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DieseArbeitsmappe" defaultThemeVersion="124226"/>
  <bookViews>
    <workbookView xWindow="0" yWindow="0" windowWidth="19200" windowHeight="6470" tabRatio="766"/>
  </bookViews>
  <sheets>
    <sheet name="Titelblatt" sheetId="121" r:id="rId1"/>
    <sheet name="Impressum" sheetId="122" r:id="rId2"/>
    <sheet name="Inhalt" sheetId="120" r:id="rId3"/>
    <sheet name="Erläuterungen" sheetId="123" r:id="rId4"/>
    <sheet name="Anschriftenverzeichnis" sheetId="124" r:id="rId5"/>
    <sheet name="1.1" sheetId="125" r:id="rId6"/>
    <sheet name="1.2" sheetId="126" r:id="rId7"/>
    <sheet name="1.3" sheetId="127" r:id="rId8"/>
    <sheet name="1.4" sheetId="128" r:id="rId9"/>
    <sheet name="1.5" sheetId="129" r:id="rId10"/>
    <sheet name="1.6" sheetId="130" r:id="rId11"/>
    <sheet name="1.7" sheetId="131" r:id="rId12"/>
    <sheet name="2.1" sheetId="132" r:id="rId13"/>
    <sheet name="2.2" sheetId="133" r:id="rId14"/>
    <sheet name="2.3" sheetId="459" r:id="rId15"/>
    <sheet name="3.1" sheetId="134" r:id="rId16"/>
    <sheet name="3.2" sheetId="135" r:id="rId17"/>
    <sheet name="3.3" sheetId="136" r:id="rId18"/>
    <sheet name="3.4" sheetId="137" r:id="rId19"/>
    <sheet name="3.5" sheetId="138" r:id="rId20"/>
    <sheet name="3.6" sheetId="139" r:id="rId21"/>
    <sheet name="3.7" sheetId="140" r:id="rId22"/>
    <sheet name="3.8" sheetId="141" r:id="rId23"/>
    <sheet name="3.9" sheetId="142" r:id="rId24"/>
    <sheet name="3.10" sheetId="143" r:id="rId25"/>
    <sheet name="3.11" sheetId="461" r:id="rId26"/>
    <sheet name="3.12" sheetId="462" r:id="rId27"/>
    <sheet name="3.13" sheetId="148" r:id="rId28"/>
    <sheet name="3.14" sheetId="149" r:id="rId29"/>
    <sheet name="3.15" sheetId="150" r:id="rId30"/>
    <sheet name="3.16" sheetId="151" r:id="rId31"/>
    <sheet name="3.17" sheetId="152" r:id="rId32"/>
    <sheet name="3.18" sheetId="457" r:id="rId33"/>
    <sheet name="3.19" sheetId="153" r:id="rId34"/>
    <sheet name="3.20" sheetId="154" r:id="rId35"/>
    <sheet name="3.21" sheetId="156" r:id="rId36"/>
    <sheet name="3.22" sheetId="157" r:id="rId37"/>
    <sheet name="3.23" sheetId="158" r:id="rId38"/>
    <sheet name="3.24" sheetId="159" r:id="rId39"/>
    <sheet name="4.1" sheetId="160" r:id="rId40"/>
    <sheet name="4.2" sheetId="161" r:id="rId41"/>
    <sheet name="4.3" sheetId="162" r:id="rId42"/>
    <sheet name="4.4" sheetId="460" r:id="rId43"/>
    <sheet name="4.5" sheetId="163" r:id="rId44"/>
    <sheet name="4.6" sheetId="164" r:id="rId45"/>
    <sheet name="4.7" sheetId="165" r:id="rId46"/>
    <sheet name="4.8" sheetId="166" r:id="rId47"/>
    <sheet name="4.9" sheetId="167" r:id="rId48"/>
    <sheet name="4.10" sheetId="168" r:id="rId49"/>
    <sheet name="4.11" sheetId="169" r:id="rId50"/>
    <sheet name="5.1" sheetId="170" r:id="rId51"/>
    <sheet name="5.2" sheetId="171" r:id="rId52"/>
    <sheet name="5.3" sheetId="172" r:id="rId53"/>
    <sheet name="5.4" sheetId="173" r:id="rId54"/>
    <sheet name="5.5" sheetId="174" r:id="rId55"/>
    <sheet name="5.6" sheetId="175" r:id="rId56"/>
    <sheet name="5.7" sheetId="176" r:id="rId57"/>
    <sheet name="5.8" sheetId="177" r:id="rId58"/>
    <sheet name="5.9" sheetId="178" r:id="rId59"/>
    <sheet name="5.10" sheetId="179" r:id="rId60"/>
    <sheet name="5.11" sheetId="180" r:id="rId61"/>
    <sheet name="5.12" sheetId="181" r:id="rId62"/>
    <sheet name="5.13" sheetId="182" r:id="rId63"/>
    <sheet name="5.14" sheetId="183" r:id="rId64"/>
    <sheet name="5.15" sheetId="184" r:id="rId65"/>
    <sheet name="5.16" sheetId="185" r:id="rId66"/>
    <sheet name="5.17" sheetId="186" r:id="rId67"/>
    <sheet name="5.18" sheetId="187" r:id="rId68"/>
    <sheet name="5.19" sheetId="188" r:id="rId69"/>
    <sheet name="5.20" sheetId="443" r:id="rId70"/>
    <sheet name="5.21" sheetId="453" r:id="rId71"/>
    <sheet name="5.22" sheetId="458" r:id="rId72"/>
    <sheet name="5.23" sheetId="189" r:id="rId73"/>
    <sheet name="5.24" sheetId="190" r:id="rId74"/>
    <sheet name="5.25" sheetId="191" r:id="rId75"/>
    <sheet name="5.26" sheetId="192" r:id="rId76"/>
    <sheet name="5.27" sheetId="444" r:id="rId77"/>
    <sheet name="5.28" sheetId="193" r:id="rId78"/>
    <sheet name="5.29" sheetId="194" r:id="rId79"/>
    <sheet name="5.30" sheetId="196" r:id="rId80"/>
    <sheet name="5.31" sheetId="197" r:id="rId81"/>
    <sheet name="5.32" sheetId="198" r:id="rId82"/>
    <sheet name="5.33" sheetId="199" r:id="rId83"/>
    <sheet name="5.34" sheetId="200" r:id="rId84"/>
    <sheet name="5.35" sheetId="201" r:id="rId85"/>
    <sheet name="5.36" sheetId="202" r:id="rId86"/>
    <sheet name="5.37" sheetId="203" r:id="rId87"/>
    <sheet name="5.38" sheetId="204" r:id="rId88"/>
    <sheet name="5.39" sheetId="205" r:id="rId89"/>
    <sheet name="5.40" sheetId="206" r:id="rId90"/>
    <sheet name="5.41" sheetId="207" r:id="rId91"/>
    <sheet name="5.42" sheetId="445" r:id="rId92"/>
    <sheet name="5.43" sheetId="455" r:id="rId93"/>
    <sheet name="5.44" sheetId="208" r:id="rId94"/>
    <sheet name="5.45" sheetId="209" r:id="rId95"/>
    <sheet name="5.46" sheetId="210" r:id="rId96"/>
    <sheet name="5.47" sheetId="211" r:id="rId97"/>
    <sheet name="5.48" sheetId="212" r:id="rId98"/>
    <sheet name="5.49" sheetId="213" r:id="rId99"/>
    <sheet name="5.50" sheetId="214" r:id="rId100"/>
    <sheet name="5.51" sheetId="215" r:id="rId101"/>
    <sheet name="5.52" sheetId="216" r:id="rId102"/>
    <sheet name="5.53" sheetId="217" r:id="rId103"/>
    <sheet name="5.54" sheetId="218" r:id="rId104"/>
    <sheet name="5.55" sheetId="446" r:id="rId105"/>
    <sheet name="5.56" sheetId="456" r:id="rId106"/>
    <sheet name="5.57" sheetId="254" r:id="rId107"/>
    <sheet name="6.1.1" sheetId="329" r:id="rId108"/>
    <sheet name="6.1.2" sheetId="330" r:id="rId109"/>
    <sheet name="6.1.3" sheetId="331" r:id="rId110"/>
    <sheet name="6.1.4" sheetId="332" r:id="rId111"/>
    <sheet name="6.1.5" sheetId="333" r:id="rId112"/>
    <sheet name="6.1.6" sheetId="334" r:id="rId113"/>
    <sheet name="6.1.7" sheetId="335" r:id="rId114"/>
    <sheet name="6.1.8" sheetId="336" r:id="rId115"/>
    <sheet name="6.1.9" sheetId="337" r:id="rId116"/>
    <sheet name="6.1.10" sheetId="338" r:id="rId117"/>
    <sheet name="6.1.11" sheetId="339" r:id="rId118"/>
    <sheet name="6.1.12" sheetId="340" r:id="rId119"/>
    <sheet name="6.1.13" sheetId="341" r:id="rId120"/>
    <sheet name="6.1.14" sheetId="342" r:id="rId121"/>
    <sheet name="6.1.15" sheetId="343" r:id="rId122"/>
    <sheet name="6.1.16" sheetId="344" r:id="rId123"/>
    <sheet name="6.2.1" sheetId="345" r:id="rId124"/>
    <sheet name="6.2.2" sheetId="346" r:id="rId125"/>
    <sheet name="6.2.3" sheetId="347" r:id="rId126"/>
    <sheet name="6.2.4" sheetId="348" r:id="rId127"/>
    <sheet name="6.2.5" sheetId="349" r:id="rId128"/>
    <sheet name="6.2.6" sheetId="350" r:id="rId129"/>
    <sheet name="6.2.7" sheetId="351" r:id="rId130"/>
    <sheet name="6.2.8" sheetId="352" r:id="rId131"/>
    <sheet name="6.2.9" sheetId="353" r:id="rId132"/>
    <sheet name="6.2.10" sheetId="354" r:id="rId133"/>
    <sheet name="6.2.11" sheetId="355" r:id="rId134"/>
    <sheet name="6.2.12" sheetId="356" r:id="rId135"/>
    <sheet name="6.2.13" sheetId="357" r:id="rId136"/>
    <sheet name="6.2.14" sheetId="358" r:id="rId137"/>
    <sheet name="6.2.15" sheetId="359" r:id="rId138"/>
    <sheet name="6.2.16" sheetId="360" r:id="rId139"/>
    <sheet name="6.3.1" sheetId="361" r:id="rId140"/>
    <sheet name="6.3.2" sheetId="362" r:id="rId141"/>
    <sheet name="6.3.3" sheetId="363" r:id="rId142"/>
    <sheet name="7.1" sheetId="364" r:id="rId143"/>
    <sheet name="7.2" sheetId="365" r:id="rId144"/>
    <sheet name="7.3" sheetId="366" r:id="rId145"/>
    <sheet name="7.4" sheetId="367" r:id="rId146"/>
    <sheet name="7.5" sheetId="368" r:id="rId147"/>
    <sheet name="7.6" sheetId="369" r:id="rId148"/>
    <sheet name="7.7" sheetId="370" r:id="rId149"/>
    <sheet name="7.8" sheetId="371" r:id="rId150"/>
    <sheet name="7.9" sheetId="372" r:id="rId151"/>
    <sheet name="7.10" sheetId="373" r:id="rId152"/>
    <sheet name="7.11" sheetId="374" r:id="rId153"/>
    <sheet name="7.12" sheetId="375" r:id="rId154"/>
    <sheet name="7.13" sheetId="376" r:id="rId155"/>
    <sheet name="7.14" sheetId="377" r:id="rId156"/>
    <sheet name="7.15" sheetId="378" r:id="rId157"/>
    <sheet name="7.16" sheetId="379" r:id="rId158"/>
    <sheet name="7.17" sheetId="380" r:id="rId159"/>
    <sheet name="7.18" sheetId="381" r:id="rId160"/>
    <sheet name="7.19" sheetId="382" r:id="rId161"/>
    <sheet name="7.20" sheetId="383" r:id="rId162"/>
    <sheet name="7.21" sheetId="384" r:id="rId163"/>
    <sheet name="7.22" sheetId="385" r:id="rId164"/>
    <sheet name="7.23" sheetId="386" r:id="rId165"/>
    <sheet name="7.24" sheetId="387" r:id="rId166"/>
    <sheet name="7.25" sheetId="388" r:id="rId167"/>
    <sheet name="7.26" sheetId="389" r:id="rId168"/>
    <sheet name="7.27" sheetId="390" r:id="rId169"/>
    <sheet name="7.28" sheetId="391" r:id="rId170"/>
    <sheet name="7.29" sheetId="392" r:id="rId171"/>
    <sheet name="8.1" sheetId="393" r:id="rId172"/>
    <sheet name="8.2" sheetId="394" r:id="rId173"/>
    <sheet name="8.3" sheetId="395" r:id="rId174"/>
    <sheet name="8.4" sheetId="396" r:id="rId175"/>
    <sheet name="8.5" sheetId="397" r:id="rId176"/>
    <sheet name="9.1" sheetId="431" r:id="rId177"/>
    <sheet name="9.2" sheetId="432" r:id="rId178"/>
    <sheet name="9.3" sheetId="433" r:id="rId179"/>
    <sheet name="9.4" sheetId="438" r:id="rId180"/>
    <sheet name="9.5" sheetId="435" r:id="rId181"/>
    <sheet name="9.6" sheetId="437" r:id="rId182"/>
    <sheet name="10.1" sheetId="403" r:id="rId183"/>
    <sheet name="10.2" sheetId="404" r:id="rId184"/>
    <sheet name="10.3" sheetId="405" r:id="rId185"/>
    <sheet name="10.4" sheetId="406" r:id="rId186"/>
    <sheet name="10.5" sheetId="407" r:id="rId187"/>
    <sheet name="10.6" sheetId="408" r:id="rId188"/>
    <sheet name="10.7" sheetId="409" r:id="rId189"/>
    <sheet name="10.8" sheetId="439" r:id="rId190"/>
    <sheet name="10.9" sheetId="410" r:id="rId191"/>
    <sheet name="10.10" sheetId="411" r:id="rId192"/>
    <sheet name="10.11" sheetId="412" r:id="rId193"/>
    <sheet name="10.12" sheetId="440" r:id="rId194"/>
    <sheet name="10.13" sheetId="413" r:id="rId195"/>
    <sheet name="10.14" sheetId="414" r:id="rId196"/>
    <sheet name="10.15" sheetId="441" r:id="rId197"/>
    <sheet name="10.16" sheetId="415" r:id="rId198"/>
    <sheet name="10.17" sheetId="416" r:id="rId199"/>
    <sheet name="10.18" sheetId="417" r:id="rId200"/>
    <sheet name="10.19" sheetId="418" r:id="rId201"/>
    <sheet name="10.20" sheetId="419" r:id="rId202"/>
    <sheet name="10.21" sheetId="420" r:id="rId203"/>
    <sheet name="10.22" sheetId="442" r:id="rId204"/>
    <sheet name="10.23" sheetId="421" r:id="rId205"/>
    <sheet name="10.24" sheetId="422" r:id="rId206"/>
    <sheet name="10.25" sheetId="423" r:id="rId207"/>
    <sheet name="10.26" sheetId="424" r:id="rId208"/>
    <sheet name="11.1" sheetId="447" r:id="rId209"/>
    <sheet name="11.2" sheetId="448" r:id="rId210"/>
    <sheet name="11.3" sheetId="449" r:id="rId211"/>
    <sheet name="11.4" sheetId="450" r:id="rId212"/>
    <sheet name="11.5" sheetId="451" r:id="rId213"/>
    <sheet name="11.6" sheetId="452" r:id="rId214"/>
    <sheet name="ESRI_MAPINFO_SHEET" sheetId="463" state="veryHidden" r:id="rId215"/>
  </sheets>
  <definedNames>
    <definedName name="_xlnm.Print_Area" localSheetId="5">'1.1'!$A$5:$Y$65</definedName>
    <definedName name="_xlnm.Print_Area" localSheetId="6">'1.2'!$A$5:$Y$47</definedName>
    <definedName name="_xlnm.Print_Area" localSheetId="7">'1.3'!$A$5:$G$47</definedName>
    <definedName name="_xlnm.Print_Area" localSheetId="8">'1.4'!$A$5:$Z$85</definedName>
    <definedName name="_xlnm.Print_Area" localSheetId="9">'1.5'!$A$5:$Z$85</definedName>
    <definedName name="_xlnm.Print_Area" localSheetId="10">'1.6'!$A$5:$F$87</definedName>
    <definedName name="_xlnm.Print_Area" localSheetId="11">'1.7'!$A$5:$G$85</definedName>
    <definedName name="_xlnm.Print_Area" localSheetId="182">'10.1'!$A$5:$M$32</definedName>
    <definedName name="_xlnm.Print_Area" localSheetId="191">'10.10'!$A$5:$J$47</definedName>
    <definedName name="_xlnm.Print_Area" localSheetId="192">'10.11'!$A$5:$J$47</definedName>
    <definedName name="_xlnm.Print_Area" localSheetId="193">'10.12'!$A$5:$J$47</definedName>
    <definedName name="_xlnm.Print_Area" localSheetId="194">'10.13'!$A$5:$I$87</definedName>
    <definedName name="_xlnm.Print_Area" localSheetId="195">'10.14'!$A$5:$J$47</definedName>
    <definedName name="_xlnm.Print_Area" localSheetId="196">'10.15'!$A$5:$J$47</definedName>
    <definedName name="_xlnm.Print_Area" localSheetId="197">'10.16'!$A$5:$J$47</definedName>
    <definedName name="_xlnm.Print_Area" localSheetId="198">'10.17'!$A$5:$G$31</definedName>
    <definedName name="_xlnm.Print_Area" localSheetId="199">'10.18'!$A$5:$D$27</definedName>
    <definedName name="_xlnm.Print_Area" localSheetId="200">'10.19'!$A$5:$H$27</definedName>
    <definedName name="_xlnm.Print_Area" localSheetId="183">'10.2'!$A$5:$M$32</definedName>
    <definedName name="_xlnm.Print_Area" localSheetId="201">'10.20'!$A$5:$I$88</definedName>
    <definedName name="_xlnm.Print_Area" localSheetId="202">'10.21'!$A$5:$J$48</definedName>
    <definedName name="_xlnm.Print_Area" localSheetId="203">'10.22'!$A$5:$J$48</definedName>
    <definedName name="_xlnm.Print_Area" localSheetId="204">'10.23'!$A$5:$J$48</definedName>
    <definedName name="_xlnm.Print_Area" localSheetId="205">'10.24'!$A$5:$G$31</definedName>
    <definedName name="_xlnm.Print_Area" localSheetId="206">'10.25'!$A$5:$E$27</definedName>
    <definedName name="_xlnm.Print_Area" localSheetId="207">'10.26'!$A$5:$H$27</definedName>
    <definedName name="_xlnm.Print_Area" localSheetId="184">'10.3'!$A$5:$M$32</definedName>
    <definedName name="_xlnm.Print_Area" localSheetId="185">'10.4'!$A$5:$M$32</definedName>
    <definedName name="_xlnm.Print_Area" localSheetId="186">'10.5'!$A$5:$M$32</definedName>
    <definedName name="_xlnm.Print_Area" localSheetId="187">'10.6'!$A$5:$M$32</definedName>
    <definedName name="_xlnm.Print_Area" localSheetId="188">'10.7'!$A$5:$M$32</definedName>
    <definedName name="_xlnm.Print_Area" localSheetId="189">'10.8'!$A$5:$M$32</definedName>
    <definedName name="_xlnm.Print_Area" localSheetId="190">'10.9'!$A$5:$I$87</definedName>
    <definedName name="_xlnm.Print_Area" localSheetId="208">'11.1'!$A$5:$E$27</definedName>
    <definedName name="_xlnm.Print_Area" localSheetId="209">'11.2'!$A$5:$AJ$27</definedName>
    <definedName name="_xlnm.Print_Area" localSheetId="210">'11.3'!$A$5:$G$29</definedName>
    <definedName name="_xlnm.Print_Area" localSheetId="211">'11.4'!$A$6:$G$555</definedName>
    <definedName name="_xlnm.Print_Area" localSheetId="212">'11.5'!$A$5:$AD$27</definedName>
    <definedName name="_xlnm.Print_Area" localSheetId="213">'11.6'!$A$5:$AD$27</definedName>
    <definedName name="_xlnm.Print_Area" localSheetId="12">'2.1'!$A$5:$AE$87</definedName>
    <definedName name="_xlnm.Print_Area" localSheetId="13">'2.2'!$A$5:$AD$87</definedName>
    <definedName name="_xlnm.Print_Area" localSheetId="14">'2.3'!$A$5:$G$87</definedName>
    <definedName name="_xlnm.Print_Area" localSheetId="15">'3.1'!$A$5:$AG$108</definedName>
    <definedName name="_xlnm.Print_Area" localSheetId="24">'3.10'!$A$5:$AC$29</definedName>
    <definedName name="_xlnm.Print_Area" localSheetId="25">'3.11'!$A$5:$X$48</definedName>
    <definedName name="_xlnm.Print_Area" localSheetId="26">'3.12'!$A$5:$X$50</definedName>
    <definedName name="_xlnm.Print_Area" localSheetId="27">'3.13'!$A$6:$K$220</definedName>
    <definedName name="_xlnm.Print_Area" localSheetId="28">'3.14'!$A$5:$R$36</definedName>
    <definedName name="_xlnm.Print_Area" localSheetId="29">'3.15'!$A$5:$R$36</definedName>
    <definedName name="_xlnm.Print_Area" localSheetId="30">'3.16'!$A$5:$R$36</definedName>
    <definedName name="_xlnm.Print_Area" localSheetId="31">'3.17'!$A$5:$R$36</definedName>
    <definedName name="_xlnm.Print_Area" localSheetId="32">'3.18'!$A$5:$R$36</definedName>
    <definedName name="_xlnm.Print_Area" localSheetId="33">'3.19'!$A$5:$J$30</definedName>
    <definedName name="_xlnm.Print_Area" localSheetId="16">'3.2'!$A$5:$AG$69</definedName>
    <definedName name="_xlnm.Print_Area" localSheetId="34">'3.20'!$A$6:$J$220</definedName>
    <definedName name="_xlnm.Print_Area" localSheetId="35">'3.21'!$A$5:$U$69</definedName>
    <definedName name="_xlnm.Print_Area" localSheetId="36">'3.22'!$A$6:$G$316</definedName>
    <definedName name="_xlnm.Print_Area" localSheetId="37">'3.23'!$A$5:$U$65</definedName>
    <definedName name="_xlnm.Print_Area" localSheetId="38">'3.24'!$A$5:$U$46</definedName>
    <definedName name="_xlnm.Print_Area" localSheetId="17">'3.3'!$A$5:$U$50</definedName>
    <definedName name="_xlnm.Print_Area" localSheetId="18">'3.4'!$A$6:$H$525</definedName>
    <definedName name="_xlnm.Print_Area" localSheetId="19">'3.5'!$A$5:$F$29</definedName>
    <definedName name="_xlnm.Print_Area" localSheetId="20">'3.6'!$A$5:$AC$29</definedName>
    <definedName name="_xlnm.Print_Area" localSheetId="21">'3.7'!$A$5:$AG$108</definedName>
    <definedName name="_xlnm.Print_Area" localSheetId="22">'3.8'!$A$5:$AG$69</definedName>
    <definedName name="_xlnm.Print_Area" localSheetId="23">'3.9'!$A$5:$F$28</definedName>
    <definedName name="_xlnm.Print_Area" localSheetId="39">'4.1'!$A$5:$J$71</definedName>
    <definedName name="_xlnm.Print_Area" localSheetId="48">'4.10'!$A$6:$AJ$33</definedName>
    <definedName name="_xlnm.Print_Area" localSheetId="49">'4.11'!$A$5:$O$93</definedName>
    <definedName name="_xlnm.Print_Area" localSheetId="40">'4.2'!$A$5:$M$30</definedName>
    <definedName name="_xlnm.Print_Area" localSheetId="41">'4.3'!$A$5:$G$30</definedName>
    <definedName name="_xlnm.Print_Area" localSheetId="42">'4.4'!$A$5:$F$30</definedName>
    <definedName name="_xlnm.Print_Area" localSheetId="43">'4.5'!$A$5:$E$110</definedName>
    <definedName name="_xlnm.Print_Area" localSheetId="44">'4.6'!$A$5:$E$109</definedName>
    <definedName name="_xlnm.Print_Area" localSheetId="45">'4.7'!$A$5:$E$110</definedName>
    <definedName name="_xlnm.Print_Area" localSheetId="46">'4.8'!$A$5:$E$109</definedName>
    <definedName name="_xlnm.Print_Area" localSheetId="47">'4.9'!$A$5:$F$68</definedName>
    <definedName name="_xlnm.Print_Area" localSheetId="50">'5.1'!$A$5:$U$68</definedName>
    <definedName name="_xlnm.Print_Area" localSheetId="59">'5.10'!$A$5:$J$78</definedName>
    <definedName name="_xlnm.Print_Area" localSheetId="60">'5.11'!$A$5:$J$78</definedName>
    <definedName name="_xlnm.Print_Area" localSheetId="61">'5.12'!$A$5:$J$78</definedName>
    <definedName name="_xlnm.Print_Area" localSheetId="62">'5.13'!$A$5:$J$78</definedName>
    <definedName name="_xlnm.Print_Area" localSheetId="63">'5.14'!$A$5:$J$78</definedName>
    <definedName name="_xlnm.Print_Area" localSheetId="64">'5.15'!$A$5:$J$78</definedName>
    <definedName name="_xlnm.Print_Area" localSheetId="65">'5.16'!$A$5:$J$78</definedName>
    <definedName name="_xlnm.Print_Area" localSheetId="66">'5.17'!$A$5:$J$78</definedName>
    <definedName name="_xlnm.Print_Area" localSheetId="67">'5.18'!$A$5:$J$78</definedName>
    <definedName name="_xlnm.Print_Area" localSheetId="68">'5.19'!$A$5:$J$79</definedName>
    <definedName name="_xlnm.Print_Area" localSheetId="51">'5.2'!$A$5:$U$50</definedName>
    <definedName name="_xlnm.Print_Area" localSheetId="69">'5.20'!$A$5:$J$78</definedName>
    <definedName name="_xlnm.Print_Area" localSheetId="70">'5.21'!$A$5:$J$79</definedName>
    <definedName name="_xlnm.Print_Area" localSheetId="71">'5.22'!$A$6:$K$140</definedName>
    <definedName name="_xlnm.Print_Area" localSheetId="72">'5.23'!$A$5:$R$37</definedName>
    <definedName name="_xlnm.Print_Area" localSheetId="73">'5.24'!$A$5:$R$37</definedName>
    <definedName name="_xlnm.Print_Area" localSheetId="74">'5.25'!$A$5:$R$37</definedName>
    <definedName name="_xlnm.Print_Area" localSheetId="75">'5.26'!$A$5:$R$37</definedName>
    <definedName name="_xlnm.Print_Area" localSheetId="76">'5.27'!$A$5:$R$37</definedName>
    <definedName name="_xlnm.Print_Area" localSheetId="77">'5.28'!$A$5:$J$29</definedName>
    <definedName name="_xlnm.Print_Area" localSheetId="78">'5.29'!$A$6:$J$139</definedName>
    <definedName name="_xlnm.Print_Area" localSheetId="52">'5.3'!$A$5:$AE$90</definedName>
    <definedName name="_xlnm.Print_Area" localSheetId="79">'5.30'!$A$5:$H$47</definedName>
    <definedName name="_xlnm.Print_Area" localSheetId="80">'5.31'!$A$5:$U$68</definedName>
    <definedName name="_xlnm.Print_Area" localSheetId="81">'5.32'!$A$5:$U$47</definedName>
    <definedName name="_xlnm.Print_Area" localSheetId="82">'5.33'!$A$5:$J$90</definedName>
    <definedName name="_xlnm.Print_Area" localSheetId="83">'5.34'!$A$5:$J$90</definedName>
    <definedName name="_xlnm.Print_Area" localSheetId="84">'5.35'!$A$5:$J$90</definedName>
    <definedName name="_xlnm.Print_Area" localSheetId="85">'5.36'!$A$5:$J$90</definedName>
    <definedName name="_xlnm.Print_Area" localSheetId="86">'5.37'!$A$5:$J$90</definedName>
    <definedName name="_xlnm.Print_Area" localSheetId="87">'5.38'!$A$5:$J$90</definedName>
    <definedName name="_xlnm.Print_Area" localSheetId="88">'5.39'!$A$5:$J$90</definedName>
    <definedName name="_xlnm.Print_Area" localSheetId="53">'5.4'!$A$5:$F$29</definedName>
    <definedName name="_xlnm.Print_Area" localSheetId="89">'5.40'!$A$5:$J$90</definedName>
    <definedName name="_xlnm.Print_Area" localSheetId="90">'5.41'!$A$5:$J$90</definedName>
    <definedName name="_xlnm.Print_Area" localSheetId="91">'5.42'!$A$5:$J$90</definedName>
    <definedName name="_xlnm.Print_Area" localSheetId="92">'5.43'!$A$5:$J$90</definedName>
    <definedName name="_xlnm.Print_Area" localSheetId="93">'5.44'!$A$5:$U$68</definedName>
    <definedName name="_xlnm.Print_Area" localSheetId="94">'5.45'!$A$5:$U$47</definedName>
    <definedName name="_xlnm.Print_Area" localSheetId="95">'5.46'!$A$5:$J$90</definedName>
    <definedName name="_xlnm.Print_Area" localSheetId="96">'5.47'!$A$5:$J$90</definedName>
    <definedName name="_xlnm.Print_Area" localSheetId="97">'5.48'!$A$5:$J$90</definedName>
    <definedName name="_xlnm.Print_Area" localSheetId="98">'5.49'!$A$5:$J$90</definedName>
    <definedName name="_xlnm.Print_Area" localSheetId="54">'5.5'!$A$5:$AD$31</definedName>
    <definedName name="_xlnm.Print_Area" localSheetId="99">'5.50'!$A$5:$J$90</definedName>
    <definedName name="_xlnm.Print_Area" localSheetId="100">'5.51'!$A$5:$J$90</definedName>
    <definedName name="_xlnm.Print_Area" localSheetId="101">'5.52'!$A$5:$J$90</definedName>
    <definedName name="_xlnm.Print_Area" localSheetId="102">'5.53'!$A$5:$J$90</definedName>
    <definedName name="_xlnm.Print_Area" localSheetId="103">'5.54'!$A$5:$J$90</definedName>
    <definedName name="_xlnm.Print_Area" localSheetId="104">'5.55'!$A$5:$J$90</definedName>
    <definedName name="_xlnm.Print_Area" localSheetId="105">'5.56'!$A$5:$J$90</definedName>
    <definedName name="_xlnm.Print_Area" localSheetId="106">'5.57'!$A$5:$Y$65</definedName>
    <definedName name="_xlnm.Print_Area" localSheetId="55">'5.6'!$A$5:$AE$71</definedName>
    <definedName name="_xlnm.Print_Area" localSheetId="56">'5.7'!$A$5:$AE$123</definedName>
    <definedName name="_xlnm.Print_Area" localSheetId="57">'5.8'!$A$5:$AI$30</definedName>
    <definedName name="_xlnm.Print_Area" localSheetId="58">'5.9'!$A$5:$J$78</definedName>
    <definedName name="_xlnm.Print_Area" localSheetId="107">'6.1.1'!$A$5:$AF$101</definedName>
    <definedName name="_xlnm.Print_Area" localSheetId="116">'6.1.10'!$A$5:$AF$101</definedName>
    <definedName name="_xlnm.Print_Area" localSheetId="117">'6.1.11'!$A$5:$AF$101</definedName>
    <definedName name="_xlnm.Print_Area" localSheetId="118">'6.1.12'!$A$5:$AF$101</definedName>
    <definedName name="_xlnm.Print_Area" localSheetId="119">'6.1.13'!$A$5:$AF$101</definedName>
    <definedName name="_xlnm.Print_Area" localSheetId="120">'6.1.14'!$A$5:$AF$101</definedName>
    <definedName name="_xlnm.Print_Area" localSheetId="121">'6.1.15'!$A$5:$AF$101</definedName>
    <definedName name="_xlnm.Print_Area" localSheetId="122">'6.1.16'!$A$5:$AF$101</definedName>
    <definedName name="_xlnm.Print_Area" localSheetId="108">'6.1.2'!$A$5:$AF$101</definedName>
    <definedName name="_xlnm.Print_Area" localSheetId="109">'6.1.3'!$A$5:$AF$101</definedName>
    <definedName name="_xlnm.Print_Area" localSheetId="110">'6.1.4'!$A$5:$AF$101</definedName>
    <definedName name="_xlnm.Print_Area" localSheetId="111">'6.1.5'!$A$5:$AF$101</definedName>
    <definedName name="_xlnm.Print_Area" localSheetId="112">'6.1.6'!$A$5:$AF$101</definedName>
    <definedName name="_xlnm.Print_Area" localSheetId="113">'6.1.7'!$A$5:$AF$101</definedName>
    <definedName name="_xlnm.Print_Area" localSheetId="114">'6.1.8'!$A$5:$AF$101</definedName>
    <definedName name="_xlnm.Print_Area" localSheetId="115">'6.1.9'!$A$5:$AF$101</definedName>
    <definedName name="_xlnm.Print_Area" localSheetId="123">'6.2.1'!$A$5:$AF$79</definedName>
    <definedName name="_xlnm.Print_Area" localSheetId="132">'6.2.10'!$A$5:$AF$79</definedName>
    <definedName name="_xlnm.Print_Area" localSheetId="133">'6.2.11'!$A$5:$AF$79</definedName>
    <definedName name="_xlnm.Print_Area" localSheetId="134">'6.2.12'!$A$5:$AF$79</definedName>
    <definedName name="_xlnm.Print_Area" localSheetId="135">'6.2.13'!$A$5:$AF$79</definedName>
    <definedName name="_xlnm.Print_Area" localSheetId="136">'6.2.14'!$A$5:$AF$79</definedName>
    <definedName name="_xlnm.Print_Area" localSheetId="137">'6.2.15'!$A$5:$AF$79</definedName>
    <definedName name="_xlnm.Print_Area" localSheetId="138">'6.2.16'!$A$5:$AF$79</definedName>
    <definedName name="_xlnm.Print_Area" localSheetId="124">'6.2.2'!$A$5:$AF$79</definedName>
    <definedName name="_xlnm.Print_Area" localSheetId="125">'6.2.3'!$A$5:$AF$79</definedName>
    <definedName name="_xlnm.Print_Area" localSheetId="126">'6.2.4'!$A$5:$AF$79</definedName>
    <definedName name="_xlnm.Print_Area" localSheetId="127">'6.2.5'!$A$5:$AF$79</definedName>
    <definedName name="_xlnm.Print_Area" localSheetId="128">'6.2.6'!$A$5:$AF$79</definedName>
    <definedName name="_xlnm.Print_Area" localSheetId="129">'6.2.7'!$A$5:$AF$79</definedName>
    <definedName name="_xlnm.Print_Area" localSheetId="130">'6.2.8'!$A$5:$AF$79</definedName>
    <definedName name="_xlnm.Print_Area" localSheetId="131">'6.2.9'!$A$5:$AF$79</definedName>
    <definedName name="_xlnm.Print_Area" localSheetId="139">'6.3.1'!$A$5:$AD$87</definedName>
    <definedName name="_xlnm.Print_Area" localSheetId="140">'6.3.2'!$A$5:$AD$88</definedName>
    <definedName name="_xlnm.Print_Area" localSheetId="141">'6.3.3'!$A$5:$AD$88</definedName>
    <definedName name="_xlnm.Print_Area" localSheetId="142">'7.1'!$A$5:$AD$77</definedName>
    <definedName name="_xlnm.Print_Area" localSheetId="151">'7.10'!$A$5:$AD$87</definedName>
    <definedName name="_xlnm.Print_Area" localSheetId="152">'7.11'!$A$5:$AE$87</definedName>
    <definedName name="_xlnm.Print_Area" localSheetId="153">'7.12'!$A$5:$AE$87</definedName>
    <definedName name="_xlnm.Print_Area" localSheetId="154">'7.13'!$A$5:$AE$87</definedName>
    <definedName name="_xlnm.Print_Area" localSheetId="155">'7.14'!$A$5:$AE$87</definedName>
    <definedName name="_xlnm.Print_Area" localSheetId="156">'7.15'!$A$5:$AE$87</definedName>
    <definedName name="_xlnm.Print_Area" localSheetId="157">'7.16'!$A$5:$BE$68</definedName>
    <definedName name="_xlnm.Print_Area" localSheetId="158">'7.17'!$A$5:$AH$27</definedName>
    <definedName name="_xlnm.Print_Area" localSheetId="159">'7.18'!$A$5:$AD$89</definedName>
    <definedName name="_xlnm.Print_Area" localSheetId="160">'7.19'!$A$5:$AD$89</definedName>
    <definedName name="_xlnm.Print_Area" localSheetId="143">'7.2'!$A$5:$AD$77</definedName>
    <definedName name="_xlnm.Print_Area" localSheetId="161">'7.20'!$A$5:$AD$89</definedName>
    <definedName name="_xlnm.Print_Area" localSheetId="162">'7.21'!$A$5:$AD$89</definedName>
    <definedName name="_xlnm.Print_Area" localSheetId="163">'7.22'!$A$5:$AD$89</definedName>
    <definedName name="_xlnm.Print_Area" localSheetId="164">'7.23'!$A$5:$AD$89</definedName>
    <definedName name="_xlnm.Print_Area" localSheetId="165">'7.24'!$A$7:$AI$125</definedName>
    <definedName name="_xlnm.Print_Area" localSheetId="166">'7.25'!$A$7:$AE$125</definedName>
    <definedName name="_xlnm.Print_Area" localSheetId="167">'7.26'!$A$7:$AE$124</definedName>
    <definedName name="_xlnm.Print_Area" localSheetId="168">'7.27'!$A$6:$S$121</definedName>
    <definedName name="_xlnm.Print_Area" localSheetId="169">'7.28'!$A$7:$E$35</definedName>
    <definedName name="_xlnm.Print_Area" localSheetId="170">'7.29'!$A$8:$BU$72</definedName>
    <definedName name="_xlnm.Print_Area" localSheetId="144">'7.3'!$A$5:$AE$77</definedName>
    <definedName name="_xlnm.Print_Area" localSheetId="145">'7.4'!$A$5:$AD$77</definedName>
    <definedName name="_xlnm.Print_Area" localSheetId="146">'7.5'!$A$5:$AE$77</definedName>
    <definedName name="_xlnm.Print_Area" localSheetId="147">'7.6'!$A$5:$AE$79</definedName>
    <definedName name="_xlnm.Print_Area" localSheetId="148">'7.7'!$A$5:$AD$77</definedName>
    <definedName name="_xlnm.Print_Area" localSheetId="149">'7.8'!$A$5:$AD$77</definedName>
    <definedName name="_xlnm.Print_Area" localSheetId="150">'7.9'!$A$5:$AD$77</definedName>
    <definedName name="_xlnm.Print_Area" localSheetId="171">'8.1'!$A$5:$CS$91</definedName>
    <definedName name="_xlnm.Print_Area" localSheetId="172">'8.2'!$A$5:$AW$31</definedName>
    <definedName name="_xlnm.Print_Area" localSheetId="173">'8.3'!$A$5:$AG$31</definedName>
    <definedName name="_xlnm.Print_Area" localSheetId="174">'8.4'!$A$5:$AW$32</definedName>
    <definedName name="_xlnm.Print_Area" localSheetId="175">'8.5'!$A$5:$AG$31</definedName>
    <definedName name="_xlnm.Print_Area" localSheetId="176">'9.1'!$A$5:$M$67</definedName>
    <definedName name="_xlnm.Print_Area" localSheetId="177">'9.2'!$A$6:$H$214</definedName>
    <definedName name="_xlnm.Print_Area" localSheetId="178">'9.3'!$A$6:$I$219</definedName>
    <definedName name="_xlnm.Print_Area" localSheetId="179">'9.4'!$A$5:$Q$97</definedName>
    <definedName name="_xlnm.Print_Area" localSheetId="180">'9.5'!$A$6:$I$320</definedName>
    <definedName name="_xlnm.Print_Area" localSheetId="181">'9.6'!$A$6:$I$303</definedName>
    <definedName name="_xlnm.Print_Area" localSheetId="4">Anschriftenverzeichnis!$A$3:$B$63</definedName>
    <definedName name="_xlnm.Print_Area" localSheetId="3">Erläuterungen!$A$4:$G$28</definedName>
    <definedName name="_xlnm.Print_Area" localSheetId="1">Impressum!$A$4:$G$40</definedName>
    <definedName name="_xlnm.Print_Area" localSheetId="2">Inhalt!$A$1:$E$748</definedName>
    <definedName name="_xlnm.Print_Area" localSheetId="0">Titelblatt!$A$2:$H$52</definedName>
    <definedName name="_xlnm.Print_Titles" localSheetId="5">'1.1'!$A:$A,'1.1'!$5:$5</definedName>
    <definedName name="_xlnm.Print_Titles" localSheetId="6">'1.2'!$A:$A,'1.2'!$5:$5</definedName>
    <definedName name="_xlnm.Print_Titles" localSheetId="7">'1.3'!$A:$A,'1.3'!$5:$5</definedName>
    <definedName name="_xlnm.Print_Titles" localSheetId="8">'1.4'!$A:$A,'1.4'!$4:$5</definedName>
    <definedName name="_xlnm.Print_Titles" localSheetId="9">'1.5'!$A:$A,'1.5'!$4:$5</definedName>
    <definedName name="_xlnm.Print_Titles" localSheetId="10">'1.6'!$A:$A,'1.6'!$4:$5</definedName>
    <definedName name="_xlnm.Print_Titles" localSheetId="11">'1.7'!$A:$A,'1.7'!$5:$5</definedName>
    <definedName name="_xlnm.Print_Titles" localSheetId="182">'10.1'!$A:$A,'10.1'!$5:$6</definedName>
    <definedName name="_xlnm.Print_Titles" localSheetId="191">'10.10'!$A:$A,'10.10'!$4:$5</definedName>
    <definedName name="_xlnm.Print_Titles" localSheetId="192">'10.11'!$A:$A,'10.11'!$4:$5</definedName>
    <definedName name="_xlnm.Print_Titles" localSheetId="193">'10.12'!$A:$A,'10.12'!$4:$5</definedName>
    <definedName name="_xlnm.Print_Titles" localSheetId="194">'10.13'!$A:$A,'10.13'!$5:$5</definedName>
    <definedName name="_xlnm.Print_Titles" localSheetId="195">'10.14'!$A:$A,'10.14'!$5:$5</definedName>
    <definedName name="_xlnm.Print_Titles" localSheetId="196">'10.15'!$A:$A,'10.15'!$5:$5</definedName>
    <definedName name="_xlnm.Print_Titles" localSheetId="197">'10.16'!$A:$A,'10.16'!$5:$5</definedName>
    <definedName name="_xlnm.Print_Titles" localSheetId="198">'10.17'!$A:$A,'10.17'!$5:$7</definedName>
    <definedName name="_xlnm.Print_Titles" localSheetId="199">'10.18'!$A:$A,'10.18'!$5:$5</definedName>
    <definedName name="_xlnm.Print_Titles" localSheetId="200">'10.19'!$A:$A,'10.19'!$4:$5</definedName>
    <definedName name="_xlnm.Print_Titles" localSheetId="183">'10.2'!$A:$A,'10.2'!$5:$6</definedName>
    <definedName name="_xlnm.Print_Titles" localSheetId="201">'10.20'!$A:$A,'10.20'!$5:$5</definedName>
    <definedName name="_xlnm.Print_Titles" localSheetId="202">'10.21'!$A:$A,'10.21'!$4:$5</definedName>
    <definedName name="_xlnm.Print_Titles" localSheetId="203">'10.22'!$A:$A,'10.22'!$4:$5</definedName>
    <definedName name="_xlnm.Print_Titles" localSheetId="204">'10.23'!$A:$A,'10.23'!$4:$5</definedName>
    <definedName name="_xlnm.Print_Titles" localSheetId="205">'10.24'!$A:$A,'10.24'!$5:$7</definedName>
    <definedName name="_xlnm.Print_Titles" localSheetId="206">'10.25'!$A:$A,'10.25'!$5:$5</definedName>
    <definedName name="_xlnm.Print_Titles" localSheetId="207">'10.26'!$A:$A,'10.26'!$4:$5</definedName>
    <definedName name="_xlnm.Print_Titles" localSheetId="184">'10.3'!$A:$A,'10.3'!$5:$6</definedName>
    <definedName name="_xlnm.Print_Titles" localSheetId="185">'10.4'!$A:$A,'10.4'!$5:$6</definedName>
    <definedName name="_xlnm.Print_Titles" localSheetId="186">'10.5'!$A:$A,'10.5'!$5:$6</definedName>
    <definedName name="_xlnm.Print_Titles" localSheetId="187">'10.6'!$A:$A,'10.6'!$5:$6</definedName>
    <definedName name="_xlnm.Print_Titles" localSheetId="188">'10.7'!$A:$A,'10.7'!$5:$6</definedName>
    <definedName name="_xlnm.Print_Titles" localSheetId="189">'10.8'!$A:$A,'10.8'!$5:$6</definedName>
    <definedName name="_xlnm.Print_Titles" localSheetId="190">'10.9'!$A:$A,'10.9'!$5:$5</definedName>
    <definedName name="_xlnm.Print_Titles" localSheetId="208">'11.1'!$A:$A,'11.1'!$5:$5</definedName>
    <definedName name="_xlnm.Print_Titles" localSheetId="209">'11.2'!$A:$A,'11.2'!$5:$5</definedName>
    <definedName name="_xlnm.Print_Titles" localSheetId="210">'11.3'!$A:$A,'11.3'!$5:$7</definedName>
    <definedName name="_xlnm.Print_Titles" localSheetId="211">'11.4'!$A:$A,'11.4'!$5:$8</definedName>
    <definedName name="_xlnm.Print_Titles" localSheetId="212">'11.5'!$A:$A,'11.5'!$5:$5</definedName>
    <definedName name="_xlnm.Print_Titles" localSheetId="213">'11.6'!$A:$A,'11.6'!$5:$5</definedName>
    <definedName name="_xlnm.Print_Titles" localSheetId="12">'2.1'!$A:$A,'2.1'!$5:$5</definedName>
    <definedName name="_xlnm.Print_Titles" localSheetId="13">'2.2'!$A:$A,'2.2'!$5:$5</definedName>
    <definedName name="_xlnm.Print_Titles" localSheetId="14">'2.3'!$A:$A,'2.3'!$5:$5</definedName>
    <definedName name="_xlnm.Print_Titles" localSheetId="15">'3.1'!$A:$A,'3.1'!$5:$5</definedName>
    <definedName name="_xlnm.Print_Titles" localSheetId="24">'3.10'!$A:$A,'3.10'!$5:$5</definedName>
    <definedName name="_xlnm.Print_Titles" localSheetId="25">'3.11'!$A:$A,'3.11'!$4:$5</definedName>
    <definedName name="_xlnm.Print_Titles" localSheetId="26">'3.12'!$A:$A,'3.12'!$4:$5</definedName>
    <definedName name="_xlnm.Print_Titles" localSheetId="27">'3.13'!$A:$A,'3.13'!$5:$8</definedName>
    <definedName name="_xlnm.Print_Titles" localSheetId="28">'3.14'!$A:$B,'3.14'!$5:$5</definedName>
    <definedName name="_xlnm.Print_Titles" localSheetId="29">'3.15'!$A:$B,'3.15'!$5:$5</definedName>
    <definedName name="_xlnm.Print_Titles" localSheetId="30">'3.16'!$A:$B,'3.16'!$5:$5</definedName>
    <definedName name="_xlnm.Print_Titles" localSheetId="31">'3.17'!$A:$B,'3.17'!$5:$5</definedName>
    <definedName name="_xlnm.Print_Titles" localSheetId="32">'3.18'!$A:$B,'3.18'!$5:$5</definedName>
    <definedName name="_xlnm.Print_Titles" localSheetId="33">'3.19'!$A:$A,'3.19'!$5:$7</definedName>
    <definedName name="_xlnm.Print_Titles" localSheetId="16">'3.2'!$A:$A,'3.2'!$5:$5</definedName>
    <definedName name="_xlnm.Print_Titles" localSheetId="34">'3.20'!$A:$A,'3.20'!$5:$8</definedName>
    <definedName name="_xlnm.Print_Titles" localSheetId="35">'3.21'!$A:$A,'3.21'!$4:$5</definedName>
    <definedName name="_xlnm.Print_Titles" localSheetId="36">'3.22'!$A:$A,'3.22'!$5:$7</definedName>
    <definedName name="_xlnm.Print_Titles" localSheetId="37">'3.23'!$A:$A,'3.23'!$4:$5</definedName>
    <definedName name="_xlnm.Print_Titles" localSheetId="38">'3.24'!$A:$A,'3.24'!$4:$5</definedName>
    <definedName name="_xlnm.Print_Titles" localSheetId="17">'3.3'!$A:$A,'3.3'!$4:$5</definedName>
    <definedName name="_xlnm.Print_Titles" localSheetId="18">'3.4'!$A:$A,'3.4'!$5:$7</definedName>
    <definedName name="_xlnm.Print_Titles" localSheetId="19">'3.5'!$A:$A,'3.5'!$4:$5</definedName>
    <definedName name="_xlnm.Print_Titles" localSheetId="20">'3.6'!$A:$A,'3.6'!$5:$5</definedName>
    <definedName name="_xlnm.Print_Titles" localSheetId="21">'3.7'!$A:$A,'3.7'!$5:$5</definedName>
    <definedName name="_xlnm.Print_Titles" localSheetId="22">'3.8'!$A:$A,'3.8'!$5:$5</definedName>
    <definedName name="_xlnm.Print_Titles" localSheetId="23">'3.9'!$A:$A,'3.9'!$4:$5</definedName>
    <definedName name="_xlnm.Print_Titles" localSheetId="39">'4.1'!$A:$A,'4.1'!$5:$7</definedName>
    <definedName name="_xlnm.Print_Titles" localSheetId="48">'4.10'!$A:$A,'4.10'!$6:$6</definedName>
    <definedName name="_xlnm.Print_Titles" localSheetId="49">'4.11'!$A:$A,'4.11'!$4:$6</definedName>
    <definedName name="_xlnm.Print_Titles" localSheetId="40">'4.2'!$A:$A,'4.2'!$4:$7</definedName>
    <definedName name="_xlnm.Print_Titles" localSheetId="41">'4.3'!$A:$A,'4.3'!$5:$5</definedName>
    <definedName name="_xlnm.Print_Titles" localSheetId="42">'4.4'!$A:$A,'4.4'!$5:$5</definedName>
    <definedName name="_xlnm.Print_Titles" localSheetId="43">'4.5'!$A:$A,'4.5'!$4:$5</definedName>
    <definedName name="_xlnm.Print_Titles" localSheetId="44">'4.6'!$A:$A,'4.6'!$5:$5</definedName>
    <definedName name="_xlnm.Print_Titles" localSheetId="45">'4.7'!$A:$A,'4.7'!$5:$5</definedName>
    <definedName name="_xlnm.Print_Titles" localSheetId="46">'4.8'!$A:$A,'4.8'!$5:$5</definedName>
    <definedName name="_xlnm.Print_Titles" localSheetId="47">'4.9'!$A:$A,'4.9'!$5:$5</definedName>
    <definedName name="_xlnm.Print_Titles" localSheetId="50">'5.1'!$A:$A,'5.1'!$5:$5</definedName>
    <definedName name="_xlnm.Print_Titles" localSheetId="59">'5.10'!$A:$A,'5.10'!$5:$7</definedName>
    <definedName name="_xlnm.Print_Titles" localSheetId="60">'5.11'!$A:$A,'5.11'!$5:$7</definedName>
    <definedName name="_xlnm.Print_Titles" localSheetId="61">'5.12'!$A:$A,'5.12'!$5:$7</definedName>
    <definedName name="_xlnm.Print_Titles" localSheetId="62">'5.13'!$A:$A,'5.13'!$5:$7</definedName>
    <definedName name="_xlnm.Print_Titles" localSheetId="63">'5.14'!$A:$A,'5.14'!$5:$7</definedName>
    <definedName name="_xlnm.Print_Titles" localSheetId="64">'5.15'!$A:$A,'5.15'!$5:$7</definedName>
    <definedName name="_xlnm.Print_Titles" localSheetId="65">'5.16'!$A:$A,'5.16'!$5:$7</definedName>
    <definedName name="_xlnm.Print_Titles" localSheetId="66">'5.17'!$A:$A,'5.17'!$5:$7</definedName>
    <definedName name="_xlnm.Print_Titles" localSheetId="67">'5.18'!$A:$A,'5.18'!$5:$7</definedName>
    <definedName name="_xlnm.Print_Titles" localSheetId="68">'5.19'!$A:$A,'5.19'!$5:$7</definedName>
    <definedName name="_xlnm.Print_Titles" localSheetId="51">'5.2'!$A:$A,'5.2'!$4:$5</definedName>
    <definedName name="_xlnm.Print_Titles" localSheetId="69">'5.20'!$A:$A,'5.20'!$5:$7</definedName>
    <definedName name="_xlnm.Print_Titles" localSheetId="70">'5.21'!$A:$A,'5.21'!$5:$7</definedName>
    <definedName name="_xlnm.Print_Titles" localSheetId="71">'5.22'!$A:$A,'5.22'!$6:$8</definedName>
    <definedName name="_xlnm.Print_Titles" localSheetId="72">'5.23'!$A:$B,'5.23'!$4:$5</definedName>
    <definedName name="_xlnm.Print_Titles" localSheetId="73">'5.24'!$A:$B,'5.24'!$4:$5</definedName>
    <definedName name="_xlnm.Print_Titles" localSheetId="74">'5.25'!$A:$B,'5.25'!$4:$5</definedName>
    <definedName name="_xlnm.Print_Titles" localSheetId="75">'5.26'!$A:$B,'5.26'!$4:$5</definedName>
    <definedName name="_xlnm.Print_Titles" localSheetId="76">'5.27'!$A:$B,'5.27'!$4:$5</definedName>
    <definedName name="_xlnm.Print_Titles" localSheetId="77">'5.28'!$A:$A,'5.28'!$5:$7</definedName>
    <definedName name="_xlnm.Print_Titles" localSheetId="78">'5.29'!$A:$A,'5.29'!$5:$8</definedName>
    <definedName name="_xlnm.Print_Titles" localSheetId="52">'5.3'!$A:$A,'5.3'!$4:$5</definedName>
    <definedName name="_xlnm.Print_Titles" localSheetId="79">'5.30'!$A:$A,'5.30'!$4:$6</definedName>
    <definedName name="_xlnm.Print_Titles" localSheetId="80">'5.31'!$A:$A,'5.31'!$5:$5</definedName>
    <definedName name="_xlnm.Print_Titles" localSheetId="81">'5.32'!$A:$A,'5.32'!$4:$5</definedName>
    <definedName name="_xlnm.Print_Titles" localSheetId="82">'5.33'!$A:$A,'5.33'!$5:$7</definedName>
    <definedName name="_xlnm.Print_Titles" localSheetId="83">'5.34'!$A:$A,'5.34'!$5:$7</definedName>
    <definedName name="_xlnm.Print_Titles" localSheetId="84">'5.35'!$A:$A,'5.35'!$5:$7</definedName>
    <definedName name="_xlnm.Print_Titles" localSheetId="85">'5.36'!$A:$A,'5.36'!$5:$7</definedName>
    <definedName name="_xlnm.Print_Titles" localSheetId="86">'5.37'!$A:$A,'5.37'!$5:$7</definedName>
    <definedName name="_xlnm.Print_Titles" localSheetId="87">'5.38'!$A:$A,'5.38'!$5:$7</definedName>
    <definedName name="_xlnm.Print_Titles" localSheetId="88">'5.39'!$A:$A,'5.39'!$5:$7</definedName>
    <definedName name="_xlnm.Print_Titles" localSheetId="53">'5.4'!$A:$A,'5.4'!$4:$5</definedName>
    <definedName name="_xlnm.Print_Titles" localSheetId="89">'5.40'!$A:$A,'5.40'!$5:$7</definedName>
    <definedName name="_xlnm.Print_Titles" localSheetId="90">'5.41'!$A:$A,'5.41'!$5:$7</definedName>
    <definedName name="_xlnm.Print_Titles" localSheetId="91">'5.42'!$A:$A,'5.42'!$5:$7</definedName>
    <definedName name="_xlnm.Print_Titles" localSheetId="92">'5.43'!$A:$A,'5.43'!$5:$7</definedName>
    <definedName name="_xlnm.Print_Titles" localSheetId="93">'5.44'!$A:$A,'5.44'!$5:$5</definedName>
    <definedName name="_xlnm.Print_Titles" localSheetId="94">'5.45'!$A:$A,'5.45'!$4:$5</definedName>
    <definedName name="_xlnm.Print_Titles" localSheetId="95">'5.46'!$A:$A,'5.46'!$5:$7</definedName>
    <definedName name="_xlnm.Print_Titles" localSheetId="96">'5.47'!$A:$A,'5.47'!$5:$7</definedName>
    <definedName name="_xlnm.Print_Titles" localSheetId="97">'5.48'!$A:$A,'5.48'!$5:$7</definedName>
    <definedName name="_xlnm.Print_Titles" localSheetId="98">'5.49'!$A:$A,'5.49'!$5:$7</definedName>
    <definedName name="_xlnm.Print_Titles" localSheetId="54">'5.5'!$A:$A,'5.5'!$5:$5</definedName>
    <definedName name="_xlnm.Print_Titles" localSheetId="99">'5.50'!$A:$A,'5.50'!$5:$7</definedName>
    <definedName name="_xlnm.Print_Titles" localSheetId="100">'5.51'!$A:$A,'5.51'!$5:$7</definedName>
    <definedName name="_xlnm.Print_Titles" localSheetId="101">'5.52'!$A:$A,'5.52'!$5:$7</definedName>
    <definedName name="_xlnm.Print_Titles" localSheetId="102">'5.53'!$A:$A,'5.53'!$5:$7</definedName>
    <definedName name="_xlnm.Print_Titles" localSheetId="103">'5.54'!$A:$A,'5.54'!$5:$7</definedName>
    <definedName name="_xlnm.Print_Titles" localSheetId="104">'5.55'!$A:$A,'5.55'!$5:$7</definedName>
    <definedName name="_xlnm.Print_Titles" localSheetId="105">'5.56'!$A:$A,'5.56'!$5:$7</definedName>
    <definedName name="_xlnm.Print_Titles" localSheetId="106">'5.57'!$A:$A,'5.57'!$4:$5</definedName>
    <definedName name="_xlnm.Print_Titles" localSheetId="55">'5.6'!$A:$A,'5.6'!$4:$5</definedName>
    <definedName name="_xlnm.Print_Titles" localSheetId="56">'5.7'!$A:$A,'5.7'!$4:$5</definedName>
    <definedName name="_xlnm.Print_Titles" localSheetId="57">'5.8'!$A:$A,'5.8'!$5:$5</definedName>
    <definedName name="_xlnm.Print_Titles" localSheetId="58">'5.9'!$A:$A,'5.9'!$5:$7</definedName>
    <definedName name="_xlnm.Print_Titles" localSheetId="107">'6.1.1'!$A:$B,'6.1.1'!$5:$8</definedName>
    <definedName name="_xlnm.Print_Titles" localSheetId="116">'6.1.10'!$A:$B,'6.1.10'!$5:$8</definedName>
    <definedName name="_xlnm.Print_Titles" localSheetId="117">'6.1.11'!$A:$B,'6.1.11'!$5:$8</definedName>
    <definedName name="_xlnm.Print_Titles" localSheetId="118">'6.1.12'!$A:$B,'6.1.12'!$5:$8</definedName>
    <definedName name="_xlnm.Print_Titles" localSheetId="119">'6.1.13'!$A:$B,'6.1.13'!$5:$8</definedName>
    <definedName name="_xlnm.Print_Titles" localSheetId="120">'6.1.14'!$A:$B,'6.1.14'!$5:$8</definedName>
    <definedName name="_xlnm.Print_Titles" localSheetId="121">'6.1.15'!$A:$B,'6.1.15'!$5:$8</definedName>
    <definedName name="_xlnm.Print_Titles" localSheetId="122">'6.1.16'!$A:$B,'6.1.16'!$5:$8</definedName>
    <definedName name="_xlnm.Print_Titles" localSheetId="108">'6.1.2'!$A:$B,'6.1.2'!$5:$8</definedName>
    <definedName name="_xlnm.Print_Titles" localSheetId="109">'6.1.3'!$A:$B,'6.1.3'!$5:$8</definedName>
    <definedName name="_xlnm.Print_Titles" localSheetId="110">'6.1.4'!$A:$B,'6.1.4'!$5:$8</definedName>
    <definedName name="_xlnm.Print_Titles" localSheetId="111">'6.1.5'!$A:$B,'6.1.5'!$5:$8</definedName>
    <definedName name="_xlnm.Print_Titles" localSheetId="112">'6.1.6'!$A:$B,'6.1.6'!$5:$8</definedName>
    <definedName name="_xlnm.Print_Titles" localSheetId="113">'6.1.7'!$A:$B,'6.1.7'!$5:$8</definedName>
    <definedName name="_xlnm.Print_Titles" localSheetId="114">'6.1.8'!$A:$B,'6.1.8'!$5:$8</definedName>
    <definedName name="_xlnm.Print_Titles" localSheetId="115">'6.1.9'!$A:$B,'6.1.9'!$5:$8</definedName>
    <definedName name="_xlnm.Print_Titles" localSheetId="123">'6.2.1'!$A:$B,'6.2.1'!$5:$8</definedName>
    <definedName name="_xlnm.Print_Titles" localSheetId="132">'6.2.10'!$A:$B,'6.2.10'!$5:$8</definedName>
    <definedName name="_xlnm.Print_Titles" localSheetId="133">'6.2.11'!$A:$B,'6.2.11'!$5:$8</definedName>
    <definedName name="_xlnm.Print_Titles" localSheetId="134">'6.2.12'!$A:$B,'6.2.12'!$5:$8</definedName>
    <definedName name="_xlnm.Print_Titles" localSheetId="135">'6.2.13'!$A:$B,'6.2.13'!$5:$8</definedName>
    <definedName name="_xlnm.Print_Titles" localSheetId="136">'6.2.14'!$A:$B,'6.2.14'!$5:$8</definedName>
    <definedName name="_xlnm.Print_Titles" localSheetId="137">'6.2.15'!$A:$B,'6.2.15'!$5:$8</definedName>
    <definedName name="_xlnm.Print_Titles" localSheetId="138">'6.2.16'!$A:$B,'6.2.16'!$5:$8</definedName>
    <definedName name="_xlnm.Print_Titles" localSheetId="124">'6.2.2'!$A:$B,'6.2.2'!$5:$8</definedName>
    <definedName name="_xlnm.Print_Titles" localSheetId="125">'6.2.3'!$A:$B,'6.2.3'!$5:$8</definedName>
    <definedName name="_xlnm.Print_Titles" localSheetId="126">'6.2.4'!$A:$B,'6.2.4'!$5:$8</definedName>
    <definedName name="_xlnm.Print_Titles" localSheetId="127">'6.2.5'!$A:$B,'6.2.5'!$5:$8</definedName>
    <definedName name="_xlnm.Print_Titles" localSheetId="128">'6.2.6'!$A:$B,'6.2.6'!$5:$8</definedName>
    <definedName name="_xlnm.Print_Titles" localSheetId="129">'6.2.7'!$A:$B,'6.2.7'!$5:$8</definedName>
    <definedName name="_xlnm.Print_Titles" localSheetId="130">'6.2.8'!$A:$B,'6.2.8'!$5:$8</definedName>
    <definedName name="_xlnm.Print_Titles" localSheetId="131">'6.2.9'!$A:$B,'6.2.9'!$5:$8</definedName>
    <definedName name="_xlnm.Print_Titles" localSheetId="139">'6.3.1'!$A:$A,'6.3.1'!$5:$5</definedName>
    <definedName name="_xlnm.Print_Titles" localSheetId="140">'6.3.2'!$A:$A,'6.3.2'!$5:$5</definedName>
    <definedName name="_xlnm.Print_Titles" localSheetId="141">'6.3.3'!$A:$A,'6.3.3'!$5:$5</definedName>
    <definedName name="_xlnm.Print_Titles" localSheetId="142">'7.1'!$A:$A,'7.1'!$4:$5</definedName>
    <definedName name="_xlnm.Print_Titles" localSheetId="151">'7.10'!$A:$A,'7.10'!$5:$5</definedName>
    <definedName name="_xlnm.Print_Titles" localSheetId="152">'7.11'!$A:$A,'7.11'!$5:$5</definedName>
    <definedName name="_xlnm.Print_Titles" localSheetId="153">'7.12'!$A:$A,'7.12'!$5:$5</definedName>
    <definedName name="_xlnm.Print_Titles" localSheetId="154">'7.13'!$A:$A,'7.13'!$5:$5</definedName>
    <definedName name="_xlnm.Print_Titles" localSheetId="155">'7.14'!$A:$A,'7.14'!$5:$5</definedName>
    <definedName name="_xlnm.Print_Titles" localSheetId="156">'7.15'!$A:$A,'7.15'!$5:$5</definedName>
    <definedName name="_xlnm.Print_Titles" localSheetId="157">'7.16'!$A:$A,'7.16'!$5:$6</definedName>
    <definedName name="_xlnm.Print_Titles" localSheetId="158">'7.17'!$A:$A,'7.17'!$5:$5</definedName>
    <definedName name="_xlnm.Print_Titles" localSheetId="159">'7.18'!$A:$A,'7.18'!$5:$5</definedName>
    <definedName name="_xlnm.Print_Titles" localSheetId="160">'7.19'!$A:$A,'7.19'!$5:$5</definedName>
    <definedName name="_xlnm.Print_Titles" localSheetId="143">'7.2'!$A:$A,'7.2'!$4:$5</definedName>
    <definedName name="_xlnm.Print_Titles" localSheetId="161">'7.20'!$A:$A,'7.20'!$5:$5</definedName>
    <definedName name="_xlnm.Print_Titles" localSheetId="162">'7.21'!$A:$A,'7.21'!$5:$5</definedName>
    <definedName name="_xlnm.Print_Titles" localSheetId="163">'7.22'!$A:$A,'7.22'!$5:$5</definedName>
    <definedName name="_xlnm.Print_Titles" localSheetId="164">'7.23'!$A:$A,'7.23'!$5:$5</definedName>
    <definedName name="_xlnm.Print_Titles" localSheetId="165">'7.24'!$A:$A,'7.24'!$5:$6</definedName>
    <definedName name="_xlnm.Print_Titles" localSheetId="166">'7.25'!$A:$A,'7.25'!$5:$6</definedName>
    <definedName name="_xlnm.Print_Titles" localSheetId="167">'7.26'!$A:$A,'7.26'!$5:$6</definedName>
    <definedName name="_xlnm.Print_Titles" localSheetId="168">'7.27'!$A:$A,'7.27'!$5:$5</definedName>
    <definedName name="_xlnm.Print_Titles" localSheetId="169">'7.28'!$A:$A,'7.28'!$4:$6</definedName>
    <definedName name="_xlnm.Print_Titles" localSheetId="170">'7.29'!$A:$A,'7.29'!$4:$7</definedName>
    <definedName name="_xlnm.Print_Titles" localSheetId="144">'7.3'!$A:$A,'7.3'!$5:$5</definedName>
    <definedName name="_xlnm.Print_Titles" localSheetId="145">'7.4'!$A:$A,'7.4'!$5:$5</definedName>
    <definedName name="_xlnm.Print_Titles" localSheetId="146">'7.5'!$A:$A,'7.5'!$4:$5</definedName>
    <definedName name="_xlnm.Print_Titles" localSheetId="147">'7.6'!$A:$A,'7.6'!$4:$5</definedName>
    <definedName name="_xlnm.Print_Titles" localSheetId="148">'7.7'!$A:$A,'7.7'!$4:$5</definedName>
    <definedName name="_xlnm.Print_Titles" localSheetId="149">'7.8'!$A:$A,'7.8'!$5:$5</definedName>
    <definedName name="_xlnm.Print_Titles" localSheetId="150">'7.9'!$A:$A,'7.9'!$5:$5</definedName>
    <definedName name="_xlnm.Print_Titles" localSheetId="171">'8.1'!$A:$A,'8.1'!$5:$7</definedName>
    <definedName name="_xlnm.Print_Titles" localSheetId="172">'8.2'!$A:$A,'8.2'!$5:$7</definedName>
    <definedName name="_xlnm.Print_Titles" localSheetId="173">'8.3'!$A:$A,'8.3'!$5:$7</definedName>
    <definedName name="_xlnm.Print_Titles" localSheetId="174">'8.4'!$A:$A,'8.4'!$4:$7</definedName>
    <definedName name="_xlnm.Print_Titles" localSheetId="175">'8.5'!$A:$A,'8.5'!$4:$7</definedName>
    <definedName name="_xlnm.Print_Titles" localSheetId="176">'9.1'!$A:$A,'9.1'!$5:$5</definedName>
    <definedName name="_xlnm.Print_Titles" localSheetId="177">'9.2'!$A:$A,'9.2'!$5:$7</definedName>
    <definedName name="_xlnm.Print_Titles" localSheetId="178">'9.3'!$A:$A,'9.3'!$5:$8</definedName>
    <definedName name="_xlnm.Print_Titles" localSheetId="179">'9.4'!$A:$A,'9.4'!$5:$5</definedName>
    <definedName name="_xlnm.Print_Titles" localSheetId="180">'9.5'!$A:$A,'9.5'!$5:$7</definedName>
    <definedName name="_xlnm.Print_Titles" localSheetId="181">'9.6'!$A:$A,'9.6'!$5:$8</definedName>
    <definedName name="HTML_CodePage" hidden="1">1252</definedName>
    <definedName name="HTML_Control" localSheetId="7" hidden="1">{"'WE2.2'!$A$1:$O$22"}</definedName>
    <definedName name="HTML_Control" localSheetId="191" hidden="1">{"'WE2.2'!$A$1:$O$22"}</definedName>
    <definedName name="HTML_Control" localSheetId="192" hidden="1">{"'WE2.2'!$A$1:$O$22"}</definedName>
    <definedName name="HTML_Control" localSheetId="193" hidden="1">{"'WE2.2'!$A$1:$O$22"}</definedName>
    <definedName name="HTML_Control" localSheetId="195" hidden="1">{"'WE2.2'!$A$1:$O$22"}</definedName>
    <definedName name="HTML_Control" localSheetId="196" hidden="1">{"'WE2.2'!$A$1:$O$22"}</definedName>
    <definedName name="HTML_Control" localSheetId="197" hidden="1">{"'WE2.2'!$A$1:$O$22"}</definedName>
    <definedName name="HTML_Control" localSheetId="198" hidden="1">{"'WE2.2'!$A$1:$O$22"}</definedName>
    <definedName name="HTML_Control" localSheetId="199" hidden="1">{"'WE2.2'!$A$1:$O$22"}</definedName>
    <definedName name="HTML_Control" localSheetId="202" hidden="1">{"'WE2.2'!$A$1:$O$22"}</definedName>
    <definedName name="HTML_Control" localSheetId="203" hidden="1">{"'WE2.2'!$A$1:$O$22"}</definedName>
    <definedName name="HTML_Control" localSheetId="204" hidden="1">{"'WE2.2'!$A$1:$O$22"}</definedName>
    <definedName name="HTML_Control" localSheetId="205" hidden="1">{"'WE2.2'!$A$1:$O$22"}</definedName>
    <definedName name="HTML_Control" localSheetId="206" hidden="1">{"'WE2.2'!$A$1:$O$22"}</definedName>
    <definedName name="HTML_Control" localSheetId="207" hidden="1">{"'WE2.2'!$A$1:$O$22"}</definedName>
    <definedName name="HTML_Control" localSheetId="185" hidden="1">{"'WE2.2'!$A$1:$O$22"}</definedName>
    <definedName name="HTML_Control" localSheetId="186" hidden="1">{"'WE2.2'!$A$1:$O$22"}</definedName>
    <definedName name="HTML_Control" localSheetId="187" hidden="1">{"'WE2.2'!$A$1:$O$22"}</definedName>
    <definedName name="HTML_Control" localSheetId="188" hidden="1">{"'WE2.2'!$A$1:$O$22"}</definedName>
    <definedName name="HTML_Control" localSheetId="189" hidden="1">{"'WE2.2'!$A$1:$O$22"}</definedName>
    <definedName name="HTML_Control" localSheetId="208" hidden="1">{"'WE2.2'!$A$1:$O$22"}</definedName>
    <definedName name="HTML_Control" localSheetId="209" hidden="1">{"'WE2.2'!$A$1:$O$22"}</definedName>
    <definedName name="HTML_Control" localSheetId="210" hidden="1">{"'WE2.2'!$A$1:$O$22"}</definedName>
    <definedName name="HTML_Control" localSheetId="211" hidden="1">{"'WE2.2'!$A$1:$O$22"}</definedName>
    <definedName name="HTML_Control" localSheetId="14" hidden="1">{"'WE2.2'!$A$1:$O$22"}</definedName>
    <definedName name="HTML_Control" localSheetId="15" hidden="1">{"'WE2.2'!$A$1:$O$22"}</definedName>
    <definedName name="HTML_Control" localSheetId="24" hidden="1">{"'WE2.2'!$A$1:$O$22"}</definedName>
    <definedName name="HTML_Control" localSheetId="25" hidden="1">{"'WE2.2'!$A$1:$O$22"}</definedName>
    <definedName name="HTML_Control" localSheetId="26" hidden="1">{"'WE2.2'!$A$1:$O$22"}</definedName>
    <definedName name="HTML_Control" localSheetId="27" hidden="1">{"'WE2.2'!$A$1:$O$22"}</definedName>
    <definedName name="HTML_Control" localSheetId="28" hidden="1">{"'WE2.2'!$A$1:$O$22"}</definedName>
    <definedName name="HTML_Control" localSheetId="29" hidden="1">{"'WE2.2'!$A$1:$O$22"}</definedName>
    <definedName name="HTML_Control" localSheetId="30" hidden="1">{"'WE2.2'!$A$1:$O$22"}</definedName>
    <definedName name="HTML_Control" localSheetId="31" hidden="1">{"'WE2.2'!$A$1:$O$22"}</definedName>
    <definedName name="HTML_Control" localSheetId="32" hidden="1">{"'WE2.2'!$A$1:$O$22"}</definedName>
    <definedName name="HTML_Control" localSheetId="33" hidden="1">{"'WE2.2'!$A$1:$O$22"}</definedName>
    <definedName name="HTML_Control" localSheetId="16" hidden="1">{"'WE2.2'!$A$1:$O$22"}</definedName>
    <definedName name="HTML_Control" localSheetId="34" hidden="1">{"'WE2.2'!$A$1:$O$22"}</definedName>
    <definedName name="HTML_Control" localSheetId="35" hidden="1">{"'WE2.2'!$A$1:$O$22"}</definedName>
    <definedName name="HTML_Control" localSheetId="36" hidden="1">{"'WE2.2'!$A$1:$O$22"}</definedName>
    <definedName name="HTML_Control" localSheetId="37" hidden="1">{"'WE2.2'!$A$1:$O$22"}</definedName>
    <definedName name="HTML_Control" localSheetId="38" hidden="1">{"'WE2.2'!$A$1:$O$22"}</definedName>
    <definedName name="HTML_Control" localSheetId="17" hidden="1">{"'WE2.2'!$A$1:$O$22"}</definedName>
    <definedName name="HTML_Control" localSheetId="18" hidden="1">{"'WE2.2'!$A$1:$O$22"}</definedName>
    <definedName name="HTML_Control" localSheetId="19" hidden="1">{"'WE2.2'!$A$1:$O$22"}</definedName>
    <definedName name="HTML_Control" localSheetId="20" hidden="1">{"'WE2.2'!$A$1:$O$22"}</definedName>
    <definedName name="HTML_Control" localSheetId="21" hidden="1">{"'WE2.2'!$A$1:$O$22"}</definedName>
    <definedName name="HTML_Control" localSheetId="22" hidden="1">{"'WE2.2'!$A$1:$O$22"}</definedName>
    <definedName name="HTML_Control" localSheetId="23" hidden="1">{"'WE2.2'!$A$1:$O$22"}</definedName>
    <definedName name="HTML_Control" localSheetId="39" hidden="1">{"'WE2.2'!$A$1:$O$22"}</definedName>
    <definedName name="HTML_Control" localSheetId="48" hidden="1">{"'WE2.2'!$A$1:$O$22"}</definedName>
    <definedName name="HTML_Control" localSheetId="40" hidden="1">{"'WE2.2'!$A$1:$O$22"}</definedName>
    <definedName name="HTML_Control" localSheetId="41" hidden="1">{"'WE2.2'!$A$1:$O$22"}</definedName>
    <definedName name="HTML_Control" localSheetId="42" hidden="1">{"'WE2.2'!$A$1:$O$22"}</definedName>
    <definedName name="HTML_Control" localSheetId="43" hidden="1">{"'WE2.2'!$A$1:$O$22"}</definedName>
    <definedName name="HTML_Control" localSheetId="44" hidden="1">{"'WE2.2'!$A$1:$O$22"}</definedName>
    <definedName name="HTML_Control" localSheetId="45" hidden="1">{"'WE2.2'!$A$1:$O$22"}</definedName>
    <definedName name="HTML_Control" localSheetId="46" hidden="1">{"'WE2.2'!$A$1:$O$22"}</definedName>
    <definedName name="HTML_Control" localSheetId="47" hidden="1">{"'WE2.2'!$A$1:$O$22"}</definedName>
    <definedName name="HTML_Control" localSheetId="50" hidden="1">{"'WE2.2'!$A$1:$O$22"}</definedName>
    <definedName name="HTML_Control" localSheetId="59" hidden="1">{"'WE2.2'!$A$1:$O$22"}</definedName>
    <definedName name="HTML_Control" localSheetId="60" hidden="1">{"'WE2.2'!$A$1:$O$22"}</definedName>
    <definedName name="HTML_Control" localSheetId="61" hidden="1">{"'WE2.2'!$A$1:$O$22"}</definedName>
    <definedName name="HTML_Control" localSheetId="62" hidden="1">{"'WE2.2'!$A$1:$O$22"}</definedName>
    <definedName name="HTML_Control" localSheetId="63" hidden="1">{"'WE2.2'!$A$1:$O$22"}</definedName>
    <definedName name="HTML_Control" localSheetId="64" hidden="1">{"'WE2.2'!$A$1:$O$22"}</definedName>
    <definedName name="HTML_Control" localSheetId="65" hidden="1">{"'WE2.2'!$A$1:$O$22"}</definedName>
    <definedName name="HTML_Control" localSheetId="66" hidden="1">{"'WE2.2'!$A$1:$O$22"}</definedName>
    <definedName name="HTML_Control" localSheetId="67" hidden="1">{"'WE2.2'!$A$1:$O$22"}</definedName>
    <definedName name="HTML_Control" localSheetId="68" hidden="1">{"'WE2.2'!$A$1:$O$22"}</definedName>
    <definedName name="HTML_Control" localSheetId="51" hidden="1">{"'WE2.2'!$A$1:$O$22"}</definedName>
    <definedName name="HTML_Control" localSheetId="69" hidden="1">{"'WE2.2'!$A$1:$O$22"}</definedName>
    <definedName name="HTML_Control" localSheetId="70" hidden="1">{"'WE2.2'!$A$1:$O$22"}</definedName>
    <definedName name="HTML_Control" localSheetId="71" hidden="1">{"'WE2.2'!$A$1:$O$22"}</definedName>
    <definedName name="HTML_Control" localSheetId="72" hidden="1">{"'WE2.2'!$A$1:$O$22"}</definedName>
    <definedName name="HTML_Control" localSheetId="73" hidden="1">{"'WE2.2'!$A$1:$O$22"}</definedName>
    <definedName name="HTML_Control" localSheetId="74" hidden="1">{"'WE2.2'!$A$1:$O$22"}</definedName>
    <definedName name="HTML_Control" localSheetId="75" hidden="1">{"'WE2.2'!$A$1:$O$22"}</definedName>
    <definedName name="HTML_Control" localSheetId="76" hidden="1">{"'WE2.2'!$A$1:$O$22"}</definedName>
    <definedName name="HTML_Control" localSheetId="77" hidden="1">{"'WE2.2'!$A$1:$O$22"}</definedName>
    <definedName name="HTML_Control" localSheetId="78" hidden="1">{"'WE2.2'!$A$1:$O$22"}</definedName>
    <definedName name="HTML_Control" localSheetId="79" hidden="1">{"'WE2.2'!$A$1:$O$22"}</definedName>
    <definedName name="HTML_Control" localSheetId="80" hidden="1">{"'WE2.2'!$A$1:$O$22"}</definedName>
    <definedName name="HTML_Control" localSheetId="81" hidden="1">{"'WE2.2'!$A$1:$O$22"}</definedName>
    <definedName name="HTML_Control" localSheetId="82" hidden="1">{"'WE2.2'!$A$1:$O$22"}</definedName>
    <definedName name="HTML_Control" localSheetId="83" hidden="1">{"'WE2.2'!$A$1:$O$22"}</definedName>
    <definedName name="HTML_Control" localSheetId="84" hidden="1">{"'WE2.2'!$A$1:$O$22"}</definedName>
    <definedName name="HTML_Control" localSheetId="85" hidden="1">{"'WE2.2'!$A$1:$O$22"}</definedName>
    <definedName name="HTML_Control" localSheetId="86" hidden="1">{"'WE2.2'!$A$1:$O$22"}</definedName>
    <definedName name="HTML_Control" localSheetId="87" hidden="1">{"'WE2.2'!$A$1:$O$22"}</definedName>
    <definedName name="HTML_Control" localSheetId="88" hidden="1">{"'WE2.2'!$A$1:$O$22"}</definedName>
    <definedName name="HTML_Control" localSheetId="53" hidden="1">{"'WE2.2'!$A$1:$O$22"}</definedName>
    <definedName name="HTML_Control" localSheetId="89" hidden="1">{"'WE2.2'!$A$1:$O$22"}</definedName>
    <definedName name="HTML_Control" localSheetId="90" hidden="1">{"'WE2.2'!$A$1:$O$22"}</definedName>
    <definedName name="HTML_Control" localSheetId="91" hidden="1">{"'WE2.2'!$A$1:$O$22"}</definedName>
    <definedName name="HTML_Control" localSheetId="92" hidden="1">{"'WE2.2'!$A$1:$O$22"}</definedName>
    <definedName name="HTML_Control" localSheetId="93" hidden="1">{"'WE2.2'!$A$1:$O$22"}</definedName>
    <definedName name="HTML_Control" localSheetId="94" hidden="1">{"'WE2.2'!$A$1:$O$22"}</definedName>
    <definedName name="HTML_Control" localSheetId="95" hidden="1">{"'WE2.2'!$A$1:$O$22"}</definedName>
    <definedName name="HTML_Control" localSheetId="96" hidden="1">{"'WE2.2'!$A$1:$O$22"}</definedName>
    <definedName name="HTML_Control" localSheetId="97" hidden="1">{"'WE2.2'!$A$1:$O$22"}</definedName>
    <definedName name="HTML_Control" localSheetId="98" hidden="1">{"'WE2.2'!$A$1:$O$22"}</definedName>
    <definedName name="HTML_Control" localSheetId="99" hidden="1">{"'WE2.2'!$A$1:$O$22"}</definedName>
    <definedName name="HTML_Control" localSheetId="100" hidden="1">{"'WE2.2'!$A$1:$O$22"}</definedName>
    <definedName name="HTML_Control" localSheetId="101" hidden="1">{"'WE2.2'!$A$1:$O$22"}</definedName>
    <definedName name="HTML_Control" localSheetId="102" hidden="1">{"'WE2.2'!$A$1:$O$22"}</definedName>
    <definedName name="HTML_Control" localSheetId="103" hidden="1">{"'WE2.2'!$A$1:$O$22"}</definedName>
    <definedName name="HTML_Control" localSheetId="104" hidden="1">{"'WE2.2'!$A$1:$O$22"}</definedName>
    <definedName name="HTML_Control" localSheetId="105" hidden="1">{"'WE2.2'!$A$1:$O$22"}</definedName>
    <definedName name="HTML_Control" localSheetId="106" hidden="1">{"'WE2.2'!$A$1:$O$22"}</definedName>
    <definedName name="HTML_Control" localSheetId="58" hidden="1">{"'WE2.2'!$A$1:$O$22"}</definedName>
    <definedName name="HTML_Control" localSheetId="107" hidden="1">{"'WE2.2'!$A$1:$O$22"}</definedName>
    <definedName name="HTML_Control" localSheetId="116" hidden="1">{"'WE2.2'!$A$1:$O$22"}</definedName>
    <definedName name="HTML_Control" localSheetId="117" hidden="1">{"'WE2.2'!$A$1:$O$22"}</definedName>
    <definedName name="HTML_Control" localSheetId="118" hidden="1">{"'WE2.2'!$A$1:$O$22"}</definedName>
    <definedName name="HTML_Control" localSheetId="119" hidden="1">{"'WE2.2'!$A$1:$O$22"}</definedName>
    <definedName name="HTML_Control" localSheetId="120" hidden="1">{"'WE2.2'!$A$1:$O$22"}</definedName>
    <definedName name="HTML_Control" localSheetId="121" hidden="1">{"'WE2.2'!$A$1:$O$22"}</definedName>
    <definedName name="HTML_Control" localSheetId="122" hidden="1">{"'WE2.2'!$A$1:$O$22"}</definedName>
    <definedName name="HTML_Control" localSheetId="108" hidden="1">{"'WE2.2'!$A$1:$O$22"}</definedName>
    <definedName name="HTML_Control" localSheetId="109" hidden="1">{"'WE2.2'!$A$1:$O$22"}</definedName>
    <definedName name="HTML_Control" localSheetId="110" hidden="1">{"'WE2.2'!$A$1:$O$22"}</definedName>
    <definedName name="HTML_Control" localSheetId="111" hidden="1">{"'WE2.2'!$A$1:$O$22"}</definedName>
    <definedName name="HTML_Control" localSheetId="112" hidden="1">{"'WE2.2'!$A$1:$O$22"}</definedName>
    <definedName name="HTML_Control" localSheetId="113" hidden="1">{"'WE2.2'!$A$1:$O$22"}</definedName>
    <definedName name="HTML_Control" localSheetId="114" hidden="1">{"'WE2.2'!$A$1:$O$22"}</definedName>
    <definedName name="HTML_Control" localSheetId="115" hidden="1">{"'WE2.2'!$A$1:$O$22"}</definedName>
    <definedName name="HTML_Control" localSheetId="123" hidden="1">{"'WE2.2'!$A$1:$O$22"}</definedName>
    <definedName name="HTML_Control" localSheetId="132" hidden="1">{"'WE2.2'!$A$1:$O$22"}</definedName>
    <definedName name="HTML_Control" localSheetId="133" hidden="1">{"'WE2.2'!$A$1:$O$22"}</definedName>
    <definedName name="HTML_Control" localSheetId="134" hidden="1">{"'WE2.2'!$A$1:$O$22"}</definedName>
    <definedName name="HTML_Control" localSheetId="135" hidden="1">{"'WE2.2'!$A$1:$O$22"}</definedName>
    <definedName name="HTML_Control" localSheetId="136" hidden="1">{"'WE2.2'!$A$1:$O$22"}</definedName>
    <definedName name="HTML_Control" localSheetId="137" hidden="1">{"'WE2.2'!$A$1:$O$22"}</definedName>
    <definedName name="HTML_Control" localSheetId="138" hidden="1">{"'WE2.2'!$A$1:$O$22"}</definedName>
    <definedName name="HTML_Control" localSheetId="124" hidden="1">{"'WE2.2'!$A$1:$O$22"}</definedName>
    <definedName name="HTML_Control" localSheetId="125" hidden="1">{"'WE2.2'!$A$1:$O$22"}</definedName>
    <definedName name="HTML_Control" localSheetId="126" hidden="1">{"'WE2.2'!$A$1:$O$22"}</definedName>
    <definedName name="HTML_Control" localSheetId="127" hidden="1">{"'WE2.2'!$A$1:$O$22"}</definedName>
    <definedName name="HTML_Control" localSheetId="128" hidden="1">{"'WE2.2'!$A$1:$O$22"}</definedName>
    <definedName name="HTML_Control" localSheetId="129" hidden="1">{"'WE2.2'!$A$1:$O$22"}</definedName>
    <definedName name="HTML_Control" localSheetId="130" hidden="1">{"'WE2.2'!$A$1:$O$22"}</definedName>
    <definedName name="HTML_Control" localSheetId="131" hidden="1">{"'WE2.2'!$A$1:$O$22"}</definedName>
    <definedName name="HTML_Control" localSheetId="157" hidden="1">{"'WE2.2'!$A$1:$O$22"}</definedName>
    <definedName name="HTML_Control" localSheetId="169" hidden="1">{"'WE2.2'!$A$1:$O$22"}</definedName>
    <definedName name="HTML_Control" localSheetId="171" hidden="1">{"'WE2.2'!$A$1:$O$22"}</definedName>
    <definedName name="HTML_Control" localSheetId="172" hidden="1">{"'WE2.2'!$A$1:$O$22"}</definedName>
    <definedName name="HTML_Control" localSheetId="173" hidden="1">{"'WE2.2'!$A$1:$O$22"}</definedName>
    <definedName name="HTML_Control" localSheetId="174" hidden="1">{"'WE2.2'!$A$1:$O$22"}</definedName>
    <definedName name="HTML_Control" localSheetId="175" hidden="1">{"'WE2.2'!$A$1:$O$22"}</definedName>
    <definedName name="HTML_Control" localSheetId="176" hidden="1">{"'WE2.2'!$A$1:$O$22"}</definedName>
    <definedName name="HTML_Control" localSheetId="177" hidden="1">{"'WE2.2'!$A$1:$O$22"}</definedName>
    <definedName name="HTML_Control" localSheetId="178" hidden="1">{"'WE2.2'!$A$1:$O$22"}</definedName>
    <definedName name="HTML_Control" localSheetId="179" hidden="1">{"'WE2.2'!$A$1:$O$22"}</definedName>
    <definedName name="HTML_Control" localSheetId="180" hidden="1">{"'WE2.2'!$A$1:$O$22"}</definedName>
    <definedName name="HTML_Control" localSheetId="181" hidden="1">{"'WE2.2'!$A$1:$O$22"}</definedName>
    <definedName name="HTML_Control" localSheetId="4" hidden="1">{"'WE2.2'!$A$1:$O$22"}</definedName>
    <definedName name="HTML_Control" localSheetId="3" hidden="1">{"'WE2.2'!$A$1:$O$22"}</definedName>
    <definedName name="HTML_Control" localSheetId="1" hidden="1">{"'WE2.2'!$A$1:$O$22"}</definedName>
    <definedName name="HTML_Control" localSheetId="0" hidden="1">{"'WE2.2'!$A$1:$O$22"}</definedName>
    <definedName name="HTML_Control" hidden="1">{"'WE2.2'!$A$1:$O$22"}</definedName>
    <definedName name="HTML_Description" hidden="1">""</definedName>
    <definedName name="HTML_Email" hidden="1">""</definedName>
    <definedName name="HTML_Header" hidden="1">"Tab1.1.1"</definedName>
    <definedName name="HTML_LastUpdate" hidden="1">"24.08.2005"</definedName>
    <definedName name="HTML_LineAfter" hidden="1">FALSE</definedName>
    <definedName name="HTML_LineBefore" hidden="1">FALSE</definedName>
    <definedName name="HTML_Name" hidden="1">"hense02"</definedName>
    <definedName name="HTML_OBDlg2" hidden="1">TRUE</definedName>
    <definedName name="HTML_OBDlg4" hidden="1">TRUE</definedName>
    <definedName name="HTML_OS" hidden="1">0</definedName>
    <definedName name="HTML_PathFile" hidden="1">"H:\daten\Internet\SeiteAG05\WE22-roh.htm"</definedName>
    <definedName name="HTML_Title" hidden="1">"AusgErgeb"</definedName>
  </definedNames>
  <calcPr calcId="162913"/>
  <customWorkbookViews>
    <customWorkbookView name="FINAL" guid="{163DCD2F-7E1E-45D5-87F9-D8442EBAE317}" includePrintSettings="0" includeHiddenRowCol="0" maximized="1" windowWidth="1916" windowHeight="918" tabRatio="963" activeSheetId="120"/>
  </customWorkbookViews>
</workbook>
</file>

<file path=xl/calcChain.xml><?xml version="1.0" encoding="utf-8"?>
<calcChain xmlns="http://schemas.openxmlformats.org/spreadsheetml/2006/main">
  <c r="F104" i="120" l="1"/>
  <c r="F59" i="120" l="1"/>
  <c r="F261" i="120" l="1"/>
  <c r="F114" i="120" l="1"/>
  <c r="F663" i="120" l="1"/>
  <c r="F404" i="120" l="1"/>
  <c r="F342" i="120"/>
  <c r="F257" i="120"/>
  <c r="F654" i="120" l="1"/>
  <c r="F652" i="120"/>
  <c r="F648" i="120"/>
  <c r="F409" i="120" l="1"/>
  <c r="F275" i="120"/>
  <c r="F272" i="120"/>
  <c r="F337" i="120"/>
  <c r="F399" i="120"/>
  <c r="F394" i="120"/>
  <c r="F332" i="120"/>
  <c r="F253" i="120"/>
  <c r="F249" i="120"/>
  <c r="D71" i="211" l="1"/>
  <c r="E71" i="211"/>
  <c r="F71" i="211"/>
  <c r="G71" i="211"/>
  <c r="H71" i="211"/>
  <c r="I71" i="211"/>
  <c r="D72" i="211"/>
  <c r="E72" i="211"/>
  <c r="F72" i="211"/>
  <c r="G72" i="211"/>
  <c r="H72" i="211"/>
  <c r="I72" i="211"/>
  <c r="D73" i="211"/>
  <c r="E73" i="211"/>
  <c r="F73" i="211"/>
  <c r="G73" i="211"/>
  <c r="H73" i="211"/>
  <c r="I73" i="211"/>
  <c r="D74" i="211"/>
  <c r="E74" i="211"/>
  <c r="F74" i="211"/>
  <c r="G74" i="211"/>
  <c r="H74" i="211"/>
  <c r="I74" i="211"/>
  <c r="D75" i="211"/>
  <c r="E75" i="211"/>
  <c r="F75" i="211"/>
  <c r="G75" i="211"/>
  <c r="H75" i="211"/>
  <c r="I75" i="211"/>
  <c r="D76" i="211"/>
  <c r="E76" i="211"/>
  <c r="F76" i="211"/>
  <c r="G76" i="211"/>
  <c r="H76" i="211"/>
  <c r="I76" i="211"/>
  <c r="D77" i="211"/>
  <c r="E77" i="211"/>
  <c r="F77" i="211"/>
  <c r="G77" i="211"/>
  <c r="H77" i="211"/>
  <c r="I77" i="211"/>
  <c r="D78" i="211"/>
  <c r="E78" i="211"/>
  <c r="F78" i="211"/>
  <c r="G78" i="211"/>
  <c r="H78" i="211"/>
  <c r="I78" i="211"/>
  <c r="D79" i="211"/>
  <c r="E79" i="211"/>
  <c r="F79" i="211"/>
  <c r="G79" i="211"/>
  <c r="H79" i="211"/>
  <c r="I79" i="211"/>
  <c r="D80" i="211"/>
  <c r="E80" i="211"/>
  <c r="F80" i="211"/>
  <c r="G80" i="211"/>
  <c r="H80" i="211"/>
  <c r="I80" i="211"/>
  <c r="D81" i="211"/>
  <c r="E81" i="211"/>
  <c r="F81" i="211"/>
  <c r="G81" i="211"/>
  <c r="H81" i="211"/>
  <c r="I81" i="211"/>
  <c r="D82" i="211"/>
  <c r="E82" i="211"/>
  <c r="F82" i="211"/>
  <c r="G82" i="211"/>
  <c r="H82" i="211"/>
  <c r="I82" i="211"/>
  <c r="D83" i="211"/>
  <c r="E83" i="211"/>
  <c r="F83" i="211"/>
  <c r="G83" i="211"/>
  <c r="H83" i="211"/>
  <c r="I83" i="211"/>
  <c r="D84" i="211"/>
  <c r="E84" i="211"/>
  <c r="F84" i="211"/>
  <c r="G84" i="211"/>
  <c r="H84" i="211"/>
  <c r="I84" i="211"/>
  <c r="D85" i="211"/>
  <c r="E85" i="211"/>
  <c r="F85" i="211"/>
  <c r="G85" i="211"/>
  <c r="H85" i="211"/>
  <c r="I85" i="211"/>
  <c r="D86" i="211"/>
  <c r="E86" i="211"/>
  <c r="F86" i="211"/>
  <c r="G86" i="211"/>
  <c r="H86" i="211"/>
  <c r="I86" i="211"/>
  <c r="D87" i="211"/>
  <c r="E87" i="211"/>
  <c r="F87" i="211"/>
  <c r="G87" i="211"/>
  <c r="H87" i="211"/>
  <c r="I87" i="211"/>
  <c r="F724" i="120" l="1"/>
  <c r="F704" i="120"/>
  <c r="F693" i="120" l="1"/>
  <c r="F680" i="120"/>
  <c r="F661" i="120"/>
  <c r="F656" i="120"/>
  <c r="F162" i="120" l="1"/>
  <c r="F156" i="120"/>
  <c r="F150" i="120"/>
  <c r="F144" i="120"/>
  <c r="F138" i="120"/>
  <c r="F522" i="120" l="1"/>
  <c r="F690" i="120"/>
  <c r="F687" i="120"/>
  <c r="F351" i="120" l="1"/>
  <c r="F347" i="120"/>
  <c r="F289" i="120"/>
  <c r="F184" i="120"/>
  <c r="F71" i="120"/>
  <c r="F90" i="120"/>
  <c r="F22" i="120"/>
  <c r="F478" i="120" l="1"/>
  <c r="F476" i="120"/>
  <c r="F474" i="120"/>
  <c r="F472" i="120"/>
  <c r="F470" i="120"/>
  <c r="F468" i="120"/>
  <c r="F466" i="120"/>
  <c r="F464" i="120"/>
  <c r="F462" i="120"/>
  <c r="F460" i="120"/>
  <c r="F458" i="120"/>
  <c r="F456" i="120"/>
  <c r="F454" i="120"/>
  <c r="F452" i="120"/>
  <c r="F450" i="120"/>
  <c r="F448" i="120"/>
  <c r="F447" i="120"/>
  <c r="F645" i="120" l="1"/>
  <c r="F643" i="120"/>
  <c r="F641" i="120"/>
  <c r="F639" i="120"/>
  <c r="F292" i="120" l="1"/>
  <c r="F43" i="120" l="1"/>
  <c r="F38" i="120"/>
  <c r="F33" i="120"/>
  <c r="F28" i="120"/>
  <c r="F25" i="120"/>
  <c r="F18" i="120"/>
  <c r="F54" i="120"/>
  <c r="F49" i="120"/>
  <c r="F130" i="120"/>
  <c r="F126" i="120"/>
  <c r="F124" i="120"/>
  <c r="F120" i="120"/>
  <c r="F118" i="120"/>
  <c r="F116" i="120"/>
  <c r="F112" i="120"/>
  <c r="F110" i="120"/>
  <c r="F108" i="120"/>
  <c r="F106" i="120"/>
  <c r="F96" i="120"/>
  <c r="F94" i="120"/>
  <c r="F84" i="120"/>
  <c r="F82" i="120"/>
  <c r="F80" i="120"/>
  <c r="F78" i="120"/>
  <c r="F75" i="120"/>
  <c r="F65" i="120"/>
  <c r="F174" i="120"/>
  <c r="F172" i="120"/>
  <c r="F168" i="120"/>
  <c r="F140" i="120"/>
  <c r="F134" i="120"/>
  <c r="F389" i="120"/>
  <c r="F384" i="120"/>
  <c r="F379" i="120"/>
  <c r="F374" i="120"/>
  <c r="F369" i="120"/>
  <c r="F364" i="120"/>
  <c r="F359" i="120"/>
  <c r="F354" i="120"/>
  <c r="F327" i="120"/>
  <c r="F322" i="120"/>
  <c r="F317" i="120"/>
  <c r="F312" i="120"/>
  <c r="F307" i="120"/>
  <c r="F302" i="120"/>
  <c r="F297" i="120"/>
  <c r="F285" i="120"/>
  <c r="F282" i="120"/>
  <c r="F280" i="120"/>
  <c r="F278" i="120"/>
  <c r="F269" i="120"/>
  <c r="F266" i="120"/>
  <c r="F263" i="120"/>
  <c r="F245" i="120"/>
  <c r="F241" i="120"/>
  <c r="F237" i="120"/>
  <c r="F233" i="120"/>
  <c r="F229" i="120"/>
  <c r="F225" i="120"/>
  <c r="F221" i="120"/>
  <c r="F217" i="120"/>
  <c r="F213" i="120"/>
  <c r="F209" i="120"/>
  <c r="F207" i="120"/>
  <c r="F200" i="120"/>
  <c r="F196" i="120"/>
  <c r="F194" i="120"/>
  <c r="F192" i="120"/>
  <c r="F187" i="120"/>
  <c r="F180" i="120"/>
  <c r="F678" i="120"/>
  <c r="F734" i="120"/>
  <c r="F732" i="120"/>
  <c r="F730" i="120"/>
  <c r="F727" i="120"/>
  <c r="F721" i="120"/>
  <c r="F716" i="120"/>
  <c r="F714" i="120"/>
  <c r="F712" i="120"/>
  <c r="F710" i="120"/>
  <c r="F707" i="120"/>
  <c r="F701" i="120"/>
  <c r="F696" i="120"/>
  <c r="F682" i="120"/>
  <c r="F676" i="120"/>
  <c r="F674" i="120"/>
  <c r="F672" i="120"/>
  <c r="F670" i="120"/>
  <c r="F668" i="120"/>
  <c r="F666" i="120"/>
  <c r="F634" i="120"/>
  <c r="F630" i="120"/>
  <c r="F628" i="120"/>
  <c r="F623" i="120"/>
  <c r="F618" i="120"/>
  <c r="F613" i="120"/>
  <c r="F608" i="120"/>
  <c r="F603" i="120"/>
  <c r="F598" i="120"/>
  <c r="F593" i="120"/>
  <c r="F588" i="120"/>
  <c r="F583" i="120"/>
  <c r="F578" i="120"/>
  <c r="F576" i="120"/>
  <c r="F572" i="120"/>
  <c r="F567" i="120"/>
  <c r="F562" i="120"/>
  <c r="F557" i="120"/>
  <c r="F552" i="120"/>
  <c r="F547" i="120"/>
  <c r="F542" i="120"/>
  <c r="F537" i="120"/>
  <c r="F532" i="120"/>
  <c r="F527" i="120"/>
  <c r="F517" i="120"/>
  <c r="F512" i="120"/>
  <c r="F507" i="120"/>
  <c r="F502" i="120"/>
  <c r="F497" i="120"/>
  <c r="F491" i="120"/>
  <c r="F486" i="120"/>
  <c r="F481" i="120"/>
  <c r="F480" i="120"/>
  <c r="C480" i="120" s="1"/>
  <c r="F445" i="120"/>
  <c r="F443" i="120"/>
  <c r="F441" i="120"/>
  <c r="F439" i="120"/>
  <c r="F437" i="120"/>
  <c r="F435" i="120"/>
  <c r="F433" i="120"/>
  <c r="F431" i="120"/>
  <c r="F429" i="120"/>
  <c r="F427" i="120"/>
  <c r="F425" i="120"/>
  <c r="F423" i="120"/>
  <c r="F421" i="120"/>
  <c r="F419" i="120"/>
  <c r="F417" i="120"/>
  <c r="F415" i="120"/>
  <c r="F414" i="120"/>
  <c r="C414" i="120" s="1"/>
  <c r="F747" i="120"/>
  <c r="F745" i="120"/>
  <c r="F743" i="120"/>
  <c r="F741" i="120"/>
  <c r="F739" i="120"/>
  <c r="F737" i="120"/>
  <c r="C87" i="211" l="1"/>
  <c r="B87" i="211"/>
  <c r="C86" i="211"/>
  <c r="B86" i="211"/>
  <c r="C85" i="211"/>
  <c r="B85" i="211"/>
  <c r="C84" i="211"/>
  <c r="B84" i="211"/>
  <c r="C83" i="211"/>
  <c r="B83" i="211"/>
  <c r="C82" i="211"/>
  <c r="B82" i="211"/>
  <c r="C81" i="211"/>
  <c r="B81" i="211"/>
  <c r="C80" i="211"/>
  <c r="B80" i="211"/>
  <c r="C79" i="211"/>
  <c r="B79" i="211"/>
  <c r="C78" i="211"/>
  <c r="B78" i="211"/>
  <c r="C77" i="211"/>
  <c r="B77" i="211"/>
  <c r="C76" i="211"/>
  <c r="B76" i="211"/>
  <c r="C75" i="211"/>
  <c r="B75" i="211"/>
  <c r="C74" i="211"/>
  <c r="B74" i="211"/>
  <c r="C73" i="211"/>
  <c r="B73" i="211"/>
  <c r="C72" i="211"/>
  <c r="B72" i="211"/>
  <c r="C71" i="211"/>
  <c r="B71" i="211"/>
</calcChain>
</file>

<file path=xl/sharedStrings.xml><?xml version="1.0" encoding="utf-8"?>
<sst xmlns="http://schemas.openxmlformats.org/spreadsheetml/2006/main" count="38164" uniqueCount="1752">
  <si>
    <r>
      <t>▪  Mill. m</t>
    </r>
    <r>
      <rPr>
        <vertAlign val="superscript"/>
        <sz val="10"/>
        <rFont val="Arial"/>
        <family val="2"/>
      </rPr>
      <t>3</t>
    </r>
  </si>
  <si>
    <r>
      <t>▪  EUR je m</t>
    </r>
    <r>
      <rPr>
        <vertAlign val="superscript"/>
        <sz val="10"/>
        <rFont val="Arial"/>
        <family val="2"/>
      </rPr>
      <t>3</t>
    </r>
  </si>
  <si>
    <r>
      <t>▪  km</t>
    </r>
    <r>
      <rPr>
        <vertAlign val="superscript"/>
        <sz val="10"/>
        <rFont val="Arial"/>
        <family val="2"/>
      </rPr>
      <t>2</t>
    </r>
  </si>
  <si>
    <r>
      <t>▪  Mill. EUR je km</t>
    </r>
    <r>
      <rPr>
        <vertAlign val="superscript"/>
        <sz val="10"/>
        <rFont val="Arial"/>
        <family val="2"/>
      </rPr>
      <t>2</t>
    </r>
  </si>
  <si>
    <t>Tab. 3.2</t>
  </si>
  <si>
    <t>Tab. 3.3</t>
  </si>
  <si>
    <t>Tab. 3.4</t>
  </si>
  <si>
    <t>Tab. 3.5</t>
  </si>
  <si>
    <t>Tab. 3.6</t>
  </si>
  <si>
    <t>Tab. 3.7</t>
  </si>
  <si>
    <t>Tab. 3.8</t>
  </si>
  <si>
    <t>Tab. 3.9</t>
  </si>
  <si>
    <t>Tab. 3.10</t>
  </si>
  <si>
    <t>Tab. 3.11</t>
  </si>
  <si>
    <t>Tab. 3.12</t>
  </si>
  <si>
    <t>Tab. 3.13</t>
  </si>
  <si>
    <t>Tab. 3.14</t>
  </si>
  <si>
    <t>Tab. 3.15</t>
  </si>
  <si>
    <t>Tab. 3.16</t>
  </si>
  <si>
    <t>Tab. 3.17</t>
  </si>
  <si>
    <t>Tab. 3.18</t>
  </si>
  <si>
    <t>Tab. 3.19</t>
  </si>
  <si>
    <t>Tab. 3.20</t>
  </si>
  <si>
    <t>Tab. 3.21</t>
  </si>
  <si>
    <t>Tab. 3.22</t>
  </si>
  <si>
    <t>Tab. 4.2</t>
  </si>
  <si>
    <t>Tab. 5.2</t>
  </si>
  <si>
    <t>Tab. 5.3</t>
  </si>
  <si>
    <t>Tab. 5.4</t>
  </si>
  <si>
    <t>Tab. 5.5</t>
  </si>
  <si>
    <t>Erläuterungen</t>
  </si>
  <si>
    <t>Tab. 5.6</t>
  </si>
  <si>
    <t>Tab. 8.2</t>
  </si>
  <si>
    <t>Tab. 8.3</t>
  </si>
  <si>
    <t>Tab. 8.4</t>
  </si>
  <si>
    <t>Tab. 8.5</t>
  </si>
  <si>
    <t>Hinweis</t>
  </si>
  <si>
    <t>tiefer gegliederte Tabellen in das Inhaltsverzeichnis eingeblendet, die sich</t>
  </si>
  <si>
    <t>Wasserentnahme aus der Natur, Wassereinsatz und Wasserabgabe an die Natur 1998 nach Bundesländern</t>
  </si>
  <si>
    <t>Wasserentnahme aus der Natur, Wassereinsatz und Wasserabgabe an die Natur 2001 nach Bundesländern</t>
  </si>
  <si>
    <t>Tab. 9.2</t>
  </si>
  <si>
    <t>Tab. 9.3</t>
  </si>
  <si>
    <t>Tab. 9.5</t>
  </si>
  <si>
    <t>▪  in %</t>
  </si>
  <si>
    <t>Tab. 10.8</t>
  </si>
  <si>
    <t>▪  2000 = 100</t>
  </si>
  <si>
    <t>▪  Anteil an der Gesamtfläche des Landes in %</t>
  </si>
  <si>
    <t>Tab. 10.9</t>
  </si>
  <si>
    <t>Tab. 10.10</t>
  </si>
  <si>
    <t>Wasserentnahme aus der Natur, Wassereinsatz und Wasserabgabe an die Natur 2007 nach Bundesländern</t>
  </si>
  <si>
    <t>Tabellenverzeichnis</t>
  </si>
  <si>
    <t>Tab. 10.2</t>
  </si>
  <si>
    <t>Tab. 10.3</t>
  </si>
  <si>
    <t>Tab. 10.4</t>
  </si>
  <si>
    <t>Tab. 10.5</t>
  </si>
  <si>
    <t>Tab. 10.6</t>
  </si>
  <si>
    <t>Tab. 10.7</t>
  </si>
  <si>
    <t>Tab. 1.1</t>
  </si>
  <si>
    <t>Tab. 3.1</t>
  </si>
  <si>
    <t>Wasserentnahme aus der Natur, Wassereinsatz und Wasserabgabe an die Natur 1995 nach Bundesländern</t>
  </si>
  <si>
    <t>▪  Mill. Kilometer</t>
  </si>
  <si>
    <r>
      <t>▪  1 000 Tonnen CO</t>
    </r>
    <r>
      <rPr>
        <vertAlign val="subscript"/>
        <sz val="10"/>
        <rFont val="Arial"/>
        <family val="2"/>
      </rPr>
      <t>2</t>
    </r>
    <r>
      <rPr>
        <sz val="10"/>
        <rFont val="Arial"/>
        <family val="2"/>
      </rPr>
      <t>-Äquivalente</t>
    </r>
  </si>
  <si>
    <t>Wasserentnahme aus der Natur, Wassereinsatz und Wasserabgabe an die Natur 2004 nach Bundesländern</t>
  </si>
  <si>
    <t>Anschriftenverzeichnis der Statistischen Ämter des Bundes und der Länder</t>
  </si>
  <si>
    <t>Inhalt</t>
  </si>
  <si>
    <t>Tab. 9.4</t>
  </si>
  <si>
    <t>Tab. 4.1</t>
  </si>
  <si>
    <t>Tab. 5.1</t>
  </si>
  <si>
    <t>Tab. 7.1</t>
  </si>
  <si>
    <t>Tab. 8.1</t>
  </si>
  <si>
    <t>Tab. 9.1</t>
  </si>
  <si>
    <t>Tab. 10.1</t>
  </si>
  <si>
    <t>Tab. 1.2</t>
  </si>
  <si>
    <t>Tab. 1.3</t>
  </si>
  <si>
    <t>Tab. 1.4</t>
  </si>
  <si>
    <t>– in Hessen</t>
  </si>
  <si>
    <t>– in Niedersachsen</t>
  </si>
  <si>
    <t>– in Rheinland-Pfalz</t>
  </si>
  <si>
    <t>– in Thüringen</t>
  </si>
  <si>
    <t>– in Schleswig-Holstein</t>
  </si>
  <si>
    <t>– in Nordrhein-Westfalen</t>
  </si>
  <si>
    <t>▪  Mill. EUR</t>
  </si>
  <si>
    <t>▪  1 000</t>
  </si>
  <si>
    <t>▪  1 000 Tonnen</t>
  </si>
  <si>
    <t>▪  Veränderung gegenüber dem Vorjahr in %</t>
  </si>
  <si>
    <t>▪  1994 = 100</t>
  </si>
  <si>
    <t>▪  Anteil an der Summe der Länder in %</t>
  </si>
  <si>
    <t>▪  insgesamt in 1 000 Tonnen</t>
  </si>
  <si>
    <t>▪  abiotisch in 1 000 Tonnen</t>
  </si>
  <si>
    <t>▪  biotisch in 1 000 Tonnen</t>
  </si>
  <si>
    <t>▪  Anteil an Deutschland in %</t>
  </si>
  <si>
    <t xml:space="preserve">▪  1 000 Euro je Tonne </t>
  </si>
  <si>
    <t>▪  Tonnen</t>
  </si>
  <si>
    <t>▪  1990 = 100</t>
  </si>
  <si>
    <t>▪  1996 = 100</t>
  </si>
  <si>
    <t>▪  Terajoule</t>
  </si>
  <si>
    <t>▪  1991 = 100</t>
  </si>
  <si>
    <t>▪  EUR je Gigajoule</t>
  </si>
  <si>
    <t>▪  1995 = 100</t>
  </si>
  <si>
    <t>▪  Anteil an Insgesamt in %</t>
  </si>
  <si>
    <t>▪  Tonnen je Mill. EUR</t>
  </si>
  <si>
    <t>▪  Straßenverkehr in 1 000 Tonnen</t>
  </si>
  <si>
    <t>▪  Schienenverkehr in 1 000 Tonnen</t>
  </si>
  <si>
    <t>▪  Schifffahrt in 1 000 Tonnen</t>
  </si>
  <si>
    <t>▪  1998 = 100</t>
  </si>
  <si>
    <t>Tab. 11.1</t>
  </si>
  <si>
    <t>▪  Anteil an der Gesamtfläche in %</t>
  </si>
  <si>
    <t>▪  Hektar pro Tag</t>
  </si>
  <si>
    <t>▪  Hektar</t>
  </si>
  <si>
    <t>▪  Anteil an der Siedlungs- und Verkehrsfläche in %</t>
  </si>
  <si>
    <t>▪  1999 = 100</t>
  </si>
  <si>
    <t>▪  Anteil an der LF insgesamt in %</t>
  </si>
  <si>
    <t>Tab. 1.5</t>
  </si>
  <si>
    <t>Tab. 1.6</t>
  </si>
  <si>
    <r>
      <t>▪  in % der temperaturbereinigten CO</t>
    </r>
    <r>
      <rPr>
        <vertAlign val="subscript"/>
        <sz val="10"/>
        <rFont val="Arial"/>
        <family val="2"/>
      </rPr>
      <t>2</t>
    </r>
    <r>
      <rPr>
        <sz val="10"/>
        <rFont val="Arial"/>
        <family val="2"/>
      </rPr>
      <t>-Emissionen 1995</t>
    </r>
  </si>
  <si>
    <r>
      <t>▪  darunter energiebedingte CO</t>
    </r>
    <r>
      <rPr>
        <vertAlign val="subscript"/>
        <sz val="10"/>
        <rFont val="Arial"/>
        <family val="2"/>
      </rPr>
      <t>2</t>
    </r>
    <r>
      <rPr>
        <sz val="10"/>
        <rFont val="Arial"/>
        <family val="2"/>
      </rPr>
      <t>-Emissionen in 1 000 Tonnen</t>
    </r>
  </si>
  <si>
    <t>▪  nationaler Luftverkehr in 1 000 Tonnen</t>
  </si>
  <si>
    <t>▪  nachrichtlich: internationaler Luftverkehr in 1 000 Tonnen</t>
  </si>
  <si>
    <t>– in Baden-Württemberg</t>
  </si>
  <si>
    <t>– in Bayern</t>
  </si>
  <si>
    <t>– in Berlin</t>
  </si>
  <si>
    <t>– in Brandenburg</t>
  </si>
  <si>
    <t>– in Bremen</t>
  </si>
  <si>
    <t>– in Hamburg</t>
  </si>
  <si>
    <t>– in Mecklenburg-Vorpommern</t>
  </si>
  <si>
    <t>– im Saarland</t>
  </si>
  <si>
    <t>– in Sachsen</t>
  </si>
  <si>
    <t>– in Sachsen-Anhalt</t>
  </si>
  <si>
    <t>▪  Anzahl</t>
  </si>
  <si>
    <t>▪  Bruttostromerzeugung in Gigawattstunden</t>
  </si>
  <si>
    <t>▪  Anteil erneuerbarer Energieträger an der Bruttostromerzeugung in %</t>
  </si>
  <si>
    <t>▪  2008 = 100</t>
  </si>
  <si>
    <t>Tab. 5.7</t>
  </si>
  <si>
    <t>Tab. 11.2</t>
  </si>
  <si>
    <t>▪  1 000 Vollzeitäquivalente</t>
  </si>
  <si>
    <t>Tab. 11.3</t>
  </si>
  <si>
    <t>Tab. 11.4</t>
  </si>
  <si>
    <t>Tab. 11.5</t>
  </si>
  <si>
    <t>▪  Bruttostromerzeugung aus erneuerbaren Energieträgern in Gigawattstunden</t>
  </si>
  <si>
    <t>▪  Gigawattstunden</t>
  </si>
  <si>
    <t>▪  Anteil der KWK an der Nettostromerzeugung in %</t>
  </si>
  <si>
    <t>▪  Anteil der KWK an der Nettowärmeerzeugung in %</t>
  </si>
  <si>
    <t>Wasserentnahme aus der Natur, Wassereinsatz und Wasserabgabe an die Natur 2010 nach Bundesländern</t>
  </si>
  <si>
    <t>Wassereinsatz der Wirtschaftszweige und privaten Haushalte 2010 nach Bundesländern</t>
  </si>
  <si>
    <r>
      <t>▪  m</t>
    </r>
    <r>
      <rPr>
        <vertAlign val="superscript"/>
        <sz val="10"/>
        <rFont val="Arial"/>
        <family val="2"/>
      </rPr>
      <t>3</t>
    </r>
    <r>
      <rPr>
        <sz val="10"/>
        <rFont val="Arial"/>
        <family val="2"/>
      </rPr>
      <t xml:space="preserve"> je 1 000 EUR</t>
    </r>
  </si>
  <si>
    <t>Abwassereinleitung der Wirtschaftszweige und privaten Haushalte in die Natur 2010 nach Bundesländern</t>
  </si>
  <si>
    <t>▪  Nettostromerzeugung in Gigawattstunden</t>
  </si>
  <si>
    <t>▪  Stromerzeugung aus KWK in Gigawattstunden</t>
  </si>
  <si>
    <t>▪  Wärmeerzeugung aus KWK in Terajoule</t>
  </si>
  <si>
    <t>Wasserentnahme aus der Natur, Wassereinsatz und Wasserabgabe an die Natur 2013 nach Bundesländern</t>
  </si>
  <si>
    <t>▪  Zahl der Städte</t>
  </si>
  <si>
    <r>
      <t xml:space="preserve"> CO</t>
    </r>
    <r>
      <rPr>
        <vertAlign val="subscript"/>
        <sz val="10"/>
        <rFont val="Arial"/>
        <family val="2"/>
      </rPr>
      <t>2</t>
    </r>
    <r>
      <rPr>
        <sz val="10"/>
        <rFont val="Arial"/>
        <family val="2"/>
      </rPr>
      <t>-Emissionen 1990 nach Sektoren und Bundesländern</t>
    </r>
  </si>
  <si>
    <r>
      <t xml:space="preserve"> CO</t>
    </r>
    <r>
      <rPr>
        <vertAlign val="subscript"/>
        <sz val="10"/>
        <rFont val="Arial"/>
        <family val="2"/>
      </rPr>
      <t>2</t>
    </r>
    <r>
      <rPr>
        <sz val="10"/>
        <rFont val="Arial"/>
        <family val="2"/>
      </rPr>
      <t>-Emissionen 1995 nach Sektoren und Bundesländern</t>
    </r>
  </si>
  <si>
    <r>
      <t>CO</t>
    </r>
    <r>
      <rPr>
        <vertAlign val="subscript"/>
        <sz val="10"/>
        <rFont val="Arial"/>
        <family val="2"/>
      </rPr>
      <t>2</t>
    </r>
    <r>
      <rPr>
        <sz val="10"/>
        <rFont val="Arial"/>
        <family val="2"/>
      </rPr>
      <t>-Emissionen 2000 nach Sektoren und Bundesländern</t>
    </r>
  </si>
  <si>
    <r>
      <t>CO</t>
    </r>
    <r>
      <rPr>
        <vertAlign val="subscript"/>
        <sz val="10"/>
        <rFont val="Arial"/>
        <family val="2"/>
      </rPr>
      <t>2</t>
    </r>
    <r>
      <rPr>
        <sz val="10"/>
        <rFont val="Arial"/>
        <family val="2"/>
      </rPr>
      <t>-Emissionen 2005 nach Sektoren und Bundesländern</t>
    </r>
  </si>
  <si>
    <r>
      <t>CO</t>
    </r>
    <r>
      <rPr>
        <vertAlign val="subscript"/>
        <sz val="10"/>
        <rFont val="Arial"/>
        <family val="2"/>
      </rPr>
      <t>2</t>
    </r>
    <r>
      <rPr>
        <sz val="10"/>
        <rFont val="Arial"/>
        <family val="2"/>
      </rPr>
      <t>-Emissionen 2010 nach Sektoren und Bundesländern</t>
    </r>
  </si>
  <si>
    <r>
      <t xml:space="preserve"> CO</t>
    </r>
    <r>
      <rPr>
        <vertAlign val="subscript"/>
        <sz val="10"/>
        <rFont val="Arial"/>
        <family val="2"/>
      </rPr>
      <t>2</t>
    </r>
    <r>
      <rPr>
        <sz val="10"/>
        <rFont val="Arial"/>
        <family val="2"/>
      </rPr>
      <t>-Emissionen 2011 nach Sektoren und Bundesländern</t>
    </r>
  </si>
  <si>
    <r>
      <t>CO</t>
    </r>
    <r>
      <rPr>
        <vertAlign val="subscript"/>
        <sz val="10"/>
        <rFont val="Arial"/>
        <family val="2"/>
      </rPr>
      <t>2</t>
    </r>
    <r>
      <rPr>
        <sz val="10"/>
        <rFont val="Arial"/>
        <family val="2"/>
      </rPr>
      <t>-Emissionen 2012 nach Sektoren und Bundesländern</t>
    </r>
  </si>
  <si>
    <r>
      <t xml:space="preserve"> CO</t>
    </r>
    <r>
      <rPr>
        <vertAlign val="subscript"/>
        <sz val="10"/>
        <rFont val="Arial"/>
        <family val="2"/>
      </rPr>
      <t>2</t>
    </r>
    <r>
      <rPr>
        <sz val="10"/>
        <rFont val="Arial"/>
        <family val="2"/>
      </rPr>
      <t>-Emissionen 2013 nach Sektoren und Bundesländern</t>
    </r>
  </si>
  <si>
    <r>
      <t>CO</t>
    </r>
    <r>
      <rPr>
        <vertAlign val="subscript"/>
        <sz val="10"/>
        <rFont val="Arial"/>
        <family val="2"/>
      </rPr>
      <t>2</t>
    </r>
    <r>
      <rPr>
        <sz val="10"/>
        <rFont val="Arial"/>
        <family val="2"/>
      </rPr>
      <t>-Emissionen 2014 nach Sektoren und Bundesländern</t>
    </r>
  </si>
  <si>
    <r>
      <t>CO</t>
    </r>
    <r>
      <rPr>
        <vertAlign val="subscript"/>
        <sz val="10"/>
        <rFont val="Arial"/>
        <family val="2"/>
      </rPr>
      <t>2</t>
    </r>
    <r>
      <rPr>
        <sz val="10"/>
        <rFont val="Arial"/>
        <family val="2"/>
      </rPr>
      <t>-Emissionen 2015 nach Sektoren und Bundesländern</t>
    </r>
  </si>
  <si>
    <r>
      <t>CO</t>
    </r>
    <r>
      <rPr>
        <vertAlign val="subscript"/>
        <sz val="10"/>
        <rFont val="Arial"/>
        <family val="2"/>
      </rPr>
      <t>2</t>
    </r>
    <r>
      <rPr>
        <sz val="10"/>
        <rFont val="Arial"/>
        <family val="2"/>
      </rPr>
      <t>-Emissionen 2016 nach Sektoren und Bundesländern</t>
    </r>
  </si>
  <si>
    <t>Primärenergieverbrauch 2008 nach Wirtschaftszweigen in tiefer Gliederung und Bundesländern</t>
  </si>
  <si>
    <t>Primärenergieverbrauch 2010 nach Wirtschaftszweigen in tiefer Gliederung und Bundesländern</t>
  </si>
  <si>
    <t>Primärenergieverbrauch 2014 nach Wirtschaftszweigen in tiefer Gliederung und Bundesländern</t>
  </si>
  <si>
    <t>▪  Erholungsfläche in Hektar</t>
  </si>
  <si>
    <t>Außenhandelssaldo von abiotischen Rohstoffen nach Bundesländern</t>
  </si>
  <si>
    <t>Außenhandelssaldo von abiotischen Halbwaren nach Bundesländern</t>
  </si>
  <si>
    <t>Außenhandelssaldo von abiotischen Fertigwaren nach Bundesländern</t>
  </si>
  <si>
    <t>▪  Anteil der Erholungsfläche an der Fläche für Siedlung und Verkehr in %</t>
  </si>
  <si>
    <t>▪  Kilogramm je Einwohner/-in</t>
  </si>
  <si>
    <t>▪  Gigajoule je Einwohner/-in</t>
  </si>
  <si>
    <t>▪  Tonnen je Einwohner/-in</t>
  </si>
  <si>
    <t>▪  Einwohner/-innen in 1 000</t>
  </si>
  <si>
    <t>Primärenergieverbrauch 2012 nach Wirtschaftszweigen in tiefer Gliederung und Bundesländern</t>
  </si>
  <si>
    <r>
      <t>▪  Erholungsfläche in m</t>
    </r>
    <r>
      <rPr>
        <vertAlign val="superscript"/>
        <sz val="10"/>
        <rFont val="Arial"/>
        <family val="2"/>
      </rPr>
      <t>2</t>
    </r>
    <r>
      <rPr>
        <sz val="10"/>
        <rFont val="Arial"/>
        <family val="2"/>
      </rPr>
      <t xml:space="preserve"> je Einwohner/-in</t>
    </r>
  </si>
  <si>
    <r>
      <t>▪  m</t>
    </r>
    <r>
      <rPr>
        <vertAlign val="superscript"/>
        <sz val="10"/>
        <rFont val="Arial"/>
        <family val="2"/>
      </rPr>
      <t>2</t>
    </r>
    <r>
      <rPr>
        <sz val="10"/>
        <rFont val="Arial"/>
        <family val="2"/>
      </rPr>
      <t xml:space="preserve"> je Einwohner/-in</t>
    </r>
  </si>
  <si>
    <r>
      <t>▪  Tonnen CO</t>
    </r>
    <r>
      <rPr>
        <vertAlign val="subscript"/>
        <sz val="10"/>
        <rFont val="Arial"/>
        <family val="2"/>
      </rPr>
      <t>2</t>
    </r>
    <r>
      <rPr>
        <sz val="10"/>
        <rFont val="Arial"/>
        <family val="2"/>
      </rPr>
      <t>-Äquivalente je Einwohner/-in</t>
    </r>
  </si>
  <si>
    <r>
      <t>▪  m</t>
    </r>
    <r>
      <rPr>
        <vertAlign val="superscript"/>
        <sz val="10"/>
        <rFont val="Arial"/>
        <family val="2"/>
      </rPr>
      <t>3</t>
    </r>
    <r>
      <rPr>
        <sz val="10"/>
        <rFont val="Arial"/>
        <family val="2"/>
      </rPr>
      <t xml:space="preserve"> je Einwohner/-in</t>
    </r>
  </si>
  <si>
    <t>1. Abfall</t>
  </si>
  <si>
    <t>Tab. 1.7</t>
  </si>
  <si>
    <t>2. Dissipativer Gebrauch und dissipative Verluste</t>
  </si>
  <si>
    <t>Tab. 2.1</t>
  </si>
  <si>
    <t>Tab. 2.2</t>
  </si>
  <si>
    <t>3. Energie</t>
  </si>
  <si>
    <t>4. Fläche und Raum</t>
  </si>
  <si>
    <t>Tab. 4.3</t>
  </si>
  <si>
    <t>Tab. 4.4</t>
  </si>
  <si>
    <t>Tab. 4.5</t>
  </si>
  <si>
    <t>Tab. 4.6</t>
  </si>
  <si>
    <t>Tab. 4.7</t>
  </si>
  <si>
    <t>Tab. 4.8</t>
  </si>
  <si>
    <t>Tab. 4.9</t>
  </si>
  <si>
    <t>Tab. 4.10</t>
  </si>
  <si>
    <t>Tab. 11.6</t>
  </si>
  <si>
    <t>5. Gase</t>
  </si>
  <si>
    <t>Tab. 5.8</t>
  </si>
  <si>
    <t>Tab. 5.9</t>
  </si>
  <si>
    <t>Tab. 5.10</t>
  </si>
  <si>
    <t>Tab. 5.11</t>
  </si>
  <si>
    <t>Tab. 5.12</t>
  </si>
  <si>
    <t>Tab. 5.13</t>
  </si>
  <si>
    <t>Tab. 5.14</t>
  </si>
  <si>
    <t>Tab. 5.15</t>
  </si>
  <si>
    <t>Tab. 5.16</t>
  </si>
  <si>
    <t>Tab. 5.17</t>
  </si>
  <si>
    <t>Tab. 5.18</t>
  </si>
  <si>
    <t>Tab. 5.19</t>
  </si>
  <si>
    <t>Tab. 5.20</t>
  </si>
  <si>
    <t>Tab. 5.21</t>
  </si>
  <si>
    <t>Tab. 5.22</t>
  </si>
  <si>
    <t>Tab. 5.23</t>
  </si>
  <si>
    <t>Tab. 5.24</t>
  </si>
  <si>
    <t>Tab. 5.25</t>
  </si>
  <si>
    <t>Tab. 5.26</t>
  </si>
  <si>
    <t>Tab. 5.27</t>
  </si>
  <si>
    <t>Tab. 5.28</t>
  </si>
  <si>
    <t>Tab. 5.29</t>
  </si>
  <si>
    <t>Tab. 5.30</t>
  </si>
  <si>
    <t>Tab. 5.31</t>
  </si>
  <si>
    <t>Tab. 5.32</t>
  </si>
  <si>
    <t>Tab. 5.33</t>
  </si>
  <si>
    <t>Tab. 5.34</t>
  </si>
  <si>
    <t>Tab. 5.35</t>
  </si>
  <si>
    <t>Tab. 5.36</t>
  </si>
  <si>
    <t>Tab. 5.37</t>
  </si>
  <si>
    <t>Tab. 5.38</t>
  </si>
  <si>
    <t>Tab. 5.39</t>
  </si>
  <si>
    <t>Tab. 5.40</t>
  </si>
  <si>
    <t>Tab. 5.41</t>
  </si>
  <si>
    <t>Tab. 5.42</t>
  </si>
  <si>
    <t>Tab. 5.43</t>
  </si>
  <si>
    <t>Tab. 5.44</t>
  </si>
  <si>
    <t>Tab. 5.45</t>
  </si>
  <si>
    <t>Tab. 5.46</t>
  </si>
  <si>
    <t>Tab. 5.47</t>
  </si>
  <si>
    <t>Tab. 5.48</t>
  </si>
  <si>
    <t>Tab. 5.49</t>
  </si>
  <si>
    <t>Tab. 5.50</t>
  </si>
  <si>
    <t>6. Material- und Energieflussrechnung</t>
  </si>
  <si>
    <t>Tab. 6.1.1</t>
  </si>
  <si>
    <t>Tab. 6.1.2</t>
  </si>
  <si>
    <t>Tab. 6.1.3</t>
  </si>
  <si>
    <t>Tab. 6.1.4</t>
  </si>
  <si>
    <t>Tab. 6.1.5</t>
  </si>
  <si>
    <t>Tab. 6.1.6</t>
  </si>
  <si>
    <t>Tab. 6.1.7</t>
  </si>
  <si>
    <t>Tab. 6.1.8</t>
  </si>
  <si>
    <t>Tab. 6.1.9</t>
  </si>
  <si>
    <t>Tab. 6.1.10</t>
  </si>
  <si>
    <t>Tab. 6.1.11</t>
  </si>
  <si>
    <t>Tab. 6.1.12</t>
  </si>
  <si>
    <t>Tab. 6.1.13</t>
  </si>
  <si>
    <t>Tab. 6.1.14</t>
  </si>
  <si>
    <t>Tab. 6.1.15</t>
  </si>
  <si>
    <t>Tab. 6.1.16</t>
  </si>
  <si>
    <t>Tab. 6.2.1</t>
  </si>
  <si>
    <t>Tab. 6.2.2</t>
  </si>
  <si>
    <t>Tab. 6.2.3</t>
  </si>
  <si>
    <t>Tab. 6.2.4</t>
  </si>
  <si>
    <t>Tab. 6.2.5</t>
  </si>
  <si>
    <t>Tab. 6.2.6</t>
  </si>
  <si>
    <t>Tab. 6.2.7</t>
  </si>
  <si>
    <t>Tab. 6.2.8</t>
  </si>
  <si>
    <t>Tab. 6.2.9</t>
  </si>
  <si>
    <t>Tab. 6.2.10</t>
  </si>
  <si>
    <t>Tab. 6.2.11</t>
  </si>
  <si>
    <t>Tab. 6.2.12</t>
  </si>
  <si>
    <t>Tab. 6.2.13</t>
  </si>
  <si>
    <t>Tab. 6.2.14</t>
  </si>
  <si>
    <t>Tab. 6.2.15</t>
  </si>
  <si>
    <t>Tab. 6.2.16</t>
  </si>
  <si>
    <t>Tab. 6.3.1</t>
  </si>
  <si>
    <t>Tab. 6.3.2</t>
  </si>
  <si>
    <t>Tab. 6.3.3</t>
  </si>
  <si>
    <t>7. Rohstoffe</t>
  </si>
  <si>
    <t>Tab. 7.2</t>
  </si>
  <si>
    <t>Tab. 7.3</t>
  </si>
  <si>
    <t>Tab. 7.4</t>
  </si>
  <si>
    <t>Tab. 7.5</t>
  </si>
  <si>
    <t>Tab. 7.6</t>
  </si>
  <si>
    <t>Tab. 7.7</t>
  </si>
  <si>
    <t>Tab. 7.8</t>
  </si>
  <si>
    <t>Tab. 7.9</t>
  </si>
  <si>
    <t>Tab. 7.10</t>
  </si>
  <si>
    <t>Tab. 7.11</t>
  </si>
  <si>
    <t>Tab. 7.12</t>
  </si>
  <si>
    <t>Tab. 7.13</t>
  </si>
  <si>
    <t>Tab. 7.14</t>
  </si>
  <si>
    <t>Tab. 7.15</t>
  </si>
  <si>
    <t>Tab. 7.16</t>
  </si>
  <si>
    <t>Tab. 7.17</t>
  </si>
  <si>
    <t>Tab. 7.18</t>
  </si>
  <si>
    <t>Tab. 7.19</t>
  </si>
  <si>
    <t>Tab. 7.20</t>
  </si>
  <si>
    <t>Tab. 7.21</t>
  </si>
  <si>
    <t>Tab. 7.22</t>
  </si>
  <si>
    <t>Tab. 7.23</t>
  </si>
  <si>
    <t>Tab. 7.24</t>
  </si>
  <si>
    <t>Tab. 7.25</t>
  </si>
  <si>
    <t>Tab. 7.26</t>
  </si>
  <si>
    <t>Tab. 7.27</t>
  </si>
  <si>
    <t>Tab. 7.28</t>
  </si>
  <si>
    <t>Tab. 7.29</t>
  </si>
  <si>
    <t>8. Umweltschutz</t>
  </si>
  <si>
    <t>9. Verkehr und Umwelt</t>
  </si>
  <si>
    <t>10. Wasser und Abwasser</t>
  </si>
  <si>
    <t>Tab. 10.11</t>
  </si>
  <si>
    <t>Tab. 10.12</t>
  </si>
  <si>
    <t>Tab. 10.13</t>
  </si>
  <si>
    <t>Tab. 10.14</t>
  </si>
  <si>
    <t>Tab. 10.15</t>
  </si>
  <si>
    <t>Tab. 10.16</t>
  </si>
  <si>
    <t>Tab. 10.17</t>
  </si>
  <si>
    <t>Tab. 10.18</t>
  </si>
  <si>
    <t>Tab. 10.19</t>
  </si>
  <si>
    <t>Tab. 10.20</t>
  </si>
  <si>
    <t>Tab. 10.21</t>
  </si>
  <si>
    <t>Tab. 10.22</t>
  </si>
  <si>
    <t>11. Wirtschaft und Bevölkerung (Bezugszahlen)</t>
  </si>
  <si>
    <t>Zum Impressum</t>
  </si>
  <si>
    <t>Zum Inhalt</t>
  </si>
  <si>
    <t>Zurück zum Inhalt</t>
  </si>
  <si>
    <t>Impressum</t>
  </si>
  <si>
    <t>Herausgeber:</t>
  </si>
  <si>
    <t>Arbeitskreis Umweltökonomische Gesamtrechnungen der Länder</t>
  </si>
  <si>
    <t>im Auftrag der Statistischen Ämter der Länder</t>
  </si>
  <si>
    <t>Herstellung und Redaktion:</t>
  </si>
  <si>
    <t>Information und Technik Nordrhein-Westfalen</t>
  </si>
  <si>
    <t>Mauerstraße 51</t>
  </si>
  <si>
    <t>40476 Düsseldorf</t>
  </si>
  <si>
    <t>Telefon: 0211 9449-01</t>
  </si>
  <si>
    <t>Fax: 0211 9449-8000</t>
  </si>
  <si>
    <t xml:space="preserve">E-Mail: </t>
  </si>
  <si>
    <t>poststelle@it.nrw.de</t>
  </si>
  <si>
    <t>Internet:</t>
  </si>
  <si>
    <t>Erscheinungsfolge: jährlich</t>
  </si>
  <si>
    <t>Kostenfreier Download im Internet:</t>
  </si>
  <si>
    <t>www.statistikportal.de</t>
  </si>
  <si>
    <t>und</t>
  </si>
  <si>
    <t>www.ugrdl.de</t>
  </si>
  <si>
    <t xml:space="preserve">Weitere fachliche Informationen zur UGRdL erhalten Sie auf der Homepage </t>
  </si>
  <si>
    <t>des Arbeitskreises unter:</t>
  </si>
  <si>
    <t xml:space="preserve">Fotorechte: </t>
  </si>
  <si>
    <t>Titel-Foto: © Siemens-Pressebild</t>
  </si>
  <si>
    <t>(im Auftrag der Herausgebergemeinschaft)</t>
  </si>
  <si>
    <t>Vervielfältigung und Verbreitung, auch auszugsweise, mit Quellenangabe gestattet.</t>
  </si>
  <si>
    <t>In den Tabellen finden Sie in der Insgesamt-Zeile zwei verschiedene Bezeichnungen. Wird der Begriff „Deutschland“ verwendet, so handelt es sich dabei um die vom Statistischen Bundesamt veröffentlichten Werte für Gesamtdeutschland. Steht dort die Bezeichnung „Summe der Länder“, so ist damit die Summe der vom AK UGRdL berechneten Länderwerte gemeint.</t>
  </si>
  <si>
    <t xml:space="preserve">Den Tabellen nach Wirtschaftszweigen liegt die Klassifikation der Wirtschaftszweige, Ausgabe 2008 (WZ 2008) zugrunde. Ergebnisse mit einer Gliederung nach der vorherigen Wirtschaftszweig-
systematik (WZ 2003) werden nicht mehr erstellt. Die letzten Ergebnisse nach WZ 2003 sind im Tabellenteil der Gemeinschaftsveröffentlichung 2012 ausgewiesen.
Infolge von grundlegenden Unterschieden zwischen den Systematiken dürfen Ergebnisse nach WZ 2003 und WZ 2008 nicht nebeneinander gestellt werden. Das führt dazu, dass einige Ergebnisse in dieser Veröffentlichung nur für einzelne Jahre oder als kürzere Zeitreihe dargestellt werden können.
</t>
  </si>
  <si>
    <t>Die Zahlen in den Tabellen haben häufig Nachkommastellen, die nicht angezeigt werden, da sie zwar auf Berechnungen zurückzuführen sind, aber für die Ergebnisse keine höhere Genauigkeit liefern.</t>
  </si>
  <si>
    <t>Für Weitergabe oder Veröffentlichung sollten die Zahlen daher nur in der angezeigten Tiefe (mit Quellenangabe) verwendet werden.</t>
  </si>
  <si>
    <t>Weitere Erläuterungen zu einzelnen Begriffen finden Sie im Glossar auf unserer Internet-Seite:</t>
  </si>
  <si>
    <r>
      <t>Zeichenerklärungen</t>
    </r>
    <r>
      <rPr>
        <sz val="11"/>
        <rFont val="Arial"/>
        <family val="2"/>
      </rPr>
      <t xml:space="preserve"> (nach DIN 55 301)</t>
    </r>
  </si>
  <si>
    <t>weniger als die Hälfte von 1 in der letzten besetzten Stelle, jedoch mehr als nichts</t>
  </si>
  <si>
    <t>–</t>
  </si>
  <si>
    <t>nichts vorhanden (genau null)</t>
  </si>
  <si>
    <t>.</t>
  </si>
  <si>
    <t>Zahlenwert unbekannt oder geheim zu halten</t>
  </si>
  <si>
    <t>…</t>
  </si>
  <si>
    <t>Zahlenwert lag bei Redaktionsschluss noch nicht vor</t>
  </si>
  <si>
    <t>x</t>
  </si>
  <si>
    <t>Tabellenfach gesperrt, weil Angabe nicht sinnvoll</t>
  </si>
  <si>
    <t>Anschriften der Mitglieder des Arbeitskreises UGRdL</t>
  </si>
  <si>
    <t>Statistisches Landesamt Baden-Württemberg</t>
  </si>
  <si>
    <t>Landesamt für Statistik Niedersachsen</t>
  </si>
  <si>
    <t>Böblinger Straße 68</t>
  </si>
  <si>
    <t>Göttinger Chaussee 76</t>
  </si>
  <si>
    <t>70199 Stuttgart</t>
  </si>
  <si>
    <t>30453 Hannover</t>
  </si>
  <si>
    <t>Birgit John, Tel.: 0711 641-2418</t>
  </si>
  <si>
    <t>Uwe Mahnecke, Tel.: 0511 9898-2429</t>
  </si>
  <si>
    <t>E-Mail: ugrdl@stala.bwl.de</t>
  </si>
  <si>
    <t>E-Mail: uwe.mahnecke@statistik.niedersachsen.de</t>
  </si>
  <si>
    <t>Bayerisches Landesamt für Statistik</t>
  </si>
  <si>
    <t>Nürnberger Straße 95</t>
  </si>
  <si>
    <t>90762 Fürth</t>
  </si>
  <si>
    <t>Christian Dirscherl, Tel.: 0911 98208-6501</t>
  </si>
  <si>
    <t>Dr. Olivia Martone, Tel.: 0211 9449-3937</t>
  </si>
  <si>
    <t>E-Mail: ugr@statistik.bayern.de</t>
  </si>
  <si>
    <t>E-Mail: ugrdl@it.nrw.de</t>
  </si>
  <si>
    <t>Amt für Statistik Berlin-Brandenburg</t>
  </si>
  <si>
    <t>Statistisches Landesamt Rheinland-Pfalz</t>
  </si>
  <si>
    <t>Mainzer Straße 14 – 16</t>
  </si>
  <si>
    <t>56130 Bad Ems</t>
  </si>
  <si>
    <t>Andrea Orschinack, Tel.: 0331 8173-1240</t>
  </si>
  <si>
    <t>Dr. Ninja Lehnert, Tel.: 02603 71-3430</t>
  </si>
  <si>
    <t>E-Mail: ugr@statistik-bbb.de</t>
  </si>
  <si>
    <t>E-Mail: ugr@statistik.rlp.de</t>
  </si>
  <si>
    <t>Statistisches Landesamt Bremen</t>
  </si>
  <si>
    <t>Landesamt für Zentrale Dienste</t>
  </si>
  <si>
    <t>An der Weide 14 – 16</t>
  </si>
  <si>
    <t>Statistisches Amt Saarland</t>
  </si>
  <si>
    <t>28195 Bremen</t>
  </si>
  <si>
    <t>Virchowstraße 7</t>
  </si>
  <si>
    <t>66119 Saarbrücken</t>
  </si>
  <si>
    <t>E-Mail: ugr@statistik.bremen.de</t>
  </si>
  <si>
    <t>Statistisches Amt für Hamburg</t>
  </si>
  <si>
    <t>und Schleswig-Holstein</t>
  </si>
  <si>
    <t>Statistisches Landesamt</t>
  </si>
  <si>
    <t>Standort Kiel</t>
  </si>
  <si>
    <t>des Freistaates Sachsen</t>
  </si>
  <si>
    <t>Fröbelstraße 15 – 17</t>
  </si>
  <si>
    <t>Macherstraße 63</t>
  </si>
  <si>
    <t>24113 Kiel</t>
  </si>
  <si>
    <t>01917 Kamenz</t>
  </si>
  <si>
    <t>Dr. Hendrik Tietje, Tel.: 0431 6895-9196</t>
  </si>
  <si>
    <t>Sylvia Hoffmann, Tel.: 03578 33-3450</t>
  </si>
  <si>
    <t>E-Mail: ugr@statistik-nord.de</t>
  </si>
  <si>
    <t>E-Mail: analyse@statistik.sachsen.de</t>
  </si>
  <si>
    <t>Hessisches Statistisches Landesamt</t>
  </si>
  <si>
    <t>Statistisches Landesamt Sachsen-Anhalt</t>
  </si>
  <si>
    <t>Rheinstraße 35/37</t>
  </si>
  <si>
    <t>Merseburger Straße 2</t>
  </si>
  <si>
    <t>65185 Wiesbaden</t>
  </si>
  <si>
    <t xml:space="preserve">06110 Halle (Saale) </t>
  </si>
  <si>
    <t>Dr. Anne-Kathrin Wincierz, Tel.: 0611 3802-456</t>
  </si>
  <si>
    <t>Antje Bornträger, Tel.: 0345 2318-339</t>
  </si>
  <si>
    <t>E-Mail: ugr@statistik.hessen.de</t>
  </si>
  <si>
    <t>E-Mail: ugr@stala.mi.sachsen-anhalt.de</t>
  </si>
  <si>
    <t>Statistisches Amt Mecklenburg-Vorpommern</t>
  </si>
  <si>
    <t>Thüringer Landesamt für Statistik</t>
  </si>
  <si>
    <t>Lübecker Straße 287</t>
  </si>
  <si>
    <t>Europaplatz 3</t>
  </si>
  <si>
    <t>19059 Schwerin</t>
  </si>
  <si>
    <t>99091 Erfurt</t>
  </si>
  <si>
    <t>Gesa Buchholz, Tel.: 0385 588-56434</t>
  </si>
  <si>
    <t>E-Mail: ugr@statistik-mv.de</t>
  </si>
  <si>
    <t>E-Mail: ugr@statistik.thueringen.de</t>
  </si>
  <si>
    <t>Statistisches Bundesamt</t>
  </si>
  <si>
    <t>Länderinitiative Kernindikatoren (LIKI)</t>
  </si>
  <si>
    <t>Gustav-Stresemann-Ring 11</t>
  </si>
  <si>
    <t>65189 Wiesbaden</t>
  </si>
  <si>
    <t>E-Mail: ugr@destatis.de</t>
  </si>
  <si>
    <t>Land</t>
  </si>
  <si>
    <t>1 000 Tonnen</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</si>
  <si>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</si>
  <si>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</si>
  <si>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</si>
  <si>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</si>
  <si>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</si>
  <si>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</si>
  <si>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</si>
  <si>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</si>
  <si>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</si>
  <si>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</si>
  <si>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</si>
  <si>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</si>
  <si>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</si>
  <si>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</si>
  <si>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</si>
  <si>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</si>
  <si>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Deutschland</t>
  </si>
  <si>
    <t>1990 = 100</t>
  </si>
  <si>
    <t>Anteil an Deutschland in %</t>
  </si>
  <si>
    <t>Kilogramm je Einwohner/-in</t>
  </si>
  <si>
    <t>*) Einwohner/-innen am 31.12. des Jahres; Bevölkerungsfortschreibung auf der Basis des Zensus 2011</t>
  </si>
  <si>
    <t>Insgesamt</t>
  </si>
  <si>
    <t>Haus- und Sperrmüll</t>
  </si>
  <si>
    <t>Abfälle aus der Biotonne</t>
  </si>
  <si>
    <t>getrennt erfasste Wertstoffe</t>
  </si>
  <si>
    <t>Summe der Länder</t>
  </si>
  <si>
    <r>
      <t>Kilogramm je Einwohner/-in</t>
    </r>
    <r>
      <rPr>
        <b/>
        <vertAlign val="superscript"/>
        <sz val="10"/>
        <rFont val="Arial"/>
        <family val="2"/>
      </rPr>
      <t>2)</t>
    </r>
  </si>
  <si>
    <t>Veränderung gegenüber dem Vorjahr in %</t>
  </si>
  <si>
    <t>1996 = 100</t>
  </si>
  <si>
    <t>Anteil an der Summe der Länder in %</t>
  </si>
  <si>
    <t>Deponien</t>
  </si>
  <si>
    <t>Verfüllung
über- und
untertägiger
Abbaustätten</t>
  </si>
  <si>
    <r>
      <t>Verwertung
von Bau-
abfällen nach
Aufbereitung</t>
    </r>
    <r>
      <rPr>
        <vertAlign val="superscript"/>
        <sz val="10"/>
        <rFont val="Arial"/>
        <family val="2"/>
      </rPr>
      <t>1)</t>
    </r>
  </si>
  <si>
    <t>Ablagerung
natur-
belassener
Stoffe aus
dem Bergbau</t>
  </si>
  <si>
    <t>1) Abschnitt: Aufbereitung und Verwertung von Bau- und Abbruchabfällen ohne Asphaltmischanlagen; Summe der EAV-Schlüssel-Nrn.: 19120901, 19120902, 19120905 und 19120900; Erhebung alle 2 Jahre</t>
  </si>
  <si>
    <t>Siedlungsabfälle</t>
  </si>
  <si>
    <t>Bau- und
Abbruchabfälle
einschließlich
Straßenaufbruch</t>
  </si>
  <si>
    <t>Abfälle aus
Produktion und
Gewerbe</t>
  </si>
  <si>
    <t>Sonderabfälle</t>
  </si>
  <si>
    <t>Bergematerial aus
dem Bergbau</t>
  </si>
  <si>
    <t>Tabelle 1.1</t>
  </si>
  <si>
    <t>Tabelle 1.2</t>
  </si>
  <si>
    <t>Tabelle 1.3</t>
  </si>
  <si>
    <t>Tabelle 1.4</t>
  </si>
  <si>
    <t>Tabelle 1.5</t>
  </si>
  <si>
    <t>Tabelle 1.6</t>
  </si>
  <si>
    <t>Tabelle 1.7</t>
  </si>
  <si>
    <t>Veränderung gegenüber 
dem Vorjahr in %</t>
  </si>
  <si>
    <t>1994 = 100</t>
  </si>
  <si>
    <t>Anteil an der Summe der Länder 
in %</t>
  </si>
  <si>
    <t>1) vorläufige Werte</t>
  </si>
  <si>
    <t>Tonnen</t>
  </si>
  <si>
    <t>Tabelle 2.1</t>
  </si>
  <si>
    <t>Tabelle 2.2</t>
  </si>
  <si>
    <t>Terajoule</t>
  </si>
  <si>
    <r>
      <t>Baden-Württemberg</t>
    </r>
    <r>
      <rPr>
        <vertAlign val="superscript"/>
        <sz val="10"/>
        <rFont val="Arial"/>
        <family val="2"/>
      </rPr>
      <t>1)</t>
    </r>
  </si>
  <si>
    <r>
      <t>Hamburg</t>
    </r>
    <r>
      <rPr>
        <vertAlign val="superscript"/>
        <sz val="10"/>
        <rFont val="Arial"/>
        <family val="2"/>
      </rPr>
      <t>1)</t>
    </r>
  </si>
  <si>
    <r>
      <t>Hessen</t>
    </r>
    <r>
      <rPr>
        <vertAlign val="superscript"/>
        <sz val="10"/>
        <rFont val="Arial"/>
        <family val="2"/>
      </rPr>
      <t>1)</t>
    </r>
  </si>
  <si>
    <t>...</t>
  </si>
  <si>
    <r>
      <t>Niedersachsen</t>
    </r>
    <r>
      <rPr>
        <vertAlign val="superscript"/>
        <sz val="10"/>
        <rFont val="Arial"/>
        <family val="2"/>
      </rPr>
      <t>1)</t>
    </r>
  </si>
  <si>
    <r>
      <t>Schleswig-Holstein</t>
    </r>
    <r>
      <rPr>
        <vertAlign val="superscript"/>
        <sz val="10"/>
        <rFont val="Arial"/>
        <family val="2"/>
      </rPr>
      <t>1)</t>
    </r>
  </si>
  <si>
    <t>Veränderung gegenüber
dem Vorjahr in %</t>
  </si>
  <si>
    <t>1991 = 100</t>
  </si>
  <si>
    <t>Anteil an Deutschland
in %</t>
  </si>
  <si>
    <t>1) Werte am aktuellen Rand vorläufig</t>
  </si>
  <si>
    <t>Gigajoule je Einwohner/-in</t>
  </si>
  <si>
    <t>*) je Einwohner/-in im Jahresmittel; Bevölkerungsfortschreibung auf der Basis des Zensus 2011</t>
  </si>
  <si>
    <t>in %</t>
  </si>
  <si>
    <t>2000 = 100</t>
  </si>
  <si>
    <t>2) für das Jahr 2000 Angaben von 2003</t>
  </si>
  <si>
    <t>3) 2003 = 100</t>
  </si>
  <si>
    <t>Jahr</t>
  </si>
  <si>
    <t>Davon</t>
  </si>
  <si>
    <t>Klärgas und 
Deponiegas</t>
  </si>
  <si>
    <t>Wasserkraft</t>
  </si>
  <si>
    <t>Windkraft</t>
  </si>
  <si>
    <t>Solarenergie</t>
  </si>
  <si>
    <r>
      <t>Biomasse</t>
    </r>
    <r>
      <rPr>
        <vertAlign val="superscript"/>
        <sz val="10"/>
        <rFont val="Arial"/>
        <family val="2"/>
      </rPr>
      <t xml:space="preserve">1) </t>
    </r>
  </si>
  <si>
    <r>
      <t>sonstige 
Energieträger</t>
    </r>
    <r>
      <rPr>
        <vertAlign val="superscript"/>
        <sz val="10"/>
        <rFont val="Arial"/>
        <family val="2"/>
      </rPr>
      <t>2)</t>
    </r>
  </si>
  <si>
    <t xml:space="preserve"> </t>
  </si>
  <si>
    <t>1) feste und flüssige Biomasse, Biogas sowie biogener Anteil des Abfalls</t>
  </si>
  <si>
    <t>2) enthält: Wärmepumpen, Geothermie</t>
  </si>
  <si>
    <t>3) vorläufige Werte</t>
  </si>
  <si>
    <t>EUR 
je Gigajoule</t>
  </si>
  <si>
    <t>Anteil an Deutschland 
in %</t>
  </si>
  <si>
    <t>**) je Einwohner/-in im Jahresmittel; Bevölkerungsfortschreibung auf der Basis des Zensus 2011</t>
  </si>
  <si>
    <r>
      <t>Deutschland</t>
    </r>
    <r>
      <rPr>
        <vertAlign val="superscript"/>
        <sz val="10"/>
        <rFont val="Arial"/>
        <family val="2"/>
      </rPr>
      <t>2)</t>
    </r>
  </si>
  <si>
    <t>Wirtschaft
insgesamt
(A-T)</t>
  </si>
  <si>
    <t>nach-
richtlich: 
private 
Haushalte</t>
  </si>
  <si>
    <t>Produzie-
rendes
Gewerbe
(B-F)</t>
  </si>
  <si>
    <t>darunter</t>
  </si>
  <si>
    <t>Dienst-
leistungs-
bereiche
(G-T)</t>
  </si>
  <si>
    <t>Bergbau 
und 
Gewinnung 
von Steinen
und Erden
 (B)</t>
  </si>
  <si>
    <t>Verarbei-
tendes
Gewerbe
(C)</t>
  </si>
  <si>
    <t>Energie-
versorgung
(D)</t>
  </si>
  <si>
    <r>
      <t>1996</t>
    </r>
    <r>
      <rPr>
        <vertAlign val="superscript"/>
        <sz val="10"/>
        <rFont val="Arial"/>
        <family val="2"/>
      </rPr>
      <t>1)</t>
    </r>
  </si>
  <si>
    <r>
      <t>2001</t>
    </r>
    <r>
      <rPr>
        <vertAlign val="superscript"/>
        <sz val="10"/>
        <rFont val="Arial"/>
        <family val="2"/>
      </rPr>
      <t>1)</t>
    </r>
  </si>
  <si>
    <t xml:space="preserve">1) Jahresreihe für Niedersachsen und Schleswig-Holstein abweichend </t>
  </si>
  <si>
    <t>Quelle der Ausgangsdaten: Länderarbeitskreis Energiebilanzen</t>
  </si>
  <si>
    <t>Primärenergieverbrauch*) 2008 nach Wirtschaftszweigen in tiefer Gliederung und Bundesländern</t>
  </si>
  <si>
    <r>
      <t>Systematik-Nr.</t>
    </r>
    <r>
      <rPr>
        <vertAlign val="superscript"/>
        <sz val="10"/>
        <rFont val="Arial"/>
        <family val="2"/>
      </rPr>
      <t>1)</t>
    </r>
  </si>
  <si>
    <t>Wirtschaftszweig</t>
  </si>
  <si>
    <t>Baden-
Württemberg</t>
  </si>
  <si>
    <t>Mecklenburg-
Vorpommern</t>
  </si>
  <si>
    <t>Nieder-
sachsen</t>
  </si>
  <si>
    <t>Nordrhein-
Westfalen</t>
  </si>
  <si>
    <t>Rheinland-
Pfalz</t>
  </si>
  <si>
    <t>Sachsen-
Anhalt</t>
  </si>
  <si>
    <t>Schleswig-
Holstein</t>
  </si>
  <si>
    <t>A</t>
  </si>
  <si>
    <t>Land- und Forstwirtschaft, Fischerei</t>
  </si>
  <si>
    <t>B-F</t>
  </si>
  <si>
    <t xml:space="preserve">Produzierendes Gewerbe </t>
  </si>
  <si>
    <t>B</t>
  </si>
  <si>
    <t>Bergbau und Gewinnung von Steinen und Erden</t>
  </si>
  <si>
    <t>C</t>
  </si>
  <si>
    <t>Verarbeitendes Gewerbe</t>
  </si>
  <si>
    <t>CA</t>
  </si>
  <si>
    <t>Herstellung von Nahrungs- und Futtermitteln; Getränkeherstellung; 
Tabakverarbeitung</t>
  </si>
  <si>
    <t>CB</t>
  </si>
  <si>
    <t>Herstellung von Textilien, Bekleidung, Leder, Lederwaren und Schuhen</t>
  </si>
  <si>
    <t>CC</t>
  </si>
  <si>
    <t>Herstellung von Holzwaren, Papier und Druckerzeugnissen</t>
  </si>
  <si>
    <t>CD</t>
  </si>
  <si>
    <t>Kokerei und Mineralölverarbeitung</t>
  </si>
  <si>
    <t>CE</t>
  </si>
  <si>
    <t>Herstellung von chemischen Erzeugnissen</t>
  </si>
  <si>
    <t>CF</t>
  </si>
  <si>
    <t>Herstellung von pharmazeutischen Erzeugnissen</t>
  </si>
  <si>
    <t>CG</t>
  </si>
  <si>
    <t>Herstellung von Gummi-, Kunststoff- und Glaswaren, Keramik u.Ä.</t>
  </si>
  <si>
    <t>CH</t>
  </si>
  <si>
    <t>Metallerzeugung und -bearbeitung, Herstellung von Metallerzeugnissen</t>
  </si>
  <si>
    <t>CI</t>
  </si>
  <si>
    <t>Herstellung von Datenverarbeitungsgeräten, elektronischen 
und optischen Erzeugnissen</t>
  </si>
  <si>
    <t>CJ</t>
  </si>
  <si>
    <t>Herstellung von elektrischen Ausrüstungen</t>
  </si>
  <si>
    <t>CK</t>
  </si>
  <si>
    <t>Maschinenbau</t>
  </si>
  <si>
    <t>CL</t>
  </si>
  <si>
    <t>Fahrzeugbau</t>
  </si>
  <si>
    <t>CM</t>
  </si>
  <si>
    <t>Herstellung von Möbeln, sonstigen Waren, Reparatur und Installation 
von Maschinen und Ausrüstungen</t>
  </si>
  <si>
    <t>D</t>
  </si>
  <si>
    <t>Energieversorgung</t>
  </si>
  <si>
    <t>E</t>
  </si>
  <si>
    <t>Wasserversorgung; Entsorgung u.Ä.</t>
  </si>
  <si>
    <t>F</t>
  </si>
  <si>
    <t>Baugewerbe</t>
  </si>
  <si>
    <t>G-T</t>
  </si>
  <si>
    <t>Dienstleistungsbereiche</t>
  </si>
  <si>
    <t>A-T</t>
  </si>
  <si>
    <t>Wirtschaftszweige insgesamt</t>
  </si>
  <si>
    <t>Konsum der privaten Haushalte</t>
  </si>
  <si>
    <t>Alle Wirtschaftszweige und Konsum der privaten Haushalte</t>
  </si>
  <si>
    <t>1) Klassifikation der Wirtschaftszweige, Ausgabe 2008</t>
  </si>
  <si>
    <t>Primärenergieverbrauch*) 2010 nach Wirtschaftszweigen in tiefer Gliederung und Bundesländern</t>
  </si>
  <si>
    <t>Primärenergieverbrauch*) 2012 nach Wirtschaftszweigen in tiefer Gliederung und Bundesländern</t>
  </si>
  <si>
    <t>Primärenergieverbrauch*) 2014 nach Wirtschaftszweigen in tiefer Gliederung und Bundesländern</t>
  </si>
  <si>
    <t>Land- und
Forst-
wirtschaft,
Fischerei
(A)</t>
  </si>
  <si>
    <t>davon</t>
  </si>
  <si>
    <t>Wasser-
versorgung,
Entsorgung 
u. Ä. 
(E)</t>
  </si>
  <si>
    <t>Baugewerbe
(F)</t>
  </si>
  <si>
    <t>EUR je Gigajoule</t>
  </si>
  <si>
    <t>1) Wirtschaftsbereich B mit anderen Bundesländern nur bedingt vergleichbar.</t>
  </si>
  <si>
    <t>Produzierendes
Gewerbe
(B-F)</t>
  </si>
  <si>
    <t>Dienstleistungs-
bereiche
(G-T)</t>
  </si>
  <si>
    <t>Bruttostromerzeugung 
in Gigawattstunden</t>
  </si>
  <si>
    <t>Bruttostromerzeugung
in Gigawattstunden</t>
  </si>
  <si>
    <t>Bruttostromerzeugung 
aus erneuerbaren Energieträgern 
in Gigawattstunden</t>
  </si>
  <si>
    <t>Bruttostromerzeugung
aus erneuerbaren Energieträgern 
in Gigawattstunden</t>
  </si>
  <si>
    <t>Anteil erneuerbarer Energieträger 
an der Bruttostromerzeugung 
in %</t>
  </si>
  <si>
    <t>Anteil erneuerbarer Energieträger
an der Bruttostromerzeugung
in %</t>
  </si>
  <si>
    <t>*) einschließlich Eigenverbrauch</t>
  </si>
  <si>
    <t>Gigawattstunden</t>
  </si>
  <si>
    <t>Lauf- und 
Speicher-
wasser</t>
  </si>
  <si>
    <t>Photovoltaik</t>
  </si>
  <si>
    <t>Biomasse</t>
  </si>
  <si>
    <t>Nettostromerzeugung 
in Gigawattstunden</t>
  </si>
  <si>
    <t>Nettostromerzeugung
in Gigawattstunden</t>
  </si>
  <si>
    <t>Nettostromerzeugung aus KWK 
in Gigawattstunden</t>
  </si>
  <si>
    <t>Nettostromerzeugung aus KWK
in Gigawattstunden</t>
  </si>
  <si>
    <t>Anteil der KWK 
an der Nettostromerzeugung 
in %</t>
  </si>
  <si>
    <t>Anteil der KWK
an der Nettostromerzeugung
in %</t>
  </si>
  <si>
    <t>Wärmeerzeugung aus KWK 
in Terajoule</t>
  </si>
  <si>
    <t>Wärmeerzeugung aus KWK
in Terajoule</t>
  </si>
  <si>
    <t>Anteil der KWK 
an der Nettowärmeerzeugung 
in %</t>
  </si>
  <si>
    <t>Anteil der KWK
an der Nettowärmeerzeugung
in %</t>
  </si>
  <si>
    <t>Tabelle 3.1</t>
  </si>
  <si>
    <t>Tabelle 3.2</t>
  </si>
  <si>
    <t>Tabelle 3.3</t>
  </si>
  <si>
    <t>Tabelle 3.4</t>
  </si>
  <si>
    <t>Tabelle 3.5</t>
  </si>
  <si>
    <t>Tabelle 3.6</t>
  </si>
  <si>
    <t>Tabelle 3.7</t>
  </si>
  <si>
    <t>Tabelle 3.8</t>
  </si>
  <si>
    <t>Tabelle 3.9</t>
  </si>
  <si>
    <t>Tabelle 3.10</t>
  </si>
  <si>
    <t>Tabelle 3.11</t>
  </si>
  <si>
    <t>Tabelle 3.12</t>
  </si>
  <si>
    <t>Tabelle 3.13</t>
  </si>
  <si>
    <t>Tabelle 3.14</t>
  </si>
  <si>
    <t>Tabelle 3.15</t>
  </si>
  <si>
    <t>Tabelle 3.16</t>
  </si>
  <si>
    <t>Tabelle 3.17</t>
  </si>
  <si>
    <t>Tabelle 3.18</t>
  </si>
  <si>
    <t>Tabelle 3.19</t>
  </si>
  <si>
    <t>Tabelle 3.20</t>
  </si>
  <si>
    <t>Tabelle 3.21</t>
  </si>
  <si>
    <t>Tabelle 3.22</t>
  </si>
  <si>
    <t>Tabelle 10.1</t>
  </si>
  <si>
    <t>insgesamt</t>
  </si>
  <si>
    <t>Siedlung</t>
  </si>
  <si>
    <t>Verkehr</t>
  </si>
  <si>
    <r>
      <t>km</t>
    </r>
    <r>
      <rPr>
        <b/>
        <vertAlign val="superscript"/>
        <sz val="10"/>
        <rFont val="Arial"/>
        <family val="2"/>
      </rPr>
      <t>2</t>
    </r>
  </si>
  <si>
    <t>Anteil an der Gesamtfläche in %</t>
  </si>
  <si>
    <t>Tabelle 10.2</t>
  </si>
  <si>
    <r>
      <t>m</t>
    </r>
    <r>
      <rPr>
        <b/>
        <vertAlign val="superscript"/>
        <sz val="10"/>
        <rFont val="Arial"/>
        <family val="2"/>
      </rPr>
      <t>2</t>
    </r>
    <r>
      <rPr>
        <b/>
        <sz val="10"/>
        <rFont val="Arial"/>
        <family val="2"/>
      </rPr>
      <t xml:space="preserve"> je Einwohner/-in</t>
    </r>
  </si>
  <si>
    <t>*) Bevölkerungsstand am 31.12. des Vorjahres; 
Bevölkerungsfortschreibung auf der Basis des Zensus 2011</t>
  </si>
  <si>
    <t>Tabelle 10.3</t>
  </si>
  <si>
    <r>
      <t>Mill. EUR 
je km</t>
    </r>
    <r>
      <rPr>
        <b/>
        <vertAlign val="superscript"/>
        <sz val="10"/>
        <rFont val="Arial"/>
        <family val="2"/>
      </rPr>
      <t>2</t>
    </r>
  </si>
  <si>
    <t>Tabelle 10.4</t>
  </si>
  <si>
    <t>Zahl der Städte</t>
  </si>
  <si>
    <t>Einwohner/-innen in 1 000</t>
  </si>
  <si>
    <t>Erholungsfläche in Hektar</t>
  </si>
  <si>
    <r>
      <t>Erholungsfläche in m</t>
    </r>
    <r>
      <rPr>
        <b/>
        <vertAlign val="superscript"/>
        <sz val="10"/>
        <rFont val="Arial"/>
        <family val="2"/>
      </rPr>
      <t>2</t>
    </r>
    <r>
      <rPr>
        <b/>
        <sz val="10"/>
        <rFont val="Arial"/>
        <family val="2"/>
      </rPr>
      <t xml:space="preserve"> je Einwohner/-in</t>
    </r>
  </si>
  <si>
    <r>
      <t>Sachsen-Anhalt</t>
    </r>
    <r>
      <rPr>
        <vertAlign val="superscript"/>
        <sz val="10"/>
        <rFont val="Arial"/>
        <family val="2"/>
      </rPr>
      <t>1)</t>
    </r>
  </si>
  <si>
    <t>Anteil der Erholungsfläche an der Fläche 
für Siedlung und Verkehr in %</t>
  </si>
  <si>
    <t>*) Abgrenzung nach der Flächenstatistik "Bodenfläche nach Art der tatsächlichen Nutzung": Sport-, Freizeit und Erholungsfläche sowie Friedhof (Nutzungsarten 18000 und 19000); Stichtag 31.12.</t>
  </si>
  <si>
    <t>1) Der Wert für die Erholungsfläche ist aufgrund niedriger Erfassungsuntergrenzen mit den Werten anderer Bundesländer nur bedingt vergleichbar.</t>
  </si>
  <si>
    <t>Tabelle 10.5</t>
  </si>
  <si>
    <t>Tabelle 10.6</t>
  </si>
  <si>
    <t>Tabelle 10.7</t>
  </si>
  <si>
    <t>Tabelle 10.8</t>
  </si>
  <si>
    <r>
      <t>Anteil an der Siedlungs- 
und Verkehrsfläche</t>
    </r>
    <r>
      <rPr>
        <b/>
        <vertAlign val="superscript"/>
        <sz val="10"/>
        <rFont val="Arial"/>
        <family val="2"/>
      </rPr>
      <t>1)</t>
    </r>
    <r>
      <rPr>
        <b/>
        <sz val="10"/>
        <rFont val="Arial"/>
        <family val="2"/>
      </rPr>
      <t xml:space="preserve"> in %</t>
    </r>
  </si>
  <si>
    <t>Anteil an der Gesamtfläche 
des Landes in %</t>
  </si>
  <si>
    <t>1) Die "Siedlungs- und Verkehrsfläche" dient der Berechnung des Nachhaltigkeitsindikators "Anstieg der Siedlungs- und Verkehrsfläche". Es handelt sich um die Summe der Nutzungsarten Siedlung (10000) und Verkehr (20000) abzüglich Bergbaubetrieb (14000) und Tagebau, Grube, Steinbruch (15000).</t>
  </si>
  <si>
    <t>Tabelle 10.9</t>
  </si>
  <si>
    <t>01.01.1993 
bis 
31.12.1996</t>
  </si>
  <si>
    <t>01.01.1997 
bis 
31.12.2000</t>
  </si>
  <si>
    <t>01.01.2001
 bis 
31.12.2004</t>
  </si>
  <si>
    <t>01.01.2002
 bis 
31.12.2005</t>
  </si>
  <si>
    <t>01.01.2003
 bis 
31.12.2006</t>
  </si>
  <si>
    <t>01.01.2004
 bis 
31.12.2007</t>
  </si>
  <si>
    <t>01.01.2005
 bis 
31.12.2008</t>
  </si>
  <si>
    <t>01.01.2006
 bis 
31.12.2009</t>
  </si>
  <si>
    <t>01.01.2007
 bis 
31.12.2010</t>
  </si>
  <si>
    <t>01.01.2008
 bis 
31.12.2011</t>
  </si>
  <si>
    <t>01.01.2009 
bis 
31.12.2012</t>
  </si>
  <si>
    <t>01.01.2010
bis 
31.12.2013</t>
  </si>
  <si>
    <t>01.01.2011
bis 
31.12.2014</t>
  </si>
  <si>
    <t>01.01.2012
bis 
31.12.2015</t>
  </si>
  <si>
    <t>01.01.2013 
bis 
31.12.2016</t>
  </si>
  <si>
    <t>Hektar pro Tag</t>
  </si>
  <si>
    <t>Tabelle 10.10</t>
  </si>
  <si>
    <r>
      <t>2013</t>
    </r>
    <r>
      <rPr>
        <vertAlign val="superscript"/>
        <sz val="10"/>
        <rFont val="Arial"/>
        <family val="2"/>
      </rPr>
      <t>1)</t>
    </r>
  </si>
  <si>
    <t>LF 
insgesamt</t>
  </si>
  <si>
    <r>
      <t>LF-Öko</t>
    </r>
    <r>
      <rPr>
        <vertAlign val="superscript"/>
        <sz val="10"/>
        <rFont val="Arial"/>
        <family val="2"/>
      </rPr>
      <t>2)</t>
    </r>
  </si>
  <si>
    <t>Hektar</t>
  </si>
  <si>
    <t>Nachrichtlich: Stadtstaaten</t>
  </si>
  <si>
    <t>1999 = 100</t>
  </si>
  <si>
    <t>Anteil an der LF insgesamt 
 in %</t>
  </si>
  <si>
    <t>Anteil an der LF insgesamt
 in %</t>
  </si>
  <si>
    <t>1) Stichprobenerhebung: Ergebnis der Hochrechnung auf 100 Hektar gerundet</t>
  </si>
  <si>
    <t>2) Nachgewiesen wird die gesamte bewirtschaftete LF der ökologisch wirtschaftenden Betriebe, unabhängig davon ob sie bereits umgestellt ist, sich in Umstellung befindet oder konventionell bewirtschaftet wird.</t>
  </si>
  <si>
    <t>Tabelle 4.2</t>
  </si>
  <si>
    <t>Tabelle 4.1</t>
  </si>
  <si>
    <t>Tabelle 4.3</t>
  </si>
  <si>
    <t>Tabelle 4.4</t>
  </si>
  <si>
    <t>Tabelle 4.5</t>
  </si>
  <si>
    <t>Tabelle 4.6</t>
  </si>
  <si>
    <t>Tabelle 4.7</t>
  </si>
  <si>
    <t>Tabelle 4.8</t>
  </si>
  <si>
    <t>Tabelle 4.9</t>
  </si>
  <si>
    <t>Tabelle 4.10</t>
  </si>
  <si>
    <t>Tabelle 8.1</t>
  </si>
  <si>
    <t>Tabelle 8.2</t>
  </si>
  <si>
    <t>Tabelle 8.3</t>
  </si>
  <si>
    <t xml:space="preserve">*) ohne Emissionen aus dem internationalen Luftverkehr, einschließlich Emissionen für ausgeführten Strom, ohne Emissionen für eingeführten Strom </t>
  </si>
  <si>
    <t>Tabelle 8.4</t>
  </si>
  <si>
    <t>Tonnen 
je Mill. EUR</t>
  </si>
  <si>
    <r>
      <t>Bremen</t>
    </r>
    <r>
      <rPr>
        <vertAlign val="superscript"/>
        <sz val="10"/>
        <rFont val="Arial"/>
        <family val="2"/>
      </rPr>
      <t>1)</t>
    </r>
  </si>
  <si>
    <t>Tabelle 8.5</t>
  </si>
  <si>
    <t>Tonnen je Einwohner/-in</t>
  </si>
  <si>
    <t>*) ohne internationalen Luftverkehr</t>
  </si>
  <si>
    <t>insgesamt in 1 000 Tonnen</t>
  </si>
  <si>
    <t>Straßenverkehr in 1 000 Tonnen</t>
  </si>
  <si>
    <t>Schienenverkehr in 1 000 Tonnen</t>
  </si>
  <si>
    <t>nationaler Luftverkehr in 1 000 Tonnen</t>
  </si>
  <si>
    <t>Schifffahrt in 1 000 Tonnen</t>
  </si>
  <si>
    <t>nachrichtlich: 
internationaler Luftverkehr in 1 000 Tonnen</t>
  </si>
  <si>
    <r>
      <t>CO</t>
    </r>
    <r>
      <rPr>
        <b/>
        <vertAlign val="subscript"/>
        <sz val="10"/>
        <rFont val="Arial"/>
        <family val="2"/>
      </rPr>
      <t>2</t>
    </r>
    <r>
      <rPr>
        <b/>
        <sz val="10"/>
        <rFont val="Arial"/>
        <family val="2"/>
      </rPr>
      <t>-Emissionen 1990 nach Sektoren und Bundesländern</t>
    </r>
  </si>
  <si>
    <r>
      <t>Insgesamt</t>
    </r>
    <r>
      <rPr>
        <vertAlign val="superscript"/>
        <sz val="10"/>
        <rFont val="Arial"/>
        <family val="2"/>
      </rPr>
      <t>1)</t>
    </r>
  </si>
  <si>
    <t>Nachrichtlich:</t>
  </si>
  <si>
    <t>inter-
nationaler 
Luftverkehr</t>
  </si>
  <si>
    <r>
      <t>Tonnen je Einwohner/-in</t>
    </r>
    <r>
      <rPr>
        <b/>
        <vertAlign val="superscript"/>
        <sz val="10"/>
        <rFont val="Arial"/>
        <family val="2"/>
      </rPr>
      <t>10)</t>
    </r>
  </si>
  <si>
    <t>Anteil an Insgesamt in %</t>
  </si>
  <si>
    <t>10) Einwohner/-innen im Jahresmittel; Bevölkerungsfortschreibung auf der Basis des Zensus 2011</t>
  </si>
  <si>
    <r>
      <t>CO</t>
    </r>
    <r>
      <rPr>
        <b/>
        <vertAlign val="subscript"/>
        <sz val="10"/>
        <rFont val="Arial"/>
        <family val="2"/>
      </rPr>
      <t>2</t>
    </r>
    <r>
      <rPr>
        <b/>
        <sz val="10"/>
        <rFont val="Arial"/>
        <family val="2"/>
      </rPr>
      <t>-Emissionen 1995 nach Sektoren und Bundesländern</t>
    </r>
  </si>
  <si>
    <r>
      <t>CO</t>
    </r>
    <r>
      <rPr>
        <b/>
        <vertAlign val="subscript"/>
        <sz val="10"/>
        <rFont val="Arial"/>
        <family val="2"/>
      </rPr>
      <t>2</t>
    </r>
    <r>
      <rPr>
        <b/>
        <sz val="10"/>
        <rFont val="Arial"/>
        <family val="2"/>
      </rPr>
      <t>-Emissionen 2000 nach Sektoren und Bundesländern</t>
    </r>
  </si>
  <si>
    <r>
      <t>CO</t>
    </r>
    <r>
      <rPr>
        <b/>
        <vertAlign val="subscript"/>
        <sz val="10"/>
        <rFont val="Arial"/>
        <family val="2"/>
      </rPr>
      <t>2</t>
    </r>
    <r>
      <rPr>
        <b/>
        <sz val="10"/>
        <rFont val="Arial"/>
        <family val="2"/>
      </rPr>
      <t>-Emissionen 2005 nach Sektoren und Bundesländern</t>
    </r>
  </si>
  <si>
    <r>
      <t>CO</t>
    </r>
    <r>
      <rPr>
        <b/>
        <vertAlign val="subscript"/>
        <sz val="10"/>
        <rFont val="Arial"/>
        <family val="2"/>
      </rPr>
      <t>2</t>
    </r>
    <r>
      <rPr>
        <b/>
        <sz val="10"/>
        <rFont val="Arial"/>
        <family val="2"/>
      </rPr>
      <t>-Emissionen 2010 nach Sektoren und Bundesländern</t>
    </r>
  </si>
  <si>
    <r>
      <t>CO</t>
    </r>
    <r>
      <rPr>
        <b/>
        <vertAlign val="subscript"/>
        <sz val="10"/>
        <rFont val="Arial"/>
        <family val="2"/>
      </rPr>
      <t>2</t>
    </r>
    <r>
      <rPr>
        <b/>
        <sz val="10"/>
        <rFont val="Arial"/>
        <family val="2"/>
      </rPr>
      <t>-Emissionen 2011 nach Sektoren und Bundesländern</t>
    </r>
  </si>
  <si>
    <r>
      <t>CO</t>
    </r>
    <r>
      <rPr>
        <b/>
        <vertAlign val="subscript"/>
        <sz val="10"/>
        <rFont val="Arial"/>
        <family val="2"/>
      </rPr>
      <t>2</t>
    </r>
    <r>
      <rPr>
        <b/>
        <sz val="10"/>
        <rFont val="Arial"/>
        <family val="2"/>
      </rPr>
      <t>-Emissionen 2012 nach Sektoren und Bundesländern</t>
    </r>
  </si>
  <si>
    <r>
      <t>CO</t>
    </r>
    <r>
      <rPr>
        <b/>
        <vertAlign val="subscript"/>
        <sz val="10"/>
        <rFont val="Arial"/>
        <family val="2"/>
      </rPr>
      <t>2</t>
    </r>
    <r>
      <rPr>
        <b/>
        <sz val="10"/>
        <rFont val="Arial"/>
        <family val="2"/>
      </rPr>
      <t>-Emissionen 2013 nach Sektoren und Bundesländern</t>
    </r>
  </si>
  <si>
    <r>
      <t>CO</t>
    </r>
    <r>
      <rPr>
        <b/>
        <vertAlign val="subscript"/>
        <sz val="10"/>
        <rFont val="Arial"/>
        <family val="2"/>
      </rPr>
      <t>2</t>
    </r>
    <r>
      <rPr>
        <b/>
        <sz val="10"/>
        <rFont val="Arial"/>
        <family val="2"/>
      </rPr>
      <t>-Emissionen 2014 nach Sektoren und Bundesländern</t>
    </r>
  </si>
  <si>
    <r>
      <t>CO</t>
    </r>
    <r>
      <rPr>
        <b/>
        <vertAlign val="subscript"/>
        <sz val="10"/>
        <rFont val="Arial"/>
        <family val="2"/>
      </rPr>
      <t>2</t>
    </r>
    <r>
      <rPr>
        <b/>
        <sz val="10"/>
        <rFont val="Arial"/>
        <family val="2"/>
      </rPr>
      <t>-Emissionen 2015 nach Sektoren und Bundesländern</t>
    </r>
  </si>
  <si>
    <r>
      <t>CO</t>
    </r>
    <r>
      <rPr>
        <b/>
        <vertAlign val="subscript"/>
        <sz val="10"/>
        <rFont val="Arial"/>
        <family val="2"/>
      </rPr>
      <t>2</t>
    </r>
    <r>
      <rPr>
        <b/>
        <sz val="10"/>
        <rFont val="Arial"/>
        <family val="2"/>
      </rPr>
      <t>-Emissionen 2016 nach Sektoren und Bundesländern</t>
    </r>
  </si>
  <si>
    <r>
      <t>Syste-
matik-
Nr.</t>
    </r>
    <r>
      <rPr>
        <vertAlign val="superscript"/>
        <sz val="10"/>
        <rFont val="Arial"/>
        <family val="2"/>
      </rPr>
      <t>1)</t>
    </r>
  </si>
  <si>
    <t xml:space="preserve"> Land- und Forstwirtschaft, Fischerei</t>
  </si>
  <si>
    <t xml:space="preserve"> Produzierendes Gewerbe </t>
  </si>
  <si>
    <t xml:space="preserve">  Bergbau und Gewinnung von 
   Steinen und Erden</t>
  </si>
  <si>
    <t xml:space="preserve">  Verarbeitendes Gewerbe</t>
  </si>
  <si>
    <t xml:space="preserve">   Herstellung von Nahrungs- und 
    Futtermitteln; Getränke-
    herstellung; Tabakverarbeitung</t>
  </si>
  <si>
    <t xml:space="preserve">   Herstellung von Textilien, 
    Bekleidung, Leder, 
    Lederwaren und Schuhen</t>
  </si>
  <si>
    <t xml:space="preserve">   Herstellung von Holzwaren, 
    Papier und Druckerzeugnissen</t>
  </si>
  <si>
    <t xml:space="preserve">   Kokerei und Mineralölverarbeitung</t>
  </si>
  <si>
    <t xml:space="preserve">   Herstellung von chemischen 
    Erzeugnissen</t>
  </si>
  <si>
    <t xml:space="preserve">   Herstellung von pharma-
    zeutischen Erzeugnissen</t>
  </si>
  <si>
    <t xml:space="preserve">   Herstellung von Gummi-, Kunststoff- 
    und Glaswaren, Keramik u.Ä.</t>
  </si>
  <si>
    <t xml:space="preserve">   Metallerzeugung und -bearbeitung, 
    Herstellung von Metallerzeugnissen</t>
  </si>
  <si>
    <t xml:space="preserve">   Herstellung von Datenverarbeitungs-
    geräten, elektronischen und 
    optischen Erzeugnissen</t>
  </si>
  <si>
    <t xml:space="preserve">   Herstellung von elektrischen 
    Ausrüstungen</t>
  </si>
  <si>
    <t xml:space="preserve">   Maschinenbau</t>
  </si>
  <si>
    <t xml:space="preserve">   Fahrzeugbau</t>
  </si>
  <si>
    <t xml:space="preserve">   Herstellung von Möbeln, sonstigen 
    Waren, Reparatur und Installation 
    von Maschinen und Ausrüstungen</t>
  </si>
  <si>
    <t xml:space="preserve">   Energieversorgung</t>
  </si>
  <si>
    <t xml:space="preserve">   Wasserversorgung; Entsorgung u.Ä.</t>
  </si>
  <si>
    <t xml:space="preserve">  Baugewerbe</t>
  </si>
  <si>
    <t xml:space="preserve"> Dienstleistungsbereiche</t>
  </si>
  <si>
    <t>Alle Wirtschaftszweige und Konsum 
 der privaten Haushalte</t>
  </si>
  <si>
    <t>Quelle der Ausgangsdaten: 
Länderarbeitskreis Energiebilanzen und UGRdL</t>
  </si>
  <si>
    <r>
      <t>Hamburg</t>
    </r>
    <r>
      <rPr>
        <vertAlign val="superscript"/>
        <sz val="10"/>
        <rFont val="Arial"/>
        <family val="2"/>
      </rPr>
      <t>2)</t>
    </r>
  </si>
  <si>
    <t>Tonnen je Mill. EUR</t>
  </si>
  <si>
    <t>2008 = 100</t>
  </si>
  <si>
    <t>Verarbeitendes
Gewerbe
(C)</t>
  </si>
  <si>
    <r>
      <t>Temperaturbereinigte 
CO</t>
    </r>
    <r>
      <rPr>
        <vertAlign val="subscript"/>
        <sz val="10"/>
        <rFont val="Arial"/>
        <family val="2"/>
      </rPr>
      <t>2</t>
    </r>
    <r>
      <rPr>
        <sz val="10"/>
        <rFont val="Arial"/>
        <family val="2"/>
      </rPr>
      <t>-Emissionen</t>
    </r>
  </si>
  <si>
    <r>
      <t>CO</t>
    </r>
    <r>
      <rPr>
        <vertAlign val="subscript"/>
        <sz val="10"/>
        <rFont val="Arial"/>
        <family val="2"/>
      </rPr>
      <t>2</t>
    </r>
    <r>
      <rPr>
        <sz val="10"/>
        <rFont val="Arial"/>
        <family val="2"/>
      </rPr>
      <t>-Intensität 
des Energie-
verbrauchs</t>
    </r>
  </si>
  <si>
    <t>Energie-
intensität pro 
Wohnfläche</t>
  </si>
  <si>
    <t>Wohnfläche pro 
Person</t>
  </si>
  <si>
    <t>Bevölkerungs-
entwicklung</t>
  </si>
  <si>
    <r>
      <t>in % der temperaturbereinigten CO</t>
    </r>
    <r>
      <rPr>
        <b/>
        <vertAlign val="subscript"/>
        <sz val="10"/>
        <rFont val="Arial"/>
        <family val="2"/>
      </rPr>
      <t>2</t>
    </r>
    <r>
      <rPr>
        <b/>
        <sz val="10"/>
        <rFont val="Arial"/>
        <family val="2"/>
      </rPr>
      <t>-Emissionen 1995</t>
    </r>
  </si>
  <si>
    <r>
      <t>Deutschland</t>
    </r>
    <r>
      <rPr>
        <vertAlign val="superscript"/>
        <sz val="10"/>
        <rFont val="Arial"/>
        <family val="2"/>
      </rPr>
      <t>1)</t>
    </r>
  </si>
  <si>
    <t>Energie</t>
  </si>
  <si>
    <t>Tabelle 5.1</t>
  </si>
  <si>
    <t>Tabelle 5.2</t>
  </si>
  <si>
    <t>Tabelle 5.3</t>
  </si>
  <si>
    <t>Tabelle 5.4</t>
  </si>
  <si>
    <t>Tabelle 5.5</t>
  </si>
  <si>
    <t>Tabelle 5.6</t>
  </si>
  <si>
    <t>Tabelle 5.7</t>
  </si>
  <si>
    <t>Tabelle 5.8</t>
  </si>
  <si>
    <t>Tabelle 5.9</t>
  </si>
  <si>
    <t>Tabelle 5.10</t>
  </si>
  <si>
    <t>Tabelle 5.11</t>
  </si>
  <si>
    <t>Tabelle 5.12</t>
  </si>
  <si>
    <t>Tabelle 5.13</t>
  </si>
  <si>
    <t>Tabelle 5.14</t>
  </si>
  <si>
    <t>Tabelle 5.15</t>
  </si>
  <si>
    <t>Tabelle 5.17</t>
  </si>
  <si>
    <t>Tabelle 5.18</t>
  </si>
  <si>
    <t>Tabelle 5.19</t>
  </si>
  <si>
    <t>Tabelle 5.20</t>
  </si>
  <si>
    <t>Tabelle 5.21</t>
  </si>
  <si>
    <t>Tabelle 5.22</t>
  </si>
  <si>
    <t>Tabelle 5.23</t>
  </si>
  <si>
    <t>Tabelle 5.24</t>
  </si>
  <si>
    <t>Tabelle 5.25</t>
  </si>
  <si>
    <t>Tabelle 5.26</t>
  </si>
  <si>
    <t>Tabelle 5.27</t>
  </si>
  <si>
    <t>Tabelle 5.28</t>
  </si>
  <si>
    <t>Tabelle 5.29</t>
  </si>
  <si>
    <t>Tabelle 5.30</t>
  </si>
  <si>
    <t>Tabelle 5.31</t>
  </si>
  <si>
    <t>Tabelle 5.32</t>
  </si>
  <si>
    <t>Tabelle 5.33</t>
  </si>
  <si>
    <t>Tabelle 5.34</t>
  </si>
  <si>
    <t>Tabelle 5.35</t>
  </si>
  <si>
    <t>Tabelle 5.36</t>
  </si>
  <si>
    <t>Tabelle 5.37</t>
  </si>
  <si>
    <t>Tabelle 5.38</t>
  </si>
  <si>
    <t>Tabelle 5.39</t>
  </si>
  <si>
    <t>Tabelle 5.40</t>
  </si>
  <si>
    <t>Tabelle 5.41</t>
  </si>
  <si>
    <t>Tabelle 5.42</t>
  </si>
  <si>
    <t>Tabelle 5.43</t>
  </si>
  <si>
    <t>Tabelle 5.44</t>
  </si>
  <si>
    <t>Tabelle 5.45</t>
  </si>
  <si>
    <t>Tabelle 5.46</t>
  </si>
  <si>
    <t>Tabelle 5.47</t>
  </si>
  <si>
    <t>Tabelle 5.48</t>
  </si>
  <si>
    <t>Tabelle 5.49</t>
  </si>
  <si>
    <t>Verwertete inländische Entnahme</t>
  </si>
  <si>
    <t>Steinkohle</t>
  </si>
  <si>
    <t>Braunkohle</t>
  </si>
  <si>
    <t>Erdöl</t>
  </si>
  <si>
    <t>Erdgas, Grubengas und Erdölgas</t>
  </si>
  <si>
    <t>Erdgas</t>
  </si>
  <si>
    <t>Grubengas</t>
  </si>
  <si>
    <t>Erdölgas</t>
  </si>
  <si>
    <t>Erze</t>
  </si>
  <si>
    <t>Baumineralien</t>
  </si>
  <si>
    <t>Bausande und andere natürliche Sande</t>
  </si>
  <si>
    <t>Feldsteine, Kiese, gebrochene
 Natursteine</t>
  </si>
  <si>
    <t>Natursteine, nicht gebrochen</t>
  </si>
  <si>
    <t>Kalk-, Gipsstein, Anhydrit, Kreide,
 Dolomit, Schiefer</t>
  </si>
  <si>
    <t>Tone, Baumineralien a.n.g</t>
  </si>
  <si>
    <t>Industriemineralien</t>
  </si>
  <si>
    <t>Salze</t>
  </si>
  <si>
    <t>Kaolin und andere Spezialtone</t>
  </si>
  <si>
    <t>Steine und Erden a.n.g, sonstige
 Bergbauerzeugnisse</t>
  </si>
  <si>
    <t>Torf für gärtnerische Zwecke</t>
  </si>
  <si>
    <t>Getreide und Hülsenfrüchte</t>
  </si>
  <si>
    <t>Getreide</t>
  </si>
  <si>
    <t>Hülsenfrüchte</t>
  </si>
  <si>
    <t>Hackfrüchte</t>
  </si>
  <si>
    <t>Handelsgewächse</t>
  </si>
  <si>
    <t>Gemüse und Obst einschl. Weinmosternte</t>
  </si>
  <si>
    <t>Gemüse</t>
  </si>
  <si>
    <t>Obst einschl. Weinmosternte</t>
  </si>
  <si>
    <t>Stroh für Futter- und Einstreuzwecke</t>
  </si>
  <si>
    <t>Futterpflanzen und Grünland</t>
  </si>
  <si>
    <t>Biomasse aus der Forstwirtschaft</t>
  </si>
  <si>
    <t>Nadelholz</t>
  </si>
  <si>
    <t>Laubholz</t>
  </si>
  <si>
    <t>Biomasse von Tieren</t>
  </si>
  <si>
    <t>Hochsee- und Küstenfischerei</t>
  </si>
  <si>
    <t>Jagdstrecke</t>
  </si>
  <si>
    <t>Rohstoffe</t>
  </si>
  <si>
    <t>Mineralische Rohstoffe</t>
  </si>
  <si>
    <t>Empfang von Abfall zur letzten Verwendung
 aus anderen Bundesländern</t>
  </si>
  <si>
    <t>darunter: Abraum der Braunkohle</t>
  </si>
  <si>
    <t>Bergematerial mineralischer Rohstoffe</t>
  </si>
  <si>
    <t>Boden, Steine, Baggergut</t>
  </si>
  <si>
    <t>Kohlenmonoxid (CO)</t>
  </si>
  <si>
    <r>
      <t>Stickoxide (NO</t>
    </r>
    <r>
      <rPr>
        <vertAlign val="subscript"/>
        <sz val="10"/>
        <rFont val="Arial"/>
        <family val="2"/>
      </rPr>
      <t>x</t>
    </r>
    <r>
      <rPr>
        <sz val="10"/>
        <rFont val="Arial"/>
        <family val="2"/>
      </rPr>
      <t xml:space="preserve">) </t>
    </r>
  </si>
  <si>
    <r>
      <t>Schwefeldioxid (SO</t>
    </r>
    <r>
      <rPr>
        <vertAlign val="subscript"/>
        <sz val="10"/>
        <rFont val="Arial"/>
        <family val="2"/>
      </rPr>
      <t>2</t>
    </r>
    <r>
      <rPr>
        <sz val="10"/>
        <rFont val="Arial"/>
        <family val="2"/>
      </rPr>
      <t>)</t>
    </r>
  </si>
  <si>
    <r>
      <t>Distickstoffoxid (N</t>
    </r>
    <r>
      <rPr>
        <vertAlign val="subscript"/>
        <sz val="10"/>
        <rFont val="Arial"/>
        <family val="2"/>
      </rPr>
      <t>2</t>
    </r>
    <r>
      <rPr>
        <sz val="10"/>
        <rFont val="Arial"/>
        <family val="2"/>
      </rPr>
      <t>O)</t>
    </r>
  </si>
  <si>
    <r>
      <t>Ammoniak (NH</t>
    </r>
    <r>
      <rPr>
        <vertAlign val="subscript"/>
        <sz val="10"/>
        <rFont val="Arial"/>
        <family val="2"/>
      </rPr>
      <t>3</t>
    </r>
    <r>
      <rPr>
        <sz val="10"/>
        <rFont val="Arial"/>
        <family val="2"/>
      </rPr>
      <t>)</t>
    </r>
  </si>
  <si>
    <r>
      <t>Methan (CH</t>
    </r>
    <r>
      <rPr>
        <vertAlign val="subscript"/>
        <sz val="10"/>
        <rFont val="Arial"/>
        <family val="2"/>
      </rPr>
      <t>4</t>
    </r>
    <r>
      <rPr>
        <sz val="10"/>
        <rFont val="Arial"/>
        <family val="2"/>
      </rPr>
      <t>)</t>
    </r>
  </si>
  <si>
    <t>Partikel (Staub)</t>
  </si>
  <si>
    <t>Saatgut</t>
  </si>
  <si>
    <t>Streusalz</t>
  </si>
  <si>
    <t xml:space="preserve">Abgabe von sonstigen Gasen </t>
  </si>
  <si>
    <t>darunter: Abfall an Deponie</t>
  </si>
  <si>
    <r>
      <t>2) ohne FCKW und Halone; in den Jahren 1995, 2000 und ab 2003 inkl. CH</t>
    </r>
    <r>
      <rPr>
        <vertAlign val="subscript"/>
        <sz val="10"/>
        <rFont val="Arial"/>
        <family val="2"/>
      </rPr>
      <t>4</t>
    </r>
    <r>
      <rPr>
        <sz val="10"/>
        <rFont val="Arial"/>
        <family val="2"/>
      </rPr>
      <t xml:space="preserve"> und N</t>
    </r>
    <r>
      <rPr>
        <vertAlign val="subscript"/>
        <sz val="10"/>
        <rFont val="Arial"/>
        <family val="2"/>
      </rPr>
      <t>2</t>
    </r>
    <r>
      <rPr>
        <sz val="10"/>
        <rFont val="Arial"/>
        <family val="2"/>
      </rPr>
      <t>O</t>
    </r>
  </si>
  <si>
    <t>*) ohne Handelsverflechtung zwischen den Bundesländern</t>
  </si>
  <si>
    <t>**)  mittel bis höher verarbeitete Vorerzeugnisse von Energieträgern und von mineralischen Rohstoffen</t>
  </si>
  <si>
    <t>**) hoch verarbeitete Vor- und Enderzeugnisse vorwiegend von Energieträgern und vorwiegend von mineralischen Rohstoffen</t>
  </si>
  <si>
    <t>Tabelle 6.1.1</t>
  </si>
  <si>
    <t>Tabelle 6.1.2</t>
  </si>
  <si>
    <t>Tabelle 6.1.3</t>
  </si>
  <si>
    <t>Tabelle 6.1.4</t>
  </si>
  <si>
    <t>Tabelle 6.1.5</t>
  </si>
  <si>
    <t>Tabelle 6.1.6</t>
  </si>
  <si>
    <t>Tabelle 6.1.7</t>
  </si>
  <si>
    <t>Tabelle 6.1.8</t>
  </si>
  <si>
    <t>Tabelle 6.1.9</t>
  </si>
  <si>
    <t>Tabelle 6.1.10</t>
  </si>
  <si>
    <t>Tabelle 6.1.11</t>
  </si>
  <si>
    <t>Tabelle 6.1.12</t>
  </si>
  <si>
    <t>Tabelle 6.1.13</t>
  </si>
  <si>
    <t>Tabelle 6.1.14</t>
  </si>
  <si>
    <t>Tabelle 6.1.15</t>
  </si>
  <si>
    <t>Tabelle 6.1.16</t>
  </si>
  <si>
    <t>Tabelle 6.2.1</t>
  </si>
  <si>
    <t>Tabelle 6.2.2</t>
  </si>
  <si>
    <t>Tabelle 6.2.3</t>
  </si>
  <si>
    <t>Tabelle 6.2.4</t>
  </si>
  <si>
    <t>Tabelle 6.2.5</t>
  </si>
  <si>
    <t>Tabelle 6.2.6</t>
  </si>
  <si>
    <t>Tabelle 6.2.7</t>
  </si>
  <si>
    <t>Tabelle 6.2.8</t>
  </si>
  <si>
    <t>Tabelle 6.2.9</t>
  </si>
  <si>
    <t>Tabelle 6.2.10</t>
  </si>
  <si>
    <t>Tabelle 6.2.11</t>
  </si>
  <si>
    <t>Tabelle 6.2.12</t>
  </si>
  <si>
    <t>Tabelle 6.2.13</t>
  </si>
  <si>
    <t>Tabelle 6.2.14</t>
  </si>
  <si>
    <t>Tabelle 6.2.15</t>
  </si>
  <si>
    <t>Tabelle 6.2.16</t>
  </si>
  <si>
    <t>Tabelle 6.3.2</t>
  </si>
  <si>
    <t>Tabelle 6.3.3</t>
  </si>
  <si>
    <t>Tabelle 7.1</t>
  </si>
  <si>
    <t>Tabelle 5.50</t>
  </si>
  <si>
    <t>Stadtstaaten</t>
  </si>
  <si>
    <t>*) ab 1996 einschließlich Bodenaushub</t>
  </si>
  <si>
    <t>Empfang</t>
  </si>
  <si>
    <t>Versand</t>
  </si>
  <si>
    <t>abiotisch in 1 000 Tonnen</t>
  </si>
  <si>
    <t>biotisch in 1 000 Tonnen</t>
  </si>
  <si>
    <t>Anteil an Deutschland
 in %</t>
  </si>
  <si>
    <r>
      <t>DMIa einschl. 
Empfang 
aus dem
Intrahandel</t>
    </r>
    <r>
      <rPr>
        <vertAlign val="superscript"/>
        <sz val="10"/>
        <rFont val="Arial"/>
        <family val="2"/>
      </rPr>
      <t>2)</t>
    </r>
  </si>
  <si>
    <r>
      <t>DMIa einschl. 
Saldo des 
Intrahandels</t>
    </r>
    <r>
      <rPr>
        <vertAlign val="superscript"/>
        <sz val="10"/>
        <rFont val="Arial"/>
        <family val="2"/>
      </rPr>
      <t>3)</t>
    </r>
  </si>
  <si>
    <t>1) mit anderen Bundesländern nur bedingt vergleichbar</t>
  </si>
  <si>
    <r>
      <t>Stadtstaaten</t>
    </r>
    <r>
      <rPr>
        <vertAlign val="superscript"/>
        <sz val="10"/>
        <rFont val="Arial"/>
        <family val="2"/>
      </rPr>
      <t>1)</t>
    </r>
  </si>
  <si>
    <r>
      <t>DMI einschl. 
Empfang 
aus dem
Intrahandel</t>
    </r>
    <r>
      <rPr>
        <vertAlign val="superscript"/>
        <sz val="10"/>
        <rFont val="Arial"/>
        <family val="2"/>
      </rPr>
      <t>2)</t>
    </r>
  </si>
  <si>
    <r>
      <t>DMI einschl. 
Saldo des 
Intrahandels</t>
    </r>
    <r>
      <rPr>
        <vertAlign val="superscript"/>
        <sz val="10"/>
        <rFont val="Arial"/>
        <family val="2"/>
      </rPr>
      <t>3)</t>
    </r>
  </si>
  <si>
    <r>
      <t>TMI einschl. 
Empfang 
aus dem
Intrahandel</t>
    </r>
    <r>
      <rPr>
        <vertAlign val="superscript"/>
        <sz val="10"/>
        <rFont val="Arial"/>
        <family val="2"/>
      </rPr>
      <t>2)</t>
    </r>
  </si>
  <si>
    <r>
      <t>TMI einschl. 
Saldo des 
Intrahandels</t>
    </r>
    <r>
      <rPr>
        <vertAlign val="superscript"/>
        <sz val="10"/>
        <rFont val="Arial"/>
        <family val="2"/>
      </rPr>
      <t>3)</t>
    </r>
  </si>
  <si>
    <t>Summe der 
Länder</t>
  </si>
  <si>
    <t>1 000 Euro je Tonne</t>
  </si>
  <si>
    <t>Stadtstaaten zusammen</t>
  </si>
  <si>
    <r>
      <t xml:space="preserve"> einschl. Empfang 
aus dem 
Intrahandel</t>
    </r>
    <r>
      <rPr>
        <vertAlign val="superscript"/>
        <sz val="10"/>
        <rFont val="Arial"/>
        <family val="2"/>
      </rPr>
      <t>4)</t>
    </r>
  </si>
  <si>
    <r>
      <t xml:space="preserve"> einschl. 
Saldo des
Intrahandels</t>
    </r>
    <r>
      <rPr>
        <vertAlign val="superscript"/>
        <sz val="10"/>
        <rFont val="Arial"/>
        <family val="2"/>
      </rPr>
      <t>5)</t>
    </r>
  </si>
  <si>
    <t>Tabelle 7.2</t>
  </si>
  <si>
    <t>Tabelle 7.3</t>
  </si>
  <si>
    <t>Tabelle 7.4</t>
  </si>
  <si>
    <t>Tabelle 7.5</t>
  </si>
  <si>
    <t>Tabelle 7.6</t>
  </si>
  <si>
    <t>Tabelle 7.7</t>
  </si>
  <si>
    <t>Tabelle 7.8</t>
  </si>
  <si>
    <t>Tabelle 7.9</t>
  </si>
  <si>
    <t>Tabelle 7.10</t>
  </si>
  <si>
    <t>Tabelle 7.11</t>
  </si>
  <si>
    <t>Tabelle 7.12</t>
  </si>
  <si>
    <t>Tabelle 7.13</t>
  </si>
  <si>
    <t>Tabelle 7.14</t>
  </si>
  <si>
    <t>Tabelle 7.15</t>
  </si>
  <si>
    <t>Tabelle 7.16</t>
  </si>
  <si>
    <t>Tabelle 7.17</t>
  </si>
  <si>
    <t>Tabelle 7.18</t>
  </si>
  <si>
    <t>Tabelle 7.19</t>
  </si>
  <si>
    <t>Tabelle 7.20</t>
  </si>
  <si>
    <t>Tabelle 7.21</t>
  </si>
  <si>
    <t>Tabelle 7.22</t>
  </si>
  <si>
    <t>Tabelle 7.23</t>
  </si>
  <si>
    <t>Tabelle 7.24</t>
  </si>
  <si>
    <t>Tabelle 7.25</t>
  </si>
  <si>
    <t>Tabelle 7.26</t>
  </si>
  <si>
    <t>Tabelle 7.27</t>
  </si>
  <si>
    <t>Tabelle 7.28</t>
  </si>
  <si>
    <t>Tabelle 7.29</t>
  </si>
  <si>
    <t>Tabelle 11.1</t>
  </si>
  <si>
    <t>Kraftfahr-
zeugsteuer</t>
  </si>
  <si>
    <t>Strom-
steuer</t>
  </si>
  <si>
    <t>Mineralöl-
steuer</t>
  </si>
  <si>
    <r>
      <t>Energiesteuer
(früher Mineral-
ölsteuer)</t>
    </r>
    <r>
      <rPr>
        <vertAlign val="superscript"/>
        <sz val="10"/>
        <rFont val="Arial"/>
        <family val="2"/>
      </rPr>
      <t>1)</t>
    </r>
  </si>
  <si>
    <t>Energiesteuer</t>
  </si>
  <si>
    <r>
      <t>Kraftfahr-
zeugsteuer</t>
    </r>
    <r>
      <rPr>
        <vertAlign val="superscript"/>
        <sz val="10"/>
        <rFont val="Arial"/>
        <family val="2"/>
      </rPr>
      <t>2)</t>
    </r>
  </si>
  <si>
    <t>Mill. EUR</t>
  </si>
  <si>
    <r>
      <t>1994 = 100</t>
    </r>
    <r>
      <rPr>
        <b/>
        <vertAlign val="superscript"/>
        <sz val="10"/>
        <rFont val="Arial"/>
        <family val="2"/>
      </rPr>
      <t>3)</t>
    </r>
  </si>
  <si>
    <t>1) Mit Ablösung des Mineralölsteuergesetzes durch das Energiesteuergesetz ging eine Erweiterung des bisherigen Katalogs der Steuergegenstände einher.</t>
  </si>
  <si>
    <t>2) Das Kraftfahrzeugsteueraufkommen fließt seit Juli 2009 als Einnahme dem Bundesaushalt zu. Die Länder erhalten zum Ausgleich hierfür jedes Jahr einen gesetzlich festgelegten Betrag aus dem Steueraufkommen des Bundes.</t>
  </si>
  <si>
    <t>3) Stromsteuer 1999 = 100</t>
  </si>
  <si>
    <t>Tabelle 11.2</t>
  </si>
  <si>
    <t>Verarbeitendes 
Gewerbe
(C)</t>
  </si>
  <si>
    <r>
      <t>Wasserversorgung; 
Abwasser- und 
Abfallentsorgung 
und Beseitigung 
von Umwelt-
verschmutzungen
(E)</t>
    </r>
    <r>
      <rPr>
        <vertAlign val="superscript"/>
        <sz val="10"/>
        <rFont val="Arial"/>
        <family val="2"/>
      </rPr>
      <t>1)</t>
    </r>
  </si>
  <si>
    <t>Erbringung von 
freiberuflichen, 
wissenschaftlichen 
und technischen 
Dienstleistungen
(M)</t>
  </si>
  <si>
    <t>sonstige</t>
  </si>
  <si>
    <t>**) Klassifikation der Wirtschaftszweige, Ausgabe 2008 (WZ 2008)</t>
  </si>
  <si>
    <t>1) einschließlich Zuschätzungen auf Basis der Kostenstrukturerhebung bei Unternehmen der Energieversorgung, Wasserversorgung, Abwasser- und Abfallentsorgung, Beseitigung von Umweltverschmutzungen; keine Berücksichtigung der "Nichtmarktproduzenten"</t>
  </si>
  <si>
    <t>Tabelle 11.3</t>
  </si>
  <si>
    <r>
      <t>sonstige</t>
    </r>
    <r>
      <rPr>
        <vertAlign val="superscript"/>
        <sz val="10"/>
        <rFont val="Arial"/>
        <family val="2"/>
      </rPr>
      <t>1)</t>
    </r>
  </si>
  <si>
    <t>1 000 Vollzeitäquivalente</t>
  </si>
  <si>
    <t>Tabelle 11.4</t>
  </si>
  <si>
    <t>2010</t>
  </si>
  <si>
    <t>2011</t>
  </si>
  <si>
    <t>2012</t>
  </si>
  <si>
    <t>2013</t>
  </si>
  <si>
    <t>2014</t>
  </si>
  <si>
    <t>2015</t>
  </si>
  <si>
    <r>
      <t>Wasserversorgung; 
Abwasser- und 
Abfallentsorgung 
und Beseitigung 
von Umweltver-
schmutzungen (E)</t>
    </r>
    <r>
      <rPr>
        <vertAlign val="superscript"/>
        <sz val="10"/>
        <rFont val="Arial"/>
        <family val="2"/>
      </rPr>
      <t>1)</t>
    </r>
  </si>
  <si>
    <t>***) Klassifikation der Wirtschaftszweige, Ausgabe 2008 (WZ 2008)</t>
  </si>
  <si>
    <t>1) einschließlich "Nichtmarktproduzenten" im Nenner</t>
  </si>
  <si>
    <t>Tabelle 11.5</t>
  </si>
  <si>
    <t>Krafträder</t>
  </si>
  <si>
    <t>Personen-
kraftwagen</t>
  </si>
  <si>
    <t>Kraft-
omnibusse</t>
  </si>
  <si>
    <t>Lastkraft-
wagen</t>
  </si>
  <si>
    <t>Sattelzug-
maschinen</t>
  </si>
  <si>
    <t>Mill. Kilometer</t>
  </si>
  <si>
    <t>*) ohne sonstige Kraftfahrzeuge, z. B. Feuerwehr-, Polizei-, Zivilschutz-, Post-, Funk- und Fernmeldefahrzeuge</t>
  </si>
  <si>
    <t>private 
Haushalte</t>
  </si>
  <si>
    <t>Verkehr und 
Lagerei</t>
  </si>
  <si>
    <r>
      <t>Wirtschafts-
zweige ohne 
Verkehr und 
Lagerei</t>
    </r>
    <r>
      <rPr>
        <vertAlign val="superscript"/>
        <sz val="10"/>
        <rFont val="Arial"/>
        <family val="2"/>
      </rPr>
      <t>1)</t>
    </r>
  </si>
  <si>
    <r>
      <t>exterritoriale 
Organisa-
tionen und 
Körper-
schaften; 
unbekannt</t>
    </r>
    <r>
      <rPr>
        <vertAlign val="superscript"/>
        <sz val="10"/>
        <rFont val="Arial"/>
        <family val="2"/>
      </rPr>
      <t>3)</t>
    </r>
  </si>
  <si>
    <t>Land- und 
Forstwirt-
schaft, 
Fischerei</t>
  </si>
  <si>
    <t>Produzieren-
des Gewerbe</t>
  </si>
  <si>
    <r>
      <t>Dienst-
leistungs-
bereiche</t>
    </r>
    <r>
      <rPr>
        <vertAlign val="superscript"/>
        <sz val="10"/>
        <rFont val="Arial"/>
        <family val="2"/>
      </rPr>
      <t>2)</t>
    </r>
  </si>
  <si>
    <t>1) ohne private Haushalte, ohne exterritoriale Organisationen und Körperschaften</t>
  </si>
  <si>
    <t>2) ohne private Haushalte, ohne Verkehr und Lagerei</t>
  </si>
  <si>
    <t>3) Das sind zugelassene Kraftfahrzeuge, die keinem Wirtschaftszweig zugeordnet werden können.</t>
  </si>
  <si>
    <r>
      <t>2008</t>
    </r>
    <r>
      <rPr>
        <vertAlign val="superscript"/>
        <sz val="10"/>
        <rFont val="Arial"/>
        <family val="2"/>
      </rPr>
      <t>1)</t>
    </r>
  </si>
  <si>
    <t>Anzahl</t>
  </si>
  <si>
    <r>
      <t>Sonstige</t>
    </r>
    <r>
      <rPr>
        <vertAlign val="superscript"/>
        <sz val="10"/>
        <rFont val="Arial"/>
        <family val="2"/>
      </rPr>
      <t>2)</t>
    </r>
  </si>
  <si>
    <t>1) Ab dem 1. Januar 2008 werden nur noch angemeldete Fahrzeuge ohne vorübergehende Stilllegungen/Außerbetriebsetzungen ausgewiesen.</t>
  </si>
  <si>
    <t>2) Bundesland unplausibel bzw. den Bundesländern nicht zuzuordnen, z. B. Kraftfahrzeuge der Bundespolizei</t>
  </si>
  <si>
    <t>Quelle: Statistische Mitteilungen des Kraftfahrt-Bundesamtes, Fahrzeugzulassungen – Bestand, Halter am 1. Januar</t>
  </si>
  <si>
    <r>
      <t>sonstige 
Kraftfahr-
zeuge</t>
    </r>
    <r>
      <rPr>
        <vertAlign val="superscript"/>
        <sz val="10"/>
        <rFont val="Arial"/>
        <family val="2"/>
      </rPr>
      <t>2)</t>
    </r>
  </si>
  <si>
    <t>2) z. B. Feuerwehr-, Polizei-, Zivilschutz-, Post-, Funk- und Fernmeldefahrzeuge</t>
  </si>
  <si>
    <t>Tabelle 9.1</t>
  </si>
  <si>
    <t>Tabelle 9.2</t>
  </si>
  <si>
    <t>Tabelle 9.3</t>
  </si>
  <si>
    <t>Tabelle 9.4</t>
  </si>
  <si>
    <t>Tabelle 9.5</t>
  </si>
  <si>
    <r>
      <t>Wasserentnahme aus der Natur</t>
    </r>
    <r>
      <rPr>
        <vertAlign val="superscript"/>
        <sz val="10"/>
        <rFont val="Arial"/>
        <family val="2"/>
      </rPr>
      <t>1)</t>
    </r>
  </si>
  <si>
    <t>Import
abzüglich
Export von
Wasser</t>
  </si>
  <si>
    <r>
      <t>Wasser-
einsatz</t>
    </r>
    <r>
      <rPr>
        <vertAlign val="superscript"/>
        <sz val="10"/>
        <rFont val="Arial"/>
        <family val="2"/>
      </rPr>
      <t>2)</t>
    </r>
  </si>
  <si>
    <t>Wasser-
ausbau
abzüglich
Wasser-
einbau</t>
  </si>
  <si>
    <r>
      <t>Import
abzüglich
Export von
Abwasser</t>
    </r>
    <r>
      <rPr>
        <vertAlign val="superscript"/>
        <sz val="10"/>
        <rFont val="Arial"/>
        <family val="2"/>
      </rPr>
      <t>3)</t>
    </r>
  </si>
  <si>
    <r>
      <t>Wasserabgabe an die Natur</t>
    </r>
    <r>
      <rPr>
        <vertAlign val="superscript"/>
        <sz val="10"/>
        <rFont val="Arial"/>
        <family val="2"/>
      </rPr>
      <t>1) 4)</t>
    </r>
  </si>
  <si>
    <t>Grund-,
Oberflächen-
wasser etc.</t>
  </si>
  <si>
    <t>Fremd- und
Nieder-
schlags-
wasser</t>
  </si>
  <si>
    <r>
      <t>Abwasser,
direkt und
indirekt</t>
    </r>
    <r>
      <rPr>
        <vertAlign val="superscript"/>
        <sz val="10"/>
        <rFont val="Arial"/>
        <family val="2"/>
      </rPr>
      <t xml:space="preserve">5)
</t>
    </r>
    <r>
      <rPr>
        <sz val="10"/>
        <rFont val="Arial"/>
        <family val="2"/>
      </rPr>
      <t>eingeleitet</t>
    </r>
  </si>
  <si>
    <t>Verluste
bei der
Wasser-
verteilung</t>
  </si>
  <si>
    <r>
      <t>Verdunstung
und sonstige
Verluste</t>
    </r>
    <r>
      <rPr>
        <vertAlign val="superscript"/>
        <sz val="10"/>
        <rFont val="Arial"/>
        <family val="2"/>
      </rPr>
      <t>4)</t>
    </r>
  </si>
  <si>
    <r>
      <t>Mill. m</t>
    </r>
    <r>
      <rPr>
        <b/>
        <vertAlign val="superscript"/>
        <sz val="10"/>
        <rFont val="Arial"/>
        <family val="2"/>
      </rPr>
      <t>3</t>
    </r>
  </si>
  <si>
    <t>3) ohne Überleitungen im Rahmen der öffentlichen Abwasserentsorgung</t>
  </si>
  <si>
    <t>5) Abgabe an die öffentliche Abwasserentsorgung</t>
  </si>
  <si>
    <t>1998 = 100</t>
  </si>
  <si>
    <t>Wasserentnahme der Wirtschaftszweige*) und privaten Haushalte aus der Natur 2010 nach Bundesländern</t>
  </si>
  <si>
    <t>Land- und
Forst-
wirtschaft,
Fischerei</t>
  </si>
  <si>
    <t>Bergbau 
und
Verarb.
Gewerbe</t>
  </si>
  <si>
    <t>Energie-
versorgung</t>
  </si>
  <si>
    <t>Wasser-
versorgung</t>
  </si>
  <si>
    <t>Abwasser- 
und Abfall-
entsorgung, 
Rück-
gewinnung, 
Beseitigung
 von Umwelt-
verschmut-
zungen</t>
  </si>
  <si>
    <t>Dienst-
leistungs-
bereiche</t>
  </si>
  <si>
    <t>Private
Haushalte</t>
  </si>
  <si>
    <t>*) Klassifikation der Wirtschaftszweige, Ausgabe 2008</t>
  </si>
  <si>
    <t>Wasserentnahme der Wirtschaftszweige*) und privaten Haushalte aus der Natur 2013 nach Bundesländern</t>
  </si>
  <si>
    <t>Wassereinsatz der Wirtschaftszweige*) und privaten Haushalte 2010 nach Bundesländern</t>
  </si>
  <si>
    <t>Land- und
Forstwirtschaft,
Fischerei</t>
  </si>
  <si>
    <t>Produzierendes
Gewerbe</t>
  </si>
  <si>
    <t>Dienstleistungs-
bereiche</t>
  </si>
  <si>
    <t>Bergbau und
Verarbeitendes
Gewerbe</t>
  </si>
  <si>
    <r>
      <t>m</t>
    </r>
    <r>
      <rPr>
        <b/>
        <vertAlign val="superscript"/>
        <sz val="10"/>
        <rFont val="Arial"/>
        <family val="2"/>
      </rPr>
      <t>3</t>
    </r>
    <r>
      <rPr>
        <b/>
        <sz val="10"/>
        <rFont val="Arial"/>
        <family val="2"/>
      </rPr>
      <t xml:space="preserve"> je 1 000 EUR</t>
    </r>
  </si>
  <si>
    <t>**) Klassifikation der Wirtschaftszweige, Ausgabe 2008</t>
  </si>
  <si>
    <t>1) ohne private Haushalte</t>
  </si>
  <si>
    <r>
      <t>EUR je m</t>
    </r>
    <r>
      <rPr>
        <b/>
        <vertAlign val="superscript"/>
        <sz val="10"/>
        <rFont val="Arial"/>
        <family val="2"/>
      </rPr>
      <t>3</t>
    </r>
  </si>
  <si>
    <t>*) ohne Fremd- und Niederschlagswasser</t>
  </si>
  <si>
    <t>Tabelle 10.11</t>
  </si>
  <si>
    <t>Tabelle 10.12</t>
  </si>
  <si>
    <t>Tabelle 10.13</t>
  </si>
  <si>
    <t>Tabelle 10.14</t>
  </si>
  <si>
    <t>Tabelle 10.15</t>
  </si>
  <si>
    <t>Tabelle 10.16</t>
  </si>
  <si>
    <t>Tabelle 10.17</t>
  </si>
  <si>
    <t>Tabelle 10.18</t>
  </si>
  <si>
    <t>Tabelle 10.19</t>
  </si>
  <si>
    <t>Tabelle 10.20</t>
  </si>
  <si>
    <t>Tabelle 10.21</t>
  </si>
  <si>
    <t>Tabelle 10.22</t>
  </si>
  <si>
    <t>Land- und
Forstwirtschaft,
Fischerei
(A)</t>
  </si>
  <si>
    <t>1 000</t>
  </si>
  <si>
    <t>Datenbasis: Fortschreibung des Bevölkerungsstandes auf der Basis des Zensus 2011</t>
  </si>
  <si>
    <t>Tabelle 11.6</t>
  </si>
  <si>
    <t>2017</t>
  </si>
  <si>
    <t>Tabelle 5.16</t>
  </si>
  <si>
    <t>Primärenergieproduktivität*) (preisbereinigt, verkettet) 1995 – 2016 nach Wirtschaftszweigen und Bundesländern</t>
  </si>
  <si>
    <t>01.01.2014 
bis 
31.12.2017</t>
  </si>
  <si>
    <t>Primärenergieproduktivität (preisbereinigt, verkettet) 1995 – 2016 nach Wirtschaftszweigen und Bundesländern</t>
  </si>
  <si>
    <t>2016</t>
  </si>
  <si>
    <t xml:space="preserve">6.1. </t>
  </si>
  <si>
    <t xml:space="preserve">6.3. </t>
  </si>
  <si>
    <t>Durch Anklicken der    -Symbole am Rand der Tabellenübersicht werden</t>
  </si>
  <si>
    <t>anschließend durch Anklicken der    -Symbole wieder ausblenden lassen.</t>
  </si>
  <si>
    <t>Einwohner/-innen im Jahresmittel 1990 – 2018 nach Bundesländern</t>
  </si>
  <si>
    <t>biologisch abbaubare Garten- und Parkabfälle</t>
  </si>
  <si>
    <t>sonstige Abfälle ohne Elektro-altgeräte</t>
  </si>
  <si>
    <t>1) Einwohner/-innen am 31.12. des Jahres; Bevölkerungsfortschreibung auf der Basis des Zensus 2011</t>
  </si>
  <si>
    <r>
      <t>1 000 Tonnen CO</t>
    </r>
    <r>
      <rPr>
        <b/>
        <vertAlign val="subscript"/>
        <sz val="10"/>
        <rFont val="Arial"/>
        <family val="2"/>
      </rPr>
      <t>2</t>
    </r>
    <r>
      <rPr>
        <b/>
        <sz val="10"/>
        <rFont val="Arial"/>
        <family val="2"/>
      </rPr>
      <t>-Äquivalente</t>
    </r>
  </si>
  <si>
    <t>1) Basisjahr ist 1996</t>
  </si>
  <si>
    <t>Nachrichtlich:
Landnutzung, 
Land-
nutzungs-
änderung 
und Forst-
wirtschaft
(LULUCF)</t>
  </si>
  <si>
    <t>Industrie-prozesse,
Produktan-
wendung</t>
  </si>
  <si>
    <t>Landwirt-
schaft</t>
  </si>
  <si>
    <t>Deponien, (biolog.) Abfall-verwertung</t>
  </si>
  <si>
    <t>Kläranlagen, Sickergruben</t>
  </si>
  <si>
    <t>stationäre Feuerungs-
anlagen</t>
  </si>
  <si>
    <t>Diffuse Emissionen aus Brennstoffen</t>
  </si>
  <si>
    <r>
      <t>1 000 Tonnen CO</t>
    </r>
    <r>
      <rPr>
        <b/>
        <vertAlign val="subscript"/>
        <sz val="10"/>
        <rFont val="Arial"/>
        <family val="2"/>
      </rPr>
      <t>2</t>
    </r>
    <r>
      <rPr>
        <b/>
        <sz val="10"/>
        <rFont val="Arial"/>
        <family val="2"/>
      </rPr>
      <t>-Äquivalente (Umrechnungsfaktor 25)</t>
    </r>
  </si>
  <si>
    <t>Industrie-prozesse, 
Produkt-
anwendung</t>
  </si>
  <si>
    <t>(biolog.) Abfall-verwertung, Kläranlagen</t>
  </si>
  <si>
    <t>Boden-
nutzung</t>
  </si>
  <si>
    <t>Dünger-
wirtschaft</t>
  </si>
  <si>
    <r>
      <t>1 000 Tonnen CO</t>
    </r>
    <r>
      <rPr>
        <b/>
        <vertAlign val="subscript"/>
        <sz val="10"/>
        <rFont val="Arial"/>
        <family val="2"/>
      </rPr>
      <t>2</t>
    </r>
    <r>
      <rPr>
        <b/>
        <sz val="10"/>
        <rFont val="Arial"/>
        <family val="2"/>
      </rPr>
      <t>-Äquivalente (Umrechnungsfaktor 298)</t>
    </r>
  </si>
  <si>
    <t>*) Direkter Materialeinsatz abiotischer Materialien entspricht ursprünglichem Bundesindikator Rohstoffverbrauch</t>
  </si>
  <si>
    <t>2) einschl. Empfang aus dem Handel zwischen den Bundesländern; der Intrahandel wird  behandelt wie der Außenhandel. Länderwerte dürfen wegen Doppelzählungen nicht addiert werden.</t>
  </si>
  <si>
    <t>3) einschl. Empfang minus Versand (Saldo) aus dem Handel zwischen den Bundesländern; Länderwerte können addiert werden, aber der Intrahandel wird nicht analog zum Außenhandel behandelt</t>
  </si>
  <si>
    <t>3) einschl. Empfang minus Versand (Saldo) aus dem Handel zwischen den Bundesländern; Länderwerte können addiert werden, aber der Intrahandel wird nicht analog zum Außenhandel behandelt.</t>
  </si>
  <si>
    <r>
      <t>BIP / DMIa</t>
    </r>
    <r>
      <rPr>
        <vertAlign val="superscript"/>
        <sz val="10"/>
        <rFont val="Arial"/>
        <family val="2"/>
      </rPr>
      <t>1)</t>
    </r>
  </si>
  <si>
    <r>
      <t>BIP / DMI</t>
    </r>
    <r>
      <rPr>
        <vertAlign val="superscript"/>
        <sz val="10"/>
        <rFont val="Arial"/>
        <family val="2"/>
      </rPr>
      <t>2)</t>
    </r>
  </si>
  <si>
    <r>
      <t>BIP / DMC</t>
    </r>
    <r>
      <rPr>
        <vertAlign val="superscript"/>
        <sz val="10"/>
        <rFont val="Arial"/>
        <family val="2"/>
      </rPr>
      <t>3)</t>
    </r>
  </si>
  <si>
    <r>
      <t>Bremen</t>
    </r>
    <r>
      <rPr>
        <vertAlign val="superscript"/>
        <sz val="10"/>
        <rFont val="Arial"/>
        <family val="2"/>
      </rPr>
      <t>6)</t>
    </r>
  </si>
  <si>
    <r>
      <t>Hamburg</t>
    </r>
    <r>
      <rPr>
        <vertAlign val="superscript"/>
        <sz val="10"/>
        <rFont val="Arial"/>
        <family val="2"/>
      </rPr>
      <t>6)</t>
    </r>
  </si>
  <si>
    <t>4) einschl. Empfang aus dem Handel zwischen den Bundesländern; der Intrahandel wird behandelt wie der Außenhandel. Länderwerte dürfen wegen Doppelzählungen nicht addiert werden.</t>
  </si>
  <si>
    <t>5) einschl. Empfang minus Versand (Saldo) aus dem Handel zwischen den Bundesländern; Länderwerte können addiert werden, aber der Intrahandel wird nicht analog zum Außenhandel behandelt</t>
  </si>
  <si>
    <t>6) mit anderen Bundesländern nur bedingt vergleichbar</t>
  </si>
  <si>
    <r>
      <t>BIP / DMIa</t>
    </r>
    <r>
      <rPr>
        <vertAlign val="superscript"/>
        <sz val="10"/>
        <rFont val="Arial"/>
        <family val="2"/>
      </rPr>
      <t>2)</t>
    </r>
  </si>
  <si>
    <r>
      <t>BIP / DMI</t>
    </r>
    <r>
      <rPr>
        <vertAlign val="superscript"/>
        <sz val="10"/>
        <rFont val="Arial"/>
        <family val="2"/>
      </rPr>
      <t>3)</t>
    </r>
  </si>
  <si>
    <r>
      <t>BIP / DMC</t>
    </r>
    <r>
      <rPr>
        <vertAlign val="superscript"/>
        <sz val="10"/>
        <rFont val="Arial"/>
        <family val="2"/>
      </rPr>
      <t>4)</t>
    </r>
  </si>
  <si>
    <r>
      <t>einschl. Empfang 
aus dem 
Intrahandel</t>
    </r>
    <r>
      <rPr>
        <vertAlign val="superscript"/>
        <sz val="10"/>
        <rFont val="Arial"/>
        <family val="2"/>
      </rPr>
      <t>5)</t>
    </r>
  </si>
  <si>
    <r>
      <t xml:space="preserve"> einschl. 
Saldo des
Intrahandels</t>
    </r>
    <r>
      <rPr>
        <vertAlign val="superscript"/>
        <sz val="10"/>
        <rFont val="Arial"/>
        <family val="2"/>
      </rPr>
      <t>6)</t>
    </r>
  </si>
  <si>
    <t>1) mit anderen Bundesländern nur bedingt vergleichbar.</t>
  </si>
  <si>
    <t>5) einschl. Empfang aus dem Handel zwischen den Bundesländern; der Intrahandel wird  behandelt wie der Außenhandel. Länderwerte dürfen wegen Doppelzählungen nicht addiert werden.</t>
  </si>
  <si>
    <t>6) einschl. Empfang minus Versand (Saldo) aus dem Handel zwischen den Bundesländern; Länderwerte können addiert werden, aber der Intrahandel wird nicht analog zum Außenhandel behandelt.</t>
  </si>
  <si>
    <r>
      <rPr>
        <b/>
        <sz val="14"/>
        <color rgb="FFFF0000"/>
        <rFont val="Arial"/>
        <family val="2"/>
      </rPr>
      <t>Bearbeitungshinweis:</t>
    </r>
    <r>
      <rPr>
        <sz val="9"/>
        <color rgb="FFFF0000"/>
        <rFont val="Arial"/>
        <family val="2"/>
      </rPr>
      <t xml:space="preserve">
</t>
    </r>
    <r>
      <rPr>
        <sz val="11"/>
        <color rgb="FFFF0000"/>
        <rFont val="Arial"/>
        <family val="2"/>
      </rPr>
      <t xml:space="preserve">
In dieser Spalte wurde versucht, den Tabellenband dahingehend zu automatisieren, dass die Angaben im Inhaltsverzeichnis nicht mehr manuell nachgearbeitet werden müssen. Per Formel werden hier die Überschriften-Titel dem akteullen Tabellentitel entsprechend angezeigt (alle weiteren Angaben zu Einheiten müssen i.d.R. nicht jährlich angepasst werden und wurden daher nicht berücksichtigt). 
Im nächsten Schritt könnte man alle Tabellentitel in Spalte E per Formelzuweisung aus Spalte F erzeugen. Allerdings führt dieses Vorgehen zum Teil zu "unschönen" Ergebnissen, da viele Tabellentitel tief- bzw. hochgestellte Formatierungselemente enthalten (CO</t>
    </r>
    <r>
      <rPr>
        <vertAlign val="subscript"/>
        <sz val="11"/>
        <color rgb="FFFF0000"/>
        <rFont val="Arial"/>
        <family val="2"/>
      </rPr>
      <t>2</t>
    </r>
    <r>
      <rPr>
        <sz val="11"/>
        <color rgb="FFFF0000"/>
        <rFont val="Arial"/>
        <family val="2"/>
      </rPr>
      <t xml:space="preserve"> , N</t>
    </r>
    <r>
      <rPr>
        <vertAlign val="subscript"/>
        <sz val="11"/>
        <color rgb="FFFF0000"/>
        <rFont val="Arial"/>
        <family val="2"/>
      </rPr>
      <t>2</t>
    </r>
    <r>
      <rPr>
        <sz val="11"/>
        <color rgb="FFFF0000"/>
        <rFont val="Arial"/>
        <family val="2"/>
      </rPr>
      <t xml:space="preserve">O etc.). Formelbestandteile können leider auch in der neuen Excel-Version </t>
    </r>
    <r>
      <rPr>
        <u/>
        <sz val="11"/>
        <color rgb="FFFF0000"/>
        <rFont val="Arial"/>
        <family val="2"/>
      </rPr>
      <t>nicht</t>
    </r>
    <r>
      <rPr>
        <sz val="11"/>
        <color rgb="FFFF0000"/>
        <rFont val="Arial"/>
        <family val="2"/>
      </rPr>
      <t xml:space="preserve"> beliebig formatiert werden.</t>
    </r>
  </si>
  <si>
    <r>
      <t>land-, forstwirt-
schaftliche und
sonstige Zug-
maschinen</t>
    </r>
    <r>
      <rPr>
        <vertAlign val="superscript"/>
        <sz val="10"/>
        <rFont val="Arial"/>
        <family val="2"/>
      </rPr>
      <t>1)</t>
    </r>
  </si>
  <si>
    <t>1) Summe aller Zugmaschinen ohne Sattelzugmaschinen</t>
  </si>
  <si>
    <t>3) Ab dem 1. Januar 2008 werden nur noch angemeldete Fahrzeuge ohne vorübergehende Stilllegungen/Außerbetriebsetzungen ausgewiesen.</t>
  </si>
  <si>
    <t>4) Ab dem 1. Januar 2008 werden nur noch angemeldete Fahrzeuge ohne vorübergehende Stilllegungen/Außerbetriebsetzungen ausgewiesen.</t>
  </si>
  <si>
    <t>Tabelle 9.6</t>
  </si>
  <si>
    <t>Wasserentnahme aus der Natur, Wassereinsatz und Wasserabgabe an die Natur 2016 nach Bundesländern</t>
  </si>
  <si>
    <t>Wasserentnahme aus der Natur 1995 – 2016 nach Bundesländern</t>
  </si>
  <si>
    <t>Wasserentnahme der Wirtschaftszweige*) und privaten Haushalte aus der Natur 2016 nach Bundesländern</t>
  </si>
  <si>
    <t>Wassereinsatz 1995 – 2016 nach Bundesländern</t>
  </si>
  <si>
    <t>Spezifischer Wassereinsatz 2016 nach Wirtschaftszweigen und Bundesländern</t>
  </si>
  <si>
    <t>Spezifischer Wassereinsatz*) 2016 nach Wirtschaftszweigen**) und Bundesländern</t>
  </si>
  <si>
    <t>Wasserproduktivität*) in jeweiligen Preisen 2016 nach Bundesländern</t>
  </si>
  <si>
    <t>Wasserproduktivität (preisbereinigt, verkettet) 1998 – 2016 nach Bundesländern</t>
  </si>
  <si>
    <t>Wasserproduktivität*) (preisbereinigt, verkettet) 1998 – 2016 nach Bundesländern</t>
  </si>
  <si>
    <t>Abwassereinleitung in die Natur 1995 – 2016 nach Bundesländern</t>
  </si>
  <si>
    <t>Abwassereinleitung in die Natur*) 1995 – 2016 nach Bundesländern</t>
  </si>
  <si>
    <t>Abwassereinleitung der Wirtschaftszweige und privaten Haushalte in die Natur 2016 nach Bundesländern</t>
  </si>
  <si>
    <t>Wassereinsatz der Wirtschaftszweige*) und privaten Haushalte 2016 nach Bundesländern</t>
  </si>
  <si>
    <t>Wassereinsatz der Wirtschaftszweige und privaten Haushalte 2016 nach Bundesländern</t>
  </si>
  <si>
    <t>Spezifische Abwassereinleitung 2016 nach Wirtschaftszweigen und Bundesländern</t>
  </si>
  <si>
    <t>Spezifische Abwassereinleitung*) 2016 nach Wirtschaftszweigen**) und Bundesländern</t>
  </si>
  <si>
    <t>Abwasserproduktivität in jeweiligen Preisen 2016 nach Bundesländern</t>
  </si>
  <si>
    <t>Abwasserproduktivität*) in jeweiligen Preisen 2016 nach Bundesländern</t>
  </si>
  <si>
    <t>Abwasserproduktivität (preisbereinigt, verkettet) 1998 – 2016 nach Bundesländern</t>
  </si>
  <si>
    <t>Tabelle 10.24</t>
  </si>
  <si>
    <t>Tabelle 10.23</t>
  </si>
  <si>
    <t>Tab. 10.23</t>
  </si>
  <si>
    <t>Tab. 10.24</t>
  </si>
  <si>
    <t>Wasserentnahme der Wirtschaftszweige und privaten Haushalte aus der Natur 2010 nach Bundesländern</t>
  </si>
  <si>
    <t>Wasserentnahme der Wirtschaftszweige und privaten Haushalte aus der Natur 2013 nach Bundesländern</t>
  </si>
  <si>
    <t>Wasserentnahme der Wirtschaftszweige und privaten Haushalte aus der Natur 2016 nach Bundesländern</t>
  </si>
  <si>
    <t>▪  Mill. m3</t>
  </si>
  <si>
    <t>Wassereinsatz der Wirtschaftszweige und privaten Haushalte 2013 nach Bundesländern</t>
  </si>
  <si>
    <t>Wassereinsatz der Wirtschaftszweige*) und privaten Haushalte 2013 nach Bundesländern</t>
  </si>
  <si>
    <t>Abwassereinleitung der Wirtschaftszweige und privaten Haushalte in die Natur 2013 nach Bundesländern</t>
  </si>
  <si>
    <t>Tab. 10.25</t>
  </si>
  <si>
    <t>Tab. 10.26</t>
  </si>
  <si>
    <t>Tabelle 10.25</t>
  </si>
  <si>
    <t>Tabelle 10.26</t>
  </si>
  <si>
    <r>
      <t>CO</t>
    </r>
    <r>
      <rPr>
        <b/>
        <vertAlign val="subscript"/>
        <sz val="10"/>
        <rFont val="Arial"/>
        <family val="2"/>
      </rPr>
      <t>2</t>
    </r>
    <r>
      <rPr>
        <b/>
        <sz val="10"/>
        <rFont val="Arial"/>
        <family val="2"/>
      </rPr>
      <t>-Emissionen 2017 nach Sektoren und Bundesländern</t>
    </r>
  </si>
  <si>
    <t>Tabelle 5.53</t>
  </si>
  <si>
    <t>Tabelle 5.54</t>
  </si>
  <si>
    <t>Tabelle 5.51</t>
  </si>
  <si>
    <t>Tabelle 5.52</t>
  </si>
  <si>
    <r>
      <t>CO</t>
    </r>
    <r>
      <rPr>
        <vertAlign val="subscript"/>
        <sz val="10"/>
        <rFont val="Arial"/>
        <family val="2"/>
      </rPr>
      <t>2</t>
    </r>
    <r>
      <rPr>
        <sz val="10"/>
        <rFont val="Arial"/>
        <family val="2"/>
      </rPr>
      <t>-Emissionen 2017 nach Sektoren und Bundesländern</t>
    </r>
  </si>
  <si>
    <t>▪  darunter energiebedingte CO2-Emissionen in 1 000 Tonnen</t>
  </si>
  <si>
    <t>Tab. 5.51</t>
  </si>
  <si>
    <t>Tab. 5.52</t>
  </si>
  <si>
    <t>Tab. 5.53</t>
  </si>
  <si>
    <t>Tab. 5.54</t>
  </si>
  <si>
    <t>Abwasserproduktivität*) (preisbereinigt, verkettet) 1998 – 2016 nach Bundesländern</t>
  </si>
  <si>
    <t>Bruttoinlandsprodukt in jeweiligen Preisen 2019 nach Bundesländern</t>
  </si>
  <si>
    <t>Datenbasis: Arbeitskreis Volkswirtschaftliche Gesamtrechnungen der Länder, Berechnungsstand: August 2019/Februar 2020</t>
  </si>
  <si>
    <t>Bruttoinlandsprodukt (preisbereinigt, verkettet) 1991 – 2019 nach Bundesländern</t>
  </si>
  <si>
    <t>Index (2015 = 100)</t>
  </si>
  <si>
    <t>Bruttowertschöpfung in jeweiligen Preisen 2019 nach Wirtschaftszweigen und Bundesländern</t>
  </si>
  <si>
    <t>Datenbasis: Arbeitskreis Volkswirtschaftliche Gesamtrechnungen der Länder, August 2019/Februar 2020</t>
  </si>
  <si>
    <t>Bruttowertschöpfung (preisbereinigt, verkettet) 1991 – 2019 nach Wirtschaftszweigen und Bundesländern</t>
  </si>
  <si>
    <t>Erwerbstätige (Inland) im Jahresmittel 1991 – 2019 nach Bundesländern</t>
  </si>
  <si>
    <t>Datenbasis: Arbeitskreis Erwerbstätigenrechnung des Bundes und der Länder, Berechnungsstand: Februar 2020</t>
  </si>
  <si>
    <t>Landwirtschaftlich genutzte Fläche (LF) insgesamt und LF ökologisch wirtschaftender Betriebe 1999 – 2016 nach Bundesländern</t>
  </si>
  <si>
    <t>© Information und Technik NRW, Düsseldorf, 2020</t>
  </si>
  <si>
    <t>Haus- und Sperrmüll 1990 – 2018 nach Bundesländern</t>
  </si>
  <si>
    <t>Haus- und Sperrmüll je Einwohner/-in 1990 – 2018 nach Bundesländern</t>
  </si>
  <si>
    <t>Aufkommen an Haushaltsabfällen 2018 nach Bundesländern</t>
  </si>
  <si>
    <t>Abgabe von Abfällen an die Natur insgesamt 1996 – 2018 nach Bundesländern</t>
  </si>
  <si>
    <t>Abgabe von Abfällen an die Natur durch Deponierung 1996 – 2018 nach Bundesländern</t>
  </si>
  <si>
    <t>Abgabe von Abfällen an die Natur 2018 nach Art der Entsorgung und Bundesländern</t>
  </si>
  <si>
    <t>Abgabe von Abfällen an die Natur 2018 nach Abfallarten und Bundesländern</t>
  </si>
  <si>
    <t>Haus- und Sperrmüll je Einwohner/-in*) 1990 – 2018 nach Bundesländern</t>
  </si>
  <si>
    <t>Dissipativer Gebrauch von Produkten 1994 – 2018 nach Bundesländern</t>
  </si>
  <si>
    <t>Dissipative Verluste 1994 – 2018 nach Bundesländern</t>
  </si>
  <si>
    <t>Primärenergieverbrauch 1990 – 2018 nach Bundesländern</t>
  </si>
  <si>
    <t>Primärenergieverbrauch je Einwohner/-in 1990 – 2018 nach Bundesländern</t>
  </si>
  <si>
    <t>Anteil erneuerbarer Energieträger am Primärenergieverbrauch 1990, 1995, 2000 und 2004 – 2018 nach Bundesländern</t>
  </si>
  <si>
    <t>Primärenergieverbrauch erneuerbarer Energieträger 1990 – 2018 nach Art der Energieträger und Bundesländern</t>
  </si>
  <si>
    <t>Primärenergieproduktivität (preisbereinigt, verkettet) 1991 – 2018 nach Bundesländern</t>
  </si>
  <si>
    <t>Endenergieverbrauch 1990 – 2018 nach Bundesländern</t>
  </si>
  <si>
    <t>Endenergieverbrauch je Einwohner/-in 1990 – 2018 nach Bundesländern</t>
  </si>
  <si>
    <t>Endenergieproduktivität (preisbereinigt, verkettet) 1991 – 2018 nach Bundesländern</t>
  </si>
  <si>
    <t>Bruttostromerzeugung und Bruttostromerzeugung aus erneuerbaren Energieträgern 2003 – 2018 nach Bundesländern</t>
  </si>
  <si>
    <t>Bruttostromerzeugung aus erneuerbaren Energieträgern 2003 – 2018 nach Art der Energieträger und Bundesländern</t>
  </si>
  <si>
    <t>Nettostromerzeugung und Stromerzeugung aus Kraft-Wärme-Kopplung (KWK) 2003 – 2018 nach Bundesländern</t>
  </si>
  <si>
    <t>Wärmeerzeugung aus Kraft-Wärme-Kopplung (KWK) 2003 – 2018 nach Bundesländern</t>
  </si>
  <si>
    <t>Primärenergieverbrauch je Einwohner/-in*) 1990 – 2018 nach Bundesländern</t>
  </si>
  <si>
    <t>Primärenergieproduktivität*) (preisbereinigt, verkettet) 1991 – 2018 nach Bundesländern</t>
  </si>
  <si>
    <t>Endenergieverbrauch je Einwohner/-in*) 1990 – 2018 nach Bundesländern</t>
  </si>
  <si>
    <t>Endenergieproduktivität*) (preisbereinigt, verkettet) 1991 – 2018 nach Bundesländern</t>
  </si>
  <si>
    <t>Bruttostromerzeugung*) und Bruttostromerzeugung aus erneuerbaren Energieträgern 2003 – 2018 nach Bundesländern</t>
  </si>
  <si>
    <t>Bruttostromerzeugung*) aus erneuerbaren Energieträgern 2003 – 2018 nach Art der Energieträger und Bundesländern</t>
  </si>
  <si>
    <t>Material- und Energieflüsse (Materialkonto): Entnahmen 1994 – 2018 in Baden-Württemberg</t>
  </si>
  <si>
    <t>Material- und Energieflüsse (Materialkonto): Entnahmen 1994 – 2018 in Bayern</t>
  </si>
  <si>
    <t>Material- und Energieflüsse (Materialkonto): Entnahmen 1994 – 2018 in Berlin</t>
  </si>
  <si>
    <t>Material- und Energieflüsse (Materialkonto): Entnahmen 1994 – 2018 in Brandenburg</t>
  </si>
  <si>
    <t>Material- und Energieflüsse (Materialkonto): Entnahmen 1994 – 2018 in Bremen</t>
  </si>
  <si>
    <t>Material- und Energieflüsse (Materialkonto): Entnahmen 1994 – 2018 in Hamburg</t>
  </si>
  <si>
    <t>Material- und Energieflüsse (Materialkonto): Entnahmen 1994 – 2018 in Hessen</t>
  </si>
  <si>
    <t>Material- und Energieflüsse (Materialkonto): Entnahmen 1994 – 2018 in Mecklenburg-Vorpommern</t>
  </si>
  <si>
    <t>Material- und Energieflüsse (Materialkonto): Entnahmen 1994 – 2018 in Niedersachsen</t>
  </si>
  <si>
    <t>Material- und Energieflüsse (Materialkonto): Entnahmen 1994 – 2018 in Nordrhein-Westfalen</t>
  </si>
  <si>
    <t>Material- und Energieflüsse (Materialkonto): Entnahmen 1994 – 2018 in Rheinland-Pfalz</t>
  </si>
  <si>
    <t>Material- und Energieflüsse (Materialkonto): Entnahmen 1994 – 2018 im Saarland</t>
  </si>
  <si>
    <t>Material- und Energieflüsse (Materialkonto): Entnahmen 1994 – 2018 in Sachsen</t>
  </si>
  <si>
    <t>Material- und Energieflüsse (Materialkonto): Entnahmen 1994 – 2018 in Sachsen-Anhalt</t>
  </si>
  <si>
    <t>Material- und Energieflüsse (Materialkonto): Entnahmen 1994 – 2018 in Schleswig-Holstein</t>
  </si>
  <si>
    <t>Material- und Energieflüsse (Materialkonto): Entnahmen 1994 – 2018 in Thüringen</t>
  </si>
  <si>
    <t>Material- und Energieflüsse (Materialkonto): Abgaben 1994 – 2018 in Baden-Württemberg</t>
  </si>
  <si>
    <t>Material- und Energieflüsse (Materialkonto): Abgaben 1994 – 2018 in Bayern</t>
  </si>
  <si>
    <t>Material- und Energieflüsse (Materialkonto): Abgaben 1994 – 2018 in Berlin</t>
  </si>
  <si>
    <t>Material- und Energieflüsse (Materialkonto): Abgaben 1994 – 2018 in Brandenburg</t>
  </si>
  <si>
    <t>Material- und Energieflüsse (Materialkonto): Abgaben 1994 – 2018 in Bremen</t>
  </si>
  <si>
    <t>Material- und Energieflüsse (Materialkonto): Abgaben 1994 – 2018 in Hamburg</t>
  </si>
  <si>
    <t>Material- und Energieflüsse (Materialkonto): Abgaben 1994 – 2018 in Hessen</t>
  </si>
  <si>
    <t>Material- und Energieflüsse (Materialkonto): Abgaben 1994 – 2018 in Mecklenburg-Vorpommern</t>
  </si>
  <si>
    <t>Material- und Energieflüsse (Materialkonto): Abgaben 1994 – 2018 in Niedersachsen</t>
  </si>
  <si>
    <t>Material- und Energieflüsse (Materialkonto): Abgaben 1994 – 2018 in Nordrhein-Westfalen</t>
  </si>
  <si>
    <t>Material- und Energieflüsse (Materialkonto): Abgaben 1994 – 2018 in Rheinland-Pfalz</t>
  </si>
  <si>
    <t>Material- und Energieflüsse (Materialkonto): Abgaben 1994 – 2018 im Saarland</t>
  </si>
  <si>
    <t>Material- und Energieflüsse (Materialkonto): Abgaben 1994 – 2018 in Sachsen</t>
  </si>
  <si>
    <t>Material- und Energieflüsse (Materialkonto): Abgaben 1994 – 2018 in Sachsen-Anhalt</t>
  </si>
  <si>
    <t>Material- und Energieflüsse (Materialkonto): Abgaben 1994 – 2018 in Schleswig-Holstein</t>
  </si>
  <si>
    <t>Material- und Energieflüsse (Materialkonto): Abgaben 1994 – 2018 in Thüringen</t>
  </si>
  <si>
    <t>Außenhandelssaldo von abiotischen Rohstoffen*) 1994 – 2018 nach Bundesländern</t>
  </si>
  <si>
    <t>Außenhandelssaldo von abiotischen Halbwaren*)**) 1994 – 2018 nach Bundesländern</t>
  </si>
  <si>
    <t>Außenhandelssaldo von abiotischen Fertigwaren*)**) 1994 – 2018 nach Bundesländern</t>
  </si>
  <si>
    <t>6.2. Material- und Energieflüsse (Materialkonto): Abgaben 1994 – 2018</t>
  </si>
  <si>
    <t>Verwertete inländische Entnahme von Rohstoffen 1994 – 2018 nach Bundesländern</t>
  </si>
  <si>
    <t>Entnahme abiotischer verwerteter Rohstoffe 1994 – 2018 nach Bundesländern</t>
  </si>
  <si>
    <t>Entnahme mineralischer Rohstoffe 1994 – 2018 nach Bundesländern</t>
  </si>
  <si>
    <t>Entnahme biotischer verwerteter Rohstoffe 1994 – 2018 nach Bundesländern</t>
  </si>
  <si>
    <t>Nicht verwertete inländische Rohstoffentnahme*) 1994 – 2018 nach Bundesländern</t>
  </si>
  <si>
    <t>Bergematerial mineralischer Rohstoffe 1994 – 2018 nach Bundesländern</t>
  </si>
  <si>
    <t>Nicht verwertete Biomasse 1994 – 2018 nach Bundesländern</t>
  </si>
  <si>
    <t>Empfang von Gütern aus anderen Bundesländern insgesamt 1994 – 2018</t>
  </si>
  <si>
    <t>Empfang von abiotischen Gütern aus anderen Bundesländern 1994 – 2018</t>
  </si>
  <si>
    <t>Empfang von biotischen Gütern aus anderen Bundesländern 1994 – 2018</t>
  </si>
  <si>
    <t>Versand von Gütern in andere Bundesländer insgesamt 1994 – 2018</t>
  </si>
  <si>
    <t>Versand von abiotischen Gütern in andere Bundesländer 1994 – 2018</t>
  </si>
  <si>
    <t>Versand von biotischen Gütern in andere Bundesländer 1994 – 2018</t>
  </si>
  <si>
    <t>Beförderte Mengen von Gütern zwischen den Bundesländern 1994 – 2018</t>
  </si>
  <si>
    <t>Saldo aus Empfang und Versand abiotischer Güter zwischen den Bundesländern 1994 – 2018 über alle Verkehrsträger</t>
  </si>
  <si>
    <t>Rohstoffverbrauch (DMI abiotisch) 1994 – 2018 nach Bundesländern</t>
  </si>
  <si>
    <t>Direkter Materialeinsatz (DMI) 1994 – 2018 nach Bundesländern</t>
  </si>
  <si>
    <t>Gesamtmaterialeinsatz (TMI) 1994 – 2018 nach Bundesländern</t>
  </si>
  <si>
    <t>Inländischer Materialverbrauch (DMC) 1994 – 2018 nach Bundesländern</t>
  </si>
  <si>
    <t>Rohstoffproduktivitäten des DMI und DMC in jeweiligen Preisen 2018 nach Bundesländern</t>
  </si>
  <si>
    <t>Rohstoffproduktivitäten aus DMI und DMC (preisbereinigt, verkettet) 1994 – 2018 nach Bundesländern</t>
  </si>
  <si>
    <t>Rohstoffverbrauch (DMI abiotisch)*) 1994 – 2018 nach Bundesländern</t>
  </si>
  <si>
    <t>Direkter Materialeinsatz (DMI)*) 1994 – 2018 nach Bundesländern</t>
  </si>
  <si>
    <t>Primärenergieproduktivität in jeweiligen Preisen 2017 nach Bundesländern</t>
  </si>
  <si>
    <t>Endenergieproduktivität in jeweiligen Preisen 2017 nach Bundesländern</t>
  </si>
  <si>
    <t>Primärenergieproduktivität*) in jeweiligen Preisen 2017 nach Bundesländern</t>
  </si>
  <si>
    <t>Endenergieproduktivität*) in jeweiligen Preisen 2017 nach Bundesländern</t>
  </si>
  <si>
    <t>Fläche für Siedlung und Verkehr je Einwohner/-in 31. Dezember 2016 – 31. Dezember 2018 nach Bundesländern</t>
  </si>
  <si>
    <t>Produktivität der Fläche für Siedlung und Verkehr in jeweiligen Preisen 2018 nach Bundesländern</t>
  </si>
  <si>
    <t>Erholungsfläche in Großstädten insgesamt 2016 – 2018 nach Bundesländern</t>
  </si>
  <si>
    <t>Erholungsfläche in Großstädten mit 100 000 bis unter 200 000 Einwohnern/-innen 2016 – 2018 nach Bundesländern</t>
  </si>
  <si>
    <t>Erholungsfläche in Großstädten mit 200 000 bis unter 500 000 Einwohnern/-innen 2016 – 2018 nach Bundesländern</t>
  </si>
  <si>
    <t>Erholungsfläche in Großstädten mit 500 000 und mehr Einwohnern/-innen 2016 – 2018 nach Bundesländern</t>
  </si>
  <si>
    <t>Versiegelte Fläche 2016 – 2018 nach Bundesländern</t>
  </si>
  <si>
    <t>Produktivität*) der Fläche für Siedlung und Verkehr in jeweiligen Preisen 2018 nach Bundesländern</t>
  </si>
  <si>
    <t>2018</t>
  </si>
  <si>
    <t>01.01.2015 
bis 
31.12.2018</t>
  </si>
  <si>
    <t>Umweltbezogene Steuern 1994 – 2017 nach Bundesländern</t>
  </si>
  <si>
    <t>Umsätze der Umweltschutzwirtschaft 2010 – 2017 nach Wirtschaftszweigen und Bundesländern</t>
  </si>
  <si>
    <t>Beschäftigte der Umweltschutzwirtschaft 2010 – 2017 nach Wirtschaftszweigen und Bundesländern</t>
  </si>
  <si>
    <t>Anteil der Umsätze der Umweltschutzwirtschaft an der Gesamtwirtschaft 2010 – 2017 nach Wirtschaftszweigen und Bundesländern</t>
  </si>
  <si>
    <t>Anteil der Beschäftigten der Umweltschutzwirtschaft an der Gesamtwirtschaft 2010 – 2017 nach Wirtschaftszweigen und Bundesländern</t>
  </si>
  <si>
    <t>Umsätze der Umweltschutzwirtschaft*) 2010 – 2017 nach Wirtschaftszweigen**) und Bundesländern</t>
  </si>
  <si>
    <t>Beschäftigte der Umweltschutzwirtschaft*) 2010 – 2017 nach Wirtschaftszweigen**) und Bundesländern</t>
  </si>
  <si>
    <t>Anteil der Umsätze der Umweltschutzwirtschaft*) an der Gesamtwirtschaft**) 2010 – 2017 nach Wirtschaftszweigen***) und Bundesländern</t>
  </si>
  <si>
    <t>Anteil der Beschäftigten der Umweltschutzwirtschaft*) an der Gesamtwirtschaft 2010 – 2017 nach Wirtschaftszweigen**) und Bundesländern</t>
  </si>
  <si>
    <t>Bestand an Kraftfahrzeugen 2006 – 2020 nach Bundesländern</t>
  </si>
  <si>
    <t>Bestand an Kraftfahrzeugen der Wirtschaftszweige*) und privaten Haushalte 2006 – 2019 nach Bundesländern</t>
  </si>
  <si>
    <t>Treibhausgasemissionen (THG) 1990 – 2017 nach Bundesländern</t>
  </si>
  <si>
    <t>Treibhausgasemissionen je Einwohner/-in 1990 – 2017 nach Bundesländern</t>
  </si>
  <si>
    <r>
      <t>Energiebedingte CO</t>
    </r>
    <r>
      <rPr>
        <vertAlign val="subscript"/>
        <sz val="10"/>
        <rFont val="Arial"/>
        <family val="2"/>
      </rPr>
      <t>2</t>
    </r>
    <r>
      <rPr>
        <sz val="10"/>
        <rFont val="Arial"/>
        <family val="2"/>
      </rPr>
      <t>-Emissionen aus dem Primärenergieverbrauch 1990 – 2018 nach Bundesländern</t>
    </r>
  </si>
  <si>
    <r>
      <t>Energiebedingte CO</t>
    </r>
    <r>
      <rPr>
        <vertAlign val="subscript"/>
        <sz val="10"/>
        <rFont val="Arial"/>
        <family val="2"/>
      </rPr>
      <t>2</t>
    </r>
    <r>
      <rPr>
        <sz val="10"/>
        <rFont val="Arial"/>
        <family val="2"/>
      </rPr>
      <t>-Emissionen aus dem Primärenergieverbrauch je Einwohner/-in 1990 – 2018 nach Bundesländern</t>
    </r>
  </si>
  <si>
    <r>
      <t>Energiebedingte CO</t>
    </r>
    <r>
      <rPr>
        <vertAlign val="subscript"/>
        <sz val="10"/>
        <rFont val="Arial"/>
        <family val="2"/>
      </rPr>
      <t>2</t>
    </r>
    <r>
      <rPr>
        <sz val="10"/>
        <rFont val="Arial"/>
        <family val="2"/>
      </rPr>
      <t>-Emissionen aus dem Primärenergieverbrauch im Verkehr 1990 – 2018 nach Bundesländern</t>
    </r>
  </si>
  <si>
    <r>
      <t>Prozessbedingte CO</t>
    </r>
    <r>
      <rPr>
        <vertAlign val="subscript"/>
        <sz val="10"/>
        <rFont val="Arial"/>
        <family val="2"/>
      </rPr>
      <t>2</t>
    </r>
    <r>
      <rPr>
        <sz val="10"/>
        <rFont val="Arial"/>
        <family val="2"/>
      </rPr>
      <t>-Emissionen 1990 – 2018 nach Bundesländern</t>
    </r>
  </si>
  <si>
    <t>Sauerstoffentnahme für Verbrennungsprozesse 1994 – 2017 nach Bundesländern</t>
  </si>
  <si>
    <r>
      <t>CO</t>
    </r>
    <r>
      <rPr>
        <b/>
        <vertAlign val="subscript"/>
        <sz val="10"/>
        <rFont val="Arial"/>
        <family val="2"/>
      </rPr>
      <t>2</t>
    </r>
    <r>
      <rPr>
        <b/>
        <sz val="10"/>
        <rFont val="Arial"/>
        <family val="2"/>
      </rPr>
      <t>-Emissionen 2018 nach Sektoren und Bundesländern</t>
    </r>
  </si>
  <si>
    <t>Tabelle 5.55</t>
  </si>
  <si>
    <t>Tabelle 5.56</t>
  </si>
  <si>
    <r>
      <t>CO</t>
    </r>
    <r>
      <rPr>
        <vertAlign val="subscript"/>
        <sz val="10"/>
        <rFont val="Arial"/>
        <family val="2"/>
      </rPr>
      <t>2</t>
    </r>
    <r>
      <rPr>
        <sz val="10"/>
        <rFont val="Arial"/>
        <family val="2"/>
      </rPr>
      <t>-Emissionen 2018 nach Sektoren und Bundesländern</t>
    </r>
  </si>
  <si>
    <t>Tab. 5.55</t>
  </si>
  <si>
    <t>Tab. 5.56</t>
  </si>
  <si>
    <t>Treibhausgasemissionen (THG)*) 1990 – 2017 nach Bundesländern</t>
  </si>
  <si>
    <t>Treibhausgasemissionen*) je Einwohner/-in**) 1990 – 2017 nach Bundesländern</t>
  </si>
  <si>
    <r>
      <t>Energiebedingte CO</t>
    </r>
    <r>
      <rPr>
        <b/>
        <vertAlign val="subscript"/>
        <sz val="10"/>
        <rFont val="Arial"/>
        <family val="2"/>
      </rPr>
      <t>2</t>
    </r>
    <r>
      <rPr>
        <b/>
        <sz val="10"/>
        <rFont val="Arial"/>
        <family val="2"/>
      </rPr>
      <t>-Emissionen aus dem Primärenergieverbrauch*) 1990 – 2018 nach Bundesländern</t>
    </r>
  </si>
  <si>
    <r>
      <t>Energiebedingte CO</t>
    </r>
    <r>
      <rPr>
        <b/>
        <vertAlign val="subscript"/>
        <sz val="10"/>
        <rFont val="Arial"/>
        <family val="2"/>
      </rPr>
      <t>2</t>
    </r>
    <r>
      <rPr>
        <b/>
        <sz val="10"/>
        <rFont val="Arial"/>
        <family val="2"/>
      </rPr>
      <t>-Emissionen aus dem Primärenergieverbrauch*) je Einwohner/-in**) 1990 – 2018 nach Bundesländern</t>
    </r>
  </si>
  <si>
    <r>
      <t>Methan(CH</t>
    </r>
    <r>
      <rPr>
        <b/>
        <vertAlign val="subscript"/>
        <sz val="10"/>
        <rFont val="Arial"/>
        <family val="2"/>
      </rPr>
      <t>4</t>
    </r>
    <r>
      <rPr>
        <b/>
        <sz val="10"/>
        <rFont val="Arial"/>
        <family val="2"/>
      </rPr>
      <t>)-Emissionen*) 1990 – 2017 nach Bundesländern</t>
    </r>
  </si>
  <si>
    <r>
      <t>Distickstoffoxid (N</t>
    </r>
    <r>
      <rPr>
        <b/>
        <vertAlign val="subscript"/>
        <sz val="10"/>
        <rFont val="Arial"/>
        <family val="2"/>
      </rPr>
      <t>2</t>
    </r>
    <r>
      <rPr>
        <b/>
        <sz val="10"/>
        <rFont val="Arial"/>
        <family val="2"/>
      </rPr>
      <t>O)-Emissionen*) 1990 – 2017 nach Bundesländern</t>
    </r>
  </si>
  <si>
    <r>
      <t>Distickstoffoxid (N</t>
    </r>
    <r>
      <rPr>
        <b/>
        <vertAlign val="subscript"/>
        <sz val="10"/>
        <rFont val="Arial"/>
        <family val="2"/>
      </rPr>
      <t>2</t>
    </r>
    <r>
      <rPr>
        <b/>
        <sz val="10"/>
        <rFont val="Arial"/>
        <family val="2"/>
      </rPr>
      <t>O)-Emissionen*) je Einwohner/-in 1990 – 2017 nach Bundesländern</t>
    </r>
  </si>
  <si>
    <t>Tab. 9.6</t>
  </si>
  <si>
    <t>Primärenergieverbrauch 2016 nach Wirtschaftszweigen in tiefer Gliederung und Bundesländern</t>
  </si>
  <si>
    <t>Primärenergieverbrauch*) 2016 nach Wirtschaftszweigen in tiefer Gliederung und Bundesländern</t>
  </si>
  <si>
    <t>Primärenergieproduktivität in jeweiligen Preisen 2016 nach Wirtschaftszweigen und Bundesländern</t>
  </si>
  <si>
    <t>Primärenergieproduktivität*) in jeweiligen Preisen 2016 nach Wirtschaftszweigen und Bundesländern</t>
  </si>
  <si>
    <r>
      <t>CO</t>
    </r>
    <r>
      <rPr>
        <vertAlign val="subscript"/>
        <sz val="10"/>
        <rFont val="Arial"/>
        <family val="2"/>
      </rPr>
      <t>2</t>
    </r>
    <r>
      <rPr>
        <sz val="10"/>
        <rFont val="Arial"/>
        <family val="2"/>
      </rPr>
      <t>-Intensität in jeweiligen Preisen 2017 nach Bundesländern</t>
    </r>
  </si>
  <si>
    <r>
      <t>CO</t>
    </r>
    <r>
      <rPr>
        <vertAlign val="subscript"/>
        <sz val="10"/>
        <rFont val="Arial"/>
        <family val="2"/>
      </rPr>
      <t>2</t>
    </r>
    <r>
      <rPr>
        <sz val="10"/>
        <rFont val="Arial"/>
        <family val="2"/>
      </rPr>
      <t>-Intensität (preisbereinigt, verkettet) 1991 – 2018 nach Bundesländern</t>
    </r>
  </si>
  <si>
    <r>
      <t>CO</t>
    </r>
    <r>
      <rPr>
        <b/>
        <vertAlign val="subscript"/>
        <sz val="10"/>
        <rFont val="Arial"/>
        <family val="2"/>
      </rPr>
      <t>2</t>
    </r>
    <r>
      <rPr>
        <b/>
        <sz val="10"/>
        <rFont val="Arial"/>
        <family val="2"/>
      </rPr>
      <t>-Intensität*) (preisbereinigt, verkettet) 1991 – 2018 nach Bundesländern</t>
    </r>
  </si>
  <si>
    <r>
      <t>CO</t>
    </r>
    <r>
      <rPr>
        <vertAlign val="subscript"/>
        <sz val="10"/>
        <rFont val="Arial"/>
        <family val="2"/>
      </rPr>
      <t>2</t>
    </r>
    <r>
      <rPr>
        <sz val="10"/>
        <rFont val="Arial"/>
        <family val="2"/>
      </rPr>
      <t>-Intensität in jeweiligen Preisen 2016 nach Wirtschaftszweigen und Bundesländern</t>
    </r>
  </si>
  <si>
    <r>
      <t>CO</t>
    </r>
    <r>
      <rPr>
        <vertAlign val="subscript"/>
        <sz val="10"/>
        <rFont val="Arial"/>
        <family val="2"/>
      </rPr>
      <t>2</t>
    </r>
    <r>
      <rPr>
        <sz val="10"/>
        <rFont val="Arial"/>
        <family val="2"/>
      </rPr>
      <t>-Intensität (preisbereinigt, verkettet) 2008 – 2016 nach Wirtschaftszweigen und Bundesländern</t>
    </r>
  </si>
  <si>
    <r>
      <t>CO</t>
    </r>
    <r>
      <rPr>
        <b/>
        <vertAlign val="subscript"/>
        <sz val="10"/>
        <rFont val="Arial"/>
        <family val="2"/>
      </rPr>
      <t>2</t>
    </r>
    <r>
      <rPr>
        <b/>
        <sz val="10"/>
        <rFont val="Arial"/>
        <family val="2"/>
      </rPr>
      <t>-Intensität*) in jeweiligen Preisen 2016 nach Wirtschaftszweigen und Bundesländern</t>
    </r>
  </si>
  <si>
    <r>
      <t>CO</t>
    </r>
    <r>
      <rPr>
        <b/>
        <vertAlign val="subscript"/>
        <sz val="10"/>
        <rFont val="Arial"/>
        <family val="2"/>
      </rPr>
      <t>2</t>
    </r>
    <r>
      <rPr>
        <b/>
        <sz val="10"/>
        <rFont val="Arial"/>
        <family val="2"/>
      </rPr>
      <t>-Intensität*) (preisbereinigt, verkettet) 2008 – 2016 nach Wirtschaftszweigen und Bundesländern</t>
    </r>
  </si>
  <si>
    <r>
      <t>Energiebedingte CO</t>
    </r>
    <r>
      <rPr>
        <vertAlign val="subscript"/>
        <sz val="10"/>
        <rFont val="Arial"/>
        <family val="2"/>
      </rPr>
      <t>2</t>
    </r>
    <r>
      <rPr>
        <sz val="10"/>
        <rFont val="Arial"/>
        <family val="2"/>
      </rPr>
      <t>-Emissionen 2008 nach Wirtschaftszweigen in tiefer Gliederung und Bundesländern</t>
    </r>
  </si>
  <si>
    <r>
      <t>Energiebedingte CO</t>
    </r>
    <r>
      <rPr>
        <vertAlign val="subscript"/>
        <sz val="10"/>
        <rFont val="Arial"/>
        <family val="2"/>
      </rPr>
      <t>2</t>
    </r>
    <r>
      <rPr>
        <sz val="10"/>
        <rFont val="Arial"/>
        <family val="2"/>
      </rPr>
      <t>-Emissionen 2010 nach Wirtschaftszweigen in tiefer Gliederung und Bundesländern</t>
    </r>
  </si>
  <si>
    <r>
      <t>Energiebedingte CO</t>
    </r>
    <r>
      <rPr>
        <vertAlign val="subscript"/>
        <sz val="10"/>
        <rFont val="Arial"/>
        <family val="2"/>
      </rPr>
      <t>2</t>
    </r>
    <r>
      <rPr>
        <sz val="10"/>
        <rFont val="Arial"/>
        <family val="2"/>
      </rPr>
      <t>-Emissionen 2012 nach Wirtschaftszweigen in tiefer Gliederung und Bundesländern</t>
    </r>
  </si>
  <si>
    <t>Energiebedingte CO2-Emissionen 2014 nach Wirtschaftszweigen in tiefer Gliederung und Bundesländern</t>
  </si>
  <si>
    <r>
      <t>Energiebedingte CO</t>
    </r>
    <r>
      <rPr>
        <vertAlign val="subscript"/>
        <sz val="10"/>
        <rFont val="Arial"/>
        <family val="2"/>
      </rPr>
      <t>2</t>
    </r>
    <r>
      <rPr>
        <sz val="10"/>
        <rFont val="Arial"/>
        <family val="2"/>
      </rPr>
      <t>-Emissionen 2016 nach Wirtschaftszweigen in tiefer Gliederung und Bundesländern</t>
    </r>
  </si>
  <si>
    <r>
      <t>Energiebedingte CO</t>
    </r>
    <r>
      <rPr>
        <b/>
        <vertAlign val="subscript"/>
        <sz val="10"/>
        <rFont val="Arial"/>
        <family val="2"/>
      </rPr>
      <t>2</t>
    </r>
    <r>
      <rPr>
        <b/>
        <sz val="10"/>
        <rFont val="Arial"/>
        <family val="2"/>
      </rPr>
      <t>-Emissionen*) 2008 nach Wirtschaftszweigen in tiefer Gliederung und Bundesländern</t>
    </r>
  </si>
  <si>
    <r>
      <t>Energiebedingte CO</t>
    </r>
    <r>
      <rPr>
        <b/>
        <vertAlign val="subscript"/>
        <sz val="10"/>
        <rFont val="Arial"/>
        <family val="2"/>
      </rPr>
      <t>2</t>
    </r>
    <r>
      <rPr>
        <b/>
        <sz val="10"/>
        <rFont val="Arial"/>
        <family val="2"/>
      </rPr>
      <t>-Emissionen*) 2010 nach Wirtschaftszweigen in tiefer Gliederung und Bundesländern</t>
    </r>
  </si>
  <si>
    <r>
      <t>Energiebedingte CO</t>
    </r>
    <r>
      <rPr>
        <b/>
        <vertAlign val="subscript"/>
        <sz val="10"/>
        <rFont val="Arial"/>
        <family val="2"/>
      </rPr>
      <t>2</t>
    </r>
    <r>
      <rPr>
        <b/>
        <sz val="10"/>
        <rFont val="Arial"/>
        <family val="2"/>
      </rPr>
      <t>-Emissionen*) 2012 nach Wirtschaftszweigen in tiefer Gliederung und Bundesländern</t>
    </r>
  </si>
  <si>
    <r>
      <t>Energiebedingte CO</t>
    </r>
    <r>
      <rPr>
        <b/>
        <vertAlign val="subscript"/>
        <sz val="10"/>
        <rFont val="Arial"/>
        <family val="2"/>
      </rPr>
      <t>2</t>
    </r>
    <r>
      <rPr>
        <b/>
        <sz val="10"/>
        <rFont val="Arial"/>
        <family val="2"/>
      </rPr>
      <t>-Emissionen*) 2014 nach Wirtschaftszweigen in tiefer Gliederung und Bundesländern</t>
    </r>
  </si>
  <si>
    <r>
      <t>Energiebedingte CO</t>
    </r>
    <r>
      <rPr>
        <b/>
        <vertAlign val="subscript"/>
        <sz val="10"/>
        <rFont val="Arial"/>
        <family val="2"/>
      </rPr>
      <t>2</t>
    </r>
    <r>
      <rPr>
        <b/>
        <sz val="10"/>
        <rFont val="Arial"/>
        <family val="2"/>
      </rPr>
      <t>-Emissionen*) 2016 nach Wirtschaftszweigen in tiefer Gliederung und Bundesländern</t>
    </r>
  </si>
  <si>
    <t>Land- und Forst-
wirtschaft, Fischerei (A)</t>
  </si>
  <si>
    <r>
      <t>Temperaturbereinigte CO</t>
    </r>
    <r>
      <rPr>
        <vertAlign val="subscript"/>
        <sz val="10"/>
        <rFont val="Arial"/>
        <family val="2"/>
      </rPr>
      <t>2</t>
    </r>
    <r>
      <rPr>
        <sz val="10"/>
        <rFont val="Arial"/>
        <family val="2"/>
      </rPr>
      <t>-Emissionen für Wohnen, Veränderung 2017 gegenüber 1995 nach Einflussfaktoren und Bundesländern</t>
    </r>
  </si>
  <si>
    <r>
      <t>Temperaturbereinigte CO</t>
    </r>
    <r>
      <rPr>
        <b/>
        <vertAlign val="subscript"/>
        <sz val="10"/>
        <rFont val="Arial"/>
        <family val="2"/>
      </rPr>
      <t>2</t>
    </r>
    <r>
      <rPr>
        <b/>
        <sz val="10"/>
        <rFont val="Arial"/>
        <family val="2"/>
      </rPr>
      <t>-Emissionen für Wohnen, Veränderung 2017 gegenüber 1995 nach Einflussfaktoren (Dekompositionsanalyse) und Bundesländern</t>
    </r>
  </si>
  <si>
    <r>
      <t>Veränderung 
der CO</t>
    </r>
    <r>
      <rPr>
        <vertAlign val="subscript"/>
        <sz val="10"/>
        <rFont val="Arial"/>
        <family val="2"/>
      </rPr>
      <t>2</t>
    </r>
    <r>
      <rPr>
        <sz val="10"/>
        <rFont val="Arial"/>
        <family val="2"/>
      </rPr>
      <t>-Emis-
sionen 2017 
gegenüber 
1995 insgesamt</t>
    </r>
  </si>
  <si>
    <r>
      <t>Rechnerische Veränderung der CO</t>
    </r>
    <r>
      <rPr>
        <vertAlign val="subscript"/>
        <sz val="10"/>
        <rFont val="Arial"/>
        <family val="2"/>
      </rPr>
      <t>2</t>
    </r>
    <r>
      <rPr>
        <sz val="10"/>
        <rFont val="Arial"/>
        <family val="2"/>
      </rPr>
      <t>-Emissionen 2017 
gegenüber 1995 durch Einflussfaktoren</t>
    </r>
  </si>
  <si>
    <t>Primärenergieverbrauch*) 1995 – 2016 nach Wirtschaftszweigen, privaten Haushalten und Bundesländern</t>
  </si>
  <si>
    <t>Primärenergieverbrauch 1995 – 2016 nach Wirtschaftszweigen, privaten Haushalten und Bundesländern</t>
  </si>
  <si>
    <t>Jahreswerte</t>
  </si>
  <si>
    <t>*) Die zeitliche Entwicklung des Indikators wird in unterschiedlichem Umfang nicht nur durch die Umwidmung von Flächen (z. B. Landwirtschaft oder Wald) für Siedlungs- und Verkehrszwecke beeinflusst, sondern auch durch Neuzuordnungen von Flächen im Rahmen von Überprüfungen des amtlichen Liegenschaftskatasters. Zudem ist die zeitliche und räumliche Vergleichbarkeit durch eine Methodenumstellung in der Vermessungsverwaltung, die sich seit 2009 je nach Bundesland in unterschiedlichem Ausmaß auf die Ergebnisse auswirkt, zum Teil erheblich eingeschränkt. Für weitere Informationen siehe:</t>
  </si>
  <si>
    <r>
      <rPr>
        <sz val="10"/>
        <rFont val="Calibri"/>
        <family val="2"/>
      </rPr>
      <t xml:space="preserve">• </t>
    </r>
    <r>
      <rPr>
        <sz val="10"/>
        <rFont val="Arial"/>
        <family val="2"/>
      </rPr>
      <t>Methodenbeschreibungen der UGRdL:</t>
    </r>
  </si>
  <si>
    <t>https://www.statistikportal.de/de/ugrdl/ergebnisse/flaeche-und-raum#methoden</t>
  </si>
  <si>
    <r>
      <rPr>
        <sz val="10"/>
        <rFont val="Calibri"/>
        <family val="2"/>
      </rPr>
      <t>•</t>
    </r>
    <r>
      <rPr>
        <sz val="10"/>
        <rFont val="Arial"/>
        <family val="2"/>
      </rPr>
      <t xml:space="preserve"> Methodenbericht zur Flächenerhebung:</t>
    </r>
  </si>
  <si>
    <t>https://www.statistikportal.de/de/veroeffentlichungen/methodenbericht-zur-flaechenerhebung</t>
  </si>
  <si>
    <r>
      <rPr>
        <sz val="10"/>
        <rFont val="Calibri"/>
        <family val="2"/>
      </rPr>
      <t>•</t>
    </r>
    <r>
      <rPr>
        <sz val="10"/>
        <rFont val="Arial"/>
        <family val="2"/>
      </rPr>
      <t xml:space="preserve"> Anhang und Qualitätsbericht zur aktuellen Fachserie 3 Reihe 5.1 des Statistischen Bundesamts:</t>
    </r>
  </si>
  <si>
    <t xml:space="preserve">https://www.destatis.de/GPStatistik/receive/DESerie_serie_00000053 </t>
  </si>
  <si>
    <t>1) Der Erhebungsturnus betrug ursprünglich vier Jahre, so dass für Zwischenjahre keine  Daten vorlagen.</t>
  </si>
  <si>
    <t>2) Die Flächenangaben für den 31.12.1992 wurden an die Gebietsänderung zum 30.6.1993 angepasst.</t>
  </si>
  <si>
    <r>
      <t>Mecklenburg-Vorpommern</t>
    </r>
    <r>
      <rPr>
        <vertAlign val="superscript"/>
        <sz val="10"/>
        <rFont val="Arial"/>
        <family val="2"/>
      </rPr>
      <t>2)</t>
    </r>
  </si>
  <si>
    <r>
      <t>Niedersachsen</t>
    </r>
    <r>
      <rPr>
        <vertAlign val="superscript"/>
        <sz val="10"/>
        <rFont val="Arial"/>
        <family val="2"/>
      </rPr>
      <t>2)</t>
    </r>
  </si>
  <si>
    <t>Tabelle 5.57</t>
  </si>
  <si>
    <t>Tab. 5.57</t>
  </si>
  <si>
    <t>1000 Tonnen</t>
  </si>
  <si>
    <t>Dienst-leistungs-
bereiche
(G-T)</t>
  </si>
  <si>
    <t>Sabine Meyer, Tel.: 0421 361-2488</t>
  </si>
  <si>
    <t>Koba Krause, Tel.: 0681 501-5925</t>
  </si>
  <si>
    <t>E-Mail: k.krause@lzd.saarland.de</t>
  </si>
  <si>
    <t>Vorsitz: Dr. Marcus Eichhorn, Tel.: 0345 5704-385</t>
  </si>
  <si>
    <t>Marcus.Eichhorn@lau.mlu.sachsen-anhalt.de</t>
  </si>
  <si>
    <t>Lucia Maier, Tel.: 0228 99643-8574</t>
  </si>
  <si>
    <t>Entnahme von fossilen Energieträgern 1994 – 2018 nach Bundesländern</t>
  </si>
  <si>
    <t>Abraum und Bergematerial von fossilen Energieträgern 1994 – 2018 nach Bundesländern</t>
  </si>
  <si>
    <t>*) Die bei der Berechnung verwendeten Produktionswerte haben den Berechnungsstand August 2019.</t>
  </si>
  <si>
    <t>*) Die bei der Berechnung verwendeten Vollzeitäquivalente haben den Berechnungsstand August 2015
 für die Berichtsjahre 2010 und 2011, den Berechnungsstand August 2016 für das Berichtsjahr 2012, den Berechnungsstand August 2017 für das Berichtsjahr 2013 und den Berechnungsstand August 2018 für die Berichtsjahre 2014, 2016, 2016 und 2017.</t>
  </si>
  <si>
    <t>**) Die Umsätze der Umweltschutzwirtschaft werden auf die entsprechenden Produktionswerte der Gesamtwirtschaft insgesamt bzw. je Wirtschaftszweigabschnitt bezogen. Bei den sonstigen Wirtschaftszweigen handelt es sich dabei um die Wirtschaftszweige A bis T ohne C, E, F und M.</t>
  </si>
  <si>
    <t xml:space="preserve"> -</t>
  </si>
  <si>
    <t>Bestand an Kraftfahrzeugen 2006 – 2020 nach Fahrzeugarten und Bundesländern</t>
  </si>
  <si>
    <r>
      <t>2008</t>
    </r>
    <r>
      <rPr>
        <vertAlign val="superscript"/>
        <sz val="10"/>
        <color theme="1" tint="4.9989318521683403E-2"/>
        <rFont val="Arial"/>
        <family val="2"/>
      </rPr>
      <t>3)</t>
    </r>
  </si>
  <si>
    <r>
      <t>2008</t>
    </r>
    <r>
      <rPr>
        <vertAlign val="superscript"/>
        <sz val="10"/>
        <color theme="1" tint="4.9989318521683403E-2"/>
        <rFont val="Arial"/>
        <family val="2"/>
      </rPr>
      <t>4)</t>
    </r>
  </si>
  <si>
    <t>*) ohne sonstige Kraftfahrzeuge, z. B. Feuerwehr-, Polizei-,
Zivilschutz-, Post-, Funk- und Fernmeldefahrzeuge</t>
  </si>
  <si>
    <t>Fahrleistungen der im Bundesland zugelassenen Kraftfahrzeuge*) (Inländerkonzept) 2008 – 2016 nach Bundesländern</t>
  </si>
  <si>
    <t>Fahrleistungen der im Bundesland zugelassenen Kraftfahrzeuge (Inländerkonzept) 2008 – 2016 nach Fahrzeugarten*) und Bundesländern</t>
  </si>
  <si>
    <t>Fahrleistungen der im Bundesland zugelassenen Kraftfahrzeuge (Inländerkonzept) 2008 – 2016 nach Bundesländern</t>
  </si>
  <si>
    <t>Fahrleistungen der im Bundesland zugelassenen Kraftfahrzeuge (Inländerkonzept) 2008 – 2016 nach Fahrzeugarten und Bundesländern</t>
  </si>
  <si>
    <t>Fahrleistungen der im Bundesland zugelassenen Kraftfahrzeuge (Inländerkonzept) 2008 – 2016 nach Wirtschaftszweigen und Bundesländern</t>
  </si>
  <si>
    <t>Fahrleistungen der im Bundesland zugelassenen Kraftfahrzeuge*) (Inländerkonzept) 2008 – 2016 nach Wirtschaftszweigen**) und Bundesländern</t>
  </si>
  <si>
    <r>
      <t>Gegenstand der Nachweisung</t>
    </r>
    <r>
      <rPr>
        <vertAlign val="superscript"/>
        <sz val="10"/>
        <rFont val="Arial"/>
        <family val="2"/>
      </rPr>
      <t>1)</t>
    </r>
  </si>
  <si>
    <t>Abiotische Rohstoffe</t>
  </si>
  <si>
    <t>Fossile Energieträger</t>
  </si>
  <si>
    <t>Sonstige fossile Energieträger</t>
  </si>
  <si>
    <t>Sonstige mineralische Rohstoffe</t>
  </si>
  <si>
    <t>Kieselsaure Sande und Quarzsande</t>
  </si>
  <si>
    <t>Chemische und Düngemittelminerale</t>
  </si>
  <si>
    <t>Biotische Rohstoffe</t>
  </si>
  <si>
    <t>Pflanzliche Biomasse aus der Landwirtschaft</t>
  </si>
  <si>
    <r>
      <t>Zwischenfrüchte und Rübenblätter 
 für Futterzwecke</t>
    </r>
    <r>
      <rPr>
        <vertAlign val="superscript"/>
        <sz val="10"/>
        <rFont val="Arial"/>
        <family val="2"/>
      </rPr>
      <t>2)</t>
    </r>
  </si>
  <si>
    <t>Andere pflanzliche Biomasse</t>
  </si>
  <si>
    <t xml:space="preserve">Verwertete Entnahme von Gasen </t>
  </si>
  <si>
    <t>Sauerstoff</t>
  </si>
  <si>
    <t>für Verbrennungsprozesse</t>
  </si>
  <si>
    <t>für Atmung von Menschen und Nutztieren</t>
  </si>
  <si>
    <t>Stickstoff</t>
  </si>
  <si>
    <t>zur Bildung von Distickstoffoxid</t>
  </si>
  <si>
    <r>
      <t>Importe insgesamt</t>
    </r>
    <r>
      <rPr>
        <vertAlign val="superscript"/>
        <sz val="10"/>
        <rFont val="Arial"/>
        <family val="2"/>
      </rPr>
      <t>3)4)</t>
    </r>
  </si>
  <si>
    <t>Halbwaren von</t>
  </si>
  <si>
    <t>Fossilen Energieträgern</t>
  </si>
  <si>
    <t>Mineralischen Rohstoffen</t>
  </si>
  <si>
    <t>Erzen</t>
  </si>
  <si>
    <t>Sonstigen mineralischen Rohstoffen</t>
  </si>
  <si>
    <t xml:space="preserve">Fertigwaren vorwiegend von </t>
  </si>
  <si>
    <t>Sonstige Waren</t>
  </si>
  <si>
    <r>
      <t>Nicht zuordenbare Waren und Zuschätzungen</t>
    </r>
    <r>
      <rPr>
        <vertAlign val="superscript"/>
        <sz val="10"/>
        <rFont val="Arial"/>
        <family val="2"/>
      </rPr>
      <t>5)</t>
    </r>
  </si>
  <si>
    <t>importierter Abfall zur Endbehandlung und 
 Entsorgung</t>
  </si>
  <si>
    <r>
      <t>Empfang aus anderen Bundesländern</t>
    </r>
    <r>
      <rPr>
        <vertAlign val="superscript"/>
        <sz val="10"/>
        <rFont val="Arial"/>
        <family val="2"/>
      </rPr>
      <t>6)</t>
    </r>
  </si>
  <si>
    <r>
      <t>Biotische Güter</t>
    </r>
    <r>
      <rPr>
        <vertAlign val="superscript"/>
        <sz val="10"/>
        <rFont val="Arial"/>
        <family val="2"/>
      </rPr>
      <t>6)</t>
    </r>
  </si>
  <si>
    <r>
      <t>Abiotische Güter</t>
    </r>
    <r>
      <rPr>
        <vertAlign val="superscript"/>
        <sz val="10"/>
        <rFont val="Arial"/>
        <family val="2"/>
      </rPr>
      <t>6)</t>
    </r>
  </si>
  <si>
    <t>Nichtverwertete inländische Entnahme insgesamt</t>
  </si>
  <si>
    <t>Abraum/Bergematerial von fossilen Energieträgern</t>
  </si>
  <si>
    <t>Nichtverwertete Biomasse</t>
  </si>
  <si>
    <t>1) siehe Methodendokumentation</t>
  </si>
  <si>
    <t>2) Die bereits ab 2006 erfolgte Anpassung der Berechnungsmethode des BMEL/der BLE wurde rückwirkend auf die Jahre 2002 bis 2005 übertragen.</t>
  </si>
  <si>
    <t>3) einschließlich importierter Abfall zur letzten Verwendung</t>
  </si>
  <si>
    <t>4) 2018 vorläufig</t>
  </si>
  <si>
    <t>5) proportionale Verteilung auf alle Halb- und Fertigwaren bis 2016</t>
  </si>
  <si>
    <t>6) Revision Verkehrsträger Eisenbahn 2016 und 2017</t>
  </si>
  <si>
    <t>2) Die bereits ab 2006 erfolgte Anpassung der Berechnungsmethode des BMEL/der BLE wurde     rückwirkend auf die Jahre 2002 bis 2005 übertragen.</t>
  </si>
  <si>
    <t>3) Bruttoinlandsprodukt / Inländischer Materialverbrauch aus Tab. 3.27; Berechnungsstand für das Bruttoinlandsprodukt: August 2019/Februar 2020</t>
  </si>
  <si>
    <t>2) Bruttoinlandsprodukt / Direkter Materialeinsatz aus Tab. 3.25; Berechnungsstand für das Bruttoinlandsprodukt: August 2019/Februar 2020</t>
  </si>
  <si>
    <r>
      <t>2018</t>
    </r>
    <r>
      <rPr>
        <vertAlign val="superscript"/>
        <sz val="10"/>
        <rFont val="Arial"/>
        <family val="2"/>
      </rPr>
      <t>1)</t>
    </r>
  </si>
  <si>
    <t>Tabelle 2.3</t>
  </si>
  <si>
    <t>Organischer Dünger</t>
  </si>
  <si>
    <t>Mineralischer Dünger</t>
  </si>
  <si>
    <t>Pflanzenschutz-mittel</t>
  </si>
  <si>
    <t>Tab. 2.3</t>
  </si>
  <si>
    <t>Dissipativer Gebrauch von Produkten 2018 nach Art der Materialabgabe und Bundesländern</t>
  </si>
  <si>
    <t>-</t>
  </si>
  <si>
    <r>
      <t>2018</t>
    </r>
    <r>
      <rPr>
        <vertAlign val="superscript"/>
        <sz val="10"/>
        <rFont val="Arial"/>
        <family val="2"/>
      </rPr>
      <t>3)</t>
    </r>
  </si>
  <si>
    <t>1) Feste und flüssige Biomasse, Biogas sowie biogener Anteil des Abfalls</t>
  </si>
  <si>
    <r>
      <t>Biomasse</t>
    </r>
    <r>
      <rPr>
        <vertAlign val="superscript"/>
        <sz val="10"/>
        <rFont val="Arial"/>
        <family val="2"/>
      </rPr>
      <t>1)</t>
    </r>
  </si>
  <si>
    <t>*) Berechnungsstand: Juli 2020</t>
  </si>
  <si>
    <t>Fläche für Siedlung und Verkehr 31. Dezember 2016 – 31. Dezember 2018 nach Bundesländern*)</t>
  </si>
  <si>
    <t>**) Berechnungsstand: Juli 2020</t>
  </si>
  <si>
    <t>Fläche für Siedlung und Verkehr je Einwohner/-in*) 31. Dezember 2016 – 31. Dezember 2018 nach Bundesländern**)</t>
  </si>
  <si>
    <t>*) Bruttoinlandsprodukt je km² Fläche für Siedlung und Verkehr; Berechnungsstand für das Bruttoinlandsprodukt: August 2019/Februar 2020</t>
  </si>
  <si>
    <t>Tabelle 4.11</t>
  </si>
  <si>
    <t>Produktivität*) der Fläche für Siedlung und Verkehr (preisbereinigt, verkettet) 2016 – 2018 nach Bundesländern</t>
  </si>
  <si>
    <t>2016 = 100</t>
  </si>
  <si>
    <t>*) Bruttoinlandsprodukt je km² Fläche für Siedlung und Verkehr;
Berechnungsstand für das Bruttoinlandsprodukt: August 2019/Februar 2020</t>
  </si>
  <si>
    <t>***) Berechnungsstand: Juli 2020</t>
  </si>
  <si>
    <t>Erholungsfläche*) in Großstädten**) insgesamt 2016 – 2018 nach Bundesländern***)</t>
  </si>
  <si>
    <t>**) Bevölkerungsstand am 31.12. des Vorjahres; Bevölkerungsfortschreibung auf Basis des Zensus 2011</t>
  </si>
  <si>
    <t>Erholungsfläche*) in Großstädten**) mit 100 000 bis unter 200 000 Einwohnern/-innen 2016 – 2018 nach Bundesländern***)</t>
  </si>
  <si>
    <t>Erholungsfläche*) in Großstädten**) mit 200 000 bis unter 500 000 Einwohnern/-innen 2016 – 2018 nach Bundesländern***)</t>
  </si>
  <si>
    <t>Erholungsfläche*) in Großstädten**) mit 500 000 und mehr Einwohnern/-innen 2016 – 2018 nach Bundesländern***)</t>
  </si>
  <si>
    <t>Versiegelte Fläche*) 2016 – 2018 nach Bundesländern</t>
  </si>
  <si>
    <t>Nachhaltigkeitsindikator: Durchschnittliche tägliche Veränderung der Siedlungs- und Verkehrsfläche vom 1. Januar 1993 bis zum 31. Dezember 2018 nach Bundesländern*)</t>
  </si>
  <si>
    <r>
      <t>Tonnen CO</t>
    </r>
    <r>
      <rPr>
        <b/>
        <vertAlign val="subscript"/>
        <sz val="10"/>
        <rFont val="Arial"/>
        <family val="2"/>
      </rPr>
      <t>2</t>
    </r>
    <r>
      <rPr>
        <b/>
        <sz val="10"/>
        <rFont val="Arial"/>
        <family val="2"/>
      </rPr>
      <t>-Äquivalente</t>
    </r>
    <r>
      <rPr>
        <b/>
        <sz val="10"/>
        <rFont val="Arial"/>
        <family val="2"/>
      </rPr>
      <t xml:space="preserve"> je Einwohner/-in</t>
    </r>
  </si>
  <si>
    <r>
      <t>Energiebedingte CO</t>
    </r>
    <r>
      <rPr>
        <b/>
        <vertAlign val="subscript"/>
        <sz val="10"/>
        <rFont val="Arial"/>
        <family val="2"/>
      </rPr>
      <t>2</t>
    </r>
    <r>
      <rPr>
        <b/>
        <sz val="10"/>
        <rFont val="Arial"/>
        <family val="2"/>
      </rPr>
      <t>-Emissionen aus dem Primärenergieverbrauch*) im Verkehr 1990 – 2018 nach Bundesländern</t>
    </r>
  </si>
  <si>
    <t>*) für die Bundesländer: ausgewählte Industrieprozesse; Vergleichbarkeit mit Deutschland eingeschränkt</t>
  </si>
  <si>
    <t>2) NIR Sektor 2</t>
  </si>
  <si>
    <r>
      <t>Prozessbedingte CO</t>
    </r>
    <r>
      <rPr>
        <b/>
        <vertAlign val="subscript"/>
        <sz val="10"/>
        <rFont val="Arial"/>
        <family val="2"/>
      </rPr>
      <t>2</t>
    </r>
    <r>
      <rPr>
        <b/>
        <sz val="10"/>
        <rFont val="Arial"/>
        <family val="2"/>
      </rPr>
      <t>-Emissionen*) 1990 – 2018 nach Bundesländern</t>
    </r>
  </si>
  <si>
    <t>2) für Deutschland: NIR Sektor 1A</t>
  </si>
  <si>
    <r>
      <t>Baden-Württemberg</t>
    </r>
    <r>
      <rPr>
        <vertAlign val="superscript"/>
        <sz val="10"/>
        <rFont val="Arial"/>
        <family val="2"/>
      </rPr>
      <t>9)</t>
    </r>
  </si>
  <si>
    <r>
      <t>Bremen</t>
    </r>
    <r>
      <rPr>
        <vertAlign val="superscript"/>
        <sz val="10"/>
        <rFont val="Arial"/>
        <family val="2"/>
      </rPr>
      <t>9)</t>
    </r>
  </si>
  <si>
    <r>
      <t>Schleswig-Holstein</t>
    </r>
    <r>
      <rPr>
        <vertAlign val="superscript"/>
        <sz val="10"/>
        <rFont val="Arial"/>
        <family val="2"/>
      </rPr>
      <t>9)</t>
    </r>
  </si>
  <si>
    <t>9) Werte vorläufig</t>
  </si>
  <si>
    <r>
      <t>Hessen</t>
    </r>
    <r>
      <rPr>
        <vertAlign val="superscript"/>
        <sz val="10"/>
        <rFont val="Arial"/>
        <family val="2"/>
      </rPr>
      <t>9)</t>
    </r>
  </si>
  <si>
    <t xml:space="preserve">*) Ergebnisse von Modellrechnungen in Anlehnung an Methoden des Umweltbundesamtes zur Erstellung des nationalen Inventarberichts (NIR) Deutschland 2020, weitere Informationen siehe Methodenbeschreibung: </t>
  </si>
  <si>
    <t>www.statistikportal.de/de/ugrdl/ergebnisse/gase#methoden</t>
  </si>
  <si>
    <t>*) Ergebnisse von Modellrechnungen in Anlehnung an Methoden des Umweltbundesamtes zur Erstellung des nationalen Inventarberichts (NIR) Deutschland 2020, Sektorabgrenzungen und weitere Informationen siehe Methodenbeschreibung:</t>
  </si>
  <si>
    <t>Berechnungsstand: Juni 2020</t>
  </si>
  <si>
    <t>1) Entnahmen bzw. Abgaben der inländischen Betriebe, Einrichtungen und privaten Haushalte</t>
  </si>
  <si>
    <t>2) verfügbare Wassermenge insgesamt</t>
  </si>
  <si>
    <t>4) einschließlich des ungenutzt abgeleiteten Wassers und der Wassermengen, die im Saldo von Wasserausbau und Wassereinbau noch nicht berücksichtigt sind</t>
  </si>
  <si>
    <r>
      <t>2016</t>
    </r>
    <r>
      <rPr>
        <vertAlign val="superscript"/>
        <sz val="10"/>
        <rFont val="Arial"/>
        <family val="2"/>
      </rPr>
      <t>1)</t>
    </r>
  </si>
  <si>
    <r>
      <t>2017</t>
    </r>
    <r>
      <rPr>
        <vertAlign val="superscript"/>
        <sz val="10"/>
        <rFont val="Arial"/>
        <family val="2"/>
      </rPr>
      <t>1)</t>
    </r>
  </si>
  <si>
    <t>1) Revision Verkehrsträger Eisenbahn 2016 und 2017</t>
  </si>
  <si>
    <t>*) Werte am aktuellen Rand vorläufig</t>
  </si>
  <si>
    <t xml:space="preserve">**) Die Vergleichbarkeit mit Vorjahren ist aufgrund der geänderten Ausweisung der "Nicht zuordenbaren Waren und Zuschätzungen" ab dem Berichtsjahr 2017 eingeschränkt. </t>
  </si>
  <si>
    <t>Quelle: UGRdL (Stand: Mai 2020)</t>
  </si>
  <si>
    <t>1) je Einwohner/-in im Jahresmittel; Bevölkerungsfortschreibung auf der Basis des Zensus 2011</t>
  </si>
  <si>
    <r>
      <t>m</t>
    </r>
    <r>
      <rPr>
        <b/>
        <vertAlign val="superscript"/>
        <sz val="10"/>
        <rFont val="Arial"/>
        <family val="2"/>
      </rPr>
      <t>3</t>
    </r>
    <r>
      <rPr>
        <b/>
        <sz val="10"/>
        <rFont val="Arial"/>
        <family val="2"/>
      </rPr>
      <t xml:space="preserve"> je Einwohner/-in</t>
    </r>
    <r>
      <rPr>
        <b/>
        <vertAlign val="superscript"/>
        <sz val="10"/>
        <rFont val="Arial"/>
        <family val="2"/>
      </rPr>
      <t>1)</t>
    </r>
  </si>
  <si>
    <t>*) Wassereinsatz je Bruttowertschöpfung in jeweiligen Preisen;
Berechnungsstand für die Bruttowertschöpfung: August 2019/Februar 2020</t>
  </si>
  <si>
    <t>*) Bruttoinlandsprodukt je Wassereinsatz; 
Berechnungsstand für das Bruttoinlandsprodukt:  August 2019/Februar 2020</t>
  </si>
  <si>
    <t>*) Bruttoinlandsprodukt (preisbereinigt, verkettet) je Wassereinsatz; Berechnungsstand für das Bruttoinlandsprodukt: August 2019/Februar 2020</t>
  </si>
  <si>
    <t>Abwassereinleitung*) der Wirtschaftszweige**) und privaten Haushalte in die Natur 2010 nach Bundesländern</t>
  </si>
  <si>
    <t>Abwassereinleitung*) der Wirtschaftszweige**) und privaten Haushalte in die Natur 2013 nach Bundesländern</t>
  </si>
  <si>
    <t>Abwassereinleitung*) der Wirtschaftszweige**) und privaten Haushalte in die Natur 2016 nach Bundesländern</t>
  </si>
  <si>
    <t>*) Abwassereinleitung in die Natur je Bruttowertschöpfung in jeweiligen Preisen;
Berechnungsstand für die Bruttowertschöpfung: August 2019/Februar 2020</t>
  </si>
  <si>
    <t>*) Bruttoinlandsprodukt je Abwassereinleitung in die Natur; Berechnungsstand für das Bruttoinlandsprodukt: August 2019/Februar 2020</t>
  </si>
  <si>
    <t>*) Bruttoinlandsprodukt (preisbereinigt, verkettet) je Abwassereinleitung in die Natur; Berechnungsstand für das Bruttoinlandsprodukt: August 2019/Februar 2020</t>
  </si>
  <si>
    <t>3) Bruttoinlandsprodukt / Direkter Materialeinsatz aus Tab. 3.25; Berechnungsstand für das Bruttoinlandsprodukt: August 201/Februar 2020</t>
  </si>
  <si>
    <t>4) Bruttoinlandsprodukt / Inländischer Materialverbrauch aus Tab. 3.27; Berechnungsstand für das Bruttoinlandsprodukt: August 2019/Februar 2020</t>
  </si>
  <si>
    <r>
      <t>Hamburg</t>
    </r>
    <r>
      <rPr>
        <vertAlign val="superscript"/>
        <sz val="10"/>
        <rFont val="Arial"/>
        <family val="2"/>
      </rPr>
      <t>3)</t>
    </r>
  </si>
  <si>
    <r>
      <t>1991 = 100</t>
    </r>
    <r>
      <rPr>
        <b/>
        <vertAlign val="superscript"/>
        <sz val="10"/>
        <rFont val="Arial"/>
        <family val="2"/>
      </rPr>
      <t>1)</t>
    </r>
  </si>
  <si>
    <t>1) für Saarland 2010=100</t>
  </si>
  <si>
    <t>2) Werte am aktuellen Rand vorläufig</t>
  </si>
  <si>
    <t>3) NIR Sektor 1A</t>
  </si>
  <si>
    <r>
      <t>Baden-Württemberg</t>
    </r>
    <r>
      <rPr>
        <vertAlign val="superscript"/>
        <sz val="10"/>
        <rFont val="Arial"/>
        <family val="2"/>
      </rPr>
      <t>2)</t>
    </r>
  </si>
  <si>
    <r>
      <t>Bremen</t>
    </r>
    <r>
      <rPr>
        <vertAlign val="superscript"/>
        <sz val="10"/>
        <rFont val="Arial"/>
        <family val="2"/>
      </rPr>
      <t>2)</t>
    </r>
  </si>
  <si>
    <r>
      <t>Hessen</t>
    </r>
    <r>
      <rPr>
        <vertAlign val="superscript"/>
        <sz val="10"/>
        <rFont val="Arial"/>
        <family val="2"/>
      </rPr>
      <t>2)</t>
    </r>
  </si>
  <si>
    <r>
      <t>Schleswig-Holstein</t>
    </r>
    <r>
      <rPr>
        <vertAlign val="superscript"/>
        <sz val="10"/>
        <rFont val="Arial"/>
        <family val="2"/>
      </rPr>
      <t>2)</t>
    </r>
  </si>
  <si>
    <r>
      <t>Deutschland</t>
    </r>
    <r>
      <rPr>
        <vertAlign val="superscript"/>
        <sz val="10"/>
        <rFont val="Arial"/>
        <family val="2"/>
      </rPr>
      <t>3)</t>
    </r>
  </si>
  <si>
    <r>
      <t>Baden-Württemberg</t>
    </r>
    <r>
      <rPr>
        <b/>
        <vertAlign val="superscript"/>
        <sz val="10"/>
        <rFont val="Arial"/>
        <family val="2"/>
      </rPr>
      <t>1)</t>
    </r>
  </si>
  <si>
    <r>
      <t>1) Angepasst an die energiebedingten CO</t>
    </r>
    <r>
      <rPr>
        <vertAlign val="subscript"/>
        <sz val="10"/>
        <rFont val="Arial"/>
        <family val="2"/>
      </rPr>
      <t>2</t>
    </r>
    <r>
      <rPr>
        <sz val="10"/>
        <rFont val="Arial"/>
        <family val="2"/>
      </rPr>
      <t>-Emissionen nach NIR 2020</t>
    </r>
  </si>
  <si>
    <r>
      <t>Baden-
Württemberg</t>
    </r>
    <r>
      <rPr>
        <vertAlign val="superscript"/>
        <sz val="10"/>
        <rFont val="Arial"/>
        <family val="2"/>
      </rPr>
      <t>2)</t>
    </r>
  </si>
  <si>
    <r>
      <t>2) Angepasst an die energiebedingten CO</t>
    </r>
    <r>
      <rPr>
        <vertAlign val="subscript"/>
        <sz val="10"/>
        <rFont val="Arial"/>
        <family val="2"/>
      </rPr>
      <t>2</t>
    </r>
    <r>
      <rPr>
        <sz val="10"/>
        <rFont val="Arial"/>
        <family val="2"/>
      </rPr>
      <t>-Emissionen nach NIR 2020</t>
    </r>
  </si>
  <si>
    <t>Verwertete inländische Abgabe insgesamt</t>
  </si>
  <si>
    <r>
      <t>Abgabe an die Luft</t>
    </r>
    <r>
      <rPr>
        <vertAlign val="superscript"/>
        <sz val="10"/>
        <rFont val="Arial"/>
        <family val="2"/>
      </rPr>
      <t>2)</t>
    </r>
  </si>
  <si>
    <t>Treibhausgase</t>
  </si>
  <si>
    <r>
      <t>Kohlendioxid (CO</t>
    </r>
    <r>
      <rPr>
        <vertAlign val="subscript"/>
        <sz val="10"/>
        <rFont val="Arial"/>
        <family val="2"/>
      </rPr>
      <t>2</t>
    </r>
    <r>
      <rPr>
        <sz val="10"/>
        <rFont val="Arial"/>
        <family val="2"/>
      </rPr>
      <t>) energiebedingt</t>
    </r>
    <r>
      <rPr>
        <vertAlign val="superscript"/>
        <sz val="10"/>
        <rFont val="Arial"/>
        <family val="2"/>
      </rPr>
      <t>3)</t>
    </r>
  </si>
  <si>
    <r>
      <t>Kohlendioxid (CO</t>
    </r>
    <r>
      <rPr>
        <vertAlign val="subscript"/>
        <sz val="10"/>
        <rFont val="Arial"/>
        <family val="2"/>
      </rPr>
      <t>2</t>
    </r>
    <r>
      <rPr>
        <sz val="10"/>
        <rFont val="Arial"/>
        <family val="2"/>
      </rPr>
      <t>) prozessbedingt</t>
    </r>
    <r>
      <rPr>
        <vertAlign val="superscript"/>
        <sz val="10"/>
        <rFont val="Arial"/>
        <family val="2"/>
      </rPr>
      <t>3)4)</t>
    </r>
  </si>
  <si>
    <r>
      <t>Kohlendioxid (CO</t>
    </r>
    <r>
      <rPr>
        <vertAlign val="subscript"/>
        <sz val="10"/>
        <rFont val="Arial"/>
        <family val="2"/>
      </rPr>
      <t>2</t>
    </r>
    <r>
      <rPr>
        <sz val="10"/>
        <rFont val="Arial"/>
        <family val="2"/>
      </rPr>
      <t>) durch Atmung von 
 Menschen und Nutztieren</t>
    </r>
  </si>
  <si>
    <t>Luftschadstoffe</t>
  </si>
  <si>
    <t>Flüchtige organische Verbindungen
 außer Methan (NMVOC)</t>
  </si>
  <si>
    <r>
      <t>Emissionen im Abwasser</t>
    </r>
    <r>
      <rPr>
        <vertAlign val="superscript"/>
        <sz val="10"/>
        <rFont val="Arial"/>
        <family val="2"/>
      </rPr>
      <t>5)</t>
    </r>
  </si>
  <si>
    <t>Dissipative Verluste (Reifen- und Bremsabrieb)</t>
  </si>
  <si>
    <t>Wasser aus Verbrennungsprozessen</t>
  </si>
  <si>
    <r>
      <t>Atmungsemissionen (H</t>
    </r>
    <r>
      <rPr>
        <vertAlign val="subscript"/>
        <sz val="10"/>
        <rFont val="Arial"/>
        <family val="2"/>
      </rPr>
      <t>2</t>
    </r>
    <r>
      <rPr>
        <sz val="10"/>
        <rFont val="Arial"/>
        <family val="2"/>
      </rPr>
      <t>O) der Menschen</t>
    </r>
  </si>
  <si>
    <r>
      <t>Exporte insgesamt</t>
    </r>
    <r>
      <rPr>
        <vertAlign val="superscript"/>
        <sz val="10"/>
        <rFont val="Arial"/>
        <family val="2"/>
      </rPr>
      <t>6)</t>
    </r>
  </si>
  <si>
    <t>Fertigwaren vorwiegend von</t>
  </si>
  <si>
    <t>Exportierter Abfall zur Endbehandlung und 
 Entsorgung</t>
  </si>
  <si>
    <t>Nichtverwertete inländische Abgabe insgesamt</t>
  </si>
  <si>
    <r>
      <t>1 000 m</t>
    </r>
    <r>
      <rPr>
        <b/>
        <vertAlign val="superscript"/>
        <sz val="10"/>
        <rFont val="Arial"/>
        <family val="2"/>
      </rPr>
      <t>3</t>
    </r>
  </si>
  <si>
    <t>3) 2018 vorläufig</t>
  </si>
  <si>
    <t>4) aus ausgewählten Industrieprozessen</t>
  </si>
  <si>
    <t>5) Emissionen von Stickstoff, Phosphor und sonstigen Substanzen und (organischem) Material nach Kläranlage</t>
  </si>
  <si>
    <r>
      <t>Dissipativer Gebrauch von Produkten</t>
    </r>
    <r>
      <rPr>
        <vertAlign val="superscript"/>
        <sz val="10"/>
        <rFont val="Arial"/>
        <family val="2"/>
      </rPr>
      <t>3)</t>
    </r>
  </si>
  <si>
    <r>
      <t>Organischer Dünger</t>
    </r>
    <r>
      <rPr>
        <vertAlign val="superscript"/>
        <sz val="10"/>
        <rFont val="Arial"/>
        <family val="2"/>
      </rPr>
      <t>3)</t>
    </r>
  </si>
  <si>
    <r>
      <t>Mineralischer Dünger</t>
    </r>
    <r>
      <rPr>
        <vertAlign val="superscript"/>
        <sz val="10"/>
        <rFont val="Arial"/>
        <family val="2"/>
      </rPr>
      <t>3)</t>
    </r>
  </si>
  <si>
    <r>
      <t>Pflanzenschutzmittel</t>
    </r>
    <r>
      <rPr>
        <vertAlign val="superscript"/>
        <sz val="10"/>
        <rFont val="Arial"/>
        <family val="2"/>
      </rPr>
      <t>3)</t>
    </r>
  </si>
  <si>
    <r>
      <t>Exporte insgesamt</t>
    </r>
    <r>
      <rPr>
        <vertAlign val="superscript"/>
        <sz val="10"/>
        <rFont val="Arial"/>
        <family val="2"/>
      </rPr>
      <t>3)</t>
    </r>
  </si>
  <si>
    <r>
      <t>Nicht zuordenbare Waren und Zuschätzungen</t>
    </r>
    <r>
      <rPr>
        <vertAlign val="superscript"/>
        <sz val="10"/>
        <rFont val="Arial"/>
        <family val="2"/>
      </rPr>
      <t>6)</t>
    </r>
  </si>
  <si>
    <t>6) proportionale Verteilung auf alle Halb- und Fertigwaren bis 2016</t>
  </si>
  <si>
    <r>
      <t>Versand in andere Bundesländer</t>
    </r>
    <r>
      <rPr>
        <vertAlign val="superscript"/>
        <sz val="10"/>
        <rFont val="Arial"/>
        <family val="2"/>
      </rPr>
      <t>7)</t>
    </r>
  </si>
  <si>
    <r>
      <t>Biotische Güter</t>
    </r>
    <r>
      <rPr>
        <vertAlign val="superscript"/>
        <sz val="10"/>
        <rFont val="Arial"/>
        <family val="2"/>
      </rPr>
      <t>7)</t>
    </r>
  </si>
  <si>
    <r>
      <t>Abiotische Güter</t>
    </r>
    <r>
      <rPr>
        <vertAlign val="superscript"/>
        <sz val="10"/>
        <rFont val="Arial"/>
        <family val="2"/>
      </rPr>
      <t>7)</t>
    </r>
  </si>
  <si>
    <t>7) Revision Verkehrsträger Eisenbahn 2016 und 2017</t>
  </si>
  <si>
    <r>
      <t>Saldo Entnahmen/Abgaben</t>
    </r>
    <r>
      <rPr>
        <vertAlign val="superscript"/>
        <sz val="10"/>
        <rFont val="Arial"/>
        <family val="2"/>
      </rPr>
      <t>8)</t>
    </r>
  </si>
  <si>
    <t>8) wird zurzeit noch nicht berechnet</t>
  </si>
  <si>
    <t>9) einschl. Fremd- und Niederschlagswasser, Abgaben einschl. Verluste und Verdunstung</t>
  </si>
  <si>
    <r>
      <t>Wasserentnahme aus der Natur</t>
    </r>
    <r>
      <rPr>
        <vertAlign val="superscript"/>
        <sz val="10"/>
        <rFont val="Arial"/>
        <family val="2"/>
      </rPr>
      <t>9)10)</t>
    </r>
  </si>
  <si>
    <r>
      <t>Wasserabgabe an die Natur</t>
    </r>
    <r>
      <rPr>
        <vertAlign val="superscript"/>
        <sz val="10"/>
        <rFont val="Arial"/>
        <family val="2"/>
      </rPr>
      <t>9)10)</t>
    </r>
  </si>
  <si>
    <r>
      <t>Saldo Ex- und Import von Wasser</t>
    </r>
    <r>
      <rPr>
        <vertAlign val="superscript"/>
        <sz val="10"/>
        <rFont val="Arial"/>
        <family val="2"/>
      </rPr>
      <t>10)</t>
    </r>
  </si>
  <si>
    <r>
      <t>Saldo Wasser</t>
    </r>
    <r>
      <rPr>
        <vertAlign val="superscript"/>
        <sz val="10"/>
        <rFont val="Arial"/>
        <family val="2"/>
      </rPr>
      <t>10)</t>
    </r>
  </si>
  <si>
    <r>
      <t>10) in 1.000 m</t>
    </r>
    <r>
      <rPr>
        <vertAlign val="superscript"/>
        <sz val="10"/>
        <rFont val="Arial"/>
        <family val="2"/>
      </rPr>
      <t>3</t>
    </r>
    <r>
      <rPr>
        <sz val="10"/>
        <rFont val="Arial"/>
        <family val="2"/>
      </rPr>
      <t>; 1.000 m</t>
    </r>
    <r>
      <rPr>
        <vertAlign val="superscript"/>
        <sz val="10"/>
        <rFont val="Arial"/>
        <family val="2"/>
      </rPr>
      <t>3</t>
    </r>
    <r>
      <rPr>
        <sz val="10"/>
        <rFont val="Arial"/>
        <family val="2"/>
      </rPr>
      <t xml:space="preserve"> entspricht 999,975 kg</t>
    </r>
  </si>
  <si>
    <t>·</t>
  </si>
  <si>
    <r>
      <t>Kohlendioxid (CO</t>
    </r>
    <r>
      <rPr>
        <vertAlign val="subscript"/>
        <sz val="10"/>
        <rFont val="Arial"/>
        <family val="2"/>
      </rPr>
      <t>2</t>
    </r>
    <r>
      <rPr>
        <sz val="10"/>
        <rFont val="Arial"/>
        <family val="2"/>
      </rPr>
      <t>) energiebedingt</t>
    </r>
  </si>
  <si>
    <r>
      <t>Kohlendioxid (CO</t>
    </r>
    <r>
      <rPr>
        <vertAlign val="subscript"/>
        <sz val="10"/>
        <rFont val="Arial"/>
        <family val="2"/>
      </rPr>
      <t>2</t>
    </r>
    <r>
      <rPr>
        <sz val="10"/>
        <rFont val="Arial"/>
        <family val="2"/>
      </rPr>
      <t>) prozessbedingt</t>
    </r>
    <r>
      <rPr>
        <vertAlign val="superscript"/>
        <sz val="10"/>
        <rFont val="Arial"/>
        <family val="2"/>
      </rPr>
      <t>3)</t>
    </r>
  </si>
  <si>
    <t>3) aus ausgewählten Industrieprozessen</t>
  </si>
  <si>
    <r>
      <t>Emissionen im Abwasser</t>
    </r>
    <r>
      <rPr>
        <vertAlign val="superscript"/>
        <sz val="10"/>
        <rFont val="Arial"/>
        <family val="2"/>
      </rPr>
      <t>4)</t>
    </r>
  </si>
  <si>
    <t>4) Emissionen von Stickstoff, Phosphor und sonstigen Substanzen und (organischem) Material nach Kläranlage</t>
  </si>
  <si>
    <r>
      <t>Dissipativer Gebrauch von Produkten</t>
    </r>
    <r>
      <rPr>
        <vertAlign val="superscript"/>
        <sz val="10"/>
        <rFont val="Arial"/>
        <family val="2"/>
      </rPr>
      <t>5)</t>
    </r>
  </si>
  <si>
    <r>
      <t>Organischer Dünger</t>
    </r>
    <r>
      <rPr>
        <vertAlign val="superscript"/>
        <sz val="10"/>
        <rFont val="Arial"/>
        <family val="2"/>
      </rPr>
      <t>5)</t>
    </r>
  </si>
  <si>
    <r>
      <t>Mineralischer Dünger</t>
    </r>
    <r>
      <rPr>
        <vertAlign val="superscript"/>
        <sz val="10"/>
        <rFont val="Arial"/>
        <family val="2"/>
      </rPr>
      <t>5)</t>
    </r>
  </si>
  <si>
    <r>
      <t>Pflanzenschutzmittel</t>
    </r>
    <r>
      <rPr>
        <vertAlign val="superscript"/>
        <sz val="10"/>
        <rFont val="Arial"/>
        <family val="2"/>
      </rPr>
      <t>5)</t>
    </r>
  </si>
  <si>
    <t>5) 2018 vorläufig</t>
  </si>
  <si>
    <t>Quelle: Länderarbeitskreis Energiebilanzen (Stand: 22.07.2020); 
für Deutschland: Arbeitsgemeinschaft Energiebilanzen (Stand: März 2020)</t>
  </si>
  <si>
    <t>Quelle: Länderarbeitskreis Energiebilanzen (Stand: 22.07.2020); für Deutschland: Arbeitsgemeinschaft Energiebilanzen (Stand: März 2020)</t>
  </si>
  <si>
    <t>Quelle: Länderarbeitskreis Energiebilanzen (Stand: 22.07.2020)</t>
  </si>
  <si>
    <t>*) Bruttoinlandsprodukt (in jeweiligen Preisen; VGR der Länder, Berechnungsstand: August 2019/Februar 2020) je Primärenergieverbrauch</t>
  </si>
  <si>
    <t>*) Bruttoinlandsprodukt (in jeweiligen Preisen;  VGR der Länder, Berechnungsstand: August 2019/Februar 2020) je Endenergieverbrauch</t>
  </si>
  <si>
    <t>Quelle Endenergieverbrauch: Länderarbeitskreis Energiebilanzen (Stand: 22.07.2020); für Deutschland: Arbeitsgemeinschaft Energiebilanzen (Stand: März 2020)</t>
  </si>
  <si>
    <t>*) Bruttoinlandsprodukt (preisbereinigt, verkettet;  VGR der Länder, Berechnungsstand: August 2019/Februar 2020) je Endenergieverbrauch</t>
  </si>
  <si>
    <t>*) vorläufige Energieflussrechnung Bearbeitungsstand August 2020</t>
  </si>
  <si>
    <t>*) Bruttowertschöpfung (Berechnungsstand: August 2019/Februar 2020) je Primärenergieverbrauch (vorläufige Energieflussrechnung Bearbeitungsstand August 2020)</t>
  </si>
  <si>
    <t>*) Bruttowertschöpfung (VGR der Länder, Berechnungsstand: August 2019/Februar 2020) je Primärenergieverbrauch (vorläufige Energieflussrechnung Bearbeitungsstand August 2020)</t>
  </si>
  <si>
    <t>Quelle: Länderarbeitskreis Energiebilanzen (Stand: 22.07.2020); 
für Deutschland: Bundesministerium für Wirtschaft und Energie, Zahlen und Fakten Energiedaten (Stand: 22.06.2020)</t>
  </si>
  <si>
    <t>2) Klär-, Deponiegas und sonstige erneuerbare Energieträger</t>
  </si>
  <si>
    <t>3) Werte vorläufig</t>
  </si>
  <si>
    <t>**) Städte mit 100 000 und mehr Einwohnern/-innen nach dem Bevölkerungsstand am 31.12. des Vorjahres; Bevölkerungsfortschreibung auf Basis des Zensus 2011</t>
  </si>
  <si>
    <t>Tab. 4.11</t>
  </si>
  <si>
    <t>Produktivität der Fläche für Siedlung und Verkehr (preisbereinigt, verkettet) 2016 – 2018 nach Bundesländern</t>
  </si>
  <si>
    <t>▪  2016 = 100</t>
  </si>
  <si>
    <r>
      <t>**) Bevölkerungsstand am 31.12. des Vorjahres; Bevölkerungsfortschreibung auf Basis des Zensus</t>
    </r>
    <r>
      <rPr>
        <strike/>
        <sz val="10"/>
        <rFont val="Arial"/>
        <family val="2"/>
      </rPr>
      <t xml:space="preserve"> </t>
    </r>
    <r>
      <rPr>
        <sz val="10"/>
        <rFont val="Arial"/>
        <family val="2"/>
      </rPr>
      <t>2011</t>
    </r>
  </si>
  <si>
    <r>
      <t>*) Versiegelte Flächen innerhalb der Siedlungs- und Verkehrsfläche</t>
    </r>
    <r>
      <rPr>
        <vertAlign val="superscript"/>
        <sz val="10"/>
        <rFont val="Arial"/>
        <family val="2"/>
      </rPr>
      <t>1)</t>
    </r>
  </si>
  <si>
    <r>
      <t>1) Quelle der Deutschlandwerte: Umweltbundesamt, Nationale Trendtabellen, Stand Januar 2020, inklusive diffuse CO</t>
    </r>
    <r>
      <rPr>
        <vertAlign val="subscript"/>
        <sz val="10"/>
        <rFont val="Arial"/>
        <family val="2"/>
      </rPr>
      <t>2</t>
    </r>
    <r>
      <rPr>
        <sz val="10"/>
        <rFont val="Arial"/>
        <family val="2"/>
      </rPr>
      <t>-Emissionen aus Brennstoffen und der Landwirtschaft.</t>
    </r>
  </si>
  <si>
    <t>2) NIR Sektor 1A</t>
  </si>
  <si>
    <r>
      <t>*) energiebedingte CO</t>
    </r>
    <r>
      <rPr>
        <vertAlign val="subscript"/>
        <sz val="10"/>
        <rFont val="Arial"/>
        <family val="2"/>
      </rPr>
      <t>2</t>
    </r>
    <r>
      <rPr>
        <sz val="10"/>
        <rFont val="Arial"/>
        <family val="2"/>
      </rPr>
      <t>-Emissionen aus dem Primärenergieverbrauch (ohne internationalen Luftverkehr) je Bruttoinlandsprodukt (in jeweiligen Preisen)</t>
    </r>
  </si>
  <si>
    <t>Quelle: Länderarbeitskreis Energiebilanzen (Stand: 22.07.2020); für Deutschland: Umweltbundesamt, Nationale Trendtabellen für die deutsche Berichterstattung (NIR), Stand Januar 2020; Bruttoinlandsprodukt: VGR der Länder, Berechnungsstand: August 2019/Februar 2020</t>
  </si>
  <si>
    <r>
      <t>*) energiebedingte CO</t>
    </r>
    <r>
      <rPr>
        <vertAlign val="subscript"/>
        <sz val="10"/>
        <rFont val="Arial"/>
        <family val="2"/>
      </rPr>
      <t>2</t>
    </r>
    <r>
      <rPr>
        <sz val="10"/>
        <rFont val="Arial"/>
        <family val="2"/>
      </rPr>
      <t>-Emissionen aus dem Primärenergieverbrauch (ohne internationalen Luftverkehr) je Bruttoinlandsprodukt (preisbereinigt, verkettet)</t>
    </r>
  </si>
  <si>
    <t>Quelle: Länderarbeitskreis Energiebilanzen, Stand: 22.07.2020; für Deutschland: Umweltbundesamt, Nationale Trendtabellen für die deutsche Berichterstattung (NIR), Stand Januar 2020</t>
  </si>
  <si>
    <r>
      <t>energie-
bedingt</t>
    </r>
    <r>
      <rPr>
        <vertAlign val="superscript"/>
        <sz val="10"/>
        <rFont val="Arial"/>
        <family val="2"/>
      </rPr>
      <t>2)</t>
    </r>
  </si>
  <si>
    <r>
      <t>prozess-
bedingt</t>
    </r>
    <r>
      <rPr>
        <vertAlign val="superscript"/>
        <sz val="10"/>
        <rFont val="Arial"/>
        <family val="2"/>
      </rPr>
      <t>7)</t>
    </r>
  </si>
  <si>
    <r>
      <t>Landnutzung, 
Landnutzungs-
änderung und 
Forstwirtschaft
 (LULUCF)</t>
    </r>
    <r>
      <rPr>
        <vertAlign val="superscript"/>
        <sz val="10"/>
        <rFont val="Arial"/>
        <family val="2"/>
      </rPr>
      <t>8)</t>
    </r>
  </si>
  <si>
    <r>
      <t>Um-
wandlungs-
bereich</t>
    </r>
    <r>
      <rPr>
        <vertAlign val="superscript"/>
        <sz val="10"/>
        <rFont val="Arial"/>
        <family val="2"/>
      </rPr>
      <t>3)</t>
    </r>
  </si>
  <si>
    <r>
      <t>Verarbeitendes 
Gewerbe, 
Gewinnung 
von Steinen 
und Erden, 
sonstiger 
Bergbau</t>
    </r>
    <r>
      <rPr>
        <vertAlign val="superscript"/>
        <sz val="10"/>
        <rFont val="Arial"/>
        <family val="2"/>
      </rPr>
      <t>4)</t>
    </r>
  </si>
  <si>
    <r>
      <t>Verkehr</t>
    </r>
    <r>
      <rPr>
        <vertAlign val="superscript"/>
        <sz val="10"/>
        <rFont val="Arial"/>
        <family val="2"/>
      </rPr>
      <t>5)</t>
    </r>
  </si>
  <si>
    <r>
      <t>Haushalte,
 Gewerbe, 
Handel, 
Dienstleis-
tungen, 
übrige 
Verbraucher</t>
    </r>
    <r>
      <rPr>
        <vertAlign val="superscript"/>
        <sz val="10"/>
        <rFont val="Arial"/>
        <family val="2"/>
      </rPr>
      <t>6)</t>
    </r>
  </si>
  <si>
    <r>
      <t>Tonnen je Einwohner/-in</t>
    </r>
    <r>
      <rPr>
        <b/>
        <vertAlign val="superscript"/>
        <sz val="10"/>
        <rFont val="Arial"/>
        <family val="2"/>
      </rPr>
      <t>9)</t>
    </r>
  </si>
  <si>
    <t>1) ohne internationalen Luftverkehr, für Deutschland: NIR Sektor 1A und NIR Sektor 2</t>
  </si>
  <si>
    <t>3) für Deutschland: NIR Sektor 1A1</t>
  </si>
  <si>
    <t>4) für Deutschland: NIR Sektor 1A2</t>
  </si>
  <si>
    <t>5) für Deutschland: NIR Sektoren 1A3 und 1A5; ohne internationalen Luftverkehr</t>
  </si>
  <si>
    <t>6) für Deutschland: NIR Sektor 1A4</t>
  </si>
  <si>
    <t>7) für Deutschland: NIR Sektor 2; für die Bundesländer: ausgewählte Industrieprozesse; Vergleichbarkeit mit Deutschland eingeschränkt</t>
  </si>
  <si>
    <t>9) Einwohner/-innen im Jahresmittel; Bevölkerungsfortschreibung auf der Basis des Zensus 2011</t>
  </si>
  <si>
    <t>Quelle: Länderarbeitskreis Energiebilanzen, Stand: 22.07.2020 und UGRdL; für Deutschland: Umweltbundesamt, Nationale Trendtabellen für die deutsche Berichterstattung (NIR), Stand Januar 2020</t>
  </si>
  <si>
    <t>*) ohne internationalen Luftverkehr, vorläufige Energieflussrechnung Bearbeitungsstand August 2020</t>
  </si>
  <si>
    <t>Quelle der Ausgangsdaten: Länderarbeitskreis Energiebilanzen und UGRdL</t>
  </si>
  <si>
    <r>
      <t>*) ohne internationalen Luftverkehr; vorläufige Energieflussrechnung Bearbeitungsstand August 2020;</t>
    </r>
    <r>
      <rPr>
        <strike/>
        <sz val="10"/>
        <color rgb="FFFF0000"/>
        <rFont val="Arial"/>
        <family val="2"/>
      </rPr>
      <t/>
    </r>
  </si>
  <si>
    <r>
      <t>*) ohne internationalen Luftverkehr; vorläufige Energieflussrechnung Bearbeitungsstand August 2020</t>
    </r>
    <r>
      <rPr>
        <strike/>
        <sz val="10"/>
        <color rgb="FFFF0000"/>
        <rFont val="Arial"/>
        <family val="2"/>
      </rPr>
      <t/>
    </r>
  </si>
  <si>
    <t>*) energiebedingte CO2-Emissionen (ohne internationalen Luftverkehr; vorläufige Energieflussrechnung Bearbeitungsstand August 2020) je Bruttowertschöpfung (VGR der Länder, Berechnungsstand: August 2019/Februar 2020)</t>
  </si>
  <si>
    <r>
      <t>*) energiebedingte CO</t>
    </r>
    <r>
      <rPr>
        <vertAlign val="subscript"/>
        <sz val="10"/>
        <rFont val="Arial"/>
        <family val="2"/>
      </rPr>
      <t>2</t>
    </r>
    <r>
      <rPr>
        <sz val="10"/>
        <rFont val="Arial"/>
        <family val="2"/>
      </rPr>
      <t>-Emissionen (ohne internationalen Luftverkehr; vorläufige Energieflussrechnung Bearbeitungsstand August 2020) je Bruttowertschöpfung (VGR der Länder, Berechnungsstand August 2019/Februar 2020)</t>
    </r>
  </si>
  <si>
    <t>1) Werte für 2017 vorläufig</t>
  </si>
  <si>
    <t>Quelle der Ausgangsdaten: Länderarbeitskreis Energiebilanzen 
(Abruf 29.05.2020; MV 1994-2014 und SL 1994-2009 mit Stand 05.03.2019)</t>
  </si>
  <si>
    <r>
      <t>Kohlendioxid (CO</t>
    </r>
    <r>
      <rPr>
        <vertAlign val="subscript"/>
        <sz val="10"/>
        <rFont val="Arial"/>
        <family val="2"/>
      </rPr>
      <t>2</t>
    </r>
    <r>
      <rPr>
        <sz val="10"/>
        <rFont val="Arial"/>
        <family val="2"/>
      </rPr>
      <t>) prozessbedingt</t>
    </r>
    <r>
      <rPr>
        <vertAlign val="superscript"/>
        <sz val="10"/>
        <rFont val="Arial"/>
        <family val="2"/>
      </rPr>
      <t>4)</t>
    </r>
  </si>
  <si>
    <t>Bestand an Kraftfahrzeugen der Wirtschaftszweige und privaten Haushalte 2006 – 2019 nach Bundesländern</t>
  </si>
  <si>
    <t>Fläche für Siedlung und Verkehr 31. Dezember 2016 – 31. Dezember 2018 nach Bundesländern</t>
  </si>
  <si>
    <t>14480 Potsdam</t>
  </si>
  <si>
    <t>Steinstraße 104 – 106</t>
  </si>
  <si>
    <t>www.statistik-bw.de</t>
  </si>
  <si>
    <t>www.statistik.bayern.de</t>
  </si>
  <si>
    <t>www.statistik-berlin-brandenburg.de</t>
  </si>
  <si>
    <t xml:space="preserve">www.statistik.bremen.de </t>
  </si>
  <si>
    <t>www.statistik-nord.de</t>
  </si>
  <si>
    <t>www.statistik-mv.de</t>
  </si>
  <si>
    <t>www.destatis.de</t>
  </si>
  <si>
    <t>www.statistik.niedersachsen.de</t>
  </si>
  <si>
    <t>www.it.nrw</t>
  </si>
  <si>
    <t>www.statistik.rlp.de</t>
  </si>
  <si>
    <t>www.statistik.saarland.de</t>
  </si>
  <si>
    <t>www.statistik.sachsen.de</t>
  </si>
  <si>
    <t>www.statistik.sachsen-anhalt.de</t>
  </si>
  <si>
    <t>www.statistik.thueringen.de</t>
  </si>
  <si>
    <t>www.liki.nrw.de</t>
  </si>
  <si>
    <t>Tabelle 6.3.1</t>
  </si>
  <si>
    <t>Endenergieverbrauch der privaten Haushalte 1995 – 2017 nach Bundesländern</t>
  </si>
  <si>
    <t>Endenergieverbrauch der privaten Haushalte je Einwohner/-in 1995 – 2017 nach Bundesländern</t>
  </si>
  <si>
    <t>Tab. 3.23</t>
  </si>
  <si>
    <t>Tab. 3.24</t>
  </si>
  <si>
    <t>Tabelle 3.24</t>
  </si>
  <si>
    <t>Tabelle 3.23</t>
  </si>
  <si>
    <t>1995 = 100</t>
  </si>
  <si>
    <r>
      <t>Rheinland-Pfalz</t>
    </r>
    <r>
      <rPr>
        <vertAlign val="superscript"/>
        <sz val="10"/>
        <rFont val="Arial"/>
        <family val="2"/>
      </rPr>
      <t>1)</t>
    </r>
  </si>
  <si>
    <t>1) Quelle: Arbeitsgemeinschaft Energiebilanzen</t>
  </si>
  <si>
    <t>▪  Index (2015 = 100)</t>
  </si>
  <si>
    <t>*) Bruttoinlandsprodukt (preisbereinigt, verkettet; VGR der Länder, Berechnungsstand: August 2019/Februar 2020) je Primärenergieverbrauch</t>
  </si>
  <si>
    <t>Quelle: Länderarbeitskreis Energiebilanzen (Stand: 22.07.2020); für Deutschland: Umweltbundesamt, Nationale Trendtabellen für die deutsche Berichterstattung (NIR), Stand Januar 2020</t>
  </si>
  <si>
    <t>1) NIR Sektor 1A</t>
  </si>
  <si>
    <t>8) für Deutschland: NIR Sektor 4; Quelle: Johann Heinrich von Thünen-Institut; für die Bundesländer: ohne Emissionen aus Holzprodukten und der Ausbringung aus Torf, Daten für Waldbrand erst seit 2010 vorliegend; Vergleichbarkeit mit Deutschland eingeschränkt; Verwendung bundesweit einheitlicher Emissionsfaktoren</t>
  </si>
  <si>
    <t>www.statistik.hessen.de</t>
  </si>
  <si>
    <t>Wasserproduktivität in jeweiligen Preisen 2016 nach Bundesländern</t>
  </si>
  <si>
    <t>Jürgen Heß, Tel.: 0361 57331-9210</t>
  </si>
  <si>
    <t>Import von Gütern insgesamt 1994 – 2018*)**) nach Bundesländern</t>
  </si>
  <si>
    <t>Import von abiotischen Gütern 1994 – 2018*)**) nach Bundesländern</t>
  </si>
  <si>
    <t>Import von biotischen Gütern 1994 – 2018*)**) nach Bundesländern</t>
  </si>
  <si>
    <t>Export von Gütern insgesamt 1994 – 2018*)**) nach Bundesländern</t>
  </si>
  <si>
    <t>Export von abiotischen Gütern 1994 – 2018*)**) nach Bundesländern</t>
  </si>
  <si>
    <t>Export von biotischen Gütern 1994 – 2018*)**) nach Bundesländern</t>
  </si>
  <si>
    <t>Import von abiotischen Gütern 1994 – 2018 nach Bundesländern</t>
  </si>
  <si>
    <t>Import von biotischen Gütern 1994 – 2018 nach Bundesländern</t>
  </si>
  <si>
    <t>Export von Gütern insgesamt 1994 – 2018 nach Bundesländern</t>
  </si>
  <si>
    <t>Export von abiotischen Gütern 1994 – 2018 nach Bundesländern</t>
  </si>
  <si>
    <t>Export von biotischen Gütern 1994 – 2018 nach Bundesländern</t>
  </si>
  <si>
    <t>Rohstoffproduktivitäten des DMI und DMC in jeweiligen Preisen 2018*) nach Bundesländern</t>
  </si>
  <si>
    <t>*) Werte vorläufig</t>
  </si>
  <si>
    <t>Import von Gütern insgesamt 1994 – 2018 nach Bundesländern</t>
  </si>
  <si>
    <r>
      <t>2016</t>
    </r>
    <r>
      <rPr>
        <vertAlign val="superscript"/>
        <sz val="10"/>
        <rFont val="Arial"/>
        <family val="2"/>
      </rPr>
      <t>4)</t>
    </r>
  </si>
  <si>
    <r>
      <t>2017</t>
    </r>
    <r>
      <rPr>
        <vertAlign val="superscript"/>
        <sz val="10"/>
        <rFont val="Arial"/>
        <family val="2"/>
      </rPr>
      <t>4)</t>
    </r>
  </si>
  <si>
    <r>
      <t>2018</t>
    </r>
    <r>
      <rPr>
        <vertAlign val="superscript"/>
        <sz val="10"/>
        <rFont val="Arial"/>
        <family val="2"/>
      </rPr>
      <t>5)</t>
    </r>
  </si>
  <si>
    <t>4) Revision Verkehrsträger Eisenbahn 2016 und 2017</t>
  </si>
  <si>
    <t>5) Werte vorläufig</t>
  </si>
  <si>
    <r>
      <t>2016</t>
    </r>
    <r>
      <rPr>
        <vertAlign val="superscript"/>
        <sz val="10"/>
        <rFont val="Arial"/>
        <family val="2"/>
      </rPr>
      <t>2)</t>
    </r>
  </si>
  <si>
    <r>
      <t>2017</t>
    </r>
    <r>
      <rPr>
        <vertAlign val="superscript"/>
        <sz val="10"/>
        <rFont val="Arial"/>
        <family val="2"/>
      </rPr>
      <t>2)</t>
    </r>
  </si>
  <si>
    <t>2) Revision Verkehrsträger Eisenbahn 2016 und 2017</t>
  </si>
  <si>
    <r>
      <t>2016</t>
    </r>
    <r>
      <rPr>
        <vertAlign val="superscript"/>
        <sz val="10"/>
        <rFont val="Arial"/>
        <family val="2"/>
      </rPr>
      <t>7)</t>
    </r>
  </si>
  <si>
    <r>
      <t>2017</t>
    </r>
    <r>
      <rPr>
        <vertAlign val="superscript"/>
        <sz val="10"/>
        <rFont val="Arial"/>
        <family val="2"/>
      </rPr>
      <t>7)</t>
    </r>
  </si>
  <si>
    <r>
      <t>2018</t>
    </r>
    <r>
      <rPr>
        <vertAlign val="superscript"/>
        <sz val="10"/>
        <rFont val="Arial"/>
        <family val="2"/>
      </rPr>
      <t>8)</t>
    </r>
  </si>
  <si>
    <t>8) Werte vorläufig</t>
  </si>
  <si>
    <t>Nicht verwertete inländische Rohstoffentnahme 1994 – 2018 nach Bundesländern</t>
  </si>
  <si>
    <t>2) Bruttoinlandsprodukt / Direkter Materialeinsatz abiotisch (Rohstoffverbrauch) aus Tab. 3.24; Berechnungsstand für das Bruttoinlandsprodukt: August 2019/Februar 2020; entspricht dem ursprünglichen und noch bis 2020 gültigen Indikator der Bundesregierung</t>
  </si>
  <si>
    <t>1) Bruttoinlandsprodukt / Direkter Materialeinsatz abiotisch (Rohstoffverbrauch) aus Tab. 3.24; Berechnungsstand für das Bruttoinlandsprodukt: August 2019/Februar 2020; entspricht dem ursprünglichen und noch bis 2020 gültigen Indikator der Bundesregierung</t>
  </si>
  <si>
    <t>Gleitender Durchschnitt</t>
  </si>
  <si>
    <r>
      <t>CO</t>
    </r>
    <r>
      <rPr>
        <b/>
        <vertAlign val="subscript"/>
        <sz val="10"/>
        <rFont val="Arial"/>
        <family val="2"/>
      </rPr>
      <t>2</t>
    </r>
    <r>
      <rPr>
        <b/>
        <sz val="10"/>
        <rFont val="Arial"/>
        <family val="2"/>
      </rPr>
      <t>-Intensität*) in jeweiligen Preisen 2017 nach Bundesländern</t>
    </r>
  </si>
  <si>
    <r>
      <t>Energiebedingte CO</t>
    </r>
    <r>
      <rPr>
        <b/>
        <vertAlign val="subscript"/>
        <sz val="10"/>
        <rFont val="Arial"/>
        <family val="2"/>
      </rPr>
      <t>2</t>
    </r>
    <r>
      <rPr>
        <b/>
        <sz val="10"/>
        <rFont val="Arial"/>
        <family val="2"/>
      </rPr>
      <t>-Emissionen*) 2008 – 2016 nach Wirtschaftszweigen und Bundesländern</t>
    </r>
  </si>
  <si>
    <r>
      <t>Methan (CH</t>
    </r>
    <r>
      <rPr>
        <b/>
        <vertAlign val="subscript"/>
        <sz val="10"/>
        <rFont val="Arial"/>
        <family val="2"/>
      </rPr>
      <t>4</t>
    </r>
    <r>
      <rPr>
        <b/>
        <sz val="10"/>
        <rFont val="Arial"/>
        <family val="2"/>
      </rPr>
      <t>)-Emissionen*) 1995 nach Sektoren und Bundesländern</t>
    </r>
  </si>
  <si>
    <r>
      <t>Energiebedingte CO</t>
    </r>
    <r>
      <rPr>
        <vertAlign val="subscript"/>
        <sz val="10"/>
        <rFont val="Arial"/>
        <family val="2"/>
      </rPr>
      <t>2</t>
    </r>
    <r>
      <rPr>
        <sz val="10"/>
        <rFont val="Arial"/>
        <family val="2"/>
      </rPr>
      <t>-Emissionen 2008 – 2016 nach Wirtschaftszweigen und Bundesländern</t>
    </r>
  </si>
  <si>
    <r>
      <t>Methan (CH</t>
    </r>
    <r>
      <rPr>
        <b/>
        <vertAlign val="subscript"/>
        <sz val="10"/>
        <rFont val="Arial"/>
        <family val="2"/>
      </rPr>
      <t>4</t>
    </r>
    <r>
      <rPr>
        <b/>
        <sz val="10"/>
        <rFont val="Arial"/>
        <family val="2"/>
      </rPr>
      <t>)-Emissionen*) 1990 nach Sektoren und Bundesländern</t>
    </r>
  </si>
  <si>
    <r>
      <t>Methan (CH</t>
    </r>
    <r>
      <rPr>
        <b/>
        <vertAlign val="subscript"/>
        <sz val="10"/>
        <rFont val="Arial"/>
        <family val="2"/>
      </rPr>
      <t>4</t>
    </r>
    <r>
      <rPr>
        <b/>
        <sz val="10"/>
        <rFont val="Arial"/>
        <family val="2"/>
      </rPr>
      <t>)-Emissionen*) 2000 nach Sektoren und Bundesländern</t>
    </r>
  </si>
  <si>
    <r>
      <t>Methan (CH</t>
    </r>
    <r>
      <rPr>
        <b/>
        <vertAlign val="subscript"/>
        <sz val="10"/>
        <rFont val="Arial"/>
        <family val="2"/>
      </rPr>
      <t>4</t>
    </r>
    <r>
      <rPr>
        <b/>
        <sz val="10"/>
        <rFont val="Arial"/>
        <family val="2"/>
      </rPr>
      <t>)-Emissionen*) 2005 nach Sektoren und Bundesländern</t>
    </r>
  </si>
  <si>
    <r>
      <t>Methan (CH</t>
    </r>
    <r>
      <rPr>
        <b/>
        <vertAlign val="subscript"/>
        <sz val="10"/>
        <rFont val="Arial"/>
        <family val="2"/>
      </rPr>
      <t>4</t>
    </r>
    <r>
      <rPr>
        <b/>
        <sz val="10"/>
        <rFont val="Arial"/>
        <family val="2"/>
      </rPr>
      <t>)-Emissionen*) 2010 nach Sektoren und Bundesländern</t>
    </r>
  </si>
  <si>
    <r>
      <t>Methan (CH</t>
    </r>
    <r>
      <rPr>
        <b/>
        <vertAlign val="subscript"/>
        <sz val="10"/>
        <rFont val="Arial"/>
        <family val="2"/>
      </rPr>
      <t>4</t>
    </r>
    <r>
      <rPr>
        <b/>
        <sz val="10"/>
        <rFont val="Arial"/>
        <family val="2"/>
      </rPr>
      <t>)-Emissionen*) 2012 nach Sektoren und Bundesländern</t>
    </r>
  </si>
  <si>
    <r>
      <t>Methan (CH</t>
    </r>
    <r>
      <rPr>
        <b/>
        <vertAlign val="subscript"/>
        <sz val="10"/>
        <rFont val="Arial"/>
        <family val="2"/>
      </rPr>
      <t>4</t>
    </r>
    <r>
      <rPr>
        <b/>
        <sz val="10"/>
        <rFont val="Arial"/>
        <family val="2"/>
      </rPr>
      <t>)-Emissionen*) 2013 nach Sektoren und Bundesländern</t>
    </r>
  </si>
  <si>
    <r>
      <t>Methan (CH</t>
    </r>
    <r>
      <rPr>
        <b/>
        <vertAlign val="subscript"/>
        <sz val="10"/>
        <rFont val="Arial"/>
        <family val="2"/>
      </rPr>
      <t>4</t>
    </r>
    <r>
      <rPr>
        <b/>
        <sz val="10"/>
        <rFont val="Arial"/>
        <family val="2"/>
      </rPr>
      <t>)-Emissionen*) 2014 nach Sektoren und Bundesländern</t>
    </r>
  </si>
  <si>
    <r>
      <t>Methan (CH</t>
    </r>
    <r>
      <rPr>
        <b/>
        <vertAlign val="subscript"/>
        <sz val="10"/>
        <rFont val="Arial"/>
        <family val="2"/>
      </rPr>
      <t>4</t>
    </r>
    <r>
      <rPr>
        <b/>
        <sz val="10"/>
        <rFont val="Arial"/>
        <family val="2"/>
      </rPr>
      <t>)-Emissionen*) 2015 nach Sektoren und Bundesländern</t>
    </r>
  </si>
  <si>
    <r>
      <t>Methan (CH</t>
    </r>
    <r>
      <rPr>
        <b/>
        <vertAlign val="subscript"/>
        <sz val="10"/>
        <rFont val="Arial"/>
        <family val="2"/>
      </rPr>
      <t>4</t>
    </r>
    <r>
      <rPr>
        <b/>
        <sz val="10"/>
        <rFont val="Arial"/>
        <family val="2"/>
      </rPr>
      <t>)-Emissionen*) 2016 nach Sektoren und Bundesländern</t>
    </r>
  </si>
  <si>
    <r>
      <t>Methan (CH</t>
    </r>
    <r>
      <rPr>
        <b/>
        <vertAlign val="subscript"/>
        <sz val="10"/>
        <rFont val="Arial"/>
        <family val="2"/>
      </rPr>
      <t>4</t>
    </r>
    <r>
      <rPr>
        <b/>
        <sz val="10"/>
        <rFont val="Arial"/>
        <family val="2"/>
      </rPr>
      <t>)-Emissionen*) 2017 nach Sektoren und Bundesländern</t>
    </r>
  </si>
  <si>
    <r>
      <t>Distickstoffoxid (N</t>
    </r>
    <r>
      <rPr>
        <b/>
        <vertAlign val="subscript"/>
        <sz val="10"/>
        <rFont val="Arial"/>
        <family val="2"/>
      </rPr>
      <t>2</t>
    </r>
    <r>
      <rPr>
        <b/>
        <sz val="10"/>
        <rFont val="Arial"/>
        <family val="2"/>
      </rPr>
      <t>O)-Emissionen*) 1990 nach Sektoren und Bundesländern</t>
    </r>
  </si>
  <si>
    <r>
      <t>Distickstoffoxid (N</t>
    </r>
    <r>
      <rPr>
        <b/>
        <vertAlign val="subscript"/>
        <sz val="10"/>
        <rFont val="Arial"/>
        <family val="2"/>
      </rPr>
      <t>2</t>
    </r>
    <r>
      <rPr>
        <b/>
        <sz val="10"/>
        <rFont val="Arial"/>
        <family val="2"/>
      </rPr>
      <t>O)-Emissionen*) 1995 nach Sektoren und Bundesländern</t>
    </r>
  </si>
  <si>
    <r>
      <t>Distickstoffoxid (N</t>
    </r>
    <r>
      <rPr>
        <b/>
        <vertAlign val="subscript"/>
        <sz val="10"/>
        <rFont val="Arial"/>
        <family val="2"/>
      </rPr>
      <t>2</t>
    </r>
    <r>
      <rPr>
        <b/>
        <sz val="10"/>
        <rFont val="Arial"/>
        <family val="2"/>
      </rPr>
      <t>O)-Emissionen*) 2000 nach Sektoren und Bundesländern</t>
    </r>
  </si>
  <si>
    <r>
      <t>Distickstoffoxid (N</t>
    </r>
    <r>
      <rPr>
        <b/>
        <vertAlign val="subscript"/>
        <sz val="10"/>
        <rFont val="Arial"/>
        <family val="2"/>
      </rPr>
      <t>2</t>
    </r>
    <r>
      <rPr>
        <b/>
        <sz val="10"/>
        <rFont val="Arial"/>
        <family val="2"/>
      </rPr>
      <t>O)-Emissionen*) 2005 nach Sektoren und Bundesländern</t>
    </r>
  </si>
  <si>
    <r>
      <t>Distickstoffoxid (N</t>
    </r>
    <r>
      <rPr>
        <b/>
        <vertAlign val="subscript"/>
        <sz val="10"/>
        <rFont val="Arial"/>
        <family val="2"/>
      </rPr>
      <t>2</t>
    </r>
    <r>
      <rPr>
        <b/>
        <sz val="10"/>
        <rFont val="Arial"/>
        <family val="2"/>
      </rPr>
      <t>O)-Emissionen*) 2010 nach Sektoren und Bundesländern</t>
    </r>
  </si>
  <si>
    <r>
      <t>Distickstoffoxid (N</t>
    </r>
    <r>
      <rPr>
        <b/>
        <vertAlign val="subscript"/>
        <sz val="10"/>
        <rFont val="Arial"/>
        <family val="2"/>
      </rPr>
      <t>2</t>
    </r>
    <r>
      <rPr>
        <b/>
        <sz val="10"/>
        <rFont val="Arial"/>
        <family val="2"/>
      </rPr>
      <t>O)-Emissionen*) 2012 nach Sektoren und Bundesländern</t>
    </r>
  </si>
  <si>
    <r>
      <t>Distickstoffoxid (N</t>
    </r>
    <r>
      <rPr>
        <b/>
        <vertAlign val="subscript"/>
        <sz val="10"/>
        <rFont val="Arial"/>
        <family val="2"/>
      </rPr>
      <t>2</t>
    </r>
    <r>
      <rPr>
        <b/>
        <sz val="10"/>
        <rFont val="Arial"/>
        <family val="2"/>
      </rPr>
      <t>O)-Emissionen*) 2013 nach Sektoren und Bundesländern</t>
    </r>
  </si>
  <si>
    <r>
      <t>Distickstoffoxid (N</t>
    </r>
    <r>
      <rPr>
        <b/>
        <vertAlign val="subscript"/>
        <sz val="10"/>
        <rFont val="Arial"/>
        <family val="2"/>
      </rPr>
      <t>2</t>
    </r>
    <r>
      <rPr>
        <b/>
        <sz val="10"/>
        <rFont val="Arial"/>
        <family val="2"/>
      </rPr>
      <t>O)-Emissionen*) 2014 nach Sektoren und Bundesländern</t>
    </r>
  </si>
  <si>
    <r>
      <t>Distickstoffoxid (N</t>
    </r>
    <r>
      <rPr>
        <b/>
        <vertAlign val="subscript"/>
        <sz val="10"/>
        <rFont val="Arial"/>
        <family val="2"/>
      </rPr>
      <t>2</t>
    </r>
    <r>
      <rPr>
        <b/>
        <sz val="10"/>
        <rFont val="Arial"/>
        <family val="2"/>
      </rPr>
      <t>O)-Emissionen*) 2015 nach Sektoren und Bundesländern</t>
    </r>
  </si>
  <si>
    <r>
      <t>Distickstoffoxid (N</t>
    </r>
    <r>
      <rPr>
        <b/>
        <vertAlign val="subscript"/>
        <sz val="10"/>
        <rFont val="Arial"/>
        <family val="2"/>
      </rPr>
      <t>2</t>
    </r>
    <r>
      <rPr>
        <b/>
        <sz val="10"/>
        <rFont val="Arial"/>
        <family val="2"/>
      </rPr>
      <t>O)-Emissionen*) 2016 nach Sektoren und Bundesländern</t>
    </r>
  </si>
  <si>
    <r>
      <t>Distickstoffoxid (N</t>
    </r>
    <r>
      <rPr>
        <b/>
        <vertAlign val="subscript"/>
        <sz val="10"/>
        <rFont val="Arial"/>
        <family val="2"/>
      </rPr>
      <t>2</t>
    </r>
    <r>
      <rPr>
        <b/>
        <sz val="10"/>
        <rFont val="Arial"/>
        <family val="2"/>
      </rPr>
      <t>O)-Emissionen*) 2017 nach Sektoren und Bundesländern</t>
    </r>
  </si>
  <si>
    <r>
      <t>Methan (CH</t>
    </r>
    <r>
      <rPr>
        <vertAlign val="subscript"/>
        <sz val="10"/>
        <rFont val="Arial"/>
        <family val="2"/>
      </rPr>
      <t>4</t>
    </r>
    <r>
      <rPr>
        <sz val="10"/>
        <rFont val="Arial"/>
        <family val="2"/>
      </rPr>
      <t>)-Emissionen 1990 – 2017 nach Bundesländern</t>
    </r>
  </si>
  <si>
    <r>
      <t>Methan (CH</t>
    </r>
    <r>
      <rPr>
        <vertAlign val="subscript"/>
        <sz val="10"/>
        <rFont val="Arial"/>
        <family val="2"/>
      </rPr>
      <t>4</t>
    </r>
    <r>
      <rPr>
        <sz val="10"/>
        <rFont val="Arial"/>
        <family val="2"/>
      </rPr>
      <t>)-Emissionen je Einwohner/-in 1990 – 2017 nach Bundesländern</t>
    </r>
  </si>
  <si>
    <r>
      <t>Methan (CH</t>
    </r>
    <r>
      <rPr>
        <vertAlign val="subscript"/>
        <sz val="10"/>
        <rFont val="Arial"/>
        <family val="2"/>
      </rPr>
      <t>4</t>
    </r>
    <r>
      <rPr>
        <sz val="10"/>
        <rFont val="Arial"/>
        <family val="2"/>
      </rPr>
      <t>)-Emissionen 1990 nach Sektoren und Bundesländern</t>
    </r>
  </si>
  <si>
    <r>
      <t>Methan (CH</t>
    </r>
    <r>
      <rPr>
        <vertAlign val="subscript"/>
        <sz val="10"/>
        <rFont val="Arial"/>
        <family val="2"/>
      </rPr>
      <t>4</t>
    </r>
    <r>
      <rPr>
        <sz val="10"/>
        <rFont val="Arial"/>
        <family val="2"/>
      </rPr>
      <t>)-Emissionen 1995 nach Sektoren und Bundesländern</t>
    </r>
  </si>
  <si>
    <r>
      <t>Methan (CH</t>
    </r>
    <r>
      <rPr>
        <vertAlign val="subscript"/>
        <sz val="10"/>
        <rFont val="Arial"/>
        <family val="2"/>
      </rPr>
      <t>4</t>
    </r>
    <r>
      <rPr>
        <sz val="10"/>
        <rFont val="Arial"/>
        <family val="2"/>
      </rPr>
      <t>)-Emissionen 2000 nach Sektoren und Bundesländern</t>
    </r>
  </si>
  <si>
    <r>
      <t>Methan (CH</t>
    </r>
    <r>
      <rPr>
        <vertAlign val="subscript"/>
        <sz val="10"/>
        <rFont val="Arial"/>
        <family val="2"/>
      </rPr>
      <t>4</t>
    </r>
    <r>
      <rPr>
        <sz val="10"/>
        <rFont val="Arial"/>
        <family val="2"/>
      </rPr>
      <t>)-Emissionen 2005 nach Sektoren und Bundesländern</t>
    </r>
  </si>
  <si>
    <r>
      <t>Methan (CH</t>
    </r>
    <r>
      <rPr>
        <vertAlign val="subscript"/>
        <sz val="10"/>
        <rFont val="Arial"/>
        <family val="2"/>
      </rPr>
      <t>4</t>
    </r>
    <r>
      <rPr>
        <sz val="10"/>
        <rFont val="Arial"/>
        <family val="2"/>
      </rPr>
      <t>)-Emissionen 2010 nach Sektoren und Bundesländern</t>
    </r>
  </si>
  <si>
    <r>
      <t>Methan (CH</t>
    </r>
    <r>
      <rPr>
        <vertAlign val="subscript"/>
        <sz val="10"/>
        <rFont val="Arial"/>
        <family val="2"/>
      </rPr>
      <t>4</t>
    </r>
    <r>
      <rPr>
        <sz val="10"/>
        <rFont val="Arial"/>
        <family val="2"/>
      </rPr>
      <t>)-Emissionen 2012 nach Sektoren und Bundesländern</t>
    </r>
  </si>
  <si>
    <r>
      <t>Methan (CH</t>
    </r>
    <r>
      <rPr>
        <vertAlign val="subscript"/>
        <sz val="10"/>
        <rFont val="Arial"/>
        <family val="2"/>
      </rPr>
      <t>4</t>
    </r>
    <r>
      <rPr>
        <sz val="10"/>
        <rFont val="Arial"/>
        <family val="2"/>
      </rPr>
      <t>)-Emissionen 2013 nach Sektoren und Bundesländern</t>
    </r>
  </si>
  <si>
    <r>
      <t>Methan (CH</t>
    </r>
    <r>
      <rPr>
        <vertAlign val="subscript"/>
        <sz val="10"/>
        <rFont val="Arial"/>
        <family val="2"/>
      </rPr>
      <t>4</t>
    </r>
    <r>
      <rPr>
        <sz val="10"/>
        <rFont val="Arial"/>
        <family val="2"/>
      </rPr>
      <t>)-Emissionen 2014 nach Sektoren und Bundesländern</t>
    </r>
  </si>
  <si>
    <r>
      <t>Methan (CH</t>
    </r>
    <r>
      <rPr>
        <vertAlign val="subscript"/>
        <sz val="10"/>
        <rFont val="Arial"/>
        <family val="2"/>
      </rPr>
      <t>4</t>
    </r>
    <r>
      <rPr>
        <sz val="10"/>
        <rFont val="Arial"/>
        <family val="2"/>
      </rPr>
      <t>)-Emissionen 2015 nach Sektoren und Bundesländern</t>
    </r>
  </si>
  <si>
    <r>
      <t>Methan (CH</t>
    </r>
    <r>
      <rPr>
        <vertAlign val="subscript"/>
        <sz val="10"/>
        <rFont val="Arial"/>
        <family val="2"/>
      </rPr>
      <t>4</t>
    </r>
    <r>
      <rPr>
        <sz val="10"/>
        <rFont val="Arial"/>
        <family val="2"/>
      </rPr>
      <t>)-Emissionen 2016 nach Sektoren und Bundesländern</t>
    </r>
  </si>
  <si>
    <r>
      <t>Methan (CH</t>
    </r>
    <r>
      <rPr>
        <vertAlign val="subscript"/>
        <sz val="10"/>
        <rFont val="Arial"/>
        <family val="2"/>
      </rPr>
      <t>4</t>
    </r>
    <r>
      <rPr>
        <sz val="10"/>
        <rFont val="Arial"/>
        <family val="2"/>
      </rPr>
      <t>)-Emissionen 2017 nach Sektoren und Bundesländern</t>
    </r>
  </si>
  <si>
    <r>
      <t>Distickstoffoxid (N</t>
    </r>
    <r>
      <rPr>
        <vertAlign val="subscript"/>
        <sz val="10"/>
        <rFont val="Arial"/>
        <family val="2"/>
      </rPr>
      <t>2</t>
    </r>
    <r>
      <rPr>
        <sz val="10"/>
        <rFont val="Arial"/>
        <family val="2"/>
      </rPr>
      <t>O)-Emissionen 1990 – 2017 nach Bundesländern</t>
    </r>
  </si>
  <si>
    <r>
      <t>Distickstoffoxid (N</t>
    </r>
    <r>
      <rPr>
        <vertAlign val="subscript"/>
        <sz val="10"/>
        <rFont val="Arial"/>
        <family val="2"/>
      </rPr>
      <t>2</t>
    </r>
    <r>
      <rPr>
        <sz val="10"/>
        <rFont val="Arial"/>
        <family val="2"/>
      </rPr>
      <t>O)-Emissionen je Einwohner/-in 1990 – 2017 nach Bundesländern</t>
    </r>
  </si>
  <si>
    <r>
      <t>Distickstoffoxid (N</t>
    </r>
    <r>
      <rPr>
        <vertAlign val="subscript"/>
        <sz val="10"/>
        <rFont val="Arial"/>
        <family val="2"/>
      </rPr>
      <t>2</t>
    </r>
    <r>
      <rPr>
        <sz val="10"/>
        <rFont val="Arial"/>
        <family val="2"/>
      </rPr>
      <t>O)-Emissionen 1990 nach Sektoren und Bundesländern</t>
    </r>
  </si>
  <si>
    <r>
      <t>Distickstoffoxid (N</t>
    </r>
    <r>
      <rPr>
        <vertAlign val="subscript"/>
        <sz val="10"/>
        <rFont val="Arial"/>
        <family val="2"/>
      </rPr>
      <t>2</t>
    </r>
    <r>
      <rPr>
        <sz val="10"/>
        <rFont val="Arial"/>
        <family val="2"/>
      </rPr>
      <t>O)-Emissionen 1995 nach Sektoren und Bundesländern</t>
    </r>
  </si>
  <si>
    <r>
      <t>Distickstoffoxid (N</t>
    </r>
    <r>
      <rPr>
        <vertAlign val="subscript"/>
        <sz val="10"/>
        <rFont val="Arial"/>
        <family val="2"/>
      </rPr>
      <t>2</t>
    </r>
    <r>
      <rPr>
        <sz val="10"/>
        <rFont val="Arial"/>
        <family val="2"/>
      </rPr>
      <t>O)-Emissionen 2000 nach Sektoren und Bundesländern</t>
    </r>
  </si>
  <si>
    <r>
      <t>Distickstoffoxid (N</t>
    </r>
    <r>
      <rPr>
        <vertAlign val="subscript"/>
        <sz val="10"/>
        <rFont val="Arial"/>
        <family val="2"/>
      </rPr>
      <t>2</t>
    </r>
    <r>
      <rPr>
        <sz val="10"/>
        <rFont val="Arial"/>
        <family val="2"/>
      </rPr>
      <t>O)-Emissionen 2005 nach Sektoren und Bundesländern</t>
    </r>
  </si>
  <si>
    <r>
      <t>Distickstoffoxid (N</t>
    </r>
    <r>
      <rPr>
        <vertAlign val="subscript"/>
        <sz val="10"/>
        <rFont val="Arial"/>
        <family val="2"/>
      </rPr>
      <t>2</t>
    </r>
    <r>
      <rPr>
        <sz val="10"/>
        <rFont val="Arial"/>
        <family val="2"/>
      </rPr>
      <t>O)-Emissionen 2010 nach Sektoren und Bundesländern</t>
    </r>
  </si>
  <si>
    <r>
      <t>Distickstoffoxid (N</t>
    </r>
    <r>
      <rPr>
        <vertAlign val="subscript"/>
        <sz val="10"/>
        <rFont val="Arial"/>
        <family val="2"/>
      </rPr>
      <t>2</t>
    </r>
    <r>
      <rPr>
        <sz val="10"/>
        <rFont val="Arial"/>
        <family val="2"/>
      </rPr>
      <t>O)-Emissionen 2012 nach Sektoren und Bundesländern</t>
    </r>
  </si>
  <si>
    <r>
      <t>Distickstoffoxid (N</t>
    </r>
    <r>
      <rPr>
        <vertAlign val="subscript"/>
        <sz val="10"/>
        <rFont val="Arial"/>
        <family val="2"/>
      </rPr>
      <t>2</t>
    </r>
    <r>
      <rPr>
        <sz val="10"/>
        <rFont val="Arial"/>
        <family val="2"/>
      </rPr>
      <t>O)-Emissionen 2013 nach Sektoren und Bundesländern</t>
    </r>
  </si>
  <si>
    <r>
      <t>Distickstoffoxid (N</t>
    </r>
    <r>
      <rPr>
        <vertAlign val="subscript"/>
        <sz val="10"/>
        <rFont val="Arial"/>
        <family val="2"/>
      </rPr>
      <t>2</t>
    </r>
    <r>
      <rPr>
        <sz val="10"/>
        <rFont val="Arial"/>
        <family val="2"/>
      </rPr>
      <t>O)-Emissionen 2014 nach Sektoren und Bundesländern</t>
    </r>
  </si>
  <si>
    <r>
      <t>Distickstoffoxid (N</t>
    </r>
    <r>
      <rPr>
        <vertAlign val="subscript"/>
        <sz val="10"/>
        <rFont val="Arial"/>
        <family val="2"/>
      </rPr>
      <t>2</t>
    </r>
    <r>
      <rPr>
        <sz val="10"/>
        <rFont val="Arial"/>
        <family val="2"/>
      </rPr>
      <t>O)-Emissionen 2015 nach Sektoren und Bundesländern</t>
    </r>
  </si>
  <si>
    <r>
      <t>Distickstoffoxid (N</t>
    </r>
    <r>
      <rPr>
        <vertAlign val="subscript"/>
        <sz val="10"/>
        <rFont val="Arial"/>
        <family val="2"/>
      </rPr>
      <t>2</t>
    </r>
    <r>
      <rPr>
        <sz val="10"/>
        <rFont val="Arial"/>
        <family val="2"/>
      </rPr>
      <t>O)-Emissionen 2016 nach Sektoren und Bundesländern</t>
    </r>
  </si>
  <si>
    <r>
      <t>Distickstoffoxid (N</t>
    </r>
    <r>
      <rPr>
        <vertAlign val="subscript"/>
        <sz val="10"/>
        <rFont val="Arial"/>
        <family val="2"/>
      </rPr>
      <t>2</t>
    </r>
    <r>
      <rPr>
        <sz val="10"/>
        <rFont val="Arial"/>
        <family val="2"/>
      </rPr>
      <t>O)-Emissionen 2017 nach Sektoren und Bundesländern</t>
    </r>
  </si>
  <si>
    <t xml:space="preserve">  </t>
  </si>
  <si>
    <t>Dissipativer Gebrauch von Produkten 2018*) nach Art der Materialabgabe und Bundesländern</t>
  </si>
  <si>
    <t>*) vorläufige Werte</t>
  </si>
  <si>
    <r>
      <t>Methan (CH</t>
    </r>
    <r>
      <rPr>
        <b/>
        <vertAlign val="subscript"/>
        <sz val="10"/>
        <rFont val="Arial"/>
        <family val="2"/>
      </rPr>
      <t>4</t>
    </r>
    <r>
      <rPr>
        <b/>
        <sz val="10"/>
        <rFont val="Arial"/>
        <family val="2"/>
      </rPr>
      <t>)-Emissionen*) je Einwohner/-in 1990 – 2017 nach Bundesländern</t>
    </r>
  </si>
  <si>
    <r>
      <t>1) Quelle der Deutschlandwerte: Umweltbundesamt, Nationale Trendtabellen, Stand: Januar 2020, inklusive diffuse CO</t>
    </r>
    <r>
      <rPr>
        <vertAlign val="subscript"/>
        <sz val="10"/>
        <rFont val="Arial"/>
        <family val="2"/>
      </rPr>
      <t>2</t>
    </r>
    <r>
      <rPr>
        <sz val="10"/>
        <rFont val="Arial"/>
        <family val="2"/>
      </rPr>
      <t>-Emissionen aus Brennstoffen und der Landwirtschaft.</t>
    </r>
  </si>
  <si>
    <r>
      <t>*) Stand März 2021; beinhaltet CO</t>
    </r>
    <r>
      <rPr>
        <vertAlign val="subscript"/>
        <sz val="10"/>
        <rFont val="Arial"/>
        <family val="2"/>
      </rPr>
      <t>2</t>
    </r>
    <r>
      <rPr>
        <sz val="10"/>
        <rFont val="Arial"/>
        <family val="2"/>
      </rPr>
      <t>, CH</t>
    </r>
    <r>
      <rPr>
        <vertAlign val="subscript"/>
        <sz val="10"/>
        <rFont val="Arial"/>
        <family val="2"/>
      </rPr>
      <t>4</t>
    </r>
    <r>
      <rPr>
        <sz val="10"/>
        <rFont val="Arial"/>
        <family val="2"/>
      </rPr>
      <t xml:space="preserve"> und N</t>
    </r>
    <r>
      <rPr>
        <vertAlign val="subscript"/>
        <sz val="10"/>
        <rFont val="Arial"/>
        <family val="2"/>
      </rPr>
      <t>2</t>
    </r>
    <r>
      <rPr>
        <sz val="10"/>
        <rFont val="Arial"/>
        <family val="2"/>
      </rPr>
      <t>O ohne internationalen Luftverkehr, ohne Landnutzung, Landnutzungsänderung und Forstwirtschaft (LULUCF, NIR Sektor 4), ohne diffuse CO</t>
    </r>
    <r>
      <rPr>
        <vertAlign val="subscript"/>
        <sz val="10"/>
        <rFont val="Arial"/>
        <family val="2"/>
      </rPr>
      <t>2</t>
    </r>
    <r>
      <rPr>
        <sz val="10"/>
        <rFont val="Arial"/>
        <family val="2"/>
      </rPr>
      <t>-Emissionen aus Brennstoffen (NIR Sektor 1B) und aus der Landwirtschaft (NIR Sektor 3). Die CH</t>
    </r>
    <r>
      <rPr>
        <vertAlign val="subscript"/>
        <sz val="10"/>
        <rFont val="Arial"/>
        <family val="2"/>
      </rPr>
      <t>4</t>
    </r>
    <r>
      <rPr>
        <sz val="10"/>
        <rFont val="Arial"/>
        <family val="2"/>
      </rPr>
      <t>-Emissionen wurden mit dem GWP-Wert von 25, die N</t>
    </r>
    <r>
      <rPr>
        <vertAlign val="subscript"/>
        <sz val="10"/>
        <rFont val="Arial"/>
        <family val="2"/>
      </rPr>
      <t>2</t>
    </r>
    <r>
      <rPr>
        <sz val="10"/>
        <rFont val="Arial"/>
        <family val="2"/>
      </rPr>
      <t>O-Emissionen mit dem GWP-Wert von 298 in CO</t>
    </r>
    <r>
      <rPr>
        <vertAlign val="subscript"/>
        <sz val="10"/>
        <rFont val="Arial"/>
        <family val="2"/>
      </rPr>
      <t>2</t>
    </r>
    <r>
      <rPr>
        <sz val="10"/>
        <rFont val="Arial"/>
        <family val="2"/>
      </rPr>
      <t>-Äquivalente umgerechnet (GWP = Global Warming Potential). Ohne prozessbedingte CO</t>
    </r>
    <r>
      <rPr>
        <vertAlign val="subscript"/>
        <sz val="10"/>
        <rFont val="Arial"/>
        <family val="2"/>
      </rPr>
      <t>2</t>
    </r>
    <r>
      <rPr>
        <sz val="10"/>
        <rFont val="Arial"/>
        <family val="2"/>
      </rPr>
      <t>-Emissionen: Bayern bis 2007; Berlin; Brandenburg für 1990; Bremen; Hamburg für 1990 und 2006; Mecklenburg-Vorpommern; Niedersachsen, Nordrhein-Westfalen für 1990; Saarland; Sachsen für 1990 und 1995; Thüringen.</t>
    </r>
  </si>
  <si>
    <r>
      <t>Ohne prozessbedingte CO</t>
    </r>
    <r>
      <rPr>
        <vertAlign val="subscript"/>
        <sz val="10"/>
        <rFont val="Arial"/>
        <family val="2"/>
      </rPr>
      <t>2</t>
    </r>
    <r>
      <rPr>
        <sz val="10"/>
        <rFont val="Arial"/>
        <family val="2"/>
      </rPr>
      <t>-Emissionen: Bayern bis 2007; Berlin; Brandenburg für 1990; Bremen; Hamburg für 1990 und 2006; Mecklenburg-Vorpommern; Niedersachsen, Nordrhein-Westfalen für 1990; Saarland; Sachsen für 1990 und 1995; Thüringen.</t>
    </r>
  </si>
  <si>
    <r>
      <t>*) Stand März 2021; beinhaltet CO</t>
    </r>
    <r>
      <rPr>
        <vertAlign val="subscript"/>
        <sz val="10"/>
        <rFont val="Arial"/>
        <family val="2"/>
      </rPr>
      <t>2</t>
    </r>
    <r>
      <rPr>
        <sz val="10"/>
        <rFont val="Arial"/>
        <family val="2"/>
      </rPr>
      <t>, CH</t>
    </r>
    <r>
      <rPr>
        <vertAlign val="subscript"/>
        <sz val="10"/>
        <rFont val="Arial"/>
        <family val="2"/>
      </rPr>
      <t>4</t>
    </r>
    <r>
      <rPr>
        <sz val="10"/>
        <rFont val="Arial"/>
        <family val="2"/>
      </rPr>
      <t xml:space="preserve"> und N</t>
    </r>
    <r>
      <rPr>
        <vertAlign val="subscript"/>
        <sz val="10"/>
        <rFont val="Arial"/>
        <family val="2"/>
      </rPr>
      <t>2</t>
    </r>
    <r>
      <rPr>
        <sz val="10"/>
        <rFont val="Arial"/>
        <family val="2"/>
      </rPr>
      <t>O ohne internationalen Luftverkehr, ohne Landnutzung, Landnutzungsänderung und Forstwirtschaft (LULUCF, NIR Sektor 4), ohne diffuse CO</t>
    </r>
    <r>
      <rPr>
        <vertAlign val="subscript"/>
        <sz val="10"/>
        <rFont val="Arial"/>
        <family val="2"/>
      </rPr>
      <t>2</t>
    </r>
    <r>
      <rPr>
        <sz val="10"/>
        <rFont val="Arial"/>
        <family val="2"/>
      </rPr>
      <t>-Emissionen aus Brennstoffen (NIR Sektor 1B) und aus der Landwirtschaft (NIR Sektor 3). Die CH</t>
    </r>
    <r>
      <rPr>
        <vertAlign val="subscript"/>
        <sz val="10"/>
        <rFont val="Arial"/>
        <family val="2"/>
      </rPr>
      <t>4</t>
    </r>
    <r>
      <rPr>
        <sz val="10"/>
        <rFont val="Arial"/>
        <family val="2"/>
      </rPr>
      <t>-Emissionen wurden mit dem GWP-Wert von 25, die N</t>
    </r>
    <r>
      <rPr>
        <vertAlign val="subscript"/>
        <sz val="10"/>
        <rFont val="Arial"/>
        <family val="2"/>
      </rPr>
      <t>2</t>
    </r>
    <r>
      <rPr>
        <sz val="10"/>
        <rFont val="Arial"/>
        <family val="2"/>
      </rPr>
      <t>O-Emissionen mit dem GWP-Wert von 298 in CO</t>
    </r>
    <r>
      <rPr>
        <vertAlign val="subscript"/>
        <sz val="10"/>
        <rFont val="Arial"/>
        <family val="2"/>
      </rPr>
      <t>2</t>
    </r>
    <r>
      <rPr>
        <sz val="10"/>
        <rFont val="Arial"/>
        <family val="2"/>
      </rPr>
      <t>-Äquivalente umgerechnet (GWP = Global Warming Potential).</t>
    </r>
  </si>
  <si>
    <t>1) Korrektur der Deponieemissionsberechnung</t>
  </si>
  <si>
    <t xml:space="preserve">*) Stand März 2021; Ergebnisse von Modellrechnungen in Anlehnung an Methoden des Umweltbundesamtes zur Erstellung des nationalen Inventarberichts (NIR) Deutschland 2020; weitere Informationen siehe Methodenbeschreibung: </t>
  </si>
  <si>
    <t>*) Stand März 2021; Korrektur der Deponieemissionsberechnung; Ergebnisse von Modellrechnungen in Anlehnung an Methoden des Umweltbundesamtes zur Erstellung des nationalen Inventarberichts (NIR) Deutschland 2020; Sektorabgrenzungen und weitere Informationen siehe Methodenbeschreibung:</t>
  </si>
  <si>
    <t>Nachhaltigkeitsindikator: Durchschnittliche tägliche Veränderung 
der Siedlungs- und Verkehrsfläche vom 1. Januar 1993 bis zum 31. Dezember 2018 nach Bundesländern</t>
  </si>
  <si>
    <t>(In den Tabellen 5.31, 5.32 sowie 5.43 wurden die Methan-Emissionen korrigiert. Betroffen sind das Berichtsjahr 2017 sowie alle Bundesländer.)</t>
  </si>
  <si>
    <t>(In den Tabellen 5.1 und 5.2 wurden die Treibhausgasemissionen korrigiert. Betroffen sind das Berichtsjahr 2017 sowie alle Bundesländer.)</t>
  </si>
  <si>
    <t>(In den Tabellen 6.2.1 bis 6.2.7, 6.2.9 bis 6.2.11, 6.2.13 bis 6.2.16 wurden die Methanemissionen korrigiert. Betroffen ist das Berichtsjahr 2017.)</t>
  </si>
  <si>
    <t>(In der Tabelle 5.2 wurden die Bezugszahlen für das Jahr 1990 korrigiert. Deswegen wurde für den Tabellenbereich 1990 = 100 die gesamte Zeitreihe korrigiert. Betroffen sind alle Bundesländer)</t>
  </si>
  <si>
    <t>{"extentsLinked":false,"version":2}</t>
  </si>
  <si>
    <t>Erschienen im November 2020, korrigiert am 24.03.2021, 2. Korrektur am 11.08.2021</t>
  </si>
  <si>
    <t>(in der Tabelle 10.17 wurde für den spezifischen Wassereinsatz der Insgesamt-Wert korrigiert. Betroffen sind alle Bundesländer)</t>
  </si>
  <si>
    <t>(in der Tabelle 10.24 wurde für die spezifische Abwassereinleitung der Insgesamt-Wert korrigiert. Betroffen sind alle Bundesländer)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</si>
</sst>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4">
    <numFmt numFmtId="44" formatCode="_-* #,##0.00\ &quot;€&quot;_-;\-* #,##0.00\ &quot;€&quot;_-;_-* &quot;-&quot;??\ &quot;€&quot;_-;_-@_-"/>
    <numFmt numFmtId="43" formatCode="_-* #,##0.00_-;\-* #,##0.00_-;_-* &quot;-&quot;??_-;_-@_-"/>
    <numFmt numFmtId="164" formatCode="_-* #,##0\ _€_-;\-* #,##0\ _€_-;_-* &quot;-&quot;\ _€_-;_-@_-"/>
    <numFmt numFmtId="165" formatCode="_-* #,##0.00\ _€_-;\-* #,##0.00\ _€_-;_-* &quot;-&quot;??\ _€_-;_-@_-"/>
    <numFmt numFmtId="166" formatCode="\ ##\ ###\ ##0.0\ \ ;\ \–#\ ###\ ##0.0\ \ ;\ * \–\ \ ;\ * @\ \ "/>
    <numFmt numFmtId="167" formatCode="\ #\ ###\ ###\ ##0\ \ ;\ \–###\ ###\ ##0\ \ ;\ * \–\ \ ;\ * @\ \ "/>
    <numFmt numFmtId="168" formatCode="_-* #,##0.00\ _D_M_-;\-* #,##0.00\ _D_M_-;_-* &quot;-&quot;??\ _D_M_-;_-@_-"/>
    <numFmt numFmtId="169" formatCode="&quot;.  &quot;"/>
    <numFmt numFmtId="170" formatCode="&quot;–    &quot;"/>
    <numFmt numFmtId="171" formatCode="#,##0,&quot; &quot;"/>
    <numFmt numFmtId="172" formatCode="#\ ##0;\–#\ ##0;\–"/>
    <numFmt numFmtId="173" formatCode="#\ ##0.00;\–#\ ###\ ##0.00;\–"/>
    <numFmt numFmtId="174" formatCode="#\ ###\ ##0;\–#\ ###\ ##0;\–"/>
    <numFmt numFmtId="175" formatCode="#,##0.00;\–#,##0.00;\–"/>
    <numFmt numFmtId="176" formatCode="\+#\ ##0.00;\–#\ ###\ ##0.00;\–"/>
    <numFmt numFmtId="177" formatCode="#\ ##0"/>
    <numFmt numFmtId="178" formatCode="\+0.00;\–0.00"/>
    <numFmt numFmtId="179" formatCode="\+0.00;\–0.00;\–"/>
    <numFmt numFmtId="180" formatCode="#\ ##0.0;\–#\ ##0.0;\–"/>
    <numFmt numFmtId="181" formatCode="#\ ##0.00;\–#\ ##0.00;\–"/>
    <numFmt numFmtId="182" formatCode="#\ ##0.00"/>
    <numFmt numFmtId="183" formatCode="0;\–0;\–"/>
    <numFmt numFmtId="184" formatCode="#\ ##0.0;\–#\ ###\ ##0.0;\–"/>
    <numFmt numFmtId="185" formatCode="0.0"/>
    <numFmt numFmtId="186" formatCode="\+#\ ##0.0;\–#\ ###\ ##0.0;\–"/>
    <numFmt numFmtId="187" formatCode="#,##0;\–#,##0;\–"/>
    <numFmt numFmtId="188" formatCode="\+#\ ##0;\–#\ ##0;\–"/>
    <numFmt numFmtId="189" formatCode="#\ ###\ ###\ ##0\ \ ;\ \–###\ ###\ ##0\ \ ;\ \ \–\ \ ;\ \ \ \.\ \ "/>
    <numFmt numFmtId="190" formatCode="\+#\ ##0.00;\–#\ ##0.00;\–"/>
    <numFmt numFmtId="191" formatCode="\+0;\–0;\–"/>
    <numFmt numFmtId="192" formatCode="###\ ###\ ###\ ###;;0"/>
    <numFmt numFmtId="193" formatCode="0.00;\–0.00;\–"/>
    <numFmt numFmtId="194" formatCode="\+#\ ##0.0;\–#\ ##0.0;\–"/>
    <numFmt numFmtId="195" formatCode="#\ ##0.0;\–#\ ##0;\–"/>
    <numFmt numFmtId="196" formatCode="#\ ###\ ###\ ##0\ \ ;\ \–###\ ###\ ##0\ \ ;\ * \–\ \ ;\ * @\ \ "/>
    <numFmt numFmtId="197" formatCode="###\ ##0.0\ \ ;\ * \–###\ ##0.0\ \ ;\ * \X\ \ ;\ * @\ \ "/>
    <numFmt numFmtId="198" formatCode="###\ ##0.00\ \ ;\ * \–###\ ##0.0\ \ ;\ * \X\ \ ;\ * @\ \ "/>
    <numFmt numFmtId="199" formatCode="#\ ###\ ##0.0&quot;  &quot;"/>
    <numFmt numFmtId="200" formatCode="0.000000"/>
    <numFmt numFmtId="201" formatCode="##\ ###\ ##0\ "/>
    <numFmt numFmtId="202" formatCode="###\ ###\ ###"/>
    <numFmt numFmtId="203" formatCode="##.000000\ ###\ ##0\ "/>
    <numFmt numFmtId="204" formatCode="#\ ###\ ##0"/>
    <numFmt numFmtId="205" formatCode="\+#,##0.00;\–#,##0.00;\–"/>
  </numFmts>
  <fonts count="10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8"/>
      <name val="Arial"/>
      <family val="2"/>
    </font>
    <font>
      <sz val="10"/>
      <name val="Arial"/>
      <family val="2"/>
    </font>
    <font>
      <vertAlign val="superscript"/>
      <sz val="10"/>
      <name val="Arial"/>
      <family val="2"/>
    </font>
    <font>
      <sz val="7"/>
      <name val="Arial"/>
      <family val="2"/>
    </font>
    <font>
      <sz val="6.5"/>
      <name val="MS Sans Serif"/>
      <family val="2"/>
    </font>
    <font>
      <vertAlign val="subscript"/>
      <sz val="10"/>
      <name val="Arial"/>
      <family val="2"/>
    </font>
    <font>
      <sz val="8"/>
      <name val="Arial"/>
      <family val="2"/>
    </font>
    <font>
      <sz val="10"/>
      <name val="MS Sans Serif"/>
      <family val="2"/>
    </font>
    <font>
      <b/>
      <sz val="11"/>
      <name val="Arial"/>
      <family val="2"/>
    </font>
    <font>
      <b/>
      <u/>
      <sz val="10"/>
      <color indexed="12"/>
      <name val="Arial"/>
      <family val="2"/>
    </font>
    <font>
      <u/>
      <sz val="10"/>
      <name val="Arial"/>
      <family val="2"/>
    </font>
    <font>
      <sz val="11"/>
      <name val="Arial"/>
      <family val="2"/>
    </font>
    <font>
      <b/>
      <u/>
      <sz val="11"/>
      <name val="Arial"/>
      <family val="2"/>
    </font>
    <font>
      <b/>
      <u/>
      <sz val="12"/>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u/>
      <sz val="10"/>
      <color indexed="12"/>
      <name val="Arial"/>
      <family val="2"/>
    </font>
    <font>
      <u/>
      <sz val="10"/>
      <color indexed="12"/>
      <name val="Arial"/>
      <family val="2"/>
    </font>
    <font>
      <sz val="9"/>
      <name val="Times New Roman"/>
      <family val="1"/>
    </font>
    <font>
      <i/>
      <sz val="6"/>
      <name val="AGaramond"/>
      <family val="1"/>
    </font>
    <font>
      <b/>
      <sz val="11"/>
      <color indexed="10"/>
      <name val="Calibri"/>
      <family val="2"/>
    </font>
    <font>
      <b/>
      <sz val="9"/>
      <name val="Times New Roman"/>
      <family val="1"/>
    </font>
    <font>
      <b/>
      <sz val="12"/>
      <name val="Times New Roman"/>
      <family val="1"/>
    </font>
    <font>
      <sz val="11"/>
      <color indexed="19"/>
      <name val="Calibri"/>
      <family val="2"/>
    </font>
    <font>
      <sz val="8"/>
      <name val="Helvetica"/>
      <family val="2"/>
    </font>
    <font>
      <b/>
      <sz val="7"/>
      <name val="AGaramond"/>
      <family val="1"/>
    </font>
    <font>
      <sz val="7"/>
      <name val="AGaramond"/>
      <family val="1"/>
    </font>
    <font>
      <sz val="7"/>
      <name val="Times New Roman"/>
      <family val="1"/>
    </font>
    <font>
      <sz val="11"/>
      <color indexed="8"/>
      <name val="Calibri"/>
      <family val="2"/>
      <scheme val="minor"/>
    </font>
    <font>
      <sz val="11"/>
      <color theme="1"/>
      <name val="Calibri"/>
      <family val="2"/>
      <scheme val="minor"/>
    </font>
    <font>
      <i/>
      <sz val="10"/>
      <name val="FuturaMedium"/>
      <family val="2"/>
    </font>
    <font>
      <i/>
      <sz val="6.5"/>
      <name val="Futura CondensedLight"/>
      <family val="2"/>
    </font>
    <font>
      <sz val="6.5"/>
      <name val="Futura Condensed"/>
      <family val="2"/>
    </font>
    <font>
      <i/>
      <sz val="7"/>
      <name val="AGaramond"/>
      <family val="1"/>
    </font>
    <font>
      <b/>
      <sz val="15"/>
      <color indexed="57"/>
      <name val="Calibri"/>
      <family val="2"/>
    </font>
    <font>
      <b/>
      <sz val="13"/>
      <color indexed="57"/>
      <name val="Calibri"/>
      <family val="2"/>
    </font>
    <font>
      <b/>
      <sz val="11"/>
      <color indexed="57"/>
      <name val="Calibri"/>
      <family val="2"/>
    </font>
    <font>
      <b/>
      <sz val="18"/>
      <color indexed="57"/>
      <name val="Cambria"/>
      <family val="2"/>
    </font>
    <font>
      <b/>
      <sz val="7"/>
      <name val="Arial"/>
      <family val="2"/>
    </font>
    <font>
      <sz val="10"/>
      <color rgb="FFFF0000"/>
      <name val="Arial"/>
      <family val="2"/>
    </font>
    <font>
      <u/>
      <sz val="10"/>
      <color rgb="FF0000FF"/>
      <name val="Arial"/>
      <family val="2"/>
    </font>
    <font>
      <sz val="11"/>
      <color rgb="FFFF0000"/>
      <name val="Arial"/>
      <family val="2"/>
    </font>
    <font>
      <sz val="9"/>
      <color rgb="FFFF0000"/>
      <name val="Arial"/>
      <family val="2"/>
    </font>
    <font>
      <u/>
      <sz val="11"/>
      <color rgb="FF0000FF"/>
      <name val="Arial"/>
      <family val="2"/>
    </font>
    <font>
      <b/>
      <u/>
      <sz val="10"/>
      <color rgb="FF0000FF"/>
      <name val="Arial"/>
      <family val="2"/>
    </font>
    <font>
      <sz val="9"/>
      <name val="Arial"/>
      <family val="2"/>
    </font>
    <font>
      <b/>
      <u/>
      <sz val="11"/>
      <color indexed="12"/>
      <name val="Arial"/>
      <family val="2"/>
    </font>
    <font>
      <b/>
      <sz val="10"/>
      <name val="Arial"/>
      <family val="2"/>
    </font>
    <font>
      <sz val="10"/>
      <color rgb="FF0000FF"/>
      <name val="Arial"/>
      <family val="2"/>
    </font>
    <font>
      <sz val="9"/>
      <color indexed="10"/>
      <name val="Arial"/>
      <family val="2"/>
    </font>
    <font>
      <sz val="10"/>
      <color indexed="10"/>
      <name val="Arial"/>
      <family val="2"/>
    </font>
    <font>
      <i/>
      <sz val="10"/>
      <color indexed="10"/>
      <name val="Arial"/>
      <family val="2"/>
    </font>
    <font>
      <b/>
      <vertAlign val="superscript"/>
      <sz val="10"/>
      <name val="Arial"/>
      <family val="2"/>
    </font>
    <font>
      <sz val="9"/>
      <color indexed="57"/>
      <name val="Arial"/>
      <family val="2"/>
    </font>
    <font>
      <sz val="10"/>
      <color indexed="57"/>
      <name val="Arial"/>
      <family val="2"/>
    </font>
    <font>
      <b/>
      <sz val="8"/>
      <name val="Arial Narrow"/>
      <family val="2"/>
    </font>
    <font>
      <b/>
      <vertAlign val="subscript"/>
      <sz val="10"/>
      <name val="Arial"/>
      <family val="2"/>
    </font>
    <font>
      <i/>
      <sz val="10"/>
      <name val="Arial"/>
      <family val="2"/>
    </font>
    <font>
      <sz val="10"/>
      <color indexed="8"/>
      <name val="Arial"/>
      <family val="2"/>
    </font>
    <font>
      <b/>
      <sz val="14"/>
      <color rgb="FFFF0000"/>
      <name val="Arial"/>
      <family val="2"/>
    </font>
    <font>
      <vertAlign val="subscript"/>
      <sz val="11"/>
      <color rgb="FFFF0000"/>
      <name val="Arial"/>
      <family val="2"/>
    </font>
    <font>
      <u/>
      <sz val="11"/>
      <color rgb="FFFF0000"/>
      <name val="Arial"/>
      <family val="2"/>
    </font>
    <font>
      <sz val="9"/>
      <color theme="1"/>
      <name val="Arial"/>
      <family val="2"/>
    </font>
    <font>
      <b/>
      <sz val="10"/>
      <color rgb="FFFF0000"/>
      <name val="Arial"/>
      <family val="2"/>
    </font>
    <font>
      <sz val="7"/>
      <color rgb="FFFF0000"/>
      <name val="Arial"/>
      <family val="2"/>
    </font>
    <font>
      <b/>
      <sz val="10"/>
      <color theme="1"/>
      <name val="Arial"/>
      <family val="2"/>
    </font>
    <font>
      <sz val="10"/>
      <name val="Calibri"/>
      <family val="2"/>
    </font>
    <font>
      <u/>
      <sz val="10"/>
      <color theme="10"/>
      <name val="Arial"/>
      <family val="2"/>
    </font>
    <font>
      <strike/>
      <sz val="10"/>
      <color rgb="FFFF0000"/>
      <name val="Arial"/>
      <family val="2"/>
    </font>
    <font>
      <sz val="10"/>
      <color theme="1" tint="4.9989318521683403E-2"/>
      <name val="Arial"/>
      <family val="2"/>
    </font>
    <font>
      <vertAlign val="superscript"/>
      <sz val="10"/>
      <color theme="1" tint="4.9989318521683403E-2"/>
      <name val="Arial"/>
      <family val="2"/>
    </font>
    <font>
      <sz val="10"/>
      <color rgb="FF000000"/>
      <name val="Arial"/>
      <family val="2"/>
    </font>
    <font>
      <sz val="8"/>
      <color rgb="FFFF0000"/>
      <name val="Arial"/>
      <family val="2"/>
    </font>
    <font>
      <sz val="8"/>
      <color rgb="FF000000"/>
      <name val="Arial"/>
      <family val="2"/>
    </font>
    <font>
      <u/>
      <sz val="11"/>
      <color theme="10"/>
      <name val="Calibri"/>
      <family val="2"/>
      <scheme val="minor"/>
    </font>
    <font>
      <sz val="11"/>
      <color theme="1"/>
      <name val="Arial"/>
      <family val="2"/>
    </font>
    <font>
      <sz val="11"/>
      <color rgb="FF000000"/>
      <name val="Segoe UI"/>
      <family val="2"/>
    </font>
    <font>
      <b/>
      <u/>
      <sz val="10"/>
      <name val="Arial"/>
      <family val="2"/>
    </font>
    <font>
      <strike/>
      <sz val="10"/>
      <name val="Arial"/>
      <family val="2"/>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indexed="54"/>
      </patternFill>
    </fill>
    <fill>
      <patternFill patternType="solid">
        <fgColor indexed="9"/>
      </patternFill>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s>
  <borders count="33">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top/>
      <bottom/>
      <diagonal/>
    </border>
    <border>
      <left style="double">
        <color indexed="63"/>
      </left>
      <right style="double">
        <color indexed="63"/>
      </right>
      <top style="double">
        <color indexed="63"/>
      </top>
      <bottom style="double">
        <color indexed="63"/>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right/>
      <top style="thin">
        <color indexed="49"/>
      </top>
      <bottom style="double">
        <color indexed="49"/>
      </bottom>
      <diagonal/>
    </border>
    <border>
      <left/>
      <right style="medium">
        <color indexed="64"/>
      </right>
      <top/>
      <bottom/>
      <diagonal/>
    </border>
    <border>
      <left/>
      <right/>
      <top/>
      <bottom style="thick">
        <color indexed="49"/>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medium">
        <color indexed="64"/>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s>
  <cellStyleXfs count="505">
    <xf numFmtId="0" fontId="0" fillId="0" borderId="0"/>
    <xf numFmtId="0" fontId="26" fillId="2"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8" borderId="0" applyNumberFormat="0" applyBorder="0" applyAlignment="0" applyProtection="0"/>
    <xf numFmtId="0" fontId="26" fillId="11"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7" fillId="19" borderId="0" applyNumberFormat="0" applyBorder="0" applyAlignment="0" applyProtection="0"/>
    <xf numFmtId="0" fontId="28" fillId="20" borderId="1" applyNumberFormat="0" applyAlignment="0" applyProtection="0"/>
    <xf numFmtId="0" fontId="29" fillId="20" borderId="2" applyNumberFormat="0" applyAlignment="0" applyProtection="0"/>
    <xf numFmtId="0" fontId="30" fillId="7" borderId="2" applyNumberFormat="0" applyAlignment="0" applyProtection="0"/>
    <xf numFmtId="0" fontId="31" fillId="0" borderId="3" applyNumberFormat="0" applyFill="0" applyAlignment="0" applyProtection="0"/>
    <xf numFmtId="0" fontId="32" fillId="0" borderId="0" applyNumberFormat="0" applyFill="0" applyBorder="0" applyAlignment="0" applyProtection="0"/>
    <xf numFmtId="0" fontId="33" fillId="4" borderId="0" applyNumberFormat="0" applyBorder="0" applyAlignment="0" applyProtection="0"/>
    <xf numFmtId="0" fontId="11"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8" fillId="0" borderId="0">
      <alignment horizontal="left"/>
    </xf>
    <xf numFmtId="165" fontId="13" fillId="0" borderId="0" applyFont="0" applyFill="0" applyBorder="0" applyAlignment="0" applyProtection="0"/>
    <xf numFmtId="0" fontId="15" fillId="0" borderId="0">
      <alignment horizontal="right"/>
    </xf>
    <xf numFmtId="0" fontId="34" fillId="21" borderId="0" applyNumberFormat="0" applyBorder="0" applyAlignment="0" applyProtection="0"/>
    <xf numFmtId="0" fontId="10" fillId="22" borderId="4" applyNumberFormat="0" applyFont="0" applyAlignment="0" applyProtection="0"/>
    <xf numFmtId="0" fontId="35" fillId="3" borderId="0" applyNumberFormat="0" applyBorder="0" applyAlignment="0" applyProtection="0"/>
    <xf numFmtId="0" fontId="13" fillId="0" borderId="0"/>
    <xf numFmtId="0" fontId="13" fillId="0" borderId="0"/>
    <xf numFmtId="0" fontId="36" fillId="0" borderId="0" applyNumberFormat="0" applyFill="0" applyBorder="0" applyAlignment="0" applyProtection="0"/>
    <xf numFmtId="0" fontId="37" fillId="0" borderId="5" applyNumberFormat="0" applyFill="0" applyAlignment="0" applyProtection="0"/>
    <xf numFmtId="0" fontId="38" fillId="0" borderId="6" applyNumberFormat="0" applyFill="0" applyAlignment="0" applyProtection="0"/>
    <xf numFmtId="0" fontId="39" fillId="0" borderId="7" applyNumberFormat="0" applyFill="0" applyAlignment="0" applyProtection="0"/>
    <xf numFmtId="0" fontId="39" fillId="0" borderId="0" applyNumberFormat="0" applyFill="0" applyBorder="0" applyAlignment="0" applyProtection="0"/>
    <xf numFmtId="0" fontId="40" fillId="0" borderId="8" applyNumberFormat="0" applyFill="0" applyAlignment="0" applyProtection="0"/>
    <xf numFmtId="0" fontId="41" fillId="0" borderId="0" applyNumberFormat="0" applyFill="0" applyBorder="0" applyAlignment="0" applyProtection="0"/>
    <xf numFmtId="0" fontId="16" fillId="0" borderId="9">
      <alignment horizontal="left"/>
    </xf>
    <xf numFmtId="0" fontId="42" fillId="23" borderId="10" applyNumberFormat="0" applyAlignment="0" applyProtection="0"/>
    <xf numFmtId="0" fontId="10" fillId="0" borderId="0"/>
    <xf numFmtId="0" fontId="11" fillId="0" borderId="0" applyNumberFormat="0" applyFill="0" applyBorder="0" applyAlignment="0" applyProtection="0">
      <alignment vertical="top"/>
      <protection locked="0"/>
    </xf>
    <xf numFmtId="0" fontId="10" fillId="0" borderId="0"/>
    <xf numFmtId="0" fontId="26" fillId="8"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49" fontId="45" fillId="0" borderId="12" applyNumberFormat="0" applyFont="0" applyFill="0" applyBorder="0" applyProtection="0">
      <alignment horizontal="left" vertical="center" indent="2"/>
    </xf>
    <xf numFmtId="0" fontId="26" fillId="6" borderId="0" applyNumberFormat="0" applyBorder="0" applyAlignment="0" applyProtection="0"/>
    <xf numFmtId="0" fontId="26" fillId="6"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49" fontId="45" fillId="0" borderId="22" applyNumberFormat="0" applyFont="0" applyFill="0" applyBorder="0" applyProtection="0">
      <alignment horizontal="left" vertical="center" indent="5"/>
    </xf>
    <xf numFmtId="0" fontId="27" fillId="6" borderId="0" applyNumberFormat="0" applyBorder="0" applyAlignment="0" applyProtection="0"/>
    <xf numFmtId="0" fontId="27" fillId="9" borderId="0" applyNumberFormat="0" applyBorder="0" applyAlignment="0" applyProtection="0"/>
    <xf numFmtId="0" fontId="27" fillId="11" borderId="0" applyNumberFormat="0" applyBorder="0" applyAlignment="0" applyProtection="0"/>
    <xf numFmtId="0" fontId="27" fillId="20" borderId="0" applyNumberFormat="0" applyBorder="0" applyAlignment="0" applyProtection="0"/>
    <xf numFmtId="0" fontId="27" fillId="6" borderId="0" applyNumberFormat="0" applyBorder="0" applyAlignment="0" applyProtection="0"/>
    <xf numFmtId="0" fontId="27" fillId="9" borderId="0" applyNumberFormat="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alignment horizontal="left"/>
    </xf>
    <xf numFmtId="0" fontId="10" fillId="0" borderId="0" applyFont="0" applyFill="0" applyBorder="0" applyAlignment="0" applyProtection="0">
      <alignment horizontal="left"/>
    </xf>
    <xf numFmtId="0" fontId="27" fillId="14" borderId="0" applyNumberFormat="0" applyBorder="0" applyAlignment="0" applyProtection="0"/>
    <xf numFmtId="0" fontId="27" fillId="16" borderId="0" applyNumberFormat="0" applyBorder="0" applyAlignment="0" applyProtection="0"/>
    <xf numFmtId="0" fontId="27" fillId="15" borderId="0" applyNumberFormat="0" applyBorder="0" applyAlignment="0" applyProtection="0"/>
    <xf numFmtId="0" fontId="27" fillId="17" borderId="0" applyNumberFormat="0" applyBorder="0" applyAlignment="0" applyProtection="0"/>
    <xf numFmtId="0" fontId="27" fillId="11" borderId="0" applyNumberFormat="0" applyBorder="0" applyAlignment="0" applyProtection="0"/>
    <xf numFmtId="0" fontId="27" fillId="18"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7" fillId="17" borderId="0" applyNumberFormat="0" applyBorder="0" applyAlignment="0" applyProtection="0"/>
    <xf numFmtId="0" fontId="27" fillId="19" borderId="0" applyNumberFormat="0" applyBorder="0" applyAlignment="0" applyProtection="0"/>
    <xf numFmtId="0" fontId="28" fillId="25" borderId="1" applyNumberFormat="0" applyAlignment="0" applyProtection="0"/>
    <xf numFmtId="0" fontId="28" fillId="20" borderId="1" applyNumberFormat="0" applyAlignment="0" applyProtection="0"/>
    <xf numFmtId="166" fontId="15" fillId="0" borderId="0">
      <alignment horizontal="right"/>
    </xf>
    <xf numFmtId="167" fontId="15" fillId="0" borderId="0">
      <alignment horizontal="right"/>
    </xf>
    <xf numFmtId="1" fontId="46" fillId="0" borderId="17">
      <alignment horizontal="center"/>
    </xf>
    <xf numFmtId="0" fontId="47" fillId="25" borderId="2" applyNumberFormat="0" applyAlignment="0" applyProtection="0"/>
    <xf numFmtId="0" fontId="29" fillId="20" borderId="2" applyNumberFormat="0" applyAlignment="0" applyProtection="0"/>
    <xf numFmtId="4" fontId="48" fillId="0" borderId="17" applyFill="0" applyBorder="0" applyProtection="0">
      <alignment horizontal="right" vertical="center"/>
    </xf>
    <xf numFmtId="0" fontId="30" fillId="9" borderId="2" applyNumberFormat="0" applyAlignment="0" applyProtection="0"/>
    <xf numFmtId="0" fontId="30" fillId="7" borderId="2" applyNumberFormat="0" applyAlignment="0" applyProtection="0"/>
    <xf numFmtId="0" fontId="31" fillId="0" borderId="23" applyNumberFormat="0" applyFill="0" applyAlignment="0" applyProtection="0"/>
    <xf numFmtId="0" fontId="31" fillId="0" borderId="3" applyNumberFormat="0" applyFill="0" applyAlignment="0" applyProtection="0"/>
    <xf numFmtId="0" fontId="32" fillId="0" borderId="0" applyNumberFormat="0" applyFill="0" applyBorder="0" applyAlignment="0" applyProtection="0"/>
    <xf numFmtId="0" fontId="33" fillId="6" borderId="0" applyNumberFormat="0" applyBorder="0" applyAlignment="0" applyProtection="0"/>
    <xf numFmtId="0" fontId="33" fillId="4" borderId="0" applyNumberFormat="0" applyBorder="0" applyAlignment="0" applyProtection="0"/>
    <xf numFmtId="0" fontId="49" fillId="0" borderId="0" applyNumberFormat="0" applyFill="0" applyBorder="0" applyAlignment="0" applyProtection="0"/>
    <xf numFmtId="0" fontId="12" fillId="0" borderId="0">
      <alignment horizontal="left"/>
    </xf>
    <xf numFmtId="1" fontId="15" fillId="0" borderId="11">
      <alignment horizontal="center"/>
    </xf>
    <xf numFmtId="168"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5" fillId="0" borderId="0">
      <alignment horizontal="right"/>
    </xf>
    <xf numFmtId="0" fontId="50" fillId="21" borderId="0" applyNumberFormat="0" applyBorder="0" applyAlignment="0" applyProtection="0"/>
    <xf numFmtId="0" fontId="34" fillId="21" borderId="0" applyNumberFormat="0" applyBorder="0" applyAlignment="0" applyProtection="0"/>
    <xf numFmtId="4" fontId="45" fillId="0" borderId="12" applyFill="0" applyBorder="0" applyProtection="0">
      <alignment horizontal="right" vertical="center"/>
    </xf>
    <xf numFmtId="49" fontId="48" fillId="0" borderId="12" applyNumberFormat="0" applyFill="0" applyBorder="0" applyProtection="0">
      <alignment horizontal="left" vertical="center"/>
    </xf>
    <xf numFmtId="0" fontId="51" fillId="26" borderId="0" applyNumberFormat="0" applyFont="0" applyBorder="0" applyAlignment="0" applyProtection="0"/>
    <xf numFmtId="0" fontId="51" fillId="26" borderId="0" applyNumberFormat="0" applyFont="0" applyBorder="0" applyAlignment="0" applyProtection="0"/>
    <xf numFmtId="0" fontId="10" fillId="22" borderId="4" applyNumberFormat="0" applyFont="0" applyAlignment="0" applyProtection="0"/>
    <xf numFmtId="0" fontId="10" fillId="22" borderId="4" applyNumberFormat="0" applyFont="0" applyAlignment="0" applyProtection="0"/>
    <xf numFmtId="0" fontId="16" fillId="0" borderId="0"/>
    <xf numFmtId="0" fontId="16" fillId="0" borderId="0"/>
    <xf numFmtId="0" fontId="16" fillId="0" borderId="0"/>
    <xf numFmtId="0" fontId="16"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169" fontId="52" fillId="0" borderId="0">
      <alignment horizontal="right" vertical="center"/>
    </xf>
    <xf numFmtId="169" fontId="52" fillId="0" borderId="16">
      <alignment horizontal="right" vertical="center"/>
    </xf>
    <xf numFmtId="169" fontId="52" fillId="0" borderId="16">
      <alignment horizontal="right" vertical="center"/>
    </xf>
    <xf numFmtId="169" fontId="52" fillId="0" borderId="11">
      <alignment horizontal="right" vertical="center"/>
    </xf>
    <xf numFmtId="169" fontId="52" fillId="0" borderId="16">
      <alignment horizontal="right" vertical="center"/>
    </xf>
    <xf numFmtId="169" fontId="52" fillId="0" borderId="11">
      <alignment horizontal="right" vertical="center"/>
    </xf>
    <xf numFmtId="1" fontId="53" fillId="26" borderId="0">
      <alignment horizontal="right" vertical="center"/>
    </xf>
    <xf numFmtId="1" fontId="53" fillId="26" borderId="18">
      <alignment horizontal="right" vertical="center"/>
    </xf>
    <xf numFmtId="1" fontId="54" fillId="26" borderId="14">
      <alignment horizontal="right" vertical="center"/>
    </xf>
    <xf numFmtId="1" fontId="53" fillId="26" borderId="16">
      <alignment horizontal="right" vertical="center"/>
    </xf>
    <xf numFmtId="1" fontId="53" fillId="26" borderId="13">
      <alignment horizontal="right" vertical="center"/>
    </xf>
    <xf numFmtId="1" fontId="53" fillId="26" borderId="11">
      <alignment horizontal="right" vertical="center"/>
    </xf>
    <xf numFmtId="1" fontId="54" fillId="26" borderId="15">
      <alignment horizontal="right" vertical="center"/>
    </xf>
    <xf numFmtId="0" fontId="35" fillId="3" borderId="0" applyNumberFormat="0" applyBorder="0" applyAlignment="0" applyProtection="0"/>
    <xf numFmtId="0" fontId="55" fillId="0" borderId="0"/>
    <xf numFmtId="0" fontId="10" fillId="0" borderId="0"/>
    <xf numFmtId="0" fontId="12"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6" fillId="0" borderId="0"/>
    <xf numFmtId="0" fontId="26" fillId="0" borderId="0"/>
    <xf numFmtId="0" fontId="10" fillId="0" borderId="0"/>
    <xf numFmtId="0" fontId="19" fillId="0" borderId="0"/>
    <xf numFmtId="0" fontId="10" fillId="0" borderId="0"/>
    <xf numFmtId="0" fontId="10" fillId="0" borderId="0"/>
    <xf numFmtId="0" fontId="56" fillId="0" borderId="0"/>
    <xf numFmtId="0" fontId="10" fillId="0" borderId="0"/>
    <xf numFmtId="0" fontId="10" fillId="0" borderId="0"/>
    <xf numFmtId="170" fontId="53" fillId="0" borderId="11">
      <alignment horizontal="right" vertical="center"/>
    </xf>
    <xf numFmtId="170" fontId="53" fillId="0" borderId="13">
      <alignment horizontal="right" vertical="center"/>
    </xf>
    <xf numFmtId="170" fontId="53" fillId="0" borderId="16">
      <alignment horizontal="right" vertical="center"/>
    </xf>
    <xf numFmtId="170" fontId="53" fillId="0" borderId="13">
      <alignment horizontal="right" vertical="center"/>
    </xf>
    <xf numFmtId="170" fontId="53" fillId="0" borderId="0">
      <alignment horizontal="right" vertical="center"/>
    </xf>
    <xf numFmtId="170" fontId="53" fillId="0" borderId="11">
      <alignment horizontal="right" vertical="center"/>
    </xf>
    <xf numFmtId="170" fontId="53" fillId="0" borderId="13">
      <alignment horizontal="right" vertical="center"/>
    </xf>
    <xf numFmtId="170" fontId="53" fillId="0" borderId="16">
      <alignment horizontal="right" vertical="center"/>
    </xf>
    <xf numFmtId="170" fontId="53" fillId="0" borderId="13">
      <alignment horizontal="right" vertical="center"/>
    </xf>
    <xf numFmtId="170" fontId="53" fillId="0" borderId="9">
      <alignment horizontal="right" vertical="center"/>
    </xf>
    <xf numFmtId="170" fontId="53" fillId="0" borderId="16">
      <alignment horizontal="right" vertical="center"/>
    </xf>
    <xf numFmtId="170" fontId="53" fillId="0" borderId="0">
      <alignment horizontal="right" vertical="center"/>
    </xf>
    <xf numFmtId="170" fontId="53" fillId="0" borderId="15">
      <alignment horizontal="right" vertical="center"/>
    </xf>
    <xf numFmtId="170" fontId="53" fillId="0" borderId="19">
      <alignment horizontal="right" vertical="center"/>
    </xf>
    <xf numFmtId="170" fontId="53" fillId="0" borderId="0">
      <alignment horizontal="right" vertical="center"/>
    </xf>
    <xf numFmtId="1" fontId="57" fillId="0" borderId="14" applyNumberFormat="0" applyBorder="0">
      <alignment horizontal="left" vertical="top" wrapText="1"/>
    </xf>
    <xf numFmtId="0" fontId="53" fillId="0" borderId="16">
      <alignment horizontal="left" vertical="center" wrapText="1"/>
    </xf>
    <xf numFmtId="0" fontId="53" fillId="0" borderId="0">
      <alignment horizontal="left" vertical="center" wrapText="1"/>
    </xf>
    <xf numFmtId="171" fontId="53" fillId="0" borderId="0">
      <alignment horizontal="right" vertical="center"/>
    </xf>
    <xf numFmtId="1" fontId="58" fillId="0" borderId="20" applyNumberFormat="0" applyBorder="0">
      <alignment horizontal="center" vertical="center" textRotation="90" wrapText="1"/>
    </xf>
    <xf numFmtId="1" fontId="59" fillId="0" borderId="21" applyBorder="0">
      <alignment horizontal="center" vertical="center" textRotation="90"/>
    </xf>
    <xf numFmtId="0" fontId="46" fillId="0" borderId="24">
      <alignment horizontal="center" vertical="center"/>
    </xf>
    <xf numFmtId="0" fontId="60" fillId="0" borderId="0">
      <alignment horizontal="center" textRotation="90" wrapText="1"/>
    </xf>
    <xf numFmtId="0" fontId="46" fillId="0" borderId="15">
      <alignment horizontal="left" vertical="center"/>
    </xf>
    <xf numFmtId="0" fontId="61" fillId="0" borderId="25" applyNumberFormat="0" applyFill="0" applyAlignment="0" applyProtection="0"/>
    <xf numFmtId="0" fontId="37" fillId="0" borderId="5" applyNumberFormat="0" applyFill="0" applyAlignment="0" applyProtection="0"/>
    <xf numFmtId="0" fontId="62" fillId="0" borderId="26" applyNumberFormat="0" applyFill="0" applyAlignment="0" applyProtection="0"/>
    <xf numFmtId="0" fontId="38" fillId="0" borderId="6" applyNumberFormat="0" applyFill="0" applyAlignment="0" applyProtection="0"/>
    <xf numFmtId="0" fontId="63" fillId="0" borderId="27" applyNumberFormat="0" applyFill="0" applyAlignment="0" applyProtection="0"/>
    <xf numFmtId="0" fontId="39" fillId="0" borderId="7" applyNumberFormat="0" applyFill="0" applyAlignment="0" applyProtection="0"/>
    <xf numFmtId="0" fontId="63" fillId="0" borderId="0" applyNumberFormat="0" applyFill="0" applyBorder="0" applyAlignment="0" applyProtection="0"/>
    <xf numFmtId="0" fontId="39" fillId="0" borderId="0" applyNumberFormat="0" applyFill="0" applyBorder="0" applyAlignment="0" applyProtection="0"/>
    <xf numFmtId="0" fontId="64" fillId="0" borderId="0" applyNumberFormat="0" applyFill="0" applyBorder="0" applyAlignment="0" applyProtection="0"/>
    <xf numFmtId="0" fontId="36" fillId="0" borderId="0" applyNumberFormat="0" applyFill="0" applyBorder="0" applyAlignment="0" applyProtection="0"/>
    <xf numFmtId="0" fontId="41" fillId="0" borderId="28" applyNumberFormat="0" applyFill="0" applyAlignment="0" applyProtection="0"/>
    <xf numFmtId="0" fontId="40" fillId="0" borderId="8" applyNumberFormat="0" applyFill="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41" fillId="0" borderId="0" applyNumberFormat="0" applyFill="0" applyBorder="0" applyAlignment="0" applyProtection="0"/>
    <xf numFmtId="0" fontId="60" fillId="0" borderId="29">
      <alignment horizontal="center" vertical="center"/>
    </xf>
    <xf numFmtId="0" fontId="60" fillId="0" borderId="24">
      <alignment horizontal="center" vertical="center"/>
    </xf>
    <xf numFmtId="0" fontId="42" fillId="23" borderId="10" applyNumberFormat="0" applyAlignment="0" applyProtection="0"/>
    <xf numFmtId="0" fontId="65" fillId="0" borderId="0">
      <alignment horizontal="center" vertical="center"/>
    </xf>
    <xf numFmtId="0" fontId="45" fillId="0" borderId="0"/>
    <xf numFmtId="0" fontId="10" fillId="0" borderId="0"/>
    <xf numFmtId="0" fontId="9" fillId="0" borderId="0"/>
    <xf numFmtId="0" fontId="8" fillId="0" borderId="0"/>
    <xf numFmtId="0" fontId="8" fillId="0" borderId="0"/>
    <xf numFmtId="0" fontId="8"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9" fillId="0" borderId="0"/>
    <xf numFmtId="0" fontId="72"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65" fontId="10" fillId="0" borderId="0" applyFont="0" applyFill="0" applyBorder="0" applyAlignment="0" applyProtection="0"/>
    <xf numFmtId="0" fontId="72" fillId="0" borderId="0"/>
    <xf numFmtId="0" fontId="10" fillId="0" borderId="0"/>
    <xf numFmtId="0" fontId="10" fillId="0" borderId="0"/>
    <xf numFmtId="0" fontId="10" fillId="0" borderId="0"/>
    <xf numFmtId="0" fontId="10" fillId="0" borderId="0"/>
    <xf numFmtId="0" fontId="10" fillId="0" borderId="0" applyFont="0" applyFill="0" applyBorder="0" applyAlignment="0" applyProtection="0"/>
    <xf numFmtId="0" fontId="7" fillId="0" borderId="0"/>
    <xf numFmtId="0" fontId="89" fillId="0" borderId="0"/>
    <xf numFmtId="0" fontId="94" fillId="0" borderId="0" applyNumberFormat="0" applyFill="0" applyBorder="0" applyAlignment="0" applyProtection="0"/>
    <xf numFmtId="0" fontId="5"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10" fillId="0" borderId="0"/>
    <xf numFmtId="0" fontId="4"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3"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53" fillId="22" borderId="4" applyNumberFormat="0" applyFont="0" applyAlignment="0" applyProtection="0"/>
    <xf numFmtId="0" fontId="27" fillId="16" borderId="0" applyNumberFormat="0" applyBorder="0" applyAlignment="0" applyProtection="0"/>
    <xf numFmtId="0" fontId="34" fillId="21" borderId="0" applyNumberFormat="0" applyBorder="0" applyAlignment="0" applyProtection="0"/>
    <xf numFmtId="0" fontId="29" fillId="20" borderId="2" applyNumberFormat="0" applyAlignment="0" applyProtection="0"/>
    <xf numFmtId="0" fontId="27" fillId="13" borderId="0" applyNumberFormat="0" applyBorder="0" applyAlignment="0" applyProtection="0"/>
    <xf numFmtId="0" fontId="27" fillId="14" borderId="0" applyNumberFormat="0" applyBorder="0" applyAlignment="0" applyProtection="0"/>
    <xf numFmtId="0" fontId="101" fillId="0" borderId="0" applyNumberFormat="0" applyFill="0" applyBorder="0" applyAlignment="0" applyProtection="0"/>
    <xf numFmtId="0" fontId="28" fillId="20" borderId="1" applyNumberFormat="0" applyAlignment="0" applyProtection="0"/>
    <xf numFmtId="165" fontId="10" fillId="0" borderId="0" applyFont="0" applyFill="0" applyBorder="0" applyAlignment="0" applyProtection="0"/>
    <xf numFmtId="0" fontId="27" fillId="17" borderId="0" applyNumberFormat="0" applyBorder="0" applyAlignment="0" applyProtection="0"/>
    <xf numFmtId="0" fontId="30" fillId="7" borderId="2" applyNumberFormat="0" applyAlignment="0" applyProtection="0"/>
    <xf numFmtId="0" fontId="2" fillId="0" borderId="0"/>
    <xf numFmtId="0" fontId="32" fillId="0" borderId="0" applyNumberFormat="0" applyFill="0" applyBorder="0" applyAlignment="0" applyProtection="0"/>
    <xf numFmtId="0" fontId="27" fillId="19" borderId="0" applyNumberFormat="0" applyBorder="0" applyAlignment="0" applyProtection="0"/>
    <xf numFmtId="0" fontId="33" fillId="4" borderId="0" applyNumberFormat="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2" fillId="0" borderId="0"/>
    <xf numFmtId="0" fontId="2" fillId="0" borderId="0"/>
    <xf numFmtId="0" fontId="2" fillId="0" borderId="0"/>
    <xf numFmtId="0" fontId="2" fillId="0" borderId="0"/>
    <xf numFmtId="0" fontId="31" fillId="0" borderId="3" applyNumberFormat="0" applyFill="0" applyAlignment="0" applyProtection="0"/>
    <xf numFmtId="0" fontId="27" fillId="18" borderId="0" applyNumberFormat="0" applyBorder="0" applyAlignment="0" applyProtection="0"/>
    <xf numFmtId="0" fontId="2" fillId="0" borderId="0"/>
    <xf numFmtId="0" fontId="10" fillId="22" borderId="4" applyNumberFormat="0" applyFont="0" applyAlignment="0" applyProtection="0"/>
    <xf numFmtId="0" fontId="35" fillId="3" borderId="0" applyNumberFormat="0" applyBorder="0" applyAlignment="0" applyProtection="0"/>
    <xf numFmtId="0" fontId="102" fillId="0" borderId="0"/>
    <xf numFmtId="0" fontId="6"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5" applyNumberFormat="0" applyFill="0" applyAlignment="0" applyProtection="0"/>
    <xf numFmtId="0" fontId="38" fillId="0" borderId="6" applyNumberFormat="0" applyFill="0" applyAlignment="0" applyProtection="0"/>
    <xf numFmtId="0" fontId="39" fillId="0" borderId="7" applyNumberFormat="0" applyFill="0" applyAlignment="0" applyProtection="0"/>
    <xf numFmtId="0" fontId="39" fillId="0" borderId="0" applyNumberFormat="0" applyFill="0" applyBorder="0" applyAlignment="0" applyProtection="0"/>
    <xf numFmtId="0" fontId="36" fillId="0" borderId="0" applyNumberFormat="0" applyFill="0" applyBorder="0" applyAlignment="0" applyProtection="0"/>
    <xf numFmtId="0" fontId="40" fillId="0" borderId="8" applyNumberFormat="0" applyFill="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41" fillId="0" borderId="0" applyNumberFormat="0" applyFill="0" applyBorder="0" applyAlignment="0" applyProtection="0"/>
    <xf numFmtId="0" fontId="42" fillId="23" borderId="10" applyNumberFormat="0" applyAlignment="0" applyProtection="0"/>
    <xf numFmtId="0" fontId="1"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27" fillId="16"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8" fillId="20" borderId="1" applyNumberFormat="0" applyAlignment="0" applyProtection="0"/>
    <xf numFmtId="0" fontId="28" fillId="20" borderId="1" applyNumberFormat="0" applyAlignment="0" applyProtection="0"/>
    <xf numFmtId="0" fontId="29" fillId="20" borderId="2" applyNumberFormat="0" applyAlignment="0" applyProtection="0"/>
    <xf numFmtId="0" fontId="29" fillId="20" borderId="2" applyNumberFormat="0" applyAlignment="0" applyProtection="0"/>
    <xf numFmtId="0" fontId="30" fillId="7" borderId="2" applyNumberFormat="0" applyAlignment="0" applyProtection="0"/>
    <xf numFmtId="0" fontId="30" fillId="7" borderId="2" applyNumberFormat="0" applyAlignment="0" applyProtection="0"/>
    <xf numFmtId="0" fontId="31" fillId="0" borderId="3" applyNumberFormat="0" applyFill="0" applyAlignment="0" applyProtection="0"/>
    <xf numFmtId="0" fontId="31" fillId="0" borderId="3" applyNumberFormat="0" applyFill="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4" borderId="0" applyNumberFormat="0" applyBorder="0" applyAlignment="0" applyProtection="0"/>
    <xf numFmtId="0" fontId="33" fillId="4"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10" fillId="22" borderId="4" applyNumberFormat="0" applyFont="0" applyAlignment="0" applyProtection="0"/>
    <xf numFmtId="0" fontId="10" fillId="22" borderId="4" applyNumberFormat="0" applyFont="0" applyAlignment="0" applyProtection="0"/>
    <xf numFmtId="0" fontId="35" fillId="3" borderId="0" applyNumberFormat="0" applyBorder="0" applyAlignment="0" applyProtection="0"/>
    <xf numFmtId="0" fontId="35" fillId="3" borderId="0" applyNumberFormat="0" applyBorder="0" applyAlignment="0" applyProtection="0"/>
    <xf numFmtId="0" fontId="6" fillId="0" borderId="0"/>
    <xf numFmtId="0" fontId="6" fillId="0" borderId="0"/>
    <xf numFmtId="0" fontId="6" fillId="0" borderId="0"/>
    <xf numFmtId="0" fontId="98" fillId="0" borderId="0"/>
    <xf numFmtId="0" fontId="10" fillId="0" borderId="0"/>
    <xf numFmtId="0" fontId="10" fillId="0" borderId="0"/>
    <xf numFmtId="0" fontId="10" fillId="0" borderId="0"/>
    <xf numFmtId="0" fontId="98" fillId="0" borderId="0"/>
    <xf numFmtId="0" fontId="103" fillId="0" borderId="0"/>
    <xf numFmtId="0" fontId="10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5" applyNumberFormat="0" applyFill="0" applyAlignment="0" applyProtection="0"/>
    <xf numFmtId="0" fontId="37" fillId="0" borderId="5"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40" fillId="0" borderId="8" applyNumberFormat="0" applyFill="0" applyAlignment="0" applyProtection="0"/>
    <xf numFmtId="0" fontId="40" fillId="0" borderId="8" applyNumberFormat="0" applyFill="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23" borderId="10" applyNumberFormat="0" applyAlignment="0" applyProtection="0"/>
    <xf numFmtId="0" fontId="42" fillId="23" borderId="10" applyNumberFormat="0" applyAlignment="0" applyProtection="0"/>
  </cellStyleXfs>
  <cellXfs count="1494">
    <xf numFmtId="0" fontId="0" fillId="0" borderId="0" xfId="0"/>
    <xf numFmtId="0" fontId="13" fillId="0" borderId="0" xfId="0" applyFont="1"/>
    <xf numFmtId="0" fontId="13" fillId="0" borderId="0" xfId="0" applyFont="1" applyFill="1"/>
    <xf numFmtId="0" fontId="0" fillId="0" borderId="0" xfId="0" applyFill="1" applyAlignment="1">
      <alignment vertical="top"/>
    </xf>
    <xf numFmtId="0" fontId="10" fillId="0" borderId="0" xfId="0" applyFont="1" applyAlignment="1">
      <alignment vertical="top" wrapText="1"/>
    </xf>
    <xf numFmtId="0" fontId="10" fillId="0" borderId="0" xfId="0" applyFont="1" applyFill="1" applyAlignment="1">
      <alignment vertical="top"/>
    </xf>
    <xf numFmtId="0" fontId="21" fillId="0" borderId="0" xfId="31" applyFont="1" applyFill="1" applyAlignment="1" applyProtection="1">
      <alignment vertical="top"/>
    </xf>
    <xf numFmtId="0" fontId="12" fillId="0" borderId="0" xfId="0" applyFont="1"/>
    <xf numFmtId="0" fontId="23" fillId="0" borderId="0" xfId="0" applyFont="1" applyFill="1" applyAlignment="1">
      <alignment vertical="top"/>
    </xf>
    <xf numFmtId="0" fontId="23" fillId="0" borderId="0" xfId="0" applyFont="1" applyFill="1" applyAlignment="1">
      <alignment vertical="top" wrapText="1"/>
    </xf>
    <xf numFmtId="0" fontId="20" fillId="0" borderId="0" xfId="0" applyFont="1" applyAlignment="1">
      <alignment horizontal="right"/>
    </xf>
    <xf numFmtId="0" fontId="24" fillId="0" borderId="0" xfId="31" applyFont="1" applyFill="1" applyAlignment="1" applyProtection="1">
      <alignment vertical="top"/>
    </xf>
    <xf numFmtId="0" fontId="25" fillId="0" borderId="0" xfId="31" applyFont="1" applyFill="1" applyAlignment="1" applyProtection="1">
      <alignment vertical="top"/>
    </xf>
    <xf numFmtId="0" fontId="13" fillId="0" borderId="0" xfId="0" applyFont="1" applyAlignment="1">
      <alignment vertical="top" wrapText="1"/>
    </xf>
    <xf numFmtId="164" fontId="20" fillId="0" borderId="0" xfId="0" applyNumberFormat="1" applyFont="1" applyFill="1" applyAlignment="1">
      <alignment vertical="top"/>
    </xf>
    <xf numFmtId="164" fontId="23" fillId="0" borderId="0" xfId="0" applyNumberFormat="1" applyFont="1" applyAlignment="1">
      <alignment vertical="top"/>
    </xf>
    <xf numFmtId="0" fontId="0" fillId="0" borderId="0" xfId="0"/>
    <xf numFmtId="0" fontId="10" fillId="0" borderId="0" xfId="0" applyFont="1" applyAlignment="1">
      <alignment vertical="top"/>
    </xf>
    <xf numFmtId="0" fontId="10" fillId="0" borderId="0" xfId="0" applyFont="1" applyFill="1" applyAlignment="1">
      <alignment vertical="top" wrapText="1"/>
    </xf>
    <xf numFmtId="0" fontId="66" fillId="0" borderId="0" xfId="0" applyFont="1" applyFill="1" applyAlignment="1">
      <alignment vertical="top"/>
    </xf>
    <xf numFmtId="0" fontId="67" fillId="0" borderId="0" xfId="31" applyFont="1" applyFill="1" applyAlignment="1" applyProtection="1">
      <alignment vertical="top"/>
    </xf>
    <xf numFmtId="0" fontId="69" fillId="0" borderId="0" xfId="0" applyNumberFormat="1" applyFont="1" applyFill="1" applyAlignment="1">
      <alignment vertical="top" wrapText="1"/>
    </xf>
    <xf numFmtId="0" fontId="10" fillId="0" borderId="0" xfId="0" applyFont="1" applyFill="1" applyAlignment="1"/>
    <xf numFmtId="0" fontId="0" fillId="0" borderId="0" xfId="0" applyFill="1" applyAlignment="1"/>
    <xf numFmtId="0" fontId="10" fillId="0" borderId="0" xfId="0" applyFont="1" applyFill="1" applyAlignment="1">
      <alignment wrapText="1"/>
    </xf>
    <xf numFmtId="0" fontId="66" fillId="0" borderId="0" xfId="0" applyFont="1" applyFill="1" applyAlignment="1"/>
    <xf numFmtId="0" fontId="22" fillId="0" borderId="0" xfId="35" applyFont="1" applyAlignment="1">
      <alignment horizontal="left" vertical="top"/>
    </xf>
    <xf numFmtId="0" fontId="13" fillId="0" borderId="0" xfId="0" applyFont="1" applyAlignment="1">
      <alignment vertical="top"/>
    </xf>
    <xf numFmtId="0" fontId="67" fillId="0" borderId="0" xfId="0" applyFont="1" applyFill="1" applyAlignment="1">
      <alignment vertical="top"/>
    </xf>
    <xf numFmtId="164" fontId="70" fillId="0" borderId="0" xfId="0" applyNumberFormat="1" applyFont="1" applyAlignment="1">
      <alignment vertical="top"/>
    </xf>
    <xf numFmtId="0" fontId="67" fillId="0" borderId="0" xfId="0" applyFont="1" applyFill="1" applyAlignment="1"/>
    <xf numFmtId="0" fontId="22" fillId="0" borderId="0" xfId="0" applyFont="1" applyFill="1" applyAlignment="1"/>
    <xf numFmtId="0" fontId="72" fillId="0" borderId="0" xfId="0" applyNumberFormat="1" applyFont="1" applyFill="1" applyAlignment="1">
      <alignment wrapText="1"/>
    </xf>
    <xf numFmtId="0" fontId="10" fillId="0" borderId="0" xfId="52"/>
    <xf numFmtId="0" fontId="21" fillId="0" borderId="0" xfId="31" applyFont="1" applyAlignment="1" applyProtection="1"/>
    <xf numFmtId="0" fontId="20" fillId="0" borderId="0" xfId="52" applyFont="1"/>
    <xf numFmtId="0" fontId="11" fillId="0" borderId="0" xfId="31" applyAlignment="1" applyProtection="1"/>
    <xf numFmtId="0" fontId="10" fillId="0" borderId="0" xfId="52" applyFont="1"/>
    <xf numFmtId="0" fontId="10" fillId="0" borderId="0" xfId="52" applyAlignment="1">
      <alignment horizontal="left" vertical="top" wrapText="1"/>
    </xf>
    <xf numFmtId="0" fontId="10" fillId="0" borderId="0" xfId="52" applyAlignment="1">
      <alignment horizontal="left" vertical="top"/>
    </xf>
    <xf numFmtId="0" fontId="10" fillId="0" borderId="0" xfId="54" applyAlignment="1"/>
    <xf numFmtId="0" fontId="10" fillId="0" borderId="0" xfId="0" applyFont="1" applyAlignment="1">
      <alignment horizontal="left" vertical="top" wrapText="1"/>
    </xf>
    <xf numFmtId="0" fontId="10" fillId="0" borderId="0" xfId="0" applyFont="1"/>
    <xf numFmtId="0" fontId="10" fillId="0" borderId="0" xfId="0" applyFont="1" applyAlignment="1">
      <alignment horizontal="center"/>
    </xf>
    <xf numFmtId="0" fontId="0" fillId="0" borderId="0" xfId="0"/>
    <xf numFmtId="0" fontId="0" fillId="0" borderId="0" xfId="0" applyBorder="1" applyAlignment="1"/>
    <xf numFmtId="0" fontId="21" fillId="0" borderId="0" xfId="34" applyFont="1" applyAlignment="1" applyProtection="1"/>
    <xf numFmtId="0" fontId="74" fillId="0" borderId="0" xfId="0" applyFont="1"/>
    <xf numFmtId="0" fontId="11" fillId="0" borderId="0" xfId="34" applyFont="1" applyAlignment="1" applyProtection="1"/>
    <xf numFmtId="0" fontId="11" fillId="0" borderId="0" xfId="34" applyAlignment="1" applyProtection="1"/>
    <xf numFmtId="0" fontId="67" fillId="0" borderId="0" xfId="34" applyFont="1" applyAlignment="1" applyProtection="1"/>
    <xf numFmtId="0" fontId="75" fillId="0" borderId="0" xfId="0" applyFont="1"/>
    <xf numFmtId="0" fontId="0" fillId="0" borderId="0" xfId="0"/>
    <xf numFmtId="0" fontId="0" fillId="0" borderId="0" xfId="0" applyFill="1"/>
    <xf numFmtId="0" fontId="74" fillId="0" borderId="0" xfId="0" applyFont="1" applyFill="1"/>
    <xf numFmtId="0" fontId="0" fillId="0" borderId="13" xfId="0" applyFill="1" applyBorder="1" applyAlignment="1">
      <alignment horizontal="center" vertical="center"/>
    </xf>
    <xf numFmtId="0" fontId="0" fillId="0" borderId="30" xfId="0" applyFill="1" applyBorder="1" applyAlignment="1">
      <alignment horizontal="center" vertical="center"/>
    </xf>
    <xf numFmtId="0" fontId="0" fillId="0" borderId="0" xfId="0" applyFill="1" applyBorder="1" applyAlignment="1">
      <alignment horizontal="center" vertical="center"/>
    </xf>
    <xf numFmtId="0" fontId="0" fillId="0" borderId="14" xfId="0" applyFill="1" applyBorder="1" applyAlignment="1"/>
    <xf numFmtId="0" fontId="0" fillId="0" borderId="0" xfId="0" applyFill="1" applyBorder="1" applyAlignment="1">
      <alignment horizontal="center"/>
    </xf>
    <xf numFmtId="0" fontId="0" fillId="0" borderId="11" xfId="0" applyFill="1" applyBorder="1"/>
    <xf numFmtId="0" fontId="0" fillId="0" borderId="0" xfId="0" applyFill="1" applyBorder="1" applyAlignment="1"/>
    <xf numFmtId="0" fontId="76" fillId="0" borderId="0" xfId="0" applyFont="1" applyFill="1"/>
    <xf numFmtId="0" fontId="77" fillId="0" borderId="0" xfId="0" applyFont="1" applyFill="1" applyAlignment="1">
      <alignment horizontal="right"/>
    </xf>
    <xf numFmtId="0" fontId="10" fillId="0" borderId="0" xfId="0" applyFont="1" applyFill="1" applyAlignment="1">
      <alignment horizontal="left"/>
    </xf>
    <xf numFmtId="0" fontId="10" fillId="0" borderId="0" xfId="0" applyFont="1" applyFill="1" applyAlignment="1">
      <alignment horizontal="right"/>
    </xf>
    <xf numFmtId="1" fontId="10" fillId="0" borderId="0" xfId="0" applyNumberFormat="1" applyFont="1" applyFill="1" applyBorder="1" applyAlignment="1">
      <alignment horizontal="right"/>
    </xf>
    <xf numFmtId="173" fontId="10" fillId="0" borderId="0" xfId="0" applyNumberFormat="1" applyFont="1" applyFill="1" applyBorder="1" applyAlignment="1">
      <alignment horizontal="right"/>
    </xf>
    <xf numFmtId="0" fontId="77" fillId="0" borderId="0" xfId="0" applyFont="1" applyFill="1" applyBorder="1" applyAlignment="1">
      <alignment horizontal="right"/>
    </xf>
    <xf numFmtId="0" fontId="77" fillId="0" borderId="0" xfId="0" applyFont="1" applyFill="1" applyAlignment="1">
      <alignment horizontal="left"/>
    </xf>
    <xf numFmtId="0" fontId="10" fillId="0" borderId="0" xfId="0" applyFont="1" applyFill="1" applyBorder="1" applyAlignment="1">
      <alignment horizontal="left"/>
    </xf>
    <xf numFmtId="0" fontId="10" fillId="0" borderId="0" xfId="0" applyFont="1" applyFill="1" applyBorder="1" applyAlignment="1">
      <alignment horizontal="right"/>
    </xf>
    <xf numFmtId="173" fontId="10" fillId="0" borderId="0" xfId="0" applyNumberFormat="1" applyFont="1" applyFill="1" applyAlignment="1">
      <alignment horizontal="right"/>
    </xf>
    <xf numFmtId="1" fontId="10" fillId="0" borderId="0" xfId="0" applyNumberFormat="1" applyFont="1" applyFill="1" applyAlignment="1">
      <alignment horizontal="right"/>
    </xf>
    <xf numFmtId="0" fontId="78" fillId="0" borderId="0" xfId="0" applyFont="1" applyFill="1" applyAlignment="1">
      <alignment horizontal="right"/>
    </xf>
    <xf numFmtId="0" fontId="77" fillId="0" borderId="0" xfId="0" applyFont="1" applyFill="1" applyAlignment="1"/>
    <xf numFmtId="0" fontId="0" fillId="0" borderId="15" xfId="0" applyFill="1" applyBorder="1"/>
    <xf numFmtId="0" fontId="72" fillId="0" borderId="0" xfId="0" applyFont="1" applyFill="1" applyAlignment="1"/>
    <xf numFmtId="0" fontId="74" fillId="0" borderId="0" xfId="0" applyFont="1" applyFill="1" applyAlignment="1">
      <alignment horizontal="left"/>
    </xf>
    <xf numFmtId="0" fontId="10" fillId="0" borderId="14" xfId="0" applyFont="1" applyBorder="1" applyAlignment="1">
      <alignment horizontal="center" vertical="center" wrapText="1"/>
    </xf>
    <xf numFmtId="0" fontId="74" fillId="0" borderId="0" xfId="0" applyFont="1" applyBorder="1" applyAlignment="1">
      <alignment horizontal="center"/>
    </xf>
    <xf numFmtId="0" fontId="10" fillId="0" borderId="11" xfId="0" applyFont="1" applyFill="1" applyBorder="1"/>
    <xf numFmtId="0" fontId="10" fillId="0" borderId="0" xfId="0" applyFont="1" applyFill="1" applyBorder="1"/>
    <xf numFmtId="0" fontId="72" fillId="0" borderId="0" xfId="0" applyFont="1" applyFill="1" applyAlignment="1">
      <alignment vertical="center"/>
    </xf>
    <xf numFmtId="0" fontId="10" fillId="0" borderId="0" xfId="0" applyFont="1" applyFill="1"/>
    <xf numFmtId="0" fontId="72" fillId="0" borderId="0" xfId="0" applyFont="1" applyFill="1"/>
    <xf numFmtId="0" fontId="74" fillId="0" borderId="0" xfId="0" applyFont="1" applyFill="1" applyAlignment="1"/>
    <xf numFmtId="0" fontId="74" fillId="0" borderId="0" xfId="0" applyFont="1" applyFill="1" applyBorder="1" applyAlignment="1">
      <alignment vertical="top"/>
    </xf>
    <xf numFmtId="0" fontId="10" fillId="0" borderId="30" xfId="0" applyFont="1" applyFill="1" applyBorder="1" applyAlignment="1">
      <alignment horizontal="center" vertical="center"/>
    </xf>
    <xf numFmtId="0" fontId="10" fillId="0" borderId="0" xfId="0" applyFont="1" applyFill="1" applyBorder="1" applyAlignment="1">
      <alignment horizontal="center" vertical="center"/>
    </xf>
    <xf numFmtId="0" fontId="10" fillId="0" borderId="14" xfId="0" applyFont="1" applyFill="1" applyBorder="1" applyAlignment="1"/>
    <xf numFmtId="0" fontId="10" fillId="0" borderId="0" xfId="0" applyFont="1" applyFill="1" applyBorder="1" applyAlignment="1">
      <alignment horizontal="center"/>
    </xf>
    <xf numFmtId="174" fontId="10" fillId="0" borderId="0" xfId="0" applyNumberFormat="1" applyFont="1" applyFill="1" applyBorder="1" applyAlignment="1" applyProtection="1">
      <alignment horizontal="right"/>
      <protection locked="0"/>
    </xf>
    <xf numFmtId="0" fontId="76" fillId="0" borderId="0" xfId="0" applyFont="1" applyFill="1" applyAlignment="1"/>
    <xf numFmtId="175" fontId="10" fillId="0" borderId="0" xfId="0" applyNumberFormat="1" applyFont="1" applyFill="1" applyAlignment="1">
      <alignment horizontal="right"/>
    </xf>
    <xf numFmtId="176" fontId="10" fillId="0" borderId="0" xfId="0" applyNumberFormat="1" applyFont="1" applyFill="1" applyAlignment="1">
      <alignment horizontal="right"/>
    </xf>
    <xf numFmtId="2" fontId="77" fillId="0" borderId="0" xfId="0" applyNumberFormat="1" applyFont="1" applyFill="1" applyAlignment="1">
      <alignment horizontal="right"/>
    </xf>
    <xf numFmtId="0" fontId="10" fillId="0" borderId="0" xfId="0" applyFont="1" applyFill="1" applyBorder="1" applyAlignment="1"/>
    <xf numFmtId="0" fontId="0" fillId="0" borderId="0" xfId="0" applyFill="1" applyBorder="1"/>
    <xf numFmtId="0" fontId="80" fillId="0" borderId="0" xfId="0" applyFont="1" applyFill="1"/>
    <xf numFmtId="2" fontId="10" fillId="0" borderId="0" xfId="0" applyNumberFormat="1" applyFont="1" applyFill="1" applyBorder="1" applyAlignment="1">
      <alignment horizontal="right"/>
    </xf>
    <xf numFmtId="0" fontId="81" fillId="0" borderId="0" xfId="0" applyFont="1" applyFill="1"/>
    <xf numFmtId="0" fontId="10" fillId="0" borderId="13" xfId="0" applyFont="1" applyFill="1" applyBorder="1" applyAlignment="1">
      <alignment horizontal="center" vertical="center" wrapText="1"/>
    </xf>
    <xf numFmtId="0" fontId="10" fillId="0" borderId="12" xfId="0" applyFont="1" applyFill="1" applyBorder="1" applyAlignment="1">
      <alignment horizontal="center" vertical="center" wrapText="1"/>
    </xf>
    <xf numFmtId="0" fontId="10" fillId="0" borderId="30" xfId="0" applyFont="1" applyFill="1" applyBorder="1" applyAlignment="1">
      <alignment horizontal="center" vertical="center" wrapText="1"/>
    </xf>
    <xf numFmtId="177" fontId="10" fillId="0" borderId="0" xfId="0" applyNumberFormat="1" applyFont="1" applyFill="1"/>
    <xf numFmtId="0" fontId="81" fillId="0" borderId="0" xfId="0" applyFont="1" applyFill="1" applyBorder="1" applyAlignment="1">
      <alignment horizontal="right"/>
    </xf>
    <xf numFmtId="175" fontId="10" fillId="0" borderId="0" xfId="0" applyNumberFormat="1" applyFont="1" applyFill="1" applyBorder="1" applyAlignment="1">
      <alignment horizontal="right"/>
    </xf>
    <xf numFmtId="0" fontId="81" fillId="0" borderId="0" xfId="0" applyFont="1" applyFill="1" applyAlignment="1">
      <alignment horizontal="right"/>
    </xf>
    <xf numFmtId="0" fontId="10" fillId="0" borderId="15" xfId="0" applyFont="1" applyFill="1" applyBorder="1"/>
    <xf numFmtId="0" fontId="72" fillId="0" borderId="0" xfId="0" applyFont="1" applyFill="1" applyBorder="1" applyAlignment="1">
      <alignment vertical="center"/>
    </xf>
    <xf numFmtId="0" fontId="12" fillId="0" borderId="0" xfId="0" applyFont="1" applyFill="1"/>
    <xf numFmtId="0" fontId="10" fillId="0" borderId="16" xfId="0" applyFont="1" applyFill="1" applyBorder="1" applyAlignment="1">
      <alignment horizontal="center" vertical="center" wrapText="1"/>
    </xf>
    <xf numFmtId="0" fontId="10" fillId="0" borderId="14" xfId="0" applyFont="1" applyFill="1" applyBorder="1"/>
    <xf numFmtId="175" fontId="77" fillId="0" borderId="0" xfId="0" applyNumberFormat="1" applyFont="1" applyFill="1" applyBorder="1" applyAlignment="1">
      <alignment horizontal="right"/>
    </xf>
    <xf numFmtId="0" fontId="74" fillId="0" borderId="0" xfId="0" applyFont="1" applyFill="1" applyAlignment="1">
      <alignment horizontal="center" vertical="top"/>
    </xf>
    <xf numFmtId="0" fontId="0" fillId="0" borderId="0" xfId="0" applyFill="1" applyProtection="1">
      <protection locked="0"/>
    </xf>
    <xf numFmtId="0" fontId="0" fillId="0" borderId="0" xfId="0" applyFill="1" applyBorder="1" applyAlignment="1" applyProtection="1">
      <protection locked="0"/>
    </xf>
    <xf numFmtId="174" fontId="10" fillId="0" borderId="0" xfId="0" applyNumberFormat="1" applyFont="1" applyFill="1" applyAlignment="1" applyProtection="1">
      <alignment horizontal="right"/>
      <protection locked="0"/>
    </xf>
    <xf numFmtId="3" fontId="10" fillId="0" borderId="0" xfId="0" applyNumberFormat="1" applyFont="1" applyFill="1" applyBorder="1"/>
    <xf numFmtId="0" fontId="10" fillId="0" borderId="0" xfId="0" applyFont="1" applyFill="1" applyAlignment="1">
      <alignment vertical="center"/>
    </xf>
    <xf numFmtId="178" fontId="10" fillId="0" borderId="0" xfId="0" applyNumberFormat="1" applyFont="1" applyFill="1" applyAlignment="1">
      <alignment horizontal="right"/>
    </xf>
    <xf numFmtId="1" fontId="10" fillId="0" borderId="9" xfId="0" applyNumberFormat="1" applyFont="1" applyFill="1" applyBorder="1" applyAlignment="1">
      <alignment horizontal="right"/>
    </xf>
    <xf numFmtId="0" fontId="21" fillId="0" borderId="0" xfId="31" applyFont="1" applyFill="1" applyBorder="1" applyAlignment="1" applyProtection="1">
      <alignment horizontal="left"/>
    </xf>
    <xf numFmtId="0" fontId="10" fillId="0" borderId="0" xfId="54" applyFont="1" applyFill="1" applyBorder="1" applyAlignment="1">
      <alignment horizontal="left"/>
    </xf>
    <xf numFmtId="49" fontId="74" fillId="0" borderId="0" xfId="54" applyNumberFormat="1" applyFont="1" applyFill="1" applyAlignment="1"/>
    <xf numFmtId="0" fontId="74" fillId="0" borderId="0" xfId="54" applyFont="1" applyFill="1" applyBorder="1" applyAlignment="1">
      <alignment vertical="center"/>
    </xf>
    <xf numFmtId="49" fontId="74" fillId="0" borderId="0" xfId="54" applyNumberFormat="1" applyFont="1" applyFill="1" applyAlignment="1">
      <alignment horizontal="right"/>
    </xf>
    <xf numFmtId="49" fontId="74" fillId="0" borderId="0" xfId="54" applyNumberFormat="1" applyFont="1" applyFill="1" applyAlignment="1">
      <alignment horizontal="left"/>
    </xf>
    <xf numFmtId="0" fontId="10" fillId="0" borderId="30" xfId="54" applyFont="1" applyFill="1" applyBorder="1" applyAlignment="1">
      <alignment horizontal="center" vertical="center"/>
    </xf>
    <xf numFmtId="49" fontId="74" fillId="0" borderId="0" xfId="54" applyNumberFormat="1" applyFont="1" applyFill="1" applyBorder="1" applyAlignment="1">
      <alignment horizontal="left"/>
    </xf>
    <xf numFmtId="0" fontId="10" fillId="0" borderId="11" xfId="54" applyFont="1" applyFill="1" applyBorder="1"/>
    <xf numFmtId="174" fontId="10" fillId="0" borderId="0" xfId="54" applyNumberFormat="1" applyFont="1" applyFill="1" applyBorder="1" applyAlignment="1" applyProtection="1">
      <alignment horizontal="right"/>
      <protection locked="0"/>
    </xf>
    <xf numFmtId="0" fontId="10" fillId="0" borderId="11" xfId="54" applyFont="1" applyFill="1" applyBorder="1" applyAlignment="1"/>
    <xf numFmtId="0" fontId="10" fillId="0" borderId="0" xfId="54" applyFont="1" applyFill="1" applyBorder="1" applyAlignment="1">
      <alignment horizontal="right"/>
    </xf>
    <xf numFmtId="0" fontId="72" fillId="0" borderId="0" xfId="54" applyFont="1" applyFill="1"/>
    <xf numFmtId="0" fontId="10" fillId="0" borderId="0" xfId="54" applyFont="1" applyFill="1" applyAlignment="1">
      <alignment horizontal="left"/>
    </xf>
    <xf numFmtId="0" fontId="10" fillId="0" borderId="0" xfId="54" applyFont="1" applyFill="1" applyAlignment="1"/>
    <xf numFmtId="0" fontId="72" fillId="0" borderId="0" xfId="54" applyFont="1" applyFill="1" applyAlignment="1"/>
    <xf numFmtId="179" fontId="10" fillId="0" borderId="0" xfId="54" applyNumberFormat="1" applyFont="1" applyFill="1" applyAlignment="1">
      <alignment horizontal="right"/>
    </xf>
    <xf numFmtId="176" fontId="10" fillId="0" borderId="0" xfId="54" applyNumberFormat="1" applyFont="1" applyFill="1" applyAlignment="1">
      <alignment horizontal="right"/>
    </xf>
    <xf numFmtId="0" fontId="10" fillId="0" borderId="0" xfId="54" applyFont="1" applyFill="1" applyAlignment="1">
      <alignment horizontal="right"/>
    </xf>
    <xf numFmtId="0" fontId="74" fillId="0" borderId="0" xfId="54" applyFont="1" applyFill="1" applyBorder="1" applyAlignment="1"/>
    <xf numFmtId="1" fontId="10" fillId="0" borderId="0" xfId="54" applyNumberFormat="1" applyFont="1" applyFill="1" applyBorder="1" applyAlignment="1">
      <alignment horizontal="right"/>
    </xf>
    <xf numFmtId="173" fontId="10" fillId="0" borderId="0" xfId="54" applyNumberFormat="1" applyFont="1" applyFill="1" applyBorder="1" applyAlignment="1">
      <alignment horizontal="right"/>
    </xf>
    <xf numFmtId="2" fontId="10" fillId="0" borderId="0" xfId="54" applyNumberFormat="1" applyFont="1" applyFill="1" applyAlignment="1">
      <alignment horizontal="right"/>
    </xf>
    <xf numFmtId="0" fontId="10" fillId="0" borderId="0" xfId="54" applyFont="1" applyFill="1" applyBorder="1" applyAlignment="1"/>
    <xf numFmtId="175" fontId="10" fillId="0" borderId="0" xfId="54" applyNumberFormat="1" applyFont="1" applyFill="1" applyBorder="1" applyAlignment="1">
      <alignment horizontal="right"/>
    </xf>
    <xf numFmtId="175" fontId="72" fillId="0" borderId="0" xfId="54" applyNumberFormat="1" applyFont="1" applyFill="1"/>
    <xf numFmtId="173" fontId="10" fillId="0" borderId="0" xfId="54" applyNumberFormat="1" applyFont="1" applyFill="1" applyAlignment="1">
      <alignment horizontal="right"/>
    </xf>
    <xf numFmtId="1" fontId="10" fillId="0" borderId="0" xfId="54" applyNumberFormat="1" applyFont="1" applyFill="1" applyAlignment="1">
      <alignment horizontal="right"/>
    </xf>
    <xf numFmtId="0" fontId="10" fillId="0" borderId="15" xfId="54" applyFont="1" applyFill="1" applyBorder="1" applyAlignment="1">
      <alignment horizontal="right"/>
    </xf>
    <xf numFmtId="0" fontId="10" fillId="0" borderId="0" xfId="54" applyFill="1" applyAlignment="1"/>
    <xf numFmtId="0" fontId="10" fillId="0" borderId="0" xfId="54" applyFill="1" applyBorder="1" applyAlignment="1"/>
    <xf numFmtId="0" fontId="72" fillId="0" borderId="0" xfId="54" applyFont="1" applyFill="1" applyAlignment="1">
      <alignment vertical="center"/>
    </xf>
    <xf numFmtId="0" fontId="72" fillId="0" borderId="0" xfId="54" applyFont="1" applyFill="1" applyBorder="1" applyAlignment="1">
      <alignment vertical="center"/>
    </xf>
    <xf numFmtId="49" fontId="10" fillId="0" borderId="0" xfId="54" applyNumberFormat="1" applyFont="1" applyFill="1" applyAlignment="1"/>
    <xf numFmtId="0" fontId="10" fillId="27" borderId="0" xfId="54" applyFont="1" applyFill="1" applyBorder="1" applyAlignment="1">
      <alignment horizontal="left"/>
    </xf>
    <xf numFmtId="173" fontId="10" fillId="27" borderId="0" xfId="54" applyNumberFormat="1" applyFont="1" applyFill="1" applyBorder="1" applyAlignment="1">
      <alignment horizontal="right"/>
    </xf>
    <xf numFmtId="0" fontId="72" fillId="0" borderId="0" xfId="54" applyFont="1" applyFill="1" applyBorder="1" applyAlignment="1"/>
    <xf numFmtId="0" fontId="21" fillId="0" borderId="0" xfId="31" applyFont="1" applyFill="1" applyAlignment="1" applyProtection="1">
      <alignment horizontal="left"/>
    </xf>
    <xf numFmtId="0" fontId="10" fillId="0" borderId="0" xfId="54" applyFill="1"/>
    <xf numFmtId="0" fontId="74" fillId="0" borderId="0" xfId="54" applyFont="1" applyFill="1"/>
    <xf numFmtId="0" fontId="10" fillId="0" borderId="30" xfId="54" applyFont="1" applyFill="1" applyBorder="1" applyAlignment="1">
      <alignment horizontal="center" vertical="center"/>
    </xf>
    <xf numFmtId="0" fontId="10" fillId="0" borderId="17" xfId="54" applyFont="1" applyFill="1" applyBorder="1" applyAlignment="1">
      <alignment horizontal="center" vertical="center" wrapText="1"/>
    </xf>
    <xf numFmtId="0" fontId="10" fillId="0" borderId="17" xfId="54" applyFont="1" applyFill="1" applyBorder="1" applyAlignment="1">
      <alignment horizontal="center" vertical="center"/>
    </xf>
    <xf numFmtId="0" fontId="10" fillId="0" borderId="31" xfId="54" applyFont="1" applyFill="1" applyBorder="1" applyAlignment="1">
      <alignment horizontal="center" vertical="center" wrapText="1"/>
    </xf>
    <xf numFmtId="0" fontId="10" fillId="0" borderId="31" xfId="54" applyFont="1" applyFill="1" applyBorder="1" applyAlignment="1">
      <alignment horizontal="center" vertical="center"/>
    </xf>
    <xf numFmtId="175" fontId="74" fillId="0" borderId="0" xfId="54" applyNumberFormat="1" applyFont="1" applyFill="1" applyAlignment="1"/>
    <xf numFmtId="175" fontId="74" fillId="0" borderId="0" xfId="54" applyNumberFormat="1" applyFont="1" applyFill="1" applyAlignment="1">
      <alignment horizontal="right"/>
    </xf>
    <xf numFmtId="175" fontId="74" fillId="0" borderId="0" xfId="54" applyNumberFormat="1" applyFont="1" applyFill="1" applyAlignment="1">
      <alignment horizontal="left"/>
    </xf>
    <xf numFmtId="0" fontId="74" fillId="0" borderId="0" xfId="54" applyFont="1" applyFill="1" applyAlignment="1">
      <alignment horizontal="left"/>
    </xf>
    <xf numFmtId="175" fontId="10" fillId="0" borderId="0" xfId="54" applyNumberFormat="1" applyFont="1" applyFill="1" applyBorder="1" applyAlignment="1">
      <alignment horizontal="left"/>
    </xf>
    <xf numFmtId="175" fontId="74" fillId="0" borderId="0" xfId="54" applyNumberFormat="1" applyFont="1" applyFill="1" applyBorder="1" applyAlignment="1">
      <alignment horizontal="left"/>
    </xf>
    <xf numFmtId="0" fontId="10" fillId="0" borderId="11" xfId="54" applyFont="1" applyFill="1" applyBorder="1" applyAlignment="1">
      <alignment horizontal="left" wrapText="1" indent="2"/>
    </xf>
    <xf numFmtId="0" fontId="10" fillId="0" borderId="0" xfId="54" applyFont="1" applyFill="1" applyBorder="1" applyAlignment="1">
      <alignment horizontal="center" wrapText="1"/>
    </xf>
    <xf numFmtId="181" fontId="10" fillId="0" borderId="15" xfId="54" applyNumberFormat="1" applyFont="1" applyFill="1" applyBorder="1" applyAlignment="1" applyProtection="1">
      <alignment wrapText="1"/>
      <protection locked="0"/>
    </xf>
    <xf numFmtId="181" fontId="10" fillId="0" borderId="0" xfId="54" applyNumberFormat="1" applyFont="1" applyFill="1" applyAlignment="1" applyProtection="1">
      <alignment wrapText="1"/>
      <protection locked="0"/>
    </xf>
    <xf numFmtId="0" fontId="74" fillId="0" borderId="0" xfId="54" applyFont="1" applyFill="1" applyAlignment="1">
      <alignment horizontal="center" vertical="center" wrapText="1"/>
    </xf>
    <xf numFmtId="49" fontId="74" fillId="0" borderId="0" xfId="54" applyNumberFormat="1" applyFont="1" applyFill="1" applyAlignment="1" applyProtection="1">
      <alignment horizontal="center" wrapText="1"/>
    </xf>
    <xf numFmtId="0" fontId="10" fillId="0" borderId="11" xfId="54" applyFont="1" applyFill="1" applyBorder="1" applyAlignment="1">
      <alignment horizontal="left" wrapText="1"/>
    </xf>
    <xf numFmtId="0" fontId="10" fillId="0" borderId="15" xfId="54" applyFill="1" applyBorder="1"/>
    <xf numFmtId="0" fontId="10" fillId="0" borderId="15" xfId="54" applyFont="1" applyFill="1" applyBorder="1" applyAlignment="1">
      <alignment horizontal="left"/>
    </xf>
    <xf numFmtId="49" fontId="74" fillId="27" borderId="0" xfId="0" applyNumberFormat="1" applyFont="1" applyFill="1" applyAlignment="1"/>
    <xf numFmtId="0" fontId="74" fillId="27" borderId="0" xfId="0" applyFont="1" applyFill="1" applyBorder="1" applyAlignment="1">
      <alignment vertical="center"/>
    </xf>
    <xf numFmtId="0" fontId="10" fillId="27" borderId="0" xfId="0" applyFont="1" applyFill="1" applyBorder="1" applyAlignment="1">
      <alignment horizontal="left"/>
    </xf>
    <xf numFmtId="49" fontId="74" fillId="27" borderId="0" xfId="0" applyNumberFormat="1" applyFont="1" applyFill="1" applyAlignment="1">
      <alignment horizontal="right"/>
    </xf>
    <xf numFmtId="49" fontId="74" fillId="27" borderId="0" xfId="0" applyNumberFormat="1" applyFont="1" applyFill="1" applyAlignment="1">
      <alignment horizontal="left"/>
    </xf>
    <xf numFmtId="0" fontId="10" fillId="27" borderId="30" xfId="0" applyFont="1" applyFill="1" applyBorder="1" applyAlignment="1">
      <alignment horizontal="center" vertical="center"/>
    </xf>
    <xf numFmtId="49" fontId="74" fillId="27" borderId="0" xfId="0" applyNumberFormat="1" applyFont="1" applyFill="1" applyBorder="1" applyAlignment="1">
      <alignment horizontal="left"/>
    </xf>
    <xf numFmtId="0" fontId="10" fillId="27" borderId="0" xfId="0" applyFont="1" applyFill="1" applyBorder="1" applyAlignment="1">
      <alignment horizontal="right"/>
    </xf>
    <xf numFmtId="0" fontId="72" fillId="27" borderId="0" xfId="0" applyFont="1" applyFill="1"/>
    <xf numFmtId="0" fontId="10" fillId="27" borderId="0" xfId="0" applyFont="1" applyFill="1" applyAlignment="1"/>
    <xf numFmtId="0" fontId="72" fillId="27" borderId="0" xfId="0" applyFont="1" applyFill="1" applyAlignment="1"/>
    <xf numFmtId="179" fontId="10" fillId="27" borderId="0" xfId="0" applyNumberFormat="1" applyFont="1" applyFill="1" applyAlignment="1">
      <alignment horizontal="right"/>
    </xf>
    <xf numFmtId="176" fontId="10" fillId="27" borderId="0" xfId="0" applyNumberFormat="1" applyFont="1" applyFill="1" applyAlignment="1">
      <alignment horizontal="right"/>
    </xf>
    <xf numFmtId="0" fontId="10" fillId="27" borderId="0" xfId="0" applyFont="1" applyFill="1" applyAlignment="1">
      <alignment horizontal="right"/>
    </xf>
    <xf numFmtId="1" fontId="10" fillId="27" borderId="0" xfId="0" applyNumberFormat="1" applyFont="1" applyFill="1" applyBorder="1" applyAlignment="1">
      <alignment horizontal="right"/>
    </xf>
    <xf numFmtId="173" fontId="10" fillId="27" borderId="0" xfId="0" applyNumberFormat="1" applyFont="1" applyFill="1" applyBorder="1" applyAlignment="1">
      <alignment horizontal="right"/>
    </xf>
    <xf numFmtId="2" fontId="10" fillId="0" borderId="0" xfId="0" applyNumberFormat="1" applyFont="1" applyFill="1" applyAlignment="1">
      <alignment horizontal="right"/>
    </xf>
    <xf numFmtId="0" fontId="10" fillId="27" borderId="0" xfId="0" applyFont="1" applyFill="1" applyBorder="1" applyAlignment="1"/>
    <xf numFmtId="175" fontId="10" fillId="27" borderId="0" xfId="0" applyNumberFormat="1" applyFont="1" applyFill="1" applyBorder="1" applyAlignment="1">
      <alignment horizontal="right"/>
    </xf>
    <xf numFmtId="175" fontId="72" fillId="27" borderId="0" xfId="0" applyNumberFormat="1" applyFont="1" applyFill="1"/>
    <xf numFmtId="173" fontId="10" fillId="27" borderId="0" xfId="0" applyNumberFormat="1" applyFont="1" applyFill="1" applyAlignment="1">
      <alignment horizontal="right"/>
    </xf>
    <xf numFmtId="1" fontId="10" fillId="27" borderId="0" xfId="0" applyNumberFormat="1" applyFont="1" applyFill="1" applyAlignment="1">
      <alignment horizontal="right"/>
    </xf>
    <xf numFmtId="0" fontId="10" fillId="0" borderId="15" xfId="0" applyFont="1" applyFill="1" applyBorder="1" applyAlignment="1">
      <alignment horizontal="right"/>
    </xf>
    <xf numFmtId="180" fontId="10" fillId="27" borderId="0" xfId="0" applyNumberFormat="1" applyFont="1" applyFill="1" applyBorder="1" applyAlignment="1">
      <alignment horizontal="right"/>
    </xf>
    <xf numFmtId="0" fontId="74" fillId="0" borderId="0" xfId="0" applyFont="1" applyFill="1" applyBorder="1" applyAlignment="1">
      <alignment vertical="center"/>
    </xf>
    <xf numFmtId="49" fontId="74" fillId="0" borderId="0" xfId="0" applyNumberFormat="1" applyFont="1" applyFill="1" applyAlignment="1"/>
    <xf numFmtId="49" fontId="74" fillId="0" borderId="0" xfId="0" applyNumberFormat="1" applyFont="1" applyFill="1" applyAlignment="1" applyProtection="1">
      <alignment horizontal="center" wrapText="1"/>
    </xf>
    <xf numFmtId="49" fontId="74" fillId="0" borderId="0" xfId="0" applyNumberFormat="1" applyFont="1" applyFill="1" applyAlignment="1">
      <alignment horizontal="left"/>
    </xf>
    <xf numFmtId="0" fontId="74" fillId="0" borderId="0" xfId="0" applyFont="1" applyFill="1" applyAlignment="1">
      <alignment horizontal="center" vertical="center" wrapText="1"/>
    </xf>
    <xf numFmtId="0" fontId="10" fillId="0" borderId="15" xfId="0" applyFont="1" applyFill="1" applyBorder="1" applyAlignment="1">
      <alignment horizontal="left"/>
    </xf>
    <xf numFmtId="0" fontId="10" fillId="0" borderId="0" xfId="0" applyFont="1" applyFill="1" applyBorder="1" applyAlignment="1">
      <alignment horizontal="left"/>
    </xf>
    <xf numFmtId="0" fontId="72" fillId="0" borderId="0" xfId="0" applyFont="1" applyFill="1" applyAlignment="1">
      <alignment vertical="center" wrapText="1"/>
    </xf>
    <xf numFmtId="0" fontId="0" fillId="0" borderId="0" xfId="0" applyFill="1" applyBorder="1" applyAlignment="1">
      <alignment horizontal="left"/>
    </xf>
    <xf numFmtId="0" fontId="10" fillId="0" borderId="0" xfId="54"/>
    <xf numFmtId="0" fontId="10" fillId="0" borderId="0" xfId="54" applyFill="1" applyBorder="1" applyAlignment="1">
      <alignment horizontal="left"/>
    </xf>
    <xf numFmtId="1" fontId="10" fillId="0" borderId="0" xfId="54" applyNumberFormat="1" applyFont="1" applyAlignment="1">
      <alignment horizontal="right"/>
    </xf>
    <xf numFmtId="173" fontId="10" fillId="0" borderId="0" xfId="54" applyNumberFormat="1" applyFont="1" applyAlignment="1">
      <alignment horizontal="right"/>
    </xf>
    <xf numFmtId="1" fontId="10" fillId="0" borderId="15" xfId="54" applyNumberFormat="1" applyFont="1" applyBorder="1" applyAlignment="1">
      <alignment horizontal="right"/>
    </xf>
    <xf numFmtId="2" fontId="10" fillId="0" borderId="0" xfId="54" applyNumberFormat="1" applyFont="1" applyAlignment="1">
      <alignment horizontal="right"/>
    </xf>
    <xf numFmtId="49" fontId="74" fillId="0" borderId="0" xfId="0" applyNumberFormat="1" applyFont="1" applyFill="1" applyAlignment="1">
      <alignment horizontal="right"/>
    </xf>
    <xf numFmtId="0" fontId="10" fillId="0" borderId="12" xfId="0" applyFont="1" applyFill="1" applyBorder="1" applyAlignment="1">
      <alignment horizontal="center" vertical="center" wrapText="1"/>
    </xf>
    <xf numFmtId="175" fontId="74" fillId="0" borderId="0" xfId="0" applyNumberFormat="1" applyFont="1" applyFill="1" applyAlignment="1"/>
    <xf numFmtId="175" fontId="74" fillId="0" borderId="0" xfId="0" applyNumberFormat="1" applyFont="1" applyFill="1" applyAlignment="1">
      <alignment horizontal="right"/>
    </xf>
    <xf numFmtId="175" fontId="74" fillId="0" borderId="0" xfId="0" applyNumberFormat="1" applyFont="1" applyFill="1" applyAlignment="1">
      <alignment horizontal="left"/>
    </xf>
    <xf numFmtId="0" fontId="10" fillId="0" borderId="11" xfId="0" applyFont="1" applyFill="1" applyBorder="1" applyAlignment="1">
      <alignment horizontal="left" wrapText="1" indent="2"/>
    </xf>
    <xf numFmtId="174" fontId="74" fillId="0" borderId="0" xfId="0" applyNumberFormat="1" applyFont="1" applyFill="1" applyAlignment="1"/>
    <xf numFmtId="174" fontId="74" fillId="0" borderId="0" xfId="0" applyNumberFormat="1" applyFont="1" applyFill="1" applyAlignment="1">
      <alignment horizontal="right"/>
    </xf>
    <xf numFmtId="174" fontId="74" fillId="0" borderId="0" xfId="0" applyNumberFormat="1" applyFont="1" applyFill="1" applyAlignment="1">
      <alignment horizontal="left"/>
    </xf>
    <xf numFmtId="174" fontId="10" fillId="0" borderId="0" xfId="0" applyNumberFormat="1" applyFont="1" applyFill="1" applyBorder="1" applyAlignment="1">
      <alignment horizontal="left"/>
    </xf>
    <xf numFmtId="174" fontId="74" fillId="0" borderId="0" xfId="0" applyNumberFormat="1" applyFont="1" applyFill="1" applyBorder="1" applyAlignment="1">
      <alignment horizontal="left"/>
    </xf>
    <xf numFmtId="0" fontId="21" fillId="0" borderId="0" xfId="31" applyFont="1" applyFill="1" applyBorder="1" applyAlignment="1" applyProtection="1"/>
    <xf numFmtId="0" fontId="74" fillId="0" borderId="0" xfId="245" applyFont="1" applyFill="1" applyBorder="1" applyAlignment="1"/>
    <xf numFmtId="49" fontId="10" fillId="0" borderId="0" xfId="245" applyNumberFormat="1" applyFont="1" applyFill="1" applyBorder="1" applyAlignment="1">
      <alignment horizontal="left"/>
    </xf>
    <xf numFmtId="49" fontId="74" fillId="0" borderId="0" xfId="245" applyNumberFormat="1" applyFont="1" applyFill="1" applyBorder="1" applyAlignment="1"/>
    <xf numFmtId="0" fontId="10" fillId="0" borderId="0" xfId="245" applyFont="1" applyFill="1" applyBorder="1" applyAlignment="1">
      <alignment horizontal="right"/>
    </xf>
    <xf numFmtId="0" fontId="10" fillId="0" borderId="0" xfId="245" applyFill="1" applyBorder="1" applyAlignment="1"/>
    <xf numFmtId="0" fontId="10" fillId="0" borderId="12" xfId="54" applyFont="1" applyFill="1" applyBorder="1" applyAlignment="1">
      <alignment horizontal="center" vertical="center" wrapText="1"/>
    </xf>
    <xf numFmtId="0" fontId="10" fillId="0" borderId="30" xfId="54" applyFont="1" applyFill="1" applyBorder="1" applyAlignment="1">
      <alignment horizontal="center" vertical="center" wrapText="1"/>
    </xf>
    <xf numFmtId="49" fontId="74" fillId="0" borderId="0" xfId="245" applyNumberFormat="1" applyFont="1" applyFill="1" applyBorder="1" applyAlignment="1">
      <alignment horizontal="left"/>
    </xf>
    <xf numFmtId="0" fontId="10" fillId="0" borderId="0" xfId="54" applyFont="1" applyFill="1" applyBorder="1" applyAlignment="1">
      <alignment horizontal="center" vertical="top"/>
    </xf>
    <xf numFmtId="0" fontId="10" fillId="0" borderId="32" xfId="54" applyFont="1" applyFill="1" applyBorder="1" applyAlignment="1">
      <alignment horizontal="left" vertical="top" wrapText="1" indent="1"/>
    </xf>
    <xf numFmtId="174" fontId="10" fillId="0" borderId="0" xfId="54" applyNumberFormat="1" applyFont="1" applyFill="1" applyAlignment="1" applyProtection="1">
      <alignment horizontal="right"/>
      <protection locked="0"/>
    </xf>
    <xf numFmtId="0" fontId="10" fillId="0" borderId="32" xfId="54" applyFont="1" applyFill="1" applyBorder="1" applyAlignment="1">
      <alignment horizontal="left" vertical="top" wrapText="1" indent="2"/>
    </xf>
    <xf numFmtId="0" fontId="10" fillId="0" borderId="32" xfId="54" applyFont="1" applyFill="1" applyBorder="1" applyAlignment="1">
      <alignment horizontal="left" vertical="top" wrapText="1" indent="3"/>
    </xf>
    <xf numFmtId="0" fontId="10" fillId="0" borderId="32" xfId="54" applyFont="1" applyFill="1" applyBorder="1" applyAlignment="1">
      <alignment horizontal="left" vertical="top" wrapText="1"/>
    </xf>
    <xf numFmtId="0" fontId="10" fillId="0" borderId="0" xfId="54" applyFont="1" applyFill="1" applyBorder="1" applyAlignment="1">
      <alignment horizontal="center"/>
    </xf>
    <xf numFmtId="0" fontId="10" fillId="0" borderId="32" xfId="54" applyFont="1" applyFill="1" applyBorder="1" applyAlignment="1">
      <alignment horizontal="left" wrapText="1"/>
    </xf>
    <xf numFmtId="0" fontId="74" fillId="0" borderId="0" xfId="54" applyFont="1" applyFill="1" applyBorder="1" applyAlignment="1">
      <alignment horizontal="left" wrapText="1"/>
    </xf>
    <xf numFmtId="0" fontId="74" fillId="0" borderId="15" xfId="245" applyFont="1" applyFill="1" applyBorder="1" applyAlignment="1">
      <alignment horizontal="right"/>
    </xf>
    <xf numFmtId="0" fontId="74" fillId="0" borderId="0" xfId="245" applyFont="1" applyFill="1" applyBorder="1" applyAlignment="1">
      <alignment horizontal="right"/>
    </xf>
    <xf numFmtId="0" fontId="72" fillId="0" borderId="0" xfId="54" applyFont="1" applyFill="1" applyAlignment="1">
      <alignment wrapText="1"/>
    </xf>
    <xf numFmtId="0" fontId="72" fillId="0" borderId="0" xfId="54" applyFont="1" applyFill="1" applyBorder="1" applyAlignment="1">
      <alignment wrapText="1"/>
    </xf>
    <xf numFmtId="0" fontId="10" fillId="0" borderId="0" xfId="245" applyFont="1" applyFill="1" applyBorder="1" applyAlignment="1"/>
    <xf numFmtId="0" fontId="10" fillId="0" borderId="30" xfId="0" applyFont="1" applyFill="1" applyBorder="1" applyAlignment="1">
      <alignment horizontal="center" vertical="center"/>
    </xf>
    <xf numFmtId="0" fontId="10" fillId="0" borderId="31" xfId="0" applyFont="1" applyFill="1" applyBorder="1" applyAlignment="1">
      <alignment horizontal="center" vertical="center" wrapText="1"/>
    </xf>
    <xf numFmtId="0" fontId="0" fillId="27" borderId="0" xfId="0" applyFill="1"/>
    <xf numFmtId="175" fontId="74" fillId="27" borderId="0" xfId="0" applyNumberFormat="1" applyFont="1" applyFill="1" applyAlignment="1"/>
    <xf numFmtId="175" fontId="74" fillId="27" borderId="0" xfId="0" applyNumberFormat="1" applyFont="1" applyFill="1" applyAlignment="1">
      <alignment horizontal="right"/>
    </xf>
    <xf numFmtId="175" fontId="74" fillId="27" borderId="0" xfId="0" applyNumberFormat="1" applyFont="1" applyFill="1" applyAlignment="1">
      <alignment horizontal="left"/>
    </xf>
    <xf numFmtId="0" fontId="0" fillId="27" borderId="0" xfId="0" applyFill="1" applyAlignment="1"/>
    <xf numFmtId="0" fontId="0" fillId="27" borderId="0" xfId="0" applyFill="1" applyBorder="1" applyAlignment="1"/>
    <xf numFmtId="0" fontId="10" fillId="27" borderId="0" xfId="0" applyFont="1" applyFill="1" applyBorder="1" applyAlignment="1">
      <alignment horizontal="left"/>
    </xf>
    <xf numFmtId="49" fontId="10" fillId="0" borderId="0" xfId="0" applyNumberFormat="1" applyFont="1" applyFill="1" applyAlignment="1"/>
    <xf numFmtId="49" fontId="74" fillId="0" borderId="0" xfId="0" applyNumberFormat="1" applyFont="1" applyFill="1" applyBorder="1" applyAlignment="1">
      <alignment horizontal="left"/>
    </xf>
    <xf numFmtId="173" fontId="10" fillId="0" borderId="0" xfId="0" applyNumberFormat="1" applyFont="1" applyFill="1" applyAlignment="1" applyProtection="1">
      <alignment horizontal="right"/>
    </xf>
    <xf numFmtId="0" fontId="10" fillId="27" borderId="0" xfId="0" applyFont="1" applyFill="1" applyBorder="1" applyAlignment="1">
      <alignment wrapText="1"/>
    </xf>
    <xf numFmtId="0" fontId="72" fillId="27" borderId="0" xfId="0" applyFont="1" applyFill="1" applyAlignment="1">
      <alignment vertical="center"/>
    </xf>
    <xf numFmtId="0" fontId="10" fillId="0" borderId="17" xfId="0" applyFont="1" applyFill="1" applyBorder="1" applyAlignment="1">
      <alignment horizontal="center" vertical="center" wrapText="1"/>
    </xf>
    <xf numFmtId="0" fontId="10" fillId="0" borderId="17" xfId="0" applyFont="1" applyFill="1" applyBorder="1" applyAlignment="1">
      <alignment horizontal="center" vertical="center"/>
    </xf>
    <xf numFmtId="172" fontId="10" fillId="0" borderId="0" xfId="0" applyNumberFormat="1" applyFont="1" applyFill="1" applyAlignment="1" applyProtection="1">
      <alignment wrapText="1"/>
      <protection locked="0"/>
    </xf>
    <xf numFmtId="49" fontId="74" fillId="0" borderId="0" xfId="0" applyNumberFormat="1" applyFont="1" applyFill="1" applyAlignment="1">
      <alignment horizontal="left" indent="2"/>
    </xf>
    <xf numFmtId="0" fontId="74" fillId="0" borderId="0" xfId="0" applyFont="1" applyFill="1" applyAlignment="1">
      <alignment horizontal="left" indent="2"/>
    </xf>
    <xf numFmtId="0" fontId="10" fillId="0" borderId="0" xfId="0" applyFont="1" applyFill="1" applyBorder="1" applyAlignment="1">
      <alignment horizontal="left" wrapText="1" indent="2"/>
    </xf>
    <xf numFmtId="172" fontId="10" fillId="0" borderId="15" xfId="0" applyNumberFormat="1" applyFont="1" applyFill="1" applyBorder="1" applyAlignment="1" applyProtection="1">
      <alignment wrapText="1"/>
      <protection locked="0"/>
    </xf>
    <xf numFmtId="0" fontId="10" fillId="0" borderId="30" xfId="54" applyFont="1" applyFill="1" applyBorder="1" applyAlignment="1">
      <alignment horizontal="center" vertical="center"/>
    </xf>
    <xf numFmtId="0" fontId="10" fillId="0" borderId="0" xfId="0" applyFont="1" applyFill="1" applyBorder="1" applyAlignment="1">
      <alignment horizontal="left"/>
    </xf>
    <xf numFmtId="0" fontId="10" fillId="0" borderId="30" xfId="0" applyFont="1" applyFill="1" applyBorder="1" applyAlignment="1">
      <alignment horizontal="center" vertical="center"/>
    </xf>
    <xf numFmtId="0" fontId="10" fillId="27" borderId="30" xfId="0" applyFont="1" applyFill="1" applyBorder="1" applyAlignment="1">
      <alignment horizontal="center" vertical="center"/>
    </xf>
    <xf numFmtId="0" fontId="10" fillId="27" borderId="0" xfId="0" applyFont="1" applyFill="1" applyBorder="1" applyAlignment="1">
      <alignment horizontal="left"/>
    </xf>
    <xf numFmtId="0" fontId="10" fillId="0" borderId="0" xfId="246" applyFont="1" applyFill="1"/>
    <xf numFmtId="0" fontId="74" fillId="0" borderId="0" xfId="246" applyFont="1" applyFill="1" applyBorder="1"/>
    <xf numFmtId="0" fontId="74" fillId="0" borderId="0" xfId="246" applyFont="1" applyFill="1" applyBorder="1" applyAlignment="1">
      <alignment vertical="top"/>
    </xf>
    <xf numFmtId="0" fontId="74" fillId="0" borderId="15" xfId="246" applyFont="1" applyFill="1" applyBorder="1" applyAlignment="1">
      <alignment vertical="top"/>
    </xf>
    <xf numFmtId="0" fontId="10" fillId="0" borderId="30" xfId="246" applyFont="1" applyFill="1" applyBorder="1" applyAlignment="1">
      <alignment horizontal="center" vertical="center" wrapText="1"/>
    </xf>
    <xf numFmtId="0" fontId="10" fillId="0" borderId="0" xfId="246" applyFont="1" applyFill="1" applyBorder="1" applyAlignment="1">
      <alignment horizontal="center" vertical="center" wrapText="1"/>
    </xf>
    <xf numFmtId="0" fontId="74" fillId="0" borderId="0" xfId="246" applyFont="1" applyFill="1" applyBorder="1" applyAlignment="1">
      <alignment horizontal="left" vertical="center" wrapText="1"/>
    </xf>
    <xf numFmtId="0" fontId="82" fillId="0" borderId="0" xfId="247" applyFont="1" applyFill="1"/>
    <xf numFmtId="0" fontId="10" fillId="0" borderId="0" xfId="247" applyFont="1" applyFill="1"/>
    <xf numFmtId="0" fontId="10" fillId="0" borderId="0" xfId="247" applyFont="1" applyFill="1" applyBorder="1" applyAlignment="1">
      <alignment horizontal="center" vertical="center" wrapText="1"/>
    </xf>
    <xf numFmtId="1" fontId="10" fillId="0" borderId="0" xfId="247" applyNumberFormat="1" applyFont="1" applyFill="1"/>
    <xf numFmtId="0" fontId="74" fillId="0" borderId="0" xfId="247" applyFont="1" applyFill="1" applyBorder="1" applyAlignment="1">
      <alignment horizontal="left" vertical="center" wrapText="1"/>
    </xf>
    <xf numFmtId="0" fontId="10" fillId="0" borderId="0" xfId="246" applyFill="1"/>
    <xf numFmtId="0" fontId="74" fillId="0" borderId="0" xfId="247" applyFont="1" applyFill="1" applyBorder="1"/>
    <xf numFmtId="0" fontId="10" fillId="0" borderId="0" xfId="246" applyFill="1" applyBorder="1"/>
    <xf numFmtId="0" fontId="10" fillId="0" borderId="12" xfId="246" applyFont="1" applyFill="1" applyBorder="1" applyAlignment="1">
      <alignment horizontal="center" vertical="center" wrapText="1"/>
    </xf>
    <xf numFmtId="0" fontId="10" fillId="0" borderId="0" xfId="246" applyFont="1" applyFill="1" applyBorder="1" applyAlignment="1">
      <alignment vertical="center" wrapText="1"/>
    </xf>
    <xf numFmtId="0" fontId="10" fillId="0" borderId="15" xfId="246" applyFont="1" applyFill="1" applyBorder="1"/>
    <xf numFmtId="0" fontId="10" fillId="0" borderId="0" xfId="246" applyFont="1" applyFill="1" applyBorder="1"/>
    <xf numFmtId="0" fontId="10" fillId="0" borderId="0" xfId="176" applyFont="1" applyFill="1" applyBorder="1" applyAlignment="1"/>
    <xf numFmtId="0" fontId="74" fillId="0" borderId="0" xfId="0" applyFont="1" applyAlignment="1">
      <alignment horizontal="center" vertical="center" wrapText="1"/>
    </xf>
    <xf numFmtId="0" fontId="10" fillId="0" borderId="0" xfId="52" applyFont="1" applyFill="1"/>
    <xf numFmtId="0" fontId="74" fillId="0" borderId="0" xfId="52" applyFont="1" applyFill="1" applyBorder="1" applyAlignment="1">
      <alignment vertical="center"/>
    </xf>
    <xf numFmtId="0" fontId="10" fillId="0" borderId="0" xfId="52" applyFont="1" applyFill="1" applyBorder="1" applyAlignment="1">
      <alignment horizontal="center" vertical="center"/>
    </xf>
    <xf numFmtId="0" fontId="10" fillId="0" borderId="0" xfId="52" applyFont="1" applyFill="1" applyBorder="1" applyAlignment="1">
      <alignment horizontal="center"/>
    </xf>
    <xf numFmtId="172" fontId="10" fillId="0" borderId="0" xfId="52" applyNumberFormat="1" applyFont="1" applyFill="1" applyAlignment="1" applyProtection="1">
      <alignment horizontal="right"/>
      <protection locked="0"/>
    </xf>
    <xf numFmtId="0" fontId="10" fillId="0" borderId="0" xfId="52" applyFont="1" applyFill="1" applyBorder="1" applyAlignment="1"/>
    <xf numFmtId="184" fontId="10" fillId="0" borderId="0" xfId="52" applyNumberFormat="1" applyFont="1" applyFill="1" applyAlignment="1" applyProtection="1">
      <alignment horizontal="right"/>
      <protection locked="0"/>
    </xf>
    <xf numFmtId="173" fontId="10" fillId="0" borderId="0" xfId="52" applyNumberFormat="1" applyFont="1" applyFill="1" applyAlignment="1" applyProtection="1">
      <alignment horizontal="right"/>
      <protection locked="0"/>
    </xf>
    <xf numFmtId="14" fontId="10" fillId="0" borderId="30" xfId="246" quotePrefix="1" applyNumberFormat="1" applyFont="1" applyFill="1" applyBorder="1" applyAlignment="1">
      <alignment horizontal="center" vertical="center" wrapText="1"/>
    </xf>
    <xf numFmtId="2" fontId="10" fillId="0" borderId="0" xfId="246" applyNumberFormat="1" applyFont="1" applyFill="1" applyBorder="1"/>
    <xf numFmtId="0" fontId="10" fillId="0" borderId="0" xfId="176" applyFont="1" applyFill="1"/>
    <xf numFmtId="0" fontId="10" fillId="0" borderId="0" xfId="175" applyFont="1" applyFill="1" applyAlignment="1">
      <alignment vertical="top" wrapText="1"/>
    </xf>
    <xf numFmtId="0" fontId="10" fillId="0" borderId="30" xfId="247" applyFont="1" applyFill="1" applyBorder="1" applyAlignment="1">
      <alignment horizontal="center" vertical="center" wrapText="1"/>
    </xf>
    <xf numFmtId="0" fontId="10" fillId="0" borderId="30" xfId="247" applyFont="1" applyFill="1" applyBorder="1" applyAlignment="1" applyProtection="1">
      <alignment horizontal="center" vertical="center" wrapText="1"/>
    </xf>
    <xf numFmtId="0" fontId="10" fillId="0" borderId="0" xfId="248" applyFill="1"/>
    <xf numFmtId="0" fontId="74" fillId="0" borderId="0" xfId="248" applyFont="1" applyFill="1"/>
    <xf numFmtId="0" fontId="10" fillId="0" borderId="0" xfId="248" applyFont="1" applyFill="1"/>
    <xf numFmtId="0" fontId="10" fillId="0" borderId="12" xfId="248" applyFont="1" applyFill="1" applyBorder="1" applyAlignment="1">
      <alignment horizontal="center" vertical="center" wrapText="1"/>
    </xf>
    <xf numFmtId="0" fontId="10" fillId="0" borderId="12" xfId="248" applyFont="1" applyFill="1" applyBorder="1" applyAlignment="1">
      <alignment horizontal="center" vertical="center"/>
    </xf>
    <xf numFmtId="0" fontId="10" fillId="0" borderId="31" xfId="248" applyFont="1" applyFill="1" applyBorder="1" applyAlignment="1">
      <alignment horizontal="center" vertical="center"/>
    </xf>
    <xf numFmtId="0" fontId="10" fillId="0" borderId="0" xfId="248" applyFont="1" applyFill="1" applyBorder="1" applyAlignment="1">
      <alignment horizontal="center"/>
    </xf>
    <xf numFmtId="0" fontId="77" fillId="0" borderId="0" xfId="248" applyFont="1" applyFill="1"/>
    <xf numFmtId="1" fontId="10" fillId="0" borderId="0" xfId="250" applyNumberFormat="1" applyFont="1" applyFill="1" applyBorder="1" applyAlignment="1">
      <alignment horizontal="right"/>
    </xf>
    <xf numFmtId="173" fontId="10" fillId="0" borderId="0" xfId="250" applyNumberFormat="1" applyFont="1" applyFill="1" applyBorder="1" applyAlignment="1" applyProtection="1">
      <alignment horizontal="right"/>
    </xf>
    <xf numFmtId="173" fontId="10" fillId="0" borderId="0" xfId="250" applyNumberFormat="1" applyFont="1" applyFill="1" applyBorder="1" applyAlignment="1">
      <alignment horizontal="right"/>
    </xf>
    <xf numFmtId="0" fontId="10" fillId="0" borderId="0" xfId="248" applyFont="1" applyFill="1" applyBorder="1"/>
    <xf numFmtId="2" fontId="10" fillId="0" borderId="0" xfId="250" applyNumberFormat="1" applyFont="1" applyFill="1" applyBorder="1" applyAlignment="1">
      <alignment horizontal="right"/>
    </xf>
    <xf numFmtId="4" fontId="10" fillId="0" borderId="0" xfId="250" applyNumberFormat="1" applyFont="1" applyFill="1" applyBorder="1" applyAlignment="1">
      <alignment horizontal="right"/>
    </xf>
    <xf numFmtId="0" fontId="10" fillId="0" borderId="15" xfId="248" applyFont="1" applyFill="1" applyBorder="1"/>
    <xf numFmtId="0" fontId="10" fillId="0" borderId="0" xfId="52" applyFont="1" applyFill="1" applyAlignment="1">
      <alignment horizontal="left"/>
    </xf>
    <xf numFmtId="0" fontId="72" fillId="0" borderId="0" xfId="52" applyFont="1" applyFill="1"/>
    <xf numFmtId="0" fontId="74" fillId="0" borderId="0" xfId="52" applyFont="1" applyFill="1" applyAlignment="1">
      <alignment horizontal="left"/>
    </xf>
    <xf numFmtId="0" fontId="74" fillId="0" borderId="0" xfId="52" applyFont="1" applyFill="1" applyAlignment="1"/>
    <xf numFmtId="0" fontId="10" fillId="0" borderId="13" xfId="52" applyFont="1" applyFill="1" applyBorder="1" applyAlignment="1">
      <alignment horizontal="center" vertical="center" wrapText="1"/>
    </xf>
    <xf numFmtId="0" fontId="10" fillId="0" borderId="16" xfId="52" applyFont="1" applyFill="1" applyBorder="1" applyAlignment="1">
      <alignment horizontal="center" vertical="center" wrapText="1"/>
    </xf>
    <xf numFmtId="0" fontId="10" fillId="0" borderId="12" xfId="52" applyFont="1" applyFill="1" applyBorder="1" applyAlignment="1">
      <alignment horizontal="center" vertical="center" wrapText="1"/>
    </xf>
    <xf numFmtId="1" fontId="10" fillId="0" borderId="30" xfId="52" applyNumberFormat="1" applyFont="1" applyFill="1" applyBorder="1" applyAlignment="1">
      <alignment horizontal="center" vertical="center" wrapText="1"/>
    </xf>
    <xf numFmtId="0" fontId="10" fillId="0" borderId="0" xfId="52" applyFont="1" applyFill="1" applyBorder="1" applyAlignment="1">
      <alignment horizontal="center" vertical="center" wrapText="1"/>
    </xf>
    <xf numFmtId="1" fontId="10" fillId="0" borderId="0" xfId="52" applyNumberFormat="1" applyFont="1" applyFill="1" applyBorder="1" applyAlignment="1">
      <alignment horizontal="center" vertical="center" wrapText="1"/>
    </xf>
    <xf numFmtId="0" fontId="10" fillId="0" borderId="0" xfId="52" applyFont="1" applyFill="1" applyAlignment="1">
      <alignment horizontal="right"/>
    </xf>
    <xf numFmtId="0" fontId="72" fillId="0" borderId="0" xfId="52" applyFont="1" applyFill="1" applyAlignment="1">
      <alignment horizontal="right"/>
    </xf>
    <xf numFmtId="0" fontId="76" fillId="0" borderId="0" xfId="52" applyFont="1" applyFill="1"/>
    <xf numFmtId="1" fontId="10" fillId="0" borderId="0" xfId="52" applyNumberFormat="1" applyFont="1" applyFill="1" applyBorder="1" applyAlignment="1">
      <alignment horizontal="right"/>
    </xf>
    <xf numFmtId="173" fontId="10" fillId="0" borderId="0" xfId="52" applyNumberFormat="1" applyFont="1" applyFill="1" applyBorder="1" applyAlignment="1">
      <alignment horizontal="right"/>
    </xf>
    <xf numFmtId="0" fontId="10" fillId="0" borderId="0" xfId="52" applyFont="1" applyFill="1" applyBorder="1" applyAlignment="1">
      <alignment horizontal="right"/>
    </xf>
    <xf numFmtId="0" fontId="10" fillId="0" borderId="0" xfId="52" applyFont="1" applyFill="1" applyBorder="1" applyAlignment="1">
      <alignment horizontal="left"/>
    </xf>
    <xf numFmtId="173" fontId="10" fillId="0" borderId="0" xfId="52" applyNumberFormat="1" applyFont="1" applyFill="1" applyAlignment="1">
      <alignment horizontal="right"/>
    </xf>
    <xf numFmtId="1" fontId="10" fillId="0" borderId="0" xfId="52" applyNumberFormat="1" applyFont="1" applyFill="1" applyAlignment="1">
      <alignment horizontal="right"/>
    </xf>
    <xf numFmtId="0" fontId="10" fillId="0" borderId="15" xfId="52" applyFont="1" applyFill="1" applyBorder="1" applyAlignment="1">
      <alignment horizontal="left"/>
    </xf>
    <xf numFmtId="0" fontId="84" fillId="0" borderId="0" xfId="52" applyFont="1" applyFill="1" applyAlignment="1"/>
    <xf numFmtId="0" fontId="10" fillId="27" borderId="0" xfId="54" applyFill="1" applyAlignment="1"/>
    <xf numFmtId="0" fontId="72" fillId="27" borderId="0" xfId="54" applyFont="1" applyFill="1" applyBorder="1" applyAlignment="1">
      <alignment wrapText="1"/>
    </xf>
    <xf numFmtId="0" fontId="10" fillId="27" borderId="0" xfId="54" applyFill="1" applyAlignment="1">
      <alignment vertical="center"/>
    </xf>
    <xf numFmtId="0" fontId="72" fillId="27" borderId="0" xfId="54" applyFont="1" applyFill="1" applyBorder="1" applyAlignment="1">
      <alignment vertical="center" wrapText="1"/>
    </xf>
    <xf numFmtId="175" fontId="10" fillId="0" borderId="0" xfId="52" applyNumberFormat="1" applyFont="1" applyFill="1" applyBorder="1" applyAlignment="1">
      <alignment horizontal="right"/>
    </xf>
    <xf numFmtId="0" fontId="72" fillId="27" borderId="0" xfId="54" applyFont="1" applyFill="1" applyAlignment="1"/>
    <xf numFmtId="0" fontId="72" fillId="27" borderId="0" xfId="54" applyFont="1" applyFill="1" applyAlignment="1">
      <alignment vertical="center"/>
    </xf>
    <xf numFmtId="49" fontId="74" fillId="27" borderId="0" xfId="54" applyNumberFormat="1" applyFont="1" applyFill="1" applyAlignment="1"/>
    <xf numFmtId="49" fontId="74" fillId="27" borderId="0" xfId="54" applyNumberFormat="1" applyFont="1" applyFill="1" applyAlignment="1">
      <alignment horizontal="right"/>
    </xf>
    <xf numFmtId="49" fontId="74" fillId="27" borderId="0" xfId="54" applyNumberFormat="1" applyFont="1" applyFill="1" applyAlignment="1">
      <alignment horizontal="left"/>
    </xf>
    <xf numFmtId="0" fontId="10" fillId="27" borderId="30" xfId="54" applyFont="1" applyFill="1" applyBorder="1" applyAlignment="1">
      <alignment horizontal="center" vertical="center"/>
    </xf>
    <xf numFmtId="49" fontId="74" fillId="27" borderId="0" xfId="54" applyNumberFormat="1" applyFont="1" applyFill="1" applyBorder="1" applyAlignment="1">
      <alignment horizontal="left"/>
    </xf>
    <xf numFmtId="0" fontId="10" fillId="27" borderId="0" xfId="54" applyFont="1" applyFill="1" applyAlignment="1">
      <alignment horizontal="left"/>
    </xf>
    <xf numFmtId="0" fontId="10" fillId="27" borderId="0" xfId="54" applyFont="1" applyFill="1" applyAlignment="1">
      <alignment horizontal="right"/>
    </xf>
    <xf numFmtId="0" fontId="72" fillId="27" borderId="0" xfId="54" applyFont="1" applyFill="1"/>
    <xf numFmtId="0" fontId="76" fillId="0" borderId="0" xfId="54" applyFont="1" applyFill="1"/>
    <xf numFmtId="0" fontId="10" fillId="27" borderId="0" xfId="54" applyFont="1" applyFill="1" applyBorder="1" applyAlignment="1">
      <alignment horizontal="right"/>
    </xf>
    <xf numFmtId="1" fontId="10" fillId="27" borderId="0" xfId="54" applyNumberFormat="1" applyFont="1" applyFill="1" applyBorder="1" applyAlignment="1">
      <alignment horizontal="right"/>
    </xf>
    <xf numFmtId="0" fontId="10" fillId="27" borderId="0" xfId="54" applyFont="1" applyFill="1" applyBorder="1" applyAlignment="1"/>
    <xf numFmtId="173" fontId="10" fillId="27" borderId="0" xfId="54" applyNumberFormat="1" applyFont="1" applyFill="1" applyAlignment="1">
      <alignment horizontal="right"/>
    </xf>
    <xf numFmtId="1" fontId="10" fillId="27" borderId="0" xfId="54" applyNumberFormat="1" applyFont="1" applyFill="1" applyAlignment="1">
      <alignment horizontal="right"/>
    </xf>
    <xf numFmtId="0" fontId="10" fillId="27" borderId="0" xfId="54" applyFill="1" applyBorder="1" applyAlignment="1"/>
    <xf numFmtId="0" fontId="10" fillId="27" borderId="0" xfId="54" applyFill="1" applyBorder="1" applyAlignment="1">
      <alignment vertical="center"/>
    </xf>
    <xf numFmtId="0" fontId="10" fillId="0" borderId="0" xfId="54" applyFont="1" applyFill="1"/>
    <xf numFmtId="0" fontId="10" fillId="0" borderId="15" xfId="54" applyFont="1" applyFill="1" applyBorder="1"/>
    <xf numFmtId="0" fontId="72" fillId="27" borderId="0" xfId="54" applyFont="1" applyFill="1" applyBorder="1" applyAlignment="1">
      <alignment vertical="center"/>
    </xf>
    <xf numFmtId="184" fontId="10" fillId="27" borderId="0" xfId="54" applyNumberFormat="1" applyFont="1" applyFill="1" applyAlignment="1" applyProtection="1">
      <alignment horizontal="right"/>
      <protection locked="0"/>
    </xf>
    <xf numFmtId="187" fontId="10" fillId="0" borderId="0" xfId="54" applyNumberFormat="1" applyFont="1" applyFill="1" applyBorder="1" applyAlignment="1">
      <alignment horizontal="right"/>
    </xf>
    <xf numFmtId="187" fontId="10" fillId="0" borderId="0" xfId="54" applyNumberFormat="1" applyFont="1" applyFill="1" applyBorder="1" applyAlignment="1">
      <alignment horizontal="left"/>
    </xf>
    <xf numFmtId="187" fontId="10" fillId="0" borderId="0" xfId="54" applyNumberFormat="1" applyFont="1" applyFill="1" applyBorder="1" applyAlignment="1">
      <alignment horizontal="center" vertical="center"/>
    </xf>
    <xf numFmtId="0" fontId="10" fillId="27" borderId="0" xfId="54" applyFont="1" applyFill="1" applyAlignment="1"/>
    <xf numFmtId="0" fontId="10" fillId="27" borderId="0" xfId="54" applyFont="1" applyFill="1"/>
    <xf numFmtId="0" fontId="10" fillId="27" borderId="0" xfId="54" applyFont="1" applyFill="1" applyBorder="1" applyAlignment="1">
      <alignment horizontal="center" vertical="center" wrapText="1"/>
    </xf>
    <xf numFmtId="0" fontId="72" fillId="0" borderId="0" xfId="54" applyFont="1" applyFill="1" applyAlignment="1">
      <alignment horizontal="right"/>
    </xf>
    <xf numFmtId="0" fontId="10" fillId="0" borderId="0" xfId="54" applyFont="1" applyFill="1" applyBorder="1" applyAlignment="1">
      <alignment horizontal="center" vertical="center" wrapText="1"/>
    </xf>
    <xf numFmtId="0" fontId="84" fillId="0" borderId="0" xfId="54" applyFont="1" applyFill="1" applyAlignment="1"/>
    <xf numFmtId="0" fontId="10" fillId="0" borderId="32" xfId="54" applyFill="1" applyBorder="1" applyAlignment="1">
      <alignment horizontal="left" vertical="top" wrapText="1"/>
    </xf>
    <xf numFmtId="0" fontId="10" fillId="0" borderId="0" xfId="54" applyFont="1" applyFill="1" applyBorder="1" applyAlignment="1">
      <alignment horizontal="left"/>
    </xf>
    <xf numFmtId="49" fontId="74" fillId="27" borderId="0" xfId="245" applyNumberFormat="1" applyFont="1" applyFill="1" applyBorder="1" applyAlignment="1"/>
    <xf numFmtId="0" fontId="10" fillId="27" borderId="0" xfId="245" applyFont="1" applyFill="1" applyBorder="1" applyAlignment="1">
      <alignment horizontal="right"/>
    </xf>
    <xf numFmtId="0" fontId="10" fillId="27" borderId="12" xfId="54" applyFont="1" applyFill="1" applyBorder="1" applyAlignment="1">
      <alignment horizontal="center" vertical="center" wrapText="1"/>
    </xf>
    <xf numFmtId="49" fontId="74" fillId="27" borderId="0" xfId="245" applyNumberFormat="1" applyFont="1" applyFill="1" applyBorder="1" applyAlignment="1">
      <alignment horizontal="left"/>
    </xf>
    <xf numFmtId="0" fontId="10" fillId="27" borderId="32" xfId="54" applyFont="1" applyFill="1" applyBorder="1" applyAlignment="1">
      <alignment horizontal="left" vertical="top" wrapText="1"/>
    </xf>
    <xf numFmtId="0" fontId="10" fillId="27" borderId="31" xfId="54" applyFont="1" applyFill="1" applyBorder="1" applyAlignment="1">
      <alignment horizontal="center" vertical="center" wrapText="1"/>
    </xf>
    <xf numFmtId="0" fontId="10" fillId="0" borderId="11" xfId="54" applyFont="1" applyFill="1" applyBorder="1" applyAlignment="1">
      <alignment horizontal="center" wrapText="1"/>
    </xf>
    <xf numFmtId="181" fontId="10" fillId="0" borderId="0" xfId="54" applyNumberFormat="1" applyFont="1" applyFill="1" applyAlignment="1">
      <alignment horizontal="right"/>
    </xf>
    <xf numFmtId="0" fontId="10" fillId="0" borderId="0" xfId="54" applyFont="1" applyFill="1" applyBorder="1" applyAlignment="1">
      <alignment wrapText="1"/>
    </xf>
    <xf numFmtId="1" fontId="10" fillId="0" borderId="30" xfId="0" applyNumberFormat="1" applyFont="1" applyFill="1" applyBorder="1" applyAlignment="1">
      <alignment horizontal="center" vertical="center" wrapText="1"/>
    </xf>
    <xf numFmtId="0" fontId="10" fillId="0" borderId="0" xfId="0" applyFont="1" applyFill="1" applyBorder="1" applyAlignment="1">
      <alignment horizontal="center" vertical="center" wrapText="1"/>
    </xf>
    <xf numFmtId="0" fontId="72" fillId="0" borderId="0" xfId="0" applyFont="1" applyFill="1" applyAlignment="1">
      <alignment horizontal="right"/>
    </xf>
    <xf numFmtId="1" fontId="10" fillId="0" borderId="0" xfId="0" applyNumberFormat="1" applyFont="1" applyFill="1" applyAlignment="1" applyProtection="1">
      <alignment horizontal="right"/>
    </xf>
    <xf numFmtId="173" fontId="10" fillId="0" borderId="0" xfId="0" applyNumberFormat="1" applyFont="1" applyFill="1" applyBorder="1" applyAlignment="1" applyProtection="1">
      <alignment horizontal="right"/>
    </xf>
    <xf numFmtId="173" fontId="10" fillId="0" borderId="0" xfId="251" applyNumberFormat="1" applyFont="1" applyFill="1" applyAlignment="1" applyProtection="1">
      <alignment horizontal="right"/>
    </xf>
    <xf numFmtId="0" fontId="84" fillId="0" borderId="0" xfId="0" applyFont="1" applyFill="1" applyAlignment="1"/>
    <xf numFmtId="0" fontId="74" fillId="0" borderId="0" xfId="54" applyFont="1" applyFill="1" applyAlignment="1"/>
    <xf numFmtId="1" fontId="10" fillId="0" borderId="30" xfId="54" applyNumberFormat="1" applyFont="1" applyFill="1" applyBorder="1" applyAlignment="1">
      <alignment horizontal="center" vertical="center" wrapText="1"/>
    </xf>
    <xf numFmtId="1" fontId="10" fillId="0" borderId="0" xfId="54" applyNumberFormat="1" applyFont="1" applyFill="1" applyBorder="1" applyAlignment="1">
      <alignment horizontal="center" vertical="center" wrapText="1"/>
    </xf>
    <xf numFmtId="174" fontId="10" fillId="0" borderId="0" xfId="54" applyNumberFormat="1"/>
    <xf numFmtId="1" fontId="10" fillId="27" borderId="0" xfId="54" applyNumberFormat="1" applyFont="1" applyFill="1" applyBorder="1" applyAlignment="1">
      <alignment horizontal="center" vertical="center" wrapText="1"/>
    </xf>
    <xf numFmtId="0" fontId="10" fillId="27" borderId="0" xfId="54" applyFill="1"/>
    <xf numFmtId="0" fontId="10" fillId="27" borderId="15" xfId="54" applyFont="1" applyFill="1" applyBorder="1" applyAlignment="1">
      <alignment horizontal="left"/>
    </xf>
    <xf numFmtId="0" fontId="84" fillId="27" borderId="0" xfId="54" applyFont="1" applyFill="1" applyAlignment="1"/>
    <xf numFmtId="174" fontId="10" fillId="0" borderId="0" xfId="52" applyNumberFormat="1" applyFont="1" applyFill="1" applyBorder="1" applyAlignment="1" applyProtection="1">
      <alignment horizontal="right"/>
      <protection locked="0"/>
    </xf>
    <xf numFmtId="174" fontId="10" fillId="0" borderId="0" xfId="252" applyNumberFormat="1" applyFont="1" applyFill="1" applyAlignment="1" applyProtection="1">
      <alignment horizontal="right"/>
      <protection locked="0"/>
    </xf>
    <xf numFmtId="174" fontId="10" fillId="0" borderId="0" xfId="52" applyNumberFormat="1" applyFont="1" applyFill="1" applyBorder="1" applyAlignment="1">
      <alignment horizontal="center" vertical="center" wrapText="1"/>
    </xf>
    <xf numFmtId="173" fontId="10" fillId="0" borderId="0" xfId="52" applyNumberFormat="1" applyFont="1" applyFill="1" applyBorder="1" applyAlignment="1" applyProtection="1">
      <alignment horizontal="right"/>
      <protection locked="0"/>
    </xf>
    <xf numFmtId="1" fontId="10" fillId="0" borderId="0" xfId="52" applyNumberFormat="1" applyFont="1" applyFill="1" applyBorder="1" applyAlignment="1" applyProtection="1">
      <alignment horizontal="right"/>
    </xf>
    <xf numFmtId="173" fontId="10" fillId="0" borderId="0" xfId="52" applyNumberFormat="1" applyFont="1" applyFill="1" applyBorder="1" applyAlignment="1" applyProtection="1">
      <alignment horizontal="right"/>
    </xf>
    <xf numFmtId="181" fontId="10" fillId="0" borderId="0" xfId="54" applyNumberFormat="1" applyFont="1" applyFill="1" applyBorder="1" applyAlignment="1">
      <alignment horizontal="right"/>
    </xf>
    <xf numFmtId="0" fontId="10" fillId="0" borderId="0" xfId="54" applyFont="1"/>
    <xf numFmtId="0" fontId="72" fillId="0" borderId="0" xfId="54" applyFont="1"/>
    <xf numFmtId="3" fontId="72" fillId="0" borderId="0" xfId="54" applyNumberFormat="1" applyFont="1"/>
    <xf numFmtId="0" fontId="10" fillId="0" borderId="13" xfId="54" applyFont="1" applyBorder="1" applyAlignment="1">
      <alignment horizontal="center" vertical="center" wrapText="1"/>
    </xf>
    <xf numFmtId="1" fontId="10" fillId="0" borderId="30" xfId="54" applyNumberFormat="1" applyFont="1" applyBorder="1" applyAlignment="1">
      <alignment horizontal="center" vertical="center" wrapText="1"/>
    </xf>
    <xf numFmtId="1" fontId="10" fillId="0" borderId="0" xfId="54" applyNumberFormat="1" applyFont="1" applyBorder="1" applyAlignment="1">
      <alignment horizontal="center" vertical="center" wrapText="1"/>
    </xf>
    <xf numFmtId="0" fontId="10" fillId="0" borderId="0" xfId="54" applyFont="1" applyAlignment="1">
      <alignment horizontal="right"/>
    </xf>
    <xf numFmtId="0" fontId="10" fillId="0" borderId="0" xfId="54" applyFont="1" applyBorder="1" applyAlignment="1">
      <alignment horizontal="right"/>
    </xf>
    <xf numFmtId="0" fontId="72" fillId="0" borderId="0" xfId="54" applyFont="1" applyAlignment="1">
      <alignment horizontal="right"/>
    </xf>
    <xf numFmtId="3" fontId="72" fillId="0" borderId="0" xfId="54" applyNumberFormat="1" applyFont="1" applyAlignment="1">
      <alignment horizontal="right"/>
    </xf>
    <xf numFmtId="0" fontId="10" fillId="0" borderId="0" xfId="54" applyFont="1" applyAlignment="1"/>
    <xf numFmtId="0" fontId="72" fillId="0" borderId="0" xfId="54" applyFont="1" applyAlignment="1"/>
    <xf numFmtId="3" fontId="72" fillId="0" borderId="0" xfId="54" applyNumberFormat="1" applyFont="1" applyAlignment="1"/>
    <xf numFmtId="178" fontId="10" fillId="0" borderId="0" xfId="54" applyNumberFormat="1" applyFont="1" applyAlignment="1">
      <alignment horizontal="right"/>
    </xf>
    <xf numFmtId="176" fontId="10" fillId="0" borderId="0" xfId="54" applyNumberFormat="1" applyFont="1" applyAlignment="1">
      <alignment horizontal="right"/>
    </xf>
    <xf numFmtId="1" fontId="10" fillId="0" borderId="0" xfId="54" applyNumberFormat="1" applyFont="1" applyBorder="1" applyAlignment="1">
      <alignment horizontal="right"/>
    </xf>
    <xf numFmtId="173" fontId="10" fillId="0" borderId="0" xfId="54" applyNumberFormat="1" applyFont="1" applyBorder="1" applyAlignment="1">
      <alignment horizontal="right"/>
    </xf>
    <xf numFmtId="2" fontId="10" fillId="0" borderId="0" xfId="54" applyNumberFormat="1" applyFont="1" applyBorder="1" applyAlignment="1">
      <alignment horizontal="right"/>
    </xf>
    <xf numFmtId="0" fontId="10" fillId="0" borderId="0" xfId="54" applyFont="1" applyFill="1" applyAlignment="1">
      <alignment vertical="center" wrapText="1"/>
    </xf>
    <xf numFmtId="0" fontId="10" fillId="0" borderId="0" xfId="54" applyFont="1" applyAlignment="1">
      <alignment wrapText="1"/>
    </xf>
    <xf numFmtId="175" fontId="10" fillId="27" borderId="0" xfId="0" applyNumberFormat="1" applyFont="1" applyFill="1" applyAlignment="1">
      <alignment horizontal="right"/>
    </xf>
    <xf numFmtId="2" fontId="10" fillId="27" borderId="0" xfId="0" applyNumberFormat="1" applyFont="1" applyFill="1" applyAlignment="1">
      <alignment horizontal="right"/>
    </xf>
    <xf numFmtId="0" fontId="10" fillId="27" borderId="0" xfId="0" applyFont="1" applyFill="1"/>
    <xf numFmtId="0" fontId="10" fillId="0" borderId="0" xfId="0" applyFont="1" applyFill="1" applyBorder="1" applyAlignment="1">
      <alignment vertical="top" wrapText="1"/>
    </xf>
    <xf numFmtId="0" fontId="10" fillId="0" borderId="0" xfId="254" applyFont="1" applyFill="1" applyAlignment="1">
      <alignment horizontal="right"/>
    </xf>
    <xf numFmtId="0" fontId="72" fillId="0" borderId="0" xfId="52" applyFont="1"/>
    <xf numFmtId="0" fontId="74" fillId="0" borderId="0" xfId="52" applyFont="1" applyAlignment="1">
      <alignment horizontal="left"/>
    </xf>
    <xf numFmtId="0" fontId="10" fillId="0" borderId="0" xfId="52" applyFont="1" applyFill="1" applyBorder="1"/>
    <xf numFmtId="0" fontId="10" fillId="0" borderId="0" xfId="52" applyFont="1" applyAlignment="1"/>
    <xf numFmtId="1" fontId="10" fillId="0" borderId="11" xfId="52" applyNumberFormat="1" applyFont="1" applyFill="1" applyBorder="1" applyAlignment="1">
      <alignment horizontal="center"/>
    </xf>
    <xf numFmtId="3" fontId="10" fillId="0" borderId="0" xfId="52" applyNumberFormat="1" applyFont="1" applyFill="1" applyAlignment="1">
      <alignment horizontal="right"/>
    </xf>
    <xf numFmtId="0" fontId="10" fillId="0" borderId="11" xfId="52" applyFont="1" applyFill="1" applyBorder="1" applyAlignment="1">
      <alignment horizontal="center"/>
    </xf>
    <xf numFmtId="175" fontId="10" fillId="0" borderId="0" xfId="52" applyNumberFormat="1" applyFont="1" applyAlignment="1">
      <alignment horizontal="right"/>
    </xf>
    <xf numFmtId="176" fontId="10" fillId="0" borderId="0" xfId="52" applyNumberFormat="1" applyFont="1" applyAlignment="1">
      <alignment horizontal="right"/>
    </xf>
    <xf numFmtId="176" fontId="10" fillId="0" borderId="0" xfId="52" applyNumberFormat="1" applyFont="1" applyFill="1" applyBorder="1" applyAlignment="1" applyProtection="1">
      <alignment horizontal="right"/>
      <protection locked="0"/>
    </xf>
    <xf numFmtId="1" fontId="10" fillId="0" borderId="0" xfId="52" applyNumberFormat="1" applyFont="1" applyAlignment="1">
      <alignment horizontal="right"/>
    </xf>
    <xf numFmtId="1" fontId="10" fillId="0" borderId="0" xfId="52" applyNumberFormat="1" applyFont="1" applyFill="1" applyBorder="1" applyAlignment="1" applyProtection="1">
      <alignment horizontal="right"/>
      <protection locked="0"/>
    </xf>
    <xf numFmtId="173" fontId="10" fillId="0" borderId="0" xfId="52" applyNumberFormat="1" applyFont="1" applyAlignment="1">
      <alignment horizontal="right"/>
    </xf>
    <xf numFmtId="3" fontId="10" fillId="0" borderId="0" xfId="52" applyNumberFormat="1" applyFont="1" applyAlignment="1">
      <alignment horizontal="right"/>
    </xf>
    <xf numFmtId="1" fontId="10" fillId="0" borderId="15" xfId="52" applyNumberFormat="1" applyFont="1" applyBorder="1" applyAlignment="1">
      <alignment horizontal="right"/>
    </xf>
    <xf numFmtId="1" fontId="10" fillId="0" borderId="0" xfId="52" applyNumberFormat="1" applyFont="1" applyBorder="1" applyAlignment="1">
      <alignment horizontal="right"/>
    </xf>
    <xf numFmtId="0" fontId="10" fillId="0" borderId="0" xfId="52" applyFill="1"/>
    <xf numFmtId="0" fontId="74" fillId="0" borderId="0" xfId="52" applyFont="1" applyFill="1"/>
    <xf numFmtId="49" fontId="74" fillId="0" borderId="0" xfId="52" applyNumberFormat="1" applyFont="1" applyFill="1" applyAlignment="1"/>
    <xf numFmtId="49" fontId="74" fillId="0" borderId="0" xfId="52" applyNumberFormat="1" applyFont="1" applyFill="1" applyAlignment="1">
      <alignment horizontal="left"/>
    </xf>
    <xf numFmtId="0" fontId="10" fillId="0" borderId="15" xfId="52" applyFill="1" applyBorder="1"/>
    <xf numFmtId="0" fontId="74" fillId="0" borderId="0" xfId="52" applyFont="1" applyFill="1" applyAlignment="1">
      <alignment horizontal="center" vertical="center" wrapText="1"/>
    </xf>
    <xf numFmtId="0" fontId="10" fillId="0" borderId="0" xfId="247" applyFont="1" applyFill="1" applyBorder="1" applyAlignment="1">
      <alignment vertical="center" wrapText="1"/>
    </xf>
    <xf numFmtId="176" fontId="10" fillId="0" borderId="0" xfId="258" applyNumberFormat="1" applyFont="1" applyFill="1" applyAlignment="1">
      <alignment horizontal="right"/>
    </xf>
    <xf numFmtId="0" fontId="10" fillId="0" borderId="31" xfId="239" applyFont="1" applyFill="1" applyBorder="1" applyAlignment="1">
      <alignment horizontal="center" vertical="center" wrapText="1"/>
    </xf>
    <xf numFmtId="0" fontId="10" fillId="0" borderId="0" xfId="248" applyFill="1" applyBorder="1" applyAlignment="1">
      <alignment horizontal="center"/>
    </xf>
    <xf numFmtId="0" fontId="21" fillId="0" borderId="0" xfId="53" applyFont="1" applyFill="1" applyBorder="1" applyAlignment="1" applyProtection="1">
      <alignment horizontal="left"/>
    </xf>
    <xf numFmtId="0" fontId="10" fillId="0" borderId="0" xfId="54" applyFont="1" applyFill="1" applyBorder="1" applyAlignment="1">
      <alignment horizontal="left" vertical="top" wrapText="1"/>
    </xf>
    <xf numFmtId="185" fontId="85" fillId="0" borderId="0" xfId="262" applyNumberFormat="1" applyFont="1" applyFill="1" applyBorder="1" applyAlignment="1">
      <alignment horizontal="right"/>
    </xf>
    <xf numFmtId="0" fontId="10" fillId="0" borderId="12" xfId="248" applyFill="1" applyBorder="1" applyAlignment="1">
      <alignment horizontal="center" vertical="center" wrapText="1"/>
    </xf>
    <xf numFmtId="0" fontId="10" fillId="0" borderId="31" xfId="248" applyFont="1" applyFill="1" applyBorder="1" applyAlignment="1">
      <alignment horizontal="center" vertical="center" wrapText="1"/>
    </xf>
    <xf numFmtId="193" fontId="10" fillId="0" borderId="15" xfId="248" applyNumberFormat="1" applyFont="1" applyFill="1" applyBorder="1"/>
    <xf numFmtId="193" fontId="10" fillId="0" borderId="0" xfId="248" applyNumberFormat="1" applyFont="1" applyFill="1" applyBorder="1"/>
    <xf numFmtId="0" fontId="10" fillId="0" borderId="0" xfId="260" applyFill="1"/>
    <xf numFmtId="0" fontId="74" fillId="0" borderId="0" xfId="260" applyFont="1" applyFill="1" applyBorder="1"/>
    <xf numFmtId="0" fontId="74" fillId="0" borderId="0" xfId="260" applyFont="1" applyFill="1" applyBorder="1" applyAlignment="1">
      <alignment vertical="top" wrapText="1"/>
    </xf>
    <xf numFmtId="0" fontId="74" fillId="0" borderId="15" xfId="260" applyFont="1" applyFill="1" applyBorder="1"/>
    <xf numFmtId="0" fontId="74" fillId="0" borderId="0" xfId="260" applyFont="1" applyFill="1" applyBorder="1" applyAlignment="1">
      <alignment horizontal="left" vertical="top" wrapText="1"/>
    </xf>
    <xf numFmtId="0" fontId="10" fillId="0" borderId="12" xfId="260" applyFill="1" applyBorder="1" applyAlignment="1">
      <alignment horizontal="center" vertical="center" wrapText="1"/>
    </xf>
    <xf numFmtId="0" fontId="10" fillId="0" borderId="30" xfId="260" applyFill="1" applyBorder="1" applyAlignment="1">
      <alignment horizontal="center" vertical="center" wrapText="1"/>
    </xf>
    <xf numFmtId="0" fontId="10" fillId="0" borderId="0" xfId="260" applyFill="1" applyBorder="1" applyAlignment="1">
      <alignment horizontal="center" vertical="center" wrapText="1"/>
    </xf>
    <xf numFmtId="0" fontId="10" fillId="0" borderId="0" xfId="260" applyFont="1" applyFill="1" applyBorder="1" applyAlignment="1">
      <alignment vertical="center" wrapText="1"/>
    </xf>
    <xf numFmtId="0" fontId="10" fillId="0" borderId="0" xfId="260" applyFill="1" applyBorder="1" applyAlignment="1">
      <alignment wrapText="1"/>
    </xf>
    <xf numFmtId="0" fontId="10" fillId="0" borderId="0" xfId="260" applyFill="1" applyBorder="1"/>
    <xf numFmtId="181" fontId="10" fillId="0" borderId="0" xfId="260" applyNumberFormat="1" applyFill="1" applyBorder="1" applyAlignment="1" applyProtection="1">
      <alignment horizontal="right"/>
      <protection locked="0"/>
    </xf>
    <xf numFmtId="183" fontId="10" fillId="0" borderId="0" xfId="260" applyNumberFormat="1" applyFill="1" applyBorder="1" applyAlignment="1" applyProtection="1">
      <alignment horizontal="right"/>
      <protection locked="0"/>
    </xf>
    <xf numFmtId="172" fontId="10" fillId="0" borderId="0" xfId="260" applyNumberFormat="1" applyFont="1" applyFill="1" applyBorder="1" applyAlignment="1" applyProtection="1">
      <alignment horizontal="right"/>
      <protection locked="0"/>
    </xf>
    <xf numFmtId="193" fontId="10" fillId="0" borderId="0" xfId="260" applyNumberFormat="1" applyFill="1" applyBorder="1" applyAlignment="1" applyProtection="1">
      <alignment horizontal="right"/>
      <protection locked="0"/>
    </xf>
    <xf numFmtId="1" fontId="10" fillId="0" borderId="0" xfId="260" applyNumberFormat="1" applyFill="1" applyBorder="1" applyAlignment="1" applyProtection="1">
      <alignment horizontal="right"/>
    </xf>
    <xf numFmtId="0" fontId="10" fillId="0" borderId="15" xfId="260" applyFill="1" applyBorder="1"/>
    <xf numFmtId="0" fontId="10" fillId="0" borderId="31" xfId="258" applyFont="1" applyFill="1" applyBorder="1" applyAlignment="1">
      <alignment horizontal="center" vertical="center" wrapText="1"/>
    </xf>
    <xf numFmtId="0" fontId="10" fillId="0" borderId="16" xfId="54" applyFont="1" applyFill="1" applyBorder="1" applyAlignment="1">
      <alignment horizontal="center" vertical="center" wrapText="1"/>
    </xf>
    <xf numFmtId="0" fontId="10" fillId="0" borderId="0" xfId="54" applyFont="1" applyFill="1" applyBorder="1" applyAlignment="1">
      <alignment horizontal="center" vertical="center"/>
    </xf>
    <xf numFmtId="0" fontId="10" fillId="0" borderId="0" xfId="52" applyFill="1" applyBorder="1" applyAlignment="1">
      <alignment horizontal="left"/>
    </xf>
    <xf numFmtId="0" fontId="10" fillId="0" borderId="13" xfId="52" applyFont="1" applyFill="1" applyBorder="1" applyAlignment="1">
      <alignment horizontal="center" vertical="center"/>
    </xf>
    <xf numFmtId="0" fontId="10" fillId="0" borderId="30" xfId="52" applyFont="1" applyFill="1" applyBorder="1" applyAlignment="1">
      <alignment horizontal="center" vertical="center" wrapText="1"/>
    </xf>
    <xf numFmtId="49" fontId="74" fillId="0" borderId="0" xfId="52" applyNumberFormat="1" applyFont="1" applyFill="1" applyAlignment="1">
      <alignment horizontal="right"/>
    </xf>
    <xf numFmtId="49" fontId="74" fillId="0" borderId="0" xfId="52" applyNumberFormat="1" applyFont="1" applyFill="1" applyBorder="1" applyAlignment="1">
      <alignment horizontal="left"/>
    </xf>
    <xf numFmtId="0" fontId="74" fillId="0" borderId="0" xfId="52" applyFont="1" applyFill="1" applyBorder="1" applyAlignment="1"/>
    <xf numFmtId="0" fontId="10" fillId="0" borderId="15" xfId="52" applyFont="1" applyFill="1" applyBorder="1" applyAlignment="1">
      <alignment horizontal="right"/>
    </xf>
    <xf numFmtId="0" fontId="10" fillId="0" borderId="15" xfId="54" applyFont="1" applyFill="1" applyBorder="1" applyAlignment="1" applyProtection="1">
      <alignment horizontal="right"/>
      <protection locked="0"/>
    </xf>
    <xf numFmtId="0" fontId="10" fillId="0" borderId="0" xfId="54" applyFont="1" applyFill="1" applyBorder="1" applyAlignment="1" applyProtection="1">
      <alignment horizontal="right"/>
      <protection locked="0"/>
    </xf>
    <xf numFmtId="0" fontId="10" fillId="0" borderId="0" xfId="54" applyFont="1" applyFill="1" applyBorder="1" applyAlignment="1" applyProtection="1">
      <alignment horizontal="left"/>
      <protection locked="0"/>
    </xf>
    <xf numFmtId="0" fontId="21" fillId="0" borderId="0" xfId="53" applyFont="1" applyFill="1" applyAlignment="1" applyProtection="1">
      <alignment horizontal="left"/>
    </xf>
    <xf numFmtId="0" fontId="10" fillId="0" borderId="0" xfId="0" applyFont="1" applyFill="1" applyBorder="1" applyAlignment="1">
      <alignment horizontal="left"/>
    </xf>
    <xf numFmtId="0" fontId="10" fillId="0" borderId="30" xfId="0" applyFont="1" applyFill="1" applyBorder="1" applyAlignment="1">
      <alignment horizontal="center" vertical="center"/>
    </xf>
    <xf numFmtId="0" fontId="11" fillId="0" borderId="0" xfId="31" applyAlignment="1" applyProtection="1">
      <alignment vertical="top"/>
    </xf>
    <xf numFmtId="0" fontId="74" fillId="0" borderId="14" xfId="0" applyFont="1" applyFill="1" applyBorder="1" applyAlignment="1">
      <alignment vertical="center"/>
    </xf>
    <xf numFmtId="0" fontId="10" fillId="0" borderId="30" xfId="0" applyFont="1" applyFill="1" applyBorder="1" applyAlignment="1">
      <alignment horizontal="center" vertical="center"/>
    </xf>
    <xf numFmtId="0" fontId="10" fillId="27" borderId="0" xfId="0" applyFont="1" applyFill="1" applyBorder="1" applyAlignment="1">
      <alignment horizontal="left"/>
    </xf>
    <xf numFmtId="0" fontId="10" fillId="27" borderId="0" xfId="54" applyFont="1" applyFill="1" applyBorder="1" applyAlignment="1">
      <alignment horizontal="left"/>
    </xf>
    <xf numFmtId="0" fontId="10" fillId="0" borderId="0" xfId="54" applyFont="1" applyFill="1" applyBorder="1" applyAlignment="1">
      <alignment horizontal="left"/>
    </xf>
    <xf numFmtId="0" fontId="10" fillId="27" borderId="30" xfId="54" applyFont="1" applyFill="1" applyBorder="1" applyAlignment="1">
      <alignment horizontal="center" vertical="center"/>
    </xf>
    <xf numFmtId="1" fontId="10" fillId="0" borderId="30" xfId="54" applyNumberFormat="1" applyFont="1" applyFill="1" applyBorder="1" applyAlignment="1">
      <alignment horizontal="center" vertical="center" wrapText="1"/>
    </xf>
    <xf numFmtId="0" fontId="10" fillId="0" borderId="0" xfId="0" applyFont="1" applyAlignment="1">
      <alignment vertical="top" wrapText="1"/>
    </xf>
    <xf numFmtId="0" fontId="10" fillId="0" borderId="30" xfId="54" applyFont="1" applyFill="1" applyBorder="1" applyAlignment="1">
      <alignment horizontal="center" vertical="center"/>
    </xf>
    <xf numFmtId="0" fontId="10" fillId="0" borderId="0" xfId="54" applyFont="1" applyFill="1" applyBorder="1" applyAlignment="1">
      <alignment horizontal="left"/>
    </xf>
    <xf numFmtId="0" fontId="10" fillId="0" borderId="13" xfId="54" applyFont="1" applyFill="1" applyBorder="1" applyAlignment="1">
      <alignment horizontal="center" vertical="center"/>
    </xf>
    <xf numFmtId="0" fontId="10" fillId="0" borderId="12" xfId="54" applyFont="1" applyFill="1" applyBorder="1" applyAlignment="1">
      <alignment horizontal="center" vertical="center" wrapText="1"/>
    </xf>
    <xf numFmtId="0" fontId="10" fillId="0" borderId="30" xfId="54" applyFont="1" applyFill="1" applyBorder="1" applyAlignment="1">
      <alignment horizontal="center" vertical="center" wrapText="1"/>
    </xf>
    <xf numFmtId="0" fontId="10" fillId="0" borderId="0" xfId="54" applyFont="1" applyFill="1" applyAlignment="1">
      <alignment wrapText="1"/>
    </xf>
    <xf numFmtId="0" fontId="10" fillId="0" borderId="0" xfId="54" applyFont="1" applyFill="1" applyAlignment="1">
      <alignment horizontal="left"/>
    </xf>
    <xf numFmtId="1" fontId="10" fillId="0" borderId="30" xfId="54" applyNumberFormat="1" applyFont="1" applyFill="1" applyBorder="1" applyAlignment="1">
      <alignment horizontal="center" vertical="center" wrapText="1"/>
    </xf>
    <xf numFmtId="0" fontId="74" fillId="0" borderId="0" xfId="54" applyFont="1" applyAlignment="1">
      <alignment horizontal="center" wrapText="1"/>
    </xf>
    <xf numFmtId="0" fontId="10" fillId="0" borderId="0" xfId="54" applyFont="1" applyFill="1" applyAlignment="1">
      <alignment horizontal="left" wrapText="1"/>
    </xf>
    <xf numFmtId="0" fontId="10" fillId="0" borderId="12" xfId="248" applyFont="1" applyFill="1" applyBorder="1" applyAlignment="1">
      <alignment horizontal="center" vertical="center" wrapText="1"/>
    </xf>
    <xf numFmtId="0" fontId="10" fillId="0" borderId="30" xfId="248" applyFont="1" applyFill="1" applyBorder="1" applyAlignment="1">
      <alignment horizontal="center" vertical="center" wrapText="1"/>
    </xf>
    <xf numFmtId="0" fontId="10" fillId="0" borderId="0" xfId="0" applyFont="1" applyFill="1" applyAlignment="1">
      <alignment wrapText="1"/>
    </xf>
    <xf numFmtId="0" fontId="74" fillId="0" borderId="15" xfId="54" applyFont="1" applyFill="1" applyBorder="1"/>
    <xf numFmtId="0" fontId="10" fillId="0" borderId="13" xfId="54" applyFont="1" applyFill="1" applyBorder="1" applyAlignment="1">
      <alignment vertical="center" wrapText="1"/>
    </xf>
    <xf numFmtId="0" fontId="10" fillId="0" borderId="14" xfId="54" applyFont="1" applyFill="1" applyBorder="1" applyAlignment="1">
      <alignment horizontal="center" vertical="center"/>
    </xf>
    <xf numFmtId="0" fontId="10" fillId="0" borderId="0" xfId="54" applyFont="1" applyFill="1" applyBorder="1"/>
    <xf numFmtId="0" fontId="10" fillId="0" borderId="32" xfId="54" applyFont="1" applyFill="1" applyBorder="1" applyAlignment="1">
      <alignment horizontal="left" indent="1"/>
    </xf>
    <xf numFmtId="174" fontId="10" fillId="0" borderId="0" xfId="54" applyNumberFormat="1" applyFont="1" applyFill="1"/>
    <xf numFmtId="0" fontId="10" fillId="0" borderId="32" xfId="54" applyFont="1" applyFill="1" applyBorder="1" applyAlignment="1">
      <alignment horizontal="left" indent="2"/>
    </xf>
    <xf numFmtId="0" fontId="10" fillId="0" borderId="32" xfId="54" applyFont="1" applyFill="1" applyBorder="1" applyAlignment="1">
      <alignment horizontal="left" indent="3"/>
    </xf>
    <xf numFmtId="0" fontId="10" fillId="0" borderId="32" xfId="54" applyFont="1" applyFill="1" applyBorder="1" applyAlignment="1">
      <alignment horizontal="left" indent="4"/>
    </xf>
    <xf numFmtId="0" fontId="10" fillId="0" borderId="32" xfId="54" applyFont="1" applyFill="1" applyBorder="1" applyAlignment="1">
      <alignment horizontal="left" indent="5"/>
    </xf>
    <xf numFmtId="0" fontId="10" fillId="0" borderId="32" xfId="54" applyFont="1" applyFill="1" applyBorder="1" applyAlignment="1">
      <alignment horizontal="left" indent="6"/>
    </xf>
    <xf numFmtId="0" fontId="10" fillId="0" borderId="11" xfId="54" applyFont="1" applyFill="1" applyBorder="1" applyAlignment="1">
      <alignment vertical="top"/>
    </xf>
    <xf numFmtId="0" fontId="10" fillId="0" borderId="32" xfId="54" applyFont="1" applyFill="1" applyBorder="1" applyAlignment="1">
      <alignment horizontal="left" vertical="top" wrapText="1" indent="6"/>
    </xf>
    <xf numFmtId="0" fontId="10" fillId="0" borderId="32" xfId="54" applyFont="1" applyFill="1" applyBorder="1" applyAlignment="1">
      <alignment horizontal="left" vertical="top" wrapText="1" indent="4"/>
    </xf>
    <xf numFmtId="3" fontId="10" fillId="0" borderId="0" xfId="54" applyNumberFormat="1" applyFont="1" applyFill="1" applyBorder="1"/>
    <xf numFmtId="3" fontId="10" fillId="0" borderId="32" xfId="54" applyNumberFormat="1" applyFont="1" applyFill="1" applyBorder="1" applyAlignment="1">
      <alignment horizontal="left" indent="2"/>
    </xf>
    <xf numFmtId="3" fontId="10" fillId="0" borderId="0" xfId="54" applyNumberFormat="1" applyFont="1" applyFill="1"/>
    <xf numFmtId="3" fontId="10" fillId="0" borderId="32" xfId="54" applyNumberFormat="1" applyFont="1" applyFill="1" applyBorder="1" applyAlignment="1">
      <alignment horizontal="left" indent="1"/>
    </xf>
    <xf numFmtId="174" fontId="10" fillId="0" borderId="0" xfId="54" applyNumberFormat="1" applyFont="1" applyFill="1" applyBorder="1"/>
    <xf numFmtId="3" fontId="10" fillId="0" borderId="32" xfId="54" applyNumberFormat="1" applyFont="1" applyFill="1" applyBorder="1" applyAlignment="1">
      <alignment horizontal="left" indent="3"/>
    </xf>
    <xf numFmtId="3" fontId="10" fillId="0" borderId="32" xfId="54" applyNumberFormat="1" applyFont="1" applyFill="1" applyBorder="1" applyAlignment="1">
      <alignment horizontal="left" indent="4"/>
    </xf>
    <xf numFmtId="3" fontId="10" fillId="0" borderId="0" xfId="54" applyNumberFormat="1" applyFont="1" applyFill="1" applyBorder="1" applyAlignment="1">
      <alignment vertical="top"/>
    </xf>
    <xf numFmtId="3" fontId="10" fillId="0" borderId="32" xfId="54" applyNumberFormat="1" applyFont="1" applyFill="1" applyBorder="1" applyAlignment="1">
      <alignment horizontal="left" vertical="top" wrapText="1" indent="1"/>
    </xf>
    <xf numFmtId="0" fontId="10" fillId="0" borderId="0" xfId="54" applyFont="1" applyFill="1" applyBorder="1" applyAlignment="1">
      <alignment horizontal="left" indent="1"/>
    </xf>
    <xf numFmtId="0" fontId="10" fillId="0" borderId="0" xfId="54" applyFont="1" applyFill="1" applyAlignment="1" applyProtection="1">
      <alignment horizontal="right"/>
      <protection locked="0"/>
    </xf>
    <xf numFmtId="0" fontId="72" fillId="0" borderId="0" xfId="54" applyFont="1" applyFill="1" applyAlignment="1">
      <alignment horizontal="left" vertical="center"/>
    </xf>
    <xf numFmtId="0" fontId="10" fillId="0" borderId="0" xfId="54" applyFont="1" applyFill="1" applyAlignment="1">
      <alignment horizontal="center"/>
    </xf>
    <xf numFmtId="174" fontId="10" fillId="0" borderId="0" xfId="54" applyNumberFormat="1" applyFont="1" applyFill="1" applyBorder="1" applyAlignment="1">
      <alignment horizontal="center" vertical="center"/>
    </xf>
    <xf numFmtId="3" fontId="10" fillId="0" borderId="0" xfId="54" applyNumberFormat="1" applyFont="1" applyFill="1" applyBorder="1" applyAlignment="1">
      <alignment horizontal="right"/>
    </xf>
    <xf numFmtId="0" fontId="10" fillId="0" borderId="32" xfId="54" applyFont="1" applyFill="1" applyBorder="1"/>
    <xf numFmtId="172" fontId="10" fillId="0" borderId="0" xfId="54" applyNumberFormat="1" applyFont="1" applyFill="1"/>
    <xf numFmtId="0" fontId="10" fillId="0" borderId="0" xfId="54" applyFont="1" applyFill="1" applyAlignment="1">
      <alignment horizontal="right" wrapText="1"/>
    </xf>
    <xf numFmtId="0" fontId="12" fillId="0" borderId="0" xfId="54" applyFont="1" applyFill="1" applyBorder="1"/>
    <xf numFmtId="190" fontId="10" fillId="0" borderId="0" xfId="54" applyNumberFormat="1" applyFont="1" applyFill="1" applyAlignment="1">
      <alignment horizontal="right"/>
    </xf>
    <xf numFmtId="2" fontId="10" fillId="0" borderId="0" xfId="54" applyNumberFormat="1" applyFont="1" applyFill="1" applyBorder="1"/>
    <xf numFmtId="178" fontId="10" fillId="0" borderId="0" xfId="54" applyNumberFormat="1" applyFont="1" applyFill="1" applyAlignment="1">
      <alignment horizontal="right"/>
    </xf>
    <xf numFmtId="191" fontId="10" fillId="0" borderId="0" xfId="54" applyNumberFormat="1" applyFont="1" applyAlignment="1">
      <alignment horizontal="right"/>
    </xf>
    <xf numFmtId="183" fontId="10" fillId="0" borderId="0" xfId="54" applyNumberFormat="1" applyFont="1" applyFill="1" applyBorder="1" applyAlignment="1">
      <alignment horizontal="right"/>
    </xf>
    <xf numFmtId="183" fontId="10" fillId="0" borderId="0" xfId="54" applyNumberFormat="1" applyFont="1" applyFill="1" applyAlignment="1">
      <alignment horizontal="right"/>
    </xf>
    <xf numFmtId="190" fontId="10" fillId="0" borderId="0" xfId="54" applyNumberFormat="1" applyFont="1" applyAlignment="1">
      <alignment horizontal="right"/>
    </xf>
    <xf numFmtId="0" fontId="10" fillId="0" borderId="12" xfId="54" applyFont="1" applyFill="1" applyBorder="1" applyAlignment="1">
      <alignment horizontal="center"/>
    </xf>
    <xf numFmtId="175" fontId="10" fillId="0" borderId="0" xfId="54" applyNumberFormat="1" applyFont="1" applyFill="1" applyAlignment="1">
      <alignment horizontal="right"/>
    </xf>
    <xf numFmtId="4" fontId="10" fillId="0" borderId="0" xfId="54" applyNumberFormat="1" applyFont="1" applyFill="1"/>
    <xf numFmtId="181" fontId="10" fillId="0" borderId="0" xfId="54" applyNumberFormat="1" applyFont="1" applyFill="1" applyBorder="1"/>
    <xf numFmtId="181" fontId="10" fillId="0" borderId="0" xfId="54" applyNumberFormat="1" applyFont="1" applyFill="1"/>
    <xf numFmtId="0" fontId="84" fillId="0" borderId="0" xfId="54" applyFont="1" applyAlignment="1"/>
    <xf numFmtId="178" fontId="72" fillId="0" borderId="0" xfId="54" applyNumberFormat="1" applyFont="1"/>
    <xf numFmtId="0" fontId="74" fillId="0" borderId="0" xfId="54" applyFont="1" applyFill="1" applyBorder="1" applyAlignment="1">
      <alignment horizontal="left"/>
    </xf>
    <xf numFmtId="0" fontId="10" fillId="0" borderId="0" xfId="54" applyFill="1" applyBorder="1"/>
    <xf numFmtId="0" fontId="74" fillId="0" borderId="0" xfId="54" applyFont="1" applyFill="1" applyBorder="1" applyAlignment="1">
      <alignment horizontal="left" vertical="center"/>
    </xf>
    <xf numFmtId="0" fontId="74" fillId="0" borderId="0" xfId="54" applyFont="1" applyFill="1" applyBorder="1"/>
    <xf numFmtId="174" fontId="10" fillId="0" borderId="0" xfId="54" applyNumberFormat="1" applyFill="1" applyBorder="1" applyAlignment="1" applyProtection="1">
      <alignment horizontal="right"/>
      <protection locked="0"/>
    </xf>
    <xf numFmtId="3" fontId="10" fillId="0" borderId="0" xfId="54" applyNumberFormat="1"/>
    <xf numFmtId="3" fontId="10" fillId="0" borderId="0" xfId="54" applyNumberFormat="1" applyFill="1"/>
    <xf numFmtId="187" fontId="10" fillId="0" borderId="0" xfId="54" applyNumberFormat="1" applyFill="1" applyBorder="1" applyAlignment="1">
      <alignment horizontal="right"/>
    </xf>
    <xf numFmtId="187" fontId="10" fillId="0" borderId="0" xfId="54" applyNumberFormat="1" applyFill="1" applyBorder="1"/>
    <xf numFmtId="187" fontId="10" fillId="0" borderId="0" xfId="54" applyNumberFormat="1" applyFill="1"/>
    <xf numFmtId="174" fontId="10" fillId="0" borderId="0" xfId="54" applyNumberFormat="1" applyBorder="1" applyAlignment="1" applyProtection="1">
      <alignment horizontal="right"/>
      <protection locked="0"/>
    </xf>
    <xf numFmtId="3" fontId="10" fillId="0" borderId="0" xfId="54" applyNumberFormat="1" applyFill="1" applyBorder="1" applyAlignment="1">
      <alignment horizontal="right"/>
    </xf>
    <xf numFmtId="0" fontId="10" fillId="0" borderId="0" xfId="54" applyFill="1" applyBorder="1" applyAlignment="1">
      <alignment horizontal="right"/>
    </xf>
    <xf numFmtId="0" fontId="10" fillId="0" borderId="0" xfId="54" applyFill="1" applyAlignment="1">
      <alignment horizontal="right"/>
    </xf>
    <xf numFmtId="0" fontId="10" fillId="0" borderId="0" xfId="54" applyAlignment="1">
      <alignment horizontal="right"/>
    </xf>
    <xf numFmtId="0" fontId="10" fillId="0" borderId="0" xfId="54" applyFill="1" applyBorder="1" applyAlignment="1">
      <alignment horizontal="left" wrapText="1"/>
    </xf>
    <xf numFmtId="172" fontId="10" fillId="0" borderId="0" xfId="54" applyNumberFormat="1" applyFont="1" applyBorder="1" applyAlignment="1" applyProtection="1">
      <alignment horizontal="right"/>
      <protection locked="0"/>
    </xf>
    <xf numFmtId="172" fontId="10" fillId="0" borderId="0" xfId="54" applyNumberFormat="1" applyFont="1" applyAlignment="1" applyProtection="1">
      <alignment horizontal="right"/>
      <protection locked="0"/>
    </xf>
    <xf numFmtId="3" fontId="10" fillId="0" borderId="0" xfId="54" applyNumberFormat="1" applyFont="1" applyFill="1" applyAlignment="1"/>
    <xf numFmtId="0" fontId="76" fillId="0" borderId="0" xfId="54" applyFont="1" applyFill="1" applyAlignment="1"/>
    <xf numFmtId="0" fontId="10" fillId="0" borderId="0" xfId="54" applyFont="1" applyFill="1" applyAlignment="1">
      <alignment vertical="center"/>
    </xf>
    <xf numFmtId="0" fontId="10" fillId="0" borderId="0" xfId="54" applyFont="1" applyFill="1" applyAlignment="1">
      <alignment horizontal="left" vertical="center"/>
    </xf>
    <xf numFmtId="187" fontId="10" fillId="0" borderId="0" xfId="54" applyNumberFormat="1" applyFont="1" applyFill="1" applyAlignment="1">
      <alignment horizontal="right"/>
    </xf>
    <xf numFmtId="0" fontId="6" fillId="0" borderId="30" xfId="54" applyFont="1" applyBorder="1" applyAlignment="1">
      <alignment horizontal="center" vertical="center" wrapText="1"/>
    </xf>
    <xf numFmtId="0" fontId="10" fillId="0" borderId="0" xfId="54" applyNumberFormat="1" applyFont="1" applyFill="1" applyBorder="1" applyAlignment="1">
      <alignment vertical="center"/>
    </xf>
    <xf numFmtId="49" fontId="10" fillId="0" borderId="0" xfId="54" applyNumberFormat="1" applyFont="1" applyFill="1" applyBorder="1" applyAlignment="1">
      <alignment vertical="center"/>
    </xf>
    <xf numFmtId="0" fontId="10" fillId="0" borderId="0" xfId="54" applyFont="1" applyFill="1" applyBorder="1" applyAlignment="1">
      <alignment vertical="center"/>
    </xf>
    <xf numFmtId="0" fontId="10" fillId="27" borderId="0" xfId="54" applyFont="1" applyFill="1" applyBorder="1" applyAlignment="1">
      <alignment wrapText="1"/>
    </xf>
    <xf numFmtId="173" fontId="66" fillId="0" borderId="0" xfId="54" applyNumberFormat="1" applyFont="1" applyFill="1" applyBorder="1" applyAlignment="1">
      <alignment horizontal="left" indent="1"/>
    </xf>
    <xf numFmtId="0" fontId="66" fillId="0" borderId="0" xfId="54" applyFont="1" applyFill="1" applyAlignment="1">
      <alignment horizontal="center"/>
    </xf>
    <xf numFmtId="195" fontId="66" fillId="0" borderId="0" xfId="54" applyNumberFormat="1" applyFont="1" applyFill="1" applyAlignment="1" applyProtection="1">
      <alignment horizontal="right" wrapText="1"/>
      <protection locked="0"/>
    </xf>
    <xf numFmtId="185" fontId="66" fillId="0" borderId="0" xfId="54" applyNumberFormat="1" applyFont="1" applyFill="1" applyAlignment="1" applyProtection="1">
      <alignment horizontal="right" wrapText="1"/>
      <protection locked="0"/>
    </xf>
    <xf numFmtId="173" fontId="10" fillId="0" borderId="0" xfId="54" applyNumberFormat="1" applyFill="1" applyBorder="1" applyAlignment="1">
      <alignment horizontal="right"/>
    </xf>
    <xf numFmtId="173" fontId="66" fillId="0" borderId="0" xfId="54" applyNumberFormat="1" applyFont="1" applyFill="1" applyBorder="1" applyAlignment="1">
      <alignment horizontal="left"/>
    </xf>
    <xf numFmtId="0" fontId="22" fillId="0" borderId="0" xfId="54" applyFont="1" applyFill="1"/>
    <xf numFmtId="174" fontId="10" fillId="0" borderId="0" xfId="54" applyNumberFormat="1" applyFont="1" applyFill="1" applyAlignment="1" applyProtection="1">
      <alignment wrapText="1"/>
      <protection locked="0"/>
    </xf>
    <xf numFmtId="0" fontId="10" fillId="0" borderId="0" xfId="54" applyFill="1" applyAlignment="1">
      <alignment horizontal="left" vertical="top" wrapText="1"/>
    </xf>
    <xf numFmtId="4" fontId="10" fillId="0" borderId="0" xfId="54" applyNumberFormat="1" applyFill="1" applyAlignment="1">
      <alignment wrapText="1"/>
    </xf>
    <xf numFmtId="0" fontId="10" fillId="0" borderId="0" xfId="54" applyFill="1" applyProtection="1"/>
    <xf numFmtId="49" fontId="74" fillId="0" borderId="0" xfId="54" applyNumberFormat="1" applyFont="1" applyFill="1" applyAlignment="1" applyProtection="1"/>
    <xf numFmtId="0" fontId="10" fillId="0" borderId="0" xfId="54" applyFont="1" applyFill="1" applyBorder="1" applyAlignment="1" applyProtection="1">
      <alignment horizontal="left"/>
    </xf>
    <xf numFmtId="49" fontId="74" fillId="0" borderId="0" xfId="54" applyNumberFormat="1" applyFont="1" applyFill="1" applyAlignment="1" applyProtection="1">
      <alignment horizontal="right"/>
    </xf>
    <xf numFmtId="49" fontId="74" fillId="0" borderId="0" xfId="54" applyNumberFormat="1" applyFont="1" applyFill="1" applyAlignment="1" applyProtection="1">
      <alignment horizontal="left"/>
    </xf>
    <xf numFmtId="0" fontId="10" fillId="0" borderId="13" xfId="54" applyFont="1" applyFill="1" applyBorder="1" applyAlignment="1" applyProtection="1">
      <alignment horizontal="center" vertical="center"/>
    </xf>
    <xf numFmtId="0" fontId="10" fillId="0" borderId="30" xfId="54" applyFont="1" applyFill="1" applyBorder="1" applyAlignment="1" applyProtection="1">
      <alignment horizontal="center" vertical="center"/>
    </xf>
    <xf numFmtId="0" fontId="74" fillId="0" borderId="0" xfId="54" applyFont="1" applyFill="1" applyAlignment="1" applyProtection="1">
      <alignment horizontal="left"/>
    </xf>
    <xf numFmtId="49" fontId="74" fillId="0" borderId="0" xfId="54" applyNumberFormat="1" applyFont="1" applyFill="1" applyBorder="1" applyAlignment="1" applyProtection="1">
      <alignment horizontal="left"/>
    </xf>
    <xf numFmtId="0" fontId="10" fillId="0" borderId="11" xfId="54" applyFont="1" applyFill="1" applyBorder="1" applyAlignment="1" applyProtection="1">
      <alignment horizontal="left" wrapText="1"/>
    </xf>
    <xf numFmtId="0" fontId="10" fillId="0" borderId="11" xfId="54" applyFont="1" applyFill="1" applyBorder="1" applyAlignment="1" applyProtection="1"/>
    <xf numFmtId="0" fontId="10" fillId="0" borderId="0" xfId="54" applyFont="1" applyFill="1" applyAlignment="1" applyProtection="1">
      <alignment horizontal="left"/>
    </xf>
    <xf numFmtId="0" fontId="69" fillId="28" borderId="0" xfId="0" applyNumberFormat="1" applyFont="1" applyFill="1" applyAlignment="1">
      <alignment vertical="top" wrapText="1"/>
    </xf>
    <xf numFmtId="0" fontId="69" fillId="28" borderId="0" xfId="0" applyNumberFormat="1" applyFont="1" applyFill="1" applyAlignment="1">
      <alignment wrapText="1"/>
    </xf>
    <xf numFmtId="0" fontId="69" fillId="28" borderId="0" xfId="0" applyNumberFormat="1" applyFont="1" applyFill="1" applyAlignment="1">
      <alignment vertical="top"/>
    </xf>
    <xf numFmtId="49" fontId="69" fillId="28" borderId="0" xfId="0" applyNumberFormat="1" applyFont="1" applyFill="1" applyAlignment="1">
      <alignment vertical="top" wrapText="1"/>
    </xf>
    <xf numFmtId="0" fontId="66" fillId="28" borderId="0" xfId="0" applyNumberFormat="1" applyFont="1" applyFill="1" applyAlignment="1">
      <alignment vertical="top" wrapText="1"/>
    </xf>
    <xf numFmtId="0" fontId="66" fillId="28" borderId="0" xfId="0" applyNumberFormat="1" applyFont="1" applyFill="1" applyAlignment="1">
      <alignment vertical="top"/>
    </xf>
    <xf numFmtId="0" fontId="72" fillId="28" borderId="0" xfId="0" applyNumberFormat="1" applyFont="1" applyFill="1" applyAlignment="1">
      <alignment wrapText="1"/>
    </xf>
    <xf numFmtId="2" fontId="69" fillId="28" borderId="0" xfId="0" applyNumberFormat="1" applyFont="1" applyFill="1" applyAlignment="1">
      <alignment vertical="top" wrapText="1"/>
    </xf>
    <xf numFmtId="4" fontId="69" fillId="28" borderId="0" xfId="0" applyNumberFormat="1" applyFont="1" applyFill="1" applyAlignment="1">
      <alignment vertical="top" wrapText="1"/>
    </xf>
    <xf numFmtId="0" fontId="10" fillId="0" borderId="12" xfId="54" applyFont="1" applyFill="1" applyBorder="1" applyAlignment="1">
      <alignment horizontal="center" vertical="center" wrapText="1"/>
    </xf>
    <xf numFmtId="1" fontId="10" fillId="27" borderId="12" xfId="54" applyNumberFormat="1" applyFont="1" applyFill="1" applyBorder="1" applyAlignment="1">
      <alignment horizontal="center" vertical="center" wrapText="1"/>
    </xf>
    <xf numFmtId="0" fontId="10" fillId="0" borderId="0" xfId="54" applyFont="1" applyFill="1" applyAlignment="1">
      <alignment horizontal="left"/>
    </xf>
    <xf numFmtId="0" fontId="10" fillId="0" borderId="17" xfId="54" applyFont="1" applyFill="1" applyBorder="1" applyAlignment="1">
      <alignment horizontal="center" vertical="center" wrapText="1"/>
    </xf>
    <xf numFmtId="0" fontId="10" fillId="0" borderId="30" xfId="54" applyFont="1" applyBorder="1" applyAlignment="1">
      <alignment horizontal="center" vertical="center" wrapText="1"/>
    </xf>
    <xf numFmtId="0" fontId="10" fillId="0" borderId="15" xfId="54" applyFont="1" applyBorder="1"/>
    <xf numFmtId="0" fontId="10" fillId="0" borderId="0" xfId="52" applyFont="1" applyFill="1" applyBorder="1" applyAlignment="1">
      <alignment wrapText="1"/>
    </xf>
    <xf numFmtId="0" fontId="10" fillId="0" borderId="0" xfId="52" applyFont="1" applyFill="1" applyAlignment="1">
      <alignment wrapText="1"/>
    </xf>
    <xf numFmtId="0" fontId="72" fillId="0" borderId="0" xfId="52" applyFont="1" applyFill="1" applyBorder="1"/>
    <xf numFmtId="0" fontId="10" fillId="0" borderId="30" xfId="0" applyFont="1" applyFill="1" applyBorder="1" applyAlignment="1">
      <alignment horizontal="center" vertical="center"/>
    </xf>
    <xf numFmtId="0" fontId="10" fillId="0" borderId="12" xfId="246" applyFont="1" applyFill="1" applyBorder="1" applyAlignment="1">
      <alignment horizontal="center" vertical="center" wrapText="1"/>
    </xf>
    <xf numFmtId="0" fontId="10" fillId="0" borderId="30" xfId="246" applyFont="1" applyFill="1" applyBorder="1" applyAlignment="1">
      <alignment horizontal="center" vertical="center" wrapText="1"/>
    </xf>
    <xf numFmtId="0" fontId="10" fillId="0" borderId="0" xfId="0" applyFont="1" applyAlignment="1">
      <alignment vertical="top" wrapText="1"/>
    </xf>
    <xf numFmtId="0" fontId="10" fillId="0" borderId="30" xfId="54" applyFont="1" applyFill="1" applyBorder="1" applyAlignment="1">
      <alignment horizontal="center" vertical="center"/>
    </xf>
    <xf numFmtId="0" fontId="10" fillId="0" borderId="0" xfId="54" applyFont="1" applyFill="1" applyBorder="1" applyAlignment="1">
      <alignment horizontal="left"/>
    </xf>
    <xf numFmtId="0" fontId="10" fillId="0" borderId="30" xfId="54" applyFont="1" applyFill="1" applyBorder="1" applyAlignment="1">
      <alignment horizontal="center" vertical="center" wrapText="1"/>
    </xf>
    <xf numFmtId="0" fontId="10" fillId="0" borderId="12" xfId="248" applyFont="1" applyFill="1" applyBorder="1" applyAlignment="1">
      <alignment horizontal="center" vertical="center" wrapText="1"/>
    </xf>
    <xf numFmtId="0" fontId="10" fillId="0" borderId="30" xfId="248" applyFill="1" applyBorder="1" applyAlignment="1">
      <alignment horizontal="center" vertical="center" wrapText="1"/>
    </xf>
    <xf numFmtId="0" fontId="10" fillId="0" borderId="30" xfId="258" applyFont="1" applyFill="1" applyBorder="1" applyAlignment="1">
      <alignment horizontal="center" vertical="center" wrapText="1"/>
    </xf>
    <xf numFmtId="0" fontId="74" fillId="0" borderId="0" xfId="176" applyFont="1" applyFill="1" applyAlignment="1"/>
    <xf numFmtId="0" fontId="74" fillId="0" borderId="0" xfId="52" applyFont="1" applyFill="1" applyBorder="1" applyAlignment="1">
      <alignment vertical="center" wrapText="1"/>
    </xf>
    <xf numFmtId="0" fontId="74" fillId="0" borderId="0" xfId="176" applyFont="1" applyAlignment="1">
      <alignment vertical="center" wrapText="1"/>
    </xf>
    <xf numFmtId="0" fontId="74" fillId="0" borderId="0" xfId="248" applyFont="1" applyFill="1" applyAlignment="1">
      <alignment vertical="center"/>
    </xf>
    <xf numFmtId="0" fontId="10" fillId="0" borderId="13" xfId="248" applyFont="1" applyFill="1" applyBorder="1" applyAlignment="1">
      <alignment horizontal="center" vertical="center"/>
    </xf>
    <xf numFmtId="1" fontId="10" fillId="0" borderId="0" xfId="0" applyNumberFormat="1" applyFont="1" applyBorder="1" applyAlignment="1">
      <alignment horizontal="right" wrapText="1"/>
    </xf>
    <xf numFmtId="173" fontId="10" fillId="0" borderId="0" xfId="248" applyNumberFormat="1" applyFill="1"/>
    <xf numFmtId="174" fontId="10" fillId="0" borderId="0" xfId="260" applyNumberFormat="1" applyFill="1"/>
    <xf numFmtId="0" fontId="21" fillId="0" borderId="0" xfId="53" applyFont="1" applyFill="1" applyAlignment="1" applyProtection="1"/>
    <xf numFmtId="0" fontId="10" fillId="0" borderId="17" xfId="248" applyFont="1" applyFill="1" applyBorder="1" applyAlignment="1">
      <alignment horizontal="center" vertical="center" wrapText="1"/>
    </xf>
    <xf numFmtId="0" fontId="10" fillId="0" borderId="17" xfId="248" applyFill="1" applyBorder="1" applyAlignment="1">
      <alignment horizontal="center" vertical="center" wrapText="1"/>
    </xf>
    <xf numFmtId="0" fontId="74" fillId="0" borderId="0" xfId="54" applyFont="1" applyAlignment="1">
      <alignment wrapText="1"/>
    </xf>
    <xf numFmtId="0" fontId="10" fillId="0" borderId="0" xfId="0" applyFont="1" applyFill="1" applyBorder="1" applyAlignment="1">
      <alignment horizontal="left"/>
    </xf>
    <xf numFmtId="0" fontId="10" fillId="27" borderId="12" xfId="54" applyFont="1" applyFill="1" applyBorder="1" applyAlignment="1">
      <alignment horizontal="center" vertical="center" wrapText="1"/>
    </xf>
    <xf numFmtId="0" fontId="10" fillId="0" borderId="0" xfId="54" applyFont="1" applyFill="1" applyBorder="1" applyAlignment="1">
      <alignment horizontal="left"/>
    </xf>
    <xf numFmtId="49" fontId="74" fillId="27" borderId="0" xfId="245" applyNumberFormat="1" applyFont="1" applyFill="1" applyBorder="1" applyAlignment="1">
      <alignment horizontal="left"/>
    </xf>
    <xf numFmtId="0" fontId="10" fillId="0" borderId="12" xfId="54" applyFont="1" applyFill="1" applyBorder="1" applyAlignment="1">
      <alignment horizontal="center" vertical="center" wrapText="1"/>
    </xf>
    <xf numFmtId="1" fontId="10" fillId="27" borderId="12" xfId="54" applyNumberFormat="1" applyFont="1" applyFill="1" applyBorder="1" applyAlignment="1">
      <alignment horizontal="center" vertical="center" wrapText="1"/>
    </xf>
    <xf numFmtId="0" fontId="10" fillId="0" borderId="17" xfId="54" applyFont="1" applyFill="1" applyBorder="1" applyAlignment="1">
      <alignment horizontal="center" vertical="center" wrapText="1"/>
    </xf>
    <xf numFmtId="0" fontId="11" fillId="0" borderId="0" xfId="31" applyFill="1" applyAlignment="1" applyProtection="1">
      <alignment vertical="top"/>
    </xf>
    <xf numFmtId="49" fontId="69" fillId="28" borderId="0" xfId="0" applyNumberFormat="1" applyFont="1" applyFill="1" applyAlignment="1">
      <alignment wrapText="1"/>
    </xf>
    <xf numFmtId="3" fontId="72" fillId="0" borderId="0" xfId="54" applyNumberFormat="1" applyFont="1" applyFill="1"/>
    <xf numFmtId="0" fontId="10" fillId="0" borderId="0" xfId="54" applyFill="1" applyAlignment="1">
      <alignment wrapText="1"/>
    </xf>
    <xf numFmtId="0" fontId="10" fillId="0" borderId="0" xfId="0" applyFont="1" applyAlignment="1">
      <alignment vertical="top" wrapText="1"/>
    </xf>
    <xf numFmtId="0" fontId="10" fillId="0" borderId="13" xfId="0" applyFont="1" applyFill="1" applyBorder="1" applyAlignment="1">
      <alignment horizontal="center" vertical="center"/>
    </xf>
    <xf numFmtId="49" fontId="74" fillId="0" borderId="0" xfId="245" applyNumberFormat="1" applyFont="1" applyFill="1" applyBorder="1" applyAlignment="1">
      <alignment horizontal="left"/>
    </xf>
    <xf numFmtId="0" fontId="10" fillId="0" borderId="13" xfId="246" applyFont="1" applyFill="1" applyBorder="1" applyAlignment="1">
      <alignment horizontal="center" vertical="center" wrapText="1"/>
    </xf>
    <xf numFmtId="0" fontId="10" fillId="0" borderId="16" xfId="246" applyFont="1" applyFill="1" applyBorder="1" applyAlignment="1">
      <alignment horizontal="center" vertical="center" wrapText="1"/>
    </xf>
    <xf numFmtId="0" fontId="10" fillId="0" borderId="13" xfId="54" applyFont="1" applyFill="1" applyBorder="1" applyAlignment="1">
      <alignment horizontal="center" vertical="center"/>
    </xf>
    <xf numFmtId="0" fontId="10" fillId="0" borderId="13" xfId="0" applyFont="1" applyFill="1" applyBorder="1" applyAlignment="1">
      <alignment horizontal="center" vertical="center" wrapText="1"/>
    </xf>
    <xf numFmtId="0" fontId="10" fillId="0" borderId="13" xfId="54" applyFont="1" applyFill="1" applyBorder="1" applyAlignment="1">
      <alignment horizontal="center" vertical="center" wrapText="1"/>
    </xf>
    <xf numFmtId="0" fontId="21" fillId="0" borderId="0" xfId="31" applyFont="1" applyFill="1" applyAlignment="1" applyProtection="1"/>
    <xf numFmtId="0" fontId="74" fillId="0" borderId="0" xfId="54" applyFont="1" applyFill="1" applyAlignment="1">
      <alignment horizontal="left"/>
    </xf>
    <xf numFmtId="0" fontId="10" fillId="0" borderId="0" xfId="248" applyFont="1" applyFill="1" applyBorder="1" applyAlignment="1">
      <alignment horizontal="center" vertical="center"/>
    </xf>
    <xf numFmtId="0" fontId="10" fillId="0" borderId="0" xfId="54" applyFont="1" applyFill="1" applyAlignment="1">
      <alignment horizontal="left" wrapText="1"/>
    </xf>
    <xf numFmtId="0" fontId="10" fillId="0" borderId="0" xfId="0" applyFont="1" applyAlignment="1">
      <alignment vertical="top" wrapText="1"/>
    </xf>
    <xf numFmtId="1" fontId="10" fillId="0" borderId="12" xfId="52" applyNumberFormat="1" applyFont="1" applyFill="1" applyBorder="1" applyAlignment="1">
      <alignment horizontal="center" vertical="center" wrapText="1"/>
    </xf>
    <xf numFmtId="0" fontId="74" fillId="0" borderId="0" xfId="54" applyFont="1" applyFill="1" applyBorder="1" applyAlignment="1" applyProtection="1">
      <alignment vertical="center"/>
    </xf>
    <xf numFmtId="0" fontId="74" fillId="0" borderId="0" xfId="258" applyFont="1" applyFill="1"/>
    <xf numFmtId="0" fontId="74" fillId="0" borderId="0" xfId="256" applyFont="1" applyFill="1" applyAlignment="1">
      <alignment horizontal="left" vertical="top"/>
    </xf>
    <xf numFmtId="0" fontId="74" fillId="0" borderId="0" xfId="246" applyFont="1" applyFill="1"/>
    <xf numFmtId="0" fontId="74" fillId="0" borderId="0" xfId="247" applyFont="1" applyFill="1" applyBorder="1" applyAlignment="1">
      <alignment vertical="top"/>
    </xf>
    <xf numFmtId="0" fontId="74" fillId="0" borderId="0" xfId="0" applyFont="1" applyFill="1" applyAlignment="1">
      <alignment vertical="top"/>
    </xf>
    <xf numFmtId="1" fontId="10" fillId="0" borderId="11" xfId="0" applyNumberFormat="1" applyFont="1" applyFill="1" applyBorder="1" applyAlignment="1">
      <alignment horizontal="left"/>
    </xf>
    <xf numFmtId="0" fontId="10" fillId="0" borderId="11" xfId="0" applyFont="1" applyFill="1" applyBorder="1" applyAlignment="1">
      <alignment horizontal="left"/>
    </xf>
    <xf numFmtId="0" fontId="10" fillId="0" borderId="11" xfId="52" applyFont="1" applyFill="1" applyBorder="1" applyAlignment="1"/>
    <xf numFmtId="0" fontId="10" fillId="0" borderId="11" xfId="260" applyFill="1" applyBorder="1" applyAlignment="1">
      <alignment wrapText="1"/>
    </xf>
    <xf numFmtId="0" fontId="10" fillId="0" borderId="11" xfId="260" applyFont="1" applyFill="1" applyBorder="1" applyAlignment="1">
      <alignment wrapText="1"/>
    </xf>
    <xf numFmtId="0" fontId="74" fillId="0" borderId="0" xfId="260" applyFont="1" applyFill="1" applyBorder="1" applyAlignment="1">
      <alignment wrapText="1"/>
    </xf>
    <xf numFmtId="0" fontId="10" fillId="0" borderId="11" xfId="248" applyFont="1" applyFill="1" applyBorder="1"/>
    <xf numFmtId="0" fontId="10" fillId="0" borderId="11" xfId="54" applyFont="1" applyFill="1" applyBorder="1" applyAlignment="1">
      <alignment horizontal="left"/>
    </xf>
    <xf numFmtId="0" fontId="10" fillId="0" borderId="11" xfId="52" applyFont="1" applyFill="1" applyBorder="1" applyAlignment="1">
      <alignment horizontal="left" wrapText="1"/>
    </xf>
    <xf numFmtId="1" fontId="10" fillId="0" borderId="11" xfId="54" applyNumberFormat="1" applyFont="1" applyFill="1" applyBorder="1" applyAlignment="1">
      <alignment horizontal="left"/>
    </xf>
    <xf numFmtId="0" fontId="10" fillId="0" borderId="11" xfId="54" applyFill="1" applyBorder="1" applyAlignment="1">
      <alignment horizontal="left"/>
    </xf>
    <xf numFmtId="0" fontId="74" fillId="0" borderId="0" xfId="54" applyFont="1" applyFill="1" applyBorder="1" applyAlignment="1">
      <alignment horizontal="center" vertical="center"/>
    </xf>
    <xf numFmtId="0" fontId="71" fillId="0" borderId="0" xfId="31" applyFont="1" applyFill="1" applyAlignment="1" applyProtection="1">
      <alignment horizontal="left"/>
    </xf>
    <xf numFmtId="0" fontId="10" fillId="0" borderId="11" xfId="0" applyFont="1" applyFill="1" applyBorder="1" applyAlignment="1"/>
    <xf numFmtId="0" fontId="74" fillId="0" borderId="0" xfId="0" applyFont="1" applyFill="1" applyBorder="1" applyAlignment="1"/>
    <xf numFmtId="0" fontId="10" fillId="0" borderId="11" xfId="173" applyFont="1" applyFill="1" applyBorder="1" applyAlignment="1">
      <alignment wrapText="1"/>
    </xf>
    <xf numFmtId="0" fontId="10" fillId="0" borderId="0" xfId="54" applyFill="1" applyAlignment="1">
      <alignment vertical="center"/>
    </xf>
    <xf numFmtId="0" fontId="10" fillId="0" borderId="11" xfId="52" applyFont="1" applyFill="1" applyBorder="1" applyAlignment="1">
      <alignment horizontal="left"/>
    </xf>
    <xf numFmtId="0" fontId="10" fillId="0" borderId="11" xfId="247" applyFont="1" applyFill="1" applyBorder="1"/>
    <xf numFmtId="0" fontId="10" fillId="0" borderId="11" xfId="52" applyFont="1" applyFill="1" applyBorder="1"/>
    <xf numFmtId="0" fontId="10" fillId="0" borderId="11" xfId="176" applyFont="1" applyFill="1" applyBorder="1" applyAlignment="1">
      <alignment horizontal="left" wrapText="1"/>
    </xf>
    <xf numFmtId="0" fontId="10" fillId="0" borderId="11" xfId="176" applyFont="1" applyFill="1" applyBorder="1" applyAlignment="1"/>
    <xf numFmtId="0" fontId="10" fillId="0" borderId="11" xfId="0" applyFont="1" applyFill="1" applyBorder="1" applyAlignment="1">
      <alignment horizontal="left" wrapText="1"/>
    </xf>
    <xf numFmtId="0" fontId="77" fillId="0" borderId="0" xfId="0" applyFont="1" applyFill="1" applyBorder="1" applyAlignment="1">
      <alignment horizontal="left"/>
    </xf>
    <xf numFmtId="0" fontId="0" fillId="0" borderId="14" xfId="0" applyFill="1" applyBorder="1"/>
    <xf numFmtId="0" fontId="10" fillId="0" borderId="11" xfId="0" applyFont="1" applyFill="1" applyBorder="1" applyAlignment="1">
      <alignment wrapText="1"/>
    </xf>
    <xf numFmtId="0" fontId="10" fillId="0" borderId="12" xfId="54" applyFont="1" applyFill="1" applyBorder="1" applyAlignment="1">
      <alignment horizontal="center" vertical="center" wrapText="1"/>
    </xf>
    <xf numFmtId="0" fontId="10" fillId="0" borderId="30" xfId="54" applyFont="1" applyFill="1" applyBorder="1" applyAlignment="1">
      <alignment horizontal="center" vertical="center" wrapText="1"/>
    </xf>
    <xf numFmtId="0" fontId="10" fillId="0" borderId="30" xfId="54" applyFont="1" applyFill="1" applyBorder="1" applyAlignment="1">
      <alignment horizontal="center" vertical="center"/>
    </xf>
    <xf numFmtId="49" fontId="74" fillId="0" borderId="0" xfId="54" applyNumberFormat="1" applyFont="1" applyFill="1" applyAlignment="1" applyProtection="1">
      <alignment horizontal="center"/>
    </xf>
    <xf numFmtId="0" fontId="10" fillId="0" borderId="13" xfId="54" applyFont="1" applyFill="1" applyBorder="1" applyAlignment="1">
      <alignment horizontal="center" vertical="center"/>
    </xf>
    <xf numFmtId="0" fontId="74" fillId="0" borderId="0" xfId="54" applyFont="1" applyFill="1" applyAlignment="1">
      <alignment horizontal="left"/>
    </xf>
    <xf numFmtId="0" fontId="10" fillId="0" borderId="31" xfId="54" applyFont="1" applyFill="1" applyBorder="1" applyAlignment="1">
      <alignment horizontal="center" vertical="center" wrapText="1"/>
    </xf>
    <xf numFmtId="172" fontId="74" fillId="0" borderId="0" xfId="54" applyNumberFormat="1" applyFont="1" applyFill="1" applyAlignment="1">
      <alignment horizontal="center"/>
    </xf>
    <xf numFmtId="0" fontId="11" fillId="0" borderId="0" xfId="31" applyFill="1" applyAlignment="1" applyProtection="1">
      <alignment horizontal="left"/>
    </xf>
    <xf numFmtId="196" fontId="10" fillId="0" borderId="0" xfId="54" applyNumberFormat="1" applyFont="1" applyAlignment="1">
      <alignment horizontal="right"/>
    </xf>
    <xf numFmtId="196" fontId="15" fillId="0" borderId="0" xfId="54" applyNumberFormat="1" applyFont="1" applyAlignment="1">
      <alignment horizontal="right"/>
    </xf>
    <xf numFmtId="0" fontId="90" fillId="0" borderId="0" xfId="54" applyFont="1" applyFill="1" applyAlignment="1">
      <alignment horizontal="left" vertical="center"/>
    </xf>
    <xf numFmtId="197" fontId="10" fillId="0" borderId="0" xfId="54" applyNumberFormat="1" applyFont="1" applyAlignment="1">
      <alignment horizontal="right"/>
    </xf>
    <xf numFmtId="198" fontId="91" fillId="0" borderId="0" xfId="54" applyNumberFormat="1" applyFont="1" applyAlignment="1">
      <alignment horizontal="right"/>
    </xf>
    <xf numFmtId="183" fontId="10" fillId="0" borderId="0" xfId="54" applyNumberFormat="1" applyFont="1" applyFill="1" applyAlignment="1" applyProtection="1">
      <alignment wrapText="1"/>
      <protection locked="0"/>
    </xf>
    <xf numFmtId="181" fontId="10" fillId="0" borderId="0" xfId="54" applyNumberFormat="1" applyFont="1" applyFill="1" applyAlignment="1"/>
    <xf numFmtId="181" fontId="74" fillId="0" borderId="0" xfId="54" applyNumberFormat="1" applyFont="1" applyFill="1" applyAlignment="1"/>
    <xf numFmtId="181" fontId="74" fillId="0" borderId="0" xfId="54" applyNumberFormat="1" applyFont="1" applyFill="1" applyAlignment="1">
      <alignment horizontal="right"/>
    </xf>
    <xf numFmtId="181" fontId="74" fillId="0" borderId="0" xfId="54" applyNumberFormat="1" applyFont="1" applyFill="1" applyAlignment="1">
      <alignment horizontal="left"/>
    </xf>
    <xf numFmtId="181" fontId="10" fillId="0" borderId="0" xfId="54" applyNumberFormat="1" applyFont="1" applyFill="1" applyBorder="1" applyAlignment="1">
      <alignment horizontal="left"/>
    </xf>
    <xf numFmtId="181" fontId="74" fillId="0" borderId="0" xfId="54" applyNumberFormat="1" applyFont="1" applyFill="1" applyBorder="1" applyAlignment="1">
      <alignment horizontal="left"/>
    </xf>
    <xf numFmtId="199" fontId="10" fillId="0" borderId="0" xfId="54" applyNumberFormat="1" applyFont="1" applyFill="1"/>
    <xf numFmtId="199" fontId="10" fillId="0" borderId="0" xfId="54" applyNumberFormat="1" applyFont="1" applyFill="1" applyBorder="1"/>
    <xf numFmtId="185" fontId="10" fillId="0" borderId="0" xfId="54" applyNumberFormat="1" applyFill="1"/>
    <xf numFmtId="200" fontId="10" fillId="0" borderId="0" xfId="54" applyNumberFormat="1" applyFill="1"/>
    <xf numFmtId="0" fontId="10" fillId="0" borderId="0" xfId="54" applyFont="1" applyFill="1" applyBorder="1" applyAlignment="1" applyProtection="1">
      <alignment horizontal="center" vertical="center"/>
    </xf>
    <xf numFmtId="201" fontId="10" fillId="0" borderId="0" xfId="54" applyNumberFormat="1" applyFont="1"/>
    <xf numFmtId="202" fontId="10" fillId="0" borderId="0" xfId="54" applyNumberFormat="1" applyFont="1"/>
    <xf numFmtId="201" fontId="10" fillId="0" borderId="0" xfId="54" applyNumberFormat="1" applyFont="1" applyFill="1"/>
    <xf numFmtId="0" fontId="10" fillId="0" borderId="15" xfId="54" applyFill="1" applyBorder="1" applyProtection="1"/>
    <xf numFmtId="174" fontId="10" fillId="0" borderId="0" xfId="54" applyNumberFormat="1" applyFill="1" applyProtection="1"/>
    <xf numFmtId="0" fontId="10" fillId="0" borderId="0" xfId="54" applyFill="1" applyAlignment="1" applyProtection="1">
      <alignment vertical="top" wrapText="1"/>
    </xf>
    <xf numFmtId="203" fontId="10" fillId="0" borderId="0" xfId="54" applyNumberFormat="1" applyFill="1" applyProtection="1"/>
    <xf numFmtId="201" fontId="10" fillId="0" borderId="0" xfId="54" applyNumberFormat="1" applyFill="1" applyProtection="1"/>
    <xf numFmtId="0" fontId="10" fillId="0" borderId="30" xfId="54" applyFont="1" applyFill="1" applyBorder="1" applyAlignment="1">
      <alignment horizontal="center" vertical="center"/>
    </xf>
    <xf numFmtId="0" fontId="10" fillId="0" borderId="30" xfId="0" applyFont="1" applyFill="1" applyBorder="1" applyAlignment="1">
      <alignment horizontal="center" vertical="center"/>
    </xf>
    <xf numFmtId="0" fontId="10" fillId="27" borderId="30" xfId="0" applyFont="1" applyFill="1" applyBorder="1" applyAlignment="1">
      <alignment horizontal="center" vertical="center"/>
    </xf>
    <xf numFmtId="0" fontId="10" fillId="0" borderId="30" xfId="54" applyFont="1" applyFill="1" applyBorder="1" applyAlignment="1">
      <alignment horizontal="center" vertical="center"/>
    </xf>
    <xf numFmtId="0" fontId="10" fillId="0" borderId="30" xfId="0" applyFont="1" applyFill="1" applyBorder="1" applyAlignment="1">
      <alignment horizontal="center" vertical="center"/>
    </xf>
    <xf numFmtId="0" fontId="74" fillId="0" borderId="0" xfId="0" applyFont="1" applyAlignment="1">
      <alignment horizontal="center"/>
    </xf>
    <xf numFmtId="0" fontId="10" fillId="0" borderId="12" xfId="246" applyFont="1" applyFill="1" applyBorder="1" applyAlignment="1">
      <alignment horizontal="center" vertical="center" wrapText="1"/>
    </xf>
    <xf numFmtId="0" fontId="10" fillId="0" borderId="30" xfId="246" applyFont="1" applyFill="1" applyBorder="1" applyAlignment="1">
      <alignment horizontal="center" vertical="center" wrapText="1"/>
    </xf>
    <xf numFmtId="0" fontId="10" fillId="0" borderId="12" xfId="54" applyFont="1" applyFill="1" applyBorder="1" applyAlignment="1">
      <alignment horizontal="center" vertical="center" wrapText="1"/>
    </xf>
    <xf numFmtId="1" fontId="10" fillId="0" borderId="30" xfId="54" applyNumberFormat="1" applyFont="1" applyFill="1" applyBorder="1" applyAlignment="1">
      <alignment horizontal="center" vertical="center" wrapText="1"/>
    </xf>
    <xf numFmtId="0" fontId="10" fillId="0" borderId="12" xfId="248" applyFont="1" applyFill="1" applyBorder="1" applyAlignment="1">
      <alignment horizontal="center" vertical="center" wrapText="1"/>
    </xf>
    <xf numFmtId="0" fontId="10" fillId="0" borderId="30" xfId="248" applyFont="1" applyFill="1" applyBorder="1" applyAlignment="1">
      <alignment horizontal="center" vertical="center" wrapText="1"/>
    </xf>
    <xf numFmtId="0" fontId="10" fillId="0" borderId="0" xfId="54" applyFont="1" applyFill="1" applyAlignment="1">
      <alignment wrapText="1"/>
    </xf>
    <xf numFmtId="0" fontId="10" fillId="0" borderId="0" xfId="0" applyFont="1" applyAlignment="1">
      <alignment vertical="top" wrapText="1"/>
    </xf>
    <xf numFmtId="0" fontId="10" fillId="0" borderId="12" xfId="54" applyFont="1" applyFill="1" applyBorder="1" applyAlignment="1">
      <alignment horizontal="center" vertical="center" wrapText="1"/>
    </xf>
    <xf numFmtId="1" fontId="10" fillId="27" borderId="12" xfId="54" applyNumberFormat="1" applyFont="1" applyFill="1" applyBorder="1" applyAlignment="1">
      <alignment horizontal="center" vertical="center" wrapText="1"/>
    </xf>
    <xf numFmtId="0" fontId="10" fillId="0" borderId="17" xfId="54" applyFont="1" applyFill="1" applyBorder="1" applyAlignment="1">
      <alignment horizontal="center" vertical="center" wrapText="1"/>
    </xf>
    <xf numFmtId="0" fontId="74" fillId="0" borderId="0" xfId="54" applyFont="1" applyFill="1" applyAlignment="1">
      <alignment horizontal="left"/>
    </xf>
    <xf numFmtId="1" fontId="10" fillId="0" borderId="30" xfId="52" applyNumberFormat="1" applyFont="1" applyFill="1" applyBorder="1" applyAlignment="1">
      <alignment horizontal="center" vertical="center" wrapText="1"/>
    </xf>
    <xf numFmtId="0" fontId="74" fillId="27" borderId="0" xfId="0" applyFont="1" applyFill="1" applyAlignment="1">
      <alignment horizontal="center"/>
    </xf>
    <xf numFmtId="0" fontId="74" fillId="27" borderId="0" xfId="0" applyFont="1" applyFill="1" applyAlignment="1">
      <alignment horizontal="center" wrapText="1"/>
    </xf>
    <xf numFmtId="0" fontId="10" fillId="0" borderId="30" xfId="0" applyFont="1" applyFill="1" applyBorder="1" applyAlignment="1">
      <alignment horizontal="center" vertical="center"/>
    </xf>
    <xf numFmtId="0" fontId="10" fillId="27" borderId="30" xfId="54" applyFont="1" applyFill="1" applyBorder="1" applyAlignment="1">
      <alignment horizontal="center" vertical="center"/>
    </xf>
    <xf numFmtId="1" fontId="10" fillId="0" borderId="30" xfId="54" applyNumberFormat="1" applyFont="1" applyFill="1" applyBorder="1" applyAlignment="1">
      <alignment horizontal="center" vertical="center" wrapText="1"/>
    </xf>
    <xf numFmtId="0" fontId="10" fillId="0" borderId="0" xfId="0" applyFont="1" applyAlignment="1">
      <alignment vertical="top" wrapText="1"/>
    </xf>
    <xf numFmtId="49" fontId="74" fillId="0" borderId="0" xfId="245" applyNumberFormat="1" applyFont="1" applyFill="1" applyBorder="1" applyAlignment="1">
      <alignment horizontal="left"/>
    </xf>
    <xf numFmtId="0" fontId="10" fillId="0" borderId="12" xfId="54" applyFont="1" applyFill="1" applyBorder="1" applyAlignment="1">
      <alignment horizontal="center" vertical="center" wrapText="1"/>
    </xf>
    <xf numFmtId="0" fontId="10" fillId="0" borderId="30" xfId="54" applyFont="1" applyFill="1" applyBorder="1" applyAlignment="1">
      <alignment horizontal="center" vertical="center" wrapText="1"/>
    </xf>
    <xf numFmtId="0" fontId="10" fillId="0" borderId="13" xfId="54" applyFont="1" applyFill="1" applyBorder="1" applyAlignment="1">
      <alignment horizontal="center" vertical="center" wrapText="1"/>
    </xf>
    <xf numFmtId="0" fontId="92" fillId="0" borderId="0" xfId="245" applyFont="1" applyFill="1" applyBorder="1" applyAlignment="1"/>
    <xf numFmtId="0" fontId="10" fillId="0" borderId="0" xfId="0" applyFont="1" applyAlignment="1">
      <alignment vertical="top" wrapText="1"/>
    </xf>
    <xf numFmtId="0" fontId="74" fillId="0" borderId="0" xfId="54" applyFont="1" applyFill="1" applyAlignment="1">
      <alignment horizontal="left"/>
    </xf>
    <xf numFmtId="0" fontId="0" fillId="0" borderId="0" xfId="0"/>
    <xf numFmtId="185" fontId="10" fillId="0" borderId="11" xfId="247" applyNumberFormat="1" applyFont="1" applyFill="1" applyBorder="1"/>
    <xf numFmtId="0" fontId="74" fillId="27" borderId="0" xfId="54" applyFont="1" applyFill="1" applyAlignment="1">
      <alignment horizontal="left"/>
    </xf>
    <xf numFmtId="0" fontId="74" fillId="0" borderId="0" xfId="248" applyFont="1" applyFill="1" applyBorder="1" applyAlignment="1">
      <alignment vertical="center"/>
    </xf>
    <xf numFmtId="0" fontId="74" fillId="0" borderId="0" xfId="52" applyFont="1" applyBorder="1" applyAlignment="1">
      <alignment wrapText="1"/>
    </xf>
    <xf numFmtId="0" fontId="74" fillId="0" borderId="0" xfId="54" applyFont="1" applyAlignment="1"/>
    <xf numFmtId="0" fontId="11" fillId="0" borderId="0" xfId="34" applyFill="1" applyAlignment="1" applyProtection="1"/>
    <xf numFmtId="0" fontId="11" fillId="0" borderId="0" xfId="31" applyFill="1" applyAlignment="1" applyProtection="1"/>
    <xf numFmtId="0" fontId="10" fillId="0" borderId="12" xfId="248" applyFont="1" applyFill="1" applyBorder="1" applyAlignment="1">
      <alignment horizontal="center" vertical="center" wrapText="1"/>
    </xf>
    <xf numFmtId="0" fontId="96" fillId="0" borderId="0" xfId="248" applyFont="1" applyFill="1" applyBorder="1" applyAlignment="1">
      <alignment horizontal="center"/>
    </xf>
    <xf numFmtId="3" fontId="10" fillId="0" borderId="0" xfId="0" applyNumberFormat="1" applyFont="1" applyFill="1" applyAlignment="1">
      <alignment horizontal="right"/>
    </xf>
    <xf numFmtId="172" fontId="10" fillId="0" borderId="0" xfId="0" applyNumberFormat="1" applyFont="1" applyFill="1" applyBorder="1" applyAlignment="1" applyProtection="1">
      <alignment horizontal="right"/>
      <protection locked="0"/>
    </xf>
    <xf numFmtId="0" fontId="96" fillId="0" borderId="11" xfId="54" applyFont="1" applyFill="1" applyBorder="1" applyAlignment="1">
      <alignment horizontal="left" wrapText="1" indent="2"/>
    </xf>
    <xf numFmtId="172" fontId="10" fillId="0" borderId="0" xfId="0" applyNumberFormat="1" applyFont="1" applyFill="1" applyBorder="1" applyAlignment="1">
      <alignment horizontal="right"/>
    </xf>
    <xf numFmtId="204" fontId="10" fillId="0" borderId="0" xfId="0" applyNumberFormat="1" applyFont="1" applyFill="1" applyBorder="1" applyAlignment="1" applyProtection="1">
      <alignment horizontal="right"/>
      <protection locked="0"/>
    </xf>
    <xf numFmtId="204" fontId="10" fillId="0" borderId="0" xfId="52" applyNumberFormat="1" applyFont="1" applyFill="1" applyBorder="1" applyAlignment="1" applyProtection="1">
      <alignment horizontal="right"/>
      <protection locked="0"/>
    </xf>
    <xf numFmtId="175" fontId="10" fillId="0" borderId="0" xfId="0" applyNumberFormat="1" applyFont="1" applyFill="1" applyBorder="1"/>
    <xf numFmtId="205" fontId="10" fillId="0" borderId="0" xfId="0" applyNumberFormat="1" applyFont="1" applyFill="1" applyBorder="1" applyAlignment="1" applyProtection="1">
      <alignment horizontal="right"/>
      <protection locked="0"/>
    </xf>
    <xf numFmtId="177" fontId="10" fillId="0" borderId="0" xfId="0" applyNumberFormat="1" applyFont="1" applyFill="1" applyBorder="1" applyAlignment="1">
      <alignment horizontal="right"/>
    </xf>
    <xf numFmtId="0" fontId="96" fillId="0" borderId="0" xfId="248" applyFont="1" applyFill="1" applyBorder="1"/>
    <xf numFmtId="204" fontId="98" fillId="0" borderId="0" xfId="0" applyNumberFormat="1" applyFont="1" applyFill="1" applyBorder="1" applyAlignment="1">
      <alignment horizontal="right" vertical="center"/>
    </xf>
    <xf numFmtId="204" fontId="10" fillId="0" borderId="0" xfId="0" applyNumberFormat="1" applyFont="1" applyFill="1" applyBorder="1" applyAlignment="1">
      <alignment horizontal="right" vertical="center" wrapText="1"/>
    </xf>
    <xf numFmtId="4" fontId="10" fillId="0" borderId="0" xfId="0" applyNumberFormat="1" applyFont="1" applyFill="1" applyBorder="1"/>
    <xf numFmtId="2" fontId="72" fillId="0" borderId="0" xfId="0" applyNumberFormat="1" applyFont="1" applyFill="1" applyBorder="1"/>
    <xf numFmtId="2" fontId="72" fillId="0" borderId="0" xfId="0" applyNumberFormat="1" applyFont="1" applyFill="1" applyBorder="1" applyAlignment="1">
      <alignment horizontal="right"/>
    </xf>
    <xf numFmtId="204" fontId="10" fillId="0" borderId="0" xfId="278" applyNumberFormat="1" applyFont="1" applyFill="1" applyBorder="1" applyAlignment="1">
      <alignment horizontal="right" vertical="center"/>
    </xf>
    <xf numFmtId="1" fontId="10" fillId="0" borderId="0" xfId="0" applyNumberFormat="1" applyFont="1" applyFill="1" applyBorder="1"/>
    <xf numFmtId="204" fontId="10" fillId="0" borderId="0" xfId="123" applyNumberFormat="1" applyFont="1" applyFill="1" applyBorder="1" applyAlignment="1" applyProtection="1">
      <alignment horizontal="right"/>
      <protection locked="0"/>
    </xf>
    <xf numFmtId="177" fontId="10" fillId="0" borderId="0" xfId="0" applyNumberFormat="1" applyFont="1" applyFill="1" applyBorder="1"/>
    <xf numFmtId="204" fontId="10" fillId="0" borderId="0" xfId="0" applyNumberFormat="1" applyFont="1" applyFill="1" applyBorder="1"/>
    <xf numFmtId="204" fontId="10" fillId="0" borderId="0" xfId="0" applyNumberFormat="1" applyFont="1" applyFill="1" applyBorder="1" applyAlignment="1">
      <alignment horizontal="right"/>
    </xf>
    <xf numFmtId="174" fontId="10" fillId="0" borderId="0" xfId="0" applyNumberFormat="1" applyFont="1" applyFill="1" applyBorder="1" applyAlignment="1">
      <alignment horizontal="right"/>
    </xf>
    <xf numFmtId="3" fontId="10" fillId="0" borderId="0" xfId="0" applyNumberFormat="1" applyFont="1" applyFill="1" applyBorder="1" applyAlignment="1">
      <alignment horizontal="right"/>
    </xf>
    <xf numFmtId="177" fontId="10" fillId="0" borderId="0" xfId="0" applyNumberFormat="1" applyFont="1" applyFill="1" applyAlignment="1">
      <alignment horizontal="right"/>
    </xf>
    <xf numFmtId="172" fontId="10" fillId="0" borderId="0" xfId="0" quotePrefix="1" applyNumberFormat="1" applyFont="1" applyFill="1" applyBorder="1" applyAlignment="1">
      <alignment horizontal="right"/>
    </xf>
    <xf numFmtId="2" fontId="10" fillId="0" borderId="0" xfId="0" applyNumberFormat="1" applyFont="1" applyFill="1" applyBorder="1" applyAlignment="1" applyProtection="1">
      <alignment horizontal="right"/>
      <protection locked="0"/>
    </xf>
    <xf numFmtId="4" fontId="10" fillId="0" borderId="0" xfId="0" applyNumberFormat="1" applyFont="1" applyFill="1" applyBorder="1" applyAlignment="1">
      <alignment horizontal="right"/>
    </xf>
    <xf numFmtId="204" fontId="72" fillId="0" borderId="0" xfId="0" applyNumberFormat="1" applyFont="1" applyFill="1" applyBorder="1" applyAlignment="1"/>
    <xf numFmtId="0" fontId="96" fillId="0" borderId="0" xfId="248" applyFont="1" applyFill="1" applyBorder="1" applyAlignment="1">
      <alignment horizontal="center" vertical="center"/>
    </xf>
    <xf numFmtId="0" fontId="96" fillId="0" borderId="0" xfId="54" applyFont="1" applyFill="1" applyBorder="1" applyAlignment="1">
      <alignment horizontal="left" wrapText="1" indent="2"/>
    </xf>
    <xf numFmtId="172" fontId="10" fillId="0" borderId="0" xfId="0" applyNumberFormat="1" applyFont="1" applyFill="1" applyBorder="1"/>
    <xf numFmtId="204" fontId="10" fillId="0" borderId="0" xfId="0" applyNumberFormat="1" applyFont="1" applyFill="1" applyBorder="1" applyAlignment="1">
      <alignment horizontal="right" vertical="center"/>
    </xf>
    <xf numFmtId="0" fontId="96" fillId="0" borderId="0" xfId="248" applyFont="1" applyFill="1"/>
    <xf numFmtId="174" fontId="10" fillId="0" borderId="0" xfId="54" applyNumberFormat="1" applyFont="1" applyFill="1" applyBorder="1" applyAlignment="1" applyProtection="1">
      <alignment horizontal="right"/>
      <protection locked="0"/>
    </xf>
    <xf numFmtId="0" fontId="10" fillId="0" borderId="0" xfId="54" applyFont="1" applyFill="1" applyBorder="1" applyAlignment="1">
      <alignment horizontal="center"/>
    </xf>
    <xf numFmtId="0" fontId="10" fillId="0" borderId="0" xfId="248" applyFill="1"/>
    <xf numFmtId="0" fontId="10" fillId="0" borderId="0" xfId="248" applyFont="1" applyFill="1"/>
    <xf numFmtId="0" fontId="10" fillId="0" borderId="15" xfId="248" applyFont="1" applyFill="1" applyBorder="1"/>
    <xf numFmtId="0" fontId="10" fillId="0" borderId="0" xfId="248" applyFill="1" applyBorder="1" applyAlignment="1">
      <alignment horizontal="center"/>
    </xf>
    <xf numFmtId="0" fontId="10" fillId="0" borderId="0" xfId="54" applyFont="1" applyFill="1" applyBorder="1" applyAlignment="1">
      <alignment horizontal="left" wrapText="1" indent="2"/>
    </xf>
    <xf numFmtId="0" fontId="10" fillId="0" borderId="0" xfId="248" applyFont="1" applyFill="1" applyBorder="1" applyAlignment="1">
      <alignment horizontal="center" vertical="center"/>
    </xf>
    <xf numFmtId="0" fontId="10" fillId="0" borderId="13" xfId="54" applyFont="1" applyFill="1" applyBorder="1" applyAlignment="1">
      <alignment horizontal="center" vertical="center"/>
    </xf>
    <xf numFmtId="204" fontId="10" fillId="0" borderId="9" xfId="0" applyNumberFormat="1" applyFont="1" applyFill="1" applyBorder="1"/>
    <xf numFmtId="177" fontId="72" fillId="0" borderId="0" xfId="0" applyNumberFormat="1" applyFont="1" applyFill="1" applyBorder="1"/>
    <xf numFmtId="172" fontId="10" fillId="0" borderId="0" xfId="0" quotePrefix="1" applyNumberFormat="1" applyFont="1" applyFill="1" applyBorder="1" applyAlignment="1" applyProtection="1">
      <alignment horizontal="right"/>
      <protection locked="0"/>
    </xf>
    <xf numFmtId="177" fontId="72" fillId="0" borderId="0" xfId="0" applyNumberFormat="1" applyFont="1" applyFill="1" applyBorder="1" applyAlignment="1">
      <alignment horizontal="right"/>
    </xf>
    <xf numFmtId="3" fontId="10" fillId="0" borderId="0" xfId="0" applyNumberFormat="1" applyFont="1" applyFill="1" applyBorder="1" applyAlignment="1" applyProtection="1">
      <alignment horizontal="right"/>
      <protection locked="0"/>
    </xf>
    <xf numFmtId="177" fontId="10" fillId="0" borderId="0" xfId="0" applyNumberFormat="1" applyFont="1" applyFill="1" applyBorder="1" applyAlignment="1" applyProtection="1">
      <alignment horizontal="right"/>
      <protection locked="0"/>
    </xf>
    <xf numFmtId="3" fontId="12" fillId="0" borderId="0" xfId="0" applyNumberFormat="1" applyFont="1" applyFill="1" applyBorder="1" applyAlignment="1">
      <alignment horizontal="right"/>
    </xf>
    <xf numFmtId="3" fontId="72" fillId="0" borderId="0" xfId="0" applyNumberFormat="1" applyFont="1" applyFill="1" applyBorder="1" applyAlignment="1">
      <alignment horizontal="right"/>
    </xf>
    <xf numFmtId="2" fontId="10" fillId="0" borderId="0" xfId="0" applyNumberFormat="1" applyFont="1" applyFill="1" applyBorder="1"/>
    <xf numFmtId="174" fontId="10" fillId="0" borderId="0" xfId="54" applyNumberFormat="1" applyFont="1" applyFill="1" applyAlignment="1">
      <alignment horizontal="right"/>
    </xf>
    <xf numFmtId="174" fontId="10" fillId="0" borderId="0" xfId="54" applyNumberFormat="1" applyFont="1" applyFill="1" applyBorder="1" applyAlignment="1">
      <alignment horizontal="right"/>
    </xf>
    <xf numFmtId="0" fontId="10" fillId="0" borderId="0" xfId="248" applyFill="1" applyBorder="1" applyAlignment="1">
      <alignment horizontal="center" vertical="center" wrapText="1"/>
    </xf>
    <xf numFmtId="0" fontId="10" fillId="0" borderId="0" xfId="248" applyFill="1" applyBorder="1"/>
    <xf numFmtId="3" fontId="10" fillId="0" borderId="32" xfId="54" applyNumberFormat="1" applyFont="1" applyFill="1" applyBorder="1" applyAlignment="1">
      <alignment horizontal="left" wrapText="1" indent="3"/>
    </xf>
    <xf numFmtId="3" fontId="10" fillId="0" borderId="32" xfId="0" applyNumberFormat="1" applyFont="1" applyFill="1" applyBorder="1" applyAlignment="1">
      <alignment horizontal="left" indent="3"/>
    </xf>
    <xf numFmtId="0" fontId="10" fillId="0" borderId="0" xfId="54" applyFont="1" applyFill="1"/>
    <xf numFmtId="0" fontId="10" fillId="0" borderId="0" xfId="54" applyFont="1" applyFill="1" applyBorder="1"/>
    <xf numFmtId="174" fontId="10" fillId="0" borderId="0" xfId="54" applyNumberFormat="1" applyFont="1" applyFill="1"/>
    <xf numFmtId="0" fontId="10" fillId="0" borderId="13" xfId="54" applyFont="1" applyFill="1" applyBorder="1" applyAlignment="1">
      <alignment horizontal="center" vertical="center"/>
    </xf>
    <xf numFmtId="0" fontId="10" fillId="0" borderId="32" xfId="54" applyFont="1" applyFill="1" applyBorder="1" applyAlignment="1">
      <alignment horizontal="left" indent="3"/>
    </xf>
    <xf numFmtId="0" fontId="10" fillId="0" borderId="0" xfId="54" applyFont="1" applyFill="1"/>
    <xf numFmtId="0" fontId="10" fillId="0" borderId="13" xfId="54" applyFont="1" applyFill="1" applyBorder="1" applyAlignment="1">
      <alignment horizontal="center" vertical="center"/>
    </xf>
    <xf numFmtId="0" fontId="10" fillId="0" borderId="0" xfId="54" applyFont="1" applyFill="1" applyBorder="1"/>
    <xf numFmtId="0" fontId="10" fillId="0" borderId="32" xfId="54" applyFont="1" applyFill="1" applyBorder="1" applyAlignment="1">
      <alignment horizontal="left" indent="1"/>
    </xf>
    <xf numFmtId="174" fontId="10" fillId="0" borderId="0" xfId="54" applyNumberFormat="1" applyFont="1" applyFill="1"/>
    <xf numFmtId="0" fontId="10" fillId="0" borderId="32" xfId="54" applyFont="1" applyFill="1" applyBorder="1" applyAlignment="1">
      <alignment horizontal="left" indent="2"/>
    </xf>
    <xf numFmtId="0" fontId="10" fillId="0" borderId="32" xfId="54" applyFont="1" applyFill="1" applyBorder="1" applyAlignment="1">
      <alignment horizontal="left" indent="3"/>
    </xf>
    <xf numFmtId="0" fontId="10" fillId="0" borderId="32" xfId="54" applyFont="1" applyFill="1" applyBorder="1" applyAlignment="1">
      <alignment horizontal="left" indent="4"/>
    </xf>
    <xf numFmtId="0" fontId="10" fillId="0" borderId="32" xfId="54" applyFont="1" applyFill="1" applyBorder="1" applyAlignment="1">
      <alignment horizontal="left" indent="5"/>
    </xf>
    <xf numFmtId="0" fontId="10" fillId="0" borderId="32" xfId="54" applyFont="1" applyFill="1" applyBorder="1" applyAlignment="1">
      <alignment horizontal="left" indent="6"/>
    </xf>
    <xf numFmtId="0" fontId="10" fillId="0" borderId="32" xfId="54" applyFont="1" applyFill="1" applyBorder="1" applyAlignment="1">
      <alignment horizontal="left" vertical="top" wrapText="1" indent="6"/>
    </xf>
    <xf numFmtId="0" fontId="10" fillId="0" borderId="32" xfId="54" applyFont="1" applyFill="1" applyBorder="1" applyAlignment="1">
      <alignment horizontal="left" vertical="top" wrapText="1" indent="4"/>
    </xf>
    <xf numFmtId="3" fontId="10" fillId="0" borderId="32" xfId="54" applyNumberFormat="1" applyFont="1" applyFill="1" applyBorder="1" applyAlignment="1">
      <alignment horizontal="left" vertical="top" wrapText="1" indent="1"/>
    </xf>
    <xf numFmtId="0" fontId="10" fillId="0" borderId="0" xfId="54" applyFont="1" applyFill="1"/>
    <xf numFmtId="0" fontId="10" fillId="0" borderId="13" xfId="54" applyFont="1" applyFill="1" applyBorder="1" applyAlignment="1">
      <alignment horizontal="center" vertical="center"/>
    </xf>
    <xf numFmtId="0" fontId="10" fillId="0" borderId="0" xfId="54" applyFont="1" applyFill="1" applyBorder="1"/>
    <xf numFmtId="0" fontId="10" fillId="0" borderId="32" xfId="54" applyFont="1" applyFill="1" applyBorder="1" applyAlignment="1">
      <alignment horizontal="left" indent="1"/>
    </xf>
    <xf numFmtId="0" fontId="10" fillId="0" borderId="32" xfId="54" applyFont="1" applyFill="1" applyBorder="1" applyAlignment="1">
      <alignment horizontal="left" indent="2"/>
    </xf>
    <xf numFmtId="0" fontId="10" fillId="0" borderId="32" xfId="54" applyFont="1" applyFill="1" applyBorder="1" applyAlignment="1">
      <alignment horizontal="left" indent="3"/>
    </xf>
    <xf numFmtId="0" fontId="10" fillId="0" borderId="32" xfId="54" applyFont="1" applyFill="1" applyBorder="1" applyAlignment="1">
      <alignment horizontal="left" indent="4"/>
    </xf>
    <xf numFmtId="0" fontId="10" fillId="0" borderId="32" xfId="54" applyFont="1" applyFill="1" applyBorder="1" applyAlignment="1">
      <alignment horizontal="left" indent="5"/>
    </xf>
    <xf numFmtId="0" fontId="10" fillId="0" borderId="32" xfId="54" applyFont="1" applyFill="1" applyBorder="1" applyAlignment="1">
      <alignment horizontal="left" indent="6"/>
    </xf>
    <xf numFmtId="0" fontId="10" fillId="0" borderId="32" xfId="54" applyFont="1" applyFill="1" applyBorder="1" applyAlignment="1">
      <alignment horizontal="left" vertical="top" wrapText="1" indent="6"/>
    </xf>
    <xf numFmtId="0" fontId="10" fillId="0" borderId="32" xfId="54" applyFont="1" applyFill="1" applyBorder="1" applyAlignment="1">
      <alignment horizontal="left" vertical="top" wrapText="1" indent="4"/>
    </xf>
    <xf numFmtId="3" fontId="10" fillId="0" borderId="32" xfId="54" applyNumberFormat="1" applyFont="1" applyFill="1" applyBorder="1" applyAlignment="1">
      <alignment horizontal="left" vertical="top" wrapText="1" indent="1"/>
    </xf>
    <xf numFmtId="0" fontId="10" fillId="0" borderId="0" xfId="54" applyFont="1" applyFill="1"/>
    <xf numFmtId="0" fontId="10" fillId="0" borderId="13" xfId="54" applyFont="1" applyFill="1" applyBorder="1" applyAlignment="1">
      <alignment horizontal="center" vertical="center"/>
    </xf>
    <xf numFmtId="0" fontId="10" fillId="0" borderId="0" xfId="54" applyFont="1" applyFill="1" applyBorder="1"/>
    <xf numFmtId="0" fontId="10" fillId="0" borderId="32" xfId="54" applyFont="1" applyFill="1" applyBorder="1" applyAlignment="1">
      <alignment horizontal="left" indent="1"/>
    </xf>
    <xf numFmtId="174" fontId="10" fillId="0" borderId="0" xfId="54" applyNumberFormat="1" applyFont="1" applyFill="1"/>
    <xf numFmtId="0" fontId="10" fillId="0" borderId="32" xfId="54" applyFont="1" applyFill="1" applyBorder="1" applyAlignment="1">
      <alignment horizontal="left" indent="2"/>
    </xf>
    <xf numFmtId="0" fontId="10" fillId="0" borderId="32" xfId="54" applyFont="1" applyFill="1" applyBorder="1" applyAlignment="1">
      <alignment horizontal="left" indent="3"/>
    </xf>
    <xf numFmtId="0" fontId="10" fillId="0" borderId="32" xfId="54" applyFont="1" applyFill="1" applyBorder="1" applyAlignment="1">
      <alignment horizontal="left" indent="4"/>
    </xf>
    <xf numFmtId="0" fontId="10" fillId="0" borderId="32" xfId="54" applyFont="1" applyFill="1" applyBorder="1" applyAlignment="1">
      <alignment horizontal="left" indent="5"/>
    </xf>
    <xf numFmtId="0" fontId="10" fillId="0" borderId="32" xfId="54" applyFont="1" applyFill="1" applyBorder="1" applyAlignment="1">
      <alignment horizontal="left" indent="6"/>
    </xf>
    <xf numFmtId="0" fontId="10" fillId="0" borderId="32" xfId="54" applyFont="1" applyFill="1" applyBorder="1" applyAlignment="1">
      <alignment horizontal="left" vertical="top" wrapText="1" indent="6"/>
    </xf>
    <xf numFmtId="0" fontId="10" fillId="0" borderId="32" xfId="54" applyFont="1" applyFill="1" applyBorder="1" applyAlignment="1">
      <alignment horizontal="left" vertical="top" wrapText="1" indent="4"/>
    </xf>
    <xf numFmtId="3" fontId="10" fillId="0" borderId="32" xfId="54" applyNumberFormat="1" applyFont="1" applyFill="1" applyBorder="1" applyAlignment="1">
      <alignment horizontal="left" vertical="top" wrapText="1" indent="1"/>
    </xf>
    <xf numFmtId="0" fontId="10" fillId="0" borderId="0" xfId="54" applyFont="1" applyFill="1"/>
    <xf numFmtId="0" fontId="10" fillId="0" borderId="13" xfId="54" applyFont="1" applyFill="1" applyBorder="1" applyAlignment="1">
      <alignment horizontal="center" vertical="center"/>
    </xf>
    <xf numFmtId="0" fontId="10" fillId="0" borderId="0" xfId="54" applyFont="1" applyFill="1" applyBorder="1"/>
    <xf numFmtId="0" fontId="10" fillId="0" borderId="32" xfId="54" applyFont="1" applyFill="1" applyBorder="1" applyAlignment="1">
      <alignment horizontal="left" indent="1"/>
    </xf>
    <xf numFmtId="0" fontId="10" fillId="0" borderId="32" xfId="54" applyFont="1" applyFill="1" applyBorder="1" applyAlignment="1">
      <alignment horizontal="left" indent="2"/>
    </xf>
    <xf numFmtId="0" fontId="10" fillId="0" borderId="32" xfId="54" applyFont="1" applyFill="1" applyBorder="1" applyAlignment="1">
      <alignment horizontal="left" indent="3"/>
    </xf>
    <xf numFmtId="0" fontId="10" fillId="0" borderId="32" xfId="54" applyFont="1" applyFill="1" applyBorder="1" applyAlignment="1">
      <alignment horizontal="left" indent="4"/>
    </xf>
    <xf numFmtId="0" fontId="10" fillId="0" borderId="32" xfId="54" applyFont="1" applyFill="1" applyBorder="1" applyAlignment="1">
      <alignment horizontal="left" indent="5"/>
    </xf>
    <xf numFmtId="0" fontId="10" fillId="0" borderId="32" xfId="54" applyFont="1" applyFill="1" applyBorder="1" applyAlignment="1">
      <alignment horizontal="left" indent="6"/>
    </xf>
    <xf numFmtId="0" fontId="10" fillId="0" borderId="32" xfId="54" applyFont="1" applyFill="1" applyBorder="1" applyAlignment="1">
      <alignment horizontal="left" vertical="top" wrapText="1" indent="6"/>
    </xf>
    <xf numFmtId="0" fontId="10" fillId="0" borderId="32" xfId="54" applyFont="1" applyFill="1" applyBorder="1" applyAlignment="1">
      <alignment horizontal="left" vertical="top" wrapText="1" indent="4"/>
    </xf>
    <xf numFmtId="3" fontId="10" fillId="0" borderId="32" xfId="54" applyNumberFormat="1" applyFont="1" applyFill="1" applyBorder="1" applyAlignment="1">
      <alignment horizontal="left" vertical="top" wrapText="1" indent="1"/>
    </xf>
    <xf numFmtId="0" fontId="10" fillId="0" borderId="0" xfId="54" applyFont="1" applyFill="1"/>
    <xf numFmtId="0" fontId="10" fillId="0" borderId="13" xfId="54" applyFont="1" applyFill="1" applyBorder="1" applyAlignment="1">
      <alignment horizontal="center" vertical="center"/>
    </xf>
    <xf numFmtId="0" fontId="10" fillId="0" borderId="0" xfId="54" applyFont="1" applyFill="1" applyBorder="1"/>
    <xf numFmtId="0" fontId="10" fillId="0" borderId="32" xfId="54" applyFont="1" applyFill="1" applyBorder="1" applyAlignment="1">
      <alignment horizontal="left" indent="1"/>
    </xf>
    <xf numFmtId="174" fontId="10" fillId="0" borderId="0" xfId="54" applyNumberFormat="1" applyFont="1" applyFill="1"/>
    <xf numFmtId="0" fontId="10" fillId="0" borderId="32" xfId="54" applyFont="1" applyFill="1" applyBorder="1" applyAlignment="1">
      <alignment horizontal="left" indent="2"/>
    </xf>
    <xf numFmtId="0" fontId="10" fillId="0" borderId="32" xfId="54" applyFont="1" applyFill="1" applyBorder="1" applyAlignment="1">
      <alignment horizontal="left" indent="3"/>
    </xf>
    <xf numFmtId="0" fontId="10" fillId="0" borderId="32" xfId="54" applyFont="1" applyFill="1" applyBorder="1" applyAlignment="1">
      <alignment horizontal="left" indent="4"/>
    </xf>
    <xf numFmtId="0" fontId="10" fillId="0" borderId="32" xfId="54" applyFont="1" applyFill="1" applyBorder="1" applyAlignment="1">
      <alignment horizontal="left" indent="5"/>
    </xf>
    <xf numFmtId="0" fontId="10" fillId="0" borderId="32" xfId="54" applyFont="1" applyFill="1" applyBorder="1" applyAlignment="1">
      <alignment horizontal="left" indent="6"/>
    </xf>
    <xf numFmtId="0" fontId="10" fillId="0" borderId="32" xfId="54" applyFont="1" applyFill="1" applyBorder="1" applyAlignment="1">
      <alignment horizontal="left" vertical="top" wrapText="1" indent="6"/>
    </xf>
    <xf numFmtId="0" fontId="10" fillId="0" borderId="32" xfId="54" applyFont="1" applyFill="1" applyBorder="1" applyAlignment="1">
      <alignment horizontal="left" vertical="top" wrapText="1" indent="4"/>
    </xf>
    <xf numFmtId="3" fontId="10" fillId="0" borderId="32" xfId="54" applyNumberFormat="1" applyFont="1" applyFill="1" applyBorder="1" applyAlignment="1">
      <alignment horizontal="left" vertical="top" wrapText="1" indent="1"/>
    </xf>
    <xf numFmtId="0" fontId="10" fillId="0" borderId="0" xfId="54" applyFont="1" applyFill="1"/>
    <xf numFmtId="0" fontId="10" fillId="0" borderId="0" xfId="54" applyFont="1" applyFill="1" applyBorder="1"/>
    <xf numFmtId="0" fontId="10" fillId="0" borderId="13" xfId="54" applyFont="1" applyFill="1" applyBorder="1" applyAlignment="1">
      <alignment horizontal="center" vertical="center"/>
    </xf>
    <xf numFmtId="0" fontId="10" fillId="0" borderId="32" xfId="54" applyFont="1" applyFill="1" applyBorder="1" applyAlignment="1">
      <alignment horizontal="left" indent="1"/>
    </xf>
    <xf numFmtId="0" fontId="10" fillId="0" borderId="32" xfId="54" applyFont="1" applyFill="1" applyBorder="1" applyAlignment="1">
      <alignment horizontal="left" indent="2"/>
    </xf>
    <xf numFmtId="0" fontId="10" fillId="0" borderId="32" xfId="54" applyFont="1" applyFill="1" applyBorder="1" applyAlignment="1">
      <alignment horizontal="left" indent="3"/>
    </xf>
    <xf numFmtId="0" fontId="10" fillId="0" borderId="32" xfId="54" applyFont="1" applyFill="1" applyBorder="1" applyAlignment="1">
      <alignment horizontal="left" indent="4"/>
    </xf>
    <xf numFmtId="0" fontId="10" fillId="0" borderId="32" xfId="54" applyFont="1" applyFill="1" applyBorder="1" applyAlignment="1">
      <alignment horizontal="left" indent="5"/>
    </xf>
    <xf numFmtId="0" fontId="10" fillId="0" borderId="32" xfId="54" applyFont="1" applyFill="1" applyBorder="1" applyAlignment="1">
      <alignment horizontal="left" indent="6"/>
    </xf>
    <xf numFmtId="0" fontId="10" fillId="0" borderId="32" xfId="54" applyFont="1" applyFill="1" applyBorder="1" applyAlignment="1">
      <alignment horizontal="left" vertical="top" wrapText="1" indent="6"/>
    </xf>
    <xf numFmtId="0" fontId="10" fillId="0" borderId="32" xfId="54" applyFont="1" applyFill="1" applyBorder="1" applyAlignment="1">
      <alignment horizontal="left" vertical="top" wrapText="1" indent="4"/>
    </xf>
    <xf numFmtId="3" fontId="10" fillId="0" borderId="32" xfId="54" applyNumberFormat="1" applyFont="1" applyFill="1" applyBorder="1" applyAlignment="1">
      <alignment horizontal="left" vertical="top" wrapText="1" indent="1"/>
    </xf>
    <xf numFmtId="0" fontId="10" fillId="0" borderId="0" xfId="54" applyFont="1" applyFill="1"/>
    <xf numFmtId="0" fontId="10" fillId="0" borderId="13" xfId="54" applyFont="1" applyFill="1" applyBorder="1" applyAlignment="1">
      <alignment horizontal="center" vertical="center"/>
    </xf>
    <xf numFmtId="0" fontId="10" fillId="0" borderId="0" xfId="54" applyFont="1" applyFill="1" applyBorder="1"/>
    <xf numFmtId="0" fontId="10" fillId="0" borderId="32" xfId="54" applyFont="1" applyFill="1" applyBorder="1" applyAlignment="1">
      <alignment horizontal="left" indent="1"/>
    </xf>
    <xf numFmtId="0" fontId="10" fillId="0" borderId="32" xfId="54" applyFont="1" applyFill="1" applyBorder="1" applyAlignment="1">
      <alignment horizontal="left" indent="2"/>
    </xf>
    <xf numFmtId="0" fontId="10" fillId="0" borderId="32" xfId="54" applyFont="1" applyFill="1" applyBorder="1" applyAlignment="1">
      <alignment horizontal="left" indent="3"/>
    </xf>
    <xf numFmtId="0" fontId="10" fillId="0" borderId="32" xfId="54" applyFont="1" applyFill="1" applyBorder="1" applyAlignment="1">
      <alignment horizontal="left" indent="4"/>
    </xf>
    <xf numFmtId="0" fontId="10" fillId="0" borderId="32" xfId="54" applyFont="1" applyFill="1" applyBorder="1" applyAlignment="1">
      <alignment horizontal="left" indent="5"/>
    </xf>
    <xf numFmtId="0" fontId="10" fillId="0" borderId="32" xfId="54" applyFont="1" applyFill="1" applyBorder="1" applyAlignment="1">
      <alignment horizontal="left" indent="6"/>
    </xf>
    <xf numFmtId="0" fontId="10" fillId="0" borderId="32" xfId="54" applyFont="1" applyFill="1" applyBorder="1" applyAlignment="1">
      <alignment horizontal="left" vertical="top" wrapText="1" indent="6"/>
    </xf>
    <xf numFmtId="0" fontId="10" fillId="0" borderId="32" xfId="54" applyFont="1" applyFill="1" applyBorder="1" applyAlignment="1">
      <alignment horizontal="left" vertical="top" wrapText="1" indent="4"/>
    </xf>
    <xf numFmtId="3" fontId="10" fillId="0" borderId="32" xfId="54" applyNumberFormat="1" applyFont="1" applyFill="1" applyBorder="1" applyAlignment="1">
      <alignment horizontal="left" vertical="top" wrapText="1" indent="1"/>
    </xf>
    <xf numFmtId="0" fontId="10" fillId="0" borderId="0" xfId="54" applyFont="1" applyFill="1"/>
    <xf numFmtId="0" fontId="10" fillId="0" borderId="13" xfId="54" applyFont="1" applyFill="1" applyBorder="1" applyAlignment="1">
      <alignment horizontal="center" vertical="center"/>
    </xf>
    <xf numFmtId="0" fontId="10" fillId="0" borderId="0" xfId="54" applyFont="1" applyFill="1" applyBorder="1"/>
    <xf numFmtId="0" fontId="10" fillId="0" borderId="32" xfId="54" applyFont="1" applyFill="1" applyBorder="1" applyAlignment="1">
      <alignment horizontal="left" indent="1"/>
    </xf>
    <xf numFmtId="174" fontId="10" fillId="0" borderId="0" xfId="54" applyNumberFormat="1" applyFont="1" applyFill="1"/>
    <xf numFmtId="0" fontId="10" fillId="0" borderId="32" xfId="54" applyFont="1" applyFill="1" applyBorder="1" applyAlignment="1">
      <alignment horizontal="left" indent="2"/>
    </xf>
    <xf numFmtId="0" fontId="10" fillId="0" borderId="32" xfId="54" applyFont="1" applyFill="1" applyBorder="1" applyAlignment="1">
      <alignment horizontal="left" indent="3"/>
    </xf>
    <xf numFmtId="0" fontId="10" fillId="0" borderId="32" xfId="54" applyFont="1" applyFill="1" applyBorder="1" applyAlignment="1">
      <alignment horizontal="left" indent="4"/>
    </xf>
    <xf numFmtId="0" fontId="10" fillId="0" borderId="32" xfId="54" applyFont="1" applyFill="1" applyBorder="1" applyAlignment="1">
      <alignment horizontal="left" indent="5"/>
    </xf>
    <xf numFmtId="0" fontId="10" fillId="0" borderId="32" xfId="54" applyFont="1" applyFill="1" applyBorder="1" applyAlignment="1">
      <alignment horizontal="left" indent="6"/>
    </xf>
    <xf numFmtId="0" fontId="10" fillId="0" borderId="32" xfId="54" applyFont="1" applyFill="1" applyBorder="1" applyAlignment="1">
      <alignment horizontal="left" vertical="top" wrapText="1" indent="6"/>
    </xf>
    <xf numFmtId="0" fontId="10" fillId="0" borderId="32" xfId="54" applyFont="1" applyFill="1" applyBorder="1" applyAlignment="1">
      <alignment horizontal="left" vertical="top" wrapText="1" indent="4"/>
    </xf>
    <xf numFmtId="3" fontId="10" fillId="0" borderId="32" xfId="54" applyNumberFormat="1" applyFont="1" applyFill="1" applyBorder="1" applyAlignment="1">
      <alignment horizontal="left" vertical="top" wrapText="1" indent="1"/>
    </xf>
    <xf numFmtId="0" fontId="10" fillId="0" borderId="0" xfId="54" applyFont="1" applyFill="1"/>
    <xf numFmtId="0" fontId="10" fillId="0" borderId="0" xfId="54" applyFont="1" applyFill="1" applyBorder="1"/>
    <xf numFmtId="174" fontId="10" fillId="0" borderId="0" xfId="54" applyNumberFormat="1" applyFont="1" applyFill="1"/>
    <xf numFmtId="0" fontId="10" fillId="0" borderId="13" xfId="54" applyFont="1" applyFill="1" applyBorder="1" applyAlignment="1">
      <alignment horizontal="center" vertical="center"/>
    </xf>
    <xf numFmtId="0" fontId="10" fillId="0" borderId="0" xfId="54" applyFont="1" applyFill="1"/>
    <xf numFmtId="0" fontId="10" fillId="0" borderId="0" xfId="54" applyFont="1" applyFill="1" applyBorder="1"/>
    <xf numFmtId="0" fontId="10" fillId="0" borderId="13" xfId="54" applyFont="1" applyFill="1" applyBorder="1" applyAlignment="1">
      <alignment horizontal="center" vertical="center"/>
    </xf>
    <xf numFmtId="0" fontId="10" fillId="0" borderId="32" xfId="54" applyFont="1" applyFill="1" applyBorder="1" applyAlignment="1">
      <alignment horizontal="left" indent="1"/>
    </xf>
    <xf numFmtId="0" fontId="10" fillId="0" borderId="32" xfId="54" applyFont="1" applyFill="1" applyBorder="1" applyAlignment="1">
      <alignment horizontal="left" indent="2"/>
    </xf>
    <xf numFmtId="0" fontId="10" fillId="0" borderId="32" xfId="54" applyFont="1" applyFill="1" applyBorder="1" applyAlignment="1">
      <alignment horizontal="left" indent="3"/>
    </xf>
    <xf numFmtId="0" fontId="10" fillId="0" borderId="32" xfId="54" applyFont="1" applyFill="1" applyBorder="1" applyAlignment="1">
      <alignment horizontal="left" indent="4"/>
    </xf>
    <xf numFmtId="0" fontId="10" fillId="0" borderId="32" xfId="54" applyFont="1" applyFill="1" applyBorder="1" applyAlignment="1">
      <alignment horizontal="left" indent="5"/>
    </xf>
    <xf numFmtId="0" fontId="10" fillId="0" borderId="32" xfId="54" applyFont="1" applyFill="1" applyBorder="1" applyAlignment="1">
      <alignment horizontal="left" indent="6"/>
    </xf>
    <xf numFmtId="0" fontId="10" fillId="0" borderId="32" xfId="54" applyFont="1" applyFill="1" applyBorder="1" applyAlignment="1">
      <alignment horizontal="left" vertical="top" wrapText="1" indent="6"/>
    </xf>
    <xf numFmtId="0" fontId="10" fillId="0" borderId="32" xfId="54" applyFont="1" applyFill="1" applyBorder="1" applyAlignment="1">
      <alignment horizontal="left" vertical="top" wrapText="1" indent="4"/>
    </xf>
    <xf numFmtId="3" fontId="10" fillId="0" borderId="32" xfId="54" applyNumberFormat="1" applyFont="1" applyFill="1" applyBorder="1" applyAlignment="1">
      <alignment horizontal="left" vertical="top" wrapText="1" indent="1"/>
    </xf>
    <xf numFmtId="0" fontId="10" fillId="0" borderId="0" xfId="54" applyFont="1" applyFill="1"/>
    <xf numFmtId="0" fontId="10" fillId="0" borderId="0" xfId="54" applyFont="1" applyFill="1" applyBorder="1"/>
    <xf numFmtId="0" fontId="10" fillId="0" borderId="0" xfId="54" applyFont="1" applyFill="1"/>
    <xf numFmtId="0" fontId="10" fillId="0" borderId="0" xfId="54" applyFont="1" applyFill="1" applyBorder="1"/>
    <xf numFmtId="0" fontId="10" fillId="0" borderId="0" xfId="54" applyFont="1" applyFill="1"/>
    <xf numFmtId="0" fontId="10" fillId="0" borderId="13" xfId="54" applyFont="1" applyFill="1" applyBorder="1" applyAlignment="1">
      <alignment horizontal="center" vertical="center"/>
    </xf>
    <xf numFmtId="0" fontId="10" fillId="0" borderId="0" xfId="54" applyFont="1" applyFill="1" applyBorder="1"/>
    <xf numFmtId="0" fontId="10" fillId="0" borderId="32" xfId="54" applyFont="1" applyFill="1" applyBorder="1" applyAlignment="1">
      <alignment horizontal="left" indent="1"/>
    </xf>
    <xf numFmtId="174" fontId="10" fillId="0" borderId="0" xfId="54" applyNumberFormat="1" applyFont="1" applyFill="1"/>
    <xf numFmtId="0" fontId="10" fillId="0" borderId="32" xfId="54" applyFont="1" applyFill="1" applyBorder="1" applyAlignment="1">
      <alignment horizontal="left" indent="2"/>
    </xf>
    <xf numFmtId="0" fontId="10" fillId="0" borderId="32" xfId="54" applyFont="1" applyFill="1" applyBorder="1" applyAlignment="1">
      <alignment horizontal="left" indent="3"/>
    </xf>
    <xf numFmtId="0" fontId="10" fillId="0" borderId="32" xfId="54" applyFont="1" applyFill="1" applyBorder="1" applyAlignment="1">
      <alignment horizontal="left" indent="4"/>
    </xf>
    <xf numFmtId="0" fontId="10" fillId="0" borderId="32" xfId="54" applyFont="1" applyFill="1" applyBorder="1" applyAlignment="1">
      <alignment horizontal="left" indent="5"/>
    </xf>
    <xf numFmtId="0" fontId="10" fillId="0" borderId="32" xfId="54" applyFont="1" applyFill="1" applyBorder="1" applyAlignment="1">
      <alignment horizontal="left" indent="6"/>
    </xf>
    <xf numFmtId="0" fontId="10" fillId="0" borderId="32" xfId="54" applyFont="1" applyFill="1" applyBorder="1" applyAlignment="1">
      <alignment horizontal="left" vertical="top" wrapText="1" indent="6"/>
    </xf>
    <xf numFmtId="0" fontId="10" fillId="0" borderId="32" xfId="54" applyFont="1" applyFill="1" applyBorder="1" applyAlignment="1">
      <alignment horizontal="left" vertical="top" wrapText="1" indent="4"/>
    </xf>
    <xf numFmtId="3" fontId="10" fillId="0" borderId="32" xfId="54" applyNumberFormat="1" applyFont="1" applyFill="1" applyBorder="1" applyAlignment="1">
      <alignment horizontal="left" vertical="top" wrapText="1" indent="1"/>
    </xf>
    <xf numFmtId="0" fontId="10" fillId="0" borderId="13" xfId="54" applyFont="1" applyFill="1" applyBorder="1" applyAlignment="1">
      <alignment horizontal="center" vertical="center"/>
    </xf>
    <xf numFmtId="0" fontId="10" fillId="0" borderId="32" xfId="54" applyFont="1" applyFill="1" applyBorder="1" applyAlignment="1">
      <alignment horizontal="left" indent="1"/>
    </xf>
    <xf numFmtId="0" fontId="10" fillId="0" borderId="32" xfId="54" applyFont="1" applyFill="1" applyBorder="1" applyAlignment="1">
      <alignment horizontal="left" indent="2"/>
    </xf>
    <xf numFmtId="0" fontId="10" fillId="0" borderId="32" xfId="54" applyFont="1" applyFill="1" applyBorder="1" applyAlignment="1">
      <alignment horizontal="left" indent="3"/>
    </xf>
    <xf numFmtId="0" fontId="10" fillId="0" borderId="32" xfId="54" applyFont="1" applyFill="1" applyBorder="1" applyAlignment="1">
      <alignment horizontal="left" indent="4"/>
    </xf>
    <xf numFmtId="0" fontId="10" fillId="0" borderId="32" xfId="54" applyFont="1" applyFill="1" applyBorder="1" applyAlignment="1">
      <alignment horizontal="left" indent="5"/>
    </xf>
    <xf numFmtId="0" fontId="10" fillId="0" borderId="32" xfId="54" applyFont="1" applyFill="1" applyBorder="1" applyAlignment="1">
      <alignment horizontal="left" indent="6"/>
    </xf>
    <xf numFmtId="0" fontId="10" fillId="0" borderId="32" xfId="54" applyFont="1" applyFill="1" applyBorder="1" applyAlignment="1">
      <alignment horizontal="left" vertical="top" wrapText="1" indent="6"/>
    </xf>
    <xf numFmtId="0" fontId="10" fillId="0" borderId="32" xfId="54" applyFont="1" applyFill="1" applyBorder="1" applyAlignment="1">
      <alignment horizontal="left" vertical="top" wrapText="1" indent="4"/>
    </xf>
    <xf numFmtId="3" fontId="10" fillId="0" borderId="32" xfId="54" applyNumberFormat="1" applyFont="1" applyFill="1" applyBorder="1" applyAlignment="1">
      <alignment horizontal="left" vertical="top" wrapText="1" indent="1"/>
    </xf>
    <xf numFmtId="0" fontId="10" fillId="0" borderId="0" xfId="54" applyFont="1" applyFill="1"/>
    <xf numFmtId="0" fontId="10" fillId="0" borderId="13" xfId="54" applyFont="1" applyFill="1" applyBorder="1" applyAlignment="1">
      <alignment horizontal="center" vertical="center"/>
    </xf>
    <xf numFmtId="0" fontId="10" fillId="0" borderId="0" xfId="54" applyFont="1" applyFill="1" applyBorder="1"/>
    <xf numFmtId="0" fontId="10" fillId="0" borderId="32" xfId="54" applyFont="1" applyFill="1" applyBorder="1" applyAlignment="1">
      <alignment horizontal="left" indent="1"/>
    </xf>
    <xf numFmtId="174" fontId="10" fillId="0" borderId="0" xfId="54" applyNumberFormat="1" applyFont="1" applyFill="1"/>
    <xf numFmtId="0" fontId="10" fillId="0" borderId="32" xfId="54" applyFont="1" applyFill="1" applyBorder="1" applyAlignment="1">
      <alignment horizontal="left" indent="2"/>
    </xf>
    <xf numFmtId="0" fontId="10" fillId="0" borderId="32" xfId="54" applyFont="1" applyFill="1" applyBorder="1" applyAlignment="1">
      <alignment horizontal="left" indent="3"/>
    </xf>
    <xf numFmtId="0" fontId="10" fillId="0" borderId="32" xfId="54" applyFont="1" applyFill="1" applyBorder="1" applyAlignment="1">
      <alignment horizontal="left" indent="4"/>
    </xf>
    <xf numFmtId="0" fontId="10" fillId="0" borderId="32" xfId="54" applyFont="1" applyFill="1" applyBorder="1" applyAlignment="1">
      <alignment horizontal="left" indent="5"/>
    </xf>
    <xf numFmtId="0" fontId="10" fillId="0" borderId="32" xfId="54" applyFont="1" applyFill="1" applyBorder="1" applyAlignment="1">
      <alignment horizontal="left" indent="6"/>
    </xf>
    <xf numFmtId="0" fontId="10" fillId="0" borderId="32" xfId="54" applyFont="1" applyFill="1" applyBorder="1" applyAlignment="1">
      <alignment horizontal="left" vertical="top" wrapText="1" indent="6"/>
    </xf>
    <xf numFmtId="0" fontId="10" fillId="0" borderId="32" xfId="54" applyFont="1" applyFill="1" applyBorder="1" applyAlignment="1">
      <alignment horizontal="left" vertical="top" wrapText="1" indent="4"/>
    </xf>
    <xf numFmtId="3" fontId="10" fillId="0" borderId="32" xfId="54" applyNumberFormat="1" applyFont="1" applyFill="1" applyBorder="1" applyAlignment="1">
      <alignment horizontal="left" vertical="top" wrapText="1" indent="1"/>
    </xf>
    <xf numFmtId="1" fontId="10" fillId="0" borderId="30" xfId="54" applyNumberFormat="1" applyFont="1" applyBorder="1" applyAlignment="1">
      <alignment horizontal="center" vertical="center" wrapText="1"/>
    </xf>
    <xf numFmtId="0" fontId="10" fillId="0" borderId="12" xfId="54" applyFont="1" applyFill="1" applyBorder="1" applyAlignment="1">
      <alignment horizontal="center"/>
    </xf>
    <xf numFmtId="0" fontId="10" fillId="0" borderId="30" xfId="54" applyFont="1" applyFill="1" applyBorder="1" applyAlignment="1">
      <alignment horizontal="center"/>
    </xf>
    <xf numFmtId="0" fontId="10" fillId="0" borderId="13" xfId="54" applyFont="1" applyFill="1" applyBorder="1" applyAlignment="1">
      <alignment horizontal="center"/>
    </xf>
    <xf numFmtId="0" fontId="10" fillId="0" borderId="16" xfId="54" applyFont="1" applyFill="1" applyBorder="1" applyAlignment="1">
      <alignment horizontal="center"/>
    </xf>
    <xf numFmtId="3" fontId="10" fillId="0" borderId="0" xfId="54" applyNumberFormat="1" applyFill="1" applyBorder="1" applyAlignment="1">
      <alignment horizontal="left"/>
    </xf>
    <xf numFmtId="0" fontId="10" fillId="0" borderId="0" xfId="0" applyFont="1" applyAlignment="1">
      <alignment vertical="top" wrapText="1"/>
    </xf>
    <xf numFmtId="0" fontId="10" fillId="0" borderId="12" xfId="54" applyFont="1" applyFill="1" applyBorder="1" applyAlignment="1">
      <alignment horizontal="center" vertical="center" wrapText="1"/>
    </xf>
    <xf numFmtId="0" fontId="10" fillId="0" borderId="30" xfId="54" applyFont="1" applyFill="1" applyBorder="1" applyAlignment="1">
      <alignment horizontal="center" vertical="center" wrapText="1"/>
    </xf>
    <xf numFmtId="0" fontId="10" fillId="0" borderId="13" xfId="54" applyFont="1" applyFill="1" applyBorder="1" applyAlignment="1">
      <alignment horizontal="center" vertical="center" wrapText="1"/>
    </xf>
    <xf numFmtId="0" fontId="21" fillId="0" borderId="0" xfId="31" applyFont="1" applyFill="1" applyAlignment="1" applyProtection="1"/>
    <xf numFmtId="3" fontId="98" fillId="0" borderId="0" xfId="0" applyNumberFormat="1" applyFont="1" applyFill="1" applyBorder="1"/>
    <xf numFmtId="0" fontId="12" fillId="0" borderId="0" xfId="54" applyFont="1" applyFill="1"/>
    <xf numFmtId="0" fontId="74" fillId="0" borderId="0" xfId="54" applyFont="1" applyFill="1" applyBorder="1" applyAlignment="1">
      <alignment vertical="top"/>
    </xf>
    <xf numFmtId="0" fontId="10" fillId="0" borderId="14" xfId="54" applyFont="1" applyFill="1" applyBorder="1"/>
    <xf numFmtId="3" fontId="98" fillId="0" borderId="0" xfId="54" applyNumberFormat="1" applyFont="1" applyFill="1" applyBorder="1"/>
    <xf numFmtId="177" fontId="10" fillId="0" borderId="0" xfId="54" applyNumberFormat="1" applyFont="1" applyFill="1"/>
    <xf numFmtId="3" fontId="99" fillId="0" borderId="0" xfId="54" applyNumberFormat="1" applyFont="1" applyFill="1" applyBorder="1"/>
    <xf numFmtId="3" fontId="100" fillId="0" borderId="0" xfId="54" applyNumberFormat="1" applyFont="1" applyFill="1" applyBorder="1"/>
    <xf numFmtId="0" fontId="77" fillId="0" borderId="0" xfId="54" applyFont="1" applyFill="1" applyAlignment="1"/>
    <xf numFmtId="0" fontId="98" fillId="0" borderId="0" xfId="54" applyFont="1" applyFill="1" applyBorder="1"/>
    <xf numFmtId="2" fontId="98" fillId="0" borderId="0" xfId="54" applyNumberFormat="1" applyFont="1" applyFill="1" applyBorder="1"/>
    <xf numFmtId="0" fontId="77" fillId="0" borderId="0" xfId="54" applyFont="1" applyFill="1" applyAlignment="1">
      <alignment horizontal="right"/>
    </xf>
    <xf numFmtId="0" fontId="77" fillId="0" borderId="0" xfId="54" applyFont="1" applyFill="1" applyBorder="1" applyAlignment="1">
      <alignment horizontal="right"/>
    </xf>
    <xf numFmtId="0" fontId="76" fillId="0" borderId="0" xfId="54" applyFont="1" applyFill="1" applyBorder="1"/>
    <xf numFmtId="0" fontId="77" fillId="0" borderId="0" xfId="54" applyFont="1" applyFill="1" applyAlignment="1">
      <alignment horizontal="left"/>
    </xf>
    <xf numFmtId="185" fontId="98" fillId="0" borderId="0" xfId="54" applyNumberFormat="1" applyFont="1" applyFill="1" applyBorder="1"/>
    <xf numFmtId="175" fontId="77" fillId="0" borderId="0" xfId="54" applyNumberFormat="1" applyFont="1" applyFill="1" applyBorder="1" applyAlignment="1">
      <alignment horizontal="right"/>
    </xf>
    <xf numFmtId="0" fontId="77" fillId="0" borderId="0" xfId="54" applyFont="1" applyFill="1" applyBorder="1" applyAlignment="1"/>
    <xf numFmtId="2" fontId="10" fillId="0" borderId="0" xfId="54" applyNumberFormat="1" applyFont="1" applyFill="1"/>
    <xf numFmtId="2" fontId="10" fillId="0" borderId="15" xfId="54" applyNumberFormat="1" applyFont="1" applyFill="1" applyBorder="1"/>
    <xf numFmtId="1" fontId="72" fillId="0" borderId="0" xfId="0" applyNumberFormat="1" applyFont="1" applyFill="1" applyBorder="1"/>
    <xf numFmtId="1" fontId="10" fillId="0" borderId="0" xfId="0" applyNumberFormat="1" applyFont="1" applyFill="1" applyBorder="1" applyAlignment="1" applyProtection="1">
      <alignment horizontal="right"/>
      <protection locked="0"/>
    </xf>
    <xf numFmtId="0" fontId="10" fillId="0" borderId="16" xfId="246" applyFont="1" applyFill="1" applyBorder="1" applyAlignment="1">
      <alignment horizontal="center" vertical="center" wrapText="1"/>
    </xf>
    <xf numFmtId="0" fontId="21" fillId="0" borderId="0" xfId="31" applyFont="1" applyFill="1" applyAlignment="1" applyProtection="1"/>
    <xf numFmtId="49" fontId="74" fillId="0" borderId="0" xfId="0" applyNumberFormat="1" applyFont="1" applyFill="1" applyBorder="1" applyAlignment="1"/>
    <xf numFmtId="0" fontId="10" fillId="0" borderId="0" xfId="0" applyFont="1" applyFill="1" applyBorder="1" applyAlignment="1">
      <alignment wrapText="1"/>
    </xf>
    <xf numFmtId="1" fontId="10" fillId="0" borderId="30" xfId="246" applyNumberFormat="1" applyFont="1" applyFill="1" applyBorder="1" applyAlignment="1">
      <alignment horizontal="center" vertical="center" wrapText="1"/>
    </xf>
    <xf numFmtId="49" fontId="10" fillId="0" borderId="30" xfId="246" applyNumberFormat="1" applyFont="1" applyFill="1" applyBorder="1" applyAlignment="1">
      <alignment horizontal="center" vertical="center" wrapText="1"/>
    </xf>
    <xf numFmtId="0" fontId="10" fillId="0" borderId="12" xfId="54" applyFont="1" applyFill="1" applyBorder="1" applyAlignment="1">
      <alignment horizontal="center" vertical="center" wrapText="1"/>
    </xf>
    <xf numFmtId="0" fontId="10" fillId="0" borderId="30" xfId="54" applyFont="1" applyFill="1" applyBorder="1" applyAlignment="1">
      <alignment horizontal="center" vertical="center" wrapText="1"/>
    </xf>
    <xf numFmtId="0" fontId="66" fillId="0" borderId="0" xfId="54" applyFont="1" applyFill="1" applyBorder="1" applyAlignment="1">
      <alignment wrapText="1"/>
    </xf>
    <xf numFmtId="0" fontId="10" fillId="0" borderId="13" xfId="54" applyFont="1" applyFill="1" applyBorder="1" applyAlignment="1">
      <alignment horizontal="center" vertical="center"/>
    </xf>
    <xf numFmtId="0" fontId="10" fillId="0" borderId="0" xfId="54" applyFont="1" applyFill="1" applyBorder="1" applyAlignment="1"/>
    <xf numFmtId="0" fontId="10" fillId="0" borderId="0" xfId="54" applyFill="1" applyBorder="1" applyAlignment="1"/>
    <xf numFmtId="0" fontId="10" fillId="0" borderId="0" xfId="54" applyFont="1" applyFill="1" applyBorder="1" applyAlignment="1">
      <alignment horizontal="center"/>
    </xf>
    <xf numFmtId="0" fontId="10" fillId="0" borderId="12" xfId="0" applyFont="1" applyFill="1" applyBorder="1" applyAlignment="1">
      <alignment horizontal="center" vertical="center" wrapText="1"/>
    </xf>
    <xf numFmtId="0" fontId="10" fillId="0" borderId="0" xfId="0" applyFont="1" applyAlignment="1">
      <alignment vertical="top" wrapText="1"/>
    </xf>
    <xf numFmtId="0" fontId="10" fillId="0" borderId="0" xfId="54" applyFont="1" applyFill="1" applyBorder="1" applyAlignment="1">
      <alignment horizontal="left" wrapText="1"/>
    </xf>
    <xf numFmtId="0" fontId="10" fillId="0" borderId="30" xfId="0" applyFont="1" applyFill="1" applyBorder="1" applyAlignment="1">
      <alignment horizontal="center" vertical="center"/>
    </xf>
    <xf numFmtId="0" fontId="10" fillId="0" borderId="30" xfId="246" applyFont="1" applyFill="1" applyBorder="1" applyAlignment="1">
      <alignment horizontal="center" vertical="center" wrapText="1"/>
    </xf>
    <xf numFmtId="172" fontId="10" fillId="0" borderId="0" xfId="0" applyNumberFormat="1" applyFont="1" applyFill="1" applyAlignment="1" applyProtection="1">
      <alignment horizontal="right"/>
      <protection locked="0"/>
    </xf>
    <xf numFmtId="172" fontId="10" fillId="0" borderId="0" xfId="123" applyNumberFormat="1" applyFont="1" applyFill="1" applyAlignment="1" applyProtection="1">
      <alignment horizontal="right"/>
      <protection locked="0"/>
    </xf>
    <xf numFmtId="172" fontId="10" fillId="0" borderId="0" xfId="123" applyNumberFormat="1" applyFont="1" applyFill="1" applyBorder="1" applyAlignment="1" applyProtection="1">
      <alignment horizontal="right"/>
      <protection locked="0"/>
    </xf>
    <xf numFmtId="172" fontId="10" fillId="0" borderId="0" xfId="244" applyNumberFormat="1" applyFont="1" applyFill="1" applyAlignment="1" applyProtection="1">
      <alignment horizontal="right"/>
      <protection locked="0"/>
    </xf>
    <xf numFmtId="0" fontId="10" fillId="0" borderId="15" xfId="0" applyFont="1" applyFill="1" applyBorder="1" applyProtection="1">
      <protection locked="0"/>
    </xf>
    <xf numFmtId="0" fontId="10" fillId="0" borderId="0" xfId="0" applyFont="1" applyFill="1" applyBorder="1" applyProtection="1">
      <protection locked="0"/>
    </xf>
    <xf numFmtId="0" fontId="10" fillId="0" borderId="0" xfId="0" applyFont="1" applyFill="1" applyBorder="1" applyAlignment="1" applyProtection="1">
      <alignment horizontal="right"/>
      <protection locked="0"/>
    </xf>
    <xf numFmtId="0" fontId="10" fillId="0" borderId="0" xfId="0" applyFont="1" applyFill="1" applyAlignment="1">
      <alignment horizontal="left" wrapText="1"/>
    </xf>
    <xf numFmtId="1" fontId="98" fillId="0" borderId="0" xfId="54" applyNumberFormat="1" applyFont="1" applyFill="1" applyBorder="1"/>
    <xf numFmtId="180" fontId="10" fillId="0" borderId="0" xfId="54" applyNumberFormat="1" applyFont="1" applyFill="1" applyBorder="1" applyAlignment="1">
      <alignment horizontal="right"/>
    </xf>
    <xf numFmtId="182" fontId="10" fillId="0" borderId="0" xfId="54" applyNumberFormat="1" applyFont="1" applyFill="1" applyAlignment="1" applyProtection="1">
      <alignment horizontal="right" wrapText="1"/>
      <protection locked="0"/>
    </xf>
    <xf numFmtId="1" fontId="10" fillId="0" borderId="0" xfId="54" applyNumberFormat="1" applyFont="1" applyFill="1" applyAlignment="1" applyProtection="1">
      <alignment horizontal="right"/>
      <protection locked="0"/>
    </xf>
    <xf numFmtId="173" fontId="10" fillId="0" borderId="0" xfId="54" applyNumberFormat="1" applyFont="1" applyFill="1" applyBorder="1" applyAlignment="1" applyProtection="1">
      <alignment horizontal="right"/>
      <protection locked="0"/>
    </xf>
    <xf numFmtId="180" fontId="10" fillId="0" borderId="0" xfId="0" applyNumberFormat="1" applyFont="1" applyFill="1" applyBorder="1" applyAlignment="1">
      <alignment horizontal="right"/>
    </xf>
    <xf numFmtId="182" fontId="10" fillId="0" borderId="0" xfId="0" applyNumberFormat="1" applyFont="1" applyFill="1" applyAlignment="1" applyProtection="1">
      <alignment horizontal="right" wrapText="1"/>
      <protection locked="0"/>
    </xf>
    <xf numFmtId="1" fontId="10" fillId="0" borderId="0" xfId="0" applyNumberFormat="1" applyFont="1" applyFill="1" applyAlignment="1" applyProtection="1">
      <alignment horizontal="right"/>
      <protection locked="0"/>
    </xf>
    <xf numFmtId="173" fontId="10" fillId="0" borderId="0" xfId="0" applyNumberFormat="1" applyFont="1" applyFill="1" applyBorder="1" applyAlignment="1" applyProtection="1">
      <alignment horizontal="right"/>
      <protection locked="0"/>
    </xf>
    <xf numFmtId="175" fontId="10" fillId="0" borderId="0" xfId="0" applyNumberFormat="1" applyFont="1" applyFill="1" applyBorder="1" applyAlignment="1">
      <alignment horizontal="left"/>
    </xf>
    <xf numFmtId="175" fontId="74" fillId="0" borderId="0" xfId="0" applyNumberFormat="1" applyFont="1" applyFill="1" applyBorder="1" applyAlignment="1">
      <alignment horizontal="left"/>
    </xf>
    <xf numFmtId="174" fontId="10" fillId="0" borderId="0" xfId="0" applyNumberFormat="1" applyFont="1" applyFill="1" applyAlignment="1" applyProtection="1">
      <alignment wrapText="1"/>
      <protection locked="0"/>
    </xf>
    <xf numFmtId="174" fontId="10" fillId="0" borderId="0" xfId="0" applyNumberFormat="1" applyFont="1" applyFill="1" applyAlignment="1" applyProtection="1">
      <alignment horizontal="right" wrapText="1"/>
      <protection locked="0"/>
    </xf>
    <xf numFmtId="180" fontId="10" fillId="0" borderId="0" xfId="0" applyNumberFormat="1" applyFont="1" applyFill="1" applyAlignment="1" applyProtection="1">
      <alignment horizontal="right" wrapText="1"/>
      <protection locked="0"/>
    </xf>
    <xf numFmtId="181" fontId="10" fillId="0" borderId="0" xfId="0" applyNumberFormat="1" applyFont="1" applyFill="1" applyAlignment="1" applyProtection="1">
      <alignment wrapText="1"/>
      <protection locked="0"/>
    </xf>
    <xf numFmtId="181" fontId="10" fillId="0" borderId="0" xfId="0" applyNumberFormat="1" applyFont="1" applyFill="1" applyAlignment="1" applyProtection="1">
      <alignment horizontal="right" wrapText="1"/>
      <protection locked="0"/>
    </xf>
    <xf numFmtId="1" fontId="10" fillId="0" borderId="0" xfId="0" applyNumberFormat="1" applyFont="1" applyFill="1" applyAlignment="1" applyProtection="1">
      <alignment horizontal="right" wrapText="1"/>
      <protection locked="0"/>
    </xf>
    <xf numFmtId="181" fontId="74" fillId="0" borderId="0" xfId="0" applyNumberFormat="1" applyFont="1" applyFill="1" applyAlignment="1"/>
    <xf numFmtId="181" fontId="74" fillId="0" borderId="0" xfId="0" applyNumberFormat="1" applyFont="1" applyFill="1" applyAlignment="1">
      <alignment horizontal="right"/>
    </xf>
    <xf numFmtId="181" fontId="74" fillId="0" borderId="0" xfId="0" applyNumberFormat="1" applyFont="1" applyFill="1" applyAlignment="1">
      <alignment horizontal="left"/>
    </xf>
    <xf numFmtId="181" fontId="10" fillId="0" borderId="0" xfId="0" applyNumberFormat="1" applyFont="1" applyFill="1" applyBorder="1" applyAlignment="1">
      <alignment horizontal="left"/>
    </xf>
    <xf numFmtId="181" fontId="74" fillId="0" borderId="0" xfId="0" applyNumberFormat="1" applyFont="1" applyFill="1" applyBorder="1" applyAlignment="1">
      <alignment horizontal="left"/>
    </xf>
    <xf numFmtId="0" fontId="72" fillId="0" borderId="0" xfId="0" applyFont="1" applyFill="1" applyBorder="1" applyAlignment="1">
      <alignment vertical="center" wrapText="1"/>
    </xf>
    <xf numFmtId="172" fontId="74" fillId="0" borderId="0" xfId="0" applyNumberFormat="1" applyFont="1" applyFill="1" applyAlignment="1"/>
    <xf numFmtId="172" fontId="74" fillId="0" borderId="0" xfId="0" applyNumberFormat="1" applyFont="1" applyFill="1" applyAlignment="1">
      <alignment horizontal="right"/>
    </xf>
    <xf numFmtId="172" fontId="74" fillId="0" borderId="0" xfId="0" applyNumberFormat="1" applyFont="1" applyFill="1" applyAlignment="1">
      <alignment horizontal="left"/>
    </xf>
    <xf numFmtId="172" fontId="10" fillId="0" borderId="0" xfId="0" applyNumberFormat="1" applyFont="1" applyFill="1" applyBorder="1" applyAlignment="1">
      <alignment horizontal="left"/>
    </xf>
    <xf numFmtId="172" fontId="74" fillId="0" borderId="0" xfId="0" applyNumberFormat="1" applyFont="1" applyFill="1" applyBorder="1" applyAlignment="1">
      <alignment horizontal="left"/>
    </xf>
    <xf numFmtId="172" fontId="10" fillId="0" borderId="0" xfId="0" applyNumberFormat="1" applyFont="1" applyFill="1" applyAlignment="1" applyProtection="1">
      <alignment horizontal="right" wrapText="1"/>
      <protection locked="0"/>
    </xf>
    <xf numFmtId="184" fontId="10" fillId="0" borderId="0" xfId="0" applyNumberFormat="1" applyFont="1" applyFill="1" applyAlignment="1" applyProtection="1">
      <alignment horizontal="right"/>
      <protection locked="0"/>
    </xf>
    <xf numFmtId="0" fontId="74" fillId="0" borderId="0" xfId="54" applyFont="1" applyFill="1" applyBorder="1" applyAlignment="1">
      <alignment horizontal="center"/>
    </xf>
    <xf numFmtId="0" fontId="10" fillId="0" borderId="30" xfId="54" applyFont="1" applyFill="1" applyBorder="1" applyAlignment="1">
      <alignment horizontal="center" vertical="center"/>
    </xf>
    <xf numFmtId="49" fontId="74" fillId="0" borderId="0" xfId="245" applyNumberFormat="1" applyFont="1" applyFill="1" applyBorder="1" applyAlignment="1">
      <alignment horizontal="left"/>
    </xf>
    <xf numFmtId="0" fontId="10" fillId="0" borderId="30" xfId="54" applyFont="1" applyFill="1" applyBorder="1" applyAlignment="1">
      <alignment horizontal="center" vertical="center" wrapText="1"/>
    </xf>
    <xf numFmtId="1" fontId="10" fillId="0" borderId="30" xfId="54" applyNumberFormat="1" applyFont="1" applyFill="1" applyBorder="1" applyAlignment="1">
      <alignment horizontal="center" vertical="center" wrapText="1"/>
    </xf>
    <xf numFmtId="173" fontId="10" fillId="0" borderId="0" xfId="247" applyNumberFormat="1" applyFont="1" applyFill="1" applyBorder="1"/>
    <xf numFmtId="173" fontId="10" fillId="0" borderId="0" xfId="247" applyNumberFormat="1" applyFont="1" applyFill="1" applyBorder="1" applyAlignment="1">
      <alignment horizontal="right"/>
    </xf>
    <xf numFmtId="172" fontId="10" fillId="0" borderId="0" xfId="247" applyNumberFormat="1" applyFont="1" applyFill="1" applyBorder="1" applyAlignment="1" applyProtection="1">
      <alignment horizontal="right"/>
      <protection locked="0"/>
    </xf>
    <xf numFmtId="0" fontId="104" fillId="0" borderId="0" xfId="31" applyFont="1" applyFill="1" applyAlignment="1" applyProtection="1"/>
    <xf numFmtId="172" fontId="10" fillId="0" borderId="0" xfId="247" applyNumberFormat="1" applyFont="1" applyFill="1" applyBorder="1"/>
    <xf numFmtId="172" fontId="10" fillId="0" borderId="0" xfId="247" applyNumberFormat="1" applyFont="1" applyFill="1" applyAlignment="1" applyProtection="1">
      <alignment horizontal="right"/>
      <protection locked="0"/>
    </xf>
    <xf numFmtId="185" fontId="10" fillId="0" borderId="0" xfId="246" applyNumberFormat="1" applyFont="1" applyFill="1" applyAlignment="1" applyProtection="1">
      <alignment horizontal="right"/>
      <protection locked="0"/>
    </xf>
    <xf numFmtId="1" fontId="10" fillId="0" borderId="0" xfId="246" applyNumberFormat="1" applyFont="1" applyFill="1" applyAlignment="1" applyProtection="1">
      <alignment horizontal="right"/>
      <protection locked="0"/>
    </xf>
    <xf numFmtId="184" fontId="10" fillId="0" borderId="0" xfId="247" applyNumberFormat="1" applyFont="1" applyFill="1" applyBorder="1"/>
    <xf numFmtId="184" fontId="10" fillId="0" borderId="0" xfId="247" applyNumberFormat="1" applyFont="1" applyFill="1" applyBorder="1" applyAlignment="1">
      <alignment horizontal="right"/>
    </xf>
    <xf numFmtId="186" fontId="10" fillId="0" borderId="0" xfId="246" applyNumberFormat="1" applyFont="1" applyFill="1" applyBorder="1" applyAlignment="1" applyProtection="1">
      <alignment horizontal="right"/>
      <protection locked="0"/>
    </xf>
    <xf numFmtId="0" fontId="10" fillId="0" borderId="0" xfId="54" applyFont="1" applyFill="1" applyBorder="1" applyAlignment="1">
      <alignment horizontal="left"/>
    </xf>
    <xf numFmtId="0" fontId="22" fillId="0" borderId="0" xfId="264" applyFont="1" applyFill="1" applyBorder="1" applyAlignment="1">
      <alignment horizontal="left"/>
    </xf>
    <xf numFmtId="174" fontId="10" fillId="0" borderId="0" xfId="249" applyNumberFormat="1" applyFont="1" applyFill="1" applyBorder="1" applyAlignment="1" applyProtection="1">
      <alignment horizontal="right"/>
      <protection locked="0"/>
    </xf>
    <xf numFmtId="172" fontId="10" fillId="0" borderId="0" xfId="250" applyNumberFormat="1" applyFont="1" applyFill="1" applyBorder="1" applyAlignment="1">
      <alignment horizontal="right"/>
    </xf>
    <xf numFmtId="174" fontId="10" fillId="0" borderId="0" xfId="52" applyNumberFormat="1" applyFont="1" applyFill="1" applyAlignment="1" applyProtection="1">
      <alignment horizontal="right"/>
      <protection locked="0"/>
    </xf>
    <xf numFmtId="181" fontId="10" fillId="0" borderId="0" xfId="54" applyNumberFormat="1" applyFont="1" applyFill="1" applyAlignment="1" applyProtection="1">
      <alignment horizontal="right" wrapText="1"/>
      <protection locked="0"/>
    </xf>
    <xf numFmtId="184" fontId="10" fillId="0" borderId="0" xfId="54" applyNumberFormat="1" applyFont="1" applyFill="1" applyAlignment="1" applyProtection="1">
      <alignment horizontal="right"/>
      <protection locked="0"/>
    </xf>
    <xf numFmtId="172" fontId="10" fillId="0" borderId="0" xfId="54" applyNumberFormat="1" applyFont="1" applyFill="1" applyAlignment="1" applyProtection="1">
      <alignment horizontal="right"/>
      <protection locked="0"/>
    </xf>
    <xf numFmtId="180" fontId="10" fillId="0" borderId="0" xfId="54" applyNumberFormat="1" applyFont="1" applyFill="1" applyAlignment="1" applyProtection="1">
      <alignment horizontal="right" wrapText="1"/>
      <protection locked="0"/>
    </xf>
    <xf numFmtId="1" fontId="10" fillId="0" borderId="0" xfId="54" applyNumberFormat="1" applyFont="1" applyFill="1" applyAlignment="1" applyProtection="1">
      <alignment wrapText="1"/>
      <protection locked="0"/>
    </xf>
    <xf numFmtId="2" fontId="10" fillId="0" borderId="0" xfId="54" applyNumberFormat="1" applyFont="1" applyFill="1" applyAlignment="1" applyProtection="1">
      <alignment wrapText="1"/>
      <protection locked="0"/>
    </xf>
    <xf numFmtId="1" fontId="10" fillId="0" borderId="0" xfId="54" applyNumberFormat="1" applyFont="1" applyFill="1" applyAlignment="1" applyProtection="1">
      <alignment horizontal="right" wrapText="1"/>
      <protection locked="0"/>
    </xf>
    <xf numFmtId="2" fontId="10" fillId="0" borderId="0" xfId="54" applyNumberFormat="1" applyFont="1" applyFill="1" applyAlignment="1" applyProtection="1">
      <alignment horizontal="right" wrapText="1"/>
      <protection locked="0"/>
    </xf>
    <xf numFmtId="180" fontId="10" fillId="0" borderId="0" xfId="54" applyNumberFormat="1" applyFont="1" applyFill="1" applyBorder="1" applyAlignment="1" applyProtection="1">
      <alignment horizontal="right"/>
      <protection locked="0"/>
    </xf>
    <xf numFmtId="188" fontId="10" fillId="0" borderId="0" xfId="0" applyNumberFormat="1" applyFont="1" applyFill="1" applyAlignment="1" applyProtection="1">
      <alignment horizontal="right"/>
      <protection locked="0"/>
    </xf>
    <xf numFmtId="188" fontId="10" fillId="0" borderId="0" xfId="251" applyNumberFormat="1" applyFont="1" applyFill="1" applyAlignment="1" applyProtection="1">
      <alignment horizontal="right"/>
      <protection locked="0"/>
    </xf>
    <xf numFmtId="188" fontId="10" fillId="0" borderId="0" xfId="0" applyNumberFormat="1" applyFont="1" applyFill="1" applyBorder="1" applyAlignment="1" applyProtection="1">
      <alignment horizontal="right"/>
      <protection locked="0"/>
    </xf>
    <xf numFmtId="173" fontId="10" fillId="0" borderId="0" xfId="252" applyNumberFormat="1" applyFont="1" applyFill="1" applyAlignment="1" applyProtection="1">
      <alignment horizontal="right"/>
      <protection locked="0"/>
    </xf>
    <xf numFmtId="174" fontId="10" fillId="0" borderId="0" xfId="251" applyNumberFormat="1" applyFont="1" applyFill="1" applyAlignment="1" applyProtection="1">
      <alignment horizontal="right"/>
      <protection locked="0"/>
    </xf>
    <xf numFmtId="173" fontId="10" fillId="0" borderId="0" xfId="54" applyNumberFormat="1" applyFont="1" applyFill="1" applyAlignment="1" applyProtection="1">
      <alignment horizontal="right"/>
      <protection locked="0"/>
    </xf>
    <xf numFmtId="173" fontId="10" fillId="0" borderId="0" xfId="251" applyNumberFormat="1" applyFont="1" applyFill="1" applyAlignment="1" applyProtection="1">
      <alignment horizontal="right"/>
      <protection locked="0"/>
    </xf>
    <xf numFmtId="172" fontId="10" fillId="0" borderId="0" xfId="54" applyNumberFormat="1" applyFont="1" applyFill="1" applyAlignment="1" applyProtection="1">
      <alignment horizontal="right"/>
    </xf>
    <xf numFmtId="172" fontId="10" fillId="0" borderId="0" xfId="52" applyNumberFormat="1" applyFont="1" applyFill="1" applyAlignment="1" applyProtection="1">
      <alignment horizontal="right"/>
    </xf>
    <xf numFmtId="172" fontId="10" fillId="0" borderId="0" xfId="52" applyNumberFormat="1" applyFont="1" applyFill="1" applyBorder="1" applyAlignment="1" applyProtection="1">
      <alignment horizontal="right"/>
      <protection locked="0"/>
    </xf>
    <xf numFmtId="172" fontId="10" fillId="0" borderId="0" xfId="252" applyNumberFormat="1" applyFont="1" applyFill="1" applyAlignment="1" applyProtection="1">
      <alignment horizontal="right"/>
      <protection locked="0"/>
    </xf>
    <xf numFmtId="185" fontId="10" fillId="0" borderId="0" xfId="54" applyNumberFormat="1" applyFont="1" applyFill="1" applyAlignment="1" applyProtection="1">
      <alignment horizontal="right"/>
      <protection locked="0"/>
    </xf>
    <xf numFmtId="174" fontId="10" fillId="0" borderId="0" xfId="52" applyNumberFormat="1" applyFont="1" applyFill="1" applyAlignment="1" applyProtection="1">
      <alignment horizontal="right"/>
    </xf>
    <xf numFmtId="174" fontId="10" fillId="0" borderId="0" xfId="255" applyNumberFormat="1" applyFont="1" applyFill="1" applyAlignment="1" applyProtection="1">
      <alignment horizontal="right"/>
      <protection locked="0"/>
    </xf>
    <xf numFmtId="174" fontId="10" fillId="0" borderId="9" xfId="54" applyNumberFormat="1" applyFont="1" applyFill="1" applyBorder="1" applyAlignment="1" applyProtection="1">
      <alignment horizontal="right"/>
      <protection locked="0"/>
    </xf>
    <xf numFmtId="174" fontId="10" fillId="0" borderId="9" xfId="54" applyNumberFormat="1" applyFont="1" applyFill="1" applyBorder="1" applyAlignment="1">
      <alignment horizontal="right"/>
    </xf>
    <xf numFmtId="189" fontId="10" fillId="0" borderId="0" xfId="54" applyNumberFormat="1" applyFont="1" applyFill="1"/>
    <xf numFmtId="174" fontId="10" fillId="0" borderId="0" xfId="253" applyNumberFormat="1" applyFont="1" applyFill="1" applyAlignment="1" applyProtection="1">
      <alignment horizontal="right"/>
      <protection locked="0"/>
    </xf>
    <xf numFmtId="174" fontId="10" fillId="0" borderId="0" xfId="54" applyNumberFormat="1" applyFont="1" applyFill="1" applyProtection="1">
      <protection locked="0"/>
    </xf>
    <xf numFmtId="174" fontId="10" fillId="0" borderId="0" xfId="54" applyNumberFormat="1" applyFont="1" applyFill="1" applyAlignment="1" applyProtection="1">
      <protection locked="0"/>
    </xf>
    <xf numFmtId="0" fontId="10" fillId="0" borderId="30" xfId="54" applyFont="1" applyFill="1" applyBorder="1" applyAlignment="1">
      <alignment horizontal="center" vertical="center"/>
    </xf>
    <xf numFmtId="0" fontId="10" fillId="0" borderId="0" xfId="54" applyFont="1" applyFill="1" applyBorder="1" applyAlignment="1">
      <alignment horizontal="left"/>
    </xf>
    <xf numFmtId="174" fontId="10" fillId="0" borderId="0" xfId="54" applyNumberFormat="1" applyFill="1" applyAlignment="1" applyProtection="1">
      <alignment horizontal="right"/>
      <protection locked="0"/>
    </xf>
    <xf numFmtId="172" fontId="10" fillId="0" borderId="0" xfId="54" applyNumberFormat="1" applyFont="1" applyFill="1" applyBorder="1" applyAlignment="1" applyProtection="1">
      <alignment horizontal="right"/>
      <protection locked="0"/>
    </xf>
    <xf numFmtId="173" fontId="10" fillId="0" borderId="0" xfId="52" applyNumberFormat="1" applyFont="1" applyFill="1" applyAlignment="1" applyProtection="1">
      <alignment horizontal="right" wrapText="1"/>
      <protection locked="0"/>
    </xf>
    <xf numFmtId="173" fontId="10" fillId="0" borderId="0" xfId="52" applyNumberFormat="1" applyFill="1" applyAlignment="1">
      <alignment horizontal="right"/>
    </xf>
    <xf numFmtId="0" fontId="10" fillId="0" borderId="0" xfId="54" applyFont="1" applyFill="1" applyBorder="1" applyAlignment="1">
      <alignment horizontal="left"/>
    </xf>
    <xf numFmtId="0" fontId="10" fillId="0" borderId="0" xfId="54" applyFont="1" applyFill="1" applyAlignment="1">
      <alignment wrapText="1"/>
    </xf>
    <xf numFmtId="174" fontId="10" fillId="0" borderId="0" xfId="257" applyNumberFormat="1" applyFont="1" applyFill="1" applyAlignment="1">
      <alignment horizontal="right"/>
    </xf>
    <xf numFmtId="176" fontId="10" fillId="0" borderId="0" xfId="257" applyNumberFormat="1" applyFont="1" applyFill="1" applyAlignment="1">
      <alignment horizontal="right"/>
    </xf>
    <xf numFmtId="192" fontId="10" fillId="0" borderId="0" xfId="336" applyNumberFormat="1" applyFont="1" applyFill="1" applyBorder="1" applyAlignment="1">
      <alignment horizontal="right"/>
    </xf>
    <xf numFmtId="180" fontId="85" fillId="0" borderId="0" xfId="291" applyNumberFormat="1" applyFont="1" applyFill="1" applyBorder="1" applyAlignment="1">
      <alignment horizontal="right"/>
    </xf>
    <xf numFmtId="185" fontId="85" fillId="0" borderId="0" xfId="291" applyNumberFormat="1" applyFont="1" applyFill="1" applyBorder="1" applyAlignment="1">
      <alignment horizontal="right"/>
    </xf>
    <xf numFmtId="174" fontId="10" fillId="0" borderId="0" xfId="260" applyNumberFormat="1" applyFont="1" applyFill="1" applyBorder="1" applyAlignment="1" applyProtection="1">
      <alignment horizontal="right"/>
      <protection locked="0"/>
    </xf>
    <xf numFmtId="0" fontId="10" fillId="0" borderId="0" xfId="263" applyFont="1" applyFill="1" applyBorder="1" applyAlignment="1"/>
    <xf numFmtId="194" fontId="10" fillId="0" borderId="0" xfId="54" applyNumberFormat="1" applyFont="1" applyFill="1" applyBorder="1" applyAlignment="1" applyProtection="1">
      <alignment horizontal="right"/>
      <protection locked="0"/>
    </xf>
    <xf numFmtId="186" fontId="10" fillId="0" borderId="0" xfId="54" applyNumberFormat="1" applyFont="1" applyFill="1" applyBorder="1" applyAlignment="1" applyProtection="1">
      <alignment horizontal="right"/>
      <protection locked="0"/>
    </xf>
    <xf numFmtId="184" fontId="10" fillId="0" borderId="0" xfId="54" applyNumberFormat="1" applyFont="1" applyFill="1" applyBorder="1" applyAlignment="1" applyProtection="1">
      <alignment horizontal="right"/>
      <protection locked="0"/>
    </xf>
    <xf numFmtId="0" fontId="10" fillId="0" borderId="0" xfId="54" applyNumberFormat="1" applyFont="1" applyFill="1" applyBorder="1" applyAlignment="1">
      <alignment horizontal="right"/>
    </xf>
    <xf numFmtId="2" fontId="10" fillId="0" borderId="0" xfId="54" applyNumberFormat="1" applyFont="1" applyFill="1" applyBorder="1" applyAlignment="1">
      <alignment horizontal="right"/>
    </xf>
    <xf numFmtId="185" fontId="10" fillId="0" borderId="0" xfId="52" applyNumberFormat="1" applyFont="1" applyFill="1" applyAlignment="1" applyProtection="1">
      <alignment horizontal="right"/>
    </xf>
    <xf numFmtId="185" fontId="10" fillId="0" borderId="0" xfId="54" applyNumberFormat="1" applyFont="1" applyFill="1" applyAlignment="1">
      <alignment horizontal="right"/>
    </xf>
    <xf numFmtId="195" fontId="10" fillId="0" borderId="0" xfId="54" applyNumberFormat="1" applyFont="1" applyFill="1" applyAlignment="1" applyProtection="1">
      <alignment horizontal="right" wrapText="1"/>
      <protection locked="0"/>
    </xf>
    <xf numFmtId="185" fontId="10" fillId="0" borderId="0" xfId="54" applyNumberFormat="1" applyFont="1" applyFill="1" applyAlignment="1" applyProtection="1">
      <alignment horizontal="right" wrapText="1"/>
      <protection locked="0"/>
    </xf>
    <xf numFmtId="185" fontId="6" fillId="0" borderId="0" xfId="54" applyNumberFormat="1" applyFont="1" applyFill="1"/>
    <xf numFmtId="185" fontId="6" fillId="0" borderId="0" xfId="54" applyNumberFormat="1" applyFont="1" applyFill="1" applyAlignment="1">
      <alignment horizontal="right"/>
    </xf>
    <xf numFmtId="0" fontId="10" fillId="0" borderId="32" xfId="54" applyFont="1" applyFill="1" applyBorder="1" applyAlignment="1">
      <alignment horizontal="left" wrapText="1" indent="4"/>
    </xf>
    <xf numFmtId="3" fontId="10" fillId="0" borderId="0" xfId="54" applyNumberFormat="1" applyFont="1" applyFill="1" applyAlignment="1">
      <alignment horizontal="right"/>
    </xf>
    <xf numFmtId="0" fontId="10" fillId="0" borderId="32" xfId="54" applyFont="1" applyFill="1" applyBorder="1" applyAlignment="1">
      <alignment horizontal="left" wrapText="1" indent="3"/>
    </xf>
    <xf numFmtId="0" fontId="10" fillId="0" borderId="32" xfId="54" applyFont="1" applyFill="1" applyBorder="1" applyAlignment="1">
      <alignment horizontal="left"/>
    </xf>
    <xf numFmtId="0" fontId="10" fillId="0" borderId="15" xfId="54" applyFont="1" applyFill="1" applyBorder="1" applyAlignment="1">
      <alignment vertical="center" wrapText="1"/>
    </xf>
    <xf numFmtId="174" fontId="10" fillId="0" borderId="15" xfId="54" applyNumberFormat="1" applyFont="1" applyFill="1" applyBorder="1" applyAlignment="1" applyProtection="1">
      <alignment horizontal="right"/>
      <protection locked="0"/>
    </xf>
    <xf numFmtId="0" fontId="10" fillId="0" borderId="15" xfId="54" applyFont="1" applyFill="1" applyBorder="1" applyAlignment="1">
      <alignment wrapText="1"/>
    </xf>
    <xf numFmtId="0" fontId="11" fillId="0" borderId="0" xfId="31" applyAlignment="1" applyProtection="1"/>
    <xf numFmtId="0" fontId="10" fillId="0" borderId="13" xfId="54" applyFont="1" applyFill="1" applyBorder="1" applyAlignment="1">
      <alignment horizontal="center" vertical="center"/>
    </xf>
    <xf numFmtId="0" fontId="74" fillId="0" borderId="0" xfId="54" applyFont="1" applyFill="1" applyAlignment="1">
      <alignment horizontal="left"/>
    </xf>
    <xf numFmtId="0" fontId="11" fillId="0" borderId="0" xfId="31" applyAlignment="1" applyProtection="1"/>
    <xf numFmtId="0" fontId="10" fillId="0" borderId="0" xfId="0" applyFont="1" applyAlignment="1">
      <alignment vertical="top" wrapText="1"/>
    </xf>
    <xf numFmtId="0" fontId="10" fillId="0" borderId="0" xfId="54" applyFont="1" applyFill="1" applyBorder="1" applyAlignment="1">
      <alignment horizontal="left"/>
    </xf>
    <xf numFmtId="0" fontId="10" fillId="0" borderId="0" xfId="54" applyFont="1" applyFill="1" applyAlignment="1">
      <alignment wrapText="1"/>
    </xf>
    <xf numFmtId="0" fontId="10" fillId="0" borderId="0" xfId="54" applyFont="1" applyFill="1" applyAlignment="1">
      <alignment horizontal="left"/>
    </xf>
    <xf numFmtId="0" fontId="11" fillId="0" borderId="0" xfId="31" applyAlignment="1" applyProtection="1"/>
    <xf numFmtId="0" fontId="10" fillId="0" borderId="0" xfId="54" applyFont="1" applyBorder="1" applyAlignment="1">
      <alignment horizontal="left"/>
    </xf>
    <xf numFmtId="0" fontId="10" fillId="0" borderId="0" xfId="54" applyBorder="1" applyAlignment="1">
      <alignment horizontal="left"/>
    </xf>
    <xf numFmtId="49" fontId="74" fillId="0" borderId="15" xfId="54" applyNumberFormat="1" applyFont="1" applyFill="1" applyBorder="1" applyAlignment="1"/>
    <xf numFmtId="0" fontId="10" fillId="0" borderId="13" xfId="54" applyFill="1" applyBorder="1" applyAlignment="1">
      <alignment horizontal="center" vertical="center"/>
    </xf>
    <xf numFmtId="0" fontId="10" fillId="0" borderId="30" xfId="54" applyFont="1" applyBorder="1" applyAlignment="1">
      <alignment horizontal="center" vertical="center"/>
    </xf>
    <xf numFmtId="0" fontId="10" fillId="0" borderId="12" xfId="54" applyFont="1" applyBorder="1" applyAlignment="1">
      <alignment horizontal="center" vertical="center"/>
    </xf>
    <xf numFmtId="0" fontId="10" fillId="0" borderId="16" xfId="54" applyFont="1" applyBorder="1" applyAlignment="1">
      <alignment horizontal="center" vertical="center"/>
    </xf>
    <xf numFmtId="0" fontId="10" fillId="0" borderId="14" xfId="54" applyFill="1" applyBorder="1"/>
    <xf numFmtId="0" fontId="10" fillId="0" borderId="14" xfId="54" applyBorder="1" applyAlignment="1">
      <alignment horizontal="left"/>
    </xf>
    <xf numFmtId="49" fontId="10" fillId="0" borderId="14" xfId="54" applyNumberFormat="1" applyFont="1" applyBorder="1" applyAlignment="1">
      <alignment horizontal="center"/>
    </xf>
    <xf numFmtId="49" fontId="74" fillId="0" borderId="0" xfId="54" applyNumberFormat="1" applyFont="1" applyBorder="1" applyAlignment="1">
      <alignment horizontal="center"/>
    </xf>
    <xf numFmtId="0" fontId="10" fillId="0" borderId="11" xfId="173" applyFont="1" applyFill="1" applyBorder="1" applyAlignment="1"/>
    <xf numFmtId="49" fontId="10" fillId="0" borderId="0" xfId="54" applyNumberFormat="1" applyFont="1" applyBorder="1" applyAlignment="1">
      <alignment horizontal="center"/>
    </xf>
    <xf numFmtId="181" fontId="10" fillId="0" borderId="0" xfId="54" applyNumberFormat="1" applyFont="1" applyAlignment="1">
      <alignment horizontal="right"/>
    </xf>
    <xf numFmtId="0" fontId="10" fillId="0" borderId="15" xfId="54" applyFont="1" applyBorder="1" applyAlignment="1">
      <alignment horizontal="left"/>
    </xf>
    <xf numFmtId="0" fontId="10" fillId="0" borderId="14" xfId="54" applyFont="1" applyBorder="1" applyAlignment="1">
      <alignment horizontal="center" vertical="center"/>
    </xf>
    <xf numFmtId="0" fontId="10" fillId="0" borderId="11" xfId="54" applyFont="1" applyFill="1" applyBorder="1" applyAlignment="1">
      <alignment wrapText="1"/>
    </xf>
    <xf numFmtId="185" fontId="10" fillId="0" borderId="0" xfId="54" applyNumberFormat="1" applyFont="1" applyFill="1" applyBorder="1" applyAlignment="1" applyProtection="1">
      <alignment horizontal="right"/>
      <protection locked="0"/>
    </xf>
    <xf numFmtId="1" fontId="10" fillId="0" borderId="0" xfId="54" applyNumberFormat="1" applyFont="1" applyFill="1" applyBorder="1" applyAlignment="1" applyProtection="1">
      <alignment horizontal="right"/>
      <protection locked="0"/>
    </xf>
    <xf numFmtId="1" fontId="10" fillId="0" borderId="0" xfId="52" applyNumberFormat="1" applyFont="1" applyFill="1" applyAlignment="1" applyProtection="1">
      <alignment horizontal="right"/>
      <protection locked="0"/>
    </xf>
    <xf numFmtId="1" fontId="10" fillId="0" borderId="0" xfId="54" applyNumberFormat="1" applyFont="1" applyFill="1" applyBorder="1" applyAlignment="1">
      <alignment horizontal="right"/>
    </xf>
    <xf numFmtId="173" fontId="10" fillId="0" borderId="0" xfId="54" applyNumberFormat="1" applyFont="1" applyFill="1" applyBorder="1" applyAlignment="1">
      <alignment horizontal="right"/>
    </xf>
    <xf numFmtId="173" fontId="10" fillId="0" borderId="0" xfId="54" applyNumberFormat="1" applyFont="1" applyFill="1" applyAlignment="1">
      <alignment horizontal="right"/>
    </xf>
    <xf numFmtId="1" fontId="10" fillId="0" borderId="0" xfId="54" applyNumberFormat="1" applyFont="1" applyFill="1" applyAlignment="1">
      <alignment horizontal="right"/>
    </xf>
    <xf numFmtId="0" fontId="10" fillId="0" borderId="0" xfId="52" applyFont="1" applyFill="1" applyAlignment="1">
      <alignment horizontal="left"/>
    </xf>
    <xf numFmtId="0" fontId="10" fillId="0" borderId="0" xfId="52" applyFont="1" applyFill="1" applyAlignment="1">
      <alignment horizontal="right"/>
    </xf>
    <xf numFmtId="0" fontId="10" fillId="0" borderId="0" xfId="52" applyFont="1" applyFill="1" applyBorder="1" applyAlignment="1">
      <alignment horizontal="right"/>
    </xf>
    <xf numFmtId="174" fontId="10" fillId="0" borderId="0" xfId="52" applyNumberFormat="1" applyFont="1" applyFill="1" applyBorder="1" applyAlignment="1">
      <alignment horizontal="center" vertical="center" wrapText="1"/>
    </xf>
    <xf numFmtId="0" fontId="10" fillId="0" borderId="0" xfId="52" applyFont="1" applyFill="1" applyBorder="1" applyAlignment="1">
      <alignment horizontal="center" vertical="center" wrapText="1"/>
    </xf>
    <xf numFmtId="1" fontId="10" fillId="0" borderId="0" xfId="52" applyNumberFormat="1" applyFont="1" applyFill="1" applyBorder="1" applyAlignment="1">
      <alignment horizontal="center" vertical="center" wrapText="1"/>
    </xf>
    <xf numFmtId="1" fontId="10" fillId="0" borderId="0" xfId="52" applyNumberFormat="1" applyFont="1" applyFill="1" applyBorder="1" applyAlignment="1">
      <alignment horizontal="right"/>
    </xf>
    <xf numFmtId="173" fontId="10" fillId="0" borderId="0" xfId="52" applyNumberFormat="1" applyFont="1" applyFill="1" applyBorder="1" applyAlignment="1">
      <alignment horizontal="right"/>
    </xf>
    <xf numFmtId="1" fontId="10" fillId="0" borderId="0" xfId="52" applyNumberFormat="1" applyFont="1" applyFill="1" applyBorder="1" applyAlignment="1" applyProtection="1">
      <alignment horizontal="right"/>
    </xf>
    <xf numFmtId="173" fontId="10" fillId="0" borderId="0" xfId="52" applyNumberFormat="1" applyFont="1" applyFill="1" applyBorder="1" applyAlignment="1" applyProtection="1">
      <alignment horizontal="right"/>
    </xf>
    <xf numFmtId="173" fontId="10" fillId="0" borderId="0" xfId="52" applyNumberFormat="1" applyFont="1" applyFill="1" applyAlignment="1">
      <alignment horizontal="right"/>
    </xf>
    <xf numFmtId="1" fontId="10" fillId="0" borderId="0" xfId="52" applyNumberFormat="1" applyFont="1" applyFill="1" applyAlignment="1">
      <alignment horizontal="right"/>
    </xf>
    <xf numFmtId="180" fontId="10" fillId="0" borderId="0" xfId="54" applyNumberFormat="1" applyFont="1" applyFill="1" applyAlignment="1" applyProtection="1">
      <alignment horizontal="right"/>
      <protection locked="0"/>
    </xf>
    <xf numFmtId="181" fontId="10" fillId="0" borderId="0" xfId="52" applyNumberFormat="1" applyFont="1" applyFill="1" applyAlignment="1" applyProtection="1">
      <alignment horizontal="right"/>
      <protection locked="0"/>
    </xf>
    <xf numFmtId="0" fontId="10" fillId="0" borderId="0" xfId="52" applyFill="1" applyBorder="1"/>
    <xf numFmtId="0" fontId="11" fillId="0" borderId="0" xfId="31" applyAlignment="1" applyProtection="1"/>
    <xf numFmtId="0" fontId="10" fillId="0" borderId="14" xfId="54" applyFont="1" applyBorder="1"/>
    <xf numFmtId="3" fontId="10" fillId="0" borderId="14" xfId="54" applyNumberFormat="1" applyFill="1" applyBorder="1" applyAlignment="1">
      <alignment horizontal="left"/>
    </xf>
    <xf numFmtId="0" fontId="10" fillId="0" borderId="0" xfId="0" applyFont="1" applyAlignment="1">
      <alignment vertical="top" wrapText="1"/>
    </xf>
    <xf numFmtId="0" fontId="10" fillId="0" borderId="0" xfId="54" applyFont="1" applyFill="1" applyAlignment="1">
      <alignment horizontal="left"/>
    </xf>
    <xf numFmtId="0" fontId="0" fillId="0" borderId="0" xfId="0"/>
    <xf numFmtId="0" fontId="0" fillId="0" borderId="0" xfId="0" quotePrefix="1"/>
    <xf numFmtId="0" fontId="0" fillId="0" borderId="0" xfId="0"/>
    <xf numFmtId="0" fontId="73" fillId="0" borderId="0" xfId="31" applyFont="1" applyAlignment="1" applyProtection="1"/>
    <xf numFmtId="0" fontId="21" fillId="0" borderId="0" xfId="31" applyFont="1" applyAlignment="1" applyProtection="1"/>
    <xf numFmtId="0" fontId="11" fillId="0" borderId="0" xfId="31" applyAlignment="1" applyProtection="1"/>
    <xf numFmtId="0" fontId="10" fillId="0" borderId="0" xfId="52" applyAlignment="1">
      <alignment horizontal="left" vertical="top" wrapText="1"/>
    </xf>
    <xf numFmtId="0" fontId="10" fillId="0" borderId="0" xfId="54" applyFont="1" applyAlignment="1">
      <alignment horizontal="left"/>
    </xf>
    <xf numFmtId="0" fontId="75" fillId="0" borderId="0" xfId="0" applyFont="1"/>
    <xf numFmtId="0" fontId="69" fillId="28" borderId="0" xfId="0" applyNumberFormat="1" applyFont="1" applyFill="1" applyAlignment="1">
      <alignment horizontal="justify" vertical="center" wrapText="1"/>
    </xf>
    <xf numFmtId="0" fontId="10" fillId="0" borderId="0" xfId="0" applyFont="1" applyAlignment="1">
      <alignment vertical="top" wrapText="1"/>
    </xf>
    <xf numFmtId="0" fontId="21" fillId="0" borderId="0" xfId="34" applyFont="1" applyAlignment="1" applyProtection="1"/>
    <xf numFmtId="0" fontId="20" fillId="0" borderId="0" xfId="0" applyFont="1" applyAlignment="1">
      <alignment horizontal="left"/>
    </xf>
    <xf numFmtId="0" fontId="10" fillId="0" borderId="0" xfId="0" applyFont="1" applyAlignment="1">
      <alignment horizontal="left" vertical="top" wrapText="1"/>
    </xf>
    <xf numFmtId="0" fontId="11" fillId="0" borderId="0" xfId="34" applyAlignment="1" applyProtection="1">
      <alignment horizontal="left" vertical="top" wrapText="1"/>
    </xf>
    <xf numFmtId="0" fontId="10" fillId="0" borderId="0" xfId="0" applyFont="1" applyAlignment="1">
      <alignment horizontal="left"/>
    </xf>
    <xf numFmtId="0" fontId="0" fillId="0" borderId="0" xfId="0"/>
    <xf numFmtId="0" fontId="20" fillId="0" borderId="0" xfId="0" applyFont="1" applyAlignment="1"/>
    <xf numFmtId="0" fontId="0" fillId="0" borderId="0" xfId="0" applyAlignment="1"/>
    <xf numFmtId="0" fontId="74" fillId="0" borderId="0" xfId="0" applyFont="1" applyFill="1" applyAlignment="1">
      <alignment horizontal="center"/>
    </xf>
    <xf numFmtId="0" fontId="74" fillId="0" borderId="0" xfId="0" applyFont="1" applyFill="1" applyBorder="1" applyAlignment="1">
      <alignment horizontal="center" vertical="center"/>
    </xf>
    <xf numFmtId="0" fontId="74" fillId="0" borderId="0" xfId="0" applyFont="1" applyFill="1" applyBorder="1" applyAlignment="1">
      <alignment horizontal="center"/>
    </xf>
    <xf numFmtId="0" fontId="10" fillId="0" borderId="0" xfId="0" applyFont="1" applyFill="1" applyBorder="1" applyAlignment="1">
      <alignment horizontal="left" wrapText="1"/>
    </xf>
    <xf numFmtId="0" fontId="74" fillId="0" borderId="0" xfId="0" applyFont="1" applyBorder="1" applyAlignment="1">
      <alignment horizontal="center"/>
    </xf>
    <xf numFmtId="175" fontId="74" fillId="0" borderId="0" xfId="0" applyNumberFormat="1" applyFont="1" applyFill="1" applyBorder="1" applyAlignment="1">
      <alignment horizontal="center"/>
    </xf>
    <xf numFmtId="175" fontId="74" fillId="0" borderId="0" xfId="0" applyNumberFormat="1" applyFont="1" applyFill="1" applyAlignment="1">
      <alignment horizontal="center"/>
    </xf>
    <xf numFmtId="0" fontId="10" fillId="0" borderId="0" xfId="0" applyFont="1" applyFill="1" applyAlignment="1">
      <alignment horizontal="left" wrapText="1"/>
    </xf>
    <xf numFmtId="0" fontId="74" fillId="0" borderId="0" xfId="0" applyFont="1" applyFill="1" applyBorder="1" applyAlignment="1">
      <alignment horizontal="center" wrapText="1"/>
    </xf>
    <xf numFmtId="0" fontId="74" fillId="0" borderId="0" xfId="54" applyFont="1" applyFill="1" applyBorder="1" applyAlignment="1">
      <alignment horizontal="center"/>
    </xf>
    <xf numFmtId="0" fontId="74" fillId="0" borderId="0" xfId="54" applyFont="1" applyFill="1" applyAlignment="1">
      <alignment horizontal="center"/>
    </xf>
    <xf numFmtId="175" fontId="74" fillId="0" borderId="0" xfId="54" applyNumberFormat="1" applyFont="1" applyFill="1" applyAlignment="1">
      <alignment horizontal="center"/>
    </xf>
    <xf numFmtId="0" fontId="10" fillId="0" borderId="0" xfId="54" applyFont="1" applyFill="1" applyAlignment="1">
      <alignment horizontal="left" wrapText="1"/>
    </xf>
    <xf numFmtId="175" fontId="74" fillId="0" borderId="0" xfId="54" applyNumberFormat="1" applyFont="1" applyFill="1" applyAlignment="1">
      <alignment horizontal="center" wrapText="1"/>
    </xf>
    <xf numFmtId="0" fontId="10" fillId="0" borderId="0" xfId="54" applyFont="1" applyFill="1" applyBorder="1" applyAlignment="1">
      <alignment horizontal="left" wrapText="1"/>
    </xf>
    <xf numFmtId="0" fontId="74" fillId="0" borderId="0" xfId="54" applyFont="1" applyFill="1" applyAlignment="1">
      <alignment horizontal="center" wrapText="1"/>
    </xf>
    <xf numFmtId="0" fontId="74" fillId="0" borderId="0" xfId="54" applyFont="1" applyAlignment="1">
      <alignment horizontal="center"/>
    </xf>
    <xf numFmtId="0" fontId="74" fillId="27" borderId="0" xfId="54" applyFont="1" applyFill="1" applyAlignment="1">
      <alignment horizontal="center"/>
    </xf>
    <xf numFmtId="181" fontId="74" fillId="0" borderId="0" xfId="54" applyNumberFormat="1" applyFont="1" applyFill="1" applyAlignment="1" applyProtection="1">
      <alignment horizontal="center"/>
    </xf>
    <xf numFmtId="0" fontId="10" fillId="0" borderId="18" xfId="54" applyFont="1" applyFill="1" applyBorder="1" applyAlignment="1">
      <alignment horizontal="center" vertical="center"/>
    </xf>
    <xf numFmtId="0" fontId="10" fillId="0" borderId="19" xfId="54" applyFont="1" applyFill="1" applyBorder="1" applyAlignment="1">
      <alignment horizontal="center" vertical="center"/>
    </xf>
    <xf numFmtId="0" fontId="10" fillId="0" borderId="20" xfId="54" applyFont="1" applyFill="1" applyBorder="1" applyAlignment="1">
      <alignment horizontal="center" vertical="center" wrapText="1"/>
    </xf>
    <xf numFmtId="0" fontId="10" fillId="0" borderId="17" xfId="54" applyFont="1" applyFill="1" applyBorder="1" applyAlignment="1">
      <alignment horizontal="center" vertical="center"/>
    </xf>
    <xf numFmtId="0" fontId="10" fillId="0" borderId="30" xfId="54" applyFont="1" applyFill="1" applyBorder="1" applyAlignment="1">
      <alignment horizontal="center" vertical="center"/>
    </xf>
    <xf numFmtId="0" fontId="10" fillId="0" borderId="16" xfId="54" applyFont="1" applyFill="1" applyBorder="1" applyAlignment="1">
      <alignment horizontal="center" vertical="center"/>
    </xf>
    <xf numFmtId="175" fontId="74" fillId="0" borderId="0" xfId="54" applyNumberFormat="1" applyFont="1" applyFill="1" applyAlignment="1" applyProtection="1">
      <alignment horizontal="center"/>
    </xf>
    <xf numFmtId="0" fontId="10" fillId="0" borderId="0" xfId="54" applyFont="1" applyFill="1" applyBorder="1" applyAlignment="1">
      <alignment horizontal="left" vertical="center" wrapText="1"/>
    </xf>
    <xf numFmtId="175" fontId="74" fillId="27" borderId="0" xfId="0" applyNumberFormat="1" applyFont="1" applyFill="1" applyAlignment="1">
      <alignment horizontal="center" wrapText="1"/>
    </xf>
    <xf numFmtId="0" fontId="74" fillId="27" borderId="0" xfId="0" applyFont="1" applyFill="1" applyAlignment="1">
      <alignment horizontal="center"/>
    </xf>
    <xf numFmtId="0" fontId="74" fillId="27" borderId="0" xfId="0" applyFont="1" applyFill="1" applyAlignment="1">
      <alignment horizontal="center" wrapText="1"/>
    </xf>
    <xf numFmtId="0" fontId="10" fillId="0" borderId="0" xfId="0" applyFont="1" applyFill="1" applyBorder="1" applyAlignment="1">
      <alignment horizontal="left" vertical="center" wrapText="1"/>
    </xf>
    <xf numFmtId="49" fontId="74" fillId="0" borderId="0" xfId="54" applyNumberFormat="1" applyFont="1" applyBorder="1" applyAlignment="1">
      <alignment horizontal="center"/>
    </xf>
    <xf numFmtId="175" fontId="74" fillId="0" borderId="0" xfId="0" applyNumberFormat="1" applyFont="1" applyFill="1" applyAlignment="1" applyProtection="1">
      <alignment horizontal="center"/>
    </xf>
    <xf numFmtId="174" fontId="74" fillId="0" borderId="0" xfId="0" applyNumberFormat="1" applyFont="1" applyFill="1" applyAlignment="1" applyProtection="1">
      <alignment horizontal="center"/>
    </xf>
    <xf numFmtId="0" fontId="10" fillId="0" borderId="13" xfId="0" applyFont="1" applyFill="1" applyBorder="1" applyAlignment="1">
      <alignment horizontal="center" vertical="center"/>
    </xf>
    <xf numFmtId="0" fontId="10" fillId="0" borderId="12" xfId="0" applyFont="1" applyFill="1" applyBorder="1" applyAlignment="1">
      <alignment horizontal="center" vertical="center" wrapText="1"/>
    </xf>
    <xf numFmtId="0" fontId="10" fillId="0" borderId="12" xfId="0" applyFont="1" applyFill="1" applyBorder="1" applyAlignment="1">
      <alignment horizontal="center" vertical="center"/>
    </xf>
    <xf numFmtId="0" fontId="10" fillId="0" borderId="30" xfId="0" applyFont="1" applyFill="1" applyBorder="1" applyAlignment="1">
      <alignment horizontal="center" vertical="center" wrapText="1"/>
    </xf>
    <xf numFmtId="0" fontId="10" fillId="0" borderId="20" xfId="0" applyFont="1" applyFill="1" applyBorder="1" applyAlignment="1">
      <alignment horizontal="center" vertical="center" wrapText="1"/>
    </xf>
    <xf numFmtId="0" fontId="10" fillId="0" borderId="17" xfId="0" applyFont="1" applyFill="1" applyBorder="1" applyAlignment="1">
      <alignment horizontal="center" vertical="center"/>
    </xf>
    <xf numFmtId="0" fontId="10" fillId="0" borderId="30" xfId="0" applyFont="1" applyFill="1" applyBorder="1" applyAlignment="1">
      <alignment horizontal="center" vertical="center"/>
    </xf>
    <xf numFmtId="0" fontId="10" fillId="0" borderId="16" xfId="0" applyFont="1" applyFill="1" applyBorder="1" applyAlignment="1">
      <alignment horizontal="center" vertical="center"/>
    </xf>
    <xf numFmtId="49" fontId="74" fillId="0" borderId="0" xfId="245" applyNumberFormat="1" applyFont="1" applyFill="1" applyBorder="1" applyAlignment="1">
      <alignment horizontal="left"/>
    </xf>
    <xf numFmtId="49" fontId="92" fillId="0" borderId="0" xfId="245" applyNumberFormat="1" applyFont="1" applyFill="1" applyBorder="1" applyAlignment="1">
      <alignment horizontal="left"/>
    </xf>
    <xf numFmtId="49" fontId="74" fillId="27" borderId="0" xfId="0" applyNumberFormat="1" applyFont="1" applyFill="1" applyAlignment="1" applyProtection="1">
      <alignment horizontal="center"/>
    </xf>
    <xf numFmtId="0" fontId="10" fillId="0" borderId="18"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19" xfId="0" applyFont="1" applyFill="1" applyBorder="1" applyAlignment="1">
      <alignment horizontal="center" vertical="center"/>
    </xf>
    <xf numFmtId="0" fontId="10" fillId="0" borderId="32" xfId="0" applyFont="1" applyFill="1" applyBorder="1" applyAlignment="1">
      <alignment horizontal="center" vertical="center"/>
    </xf>
    <xf numFmtId="0" fontId="10" fillId="0" borderId="21" xfId="0" applyFont="1" applyFill="1" applyBorder="1" applyAlignment="1">
      <alignment horizontal="center" vertical="center" wrapText="1"/>
    </xf>
    <xf numFmtId="0" fontId="10" fillId="0" borderId="31" xfId="0" applyFont="1" applyFill="1" applyBorder="1" applyAlignment="1">
      <alignment horizontal="center" vertical="center"/>
    </xf>
    <xf numFmtId="0" fontId="10" fillId="27" borderId="12" xfId="0" applyFont="1" applyFill="1" applyBorder="1" applyAlignment="1">
      <alignment horizontal="center" vertical="center" wrapText="1"/>
    </xf>
    <xf numFmtId="0" fontId="10" fillId="27" borderId="12" xfId="0" applyFont="1" applyFill="1" applyBorder="1" applyAlignment="1">
      <alignment horizontal="center" vertical="center"/>
    </xf>
    <xf numFmtId="0" fontId="10" fillId="27" borderId="30" xfId="0" applyFont="1" applyFill="1" applyBorder="1" applyAlignment="1">
      <alignment horizontal="center" vertical="center"/>
    </xf>
    <xf numFmtId="0" fontId="10" fillId="27" borderId="16" xfId="0" applyFont="1" applyFill="1" applyBorder="1" applyAlignment="1">
      <alignment horizontal="center" vertical="center"/>
    </xf>
    <xf numFmtId="0" fontId="10" fillId="27" borderId="13" xfId="0" applyFont="1" applyFill="1" applyBorder="1" applyAlignment="1">
      <alignment horizontal="center" vertical="center"/>
    </xf>
    <xf numFmtId="0" fontId="10" fillId="27" borderId="30" xfId="0" applyFont="1" applyFill="1" applyBorder="1" applyAlignment="1">
      <alignment horizontal="center" vertical="center" wrapText="1"/>
    </xf>
    <xf numFmtId="0" fontId="74" fillId="0" borderId="0" xfId="0" applyFont="1" applyAlignment="1">
      <alignment horizontal="center" wrapText="1"/>
    </xf>
    <xf numFmtId="0" fontId="74" fillId="0" borderId="0" xfId="0" applyFont="1" applyAlignment="1">
      <alignment horizontal="center"/>
    </xf>
    <xf numFmtId="174" fontId="74" fillId="0" borderId="0" xfId="0" applyNumberFormat="1" applyFont="1" applyFill="1" applyAlignment="1">
      <alignment horizontal="center" wrapText="1"/>
    </xf>
    <xf numFmtId="172" fontId="74" fillId="0" borderId="0" xfId="0" applyNumberFormat="1" applyFont="1" applyFill="1" applyAlignment="1" applyProtection="1">
      <alignment horizontal="center"/>
    </xf>
    <xf numFmtId="174" fontId="74" fillId="0" borderId="0" xfId="0" applyNumberFormat="1" applyFont="1" applyAlignment="1">
      <alignment horizontal="center" wrapText="1"/>
    </xf>
    <xf numFmtId="0" fontId="74" fillId="0" borderId="0" xfId="0" applyFont="1" applyFill="1" applyAlignment="1">
      <alignment horizontal="center" wrapText="1"/>
    </xf>
    <xf numFmtId="0" fontId="10" fillId="0" borderId="13" xfId="246" applyFont="1" applyFill="1" applyBorder="1" applyAlignment="1">
      <alignment horizontal="center" vertical="center" wrapText="1"/>
    </xf>
    <xf numFmtId="14" fontId="10" fillId="0" borderId="12" xfId="246" applyNumberFormat="1" applyFont="1" applyFill="1" applyBorder="1" applyAlignment="1">
      <alignment horizontal="center" vertical="center" wrapText="1"/>
    </xf>
    <xf numFmtId="0" fontId="10" fillId="0" borderId="12" xfId="246" applyFont="1" applyFill="1" applyBorder="1" applyAlignment="1">
      <alignment horizontal="center" vertical="center" wrapText="1"/>
    </xf>
    <xf numFmtId="0" fontId="10" fillId="0" borderId="30" xfId="246" applyFont="1" applyFill="1" applyBorder="1" applyAlignment="1">
      <alignment horizontal="center" vertical="center" wrapText="1"/>
    </xf>
    <xf numFmtId="0" fontId="10" fillId="0" borderId="20" xfId="246" applyFont="1" applyFill="1" applyBorder="1" applyAlignment="1">
      <alignment horizontal="center" vertical="center" wrapText="1"/>
    </xf>
    <xf numFmtId="0" fontId="10" fillId="0" borderId="17" xfId="246" applyFont="1" applyFill="1" applyBorder="1" applyAlignment="1">
      <alignment horizontal="center" vertical="center" wrapText="1"/>
    </xf>
    <xf numFmtId="0" fontId="10" fillId="0" borderId="16" xfId="246" applyFont="1" applyFill="1" applyBorder="1" applyAlignment="1">
      <alignment horizontal="center" vertical="center" wrapText="1"/>
    </xf>
    <xf numFmtId="0" fontId="74" fillId="0" borderId="0" xfId="176" applyFont="1" applyFill="1" applyAlignment="1">
      <alignment horizontal="center"/>
    </xf>
    <xf numFmtId="0" fontId="74" fillId="0" borderId="0" xfId="247" applyFont="1" applyFill="1" applyBorder="1" applyAlignment="1">
      <alignment horizontal="center" vertical="center" wrapText="1"/>
    </xf>
    <xf numFmtId="0" fontId="74" fillId="0" borderId="0" xfId="54" applyFont="1" applyAlignment="1">
      <alignment horizontal="center" vertical="center" wrapText="1"/>
    </xf>
    <xf numFmtId="0" fontId="74" fillId="0" borderId="0" xfId="52" applyFont="1" applyFill="1" applyBorder="1" applyAlignment="1">
      <alignment horizontal="center" vertical="center"/>
    </xf>
    <xf numFmtId="0" fontId="74" fillId="0" borderId="0" xfId="52" applyFont="1" applyFill="1" applyBorder="1" applyAlignment="1">
      <alignment horizontal="center" vertical="center" wrapText="1"/>
    </xf>
    <xf numFmtId="0" fontId="10" fillId="0" borderId="0" xfId="246" applyFont="1" applyFill="1" applyBorder="1" applyAlignment="1">
      <alignment horizontal="left" wrapText="1"/>
    </xf>
    <xf numFmtId="0" fontId="74" fillId="0" borderId="0" xfId="176" applyFont="1" applyFill="1" applyAlignment="1">
      <alignment horizontal="center" vertical="center" wrapText="1"/>
    </xf>
    <xf numFmtId="0" fontId="10" fillId="0" borderId="0" xfId="175" applyFont="1" applyFill="1" applyAlignment="1">
      <alignment horizontal="left" wrapText="1"/>
    </xf>
    <xf numFmtId="0" fontId="10" fillId="27" borderId="30" xfId="246" applyFont="1" applyFill="1" applyBorder="1" applyAlignment="1">
      <alignment horizontal="center" vertical="top"/>
    </xf>
    <xf numFmtId="0" fontId="10" fillId="27" borderId="16" xfId="246" applyFont="1" applyFill="1" applyBorder="1" applyAlignment="1">
      <alignment horizontal="center" vertical="top"/>
    </xf>
    <xf numFmtId="0" fontId="10" fillId="27" borderId="13" xfId="246" applyFont="1" applyFill="1" applyBorder="1" applyAlignment="1">
      <alignment horizontal="center" vertical="top"/>
    </xf>
    <xf numFmtId="0" fontId="10" fillId="0" borderId="30" xfId="246" applyFont="1" applyFill="1" applyBorder="1" applyAlignment="1">
      <alignment horizontal="center" vertical="top"/>
    </xf>
    <xf numFmtId="0" fontId="10" fillId="0" borderId="16" xfId="246" applyFont="1" applyFill="1" applyBorder="1" applyAlignment="1">
      <alignment horizontal="center" vertical="top"/>
    </xf>
    <xf numFmtId="0" fontId="10" fillId="0" borderId="13" xfId="246" applyFont="1" applyFill="1" applyBorder="1" applyAlignment="1">
      <alignment horizontal="center" vertical="top"/>
    </xf>
    <xf numFmtId="0" fontId="10" fillId="0" borderId="0" xfId="54" applyFont="1" applyFill="1" applyBorder="1" applyAlignment="1">
      <alignment horizontal="left"/>
    </xf>
    <xf numFmtId="0" fontId="10" fillId="0" borderId="0" xfId="54" applyFont="1" applyFill="1" applyBorder="1" applyAlignment="1">
      <alignment horizontal="left" vertical="top" wrapText="1"/>
    </xf>
    <xf numFmtId="0" fontId="74" fillId="0" borderId="0" xfId="248" applyFont="1" applyFill="1" applyBorder="1" applyAlignment="1">
      <alignment horizontal="center" vertical="center"/>
    </xf>
    <xf numFmtId="0" fontId="74" fillId="0" borderId="0" xfId="248" applyFont="1" applyFill="1" applyBorder="1" applyAlignment="1">
      <alignment horizontal="center" wrapText="1"/>
    </xf>
    <xf numFmtId="0" fontId="10" fillId="0" borderId="14" xfId="248" applyFont="1" applyFill="1" applyBorder="1" applyAlignment="1">
      <alignment horizontal="center" vertical="center"/>
    </xf>
    <xf numFmtId="0" fontId="10" fillId="0" borderId="15" xfId="248" applyFont="1" applyFill="1" applyBorder="1" applyAlignment="1">
      <alignment horizontal="center" vertical="center"/>
    </xf>
    <xf numFmtId="0" fontId="10" fillId="0" borderId="30" xfId="248" applyFont="1" applyFill="1" applyBorder="1" applyAlignment="1">
      <alignment horizontal="center" vertical="center"/>
    </xf>
    <xf numFmtId="0" fontId="10" fillId="0" borderId="16" xfId="248" applyFont="1" applyFill="1" applyBorder="1" applyAlignment="1">
      <alignment horizontal="center" vertical="center"/>
    </xf>
    <xf numFmtId="0" fontId="74" fillId="0" borderId="0" xfId="248" applyFont="1" applyFill="1" applyBorder="1" applyAlignment="1">
      <alignment horizontal="center"/>
    </xf>
    <xf numFmtId="0" fontId="74" fillId="0" borderId="0" xfId="52" applyFont="1" applyAlignment="1">
      <alignment horizontal="center"/>
    </xf>
    <xf numFmtId="49" fontId="74" fillId="27" borderId="0" xfId="54" applyNumberFormat="1" applyFont="1" applyFill="1" applyAlignment="1">
      <alignment horizontal="center"/>
    </xf>
    <xf numFmtId="0" fontId="74" fillId="27" borderId="0" xfId="54" applyFont="1" applyFill="1" applyBorder="1" applyAlignment="1">
      <alignment horizontal="center"/>
    </xf>
    <xf numFmtId="187" fontId="74" fillId="0" borderId="0" xfId="54" applyNumberFormat="1" applyFont="1" applyFill="1" applyAlignment="1">
      <alignment horizontal="center" wrapText="1"/>
    </xf>
    <xf numFmtId="49" fontId="74" fillId="0" borderId="0" xfId="54" applyNumberFormat="1" applyFont="1" applyFill="1" applyAlignment="1">
      <alignment horizontal="center"/>
    </xf>
    <xf numFmtId="187" fontId="74" fillId="0" borderId="0" xfId="54" applyNumberFormat="1" applyFont="1" applyFill="1" applyAlignment="1">
      <alignment horizontal="center"/>
    </xf>
    <xf numFmtId="0" fontId="10" fillId="0" borderId="18" xfId="54" applyFont="1" applyFill="1" applyBorder="1" applyAlignment="1">
      <alignment horizontal="center" vertical="center" wrapText="1"/>
    </xf>
    <xf numFmtId="0" fontId="10" fillId="0" borderId="11" xfId="54" applyFont="1" applyFill="1" applyBorder="1" applyAlignment="1">
      <alignment horizontal="center" vertical="center" wrapText="1"/>
    </xf>
    <xf numFmtId="0" fontId="10" fillId="0" borderId="19" xfId="54" applyFont="1" applyFill="1" applyBorder="1" applyAlignment="1">
      <alignment horizontal="center" vertical="center" wrapText="1"/>
    </xf>
    <xf numFmtId="0" fontId="10" fillId="0" borderId="12" xfId="54" applyFont="1" applyFill="1" applyBorder="1" applyAlignment="1">
      <alignment horizontal="center" vertical="center" wrapText="1"/>
    </xf>
    <xf numFmtId="1" fontId="10" fillId="0" borderId="20" xfId="54" applyNumberFormat="1" applyFont="1" applyFill="1" applyBorder="1" applyAlignment="1">
      <alignment horizontal="center" vertical="center" wrapText="1"/>
    </xf>
    <xf numFmtId="1" fontId="10" fillId="0" borderId="17" xfId="54" applyNumberFormat="1" applyFont="1" applyFill="1" applyBorder="1" applyAlignment="1">
      <alignment horizontal="center" vertical="center" wrapText="1"/>
    </xf>
    <xf numFmtId="1" fontId="10" fillId="0" borderId="16" xfId="54" applyNumberFormat="1" applyFont="1" applyFill="1" applyBorder="1" applyAlignment="1">
      <alignment horizontal="center" vertical="center" wrapText="1"/>
    </xf>
    <xf numFmtId="1" fontId="10" fillId="0" borderId="13" xfId="54" applyNumberFormat="1" applyFont="1" applyFill="1" applyBorder="1" applyAlignment="1">
      <alignment horizontal="center" vertical="center" wrapText="1"/>
    </xf>
    <xf numFmtId="1" fontId="10" fillId="0" borderId="30" xfId="54" applyNumberFormat="1" applyFont="1" applyFill="1" applyBorder="1" applyAlignment="1">
      <alignment horizontal="center" vertical="center" wrapText="1"/>
    </xf>
    <xf numFmtId="0" fontId="10" fillId="0" borderId="17" xfId="54" applyFont="1" applyFill="1" applyBorder="1" applyAlignment="1">
      <alignment horizontal="center" vertical="center" wrapText="1"/>
    </xf>
    <xf numFmtId="1" fontId="10" fillId="0" borderId="21" xfId="54" applyNumberFormat="1" applyFont="1" applyFill="1" applyBorder="1" applyAlignment="1">
      <alignment horizontal="center" vertical="center" wrapText="1"/>
    </xf>
    <xf numFmtId="1" fontId="10" fillId="0" borderId="31" xfId="54" applyNumberFormat="1" applyFont="1" applyFill="1" applyBorder="1" applyAlignment="1">
      <alignment horizontal="center" vertical="center" wrapText="1"/>
    </xf>
    <xf numFmtId="49" fontId="74" fillId="0" borderId="0" xfId="54" applyNumberFormat="1" applyFont="1" applyFill="1" applyAlignment="1" applyProtection="1">
      <alignment horizontal="center"/>
    </xf>
    <xf numFmtId="0" fontId="10" fillId="0" borderId="13" xfId="54" applyFont="1" applyFill="1" applyBorder="1" applyAlignment="1">
      <alignment horizontal="center" vertical="center"/>
    </xf>
    <xf numFmtId="0" fontId="10" fillId="0" borderId="12" xfId="54" applyFont="1" applyFill="1" applyBorder="1" applyAlignment="1">
      <alignment horizontal="center" vertical="center"/>
    </xf>
    <xf numFmtId="0" fontId="10" fillId="0" borderId="32" xfId="54" applyFont="1" applyFill="1" applyBorder="1" applyAlignment="1">
      <alignment horizontal="center" vertical="center" wrapText="1"/>
    </xf>
    <xf numFmtId="0" fontId="10" fillId="0" borderId="30" xfId="54" applyFont="1" applyFill="1" applyBorder="1" applyAlignment="1">
      <alignment horizontal="center" vertical="center" wrapText="1"/>
    </xf>
    <xf numFmtId="49" fontId="74" fillId="27" borderId="0" xfId="54" applyNumberFormat="1" applyFont="1" applyFill="1" applyAlignment="1" applyProtection="1">
      <alignment horizontal="center"/>
    </xf>
    <xf numFmtId="0" fontId="10" fillId="0" borderId="11" xfId="54" applyFont="1" applyFill="1" applyBorder="1" applyAlignment="1">
      <alignment horizontal="center" vertical="center"/>
    </xf>
    <xf numFmtId="0" fontId="10" fillId="27" borderId="20" xfId="54" applyFont="1" applyFill="1" applyBorder="1" applyAlignment="1">
      <alignment horizontal="center" vertical="center" wrapText="1"/>
    </xf>
    <xf numFmtId="0" fontId="10" fillId="27" borderId="32" xfId="54" applyFont="1" applyFill="1" applyBorder="1" applyAlignment="1">
      <alignment horizontal="center" vertical="center"/>
    </xf>
    <xf numFmtId="0" fontId="10" fillId="27" borderId="17" xfId="54" applyFont="1" applyFill="1" applyBorder="1" applyAlignment="1">
      <alignment horizontal="center" vertical="center"/>
    </xf>
    <xf numFmtId="0" fontId="10" fillId="27" borderId="30" xfId="54" applyFont="1" applyFill="1" applyBorder="1" applyAlignment="1">
      <alignment horizontal="center" vertical="center"/>
    </xf>
    <xf numFmtId="0" fontId="10" fillId="27" borderId="16" xfId="54" applyFont="1" applyFill="1" applyBorder="1" applyAlignment="1">
      <alignment horizontal="center" vertical="center"/>
    </xf>
    <xf numFmtId="0" fontId="10" fillId="27" borderId="13" xfId="54" applyFont="1" applyFill="1" applyBorder="1" applyAlignment="1">
      <alignment horizontal="center" vertical="center"/>
    </xf>
    <xf numFmtId="0" fontId="10" fillId="27" borderId="21" xfId="54" applyFont="1" applyFill="1" applyBorder="1" applyAlignment="1">
      <alignment horizontal="center" vertical="center" wrapText="1"/>
    </xf>
    <xf numFmtId="0" fontId="10" fillId="27" borderId="31" xfId="54" applyFont="1" applyFill="1" applyBorder="1" applyAlignment="1">
      <alignment horizontal="center" vertical="center"/>
    </xf>
    <xf numFmtId="0" fontId="10" fillId="0" borderId="18"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13" xfId="0" applyFont="1" applyFill="1" applyBorder="1" applyAlignment="1">
      <alignment horizontal="center" vertical="center" wrapText="1"/>
    </xf>
    <xf numFmtId="1" fontId="10" fillId="0" borderId="20" xfId="0" applyNumberFormat="1" applyFont="1" applyFill="1" applyBorder="1" applyAlignment="1">
      <alignment horizontal="center" vertical="center" wrapText="1"/>
    </xf>
    <xf numFmtId="1" fontId="10" fillId="0" borderId="17" xfId="0" applyNumberFormat="1" applyFont="1" applyFill="1" applyBorder="1" applyAlignment="1">
      <alignment horizontal="center" vertical="center" wrapText="1"/>
    </xf>
    <xf numFmtId="49" fontId="74" fillId="0" borderId="0" xfId="0" applyNumberFormat="1" applyFont="1" applyFill="1" applyAlignment="1" applyProtection="1">
      <alignment horizontal="center"/>
    </xf>
    <xf numFmtId="0" fontId="11" fillId="0" borderId="0" xfId="31" applyFill="1" applyAlignment="1" applyProtection="1">
      <alignment horizontal="left" wrapText="1"/>
    </xf>
    <xf numFmtId="0" fontId="22" fillId="0" borderId="0" xfId="31" applyFont="1" applyFill="1" applyAlignment="1" applyProtection="1">
      <alignment horizontal="left"/>
    </xf>
    <xf numFmtId="0" fontId="10" fillId="0" borderId="0" xfId="54" applyFont="1" applyFill="1" applyAlignment="1">
      <alignment wrapText="1"/>
    </xf>
    <xf numFmtId="0" fontId="11" fillId="0" borderId="0" xfId="31" applyFill="1" applyAlignment="1" applyProtection="1">
      <alignment horizontal="left"/>
    </xf>
    <xf numFmtId="0" fontId="10" fillId="0" borderId="13" xfId="54" applyFont="1" applyFill="1" applyBorder="1" applyAlignment="1">
      <alignment horizontal="center" vertical="center" wrapText="1"/>
    </xf>
    <xf numFmtId="0" fontId="10" fillId="27" borderId="12" xfId="54" applyFont="1" applyFill="1" applyBorder="1" applyAlignment="1">
      <alignment horizontal="center" vertical="center" wrapText="1"/>
    </xf>
    <xf numFmtId="1" fontId="10" fillId="27" borderId="12" xfId="54" applyNumberFormat="1" applyFont="1" applyFill="1" applyBorder="1" applyAlignment="1">
      <alignment horizontal="center" vertical="center" wrapText="1"/>
    </xf>
    <xf numFmtId="1" fontId="10" fillId="27" borderId="30" xfId="54" applyNumberFormat="1" applyFont="1" applyFill="1" applyBorder="1" applyAlignment="1">
      <alignment horizontal="center" vertical="center" wrapText="1"/>
    </xf>
    <xf numFmtId="1" fontId="10" fillId="27" borderId="20" xfId="54" applyNumberFormat="1" applyFont="1" applyFill="1" applyBorder="1" applyAlignment="1">
      <alignment horizontal="center" vertical="center" wrapText="1"/>
    </xf>
    <xf numFmtId="1" fontId="10" fillId="27" borderId="17" xfId="54" applyNumberFormat="1" applyFont="1" applyFill="1" applyBorder="1" applyAlignment="1">
      <alignment horizontal="center" vertical="center" wrapText="1"/>
    </xf>
    <xf numFmtId="1" fontId="10" fillId="27" borderId="21" xfId="54" applyNumberFormat="1" applyFont="1" applyFill="1" applyBorder="1" applyAlignment="1">
      <alignment horizontal="center" vertical="center" wrapText="1"/>
    </xf>
    <xf numFmtId="1" fontId="10" fillId="27" borderId="31" xfId="54" applyNumberFormat="1" applyFont="1" applyFill="1" applyBorder="1" applyAlignment="1">
      <alignment horizontal="center" vertical="center" wrapText="1"/>
    </xf>
    <xf numFmtId="49" fontId="74" fillId="0" borderId="0" xfId="52" applyNumberFormat="1" applyFont="1" applyFill="1" applyAlignment="1" applyProtection="1">
      <alignment horizontal="center"/>
    </xf>
    <xf numFmtId="0" fontId="74" fillId="0" borderId="0" xfId="52" applyFont="1" applyFill="1" applyAlignment="1">
      <alignment horizontal="center"/>
    </xf>
    <xf numFmtId="0" fontId="98" fillId="0" borderId="0" xfId="0" applyFont="1" applyFill="1" applyAlignment="1">
      <alignment horizontal="left" wrapText="1"/>
    </xf>
    <xf numFmtId="0" fontId="21" fillId="0" borderId="0" xfId="31" applyFont="1" applyFill="1" applyAlignment="1" applyProtection="1"/>
    <xf numFmtId="0" fontId="10" fillId="0" borderId="0" xfId="54" applyAlignment="1"/>
    <xf numFmtId="0" fontId="74" fillId="0" borderId="0" xfId="54" applyFont="1" applyFill="1" applyAlignment="1">
      <alignment horizontal="left"/>
    </xf>
    <xf numFmtId="0" fontId="10" fillId="0" borderId="0" xfId="54" applyFont="1" applyFill="1" applyAlignment="1">
      <alignment horizontal="left"/>
    </xf>
    <xf numFmtId="0" fontId="74" fillId="0" borderId="0" xfId="54" applyFont="1" applyAlignment="1">
      <alignment horizontal="center" wrapText="1"/>
    </xf>
    <xf numFmtId="0" fontId="74" fillId="0" borderId="0" xfId="54" applyFont="1" applyBorder="1" applyAlignment="1">
      <alignment horizontal="center"/>
    </xf>
    <xf numFmtId="0" fontId="74" fillId="0" borderId="0" xfId="261" applyFont="1" applyFill="1" applyAlignment="1">
      <alignment horizontal="center" wrapText="1"/>
    </xf>
    <xf numFmtId="0" fontId="10" fillId="0" borderId="12" xfId="54" applyFont="1" applyFill="1" applyBorder="1" applyAlignment="1">
      <alignment horizontal="center"/>
    </xf>
    <xf numFmtId="0" fontId="10" fillId="0" borderId="30" xfId="54" applyFont="1" applyFill="1" applyBorder="1" applyAlignment="1">
      <alignment horizontal="center"/>
    </xf>
    <xf numFmtId="0" fontId="10" fillId="0" borderId="16" xfId="54" applyFont="1" applyFill="1" applyBorder="1" applyAlignment="1">
      <alignment horizontal="center"/>
    </xf>
    <xf numFmtId="187" fontId="74" fillId="0" borderId="0" xfId="54" applyNumberFormat="1" applyFont="1" applyFill="1" applyAlignment="1">
      <alignment horizontal="center" vertical="center" wrapText="1"/>
    </xf>
    <xf numFmtId="1" fontId="10" fillId="0" borderId="30" xfId="52" applyNumberFormat="1" applyFont="1" applyFill="1" applyBorder="1" applyAlignment="1">
      <alignment horizontal="center" vertical="center" wrapText="1"/>
    </xf>
    <xf numFmtId="1" fontId="10" fillId="0" borderId="16" xfId="52" applyNumberFormat="1" applyFont="1" applyFill="1" applyBorder="1" applyAlignment="1">
      <alignment horizontal="center" vertical="center" wrapText="1"/>
    </xf>
    <xf numFmtId="0" fontId="10" fillId="0" borderId="18" xfId="52" applyFont="1" applyFill="1" applyBorder="1" applyAlignment="1">
      <alignment horizontal="center" vertical="center" wrapText="1"/>
    </xf>
    <xf numFmtId="0" fontId="10" fillId="0" borderId="19" xfId="52" applyFont="1" applyFill="1" applyBorder="1" applyAlignment="1">
      <alignment horizontal="center" vertical="center" wrapText="1"/>
    </xf>
    <xf numFmtId="0" fontId="10" fillId="0" borderId="0" xfId="52" applyFont="1" applyFill="1" applyBorder="1" applyAlignment="1">
      <alignment wrapText="1"/>
    </xf>
    <xf numFmtId="0" fontId="10" fillId="0" borderId="18" xfId="52" applyFont="1" applyFill="1" applyBorder="1" applyAlignment="1">
      <alignment horizontal="center" vertical="center"/>
    </xf>
    <xf numFmtId="0" fontId="10" fillId="0" borderId="19" xfId="52" applyFont="1" applyFill="1" applyBorder="1" applyAlignment="1">
      <alignment horizontal="center" vertical="center"/>
    </xf>
    <xf numFmtId="1" fontId="10" fillId="0" borderId="13" xfId="52" applyNumberFormat="1" applyFont="1" applyFill="1" applyBorder="1" applyAlignment="1">
      <alignment horizontal="center" vertical="center" wrapText="1"/>
    </xf>
    <xf numFmtId="0" fontId="10" fillId="0" borderId="0" xfId="52" applyFont="1" applyFill="1" applyBorder="1" applyAlignment="1">
      <alignment horizontal="left" wrapText="1"/>
    </xf>
    <xf numFmtId="0" fontId="10" fillId="0" borderId="0" xfId="52" applyFont="1" applyFill="1" applyAlignment="1">
      <alignment horizontal="left" wrapText="1"/>
    </xf>
    <xf numFmtId="1" fontId="10" fillId="0" borderId="21" xfId="52" applyNumberFormat="1" applyFont="1" applyFill="1" applyBorder="1" applyAlignment="1">
      <alignment horizontal="center" vertical="center" wrapText="1"/>
    </xf>
    <xf numFmtId="1" fontId="10" fillId="0" borderId="31" xfId="52" applyNumberFormat="1" applyFont="1" applyFill="1" applyBorder="1" applyAlignment="1">
      <alignment horizontal="center" vertical="center" wrapText="1"/>
    </xf>
    <xf numFmtId="49" fontId="74" fillId="0" borderId="0" xfId="52" applyNumberFormat="1" applyFont="1" applyFill="1" applyAlignment="1" applyProtection="1">
      <alignment horizontal="center" wrapText="1"/>
    </xf>
    <xf numFmtId="0" fontId="10" fillId="0" borderId="11" xfId="52" applyFont="1" applyFill="1" applyBorder="1" applyAlignment="1">
      <alignment horizontal="center" vertical="center" wrapText="1"/>
    </xf>
    <xf numFmtId="0" fontId="74" fillId="0" borderId="0" xfId="246" applyFont="1" applyFill="1" applyBorder="1" applyAlignment="1">
      <alignment horizontal="center" vertical="center" wrapText="1"/>
    </xf>
    <xf numFmtId="0" fontId="10" fillId="0" borderId="12" xfId="248" applyFont="1" applyFill="1" applyBorder="1" applyAlignment="1">
      <alignment horizontal="center" vertical="center" wrapText="1"/>
    </xf>
    <xf numFmtId="0" fontId="10" fillId="0" borderId="30" xfId="248" applyFont="1" applyFill="1" applyBorder="1" applyAlignment="1">
      <alignment horizontal="center" vertical="center" wrapText="1"/>
    </xf>
    <xf numFmtId="0" fontId="10" fillId="0" borderId="12" xfId="248" applyFont="1" applyFill="1" applyBorder="1" applyAlignment="1">
      <alignment horizontal="center" vertical="center"/>
    </xf>
    <xf numFmtId="0" fontId="10" fillId="0" borderId="0" xfId="259" applyFont="1" applyFill="1" applyAlignment="1">
      <alignment horizontal="left" wrapText="1"/>
    </xf>
    <xf numFmtId="0" fontId="10" fillId="0" borderId="0" xfId="259" applyFill="1" applyAlignment="1">
      <alignment horizontal="left" wrapText="1"/>
    </xf>
    <xf numFmtId="0" fontId="10" fillId="0" borderId="18" xfId="248" applyFont="1" applyFill="1" applyBorder="1" applyAlignment="1">
      <alignment horizontal="center" vertical="center"/>
    </xf>
    <xf numFmtId="0" fontId="10" fillId="0" borderId="11" xfId="248" applyFont="1" applyFill="1" applyBorder="1" applyAlignment="1">
      <alignment horizontal="center" vertical="center"/>
    </xf>
    <xf numFmtId="0" fontId="10" fillId="0" borderId="19" xfId="248" applyFont="1" applyFill="1" applyBorder="1" applyAlignment="1">
      <alignment horizontal="center" vertical="center"/>
    </xf>
    <xf numFmtId="0" fontId="10" fillId="0" borderId="30" xfId="239" applyNumberFormat="1" applyFont="1" applyFill="1" applyBorder="1" applyAlignment="1">
      <alignment horizontal="center" vertical="center"/>
    </xf>
    <xf numFmtId="49" fontId="10" fillId="0" borderId="16" xfId="239" applyNumberFormat="1" applyFont="1" applyFill="1" applyBorder="1" applyAlignment="1">
      <alignment horizontal="center" vertical="center"/>
    </xf>
    <xf numFmtId="0" fontId="10" fillId="0" borderId="18" xfId="239" applyFont="1" applyFill="1" applyBorder="1" applyAlignment="1">
      <alignment horizontal="center" vertical="center" wrapText="1"/>
    </xf>
    <xf numFmtId="0" fontId="10" fillId="0" borderId="19" xfId="239" applyFont="1" applyFill="1" applyBorder="1" applyAlignment="1">
      <alignment horizontal="center" vertical="center" wrapText="1"/>
    </xf>
    <xf numFmtId="49" fontId="10" fillId="0" borderId="30" xfId="239" applyNumberFormat="1" applyFont="1" applyFill="1" applyBorder="1" applyAlignment="1">
      <alignment horizontal="center" vertical="center"/>
    </xf>
    <xf numFmtId="0" fontId="10" fillId="0" borderId="20" xfId="239" applyFont="1" applyFill="1" applyBorder="1" applyAlignment="1">
      <alignment horizontal="center" vertical="center" wrapText="1"/>
    </xf>
    <xf numFmtId="0" fontId="10" fillId="0" borderId="17" xfId="239" applyFont="1" applyFill="1" applyBorder="1" applyAlignment="1">
      <alignment horizontal="center" vertical="center" wrapText="1"/>
    </xf>
    <xf numFmtId="0" fontId="10" fillId="0" borderId="30" xfId="54" applyNumberFormat="1" applyFont="1" applyFill="1" applyBorder="1" applyAlignment="1" applyProtection="1">
      <alignment horizontal="center" vertical="center"/>
    </xf>
    <xf numFmtId="49" fontId="10" fillId="0" borderId="16" xfId="54" applyNumberFormat="1" applyFont="1" applyFill="1" applyBorder="1" applyAlignment="1" applyProtection="1">
      <alignment horizontal="center" vertical="center"/>
    </xf>
    <xf numFmtId="49" fontId="10" fillId="0" borderId="13" xfId="54" applyNumberFormat="1" applyFont="1" applyFill="1" applyBorder="1" applyAlignment="1" applyProtection="1">
      <alignment horizontal="center" vertical="center"/>
    </xf>
    <xf numFmtId="0" fontId="10" fillId="0" borderId="30" xfId="54" applyNumberFormat="1" applyFont="1" applyFill="1" applyBorder="1" applyAlignment="1">
      <alignment horizontal="center" vertical="center"/>
    </xf>
    <xf numFmtId="49" fontId="10" fillId="0" borderId="16" xfId="54" applyNumberFormat="1" applyFont="1" applyFill="1" applyBorder="1" applyAlignment="1">
      <alignment horizontal="center" vertical="center"/>
    </xf>
    <xf numFmtId="49" fontId="10" fillId="0" borderId="30" xfId="54" applyNumberFormat="1" applyFont="1" applyFill="1" applyBorder="1" applyAlignment="1">
      <alignment horizontal="center" vertical="center"/>
    </xf>
    <xf numFmtId="0" fontId="10" fillId="0" borderId="20" xfId="54" applyFont="1" applyFill="1" applyBorder="1" applyAlignment="1">
      <alignment horizontal="center" vertical="center"/>
    </xf>
    <xf numFmtId="49" fontId="10" fillId="0" borderId="13" xfId="54" applyNumberFormat="1" applyFont="1" applyFill="1" applyBorder="1" applyAlignment="1">
      <alignment horizontal="center" vertical="center"/>
    </xf>
    <xf numFmtId="0" fontId="74" fillId="0" borderId="0" xfId="52" applyFont="1" applyBorder="1" applyAlignment="1">
      <alignment horizontal="center" wrapText="1"/>
    </xf>
    <xf numFmtId="174" fontId="74" fillId="0" borderId="0" xfId="54" applyNumberFormat="1" applyFont="1" applyFill="1" applyAlignment="1" applyProtection="1">
      <alignment horizontal="center"/>
    </xf>
    <xf numFmtId="0" fontId="10" fillId="0" borderId="21" xfId="248" applyFill="1" applyBorder="1" applyAlignment="1">
      <alignment horizontal="center" vertical="center" wrapText="1"/>
    </xf>
    <xf numFmtId="0" fontId="10" fillId="0" borderId="31" xfId="248" applyFill="1" applyBorder="1" applyAlignment="1">
      <alignment horizontal="center" vertical="center" wrapText="1"/>
    </xf>
    <xf numFmtId="0" fontId="10" fillId="0" borderId="30" xfId="248" applyFill="1" applyBorder="1" applyAlignment="1">
      <alignment horizontal="center" vertical="center" wrapText="1"/>
    </xf>
    <xf numFmtId="0" fontId="10" fillId="0" borderId="16" xfId="248" applyFill="1" applyBorder="1" applyAlignment="1">
      <alignment horizontal="center" vertical="center" wrapText="1"/>
    </xf>
    <xf numFmtId="0" fontId="10" fillId="0" borderId="0" xfId="248" applyFont="1" applyFill="1" applyBorder="1" applyAlignment="1">
      <alignment horizontal="center" vertical="center"/>
    </xf>
    <xf numFmtId="0" fontId="10" fillId="0" borderId="0" xfId="54" applyFont="1" applyFill="1" applyBorder="1" applyAlignment="1">
      <alignment wrapText="1"/>
    </xf>
    <xf numFmtId="49" fontId="10" fillId="0" borderId="30" xfId="54" applyNumberFormat="1" applyFont="1" applyFill="1" applyBorder="1" applyAlignment="1">
      <alignment horizontal="center" vertical="center" wrapText="1"/>
    </xf>
    <xf numFmtId="49" fontId="10" fillId="0" borderId="16" xfId="54" applyNumberFormat="1" applyFont="1" applyFill="1" applyBorder="1" applyAlignment="1">
      <alignment horizontal="center" vertical="center" wrapText="1"/>
    </xf>
    <xf numFmtId="0" fontId="10" fillId="0" borderId="21" xfId="54" applyFont="1" applyFill="1" applyBorder="1" applyAlignment="1">
      <alignment horizontal="center" vertical="center" wrapText="1"/>
    </xf>
    <xf numFmtId="0" fontId="10" fillId="0" borderId="31" xfId="54" applyFont="1" applyFill="1" applyBorder="1" applyAlignment="1">
      <alignment horizontal="center" vertical="center" wrapText="1"/>
    </xf>
    <xf numFmtId="49" fontId="74" fillId="0" borderId="0" xfId="52" applyNumberFormat="1" applyFont="1" applyFill="1" applyAlignment="1">
      <alignment horizontal="center"/>
    </xf>
    <xf numFmtId="0" fontId="74" fillId="0" borderId="0" xfId="52" applyFont="1" applyFill="1" applyBorder="1" applyAlignment="1">
      <alignment horizontal="center"/>
    </xf>
    <xf numFmtId="0" fontId="10" fillId="0" borderId="11" xfId="52" applyFont="1" applyFill="1" applyBorder="1" applyAlignment="1">
      <alignment horizontal="center" vertical="center"/>
    </xf>
    <xf numFmtId="0" fontId="10" fillId="0" borderId="20" xfId="52" applyFont="1" applyFill="1" applyBorder="1" applyAlignment="1">
      <alignment horizontal="center" vertical="center" wrapText="1"/>
    </xf>
    <xf numFmtId="0" fontId="10" fillId="0" borderId="32" xfId="52" applyFont="1" applyFill="1" applyBorder="1" applyAlignment="1">
      <alignment horizontal="center" vertical="center" wrapText="1"/>
    </xf>
    <xf numFmtId="0" fontId="10" fillId="0" borderId="17" xfId="52" applyFont="1" applyFill="1" applyBorder="1" applyAlignment="1">
      <alignment horizontal="center" vertical="center" wrapText="1"/>
    </xf>
    <xf numFmtId="49" fontId="10" fillId="0" borderId="30" xfId="52" applyNumberFormat="1" applyFont="1" applyFill="1" applyBorder="1" applyAlignment="1">
      <alignment horizontal="center" vertical="center"/>
    </xf>
    <xf numFmtId="49" fontId="10" fillId="0" borderId="16" xfId="52" applyNumberFormat="1" applyFont="1" applyFill="1" applyBorder="1" applyAlignment="1">
      <alignment horizontal="center" vertical="center"/>
    </xf>
    <xf numFmtId="0" fontId="10" fillId="0" borderId="21" xfId="52" applyFont="1" applyFill="1" applyBorder="1" applyAlignment="1">
      <alignment horizontal="center" vertical="center" wrapText="1"/>
    </xf>
    <xf numFmtId="0" fontId="10" fillId="0" borderId="31" xfId="52" applyFont="1" applyFill="1" applyBorder="1" applyAlignment="1">
      <alignment horizontal="center" vertical="center" wrapText="1"/>
    </xf>
    <xf numFmtId="0" fontId="10" fillId="0" borderId="0" xfId="54" applyFont="1" applyFill="1" applyAlignment="1">
      <alignment horizontal="left" vertical="center" wrapText="1"/>
    </xf>
    <xf numFmtId="0" fontId="6" fillId="0" borderId="0" xfId="54" applyFont="1" applyFill="1" applyAlignment="1">
      <alignment horizontal="left" vertical="center" wrapText="1"/>
    </xf>
    <xf numFmtId="0" fontId="10" fillId="0" borderId="0" xfId="54" applyFill="1" applyAlignment="1">
      <alignment horizontal="left" wrapText="1"/>
    </xf>
    <xf numFmtId="0" fontId="10" fillId="0" borderId="32" xfId="54" applyFont="1" applyFill="1" applyBorder="1" applyAlignment="1">
      <alignment horizontal="center" vertical="center"/>
    </xf>
    <xf numFmtId="0" fontId="10" fillId="0" borderId="31" xfId="54" applyFont="1" applyFill="1" applyBorder="1" applyAlignment="1">
      <alignment horizontal="center" vertical="center"/>
    </xf>
    <xf numFmtId="0" fontId="10" fillId="0" borderId="0" xfId="54" applyAlignment="1">
      <alignment horizontal="left" wrapText="1"/>
    </xf>
    <xf numFmtId="172" fontId="74" fillId="0" borderId="0" xfId="54" applyNumberFormat="1" applyFont="1" applyFill="1" applyAlignment="1">
      <alignment horizontal="center"/>
    </xf>
    <xf numFmtId="0" fontId="74" fillId="0" borderId="0" xfId="54" applyFont="1" applyFill="1" applyAlignment="1" applyProtection="1">
      <alignment horizontal="center"/>
    </xf>
    <xf numFmtId="0" fontId="10" fillId="0" borderId="0" xfId="54" applyFill="1" applyAlignment="1" applyProtection="1">
      <alignment wrapText="1"/>
    </xf>
  </cellXfs>
  <cellStyles count="505">
    <cellStyle name="20 % - Akzent1 2" xfId="55"/>
    <cellStyle name="20 % - Akzent1 2 2" xfId="56"/>
    <cellStyle name="20 % - Akzent2 2" xfId="57"/>
    <cellStyle name="20 % - Akzent2 2 2" xfId="58"/>
    <cellStyle name="20 % - Akzent3 2" xfId="59"/>
    <cellStyle name="20 % - Akzent3 2 2" xfId="60"/>
    <cellStyle name="20 % - Akzent4 2" xfId="61"/>
    <cellStyle name="20 % - Akzent4 2 2" xfId="62"/>
    <cellStyle name="20 % - Akzent5 2" xfId="63"/>
    <cellStyle name="20 % - Akzent5 2 2" xfId="64"/>
    <cellStyle name="20 % - Akzent6 2" xfId="65"/>
    <cellStyle name="20 % - Akzent6 2 2" xfId="66"/>
    <cellStyle name="20% - Akzent1" xfId="1"/>
    <cellStyle name="20% - Akzent2" xfId="2"/>
    <cellStyle name="20% - Akzent3" xfId="3"/>
    <cellStyle name="20% - Akzent4" xfId="4"/>
    <cellStyle name="20% - Akzent5" xfId="5"/>
    <cellStyle name="20% - Akzent6" xfId="6"/>
    <cellStyle name="2x indented GHG Textfiels" xfId="67"/>
    <cellStyle name="40 % - Akzent1 2" xfId="68"/>
    <cellStyle name="40 % - Akzent1 2 2" xfId="69"/>
    <cellStyle name="40 % - Akzent2 2" xfId="70"/>
    <cellStyle name="40 % - Akzent2 2 2" xfId="71"/>
    <cellStyle name="40 % - Akzent3 2" xfId="72"/>
    <cellStyle name="40 % - Akzent3 2 2" xfId="73"/>
    <cellStyle name="40 % - Akzent4 2" xfId="74"/>
    <cellStyle name="40 % - Akzent4 2 2" xfId="75"/>
    <cellStyle name="40 % - Akzent5 2" xfId="76"/>
    <cellStyle name="40 % - Akzent5 2 2" xfId="77"/>
    <cellStyle name="40 % - Akzent6 2" xfId="78"/>
    <cellStyle name="40 % - Akzent6 2 2" xfId="79"/>
    <cellStyle name="40% - Akzent1" xfId="7"/>
    <cellStyle name="40% - Akzent2" xfId="8"/>
    <cellStyle name="40% - Akzent3" xfId="9"/>
    <cellStyle name="40% - Akzent4" xfId="10"/>
    <cellStyle name="40% - Akzent5" xfId="11"/>
    <cellStyle name="40% - Akzent6" xfId="12"/>
    <cellStyle name="5x indented GHG Textfiels" xfId="80"/>
    <cellStyle name="60 % - Akzent1 2" xfId="81"/>
    <cellStyle name="60 % - Akzent2 2" xfId="82"/>
    <cellStyle name="60 % - Akzent3 2" xfId="83"/>
    <cellStyle name="60 % - Akzent4 2" xfId="84"/>
    <cellStyle name="60 % - Akzent5 2" xfId="85"/>
    <cellStyle name="60 % - Akzent6 2" xfId="86"/>
    <cellStyle name="60% - Akzent1" xfId="13"/>
    <cellStyle name="60% - Akzent2" xfId="14"/>
    <cellStyle name="60% - Akzent3" xfId="15"/>
    <cellStyle name="60% - Akzent4" xfId="16"/>
    <cellStyle name="60% - Akzent5" xfId="17"/>
    <cellStyle name="60% - Akzent6" xfId="18"/>
    <cellStyle name="A4 Auto Format" xfId="87"/>
    <cellStyle name="A4 Auto Format 2" xfId="88"/>
    <cellStyle name="A4 No Format" xfId="89"/>
    <cellStyle name="A4 No Format 2" xfId="90"/>
    <cellStyle name="A4 Normal" xfId="91"/>
    <cellStyle name="A4 Normal 2" xfId="92"/>
    <cellStyle name="Akzent1" xfId="19" builtinId="29" customBuiltin="1"/>
    <cellStyle name="Akzent1 2" xfId="93"/>
    <cellStyle name="Akzent1 3" xfId="94"/>
    <cellStyle name="Akzent1 4" xfId="309"/>
    <cellStyle name="Akzent1 5" xfId="408"/>
    <cellStyle name="Akzent1 6" xfId="409"/>
    <cellStyle name="Akzent2" xfId="20" builtinId="33" customBuiltin="1"/>
    <cellStyle name="Akzent2 2" xfId="95"/>
    <cellStyle name="Akzent2 3" xfId="96"/>
    <cellStyle name="Akzent2 4" xfId="317"/>
    <cellStyle name="Akzent2 5" xfId="410"/>
    <cellStyle name="Akzent2 6" xfId="411"/>
    <cellStyle name="Akzent3" xfId="21" builtinId="37" customBuiltin="1"/>
    <cellStyle name="Akzent3 2" xfId="97"/>
    <cellStyle name="Akzent3 3" xfId="98"/>
    <cellStyle name="Akzent3 4" xfId="335"/>
    <cellStyle name="Akzent3 5" xfId="412"/>
    <cellStyle name="Akzent3 6" xfId="413"/>
    <cellStyle name="Akzent4" xfId="22" builtinId="41" customBuiltin="1"/>
    <cellStyle name="Akzent4 2" xfId="99"/>
    <cellStyle name="Akzent4 3" xfId="100"/>
    <cellStyle name="Akzent4 4" xfId="312"/>
    <cellStyle name="Akzent4 5" xfId="414"/>
    <cellStyle name="Akzent4 6" xfId="415"/>
    <cellStyle name="Akzent5" xfId="23" builtinId="45" customBuiltin="1"/>
    <cellStyle name="Akzent5 2" xfId="101"/>
    <cellStyle name="Akzent5 3" xfId="313"/>
    <cellStyle name="Akzent5 4" xfId="416"/>
    <cellStyle name="Akzent5 5" xfId="417"/>
    <cellStyle name="Akzent6" xfId="24" builtinId="49" customBuiltin="1"/>
    <cellStyle name="Akzent6 2" xfId="102"/>
    <cellStyle name="Akzent6 3" xfId="103"/>
    <cellStyle name="Akzent6 4" xfId="321"/>
    <cellStyle name="Akzent6 5" xfId="418"/>
    <cellStyle name="Akzent6 6" xfId="419"/>
    <cellStyle name="Ausgabe" xfId="25" builtinId="21" customBuiltin="1"/>
    <cellStyle name="Ausgabe 2" xfId="104"/>
    <cellStyle name="Ausgabe 3" xfId="105"/>
    <cellStyle name="Ausgabe 4" xfId="315"/>
    <cellStyle name="Ausgabe 5" xfId="420"/>
    <cellStyle name="Ausgabe 6" xfId="421"/>
    <cellStyle name="BasisEineNK" xfId="106"/>
    <cellStyle name="BasisOhneNK" xfId="107"/>
    <cellStyle name="Benennungen" xfId="108"/>
    <cellStyle name="Berechnung" xfId="26" builtinId="22" customBuiltin="1"/>
    <cellStyle name="Berechnung 2" xfId="109"/>
    <cellStyle name="Berechnung 3" xfId="110"/>
    <cellStyle name="Berechnung 4" xfId="311"/>
    <cellStyle name="Berechnung 5" xfId="422"/>
    <cellStyle name="Berechnung 6" xfId="423"/>
    <cellStyle name="Bold GHG Numbers (0.00)" xfId="111"/>
    <cellStyle name="Comma 6" xfId="292"/>
    <cellStyle name="Dezimal_GemVeroeff-Tab-B_160805" xfId="251"/>
    <cellStyle name="Dezimal_GemVeroeff-Tab-B_160805 2 2" xfId="252"/>
    <cellStyle name="Dezimal_GemVeroeff-Tab-SH_260805" xfId="253"/>
    <cellStyle name="Dezimal_GemVeroeff-Tab-ST_150805" xfId="244"/>
    <cellStyle name="Dezimal_GemVeroeff-Tab-TH_080805" xfId="254"/>
    <cellStyle name="Dezimal_ugrdl_tab_2006" xfId="255"/>
    <cellStyle name="Eingabe" xfId="27" builtinId="20" customBuiltin="1"/>
    <cellStyle name="Eingabe 2" xfId="112"/>
    <cellStyle name="Eingabe 3" xfId="113"/>
    <cellStyle name="Eingabe 4" xfId="318"/>
    <cellStyle name="Eingabe 5" xfId="424"/>
    <cellStyle name="Eingabe 6" xfId="425"/>
    <cellStyle name="Ergebnis" xfId="28" builtinId="25" customBuiltin="1"/>
    <cellStyle name="Ergebnis 2" xfId="114"/>
    <cellStyle name="Ergebnis 3" xfId="115"/>
    <cellStyle name="Ergebnis 4" xfId="334"/>
    <cellStyle name="Ergebnis 5" xfId="426"/>
    <cellStyle name="Ergebnis 6" xfId="427"/>
    <cellStyle name="Erklärender Text" xfId="29" builtinId="53" customBuiltin="1"/>
    <cellStyle name="Erklärender Text 2" xfId="116"/>
    <cellStyle name="Erklärender Text 3" xfId="320"/>
    <cellStyle name="Erklärender Text 4" xfId="428"/>
    <cellStyle name="Erklärender Text 5" xfId="429"/>
    <cellStyle name="Gut" xfId="30" builtinId="26" customBuiltin="1"/>
    <cellStyle name="Gut 2" xfId="117"/>
    <cellStyle name="Gut 3" xfId="118"/>
    <cellStyle name="Gut 4" xfId="322"/>
    <cellStyle name="Gut 5" xfId="430"/>
    <cellStyle name="Gut 6" xfId="431"/>
    <cellStyle name="Headline" xfId="119"/>
    <cellStyle name="Hyperlink 2" xfId="32"/>
    <cellStyle name="Hyperlink 2 2" xfId="53"/>
    <cellStyle name="Hyperlink 3" xfId="33"/>
    <cellStyle name="Hyperlink 3 2" xfId="34"/>
    <cellStyle name="InhaltNormal" xfId="35"/>
    <cellStyle name="InhaltNormal 2" xfId="120"/>
    <cellStyle name="Jahr" xfId="121"/>
    <cellStyle name="Komma 2" xfId="36"/>
    <cellStyle name="Komma 2 2" xfId="122"/>
    <cellStyle name="Komma 2 2 2" xfId="316"/>
    <cellStyle name="Komma 2 3" xfId="123"/>
    <cellStyle name="Komma 3" xfId="124"/>
    <cellStyle name="Komma 3 2" xfId="125"/>
    <cellStyle name="Komma 3 2 2" xfId="126"/>
    <cellStyle name="Komma 3 2 3" xfId="127"/>
    <cellStyle name="Komma 4" xfId="128"/>
    <cellStyle name="Komma 4 2" xfId="129"/>
    <cellStyle name="Komma 4 3" xfId="130"/>
    <cellStyle name="Komma 5" xfId="131"/>
    <cellStyle name="Komma 6" xfId="132"/>
    <cellStyle name="Link" xfId="31" builtinId="8"/>
    <cellStyle name="Link 2" xfId="264"/>
    <cellStyle name="Link 2 2" xfId="314"/>
    <cellStyle name="Messziffer" xfId="37"/>
    <cellStyle name="Messziffer 2" xfId="133"/>
    <cellStyle name="Neutral" xfId="38" builtinId="28" customBuiltin="1"/>
    <cellStyle name="Neutral 2" xfId="134"/>
    <cellStyle name="Neutral 3" xfId="135"/>
    <cellStyle name="Neutral 4" xfId="310"/>
    <cellStyle name="Neutral 5" xfId="432"/>
    <cellStyle name="Neutral 6" xfId="433"/>
    <cellStyle name="Normal GHG Numbers (0.00)" xfId="136"/>
    <cellStyle name="Normal GHG Textfiels Bold" xfId="137"/>
    <cellStyle name="Normal GHG-Shade" xfId="138"/>
    <cellStyle name="Normal GHG-Shade 2" xfId="139"/>
    <cellStyle name="Notiz" xfId="39" builtinId="10" customBuiltin="1"/>
    <cellStyle name="Notiz 2" xfId="140"/>
    <cellStyle name="Notiz 2 2" xfId="308"/>
    <cellStyle name="Notiz 3" xfId="141"/>
    <cellStyle name="Notiz 4" xfId="337"/>
    <cellStyle name="Notiz 5" xfId="434"/>
    <cellStyle name="Notiz 6" xfId="435"/>
    <cellStyle name="o.Tausender" xfId="142"/>
    <cellStyle name="o.Tausender 2" xfId="143"/>
    <cellStyle name="o.Tausender 2 2" xfId="144"/>
    <cellStyle name="o.Tausender 3" xfId="145"/>
    <cellStyle name="Prozent 2" xfId="146"/>
    <cellStyle name="Prozent 2 2" xfId="147"/>
    <cellStyle name="Prozent 2 2 2" xfId="148"/>
    <cellStyle name="Prozent 2 2 3" xfId="149"/>
    <cellStyle name="Prozent 3" xfId="150"/>
    <cellStyle name="Prozent 3 2" xfId="151"/>
    <cellStyle name="Prozent 3 3" xfId="152"/>
    <cellStyle name="Prozent 4" xfId="153"/>
    <cellStyle name="Prozent 4 2" xfId="154"/>
    <cellStyle name="Prozent 4 3" xfId="155"/>
    <cellStyle name="Punkt" xfId="156"/>
    <cellStyle name="Punkt, o + u Ränder" xfId="157"/>
    <cellStyle name="Punkt, o+u Ränder" xfId="158"/>
    <cellStyle name="Punkt, rechts Rand" xfId="159"/>
    <cellStyle name="Punkt,,oben+unten Ränder" xfId="160"/>
    <cellStyle name="Punkt,rechts Rand" xfId="161"/>
    <cellStyle name="Raster" xfId="162"/>
    <cellStyle name="Raster Linie ob + rechts" xfId="163"/>
    <cellStyle name="Raster Linie oben" xfId="164"/>
    <cellStyle name="Raster Linie oben u. unten" xfId="165"/>
    <cellStyle name="Raster Linie oben u. unten+re" xfId="166"/>
    <cellStyle name="Raster Linie rechts" xfId="167"/>
    <cellStyle name="Raster Linie unten" xfId="168"/>
    <cellStyle name="Schlecht" xfId="40" builtinId="27" customBuiltin="1"/>
    <cellStyle name="Schlecht 2" xfId="169"/>
    <cellStyle name="Schlecht 3" xfId="338"/>
    <cellStyle name="Schlecht 4" xfId="436"/>
    <cellStyle name="Schlecht 5" xfId="437"/>
    <cellStyle name="Standard" xfId="0" builtinId="0"/>
    <cellStyle name="Standard 10" xfId="170"/>
    <cellStyle name="Standard 11" xfId="54"/>
    <cellStyle name="Standard 12" xfId="171"/>
    <cellStyle name="Standard 13" xfId="263"/>
    <cellStyle name="Standard 14" xfId="339"/>
    <cellStyle name="Standard 15" xfId="340"/>
    <cellStyle name="Standard 15 2" xfId="438"/>
    <cellStyle name="Standard 15 2 2" xfId="439"/>
    <cellStyle name="Standard 15 3" xfId="440"/>
    <cellStyle name="Standard 16" xfId="441"/>
    <cellStyle name="Standard 17" xfId="442"/>
    <cellStyle name="Standard 17 2" xfId="443"/>
    <cellStyle name="Standard 18" xfId="444"/>
    <cellStyle name="Standard 19" xfId="445"/>
    <cellStyle name="Standard 2" xfId="41"/>
    <cellStyle name="Standard 2 2" xfId="52"/>
    <cellStyle name="Standard 2 3" xfId="341"/>
    <cellStyle name="Standard 2 4" xfId="446"/>
    <cellStyle name="Standard 3" xfId="172"/>
    <cellStyle name="Standard 3 2" xfId="173"/>
    <cellStyle name="Standard 3 3" xfId="174"/>
    <cellStyle name="Standard 3 4" xfId="447"/>
    <cellStyle name="Standard 4" xfId="175"/>
    <cellStyle name="Standard 4 2" xfId="176"/>
    <cellStyle name="Standard 4 2 2" xfId="177"/>
    <cellStyle name="Standard 4 2 3" xfId="178"/>
    <cellStyle name="Standard 5" xfId="179"/>
    <cellStyle name="Standard 5 2" xfId="180"/>
    <cellStyle name="Standard 5 3" xfId="181"/>
    <cellStyle name="Standard 5 3 2" xfId="182"/>
    <cellStyle name="Standard 5 4" xfId="183"/>
    <cellStyle name="Standard 6" xfId="184"/>
    <cellStyle name="Standard 6 2" xfId="185"/>
    <cellStyle name="Standard 7" xfId="186"/>
    <cellStyle name="Standard 7 2" xfId="42"/>
    <cellStyle name="Standard 7 2 2" xfId="239"/>
    <cellStyle name="Standard 8" xfId="187"/>
    <cellStyle name="Standard 8 10" xfId="395"/>
    <cellStyle name="Standard 8 2" xfId="240"/>
    <cellStyle name="Standard 8 2 2" xfId="242"/>
    <cellStyle name="Standard 8 2 2 2" xfId="275"/>
    <cellStyle name="Standard 8 2 2 2 2" xfId="344"/>
    <cellStyle name="Standard 8 2 2 2 2 2" xfId="449"/>
    <cellStyle name="Standard 8 2 2 2 3" xfId="343"/>
    <cellStyle name="Standard 8 2 2 2 4" xfId="448"/>
    <cellStyle name="Standard 8 2 2 3" xfId="289"/>
    <cellStyle name="Standard 8 2 2 3 2" xfId="345"/>
    <cellStyle name="Standard 8 2 2 3 3" xfId="450"/>
    <cellStyle name="Standard 8 2 2 4" xfId="305"/>
    <cellStyle name="Standard 8 2 2 4 2" xfId="346"/>
    <cellStyle name="Standard 8 2 2 4 3" xfId="451"/>
    <cellStyle name="Standard 8 2 2 5" xfId="332"/>
    <cellStyle name="Standard 8 2 2 5 2" xfId="452"/>
    <cellStyle name="Standard 8 2 2 6" xfId="347"/>
    <cellStyle name="Standard 8 2 2 6 2" xfId="453"/>
    <cellStyle name="Standard 8 2 2 7" xfId="342"/>
    <cellStyle name="Standard 8 2 2 8" xfId="405"/>
    <cellStyle name="Standard 8 2 3" xfId="262"/>
    <cellStyle name="Standard 8 2 3 2" xfId="277"/>
    <cellStyle name="Standard 8 2 3 2 2" xfId="348"/>
    <cellStyle name="Standard 8 2 3 2 3" xfId="454"/>
    <cellStyle name="Standard 8 2 3 3" xfId="291"/>
    <cellStyle name="Standard 8 2 3 3 2" xfId="349"/>
    <cellStyle name="Standard 8 2 3 3 3" xfId="455"/>
    <cellStyle name="Standard 8 2 3 4" xfId="307"/>
    <cellStyle name="Standard 8 2 3 4 2" xfId="350"/>
    <cellStyle name="Standard 8 2 3 4 3" xfId="456"/>
    <cellStyle name="Standard 8 2 3 5" xfId="336"/>
    <cellStyle name="Standard 8 2 3 5 2" xfId="457"/>
    <cellStyle name="Standard 8 2 3 6" xfId="407"/>
    <cellStyle name="Standard 8 2 4" xfId="273"/>
    <cellStyle name="Standard 8 2 4 2" xfId="352"/>
    <cellStyle name="Standard 8 2 4 2 2" xfId="459"/>
    <cellStyle name="Standard 8 2 4 3" xfId="351"/>
    <cellStyle name="Standard 8 2 4 4" xfId="458"/>
    <cellStyle name="Standard 8 2 5" xfId="287"/>
    <cellStyle name="Standard 8 2 5 2" xfId="353"/>
    <cellStyle name="Standard 8 2 5 3" xfId="460"/>
    <cellStyle name="Standard 8 2 6" xfId="303"/>
    <cellStyle name="Standard 8 2 6 2" xfId="354"/>
    <cellStyle name="Standard 8 2 6 3" xfId="461"/>
    <cellStyle name="Standard 8 2 7" xfId="330"/>
    <cellStyle name="Standard 8 2 7 2" xfId="462"/>
    <cellStyle name="Standard 8 2 8" xfId="355"/>
    <cellStyle name="Standard 8 2 8 2" xfId="463"/>
    <cellStyle name="Standard 8 2 9" xfId="403"/>
    <cellStyle name="Standard 8 3" xfId="243"/>
    <cellStyle name="Standard 8 3 2" xfId="276"/>
    <cellStyle name="Standard 8 3 2 2" xfId="358"/>
    <cellStyle name="Standard 8 3 2 2 2" xfId="465"/>
    <cellStyle name="Standard 8 3 2 3" xfId="357"/>
    <cellStyle name="Standard 8 3 2 4" xfId="464"/>
    <cellStyle name="Standard 8 3 3" xfId="290"/>
    <cellStyle name="Standard 8 3 3 2" xfId="359"/>
    <cellStyle name="Standard 8 3 3 3" xfId="466"/>
    <cellStyle name="Standard 8 3 4" xfId="306"/>
    <cellStyle name="Standard 8 3 4 2" xfId="360"/>
    <cellStyle name="Standard 8 3 4 3" xfId="467"/>
    <cellStyle name="Standard 8 3 5" xfId="333"/>
    <cellStyle name="Standard 8 3 5 2" xfId="468"/>
    <cellStyle name="Standard 8 3 6" xfId="361"/>
    <cellStyle name="Standard 8 3 6 2" xfId="469"/>
    <cellStyle name="Standard 8 3 7" xfId="356"/>
    <cellStyle name="Standard 8 3 8" xfId="406"/>
    <cellStyle name="Standard 8 4" xfId="241"/>
    <cellStyle name="Standard 8 4 2" xfId="274"/>
    <cellStyle name="Standard 8 4 2 2" xfId="364"/>
    <cellStyle name="Standard 8 4 2 2 2" xfId="471"/>
    <cellStyle name="Standard 8 4 2 3" xfId="363"/>
    <cellStyle name="Standard 8 4 2 4" xfId="470"/>
    <cellStyle name="Standard 8 4 3" xfId="288"/>
    <cellStyle name="Standard 8 4 3 2" xfId="365"/>
    <cellStyle name="Standard 8 4 3 3" xfId="472"/>
    <cellStyle name="Standard 8 4 4" xfId="304"/>
    <cellStyle name="Standard 8 4 4 2" xfId="366"/>
    <cellStyle name="Standard 8 4 4 3" xfId="473"/>
    <cellStyle name="Standard 8 4 5" xfId="331"/>
    <cellStyle name="Standard 8 4 5 2" xfId="474"/>
    <cellStyle name="Standard 8 4 6" xfId="367"/>
    <cellStyle name="Standard 8 4 6 2" xfId="475"/>
    <cellStyle name="Standard 8 4 7" xfId="362"/>
    <cellStyle name="Standard 8 4 8" xfId="404"/>
    <cellStyle name="Standard 8 5" xfId="265"/>
    <cellStyle name="Standard 8 5 2" xfId="369"/>
    <cellStyle name="Standard 8 5 2 2" xfId="477"/>
    <cellStyle name="Standard 8 5 3" xfId="368"/>
    <cellStyle name="Standard 8 5 4" xfId="476"/>
    <cellStyle name="Standard 8 6" xfId="279"/>
    <cellStyle name="Standard 8 6 2" xfId="370"/>
    <cellStyle name="Standard 8 6 3" xfId="478"/>
    <cellStyle name="Standard 8 7" xfId="295"/>
    <cellStyle name="Standard 8 7 2" xfId="371"/>
    <cellStyle name="Standard 8 7 3" xfId="479"/>
    <cellStyle name="Standard 8 8" xfId="319"/>
    <cellStyle name="Standard 8 8 2" xfId="480"/>
    <cellStyle name="Standard 8 9" xfId="372"/>
    <cellStyle name="Standard 8 9 2" xfId="481"/>
    <cellStyle name="Standard 9" xfId="188"/>
    <cellStyle name="Standard_Abgabe von Abfällen 2003" xfId="278"/>
    <cellStyle name="Standard_GemVeroeff-Tab-NW_150805" xfId="246"/>
    <cellStyle name="Standard_GemVeroeff-Tab-NW_150805 2" xfId="247"/>
    <cellStyle name="Standard_GemVeroeff-Tab-RP_080805" xfId="250"/>
    <cellStyle name="Standard_GemVeroeff-Tab-SN_010805" xfId="256"/>
    <cellStyle name="Standard_Indikator15-Schaubilder" xfId="248"/>
    <cellStyle name="Standard_Indikator15-Schaubilder 2" xfId="257"/>
    <cellStyle name="Standard_Indikator15-Schaubilder 2 2" xfId="258"/>
    <cellStyle name="Standard_Indikator15-Schaubilder 3" xfId="259"/>
    <cellStyle name="Standard_Mappe2" xfId="249"/>
    <cellStyle name="Standard_SuV-Internet-neu" xfId="260"/>
    <cellStyle name="Standard_TabellenteilR1B1" xfId="245"/>
    <cellStyle name="Stil 1" xfId="189"/>
    <cellStyle name="Strich" xfId="190"/>
    <cellStyle name="Strich mit Ränder" xfId="191"/>
    <cellStyle name="Strich mit Ränder o+u" xfId="192"/>
    <cellStyle name="Strich mit Ränder o+u+r" xfId="193"/>
    <cellStyle name="Strich, ohne Rahmen" xfId="194"/>
    <cellStyle name="Strich, rechts Rand" xfId="195"/>
    <cellStyle name="Strich, rechts+u+o Rand" xfId="196"/>
    <cellStyle name="Strich,o+u Rand" xfId="197"/>
    <cellStyle name="Strich,o+u+ rechts Rand" xfId="198"/>
    <cellStyle name="Strich,Rahmen links" xfId="199"/>
    <cellStyle name="Strich,u+o Ränder" xfId="200"/>
    <cellStyle name="Strich; ohne Ränder" xfId="201"/>
    <cellStyle name="Strich; unten Rand" xfId="202"/>
    <cellStyle name="Strich;rechts + unten Rand" xfId="203"/>
    <cellStyle name="Strich_bilanzjo" xfId="204"/>
    <cellStyle name="style1582710005748" xfId="293"/>
    <cellStyle name="style1582710005828" xfId="294"/>
    <cellStyle name="Tabelle" xfId="205"/>
    <cellStyle name="TabFuss linksbündig" xfId="206"/>
    <cellStyle name="TabFuss linksbündig o.Ränder" xfId="207"/>
    <cellStyle name="TabFuss rechts" xfId="208"/>
    <cellStyle name="TabFuss rot." xfId="209"/>
    <cellStyle name="TabFuss rot. fett" xfId="210"/>
    <cellStyle name="TabKopf" xfId="211"/>
    <cellStyle name="TabKopf rot." xfId="212"/>
    <cellStyle name="TabKopf_li" xfId="213"/>
    <cellStyle name="Überschrift" xfId="43" builtinId="15" customBuiltin="1"/>
    <cellStyle name="Überschrift 1" xfId="44" builtinId="16" customBuiltin="1"/>
    <cellStyle name="Überschrift 1 2" xfId="214"/>
    <cellStyle name="Überschrift 1 3" xfId="215"/>
    <cellStyle name="Überschrift 1 4" xfId="373"/>
    <cellStyle name="Überschrift 1 5" xfId="482"/>
    <cellStyle name="Überschrift 1 6" xfId="483"/>
    <cellStyle name="Überschrift 2" xfId="45" builtinId="17" customBuiltin="1"/>
    <cellStyle name="Überschrift 2 2" xfId="216"/>
    <cellStyle name="Überschrift 2 3" xfId="217"/>
    <cellStyle name="Überschrift 2 4" xfId="374"/>
    <cellStyle name="Überschrift 2 5" xfId="484"/>
    <cellStyle name="Überschrift 2 6" xfId="485"/>
    <cellStyle name="Überschrift 3" xfId="46" builtinId="18" customBuiltin="1"/>
    <cellStyle name="Überschrift 3 2" xfId="218"/>
    <cellStyle name="Überschrift 3 3" xfId="219"/>
    <cellStyle name="Überschrift 3 4" xfId="375"/>
    <cellStyle name="Überschrift 3 5" xfId="486"/>
    <cellStyle name="Überschrift 3 6" xfId="487"/>
    <cellStyle name="Überschrift 4" xfId="47" builtinId="19" customBuiltin="1"/>
    <cellStyle name="Überschrift 4 2" xfId="220"/>
    <cellStyle name="Überschrift 4 3" xfId="221"/>
    <cellStyle name="Überschrift 4 4" xfId="376"/>
    <cellStyle name="Überschrift 4 5" xfId="488"/>
    <cellStyle name="Überschrift 4 6" xfId="489"/>
    <cellStyle name="Überschrift 5" xfId="222"/>
    <cellStyle name="Überschrift 6" xfId="223"/>
    <cellStyle name="Überschrift 7" xfId="377"/>
    <cellStyle name="Überschrift 8" xfId="490"/>
    <cellStyle name="Überschrift 9" xfId="491"/>
    <cellStyle name="Verknüpfte Zelle" xfId="48" builtinId="24" customBuiltin="1"/>
    <cellStyle name="Verknüpfte Zelle 2" xfId="224"/>
    <cellStyle name="Verknüpfte Zelle 3" xfId="225"/>
    <cellStyle name="Verknüpfte Zelle 4" xfId="378"/>
    <cellStyle name="Verknüpfte Zelle 5" xfId="492"/>
    <cellStyle name="Verknüpfte Zelle 6" xfId="493"/>
    <cellStyle name="Währung 2" xfId="226"/>
    <cellStyle name="Währung 2 2" xfId="227"/>
    <cellStyle name="Währung 2 2 2" xfId="228"/>
    <cellStyle name="Währung 2 2 2 2" xfId="268"/>
    <cellStyle name="Währung 2 2 2 2 2" xfId="382"/>
    <cellStyle name="Währung 2 2 2 2 3" xfId="494"/>
    <cellStyle name="Währung 2 2 2 3" xfId="282"/>
    <cellStyle name="Währung 2 2 2 3 2" xfId="381"/>
    <cellStyle name="Währung 2 2 2 4" xfId="298"/>
    <cellStyle name="Währung 2 2 2 5" xfId="325"/>
    <cellStyle name="Währung 2 2 2 6" xfId="398"/>
    <cellStyle name="Währung 2 2 3" xfId="229"/>
    <cellStyle name="Währung 2 2 3 2" xfId="269"/>
    <cellStyle name="Währung 2 2 3 2 2" xfId="384"/>
    <cellStyle name="Währung 2 2 3 2 3" xfId="495"/>
    <cellStyle name="Währung 2 2 3 3" xfId="283"/>
    <cellStyle name="Währung 2 2 3 3 2" xfId="383"/>
    <cellStyle name="Währung 2 2 3 4" xfId="299"/>
    <cellStyle name="Währung 2 2 3 5" xfId="326"/>
    <cellStyle name="Währung 2 2 3 6" xfId="399"/>
    <cellStyle name="Währung 2 2 4" xfId="267"/>
    <cellStyle name="Währung 2 2 4 2" xfId="385"/>
    <cellStyle name="Währung 2 2 4 3" xfId="496"/>
    <cellStyle name="Währung 2 2 5" xfId="281"/>
    <cellStyle name="Währung 2 2 5 2" xfId="380"/>
    <cellStyle name="Währung 2 2 6" xfId="297"/>
    <cellStyle name="Währung 2 2 7" xfId="324"/>
    <cellStyle name="Währung 2 2 8" xfId="397"/>
    <cellStyle name="Währung 2 3" xfId="266"/>
    <cellStyle name="Währung 2 3 2" xfId="386"/>
    <cellStyle name="Währung 2 3 3" xfId="497"/>
    <cellStyle name="Währung 2 4" xfId="280"/>
    <cellStyle name="Währung 2 4 2" xfId="379"/>
    <cellStyle name="Währung 2 5" xfId="296"/>
    <cellStyle name="Währung 2 6" xfId="323"/>
    <cellStyle name="Währung 2 7" xfId="396"/>
    <cellStyle name="Währung 3" xfId="230"/>
    <cellStyle name="Währung 3 2" xfId="231"/>
    <cellStyle name="Währung 3 2 2" xfId="271"/>
    <cellStyle name="Währung 3 2 2 2" xfId="389"/>
    <cellStyle name="Währung 3 2 2 3" xfId="498"/>
    <cellStyle name="Währung 3 2 3" xfId="285"/>
    <cellStyle name="Währung 3 2 3 2" xfId="388"/>
    <cellStyle name="Währung 3 2 4" xfId="301"/>
    <cellStyle name="Währung 3 2 5" xfId="328"/>
    <cellStyle name="Währung 3 2 6" xfId="401"/>
    <cellStyle name="Währung 3 3" xfId="232"/>
    <cellStyle name="Währung 3 3 2" xfId="272"/>
    <cellStyle name="Währung 3 3 2 2" xfId="391"/>
    <cellStyle name="Währung 3 3 2 3" xfId="499"/>
    <cellStyle name="Währung 3 3 3" xfId="286"/>
    <cellStyle name="Währung 3 3 3 2" xfId="390"/>
    <cellStyle name="Währung 3 3 4" xfId="302"/>
    <cellStyle name="Währung 3 3 5" xfId="329"/>
    <cellStyle name="Währung 3 3 6" xfId="402"/>
    <cellStyle name="Währung 3 4" xfId="270"/>
    <cellStyle name="Währung 3 4 2" xfId="392"/>
    <cellStyle name="Währung 3 4 3" xfId="500"/>
    <cellStyle name="Währung 3 5" xfId="284"/>
    <cellStyle name="Währung 3 5 2" xfId="387"/>
    <cellStyle name="Währung 3 6" xfId="300"/>
    <cellStyle name="Währung 3 7" xfId="327"/>
    <cellStyle name="Währung 3 8" xfId="400"/>
    <cellStyle name="Währung_GemVeroeff-Tab-TH_080805" xfId="261"/>
    <cellStyle name="Warnender Text" xfId="49" builtinId="11" customBuiltin="1"/>
    <cellStyle name="Warnender Text 2" xfId="233"/>
    <cellStyle name="Warnender Text 3" xfId="393"/>
    <cellStyle name="Warnender Text 4" xfId="501"/>
    <cellStyle name="Warnender Text 5" xfId="502"/>
    <cellStyle name="ZeilenNr.hinten" xfId="234"/>
    <cellStyle name="ZeilenNr.vorne" xfId="235"/>
    <cellStyle name="Zelle mit Rand" xfId="50"/>
    <cellStyle name="Zelle überprüfen" xfId="51" builtinId="23" customBuiltin="1"/>
    <cellStyle name="Zelle überprüfen 2" xfId="236"/>
    <cellStyle name="Zelle überprüfen 3" xfId="394"/>
    <cellStyle name="Zelle überprüfen 4" xfId="503"/>
    <cellStyle name="Zelle überprüfen 5" xfId="504"/>
    <cellStyle name="Zwischentitel" xfId="237"/>
    <cellStyle name="Обычный_2++" xfId="238"/>
  </cellStyles>
  <dxfs count="1">
    <dxf>
      <fill>
        <patternFill>
          <bgColor theme="6" tint="0.79998168889431442"/>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worksheet" Target="worksheets/sheet181.xml"/><Relationship Id="rId186" Type="http://schemas.openxmlformats.org/officeDocument/2006/relationships/worksheet" Target="worksheets/sheet186.xml"/><Relationship Id="rId216" Type="http://schemas.openxmlformats.org/officeDocument/2006/relationships/theme" Target="theme/theme1.xml"/><Relationship Id="rId211" Type="http://schemas.openxmlformats.org/officeDocument/2006/relationships/worksheet" Target="worksheets/sheet21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6" Type="http://schemas.openxmlformats.org/officeDocument/2006/relationships/worksheet" Target="worksheets/sheet206.xml"/><Relationship Id="rId201" Type="http://schemas.openxmlformats.org/officeDocument/2006/relationships/worksheet" Target="worksheets/sheet20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calcChain" Target="calcChain.xml"/><Relationship Id="rId3" Type="http://schemas.openxmlformats.org/officeDocument/2006/relationships/worksheet" Target="worksheets/sheet3.xml"/><Relationship Id="rId214" Type="http://schemas.openxmlformats.org/officeDocument/2006/relationships/worksheet" Target="worksheets/sheet214.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Titelblatt!B42"/></Relationships>
</file>

<file path=xl/drawings/_rels/drawing2.xml.rels><?xml version="1.0" encoding="UTF-8" standalone="yes"?>
<Relationships xmlns="http://schemas.openxmlformats.org/package/2006/relationships"><Relationship Id="rId1" Type="http://schemas.openxmlformats.org/officeDocument/2006/relationships/hyperlink" Target="#Titelblatt!B42"/></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Tabellenverzeichnis!A234"/></Relationships>
</file>

<file path=xl/drawings/_rels/drawing4.xml.rels><?xml version="1.0" encoding="UTF-8" standalone="yes"?>
<Relationships xmlns="http://schemas.openxmlformats.org/package/2006/relationships"><Relationship Id="rId1" Type="http://schemas.openxmlformats.org/officeDocument/2006/relationships/hyperlink" Target="#Titelblatt!B42"/></Relationships>
</file>

<file path=xl/drawings/drawing1.xml><?xml version="1.0" encoding="utf-8"?>
<xdr:wsDr xmlns:xdr="http://schemas.openxmlformats.org/drawingml/2006/spreadsheetDrawing" xmlns:a="http://schemas.openxmlformats.org/drawingml/2006/main">
  <xdr:twoCellAnchor>
    <xdr:from>
      <xdr:col>0</xdr:col>
      <xdr:colOff>76200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3" name="AutoShape 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4" name="AutoShape 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5" name="AutoShape 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6" name="Rectangle 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7" name="AutoShape 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8" name="AutoShape 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9" name="AutoShape 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0" name="AutoShape 9"/>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1" name="Rectangle 10">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2" name="AutoShape 1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3" name="AutoShape 1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4" name="AutoShape 1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5" name="AutoShape 1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6" name="Rectangle 1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7" name="AutoShape 1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8" name="AutoShape 1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9" name="AutoShape 1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0" name="Rectangle 19">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editAs="oneCell">
    <xdr:from>
      <xdr:col>0</xdr:col>
      <xdr:colOff>19050</xdr:colOff>
      <xdr:row>1</xdr:row>
      <xdr:rowOff>28575</xdr:rowOff>
    </xdr:from>
    <xdr:to>
      <xdr:col>7</xdr:col>
      <xdr:colOff>445770</xdr:colOff>
      <xdr:row>51</xdr:row>
      <xdr:rowOff>0</xdr:rowOff>
    </xdr:to>
    <xdr:pic>
      <xdr:nvPicPr>
        <xdr:cNvPr id="22" name="Grafik 21"/>
        <xdr:cNvPicPr/>
      </xdr:nvPicPr>
      <xdr:blipFill>
        <a:blip xmlns:r="http://schemas.openxmlformats.org/officeDocument/2006/relationships" r:embed="rId2"/>
        <a:stretch>
          <a:fillRect/>
        </a:stretch>
      </xdr:blipFill>
      <xdr:spPr>
        <a:xfrm>
          <a:off x="19050" y="276225"/>
          <a:ext cx="5760720" cy="8067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3" name="AutoShape 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4" name="AutoShape 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5" name="AutoShape 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6" name="Rectangle 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7" name="AutoShape 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8" name="AutoShape 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9" name="AutoShape 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0" name="AutoShape 9"/>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1" name="Rectangle 10">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2" name="AutoShape 1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3" name="AutoShape 1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4" name="AutoShape 1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5" name="AutoShape 1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6" name="Rectangle 1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7" name="AutoShape 1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8" name="AutoShape 1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9" name="AutoShape 1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0" name="Rectangle 19">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748</xdr:row>
      <xdr:rowOff>0</xdr:rowOff>
    </xdr:from>
    <xdr:to>
      <xdr:col>0</xdr:col>
      <xdr:colOff>0</xdr:colOff>
      <xdr:row>748</xdr:row>
      <xdr:rowOff>0</xdr:rowOff>
    </xdr:to>
    <xdr:sp macro="" textlink="">
      <xdr:nvSpPr>
        <xdr:cNvPr id="874285" name="AutoShape 13">
          <a:hlinkClick xmlns:r="http://schemas.openxmlformats.org/officeDocument/2006/relationships" r:id="rId1"/>
        </xdr:cNvPr>
        <xdr:cNvSpPr>
          <a:spLocks noChangeArrowheads="1"/>
        </xdr:cNvSpPr>
      </xdr:nvSpPr>
      <xdr:spPr bwMode="auto">
        <a:xfrm rot="10800000">
          <a:off x="0" y="46091475"/>
          <a:ext cx="0" cy="28575"/>
        </a:xfrm>
        <a:prstGeom prst="triangle">
          <a:avLst>
            <a:gd name="adj" fmla="val 50000"/>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0</xdr:colOff>
      <xdr:row>0</xdr:row>
      <xdr:rowOff>0</xdr:rowOff>
    </xdr:from>
    <xdr:to>
      <xdr:col>0</xdr:col>
      <xdr:colOff>135128</xdr:colOff>
      <xdr:row>0</xdr:row>
      <xdr:rowOff>0</xdr:rowOff>
    </xdr:to>
    <xdr:sp macro="" textlink="">
      <xdr:nvSpPr>
        <xdr:cNvPr id="120860" name="Rectangle 28"/>
        <xdr:cNvSpPr>
          <a:spLocks noChangeArrowheads="1"/>
        </xdr:cNvSpPr>
      </xdr:nvSpPr>
      <xdr:spPr bwMode="auto">
        <a:xfrm>
          <a:off x="0" y="0"/>
          <a:ext cx="144780" cy="0"/>
        </a:xfrm>
        <a:prstGeom prst="rect">
          <a:avLst/>
        </a:prstGeom>
        <a:solidFill>
          <a:srgbClr xmlns:mc="http://schemas.openxmlformats.org/markup-compatibility/2006" xmlns:a14="http://schemas.microsoft.com/office/drawing/2010/main" val="FFFF00" mc:Ignorable="a14" a14:legacySpreadsheetColorIndex="34"/>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27432" anchor="ctr" upright="1"/>
        <a:lstStyle/>
        <a:p>
          <a:pPr algn="ctr" rtl="0">
            <a:defRPr sz="1000"/>
          </a:pPr>
          <a:r>
            <a:rPr lang="de-DE" sz="1000" b="0" i="0" u="none" strike="noStrike" baseline="0">
              <a:solidFill>
                <a:srgbClr val="000000"/>
              </a:solidFill>
              <a:latin typeface="Arial"/>
              <a:cs typeface="Arial"/>
            </a:rPr>
            <a:t>zurück</a:t>
          </a:r>
          <a:endParaRPr lang="de-DE"/>
        </a:p>
      </xdr:txBody>
    </xdr:sp>
    <xdr:clientData fPrintsWithSheet="0"/>
  </xdr:twoCellAnchor>
  <xdr:twoCellAnchor>
    <xdr:from>
      <xdr:col>3</xdr:col>
      <xdr:colOff>428622</xdr:colOff>
      <xdr:row>5</xdr:row>
      <xdr:rowOff>38100</xdr:rowOff>
    </xdr:from>
    <xdr:to>
      <xdr:col>4</xdr:col>
      <xdr:colOff>640926</xdr:colOff>
      <xdr:row>8</xdr:row>
      <xdr:rowOff>0</xdr:rowOff>
    </xdr:to>
    <xdr:grpSp>
      <xdr:nvGrpSpPr>
        <xdr:cNvPr id="874287" name="Group 41"/>
        <xdr:cNvGrpSpPr>
          <a:grpSpLocks/>
        </xdr:cNvGrpSpPr>
      </xdr:nvGrpSpPr>
      <xdr:grpSpPr bwMode="auto">
        <a:xfrm>
          <a:off x="1162047" y="914400"/>
          <a:ext cx="898104" cy="447675"/>
          <a:chOff x="657" y="28"/>
          <a:chExt cx="86" cy="49"/>
        </a:xfrm>
      </xdr:grpSpPr>
      <xdr:pic>
        <xdr:nvPicPr>
          <xdr:cNvPr id="874288" name="Picture 4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7" y="28"/>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874289"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30" y="64"/>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3" name="AutoShape 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4" name="AutoShape 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5" name="AutoShape 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6" name="Rectangle 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7" name="AutoShape 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8" name="AutoShape 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9" name="AutoShape 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0" name="AutoShape 9"/>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1" name="Rectangle 10">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2" name="AutoShape 1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3" name="AutoShape 1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4" name="AutoShape 1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5" name="AutoShape 1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6" name="Rectangle 1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7" name="AutoShape 1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8" name="AutoShape 1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9" name="AutoShape 1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0" name="Rectangle 19">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wsDr>
</file>

<file path=xl/drawings/drawing5.xml><?xml version="1.0" encoding="utf-8"?>
<xdr:wsDr xmlns:xdr="http://schemas.openxmlformats.org/drawingml/2006/spreadsheetDrawing" xmlns:a="http://schemas.openxmlformats.org/drawingml/2006/main">
  <xdr:oneCellAnchor>
    <xdr:from>
      <xdr:col>1</xdr:col>
      <xdr:colOff>638175</xdr:colOff>
      <xdr:row>3</xdr:row>
      <xdr:rowOff>19050</xdr:rowOff>
    </xdr:from>
    <xdr:ext cx="184731" cy="264560"/>
    <xdr:sp macro="" textlink="">
      <xdr:nvSpPr>
        <xdr:cNvPr id="2" name="Textfeld 1"/>
        <xdr:cNvSpPr txBox="1"/>
      </xdr:nvSpPr>
      <xdr:spPr>
        <a:xfrm>
          <a:off x="2314575" y="504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wsDr>
</file>

<file path=xl/drawings/drawing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24</xdr:col>
      <xdr:colOff>209436</xdr:colOff>
      <xdr:row>10</xdr:row>
      <xdr:rowOff>31715</xdr:rowOff>
    </xdr:to>
    <xdr:sp macro="" textlink="">
      <xdr:nvSpPr>
        <xdr:cNvPr id="2" name="EsriDoNotEdit"/>
        <xdr:cNvSpPr/>
      </xdr:nvSpPr>
      <xdr:spPr>
        <a:xfrm>
          <a:off x="0" y="0"/>
          <a:ext cx="18497436" cy="1650965"/>
        </a:xfrm>
        <a:prstGeom prst="rect">
          <a:avLst/>
        </a:prstGeom>
        <a:noFill/>
      </xdr:spPr>
      <xdr:txBody>
        <a:bodyPr wrap="none" lIns="91440" tIns="45720" rIns="91440" bIns="45720">
          <a:spAutoFit/>
        </a:bodyPr>
        <a:lstStyle/>
        <a:p>
          <a:pPr algn="ctr"/>
          <a:r>
            <a:rPr lang="de-DE"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NICHT BEARBEITEN </a:t>
          </a:r>
        </a:p>
        <a:p>
          <a:pPr algn="ctr"/>
          <a:r>
            <a:rPr lang="de-DE"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Ist nur für die Verwendung durch Esri vorgesehen</a:t>
          </a:r>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printerSettings" Target="../printerSettings/printerSettings100.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1.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2.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3.xml.rels><?xml version="1.0" encoding="UTF-8" standalone="yes"?>
<Relationships xmlns="http://schemas.openxmlformats.org/package/2006/relationships"><Relationship Id="rId3" Type="http://schemas.openxmlformats.org/officeDocument/2006/relationships/printerSettings" Target="../printerSettings/printerSettings103.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4.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5.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6.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mailto:poststelle@it.nrw.de" TargetMode="External"/><Relationship Id="rId7" Type="http://schemas.openxmlformats.org/officeDocument/2006/relationships/printerSettings" Target="../printerSettings/printerSettings2.bin"/><Relationship Id="rId2" Type="http://schemas.openxmlformats.org/officeDocument/2006/relationships/hyperlink" Target="http://www.ugrdl.de/" TargetMode="External"/><Relationship Id="rId1" Type="http://schemas.openxmlformats.org/officeDocument/2006/relationships/hyperlink" Target="http://www.statistikportal.de/" TargetMode="External"/><Relationship Id="rId6" Type="http://schemas.openxmlformats.org/officeDocument/2006/relationships/hyperlink" Target="https://www.statistikportal.de/de/ugrdl" TargetMode="External"/><Relationship Id="rId5" Type="http://schemas.openxmlformats.org/officeDocument/2006/relationships/hyperlink" Target="http://www.ugrdl.de/" TargetMode="External"/><Relationship Id="rId4" Type="http://schemas.openxmlformats.org/officeDocument/2006/relationships/hyperlink" Target="http://www.it.nrw/"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ugrdl.de/" TargetMode="Externa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hyperlink" Target="https://www.destatis.de/GPStatistik/receive/DESerie_serie_00000053" TargetMode="External"/><Relationship Id="rId2" Type="http://schemas.openxmlformats.org/officeDocument/2006/relationships/hyperlink" Target="https://www.statistikportal.de/de/veroeffentlichungen/methodenbericht-zur-flaechenerhebung" TargetMode="External"/><Relationship Id="rId1" Type="http://schemas.openxmlformats.org/officeDocument/2006/relationships/hyperlink" Target="https://www.statistikportal.de/de/ugrdl/ergebnisse/flaeche-und-raum" TargetMode="External"/><Relationship Id="rId4"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8" Type="http://schemas.openxmlformats.org/officeDocument/2006/relationships/hyperlink" Target="mailto:ugr@statistik.hessen.de" TargetMode="External"/><Relationship Id="rId13" Type="http://schemas.openxmlformats.org/officeDocument/2006/relationships/hyperlink" Target="mailto:ugr@destatis.de" TargetMode="External"/><Relationship Id="rId18" Type="http://schemas.openxmlformats.org/officeDocument/2006/relationships/hyperlink" Target="http://www.it.nrw/" TargetMode="External"/><Relationship Id="rId26" Type="http://schemas.openxmlformats.org/officeDocument/2006/relationships/hyperlink" Target="http://www.statistik.sachsen-anhalt.de/" TargetMode="External"/><Relationship Id="rId3" Type="http://schemas.openxmlformats.org/officeDocument/2006/relationships/hyperlink" Target="mailto:uwe.mahnecke@lskn.niedersachsen.de" TargetMode="External"/><Relationship Id="rId21" Type="http://schemas.openxmlformats.org/officeDocument/2006/relationships/hyperlink" Target="http://www.statistik.hessen.de/" TargetMode="External"/><Relationship Id="rId7" Type="http://schemas.openxmlformats.org/officeDocument/2006/relationships/hyperlink" Target="mailto:%20ugr@statistik-nord.de" TargetMode="External"/><Relationship Id="rId12" Type="http://schemas.openxmlformats.org/officeDocument/2006/relationships/hyperlink" Target="mailto:ugr@statistik.bremen.de" TargetMode="External"/><Relationship Id="rId17" Type="http://schemas.openxmlformats.org/officeDocument/2006/relationships/hyperlink" Target="http://www.statistik.niedersachsen.de/" TargetMode="External"/><Relationship Id="rId25" Type="http://schemas.openxmlformats.org/officeDocument/2006/relationships/hyperlink" Target="http://www.statistik.sachsen.de/" TargetMode="External"/><Relationship Id="rId33" Type="http://schemas.openxmlformats.org/officeDocument/2006/relationships/printerSettings" Target="../printerSettings/printerSettings5.bin"/><Relationship Id="rId2" Type="http://schemas.openxmlformats.org/officeDocument/2006/relationships/hyperlink" Target="mailto:%20ugr@statistik-mv.de" TargetMode="External"/><Relationship Id="rId16" Type="http://schemas.openxmlformats.org/officeDocument/2006/relationships/hyperlink" Target="http://www.statistik.bayern.de/" TargetMode="External"/><Relationship Id="rId20" Type="http://schemas.openxmlformats.org/officeDocument/2006/relationships/hyperlink" Target="http://www.statistik-nord.de/" TargetMode="External"/><Relationship Id="rId29" Type="http://schemas.openxmlformats.org/officeDocument/2006/relationships/hyperlink" Target="http://www.statistik.rlp.de/" TargetMode="External"/><Relationship Id="rId1" Type="http://schemas.openxmlformats.org/officeDocument/2006/relationships/hyperlink" Target="mailto:ugrdl@stala.bwl.de" TargetMode="External"/><Relationship Id="rId6" Type="http://schemas.openxmlformats.org/officeDocument/2006/relationships/hyperlink" Target="mailto:%20ugr@statistik.rlp.de" TargetMode="External"/><Relationship Id="rId11" Type="http://schemas.openxmlformats.org/officeDocument/2006/relationships/hyperlink" Target="mailto:%20ugr@stala.mi.sachsen-anhalt.de" TargetMode="External"/><Relationship Id="rId24" Type="http://schemas.openxmlformats.org/officeDocument/2006/relationships/hyperlink" Target="http://www.liki.nrw.de/" TargetMode="External"/><Relationship Id="rId32" Type="http://schemas.openxmlformats.org/officeDocument/2006/relationships/hyperlink" Target="mailto:Marcus.Eichhorn@lau.mlu.sachsen-anhalt.de" TargetMode="External"/><Relationship Id="rId5" Type="http://schemas.openxmlformats.org/officeDocument/2006/relationships/hyperlink" Target="mailto:ugrdl@it.nrw.de" TargetMode="External"/><Relationship Id="rId15" Type="http://schemas.openxmlformats.org/officeDocument/2006/relationships/hyperlink" Target="http://www.statistik-mv.de/" TargetMode="External"/><Relationship Id="rId23" Type="http://schemas.openxmlformats.org/officeDocument/2006/relationships/hyperlink" Target="http://www.destatis.de/" TargetMode="External"/><Relationship Id="rId28" Type="http://schemas.openxmlformats.org/officeDocument/2006/relationships/hyperlink" Target="http://www.statistik-berlin-brandenburg.de/" TargetMode="External"/><Relationship Id="rId10" Type="http://schemas.openxmlformats.org/officeDocument/2006/relationships/hyperlink" Target="mailto:%20oliver.gressmann@statistik.thueringen.de" TargetMode="External"/><Relationship Id="rId19" Type="http://schemas.openxmlformats.org/officeDocument/2006/relationships/hyperlink" Target="http://www.statistik.saarland.de/" TargetMode="External"/><Relationship Id="rId31" Type="http://schemas.openxmlformats.org/officeDocument/2006/relationships/hyperlink" Target="mailto:k.schneider@lzd.saarland.de" TargetMode="External"/><Relationship Id="rId4" Type="http://schemas.openxmlformats.org/officeDocument/2006/relationships/hyperlink" Target="mailto:ugr@statistik-bbb.de" TargetMode="External"/><Relationship Id="rId9" Type="http://schemas.openxmlformats.org/officeDocument/2006/relationships/hyperlink" Target="mailto:analyse@statistik.sachsen.de" TargetMode="External"/><Relationship Id="rId14" Type="http://schemas.openxmlformats.org/officeDocument/2006/relationships/hyperlink" Target="http://www.statistik-bw.de/" TargetMode="External"/><Relationship Id="rId22" Type="http://schemas.openxmlformats.org/officeDocument/2006/relationships/hyperlink" Target="http://www.statistik.thueringen.de/" TargetMode="External"/><Relationship Id="rId27" Type="http://schemas.openxmlformats.org/officeDocument/2006/relationships/hyperlink" Target="http://www.statistik.bremen.de/" TargetMode="External"/><Relationship Id="rId30" Type="http://schemas.openxmlformats.org/officeDocument/2006/relationships/hyperlink" Target="mailto:ugr@statistik.bayern.de" TargetMode="Externa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hyperlink" Target="http://www.statistikportal.de/de/ugrdl/ergebnisse/gase" TargetMode="External"/><Relationship Id="rId1" Type="http://schemas.openxmlformats.org/officeDocument/2006/relationships/hyperlink" Target="https://www.statistikportal.de/de/ugrdl/ergebnisse/gase" TargetMode="External"/></Relationships>
</file>

<file path=xl/worksheets/_rels/sheet82.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85.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86.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87.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88.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89.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1.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2.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3.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5.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6.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7.xml.rels><?xml version="1.0" encoding="UTF-8" standalone="yes"?>
<Relationships xmlns="http://schemas.openxmlformats.org/package/2006/relationships"><Relationship Id="rId3" Type="http://schemas.openxmlformats.org/officeDocument/2006/relationships/printerSettings" Target="../printerSettings/printerSettings97.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8.xml.rels><?xml version="1.0" encoding="UTF-8" standalone="yes"?>
<Relationships xmlns="http://schemas.openxmlformats.org/package/2006/relationships"><Relationship Id="rId3" Type="http://schemas.openxmlformats.org/officeDocument/2006/relationships/printerSettings" Target="../printerSettings/printerSettings98.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9.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autoPageBreaks="0"/>
  </sheetPr>
  <dimension ref="A1:E1"/>
  <sheetViews>
    <sheetView showGridLines="0" showRowColHeaders="0" tabSelected="1" zoomScaleNormal="100" workbookViewId="0">
      <selection sqref="A1:B1"/>
    </sheetView>
  </sheetViews>
  <sheetFormatPr baseColWidth="10" defaultColWidth="11.453125" defaultRowHeight="12.5"/>
  <cols>
    <col min="1" max="4" width="11.453125" style="16" customWidth="1"/>
    <col min="5" max="6" width="11.453125" style="16"/>
    <col min="7" max="7" width="11.453125" style="16" customWidth="1"/>
    <col min="8" max="16384" width="11.453125" style="16"/>
  </cols>
  <sheetData>
    <row r="1" spans="1:5" s="33" customFormat="1" ht="19.5" customHeight="1">
      <c r="A1" s="1251" t="s">
        <v>320</v>
      </c>
      <c r="B1" s="1251"/>
      <c r="D1" s="1251" t="s">
        <v>321</v>
      </c>
      <c r="E1" s="1251"/>
    </row>
  </sheetData>
  <mergeCells count="2">
    <mergeCell ref="A1:B1"/>
    <mergeCell ref="D1:E1"/>
  </mergeCells>
  <hyperlinks>
    <hyperlink ref="D1:E1" location="Inhalt!A1" display="Zum Inhalt"/>
    <hyperlink ref="A1:B1" location="Impressum!A1" display="Zum Impressum"/>
  </hyperlinks>
  <pageMargins left="0.78740157480314965" right="0.23622047244094491" top="1.1811023622047245" bottom="0.78740157480314965" header="0.39370078740157483" footer="0.39370078740157483"/>
  <pageSetup paperSize="9" orientation="portrait" horizontalDpi="4294967294" verticalDpi="300" r:id="rId1"/>
  <headerFooter alignWithMargins="0">
    <oddHeader>&amp;CSeite &amp;P von &amp;N</oddHeader>
    <oddFooter>&amp;CStatistische Ämter der Länder – Indikatoren und Kennzahlen, UGRdL 2018</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autoPageBreaks="0"/>
  </sheetPr>
  <dimension ref="A1:AA120"/>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53125" defaultRowHeight="12.5"/>
  <cols>
    <col min="1" max="1" width="25.453125" style="84" customWidth="1"/>
    <col min="2" max="24" width="12.54296875" style="84" customWidth="1"/>
    <col min="25" max="16384" width="11.453125" style="53"/>
  </cols>
  <sheetData>
    <row r="1" spans="1:27" ht="13">
      <c r="A1" s="691" t="s">
        <v>322</v>
      </c>
    </row>
    <row r="3" spans="1:27" ht="13">
      <c r="A3" s="54" t="s">
        <v>479</v>
      </c>
      <c r="B3" s="87" t="s">
        <v>1198</v>
      </c>
      <c r="C3" s="54"/>
    </row>
    <row r="5" spans="1:27" ht="12.75" customHeight="1">
      <c r="A5" s="684" t="s">
        <v>433</v>
      </c>
      <c r="B5" s="88">
        <v>1996</v>
      </c>
      <c r="C5" s="88">
        <v>1997</v>
      </c>
      <c r="D5" s="88">
        <v>1998</v>
      </c>
      <c r="E5" s="88">
        <v>1999</v>
      </c>
      <c r="F5" s="88">
        <v>2000</v>
      </c>
      <c r="G5" s="88">
        <v>2001</v>
      </c>
      <c r="H5" s="88">
        <v>2002</v>
      </c>
      <c r="I5" s="88">
        <v>2003</v>
      </c>
      <c r="J5" s="88">
        <v>2004</v>
      </c>
      <c r="K5" s="88">
        <v>2005</v>
      </c>
      <c r="L5" s="88">
        <v>2006</v>
      </c>
      <c r="M5" s="88">
        <v>2007</v>
      </c>
      <c r="N5" s="88">
        <v>2008</v>
      </c>
      <c r="O5" s="88">
        <v>2009</v>
      </c>
      <c r="P5" s="88">
        <v>2010</v>
      </c>
      <c r="Q5" s="88">
        <v>2011</v>
      </c>
      <c r="R5" s="88">
        <v>2012</v>
      </c>
      <c r="S5" s="88">
        <v>2013</v>
      </c>
      <c r="T5" s="88">
        <v>2014</v>
      </c>
      <c r="U5" s="88">
        <v>2015</v>
      </c>
      <c r="V5" s="279">
        <v>2016</v>
      </c>
      <c r="W5" s="88">
        <v>2017</v>
      </c>
      <c r="X5" s="764">
        <v>2018</v>
      </c>
    </row>
    <row r="6" spans="1:27">
      <c r="A6" s="89"/>
      <c r="B6" s="90"/>
      <c r="C6" s="90"/>
      <c r="D6" s="90"/>
      <c r="E6" s="90"/>
    </row>
    <row r="7" spans="1:27" ht="13">
      <c r="B7" s="1268" t="s">
        <v>434</v>
      </c>
      <c r="C7" s="1268"/>
      <c r="D7" s="1268"/>
      <c r="E7" s="1268"/>
      <c r="F7" s="1268"/>
      <c r="G7" s="1268" t="s">
        <v>434</v>
      </c>
      <c r="H7" s="1268"/>
      <c r="I7" s="1268"/>
      <c r="J7" s="1268"/>
      <c r="K7" s="1268"/>
      <c r="L7" s="1268" t="s">
        <v>434</v>
      </c>
      <c r="M7" s="1268"/>
      <c r="N7" s="1268"/>
      <c r="O7" s="1268"/>
      <c r="P7" s="1268"/>
      <c r="Q7" s="1268" t="s">
        <v>434</v>
      </c>
      <c r="R7" s="1268"/>
      <c r="S7" s="1268"/>
      <c r="T7" s="1268"/>
      <c r="U7" s="1268"/>
      <c r="V7" s="1268" t="s">
        <v>434</v>
      </c>
      <c r="W7" s="1268"/>
      <c r="X7" s="1268"/>
      <c r="Y7" s="1268"/>
      <c r="Z7" s="1268"/>
      <c r="AA7" s="207"/>
    </row>
    <row r="8" spans="1:27">
      <c r="A8" s="89"/>
      <c r="B8" s="91"/>
      <c r="C8" s="91"/>
      <c r="D8" s="91"/>
      <c r="E8" s="91"/>
    </row>
    <row r="9" spans="1:27">
      <c r="A9" s="81" t="s">
        <v>435</v>
      </c>
      <c r="B9" s="825">
        <v>11264.83</v>
      </c>
      <c r="C9" s="825">
        <v>8218.2059999999983</v>
      </c>
      <c r="D9" s="825">
        <v>8119.8136159999995</v>
      </c>
      <c r="E9" s="825">
        <v>10002.651</v>
      </c>
      <c r="F9" s="825">
        <v>10422.924999999999</v>
      </c>
      <c r="G9" s="825">
        <v>9328.0730000000003</v>
      </c>
      <c r="H9" s="825">
        <v>8508.9809999999998</v>
      </c>
      <c r="I9" s="825">
        <v>6677.9406770000014</v>
      </c>
      <c r="J9" s="836">
        <v>5620.0934000000007</v>
      </c>
      <c r="K9" s="836">
        <v>4829.1912000000002</v>
      </c>
      <c r="L9" s="836">
        <v>5391.8762000000006</v>
      </c>
      <c r="M9" s="836">
        <v>5942.1851999999999</v>
      </c>
      <c r="N9" s="836">
        <v>5941.4336999999996</v>
      </c>
      <c r="O9" s="836">
        <v>4647.342200000001</v>
      </c>
      <c r="P9" s="836">
        <v>4513.4267999999993</v>
      </c>
      <c r="Q9" s="836">
        <v>4815.6092000000008</v>
      </c>
      <c r="R9" s="836">
        <v>5155.2034999999996</v>
      </c>
      <c r="S9" s="836">
        <v>5797.6087000000007</v>
      </c>
      <c r="T9" s="825">
        <v>6046.7470000000003</v>
      </c>
      <c r="U9" s="825">
        <v>5449.7439999999997</v>
      </c>
      <c r="V9" s="825">
        <v>5568.1713</v>
      </c>
      <c r="W9" s="825">
        <v>5629.7991000000002</v>
      </c>
      <c r="X9" s="813">
        <v>6309.7512999999999</v>
      </c>
    </row>
    <row r="10" spans="1:27">
      <c r="A10" s="81" t="s">
        <v>436</v>
      </c>
      <c r="B10" s="816">
        <v>9164.4</v>
      </c>
      <c r="C10" s="816">
        <v>7757.3</v>
      </c>
      <c r="D10" s="816">
        <v>6929.5</v>
      </c>
      <c r="E10" s="816">
        <v>6736.8</v>
      </c>
      <c r="F10" s="825">
        <v>6789.5</v>
      </c>
      <c r="G10" s="825">
        <v>6563.2</v>
      </c>
      <c r="H10" s="825">
        <v>6607.4</v>
      </c>
      <c r="I10" s="815">
        <v>5427.2</v>
      </c>
      <c r="J10" s="836">
        <v>5474.4</v>
      </c>
      <c r="K10" s="836">
        <v>5216</v>
      </c>
      <c r="L10" s="836">
        <v>5177.7</v>
      </c>
      <c r="M10" s="836">
        <v>5358</v>
      </c>
      <c r="N10" s="836">
        <v>5441.4</v>
      </c>
      <c r="O10" s="836">
        <v>5293</v>
      </c>
      <c r="P10" s="836">
        <v>4187.3990000000003</v>
      </c>
      <c r="Q10" s="836">
        <v>4519.9449999999997</v>
      </c>
      <c r="R10" s="836">
        <v>4640</v>
      </c>
      <c r="S10" s="836">
        <v>5615</v>
      </c>
      <c r="T10" s="825">
        <v>5661</v>
      </c>
      <c r="U10" s="825">
        <v>6315.3810000000003</v>
      </c>
      <c r="V10" s="825">
        <v>7017.491</v>
      </c>
      <c r="W10" s="825">
        <v>6475.8580000000002</v>
      </c>
      <c r="X10" s="813">
        <v>6352.1329999999998</v>
      </c>
    </row>
    <row r="11" spans="1:27">
      <c r="A11" s="81" t="s">
        <v>437</v>
      </c>
      <c r="B11" s="825" t="s">
        <v>356</v>
      </c>
      <c r="C11" s="825" t="s">
        <v>356</v>
      </c>
      <c r="D11" s="825">
        <v>368</v>
      </c>
      <c r="E11" s="825">
        <v>589</v>
      </c>
      <c r="F11" s="825" t="s">
        <v>356</v>
      </c>
      <c r="G11" s="825" t="s">
        <v>356</v>
      </c>
      <c r="H11" s="825" t="s">
        <v>356</v>
      </c>
      <c r="I11" s="825">
        <v>75.3</v>
      </c>
      <c r="J11" s="836">
        <v>82.8</v>
      </c>
      <c r="K11" s="825" t="s">
        <v>356</v>
      </c>
      <c r="L11" s="808">
        <v>0</v>
      </c>
      <c r="M11" s="808">
        <v>0</v>
      </c>
      <c r="N11" s="808">
        <v>0</v>
      </c>
      <c r="O11" s="806">
        <v>0</v>
      </c>
      <c r="P11" s="806">
        <v>0</v>
      </c>
      <c r="Q11" s="806">
        <v>0</v>
      </c>
      <c r="R11" s="806">
        <v>0</v>
      </c>
      <c r="S11" s="806">
        <v>0</v>
      </c>
      <c r="T11" s="806">
        <v>0</v>
      </c>
      <c r="U11" s="806">
        <v>0</v>
      </c>
      <c r="V11" s="808">
        <v>0</v>
      </c>
      <c r="W11" s="808">
        <v>0</v>
      </c>
      <c r="X11" s="835">
        <v>0</v>
      </c>
    </row>
    <row r="12" spans="1:27">
      <c r="A12" s="81" t="s">
        <v>438</v>
      </c>
      <c r="B12" s="836">
        <v>7506.9</v>
      </c>
      <c r="C12" s="836">
        <v>7130.8</v>
      </c>
      <c r="D12" s="836">
        <v>6372.9</v>
      </c>
      <c r="E12" s="836">
        <v>6350.2</v>
      </c>
      <c r="F12" s="836">
        <v>5854.8</v>
      </c>
      <c r="G12" s="836">
        <v>6291.9</v>
      </c>
      <c r="H12" s="836">
        <v>6643.6</v>
      </c>
      <c r="I12" s="836">
        <v>6459.5</v>
      </c>
      <c r="J12" s="836">
        <v>3474</v>
      </c>
      <c r="K12" s="836">
        <v>2276.5</v>
      </c>
      <c r="L12" s="836">
        <v>1029</v>
      </c>
      <c r="M12" s="836">
        <v>2004.9</v>
      </c>
      <c r="N12" s="836">
        <v>1616.5</v>
      </c>
      <c r="O12" s="836">
        <v>1289.0250000000001</v>
      </c>
      <c r="P12" s="836">
        <v>823.81899999999996</v>
      </c>
      <c r="Q12" s="836">
        <v>904.18899999999996</v>
      </c>
      <c r="R12" s="836">
        <v>894.62099999999998</v>
      </c>
      <c r="S12" s="836">
        <v>4066.8</v>
      </c>
      <c r="T12" s="825">
        <v>3975.9</v>
      </c>
      <c r="U12" s="825">
        <v>4133.8</v>
      </c>
      <c r="V12" s="825">
        <v>4144.6480000000001</v>
      </c>
      <c r="W12" s="825">
        <v>4173.4120000000003</v>
      </c>
      <c r="X12" s="813">
        <v>3566.3890000000001</v>
      </c>
    </row>
    <row r="13" spans="1:27">
      <c r="A13" s="81" t="s">
        <v>439</v>
      </c>
      <c r="B13" s="825">
        <v>409.5</v>
      </c>
      <c r="C13" s="825">
        <v>358</v>
      </c>
      <c r="D13" s="825">
        <v>414</v>
      </c>
      <c r="E13" s="825">
        <v>526</v>
      </c>
      <c r="F13" s="825">
        <v>388.3</v>
      </c>
      <c r="G13" s="825">
        <v>341</v>
      </c>
      <c r="H13" s="825">
        <v>273</v>
      </c>
      <c r="I13" s="825">
        <v>259</v>
      </c>
      <c r="J13" s="836" t="s">
        <v>356</v>
      </c>
      <c r="K13" s="836" t="s">
        <v>356</v>
      </c>
      <c r="L13" s="809" t="s">
        <v>356</v>
      </c>
      <c r="M13" s="825">
        <v>537</v>
      </c>
      <c r="N13" s="825" t="s">
        <v>356</v>
      </c>
      <c r="O13" s="825" t="s">
        <v>356</v>
      </c>
      <c r="P13" s="825">
        <v>192</v>
      </c>
      <c r="Q13" s="825" t="s">
        <v>356</v>
      </c>
      <c r="R13" s="825" t="s">
        <v>356</v>
      </c>
      <c r="S13" s="825" t="s">
        <v>356</v>
      </c>
      <c r="T13" s="825">
        <v>353</v>
      </c>
      <c r="U13" s="825">
        <v>347.30700000000002</v>
      </c>
      <c r="V13" s="825">
        <v>374.64800000000002</v>
      </c>
      <c r="W13" s="825">
        <v>258</v>
      </c>
      <c r="X13" s="821">
        <v>289</v>
      </c>
    </row>
    <row r="14" spans="1:27">
      <c r="A14" s="81" t="s">
        <v>440</v>
      </c>
      <c r="B14" s="825" t="s">
        <v>356</v>
      </c>
      <c r="C14" s="825" t="s">
        <v>356</v>
      </c>
      <c r="D14" s="808">
        <v>0</v>
      </c>
      <c r="E14" s="808">
        <v>0</v>
      </c>
      <c r="F14" s="825" t="s">
        <v>356</v>
      </c>
      <c r="G14" s="825" t="s">
        <v>356</v>
      </c>
      <c r="H14" s="825" t="s">
        <v>356</v>
      </c>
      <c r="I14" s="825">
        <v>127.1</v>
      </c>
      <c r="J14" s="836" t="s">
        <v>356</v>
      </c>
      <c r="K14" s="825" t="s">
        <v>356</v>
      </c>
      <c r="L14" s="809" t="s">
        <v>356</v>
      </c>
      <c r="M14" s="825">
        <v>228</v>
      </c>
      <c r="N14" s="825" t="s">
        <v>356</v>
      </c>
      <c r="O14" s="825" t="s">
        <v>356</v>
      </c>
      <c r="P14" s="825">
        <v>82.1</v>
      </c>
      <c r="Q14" s="825" t="s">
        <v>356</v>
      </c>
      <c r="R14" s="825" t="s">
        <v>356</v>
      </c>
      <c r="S14" s="825" t="s">
        <v>356</v>
      </c>
      <c r="T14" s="825">
        <v>137.30000000000001</v>
      </c>
      <c r="U14" s="825">
        <v>284.8</v>
      </c>
      <c r="V14" s="825">
        <v>275.5</v>
      </c>
      <c r="W14" s="825">
        <v>108.8</v>
      </c>
      <c r="X14" s="821">
        <v>103.3</v>
      </c>
    </row>
    <row r="15" spans="1:27">
      <c r="A15" s="81" t="s">
        <v>441</v>
      </c>
      <c r="B15" s="825">
        <v>3517.6</v>
      </c>
      <c r="C15" s="825">
        <v>3163.5</v>
      </c>
      <c r="D15" s="825">
        <v>2813.4</v>
      </c>
      <c r="E15" s="825">
        <v>2934.7</v>
      </c>
      <c r="F15" s="825">
        <v>3098.6</v>
      </c>
      <c r="G15" s="825">
        <v>2926.2</v>
      </c>
      <c r="H15" s="825">
        <v>2507.4</v>
      </c>
      <c r="I15" s="836">
        <v>2365</v>
      </c>
      <c r="J15" s="836">
        <v>2519.5</v>
      </c>
      <c r="K15" s="836">
        <v>1502.3</v>
      </c>
      <c r="L15" s="836">
        <v>1039.232</v>
      </c>
      <c r="M15" s="836">
        <v>1092.617</v>
      </c>
      <c r="N15" s="836">
        <v>1255.3</v>
      </c>
      <c r="O15" s="836">
        <v>1231.9000000000001</v>
      </c>
      <c r="P15" s="836">
        <v>1521.3</v>
      </c>
      <c r="Q15" s="836">
        <v>1484.5</v>
      </c>
      <c r="R15" s="836">
        <v>1153.0999999999999</v>
      </c>
      <c r="S15" s="836">
        <v>1171.7</v>
      </c>
      <c r="T15" s="825">
        <v>1318.1</v>
      </c>
      <c r="U15" s="825">
        <v>1373.4</v>
      </c>
      <c r="V15" s="825">
        <v>1211.095</v>
      </c>
      <c r="W15" s="825">
        <v>1125.1130000000001</v>
      </c>
      <c r="X15" s="813">
        <v>1120.1659999999999</v>
      </c>
    </row>
    <row r="16" spans="1:27">
      <c r="A16" s="81" t="s">
        <v>442</v>
      </c>
      <c r="B16" s="825">
        <v>2039.3869999999999</v>
      </c>
      <c r="C16" s="825">
        <v>1399.9849999999999</v>
      </c>
      <c r="D16" s="836">
        <v>1245.2760000000001</v>
      </c>
      <c r="E16" s="825">
        <v>1115.7550000000001</v>
      </c>
      <c r="F16" s="825">
        <v>1077.6199999999999</v>
      </c>
      <c r="G16" s="825">
        <v>1045.684</v>
      </c>
      <c r="H16" s="820">
        <v>1148.0709999999999</v>
      </c>
      <c r="I16" s="820">
        <v>1054.1130000000001</v>
      </c>
      <c r="J16" s="836">
        <v>1104</v>
      </c>
      <c r="K16" s="836">
        <v>1060.25</v>
      </c>
      <c r="L16" s="836">
        <v>998.14799999999991</v>
      </c>
      <c r="M16" s="836">
        <v>937.37599999999998</v>
      </c>
      <c r="N16" s="836">
        <v>1025.153</v>
      </c>
      <c r="O16" s="836">
        <v>720.45500000000004</v>
      </c>
      <c r="P16" s="836">
        <v>609.27800000000002</v>
      </c>
      <c r="Q16" s="836">
        <v>806.81399999999996</v>
      </c>
      <c r="R16" s="836">
        <v>716.24800000000005</v>
      </c>
      <c r="S16" s="836">
        <v>704.52</v>
      </c>
      <c r="T16" s="825">
        <v>692.822</v>
      </c>
      <c r="U16" s="825">
        <v>763.81200000000001</v>
      </c>
      <c r="V16" s="825">
        <v>885.01599999999996</v>
      </c>
      <c r="W16" s="825">
        <v>1007.432</v>
      </c>
      <c r="X16" s="813">
        <v>974.6</v>
      </c>
    </row>
    <row r="17" spans="1:27">
      <c r="A17" s="81" t="s">
        <v>443</v>
      </c>
      <c r="B17" s="825">
        <v>5783</v>
      </c>
      <c r="C17" s="825">
        <v>6196</v>
      </c>
      <c r="D17" s="825">
        <v>5824</v>
      </c>
      <c r="E17" s="825">
        <v>5269</v>
      </c>
      <c r="F17" s="825">
        <v>5136</v>
      </c>
      <c r="G17" s="825">
        <v>4789</v>
      </c>
      <c r="H17" s="825">
        <v>4857</v>
      </c>
      <c r="I17" s="825">
        <v>4970</v>
      </c>
      <c r="J17" s="836">
        <v>5080</v>
      </c>
      <c r="K17" s="836">
        <v>3927.2</v>
      </c>
      <c r="L17" s="836" t="s">
        <v>356</v>
      </c>
      <c r="M17" s="836">
        <v>4019.0280000000002</v>
      </c>
      <c r="N17" s="836">
        <v>3855.2289999999998</v>
      </c>
      <c r="O17" s="836">
        <v>2946</v>
      </c>
      <c r="P17" s="836">
        <v>3398</v>
      </c>
      <c r="Q17" s="836">
        <v>3946</v>
      </c>
      <c r="R17" s="836">
        <v>4062</v>
      </c>
      <c r="S17" s="836">
        <v>3947</v>
      </c>
      <c r="T17" s="825">
        <v>4048</v>
      </c>
      <c r="U17" s="825">
        <v>4117</v>
      </c>
      <c r="V17" s="825">
        <v>4060</v>
      </c>
      <c r="W17" s="825">
        <v>4060.5439999999999</v>
      </c>
      <c r="X17" s="813">
        <v>3517.9189999999999</v>
      </c>
    </row>
    <row r="18" spans="1:27">
      <c r="A18" s="81" t="s">
        <v>444</v>
      </c>
      <c r="B18" s="825">
        <v>19416.2</v>
      </c>
      <c r="C18" s="825">
        <v>20087</v>
      </c>
      <c r="D18" s="825">
        <v>20008.7</v>
      </c>
      <c r="E18" s="825">
        <v>20462.099999999999</v>
      </c>
      <c r="F18" s="825">
        <v>21421.599999999999</v>
      </c>
      <c r="G18" s="825">
        <v>21531</v>
      </c>
      <c r="H18" s="825">
        <v>25633</v>
      </c>
      <c r="I18" s="825">
        <v>26161</v>
      </c>
      <c r="J18" s="836">
        <v>21548.1</v>
      </c>
      <c r="K18" s="836">
        <v>17654.400000000001</v>
      </c>
      <c r="L18" s="836">
        <v>16479.099999999999</v>
      </c>
      <c r="M18" s="836">
        <v>17262.7</v>
      </c>
      <c r="N18" s="836">
        <v>15340.8</v>
      </c>
      <c r="O18" s="836">
        <v>13721.4</v>
      </c>
      <c r="P18" s="836">
        <v>13526.916000000001</v>
      </c>
      <c r="Q18" s="836">
        <v>14475.314</v>
      </c>
      <c r="R18" s="836">
        <v>14452.138000000001</v>
      </c>
      <c r="S18" s="836">
        <v>14504.19</v>
      </c>
      <c r="T18" s="825">
        <v>17273.989000000001</v>
      </c>
      <c r="U18" s="825">
        <v>16575.7</v>
      </c>
      <c r="V18" s="825">
        <v>16670.599999999999</v>
      </c>
      <c r="W18" s="825">
        <v>16435.599999999999</v>
      </c>
      <c r="X18" s="813">
        <v>16502.900000000001</v>
      </c>
    </row>
    <row r="19" spans="1:27">
      <c r="A19" s="81" t="s">
        <v>445</v>
      </c>
      <c r="B19" s="825">
        <v>2165.6999999999998</v>
      </c>
      <c r="C19" s="825">
        <v>2020.9</v>
      </c>
      <c r="D19" s="825">
        <v>1859.2</v>
      </c>
      <c r="E19" s="825">
        <v>2043.3</v>
      </c>
      <c r="F19" s="825">
        <v>1867</v>
      </c>
      <c r="G19" s="825">
        <v>1809.8</v>
      </c>
      <c r="H19" s="825">
        <v>1805.992</v>
      </c>
      <c r="I19" s="836">
        <v>1687.9</v>
      </c>
      <c r="J19" s="836">
        <v>1463.8700999999999</v>
      </c>
      <c r="K19" s="836">
        <v>1628.4</v>
      </c>
      <c r="L19" s="836">
        <v>1037.0999999999999</v>
      </c>
      <c r="M19" s="836">
        <v>1311.2</v>
      </c>
      <c r="N19" s="836">
        <v>1695.3</v>
      </c>
      <c r="O19" s="836">
        <v>1265.5999999999999</v>
      </c>
      <c r="P19" s="836">
        <v>1341.6189999999999</v>
      </c>
      <c r="Q19" s="836">
        <v>1070.346</v>
      </c>
      <c r="R19" s="836">
        <v>1074.424</v>
      </c>
      <c r="S19" s="836">
        <v>1246.2919999999999</v>
      </c>
      <c r="T19" s="825">
        <v>959.59400000000005</v>
      </c>
      <c r="U19" s="825">
        <v>814.08399999999995</v>
      </c>
      <c r="V19" s="825">
        <v>1313.721</v>
      </c>
      <c r="W19" s="825">
        <v>1444.8150000000001</v>
      </c>
      <c r="X19" s="813">
        <v>1514.8154999999999</v>
      </c>
    </row>
    <row r="20" spans="1:27">
      <c r="A20" s="81" t="s">
        <v>446</v>
      </c>
      <c r="B20" s="825">
        <v>1887.3</v>
      </c>
      <c r="C20" s="825">
        <v>2214.4</v>
      </c>
      <c r="D20" s="825">
        <v>2259.4</v>
      </c>
      <c r="E20" s="825">
        <v>1528.2</v>
      </c>
      <c r="F20" s="825">
        <v>1571.1</v>
      </c>
      <c r="G20" s="825">
        <v>1380.6</v>
      </c>
      <c r="H20" s="825">
        <v>1262</v>
      </c>
      <c r="I20" s="825">
        <v>1380.3</v>
      </c>
      <c r="J20" s="836">
        <v>1093.8</v>
      </c>
      <c r="K20" s="836">
        <v>1181.3</v>
      </c>
      <c r="L20" s="836">
        <v>954.5</v>
      </c>
      <c r="M20" s="836">
        <v>1083.8</v>
      </c>
      <c r="N20" s="836">
        <v>1215.9000000000001</v>
      </c>
      <c r="O20" s="836">
        <v>1187.5999999999999</v>
      </c>
      <c r="P20" s="836">
        <v>1695</v>
      </c>
      <c r="Q20" s="836">
        <v>1732.4</v>
      </c>
      <c r="R20" s="836">
        <v>1512.1000000000001</v>
      </c>
      <c r="S20" s="836">
        <v>1340.9</v>
      </c>
      <c r="T20" s="825">
        <v>1609</v>
      </c>
      <c r="U20" s="825">
        <v>1422.9</v>
      </c>
      <c r="V20" s="825">
        <v>1502</v>
      </c>
      <c r="W20" s="825">
        <v>1490.4</v>
      </c>
      <c r="X20" s="813">
        <v>1464.6</v>
      </c>
    </row>
    <row r="21" spans="1:27">
      <c r="A21" s="81" t="s">
        <v>447</v>
      </c>
      <c r="B21" s="825">
        <v>4086.5</v>
      </c>
      <c r="C21" s="825">
        <v>3221.1</v>
      </c>
      <c r="D21" s="825">
        <v>3181.8</v>
      </c>
      <c r="E21" s="825">
        <v>3133.9349999999995</v>
      </c>
      <c r="F21" s="825">
        <v>3055.3149999999996</v>
      </c>
      <c r="G21" s="825">
        <v>3110.6139999999996</v>
      </c>
      <c r="H21" s="825">
        <v>3267.2530000000002</v>
      </c>
      <c r="I21" s="825">
        <v>2631.085</v>
      </c>
      <c r="J21" s="836">
        <v>2127.2530000000002</v>
      </c>
      <c r="K21" s="836">
        <v>1570.5840000000001</v>
      </c>
      <c r="L21" s="836" t="s">
        <v>356</v>
      </c>
      <c r="M21" s="836">
        <v>1421.942</v>
      </c>
      <c r="N21" s="836">
        <v>1431.8339999999998</v>
      </c>
      <c r="O21" s="836">
        <v>1029.451</v>
      </c>
      <c r="P21" s="836">
        <v>752.41100000000006</v>
      </c>
      <c r="Q21" s="836">
        <v>991.56600000000003</v>
      </c>
      <c r="R21" s="836" t="s">
        <v>356</v>
      </c>
      <c r="S21" s="836">
        <v>972.952</v>
      </c>
      <c r="T21" s="809">
        <v>854.67100000000005</v>
      </c>
      <c r="U21" s="825">
        <v>790.21100000000001</v>
      </c>
      <c r="V21" s="825">
        <v>1043.5999999999999</v>
      </c>
      <c r="W21" s="825">
        <v>1217.5070000000001</v>
      </c>
      <c r="X21" s="826">
        <v>1330.4159999999999</v>
      </c>
    </row>
    <row r="22" spans="1:27">
      <c r="A22" s="81" t="s">
        <v>448</v>
      </c>
      <c r="B22" s="825">
        <v>4782</v>
      </c>
      <c r="C22" s="825">
        <v>5640</v>
      </c>
      <c r="D22" s="825">
        <v>4153</v>
      </c>
      <c r="E22" s="825">
        <v>2771</v>
      </c>
      <c r="F22" s="825">
        <v>3630</v>
      </c>
      <c r="G22" s="825">
        <v>3223</v>
      </c>
      <c r="H22" s="825">
        <v>3918</v>
      </c>
      <c r="I22" s="825">
        <v>3914</v>
      </c>
      <c r="J22" s="836">
        <v>4395</v>
      </c>
      <c r="K22" s="836">
        <v>2765</v>
      </c>
      <c r="L22" s="836" t="s">
        <v>356</v>
      </c>
      <c r="M22" s="836">
        <v>884</v>
      </c>
      <c r="N22" s="836">
        <v>546</v>
      </c>
      <c r="O22" s="836">
        <v>258.464</v>
      </c>
      <c r="P22" s="836" t="s">
        <v>356</v>
      </c>
      <c r="Q22" s="836">
        <v>198.7</v>
      </c>
      <c r="R22" s="836">
        <v>381.5</v>
      </c>
      <c r="S22" s="836">
        <v>560.19999999999993</v>
      </c>
      <c r="T22" s="825">
        <v>657.9</v>
      </c>
      <c r="U22" s="825">
        <v>523.79999999999995</v>
      </c>
      <c r="V22" s="825">
        <v>1091.7</v>
      </c>
      <c r="W22" s="825">
        <v>1201.886</v>
      </c>
      <c r="X22" s="813">
        <v>1147.162</v>
      </c>
    </row>
    <row r="23" spans="1:27">
      <c r="A23" s="81" t="s">
        <v>449</v>
      </c>
      <c r="B23" s="825">
        <v>1915.5</v>
      </c>
      <c r="C23" s="825">
        <v>1724.6</v>
      </c>
      <c r="D23" s="825">
        <v>1571.5</v>
      </c>
      <c r="E23" s="825">
        <v>1549</v>
      </c>
      <c r="F23" s="825">
        <v>1663</v>
      </c>
      <c r="G23" s="825">
        <v>1699.6</v>
      </c>
      <c r="H23" s="825">
        <v>1302.4000000000001</v>
      </c>
      <c r="I23" s="825">
        <v>1345.1</v>
      </c>
      <c r="J23" s="836">
        <v>1238.2</v>
      </c>
      <c r="K23" s="836">
        <v>723.7</v>
      </c>
      <c r="L23" s="836">
        <v>758.1</v>
      </c>
      <c r="M23" s="836">
        <v>714.86799999999994</v>
      </c>
      <c r="N23" s="836">
        <v>1015.3</v>
      </c>
      <c r="O23" s="836">
        <v>980.1</v>
      </c>
      <c r="P23" s="836">
        <v>838.88600000000008</v>
      </c>
      <c r="Q23" s="836">
        <v>963.2</v>
      </c>
      <c r="R23" s="836">
        <v>945</v>
      </c>
      <c r="S23" s="836">
        <v>994</v>
      </c>
      <c r="T23" s="825">
        <v>1059.7</v>
      </c>
      <c r="U23" s="825">
        <v>1194.4000000000001</v>
      </c>
      <c r="V23" s="825">
        <v>1124.2</v>
      </c>
      <c r="W23" s="825">
        <v>1129.9549999999999</v>
      </c>
      <c r="X23" s="813">
        <v>1126</v>
      </c>
    </row>
    <row r="24" spans="1:27">
      <c r="A24" s="81" t="s">
        <v>450</v>
      </c>
      <c r="B24" s="825">
        <v>3192.6</v>
      </c>
      <c r="C24" s="825">
        <v>2577.1999999999998</v>
      </c>
      <c r="D24" s="825">
        <v>2276.819</v>
      </c>
      <c r="E24" s="825">
        <v>1745.6</v>
      </c>
      <c r="F24" s="825">
        <v>1603.6</v>
      </c>
      <c r="G24" s="825">
        <v>1601.704</v>
      </c>
      <c r="H24" s="825">
        <v>1118.2470000000001</v>
      </c>
      <c r="I24" s="825">
        <v>988.93700000000001</v>
      </c>
      <c r="J24" s="836">
        <v>935.11900000000003</v>
      </c>
      <c r="K24" s="836">
        <v>572.14400000000001</v>
      </c>
      <c r="L24" s="836">
        <v>291.89999999999998</v>
      </c>
      <c r="M24" s="836">
        <v>361.81799999999998</v>
      </c>
      <c r="N24" s="836">
        <v>381.76600000000002</v>
      </c>
      <c r="O24" s="836">
        <v>320.17700000000002</v>
      </c>
      <c r="P24" s="836" t="s">
        <v>356</v>
      </c>
      <c r="Q24" s="836">
        <v>489.755</v>
      </c>
      <c r="R24" s="836">
        <v>422.7</v>
      </c>
      <c r="S24" s="836" t="s">
        <v>356</v>
      </c>
      <c r="T24" s="825">
        <v>364.1</v>
      </c>
      <c r="U24" s="825">
        <v>342.6</v>
      </c>
      <c r="V24" s="825">
        <v>331.9</v>
      </c>
      <c r="W24" s="825">
        <v>335.9</v>
      </c>
      <c r="X24" s="813">
        <v>389.1</v>
      </c>
    </row>
    <row r="25" spans="1:27" ht="20.25" customHeight="1">
      <c r="A25" s="60" t="s">
        <v>460</v>
      </c>
      <c r="B25" s="825">
        <v>77577.116999999998</v>
      </c>
      <c r="C25" s="825">
        <v>71960.790999999997</v>
      </c>
      <c r="D25" s="825">
        <v>67397.108616000012</v>
      </c>
      <c r="E25" s="825">
        <v>66757.541000000012</v>
      </c>
      <c r="F25" s="825">
        <v>68178.259999999995</v>
      </c>
      <c r="G25" s="825">
        <v>65844.274999999994</v>
      </c>
      <c r="H25" s="825">
        <v>69023.743999999992</v>
      </c>
      <c r="I25" s="825">
        <v>65523.475677000002</v>
      </c>
      <c r="J25" s="825">
        <v>56674.615499999993</v>
      </c>
      <c r="K25" s="825">
        <v>45665.369200000008</v>
      </c>
      <c r="L25" s="825">
        <v>38728.267199999995</v>
      </c>
      <c r="M25" s="836">
        <v>43159.434200000011</v>
      </c>
      <c r="N25" s="836">
        <v>41598.415700000012</v>
      </c>
      <c r="O25" s="836">
        <v>35441.214199999995</v>
      </c>
      <c r="P25" s="836">
        <v>34036.558799999999</v>
      </c>
      <c r="Q25" s="836">
        <v>36897.838199999991</v>
      </c>
      <c r="R25" s="836">
        <v>36954.44049999999</v>
      </c>
      <c r="S25" s="836">
        <v>42053.475699999995</v>
      </c>
      <c r="T25" s="825">
        <v>45011.822999999997</v>
      </c>
      <c r="U25" s="825">
        <v>44448.939000000013</v>
      </c>
      <c r="V25" s="825">
        <v>46614.290299999993</v>
      </c>
      <c r="W25" s="825">
        <v>46095.021100000005</v>
      </c>
      <c r="X25" s="832">
        <v>45708.251799999991</v>
      </c>
    </row>
    <row r="26" spans="1:27">
      <c r="A26" s="89"/>
      <c r="B26" s="97"/>
      <c r="C26" s="97"/>
      <c r="D26" s="97"/>
      <c r="E26" s="97"/>
      <c r="F26" s="82"/>
      <c r="G26" s="82"/>
      <c r="H26" s="82"/>
      <c r="I26" s="82"/>
      <c r="J26" s="82"/>
      <c r="K26" s="82"/>
      <c r="L26" s="82"/>
      <c r="M26" s="82"/>
      <c r="N26" s="82"/>
      <c r="O26" s="82"/>
      <c r="P26" s="82"/>
      <c r="Q26" s="82"/>
      <c r="R26" s="82"/>
      <c r="S26" s="82"/>
      <c r="T26" s="82"/>
      <c r="U26" s="82"/>
      <c r="V26" s="82"/>
      <c r="W26" s="82"/>
      <c r="X26" s="82"/>
    </row>
    <row r="27" spans="1:27" s="62" customFormat="1" ht="13">
      <c r="B27" s="1268" t="s">
        <v>462</v>
      </c>
      <c r="C27" s="1268"/>
      <c r="D27" s="1268"/>
      <c r="E27" s="1268"/>
      <c r="F27" s="1268"/>
      <c r="G27" s="1268" t="s">
        <v>462</v>
      </c>
      <c r="H27" s="1268"/>
      <c r="I27" s="1268"/>
      <c r="J27" s="1268"/>
      <c r="K27" s="1268"/>
      <c r="L27" s="1268" t="s">
        <v>462</v>
      </c>
      <c r="M27" s="1268"/>
      <c r="N27" s="1268"/>
      <c r="O27" s="1268"/>
      <c r="P27" s="1268"/>
      <c r="Q27" s="1268" t="s">
        <v>462</v>
      </c>
      <c r="R27" s="1268"/>
      <c r="S27" s="1268"/>
      <c r="T27" s="1268"/>
      <c r="U27" s="1268"/>
      <c r="V27" s="1268" t="s">
        <v>462</v>
      </c>
      <c r="W27" s="1268"/>
      <c r="X27" s="1268"/>
      <c r="Y27" s="1268"/>
      <c r="Z27" s="1268"/>
      <c r="AA27" s="207"/>
    </row>
    <row r="28" spans="1:27" s="62" customFormat="1">
      <c r="A28" s="64"/>
      <c r="B28" s="22"/>
      <c r="C28" s="22"/>
      <c r="D28" s="22"/>
      <c r="E28" s="22"/>
      <c r="F28" s="22"/>
      <c r="G28" s="22"/>
      <c r="H28" s="22"/>
      <c r="I28" s="22"/>
      <c r="J28" s="22"/>
      <c r="K28" s="22"/>
      <c r="L28" s="22"/>
      <c r="M28" s="22"/>
      <c r="N28" s="22"/>
      <c r="O28" s="22"/>
      <c r="P28" s="22"/>
      <c r="Q28" s="22"/>
      <c r="R28" s="22"/>
      <c r="S28" s="22"/>
      <c r="T28" s="22"/>
      <c r="U28" s="22"/>
      <c r="V28" s="22"/>
      <c r="W28" s="22"/>
      <c r="X28" s="22"/>
      <c r="Y28" s="93"/>
      <c r="Z28" s="93"/>
    </row>
    <row r="29" spans="1:27" s="62" customFormat="1">
      <c r="A29" s="81" t="s">
        <v>435</v>
      </c>
      <c r="B29" s="94" t="s">
        <v>356</v>
      </c>
      <c r="C29" s="95">
        <v>-27.045450308615415</v>
      </c>
      <c r="D29" s="95">
        <v>-1.1972489372984683</v>
      </c>
      <c r="E29" s="95">
        <v>23.188184766826311</v>
      </c>
      <c r="F29" s="95">
        <v>4.2016261489079199</v>
      </c>
      <c r="G29" s="95">
        <v>-10.50426823564402</v>
      </c>
      <c r="H29" s="95">
        <v>-8.7809347118102608</v>
      </c>
      <c r="I29" s="95">
        <v>-21.518914227214736</v>
      </c>
      <c r="J29" s="95">
        <v>-15.840920549704975</v>
      </c>
      <c r="K29" s="95">
        <v>-14.072759004325448</v>
      </c>
      <c r="L29" s="95">
        <v>11.651744085013675</v>
      </c>
      <c r="M29" s="95">
        <v>10.206261783236044</v>
      </c>
      <c r="N29" s="95">
        <v>-1.2646862639016376E-2</v>
      </c>
      <c r="O29" s="95">
        <v>-21.780795096644752</v>
      </c>
      <c r="P29" s="95">
        <v>-2.8815480813958914</v>
      </c>
      <c r="Q29" s="95">
        <v>6.6951877894641285</v>
      </c>
      <c r="R29" s="95">
        <v>7.051948899840113</v>
      </c>
      <c r="S29" s="95">
        <v>12.461296629706311</v>
      </c>
      <c r="T29" s="95">
        <v>4.2972596615566658</v>
      </c>
      <c r="U29" s="95">
        <v>-9.8731268233977687</v>
      </c>
      <c r="V29" s="95">
        <v>2.1730800566045048</v>
      </c>
      <c r="W29" s="95">
        <v>1.1067870702900251</v>
      </c>
      <c r="X29" s="95">
        <v>12.077734709929516</v>
      </c>
    </row>
    <row r="30" spans="1:27" s="62" customFormat="1">
      <c r="A30" s="81" t="s">
        <v>436</v>
      </c>
      <c r="B30" s="94" t="s">
        <v>356</v>
      </c>
      <c r="C30" s="95">
        <v>-15.353978438304736</v>
      </c>
      <c r="D30" s="95">
        <v>-10.671238704188312</v>
      </c>
      <c r="E30" s="95">
        <v>-2.7808644202323336</v>
      </c>
      <c r="F30" s="95">
        <v>0.78227051419071358</v>
      </c>
      <c r="G30" s="95">
        <v>-3.3330878562486248</v>
      </c>
      <c r="H30" s="95">
        <v>0.67345197464651108</v>
      </c>
      <c r="I30" s="95">
        <v>-17.861791324878169</v>
      </c>
      <c r="J30" s="95">
        <v>0.86969339622642394</v>
      </c>
      <c r="K30" s="95">
        <v>-4.7201519801256637</v>
      </c>
      <c r="L30" s="95">
        <v>-0.73427914110429526</v>
      </c>
      <c r="M30" s="95">
        <v>3.4822411495451746</v>
      </c>
      <c r="N30" s="95">
        <v>1.5565509518477114</v>
      </c>
      <c r="O30" s="95">
        <v>-2.7272393134119852</v>
      </c>
      <c r="P30" s="95">
        <v>-20.887984129982996</v>
      </c>
      <c r="Q30" s="95">
        <v>7.9415885613002217</v>
      </c>
      <c r="R30" s="95">
        <v>2.6561163907967966</v>
      </c>
      <c r="S30" s="95">
        <v>21.012931034482762</v>
      </c>
      <c r="T30" s="95">
        <v>0.81923419412288467</v>
      </c>
      <c r="U30" s="95">
        <v>11.559459459459461</v>
      </c>
      <c r="V30" s="95">
        <v>11.11746068843668</v>
      </c>
      <c r="W30" s="95">
        <v>-7.7183283883085778</v>
      </c>
      <c r="X30" s="95">
        <v>-1.9105576434813827</v>
      </c>
    </row>
    <row r="31" spans="1:27" s="62" customFormat="1">
      <c r="A31" s="81" t="s">
        <v>437</v>
      </c>
      <c r="B31" s="94" t="s">
        <v>356</v>
      </c>
      <c r="C31" s="95" t="s">
        <v>356</v>
      </c>
      <c r="D31" s="95" t="s">
        <v>356</v>
      </c>
      <c r="E31" s="95">
        <v>60.054347826086968</v>
      </c>
      <c r="F31" s="95" t="s">
        <v>356</v>
      </c>
      <c r="G31" s="95" t="s">
        <v>356</v>
      </c>
      <c r="H31" s="95" t="s">
        <v>356</v>
      </c>
      <c r="I31" s="95" t="s">
        <v>356</v>
      </c>
      <c r="J31" s="95">
        <v>9.9601593625498026</v>
      </c>
      <c r="K31" s="95" t="s">
        <v>356</v>
      </c>
      <c r="L31" s="95" t="s">
        <v>356</v>
      </c>
      <c r="M31" s="95">
        <v>0</v>
      </c>
      <c r="N31" s="95">
        <v>0</v>
      </c>
      <c r="O31" s="95">
        <v>0</v>
      </c>
      <c r="P31" s="95">
        <v>0</v>
      </c>
      <c r="Q31" s="95">
        <v>0</v>
      </c>
      <c r="R31" s="95">
        <v>0</v>
      </c>
      <c r="S31" s="95">
        <v>0</v>
      </c>
      <c r="T31" s="95">
        <v>0</v>
      </c>
      <c r="U31" s="95">
        <v>0</v>
      </c>
      <c r="V31" s="95">
        <v>0</v>
      </c>
      <c r="W31" s="95">
        <v>0</v>
      </c>
      <c r="X31" s="95">
        <v>0</v>
      </c>
    </row>
    <row r="32" spans="1:27" s="62" customFormat="1">
      <c r="A32" s="81" t="s">
        <v>438</v>
      </c>
      <c r="B32" s="94" t="s">
        <v>356</v>
      </c>
      <c r="C32" s="95">
        <v>-5.010057413845928</v>
      </c>
      <c r="D32" s="95">
        <v>-10.628540977169465</v>
      </c>
      <c r="E32" s="95">
        <v>-0.35619576644855044</v>
      </c>
      <c r="F32" s="95">
        <v>-7.8013290919971041</v>
      </c>
      <c r="G32" s="95">
        <v>7.4656691945070719</v>
      </c>
      <c r="H32" s="95">
        <v>5.5897264737201908</v>
      </c>
      <c r="I32" s="95">
        <v>-2.7710879643566813</v>
      </c>
      <c r="J32" s="95">
        <v>-46.218747581082127</v>
      </c>
      <c r="K32" s="95">
        <v>-34.470351180195735</v>
      </c>
      <c r="L32" s="95">
        <v>-54.799033604217001</v>
      </c>
      <c r="M32" s="95">
        <v>94.839650145772595</v>
      </c>
      <c r="N32" s="95">
        <v>-19.372537283655049</v>
      </c>
      <c r="O32" s="95">
        <v>-20.258274048871002</v>
      </c>
      <c r="P32" s="95">
        <v>-36.089757762650073</v>
      </c>
      <c r="Q32" s="95">
        <v>9.7557837340483786</v>
      </c>
      <c r="R32" s="95">
        <v>-1.0581858438888361</v>
      </c>
      <c r="S32" s="95">
        <v>354.58356108340854</v>
      </c>
      <c r="T32" s="95">
        <v>-2.2351726172912407</v>
      </c>
      <c r="U32" s="95">
        <v>3.9714278528131928</v>
      </c>
      <c r="V32" s="95">
        <v>0.26242198461463317</v>
      </c>
      <c r="W32" s="95">
        <v>0.69400344733737995</v>
      </c>
      <c r="X32" s="95">
        <v>-14.545005381687687</v>
      </c>
    </row>
    <row r="33" spans="1:27" s="62" customFormat="1">
      <c r="A33" s="81" t="s">
        <v>439</v>
      </c>
      <c r="B33" s="94" t="s">
        <v>356</v>
      </c>
      <c r="C33" s="95">
        <v>-12.576312576312574</v>
      </c>
      <c r="D33" s="95">
        <v>15.642458100558656</v>
      </c>
      <c r="E33" s="95">
        <v>27.053140096618364</v>
      </c>
      <c r="F33" s="95">
        <v>-26.178707224334602</v>
      </c>
      <c r="G33" s="95">
        <v>-12.181303116147305</v>
      </c>
      <c r="H33" s="95">
        <v>-19.941348973607035</v>
      </c>
      <c r="I33" s="95">
        <v>-5.1282051282051242</v>
      </c>
      <c r="J33" s="95" t="s">
        <v>356</v>
      </c>
      <c r="K33" s="95" t="s">
        <v>356</v>
      </c>
      <c r="L33" s="95" t="s">
        <v>356</v>
      </c>
      <c r="M33" s="95" t="s">
        <v>356</v>
      </c>
      <c r="N33" s="95" t="s">
        <v>356</v>
      </c>
      <c r="O33" s="95" t="s">
        <v>356</v>
      </c>
      <c r="P33" s="95" t="s">
        <v>356</v>
      </c>
      <c r="Q33" s="95" t="s">
        <v>356</v>
      </c>
      <c r="R33" s="95" t="s">
        <v>356</v>
      </c>
      <c r="S33" s="95" t="s">
        <v>356</v>
      </c>
      <c r="T33" s="95" t="s">
        <v>356</v>
      </c>
      <c r="U33" s="95">
        <v>-1.6127478753540885</v>
      </c>
      <c r="V33" s="95">
        <v>7.8722859026740082</v>
      </c>
      <c r="W33" s="95">
        <v>-31.135359057034876</v>
      </c>
      <c r="X33" s="95">
        <v>12.015503875968989</v>
      </c>
    </row>
    <row r="34" spans="1:27" s="62" customFormat="1">
      <c r="A34" s="81" t="s">
        <v>440</v>
      </c>
      <c r="B34" s="94" t="s">
        <v>356</v>
      </c>
      <c r="C34" s="95" t="s">
        <v>356</v>
      </c>
      <c r="D34" s="95" t="s">
        <v>356</v>
      </c>
      <c r="E34" s="95">
        <v>0</v>
      </c>
      <c r="F34" s="95" t="s">
        <v>356</v>
      </c>
      <c r="G34" s="95" t="s">
        <v>356</v>
      </c>
      <c r="H34" s="95" t="s">
        <v>356</v>
      </c>
      <c r="I34" s="95" t="s">
        <v>356</v>
      </c>
      <c r="J34" s="95" t="s">
        <v>356</v>
      </c>
      <c r="K34" s="95" t="s">
        <v>356</v>
      </c>
      <c r="L34" s="95" t="s">
        <v>356</v>
      </c>
      <c r="M34" s="95" t="s">
        <v>356</v>
      </c>
      <c r="N34" s="95" t="s">
        <v>356</v>
      </c>
      <c r="O34" s="95" t="s">
        <v>356</v>
      </c>
      <c r="P34" s="95" t="s">
        <v>356</v>
      </c>
      <c r="Q34" s="95" t="s">
        <v>356</v>
      </c>
      <c r="R34" s="95" t="s">
        <v>356</v>
      </c>
      <c r="S34" s="95" t="s">
        <v>356</v>
      </c>
      <c r="T34" s="95" t="s">
        <v>356</v>
      </c>
      <c r="U34" s="95">
        <v>107.42898761835394</v>
      </c>
      <c r="V34" s="95">
        <v>-3.2654494382022534</v>
      </c>
      <c r="W34" s="95">
        <v>-60.508166969147005</v>
      </c>
      <c r="X34" s="95">
        <v>-5.0551470588235219</v>
      </c>
    </row>
    <row r="35" spans="1:27" s="62" customFormat="1">
      <c r="A35" s="81" t="s">
        <v>441</v>
      </c>
      <c r="B35" s="94" t="s">
        <v>356</v>
      </c>
      <c r="C35" s="95">
        <v>-10.066522629065275</v>
      </c>
      <c r="D35" s="95">
        <v>-11.066856330014218</v>
      </c>
      <c r="E35" s="95">
        <v>4.3115092059429827</v>
      </c>
      <c r="F35" s="95">
        <v>5.5848979452755003</v>
      </c>
      <c r="G35" s="95">
        <v>-5.5638030078099803</v>
      </c>
      <c r="H35" s="95">
        <v>-14.312077096575763</v>
      </c>
      <c r="I35" s="95">
        <v>-5.6791895987875876</v>
      </c>
      <c r="J35" s="95">
        <v>6.5327695560253716</v>
      </c>
      <c r="K35" s="95">
        <v>-40.373089898789445</v>
      </c>
      <c r="L35" s="95">
        <v>-30.823936630499901</v>
      </c>
      <c r="M35" s="95">
        <v>5.1369665291291966</v>
      </c>
      <c r="N35" s="95">
        <v>14.889297896701223</v>
      </c>
      <c r="O35" s="95">
        <v>-1.8640962319764043</v>
      </c>
      <c r="P35" s="95">
        <v>23.492166571962002</v>
      </c>
      <c r="Q35" s="95">
        <v>-2.4189837638861462</v>
      </c>
      <c r="R35" s="95">
        <v>-22.32401481980466</v>
      </c>
      <c r="S35" s="95">
        <v>1.6130431012054487</v>
      </c>
      <c r="T35" s="95">
        <v>12.494665870103262</v>
      </c>
      <c r="U35" s="95">
        <v>4.195432819968147</v>
      </c>
      <c r="V35" s="95">
        <v>-11.817751565457996</v>
      </c>
      <c r="W35" s="95">
        <v>-7.0995256358914816</v>
      </c>
      <c r="X35" s="95">
        <v>-0.43968916899903832</v>
      </c>
    </row>
    <row r="36" spans="1:27" s="62" customFormat="1">
      <c r="A36" s="81" t="s">
        <v>442</v>
      </c>
      <c r="B36" s="94" t="s">
        <v>356</v>
      </c>
      <c r="C36" s="95">
        <v>-31.352656460004894</v>
      </c>
      <c r="D36" s="95">
        <v>-11.050761258156328</v>
      </c>
      <c r="E36" s="95">
        <v>-10.400987411626005</v>
      </c>
      <c r="F36" s="95">
        <v>-3.417865033094202</v>
      </c>
      <c r="G36" s="95">
        <v>-2.9635678625118231</v>
      </c>
      <c r="H36" s="95">
        <v>9.7913901331568525</v>
      </c>
      <c r="I36" s="95">
        <v>-8.1839886209128139</v>
      </c>
      <c r="J36" s="95">
        <v>4.7326045689598715</v>
      </c>
      <c r="K36" s="95">
        <v>-3.9628623188405783</v>
      </c>
      <c r="L36" s="95">
        <v>-5.8572978071209718</v>
      </c>
      <c r="M36" s="95">
        <v>-6.0884758572876905</v>
      </c>
      <c r="N36" s="95">
        <v>9.3641185607483095</v>
      </c>
      <c r="O36" s="95">
        <v>-29.722197564656199</v>
      </c>
      <c r="P36" s="95">
        <v>-15.431498150474354</v>
      </c>
      <c r="Q36" s="95">
        <v>32.421324912437342</v>
      </c>
      <c r="R36" s="95">
        <v>-11.225139871147491</v>
      </c>
      <c r="S36" s="95">
        <v>-1.6374216751739681</v>
      </c>
      <c r="T36" s="95">
        <v>-1.6604212797365534</v>
      </c>
      <c r="U36" s="95">
        <v>10.246499100779133</v>
      </c>
      <c r="V36" s="95">
        <v>15.868302671337958</v>
      </c>
      <c r="W36" s="95">
        <v>13.83206631292542</v>
      </c>
      <c r="X36" s="95">
        <v>-3.2589792660943857</v>
      </c>
    </row>
    <row r="37" spans="1:27" s="62" customFormat="1">
      <c r="A37" s="81" t="s">
        <v>443</v>
      </c>
      <c r="B37" s="94" t="s">
        <v>356</v>
      </c>
      <c r="C37" s="95">
        <v>7.1416219955040674</v>
      </c>
      <c r="D37" s="95">
        <v>-6.0038734667527507</v>
      </c>
      <c r="E37" s="95">
        <v>-9.5295329670329636</v>
      </c>
      <c r="F37" s="95">
        <v>-2.5241981400645273</v>
      </c>
      <c r="G37" s="95">
        <v>-6.7562305295950154</v>
      </c>
      <c r="H37" s="95">
        <v>1.4199206514930012</v>
      </c>
      <c r="I37" s="95">
        <v>2.3265390158534132</v>
      </c>
      <c r="J37" s="95">
        <v>2.2132796780684174</v>
      </c>
      <c r="K37" s="95">
        <v>-22.69291338582677</v>
      </c>
      <c r="L37" s="95" t="s">
        <v>356</v>
      </c>
      <c r="M37" s="95" t="s">
        <v>356</v>
      </c>
      <c r="N37" s="95">
        <v>-4.0755874305926909</v>
      </c>
      <c r="O37" s="95">
        <v>-23.584305886887648</v>
      </c>
      <c r="P37" s="95">
        <v>15.342837746096407</v>
      </c>
      <c r="Q37" s="95">
        <v>16.127133608004712</v>
      </c>
      <c r="R37" s="95">
        <v>2.9396857577293503</v>
      </c>
      <c r="S37" s="95">
        <v>-2.8311176760216625</v>
      </c>
      <c r="T37" s="95">
        <v>2.5589054978464674</v>
      </c>
      <c r="U37" s="95">
        <v>1.7045454545454533</v>
      </c>
      <c r="V37" s="95">
        <v>-1.3845032790867151</v>
      </c>
      <c r="W37" s="95">
        <v>1.3399014778315177E-2</v>
      </c>
      <c r="X37" s="95">
        <v>-13.363357225041767</v>
      </c>
    </row>
    <row r="38" spans="1:27" s="62" customFormat="1">
      <c r="A38" s="81" t="s">
        <v>444</v>
      </c>
      <c r="B38" s="94" t="s">
        <v>356</v>
      </c>
      <c r="C38" s="95">
        <v>3.4548469834468136</v>
      </c>
      <c r="D38" s="95">
        <v>-0.38980435107283995</v>
      </c>
      <c r="E38" s="95">
        <v>2.2660142837865322</v>
      </c>
      <c r="F38" s="95">
        <v>4.6891570268936249</v>
      </c>
      <c r="G38" s="95">
        <v>0.51069948089779871</v>
      </c>
      <c r="H38" s="95">
        <v>19.051600018577858</v>
      </c>
      <c r="I38" s="95">
        <v>2.0598447314009292</v>
      </c>
      <c r="J38" s="95">
        <v>-17.632735751691456</v>
      </c>
      <c r="K38" s="95">
        <v>-18.069806618680985</v>
      </c>
      <c r="L38" s="95">
        <v>-6.6572639115461527</v>
      </c>
      <c r="M38" s="95">
        <v>4.7551140535587564</v>
      </c>
      <c r="N38" s="95">
        <v>-11.133252619810349</v>
      </c>
      <c r="O38" s="95">
        <v>-10.556163954943671</v>
      </c>
      <c r="P38" s="95">
        <v>-1.4173772355590444</v>
      </c>
      <c r="Q38" s="95">
        <v>7.011191612337953</v>
      </c>
      <c r="R38" s="95">
        <v>-0.16010706227167759</v>
      </c>
      <c r="S38" s="95">
        <v>0.36016816335408919</v>
      </c>
      <c r="T38" s="95">
        <v>19.096543826301229</v>
      </c>
      <c r="U38" s="95">
        <v>-4.0424305005635972</v>
      </c>
      <c r="V38" s="95">
        <v>0.57252484057985953</v>
      </c>
      <c r="W38" s="95">
        <v>-1.409667318512831</v>
      </c>
      <c r="X38" s="95">
        <v>0.40947698897517171</v>
      </c>
    </row>
    <row r="39" spans="1:27" s="62" customFormat="1">
      <c r="A39" s="81" t="s">
        <v>445</v>
      </c>
      <c r="B39" s="94" t="s">
        <v>356</v>
      </c>
      <c r="C39" s="95">
        <v>-6.6860599344322793</v>
      </c>
      <c r="D39" s="95">
        <v>-8.0013855213023959</v>
      </c>
      <c r="E39" s="95">
        <v>9.9021084337349379</v>
      </c>
      <c r="F39" s="95">
        <v>-8.6281994812313343</v>
      </c>
      <c r="G39" s="95">
        <v>-3.0637386181039119</v>
      </c>
      <c r="H39" s="95">
        <v>-0.21040999005415983</v>
      </c>
      <c r="I39" s="95">
        <v>-6.5388993971180298</v>
      </c>
      <c r="J39" s="95">
        <v>-13.272699804490799</v>
      </c>
      <c r="K39" s="95">
        <v>11.239378412059935</v>
      </c>
      <c r="L39" s="95">
        <v>-36.311717022844519</v>
      </c>
      <c r="M39" s="95">
        <v>26.429466782373936</v>
      </c>
      <c r="N39" s="95">
        <v>29.293776693105542</v>
      </c>
      <c r="O39" s="95">
        <v>-25.346546333982189</v>
      </c>
      <c r="P39" s="95">
        <v>6.0065581542351509</v>
      </c>
      <c r="Q39" s="95">
        <v>-20.219823958963005</v>
      </c>
      <c r="R39" s="95">
        <v>0.38099829400960061</v>
      </c>
      <c r="S39" s="95">
        <v>15.996291966672374</v>
      </c>
      <c r="T39" s="95">
        <v>-23.004079300838001</v>
      </c>
      <c r="U39" s="95">
        <v>-15.163704650091617</v>
      </c>
      <c r="V39" s="95">
        <v>61.374133381813209</v>
      </c>
      <c r="W39" s="95">
        <v>9.9788311216765209</v>
      </c>
      <c r="X39" s="95">
        <v>4.8449455466616769</v>
      </c>
    </row>
    <row r="40" spans="1:27" s="62" customFormat="1">
      <c r="A40" s="81" t="s">
        <v>446</v>
      </c>
      <c r="B40" s="94" t="s">
        <v>356</v>
      </c>
      <c r="C40" s="95">
        <v>17.331637789434652</v>
      </c>
      <c r="D40" s="95">
        <v>2.0321531791907432</v>
      </c>
      <c r="E40" s="95">
        <v>-32.362574134726032</v>
      </c>
      <c r="F40" s="95">
        <v>2.8072241853160591</v>
      </c>
      <c r="G40" s="95">
        <v>-12.12526255489783</v>
      </c>
      <c r="H40" s="95">
        <v>-8.5904679125018077</v>
      </c>
      <c r="I40" s="95">
        <v>9.3740095087163269</v>
      </c>
      <c r="J40" s="95">
        <v>-20.756357313627475</v>
      </c>
      <c r="K40" s="95">
        <v>7.9996343024319003</v>
      </c>
      <c r="L40" s="95">
        <v>-19.199187335985769</v>
      </c>
      <c r="M40" s="95">
        <v>13.546359350445258</v>
      </c>
      <c r="N40" s="95">
        <v>12.188595681860136</v>
      </c>
      <c r="O40" s="95">
        <v>-2.3274940373386102</v>
      </c>
      <c r="P40" s="95">
        <v>42.724823172785449</v>
      </c>
      <c r="Q40" s="95">
        <v>2.2064896755162238</v>
      </c>
      <c r="R40" s="95">
        <v>-12.716462710690379</v>
      </c>
      <c r="S40" s="95">
        <v>-11.322002513061307</v>
      </c>
      <c r="T40" s="95">
        <v>19.99403385785665</v>
      </c>
      <c r="U40" s="95">
        <v>-11.566190180236177</v>
      </c>
      <c r="V40" s="95">
        <v>5.5590695059385666</v>
      </c>
      <c r="W40" s="95">
        <v>-0.77230359520639524</v>
      </c>
      <c r="X40" s="95">
        <v>-1.7310789049919606</v>
      </c>
    </row>
    <row r="41" spans="1:27" s="62" customFormat="1">
      <c r="A41" s="81" t="s">
        <v>447</v>
      </c>
      <c r="B41" s="94" t="s">
        <v>356</v>
      </c>
      <c r="C41" s="95">
        <v>-21.177046372201147</v>
      </c>
      <c r="D41" s="95">
        <v>-1.2200800968613237</v>
      </c>
      <c r="E41" s="95">
        <v>-1.5043371676409834</v>
      </c>
      <c r="F41" s="95">
        <v>-2.5086672186883305</v>
      </c>
      <c r="G41" s="95">
        <v>1.8099279452364243</v>
      </c>
      <c r="H41" s="95">
        <v>5.0356296216759944</v>
      </c>
      <c r="I41" s="95">
        <v>-19.471035760010025</v>
      </c>
      <c r="J41" s="95">
        <v>-19.149210306774577</v>
      </c>
      <c r="K41" s="95">
        <v>-26.168443527873748</v>
      </c>
      <c r="L41" s="95" t="s">
        <v>356</v>
      </c>
      <c r="M41" s="95" t="s">
        <v>356</v>
      </c>
      <c r="N41" s="95">
        <v>0.69566831839836141</v>
      </c>
      <c r="O41" s="95">
        <v>-28.102629215397869</v>
      </c>
      <c r="P41" s="95">
        <v>-26.911431432870529</v>
      </c>
      <c r="Q41" s="95">
        <v>31.785154656165304</v>
      </c>
      <c r="R41" s="95" t="s">
        <v>356</v>
      </c>
      <c r="S41" s="95" t="s">
        <v>356</v>
      </c>
      <c r="T41" s="95">
        <v>-12.156920382506016</v>
      </c>
      <c r="U41" s="95">
        <v>-7.542083444974736</v>
      </c>
      <c r="V41" s="95">
        <v>32.065992500737138</v>
      </c>
      <c r="W41" s="95">
        <v>16.664143349942535</v>
      </c>
      <c r="X41" s="95">
        <v>9.2737865162171573</v>
      </c>
    </row>
    <row r="42" spans="1:27" s="62" customFormat="1">
      <c r="A42" s="81" t="s">
        <v>448</v>
      </c>
      <c r="B42" s="94" t="s">
        <v>356</v>
      </c>
      <c r="C42" s="95">
        <v>17.942283563362608</v>
      </c>
      <c r="D42" s="95">
        <v>-26.365248226950357</v>
      </c>
      <c r="E42" s="95">
        <v>-33.277149048880332</v>
      </c>
      <c r="F42" s="95">
        <v>30.999639119451473</v>
      </c>
      <c r="G42" s="95">
        <v>-11.212121212121218</v>
      </c>
      <c r="H42" s="95">
        <v>21.563760471610294</v>
      </c>
      <c r="I42" s="95">
        <v>-0.10209290454312736</v>
      </c>
      <c r="J42" s="95">
        <v>12.289218191108844</v>
      </c>
      <c r="K42" s="95">
        <v>-37.087599544937426</v>
      </c>
      <c r="L42" s="95" t="s">
        <v>356</v>
      </c>
      <c r="M42" s="95" t="s">
        <v>356</v>
      </c>
      <c r="N42" s="95">
        <v>-38.235294117647058</v>
      </c>
      <c r="O42" s="95">
        <v>-52.66227106227106</v>
      </c>
      <c r="P42" s="95" t="s">
        <v>356</v>
      </c>
      <c r="Q42" s="95" t="s">
        <v>356</v>
      </c>
      <c r="R42" s="95">
        <v>91.997986914947177</v>
      </c>
      <c r="S42" s="95">
        <v>46.841415465268653</v>
      </c>
      <c r="T42" s="95">
        <v>17.44019992859694</v>
      </c>
      <c r="U42" s="95">
        <v>-20.383036935704524</v>
      </c>
      <c r="V42" s="95">
        <v>108.41924398625432</v>
      </c>
      <c r="W42" s="95">
        <v>10.093065860584403</v>
      </c>
      <c r="X42" s="95">
        <v>-4.553177256411999</v>
      </c>
    </row>
    <row r="43" spans="1:27" s="99" customFormat="1" ht="12.75" customHeight="1">
      <c r="A43" s="81" t="s">
        <v>449</v>
      </c>
      <c r="B43" s="94" t="s">
        <v>356</v>
      </c>
      <c r="C43" s="95">
        <v>-9.9660663012268316</v>
      </c>
      <c r="D43" s="95">
        <v>-8.8774208512118662</v>
      </c>
      <c r="E43" s="95">
        <v>-1.4317531021317222</v>
      </c>
      <c r="F43" s="95">
        <v>7.3595868302130469</v>
      </c>
      <c r="G43" s="95">
        <v>2.2008418520745607</v>
      </c>
      <c r="H43" s="95">
        <v>-23.37020475405977</v>
      </c>
      <c r="I43" s="95">
        <v>3.2785626535626449</v>
      </c>
      <c r="J43" s="95">
        <v>-7.9473645082150028</v>
      </c>
      <c r="K43" s="95">
        <v>-41.552253270877081</v>
      </c>
      <c r="L43" s="95">
        <v>4.7533508359817489</v>
      </c>
      <c r="M43" s="95">
        <v>-5.7026777469991003</v>
      </c>
      <c r="N43" s="95">
        <v>42.026220225272368</v>
      </c>
      <c r="O43" s="95">
        <v>-3.4669555796316303</v>
      </c>
      <c r="P43" s="95">
        <v>-14.408121620242824</v>
      </c>
      <c r="Q43" s="95">
        <v>14.818938449324449</v>
      </c>
      <c r="R43" s="95">
        <v>-1.8895348837209411</v>
      </c>
      <c r="S43" s="95">
        <v>5.1851851851851904</v>
      </c>
      <c r="T43" s="95">
        <v>6.6096579476861166</v>
      </c>
      <c r="U43" s="95">
        <v>12.711144663584037</v>
      </c>
      <c r="V43" s="95">
        <v>-5.8774279973208365</v>
      </c>
      <c r="W43" s="95">
        <v>0.51191958726204234</v>
      </c>
      <c r="X43" s="95">
        <v>-0.35001393860817132</v>
      </c>
    </row>
    <row r="44" spans="1:27" s="62" customFormat="1" ht="12.75" customHeight="1">
      <c r="A44" s="81" t="s">
        <v>450</v>
      </c>
      <c r="B44" s="94" t="s">
        <v>356</v>
      </c>
      <c r="C44" s="95">
        <v>-19.275825346112896</v>
      </c>
      <c r="D44" s="95">
        <v>-11.655323607015362</v>
      </c>
      <c r="E44" s="95">
        <v>-23.331630665415219</v>
      </c>
      <c r="F44" s="95">
        <v>-8.1347387717690083</v>
      </c>
      <c r="G44" s="95">
        <v>-0.11823397355948373</v>
      </c>
      <c r="H44" s="95">
        <v>-30.183916628790328</v>
      </c>
      <c r="I44" s="95">
        <v>-11.563634867788608</v>
      </c>
      <c r="J44" s="95">
        <v>-5.4420049002110318</v>
      </c>
      <c r="K44" s="95">
        <v>-38.815915407557753</v>
      </c>
      <c r="L44" s="95">
        <v>-48.98137531810174</v>
      </c>
      <c r="M44" s="95">
        <v>23.952723535457338</v>
      </c>
      <c r="N44" s="95">
        <v>5.5132691021452729</v>
      </c>
      <c r="O44" s="95">
        <v>-16.132657177433302</v>
      </c>
      <c r="P44" s="95" t="s">
        <v>356</v>
      </c>
      <c r="Q44" s="95" t="s">
        <v>356</v>
      </c>
      <c r="R44" s="95">
        <v>-13.691539647374711</v>
      </c>
      <c r="S44" s="95" t="s">
        <v>356</v>
      </c>
      <c r="T44" s="95" t="s">
        <v>356</v>
      </c>
      <c r="U44" s="95">
        <v>-5.9049711617687564</v>
      </c>
      <c r="V44" s="95">
        <v>-3.1231757151196859</v>
      </c>
      <c r="W44" s="95">
        <v>1.2051822838204345</v>
      </c>
      <c r="X44" s="95">
        <v>15.838047037808877</v>
      </c>
    </row>
    <row r="45" spans="1:27" ht="20.25" customHeight="1">
      <c r="A45" s="60" t="s">
        <v>460</v>
      </c>
      <c r="B45" s="91"/>
      <c r="C45" s="95">
        <v>-7.2396683676708449</v>
      </c>
      <c r="D45" s="95">
        <v>-6.3419013612565607</v>
      </c>
      <c r="E45" s="95">
        <v>-0.94895408591484909</v>
      </c>
      <c r="F45" s="95">
        <v>2.1281775492599024</v>
      </c>
      <c r="G45" s="95">
        <v>-3.4233566535725686</v>
      </c>
      <c r="H45" s="95">
        <v>4.8287706106567327</v>
      </c>
      <c r="I45" s="95">
        <v>-5.0711075930624503</v>
      </c>
      <c r="J45" s="95">
        <v>-13.504869950154571</v>
      </c>
      <c r="K45" s="95">
        <v>-19.425356842517942</v>
      </c>
      <c r="L45" s="95">
        <v>-15.191165913096384</v>
      </c>
      <c r="M45" s="95">
        <v>11.441686706809378</v>
      </c>
      <c r="N45" s="95">
        <v>-3.616865070024474</v>
      </c>
      <c r="O45" s="95">
        <v>-14.801528847647958</v>
      </c>
      <c r="P45" s="95">
        <v>-3.963338818115318</v>
      </c>
      <c r="Q45" s="95">
        <v>8.4064884961284321</v>
      </c>
      <c r="R45" s="95">
        <v>0.15340275409413096</v>
      </c>
      <c r="S45" s="95">
        <v>13.798166420622721</v>
      </c>
      <c r="T45" s="95">
        <v>7.0347272151871181</v>
      </c>
      <c r="U45" s="95">
        <v>-1.2505247787897531</v>
      </c>
      <c r="V45" s="95">
        <v>4.871547777552081</v>
      </c>
      <c r="W45" s="95">
        <v>-1.1139699792876456</v>
      </c>
      <c r="X45" s="95">
        <v>-0.83906958012005362</v>
      </c>
    </row>
    <row r="46" spans="1:27">
      <c r="A46" s="89"/>
      <c r="B46" s="97"/>
      <c r="C46" s="97"/>
      <c r="D46" s="97"/>
      <c r="E46" s="97"/>
      <c r="F46" s="97"/>
      <c r="G46" s="97"/>
      <c r="H46" s="97"/>
      <c r="I46" s="97"/>
      <c r="J46" s="97"/>
      <c r="K46" s="97"/>
      <c r="L46" s="97"/>
      <c r="M46" s="97"/>
      <c r="N46" s="97"/>
      <c r="O46" s="97"/>
      <c r="P46" s="97"/>
      <c r="Q46" s="97"/>
      <c r="R46" s="97"/>
      <c r="S46" s="97"/>
      <c r="T46" s="97"/>
      <c r="U46" s="97"/>
      <c r="V46" s="97"/>
      <c r="W46" s="97"/>
      <c r="X46" s="97"/>
    </row>
    <row r="47" spans="1:27" ht="12.75" customHeight="1">
      <c r="B47" s="1268" t="s">
        <v>463</v>
      </c>
      <c r="C47" s="1268"/>
      <c r="D47" s="1268"/>
      <c r="E47" s="1268"/>
      <c r="F47" s="1268"/>
      <c r="G47" s="1268" t="s">
        <v>463</v>
      </c>
      <c r="H47" s="1268"/>
      <c r="I47" s="1268"/>
      <c r="J47" s="1268"/>
      <c r="K47" s="1268"/>
      <c r="L47" s="1268" t="s">
        <v>463</v>
      </c>
      <c r="M47" s="1268"/>
      <c r="N47" s="1268"/>
      <c r="O47" s="1268"/>
      <c r="P47" s="1268"/>
      <c r="Q47" s="1268" t="s">
        <v>463</v>
      </c>
      <c r="R47" s="1268"/>
      <c r="S47" s="1268"/>
      <c r="T47" s="1268"/>
      <c r="U47" s="1268"/>
      <c r="V47" s="1268" t="s">
        <v>463</v>
      </c>
      <c r="W47" s="1268"/>
      <c r="X47" s="1268"/>
      <c r="Y47" s="1268"/>
      <c r="Z47" s="1268"/>
      <c r="AA47" s="207"/>
    </row>
    <row r="48" spans="1:27">
      <c r="A48" s="89"/>
      <c r="B48" s="97"/>
      <c r="C48" s="97"/>
      <c r="D48" s="97"/>
      <c r="E48" s="97"/>
      <c r="F48" s="97"/>
      <c r="G48" s="97"/>
      <c r="H48" s="97"/>
      <c r="I48" s="97"/>
      <c r="J48" s="97"/>
      <c r="K48" s="97"/>
      <c r="L48" s="97"/>
      <c r="M48" s="97"/>
      <c r="N48" s="97"/>
      <c r="O48" s="97"/>
      <c r="P48" s="97"/>
      <c r="Q48" s="97"/>
      <c r="R48" s="97"/>
      <c r="S48" s="97"/>
      <c r="T48" s="97"/>
      <c r="U48" s="97"/>
      <c r="V48" s="97"/>
      <c r="W48" s="97"/>
      <c r="X48" s="97"/>
    </row>
    <row r="49" spans="1:24">
      <c r="A49" s="81" t="s">
        <v>435</v>
      </c>
      <c r="B49" s="66">
        <v>100</v>
      </c>
      <c r="C49" s="100">
        <v>72.954549691384585</v>
      </c>
      <c r="D49" s="100">
        <v>72.081102120493597</v>
      </c>
      <c r="E49" s="100">
        <v>88.795401262158421</v>
      </c>
      <c r="F49" s="100">
        <v>92.526252060616969</v>
      </c>
      <c r="G49" s="100">
        <v>82.807046355781665</v>
      </c>
      <c r="H49" s="100">
        <v>75.535813678502024</v>
      </c>
      <c r="I49" s="100">
        <v>59.28132672219644</v>
      </c>
      <c r="J49" s="100">
        <v>49.89061885532228</v>
      </c>
      <c r="K49" s="100">
        <v>42.86963229804622</v>
      </c>
      <c r="L49" s="100">
        <v>47.864692143600934</v>
      </c>
      <c r="M49" s="100">
        <v>52.749887925516852</v>
      </c>
      <c r="N49" s="100">
        <v>52.743216719648679</v>
      </c>
      <c r="O49" s="100">
        <v>41.255324758562722</v>
      </c>
      <c r="P49" s="100">
        <v>40.066532739508716</v>
      </c>
      <c r="Q49" s="100">
        <v>42.749062347145951</v>
      </c>
      <c r="R49" s="100">
        <v>45.763704379027466</v>
      </c>
      <c r="S49" s="100">
        <v>51.46645533043997</v>
      </c>
      <c r="T49" s="100">
        <v>53.678102554588044</v>
      </c>
      <c r="U49" s="100">
        <v>48.378395412980048</v>
      </c>
      <c r="V49" s="100">
        <v>49.429696675404777</v>
      </c>
      <c r="W49" s="100">
        <v>49.976778167091737</v>
      </c>
      <c r="X49" s="100">
        <v>56.012840850683055</v>
      </c>
    </row>
    <row r="50" spans="1:24">
      <c r="A50" s="81" t="s">
        <v>436</v>
      </c>
      <c r="B50" s="66">
        <v>100</v>
      </c>
      <c r="C50" s="100">
        <v>84.646021561695264</v>
      </c>
      <c r="D50" s="100">
        <v>75.613242547248049</v>
      </c>
      <c r="E50" s="100">
        <v>73.510540788267647</v>
      </c>
      <c r="F50" s="100">
        <v>74.085592073676409</v>
      </c>
      <c r="G50" s="100">
        <v>71.616254201038799</v>
      </c>
      <c r="H50" s="100">
        <v>72.098555279123573</v>
      </c>
      <c r="I50" s="100">
        <v>59.220461786914584</v>
      </c>
      <c r="J50" s="100">
        <v>59.735498232290169</v>
      </c>
      <c r="K50" s="100">
        <v>56.915891929640786</v>
      </c>
      <c r="L50" s="100">
        <v>56.497970407227974</v>
      </c>
      <c r="M50" s="100">
        <v>58.465365981406315</v>
      </c>
      <c r="N50" s="100">
        <v>59.375409192091141</v>
      </c>
      <c r="O50" s="100">
        <v>57.756099690105195</v>
      </c>
      <c r="P50" s="100">
        <v>45.692014752738864</v>
      </c>
      <c r="Q50" s="100">
        <v>49.320686569769983</v>
      </c>
      <c r="R50" s="100">
        <v>50.630701409803152</v>
      </c>
      <c r="S50" s="100">
        <v>61.269695779319981</v>
      </c>
      <c r="T50" s="100">
        <v>61.771638077779237</v>
      </c>
      <c r="U50" s="100">
        <v>68.91210553882415</v>
      </c>
      <c r="V50" s="100">
        <v>76.573381781676929</v>
      </c>
      <c r="W50" s="100">
        <v>70.663196717733854</v>
      </c>
      <c r="X50" s="100">
        <v>69.313135611714898</v>
      </c>
    </row>
    <row r="51" spans="1:24">
      <c r="A51" s="81" t="s">
        <v>437</v>
      </c>
      <c r="B51" s="66">
        <v>100</v>
      </c>
      <c r="C51" s="100" t="s">
        <v>356</v>
      </c>
      <c r="D51" s="100" t="s">
        <v>356</v>
      </c>
      <c r="E51" s="100" t="s">
        <v>356</v>
      </c>
      <c r="F51" s="100" t="s">
        <v>356</v>
      </c>
      <c r="G51" s="100" t="s">
        <v>356</v>
      </c>
      <c r="H51" s="100" t="s">
        <v>356</v>
      </c>
      <c r="I51" s="100" t="s">
        <v>356</v>
      </c>
      <c r="J51" s="100" t="s">
        <v>356</v>
      </c>
      <c r="K51" s="100" t="s">
        <v>356</v>
      </c>
      <c r="L51" s="95">
        <v>0</v>
      </c>
      <c r="M51" s="95">
        <v>0</v>
      </c>
      <c r="N51" s="95">
        <v>0</v>
      </c>
      <c r="O51" s="95">
        <v>0</v>
      </c>
      <c r="P51" s="95">
        <v>0</v>
      </c>
      <c r="Q51" s="95">
        <v>0</v>
      </c>
      <c r="R51" s="95">
        <v>0</v>
      </c>
      <c r="S51" s="95">
        <v>0</v>
      </c>
      <c r="T51" s="95">
        <v>0</v>
      </c>
      <c r="U51" s="95">
        <v>0</v>
      </c>
      <c r="V51" s="95">
        <v>0</v>
      </c>
      <c r="W51" s="95">
        <v>0</v>
      </c>
      <c r="X51" s="95">
        <v>0</v>
      </c>
    </row>
    <row r="52" spans="1:24">
      <c r="A52" s="81" t="s">
        <v>438</v>
      </c>
      <c r="B52" s="66">
        <v>100</v>
      </c>
      <c r="C52" s="100">
        <v>94.989942586154072</v>
      </c>
      <c r="D52" s="100">
        <v>84.893897614194941</v>
      </c>
      <c r="E52" s="100">
        <v>84.59150914492001</v>
      </c>
      <c r="F52" s="100">
        <v>77.992247132637971</v>
      </c>
      <c r="G52" s="100">
        <v>83.814890300923153</v>
      </c>
      <c r="H52" s="100">
        <v>88.499913412993379</v>
      </c>
      <c r="I52" s="100">
        <v>86.047502963939849</v>
      </c>
      <c r="J52" s="100">
        <v>46.277424769212324</v>
      </c>
      <c r="K52" s="100">
        <v>30.325433934113949</v>
      </c>
      <c r="L52" s="100">
        <v>13.707389201934221</v>
      </c>
      <c r="M52" s="100">
        <v>26.707429165168048</v>
      </c>
      <c r="N52" s="100">
        <v>21.533522492640106</v>
      </c>
      <c r="O52" s="100">
        <v>17.171202493705792</v>
      </c>
      <c r="P52" s="100">
        <v>10.974157108793243</v>
      </c>
      <c r="Q52" s="100">
        <v>12.044772142961808</v>
      </c>
      <c r="R52" s="100">
        <v>11.917316069216321</v>
      </c>
      <c r="S52" s="100">
        <v>54.174159773008832</v>
      </c>
      <c r="T52" s="100">
        <v>52.96327378811494</v>
      </c>
      <c r="U52" s="100">
        <v>55.066671995097849</v>
      </c>
      <c r="V52" s="100">
        <v>55.211179048608614</v>
      </c>
      <c r="W52" s="100">
        <v>55.594346534521577</v>
      </c>
      <c r="X52" s="100">
        <v>47.508145839161308</v>
      </c>
    </row>
    <row r="53" spans="1:24">
      <c r="A53" s="81" t="s">
        <v>439</v>
      </c>
      <c r="B53" s="66">
        <v>100</v>
      </c>
      <c r="C53" s="100">
        <v>87.423687423687426</v>
      </c>
      <c r="D53" s="100">
        <v>101.09890109890109</v>
      </c>
      <c r="E53" s="100">
        <v>128.44932844932845</v>
      </c>
      <c r="F53" s="100">
        <v>94.822954822954827</v>
      </c>
      <c r="G53" s="100">
        <v>83.272283272283275</v>
      </c>
      <c r="H53" s="100">
        <v>66.666666666666671</v>
      </c>
      <c r="I53" s="100">
        <v>63.247863247863251</v>
      </c>
      <c r="J53" s="100" t="s">
        <v>356</v>
      </c>
      <c r="K53" s="100" t="s">
        <v>356</v>
      </c>
      <c r="L53" s="100" t="s">
        <v>356</v>
      </c>
      <c r="M53" s="100">
        <v>131.13553113553112</v>
      </c>
      <c r="N53" s="100" t="s">
        <v>356</v>
      </c>
      <c r="O53" s="100" t="s">
        <v>356</v>
      </c>
      <c r="P53" s="100">
        <v>46.886446886446883</v>
      </c>
      <c r="Q53" s="100" t="s">
        <v>356</v>
      </c>
      <c r="R53" s="100" t="s">
        <v>356</v>
      </c>
      <c r="S53" s="100" t="s">
        <v>356</v>
      </c>
      <c r="T53" s="100">
        <v>86.202686202686209</v>
      </c>
      <c r="U53" s="100">
        <v>84.812454212454227</v>
      </c>
      <c r="V53" s="100">
        <v>91.489133089133091</v>
      </c>
      <c r="W53" s="100">
        <v>63.003663003663007</v>
      </c>
      <c r="X53" s="100">
        <v>70.573870573870579</v>
      </c>
    </row>
    <row r="54" spans="1:24">
      <c r="A54" s="81" t="s">
        <v>440</v>
      </c>
      <c r="B54" s="66">
        <v>100</v>
      </c>
      <c r="C54" s="100" t="s">
        <v>356</v>
      </c>
      <c r="D54" s="100" t="s">
        <v>356</v>
      </c>
      <c r="E54" s="100" t="s">
        <v>356</v>
      </c>
      <c r="F54" s="100" t="s">
        <v>356</v>
      </c>
      <c r="G54" s="100" t="s">
        <v>356</v>
      </c>
      <c r="H54" s="100" t="s">
        <v>356</v>
      </c>
      <c r="I54" s="100" t="s">
        <v>356</v>
      </c>
      <c r="J54" s="100" t="s">
        <v>356</v>
      </c>
      <c r="K54" s="100" t="s">
        <v>356</v>
      </c>
      <c r="L54" s="100" t="s">
        <v>356</v>
      </c>
      <c r="M54" s="100" t="s">
        <v>356</v>
      </c>
      <c r="N54" s="100" t="s">
        <v>356</v>
      </c>
      <c r="O54" s="100" t="s">
        <v>356</v>
      </c>
      <c r="P54" s="100" t="s">
        <v>356</v>
      </c>
      <c r="Q54" s="100" t="s">
        <v>356</v>
      </c>
      <c r="R54" s="100" t="s">
        <v>356</v>
      </c>
      <c r="S54" s="100" t="s">
        <v>356</v>
      </c>
      <c r="T54" s="100" t="s">
        <v>356</v>
      </c>
      <c r="U54" s="100" t="s">
        <v>356</v>
      </c>
      <c r="V54" s="100" t="s">
        <v>356</v>
      </c>
      <c r="W54" s="100" t="s">
        <v>356</v>
      </c>
      <c r="X54" s="100" t="s">
        <v>356</v>
      </c>
    </row>
    <row r="55" spans="1:24">
      <c r="A55" s="81" t="s">
        <v>441</v>
      </c>
      <c r="B55" s="66">
        <v>100</v>
      </c>
      <c r="C55" s="100">
        <v>89.933477370934725</v>
      </c>
      <c r="D55" s="100">
        <v>79.980668637707524</v>
      </c>
      <c r="E55" s="100">
        <v>83.429042528997044</v>
      </c>
      <c r="F55" s="100">
        <v>88.08846941096202</v>
      </c>
      <c r="G55" s="100">
        <v>83.187400500341141</v>
      </c>
      <c r="H55" s="100">
        <v>71.281555606095068</v>
      </c>
      <c r="I55" s="100">
        <v>67.233340914259728</v>
      </c>
      <c r="J55" s="100">
        <v>71.625540141005231</v>
      </c>
      <c r="K55" s="100">
        <v>42.708096429383673</v>
      </c>
      <c r="L55" s="100">
        <v>29.543779849897657</v>
      </c>
      <c r="M55" s="100">
        <v>31.061433932226517</v>
      </c>
      <c r="N55" s="100">
        <v>35.686263361382764</v>
      </c>
      <c r="O55" s="100">
        <v>35.021037070730046</v>
      </c>
      <c r="P55" s="100">
        <v>43.248237434614509</v>
      </c>
      <c r="Q55" s="100">
        <v>42.202069592904252</v>
      </c>
      <c r="R55" s="100">
        <v>32.780873322720034</v>
      </c>
      <c r="S55" s="100">
        <v>33.30964293836707</v>
      </c>
      <c r="T55" s="100">
        <v>37.471571526040485</v>
      </c>
      <c r="U55" s="100">
        <v>39.043666136001818</v>
      </c>
      <c r="V55" s="100">
        <v>34.429582670002276</v>
      </c>
      <c r="W55" s="100">
        <v>31.985245622015011</v>
      </c>
      <c r="X55" s="100">
        <v>31.844609961337273</v>
      </c>
    </row>
    <row r="56" spans="1:24">
      <c r="A56" s="81" t="s">
        <v>442</v>
      </c>
      <c r="B56" s="66">
        <v>100</v>
      </c>
      <c r="C56" s="100">
        <v>68.647343539995106</v>
      </c>
      <c r="D56" s="100">
        <v>61.061289495323841</v>
      </c>
      <c r="E56" s="100">
        <v>54.710312461538699</v>
      </c>
      <c r="F56" s="100">
        <v>52.840387822419181</v>
      </c>
      <c r="G56" s="100">
        <v>51.274427070487356</v>
      </c>
      <c r="H56" s="100">
        <v>56.294906263499762</v>
      </c>
      <c r="I56" s="100">
        <v>51.687737540741409</v>
      </c>
      <c r="J56" s="100">
        <v>54.133913769186528</v>
      </c>
      <c r="K56" s="100">
        <v>51.98866129871378</v>
      </c>
      <c r="L56" s="100">
        <v>48.943530580512672</v>
      </c>
      <c r="M56" s="100">
        <v>45.963615537413936</v>
      </c>
      <c r="N56" s="100">
        <v>50.267702991143913</v>
      </c>
      <c r="O56" s="100">
        <v>35.327036996901519</v>
      </c>
      <c r="P56" s="100">
        <v>29.875545936107272</v>
      </c>
      <c r="Q56" s="100">
        <v>39.561593753417078</v>
      </c>
      <c r="R56" s="100">
        <v>35.120749519340862</v>
      </c>
      <c r="S56" s="100">
        <v>34.545674754227619</v>
      </c>
      <c r="T56" s="100">
        <v>33.97207101937984</v>
      </c>
      <c r="U56" s="100">
        <v>37.453018970896643</v>
      </c>
      <c r="V56" s="100">
        <v>43.396177380752157</v>
      </c>
      <c r="W56" s="100">
        <v>49.398765413332534</v>
      </c>
      <c r="X56" s="100">
        <v>47.788869890805422</v>
      </c>
    </row>
    <row r="57" spans="1:24">
      <c r="A57" s="81" t="s">
        <v>443</v>
      </c>
      <c r="B57" s="66">
        <v>100</v>
      </c>
      <c r="C57" s="100">
        <v>107.14162199550407</v>
      </c>
      <c r="D57" s="100">
        <v>100.70897458066747</v>
      </c>
      <c r="E57" s="100">
        <v>91.111879647241921</v>
      </c>
      <c r="F57" s="100">
        <v>88.812035275808398</v>
      </c>
      <c r="G57" s="100">
        <v>82.811689434549535</v>
      </c>
      <c r="H57" s="100">
        <v>83.987549714680966</v>
      </c>
      <c r="I57" s="100">
        <v>85.941552827252295</v>
      </c>
      <c r="J57" s="100">
        <v>87.843679750994298</v>
      </c>
      <c r="K57" s="100">
        <v>67.909389590178108</v>
      </c>
      <c r="L57" s="100" t="s">
        <v>356</v>
      </c>
      <c r="M57" s="100">
        <v>69.497285146117946</v>
      </c>
      <c r="N57" s="100">
        <v>66.66486252809959</v>
      </c>
      <c r="O57" s="100">
        <v>50.942417430399445</v>
      </c>
      <c r="P57" s="100">
        <v>58.758429880684766</v>
      </c>
      <c r="Q57" s="100">
        <v>68.234480373508561</v>
      </c>
      <c r="R57" s="100">
        <v>70.240359674909215</v>
      </c>
      <c r="S57" s="100">
        <v>68.251772436451674</v>
      </c>
      <c r="T57" s="100">
        <v>69.998270793705686</v>
      </c>
      <c r="U57" s="100">
        <v>71.191423136780216</v>
      </c>
      <c r="V57" s="100">
        <v>70.205775549023002</v>
      </c>
      <c r="W57" s="100">
        <v>70.21518243126404</v>
      </c>
      <c r="X57" s="100">
        <v>60.832076776759465</v>
      </c>
    </row>
    <row r="58" spans="1:24">
      <c r="A58" s="81" t="s">
        <v>444</v>
      </c>
      <c r="B58" s="66">
        <v>100</v>
      </c>
      <c r="C58" s="100">
        <v>103.45484698344681</v>
      </c>
      <c r="D58" s="100">
        <v>103.05157548850958</v>
      </c>
      <c r="E58" s="100">
        <v>105.3867389087463</v>
      </c>
      <c r="F58" s="100">
        <v>110.32848858169982</v>
      </c>
      <c r="G58" s="100">
        <v>110.89193560016892</v>
      </c>
      <c r="H58" s="100">
        <v>132.01862362357207</v>
      </c>
      <c r="I58" s="100">
        <v>134.73800228675023</v>
      </c>
      <c r="J58" s="100">
        <v>110.98000638641959</v>
      </c>
      <c r="K58" s="100">
        <v>90.92613384699375</v>
      </c>
      <c r="L58" s="100">
        <v>84.872941152233693</v>
      </c>
      <c r="M58" s="100">
        <v>88.908746304632217</v>
      </c>
      <c r="N58" s="100">
        <v>79.010310977431217</v>
      </c>
      <c r="O58" s="100">
        <v>70.669853009342717</v>
      </c>
      <c r="P58" s="100">
        <v>69.668194600385249</v>
      </c>
      <c r="Q58" s="100">
        <v>74.552765216674743</v>
      </c>
      <c r="R58" s="100">
        <v>74.433400974444027</v>
      </c>
      <c r="S58" s="100">
        <v>74.701486387655663</v>
      </c>
      <c r="T58" s="100">
        <v>88.966888474572784</v>
      </c>
      <c r="U58" s="100">
        <v>85.370463839474255</v>
      </c>
      <c r="V58" s="100">
        <v>85.859230951473492</v>
      </c>
      <c r="W58" s="100">
        <v>84.648901432824118</v>
      </c>
      <c r="X58" s="100">
        <v>84.995519205611814</v>
      </c>
    </row>
    <row r="59" spans="1:24">
      <c r="A59" s="81" t="s">
        <v>445</v>
      </c>
      <c r="B59" s="66">
        <v>100</v>
      </c>
      <c r="C59" s="100">
        <v>93.313940065567721</v>
      </c>
      <c r="D59" s="100">
        <v>85.8475319758046</v>
      </c>
      <c r="E59" s="100">
        <v>94.348247679734044</v>
      </c>
      <c r="F59" s="100">
        <v>86.207692662880376</v>
      </c>
      <c r="G59" s="100">
        <v>83.566514290991378</v>
      </c>
      <c r="H59" s="100">
        <v>83.390681996583083</v>
      </c>
      <c r="I59" s="100">
        <v>77.937849194255904</v>
      </c>
      <c r="J59" s="100">
        <v>67.593392436625564</v>
      </c>
      <c r="K59" s="100">
        <v>75.190469594126611</v>
      </c>
      <c r="L59" s="100">
        <v>47.887519046959412</v>
      </c>
      <c r="M59" s="100">
        <v>60.543934986378545</v>
      </c>
      <c r="N59" s="100">
        <v>78.279540102507283</v>
      </c>
      <c r="O59" s="100">
        <v>58.438380200397098</v>
      </c>
      <c r="P59" s="100">
        <v>61.94851549152699</v>
      </c>
      <c r="Q59" s="100">
        <v>49.422634713949307</v>
      </c>
      <c r="R59" s="100">
        <v>49.610934109064047</v>
      </c>
      <c r="S59" s="100">
        <v>57.546843976543386</v>
      </c>
      <c r="T59" s="100">
        <v>44.308722353049831</v>
      </c>
      <c r="U59" s="100">
        <v>37.58987856120423</v>
      </c>
      <c r="V59" s="100">
        <v>60.660340767419321</v>
      </c>
      <c r="W59" s="100">
        <v>66.713533730433582</v>
      </c>
      <c r="X59" s="100">
        <v>69.945768111926867</v>
      </c>
    </row>
    <row r="60" spans="1:24">
      <c r="A60" s="81" t="s">
        <v>446</v>
      </c>
      <c r="B60" s="66">
        <v>100</v>
      </c>
      <c r="C60" s="100">
        <v>117.33163778943465</v>
      </c>
      <c r="D60" s="100">
        <v>119.71599639696922</v>
      </c>
      <c r="E60" s="100">
        <v>80.972818311874107</v>
      </c>
      <c r="F60" s="100">
        <v>83.245906851057072</v>
      </c>
      <c r="G60" s="100">
        <v>73.152122079160705</v>
      </c>
      <c r="H60" s="100">
        <v>66.868012504636255</v>
      </c>
      <c r="I60" s="100">
        <v>73.13622635511048</v>
      </c>
      <c r="J60" s="100">
        <v>57.955809887140362</v>
      </c>
      <c r="K60" s="100">
        <v>62.592062735124252</v>
      </c>
      <c r="L60" s="100">
        <v>50.574895353150005</v>
      </c>
      <c r="M60" s="100">
        <v>57.425952418799348</v>
      </c>
      <c r="N60" s="100">
        <v>64.42536957558417</v>
      </c>
      <c r="O60" s="100">
        <v>62.925872940179083</v>
      </c>
      <c r="P60" s="100">
        <v>89.810840883802257</v>
      </c>
      <c r="Q60" s="100">
        <v>91.792507815397656</v>
      </c>
      <c r="R60" s="100">
        <v>80.119747787845071</v>
      </c>
      <c r="S60" s="100">
        <v>71.048587929846875</v>
      </c>
      <c r="T60" s="100">
        <v>85.254066656069526</v>
      </c>
      <c r="U60" s="100">
        <v>75.393419170243206</v>
      </c>
      <c r="V60" s="100">
        <v>79.584591744820642</v>
      </c>
      <c r="W60" s="100">
        <v>78.969957081545061</v>
      </c>
      <c r="X60" s="100">
        <v>77.602924813225243</v>
      </c>
    </row>
    <row r="61" spans="1:24">
      <c r="A61" s="81" t="s">
        <v>447</v>
      </c>
      <c r="B61" s="66">
        <v>100</v>
      </c>
      <c r="C61" s="100">
        <v>78.822953627798853</v>
      </c>
      <c r="D61" s="100">
        <v>77.861250458827854</v>
      </c>
      <c r="E61" s="100">
        <v>76.689954728985668</v>
      </c>
      <c r="F61" s="100">
        <v>74.766058974672688</v>
      </c>
      <c r="G61" s="100">
        <v>76.11927076960724</v>
      </c>
      <c r="H61" s="100">
        <v>79.95235531628532</v>
      </c>
      <c r="I61" s="100">
        <v>64.384803621681144</v>
      </c>
      <c r="J61" s="100">
        <v>52.055622170561612</v>
      </c>
      <c r="K61" s="100">
        <v>38.43347607977487</v>
      </c>
      <c r="L61" s="100" t="s">
        <v>356</v>
      </c>
      <c r="M61" s="100">
        <v>34.796084669032183</v>
      </c>
      <c r="N61" s="100">
        <v>35.038150006117704</v>
      </c>
      <c r="O61" s="100">
        <v>25.191508625963539</v>
      </c>
      <c r="P61" s="100">
        <v>18.412113055181699</v>
      </c>
      <c r="Q61" s="100">
        <v>24.264431665239204</v>
      </c>
      <c r="R61" s="100" t="s">
        <v>356</v>
      </c>
      <c r="S61" s="100">
        <v>23.808931848770342</v>
      </c>
      <c r="T61" s="100">
        <v>20.914498959990212</v>
      </c>
      <c r="U61" s="100">
        <v>19.337109996329378</v>
      </c>
      <c r="V61" s="100">
        <v>25.537746237611646</v>
      </c>
      <c r="W61" s="100">
        <v>29.793392878991806</v>
      </c>
      <c r="X61" s="100">
        <v>32.556368530527351</v>
      </c>
    </row>
    <row r="62" spans="1:24">
      <c r="A62" s="81" t="s">
        <v>448</v>
      </c>
      <c r="B62" s="66">
        <v>100</v>
      </c>
      <c r="C62" s="100">
        <v>117.94228356336261</v>
      </c>
      <c r="D62" s="100">
        <v>86.846507737348389</v>
      </c>
      <c r="E62" s="100">
        <v>57.946465913843582</v>
      </c>
      <c r="F62" s="100">
        <v>75.909661229611046</v>
      </c>
      <c r="G62" s="100">
        <v>67.398578000836466</v>
      </c>
      <c r="H62" s="100">
        <v>81.932245922208281</v>
      </c>
      <c r="I62" s="100">
        <v>81.848598912588869</v>
      </c>
      <c r="J62" s="100">
        <v>91.907151819322465</v>
      </c>
      <c r="K62" s="100">
        <v>57.820995399414471</v>
      </c>
      <c r="L62" s="100" t="s">
        <v>356</v>
      </c>
      <c r="M62" s="100">
        <v>18.48598912588875</v>
      </c>
      <c r="N62" s="100">
        <v>11.417816813048933</v>
      </c>
      <c r="O62" s="100">
        <v>5.4049351735675453</v>
      </c>
      <c r="P62" s="100" t="s">
        <v>356</v>
      </c>
      <c r="Q62" s="100">
        <v>4.1551652028439987</v>
      </c>
      <c r="R62" s="100">
        <v>7.9778335424508571</v>
      </c>
      <c r="S62" s="100">
        <v>11.714763697197824</v>
      </c>
      <c r="T62" s="100">
        <v>13.757841907151819</v>
      </c>
      <c r="U62" s="100">
        <v>10.953575909661229</v>
      </c>
      <c r="V62" s="100">
        <v>22.829360100376412</v>
      </c>
      <c r="W62" s="100">
        <v>25.13354245085738</v>
      </c>
      <c r="X62" s="100">
        <v>23.989167712254286</v>
      </c>
    </row>
    <row r="63" spans="1:24" s="101" customFormat="1">
      <c r="A63" s="81" t="s">
        <v>449</v>
      </c>
      <c r="B63" s="66">
        <v>100</v>
      </c>
      <c r="C63" s="100">
        <v>90.033933698773168</v>
      </c>
      <c r="D63" s="100">
        <v>82.041242495432002</v>
      </c>
      <c r="E63" s="100">
        <v>80.866614460976251</v>
      </c>
      <c r="F63" s="100">
        <v>86.818063168885402</v>
      </c>
      <c r="G63" s="100">
        <v>88.728791438266768</v>
      </c>
      <c r="H63" s="100">
        <v>67.992691203341167</v>
      </c>
      <c r="I63" s="100">
        <v>70.221874184286094</v>
      </c>
      <c r="J63" s="100">
        <v>64.641085878360741</v>
      </c>
      <c r="K63" s="100">
        <v>37.781258157139128</v>
      </c>
      <c r="L63" s="100">
        <v>39.577133907595929</v>
      </c>
      <c r="M63" s="100">
        <v>37.320177499347423</v>
      </c>
      <c r="N63" s="100">
        <v>53.00443748368572</v>
      </c>
      <c r="O63" s="100">
        <v>51.166797180892715</v>
      </c>
      <c r="P63" s="100">
        <v>43.794622813886718</v>
      </c>
      <c r="Q63" s="100">
        <v>50.284521012790393</v>
      </c>
      <c r="R63" s="100">
        <v>49.33437744714174</v>
      </c>
      <c r="S63" s="100">
        <v>51.892456277734276</v>
      </c>
      <c r="T63" s="100">
        <v>55.322370138345079</v>
      </c>
      <c r="U63" s="100">
        <v>62.354476637953546</v>
      </c>
      <c r="V63" s="100">
        <v>58.689637170451576</v>
      </c>
      <c r="W63" s="100">
        <v>58.990080918820155</v>
      </c>
      <c r="X63" s="100">
        <v>58.783607413208038</v>
      </c>
    </row>
    <row r="64" spans="1:24" ht="12.75" customHeight="1">
      <c r="A64" s="81" t="s">
        <v>450</v>
      </c>
      <c r="B64" s="66">
        <v>100</v>
      </c>
      <c r="C64" s="100">
        <v>80.724174653887104</v>
      </c>
      <c r="D64" s="100">
        <v>71.315510868884289</v>
      </c>
      <c r="E64" s="100">
        <v>54.676439265802166</v>
      </c>
      <c r="F64" s="100">
        <v>50.228653761824219</v>
      </c>
      <c r="G64" s="100">
        <v>50.169266428616176</v>
      </c>
      <c r="H64" s="100">
        <v>35.026216876526973</v>
      </c>
      <c r="I64" s="100">
        <v>30.975913048925641</v>
      </c>
      <c r="J64" s="100">
        <v>29.290202342918001</v>
      </c>
      <c r="K64" s="100">
        <v>17.920942178788451</v>
      </c>
      <c r="L64" s="100">
        <v>9.1430182296560787</v>
      </c>
      <c r="M64" s="100">
        <v>11.333020109002065</v>
      </c>
      <c r="N64" s="100">
        <v>11.957840005011589</v>
      </c>
      <c r="O64" s="100">
        <v>10.028722671177098</v>
      </c>
      <c r="P64" s="100" t="s">
        <v>356</v>
      </c>
      <c r="Q64" s="100">
        <v>15.340318235920567</v>
      </c>
      <c r="R64" s="100">
        <v>13.239992482616049</v>
      </c>
      <c r="S64" s="100" t="s">
        <v>356</v>
      </c>
      <c r="T64" s="100">
        <v>11.404497901396981</v>
      </c>
      <c r="U64" s="100">
        <v>10.731065589174968</v>
      </c>
      <c r="V64" s="100">
        <v>10.395915554720291</v>
      </c>
      <c r="W64" s="100">
        <v>10.521205287226712</v>
      </c>
      <c r="X64" s="100">
        <v>12.187558729562113</v>
      </c>
    </row>
    <row r="65" spans="1:27" ht="20.25" customHeight="1">
      <c r="A65" s="60" t="s">
        <v>460</v>
      </c>
      <c r="B65" s="66">
        <v>100</v>
      </c>
      <c r="C65" s="100">
        <v>92.760331632329155</v>
      </c>
      <c r="D65" s="100">
        <v>86.877562897832377</v>
      </c>
      <c r="E65" s="100">
        <v>86.053134714970156</v>
      </c>
      <c r="F65" s="100">
        <v>87.88449820840853</v>
      </c>
      <c r="G65" s="100">
        <v>84.875898391532118</v>
      </c>
      <c r="H65" s="100">
        <v>88.974360828593305</v>
      </c>
      <c r="I65" s="100">
        <v>84.462375260735726</v>
      </c>
      <c r="J65" s="100">
        <v>73.055841324961833</v>
      </c>
      <c r="K65" s="100">
        <v>58.864483453284308</v>
      </c>
      <c r="L65" s="100">
        <v>49.922282108008723</v>
      </c>
      <c r="M65" s="100">
        <v>55.634233223696633</v>
      </c>
      <c r="N65" s="100">
        <v>53.622018075252804</v>
      </c>
      <c r="O65" s="100">
        <v>45.68513960115326</v>
      </c>
      <c r="P65" s="100">
        <v>43.874482729230579</v>
      </c>
      <c r="Q65" s="100">
        <v>47.562786072599202</v>
      </c>
      <c r="R65" s="100">
        <v>47.635748696358476</v>
      </c>
      <c r="S65" s="100">
        <v>54.20860857719164</v>
      </c>
      <c r="T65" s="100">
        <v>58.022036317745602</v>
      </c>
      <c r="U65" s="100">
        <v>57.296456376433802</v>
      </c>
      <c r="V65" s="100">
        <v>60.087680623656063</v>
      </c>
      <c r="W65" s="100">
        <v>59.418321900258299</v>
      </c>
      <c r="X65" s="100">
        <v>58.919760836175428</v>
      </c>
    </row>
    <row r="66" spans="1:27">
      <c r="A66" s="89"/>
      <c r="B66" s="91"/>
      <c r="C66" s="91"/>
      <c r="D66" s="91"/>
      <c r="E66" s="91"/>
      <c r="F66" s="82"/>
      <c r="G66" s="82"/>
      <c r="H66" s="82"/>
      <c r="I66" s="82"/>
      <c r="J66" s="82"/>
      <c r="K66" s="82"/>
      <c r="L66" s="82"/>
      <c r="M66" s="82"/>
      <c r="N66" s="82"/>
      <c r="O66" s="82"/>
      <c r="P66" s="82"/>
      <c r="Q66" s="82"/>
      <c r="R66" s="82"/>
      <c r="S66" s="82"/>
      <c r="T66" s="82"/>
      <c r="U66" s="82"/>
      <c r="V66" s="82"/>
      <c r="W66" s="82"/>
      <c r="X66" s="82"/>
    </row>
    <row r="67" spans="1:27" ht="13">
      <c r="B67" s="1268" t="s">
        <v>464</v>
      </c>
      <c r="C67" s="1268"/>
      <c r="D67" s="1268"/>
      <c r="E67" s="1268"/>
      <c r="F67" s="1268"/>
      <c r="G67" s="1268" t="s">
        <v>464</v>
      </c>
      <c r="H67" s="1268"/>
      <c r="I67" s="1268"/>
      <c r="J67" s="1268"/>
      <c r="K67" s="1268"/>
      <c r="L67" s="1268" t="s">
        <v>464</v>
      </c>
      <c r="M67" s="1268"/>
      <c r="N67" s="1268"/>
      <c r="O67" s="1268"/>
      <c r="P67" s="1268"/>
      <c r="Q67" s="1268" t="s">
        <v>464</v>
      </c>
      <c r="R67" s="1268"/>
      <c r="S67" s="1268"/>
      <c r="T67" s="1268"/>
      <c r="U67" s="1268"/>
      <c r="V67" s="1268" t="s">
        <v>464</v>
      </c>
      <c r="W67" s="1268"/>
      <c r="X67" s="1268"/>
      <c r="Y67" s="1268"/>
      <c r="Z67" s="1268"/>
      <c r="AA67" s="207"/>
    </row>
    <row r="68" spans="1:27">
      <c r="A68" s="89"/>
      <c r="B68" s="91"/>
      <c r="C68" s="91"/>
      <c r="D68" s="91"/>
      <c r="E68" s="91"/>
      <c r="F68" s="82"/>
      <c r="G68" s="82"/>
      <c r="H68" s="82"/>
      <c r="I68" s="82"/>
      <c r="J68" s="82"/>
      <c r="K68" s="82"/>
      <c r="L68" s="82"/>
      <c r="M68" s="82"/>
      <c r="N68" s="82"/>
      <c r="O68" s="82"/>
      <c r="P68" s="82"/>
      <c r="Q68" s="82"/>
      <c r="R68" s="82"/>
      <c r="S68" s="82"/>
      <c r="T68" s="82"/>
      <c r="U68" s="82"/>
      <c r="V68" s="82"/>
      <c r="W68" s="82"/>
      <c r="X68" s="82"/>
    </row>
    <row r="69" spans="1:27">
      <c r="A69" s="81" t="s">
        <v>435</v>
      </c>
      <c r="B69" s="72">
        <v>14.520815461600616</v>
      </c>
      <c r="C69" s="72">
        <v>11.420394197723589</v>
      </c>
      <c r="D69" s="72">
        <v>12.047718044201622</v>
      </c>
      <c r="E69" s="72">
        <v>14.98355219524937</v>
      </c>
      <c r="F69" s="72">
        <v>15.287754483613984</v>
      </c>
      <c r="G69" s="72">
        <v>14.166870240427132</v>
      </c>
      <c r="H69" s="72">
        <v>12.32761439309928</v>
      </c>
      <c r="I69" s="72">
        <v>10.191676506782265</v>
      </c>
      <c r="J69" s="72">
        <v>9.9164208709982358</v>
      </c>
      <c r="K69" s="72">
        <v>10.575171699257824</v>
      </c>
      <c r="L69" s="72">
        <v>13.922327513790759</v>
      </c>
      <c r="M69" s="72">
        <v>13.767986791634073</v>
      </c>
      <c r="N69" s="72">
        <v>14.28283649754478</v>
      </c>
      <c r="O69" s="72">
        <v>13.112818804046508</v>
      </c>
      <c r="P69" s="72">
        <v>13.260526208072479</v>
      </c>
      <c r="Q69" s="72">
        <v>13.051196045409517</v>
      </c>
      <c r="R69" s="72">
        <v>13.950159792028245</v>
      </c>
      <c r="S69" s="72">
        <v>13.7862771233437</v>
      </c>
      <c r="T69" s="72">
        <v>13.433686078433217</v>
      </c>
      <c r="U69" s="72">
        <v>12.260684107667899</v>
      </c>
      <c r="V69" s="72">
        <v>11.945202349246108</v>
      </c>
      <c r="W69" s="72">
        <v>12.213464633819203</v>
      </c>
      <c r="X69" s="72">
        <v>13.804403037790216</v>
      </c>
    </row>
    <row r="70" spans="1:27">
      <c r="A70" s="81" t="s">
        <v>436</v>
      </c>
      <c r="B70" s="72">
        <v>11.81327736115793</v>
      </c>
      <c r="C70" s="72">
        <v>10.779898180941341</v>
      </c>
      <c r="D70" s="72">
        <v>10.281598339004921</v>
      </c>
      <c r="E70" s="72">
        <v>10.0914442010379</v>
      </c>
      <c r="F70" s="72">
        <v>9.95845303180222</v>
      </c>
      <c r="G70" s="72">
        <v>9.9677610543969095</v>
      </c>
      <c r="H70" s="72">
        <v>9.572647928225976</v>
      </c>
      <c r="I70" s="72">
        <v>8.2828328990872677</v>
      </c>
      <c r="J70" s="72">
        <v>9.65935093110601</v>
      </c>
      <c r="K70" s="72">
        <v>11.422222334731499</v>
      </c>
      <c r="L70" s="72">
        <v>13.369304578646371</v>
      </c>
      <c r="M70" s="72">
        <v>12.414435219820371</v>
      </c>
      <c r="N70" s="72">
        <v>13.080786631977425</v>
      </c>
      <c r="O70" s="72">
        <v>14.93458991029715</v>
      </c>
      <c r="P70" s="72">
        <v>12.302650877855491</v>
      </c>
      <c r="Q70" s="72">
        <v>12.249891106086539</v>
      </c>
      <c r="R70" s="72">
        <v>12.556001219934588</v>
      </c>
      <c r="S70" s="72">
        <v>13.352047379046962</v>
      </c>
      <c r="T70" s="72">
        <v>12.576695682820935</v>
      </c>
      <c r="U70" s="72">
        <v>14.208170413246529</v>
      </c>
      <c r="V70" s="72">
        <v>15.054377005070483</v>
      </c>
      <c r="W70" s="72">
        <v>14.048931631793959</v>
      </c>
      <c r="X70" s="72">
        <v>13.897125245118215</v>
      </c>
    </row>
    <row r="71" spans="1:27">
      <c r="A71" s="81" t="s">
        <v>437</v>
      </c>
      <c r="B71" s="72" t="s">
        <v>356</v>
      </c>
      <c r="C71" s="72" t="s">
        <v>356</v>
      </c>
      <c r="D71" s="72">
        <v>0.54601748881648182</v>
      </c>
      <c r="E71" s="72">
        <v>0.88229732727872634</v>
      </c>
      <c r="F71" s="72" t="s">
        <v>356</v>
      </c>
      <c r="G71" s="72" t="s">
        <v>356</v>
      </c>
      <c r="H71" s="72" t="s">
        <v>356</v>
      </c>
      <c r="I71" s="72">
        <v>0.11492064366547598</v>
      </c>
      <c r="J71" s="72">
        <v>0.14609715349546573</v>
      </c>
      <c r="K71" s="72" t="s">
        <v>356</v>
      </c>
      <c r="L71" s="72">
        <v>0</v>
      </c>
      <c r="M71" s="72">
        <v>0</v>
      </c>
      <c r="N71" s="72">
        <v>0</v>
      </c>
      <c r="O71" s="72">
        <v>0</v>
      </c>
      <c r="P71" s="72">
        <v>0</v>
      </c>
      <c r="Q71" s="72">
        <v>0</v>
      </c>
      <c r="R71" s="72">
        <v>0</v>
      </c>
      <c r="S71" s="72">
        <v>0</v>
      </c>
      <c r="T71" s="72">
        <v>0</v>
      </c>
      <c r="U71" s="72">
        <v>0</v>
      </c>
      <c r="V71" s="72">
        <v>0</v>
      </c>
      <c r="W71" s="72">
        <v>0</v>
      </c>
      <c r="X71" s="72">
        <v>0</v>
      </c>
    </row>
    <row r="72" spans="1:27">
      <c r="A72" s="81" t="s">
        <v>438</v>
      </c>
      <c r="B72" s="72">
        <v>9.6766937085326337</v>
      </c>
      <c r="C72" s="72">
        <v>9.9092851828157364</v>
      </c>
      <c r="D72" s="72">
        <v>9.4557468871699921</v>
      </c>
      <c r="E72" s="72">
        <v>9.5123335953911159</v>
      </c>
      <c r="F72" s="72">
        <v>8.587488152381713</v>
      </c>
      <c r="G72" s="72">
        <v>9.5557282694661012</v>
      </c>
      <c r="H72" s="72">
        <v>9.6250936489333299</v>
      </c>
      <c r="I72" s="72">
        <v>9.858298774995248</v>
      </c>
      <c r="J72" s="72">
        <v>6.1297283966575842</v>
      </c>
      <c r="K72" s="72">
        <v>4.9851781336304173</v>
      </c>
      <c r="L72" s="72">
        <v>2.6569740254219276</v>
      </c>
      <c r="M72" s="72">
        <v>4.6453342986595487</v>
      </c>
      <c r="N72" s="72">
        <v>3.8859653013179525</v>
      </c>
      <c r="O72" s="72">
        <v>3.6370791156472295</v>
      </c>
      <c r="P72" s="72">
        <v>2.4203945082720875</v>
      </c>
      <c r="Q72" s="72">
        <v>2.4505202583928081</v>
      </c>
      <c r="R72" s="72">
        <v>2.4208755102110127</v>
      </c>
      <c r="S72" s="72">
        <v>9.6705443065197123</v>
      </c>
      <c r="T72" s="72">
        <v>8.8330126064878556</v>
      </c>
      <c r="U72" s="72">
        <v>9.3001095031762144</v>
      </c>
      <c r="V72" s="72">
        <v>8.8913678044348572</v>
      </c>
      <c r="W72" s="72">
        <v>9.0539322911818765</v>
      </c>
      <c r="X72" s="72">
        <v>7.8025058048708855</v>
      </c>
    </row>
    <row r="73" spans="1:27">
      <c r="A73" s="81" t="s">
        <v>439</v>
      </c>
      <c r="B73" s="72">
        <v>0.52786184358977917</v>
      </c>
      <c r="C73" s="72">
        <v>0.49749314178605958</v>
      </c>
      <c r="D73" s="72">
        <v>0.61426967491854212</v>
      </c>
      <c r="E73" s="72">
        <v>0.78792596629645162</v>
      </c>
      <c r="F73" s="72">
        <v>0.56953638887234737</v>
      </c>
      <c r="G73" s="72">
        <v>0.51788860914635326</v>
      </c>
      <c r="H73" s="72">
        <v>0.39551607052784621</v>
      </c>
      <c r="I73" s="72">
        <v>0.39527817675110599</v>
      </c>
      <c r="J73" s="72" t="s">
        <v>356</v>
      </c>
      <c r="K73" s="72" t="s">
        <v>356</v>
      </c>
      <c r="L73" s="72" t="s">
        <v>356</v>
      </c>
      <c r="M73" s="72">
        <v>1.2442239106090967</v>
      </c>
      <c r="N73" s="72" t="s">
        <v>356</v>
      </c>
      <c r="O73" s="72" t="s">
        <v>356</v>
      </c>
      <c r="P73" s="72">
        <v>0.56409932957147246</v>
      </c>
      <c r="Q73" s="72" t="s">
        <v>356</v>
      </c>
      <c r="R73" s="72" t="s">
        <v>356</v>
      </c>
      <c r="S73" s="72" t="s">
        <v>356</v>
      </c>
      <c r="T73" s="72">
        <v>0.78423839887577984</v>
      </c>
      <c r="U73" s="72">
        <v>0.7813617328413619</v>
      </c>
      <c r="V73" s="72">
        <v>0.80371919767273614</v>
      </c>
      <c r="W73" s="72">
        <v>0.55971337867551163</v>
      </c>
      <c r="X73" s="72">
        <v>0.63227095462880967</v>
      </c>
    </row>
    <row r="74" spans="1:27">
      <c r="A74" s="81" t="s">
        <v>440</v>
      </c>
      <c r="B74" s="72" t="s">
        <v>356</v>
      </c>
      <c r="C74" s="72" t="s">
        <v>356</v>
      </c>
      <c r="D74" s="72">
        <v>0</v>
      </c>
      <c r="E74" s="72">
        <v>0</v>
      </c>
      <c r="F74" s="72" t="s">
        <v>356</v>
      </c>
      <c r="G74" s="72" t="s">
        <v>356</v>
      </c>
      <c r="H74" s="72" t="s">
        <v>356</v>
      </c>
      <c r="I74" s="72">
        <v>0.19397627901569717</v>
      </c>
      <c r="J74" s="72" t="s">
        <v>356</v>
      </c>
      <c r="K74" s="72" t="s">
        <v>356</v>
      </c>
      <c r="L74" s="72" t="s">
        <v>356</v>
      </c>
      <c r="M74" s="72">
        <v>0.52827383914129245</v>
      </c>
      <c r="N74" s="72" t="s">
        <v>356</v>
      </c>
      <c r="O74" s="72" t="s">
        <v>356</v>
      </c>
      <c r="P74" s="72">
        <v>0.24121122373863482</v>
      </c>
      <c r="Q74" s="72" t="s">
        <v>356</v>
      </c>
      <c r="R74" s="72" t="s">
        <v>356</v>
      </c>
      <c r="S74" s="72" t="s">
        <v>356</v>
      </c>
      <c r="T74" s="72">
        <v>0.30503096930777507</v>
      </c>
      <c r="U74" s="72">
        <v>0.64073520405065221</v>
      </c>
      <c r="V74" s="72">
        <v>0.59102047510953959</v>
      </c>
      <c r="W74" s="72">
        <v>0.23603416899184365</v>
      </c>
      <c r="X74" s="72">
        <v>0.22599857997631845</v>
      </c>
    </row>
    <row r="75" spans="1:27">
      <c r="A75" s="81" t="s">
        <v>441</v>
      </c>
      <c r="B75" s="72">
        <v>4.5343267912366478</v>
      </c>
      <c r="C75" s="72">
        <v>4.396144005698881</v>
      </c>
      <c r="D75" s="72">
        <v>4.1743630517290491</v>
      </c>
      <c r="E75" s="72">
        <v>4.3960576678520846</v>
      </c>
      <c r="F75" s="72">
        <v>4.544850513932154</v>
      </c>
      <c r="G75" s="72">
        <v>4.4441221351438687</v>
      </c>
      <c r="H75" s="72">
        <v>3.6326629862326802</v>
      </c>
      <c r="I75" s="72">
        <v>3.6093933900245778</v>
      </c>
      <c r="J75" s="72">
        <v>4.4455528771959649</v>
      </c>
      <c r="K75" s="72">
        <v>3.2898014979806618</v>
      </c>
      <c r="L75" s="72">
        <v>2.6833940042636355</v>
      </c>
      <c r="M75" s="72">
        <v>2.5315832337764976</v>
      </c>
      <c r="N75" s="72">
        <v>3.0176630020070685</v>
      </c>
      <c r="O75" s="72">
        <v>3.475896714622154</v>
      </c>
      <c r="P75" s="72">
        <v>4.469605781651464</v>
      </c>
      <c r="Q75" s="72">
        <v>4.0232709351519684</v>
      </c>
      <c r="R75" s="72">
        <v>3.120328665238485</v>
      </c>
      <c r="S75" s="72">
        <v>2.7862144103346971</v>
      </c>
      <c r="T75" s="72">
        <v>2.9283417381251144</v>
      </c>
      <c r="U75" s="72">
        <v>3.0898375324549359</v>
      </c>
      <c r="V75" s="72">
        <v>2.5981195727868887</v>
      </c>
      <c r="W75" s="72">
        <v>2.4408558086113987</v>
      </c>
      <c r="X75" s="72">
        <v>2.4506865957188064</v>
      </c>
    </row>
    <row r="76" spans="1:27">
      <c r="A76" s="81" t="s">
        <v>442</v>
      </c>
      <c r="B76" s="72">
        <v>2.6288512371502537</v>
      </c>
      <c r="C76" s="72">
        <v>1.9454830617412198</v>
      </c>
      <c r="D76" s="72">
        <v>1.8476697674006339</v>
      </c>
      <c r="E76" s="72">
        <v>1.6713542519488547</v>
      </c>
      <c r="F76" s="72">
        <v>1.5805918191517354</v>
      </c>
      <c r="G76" s="72">
        <v>1.5881168104592238</v>
      </c>
      <c r="H76" s="72">
        <v>1.6632986469119961</v>
      </c>
      <c r="I76" s="72">
        <v>1.6087562344773692</v>
      </c>
      <c r="J76" s="72">
        <v>1.9479620466062098</v>
      </c>
      <c r="K76" s="72">
        <v>2.3217812941716014</v>
      </c>
      <c r="L76" s="72">
        <v>2.5773112823390147</v>
      </c>
      <c r="M76" s="72">
        <v>2.1718913080653861</v>
      </c>
      <c r="N76" s="72">
        <v>2.4644039508456563</v>
      </c>
      <c r="O76" s="72">
        <v>2.0328169230725739</v>
      </c>
      <c r="P76" s="72">
        <v>1.7900693298054562</v>
      </c>
      <c r="Q76" s="72">
        <v>2.1866159085710342</v>
      </c>
      <c r="R76" s="72">
        <v>1.9381919745206269</v>
      </c>
      <c r="S76" s="72">
        <v>1.675295533301187</v>
      </c>
      <c r="T76" s="72">
        <v>1.5392000452858796</v>
      </c>
      <c r="U76" s="72">
        <v>1.7184032221781487</v>
      </c>
      <c r="V76" s="72">
        <v>1.8985937451889083</v>
      </c>
      <c r="W76" s="72">
        <v>2.1855549166892558</v>
      </c>
      <c r="X76" s="72">
        <v>2.1322189355752177</v>
      </c>
    </row>
    <row r="77" spans="1:27">
      <c r="A77" s="81" t="s">
        <v>443</v>
      </c>
      <c r="B77" s="72">
        <v>7.454517805811216</v>
      </c>
      <c r="C77" s="72">
        <v>8.6102444315821938</v>
      </c>
      <c r="D77" s="72">
        <v>8.6413202577912784</v>
      </c>
      <c r="E77" s="72">
        <v>7.8927412859619848</v>
      </c>
      <c r="F77" s="72">
        <v>7.5331931322389281</v>
      </c>
      <c r="G77" s="72">
        <v>7.2732215519116892</v>
      </c>
      <c r="H77" s="72">
        <v>7.0367089910393741</v>
      </c>
      <c r="I77" s="72">
        <v>7.585067716034736</v>
      </c>
      <c r="J77" s="72">
        <v>8.9634485477894437</v>
      </c>
      <c r="K77" s="72">
        <v>8.5999523682817376</v>
      </c>
      <c r="L77" s="72" t="s">
        <v>356</v>
      </c>
      <c r="M77" s="72">
        <v>9.3120497858611859</v>
      </c>
      <c r="N77" s="72">
        <v>9.2677303573366583</v>
      </c>
      <c r="O77" s="72">
        <v>8.3123562961903268</v>
      </c>
      <c r="P77" s="72">
        <v>9.9833829264784555</v>
      </c>
      <c r="Q77" s="72">
        <v>10.694393472623556</v>
      </c>
      <c r="R77" s="72">
        <v>10.991913136934116</v>
      </c>
      <c r="S77" s="72">
        <v>9.3856689234369295</v>
      </c>
      <c r="T77" s="72">
        <v>8.9931927440486028</v>
      </c>
      <c r="U77" s="72">
        <v>9.2623133254091812</v>
      </c>
      <c r="V77" s="72">
        <v>8.7097754226668993</v>
      </c>
      <c r="W77" s="72">
        <v>8.8090728740332409</v>
      </c>
      <c r="X77" s="72">
        <v>7.6964636831724125</v>
      </c>
    </row>
    <row r="78" spans="1:27">
      <c r="A78" s="81" t="s">
        <v>444</v>
      </c>
      <c r="B78" s="72">
        <v>25.028256721630942</v>
      </c>
      <c r="C78" s="72">
        <v>27.913812120269775</v>
      </c>
      <c r="D78" s="72">
        <v>29.687772088267231</v>
      </c>
      <c r="E78" s="72">
        <v>30.651368659609549</v>
      </c>
      <c r="F78" s="72">
        <v>31.419986371022084</v>
      </c>
      <c r="G78" s="72">
        <v>32.699881652581034</v>
      </c>
      <c r="H78" s="72">
        <v>37.136496101979056</v>
      </c>
      <c r="I78" s="72">
        <v>39.926148192994916</v>
      </c>
      <c r="J78" s="72">
        <v>38.020725522169627</v>
      </c>
      <c r="K78" s="72">
        <v>38.660368478965452</v>
      </c>
      <c r="L78" s="72">
        <v>42.550574015870247</v>
      </c>
      <c r="M78" s="72">
        <v>39.997512293615742</v>
      </c>
      <c r="N78" s="72">
        <v>36.878327556114101</v>
      </c>
      <c r="O78" s="72">
        <v>38.715942186879147</v>
      </c>
      <c r="P78" s="72">
        <v>39.74231378525846</v>
      </c>
      <c r="Q78" s="72">
        <v>39.230791575209423</v>
      </c>
      <c r="R78" s="72">
        <v>39.107987577298061</v>
      </c>
      <c r="S78" s="72">
        <v>34.489872141531457</v>
      </c>
      <c r="T78" s="72">
        <v>38.376559420843726</v>
      </c>
      <c r="U78" s="72">
        <v>37.291553798393245</v>
      </c>
      <c r="V78" s="72">
        <v>35.762852749042068</v>
      </c>
      <c r="W78" s="72">
        <v>35.655911653330378</v>
      </c>
      <c r="X78" s="72">
        <v>36.104859298075375</v>
      </c>
    </row>
    <row r="79" spans="1:27">
      <c r="A79" s="81" t="s">
        <v>445</v>
      </c>
      <c r="B79" s="72">
        <v>2.7916737354392787</v>
      </c>
      <c r="C79" s="72">
        <v>2.8083348889258319</v>
      </c>
      <c r="D79" s="72">
        <v>2.7585753130641386</v>
      </c>
      <c r="E79" s="72">
        <v>3.0607778078584404</v>
      </c>
      <c r="F79" s="72">
        <v>2.7384095751343613</v>
      </c>
      <c r="G79" s="72">
        <v>2.7486064657861298</v>
      </c>
      <c r="H79" s="72">
        <v>2.6164793378927693</v>
      </c>
      <c r="I79" s="72">
        <v>2.5760232993752576</v>
      </c>
      <c r="J79" s="72">
        <v>2.5829378586609026</v>
      </c>
      <c r="K79" s="72">
        <v>3.5659407304211608</v>
      </c>
      <c r="L79" s="72">
        <v>2.6778889813071731</v>
      </c>
      <c r="M79" s="72">
        <v>3.0380379731669414</v>
      </c>
      <c r="N79" s="72">
        <v>4.0753955925297403</v>
      </c>
      <c r="O79" s="72">
        <v>3.5709837503253485</v>
      </c>
      <c r="P79" s="72">
        <v>3.9416998877101523</v>
      </c>
      <c r="Q79" s="72">
        <v>2.9008366132409358</v>
      </c>
      <c r="R79" s="72">
        <v>2.907428675587715</v>
      </c>
      <c r="S79" s="72">
        <v>2.9635885720618336</v>
      </c>
      <c r="T79" s="72">
        <v>2.1318709975376917</v>
      </c>
      <c r="U79" s="72">
        <v>1.831503784601022</v>
      </c>
      <c r="V79" s="72">
        <v>2.8182795266111778</v>
      </c>
      <c r="W79" s="72">
        <v>3.1344274620583694</v>
      </c>
      <c r="X79" s="72">
        <v>3.3140963400398529</v>
      </c>
    </row>
    <row r="80" spans="1:27">
      <c r="A80" s="81" t="s">
        <v>446</v>
      </c>
      <c r="B80" s="72">
        <v>2.4328050241928945</v>
      </c>
      <c r="C80" s="72">
        <v>3.0772313217068445</v>
      </c>
      <c r="D80" s="72">
        <v>3.3523693321520627</v>
      </c>
      <c r="E80" s="72">
        <v>2.2891795849700332</v>
      </c>
      <c r="F80" s="72">
        <v>2.3044002589681813</v>
      </c>
      <c r="G80" s="72">
        <v>2.0967654363268489</v>
      </c>
      <c r="H80" s="72">
        <v>1.8283563406818386</v>
      </c>
      <c r="I80" s="72">
        <v>2.1065732330870719</v>
      </c>
      <c r="J80" s="72">
        <v>1.9299645711756088</v>
      </c>
      <c r="K80" s="72">
        <v>2.5868618182550462</v>
      </c>
      <c r="L80" s="72">
        <v>2.4646080731440527</v>
      </c>
      <c r="M80" s="72">
        <v>2.5111543283391784</v>
      </c>
      <c r="N80" s="72">
        <v>2.922947856401175</v>
      </c>
      <c r="O80" s="72">
        <v>3.3509009970657271</v>
      </c>
      <c r="P80" s="72">
        <v>4.9799393938731553</v>
      </c>
      <c r="Q80" s="72">
        <v>4.6951260141847566</v>
      </c>
      <c r="R80" s="72">
        <v>4.0917951389360105</v>
      </c>
      <c r="S80" s="72">
        <v>3.1885592752562903</v>
      </c>
      <c r="T80" s="72">
        <v>3.5746163846774217</v>
      </c>
      <c r="U80" s="72">
        <v>3.2012012705185149</v>
      </c>
      <c r="V80" s="72">
        <v>3.2221878534102668</v>
      </c>
      <c r="W80" s="72">
        <v>3.2333210061162112</v>
      </c>
      <c r="X80" s="72">
        <v>3.2042354330427494</v>
      </c>
    </row>
    <row r="81" spans="1:24">
      <c r="A81" s="81" t="s">
        <v>447</v>
      </c>
      <c r="B81" s="72">
        <v>5.2676615966535598</v>
      </c>
      <c r="C81" s="72">
        <v>4.4761875949918339</v>
      </c>
      <c r="D81" s="72">
        <v>4.7209740378159832</v>
      </c>
      <c r="E81" s="72">
        <v>4.6945033520632506</v>
      </c>
      <c r="F81" s="72">
        <v>4.4813625340394427</v>
      </c>
      <c r="G81" s="72">
        <v>4.7241981174521248</v>
      </c>
      <c r="H81" s="72">
        <v>4.7335203955322971</v>
      </c>
      <c r="I81" s="72">
        <v>4.0154844852400915</v>
      </c>
      <c r="J81" s="72">
        <v>3.7534493727619562</v>
      </c>
      <c r="K81" s="72">
        <v>3.4393327537139449</v>
      </c>
      <c r="L81" s="72" t="s">
        <v>356</v>
      </c>
      <c r="M81" s="72">
        <v>3.2946261376151216</v>
      </c>
      <c r="N81" s="72">
        <v>3.4420397409509986</v>
      </c>
      <c r="O81" s="72">
        <v>2.9046719285368057</v>
      </c>
      <c r="P81" s="72">
        <v>2.2105965659489644</v>
      </c>
      <c r="Q81" s="72">
        <v>2.6873281698113152</v>
      </c>
      <c r="R81" s="72" t="s">
        <v>356</v>
      </c>
      <c r="S81" s="72">
        <v>2.3136066253853067</v>
      </c>
      <c r="T81" s="72">
        <v>1.8987700187126393</v>
      </c>
      <c r="U81" s="72">
        <v>1.7777949660395715</v>
      </c>
      <c r="V81" s="72">
        <v>2.2387984313042302</v>
      </c>
      <c r="W81" s="72">
        <v>2.6412982811282411</v>
      </c>
      <c r="X81" s="72">
        <v>2.9106691846831918</v>
      </c>
    </row>
    <row r="82" spans="1:24">
      <c r="A82" s="81" t="s">
        <v>448</v>
      </c>
      <c r="B82" s="72">
        <v>6.164188854813978</v>
      </c>
      <c r="C82" s="72">
        <v>7.8376014516016097</v>
      </c>
      <c r="D82" s="72">
        <v>6.1619854104751335</v>
      </c>
      <c r="E82" s="72">
        <v>4.1508419251092539</v>
      </c>
      <c r="F82" s="72">
        <v>5.3242778563137287</v>
      </c>
      <c r="G82" s="72">
        <v>4.8948826606413398</v>
      </c>
      <c r="H82" s="72">
        <v>5.6763075616413978</v>
      </c>
      <c r="I82" s="72">
        <v>5.9734315976981804</v>
      </c>
      <c r="J82" s="72">
        <v>7.7547945605383077</v>
      </c>
      <c r="K82" s="72">
        <v>6.0549165558919853</v>
      </c>
      <c r="L82" s="72" t="s">
        <v>356</v>
      </c>
      <c r="M82" s="72">
        <v>2.0482196219337827</v>
      </c>
      <c r="N82" s="72">
        <v>1.3125499873304065</v>
      </c>
      <c r="O82" s="72">
        <v>0.72927524023711365</v>
      </c>
      <c r="P82" s="72" t="s">
        <v>356</v>
      </c>
      <c r="Q82" s="72">
        <v>0.53851393385968083</v>
      </c>
      <c r="R82" s="72">
        <v>1.0323522554752254</v>
      </c>
      <c r="S82" s="72">
        <v>1.3321134357510431</v>
      </c>
      <c r="T82" s="72">
        <v>1.4616159847602708</v>
      </c>
      <c r="U82" s="72">
        <v>1.1784308282364171</v>
      </c>
      <c r="V82" s="72">
        <v>2.3419856721491268</v>
      </c>
      <c r="W82" s="72">
        <v>2.6074095885379687</v>
      </c>
      <c r="X82" s="72">
        <v>2.5097481413629565</v>
      </c>
    </row>
    <row r="83" spans="1:24" s="101" customFormat="1">
      <c r="A83" s="81" t="s">
        <v>449</v>
      </c>
      <c r="B83" s="72">
        <v>2.4691559496855238</v>
      </c>
      <c r="C83" s="72">
        <v>2.396582883587258</v>
      </c>
      <c r="D83" s="72">
        <v>2.3317024012910359</v>
      </c>
      <c r="E83" s="72">
        <v>2.3203371136752922</v>
      </c>
      <c r="F83" s="72">
        <v>2.4391939600687964</v>
      </c>
      <c r="G83" s="72">
        <v>2.5812418771411791</v>
      </c>
      <c r="H83" s="72">
        <v>1.8868869240126995</v>
      </c>
      <c r="I83" s="72">
        <v>2.0528520291425201</v>
      </c>
      <c r="J83" s="72">
        <v>2.1847523606048993</v>
      </c>
      <c r="K83" s="72">
        <v>1.5847895520792152</v>
      </c>
      <c r="L83" s="72">
        <v>1.9574849452598284</v>
      </c>
      <c r="M83" s="72">
        <v>1.6563423808739357</v>
      </c>
      <c r="N83" s="72">
        <v>2.4407179526310654</v>
      </c>
      <c r="O83" s="72">
        <v>2.7654244419199387</v>
      </c>
      <c r="P83" s="72">
        <v>2.4646616155567411</v>
      </c>
      <c r="Q83" s="72">
        <v>2.6104510372100886</v>
      </c>
      <c r="R83" s="72">
        <v>2.5572028346634021</v>
      </c>
      <c r="S83" s="72">
        <v>2.3636571851776811</v>
      </c>
      <c r="T83" s="72">
        <v>2.3542703435939489</v>
      </c>
      <c r="U83" s="72">
        <v>2.6871282574371458</v>
      </c>
      <c r="V83" s="72">
        <v>2.4117067808281103</v>
      </c>
      <c r="W83" s="72">
        <v>2.4513601969042158</v>
      </c>
      <c r="X83" s="72">
        <v>2.4634501554049812</v>
      </c>
    </row>
    <row r="84" spans="1:24" ht="12.75" customHeight="1">
      <c r="A84" s="81" t="s">
        <v>450</v>
      </c>
      <c r="B84" s="72">
        <v>4.1153888201336484</v>
      </c>
      <c r="C84" s="72">
        <v>3.5813947626006497</v>
      </c>
      <c r="D84" s="72">
        <v>3.3782146545371017</v>
      </c>
      <c r="E84" s="72">
        <v>2.6148356782644222</v>
      </c>
      <c r="F84" s="72">
        <v>2.3520694133291169</v>
      </c>
      <c r="G84" s="72">
        <v>2.4325638030033745</v>
      </c>
      <c r="H84" s="72">
        <v>1.620090327177848</v>
      </c>
      <c r="I84" s="72">
        <v>1.509286541628218</v>
      </c>
      <c r="J84" s="72">
        <v>1.6499785516851018</v>
      </c>
      <c r="K84" s="72">
        <v>1.2529056701462076</v>
      </c>
      <c r="L84" s="72">
        <v>0.7537130398645876</v>
      </c>
      <c r="M84" s="72">
        <v>0.83832887688782509</v>
      </c>
      <c r="N84" s="72">
        <v>0.91774168216699625</v>
      </c>
      <c r="O84" s="72">
        <v>0.90340302167187048</v>
      </c>
      <c r="P84" s="72" t="s">
        <v>356</v>
      </c>
      <c r="Q84" s="72">
        <v>1.3273270844360745</v>
      </c>
      <c r="R84" s="72">
        <v>1.1438408869970582</v>
      </c>
      <c r="S84" s="72" t="s">
        <v>356</v>
      </c>
      <c r="T84" s="72">
        <v>0.80889858648915425</v>
      </c>
      <c r="U84" s="72">
        <v>0.77077205374913427</v>
      </c>
      <c r="V84" s="72">
        <v>0.71201341447860689</v>
      </c>
      <c r="W84" s="72">
        <v>0.72871210812831144</v>
      </c>
      <c r="X84" s="72">
        <v>0.851268610540034</v>
      </c>
    </row>
    <row r="85" spans="1:24" s="98" customFormat="1" ht="20.25" customHeight="1">
      <c r="A85" s="60" t="s">
        <v>460</v>
      </c>
      <c r="B85" s="73">
        <v>100</v>
      </c>
      <c r="C85" s="73">
        <v>100</v>
      </c>
      <c r="D85" s="73">
        <v>100</v>
      </c>
      <c r="E85" s="73">
        <v>100</v>
      </c>
      <c r="F85" s="73">
        <v>100</v>
      </c>
      <c r="G85" s="73">
        <v>100</v>
      </c>
      <c r="H85" s="73">
        <v>100</v>
      </c>
      <c r="I85" s="73">
        <v>100</v>
      </c>
      <c r="J85" s="73">
        <v>100</v>
      </c>
      <c r="K85" s="73">
        <v>100</v>
      </c>
      <c r="L85" s="73">
        <v>100</v>
      </c>
      <c r="M85" s="73">
        <v>100</v>
      </c>
      <c r="N85" s="73">
        <v>100</v>
      </c>
      <c r="O85" s="73">
        <v>100</v>
      </c>
      <c r="P85" s="73">
        <v>100</v>
      </c>
      <c r="Q85" s="73">
        <v>100</v>
      </c>
      <c r="R85" s="73">
        <v>100</v>
      </c>
      <c r="S85" s="73">
        <v>100</v>
      </c>
      <c r="T85" s="73">
        <v>100</v>
      </c>
      <c r="U85" s="73">
        <v>100</v>
      </c>
      <c r="V85" s="73">
        <v>100</v>
      </c>
      <c r="W85" s="73">
        <v>100</v>
      </c>
      <c r="X85" s="73">
        <v>100</v>
      </c>
    </row>
    <row r="86" spans="1:24" s="98" customFormat="1">
      <c r="A86" s="82"/>
      <c r="B86" s="82"/>
      <c r="C86" s="82"/>
      <c r="D86" s="82"/>
      <c r="E86" s="82"/>
      <c r="F86" s="82"/>
      <c r="G86" s="82"/>
      <c r="H86" s="82"/>
      <c r="I86" s="82"/>
      <c r="J86" s="82"/>
      <c r="K86" s="82"/>
      <c r="L86" s="82"/>
      <c r="M86" s="82"/>
      <c r="N86" s="82"/>
      <c r="O86" s="82"/>
      <c r="P86" s="82"/>
      <c r="Q86" s="82"/>
      <c r="R86" s="82"/>
      <c r="S86" s="82"/>
      <c r="T86" s="82"/>
      <c r="U86" s="82"/>
      <c r="V86" s="82"/>
      <c r="W86" s="82"/>
      <c r="X86" s="82"/>
    </row>
    <row r="87" spans="1:24" s="98" customFormat="1">
      <c r="A87" s="82"/>
      <c r="B87" s="82"/>
      <c r="C87" s="82"/>
      <c r="D87" s="82"/>
      <c r="E87" s="82"/>
      <c r="F87" s="82"/>
      <c r="G87" s="82"/>
      <c r="H87" s="82"/>
      <c r="I87" s="82"/>
      <c r="J87" s="82"/>
      <c r="K87" s="82"/>
      <c r="L87" s="82"/>
      <c r="M87" s="82"/>
      <c r="N87" s="82"/>
      <c r="O87" s="82"/>
      <c r="P87" s="82"/>
      <c r="Q87" s="82"/>
      <c r="R87" s="82"/>
      <c r="S87" s="82"/>
      <c r="T87" s="82"/>
      <c r="U87" s="82"/>
      <c r="V87" s="82"/>
      <c r="W87" s="82"/>
      <c r="X87" s="82"/>
    </row>
    <row r="88" spans="1:24" s="98" customFormat="1">
      <c r="A88" s="82"/>
      <c r="B88" s="82"/>
      <c r="C88" s="82"/>
      <c r="D88" s="82"/>
      <c r="E88" s="82"/>
      <c r="F88" s="82"/>
      <c r="G88" s="82"/>
      <c r="H88" s="82"/>
      <c r="I88" s="82"/>
      <c r="J88" s="82"/>
      <c r="K88" s="82"/>
      <c r="L88" s="82"/>
      <c r="M88" s="82"/>
      <c r="N88" s="82"/>
      <c r="O88" s="82"/>
      <c r="P88" s="82"/>
      <c r="Q88" s="82"/>
      <c r="R88" s="82"/>
      <c r="S88" s="82"/>
      <c r="T88" s="82"/>
      <c r="U88" s="82"/>
      <c r="V88" s="82"/>
      <c r="W88" s="82"/>
      <c r="X88" s="82"/>
    </row>
    <row r="89" spans="1:24" s="98" customFormat="1">
      <c r="A89" s="82"/>
      <c r="B89" s="82"/>
      <c r="C89" s="82"/>
      <c r="D89" s="82"/>
      <c r="E89" s="82"/>
      <c r="F89" s="82"/>
      <c r="G89" s="82"/>
      <c r="H89" s="82"/>
      <c r="I89" s="82"/>
      <c r="J89" s="82"/>
      <c r="K89" s="82"/>
      <c r="L89" s="82"/>
      <c r="M89" s="82"/>
      <c r="N89" s="82"/>
      <c r="O89" s="82"/>
      <c r="P89" s="82"/>
      <c r="Q89" s="82"/>
      <c r="R89" s="82"/>
      <c r="S89" s="82"/>
      <c r="T89" s="82"/>
      <c r="U89" s="82"/>
      <c r="V89" s="82"/>
      <c r="W89" s="82"/>
      <c r="X89" s="82"/>
    </row>
    <row r="90" spans="1:24" s="98" customFormat="1">
      <c r="A90" s="82"/>
      <c r="B90" s="82"/>
      <c r="C90" s="82"/>
      <c r="D90" s="82"/>
      <c r="E90" s="82"/>
      <c r="F90" s="82"/>
      <c r="G90" s="82"/>
      <c r="H90" s="82"/>
      <c r="I90" s="82"/>
      <c r="J90" s="82"/>
      <c r="K90" s="82"/>
      <c r="L90" s="82"/>
      <c r="M90" s="82"/>
      <c r="N90" s="82"/>
      <c r="O90" s="82"/>
      <c r="P90" s="82"/>
      <c r="Q90" s="82"/>
      <c r="R90" s="82"/>
      <c r="S90" s="82"/>
      <c r="T90" s="82"/>
      <c r="U90" s="82"/>
      <c r="V90" s="82"/>
      <c r="W90" s="82"/>
      <c r="X90" s="82"/>
    </row>
    <row r="91" spans="1:24" s="98" customFormat="1">
      <c r="A91" s="82"/>
      <c r="B91" s="82"/>
      <c r="C91" s="82"/>
      <c r="D91" s="82"/>
      <c r="E91" s="82"/>
      <c r="F91" s="82"/>
      <c r="G91" s="82"/>
      <c r="H91" s="82"/>
      <c r="I91" s="82"/>
      <c r="J91" s="82"/>
      <c r="K91" s="82"/>
      <c r="L91" s="82"/>
      <c r="M91" s="82"/>
      <c r="N91" s="82"/>
      <c r="O91" s="82"/>
      <c r="P91" s="82"/>
      <c r="Q91" s="82"/>
      <c r="R91" s="82"/>
      <c r="S91" s="82"/>
      <c r="T91" s="82"/>
      <c r="U91" s="82"/>
      <c r="V91" s="82"/>
      <c r="W91" s="82"/>
      <c r="X91" s="82"/>
    </row>
    <row r="92" spans="1:24" s="98" customFormat="1">
      <c r="A92" s="82"/>
      <c r="B92" s="82"/>
      <c r="C92" s="82"/>
      <c r="D92" s="82"/>
      <c r="E92" s="82"/>
      <c r="F92" s="82"/>
      <c r="G92" s="82"/>
      <c r="H92" s="82"/>
      <c r="I92" s="82"/>
      <c r="J92" s="82"/>
      <c r="K92" s="82"/>
      <c r="L92" s="82"/>
      <c r="M92" s="82"/>
      <c r="N92" s="82"/>
      <c r="O92" s="82"/>
      <c r="P92" s="82"/>
      <c r="Q92" s="82"/>
      <c r="R92" s="82"/>
      <c r="S92" s="82"/>
      <c r="T92" s="82"/>
      <c r="U92" s="82"/>
      <c r="V92" s="82"/>
      <c r="W92" s="82"/>
      <c r="X92" s="82"/>
    </row>
    <row r="93" spans="1:24" s="98" customFormat="1">
      <c r="A93" s="82"/>
      <c r="B93" s="82"/>
      <c r="C93" s="82"/>
      <c r="D93" s="82"/>
      <c r="E93" s="82"/>
      <c r="F93" s="82"/>
      <c r="G93" s="82"/>
      <c r="H93" s="82"/>
      <c r="I93" s="82"/>
      <c r="J93" s="82"/>
      <c r="K93" s="82"/>
      <c r="L93" s="82"/>
      <c r="M93" s="82"/>
      <c r="N93" s="82"/>
      <c r="O93" s="82"/>
      <c r="P93" s="82"/>
      <c r="Q93" s="82"/>
      <c r="R93" s="82"/>
      <c r="S93" s="82"/>
      <c r="T93" s="82"/>
      <c r="U93" s="82"/>
      <c r="V93" s="82"/>
      <c r="W93" s="82"/>
      <c r="X93" s="82"/>
    </row>
    <row r="94" spans="1:24" s="98" customFormat="1">
      <c r="A94" s="82"/>
      <c r="B94" s="82"/>
      <c r="C94" s="82"/>
      <c r="D94" s="82"/>
      <c r="E94" s="82"/>
      <c r="F94" s="82"/>
      <c r="G94" s="82"/>
      <c r="H94" s="82"/>
      <c r="I94" s="82"/>
      <c r="J94" s="82"/>
      <c r="K94" s="82"/>
      <c r="L94" s="82"/>
      <c r="M94" s="82"/>
      <c r="N94" s="82"/>
      <c r="O94" s="82"/>
      <c r="P94" s="82"/>
      <c r="Q94" s="82"/>
      <c r="R94" s="82"/>
      <c r="S94" s="82"/>
      <c r="T94" s="82"/>
      <c r="U94" s="82"/>
      <c r="V94" s="82"/>
      <c r="W94" s="82"/>
      <c r="X94" s="82"/>
    </row>
    <row r="95" spans="1:24" s="98" customFormat="1">
      <c r="A95" s="82"/>
      <c r="B95" s="82"/>
      <c r="C95" s="82"/>
      <c r="D95" s="82"/>
      <c r="E95" s="82"/>
      <c r="F95" s="82"/>
      <c r="G95" s="82"/>
      <c r="H95" s="82"/>
      <c r="I95" s="82"/>
      <c r="J95" s="82"/>
      <c r="K95" s="82"/>
      <c r="L95" s="82"/>
      <c r="M95" s="82"/>
      <c r="N95" s="82"/>
      <c r="O95" s="82"/>
      <c r="P95" s="82"/>
      <c r="Q95" s="82"/>
      <c r="R95" s="82"/>
      <c r="S95" s="82"/>
      <c r="T95" s="82"/>
      <c r="U95" s="82"/>
      <c r="V95" s="82"/>
      <c r="W95" s="82"/>
      <c r="X95" s="82"/>
    </row>
    <row r="96" spans="1:24" s="98" customFormat="1">
      <c r="A96" s="82"/>
      <c r="B96" s="82"/>
      <c r="C96" s="82"/>
      <c r="D96" s="82"/>
      <c r="E96" s="82"/>
      <c r="F96" s="82"/>
      <c r="G96" s="82"/>
      <c r="H96" s="82"/>
      <c r="I96" s="82"/>
      <c r="J96" s="82"/>
      <c r="K96" s="82"/>
      <c r="L96" s="82"/>
      <c r="M96" s="82"/>
      <c r="N96" s="82"/>
      <c r="O96" s="82"/>
      <c r="P96" s="82"/>
      <c r="Q96" s="82"/>
      <c r="R96" s="82"/>
      <c r="S96" s="82"/>
      <c r="T96" s="82"/>
      <c r="U96" s="82"/>
      <c r="V96" s="82"/>
      <c r="W96" s="82"/>
      <c r="X96" s="82"/>
    </row>
    <row r="97" spans="1:24" s="98" customFormat="1">
      <c r="A97" s="82"/>
      <c r="B97" s="82"/>
      <c r="C97" s="82"/>
      <c r="D97" s="82"/>
      <c r="E97" s="82"/>
      <c r="F97" s="82"/>
      <c r="G97" s="82"/>
      <c r="H97" s="82"/>
      <c r="I97" s="82"/>
      <c r="J97" s="82"/>
      <c r="K97" s="82"/>
      <c r="L97" s="82"/>
      <c r="M97" s="82"/>
      <c r="N97" s="82"/>
      <c r="O97" s="82"/>
      <c r="P97" s="82"/>
      <c r="Q97" s="82"/>
      <c r="R97" s="82"/>
      <c r="S97" s="82"/>
      <c r="T97" s="82"/>
      <c r="U97" s="82"/>
      <c r="V97" s="82"/>
      <c r="W97" s="82"/>
      <c r="X97" s="82"/>
    </row>
    <row r="98" spans="1:24" s="98" customFormat="1">
      <c r="A98" s="82"/>
      <c r="B98" s="82"/>
      <c r="C98" s="82"/>
      <c r="D98" s="82"/>
      <c r="E98" s="82"/>
      <c r="F98" s="82"/>
      <c r="G98" s="82"/>
      <c r="H98" s="82"/>
      <c r="I98" s="82"/>
      <c r="J98" s="82"/>
      <c r="K98" s="82"/>
      <c r="L98" s="82"/>
      <c r="M98" s="82"/>
      <c r="N98" s="82"/>
      <c r="O98" s="82"/>
      <c r="P98" s="82"/>
      <c r="Q98" s="82"/>
      <c r="R98" s="82"/>
      <c r="S98" s="82"/>
      <c r="T98" s="82"/>
      <c r="U98" s="82"/>
      <c r="V98" s="82"/>
      <c r="W98" s="82"/>
      <c r="X98" s="82"/>
    </row>
    <row r="99" spans="1:24" s="98" customFormat="1">
      <c r="A99" s="82"/>
      <c r="B99" s="82"/>
      <c r="C99" s="82"/>
      <c r="D99" s="82"/>
      <c r="E99" s="82"/>
      <c r="F99" s="82"/>
      <c r="G99" s="82"/>
      <c r="H99" s="82"/>
      <c r="I99" s="82"/>
      <c r="J99" s="82"/>
      <c r="K99" s="82"/>
      <c r="L99" s="82"/>
      <c r="M99" s="82"/>
      <c r="N99" s="82"/>
      <c r="O99" s="82"/>
      <c r="P99" s="82"/>
      <c r="Q99" s="82"/>
      <c r="R99" s="82"/>
      <c r="S99" s="82"/>
      <c r="T99" s="82"/>
      <c r="U99" s="82"/>
      <c r="V99" s="82"/>
      <c r="W99" s="82"/>
      <c r="X99" s="82"/>
    </row>
    <row r="100" spans="1:24" s="98" customFormat="1">
      <c r="A100" s="82"/>
      <c r="B100" s="82"/>
      <c r="C100" s="82"/>
      <c r="D100" s="82"/>
      <c r="E100" s="82"/>
      <c r="F100" s="82"/>
      <c r="G100" s="82"/>
      <c r="H100" s="82"/>
      <c r="I100" s="82"/>
      <c r="J100" s="82"/>
      <c r="K100" s="82"/>
      <c r="L100" s="82"/>
      <c r="M100" s="82"/>
      <c r="N100" s="82"/>
      <c r="O100" s="82"/>
      <c r="P100" s="82"/>
      <c r="Q100" s="82"/>
      <c r="R100" s="82"/>
      <c r="S100" s="82"/>
      <c r="T100" s="82"/>
      <c r="U100" s="82"/>
      <c r="V100" s="82"/>
      <c r="W100" s="82"/>
      <c r="X100" s="82"/>
    </row>
    <row r="101" spans="1:24" s="98" customFormat="1" ht="20.25" customHeight="1">
      <c r="A101" s="82"/>
      <c r="B101" s="82"/>
      <c r="C101" s="82"/>
      <c r="D101" s="82"/>
      <c r="E101" s="82"/>
      <c r="F101" s="82"/>
      <c r="G101" s="82"/>
      <c r="H101" s="82"/>
      <c r="I101" s="82"/>
      <c r="J101" s="82"/>
      <c r="K101" s="82"/>
      <c r="L101" s="82"/>
      <c r="M101" s="82"/>
      <c r="N101" s="82"/>
      <c r="O101" s="82"/>
      <c r="P101" s="82"/>
      <c r="Q101" s="82"/>
      <c r="R101" s="82"/>
      <c r="S101" s="82"/>
      <c r="T101" s="82"/>
      <c r="U101" s="82"/>
      <c r="V101" s="82"/>
      <c r="W101" s="82"/>
      <c r="X101" s="82"/>
    </row>
    <row r="102" spans="1:24" s="98" customFormat="1">
      <c r="A102" s="82"/>
      <c r="B102" s="82"/>
      <c r="C102" s="82"/>
      <c r="D102" s="82"/>
      <c r="E102" s="82"/>
      <c r="F102" s="82"/>
      <c r="G102" s="82"/>
      <c r="H102" s="82"/>
      <c r="I102" s="82"/>
      <c r="J102" s="82"/>
      <c r="K102" s="82"/>
      <c r="L102" s="82"/>
      <c r="M102" s="82"/>
      <c r="N102" s="82"/>
      <c r="O102" s="82"/>
      <c r="P102" s="82"/>
      <c r="Q102" s="82"/>
      <c r="R102" s="82"/>
      <c r="S102" s="82"/>
      <c r="T102" s="82"/>
      <c r="U102" s="82"/>
      <c r="V102" s="82"/>
      <c r="W102" s="82"/>
      <c r="X102" s="82"/>
    </row>
    <row r="103" spans="1:24" s="98" customFormat="1">
      <c r="A103" s="82"/>
      <c r="B103" s="82"/>
      <c r="C103" s="82"/>
      <c r="D103" s="82"/>
      <c r="E103" s="82"/>
      <c r="F103" s="82"/>
      <c r="G103" s="82"/>
      <c r="H103" s="82"/>
      <c r="I103" s="82"/>
      <c r="J103" s="82"/>
      <c r="K103" s="82"/>
      <c r="L103" s="82"/>
      <c r="M103" s="82"/>
      <c r="N103" s="82"/>
      <c r="O103" s="82"/>
      <c r="P103" s="82"/>
      <c r="Q103" s="82"/>
      <c r="R103" s="82"/>
      <c r="S103" s="82"/>
      <c r="T103" s="82"/>
      <c r="U103" s="82"/>
      <c r="V103" s="82"/>
      <c r="W103" s="82"/>
      <c r="X103" s="82"/>
    </row>
    <row r="104" spans="1:24" s="98" customFormat="1">
      <c r="A104" s="82"/>
      <c r="B104" s="82"/>
      <c r="C104" s="82"/>
      <c r="D104" s="82"/>
      <c r="E104" s="82"/>
      <c r="F104" s="82"/>
      <c r="G104" s="82"/>
      <c r="H104" s="82"/>
      <c r="I104" s="82"/>
      <c r="J104" s="82"/>
      <c r="K104" s="82"/>
      <c r="L104" s="82"/>
      <c r="M104" s="82"/>
      <c r="N104" s="82"/>
      <c r="O104" s="82"/>
      <c r="P104" s="82"/>
      <c r="Q104" s="82"/>
      <c r="R104" s="82"/>
      <c r="S104" s="82"/>
      <c r="T104" s="82"/>
      <c r="U104" s="82"/>
      <c r="V104" s="82"/>
      <c r="W104" s="82"/>
      <c r="X104" s="82"/>
    </row>
    <row r="105" spans="1:24" s="98" customFormat="1">
      <c r="A105" s="82"/>
      <c r="B105" s="82"/>
      <c r="C105" s="82"/>
      <c r="D105" s="82"/>
      <c r="E105" s="82"/>
      <c r="F105" s="82"/>
      <c r="G105" s="82"/>
      <c r="H105" s="82"/>
      <c r="I105" s="82"/>
      <c r="J105" s="82"/>
      <c r="K105" s="82"/>
      <c r="L105" s="82"/>
      <c r="M105" s="82"/>
      <c r="N105" s="82"/>
      <c r="O105" s="82"/>
      <c r="P105" s="82"/>
      <c r="Q105" s="82"/>
      <c r="R105" s="82"/>
      <c r="S105" s="82"/>
      <c r="T105" s="82"/>
      <c r="U105" s="82"/>
      <c r="V105" s="82"/>
      <c r="W105" s="82"/>
      <c r="X105" s="82"/>
    </row>
    <row r="106" spans="1:24" s="98" customFormat="1">
      <c r="A106" s="82"/>
      <c r="B106" s="82"/>
      <c r="C106" s="82"/>
      <c r="D106" s="82"/>
      <c r="E106" s="82"/>
      <c r="F106" s="82"/>
      <c r="G106" s="82"/>
      <c r="H106" s="82"/>
      <c r="I106" s="82"/>
      <c r="J106" s="82"/>
      <c r="K106" s="82"/>
      <c r="L106" s="82"/>
      <c r="M106" s="82"/>
      <c r="N106" s="82"/>
      <c r="O106" s="82"/>
      <c r="P106" s="82"/>
      <c r="Q106" s="82"/>
      <c r="R106" s="82"/>
      <c r="S106" s="82"/>
      <c r="T106" s="82"/>
      <c r="U106" s="82"/>
      <c r="V106" s="82"/>
      <c r="W106" s="82"/>
      <c r="X106" s="82"/>
    </row>
    <row r="107" spans="1:24" s="98" customFormat="1">
      <c r="A107" s="82"/>
      <c r="B107" s="82"/>
      <c r="C107" s="82"/>
      <c r="D107" s="82"/>
      <c r="E107" s="82"/>
      <c r="F107" s="82"/>
      <c r="G107" s="82"/>
      <c r="H107" s="82"/>
      <c r="I107" s="82"/>
      <c r="J107" s="82"/>
      <c r="K107" s="82"/>
      <c r="L107" s="82"/>
      <c r="M107" s="82"/>
      <c r="N107" s="82"/>
      <c r="O107" s="82"/>
      <c r="P107" s="82"/>
      <c r="Q107" s="82"/>
      <c r="R107" s="82"/>
      <c r="S107" s="82"/>
      <c r="T107" s="82"/>
      <c r="U107" s="82"/>
      <c r="V107" s="82"/>
      <c r="W107" s="82"/>
      <c r="X107" s="82"/>
    </row>
    <row r="108" spans="1:24" s="98" customFormat="1">
      <c r="A108" s="82"/>
      <c r="B108" s="82"/>
      <c r="C108" s="82"/>
      <c r="D108" s="82"/>
      <c r="E108" s="82"/>
      <c r="F108" s="82"/>
      <c r="G108" s="82"/>
      <c r="H108" s="82"/>
      <c r="I108" s="82"/>
      <c r="J108" s="82"/>
      <c r="K108" s="82"/>
      <c r="L108" s="82"/>
      <c r="M108" s="82"/>
      <c r="N108" s="82"/>
      <c r="O108" s="82"/>
      <c r="P108" s="82"/>
      <c r="Q108" s="82"/>
      <c r="R108" s="82"/>
      <c r="S108" s="82"/>
      <c r="T108" s="82"/>
      <c r="U108" s="82"/>
      <c r="V108" s="82"/>
      <c r="W108" s="82"/>
      <c r="X108" s="82"/>
    </row>
    <row r="109" spans="1:24" s="98" customFormat="1">
      <c r="A109" s="82"/>
      <c r="B109" s="82"/>
      <c r="C109" s="82"/>
      <c r="D109" s="82"/>
      <c r="E109" s="82"/>
      <c r="F109" s="82"/>
      <c r="G109" s="82"/>
      <c r="H109" s="82"/>
      <c r="I109" s="82"/>
      <c r="J109" s="82"/>
      <c r="K109" s="82"/>
      <c r="L109" s="82"/>
      <c r="M109" s="82"/>
      <c r="N109" s="82"/>
      <c r="O109" s="82"/>
      <c r="P109" s="82"/>
      <c r="Q109" s="82"/>
      <c r="R109" s="82"/>
      <c r="S109" s="82"/>
      <c r="T109" s="82"/>
      <c r="U109" s="82"/>
      <c r="V109" s="82"/>
      <c r="W109" s="82"/>
      <c r="X109" s="82"/>
    </row>
    <row r="110" spans="1:24" s="98" customFormat="1">
      <c r="A110" s="82"/>
      <c r="B110" s="82"/>
      <c r="C110" s="82"/>
      <c r="D110" s="82"/>
      <c r="E110" s="82"/>
      <c r="F110" s="82"/>
      <c r="G110" s="82"/>
      <c r="H110" s="82"/>
      <c r="I110" s="82"/>
      <c r="J110" s="82"/>
      <c r="K110" s="82"/>
      <c r="L110" s="82"/>
      <c r="M110" s="82"/>
      <c r="N110" s="82"/>
      <c r="O110" s="82"/>
      <c r="P110" s="82"/>
      <c r="Q110" s="82"/>
      <c r="R110" s="82"/>
      <c r="S110" s="82"/>
      <c r="T110" s="82"/>
      <c r="U110" s="82"/>
      <c r="V110" s="82"/>
      <c r="W110" s="82"/>
      <c r="X110" s="82"/>
    </row>
    <row r="111" spans="1:24" s="98" customFormat="1">
      <c r="A111" s="82"/>
      <c r="B111" s="82"/>
      <c r="C111" s="82"/>
      <c r="D111" s="82"/>
      <c r="E111" s="82"/>
      <c r="F111" s="82"/>
      <c r="G111" s="82"/>
      <c r="H111" s="82"/>
      <c r="I111" s="82"/>
      <c r="J111" s="82"/>
      <c r="K111" s="82"/>
      <c r="L111" s="82"/>
      <c r="M111" s="82"/>
      <c r="N111" s="82"/>
      <c r="O111" s="82"/>
      <c r="P111" s="82"/>
      <c r="Q111" s="82"/>
      <c r="R111" s="82"/>
      <c r="S111" s="82"/>
      <c r="T111" s="82"/>
      <c r="U111" s="82"/>
      <c r="V111" s="82"/>
      <c r="W111" s="82"/>
      <c r="X111" s="82"/>
    </row>
    <row r="112" spans="1:24" s="98" customFormat="1">
      <c r="A112" s="82"/>
      <c r="B112" s="82"/>
      <c r="C112" s="82"/>
      <c r="D112" s="82"/>
      <c r="E112" s="82"/>
      <c r="F112" s="82"/>
      <c r="G112" s="82"/>
      <c r="H112" s="82"/>
      <c r="I112" s="82"/>
      <c r="J112" s="82"/>
      <c r="K112" s="82"/>
      <c r="L112" s="82"/>
      <c r="M112" s="82"/>
      <c r="N112" s="82"/>
      <c r="O112" s="82"/>
      <c r="P112" s="82"/>
      <c r="Q112" s="82"/>
      <c r="R112" s="82"/>
      <c r="S112" s="82"/>
      <c r="T112" s="82"/>
      <c r="U112" s="82"/>
      <c r="V112" s="82"/>
      <c r="W112" s="82"/>
      <c r="X112" s="82"/>
    </row>
    <row r="113" spans="1:24" s="98" customFormat="1">
      <c r="A113" s="82"/>
      <c r="B113" s="82"/>
      <c r="C113" s="82"/>
      <c r="D113" s="82"/>
      <c r="E113" s="82"/>
      <c r="F113" s="82"/>
      <c r="G113" s="82"/>
      <c r="H113" s="82"/>
      <c r="I113" s="82"/>
      <c r="J113" s="82"/>
      <c r="K113" s="82"/>
      <c r="L113" s="82"/>
      <c r="M113" s="82"/>
      <c r="N113" s="82"/>
      <c r="O113" s="82"/>
      <c r="P113" s="82"/>
      <c r="Q113" s="82"/>
      <c r="R113" s="82"/>
      <c r="S113" s="82"/>
      <c r="T113" s="82"/>
      <c r="U113" s="82"/>
      <c r="V113" s="82"/>
      <c r="W113" s="82"/>
      <c r="X113" s="82"/>
    </row>
    <row r="114" spans="1:24" s="98" customFormat="1">
      <c r="A114" s="82"/>
      <c r="B114" s="82"/>
      <c r="C114" s="82"/>
      <c r="D114" s="82"/>
      <c r="E114" s="82"/>
      <c r="F114" s="82"/>
      <c r="G114" s="82"/>
      <c r="H114" s="82"/>
      <c r="I114" s="82"/>
      <c r="J114" s="82"/>
      <c r="K114" s="82"/>
      <c r="L114" s="82"/>
      <c r="M114" s="82"/>
      <c r="N114" s="82"/>
      <c r="O114" s="82"/>
      <c r="P114" s="82"/>
      <c r="Q114" s="82"/>
      <c r="R114" s="82"/>
      <c r="S114" s="82"/>
      <c r="T114" s="82"/>
      <c r="U114" s="82"/>
      <c r="V114" s="82"/>
      <c r="W114" s="82"/>
      <c r="X114" s="82"/>
    </row>
    <row r="115" spans="1:24" s="98" customFormat="1">
      <c r="A115" s="82"/>
      <c r="B115" s="82"/>
      <c r="C115" s="82"/>
      <c r="D115" s="82"/>
      <c r="E115" s="82"/>
      <c r="F115" s="82"/>
      <c r="G115" s="82"/>
      <c r="H115" s="82"/>
      <c r="I115" s="82"/>
      <c r="J115" s="82"/>
      <c r="K115" s="82"/>
      <c r="L115" s="82"/>
      <c r="M115" s="82"/>
      <c r="N115" s="82"/>
      <c r="O115" s="82"/>
      <c r="P115" s="82"/>
      <c r="Q115" s="82"/>
      <c r="R115" s="82"/>
      <c r="S115" s="82"/>
      <c r="T115" s="82"/>
      <c r="U115" s="82"/>
      <c r="V115" s="82"/>
      <c r="W115" s="82"/>
      <c r="X115" s="82"/>
    </row>
    <row r="116" spans="1:24" s="98" customFormat="1">
      <c r="A116" s="82"/>
      <c r="B116" s="82"/>
      <c r="C116" s="82"/>
      <c r="D116" s="82"/>
      <c r="E116" s="82"/>
      <c r="F116" s="82"/>
      <c r="G116" s="82"/>
      <c r="H116" s="82"/>
      <c r="I116" s="82"/>
      <c r="J116" s="82"/>
      <c r="K116" s="82"/>
      <c r="L116" s="82"/>
      <c r="M116" s="82"/>
      <c r="N116" s="82"/>
      <c r="O116" s="82"/>
      <c r="P116" s="82"/>
      <c r="Q116" s="82"/>
      <c r="R116" s="82"/>
      <c r="S116" s="82"/>
      <c r="T116" s="82"/>
      <c r="U116" s="82"/>
      <c r="V116" s="82"/>
      <c r="W116" s="82"/>
      <c r="X116" s="82"/>
    </row>
    <row r="117" spans="1:24" s="98" customFormat="1">
      <c r="A117" s="82"/>
      <c r="B117" s="82"/>
      <c r="C117" s="82"/>
      <c r="D117" s="82"/>
      <c r="E117" s="82"/>
      <c r="F117" s="82"/>
      <c r="G117" s="82"/>
      <c r="H117" s="82"/>
      <c r="I117" s="82"/>
      <c r="J117" s="82"/>
      <c r="K117" s="82"/>
      <c r="L117" s="82"/>
      <c r="M117" s="82"/>
      <c r="N117" s="82"/>
      <c r="O117" s="82"/>
      <c r="P117" s="82"/>
      <c r="Q117" s="82"/>
      <c r="R117" s="82"/>
      <c r="S117" s="82"/>
      <c r="T117" s="82"/>
      <c r="U117" s="82"/>
      <c r="V117" s="82"/>
      <c r="W117" s="82"/>
      <c r="X117" s="82"/>
    </row>
    <row r="118" spans="1:24" s="98" customFormat="1">
      <c r="A118" s="82"/>
      <c r="B118" s="82"/>
      <c r="C118" s="82"/>
      <c r="D118" s="82"/>
      <c r="E118" s="82"/>
      <c r="F118" s="82"/>
      <c r="G118" s="82"/>
      <c r="H118" s="82"/>
      <c r="I118" s="82"/>
      <c r="J118" s="82"/>
      <c r="K118" s="82"/>
      <c r="L118" s="82"/>
      <c r="M118" s="82"/>
      <c r="N118" s="82"/>
      <c r="O118" s="82"/>
      <c r="P118" s="82"/>
      <c r="Q118" s="82"/>
      <c r="R118" s="82"/>
      <c r="S118" s="82"/>
      <c r="T118" s="82"/>
      <c r="U118" s="82"/>
      <c r="V118" s="82"/>
      <c r="W118" s="82"/>
      <c r="X118" s="82"/>
    </row>
    <row r="119" spans="1:24" s="98" customFormat="1">
      <c r="A119" s="82"/>
      <c r="B119" s="82"/>
      <c r="C119" s="82"/>
      <c r="D119" s="82"/>
      <c r="E119" s="82"/>
      <c r="F119" s="82"/>
      <c r="G119" s="82"/>
      <c r="H119" s="82"/>
      <c r="I119" s="82"/>
      <c r="J119" s="82"/>
      <c r="K119" s="82"/>
      <c r="L119" s="82"/>
      <c r="M119" s="82"/>
      <c r="N119" s="82"/>
      <c r="O119" s="82"/>
      <c r="P119" s="82"/>
      <c r="Q119" s="82"/>
      <c r="R119" s="82"/>
      <c r="S119" s="82"/>
      <c r="T119" s="82"/>
      <c r="U119" s="82"/>
      <c r="V119" s="82"/>
      <c r="W119" s="82"/>
      <c r="X119" s="82"/>
    </row>
    <row r="120" spans="1:24" s="98" customFormat="1">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row>
  </sheetData>
  <sheetProtection selectLockedCells="1"/>
  <mergeCells count="20">
    <mergeCell ref="G67:K67"/>
    <mergeCell ref="L67:P67"/>
    <mergeCell ref="Q47:U47"/>
    <mergeCell ref="Q67:U67"/>
    <mergeCell ref="V47:Z47"/>
    <mergeCell ref="V67:Z67"/>
    <mergeCell ref="V7:Z7"/>
    <mergeCell ref="V27:Z27"/>
    <mergeCell ref="B67:F67"/>
    <mergeCell ref="Q7:U7"/>
    <mergeCell ref="Q27:U27"/>
    <mergeCell ref="B47:F47"/>
    <mergeCell ref="G47:K47"/>
    <mergeCell ref="L47:P47"/>
    <mergeCell ref="B7:F7"/>
    <mergeCell ref="G7:K7"/>
    <mergeCell ref="L7:P7"/>
    <mergeCell ref="B27:F27"/>
    <mergeCell ref="G27:K27"/>
    <mergeCell ref="L27:P2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&amp;"Arial,Fett"Abgabe von Abfällen an die Natur durch Deponierung 1996 – 2018
nach Bundesländern</oddHeader>
    <oddFooter>&amp;CStatistische Ämter der Länder – Indikatoren und Kennzahlen, UGRdL 2020</oddFooter>
  </headerFooter>
  <rowBreaks count="1" manualBreakCount="1">
    <brk id="44" max="25" man="1"/>
  </rowBreaks>
  <colBreaks count="3" manualBreakCount="3">
    <brk id="6" max="1048575" man="1"/>
    <brk id="11" max="1048575" man="1"/>
    <brk id="16" max="1048575" man="1"/>
  </col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4">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4296875" defaultRowHeight="12.5"/>
  <cols>
    <col min="1" max="1" width="23" style="643" bestFit="1" customWidth="1"/>
    <col min="2" max="2" width="12.453125" style="136" customWidth="1"/>
    <col min="3" max="10" width="12.453125" style="376" customWidth="1"/>
    <col min="11" max="16384" width="11.54296875" style="135"/>
  </cols>
  <sheetData>
    <row r="1" spans="1:16" ht="13">
      <c r="A1" s="160" t="s">
        <v>322</v>
      </c>
    </row>
    <row r="3" spans="1:16" ht="15">
      <c r="A3" s="692" t="s">
        <v>919</v>
      </c>
      <c r="B3" s="407" t="s">
        <v>1699</v>
      </c>
      <c r="D3" s="407"/>
      <c r="E3" s="407"/>
      <c r="F3" s="407"/>
      <c r="G3" s="407"/>
      <c r="H3" s="407"/>
      <c r="I3" s="407"/>
      <c r="J3" s="407"/>
    </row>
    <row r="5" spans="1:16" ht="15.75" customHeight="1">
      <c r="A5" s="1403" t="s">
        <v>433</v>
      </c>
      <c r="B5" s="1369" t="s">
        <v>456</v>
      </c>
      <c r="C5" s="1374" t="s">
        <v>507</v>
      </c>
      <c r="D5" s="1372"/>
      <c r="E5" s="1372"/>
      <c r="F5" s="1372"/>
      <c r="G5" s="1372"/>
      <c r="H5" s="1372"/>
      <c r="I5" s="1373"/>
      <c r="J5" s="1374" t="s">
        <v>1098</v>
      </c>
    </row>
    <row r="6" spans="1:16" ht="15.75" customHeight="1">
      <c r="A6" s="1403"/>
      <c r="B6" s="1369"/>
      <c r="C6" s="1382" t="s">
        <v>778</v>
      </c>
      <c r="D6" s="1403"/>
      <c r="E6" s="1288" t="s">
        <v>1106</v>
      </c>
      <c r="F6" s="1288" t="s">
        <v>1100</v>
      </c>
      <c r="G6" s="1382" t="s">
        <v>525</v>
      </c>
      <c r="H6" s="1403"/>
      <c r="I6" s="1288" t="s">
        <v>1107</v>
      </c>
      <c r="J6" s="1374"/>
    </row>
    <row r="7" spans="1:16" ht="79.5" customHeight="1">
      <c r="A7" s="1403"/>
      <c r="B7" s="1369"/>
      <c r="C7" s="644" t="s">
        <v>1103</v>
      </c>
      <c r="D7" s="644" t="s">
        <v>648</v>
      </c>
      <c r="E7" s="1375"/>
      <c r="F7" s="1375"/>
      <c r="G7" s="641" t="s">
        <v>1108</v>
      </c>
      <c r="H7" s="641" t="s">
        <v>1109</v>
      </c>
      <c r="I7" s="1375"/>
      <c r="J7" s="1374"/>
    </row>
    <row r="8" spans="1:16">
      <c r="A8" s="387"/>
      <c r="B8" s="387"/>
      <c r="C8" s="387"/>
      <c r="D8" s="387"/>
      <c r="E8" s="387"/>
      <c r="F8" s="387"/>
      <c r="G8" s="387"/>
      <c r="H8" s="387"/>
      <c r="I8" s="387"/>
      <c r="J8" s="387"/>
    </row>
    <row r="9" spans="1:16" ht="13">
      <c r="B9" s="1411" t="s">
        <v>486</v>
      </c>
      <c r="C9" s="1411"/>
      <c r="D9" s="1411"/>
      <c r="E9" s="1411"/>
      <c r="F9" s="1411"/>
      <c r="G9" s="1411"/>
      <c r="H9" s="1411"/>
      <c r="I9" s="1411"/>
      <c r="J9" s="1411"/>
    </row>
    <row r="10" spans="1:16" s="386" customFormat="1">
      <c r="A10" s="643"/>
      <c r="B10" s="332"/>
      <c r="C10" s="342"/>
      <c r="D10" s="347"/>
      <c r="E10" s="342"/>
      <c r="F10" s="342"/>
      <c r="G10" s="342"/>
      <c r="H10" s="342"/>
      <c r="I10" s="342"/>
      <c r="J10" s="342"/>
    </row>
    <row r="11" spans="1:16" s="386" customFormat="1">
      <c r="A11" s="710" t="s">
        <v>435</v>
      </c>
      <c r="B11" s="1132">
        <v>8435</v>
      </c>
      <c r="C11" s="1132">
        <v>915</v>
      </c>
      <c r="D11" s="415">
        <v>534</v>
      </c>
      <c r="E11" s="1132">
        <v>205</v>
      </c>
      <c r="F11" s="1132">
        <v>6508</v>
      </c>
      <c r="G11" s="1132">
        <v>5443</v>
      </c>
      <c r="H11" s="1132">
        <v>987</v>
      </c>
      <c r="I11" s="1132">
        <v>273</v>
      </c>
      <c r="J11" s="1132">
        <v>315</v>
      </c>
    </row>
    <row r="12" spans="1:16">
      <c r="A12" s="710" t="s">
        <v>436</v>
      </c>
      <c r="B12" s="1132">
        <v>19491</v>
      </c>
      <c r="C12" s="415">
        <v>898</v>
      </c>
      <c r="D12" s="416">
        <v>770</v>
      </c>
      <c r="E12" s="415">
        <v>242</v>
      </c>
      <c r="F12" s="415">
        <v>17162</v>
      </c>
      <c r="G12" s="415">
        <v>14283</v>
      </c>
      <c r="H12" s="415">
        <v>2673</v>
      </c>
      <c r="I12" s="415">
        <v>417</v>
      </c>
      <c r="J12" s="415">
        <v>751</v>
      </c>
      <c r="K12" s="386"/>
      <c r="L12" s="386"/>
      <c r="M12" s="386"/>
      <c r="N12" s="386"/>
      <c r="O12" s="386"/>
      <c r="P12" s="386"/>
    </row>
    <row r="13" spans="1:16">
      <c r="A13" s="710" t="s">
        <v>437</v>
      </c>
      <c r="B13" s="1132">
        <v>460</v>
      </c>
      <c r="C13" s="1132">
        <v>219</v>
      </c>
      <c r="D13" s="415">
        <v>68</v>
      </c>
      <c r="E13" s="1132">
        <v>64</v>
      </c>
      <c r="F13" s="1132">
        <v>54</v>
      </c>
      <c r="G13" s="1132">
        <v>54</v>
      </c>
      <c r="H13" s="1132">
        <v>1</v>
      </c>
      <c r="I13" s="1132">
        <v>53</v>
      </c>
      <c r="J13" s="1132">
        <v>0</v>
      </c>
      <c r="K13" s="386"/>
      <c r="L13" s="386"/>
      <c r="M13" s="386"/>
      <c r="N13" s="386"/>
      <c r="O13" s="386"/>
      <c r="P13" s="386"/>
    </row>
    <row r="14" spans="1:16">
      <c r="A14" s="710" t="s">
        <v>438</v>
      </c>
      <c r="B14" s="1132">
        <v>7199</v>
      </c>
      <c r="C14" s="415">
        <v>1550</v>
      </c>
      <c r="D14" s="416">
        <v>178</v>
      </c>
      <c r="E14" s="415">
        <v>48</v>
      </c>
      <c r="F14" s="415">
        <v>5303</v>
      </c>
      <c r="G14" s="415">
        <v>4771</v>
      </c>
      <c r="H14" s="415">
        <v>500</v>
      </c>
      <c r="I14" s="415">
        <v>119</v>
      </c>
      <c r="J14" s="415">
        <v>303</v>
      </c>
      <c r="K14" s="386"/>
      <c r="L14" s="386"/>
      <c r="M14" s="386"/>
      <c r="N14" s="386"/>
      <c r="O14" s="386"/>
      <c r="P14" s="386"/>
    </row>
    <row r="15" spans="1:16">
      <c r="A15" s="710" t="s">
        <v>439</v>
      </c>
      <c r="B15" s="1132">
        <v>591</v>
      </c>
      <c r="C15" s="1132">
        <v>318</v>
      </c>
      <c r="D15" s="415">
        <v>19</v>
      </c>
      <c r="E15" s="1132">
        <v>13</v>
      </c>
      <c r="F15" s="1132">
        <v>225</v>
      </c>
      <c r="G15" s="1132">
        <v>219</v>
      </c>
      <c r="H15" s="1132">
        <v>6</v>
      </c>
      <c r="I15" s="1132">
        <v>16</v>
      </c>
      <c r="J15" s="1132">
        <v>0</v>
      </c>
      <c r="K15" s="386"/>
      <c r="L15" s="386"/>
      <c r="M15" s="386"/>
      <c r="N15" s="386"/>
      <c r="O15" s="386"/>
      <c r="P15" s="386"/>
    </row>
    <row r="16" spans="1:16">
      <c r="A16" s="710" t="s">
        <v>440</v>
      </c>
      <c r="B16" s="1132">
        <v>527</v>
      </c>
      <c r="C16" s="415">
        <v>105</v>
      </c>
      <c r="D16" s="416">
        <v>43</v>
      </c>
      <c r="E16" s="415">
        <v>33</v>
      </c>
      <c r="F16" s="415">
        <v>319</v>
      </c>
      <c r="G16" s="415">
        <v>313</v>
      </c>
      <c r="H16" s="415">
        <v>5</v>
      </c>
      <c r="I16" s="415">
        <v>27</v>
      </c>
      <c r="J16" s="415">
        <v>0</v>
      </c>
      <c r="K16" s="386"/>
      <c r="L16" s="386"/>
      <c r="M16" s="386"/>
      <c r="N16" s="386"/>
      <c r="O16" s="386"/>
      <c r="P16" s="386"/>
    </row>
    <row r="17" spans="1:16">
      <c r="A17" s="710" t="s">
        <v>441</v>
      </c>
      <c r="B17" s="1132">
        <v>4063</v>
      </c>
      <c r="C17" s="1132">
        <v>384</v>
      </c>
      <c r="D17" s="415">
        <v>357</v>
      </c>
      <c r="E17" s="1132">
        <v>117</v>
      </c>
      <c r="F17" s="1132">
        <v>2999</v>
      </c>
      <c r="G17" s="1132">
        <v>2557</v>
      </c>
      <c r="H17" s="1132">
        <v>416</v>
      </c>
      <c r="I17" s="1132">
        <v>207</v>
      </c>
      <c r="J17" s="1132">
        <v>92</v>
      </c>
      <c r="K17" s="386"/>
      <c r="L17" s="386"/>
      <c r="M17" s="386"/>
      <c r="N17" s="386"/>
      <c r="O17" s="386"/>
      <c r="P17" s="386"/>
    </row>
    <row r="18" spans="1:16">
      <c r="A18" s="710" t="s">
        <v>442</v>
      </c>
      <c r="B18" s="1132">
        <v>8403</v>
      </c>
      <c r="C18" s="415">
        <v>164</v>
      </c>
      <c r="D18" s="416">
        <v>114</v>
      </c>
      <c r="E18" s="415">
        <v>287</v>
      </c>
      <c r="F18" s="415">
        <v>7755</v>
      </c>
      <c r="G18" s="415">
        <v>7243</v>
      </c>
      <c r="H18" s="415">
        <v>461</v>
      </c>
      <c r="I18" s="415">
        <v>84</v>
      </c>
      <c r="J18" s="415">
        <v>363</v>
      </c>
      <c r="K18" s="386"/>
      <c r="L18" s="386"/>
      <c r="M18" s="386"/>
      <c r="N18" s="386"/>
      <c r="O18" s="386"/>
      <c r="P18" s="386"/>
    </row>
    <row r="19" spans="1:16">
      <c r="A19" s="710" t="s">
        <v>443</v>
      </c>
      <c r="B19" s="1132">
        <v>22192</v>
      </c>
      <c r="C19" s="1132">
        <v>1070</v>
      </c>
      <c r="D19" s="415">
        <v>477</v>
      </c>
      <c r="E19" s="1132">
        <v>156</v>
      </c>
      <c r="F19" s="1132">
        <v>20166</v>
      </c>
      <c r="G19" s="1132">
        <v>17563</v>
      </c>
      <c r="H19" s="1132">
        <v>2390</v>
      </c>
      <c r="I19" s="1132">
        <v>322</v>
      </c>
      <c r="J19" s="1132">
        <v>672</v>
      </c>
      <c r="K19" s="386"/>
      <c r="L19" s="386"/>
      <c r="M19" s="386"/>
      <c r="N19" s="386"/>
      <c r="O19" s="386"/>
      <c r="P19" s="386"/>
    </row>
    <row r="20" spans="1:16">
      <c r="A20" s="710" t="s">
        <v>444</v>
      </c>
      <c r="B20" s="1132">
        <v>20182</v>
      </c>
      <c r="C20" s="415">
        <v>6152</v>
      </c>
      <c r="D20" s="416">
        <v>755</v>
      </c>
      <c r="E20" s="415">
        <v>2935</v>
      </c>
      <c r="F20" s="415">
        <v>9859</v>
      </c>
      <c r="G20" s="415">
        <v>8203</v>
      </c>
      <c r="H20" s="415">
        <v>1599</v>
      </c>
      <c r="I20" s="415">
        <v>481</v>
      </c>
      <c r="J20" s="415">
        <v>310</v>
      </c>
      <c r="K20" s="386"/>
      <c r="L20" s="386"/>
      <c r="M20" s="386"/>
      <c r="N20" s="386"/>
      <c r="O20" s="386"/>
      <c r="P20" s="386"/>
    </row>
    <row r="21" spans="1:16">
      <c r="A21" s="710" t="s">
        <v>445</v>
      </c>
      <c r="B21" s="1132">
        <v>4455</v>
      </c>
      <c r="C21" s="1132">
        <v>328</v>
      </c>
      <c r="D21" s="415">
        <v>232</v>
      </c>
      <c r="E21" s="1132">
        <v>1240</v>
      </c>
      <c r="F21" s="1132">
        <v>2492</v>
      </c>
      <c r="G21" s="1132">
        <v>2198</v>
      </c>
      <c r="H21" s="1132">
        <v>282</v>
      </c>
      <c r="I21" s="1132">
        <v>163</v>
      </c>
      <c r="J21" s="1132">
        <v>159</v>
      </c>
      <c r="K21" s="386"/>
      <c r="L21" s="386"/>
      <c r="M21" s="386"/>
      <c r="N21" s="386"/>
      <c r="O21" s="386"/>
      <c r="P21" s="386"/>
    </row>
    <row r="22" spans="1:16">
      <c r="A22" s="710" t="s">
        <v>446</v>
      </c>
      <c r="B22" s="1132">
        <v>796</v>
      </c>
      <c r="C22" s="415">
        <v>491</v>
      </c>
      <c r="D22" s="416">
        <v>41</v>
      </c>
      <c r="E22" s="415">
        <v>20</v>
      </c>
      <c r="F22" s="415">
        <v>213</v>
      </c>
      <c r="G22" s="415">
        <v>174</v>
      </c>
      <c r="H22" s="415">
        <v>38</v>
      </c>
      <c r="I22" s="415">
        <v>31</v>
      </c>
      <c r="J22" s="415">
        <v>19</v>
      </c>
      <c r="K22" s="386"/>
      <c r="L22" s="386"/>
      <c r="M22" s="386"/>
      <c r="N22" s="386"/>
      <c r="O22" s="386"/>
      <c r="P22" s="386"/>
    </row>
    <row r="23" spans="1:16">
      <c r="A23" s="710" t="s">
        <v>447</v>
      </c>
      <c r="B23" s="1132">
        <v>5237</v>
      </c>
      <c r="C23" s="1132">
        <v>1148</v>
      </c>
      <c r="D23" s="415">
        <v>159</v>
      </c>
      <c r="E23" s="1132">
        <v>80</v>
      </c>
      <c r="F23" s="1132">
        <v>3715</v>
      </c>
      <c r="G23" s="1132">
        <v>3234</v>
      </c>
      <c r="H23" s="1132">
        <v>455</v>
      </c>
      <c r="I23" s="1132">
        <v>134</v>
      </c>
      <c r="J23" s="1132">
        <v>193</v>
      </c>
      <c r="K23" s="386"/>
      <c r="L23" s="386"/>
      <c r="M23" s="386"/>
      <c r="N23" s="386"/>
      <c r="O23" s="386"/>
      <c r="P23" s="386"/>
    </row>
    <row r="24" spans="1:16">
      <c r="A24" s="710" t="s">
        <v>448</v>
      </c>
      <c r="B24" s="1132">
        <v>7214</v>
      </c>
      <c r="C24" s="415">
        <v>608</v>
      </c>
      <c r="D24" s="416">
        <v>140</v>
      </c>
      <c r="E24" s="415">
        <v>668</v>
      </c>
      <c r="F24" s="415">
        <v>5698</v>
      </c>
      <c r="G24" s="415">
        <v>5280</v>
      </c>
      <c r="H24" s="415">
        <v>385</v>
      </c>
      <c r="I24" s="415">
        <v>100</v>
      </c>
      <c r="J24" s="415">
        <v>212</v>
      </c>
      <c r="K24" s="386"/>
      <c r="L24" s="386"/>
      <c r="M24" s="386"/>
      <c r="N24" s="386"/>
      <c r="O24" s="386"/>
      <c r="P24" s="386"/>
    </row>
    <row r="25" spans="1:16">
      <c r="A25" s="710" t="s">
        <v>449</v>
      </c>
      <c r="B25" s="1132">
        <v>9766</v>
      </c>
      <c r="C25" s="1132">
        <v>233</v>
      </c>
      <c r="D25" s="415">
        <v>135</v>
      </c>
      <c r="E25" s="1132">
        <v>55</v>
      </c>
      <c r="F25" s="1132">
        <v>9225</v>
      </c>
      <c r="G25" s="1132">
        <v>8379</v>
      </c>
      <c r="H25" s="1132">
        <v>778</v>
      </c>
      <c r="I25" s="1132">
        <v>118</v>
      </c>
      <c r="J25" s="1132">
        <v>360</v>
      </c>
      <c r="K25" s="386"/>
      <c r="L25" s="386"/>
      <c r="M25" s="386"/>
      <c r="N25" s="386"/>
      <c r="O25" s="386"/>
      <c r="P25" s="386"/>
    </row>
    <row r="26" spans="1:16">
      <c r="A26" s="710" t="s">
        <v>450</v>
      </c>
      <c r="B26" s="1132">
        <v>3516</v>
      </c>
      <c r="C26" s="415">
        <v>178</v>
      </c>
      <c r="D26" s="416">
        <v>125</v>
      </c>
      <c r="E26" s="415">
        <v>43</v>
      </c>
      <c r="F26" s="415">
        <v>3064</v>
      </c>
      <c r="G26" s="415">
        <v>2712</v>
      </c>
      <c r="H26" s="415">
        <v>333</v>
      </c>
      <c r="I26" s="415">
        <v>106</v>
      </c>
      <c r="J26" s="415">
        <v>90</v>
      </c>
      <c r="K26" s="386"/>
      <c r="L26" s="386"/>
      <c r="M26" s="386"/>
      <c r="N26" s="386"/>
      <c r="O26" s="386"/>
      <c r="P26" s="386"/>
    </row>
    <row r="27" spans="1:16" ht="20.25" customHeight="1">
      <c r="A27" s="710" t="s">
        <v>451</v>
      </c>
      <c r="B27" s="1132">
        <v>121596</v>
      </c>
      <c r="C27" s="1132">
        <v>13855</v>
      </c>
      <c r="D27" s="1132">
        <v>3965</v>
      </c>
      <c r="E27" s="1132">
        <v>6265</v>
      </c>
      <c r="F27" s="1132">
        <v>94842</v>
      </c>
      <c r="G27" s="1132">
        <v>82698</v>
      </c>
      <c r="H27" s="1132">
        <v>12144</v>
      </c>
      <c r="I27" s="1132">
        <v>2665</v>
      </c>
      <c r="J27" s="1132">
        <v>3881</v>
      </c>
      <c r="K27" s="386"/>
      <c r="L27" s="386"/>
      <c r="M27" s="386"/>
      <c r="N27" s="386"/>
      <c r="O27" s="386"/>
      <c r="P27" s="386"/>
    </row>
    <row r="28" spans="1:16">
      <c r="A28" s="387"/>
      <c r="B28" s="417"/>
      <c r="C28" s="417"/>
      <c r="D28" s="417"/>
      <c r="E28" s="417"/>
      <c r="F28" s="417"/>
      <c r="G28" s="417"/>
      <c r="H28" s="417"/>
      <c r="I28" s="417"/>
      <c r="J28" s="417"/>
    </row>
    <row r="29" spans="1:16" ht="13">
      <c r="B29" s="1411" t="s">
        <v>454</v>
      </c>
      <c r="C29" s="1411"/>
      <c r="D29" s="1411"/>
      <c r="E29" s="1411"/>
      <c r="F29" s="1411"/>
      <c r="G29" s="1411"/>
      <c r="H29" s="1411"/>
      <c r="I29" s="1411"/>
      <c r="J29" s="1411"/>
    </row>
    <row r="30" spans="1:16" s="386" customFormat="1">
      <c r="A30" s="643"/>
      <c r="B30" s="332"/>
      <c r="C30" s="342"/>
      <c r="D30" s="347"/>
      <c r="E30" s="342"/>
      <c r="F30" s="342"/>
      <c r="G30" s="342"/>
      <c r="H30" s="342"/>
      <c r="I30" s="342"/>
      <c r="J30" s="342"/>
    </row>
    <row r="31" spans="1:16" s="386" customFormat="1">
      <c r="A31" s="710" t="s">
        <v>435</v>
      </c>
      <c r="B31" s="310">
        <v>0.8</v>
      </c>
      <c r="C31" s="310">
        <v>0.09</v>
      </c>
      <c r="D31" s="418">
        <v>0.05</v>
      </c>
      <c r="E31" s="310">
        <v>0.02</v>
      </c>
      <c r="F31" s="310">
        <v>0.62</v>
      </c>
      <c r="G31" s="310">
        <v>0.52</v>
      </c>
      <c r="H31" s="310">
        <v>0.09</v>
      </c>
      <c r="I31" s="310">
        <v>0.03</v>
      </c>
      <c r="J31" s="310">
        <v>0.03</v>
      </c>
    </row>
    <row r="32" spans="1:16">
      <c r="A32" s="710" t="s">
        <v>436</v>
      </c>
      <c r="B32" s="418">
        <v>1.58</v>
      </c>
      <c r="C32" s="418">
        <v>7.0000000000000007E-2</v>
      </c>
      <c r="D32" s="1145">
        <v>0.06</v>
      </c>
      <c r="E32" s="418">
        <v>0.02</v>
      </c>
      <c r="F32" s="418">
        <v>1.39</v>
      </c>
      <c r="G32" s="418">
        <v>1.1499999999999999</v>
      </c>
      <c r="H32" s="418">
        <v>0.22</v>
      </c>
      <c r="I32" s="418">
        <v>0.03</v>
      </c>
      <c r="J32" s="418">
        <v>0.06</v>
      </c>
      <c r="K32" s="386"/>
      <c r="L32" s="386"/>
      <c r="M32" s="386"/>
      <c r="N32" s="386"/>
      <c r="O32" s="386"/>
      <c r="P32" s="386"/>
    </row>
    <row r="33" spans="1:16">
      <c r="A33" s="710" t="s">
        <v>437</v>
      </c>
      <c r="B33" s="310">
        <v>0.14000000000000001</v>
      </c>
      <c r="C33" s="310">
        <v>7.0000000000000007E-2</v>
      </c>
      <c r="D33" s="418">
        <v>0.02</v>
      </c>
      <c r="E33" s="310">
        <v>0.02</v>
      </c>
      <c r="F33" s="310">
        <v>0.02</v>
      </c>
      <c r="G33" s="310">
        <v>0.02</v>
      </c>
      <c r="H33" s="1223">
        <v>0</v>
      </c>
      <c r="I33" s="310">
        <v>0.02</v>
      </c>
      <c r="J33" s="310">
        <v>0</v>
      </c>
      <c r="K33" s="386"/>
      <c r="L33" s="386"/>
      <c r="M33" s="386"/>
      <c r="N33" s="386"/>
      <c r="O33" s="386"/>
      <c r="P33" s="386"/>
    </row>
    <row r="34" spans="1:16">
      <c r="A34" s="710" t="s">
        <v>438</v>
      </c>
      <c r="B34" s="418">
        <v>2.92</v>
      </c>
      <c r="C34" s="418">
        <v>0.63</v>
      </c>
      <c r="D34" s="1145">
        <v>7.0000000000000007E-2</v>
      </c>
      <c r="E34" s="418">
        <v>0.02</v>
      </c>
      <c r="F34" s="418">
        <v>2.15</v>
      </c>
      <c r="G34" s="418">
        <v>1.93</v>
      </c>
      <c r="H34" s="418">
        <v>0.2</v>
      </c>
      <c r="I34" s="418">
        <v>0.05</v>
      </c>
      <c r="J34" s="418">
        <v>0.12</v>
      </c>
      <c r="K34" s="386"/>
      <c r="L34" s="386"/>
      <c r="M34" s="386"/>
      <c r="N34" s="386"/>
      <c r="O34" s="386"/>
      <c r="P34" s="386"/>
    </row>
    <row r="35" spans="1:16">
      <c r="A35" s="710" t="s">
        <v>439</v>
      </c>
      <c r="B35" s="310">
        <v>0.91</v>
      </c>
      <c r="C35" s="310">
        <v>0.49</v>
      </c>
      <c r="D35" s="418">
        <v>0.03</v>
      </c>
      <c r="E35" s="310">
        <v>0.02</v>
      </c>
      <c r="F35" s="310">
        <v>0.35</v>
      </c>
      <c r="G35" s="310">
        <v>0.34</v>
      </c>
      <c r="H35" s="310">
        <v>0.01</v>
      </c>
      <c r="I35" s="310">
        <v>0.02</v>
      </c>
      <c r="J35" s="310">
        <v>0</v>
      </c>
      <c r="K35" s="386"/>
      <c r="L35" s="386"/>
      <c r="M35" s="386"/>
      <c r="N35" s="386"/>
      <c r="O35" s="386"/>
      <c r="P35" s="386"/>
    </row>
    <row r="36" spans="1:16">
      <c r="A36" s="710" t="s">
        <v>440</v>
      </c>
      <c r="B36" s="418">
        <v>0.31</v>
      </c>
      <c r="C36" s="418">
        <v>0.06</v>
      </c>
      <c r="D36" s="1145">
        <v>0.03</v>
      </c>
      <c r="E36" s="418">
        <v>0.02</v>
      </c>
      <c r="F36" s="418">
        <v>0.19</v>
      </c>
      <c r="G36" s="418">
        <v>0.18</v>
      </c>
      <c r="H36" s="1223">
        <v>0</v>
      </c>
      <c r="I36" s="418">
        <v>0.02</v>
      </c>
      <c r="J36" s="418">
        <v>0</v>
      </c>
      <c r="K36" s="386"/>
      <c r="L36" s="386"/>
      <c r="M36" s="386"/>
      <c r="N36" s="386"/>
      <c r="O36" s="386"/>
      <c r="P36" s="386"/>
    </row>
    <row r="37" spans="1:16">
      <c r="A37" s="710" t="s">
        <v>441</v>
      </c>
      <c r="B37" s="310">
        <v>0.68</v>
      </c>
      <c r="C37" s="310">
        <v>0.06</v>
      </c>
      <c r="D37" s="418">
        <v>0.06</v>
      </c>
      <c r="E37" s="310">
        <v>0.02</v>
      </c>
      <c r="F37" s="310">
        <v>0.5</v>
      </c>
      <c r="G37" s="310">
        <v>0.43</v>
      </c>
      <c r="H37" s="310">
        <v>7.0000000000000007E-2</v>
      </c>
      <c r="I37" s="310">
        <v>0.03</v>
      </c>
      <c r="J37" s="310">
        <v>0.02</v>
      </c>
      <c r="K37" s="386"/>
      <c r="L37" s="386"/>
      <c r="M37" s="386"/>
      <c r="N37" s="386"/>
      <c r="O37" s="386"/>
      <c r="P37" s="386"/>
    </row>
    <row r="38" spans="1:16">
      <c r="A38" s="710" t="s">
        <v>442</v>
      </c>
      <c r="B38" s="418">
        <v>5.19</v>
      </c>
      <c r="C38" s="418">
        <v>0.1</v>
      </c>
      <c r="D38" s="1145">
        <v>7.0000000000000007E-2</v>
      </c>
      <c r="E38" s="418">
        <v>0.18</v>
      </c>
      <c r="F38" s="418">
        <v>4.79</v>
      </c>
      <c r="G38" s="418">
        <v>4.47</v>
      </c>
      <c r="H38" s="418">
        <v>0.28000000000000003</v>
      </c>
      <c r="I38" s="418">
        <v>0.05</v>
      </c>
      <c r="J38" s="418">
        <v>0.22</v>
      </c>
      <c r="K38" s="386"/>
      <c r="L38" s="386"/>
      <c r="M38" s="386"/>
      <c r="N38" s="386"/>
      <c r="O38" s="386"/>
      <c r="P38" s="386"/>
    </row>
    <row r="39" spans="1:16">
      <c r="A39" s="710" t="s">
        <v>443</v>
      </c>
      <c r="B39" s="310">
        <v>2.85</v>
      </c>
      <c r="C39" s="310">
        <v>0.14000000000000001</v>
      </c>
      <c r="D39" s="418">
        <v>0.06</v>
      </c>
      <c r="E39" s="310">
        <v>0.02</v>
      </c>
      <c r="F39" s="310">
        <v>2.59</v>
      </c>
      <c r="G39" s="310">
        <v>2.2599999999999998</v>
      </c>
      <c r="H39" s="310">
        <v>0.31</v>
      </c>
      <c r="I39" s="310">
        <v>0.04</v>
      </c>
      <c r="J39" s="310">
        <v>0.09</v>
      </c>
      <c r="K39" s="386"/>
      <c r="L39" s="386"/>
      <c r="M39" s="386"/>
      <c r="N39" s="386"/>
      <c r="O39" s="386"/>
      <c r="P39" s="386"/>
    </row>
    <row r="40" spans="1:16">
      <c r="A40" s="710" t="s">
        <v>444</v>
      </c>
      <c r="B40" s="418">
        <v>1.1499999999999999</v>
      </c>
      <c r="C40" s="418">
        <v>0.35</v>
      </c>
      <c r="D40" s="1145">
        <v>0.04</v>
      </c>
      <c r="E40" s="418">
        <v>0.17</v>
      </c>
      <c r="F40" s="418">
        <v>0.56000000000000005</v>
      </c>
      <c r="G40" s="418">
        <v>0.47</v>
      </c>
      <c r="H40" s="418">
        <v>0.09</v>
      </c>
      <c r="I40" s="418">
        <v>0.03</v>
      </c>
      <c r="J40" s="418">
        <v>0.02</v>
      </c>
      <c r="K40" s="386"/>
      <c r="L40" s="386"/>
      <c r="M40" s="386"/>
      <c r="N40" s="386"/>
      <c r="O40" s="386"/>
      <c r="P40" s="386"/>
    </row>
    <row r="41" spans="1:16">
      <c r="A41" s="710" t="s">
        <v>445</v>
      </c>
      <c r="B41" s="310">
        <v>1.1100000000000001</v>
      </c>
      <c r="C41" s="310">
        <v>0.08</v>
      </c>
      <c r="D41" s="418">
        <v>0.06</v>
      </c>
      <c r="E41" s="310">
        <v>0.31</v>
      </c>
      <c r="F41" s="310">
        <v>0.62</v>
      </c>
      <c r="G41" s="310">
        <v>0.55000000000000004</v>
      </c>
      <c r="H41" s="310">
        <v>7.0000000000000007E-2</v>
      </c>
      <c r="I41" s="310">
        <v>0.04</v>
      </c>
      <c r="J41" s="310">
        <v>0.04</v>
      </c>
      <c r="K41" s="386"/>
      <c r="L41" s="386"/>
      <c r="M41" s="386"/>
      <c r="N41" s="386"/>
      <c r="O41" s="386"/>
      <c r="P41" s="386"/>
    </row>
    <row r="42" spans="1:16">
      <c r="A42" s="710" t="s">
        <v>446</v>
      </c>
      <c r="B42" s="418">
        <v>0.79</v>
      </c>
      <c r="C42" s="418">
        <v>0.49</v>
      </c>
      <c r="D42" s="1145">
        <v>0.04</v>
      </c>
      <c r="E42" s="418">
        <v>0.02</v>
      </c>
      <c r="F42" s="418">
        <v>0.21</v>
      </c>
      <c r="G42" s="418">
        <v>0.17</v>
      </c>
      <c r="H42" s="418">
        <v>0.04</v>
      </c>
      <c r="I42" s="418">
        <v>0.03</v>
      </c>
      <c r="J42" s="418">
        <v>0.02</v>
      </c>
      <c r="K42" s="386"/>
      <c r="L42" s="386"/>
      <c r="M42" s="386"/>
      <c r="N42" s="386"/>
      <c r="O42" s="386"/>
      <c r="P42" s="386"/>
    </row>
    <row r="43" spans="1:16">
      <c r="A43" s="710" t="s">
        <v>447</v>
      </c>
      <c r="B43" s="310">
        <v>1.28</v>
      </c>
      <c r="C43" s="310">
        <v>0.28000000000000003</v>
      </c>
      <c r="D43" s="418">
        <v>0.04</v>
      </c>
      <c r="E43" s="310">
        <v>0.02</v>
      </c>
      <c r="F43" s="310">
        <v>0.91</v>
      </c>
      <c r="G43" s="310">
        <v>0.79</v>
      </c>
      <c r="H43" s="310">
        <v>0.11</v>
      </c>
      <c r="I43" s="310">
        <v>0.03</v>
      </c>
      <c r="J43" s="310">
        <v>0.05</v>
      </c>
      <c r="K43" s="386"/>
      <c r="L43" s="386"/>
      <c r="M43" s="386"/>
      <c r="N43" s="386"/>
      <c r="O43" s="386"/>
      <c r="P43" s="386"/>
    </row>
    <row r="44" spans="1:16">
      <c r="A44" s="710" t="s">
        <v>448</v>
      </c>
      <c r="B44" s="418">
        <v>3.12</v>
      </c>
      <c r="C44" s="418">
        <v>0.26</v>
      </c>
      <c r="D44" s="1145">
        <v>0.06</v>
      </c>
      <c r="E44" s="418">
        <v>0.28999999999999998</v>
      </c>
      <c r="F44" s="418">
        <v>2.4700000000000002</v>
      </c>
      <c r="G44" s="418">
        <v>2.29</v>
      </c>
      <c r="H44" s="418">
        <v>0.17</v>
      </c>
      <c r="I44" s="418">
        <v>0.04</v>
      </c>
      <c r="J44" s="418">
        <v>0.09</v>
      </c>
      <c r="K44" s="386"/>
      <c r="L44" s="386"/>
      <c r="M44" s="386"/>
      <c r="N44" s="386"/>
      <c r="O44" s="386"/>
      <c r="P44" s="386"/>
    </row>
    <row r="45" spans="1:16">
      <c r="A45" s="710" t="s">
        <v>449</v>
      </c>
      <c r="B45" s="310">
        <v>3.49</v>
      </c>
      <c r="C45" s="310">
        <v>0.08</v>
      </c>
      <c r="D45" s="418">
        <v>0.05</v>
      </c>
      <c r="E45" s="310">
        <v>0.02</v>
      </c>
      <c r="F45" s="310">
        <v>3.29</v>
      </c>
      <c r="G45" s="310">
        <v>2.99</v>
      </c>
      <c r="H45" s="310">
        <v>0.28000000000000003</v>
      </c>
      <c r="I45" s="310">
        <v>0.04</v>
      </c>
      <c r="J45" s="310">
        <v>0.13</v>
      </c>
      <c r="K45" s="386"/>
      <c r="L45" s="386"/>
      <c r="M45" s="386"/>
      <c r="N45" s="386"/>
      <c r="O45" s="386"/>
      <c r="P45" s="386"/>
    </row>
    <row r="46" spans="1:16">
      <c r="A46" s="710" t="s">
        <v>450</v>
      </c>
      <c r="B46" s="418">
        <v>1.6</v>
      </c>
      <c r="C46" s="418">
        <v>0.08</v>
      </c>
      <c r="D46" s="1145">
        <v>0.06</v>
      </c>
      <c r="E46" s="418">
        <v>0.02</v>
      </c>
      <c r="F46" s="418">
        <v>1.39</v>
      </c>
      <c r="G46" s="418">
        <v>1.23</v>
      </c>
      <c r="H46" s="418">
        <v>0.15</v>
      </c>
      <c r="I46" s="418">
        <v>0.05</v>
      </c>
      <c r="J46" s="418">
        <v>0.04</v>
      </c>
      <c r="K46" s="386"/>
      <c r="L46" s="386"/>
      <c r="M46" s="386"/>
      <c r="N46" s="386"/>
      <c r="O46" s="386"/>
      <c r="P46" s="386"/>
    </row>
    <row r="47" spans="1:16" ht="20.25" customHeight="1">
      <c r="A47" s="710" t="s">
        <v>451</v>
      </c>
      <c r="B47" s="310">
        <v>1.51</v>
      </c>
      <c r="C47" s="310">
        <v>0.17</v>
      </c>
      <c r="D47" s="310">
        <v>0.05</v>
      </c>
      <c r="E47" s="310">
        <v>0.08</v>
      </c>
      <c r="F47" s="310">
        <v>1.18</v>
      </c>
      <c r="G47" s="310">
        <v>1.03</v>
      </c>
      <c r="H47" s="310">
        <v>0.15</v>
      </c>
      <c r="I47" s="310">
        <v>0.03</v>
      </c>
      <c r="J47" s="310">
        <v>0.05</v>
      </c>
      <c r="K47" s="386"/>
      <c r="L47" s="386"/>
      <c r="M47" s="386"/>
      <c r="N47" s="386"/>
      <c r="O47" s="386"/>
      <c r="P47" s="386"/>
    </row>
    <row r="48" spans="1:16">
      <c r="A48" s="387"/>
      <c r="B48" s="340"/>
      <c r="C48" s="340"/>
      <c r="D48" s="340"/>
      <c r="E48" s="340"/>
      <c r="F48" s="340"/>
      <c r="G48" s="340"/>
      <c r="H48" s="340"/>
      <c r="I48" s="340"/>
      <c r="J48" s="340"/>
    </row>
    <row r="49" spans="1:16" ht="15">
      <c r="B49" s="1411" t="s">
        <v>1110</v>
      </c>
      <c r="C49" s="1411"/>
      <c r="D49" s="1411"/>
      <c r="E49" s="1411"/>
      <c r="F49" s="1411"/>
      <c r="G49" s="1411"/>
      <c r="H49" s="1411"/>
      <c r="I49" s="1411"/>
      <c r="J49" s="1411"/>
    </row>
    <row r="50" spans="1:16" s="386" customFormat="1">
      <c r="A50" s="643"/>
      <c r="B50" s="332"/>
      <c r="C50" s="342"/>
      <c r="D50" s="347"/>
      <c r="E50" s="342"/>
      <c r="F50" s="342"/>
      <c r="G50" s="342"/>
      <c r="H50" s="342"/>
      <c r="I50" s="342"/>
      <c r="J50" s="342"/>
    </row>
    <row r="51" spans="1:16" s="386" customFormat="1">
      <c r="A51" s="710" t="s">
        <v>435</v>
      </c>
      <c r="B51" s="1132">
        <v>2514</v>
      </c>
      <c r="C51" s="1132">
        <v>273</v>
      </c>
      <c r="D51" s="415">
        <v>159</v>
      </c>
      <c r="E51" s="1132">
        <v>61</v>
      </c>
      <c r="F51" s="1132">
        <v>1939</v>
      </c>
      <c r="G51" s="1132">
        <v>1622</v>
      </c>
      <c r="H51" s="1132">
        <v>294</v>
      </c>
      <c r="I51" s="1132">
        <v>81</v>
      </c>
      <c r="J51" s="1132">
        <v>94</v>
      </c>
    </row>
    <row r="52" spans="1:16">
      <c r="A52" s="710" t="s">
        <v>436</v>
      </c>
      <c r="B52" s="415">
        <v>5808</v>
      </c>
      <c r="C52" s="415">
        <v>268</v>
      </c>
      <c r="D52" s="416">
        <v>230</v>
      </c>
      <c r="E52" s="415">
        <v>72</v>
      </c>
      <c r="F52" s="415">
        <v>5114</v>
      </c>
      <c r="G52" s="415">
        <v>4256</v>
      </c>
      <c r="H52" s="415">
        <v>797</v>
      </c>
      <c r="I52" s="415">
        <v>124</v>
      </c>
      <c r="J52" s="415">
        <v>224</v>
      </c>
      <c r="K52" s="386"/>
      <c r="L52" s="386"/>
      <c r="M52" s="386"/>
      <c r="N52" s="386"/>
      <c r="O52" s="386"/>
      <c r="P52" s="386"/>
    </row>
    <row r="53" spans="1:16">
      <c r="A53" s="710" t="s">
        <v>437</v>
      </c>
      <c r="B53" s="1132">
        <v>137</v>
      </c>
      <c r="C53" s="1132">
        <v>65</v>
      </c>
      <c r="D53" s="415">
        <v>20</v>
      </c>
      <c r="E53" s="1132">
        <v>19</v>
      </c>
      <c r="F53" s="1132">
        <v>16</v>
      </c>
      <c r="G53" s="1132">
        <v>16</v>
      </c>
      <c r="H53" s="1223">
        <v>0</v>
      </c>
      <c r="I53" s="1132">
        <v>16</v>
      </c>
      <c r="J53" s="1132">
        <v>0</v>
      </c>
      <c r="K53" s="386"/>
      <c r="L53" s="386"/>
      <c r="M53" s="386"/>
      <c r="N53" s="386"/>
      <c r="O53" s="386"/>
      <c r="P53" s="386"/>
    </row>
    <row r="54" spans="1:16">
      <c r="A54" s="710" t="s">
        <v>438</v>
      </c>
      <c r="B54" s="415">
        <v>2145</v>
      </c>
      <c r="C54" s="415">
        <v>462</v>
      </c>
      <c r="D54" s="416">
        <v>53</v>
      </c>
      <c r="E54" s="415">
        <v>14</v>
      </c>
      <c r="F54" s="415">
        <v>1580</v>
      </c>
      <c r="G54" s="415">
        <v>1422</v>
      </c>
      <c r="H54" s="415">
        <v>149</v>
      </c>
      <c r="I54" s="415">
        <v>35</v>
      </c>
      <c r="J54" s="415">
        <v>90</v>
      </c>
      <c r="K54" s="386"/>
      <c r="L54" s="386"/>
      <c r="M54" s="386"/>
      <c r="N54" s="386"/>
      <c r="O54" s="386"/>
      <c r="P54" s="386"/>
    </row>
    <row r="55" spans="1:16">
      <c r="A55" s="710" t="s">
        <v>439</v>
      </c>
      <c r="B55" s="1132">
        <v>176</v>
      </c>
      <c r="C55" s="1132">
        <v>95</v>
      </c>
      <c r="D55" s="415">
        <v>6</v>
      </c>
      <c r="E55" s="1132">
        <v>4</v>
      </c>
      <c r="F55" s="1132">
        <v>67</v>
      </c>
      <c r="G55" s="1132">
        <v>65</v>
      </c>
      <c r="H55" s="1132">
        <v>2</v>
      </c>
      <c r="I55" s="1132">
        <v>5</v>
      </c>
      <c r="J55" s="1132">
        <v>0</v>
      </c>
      <c r="K55" s="386"/>
      <c r="L55" s="386"/>
      <c r="M55" s="386"/>
      <c r="N55" s="386"/>
      <c r="O55" s="386"/>
      <c r="P55" s="386"/>
    </row>
    <row r="56" spans="1:16">
      <c r="A56" s="710" t="s">
        <v>440</v>
      </c>
      <c r="B56" s="415">
        <v>157</v>
      </c>
      <c r="C56" s="415">
        <v>31</v>
      </c>
      <c r="D56" s="416">
        <v>13</v>
      </c>
      <c r="E56" s="415">
        <v>10</v>
      </c>
      <c r="F56" s="415">
        <v>95</v>
      </c>
      <c r="G56" s="415">
        <v>93</v>
      </c>
      <c r="H56" s="415">
        <v>2</v>
      </c>
      <c r="I56" s="415">
        <v>8</v>
      </c>
      <c r="J56" s="415">
        <v>0</v>
      </c>
      <c r="K56" s="386"/>
      <c r="L56" s="386"/>
      <c r="M56" s="386"/>
      <c r="N56" s="386"/>
      <c r="O56" s="386"/>
      <c r="P56" s="386"/>
    </row>
    <row r="57" spans="1:16">
      <c r="A57" s="710" t="s">
        <v>441</v>
      </c>
      <c r="B57" s="1132">
        <v>1211</v>
      </c>
      <c r="C57" s="1132">
        <v>115</v>
      </c>
      <c r="D57" s="415">
        <v>106</v>
      </c>
      <c r="E57" s="1132">
        <v>35</v>
      </c>
      <c r="F57" s="1132">
        <v>894</v>
      </c>
      <c r="G57" s="1132">
        <v>762</v>
      </c>
      <c r="H57" s="1132">
        <v>124</v>
      </c>
      <c r="I57" s="1132">
        <v>62</v>
      </c>
      <c r="J57" s="1132">
        <v>27</v>
      </c>
      <c r="K57" s="386"/>
      <c r="L57" s="386"/>
      <c r="M57" s="386"/>
      <c r="N57" s="386"/>
      <c r="O57" s="386"/>
      <c r="P57" s="386"/>
    </row>
    <row r="58" spans="1:16">
      <c r="A58" s="710" t="s">
        <v>442</v>
      </c>
      <c r="B58" s="415">
        <v>2504</v>
      </c>
      <c r="C58" s="415">
        <v>49</v>
      </c>
      <c r="D58" s="416">
        <v>34</v>
      </c>
      <c r="E58" s="415">
        <v>86</v>
      </c>
      <c r="F58" s="415">
        <v>2311</v>
      </c>
      <c r="G58" s="415">
        <v>2158</v>
      </c>
      <c r="H58" s="415">
        <v>137</v>
      </c>
      <c r="I58" s="415">
        <v>25</v>
      </c>
      <c r="J58" s="415">
        <v>108</v>
      </c>
      <c r="K58" s="386"/>
      <c r="L58" s="386"/>
      <c r="M58" s="386"/>
      <c r="N58" s="386"/>
      <c r="O58" s="386"/>
      <c r="P58" s="386"/>
    </row>
    <row r="59" spans="1:16">
      <c r="A59" s="710" t="s">
        <v>443</v>
      </c>
      <c r="B59" s="1132">
        <v>6613</v>
      </c>
      <c r="C59" s="1132">
        <v>319</v>
      </c>
      <c r="D59" s="415">
        <v>142</v>
      </c>
      <c r="E59" s="1132">
        <v>46</v>
      </c>
      <c r="F59" s="1132">
        <v>6010</v>
      </c>
      <c r="G59" s="1132">
        <v>5234</v>
      </c>
      <c r="H59" s="1132">
        <v>712</v>
      </c>
      <c r="I59" s="1132">
        <v>96</v>
      </c>
      <c r="J59" s="1132">
        <v>200</v>
      </c>
      <c r="K59" s="386"/>
      <c r="L59" s="386"/>
      <c r="M59" s="386"/>
      <c r="N59" s="386"/>
      <c r="O59" s="386"/>
      <c r="P59" s="386"/>
    </row>
    <row r="60" spans="1:16">
      <c r="A60" s="710" t="s">
        <v>444</v>
      </c>
      <c r="B60" s="415">
        <v>6014</v>
      </c>
      <c r="C60" s="415">
        <v>1833</v>
      </c>
      <c r="D60" s="416">
        <v>225</v>
      </c>
      <c r="E60" s="415">
        <v>875</v>
      </c>
      <c r="F60" s="415">
        <v>2938</v>
      </c>
      <c r="G60" s="415">
        <v>2444</v>
      </c>
      <c r="H60" s="415">
        <v>477</v>
      </c>
      <c r="I60" s="415">
        <v>143</v>
      </c>
      <c r="J60" s="415">
        <v>92</v>
      </c>
      <c r="K60" s="386"/>
      <c r="L60" s="386"/>
      <c r="M60" s="386"/>
      <c r="N60" s="386"/>
      <c r="O60" s="386"/>
      <c r="P60" s="386"/>
    </row>
    <row r="61" spans="1:16">
      <c r="A61" s="710" t="s">
        <v>445</v>
      </c>
      <c r="B61" s="1132">
        <v>1328</v>
      </c>
      <c r="C61" s="1132">
        <v>98</v>
      </c>
      <c r="D61" s="415">
        <v>69</v>
      </c>
      <c r="E61" s="1132">
        <v>370</v>
      </c>
      <c r="F61" s="1132">
        <v>743</v>
      </c>
      <c r="G61" s="1132">
        <v>655</v>
      </c>
      <c r="H61" s="1132">
        <v>84</v>
      </c>
      <c r="I61" s="1132">
        <v>49</v>
      </c>
      <c r="J61" s="1132">
        <v>47</v>
      </c>
      <c r="K61" s="386"/>
      <c r="L61" s="386"/>
      <c r="M61" s="386"/>
      <c r="N61" s="386"/>
      <c r="O61" s="386"/>
      <c r="P61" s="386"/>
    </row>
    <row r="62" spans="1:16">
      <c r="A62" s="710" t="s">
        <v>446</v>
      </c>
      <c r="B62" s="415">
        <v>237</v>
      </c>
      <c r="C62" s="415">
        <v>146</v>
      </c>
      <c r="D62" s="416">
        <v>12</v>
      </c>
      <c r="E62" s="415">
        <v>6</v>
      </c>
      <c r="F62" s="415">
        <v>63</v>
      </c>
      <c r="G62" s="415">
        <v>52</v>
      </c>
      <c r="H62" s="415">
        <v>11</v>
      </c>
      <c r="I62" s="415">
        <v>9</v>
      </c>
      <c r="J62" s="415">
        <v>6</v>
      </c>
      <c r="K62" s="386"/>
      <c r="L62" s="386"/>
      <c r="M62" s="386"/>
      <c r="N62" s="386"/>
      <c r="O62" s="386"/>
      <c r="P62" s="386"/>
    </row>
    <row r="63" spans="1:16">
      <c r="A63" s="710" t="s">
        <v>447</v>
      </c>
      <c r="B63" s="1132">
        <v>1561</v>
      </c>
      <c r="C63" s="1132">
        <v>342</v>
      </c>
      <c r="D63" s="415">
        <v>47</v>
      </c>
      <c r="E63" s="1132">
        <v>24</v>
      </c>
      <c r="F63" s="1132">
        <v>1107</v>
      </c>
      <c r="G63" s="1132">
        <v>964</v>
      </c>
      <c r="H63" s="1132">
        <v>136</v>
      </c>
      <c r="I63" s="1132">
        <v>40</v>
      </c>
      <c r="J63" s="1132">
        <v>58</v>
      </c>
      <c r="K63" s="386"/>
      <c r="L63" s="386"/>
      <c r="M63" s="386"/>
      <c r="N63" s="386"/>
      <c r="O63" s="386"/>
      <c r="P63" s="386"/>
    </row>
    <row r="64" spans="1:16">
      <c r="A64" s="710" t="s">
        <v>448</v>
      </c>
      <c r="B64" s="415">
        <v>2150</v>
      </c>
      <c r="C64" s="415">
        <v>181</v>
      </c>
      <c r="D64" s="416">
        <v>42</v>
      </c>
      <c r="E64" s="415">
        <v>199</v>
      </c>
      <c r="F64" s="415">
        <v>1698</v>
      </c>
      <c r="G64" s="415">
        <v>1574</v>
      </c>
      <c r="H64" s="415">
        <v>115</v>
      </c>
      <c r="I64" s="415">
        <v>30</v>
      </c>
      <c r="J64" s="415">
        <v>63</v>
      </c>
      <c r="K64" s="386"/>
      <c r="L64" s="386"/>
      <c r="M64" s="386"/>
      <c r="N64" s="386"/>
      <c r="O64" s="386"/>
      <c r="P64" s="386"/>
    </row>
    <row r="65" spans="1:16">
      <c r="A65" s="710" t="s">
        <v>449</v>
      </c>
      <c r="B65" s="1132">
        <v>2910</v>
      </c>
      <c r="C65" s="1132">
        <v>69</v>
      </c>
      <c r="D65" s="415">
        <v>40</v>
      </c>
      <c r="E65" s="1132">
        <v>16</v>
      </c>
      <c r="F65" s="1132">
        <v>2749</v>
      </c>
      <c r="G65" s="1132">
        <v>2497</v>
      </c>
      <c r="H65" s="1132">
        <v>232</v>
      </c>
      <c r="I65" s="1132">
        <v>35</v>
      </c>
      <c r="J65" s="1132">
        <v>107</v>
      </c>
      <c r="K65" s="386"/>
      <c r="L65" s="386"/>
      <c r="M65" s="386"/>
      <c r="N65" s="386"/>
      <c r="O65" s="386"/>
      <c r="P65" s="386"/>
    </row>
    <row r="66" spans="1:16">
      <c r="A66" s="710" t="s">
        <v>450</v>
      </c>
      <c r="B66" s="415">
        <v>1048</v>
      </c>
      <c r="C66" s="415">
        <v>53</v>
      </c>
      <c r="D66" s="416">
        <v>37</v>
      </c>
      <c r="E66" s="415">
        <v>13</v>
      </c>
      <c r="F66" s="415">
        <v>913</v>
      </c>
      <c r="G66" s="415">
        <v>808</v>
      </c>
      <c r="H66" s="415">
        <v>99</v>
      </c>
      <c r="I66" s="415">
        <v>32</v>
      </c>
      <c r="J66" s="415">
        <v>27</v>
      </c>
      <c r="K66" s="386"/>
      <c r="L66" s="386"/>
      <c r="M66" s="386"/>
      <c r="N66" s="386"/>
      <c r="O66" s="386"/>
      <c r="P66" s="386"/>
    </row>
    <row r="67" spans="1:16" ht="20.25" customHeight="1">
      <c r="A67" s="710" t="s">
        <v>451</v>
      </c>
      <c r="B67" s="1154">
        <v>36236</v>
      </c>
      <c r="C67" s="1154">
        <v>4129</v>
      </c>
      <c r="D67" s="1154">
        <v>1181</v>
      </c>
      <c r="E67" s="1154">
        <v>1867</v>
      </c>
      <c r="F67" s="1154">
        <v>28263</v>
      </c>
      <c r="G67" s="1154">
        <v>24644</v>
      </c>
      <c r="H67" s="1154">
        <v>3619</v>
      </c>
      <c r="I67" s="1154">
        <v>794</v>
      </c>
      <c r="J67" s="1154">
        <v>1157</v>
      </c>
      <c r="K67" s="386"/>
      <c r="L67" s="386"/>
      <c r="M67" s="386"/>
      <c r="N67" s="386"/>
      <c r="O67" s="386"/>
      <c r="P67" s="386"/>
    </row>
    <row r="68" spans="1:16" s="368" customFormat="1">
      <c r="A68" s="643"/>
      <c r="B68" s="332"/>
      <c r="C68" s="37"/>
      <c r="D68" s="37"/>
      <c r="E68" s="37"/>
      <c r="F68" s="37"/>
      <c r="G68" s="37"/>
      <c r="H68" s="37"/>
      <c r="I68" s="37"/>
      <c r="J68" s="37"/>
    </row>
    <row r="69" spans="1:16" s="368" customFormat="1" ht="13">
      <c r="A69" s="135"/>
      <c r="B69" s="1360" t="s">
        <v>731</v>
      </c>
      <c r="C69" s="1360"/>
      <c r="D69" s="1360"/>
      <c r="E69" s="1360"/>
      <c r="F69" s="1360"/>
      <c r="G69" s="1360"/>
      <c r="H69" s="1360"/>
      <c r="I69" s="1360"/>
      <c r="J69" s="1360"/>
    </row>
    <row r="70" spans="1:16" s="368" customFormat="1">
      <c r="A70" s="643"/>
      <c r="B70" s="332"/>
      <c r="C70" s="342"/>
      <c r="D70" s="342"/>
      <c r="E70" s="342"/>
      <c r="F70" s="342"/>
      <c r="G70" s="342"/>
      <c r="H70" s="342"/>
      <c r="I70" s="342"/>
      <c r="J70" s="342"/>
    </row>
    <row r="71" spans="1:16" s="368" customFormat="1">
      <c r="A71" s="710" t="s">
        <v>435</v>
      </c>
      <c r="B71" s="345">
        <v>100</v>
      </c>
      <c r="C71" s="346">
        <v>10.84765856550089</v>
      </c>
      <c r="D71" s="346">
        <v>6.3307646710136334</v>
      </c>
      <c r="E71" s="346">
        <v>2.4303497332542974</v>
      </c>
      <c r="F71" s="346">
        <v>77.154712507409599</v>
      </c>
      <c r="G71" s="346">
        <v>64.528749259039714</v>
      </c>
      <c r="H71" s="346">
        <v>11.701244813278008</v>
      </c>
      <c r="I71" s="346">
        <v>3.2365145228215768</v>
      </c>
      <c r="J71" s="346" t="s">
        <v>360</v>
      </c>
    </row>
    <row r="72" spans="1:16" s="368" customFormat="1">
      <c r="A72" s="710" t="s">
        <v>436</v>
      </c>
      <c r="B72" s="345">
        <v>100</v>
      </c>
      <c r="C72" s="346">
        <v>4.6072546303422088</v>
      </c>
      <c r="D72" s="346">
        <v>3.950541275460469</v>
      </c>
      <c r="E72" s="346">
        <v>1.2415986865732902</v>
      </c>
      <c r="F72" s="346">
        <v>88.050895285003335</v>
      </c>
      <c r="G72" s="346">
        <v>73.279975373249187</v>
      </c>
      <c r="H72" s="346">
        <v>13.714021856241342</v>
      </c>
      <c r="I72" s="346">
        <v>2.1394489764506694</v>
      </c>
      <c r="J72" s="346" t="s">
        <v>360</v>
      </c>
    </row>
    <row r="73" spans="1:16" s="368" customFormat="1">
      <c r="A73" s="710" t="s">
        <v>437</v>
      </c>
      <c r="B73" s="345">
        <v>100</v>
      </c>
      <c r="C73" s="346">
        <v>47.608695652173914</v>
      </c>
      <c r="D73" s="346">
        <v>14.782608695652174</v>
      </c>
      <c r="E73" s="346">
        <v>13.913043478260869</v>
      </c>
      <c r="F73" s="346">
        <v>11.739130434782609</v>
      </c>
      <c r="G73" s="346">
        <v>11.739130434782609</v>
      </c>
      <c r="H73" s="346">
        <v>0.21739130434782608</v>
      </c>
      <c r="I73" s="346">
        <v>11.521739130434783</v>
      </c>
      <c r="J73" s="346" t="s">
        <v>360</v>
      </c>
    </row>
    <row r="74" spans="1:16" s="368" customFormat="1">
      <c r="A74" s="710" t="s">
        <v>438</v>
      </c>
      <c r="B74" s="345">
        <v>100</v>
      </c>
      <c r="C74" s="346">
        <v>21.530768162244755</v>
      </c>
      <c r="D74" s="346">
        <v>2.4725656341158495</v>
      </c>
      <c r="E74" s="346">
        <v>0.66675927212112795</v>
      </c>
      <c r="F74" s="346">
        <v>73.663008751215443</v>
      </c>
      <c r="G74" s="346">
        <v>66.273093485206275</v>
      </c>
      <c r="H74" s="346">
        <v>6.9454090845950827</v>
      </c>
      <c r="I74" s="346">
        <v>1.6530073621336296</v>
      </c>
      <c r="J74" s="346" t="s">
        <v>360</v>
      </c>
    </row>
    <row r="75" spans="1:16" s="368" customFormat="1">
      <c r="A75" s="710" t="s">
        <v>439</v>
      </c>
      <c r="B75" s="345">
        <v>100</v>
      </c>
      <c r="C75" s="346">
        <v>53.807106598984774</v>
      </c>
      <c r="D75" s="346">
        <v>3.2148900169204739</v>
      </c>
      <c r="E75" s="346">
        <v>2.1996615905245345</v>
      </c>
      <c r="F75" s="346">
        <v>38.071065989847718</v>
      </c>
      <c r="G75" s="346">
        <v>37.055837563451774</v>
      </c>
      <c r="H75" s="346">
        <v>1.015228426395939</v>
      </c>
      <c r="I75" s="346">
        <v>2.7072758037225042</v>
      </c>
      <c r="J75" s="346" t="s">
        <v>360</v>
      </c>
    </row>
    <row r="76" spans="1:16" s="368" customFormat="1">
      <c r="A76" s="710" t="s">
        <v>440</v>
      </c>
      <c r="B76" s="345">
        <v>100</v>
      </c>
      <c r="C76" s="346">
        <v>19.924098671726757</v>
      </c>
      <c r="D76" s="346">
        <v>8.1593927893738147</v>
      </c>
      <c r="E76" s="346">
        <v>6.2618595825426944</v>
      </c>
      <c r="F76" s="346">
        <v>60.531309297912713</v>
      </c>
      <c r="G76" s="346">
        <v>59.39278937381404</v>
      </c>
      <c r="H76" s="346">
        <v>0.94876660341555974</v>
      </c>
      <c r="I76" s="346">
        <v>5.1233396584440225</v>
      </c>
      <c r="J76" s="346" t="s">
        <v>360</v>
      </c>
    </row>
    <row r="77" spans="1:16" s="368" customFormat="1">
      <c r="A77" s="710" t="s">
        <v>441</v>
      </c>
      <c r="B77" s="345">
        <v>100</v>
      </c>
      <c r="C77" s="346">
        <v>9.4511444745262114</v>
      </c>
      <c r="D77" s="346">
        <v>8.7866108786610884</v>
      </c>
      <c r="E77" s="346">
        <v>2.8796455820822051</v>
      </c>
      <c r="F77" s="346">
        <v>73.812453851833624</v>
      </c>
      <c r="G77" s="346">
        <v>62.93379276396751</v>
      </c>
      <c r="H77" s="346">
        <v>10.238739847403396</v>
      </c>
      <c r="I77" s="346">
        <v>5.0947575682992863</v>
      </c>
      <c r="J77" s="346" t="s">
        <v>360</v>
      </c>
    </row>
    <row r="78" spans="1:16" s="368" customFormat="1">
      <c r="A78" s="710" t="s">
        <v>442</v>
      </c>
      <c r="B78" s="345">
        <v>100</v>
      </c>
      <c r="C78" s="346">
        <v>1.9516839224086635</v>
      </c>
      <c r="D78" s="346">
        <v>1.3566583363084612</v>
      </c>
      <c r="E78" s="346">
        <v>3.4154468642151614</v>
      </c>
      <c r="F78" s="346">
        <v>92.288468404141383</v>
      </c>
      <c r="G78" s="346">
        <v>86.1954064024753</v>
      </c>
      <c r="H78" s="346">
        <v>5.4861359038438655</v>
      </c>
      <c r="I78" s="346">
        <v>0.99964298464833989</v>
      </c>
      <c r="J78" s="346" t="s">
        <v>360</v>
      </c>
    </row>
    <row r="79" spans="1:16" s="368" customFormat="1">
      <c r="A79" s="710" t="s">
        <v>443</v>
      </c>
      <c r="B79" s="345">
        <v>100</v>
      </c>
      <c r="C79" s="346">
        <v>4.8215573179524149</v>
      </c>
      <c r="D79" s="346">
        <v>2.1494232155731794</v>
      </c>
      <c r="E79" s="346">
        <v>0.70295602018745496</v>
      </c>
      <c r="F79" s="346">
        <v>90.870583994232149</v>
      </c>
      <c r="G79" s="346">
        <v>79.141131939437642</v>
      </c>
      <c r="H79" s="346">
        <v>10.769646719538573</v>
      </c>
      <c r="I79" s="346">
        <v>1.4509733237202596</v>
      </c>
      <c r="J79" s="346" t="s">
        <v>360</v>
      </c>
    </row>
    <row r="80" spans="1:16" s="368" customFormat="1">
      <c r="A80" s="710" t="s">
        <v>444</v>
      </c>
      <c r="B80" s="345">
        <v>100</v>
      </c>
      <c r="C80" s="346">
        <v>30.482608264790407</v>
      </c>
      <c r="D80" s="346">
        <v>3.7409572886730751</v>
      </c>
      <c r="E80" s="346">
        <v>14.542661777821822</v>
      </c>
      <c r="F80" s="346">
        <v>48.850460806659399</v>
      </c>
      <c r="G80" s="346">
        <v>40.645129323159253</v>
      </c>
      <c r="H80" s="346">
        <v>7.9229015954811217</v>
      </c>
      <c r="I80" s="346">
        <v>2.3833118620552969</v>
      </c>
      <c r="J80" s="346" t="s">
        <v>360</v>
      </c>
    </row>
    <row r="81" spans="1:18" s="368" customFormat="1">
      <c r="A81" s="710" t="s">
        <v>445</v>
      </c>
      <c r="B81" s="345">
        <v>100</v>
      </c>
      <c r="C81" s="346">
        <v>7.3625140291806961</v>
      </c>
      <c r="D81" s="346">
        <v>5.2076318742985412</v>
      </c>
      <c r="E81" s="346">
        <v>27.833894500561168</v>
      </c>
      <c r="F81" s="346">
        <v>55.937149270482607</v>
      </c>
      <c r="G81" s="346">
        <v>49.337822671156005</v>
      </c>
      <c r="H81" s="346">
        <v>6.3299663299663296</v>
      </c>
      <c r="I81" s="346">
        <v>3.6588103254769924</v>
      </c>
      <c r="J81" s="346" t="s">
        <v>360</v>
      </c>
    </row>
    <row r="82" spans="1:18" s="368" customFormat="1">
      <c r="A82" s="710" t="s">
        <v>446</v>
      </c>
      <c r="B82" s="345">
        <v>100</v>
      </c>
      <c r="C82" s="346">
        <v>61.683417085427138</v>
      </c>
      <c r="D82" s="346">
        <v>5.1507537688442211</v>
      </c>
      <c r="E82" s="346">
        <v>2.512562814070352</v>
      </c>
      <c r="F82" s="346">
        <v>26.758793969849247</v>
      </c>
      <c r="G82" s="346">
        <v>21.859296482412059</v>
      </c>
      <c r="H82" s="346">
        <v>4.7738693467336679</v>
      </c>
      <c r="I82" s="346">
        <v>3.8944723618090453</v>
      </c>
      <c r="J82" s="346" t="s">
        <v>360</v>
      </c>
    </row>
    <row r="83" spans="1:18" s="368" customFormat="1">
      <c r="A83" s="710" t="s">
        <v>447</v>
      </c>
      <c r="B83" s="345">
        <v>100</v>
      </c>
      <c r="C83" s="346">
        <v>21.920947107122398</v>
      </c>
      <c r="D83" s="346">
        <v>3.0360893641397748</v>
      </c>
      <c r="E83" s="346">
        <v>1.5275921329005155</v>
      </c>
      <c r="F83" s="346">
        <v>70.937559671567698</v>
      </c>
      <c r="G83" s="346">
        <v>61.752911972503341</v>
      </c>
      <c r="H83" s="346">
        <v>8.6881802558716821</v>
      </c>
      <c r="I83" s="346">
        <v>2.5587168226083636</v>
      </c>
      <c r="J83" s="346" t="s">
        <v>360</v>
      </c>
    </row>
    <row r="84" spans="1:18" s="368" customFormat="1">
      <c r="A84" s="710" t="s">
        <v>448</v>
      </c>
      <c r="B84" s="345">
        <v>100</v>
      </c>
      <c r="C84" s="346">
        <v>8.4280565566953154</v>
      </c>
      <c r="D84" s="346">
        <v>1.9406709176601054</v>
      </c>
      <c r="E84" s="346">
        <v>9.2597726642639309</v>
      </c>
      <c r="F84" s="346">
        <v>78.985306348766287</v>
      </c>
      <c r="G84" s="346">
        <v>73.191017466038261</v>
      </c>
      <c r="H84" s="346">
        <v>5.3368450235652896</v>
      </c>
      <c r="I84" s="346">
        <v>1.386193512614361</v>
      </c>
      <c r="J84" s="346" t="s">
        <v>360</v>
      </c>
    </row>
    <row r="85" spans="1:18" s="368" customFormat="1">
      <c r="A85" s="710" t="s">
        <v>449</v>
      </c>
      <c r="B85" s="345">
        <v>100</v>
      </c>
      <c r="C85" s="346">
        <v>2.3858283841900469</v>
      </c>
      <c r="D85" s="346">
        <v>1.3823469178783534</v>
      </c>
      <c r="E85" s="346">
        <v>0.56317837395044035</v>
      </c>
      <c r="F85" s="346">
        <v>94.460372721687492</v>
      </c>
      <c r="G85" s="346">
        <v>85.797665369649806</v>
      </c>
      <c r="H85" s="346">
        <v>7.9664140896989553</v>
      </c>
      <c r="I85" s="346">
        <v>1.208273602293672</v>
      </c>
      <c r="J85" s="346" t="s">
        <v>360</v>
      </c>
    </row>
    <row r="86" spans="1:18" s="368" customFormat="1">
      <c r="A86" s="710" t="s">
        <v>450</v>
      </c>
      <c r="B86" s="345">
        <v>100</v>
      </c>
      <c r="C86" s="346">
        <v>5.0625711035267349</v>
      </c>
      <c r="D86" s="346">
        <v>3.5551763367463027</v>
      </c>
      <c r="E86" s="346">
        <v>1.222980659840728</v>
      </c>
      <c r="F86" s="346">
        <v>87.144482366325363</v>
      </c>
      <c r="G86" s="346">
        <v>77.13310580204778</v>
      </c>
      <c r="H86" s="346">
        <v>9.4709897610921505</v>
      </c>
      <c r="I86" s="346">
        <v>3.0147895335608648</v>
      </c>
      <c r="J86" s="346" t="s">
        <v>360</v>
      </c>
    </row>
    <row r="87" spans="1:18" s="368" customFormat="1" ht="20.149999999999999" customHeight="1">
      <c r="A87" s="710" t="s">
        <v>451</v>
      </c>
      <c r="B87" s="345">
        <v>100</v>
      </c>
      <c r="C87" s="346">
        <v>11.394289285831771</v>
      </c>
      <c r="D87" s="346">
        <v>3.2607980525675186</v>
      </c>
      <c r="E87" s="346">
        <v>5.1523076416987399</v>
      </c>
      <c r="F87" s="346">
        <v>77.997631501036224</v>
      </c>
      <c r="G87" s="346">
        <v>68.010460870423373</v>
      </c>
      <c r="H87" s="346">
        <v>9.9871706306128498</v>
      </c>
      <c r="I87" s="346">
        <v>2.1916839369716108</v>
      </c>
      <c r="J87" s="346" t="s">
        <v>360</v>
      </c>
    </row>
    <row r="88" spans="1:18" ht="13">
      <c r="B88" s="182"/>
      <c r="C88" s="388"/>
      <c r="D88" s="388"/>
      <c r="E88" s="388"/>
      <c r="F88" s="388"/>
      <c r="G88" s="388"/>
      <c r="H88" s="388"/>
      <c r="I88" s="388"/>
      <c r="J88" s="388"/>
    </row>
    <row r="89" spans="1:18" s="374" customFormat="1" ht="33.75" customHeight="1">
      <c r="A89" s="248"/>
      <c r="B89" s="1401" t="s">
        <v>1476</v>
      </c>
      <c r="C89" s="1401"/>
      <c r="D89" s="1401"/>
      <c r="E89" s="1401"/>
      <c r="F89" s="1401"/>
      <c r="G89" s="1401"/>
      <c r="H89" s="1401"/>
      <c r="I89" s="1401"/>
      <c r="J89" s="1401"/>
      <c r="K89" s="371"/>
      <c r="L89" s="371"/>
      <c r="M89" s="371"/>
      <c r="N89" s="371"/>
      <c r="O89" s="371"/>
      <c r="P89" s="371"/>
      <c r="Q89" s="371"/>
      <c r="R89" s="371"/>
    </row>
    <row r="90" spans="1:18">
      <c r="B90" s="1402" t="s">
        <v>1475</v>
      </c>
      <c r="C90" s="1402"/>
      <c r="D90" s="1402"/>
      <c r="E90" s="1402"/>
      <c r="F90" s="1402"/>
      <c r="G90" s="1010"/>
      <c r="H90" s="1010"/>
      <c r="I90" s="1010"/>
      <c r="J90" s="1010"/>
    </row>
  </sheetData>
  <sheetProtection selectLockedCells="1"/>
  <mergeCells count="15">
    <mergeCell ref="B90:F90"/>
    <mergeCell ref="B9:J9"/>
    <mergeCell ref="B29:J29"/>
    <mergeCell ref="B49:J49"/>
    <mergeCell ref="B69:J69"/>
    <mergeCell ref="B89:J89"/>
    <mergeCell ref="A5:A7"/>
    <mergeCell ref="B5:B7"/>
    <mergeCell ref="C5:I5"/>
    <mergeCell ref="J5:J7"/>
    <mergeCell ref="C6:D6"/>
    <mergeCell ref="E6:E7"/>
    <mergeCell ref="F6:F7"/>
    <mergeCell ref="G6:H6"/>
    <mergeCell ref="I6:I7"/>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 (N&amp;Y2&amp;YO)-Emissionen*) 2010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5">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4296875" defaultRowHeight="12.5"/>
  <cols>
    <col min="1" max="1" width="23" style="643" bestFit="1" customWidth="1"/>
    <col min="2" max="2" width="12.453125" style="136" customWidth="1"/>
    <col min="3" max="10" width="12.453125" style="376" customWidth="1"/>
    <col min="11" max="16384" width="11.54296875" style="135"/>
  </cols>
  <sheetData>
    <row r="1" spans="1:16" ht="13">
      <c r="A1" s="160" t="s">
        <v>322</v>
      </c>
    </row>
    <row r="3" spans="1:16" ht="15">
      <c r="A3" s="692" t="s">
        <v>1174</v>
      </c>
      <c r="B3" s="407" t="s">
        <v>1700</v>
      </c>
      <c r="D3" s="407"/>
      <c r="E3" s="407"/>
      <c r="F3" s="407"/>
      <c r="G3" s="407"/>
      <c r="H3" s="407"/>
      <c r="I3" s="407"/>
      <c r="J3" s="407"/>
    </row>
    <row r="5" spans="1:16" ht="15.75" customHeight="1">
      <c r="A5" s="1403" t="s">
        <v>433</v>
      </c>
      <c r="B5" s="1369" t="s">
        <v>456</v>
      </c>
      <c r="C5" s="1374" t="s">
        <v>507</v>
      </c>
      <c r="D5" s="1372"/>
      <c r="E5" s="1372"/>
      <c r="F5" s="1372"/>
      <c r="G5" s="1372"/>
      <c r="H5" s="1372"/>
      <c r="I5" s="1373"/>
      <c r="J5" s="1374" t="s">
        <v>1098</v>
      </c>
    </row>
    <row r="6" spans="1:16" ht="15.75" customHeight="1">
      <c r="A6" s="1403"/>
      <c r="B6" s="1369"/>
      <c r="C6" s="1382" t="s">
        <v>778</v>
      </c>
      <c r="D6" s="1403"/>
      <c r="E6" s="1288" t="s">
        <v>1106</v>
      </c>
      <c r="F6" s="1288" t="s">
        <v>1100</v>
      </c>
      <c r="G6" s="1382" t="s">
        <v>525</v>
      </c>
      <c r="H6" s="1403"/>
      <c r="I6" s="1288" t="s">
        <v>1107</v>
      </c>
      <c r="J6" s="1374"/>
    </row>
    <row r="7" spans="1:16" ht="79.5" customHeight="1">
      <c r="A7" s="1403"/>
      <c r="B7" s="1369"/>
      <c r="C7" s="644" t="s">
        <v>1103</v>
      </c>
      <c r="D7" s="644" t="s">
        <v>648</v>
      </c>
      <c r="E7" s="1375"/>
      <c r="F7" s="1375"/>
      <c r="G7" s="641" t="s">
        <v>1108</v>
      </c>
      <c r="H7" s="641" t="s">
        <v>1109</v>
      </c>
      <c r="I7" s="1375"/>
      <c r="J7" s="1374"/>
    </row>
    <row r="8" spans="1:16">
      <c r="A8" s="387"/>
      <c r="B8" s="387"/>
      <c r="C8" s="387"/>
      <c r="D8" s="387"/>
      <c r="E8" s="387"/>
      <c r="F8" s="387"/>
      <c r="G8" s="387"/>
      <c r="H8" s="387"/>
      <c r="I8" s="387"/>
      <c r="J8" s="387"/>
    </row>
    <row r="9" spans="1:16" ht="13">
      <c r="B9" s="1411" t="s">
        <v>486</v>
      </c>
      <c r="C9" s="1411"/>
      <c r="D9" s="1411"/>
      <c r="E9" s="1411"/>
      <c r="F9" s="1411"/>
      <c r="G9" s="1411"/>
      <c r="H9" s="1411"/>
      <c r="I9" s="1411"/>
      <c r="J9" s="1411"/>
    </row>
    <row r="10" spans="1:16" s="386" customFormat="1">
      <c r="A10" s="643"/>
      <c r="B10" s="332"/>
      <c r="C10" s="342"/>
      <c r="D10" s="347"/>
      <c r="E10" s="342"/>
      <c r="F10" s="342"/>
      <c r="G10" s="342"/>
      <c r="H10" s="342"/>
      <c r="I10" s="342"/>
      <c r="J10" s="342"/>
    </row>
    <row r="11" spans="1:16" s="386" customFormat="1">
      <c r="A11" s="710" t="s">
        <v>435</v>
      </c>
      <c r="B11" s="1132">
        <v>8641</v>
      </c>
      <c r="C11" s="1132">
        <v>875</v>
      </c>
      <c r="D11" s="415">
        <v>581</v>
      </c>
      <c r="E11" s="1132">
        <v>189</v>
      </c>
      <c r="F11" s="1132">
        <v>6728</v>
      </c>
      <c r="G11" s="1132">
        <v>5715</v>
      </c>
      <c r="H11" s="1132">
        <v>935</v>
      </c>
      <c r="I11" s="1132">
        <v>269</v>
      </c>
      <c r="J11" s="1132">
        <v>324</v>
      </c>
    </row>
    <row r="12" spans="1:16">
      <c r="A12" s="710" t="s">
        <v>436</v>
      </c>
      <c r="B12" s="1132">
        <v>19991</v>
      </c>
      <c r="C12" s="415">
        <v>935</v>
      </c>
      <c r="D12" s="416">
        <v>850</v>
      </c>
      <c r="E12" s="415">
        <v>223</v>
      </c>
      <c r="F12" s="415">
        <v>17517</v>
      </c>
      <c r="G12" s="415">
        <v>14746</v>
      </c>
      <c r="H12" s="415">
        <v>2579</v>
      </c>
      <c r="I12" s="415">
        <v>465</v>
      </c>
      <c r="J12" s="415">
        <v>912</v>
      </c>
      <c r="K12" s="386"/>
      <c r="L12" s="386"/>
      <c r="M12" s="386"/>
      <c r="N12" s="386"/>
      <c r="O12" s="386"/>
      <c r="P12" s="386"/>
    </row>
    <row r="13" spans="1:16">
      <c r="A13" s="710" t="s">
        <v>437</v>
      </c>
      <c r="B13" s="1132">
        <v>440</v>
      </c>
      <c r="C13" s="1132">
        <v>193</v>
      </c>
      <c r="D13" s="415">
        <v>73</v>
      </c>
      <c r="E13" s="1132">
        <v>60</v>
      </c>
      <c r="F13" s="1132">
        <v>63</v>
      </c>
      <c r="G13" s="1132">
        <v>62</v>
      </c>
      <c r="H13" s="1132">
        <v>1</v>
      </c>
      <c r="I13" s="1132">
        <v>52</v>
      </c>
      <c r="J13" s="1132">
        <v>0</v>
      </c>
      <c r="K13" s="386"/>
      <c r="L13" s="386"/>
      <c r="M13" s="386"/>
      <c r="N13" s="386"/>
      <c r="O13" s="386"/>
      <c r="P13" s="386"/>
    </row>
    <row r="14" spans="1:16">
      <c r="A14" s="710" t="s">
        <v>438</v>
      </c>
      <c r="B14" s="1132">
        <v>7275</v>
      </c>
      <c r="C14" s="415">
        <v>1638</v>
      </c>
      <c r="D14" s="416">
        <v>194</v>
      </c>
      <c r="E14" s="415">
        <v>44</v>
      </c>
      <c r="F14" s="415">
        <v>5283</v>
      </c>
      <c r="G14" s="415">
        <v>4801</v>
      </c>
      <c r="H14" s="415">
        <v>451</v>
      </c>
      <c r="I14" s="415">
        <v>116</v>
      </c>
      <c r="J14" s="415">
        <v>296</v>
      </c>
      <c r="K14" s="386"/>
      <c r="L14" s="386"/>
      <c r="M14" s="386"/>
      <c r="N14" s="386"/>
      <c r="O14" s="386"/>
      <c r="P14" s="386"/>
    </row>
    <row r="15" spans="1:16">
      <c r="A15" s="710" t="s">
        <v>439</v>
      </c>
      <c r="B15" s="1132">
        <v>555</v>
      </c>
      <c r="C15" s="1132">
        <v>308</v>
      </c>
      <c r="D15" s="415">
        <v>21</v>
      </c>
      <c r="E15" s="1132">
        <v>12</v>
      </c>
      <c r="F15" s="1132">
        <v>196</v>
      </c>
      <c r="G15" s="1132">
        <v>190</v>
      </c>
      <c r="H15" s="1132">
        <v>6</v>
      </c>
      <c r="I15" s="1132">
        <v>18</v>
      </c>
      <c r="J15" s="1132">
        <v>0</v>
      </c>
      <c r="K15" s="386"/>
      <c r="L15" s="386"/>
      <c r="M15" s="386"/>
      <c r="N15" s="386"/>
      <c r="O15" s="386"/>
      <c r="P15" s="386"/>
    </row>
    <row r="16" spans="1:16">
      <c r="A16" s="710" t="s">
        <v>440</v>
      </c>
      <c r="B16" s="1132">
        <v>661</v>
      </c>
      <c r="C16" s="415">
        <v>93</v>
      </c>
      <c r="D16" s="416">
        <v>47</v>
      </c>
      <c r="E16" s="415">
        <v>31</v>
      </c>
      <c r="F16" s="415">
        <v>461</v>
      </c>
      <c r="G16" s="415">
        <v>456</v>
      </c>
      <c r="H16" s="415">
        <v>5</v>
      </c>
      <c r="I16" s="415">
        <v>29</v>
      </c>
      <c r="J16" s="415">
        <v>0</v>
      </c>
      <c r="K16" s="386"/>
      <c r="L16" s="386"/>
      <c r="M16" s="386"/>
      <c r="N16" s="386"/>
      <c r="O16" s="386"/>
      <c r="P16" s="386"/>
    </row>
    <row r="17" spans="1:16">
      <c r="A17" s="710" t="s">
        <v>441</v>
      </c>
      <c r="B17" s="1132">
        <v>5042</v>
      </c>
      <c r="C17" s="1132">
        <v>376</v>
      </c>
      <c r="D17" s="415">
        <v>389</v>
      </c>
      <c r="E17" s="1132">
        <v>108</v>
      </c>
      <c r="F17" s="1132">
        <v>3961</v>
      </c>
      <c r="G17" s="1132">
        <v>3542</v>
      </c>
      <c r="H17" s="1132">
        <v>393</v>
      </c>
      <c r="I17" s="1132">
        <v>209</v>
      </c>
      <c r="J17" s="1132">
        <v>90</v>
      </c>
      <c r="K17" s="386"/>
      <c r="L17" s="386"/>
      <c r="M17" s="386"/>
      <c r="N17" s="386"/>
      <c r="O17" s="386"/>
      <c r="P17" s="386"/>
    </row>
    <row r="18" spans="1:16">
      <c r="A18" s="710" t="s">
        <v>442</v>
      </c>
      <c r="B18" s="1132">
        <v>8151</v>
      </c>
      <c r="C18" s="415">
        <v>194</v>
      </c>
      <c r="D18" s="416">
        <v>125</v>
      </c>
      <c r="E18" s="415">
        <v>147</v>
      </c>
      <c r="F18" s="415">
        <v>7600</v>
      </c>
      <c r="G18" s="415">
        <v>7129</v>
      </c>
      <c r="H18" s="415">
        <v>432</v>
      </c>
      <c r="I18" s="415">
        <v>85</v>
      </c>
      <c r="J18" s="415">
        <v>375</v>
      </c>
      <c r="K18" s="386"/>
      <c r="L18" s="386"/>
      <c r="M18" s="386"/>
      <c r="N18" s="386"/>
      <c r="O18" s="386"/>
      <c r="P18" s="386"/>
    </row>
    <row r="19" spans="1:16">
      <c r="A19" s="710" t="s">
        <v>443</v>
      </c>
      <c r="B19" s="1132">
        <v>23852</v>
      </c>
      <c r="C19" s="1132">
        <v>1042</v>
      </c>
      <c r="D19" s="415">
        <v>518</v>
      </c>
      <c r="E19" s="1132">
        <v>140</v>
      </c>
      <c r="F19" s="1132">
        <v>21829</v>
      </c>
      <c r="G19" s="1132">
        <v>19084</v>
      </c>
      <c r="H19" s="1132">
        <v>2537</v>
      </c>
      <c r="I19" s="1132">
        <v>322</v>
      </c>
      <c r="J19" s="1132">
        <v>678</v>
      </c>
      <c r="K19" s="386"/>
      <c r="L19" s="386"/>
      <c r="M19" s="386"/>
      <c r="N19" s="386"/>
      <c r="O19" s="386"/>
      <c r="P19" s="386"/>
    </row>
    <row r="20" spans="1:16">
      <c r="A20" s="710" t="s">
        <v>444</v>
      </c>
      <c r="B20" s="1132">
        <v>19611</v>
      </c>
      <c r="C20" s="415">
        <v>6104</v>
      </c>
      <c r="D20" s="416">
        <v>823</v>
      </c>
      <c r="E20" s="415">
        <v>1952</v>
      </c>
      <c r="F20" s="415">
        <v>10199</v>
      </c>
      <c r="G20" s="415">
        <v>8503</v>
      </c>
      <c r="H20" s="415">
        <v>1638</v>
      </c>
      <c r="I20" s="415">
        <v>533</v>
      </c>
      <c r="J20" s="415">
        <v>354</v>
      </c>
      <c r="K20" s="386"/>
      <c r="L20" s="386"/>
      <c r="M20" s="386"/>
      <c r="N20" s="386"/>
      <c r="O20" s="386"/>
      <c r="P20" s="386"/>
    </row>
    <row r="21" spans="1:16">
      <c r="A21" s="710" t="s">
        <v>445</v>
      </c>
      <c r="B21" s="1132">
        <v>3815</v>
      </c>
      <c r="C21" s="1132">
        <v>308</v>
      </c>
      <c r="D21" s="415">
        <v>252</v>
      </c>
      <c r="E21" s="1132">
        <v>568</v>
      </c>
      <c r="F21" s="1132">
        <v>2524</v>
      </c>
      <c r="G21" s="1132">
        <v>2249</v>
      </c>
      <c r="H21" s="1132">
        <v>263</v>
      </c>
      <c r="I21" s="1132">
        <v>162</v>
      </c>
      <c r="J21" s="1132">
        <v>174</v>
      </c>
      <c r="K21" s="386"/>
      <c r="L21" s="386"/>
      <c r="M21" s="386"/>
      <c r="N21" s="386"/>
      <c r="O21" s="386"/>
      <c r="P21" s="386"/>
    </row>
    <row r="22" spans="1:16">
      <c r="A22" s="710" t="s">
        <v>446</v>
      </c>
      <c r="B22" s="1132">
        <v>849</v>
      </c>
      <c r="C22" s="415">
        <v>542</v>
      </c>
      <c r="D22" s="416">
        <v>45</v>
      </c>
      <c r="E22" s="415">
        <v>18</v>
      </c>
      <c r="F22" s="415">
        <v>213</v>
      </c>
      <c r="G22" s="415">
        <v>176</v>
      </c>
      <c r="H22" s="415">
        <v>35</v>
      </c>
      <c r="I22" s="415">
        <v>32</v>
      </c>
      <c r="J22" s="415">
        <v>21</v>
      </c>
      <c r="K22" s="386"/>
      <c r="L22" s="386"/>
      <c r="M22" s="386"/>
      <c r="N22" s="386"/>
      <c r="O22" s="386"/>
      <c r="P22" s="386"/>
    </row>
    <row r="23" spans="1:16">
      <c r="A23" s="710" t="s">
        <v>447</v>
      </c>
      <c r="B23" s="1132">
        <v>5226</v>
      </c>
      <c r="C23" s="1132">
        <v>1146</v>
      </c>
      <c r="D23" s="415">
        <v>169</v>
      </c>
      <c r="E23" s="1132">
        <v>73</v>
      </c>
      <c r="F23" s="1132">
        <v>3706</v>
      </c>
      <c r="G23" s="1132">
        <v>3256</v>
      </c>
      <c r="H23" s="1132">
        <v>432</v>
      </c>
      <c r="I23" s="1132">
        <v>132</v>
      </c>
      <c r="J23" s="1132">
        <v>201</v>
      </c>
      <c r="K23" s="386"/>
      <c r="L23" s="386"/>
      <c r="M23" s="386"/>
      <c r="N23" s="386"/>
      <c r="O23" s="386"/>
      <c r="P23" s="386"/>
    </row>
    <row r="24" spans="1:16">
      <c r="A24" s="710" t="s">
        <v>448</v>
      </c>
      <c r="B24" s="1132">
        <v>6658</v>
      </c>
      <c r="C24" s="415">
        <v>632</v>
      </c>
      <c r="D24" s="416">
        <v>153</v>
      </c>
      <c r="E24" s="415">
        <v>329</v>
      </c>
      <c r="F24" s="415">
        <v>5434</v>
      </c>
      <c r="G24" s="415">
        <v>5030</v>
      </c>
      <c r="H24" s="415">
        <v>373</v>
      </c>
      <c r="I24" s="415">
        <v>110</v>
      </c>
      <c r="J24" s="415">
        <v>244</v>
      </c>
      <c r="K24" s="386"/>
      <c r="L24" s="386"/>
      <c r="M24" s="386"/>
      <c r="N24" s="386"/>
      <c r="O24" s="386"/>
      <c r="P24" s="386"/>
    </row>
    <row r="25" spans="1:16">
      <c r="A25" s="710" t="s">
        <v>449</v>
      </c>
      <c r="B25" s="1132">
        <v>10269</v>
      </c>
      <c r="C25" s="1132">
        <v>236</v>
      </c>
      <c r="D25" s="415">
        <v>146</v>
      </c>
      <c r="E25" s="1132">
        <v>50</v>
      </c>
      <c r="F25" s="1132">
        <v>9713</v>
      </c>
      <c r="G25" s="1132">
        <v>8891</v>
      </c>
      <c r="H25" s="1132">
        <v>745</v>
      </c>
      <c r="I25" s="1132">
        <v>124</v>
      </c>
      <c r="J25" s="1132">
        <v>384</v>
      </c>
      <c r="K25" s="386"/>
      <c r="L25" s="386"/>
      <c r="M25" s="386"/>
      <c r="N25" s="386"/>
      <c r="O25" s="386"/>
      <c r="P25" s="386"/>
    </row>
    <row r="26" spans="1:16">
      <c r="A26" s="710" t="s">
        <v>450</v>
      </c>
      <c r="B26" s="1132">
        <v>3447</v>
      </c>
      <c r="C26" s="415">
        <v>175</v>
      </c>
      <c r="D26" s="416">
        <v>138</v>
      </c>
      <c r="E26" s="415">
        <v>39</v>
      </c>
      <c r="F26" s="415">
        <v>2997</v>
      </c>
      <c r="G26" s="415">
        <v>2674</v>
      </c>
      <c r="H26" s="415">
        <v>307</v>
      </c>
      <c r="I26" s="415">
        <v>98</v>
      </c>
      <c r="J26" s="415">
        <v>97</v>
      </c>
      <c r="K26" s="386"/>
      <c r="L26" s="386"/>
      <c r="M26" s="386"/>
      <c r="N26" s="386"/>
      <c r="O26" s="386"/>
      <c r="P26" s="386"/>
    </row>
    <row r="27" spans="1:16" ht="20.25" customHeight="1">
      <c r="A27" s="710" t="s">
        <v>451</v>
      </c>
      <c r="B27" s="1132">
        <v>123702</v>
      </c>
      <c r="C27" s="1132">
        <v>13880</v>
      </c>
      <c r="D27" s="1132">
        <v>4522</v>
      </c>
      <c r="E27" s="1132">
        <v>4029</v>
      </c>
      <c r="F27" s="1132">
        <v>98503</v>
      </c>
      <c r="G27" s="1132">
        <v>86572</v>
      </c>
      <c r="H27" s="1132">
        <v>11931</v>
      </c>
      <c r="I27" s="1132">
        <v>2765</v>
      </c>
      <c r="J27" s="1132">
        <v>4197</v>
      </c>
      <c r="K27" s="386"/>
      <c r="L27" s="386"/>
      <c r="M27" s="386"/>
      <c r="N27" s="386"/>
      <c r="O27" s="386"/>
      <c r="P27" s="386"/>
    </row>
    <row r="28" spans="1:16">
      <c r="A28" s="387"/>
      <c r="B28" s="417"/>
      <c r="C28" s="417"/>
      <c r="D28" s="417"/>
      <c r="E28" s="417"/>
      <c r="F28" s="417"/>
      <c r="G28" s="417"/>
      <c r="H28" s="417"/>
      <c r="I28" s="417"/>
      <c r="J28" s="417"/>
    </row>
    <row r="29" spans="1:16" ht="13">
      <c r="B29" s="1411" t="s">
        <v>454</v>
      </c>
      <c r="C29" s="1411"/>
      <c r="D29" s="1411"/>
      <c r="E29" s="1411"/>
      <c r="F29" s="1411"/>
      <c r="G29" s="1411"/>
      <c r="H29" s="1411"/>
      <c r="I29" s="1411"/>
      <c r="J29" s="1411"/>
    </row>
    <row r="30" spans="1:16" s="386" customFormat="1">
      <c r="A30" s="643"/>
      <c r="B30" s="332"/>
      <c r="C30" s="342"/>
      <c r="D30" s="347"/>
      <c r="E30" s="342"/>
      <c r="F30" s="342"/>
      <c r="G30" s="342"/>
      <c r="H30" s="342"/>
      <c r="I30" s="342"/>
      <c r="J30" s="342"/>
    </row>
    <row r="31" spans="1:16" s="386" customFormat="1">
      <c r="A31" s="710" t="s">
        <v>435</v>
      </c>
      <c r="B31" s="310">
        <v>0.82</v>
      </c>
      <c r="C31" s="310">
        <v>0.08</v>
      </c>
      <c r="D31" s="418">
        <v>0.06</v>
      </c>
      <c r="E31" s="310">
        <v>0.02</v>
      </c>
      <c r="F31" s="310">
        <v>0.64</v>
      </c>
      <c r="G31" s="310">
        <v>0.54</v>
      </c>
      <c r="H31" s="310">
        <v>0.09</v>
      </c>
      <c r="I31" s="310">
        <v>0.03</v>
      </c>
      <c r="J31" s="310">
        <v>0.03</v>
      </c>
    </row>
    <row r="32" spans="1:16">
      <c r="A32" s="710" t="s">
        <v>436</v>
      </c>
      <c r="B32" s="418">
        <v>1.6</v>
      </c>
      <c r="C32" s="418">
        <v>7.0000000000000007E-2</v>
      </c>
      <c r="D32" s="1145">
        <v>7.0000000000000007E-2</v>
      </c>
      <c r="E32" s="418">
        <v>0.02</v>
      </c>
      <c r="F32" s="418">
        <v>1.4</v>
      </c>
      <c r="G32" s="418">
        <v>1.18</v>
      </c>
      <c r="H32" s="418">
        <v>0.21</v>
      </c>
      <c r="I32" s="418">
        <v>0.04</v>
      </c>
      <c r="J32" s="418">
        <v>7.0000000000000007E-2</v>
      </c>
      <c r="K32" s="386"/>
      <c r="L32" s="386"/>
      <c r="M32" s="386"/>
      <c r="N32" s="386"/>
      <c r="O32" s="386"/>
      <c r="P32" s="386"/>
    </row>
    <row r="33" spans="1:16">
      <c r="A33" s="710" t="s">
        <v>437</v>
      </c>
      <c r="B33" s="310">
        <v>0.13</v>
      </c>
      <c r="C33" s="310">
        <v>0.06</v>
      </c>
      <c r="D33" s="418">
        <v>0.02</v>
      </c>
      <c r="E33" s="310">
        <v>0.02</v>
      </c>
      <c r="F33" s="310">
        <v>0.02</v>
      </c>
      <c r="G33" s="310">
        <v>0.02</v>
      </c>
      <c r="H33" s="1223">
        <v>0</v>
      </c>
      <c r="I33" s="310">
        <v>0.02</v>
      </c>
      <c r="J33" s="310">
        <v>0</v>
      </c>
      <c r="K33" s="386"/>
      <c r="L33" s="386"/>
      <c r="M33" s="386"/>
      <c r="N33" s="386"/>
      <c r="O33" s="386"/>
      <c r="P33" s="386"/>
    </row>
    <row r="34" spans="1:16">
      <c r="A34" s="710" t="s">
        <v>438</v>
      </c>
      <c r="B34" s="418">
        <v>2.97</v>
      </c>
      <c r="C34" s="418">
        <v>0.67</v>
      </c>
      <c r="D34" s="1145">
        <v>0.08</v>
      </c>
      <c r="E34" s="418">
        <v>0.02</v>
      </c>
      <c r="F34" s="418">
        <v>2.16</v>
      </c>
      <c r="G34" s="418">
        <v>1.96</v>
      </c>
      <c r="H34" s="418">
        <v>0.18</v>
      </c>
      <c r="I34" s="418">
        <v>0.05</v>
      </c>
      <c r="J34" s="418">
        <v>0.12</v>
      </c>
      <c r="K34" s="386"/>
      <c r="L34" s="386"/>
      <c r="M34" s="386"/>
      <c r="N34" s="386"/>
      <c r="O34" s="386"/>
      <c r="P34" s="386"/>
    </row>
    <row r="35" spans="1:16">
      <c r="A35" s="710" t="s">
        <v>439</v>
      </c>
      <c r="B35" s="310">
        <v>0.85</v>
      </c>
      <c r="C35" s="310">
        <v>0.47</v>
      </c>
      <c r="D35" s="418">
        <v>0.03</v>
      </c>
      <c r="E35" s="310">
        <v>0.02</v>
      </c>
      <c r="F35" s="310">
        <v>0.3</v>
      </c>
      <c r="G35" s="310">
        <v>0.28999999999999998</v>
      </c>
      <c r="H35" s="310">
        <v>0.01</v>
      </c>
      <c r="I35" s="310">
        <v>0.03</v>
      </c>
      <c r="J35" s="310">
        <v>0</v>
      </c>
      <c r="K35" s="386"/>
      <c r="L35" s="386"/>
      <c r="M35" s="386"/>
      <c r="N35" s="386"/>
      <c r="O35" s="386"/>
      <c r="P35" s="386"/>
    </row>
    <row r="36" spans="1:16">
      <c r="A36" s="710" t="s">
        <v>440</v>
      </c>
      <c r="B36" s="418">
        <v>0.38</v>
      </c>
      <c r="C36" s="418">
        <v>0.05</v>
      </c>
      <c r="D36" s="1145">
        <v>0.03</v>
      </c>
      <c r="E36" s="418">
        <v>0.02</v>
      </c>
      <c r="F36" s="418">
        <v>0.27</v>
      </c>
      <c r="G36" s="418">
        <v>0.26</v>
      </c>
      <c r="H36" s="1223">
        <v>0</v>
      </c>
      <c r="I36" s="418">
        <v>0.02</v>
      </c>
      <c r="J36" s="418">
        <v>0</v>
      </c>
      <c r="K36" s="386"/>
      <c r="L36" s="386"/>
      <c r="M36" s="386"/>
      <c r="N36" s="386"/>
      <c r="O36" s="386"/>
      <c r="P36" s="386"/>
    </row>
    <row r="37" spans="1:16">
      <c r="A37" s="710" t="s">
        <v>441</v>
      </c>
      <c r="B37" s="310">
        <v>0.84</v>
      </c>
      <c r="C37" s="310">
        <v>0.06</v>
      </c>
      <c r="D37" s="418">
        <v>0.06</v>
      </c>
      <c r="E37" s="310">
        <v>0.02</v>
      </c>
      <c r="F37" s="310">
        <v>0.66</v>
      </c>
      <c r="G37" s="310">
        <v>0.59</v>
      </c>
      <c r="H37" s="310">
        <v>7.0000000000000007E-2</v>
      </c>
      <c r="I37" s="310">
        <v>0.03</v>
      </c>
      <c r="J37" s="310">
        <v>0.02</v>
      </c>
      <c r="K37" s="386"/>
      <c r="L37" s="386"/>
      <c r="M37" s="386"/>
      <c r="N37" s="386"/>
      <c r="O37" s="386"/>
      <c r="P37" s="386"/>
    </row>
    <row r="38" spans="1:16">
      <c r="A38" s="710" t="s">
        <v>442</v>
      </c>
      <c r="B38" s="418">
        <v>5.08</v>
      </c>
      <c r="C38" s="418">
        <v>0.12</v>
      </c>
      <c r="D38" s="1145">
        <v>0.08</v>
      </c>
      <c r="E38" s="418">
        <v>0.09</v>
      </c>
      <c r="F38" s="418">
        <v>4.74</v>
      </c>
      <c r="G38" s="418">
        <v>4.45</v>
      </c>
      <c r="H38" s="418">
        <v>0.27</v>
      </c>
      <c r="I38" s="418">
        <v>0.05</v>
      </c>
      <c r="J38" s="418">
        <v>0.23</v>
      </c>
      <c r="K38" s="386"/>
      <c r="L38" s="386"/>
      <c r="M38" s="386"/>
      <c r="N38" s="386"/>
      <c r="O38" s="386"/>
      <c r="P38" s="386"/>
    </row>
    <row r="39" spans="1:16">
      <c r="A39" s="710" t="s">
        <v>443</v>
      </c>
      <c r="B39" s="310">
        <v>3.07</v>
      </c>
      <c r="C39" s="310">
        <v>0.13</v>
      </c>
      <c r="D39" s="418">
        <v>7.0000000000000007E-2</v>
      </c>
      <c r="E39" s="310">
        <v>0.02</v>
      </c>
      <c r="F39" s="310">
        <v>2.81</v>
      </c>
      <c r="G39" s="310">
        <v>2.4500000000000002</v>
      </c>
      <c r="H39" s="310">
        <v>0.33</v>
      </c>
      <c r="I39" s="310">
        <v>0.04</v>
      </c>
      <c r="J39" s="310">
        <v>0.09</v>
      </c>
      <c r="K39" s="386"/>
      <c r="L39" s="386"/>
      <c r="M39" s="386"/>
      <c r="N39" s="386"/>
      <c r="O39" s="386"/>
      <c r="P39" s="386"/>
    </row>
    <row r="40" spans="1:16">
      <c r="A40" s="710" t="s">
        <v>444</v>
      </c>
      <c r="B40" s="418">
        <v>1.1200000000000001</v>
      </c>
      <c r="C40" s="418">
        <v>0.35</v>
      </c>
      <c r="D40" s="1145">
        <v>0.05</v>
      </c>
      <c r="E40" s="418">
        <v>0.11</v>
      </c>
      <c r="F40" s="418">
        <v>0.57999999999999996</v>
      </c>
      <c r="G40" s="418">
        <v>0.48</v>
      </c>
      <c r="H40" s="418">
        <v>0.09</v>
      </c>
      <c r="I40" s="418">
        <v>0.03</v>
      </c>
      <c r="J40" s="418">
        <v>0.02</v>
      </c>
      <c r="K40" s="386"/>
      <c r="L40" s="386"/>
      <c r="M40" s="386"/>
      <c r="N40" s="386"/>
      <c r="O40" s="386"/>
      <c r="P40" s="386"/>
    </row>
    <row r="41" spans="1:16">
      <c r="A41" s="710" t="s">
        <v>445</v>
      </c>
      <c r="B41" s="310">
        <v>0.96</v>
      </c>
      <c r="C41" s="310">
        <v>0.08</v>
      </c>
      <c r="D41" s="418">
        <v>0.06</v>
      </c>
      <c r="E41" s="310">
        <v>0.14000000000000001</v>
      </c>
      <c r="F41" s="310">
        <v>0.63</v>
      </c>
      <c r="G41" s="310">
        <v>0.56000000000000005</v>
      </c>
      <c r="H41" s="310">
        <v>7.0000000000000007E-2</v>
      </c>
      <c r="I41" s="310">
        <v>0.04</v>
      </c>
      <c r="J41" s="310">
        <v>0.04</v>
      </c>
      <c r="K41" s="386"/>
      <c r="L41" s="386"/>
      <c r="M41" s="386"/>
      <c r="N41" s="386"/>
      <c r="O41" s="386"/>
      <c r="P41" s="386"/>
    </row>
    <row r="42" spans="1:16">
      <c r="A42" s="710" t="s">
        <v>446</v>
      </c>
      <c r="B42" s="418">
        <v>0.85</v>
      </c>
      <c r="C42" s="418">
        <v>0.54</v>
      </c>
      <c r="D42" s="1145">
        <v>0.05</v>
      </c>
      <c r="E42" s="418">
        <v>0.02</v>
      </c>
      <c r="F42" s="418">
        <v>0.21</v>
      </c>
      <c r="G42" s="418">
        <v>0.18</v>
      </c>
      <c r="H42" s="418">
        <v>0.04</v>
      </c>
      <c r="I42" s="418">
        <v>0.03</v>
      </c>
      <c r="J42" s="418">
        <v>0.02</v>
      </c>
      <c r="K42" s="386"/>
      <c r="L42" s="386"/>
      <c r="M42" s="386"/>
      <c r="N42" s="386"/>
      <c r="O42" s="386"/>
      <c r="P42" s="386"/>
    </row>
    <row r="43" spans="1:16">
      <c r="A43" s="710" t="s">
        <v>447</v>
      </c>
      <c r="B43" s="310">
        <v>1.29</v>
      </c>
      <c r="C43" s="310">
        <v>0.28000000000000003</v>
      </c>
      <c r="D43" s="418">
        <v>0.04</v>
      </c>
      <c r="E43" s="310">
        <v>0.02</v>
      </c>
      <c r="F43" s="310">
        <v>0.91</v>
      </c>
      <c r="G43" s="310">
        <v>0.8</v>
      </c>
      <c r="H43" s="310">
        <v>0.11</v>
      </c>
      <c r="I43" s="310">
        <v>0.03</v>
      </c>
      <c r="J43" s="310">
        <v>0.05</v>
      </c>
      <c r="K43" s="386"/>
      <c r="L43" s="386"/>
      <c r="M43" s="386"/>
      <c r="N43" s="386"/>
      <c r="O43" s="386"/>
      <c r="P43" s="386"/>
    </row>
    <row r="44" spans="1:16">
      <c r="A44" s="710" t="s">
        <v>448</v>
      </c>
      <c r="B44" s="418">
        <v>2.94</v>
      </c>
      <c r="C44" s="418">
        <v>0.28000000000000003</v>
      </c>
      <c r="D44" s="1145">
        <v>7.0000000000000007E-2</v>
      </c>
      <c r="E44" s="418">
        <v>0.15</v>
      </c>
      <c r="F44" s="418">
        <v>2.4</v>
      </c>
      <c r="G44" s="418">
        <v>2.2200000000000002</v>
      </c>
      <c r="H44" s="418">
        <v>0.16</v>
      </c>
      <c r="I44" s="418">
        <v>0.05</v>
      </c>
      <c r="J44" s="418">
        <v>0.11</v>
      </c>
      <c r="K44" s="386"/>
      <c r="L44" s="386"/>
      <c r="M44" s="386"/>
      <c r="N44" s="386"/>
      <c r="O44" s="386"/>
      <c r="P44" s="386"/>
    </row>
    <row r="45" spans="1:16">
      <c r="A45" s="710" t="s">
        <v>449</v>
      </c>
      <c r="B45" s="310">
        <v>3.66</v>
      </c>
      <c r="C45" s="310">
        <v>0.08</v>
      </c>
      <c r="D45" s="418">
        <v>0.05</v>
      </c>
      <c r="E45" s="310">
        <v>0.02</v>
      </c>
      <c r="F45" s="310">
        <v>3.46</v>
      </c>
      <c r="G45" s="310">
        <v>3.17</v>
      </c>
      <c r="H45" s="310">
        <v>0.27</v>
      </c>
      <c r="I45" s="310">
        <v>0.04</v>
      </c>
      <c r="J45" s="310">
        <v>0.14000000000000001</v>
      </c>
      <c r="K45" s="386"/>
      <c r="L45" s="386"/>
      <c r="M45" s="386"/>
      <c r="N45" s="386"/>
      <c r="O45" s="386"/>
      <c r="P45" s="386"/>
    </row>
    <row r="46" spans="1:16">
      <c r="A46" s="710" t="s">
        <v>450</v>
      </c>
      <c r="B46" s="418">
        <v>1.58</v>
      </c>
      <c r="C46" s="418">
        <v>0.08</v>
      </c>
      <c r="D46" s="1145">
        <v>0.06</v>
      </c>
      <c r="E46" s="418">
        <v>0.02</v>
      </c>
      <c r="F46" s="418">
        <v>1.38</v>
      </c>
      <c r="G46" s="418">
        <v>1.23</v>
      </c>
      <c r="H46" s="418">
        <v>0.14000000000000001</v>
      </c>
      <c r="I46" s="418">
        <v>0.04</v>
      </c>
      <c r="J46" s="418">
        <v>0.04</v>
      </c>
      <c r="K46" s="386"/>
      <c r="L46" s="386"/>
      <c r="M46" s="386"/>
      <c r="N46" s="386"/>
      <c r="O46" s="386"/>
      <c r="P46" s="386"/>
    </row>
    <row r="47" spans="1:16" ht="20.25" customHeight="1">
      <c r="A47" s="710" t="s">
        <v>451</v>
      </c>
      <c r="B47" s="310">
        <v>1.54</v>
      </c>
      <c r="C47" s="310">
        <v>0.17</v>
      </c>
      <c r="D47" s="310">
        <v>0.06</v>
      </c>
      <c r="E47" s="310">
        <v>0.05</v>
      </c>
      <c r="F47" s="310">
        <v>1.22</v>
      </c>
      <c r="G47" s="310">
        <v>1.08</v>
      </c>
      <c r="H47" s="310">
        <v>0.15</v>
      </c>
      <c r="I47" s="310">
        <v>0.03</v>
      </c>
      <c r="J47" s="310">
        <v>0.05</v>
      </c>
      <c r="K47" s="386"/>
      <c r="L47" s="386"/>
      <c r="M47" s="386"/>
      <c r="N47" s="386"/>
      <c r="O47" s="386"/>
      <c r="P47" s="386"/>
    </row>
    <row r="48" spans="1:16">
      <c r="A48" s="387"/>
      <c r="B48" s="340"/>
      <c r="C48" s="340"/>
      <c r="D48" s="340"/>
      <c r="E48" s="340"/>
      <c r="F48" s="340"/>
      <c r="G48" s="340"/>
      <c r="H48" s="340"/>
      <c r="I48" s="340"/>
      <c r="J48" s="340"/>
    </row>
    <row r="49" spans="1:16" ht="15">
      <c r="B49" s="1411" t="s">
        <v>1110</v>
      </c>
      <c r="C49" s="1411"/>
      <c r="D49" s="1411"/>
      <c r="E49" s="1411"/>
      <c r="F49" s="1411"/>
      <c r="G49" s="1411"/>
      <c r="H49" s="1411"/>
      <c r="I49" s="1411"/>
      <c r="J49" s="1411"/>
    </row>
    <row r="50" spans="1:16" s="386" customFormat="1">
      <c r="A50" s="643"/>
      <c r="B50" s="332"/>
      <c r="C50" s="342"/>
      <c r="D50" s="347"/>
      <c r="E50" s="342"/>
      <c r="F50" s="342"/>
      <c r="G50" s="342"/>
      <c r="H50" s="342"/>
      <c r="I50" s="342"/>
      <c r="J50" s="342"/>
    </row>
    <row r="51" spans="1:16" s="386" customFormat="1">
      <c r="A51" s="710" t="s">
        <v>435</v>
      </c>
      <c r="B51" s="1132">
        <v>2575</v>
      </c>
      <c r="C51" s="1132">
        <v>261</v>
      </c>
      <c r="D51" s="415">
        <v>173</v>
      </c>
      <c r="E51" s="1132">
        <v>56</v>
      </c>
      <c r="F51" s="1132">
        <v>2005</v>
      </c>
      <c r="G51" s="1132">
        <v>1703</v>
      </c>
      <c r="H51" s="1132">
        <v>279</v>
      </c>
      <c r="I51" s="1132">
        <v>80</v>
      </c>
      <c r="J51" s="1132">
        <v>97</v>
      </c>
    </row>
    <row r="52" spans="1:16">
      <c r="A52" s="710" t="s">
        <v>436</v>
      </c>
      <c r="B52" s="415">
        <v>5957</v>
      </c>
      <c r="C52" s="415">
        <v>279</v>
      </c>
      <c r="D52" s="416">
        <v>253</v>
      </c>
      <c r="E52" s="415">
        <v>67</v>
      </c>
      <c r="F52" s="415">
        <v>5220</v>
      </c>
      <c r="G52" s="415">
        <v>4394</v>
      </c>
      <c r="H52" s="415">
        <v>769</v>
      </c>
      <c r="I52" s="415">
        <v>139</v>
      </c>
      <c r="J52" s="415">
        <v>272</v>
      </c>
      <c r="K52" s="386"/>
      <c r="L52" s="386"/>
      <c r="M52" s="386"/>
      <c r="N52" s="386"/>
      <c r="O52" s="386"/>
      <c r="P52" s="386"/>
    </row>
    <row r="53" spans="1:16">
      <c r="A53" s="710" t="s">
        <v>437</v>
      </c>
      <c r="B53" s="1132">
        <v>131</v>
      </c>
      <c r="C53" s="1132">
        <v>57</v>
      </c>
      <c r="D53" s="415">
        <v>22</v>
      </c>
      <c r="E53" s="1132">
        <v>18</v>
      </c>
      <c r="F53" s="1132">
        <v>19</v>
      </c>
      <c r="G53" s="1132">
        <v>19</v>
      </c>
      <c r="H53" s="1223">
        <v>0</v>
      </c>
      <c r="I53" s="1132">
        <v>15</v>
      </c>
      <c r="J53" s="1132">
        <v>0</v>
      </c>
      <c r="K53" s="386"/>
      <c r="L53" s="386"/>
      <c r="M53" s="386"/>
      <c r="N53" s="386"/>
      <c r="O53" s="386"/>
      <c r="P53" s="386"/>
    </row>
    <row r="54" spans="1:16">
      <c r="A54" s="710" t="s">
        <v>438</v>
      </c>
      <c r="B54" s="415">
        <v>2168</v>
      </c>
      <c r="C54" s="415">
        <v>488</v>
      </c>
      <c r="D54" s="416">
        <v>58</v>
      </c>
      <c r="E54" s="415">
        <v>13</v>
      </c>
      <c r="F54" s="415">
        <v>1574</v>
      </c>
      <c r="G54" s="415">
        <v>1431</v>
      </c>
      <c r="H54" s="415">
        <v>134</v>
      </c>
      <c r="I54" s="415">
        <v>35</v>
      </c>
      <c r="J54" s="415">
        <v>88</v>
      </c>
      <c r="K54" s="386"/>
      <c r="L54" s="386"/>
      <c r="M54" s="386"/>
      <c r="N54" s="386"/>
      <c r="O54" s="386"/>
      <c r="P54" s="386"/>
    </row>
    <row r="55" spans="1:16">
      <c r="A55" s="710" t="s">
        <v>439</v>
      </c>
      <c r="B55" s="1132">
        <v>166</v>
      </c>
      <c r="C55" s="1132">
        <v>92</v>
      </c>
      <c r="D55" s="415">
        <v>6</v>
      </c>
      <c r="E55" s="1132">
        <v>3</v>
      </c>
      <c r="F55" s="1132">
        <v>58</v>
      </c>
      <c r="G55" s="1132">
        <v>57</v>
      </c>
      <c r="H55" s="1132">
        <v>2</v>
      </c>
      <c r="I55" s="1132">
        <v>5</v>
      </c>
      <c r="J55" s="1132">
        <v>0</v>
      </c>
      <c r="K55" s="386"/>
      <c r="L55" s="386"/>
      <c r="M55" s="386"/>
      <c r="N55" s="386"/>
      <c r="O55" s="386"/>
      <c r="P55" s="386"/>
    </row>
    <row r="56" spans="1:16">
      <c r="A56" s="710" t="s">
        <v>440</v>
      </c>
      <c r="B56" s="415">
        <v>197</v>
      </c>
      <c r="C56" s="415">
        <v>28</v>
      </c>
      <c r="D56" s="416">
        <v>14</v>
      </c>
      <c r="E56" s="415">
        <v>9</v>
      </c>
      <c r="F56" s="415">
        <v>137</v>
      </c>
      <c r="G56" s="415">
        <v>136</v>
      </c>
      <c r="H56" s="415">
        <v>1</v>
      </c>
      <c r="I56" s="415">
        <v>9</v>
      </c>
      <c r="J56" s="415">
        <v>0</v>
      </c>
      <c r="K56" s="386"/>
      <c r="L56" s="386"/>
      <c r="M56" s="386"/>
      <c r="N56" s="386"/>
      <c r="O56" s="386"/>
      <c r="P56" s="386"/>
    </row>
    <row r="57" spans="1:16">
      <c r="A57" s="710" t="s">
        <v>441</v>
      </c>
      <c r="B57" s="1132">
        <v>1503</v>
      </c>
      <c r="C57" s="1132">
        <v>112</v>
      </c>
      <c r="D57" s="415">
        <v>116</v>
      </c>
      <c r="E57" s="1132">
        <v>32</v>
      </c>
      <c r="F57" s="1132">
        <v>1180</v>
      </c>
      <c r="G57" s="1132">
        <v>1056</v>
      </c>
      <c r="H57" s="1132">
        <v>117</v>
      </c>
      <c r="I57" s="1132">
        <v>62</v>
      </c>
      <c r="J57" s="1132">
        <v>27</v>
      </c>
      <c r="K57" s="386"/>
      <c r="L57" s="386"/>
      <c r="M57" s="386"/>
      <c r="N57" s="386"/>
      <c r="O57" s="386"/>
      <c r="P57" s="386"/>
    </row>
    <row r="58" spans="1:16">
      <c r="A58" s="710" t="s">
        <v>442</v>
      </c>
      <c r="B58" s="415">
        <v>2429</v>
      </c>
      <c r="C58" s="415">
        <v>58</v>
      </c>
      <c r="D58" s="416">
        <v>37</v>
      </c>
      <c r="E58" s="415">
        <v>44</v>
      </c>
      <c r="F58" s="415">
        <v>2265</v>
      </c>
      <c r="G58" s="415">
        <v>2125</v>
      </c>
      <c r="H58" s="415">
        <v>129</v>
      </c>
      <c r="I58" s="415">
        <v>25</v>
      </c>
      <c r="J58" s="415">
        <v>112</v>
      </c>
      <c r="K58" s="386"/>
      <c r="L58" s="386"/>
      <c r="M58" s="386"/>
      <c r="N58" s="386"/>
      <c r="O58" s="386"/>
      <c r="P58" s="386"/>
    </row>
    <row r="59" spans="1:16">
      <c r="A59" s="710" t="s">
        <v>443</v>
      </c>
      <c r="B59" s="1132">
        <v>7108</v>
      </c>
      <c r="C59" s="1132">
        <v>311</v>
      </c>
      <c r="D59" s="415">
        <v>154</v>
      </c>
      <c r="E59" s="1132">
        <v>42</v>
      </c>
      <c r="F59" s="1132">
        <v>6505</v>
      </c>
      <c r="G59" s="1132">
        <v>5687</v>
      </c>
      <c r="H59" s="1132">
        <v>756</v>
      </c>
      <c r="I59" s="1132">
        <v>96</v>
      </c>
      <c r="J59" s="1132">
        <v>202</v>
      </c>
      <c r="K59" s="386"/>
      <c r="L59" s="386"/>
      <c r="M59" s="386"/>
      <c r="N59" s="386"/>
      <c r="O59" s="386"/>
      <c r="P59" s="386"/>
    </row>
    <row r="60" spans="1:16">
      <c r="A60" s="710" t="s">
        <v>444</v>
      </c>
      <c r="B60" s="415">
        <v>5844</v>
      </c>
      <c r="C60" s="415">
        <v>1819</v>
      </c>
      <c r="D60" s="416">
        <v>245</v>
      </c>
      <c r="E60" s="415">
        <v>582</v>
      </c>
      <c r="F60" s="415">
        <v>3039</v>
      </c>
      <c r="G60" s="415">
        <v>2534</v>
      </c>
      <c r="H60" s="415">
        <v>488</v>
      </c>
      <c r="I60" s="415">
        <v>159</v>
      </c>
      <c r="J60" s="415">
        <v>106</v>
      </c>
      <c r="K60" s="386"/>
      <c r="L60" s="386"/>
      <c r="M60" s="386"/>
      <c r="N60" s="386"/>
      <c r="O60" s="386"/>
      <c r="P60" s="386"/>
    </row>
    <row r="61" spans="1:16">
      <c r="A61" s="710" t="s">
        <v>445</v>
      </c>
      <c r="B61" s="1132">
        <v>1137</v>
      </c>
      <c r="C61" s="1132">
        <v>92</v>
      </c>
      <c r="D61" s="415">
        <v>75</v>
      </c>
      <c r="E61" s="1132">
        <v>169</v>
      </c>
      <c r="F61" s="1132">
        <v>752</v>
      </c>
      <c r="G61" s="1132">
        <v>670</v>
      </c>
      <c r="H61" s="1132">
        <v>78</v>
      </c>
      <c r="I61" s="1132">
        <v>48</v>
      </c>
      <c r="J61" s="1132">
        <v>52</v>
      </c>
      <c r="K61" s="386"/>
      <c r="L61" s="386"/>
      <c r="M61" s="386"/>
      <c r="N61" s="386"/>
      <c r="O61" s="386"/>
      <c r="P61" s="386"/>
    </row>
    <row r="62" spans="1:16">
      <c r="A62" s="710" t="s">
        <v>446</v>
      </c>
      <c r="B62" s="415">
        <v>253</v>
      </c>
      <c r="C62" s="415">
        <v>161</v>
      </c>
      <c r="D62" s="416">
        <v>13</v>
      </c>
      <c r="E62" s="415">
        <v>5</v>
      </c>
      <c r="F62" s="415">
        <v>63</v>
      </c>
      <c r="G62" s="415">
        <v>52</v>
      </c>
      <c r="H62" s="415">
        <v>11</v>
      </c>
      <c r="I62" s="415">
        <v>9</v>
      </c>
      <c r="J62" s="415">
        <v>6</v>
      </c>
      <c r="K62" s="386"/>
      <c r="L62" s="386"/>
      <c r="M62" s="386"/>
      <c r="N62" s="386"/>
      <c r="O62" s="386"/>
      <c r="P62" s="386"/>
    </row>
    <row r="63" spans="1:16">
      <c r="A63" s="710" t="s">
        <v>447</v>
      </c>
      <c r="B63" s="1132">
        <v>1557</v>
      </c>
      <c r="C63" s="1132">
        <v>342</v>
      </c>
      <c r="D63" s="415">
        <v>50</v>
      </c>
      <c r="E63" s="1132">
        <v>22</v>
      </c>
      <c r="F63" s="1132">
        <v>1104</v>
      </c>
      <c r="G63" s="1132">
        <v>970</v>
      </c>
      <c r="H63" s="1132">
        <v>129</v>
      </c>
      <c r="I63" s="1132">
        <v>39</v>
      </c>
      <c r="J63" s="1132">
        <v>60</v>
      </c>
      <c r="K63" s="386"/>
      <c r="L63" s="386"/>
      <c r="M63" s="386"/>
      <c r="N63" s="386"/>
      <c r="O63" s="386"/>
      <c r="P63" s="386"/>
    </row>
    <row r="64" spans="1:16">
      <c r="A64" s="710" t="s">
        <v>448</v>
      </c>
      <c r="B64" s="415">
        <v>1984</v>
      </c>
      <c r="C64" s="415">
        <v>188</v>
      </c>
      <c r="D64" s="416">
        <v>45</v>
      </c>
      <c r="E64" s="415">
        <v>98</v>
      </c>
      <c r="F64" s="415">
        <v>1619</v>
      </c>
      <c r="G64" s="415">
        <v>1499</v>
      </c>
      <c r="H64" s="415">
        <v>111</v>
      </c>
      <c r="I64" s="415">
        <v>33</v>
      </c>
      <c r="J64" s="415">
        <v>73</v>
      </c>
      <c r="K64" s="386"/>
      <c r="L64" s="386"/>
      <c r="M64" s="386"/>
      <c r="N64" s="386"/>
      <c r="O64" s="386"/>
      <c r="P64" s="386"/>
    </row>
    <row r="65" spans="1:16">
      <c r="A65" s="710" t="s">
        <v>449</v>
      </c>
      <c r="B65" s="1132">
        <v>3060</v>
      </c>
      <c r="C65" s="1132">
        <v>70</v>
      </c>
      <c r="D65" s="415">
        <v>44</v>
      </c>
      <c r="E65" s="1132">
        <v>15</v>
      </c>
      <c r="F65" s="1132">
        <v>2894</v>
      </c>
      <c r="G65" s="1132">
        <v>2650</v>
      </c>
      <c r="H65" s="1132">
        <v>222</v>
      </c>
      <c r="I65" s="1132">
        <v>37</v>
      </c>
      <c r="J65" s="1132">
        <v>114</v>
      </c>
      <c r="K65" s="386"/>
      <c r="L65" s="386"/>
      <c r="M65" s="386"/>
      <c r="N65" s="386"/>
      <c r="O65" s="386"/>
      <c r="P65" s="386"/>
    </row>
    <row r="66" spans="1:16">
      <c r="A66" s="710" t="s">
        <v>450</v>
      </c>
      <c r="B66" s="415">
        <v>1027</v>
      </c>
      <c r="C66" s="415">
        <v>52</v>
      </c>
      <c r="D66" s="416">
        <v>41</v>
      </c>
      <c r="E66" s="415">
        <v>12</v>
      </c>
      <c r="F66" s="415">
        <v>893</v>
      </c>
      <c r="G66" s="415">
        <v>797</v>
      </c>
      <c r="H66" s="415">
        <v>91</v>
      </c>
      <c r="I66" s="415">
        <v>29</v>
      </c>
      <c r="J66" s="415">
        <v>29</v>
      </c>
      <c r="K66" s="386"/>
      <c r="L66" s="386"/>
      <c r="M66" s="386"/>
      <c r="N66" s="386"/>
      <c r="O66" s="386"/>
      <c r="P66" s="386"/>
    </row>
    <row r="67" spans="1:16" ht="20.25" customHeight="1">
      <c r="A67" s="710" t="s">
        <v>451</v>
      </c>
      <c r="B67" s="1154">
        <v>36863</v>
      </c>
      <c r="C67" s="1154">
        <v>4136</v>
      </c>
      <c r="D67" s="1154">
        <v>1347</v>
      </c>
      <c r="E67" s="1154">
        <v>1201</v>
      </c>
      <c r="F67" s="1154">
        <v>29354</v>
      </c>
      <c r="G67" s="1154">
        <v>25798</v>
      </c>
      <c r="H67" s="1154">
        <v>3555</v>
      </c>
      <c r="I67" s="1154">
        <v>824</v>
      </c>
      <c r="J67" s="1154">
        <v>1251</v>
      </c>
      <c r="K67" s="386"/>
      <c r="L67" s="386"/>
      <c r="M67" s="386"/>
      <c r="N67" s="386"/>
      <c r="O67" s="386"/>
      <c r="P67" s="386"/>
    </row>
    <row r="68" spans="1:16" s="368" customFormat="1">
      <c r="A68" s="643"/>
      <c r="B68" s="332"/>
      <c r="C68" s="37"/>
      <c r="D68" s="37"/>
      <c r="E68" s="37"/>
      <c r="F68" s="37"/>
      <c r="G68" s="37"/>
      <c r="H68" s="37"/>
      <c r="I68" s="37"/>
      <c r="J68" s="37"/>
    </row>
    <row r="69" spans="1:16" s="368" customFormat="1" ht="13">
      <c r="A69" s="135"/>
      <c r="B69" s="1360" t="s">
        <v>731</v>
      </c>
      <c r="C69" s="1360"/>
      <c r="D69" s="1360"/>
      <c r="E69" s="1360"/>
      <c r="F69" s="1360"/>
      <c r="G69" s="1360"/>
      <c r="H69" s="1360"/>
      <c r="I69" s="1360"/>
      <c r="J69" s="1360"/>
    </row>
    <row r="70" spans="1:16" s="368" customFormat="1">
      <c r="A70" s="643"/>
      <c r="B70" s="332"/>
      <c r="C70" s="342"/>
      <c r="D70" s="342"/>
      <c r="E70" s="342"/>
      <c r="F70" s="342"/>
      <c r="G70" s="342"/>
      <c r="H70" s="342"/>
      <c r="I70" s="342"/>
      <c r="J70" s="342"/>
    </row>
    <row r="71" spans="1:16" s="368" customFormat="1">
      <c r="A71" s="710" t="s">
        <v>435</v>
      </c>
      <c r="B71" s="345">
        <v>100</v>
      </c>
      <c r="C71" s="346">
        <v>10.126142807545422</v>
      </c>
      <c r="D71" s="346">
        <v>6.7237588242101607</v>
      </c>
      <c r="E71" s="346">
        <v>2.1872468464298112</v>
      </c>
      <c r="F71" s="346">
        <v>77.861358639046401</v>
      </c>
      <c r="G71" s="346">
        <v>66.138178451568109</v>
      </c>
      <c r="H71" s="346">
        <v>10.820506885777109</v>
      </c>
      <c r="I71" s="346">
        <v>3.1130656174053928</v>
      </c>
      <c r="J71" s="346" t="s">
        <v>360</v>
      </c>
    </row>
    <row r="72" spans="1:16" s="368" customFormat="1">
      <c r="A72" s="710" t="s">
        <v>436</v>
      </c>
      <c r="B72" s="345">
        <v>100</v>
      </c>
      <c r="C72" s="346">
        <v>4.6771046971137009</v>
      </c>
      <c r="D72" s="346">
        <v>4.2519133610124555</v>
      </c>
      <c r="E72" s="346">
        <v>1.11550197588915</v>
      </c>
      <c r="F72" s="346">
        <v>87.624430993947271</v>
      </c>
      <c r="G72" s="346">
        <v>73.763193437046667</v>
      </c>
      <c r="H72" s="346">
        <v>12.900805362413086</v>
      </c>
      <c r="I72" s="346">
        <v>2.3260467210244609</v>
      </c>
      <c r="J72" s="346" t="s">
        <v>360</v>
      </c>
    </row>
    <row r="73" spans="1:16" s="368" customFormat="1">
      <c r="A73" s="710" t="s">
        <v>437</v>
      </c>
      <c r="B73" s="345">
        <v>100</v>
      </c>
      <c r="C73" s="346">
        <v>43.863636363636367</v>
      </c>
      <c r="D73" s="346">
        <v>16.59090909090909</v>
      </c>
      <c r="E73" s="346">
        <v>13.636363636363637</v>
      </c>
      <c r="F73" s="346">
        <v>14.318181818181818</v>
      </c>
      <c r="G73" s="346">
        <v>14.090909090909092</v>
      </c>
      <c r="H73" s="346">
        <v>0.22727272727272727</v>
      </c>
      <c r="I73" s="346">
        <v>11.818181818181818</v>
      </c>
      <c r="J73" s="346" t="s">
        <v>360</v>
      </c>
    </row>
    <row r="74" spans="1:16" s="368" customFormat="1">
      <c r="A74" s="710" t="s">
        <v>438</v>
      </c>
      <c r="B74" s="345">
        <v>100</v>
      </c>
      <c r="C74" s="346">
        <v>22.515463917525775</v>
      </c>
      <c r="D74" s="346">
        <v>2.6666666666666665</v>
      </c>
      <c r="E74" s="346">
        <v>0.60481099656357384</v>
      </c>
      <c r="F74" s="346">
        <v>72.618556701030926</v>
      </c>
      <c r="G74" s="346">
        <v>65.993127147766316</v>
      </c>
      <c r="H74" s="346">
        <v>6.1993127147766325</v>
      </c>
      <c r="I74" s="346">
        <v>1.5945017182130585</v>
      </c>
      <c r="J74" s="346" t="s">
        <v>360</v>
      </c>
    </row>
    <row r="75" spans="1:16" s="368" customFormat="1">
      <c r="A75" s="710" t="s">
        <v>439</v>
      </c>
      <c r="B75" s="345">
        <v>100</v>
      </c>
      <c r="C75" s="346">
        <v>55.495495495495497</v>
      </c>
      <c r="D75" s="346">
        <v>3.7837837837837838</v>
      </c>
      <c r="E75" s="346">
        <v>2.1621621621621623</v>
      </c>
      <c r="F75" s="346">
        <v>35.315315315315317</v>
      </c>
      <c r="G75" s="346">
        <v>34.234234234234236</v>
      </c>
      <c r="H75" s="346">
        <v>1.0810810810810811</v>
      </c>
      <c r="I75" s="346">
        <v>3.2432432432432434</v>
      </c>
      <c r="J75" s="346" t="s">
        <v>360</v>
      </c>
    </row>
    <row r="76" spans="1:16" s="368" customFormat="1">
      <c r="A76" s="710" t="s">
        <v>440</v>
      </c>
      <c r="B76" s="345">
        <v>100</v>
      </c>
      <c r="C76" s="346">
        <v>14.069591527987898</v>
      </c>
      <c r="D76" s="346">
        <v>7.1104387291981848</v>
      </c>
      <c r="E76" s="346">
        <v>4.689863842662632</v>
      </c>
      <c r="F76" s="346">
        <v>69.7428139183056</v>
      </c>
      <c r="G76" s="346">
        <v>68.986384266263244</v>
      </c>
      <c r="H76" s="346">
        <v>0.75642965204236001</v>
      </c>
      <c r="I76" s="346">
        <v>4.3872919818456886</v>
      </c>
      <c r="J76" s="346" t="s">
        <v>360</v>
      </c>
    </row>
    <row r="77" spans="1:16" s="368" customFormat="1">
      <c r="A77" s="710" t="s">
        <v>441</v>
      </c>
      <c r="B77" s="345">
        <v>100</v>
      </c>
      <c r="C77" s="346">
        <v>7.457358191193971</v>
      </c>
      <c r="D77" s="346">
        <v>7.715192383974613</v>
      </c>
      <c r="E77" s="346">
        <v>2.1420071400238001</v>
      </c>
      <c r="F77" s="346">
        <v>78.560095200317335</v>
      </c>
      <c r="G77" s="346">
        <v>70.249900833002783</v>
      </c>
      <c r="H77" s="346">
        <v>7.7945259817532726</v>
      </c>
      <c r="I77" s="346">
        <v>4.1451804839349462</v>
      </c>
      <c r="J77" s="346" t="s">
        <v>360</v>
      </c>
    </row>
    <row r="78" spans="1:16" s="368" customFormat="1">
      <c r="A78" s="710" t="s">
        <v>442</v>
      </c>
      <c r="B78" s="345">
        <v>100</v>
      </c>
      <c r="C78" s="346">
        <v>2.3800760642865906</v>
      </c>
      <c r="D78" s="346">
        <v>1.5335541651331126</v>
      </c>
      <c r="E78" s="346">
        <v>1.8034596981965403</v>
      </c>
      <c r="F78" s="346">
        <v>93.240093240093245</v>
      </c>
      <c r="G78" s="346">
        <v>87.461661145871673</v>
      </c>
      <c r="H78" s="346">
        <v>5.2999631947000365</v>
      </c>
      <c r="I78" s="346">
        <v>1.0428168322905165</v>
      </c>
      <c r="J78" s="346" t="s">
        <v>360</v>
      </c>
    </row>
    <row r="79" spans="1:16" s="368" customFormat="1">
      <c r="A79" s="710" t="s">
        <v>443</v>
      </c>
      <c r="B79" s="345">
        <v>100</v>
      </c>
      <c r="C79" s="346">
        <v>4.3686064061713905</v>
      </c>
      <c r="D79" s="346">
        <v>2.1717256414556432</v>
      </c>
      <c r="E79" s="346">
        <v>0.58695287606909274</v>
      </c>
      <c r="F79" s="346">
        <v>91.518530940801611</v>
      </c>
      <c r="G79" s="346">
        <v>80.01006204930404</v>
      </c>
      <c r="H79" s="346">
        <v>10.63642461848063</v>
      </c>
      <c r="I79" s="346">
        <v>1.3499916149589133</v>
      </c>
      <c r="J79" s="346" t="s">
        <v>360</v>
      </c>
    </row>
    <row r="80" spans="1:16" s="368" customFormat="1">
      <c r="A80" s="710" t="s">
        <v>444</v>
      </c>
      <c r="B80" s="345">
        <v>100</v>
      </c>
      <c r="C80" s="346">
        <v>31.125388812401205</v>
      </c>
      <c r="D80" s="346">
        <v>4.1966243434806998</v>
      </c>
      <c r="E80" s="346">
        <v>9.9535974708071997</v>
      </c>
      <c r="F80" s="346">
        <v>52.006526949161184</v>
      </c>
      <c r="G80" s="346">
        <v>43.358319310590993</v>
      </c>
      <c r="H80" s="346">
        <v>8.3524552547039921</v>
      </c>
      <c r="I80" s="346">
        <v>2.717862424149712</v>
      </c>
      <c r="J80" s="346" t="s">
        <v>360</v>
      </c>
    </row>
    <row r="81" spans="1:18" s="368" customFormat="1">
      <c r="A81" s="710" t="s">
        <v>445</v>
      </c>
      <c r="B81" s="345">
        <v>100</v>
      </c>
      <c r="C81" s="346">
        <v>8.0733944954128436</v>
      </c>
      <c r="D81" s="346">
        <v>6.6055045871559637</v>
      </c>
      <c r="E81" s="346">
        <v>14.888597640891218</v>
      </c>
      <c r="F81" s="346">
        <v>66.159895150720843</v>
      </c>
      <c r="G81" s="346">
        <v>58.951507208387945</v>
      </c>
      <c r="H81" s="346">
        <v>6.8938401048492794</v>
      </c>
      <c r="I81" s="346">
        <v>4.2463958060288336</v>
      </c>
      <c r="J81" s="346" t="s">
        <v>360</v>
      </c>
    </row>
    <row r="82" spans="1:18" s="368" customFormat="1">
      <c r="A82" s="710" t="s">
        <v>446</v>
      </c>
      <c r="B82" s="345">
        <v>100</v>
      </c>
      <c r="C82" s="346">
        <v>63.839811542991754</v>
      </c>
      <c r="D82" s="346">
        <v>5.3003533568904597</v>
      </c>
      <c r="E82" s="346">
        <v>2.1201413427561837</v>
      </c>
      <c r="F82" s="346">
        <v>25.088339222614842</v>
      </c>
      <c r="G82" s="346">
        <v>20.730270906949354</v>
      </c>
      <c r="H82" s="346">
        <v>4.1224970553592462</v>
      </c>
      <c r="I82" s="346">
        <v>3.7691401648998824</v>
      </c>
      <c r="J82" s="346" t="s">
        <v>360</v>
      </c>
    </row>
    <row r="83" spans="1:18" s="368" customFormat="1">
      <c r="A83" s="710" t="s">
        <v>447</v>
      </c>
      <c r="B83" s="345">
        <v>100</v>
      </c>
      <c r="C83" s="346">
        <v>21.928817451205511</v>
      </c>
      <c r="D83" s="346">
        <v>3.2338308457711444</v>
      </c>
      <c r="E83" s="346">
        <v>1.3968618446230388</v>
      </c>
      <c r="F83" s="346">
        <v>70.914657481821664</v>
      </c>
      <c r="G83" s="346">
        <v>62.303865288939917</v>
      </c>
      <c r="H83" s="346">
        <v>8.2663605051664746</v>
      </c>
      <c r="I83" s="346">
        <v>2.5258323765786455</v>
      </c>
      <c r="J83" s="346" t="s">
        <v>360</v>
      </c>
    </row>
    <row r="84" spans="1:18" s="368" customFormat="1">
      <c r="A84" s="710" t="s">
        <v>448</v>
      </c>
      <c r="B84" s="345">
        <v>100</v>
      </c>
      <c r="C84" s="346">
        <v>9.4923400420546713</v>
      </c>
      <c r="D84" s="346">
        <v>2.2979873835986782</v>
      </c>
      <c r="E84" s="346">
        <v>4.9414238510063084</v>
      </c>
      <c r="F84" s="346">
        <v>81.616100931210568</v>
      </c>
      <c r="G84" s="346">
        <v>75.548212676479423</v>
      </c>
      <c r="H84" s="346">
        <v>5.6022829678582156</v>
      </c>
      <c r="I84" s="346">
        <v>1.6521477921297687</v>
      </c>
      <c r="J84" s="346" t="s">
        <v>360</v>
      </c>
    </row>
    <row r="85" spans="1:18" s="368" customFormat="1">
      <c r="A85" s="710" t="s">
        <v>449</v>
      </c>
      <c r="B85" s="345">
        <v>100</v>
      </c>
      <c r="C85" s="346">
        <v>2.2981789852955496</v>
      </c>
      <c r="D85" s="346">
        <v>1.4217547959879249</v>
      </c>
      <c r="E85" s="346">
        <v>0.48690232739312495</v>
      </c>
      <c r="F85" s="346">
        <v>94.585646119388457</v>
      </c>
      <c r="G85" s="346">
        <v>86.580971857045483</v>
      </c>
      <c r="H85" s="346">
        <v>7.2548446781575615</v>
      </c>
      <c r="I85" s="346">
        <v>1.2075177719349499</v>
      </c>
      <c r="J85" s="346" t="s">
        <v>360</v>
      </c>
    </row>
    <row r="86" spans="1:18" s="368" customFormat="1">
      <c r="A86" s="710" t="s">
        <v>450</v>
      </c>
      <c r="B86" s="345">
        <v>100</v>
      </c>
      <c r="C86" s="346">
        <v>5.0768784450246587</v>
      </c>
      <c r="D86" s="346">
        <v>4.0034812880765882</v>
      </c>
      <c r="E86" s="346">
        <v>1.1314186248912097</v>
      </c>
      <c r="F86" s="346">
        <v>86.945169712793728</v>
      </c>
      <c r="G86" s="346">
        <v>77.574702639976792</v>
      </c>
      <c r="H86" s="346">
        <v>8.9062953292718312</v>
      </c>
      <c r="I86" s="346">
        <v>2.843051929213809</v>
      </c>
      <c r="J86" s="346" t="s">
        <v>360</v>
      </c>
    </row>
    <row r="87" spans="1:18" s="368" customFormat="1" ht="20.149999999999999" customHeight="1">
      <c r="A87" s="710" t="s">
        <v>451</v>
      </c>
      <c r="B87" s="345">
        <v>100</v>
      </c>
      <c r="C87" s="346">
        <v>11.220513815459734</v>
      </c>
      <c r="D87" s="346">
        <v>3.6555593280626022</v>
      </c>
      <c r="E87" s="346">
        <v>3.2570209050783334</v>
      </c>
      <c r="F87" s="346">
        <v>79.629270343244244</v>
      </c>
      <c r="G87" s="346">
        <v>69.984317149278098</v>
      </c>
      <c r="H87" s="346">
        <v>9.6449531939661437</v>
      </c>
      <c r="I87" s="346">
        <v>2.2352104250537583</v>
      </c>
      <c r="J87" s="346" t="s">
        <v>360</v>
      </c>
    </row>
    <row r="88" spans="1:18" ht="13">
      <c r="B88" s="182"/>
      <c r="C88" s="388"/>
      <c r="D88" s="388"/>
      <c r="E88" s="388"/>
      <c r="F88" s="388"/>
      <c r="G88" s="388"/>
      <c r="H88" s="388"/>
      <c r="I88" s="388"/>
      <c r="J88" s="388"/>
    </row>
    <row r="89" spans="1:18" s="374" customFormat="1" ht="33.75" customHeight="1">
      <c r="A89" s="248"/>
      <c r="B89" s="1401" t="s">
        <v>1476</v>
      </c>
      <c r="C89" s="1401"/>
      <c r="D89" s="1401"/>
      <c r="E89" s="1401"/>
      <c r="F89" s="1401"/>
      <c r="G89" s="1401"/>
      <c r="H89" s="1401"/>
      <c r="I89" s="1401"/>
      <c r="J89" s="1401"/>
      <c r="K89" s="371"/>
      <c r="L89" s="371"/>
      <c r="M89" s="371"/>
      <c r="N89" s="371"/>
      <c r="O89" s="371"/>
      <c r="P89" s="371"/>
      <c r="Q89" s="371"/>
      <c r="R89" s="371"/>
    </row>
    <row r="90" spans="1:18">
      <c r="B90" s="1402" t="s">
        <v>1475</v>
      </c>
      <c r="C90" s="1402"/>
      <c r="D90" s="1402"/>
      <c r="E90" s="1402"/>
      <c r="F90" s="1402"/>
      <c r="G90" s="1010"/>
      <c r="H90" s="1010"/>
      <c r="I90" s="1010"/>
      <c r="J90" s="1010"/>
    </row>
  </sheetData>
  <sheetProtection selectLockedCells="1"/>
  <mergeCells count="15">
    <mergeCell ref="B90:F90"/>
    <mergeCell ref="B9:J9"/>
    <mergeCell ref="B29:J29"/>
    <mergeCell ref="B49:J49"/>
    <mergeCell ref="B69:J69"/>
    <mergeCell ref="B89:J89"/>
    <mergeCell ref="A5:A7"/>
    <mergeCell ref="B5:B7"/>
    <mergeCell ref="C5:I5"/>
    <mergeCell ref="J5:J7"/>
    <mergeCell ref="C6:D6"/>
    <mergeCell ref="E6:E7"/>
    <mergeCell ref="F6:F7"/>
    <mergeCell ref="G6:H6"/>
    <mergeCell ref="I6:I7"/>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 (N&amp;Y2&amp;YO)-Emissionen*) 2012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6">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4296875" defaultRowHeight="12.5"/>
  <cols>
    <col min="1" max="1" width="23" style="643" bestFit="1" customWidth="1"/>
    <col min="2" max="2" width="12.453125" style="136" customWidth="1"/>
    <col min="3" max="10" width="12.453125" style="376" customWidth="1"/>
    <col min="11" max="16384" width="11.54296875" style="135"/>
  </cols>
  <sheetData>
    <row r="1" spans="1:16" ht="13">
      <c r="A1" s="160" t="s">
        <v>322</v>
      </c>
    </row>
    <row r="3" spans="1:16" ht="15">
      <c r="A3" s="692" t="s">
        <v>1175</v>
      </c>
      <c r="B3" s="407" t="s">
        <v>1701</v>
      </c>
      <c r="D3" s="407"/>
      <c r="E3" s="407"/>
      <c r="F3" s="407"/>
      <c r="G3" s="407"/>
      <c r="H3" s="407"/>
      <c r="I3" s="407"/>
      <c r="J3" s="407"/>
    </row>
    <row r="5" spans="1:16" ht="15.75" customHeight="1">
      <c r="A5" s="1403" t="s">
        <v>433</v>
      </c>
      <c r="B5" s="1369" t="s">
        <v>456</v>
      </c>
      <c r="C5" s="1374" t="s">
        <v>507</v>
      </c>
      <c r="D5" s="1372"/>
      <c r="E5" s="1372"/>
      <c r="F5" s="1372"/>
      <c r="G5" s="1372"/>
      <c r="H5" s="1372"/>
      <c r="I5" s="1373"/>
      <c r="J5" s="1374" t="s">
        <v>1098</v>
      </c>
    </row>
    <row r="6" spans="1:16" ht="15.75" customHeight="1">
      <c r="A6" s="1403"/>
      <c r="B6" s="1369"/>
      <c r="C6" s="1382" t="s">
        <v>778</v>
      </c>
      <c r="D6" s="1403"/>
      <c r="E6" s="1288" t="s">
        <v>1106</v>
      </c>
      <c r="F6" s="1288" t="s">
        <v>1100</v>
      </c>
      <c r="G6" s="1382" t="s">
        <v>525</v>
      </c>
      <c r="H6" s="1403"/>
      <c r="I6" s="1288" t="s">
        <v>1107</v>
      </c>
      <c r="J6" s="1374"/>
    </row>
    <row r="7" spans="1:16" ht="79.5" customHeight="1">
      <c r="A7" s="1403"/>
      <c r="B7" s="1369"/>
      <c r="C7" s="644" t="s">
        <v>1103</v>
      </c>
      <c r="D7" s="644" t="s">
        <v>648</v>
      </c>
      <c r="E7" s="1375"/>
      <c r="F7" s="1375"/>
      <c r="G7" s="641" t="s">
        <v>1108</v>
      </c>
      <c r="H7" s="641" t="s">
        <v>1109</v>
      </c>
      <c r="I7" s="1375"/>
      <c r="J7" s="1374"/>
    </row>
    <row r="8" spans="1:16">
      <c r="A8" s="387"/>
      <c r="B8" s="387"/>
      <c r="C8" s="387"/>
      <c r="D8" s="387"/>
      <c r="E8" s="387"/>
      <c r="F8" s="387"/>
      <c r="G8" s="387"/>
      <c r="H8" s="387"/>
      <c r="I8" s="387"/>
      <c r="J8" s="387"/>
    </row>
    <row r="9" spans="1:16" ht="13">
      <c r="B9" s="1411" t="s">
        <v>486</v>
      </c>
      <c r="C9" s="1411"/>
      <c r="D9" s="1411"/>
      <c r="E9" s="1411"/>
      <c r="F9" s="1411"/>
      <c r="G9" s="1411"/>
      <c r="H9" s="1411"/>
      <c r="I9" s="1411"/>
      <c r="J9" s="1411"/>
    </row>
    <row r="10" spans="1:16" s="386" customFormat="1">
      <c r="A10" s="643"/>
      <c r="B10" s="332"/>
      <c r="C10" s="342"/>
      <c r="D10" s="347"/>
      <c r="E10" s="342"/>
      <c r="F10" s="342"/>
      <c r="G10" s="342"/>
      <c r="H10" s="342"/>
      <c r="I10" s="342"/>
      <c r="J10" s="342"/>
    </row>
    <row r="11" spans="1:16" s="386" customFormat="1">
      <c r="A11" s="710" t="s">
        <v>435</v>
      </c>
      <c r="B11" s="1132">
        <v>8818</v>
      </c>
      <c r="C11" s="1132">
        <v>778</v>
      </c>
      <c r="D11" s="415">
        <v>600</v>
      </c>
      <c r="E11" s="1132">
        <v>176</v>
      </c>
      <c r="F11" s="1132">
        <v>6992</v>
      </c>
      <c r="G11" s="1132">
        <v>5981</v>
      </c>
      <c r="H11" s="1132">
        <v>928</v>
      </c>
      <c r="I11" s="1132">
        <v>273</v>
      </c>
      <c r="J11" s="1132">
        <v>326</v>
      </c>
    </row>
    <row r="12" spans="1:16">
      <c r="A12" s="710" t="s">
        <v>436</v>
      </c>
      <c r="B12" s="1132">
        <v>19330</v>
      </c>
      <c r="C12" s="415">
        <v>916</v>
      </c>
      <c r="D12" s="416">
        <v>888</v>
      </c>
      <c r="E12" s="415">
        <v>208</v>
      </c>
      <c r="F12" s="415">
        <v>16883</v>
      </c>
      <c r="G12" s="415">
        <v>14132</v>
      </c>
      <c r="H12" s="415">
        <v>2543</v>
      </c>
      <c r="I12" s="415">
        <v>434</v>
      </c>
      <c r="J12" s="415">
        <v>934</v>
      </c>
      <c r="K12" s="386"/>
      <c r="L12" s="386"/>
      <c r="M12" s="386"/>
      <c r="N12" s="386"/>
      <c r="O12" s="386"/>
      <c r="P12" s="386"/>
    </row>
    <row r="13" spans="1:16">
      <c r="A13" s="710" t="s">
        <v>437</v>
      </c>
      <c r="B13" s="1132">
        <v>440</v>
      </c>
      <c r="C13" s="1132">
        <v>196</v>
      </c>
      <c r="D13" s="415">
        <v>74</v>
      </c>
      <c r="E13" s="1132">
        <v>56</v>
      </c>
      <c r="F13" s="1132">
        <v>59</v>
      </c>
      <c r="G13" s="1132">
        <v>58</v>
      </c>
      <c r="H13" s="1132">
        <v>1</v>
      </c>
      <c r="I13" s="1132">
        <v>55</v>
      </c>
      <c r="J13" s="1132">
        <v>0</v>
      </c>
      <c r="K13" s="386"/>
      <c r="L13" s="386"/>
      <c r="M13" s="386"/>
      <c r="N13" s="386"/>
      <c r="O13" s="386"/>
      <c r="P13" s="386"/>
    </row>
    <row r="14" spans="1:16">
      <c r="A14" s="710" t="s">
        <v>438</v>
      </c>
      <c r="B14" s="1132">
        <v>7675</v>
      </c>
      <c r="C14" s="415">
        <v>1665</v>
      </c>
      <c r="D14" s="416">
        <v>200</v>
      </c>
      <c r="E14" s="415">
        <v>41</v>
      </c>
      <c r="F14" s="415">
        <v>5659</v>
      </c>
      <c r="G14" s="415">
        <v>5176</v>
      </c>
      <c r="H14" s="415">
        <v>439</v>
      </c>
      <c r="I14" s="415">
        <v>111</v>
      </c>
      <c r="J14" s="415">
        <v>295</v>
      </c>
      <c r="K14" s="386"/>
      <c r="L14" s="386"/>
      <c r="M14" s="386"/>
      <c r="N14" s="386"/>
      <c r="O14" s="386"/>
      <c r="P14" s="386"/>
    </row>
    <row r="15" spans="1:16">
      <c r="A15" s="710" t="s">
        <v>439</v>
      </c>
      <c r="B15" s="1132">
        <v>440</v>
      </c>
      <c r="C15" s="1132">
        <v>295</v>
      </c>
      <c r="D15" s="415">
        <v>22</v>
      </c>
      <c r="E15" s="1132">
        <v>11</v>
      </c>
      <c r="F15" s="1132">
        <v>95</v>
      </c>
      <c r="G15" s="1132">
        <v>89</v>
      </c>
      <c r="H15" s="1132">
        <v>6</v>
      </c>
      <c r="I15" s="1132">
        <v>17</v>
      </c>
      <c r="J15" s="1132">
        <v>0</v>
      </c>
      <c r="K15" s="386"/>
      <c r="L15" s="386"/>
      <c r="M15" s="386"/>
      <c r="N15" s="386"/>
      <c r="O15" s="386"/>
      <c r="P15" s="386"/>
    </row>
    <row r="16" spans="1:16">
      <c r="A16" s="710" t="s">
        <v>440</v>
      </c>
      <c r="B16" s="1132">
        <v>567</v>
      </c>
      <c r="C16" s="415">
        <v>86</v>
      </c>
      <c r="D16" s="416">
        <v>47</v>
      </c>
      <c r="E16" s="415">
        <v>29</v>
      </c>
      <c r="F16" s="415">
        <v>376</v>
      </c>
      <c r="G16" s="415">
        <v>370</v>
      </c>
      <c r="H16" s="415">
        <v>5</v>
      </c>
      <c r="I16" s="415">
        <v>29</v>
      </c>
      <c r="J16" s="415">
        <v>0</v>
      </c>
      <c r="K16" s="386"/>
      <c r="L16" s="386"/>
      <c r="M16" s="386"/>
      <c r="N16" s="386"/>
      <c r="O16" s="386"/>
      <c r="P16" s="386"/>
    </row>
    <row r="17" spans="1:16">
      <c r="A17" s="710" t="s">
        <v>441</v>
      </c>
      <c r="B17" s="1132">
        <v>5237</v>
      </c>
      <c r="C17" s="1132">
        <v>368</v>
      </c>
      <c r="D17" s="415">
        <v>401</v>
      </c>
      <c r="E17" s="1132">
        <v>100</v>
      </c>
      <c r="F17" s="1132">
        <v>4164</v>
      </c>
      <c r="G17" s="1132">
        <v>3746</v>
      </c>
      <c r="H17" s="1132">
        <v>395</v>
      </c>
      <c r="I17" s="1132">
        <v>205</v>
      </c>
      <c r="J17" s="1132">
        <v>93</v>
      </c>
      <c r="K17" s="386"/>
      <c r="L17" s="386"/>
      <c r="M17" s="386"/>
      <c r="N17" s="386"/>
      <c r="O17" s="386"/>
      <c r="P17" s="386"/>
    </row>
    <row r="18" spans="1:16">
      <c r="A18" s="710" t="s">
        <v>442</v>
      </c>
      <c r="B18" s="1132">
        <v>8725</v>
      </c>
      <c r="C18" s="415">
        <v>202</v>
      </c>
      <c r="D18" s="416">
        <v>128</v>
      </c>
      <c r="E18" s="415">
        <v>179</v>
      </c>
      <c r="F18" s="415">
        <v>8129</v>
      </c>
      <c r="G18" s="415">
        <v>7654</v>
      </c>
      <c r="H18" s="415">
        <v>423</v>
      </c>
      <c r="I18" s="415">
        <v>87</v>
      </c>
      <c r="J18" s="415">
        <v>379</v>
      </c>
      <c r="K18" s="386"/>
      <c r="L18" s="386"/>
      <c r="M18" s="386"/>
      <c r="N18" s="386"/>
      <c r="O18" s="386"/>
      <c r="P18" s="386"/>
    </row>
    <row r="19" spans="1:16">
      <c r="A19" s="710" t="s">
        <v>443</v>
      </c>
      <c r="B19" s="1132">
        <v>24235</v>
      </c>
      <c r="C19" s="1132">
        <v>1012</v>
      </c>
      <c r="D19" s="415">
        <v>535</v>
      </c>
      <c r="E19" s="1132">
        <v>130</v>
      </c>
      <c r="F19" s="1132">
        <v>22211</v>
      </c>
      <c r="G19" s="1132">
        <v>19419</v>
      </c>
      <c r="H19" s="1132">
        <v>2564</v>
      </c>
      <c r="I19" s="1132">
        <v>346</v>
      </c>
      <c r="J19" s="1132">
        <v>689</v>
      </c>
      <c r="K19" s="386"/>
      <c r="L19" s="386"/>
      <c r="M19" s="386"/>
      <c r="N19" s="386"/>
      <c r="O19" s="386"/>
      <c r="P19" s="386"/>
    </row>
    <row r="20" spans="1:16">
      <c r="A20" s="710" t="s">
        <v>444</v>
      </c>
      <c r="B20" s="1132">
        <v>19702</v>
      </c>
      <c r="C20" s="415">
        <v>5735</v>
      </c>
      <c r="D20" s="416">
        <v>849</v>
      </c>
      <c r="E20" s="415">
        <v>2119</v>
      </c>
      <c r="F20" s="415">
        <v>10483</v>
      </c>
      <c r="G20" s="415">
        <v>8731</v>
      </c>
      <c r="H20" s="415">
        <v>1682</v>
      </c>
      <c r="I20" s="415">
        <v>516</v>
      </c>
      <c r="J20" s="415">
        <v>366</v>
      </c>
      <c r="K20" s="386"/>
      <c r="L20" s="386"/>
      <c r="M20" s="386"/>
      <c r="N20" s="386"/>
      <c r="O20" s="386"/>
      <c r="P20" s="386"/>
    </row>
    <row r="21" spans="1:16">
      <c r="A21" s="710" t="s">
        <v>445</v>
      </c>
      <c r="B21" s="1132">
        <v>3917</v>
      </c>
      <c r="C21" s="1132">
        <v>327</v>
      </c>
      <c r="D21" s="415">
        <v>261</v>
      </c>
      <c r="E21" s="1132">
        <v>541</v>
      </c>
      <c r="F21" s="1132">
        <v>2625</v>
      </c>
      <c r="G21" s="1132">
        <v>2347</v>
      </c>
      <c r="H21" s="1132">
        <v>264</v>
      </c>
      <c r="I21" s="1132">
        <v>164</v>
      </c>
      <c r="J21" s="1132">
        <v>181</v>
      </c>
      <c r="K21" s="386"/>
      <c r="L21" s="386"/>
      <c r="M21" s="386"/>
      <c r="N21" s="386"/>
      <c r="O21" s="386"/>
      <c r="P21" s="386"/>
    </row>
    <row r="22" spans="1:16">
      <c r="A22" s="710" t="s">
        <v>446</v>
      </c>
      <c r="B22" s="1132">
        <v>876</v>
      </c>
      <c r="C22" s="415">
        <v>562</v>
      </c>
      <c r="D22" s="416">
        <v>47</v>
      </c>
      <c r="E22" s="415">
        <v>16</v>
      </c>
      <c r="F22" s="415">
        <v>219</v>
      </c>
      <c r="G22" s="415">
        <v>182</v>
      </c>
      <c r="H22" s="415">
        <v>36</v>
      </c>
      <c r="I22" s="415">
        <v>32</v>
      </c>
      <c r="J22" s="415">
        <v>23</v>
      </c>
      <c r="K22" s="386"/>
      <c r="L22" s="386"/>
      <c r="M22" s="386"/>
      <c r="N22" s="386"/>
      <c r="O22" s="386"/>
      <c r="P22" s="386"/>
    </row>
    <row r="23" spans="1:16">
      <c r="A23" s="710" t="s">
        <v>447</v>
      </c>
      <c r="B23" s="1132">
        <v>5365</v>
      </c>
      <c r="C23" s="1132">
        <v>1247</v>
      </c>
      <c r="D23" s="415">
        <v>176</v>
      </c>
      <c r="E23" s="1132">
        <v>67</v>
      </c>
      <c r="F23" s="1132">
        <v>3742</v>
      </c>
      <c r="G23" s="1132">
        <v>3290</v>
      </c>
      <c r="H23" s="1132">
        <v>429</v>
      </c>
      <c r="I23" s="1132">
        <v>133</v>
      </c>
      <c r="J23" s="1132">
        <v>204</v>
      </c>
      <c r="K23" s="386"/>
      <c r="L23" s="386"/>
      <c r="M23" s="386"/>
      <c r="N23" s="386"/>
      <c r="O23" s="386"/>
      <c r="P23" s="386"/>
    </row>
    <row r="24" spans="1:16">
      <c r="A24" s="710" t="s">
        <v>448</v>
      </c>
      <c r="B24" s="1132">
        <v>6938</v>
      </c>
      <c r="C24" s="415">
        <v>621</v>
      </c>
      <c r="D24" s="416">
        <v>159</v>
      </c>
      <c r="E24" s="415">
        <v>336</v>
      </c>
      <c r="F24" s="415">
        <v>5707</v>
      </c>
      <c r="G24" s="415">
        <v>5293</v>
      </c>
      <c r="H24" s="415">
        <v>372</v>
      </c>
      <c r="I24" s="415">
        <v>116</v>
      </c>
      <c r="J24" s="415">
        <v>244</v>
      </c>
      <c r="K24" s="386"/>
      <c r="L24" s="386"/>
      <c r="M24" s="386"/>
      <c r="N24" s="386"/>
      <c r="O24" s="386"/>
      <c r="P24" s="386"/>
    </row>
    <row r="25" spans="1:16">
      <c r="A25" s="710" t="s">
        <v>449</v>
      </c>
      <c r="B25" s="1132">
        <v>10339</v>
      </c>
      <c r="C25" s="1132">
        <v>238</v>
      </c>
      <c r="D25" s="415">
        <v>150</v>
      </c>
      <c r="E25" s="1132">
        <v>47</v>
      </c>
      <c r="F25" s="1132">
        <v>9784</v>
      </c>
      <c r="G25" s="1132">
        <v>8959</v>
      </c>
      <c r="H25" s="1132">
        <v>745</v>
      </c>
      <c r="I25" s="1132">
        <v>120</v>
      </c>
      <c r="J25" s="1132">
        <v>383</v>
      </c>
      <c r="K25" s="386"/>
      <c r="L25" s="386"/>
      <c r="M25" s="386"/>
      <c r="N25" s="386"/>
      <c r="O25" s="386"/>
      <c r="P25" s="386"/>
    </row>
    <row r="26" spans="1:16">
      <c r="A26" s="710" t="s">
        <v>450</v>
      </c>
      <c r="B26" s="1132">
        <v>3448</v>
      </c>
      <c r="C26" s="415">
        <v>180</v>
      </c>
      <c r="D26" s="416">
        <v>144</v>
      </c>
      <c r="E26" s="415">
        <v>36</v>
      </c>
      <c r="F26" s="415">
        <v>2987</v>
      </c>
      <c r="G26" s="415">
        <v>2660</v>
      </c>
      <c r="H26" s="415">
        <v>308</v>
      </c>
      <c r="I26" s="415">
        <v>101</v>
      </c>
      <c r="J26" s="415">
        <v>99</v>
      </c>
      <c r="K26" s="386"/>
      <c r="L26" s="386"/>
      <c r="M26" s="386"/>
      <c r="N26" s="386"/>
      <c r="O26" s="386"/>
      <c r="P26" s="386"/>
    </row>
    <row r="27" spans="1:16" ht="20.25" customHeight="1">
      <c r="A27" s="710" t="s">
        <v>451</v>
      </c>
      <c r="B27" s="1132">
        <v>125526</v>
      </c>
      <c r="C27" s="1132">
        <v>13632</v>
      </c>
      <c r="D27" s="1132">
        <v>4811</v>
      </c>
      <c r="E27" s="1132">
        <v>4140</v>
      </c>
      <c r="F27" s="1132">
        <v>100193</v>
      </c>
      <c r="G27" s="1132">
        <v>88151</v>
      </c>
      <c r="H27" s="1132">
        <v>12042</v>
      </c>
      <c r="I27" s="1132">
        <v>2746</v>
      </c>
      <c r="J27" s="1132">
        <v>4265</v>
      </c>
      <c r="K27" s="386"/>
      <c r="L27" s="386"/>
      <c r="M27" s="386"/>
      <c r="N27" s="386"/>
      <c r="O27" s="386"/>
      <c r="P27" s="386"/>
    </row>
    <row r="28" spans="1:16">
      <c r="A28" s="387"/>
      <c r="B28" s="417"/>
      <c r="C28" s="417"/>
      <c r="D28" s="417"/>
      <c r="E28" s="417"/>
      <c r="F28" s="417"/>
      <c r="G28" s="417"/>
      <c r="H28" s="417"/>
      <c r="I28" s="417"/>
      <c r="J28" s="417"/>
    </row>
    <row r="29" spans="1:16" ht="13">
      <c r="B29" s="1411" t="s">
        <v>454</v>
      </c>
      <c r="C29" s="1411"/>
      <c r="D29" s="1411"/>
      <c r="E29" s="1411"/>
      <c r="F29" s="1411"/>
      <c r="G29" s="1411"/>
      <c r="H29" s="1411"/>
      <c r="I29" s="1411"/>
      <c r="J29" s="1411"/>
    </row>
    <row r="30" spans="1:16" s="386" customFormat="1">
      <c r="A30" s="643"/>
      <c r="B30" s="332"/>
      <c r="C30" s="342"/>
      <c r="D30" s="347"/>
      <c r="E30" s="342"/>
      <c r="F30" s="342"/>
      <c r="G30" s="342"/>
      <c r="H30" s="342"/>
      <c r="I30" s="342"/>
      <c r="J30" s="342"/>
    </row>
    <row r="31" spans="1:16" s="386" customFormat="1">
      <c r="A31" s="710" t="s">
        <v>435</v>
      </c>
      <c r="B31" s="310">
        <v>0.83</v>
      </c>
      <c r="C31" s="310">
        <v>7.0000000000000007E-2</v>
      </c>
      <c r="D31" s="418">
        <v>0.06</v>
      </c>
      <c r="E31" s="310">
        <v>0.02</v>
      </c>
      <c r="F31" s="310">
        <v>0.66</v>
      </c>
      <c r="G31" s="310">
        <v>0.56000000000000005</v>
      </c>
      <c r="H31" s="310">
        <v>0.09</v>
      </c>
      <c r="I31" s="310">
        <v>0.03</v>
      </c>
      <c r="J31" s="310">
        <v>0.03</v>
      </c>
    </row>
    <row r="32" spans="1:16">
      <c r="A32" s="710" t="s">
        <v>436</v>
      </c>
      <c r="B32" s="418">
        <v>1.54</v>
      </c>
      <c r="C32" s="418">
        <v>7.0000000000000007E-2</v>
      </c>
      <c r="D32" s="1145">
        <v>7.0000000000000007E-2</v>
      </c>
      <c r="E32" s="418">
        <v>0.02</v>
      </c>
      <c r="F32" s="418">
        <v>1.34</v>
      </c>
      <c r="G32" s="418">
        <v>1.1200000000000001</v>
      </c>
      <c r="H32" s="418">
        <v>0.2</v>
      </c>
      <c r="I32" s="418">
        <v>0.03</v>
      </c>
      <c r="J32" s="418">
        <v>7.0000000000000007E-2</v>
      </c>
      <c r="K32" s="386"/>
      <c r="L32" s="386"/>
      <c r="M32" s="386"/>
      <c r="N32" s="386"/>
      <c r="O32" s="386"/>
      <c r="P32" s="386"/>
    </row>
    <row r="33" spans="1:16">
      <c r="A33" s="710" t="s">
        <v>437</v>
      </c>
      <c r="B33" s="310">
        <v>0.13</v>
      </c>
      <c r="C33" s="310">
        <v>0.06</v>
      </c>
      <c r="D33" s="418">
        <v>0.02</v>
      </c>
      <c r="E33" s="310">
        <v>0.02</v>
      </c>
      <c r="F33" s="310">
        <v>0.02</v>
      </c>
      <c r="G33" s="310">
        <v>0.02</v>
      </c>
      <c r="H33" s="1223">
        <v>0</v>
      </c>
      <c r="I33" s="310">
        <v>0.02</v>
      </c>
      <c r="J33" s="310">
        <v>0</v>
      </c>
      <c r="K33" s="386"/>
      <c r="L33" s="386"/>
      <c r="M33" s="386"/>
      <c r="N33" s="386"/>
      <c r="O33" s="386"/>
      <c r="P33" s="386"/>
    </row>
    <row r="34" spans="1:16">
      <c r="A34" s="710" t="s">
        <v>438</v>
      </c>
      <c r="B34" s="418">
        <v>3.13</v>
      </c>
      <c r="C34" s="418">
        <v>0.68</v>
      </c>
      <c r="D34" s="1145">
        <v>0.08</v>
      </c>
      <c r="E34" s="418">
        <v>0.02</v>
      </c>
      <c r="F34" s="418">
        <v>2.31</v>
      </c>
      <c r="G34" s="418">
        <v>2.11</v>
      </c>
      <c r="H34" s="418">
        <v>0.18</v>
      </c>
      <c r="I34" s="418">
        <v>0.05</v>
      </c>
      <c r="J34" s="418">
        <v>0.12</v>
      </c>
      <c r="K34" s="386"/>
      <c r="L34" s="386"/>
      <c r="M34" s="386"/>
      <c r="N34" s="386"/>
      <c r="O34" s="386"/>
      <c r="P34" s="386"/>
    </row>
    <row r="35" spans="1:16">
      <c r="A35" s="710" t="s">
        <v>439</v>
      </c>
      <c r="B35" s="310">
        <v>0.67</v>
      </c>
      <c r="C35" s="310">
        <v>0.45</v>
      </c>
      <c r="D35" s="418">
        <v>0.03</v>
      </c>
      <c r="E35" s="310">
        <v>0.02</v>
      </c>
      <c r="F35" s="310">
        <v>0.15</v>
      </c>
      <c r="G35" s="310">
        <v>0.14000000000000001</v>
      </c>
      <c r="H35" s="310">
        <v>0.01</v>
      </c>
      <c r="I35" s="310">
        <v>0.03</v>
      </c>
      <c r="J35" s="310">
        <v>0</v>
      </c>
      <c r="K35" s="386"/>
      <c r="L35" s="386"/>
      <c r="M35" s="386"/>
      <c r="N35" s="386"/>
      <c r="O35" s="386"/>
      <c r="P35" s="386"/>
    </row>
    <row r="36" spans="1:16">
      <c r="A36" s="710" t="s">
        <v>440</v>
      </c>
      <c r="B36" s="418">
        <v>0.33</v>
      </c>
      <c r="C36" s="418">
        <v>0.05</v>
      </c>
      <c r="D36" s="1145">
        <v>0.03</v>
      </c>
      <c r="E36" s="418">
        <v>0.02</v>
      </c>
      <c r="F36" s="418">
        <v>0.22</v>
      </c>
      <c r="G36" s="418">
        <v>0.21</v>
      </c>
      <c r="H36" s="1223">
        <v>0</v>
      </c>
      <c r="I36" s="418">
        <v>0.02</v>
      </c>
      <c r="J36" s="418">
        <v>0</v>
      </c>
      <c r="K36" s="386"/>
      <c r="L36" s="386"/>
      <c r="M36" s="386"/>
      <c r="N36" s="386"/>
      <c r="O36" s="386"/>
      <c r="P36" s="386"/>
    </row>
    <row r="37" spans="1:16">
      <c r="A37" s="710" t="s">
        <v>441</v>
      </c>
      <c r="B37" s="310">
        <v>0.87</v>
      </c>
      <c r="C37" s="310">
        <v>0.06</v>
      </c>
      <c r="D37" s="418">
        <v>7.0000000000000007E-2</v>
      </c>
      <c r="E37" s="310">
        <v>0.02</v>
      </c>
      <c r="F37" s="310">
        <v>0.69</v>
      </c>
      <c r="G37" s="310">
        <v>0.62</v>
      </c>
      <c r="H37" s="310">
        <v>7.0000000000000007E-2</v>
      </c>
      <c r="I37" s="310">
        <v>0.03</v>
      </c>
      <c r="J37" s="310">
        <v>0.02</v>
      </c>
      <c r="K37" s="386"/>
      <c r="L37" s="386"/>
      <c r="M37" s="386"/>
      <c r="N37" s="386"/>
      <c r="O37" s="386"/>
      <c r="P37" s="386"/>
    </row>
    <row r="38" spans="1:16">
      <c r="A38" s="710" t="s">
        <v>442</v>
      </c>
      <c r="B38" s="418">
        <v>5.46</v>
      </c>
      <c r="C38" s="418">
        <v>0.13</v>
      </c>
      <c r="D38" s="1145">
        <v>0.08</v>
      </c>
      <c r="E38" s="418">
        <v>0.11</v>
      </c>
      <c r="F38" s="418">
        <v>5.09</v>
      </c>
      <c r="G38" s="418">
        <v>4.79</v>
      </c>
      <c r="H38" s="418">
        <v>0.26</v>
      </c>
      <c r="I38" s="418">
        <v>0.05</v>
      </c>
      <c r="J38" s="418">
        <v>0.24</v>
      </c>
      <c r="K38" s="386"/>
      <c r="L38" s="386"/>
      <c r="M38" s="386"/>
      <c r="N38" s="386"/>
      <c r="O38" s="386"/>
      <c r="P38" s="386"/>
    </row>
    <row r="39" spans="1:16">
      <c r="A39" s="710" t="s">
        <v>443</v>
      </c>
      <c r="B39" s="310">
        <v>3.11</v>
      </c>
      <c r="C39" s="310">
        <v>0.13</v>
      </c>
      <c r="D39" s="418">
        <v>7.0000000000000007E-2</v>
      </c>
      <c r="E39" s="310">
        <v>0.02</v>
      </c>
      <c r="F39" s="310">
        <v>2.85</v>
      </c>
      <c r="G39" s="310">
        <v>2.4900000000000002</v>
      </c>
      <c r="H39" s="310">
        <v>0.33</v>
      </c>
      <c r="I39" s="310">
        <v>0.04</v>
      </c>
      <c r="J39" s="310">
        <v>0.09</v>
      </c>
      <c r="K39" s="386"/>
      <c r="L39" s="386"/>
      <c r="M39" s="386"/>
      <c r="N39" s="386"/>
      <c r="O39" s="386"/>
      <c r="P39" s="386"/>
    </row>
    <row r="40" spans="1:16">
      <c r="A40" s="710" t="s">
        <v>444</v>
      </c>
      <c r="B40" s="418">
        <v>1.1200000000000001</v>
      </c>
      <c r="C40" s="418">
        <v>0.33</v>
      </c>
      <c r="D40" s="1145">
        <v>0.05</v>
      </c>
      <c r="E40" s="418">
        <v>0.12</v>
      </c>
      <c r="F40" s="418">
        <v>0.6</v>
      </c>
      <c r="G40" s="418">
        <v>0.5</v>
      </c>
      <c r="H40" s="418">
        <v>0.1</v>
      </c>
      <c r="I40" s="418">
        <v>0.03</v>
      </c>
      <c r="J40" s="418">
        <v>0.02</v>
      </c>
      <c r="K40" s="386"/>
      <c r="L40" s="386"/>
      <c r="M40" s="386"/>
      <c r="N40" s="386"/>
      <c r="O40" s="386"/>
      <c r="P40" s="386"/>
    </row>
    <row r="41" spans="1:16">
      <c r="A41" s="710" t="s">
        <v>445</v>
      </c>
      <c r="B41" s="310">
        <v>0.98</v>
      </c>
      <c r="C41" s="310">
        <v>0.08</v>
      </c>
      <c r="D41" s="418">
        <v>7.0000000000000007E-2</v>
      </c>
      <c r="E41" s="310">
        <v>0.14000000000000001</v>
      </c>
      <c r="F41" s="310">
        <v>0.66</v>
      </c>
      <c r="G41" s="310">
        <v>0.59</v>
      </c>
      <c r="H41" s="310">
        <v>7.0000000000000007E-2</v>
      </c>
      <c r="I41" s="310">
        <v>0.04</v>
      </c>
      <c r="J41" s="310">
        <v>0.05</v>
      </c>
      <c r="K41" s="386"/>
      <c r="L41" s="386"/>
      <c r="M41" s="386"/>
      <c r="N41" s="386"/>
      <c r="O41" s="386"/>
      <c r="P41" s="386"/>
    </row>
    <row r="42" spans="1:16">
      <c r="A42" s="710" t="s">
        <v>446</v>
      </c>
      <c r="B42" s="418">
        <v>0.88</v>
      </c>
      <c r="C42" s="418">
        <v>0.56999999999999995</v>
      </c>
      <c r="D42" s="1145">
        <v>0.05</v>
      </c>
      <c r="E42" s="418">
        <v>0.02</v>
      </c>
      <c r="F42" s="418">
        <v>0.22</v>
      </c>
      <c r="G42" s="418">
        <v>0.18</v>
      </c>
      <c r="H42" s="418">
        <v>0.04</v>
      </c>
      <c r="I42" s="418">
        <v>0.03</v>
      </c>
      <c r="J42" s="418">
        <v>0.02</v>
      </c>
      <c r="K42" s="386"/>
      <c r="L42" s="386"/>
      <c r="M42" s="386"/>
      <c r="N42" s="386"/>
      <c r="O42" s="386"/>
      <c r="P42" s="386"/>
    </row>
    <row r="43" spans="1:16">
      <c r="A43" s="710" t="s">
        <v>447</v>
      </c>
      <c r="B43" s="310">
        <v>1.33</v>
      </c>
      <c r="C43" s="310">
        <v>0.31</v>
      </c>
      <c r="D43" s="418">
        <v>0.04</v>
      </c>
      <c r="E43" s="310">
        <v>0.02</v>
      </c>
      <c r="F43" s="310">
        <v>0.92</v>
      </c>
      <c r="G43" s="310">
        <v>0.81</v>
      </c>
      <c r="H43" s="310">
        <v>0.11</v>
      </c>
      <c r="I43" s="310">
        <v>0.03</v>
      </c>
      <c r="J43" s="310">
        <v>0.05</v>
      </c>
      <c r="K43" s="386"/>
      <c r="L43" s="386"/>
      <c r="M43" s="386"/>
      <c r="N43" s="386"/>
      <c r="O43" s="386"/>
      <c r="P43" s="386"/>
    </row>
    <row r="44" spans="1:16">
      <c r="A44" s="710" t="s">
        <v>448</v>
      </c>
      <c r="B44" s="418">
        <v>3.08</v>
      </c>
      <c r="C44" s="418">
        <v>0.28000000000000003</v>
      </c>
      <c r="D44" s="1145">
        <v>7.0000000000000007E-2</v>
      </c>
      <c r="E44" s="418">
        <v>0.15</v>
      </c>
      <c r="F44" s="418">
        <v>2.5299999999999998</v>
      </c>
      <c r="G44" s="418">
        <v>2.35</v>
      </c>
      <c r="H44" s="418">
        <v>0.17</v>
      </c>
      <c r="I44" s="418">
        <v>0.05</v>
      </c>
      <c r="J44" s="418">
        <v>0.11</v>
      </c>
      <c r="K44" s="386"/>
      <c r="L44" s="386"/>
      <c r="M44" s="386"/>
      <c r="N44" s="386"/>
      <c r="O44" s="386"/>
      <c r="P44" s="386"/>
    </row>
    <row r="45" spans="1:16">
      <c r="A45" s="710" t="s">
        <v>449</v>
      </c>
      <c r="B45" s="310">
        <v>3.68</v>
      </c>
      <c r="C45" s="310">
        <v>0.08</v>
      </c>
      <c r="D45" s="418">
        <v>0.05</v>
      </c>
      <c r="E45" s="310">
        <v>0.02</v>
      </c>
      <c r="F45" s="310">
        <v>3.48</v>
      </c>
      <c r="G45" s="310">
        <v>3.19</v>
      </c>
      <c r="H45" s="310">
        <v>0.26</v>
      </c>
      <c r="I45" s="310">
        <v>0.04</v>
      </c>
      <c r="J45" s="310">
        <v>0.14000000000000001</v>
      </c>
      <c r="K45" s="386"/>
      <c r="L45" s="386"/>
      <c r="M45" s="386"/>
      <c r="N45" s="386"/>
      <c r="O45" s="386"/>
      <c r="P45" s="386"/>
    </row>
    <row r="46" spans="1:16">
      <c r="A46" s="710" t="s">
        <v>450</v>
      </c>
      <c r="B46" s="418">
        <v>1.59</v>
      </c>
      <c r="C46" s="418">
        <v>0.08</v>
      </c>
      <c r="D46" s="1145">
        <v>7.0000000000000007E-2</v>
      </c>
      <c r="E46" s="418">
        <v>0.02</v>
      </c>
      <c r="F46" s="418">
        <v>1.38</v>
      </c>
      <c r="G46" s="418">
        <v>1.23</v>
      </c>
      <c r="H46" s="418">
        <v>0.14000000000000001</v>
      </c>
      <c r="I46" s="418">
        <v>0.05</v>
      </c>
      <c r="J46" s="418">
        <v>0.05</v>
      </c>
      <c r="K46" s="386"/>
      <c r="L46" s="386"/>
      <c r="M46" s="386"/>
      <c r="N46" s="386"/>
      <c r="O46" s="386"/>
      <c r="P46" s="386"/>
    </row>
    <row r="47" spans="1:16" ht="20.25" customHeight="1">
      <c r="A47" s="710" t="s">
        <v>451</v>
      </c>
      <c r="B47" s="310">
        <v>1.56</v>
      </c>
      <c r="C47" s="310">
        <v>0.17</v>
      </c>
      <c r="D47" s="310">
        <v>0.06</v>
      </c>
      <c r="E47" s="310">
        <v>0.05</v>
      </c>
      <c r="F47" s="310">
        <v>1.24</v>
      </c>
      <c r="G47" s="310">
        <v>1.0900000000000001</v>
      </c>
      <c r="H47" s="310">
        <v>0.15</v>
      </c>
      <c r="I47" s="310">
        <v>0.03</v>
      </c>
      <c r="J47" s="310">
        <v>0.05</v>
      </c>
      <c r="K47" s="386"/>
      <c r="L47" s="386"/>
      <c r="M47" s="386"/>
      <c r="N47" s="386"/>
      <c r="O47" s="386"/>
      <c r="P47" s="386"/>
    </row>
    <row r="48" spans="1:16">
      <c r="A48" s="387"/>
      <c r="B48" s="340"/>
      <c r="C48" s="340"/>
      <c r="D48" s="340"/>
      <c r="E48" s="340"/>
      <c r="F48" s="340"/>
      <c r="G48" s="340"/>
      <c r="H48" s="340"/>
      <c r="I48" s="340"/>
      <c r="J48" s="340"/>
    </row>
    <row r="49" spans="1:16" ht="15">
      <c r="B49" s="1411" t="s">
        <v>1110</v>
      </c>
      <c r="C49" s="1411"/>
      <c r="D49" s="1411"/>
      <c r="E49" s="1411"/>
      <c r="F49" s="1411"/>
      <c r="G49" s="1411"/>
      <c r="H49" s="1411"/>
      <c r="I49" s="1411"/>
      <c r="J49" s="1411"/>
    </row>
    <row r="50" spans="1:16" s="386" customFormat="1">
      <c r="A50" s="643"/>
      <c r="B50" s="332"/>
      <c r="C50" s="342"/>
      <c r="D50" s="347"/>
      <c r="E50" s="342"/>
      <c r="F50" s="342"/>
      <c r="G50" s="342"/>
      <c r="H50" s="342"/>
      <c r="I50" s="342"/>
      <c r="J50" s="342"/>
    </row>
    <row r="51" spans="1:16" s="386" customFormat="1">
      <c r="A51" s="710" t="s">
        <v>435</v>
      </c>
      <c r="B51" s="1132">
        <v>2628</v>
      </c>
      <c r="C51" s="1132">
        <v>232</v>
      </c>
      <c r="D51" s="415">
        <v>179</v>
      </c>
      <c r="E51" s="1132">
        <v>52</v>
      </c>
      <c r="F51" s="1132">
        <v>2084</v>
      </c>
      <c r="G51" s="1132">
        <v>1782</v>
      </c>
      <c r="H51" s="1132">
        <v>277</v>
      </c>
      <c r="I51" s="1132">
        <v>81</v>
      </c>
      <c r="J51" s="1132">
        <v>97</v>
      </c>
    </row>
    <row r="52" spans="1:16">
      <c r="A52" s="710" t="s">
        <v>436</v>
      </c>
      <c r="B52" s="415">
        <v>5760</v>
      </c>
      <c r="C52" s="415">
        <v>273</v>
      </c>
      <c r="D52" s="416">
        <v>265</v>
      </c>
      <c r="E52" s="415">
        <v>62</v>
      </c>
      <c r="F52" s="415">
        <v>5031</v>
      </c>
      <c r="G52" s="415">
        <v>4211</v>
      </c>
      <c r="H52" s="415">
        <v>758</v>
      </c>
      <c r="I52" s="415">
        <v>129</v>
      </c>
      <c r="J52" s="415">
        <v>278</v>
      </c>
      <c r="K52" s="386"/>
      <c r="L52" s="386"/>
      <c r="M52" s="386"/>
      <c r="N52" s="386"/>
      <c r="O52" s="386"/>
      <c r="P52" s="386"/>
    </row>
    <row r="53" spans="1:16">
      <c r="A53" s="710" t="s">
        <v>437</v>
      </c>
      <c r="B53" s="1132">
        <v>131</v>
      </c>
      <c r="C53" s="1132">
        <v>58</v>
      </c>
      <c r="D53" s="415">
        <v>22</v>
      </c>
      <c r="E53" s="1132">
        <v>17</v>
      </c>
      <c r="F53" s="1132">
        <v>18</v>
      </c>
      <c r="G53" s="1132">
        <v>17</v>
      </c>
      <c r="H53" s="1223">
        <v>0</v>
      </c>
      <c r="I53" s="1132">
        <v>17</v>
      </c>
      <c r="J53" s="1132">
        <v>0</v>
      </c>
      <c r="K53" s="386"/>
      <c r="L53" s="386"/>
      <c r="M53" s="386"/>
      <c r="N53" s="386"/>
      <c r="O53" s="386"/>
      <c r="P53" s="386"/>
    </row>
    <row r="54" spans="1:16">
      <c r="A54" s="710" t="s">
        <v>438</v>
      </c>
      <c r="B54" s="415">
        <v>2287</v>
      </c>
      <c r="C54" s="415">
        <v>496</v>
      </c>
      <c r="D54" s="416">
        <v>60</v>
      </c>
      <c r="E54" s="415">
        <v>12</v>
      </c>
      <c r="F54" s="415">
        <v>1686</v>
      </c>
      <c r="G54" s="415">
        <v>1542</v>
      </c>
      <c r="H54" s="415">
        <v>131</v>
      </c>
      <c r="I54" s="415">
        <v>33</v>
      </c>
      <c r="J54" s="415">
        <v>88</v>
      </c>
      <c r="K54" s="386"/>
      <c r="L54" s="386"/>
      <c r="M54" s="386"/>
      <c r="N54" s="386"/>
      <c r="O54" s="386"/>
      <c r="P54" s="386"/>
    </row>
    <row r="55" spans="1:16">
      <c r="A55" s="710" t="s">
        <v>439</v>
      </c>
      <c r="B55" s="1132">
        <v>131</v>
      </c>
      <c r="C55" s="1132">
        <v>88</v>
      </c>
      <c r="D55" s="415">
        <v>6</v>
      </c>
      <c r="E55" s="1132">
        <v>3</v>
      </c>
      <c r="F55" s="1132">
        <v>28</v>
      </c>
      <c r="G55" s="1132">
        <v>27</v>
      </c>
      <c r="H55" s="1132">
        <v>2</v>
      </c>
      <c r="I55" s="1132">
        <v>5</v>
      </c>
      <c r="J55" s="1132">
        <v>0</v>
      </c>
      <c r="K55" s="386"/>
      <c r="L55" s="386"/>
      <c r="M55" s="386"/>
      <c r="N55" s="386"/>
      <c r="O55" s="386"/>
      <c r="P55" s="386"/>
    </row>
    <row r="56" spans="1:16">
      <c r="A56" s="710" t="s">
        <v>440</v>
      </c>
      <c r="B56" s="415">
        <v>169</v>
      </c>
      <c r="C56" s="415">
        <v>26</v>
      </c>
      <c r="D56" s="416">
        <v>14</v>
      </c>
      <c r="E56" s="415">
        <v>9</v>
      </c>
      <c r="F56" s="415">
        <v>112</v>
      </c>
      <c r="G56" s="415">
        <v>110</v>
      </c>
      <c r="H56" s="415">
        <v>1</v>
      </c>
      <c r="I56" s="415">
        <v>9</v>
      </c>
      <c r="J56" s="415">
        <v>0</v>
      </c>
      <c r="K56" s="386"/>
      <c r="L56" s="386"/>
      <c r="M56" s="386"/>
      <c r="N56" s="386"/>
      <c r="O56" s="386"/>
      <c r="P56" s="386"/>
    </row>
    <row r="57" spans="1:16">
      <c r="A57" s="710" t="s">
        <v>441</v>
      </c>
      <c r="B57" s="1132">
        <v>1561</v>
      </c>
      <c r="C57" s="1132">
        <v>110</v>
      </c>
      <c r="D57" s="415">
        <v>119</v>
      </c>
      <c r="E57" s="1132">
        <v>30</v>
      </c>
      <c r="F57" s="1132">
        <v>1241</v>
      </c>
      <c r="G57" s="1132">
        <v>1116</v>
      </c>
      <c r="H57" s="1132">
        <v>118</v>
      </c>
      <c r="I57" s="1132">
        <v>61</v>
      </c>
      <c r="J57" s="1132">
        <v>28</v>
      </c>
      <c r="K57" s="386"/>
      <c r="L57" s="386"/>
      <c r="M57" s="386"/>
      <c r="N57" s="386"/>
      <c r="O57" s="386"/>
      <c r="P57" s="386"/>
    </row>
    <row r="58" spans="1:16">
      <c r="A58" s="710" t="s">
        <v>442</v>
      </c>
      <c r="B58" s="415">
        <v>2600</v>
      </c>
      <c r="C58" s="415">
        <v>60</v>
      </c>
      <c r="D58" s="416">
        <v>38</v>
      </c>
      <c r="E58" s="415">
        <v>53</v>
      </c>
      <c r="F58" s="415">
        <v>2423</v>
      </c>
      <c r="G58" s="415">
        <v>2281</v>
      </c>
      <c r="H58" s="415">
        <v>126</v>
      </c>
      <c r="I58" s="415">
        <v>26</v>
      </c>
      <c r="J58" s="415">
        <v>113</v>
      </c>
      <c r="K58" s="386"/>
      <c r="L58" s="386"/>
      <c r="M58" s="386"/>
      <c r="N58" s="386"/>
      <c r="O58" s="386"/>
      <c r="P58" s="386"/>
    </row>
    <row r="59" spans="1:16">
      <c r="A59" s="710" t="s">
        <v>443</v>
      </c>
      <c r="B59" s="1132">
        <v>7222</v>
      </c>
      <c r="C59" s="1132">
        <v>302</v>
      </c>
      <c r="D59" s="415">
        <v>159</v>
      </c>
      <c r="E59" s="1132">
        <v>39</v>
      </c>
      <c r="F59" s="1132">
        <v>6619</v>
      </c>
      <c r="G59" s="1132">
        <v>5787</v>
      </c>
      <c r="H59" s="1132">
        <v>764</v>
      </c>
      <c r="I59" s="1132">
        <v>103</v>
      </c>
      <c r="J59" s="1132">
        <v>205</v>
      </c>
      <c r="K59" s="386"/>
      <c r="L59" s="386"/>
      <c r="M59" s="386"/>
      <c r="N59" s="386"/>
      <c r="O59" s="386"/>
      <c r="P59" s="386"/>
    </row>
    <row r="60" spans="1:16">
      <c r="A60" s="710" t="s">
        <v>444</v>
      </c>
      <c r="B60" s="415">
        <v>5871</v>
      </c>
      <c r="C60" s="415">
        <v>1709</v>
      </c>
      <c r="D60" s="416">
        <v>253</v>
      </c>
      <c r="E60" s="415">
        <v>631</v>
      </c>
      <c r="F60" s="415">
        <v>3124</v>
      </c>
      <c r="G60" s="415">
        <v>2602</v>
      </c>
      <c r="H60" s="415">
        <v>501</v>
      </c>
      <c r="I60" s="415">
        <v>154</v>
      </c>
      <c r="J60" s="415">
        <v>109</v>
      </c>
      <c r="K60" s="386"/>
      <c r="L60" s="386"/>
      <c r="M60" s="386"/>
      <c r="N60" s="386"/>
      <c r="O60" s="386"/>
      <c r="P60" s="386"/>
    </row>
    <row r="61" spans="1:16">
      <c r="A61" s="710" t="s">
        <v>445</v>
      </c>
      <c r="B61" s="1132">
        <v>1167</v>
      </c>
      <c r="C61" s="1132">
        <v>97</v>
      </c>
      <c r="D61" s="415">
        <v>78</v>
      </c>
      <c r="E61" s="1132">
        <v>161</v>
      </c>
      <c r="F61" s="1132">
        <v>782</v>
      </c>
      <c r="G61" s="1132">
        <v>699</v>
      </c>
      <c r="H61" s="1132">
        <v>79</v>
      </c>
      <c r="I61" s="1132">
        <v>49</v>
      </c>
      <c r="J61" s="1132">
        <v>54</v>
      </c>
      <c r="K61" s="386"/>
      <c r="L61" s="386"/>
      <c r="M61" s="386"/>
      <c r="N61" s="386"/>
      <c r="O61" s="386"/>
      <c r="P61" s="386"/>
    </row>
    <row r="62" spans="1:16">
      <c r="A62" s="710" t="s">
        <v>446</v>
      </c>
      <c r="B62" s="415">
        <v>261</v>
      </c>
      <c r="C62" s="415">
        <v>167</v>
      </c>
      <c r="D62" s="416">
        <v>14</v>
      </c>
      <c r="E62" s="415">
        <v>5</v>
      </c>
      <c r="F62" s="415">
        <v>65</v>
      </c>
      <c r="G62" s="415">
        <v>54</v>
      </c>
      <c r="H62" s="415">
        <v>11</v>
      </c>
      <c r="I62" s="415">
        <v>10</v>
      </c>
      <c r="J62" s="415">
        <v>7</v>
      </c>
      <c r="K62" s="386"/>
      <c r="L62" s="386"/>
      <c r="M62" s="386"/>
      <c r="N62" s="386"/>
      <c r="O62" s="386"/>
      <c r="P62" s="386"/>
    </row>
    <row r="63" spans="1:16">
      <c r="A63" s="710" t="s">
        <v>447</v>
      </c>
      <c r="B63" s="1132">
        <v>1599</v>
      </c>
      <c r="C63" s="1132">
        <v>371</v>
      </c>
      <c r="D63" s="415">
        <v>53</v>
      </c>
      <c r="E63" s="1132">
        <v>20</v>
      </c>
      <c r="F63" s="1132">
        <v>1115</v>
      </c>
      <c r="G63" s="1132">
        <v>980</v>
      </c>
      <c r="H63" s="1132">
        <v>128</v>
      </c>
      <c r="I63" s="1132">
        <v>40</v>
      </c>
      <c r="J63" s="1132">
        <v>61</v>
      </c>
      <c r="K63" s="386"/>
      <c r="L63" s="386"/>
      <c r="M63" s="386"/>
      <c r="N63" s="386"/>
      <c r="O63" s="386"/>
      <c r="P63" s="386"/>
    </row>
    <row r="64" spans="1:16">
      <c r="A64" s="710" t="s">
        <v>448</v>
      </c>
      <c r="B64" s="415">
        <v>2068</v>
      </c>
      <c r="C64" s="415">
        <v>185</v>
      </c>
      <c r="D64" s="416">
        <v>47</v>
      </c>
      <c r="E64" s="415">
        <v>100</v>
      </c>
      <c r="F64" s="415">
        <v>1701</v>
      </c>
      <c r="G64" s="415">
        <v>1577</v>
      </c>
      <c r="H64" s="415">
        <v>111</v>
      </c>
      <c r="I64" s="415">
        <v>34</v>
      </c>
      <c r="J64" s="415">
        <v>73</v>
      </c>
      <c r="K64" s="386"/>
      <c r="L64" s="386"/>
      <c r="M64" s="386"/>
      <c r="N64" s="386"/>
      <c r="O64" s="386"/>
      <c r="P64" s="386"/>
    </row>
    <row r="65" spans="1:16">
      <c r="A65" s="710" t="s">
        <v>449</v>
      </c>
      <c r="B65" s="1132">
        <v>3081</v>
      </c>
      <c r="C65" s="1132">
        <v>71</v>
      </c>
      <c r="D65" s="415">
        <v>45</v>
      </c>
      <c r="E65" s="1132">
        <v>14</v>
      </c>
      <c r="F65" s="1132">
        <v>2916</v>
      </c>
      <c r="G65" s="1132">
        <v>2670</v>
      </c>
      <c r="H65" s="1132">
        <v>222</v>
      </c>
      <c r="I65" s="1132">
        <v>36</v>
      </c>
      <c r="J65" s="1132">
        <v>114</v>
      </c>
      <c r="K65" s="386"/>
      <c r="L65" s="386"/>
      <c r="M65" s="386"/>
      <c r="N65" s="386"/>
      <c r="O65" s="386"/>
      <c r="P65" s="386"/>
    </row>
    <row r="66" spans="1:16">
      <c r="A66" s="710" t="s">
        <v>450</v>
      </c>
      <c r="B66" s="415">
        <v>1027</v>
      </c>
      <c r="C66" s="415">
        <v>54</v>
      </c>
      <c r="D66" s="416">
        <v>43</v>
      </c>
      <c r="E66" s="415">
        <v>11</v>
      </c>
      <c r="F66" s="415">
        <v>890</v>
      </c>
      <c r="G66" s="415">
        <v>793</v>
      </c>
      <c r="H66" s="415">
        <v>92</v>
      </c>
      <c r="I66" s="415">
        <v>30</v>
      </c>
      <c r="J66" s="415">
        <v>29</v>
      </c>
      <c r="K66" s="386"/>
      <c r="L66" s="386"/>
      <c r="M66" s="386"/>
      <c r="N66" s="386"/>
      <c r="O66" s="386"/>
      <c r="P66" s="386"/>
    </row>
    <row r="67" spans="1:16" ht="20.25" customHeight="1">
      <c r="A67" s="710" t="s">
        <v>451</v>
      </c>
      <c r="B67" s="1154">
        <v>37407</v>
      </c>
      <c r="C67" s="1154">
        <v>4062</v>
      </c>
      <c r="D67" s="1154">
        <v>1434</v>
      </c>
      <c r="E67" s="1154">
        <v>1234</v>
      </c>
      <c r="F67" s="1154">
        <v>29857</v>
      </c>
      <c r="G67" s="1154">
        <v>26269</v>
      </c>
      <c r="H67" s="1154">
        <v>3588</v>
      </c>
      <c r="I67" s="1154">
        <v>818</v>
      </c>
      <c r="J67" s="1154">
        <v>1271</v>
      </c>
      <c r="K67" s="386"/>
      <c r="L67" s="386"/>
      <c r="M67" s="386"/>
      <c r="N67" s="386"/>
      <c r="O67" s="386"/>
      <c r="P67" s="386"/>
    </row>
    <row r="68" spans="1:16" s="368" customFormat="1">
      <c r="A68" s="643"/>
      <c r="B68" s="332"/>
      <c r="C68" s="303"/>
      <c r="D68" s="303"/>
      <c r="E68" s="303"/>
      <c r="F68" s="303"/>
      <c r="G68" s="303"/>
      <c r="H68" s="303"/>
      <c r="I68" s="303"/>
      <c r="J68" s="303"/>
    </row>
    <row r="69" spans="1:16" s="368" customFormat="1" ht="13">
      <c r="A69" s="135"/>
      <c r="B69" s="1412" t="s">
        <v>731</v>
      </c>
      <c r="C69" s="1412"/>
      <c r="D69" s="1412"/>
      <c r="E69" s="1412"/>
      <c r="F69" s="1412"/>
      <c r="G69" s="1412"/>
      <c r="H69" s="1412"/>
      <c r="I69" s="1412"/>
      <c r="J69" s="1412"/>
    </row>
    <row r="70" spans="1:16" s="368" customFormat="1">
      <c r="A70" s="643"/>
      <c r="B70" s="332"/>
      <c r="C70" s="342"/>
      <c r="D70" s="342"/>
      <c r="E70" s="342"/>
      <c r="F70" s="342"/>
      <c r="G70" s="342"/>
      <c r="H70" s="342"/>
      <c r="I70" s="342"/>
      <c r="J70" s="342"/>
    </row>
    <row r="71" spans="1:16" s="368" customFormat="1">
      <c r="A71" s="710" t="s">
        <v>435</v>
      </c>
      <c r="B71" s="345">
        <v>100</v>
      </c>
      <c r="C71" s="346">
        <v>8.8228623270582904</v>
      </c>
      <c r="D71" s="346">
        <v>6.8042640054434109</v>
      </c>
      <c r="E71" s="346">
        <v>1.995917441596734</v>
      </c>
      <c r="F71" s="346">
        <v>79.292356543433883</v>
      </c>
      <c r="G71" s="346">
        <v>67.827171694261736</v>
      </c>
      <c r="H71" s="346">
        <v>10.523928328419142</v>
      </c>
      <c r="I71" s="346">
        <v>3.095940122476752</v>
      </c>
      <c r="J71" s="346" t="s">
        <v>360</v>
      </c>
    </row>
    <row r="72" spans="1:16" s="368" customFormat="1">
      <c r="A72" s="710" t="s">
        <v>436</v>
      </c>
      <c r="B72" s="345">
        <v>100</v>
      </c>
      <c r="C72" s="346">
        <v>4.7387480600103462</v>
      </c>
      <c r="D72" s="346">
        <v>4.5938954992240042</v>
      </c>
      <c r="E72" s="346">
        <v>1.0760475944128298</v>
      </c>
      <c r="F72" s="346">
        <v>87.340920848422144</v>
      </c>
      <c r="G72" s="346">
        <v>73.109156751163994</v>
      </c>
      <c r="H72" s="346">
        <v>13.155716502845317</v>
      </c>
      <c r="I72" s="346">
        <v>2.2452146921883083</v>
      </c>
      <c r="J72" s="346" t="s">
        <v>360</v>
      </c>
    </row>
    <row r="73" spans="1:16" s="368" customFormat="1">
      <c r="A73" s="710" t="s">
        <v>437</v>
      </c>
      <c r="B73" s="345">
        <v>100</v>
      </c>
      <c r="C73" s="346">
        <v>44.545454545454547</v>
      </c>
      <c r="D73" s="346">
        <v>16.818181818181817</v>
      </c>
      <c r="E73" s="346">
        <v>12.727272727272727</v>
      </c>
      <c r="F73" s="346">
        <v>13.409090909090908</v>
      </c>
      <c r="G73" s="346">
        <v>13.181818181818182</v>
      </c>
      <c r="H73" s="346">
        <v>0.22727272727272727</v>
      </c>
      <c r="I73" s="346">
        <v>12.5</v>
      </c>
      <c r="J73" s="346" t="s">
        <v>360</v>
      </c>
    </row>
    <row r="74" spans="1:16" s="368" customFormat="1">
      <c r="A74" s="710" t="s">
        <v>438</v>
      </c>
      <c r="B74" s="345">
        <v>100</v>
      </c>
      <c r="C74" s="346">
        <v>21.693811074918568</v>
      </c>
      <c r="D74" s="346">
        <v>2.6058631921824102</v>
      </c>
      <c r="E74" s="346">
        <v>0.53420195439739415</v>
      </c>
      <c r="F74" s="346">
        <v>73.732899022801305</v>
      </c>
      <c r="G74" s="346">
        <v>67.439739413680783</v>
      </c>
      <c r="H74" s="346">
        <v>5.7198697068403908</v>
      </c>
      <c r="I74" s="346">
        <v>1.4462540716612378</v>
      </c>
      <c r="J74" s="346" t="s">
        <v>360</v>
      </c>
    </row>
    <row r="75" spans="1:16" s="368" customFormat="1">
      <c r="A75" s="710" t="s">
        <v>439</v>
      </c>
      <c r="B75" s="345">
        <v>100</v>
      </c>
      <c r="C75" s="346">
        <v>67.045454545454547</v>
      </c>
      <c r="D75" s="346">
        <v>5</v>
      </c>
      <c r="E75" s="346">
        <v>2.5</v>
      </c>
      <c r="F75" s="346">
        <v>21.59090909090909</v>
      </c>
      <c r="G75" s="346">
        <v>20.227272727272727</v>
      </c>
      <c r="H75" s="346">
        <v>1.3636363636363635</v>
      </c>
      <c r="I75" s="346">
        <v>3.8636363636363638</v>
      </c>
      <c r="J75" s="346" t="s">
        <v>360</v>
      </c>
    </row>
    <row r="76" spans="1:16" s="368" customFormat="1">
      <c r="A76" s="710" t="s">
        <v>440</v>
      </c>
      <c r="B76" s="345">
        <v>100</v>
      </c>
      <c r="C76" s="346">
        <v>15.167548500881834</v>
      </c>
      <c r="D76" s="346">
        <v>8.2892416225749557</v>
      </c>
      <c r="E76" s="346">
        <v>5.1146384479717817</v>
      </c>
      <c r="F76" s="346">
        <v>66.313932980599645</v>
      </c>
      <c r="G76" s="346">
        <v>65.255731922398596</v>
      </c>
      <c r="H76" s="346">
        <v>0.88183421516754845</v>
      </c>
      <c r="I76" s="346">
        <v>5.1146384479717817</v>
      </c>
      <c r="J76" s="346" t="s">
        <v>360</v>
      </c>
    </row>
    <row r="77" spans="1:16" s="368" customFormat="1">
      <c r="A77" s="710" t="s">
        <v>441</v>
      </c>
      <c r="B77" s="345">
        <v>100</v>
      </c>
      <c r="C77" s="346">
        <v>7.026923811342372</v>
      </c>
      <c r="D77" s="346">
        <v>7.6570555661638346</v>
      </c>
      <c r="E77" s="346">
        <v>1.9094901661256445</v>
      </c>
      <c r="F77" s="346">
        <v>79.51117051747184</v>
      </c>
      <c r="G77" s="346">
        <v>71.529501623066636</v>
      </c>
      <c r="H77" s="346">
        <v>7.5424861561962953</v>
      </c>
      <c r="I77" s="346">
        <v>3.9144548405575712</v>
      </c>
      <c r="J77" s="346" t="s">
        <v>360</v>
      </c>
    </row>
    <row r="78" spans="1:16" s="368" customFormat="1">
      <c r="A78" s="710" t="s">
        <v>442</v>
      </c>
      <c r="B78" s="345">
        <v>100</v>
      </c>
      <c r="C78" s="346">
        <v>2.3151862464183379</v>
      </c>
      <c r="D78" s="346">
        <v>1.4670487106017192</v>
      </c>
      <c r="E78" s="346">
        <v>2.0515759312320916</v>
      </c>
      <c r="F78" s="346">
        <v>93.169054441260741</v>
      </c>
      <c r="G78" s="346">
        <v>87.724928366762171</v>
      </c>
      <c r="H78" s="346">
        <v>4.848137535816619</v>
      </c>
      <c r="I78" s="346">
        <v>0.99713467048710602</v>
      </c>
      <c r="J78" s="346" t="s">
        <v>360</v>
      </c>
    </row>
    <row r="79" spans="1:16" s="368" customFormat="1">
      <c r="A79" s="710" t="s">
        <v>443</v>
      </c>
      <c r="B79" s="345">
        <v>100</v>
      </c>
      <c r="C79" s="346">
        <v>4.1757788322673814</v>
      </c>
      <c r="D79" s="346">
        <v>2.2075510625128945</v>
      </c>
      <c r="E79" s="346">
        <v>0.53641427687229215</v>
      </c>
      <c r="F79" s="346">
        <v>91.648442335465234</v>
      </c>
      <c r="G79" s="346">
        <v>80.127914173715695</v>
      </c>
      <c r="H79" s="346">
        <v>10.579740045388901</v>
      </c>
      <c r="I79" s="346">
        <v>1.4276872292139469</v>
      </c>
      <c r="J79" s="346" t="s">
        <v>360</v>
      </c>
    </row>
    <row r="80" spans="1:16" s="368" customFormat="1">
      <c r="A80" s="710" t="s">
        <v>444</v>
      </c>
      <c r="B80" s="345">
        <v>100</v>
      </c>
      <c r="C80" s="346">
        <v>29.108719926910972</v>
      </c>
      <c r="D80" s="346">
        <v>4.3092071870876056</v>
      </c>
      <c r="E80" s="346">
        <v>10.755253273779312</v>
      </c>
      <c r="F80" s="346">
        <v>53.207796162826106</v>
      </c>
      <c r="G80" s="346">
        <v>44.315297939295505</v>
      </c>
      <c r="H80" s="346">
        <v>8.5372043447365744</v>
      </c>
      <c r="I80" s="346">
        <v>2.6190234493960003</v>
      </c>
      <c r="J80" s="346" t="s">
        <v>360</v>
      </c>
    </row>
    <row r="81" spans="1:18" s="368" customFormat="1">
      <c r="A81" s="710" t="s">
        <v>445</v>
      </c>
      <c r="B81" s="345">
        <v>100</v>
      </c>
      <c r="C81" s="346">
        <v>8.348225682920603</v>
      </c>
      <c r="D81" s="346">
        <v>6.6632627010467198</v>
      </c>
      <c r="E81" s="346">
        <v>13.811590502935921</v>
      </c>
      <c r="F81" s="346">
        <v>67.015573142711261</v>
      </c>
      <c r="G81" s="346">
        <v>59.918304825121268</v>
      </c>
      <c r="H81" s="346">
        <v>6.7398519274955326</v>
      </c>
      <c r="I81" s="346">
        <v>4.1868777125351038</v>
      </c>
      <c r="J81" s="346" t="s">
        <v>360</v>
      </c>
    </row>
    <row r="82" spans="1:18" s="368" customFormat="1">
      <c r="A82" s="710" t="s">
        <v>446</v>
      </c>
      <c r="B82" s="345">
        <v>100</v>
      </c>
      <c r="C82" s="346">
        <v>64.155251141552512</v>
      </c>
      <c r="D82" s="346">
        <v>5.365296803652968</v>
      </c>
      <c r="E82" s="346">
        <v>1.8264840182648401</v>
      </c>
      <c r="F82" s="346">
        <v>25</v>
      </c>
      <c r="G82" s="346">
        <v>20.776255707762559</v>
      </c>
      <c r="H82" s="346">
        <v>4.1095890410958908</v>
      </c>
      <c r="I82" s="346">
        <v>3.6529680365296802</v>
      </c>
      <c r="J82" s="346" t="s">
        <v>360</v>
      </c>
    </row>
    <row r="83" spans="1:18" s="368" customFormat="1">
      <c r="A83" s="710" t="s">
        <v>447</v>
      </c>
      <c r="B83" s="345">
        <v>100</v>
      </c>
      <c r="C83" s="346">
        <v>23.243243243243242</v>
      </c>
      <c r="D83" s="346">
        <v>3.2805219012115563</v>
      </c>
      <c r="E83" s="346">
        <v>1.2488350419384902</v>
      </c>
      <c r="F83" s="346">
        <v>69.748369058713891</v>
      </c>
      <c r="G83" s="346">
        <v>61.323392357875115</v>
      </c>
      <c r="H83" s="346">
        <v>7.9962721342031688</v>
      </c>
      <c r="I83" s="346">
        <v>2.4790307548928237</v>
      </c>
      <c r="J83" s="346" t="s">
        <v>360</v>
      </c>
    </row>
    <row r="84" spans="1:18" s="368" customFormat="1">
      <c r="A84" s="710" t="s">
        <v>448</v>
      </c>
      <c r="B84" s="345">
        <v>100</v>
      </c>
      <c r="C84" s="346">
        <v>8.9507062554050165</v>
      </c>
      <c r="D84" s="346">
        <v>2.2917267223983857</v>
      </c>
      <c r="E84" s="346">
        <v>4.8428942058230033</v>
      </c>
      <c r="F84" s="346">
        <v>82.257134620928227</v>
      </c>
      <c r="G84" s="346">
        <v>76.289997117324873</v>
      </c>
      <c r="H84" s="346">
        <v>5.3617757278754681</v>
      </c>
      <c r="I84" s="346">
        <v>1.6719515710579418</v>
      </c>
      <c r="J84" s="346" t="s">
        <v>360</v>
      </c>
    </row>
    <row r="85" spans="1:18" s="368" customFormat="1">
      <c r="A85" s="710" t="s">
        <v>449</v>
      </c>
      <c r="B85" s="345">
        <v>100</v>
      </c>
      <c r="C85" s="346">
        <v>2.3019634394041977</v>
      </c>
      <c r="D85" s="346">
        <v>1.4508172937421413</v>
      </c>
      <c r="E85" s="346">
        <v>0.454589418705871</v>
      </c>
      <c r="F85" s="346">
        <v>94.631976013154073</v>
      </c>
      <c r="G85" s="346">
        <v>86.652480897572303</v>
      </c>
      <c r="H85" s="346">
        <v>7.2057258922526355</v>
      </c>
      <c r="I85" s="346">
        <v>1.1606538349937132</v>
      </c>
      <c r="J85" s="346" t="s">
        <v>360</v>
      </c>
    </row>
    <row r="86" spans="1:18" s="368" customFormat="1">
      <c r="A86" s="710" t="s">
        <v>450</v>
      </c>
      <c r="B86" s="345">
        <v>100</v>
      </c>
      <c r="C86" s="346">
        <v>5.2204176334106727</v>
      </c>
      <c r="D86" s="346">
        <v>4.1763341067285387</v>
      </c>
      <c r="E86" s="346">
        <v>1.0440835266821347</v>
      </c>
      <c r="F86" s="346">
        <v>86.629930394431554</v>
      </c>
      <c r="G86" s="346">
        <v>77.146171693735496</v>
      </c>
      <c r="H86" s="346">
        <v>8.9327146171693741</v>
      </c>
      <c r="I86" s="346">
        <v>2.9292343387470998</v>
      </c>
      <c r="J86" s="346" t="s">
        <v>360</v>
      </c>
    </row>
    <row r="87" spans="1:18" s="368" customFormat="1" ht="20.149999999999999" customHeight="1">
      <c r="A87" s="710" t="s">
        <v>451</v>
      </c>
      <c r="B87" s="345">
        <v>100</v>
      </c>
      <c r="C87" s="346">
        <v>10.859901534343482</v>
      </c>
      <c r="D87" s="346">
        <v>3.8326721157369787</v>
      </c>
      <c r="E87" s="346">
        <v>3.2981215047081878</v>
      </c>
      <c r="F87" s="346">
        <v>79.818523652470404</v>
      </c>
      <c r="G87" s="346">
        <v>70.225291971384408</v>
      </c>
      <c r="H87" s="346">
        <v>9.5932316810859906</v>
      </c>
      <c r="I87" s="346">
        <v>2.1875946019151411</v>
      </c>
      <c r="J87" s="346" t="s">
        <v>360</v>
      </c>
    </row>
    <row r="88" spans="1:18" ht="13">
      <c r="B88" s="182"/>
      <c r="C88" s="388"/>
      <c r="D88" s="388"/>
      <c r="E88" s="388"/>
      <c r="F88" s="388"/>
      <c r="G88" s="388"/>
      <c r="H88" s="388"/>
      <c r="I88" s="388"/>
      <c r="J88" s="388"/>
    </row>
    <row r="89" spans="1:18" s="374" customFormat="1" ht="33.75" customHeight="1">
      <c r="A89" s="248"/>
      <c r="B89" s="1401" t="s">
        <v>1476</v>
      </c>
      <c r="C89" s="1401"/>
      <c r="D89" s="1401"/>
      <c r="E89" s="1401"/>
      <c r="F89" s="1401"/>
      <c r="G89" s="1401"/>
      <c r="H89" s="1401"/>
      <c r="I89" s="1401"/>
      <c r="J89" s="1401"/>
      <c r="K89" s="371"/>
      <c r="L89" s="371"/>
      <c r="M89" s="371"/>
      <c r="N89" s="371"/>
      <c r="O89" s="371"/>
      <c r="P89" s="371"/>
      <c r="Q89" s="371"/>
      <c r="R89" s="371"/>
    </row>
    <row r="90" spans="1:18">
      <c r="B90" s="1402" t="s">
        <v>1475</v>
      </c>
      <c r="C90" s="1402"/>
      <c r="D90" s="1402"/>
      <c r="E90" s="1402"/>
      <c r="F90" s="1402"/>
      <c r="G90" s="1010"/>
      <c r="H90" s="1010"/>
      <c r="I90" s="1010"/>
      <c r="J90" s="1010"/>
    </row>
  </sheetData>
  <sheetProtection selectLockedCells="1"/>
  <mergeCells count="15">
    <mergeCell ref="B90:F90"/>
    <mergeCell ref="B9:J9"/>
    <mergeCell ref="B29:J29"/>
    <mergeCell ref="B49:J49"/>
    <mergeCell ref="B69:J69"/>
    <mergeCell ref="B89:J89"/>
    <mergeCell ref="A5:A7"/>
    <mergeCell ref="B5:B7"/>
    <mergeCell ref="C5:I5"/>
    <mergeCell ref="J5:J7"/>
    <mergeCell ref="C6:D6"/>
    <mergeCell ref="E6:E7"/>
    <mergeCell ref="F6:F7"/>
    <mergeCell ref="G6:H6"/>
    <mergeCell ref="I6:I7"/>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 (N&amp;Y2&amp;YO)-Emissionen*) 2013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7">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4296875" defaultRowHeight="12.5"/>
  <cols>
    <col min="1" max="1" width="23" style="643" bestFit="1" customWidth="1"/>
    <col min="2" max="2" width="12.453125" style="136" customWidth="1"/>
    <col min="3" max="10" width="12.453125" style="376" customWidth="1"/>
    <col min="11" max="16384" width="11.54296875" style="135"/>
  </cols>
  <sheetData>
    <row r="1" spans="1:16" ht="13">
      <c r="A1" s="160" t="s">
        <v>322</v>
      </c>
    </row>
    <row r="3" spans="1:16" ht="15">
      <c r="A3" s="692" t="s">
        <v>1172</v>
      </c>
      <c r="B3" s="407" t="s">
        <v>1702</v>
      </c>
      <c r="D3" s="407"/>
      <c r="E3" s="407"/>
      <c r="F3" s="407"/>
      <c r="G3" s="407"/>
      <c r="H3" s="407"/>
      <c r="I3" s="407"/>
      <c r="J3" s="407"/>
    </row>
    <row r="5" spans="1:16" ht="15.75" customHeight="1">
      <c r="A5" s="1403" t="s">
        <v>433</v>
      </c>
      <c r="B5" s="1369" t="s">
        <v>456</v>
      </c>
      <c r="C5" s="1374" t="s">
        <v>507</v>
      </c>
      <c r="D5" s="1372"/>
      <c r="E5" s="1372"/>
      <c r="F5" s="1372"/>
      <c r="G5" s="1372"/>
      <c r="H5" s="1372"/>
      <c r="I5" s="1373"/>
      <c r="J5" s="1374" t="s">
        <v>1098</v>
      </c>
    </row>
    <row r="6" spans="1:16" ht="15.75" customHeight="1">
      <c r="A6" s="1403"/>
      <c r="B6" s="1369"/>
      <c r="C6" s="1382" t="s">
        <v>778</v>
      </c>
      <c r="D6" s="1403"/>
      <c r="E6" s="1288" t="s">
        <v>1106</v>
      </c>
      <c r="F6" s="1288" t="s">
        <v>1100</v>
      </c>
      <c r="G6" s="1382" t="s">
        <v>525</v>
      </c>
      <c r="H6" s="1403"/>
      <c r="I6" s="1288" t="s">
        <v>1107</v>
      </c>
      <c r="J6" s="1374"/>
    </row>
    <row r="7" spans="1:16" ht="79.5" customHeight="1">
      <c r="A7" s="1403"/>
      <c r="B7" s="1369"/>
      <c r="C7" s="644" t="s">
        <v>1103</v>
      </c>
      <c r="D7" s="644" t="s">
        <v>648</v>
      </c>
      <c r="E7" s="1375"/>
      <c r="F7" s="1375"/>
      <c r="G7" s="641" t="s">
        <v>1108</v>
      </c>
      <c r="H7" s="641" t="s">
        <v>1109</v>
      </c>
      <c r="I7" s="1375"/>
      <c r="J7" s="1374"/>
    </row>
    <row r="8" spans="1:16">
      <c r="A8" s="387"/>
      <c r="B8" s="387"/>
      <c r="C8" s="387"/>
      <c r="D8" s="387"/>
      <c r="E8" s="387"/>
      <c r="F8" s="387"/>
      <c r="G8" s="387"/>
      <c r="H8" s="387"/>
      <c r="I8" s="387"/>
      <c r="J8" s="387"/>
    </row>
    <row r="9" spans="1:16" ht="13">
      <c r="B9" s="1411" t="s">
        <v>486</v>
      </c>
      <c r="C9" s="1411"/>
      <c r="D9" s="1411"/>
      <c r="E9" s="1411"/>
      <c r="F9" s="1411"/>
      <c r="G9" s="1411"/>
      <c r="H9" s="1411"/>
      <c r="I9" s="1411"/>
      <c r="J9" s="1411"/>
    </row>
    <row r="10" spans="1:16" s="386" customFormat="1">
      <c r="A10" s="643"/>
      <c r="B10" s="332"/>
      <c r="C10" s="342"/>
      <c r="D10" s="347"/>
      <c r="E10" s="342"/>
      <c r="F10" s="342"/>
      <c r="G10" s="342"/>
      <c r="H10" s="342"/>
      <c r="I10" s="342"/>
      <c r="J10" s="342"/>
    </row>
    <row r="11" spans="1:16" s="386" customFormat="1">
      <c r="A11" s="710" t="s">
        <v>435</v>
      </c>
      <c r="B11" s="1132">
        <v>8761</v>
      </c>
      <c r="C11" s="1132">
        <v>729</v>
      </c>
      <c r="D11" s="415">
        <v>631</v>
      </c>
      <c r="E11" s="1132">
        <v>167</v>
      </c>
      <c r="F11" s="1132">
        <v>6957</v>
      </c>
      <c r="G11" s="1132">
        <v>5941</v>
      </c>
      <c r="H11" s="1132">
        <v>935</v>
      </c>
      <c r="I11" s="1132">
        <v>278</v>
      </c>
      <c r="J11" s="1132">
        <v>328</v>
      </c>
    </row>
    <row r="12" spans="1:16">
      <c r="A12" s="710" t="s">
        <v>436</v>
      </c>
      <c r="B12" s="1132">
        <v>20172</v>
      </c>
      <c r="C12" s="415">
        <v>858</v>
      </c>
      <c r="D12" s="416">
        <v>924</v>
      </c>
      <c r="E12" s="415">
        <v>197</v>
      </c>
      <c r="F12" s="415">
        <v>17698</v>
      </c>
      <c r="G12" s="415">
        <v>14931</v>
      </c>
      <c r="H12" s="415">
        <v>2561</v>
      </c>
      <c r="I12" s="415">
        <v>495</v>
      </c>
      <c r="J12" s="415">
        <v>957</v>
      </c>
      <c r="K12" s="386"/>
      <c r="L12" s="386"/>
      <c r="M12" s="386"/>
      <c r="N12" s="386"/>
      <c r="O12" s="386"/>
      <c r="P12" s="386"/>
    </row>
    <row r="13" spans="1:16">
      <c r="A13" s="710" t="s">
        <v>437</v>
      </c>
      <c r="B13" s="1132">
        <v>411</v>
      </c>
      <c r="C13" s="1132">
        <v>176</v>
      </c>
      <c r="D13" s="415">
        <v>77</v>
      </c>
      <c r="E13" s="1132">
        <v>54</v>
      </c>
      <c r="F13" s="1132">
        <v>46</v>
      </c>
      <c r="G13" s="1132">
        <v>45</v>
      </c>
      <c r="H13" s="1132">
        <v>1</v>
      </c>
      <c r="I13" s="1132">
        <v>58</v>
      </c>
      <c r="J13" s="1132">
        <v>0</v>
      </c>
      <c r="K13" s="386"/>
      <c r="L13" s="386"/>
      <c r="M13" s="386"/>
      <c r="N13" s="386"/>
      <c r="O13" s="386"/>
      <c r="P13" s="386"/>
    </row>
    <row r="14" spans="1:16">
      <c r="A14" s="710" t="s">
        <v>438</v>
      </c>
      <c r="B14" s="1132">
        <v>7683</v>
      </c>
      <c r="C14" s="415">
        <v>1624</v>
      </c>
      <c r="D14" s="416">
        <v>210</v>
      </c>
      <c r="E14" s="415">
        <v>38</v>
      </c>
      <c r="F14" s="415">
        <v>5693</v>
      </c>
      <c r="G14" s="415">
        <v>5203</v>
      </c>
      <c r="H14" s="415">
        <v>445</v>
      </c>
      <c r="I14" s="415">
        <v>118</v>
      </c>
      <c r="J14" s="415">
        <v>295</v>
      </c>
      <c r="K14" s="386"/>
      <c r="L14" s="386"/>
      <c r="M14" s="386"/>
      <c r="N14" s="386"/>
      <c r="O14" s="386"/>
      <c r="P14" s="386"/>
    </row>
    <row r="15" spans="1:16">
      <c r="A15" s="710" t="s">
        <v>439</v>
      </c>
      <c r="B15" s="1132">
        <v>473</v>
      </c>
      <c r="C15" s="1132">
        <v>331</v>
      </c>
      <c r="D15" s="415">
        <v>23</v>
      </c>
      <c r="E15" s="1132">
        <v>10</v>
      </c>
      <c r="F15" s="1132">
        <v>92</v>
      </c>
      <c r="G15" s="1132">
        <v>86</v>
      </c>
      <c r="H15" s="1132">
        <v>6</v>
      </c>
      <c r="I15" s="1132">
        <v>17</v>
      </c>
      <c r="J15" s="1132">
        <v>0</v>
      </c>
      <c r="K15" s="386"/>
      <c r="L15" s="386"/>
      <c r="M15" s="386"/>
      <c r="N15" s="386"/>
      <c r="O15" s="386"/>
      <c r="P15" s="386"/>
    </row>
    <row r="16" spans="1:16">
      <c r="A16" s="710" t="s">
        <v>440</v>
      </c>
      <c r="B16" s="1132">
        <v>447</v>
      </c>
      <c r="C16" s="415">
        <v>105</v>
      </c>
      <c r="D16" s="416">
        <v>50</v>
      </c>
      <c r="E16" s="415">
        <v>27</v>
      </c>
      <c r="F16" s="415">
        <v>235</v>
      </c>
      <c r="G16" s="415">
        <v>230</v>
      </c>
      <c r="H16" s="415">
        <v>5</v>
      </c>
      <c r="I16" s="415">
        <v>29</v>
      </c>
      <c r="J16" s="415">
        <v>0</v>
      </c>
      <c r="K16" s="386"/>
      <c r="L16" s="386"/>
      <c r="M16" s="386"/>
      <c r="N16" s="386"/>
      <c r="O16" s="386"/>
      <c r="P16" s="386"/>
    </row>
    <row r="17" spans="1:16">
      <c r="A17" s="710" t="s">
        <v>441</v>
      </c>
      <c r="B17" s="1132">
        <v>5554</v>
      </c>
      <c r="C17" s="1132">
        <v>328</v>
      </c>
      <c r="D17" s="415">
        <v>421</v>
      </c>
      <c r="E17" s="1132">
        <v>95</v>
      </c>
      <c r="F17" s="1132">
        <v>4490</v>
      </c>
      <c r="G17" s="1132">
        <v>4068</v>
      </c>
      <c r="H17" s="1132">
        <v>399</v>
      </c>
      <c r="I17" s="1132">
        <v>220</v>
      </c>
      <c r="J17" s="1132">
        <v>96</v>
      </c>
      <c r="K17" s="386"/>
      <c r="L17" s="386"/>
      <c r="M17" s="386"/>
      <c r="N17" s="386"/>
      <c r="O17" s="386"/>
      <c r="P17" s="386"/>
    </row>
    <row r="18" spans="1:16">
      <c r="A18" s="710" t="s">
        <v>442</v>
      </c>
      <c r="B18" s="1132">
        <v>9234</v>
      </c>
      <c r="C18" s="415">
        <v>209</v>
      </c>
      <c r="D18" s="416">
        <v>133</v>
      </c>
      <c r="E18" s="415">
        <v>271</v>
      </c>
      <c r="F18" s="415">
        <v>8531</v>
      </c>
      <c r="G18" s="415">
        <v>8060</v>
      </c>
      <c r="H18" s="415">
        <v>420</v>
      </c>
      <c r="I18" s="415">
        <v>91</v>
      </c>
      <c r="J18" s="415">
        <v>384</v>
      </c>
      <c r="K18" s="386"/>
      <c r="L18" s="386"/>
      <c r="M18" s="386"/>
      <c r="N18" s="386"/>
      <c r="O18" s="386"/>
      <c r="P18" s="386"/>
    </row>
    <row r="19" spans="1:16">
      <c r="A19" s="710" t="s">
        <v>443</v>
      </c>
      <c r="B19" s="1132">
        <v>24504</v>
      </c>
      <c r="C19" s="1132">
        <v>1053</v>
      </c>
      <c r="D19" s="415">
        <v>557</v>
      </c>
      <c r="E19" s="1132">
        <v>123</v>
      </c>
      <c r="F19" s="1132">
        <v>22423</v>
      </c>
      <c r="G19" s="1132">
        <v>19611</v>
      </c>
      <c r="H19" s="1132">
        <v>2587</v>
      </c>
      <c r="I19" s="1132">
        <v>348</v>
      </c>
      <c r="J19" s="1132">
        <v>700</v>
      </c>
      <c r="K19" s="386"/>
      <c r="L19" s="386"/>
      <c r="M19" s="386"/>
      <c r="N19" s="386"/>
      <c r="O19" s="386"/>
      <c r="P19" s="386"/>
    </row>
    <row r="20" spans="1:16">
      <c r="A20" s="710" t="s">
        <v>444</v>
      </c>
      <c r="B20" s="1132">
        <v>19373</v>
      </c>
      <c r="C20" s="415">
        <v>5534</v>
      </c>
      <c r="D20" s="416">
        <v>887</v>
      </c>
      <c r="E20" s="415">
        <v>1788</v>
      </c>
      <c r="F20" s="415">
        <v>10618</v>
      </c>
      <c r="G20" s="415">
        <v>8863</v>
      </c>
      <c r="H20" s="415">
        <v>1686</v>
      </c>
      <c r="I20" s="415">
        <v>546</v>
      </c>
      <c r="J20" s="415">
        <v>379</v>
      </c>
      <c r="K20" s="386"/>
      <c r="L20" s="386"/>
      <c r="M20" s="386"/>
      <c r="N20" s="386"/>
      <c r="O20" s="386"/>
      <c r="P20" s="386"/>
    </row>
    <row r="21" spans="1:16">
      <c r="A21" s="710" t="s">
        <v>445</v>
      </c>
      <c r="B21" s="1132">
        <v>3944</v>
      </c>
      <c r="C21" s="1132">
        <v>290</v>
      </c>
      <c r="D21" s="415">
        <v>274</v>
      </c>
      <c r="E21" s="1132">
        <v>488</v>
      </c>
      <c r="F21" s="1132">
        <v>2716</v>
      </c>
      <c r="G21" s="1132">
        <v>2435</v>
      </c>
      <c r="H21" s="1132">
        <v>267</v>
      </c>
      <c r="I21" s="1132">
        <v>176</v>
      </c>
      <c r="J21" s="1132">
        <v>188</v>
      </c>
      <c r="K21" s="386"/>
      <c r="L21" s="386"/>
      <c r="M21" s="386"/>
      <c r="N21" s="386"/>
      <c r="O21" s="386"/>
      <c r="P21" s="386"/>
    </row>
    <row r="22" spans="1:16">
      <c r="A22" s="710" t="s">
        <v>446</v>
      </c>
      <c r="B22" s="1132">
        <v>900</v>
      </c>
      <c r="C22" s="415">
        <v>567</v>
      </c>
      <c r="D22" s="416">
        <v>48</v>
      </c>
      <c r="E22" s="415">
        <v>15</v>
      </c>
      <c r="F22" s="415">
        <v>235</v>
      </c>
      <c r="G22" s="415">
        <v>198</v>
      </c>
      <c r="H22" s="415">
        <v>36</v>
      </c>
      <c r="I22" s="415">
        <v>35</v>
      </c>
      <c r="J22" s="415">
        <v>26</v>
      </c>
      <c r="K22" s="386"/>
      <c r="L22" s="386"/>
      <c r="M22" s="386"/>
      <c r="N22" s="386"/>
      <c r="O22" s="386"/>
      <c r="P22" s="386"/>
    </row>
    <row r="23" spans="1:16">
      <c r="A23" s="710" t="s">
        <v>447</v>
      </c>
      <c r="B23" s="1132">
        <v>5535</v>
      </c>
      <c r="C23" s="1132">
        <v>1231</v>
      </c>
      <c r="D23" s="415">
        <v>184</v>
      </c>
      <c r="E23" s="1132">
        <v>63</v>
      </c>
      <c r="F23" s="1132">
        <v>3918</v>
      </c>
      <c r="G23" s="1132">
        <v>3462</v>
      </c>
      <c r="H23" s="1132">
        <v>428</v>
      </c>
      <c r="I23" s="1132">
        <v>138</v>
      </c>
      <c r="J23" s="1132">
        <v>209</v>
      </c>
      <c r="K23" s="386"/>
      <c r="L23" s="386"/>
      <c r="M23" s="386"/>
      <c r="N23" s="386"/>
      <c r="O23" s="386"/>
      <c r="P23" s="386"/>
    </row>
    <row r="24" spans="1:16">
      <c r="A24" s="710" t="s">
        <v>448</v>
      </c>
      <c r="B24" s="1132">
        <v>7083</v>
      </c>
      <c r="C24" s="415">
        <v>597</v>
      </c>
      <c r="D24" s="416">
        <v>166</v>
      </c>
      <c r="E24" s="415">
        <v>356</v>
      </c>
      <c r="F24" s="415">
        <v>5848</v>
      </c>
      <c r="G24" s="415">
        <v>5430</v>
      </c>
      <c r="H24" s="415">
        <v>374</v>
      </c>
      <c r="I24" s="415">
        <v>117</v>
      </c>
      <c r="J24" s="415">
        <v>244</v>
      </c>
      <c r="K24" s="386"/>
      <c r="L24" s="386"/>
      <c r="M24" s="386"/>
      <c r="N24" s="386"/>
      <c r="O24" s="386"/>
      <c r="P24" s="386"/>
    </row>
    <row r="25" spans="1:16">
      <c r="A25" s="710" t="s">
        <v>449</v>
      </c>
      <c r="B25" s="1132">
        <v>10805</v>
      </c>
      <c r="C25" s="1132">
        <v>221</v>
      </c>
      <c r="D25" s="415">
        <v>156</v>
      </c>
      <c r="E25" s="1132">
        <v>44</v>
      </c>
      <c r="F25" s="1132">
        <v>10261</v>
      </c>
      <c r="G25" s="1132">
        <v>9434</v>
      </c>
      <c r="H25" s="1132">
        <v>747</v>
      </c>
      <c r="I25" s="1132">
        <v>124</v>
      </c>
      <c r="J25" s="1132">
        <v>381</v>
      </c>
      <c r="K25" s="386"/>
      <c r="L25" s="386"/>
      <c r="M25" s="386"/>
      <c r="N25" s="386"/>
      <c r="O25" s="386"/>
      <c r="P25" s="386"/>
    </row>
    <row r="26" spans="1:16">
      <c r="A26" s="710" t="s">
        <v>450</v>
      </c>
      <c r="B26" s="1132">
        <v>3599</v>
      </c>
      <c r="C26" s="415">
        <v>165</v>
      </c>
      <c r="D26" s="416">
        <v>150</v>
      </c>
      <c r="E26" s="415">
        <v>34</v>
      </c>
      <c r="F26" s="415">
        <v>3146</v>
      </c>
      <c r="G26" s="415">
        <v>2815</v>
      </c>
      <c r="H26" s="415">
        <v>312</v>
      </c>
      <c r="I26" s="415">
        <v>105</v>
      </c>
      <c r="J26" s="415">
        <v>101</v>
      </c>
      <c r="K26" s="386"/>
      <c r="L26" s="386"/>
      <c r="M26" s="386"/>
      <c r="N26" s="386"/>
      <c r="O26" s="386"/>
      <c r="P26" s="386"/>
    </row>
    <row r="27" spans="1:16" ht="20.25" customHeight="1">
      <c r="A27" s="710" t="s">
        <v>451</v>
      </c>
      <c r="B27" s="1132">
        <v>127686</v>
      </c>
      <c r="C27" s="1132">
        <v>13098</v>
      </c>
      <c r="D27" s="1132">
        <v>4952</v>
      </c>
      <c r="E27" s="1132">
        <v>3824</v>
      </c>
      <c r="F27" s="1132">
        <v>102982</v>
      </c>
      <c r="G27" s="1132">
        <v>90877</v>
      </c>
      <c r="H27" s="1132">
        <v>12105</v>
      </c>
      <c r="I27" s="1132">
        <v>2825</v>
      </c>
      <c r="J27" s="1132">
        <v>4339</v>
      </c>
      <c r="K27" s="386"/>
      <c r="L27" s="386"/>
      <c r="M27" s="386"/>
      <c r="N27" s="386"/>
      <c r="O27" s="386"/>
      <c r="P27" s="386"/>
    </row>
    <row r="28" spans="1:16">
      <c r="A28" s="387"/>
      <c r="B28" s="417"/>
      <c r="C28" s="417"/>
      <c r="D28" s="417"/>
      <c r="E28" s="417"/>
      <c r="F28" s="417"/>
      <c r="G28" s="417"/>
      <c r="H28" s="417"/>
      <c r="I28" s="417"/>
      <c r="J28" s="417"/>
    </row>
    <row r="29" spans="1:16" ht="13">
      <c r="B29" s="1411" t="s">
        <v>454</v>
      </c>
      <c r="C29" s="1411"/>
      <c r="D29" s="1411"/>
      <c r="E29" s="1411"/>
      <c r="F29" s="1411"/>
      <c r="G29" s="1411"/>
      <c r="H29" s="1411"/>
      <c r="I29" s="1411"/>
      <c r="J29" s="1411"/>
    </row>
    <row r="30" spans="1:16" s="386" customFormat="1">
      <c r="A30" s="643"/>
      <c r="B30" s="332"/>
      <c r="C30" s="342"/>
      <c r="D30" s="347"/>
      <c r="E30" s="342"/>
      <c r="F30" s="342"/>
      <c r="G30" s="342"/>
      <c r="H30" s="342"/>
      <c r="I30" s="342"/>
      <c r="J30" s="342"/>
    </row>
    <row r="31" spans="1:16" s="386" customFormat="1">
      <c r="A31" s="710" t="s">
        <v>435</v>
      </c>
      <c r="B31" s="310">
        <v>0.82</v>
      </c>
      <c r="C31" s="310">
        <v>7.0000000000000007E-2</v>
      </c>
      <c r="D31" s="418">
        <v>0.06</v>
      </c>
      <c r="E31" s="310">
        <v>0.02</v>
      </c>
      <c r="F31" s="310">
        <v>0.65</v>
      </c>
      <c r="G31" s="310">
        <v>0.56000000000000005</v>
      </c>
      <c r="H31" s="310">
        <v>0.09</v>
      </c>
      <c r="I31" s="310">
        <v>0.03</v>
      </c>
      <c r="J31" s="310">
        <v>0.03</v>
      </c>
    </row>
    <row r="32" spans="1:16">
      <c r="A32" s="710" t="s">
        <v>436</v>
      </c>
      <c r="B32" s="418">
        <v>1.59</v>
      </c>
      <c r="C32" s="418">
        <v>7.0000000000000007E-2</v>
      </c>
      <c r="D32" s="1145">
        <v>7.0000000000000007E-2</v>
      </c>
      <c r="E32" s="418">
        <v>0.02</v>
      </c>
      <c r="F32" s="418">
        <v>1.4</v>
      </c>
      <c r="G32" s="418">
        <v>1.18</v>
      </c>
      <c r="H32" s="418">
        <v>0.2</v>
      </c>
      <c r="I32" s="418">
        <v>0.04</v>
      </c>
      <c r="J32" s="418">
        <v>0.08</v>
      </c>
      <c r="K32" s="386"/>
      <c r="L32" s="386"/>
      <c r="M32" s="386"/>
      <c r="N32" s="386"/>
      <c r="O32" s="386"/>
      <c r="P32" s="386"/>
    </row>
    <row r="33" spans="1:16">
      <c r="A33" s="710" t="s">
        <v>437</v>
      </c>
      <c r="B33" s="310">
        <v>0.12</v>
      </c>
      <c r="C33" s="310">
        <v>0.05</v>
      </c>
      <c r="D33" s="418">
        <v>0.02</v>
      </c>
      <c r="E33" s="310">
        <v>0.02</v>
      </c>
      <c r="F33" s="310">
        <v>0.01</v>
      </c>
      <c r="G33" s="310">
        <v>0.01</v>
      </c>
      <c r="H33" s="1223">
        <v>0</v>
      </c>
      <c r="I33" s="310">
        <v>0.02</v>
      </c>
      <c r="J33" s="310">
        <v>0</v>
      </c>
      <c r="K33" s="386"/>
      <c r="L33" s="386"/>
      <c r="M33" s="386"/>
      <c r="N33" s="386"/>
      <c r="O33" s="386"/>
      <c r="P33" s="386"/>
    </row>
    <row r="34" spans="1:16">
      <c r="A34" s="710" t="s">
        <v>438</v>
      </c>
      <c r="B34" s="418">
        <v>3.13</v>
      </c>
      <c r="C34" s="418">
        <v>0.66</v>
      </c>
      <c r="D34" s="1145">
        <v>0.09</v>
      </c>
      <c r="E34" s="418">
        <v>0.02</v>
      </c>
      <c r="F34" s="418">
        <v>2.3199999999999998</v>
      </c>
      <c r="G34" s="418">
        <v>2.12</v>
      </c>
      <c r="H34" s="418">
        <v>0.18</v>
      </c>
      <c r="I34" s="418">
        <v>0.05</v>
      </c>
      <c r="J34" s="418">
        <v>0.12</v>
      </c>
      <c r="K34" s="386"/>
      <c r="L34" s="386"/>
      <c r="M34" s="386"/>
      <c r="N34" s="386"/>
      <c r="O34" s="386"/>
      <c r="P34" s="386"/>
    </row>
    <row r="35" spans="1:16">
      <c r="A35" s="710" t="s">
        <v>439</v>
      </c>
      <c r="B35" s="310">
        <v>0.72</v>
      </c>
      <c r="C35" s="310">
        <v>0.5</v>
      </c>
      <c r="D35" s="418">
        <v>0.03</v>
      </c>
      <c r="E35" s="310">
        <v>0.02</v>
      </c>
      <c r="F35" s="310">
        <v>0.14000000000000001</v>
      </c>
      <c r="G35" s="310">
        <v>0.13</v>
      </c>
      <c r="H35" s="310">
        <v>0.01</v>
      </c>
      <c r="I35" s="310">
        <v>0.03</v>
      </c>
      <c r="J35" s="310">
        <v>0</v>
      </c>
      <c r="K35" s="386"/>
      <c r="L35" s="386"/>
      <c r="M35" s="386"/>
      <c r="N35" s="386"/>
      <c r="O35" s="386"/>
      <c r="P35" s="386"/>
    </row>
    <row r="36" spans="1:16">
      <c r="A36" s="710" t="s">
        <v>440</v>
      </c>
      <c r="B36" s="418">
        <v>0.25</v>
      </c>
      <c r="C36" s="418">
        <v>0.06</v>
      </c>
      <c r="D36" s="1145">
        <v>0.03</v>
      </c>
      <c r="E36" s="418">
        <v>0.02</v>
      </c>
      <c r="F36" s="418">
        <v>0.13</v>
      </c>
      <c r="G36" s="418">
        <v>0.13</v>
      </c>
      <c r="H36" s="1223">
        <v>0</v>
      </c>
      <c r="I36" s="418">
        <v>0.02</v>
      </c>
      <c r="J36" s="418">
        <v>0</v>
      </c>
      <c r="K36" s="386"/>
      <c r="L36" s="386"/>
      <c r="M36" s="386"/>
      <c r="N36" s="386"/>
      <c r="O36" s="386"/>
      <c r="P36" s="386"/>
    </row>
    <row r="37" spans="1:16">
      <c r="A37" s="710" t="s">
        <v>441</v>
      </c>
      <c r="B37" s="310">
        <v>0.91</v>
      </c>
      <c r="C37" s="310">
        <v>0.05</v>
      </c>
      <c r="D37" s="418">
        <v>7.0000000000000007E-2</v>
      </c>
      <c r="E37" s="310">
        <v>0.02</v>
      </c>
      <c r="F37" s="310">
        <v>0.74</v>
      </c>
      <c r="G37" s="310">
        <v>0.67</v>
      </c>
      <c r="H37" s="310">
        <v>7.0000000000000007E-2</v>
      </c>
      <c r="I37" s="310">
        <v>0.04</v>
      </c>
      <c r="J37" s="310">
        <v>0.02</v>
      </c>
      <c r="K37" s="386"/>
      <c r="L37" s="386"/>
      <c r="M37" s="386"/>
      <c r="N37" s="386"/>
      <c r="O37" s="386"/>
      <c r="P37" s="386"/>
    </row>
    <row r="38" spans="1:16">
      <c r="A38" s="710" t="s">
        <v>442</v>
      </c>
      <c r="B38" s="418">
        <v>5.78</v>
      </c>
      <c r="C38" s="418">
        <v>0.13</v>
      </c>
      <c r="D38" s="1145">
        <v>0.08</v>
      </c>
      <c r="E38" s="418">
        <v>0.17</v>
      </c>
      <c r="F38" s="418">
        <v>5.34</v>
      </c>
      <c r="G38" s="418">
        <v>5.04</v>
      </c>
      <c r="H38" s="418">
        <v>0.26</v>
      </c>
      <c r="I38" s="418">
        <v>0.06</v>
      </c>
      <c r="J38" s="418">
        <v>0.24</v>
      </c>
      <c r="K38" s="386"/>
      <c r="L38" s="386"/>
      <c r="M38" s="386"/>
      <c r="N38" s="386"/>
      <c r="O38" s="386"/>
      <c r="P38" s="386"/>
    </row>
    <row r="39" spans="1:16">
      <c r="A39" s="710" t="s">
        <v>443</v>
      </c>
      <c r="B39" s="310">
        <v>3.14</v>
      </c>
      <c r="C39" s="310">
        <v>0.13</v>
      </c>
      <c r="D39" s="418">
        <v>7.0000000000000007E-2</v>
      </c>
      <c r="E39" s="310">
        <v>0.02</v>
      </c>
      <c r="F39" s="310">
        <v>2.87</v>
      </c>
      <c r="G39" s="310">
        <v>2.5099999999999998</v>
      </c>
      <c r="H39" s="310">
        <v>0.33</v>
      </c>
      <c r="I39" s="310">
        <v>0.04</v>
      </c>
      <c r="J39" s="310">
        <v>0.09</v>
      </c>
      <c r="K39" s="386"/>
      <c r="L39" s="386"/>
      <c r="M39" s="386"/>
      <c r="N39" s="386"/>
      <c r="O39" s="386"/>
      <c r="P39" s="386"/>
    </row>
    <row r="40" spans="1:16">
      <c r="A40" s="710" t="s">
        <v>444</v>
      </c>
      <c r="B40" s="418">
        <v>1.1000000000000001</v>
      </c>
      <c r="C40" s="418">
        <v>0.31</v>
      </c>
      <c r="D40" s="1145">
        <v>0.05</v>
      </c>
      <c r="E40" s="418">
        <v>0.1</v>
      </c>
      <c r="F40" s="418">
        <v>0.6</v>
      </c>
      <c r="G40" s="418">
        <v>0.5</v>
      </c>
      <c r="H40" s="418">
        <v>0.1</v>
      </c>
      <c r="I40" s="418">
        <v>0.03</v>
      </c>
      <c r="J40" s="418">
        <v>0.02</v>
      </c>
      <c r="K40" s="386"/>
      <c r="L40" s="386"/>
      <c r="M40" s="386"/>
      <c r="N40" s="386"/>
      <c r="O40" s="386"/>
      <c r="P40" s="386"/>
    </row>
    <row r="41" spans="1:16">
      <c r="A41" s="710" t="s">
        <v>445</v>
      </c>
      <c r="B41" s="310">
        <v>0.99</v>
      </c>
      <c r="C41" s="310">
        <v>7.0000000000000007E-2</v>
      </c>
      <c r="D41" s="418">
        <v>7.0000000000000007E-2</v>
      </c>
      <c r="E41" s="310">
        <v>0.12</v>
      </c>
      <c r="F41" s="310">
        <v>0.68</v>
      </c>
      <c r="G41" s="310">
        <v>0.61</v>
      </c>
      <c r="H41" s="310">
        <v>7.0000000000000007E-2</v>
      </c>
      <c r="I41" s="310">
        <v>0.04</v>
      </c>
      <c r="J41" s="310">
        <v>0.05</v>
      </c>
      <c r="K41" s="386"/>
      <c r="L41" s="386"/>
      <c r="M41" s="386"/>
      <c r="N41" s="386"/>
      <c r="O41" s="386"/>
      <c r="P41" s="386"/>
    </row>
    <row r="42" spans="1:16">
      <c r="A42" s="710" t="s">
        <v>446</v>
      </c>
      <c r="B42" s="418">
        <v>0.91</v>
      </c>
      <c r="C42" s="418">
        <v>0.56999999999999995</v>
      </c>
      <c r="D42" s="1145">
        <v>0.05</v>
      </c>
      <c r="E42" s="418">
        <v>0.02</v>
      </c>
      <c r="F42" s="418">
        <v>0.24</v>
      </c>
      <c r="G42" s="418">
        <v>0.2</v>
      </c>
      <c r="H42" s="418">
        <v>0.04</v>
      </c>
      <c r="I42" s="418">
        <v>0.04</v>
      </c>
      <c r="J42" s="418">
        <v>0.03</v>
      </c>
      <c r="K42" s="386"/>
      <c r="L42" s="386"/>
      <c r="M42" s="386"/>
      <c r="N42" s="386"/>
      <c r="O42" s="386"/>
      <c r="P42" s="386"/>
    </row>
    <row r="43" spans="1:16">
      <c r="A43" s="710" t="s">
        <v>447</v>
      </c>
      <c r="B43" s="310">
        <v>1.37</v>
      </c>
      <c r="C43" s="310">
        <v>0.3</v>
      </c>
      <c r="D43" s="418">
        <v>0.05</v>
      </c>
      <c r="E43" s="310">
        <v>0.02</v>
      </c>
      <c r="F43" s="310">
        <v>0.97</v>
      </c>
      <c r="G43" s="310">
        <v>0.85</v>
      </c>
      <c r="H43" s="310">
        <v>0.11</v>
      </c>
      <c r="I43" s="310">
        <v>0.03</v>
      </c>
      <c r="J43" s="310">
        <v>0.05</v>
      </c>
      <c r="K43" s="386"/>
      <c r="L43" s="386"/>
      <c r="M43" s="386"/>
      <c r="N43" s="386"/>
      <c r="O43" s="386"/>
      <c r="P43" s="386"/>
    </row>
    <row r="44" spans="1:16">
      <c r="A44" s="710" t="s">
        <v>448</v>
      </c>
      <c r="B44" s="418">
        <v>3.16</v>
      </c>
      <c r="C44" s="418">
        <v>0.27</v>
      </c>
      <c r="D44" s="1145">
        <v>7.0000000000000007E-2</v>
      </c>
      <c r="E44" s="418">
        <v>0.16</v>
      </c>
      <c r="F44" s="418">
        <v>2.61</v>
      </c>
      <c r="G44" s="418">
        <v>2.42</v>
      </c>
      <c r="H44" s="418">
        <v>0.17</v>
      </c>
      <c r="I44" s="418">
        <v>0.05</v>
      </c>
      <c r="J44" s="418">
        <v>0.11</v>
      </c>
      <c r="K44" s="386"/>
      <c r="L44" s="386"/>
      <c r="M44" s="386"/>
      <c r="N44" s="386"/>
      <c r="O44" s="386"/>
      <c r="P44" s="386"/>
    </row>
    <row r="45" spans="1:16">
      <c r="A45" s="710" t="s">
        <v>449</v>
      </c>
      <c r="B45" s="310">
        <v>3.83</v>
      </c>
      <c r="C45" s="310">
        <v>0.08</v>
      </c>
      <c r="D45" s="418">
        <v>0.06</v>
      </c>
      <c r="E45" s="310">
        <v>0.02</v>
      </c>
      <c r="F45" s="310">
        <v>3.63</v>
      </c>
      <c r="G45" s="310">
        <v>3.34</v>
      </c>
      <c r="H45" s="310">
        <v>0.26</v>
      </c>
      <c r="I45" s="310">
        <v>0.04</v>
      </c>
      <c r="J45" s="310">
        <v>0.13</v>
      </c>
      <c r="K45" s="386"/>
      <c r="L45" s="386"/>
      <c r="M45" s="386"/>
      <c r="N45" s="386"/>
      <c r="O45" s="386"/>
      <c r="P45" s="386"/>
    </row>
    <row r="46" spans="1:16">
      <c r="A46" s="710" t="s">
        <v>450</v>
      </c>
      <c r="B46" s="418">
        <v>1.67</v>
      </c>
      <c r="C46" s="418">
        <v>0.08</v>
      </c>
      <c r="D46" s="1145">
        <v>7.0000000000000007E-2</v>
      </c>
      <c r="E46" s="418">
        <v>0.02</v>
      </c>
      <c r="F46" s="418">
        <v>1.46</v>
      </c>
      <c r="G46" s="418">
        <v>1.3</v>
      </c>
      <c r="H46" s="418">
        <v>0.14000000000000001</v>
      </c>
      <c r="I46" s="418">
        <v>0.05</v>
      </c>
      <c r="J46" s="418">
        <v>0.05</v>
      </c>
      <c r="K46" s="386"/>
      <c r="L46" s="386"/>
      <c r="M46" s="386"/>
      <c r="N46" s="386"/>
      <c r="O46" s="386"/>
      <c r="P46" s="386"/>
    </row>
    <row r="47" spans="1:16" ht="20.25" customHeight="1">
      <c r="A47" s="710" t="s">
        <v>451</v>
      </c>
      <c r="B47" s="310">
        <v>1.58</v>
      </c>
      <c r="C47" s="310">
        <v>0.16</v>
      </c>
      <c r="D47" s="310">
        <v>0.06</v>
      </c>
      <c r="E47" s="310">
        <v>0.05</v>
      </c>
      <c r="F47" s="310">
        <v>1.27</v>
      </c>
      <c r="G47" s="310">
        <v>1.1200000000000001</v>
      </c>
      <c r="H47" s="310">
        <v>0.15</v>
      </c>
      <c r="I47" s="310">
        <v>0.03</v>
      </c>
      <c r="J47" s="310">
        <v>0.05</v>
      </c>
      <c r="K47" s="386"/>
      <c r="L47" s="386"/>
      <c r="M47" s="386"/>
      <c r="N47" s="386"/>
      <c r="O47" s="386"/>
      <c r="P47" s="386"/>
    </row>
    <row r="48" spans="1:16">
      <c r="A48" s="387"/>
      <c r="B48" s="340"/>
      <c r="C48" s="340"/>
      <c r="D48" s="340"/>
      <c r="E48" s="340"/>
      <c r="F48" s="340"/>
      <c r="G48" s="340"/>
      <c r="H48" s="340"/>
      <c r="I48" s="340"/>
      <c r="J48" s="340"/>
    </row>
    <row r="49" spans="1:16" ht="15">
      <c r="B49" s="1411" t="s">
        <v>1110</v>
      </c>
      <c r="C49" s="1411"/>
      <c r="D49" s="1411"/>
      <c r="E49" s="1411"/>
      <c r="F49" s="1411"/>
      <c r="G49" s="1411"/>
      <c r="H49" s="1411"/>
      <c r="I49" s="1411"/>
      <c r="J49" s="1411"/>
    </row>
    <row r="50" spans="1:16" s="386" customFormat="1">
      <c r="A50" s="643"/>
      <c r="B50" s="332"/>
      <c r="C50" s="342"/>
      <c r="D50" s="347"/>
      <c r="E50" s="342"/>
      <c r="F50" s="342"/>
      <c r="G50" s="342"/>
      <c r="H50" s="342"/>
      <c r="I50" s="342"/>
      <c r="J50" s="342"/>
    </row>
    <row r="51" spans="1:16" s="386" customFormat="1">
      <c r="A51" s="710" t="s">
        <v>435</v>
      </c>
      <c r="B51" s="1132">
        <v>2611</v>
      </c>
      <c r="C51" s="1132">
        <v>217</v>
      </c>
      <c r="D51" s="415">
        <v>188</v>
      </c>
      <c r="E51" s="1132">
        <v>50</v>
      </c>
      <c r="F51" s="1132">
        <v>2073</v>
      </c>
      <c r="G51" s="1132">
        <v>1770</v>
      </c>
      <c r="H51" s="1132">
        <v>279</v>
      </c>
      <c r="I51" s="1132">
        <v>83</v>
      </c>
      <c r="J51" s="1132">
        <v>98</v>
      </c>
    </row>
    <row r="52" spans="1:16">
      <c r="A52" s="710" t="s">
        <v>436</v>
      </c>
      <c r="B52" s="415">
        <v>6011</v>
      </c>
      <c r="C52" s="415">
        <v>256</v>
      </c>
      <c r="D52" s="416">
        <v>275</v>
      </c>
      <c r="E52" s="415">
        <v>59</v>
      </c>
      <c r="F52" s="415">
        <v>5274</v>
      </c>
      <c r="G52" s="415">
        <v>4449</v>
      </c>
      <c r="H52" s="415">
        <v>763</v>
      </c>
      <c r="I52" s="415">
        <v>148</v>
      </c>
      <c r="J52" s="415">
        <v>285</v>
      </c>
      <c r="K52" s="386"/>
      <c r="L52" s="386"/>
      <c r="M52" s="386"/>
      <c r="N52" s="386"/>
      <c r="O52" s="386"/>
      <c r="P52" s="386"/>
    </row>
    <row r="53" spans="1:16">
      <c r="A53" s="710" t="s">
        <v>437</v>
      </c>
      <c r="B53" s="1132">
        <v>123</v>
      </c>
      <c r="C53" s="1132">
        <v>53</v>
      </c>
      <c r="D53" s="415">
        <v>23</v>
      </c>
      <c r="E53" s="1132">
        <v>16</v>
      </c>
      <c r="F53" s="1132">
        <v>14</v>
      </c>
      <c r="G53" s="1132">
        <v>14</v>
      </c>
      <c r="H53" s="1223">
        <v>0</v>
      </c>
      <c r="I53" s="1132">
        <v>17</v>
      </c>
      <c r="J53" s="1132">
        <v>0</v>
      </c>
      <c r="K53" s="386"/>
      <c r="L53" s="386"/>
      <c r="M53" s="386"/>
      <c r="N53" s="386"/>
      <c r="O53" s="386"/>
      <c r="P53" s="386"/>
    </row>
    <row r="54" spans="1:16">
      <c r="A54" s="710" t="s">
        <v>438</v>
      </c>
      <c r="B54" s="415">
        <v>2289</v>
      </c>
      <c r="C54" s="415">
        <v>484</v>
      </c>
      <c r="D54" s="416">
        <v>63</v>
      </c>
      <c r="E54" s="415">
        <v>11</v>
      </c>
      <c r="F54" s="415">
        <v>1696</v>
      </c>
      <c r="G54" s="415">
        <v>1551</v>
      </c>
      <c r="H54" s="415">
        <v>133</v>
      </c>
      <c r="I54" s="415">
        <v>35</v>
      </c>
      <c r="J54" s="415">
        <v>88</v>
      </c>
      <c r="K54" s="386"/>
      <c r="L54" s="386"/>
      <c r="M54" s="386"/>
      <c r="N54" s="386"/>
      <c r="O54" s="386"/>
      <c r="P54" s="386"/>
    </row>
    <row r="55" spans="1:16">
      <c r="A55" s="710" t="s">
        <v>439</v>
      </c>
      <c r="B55" s="1132">
        <v>141</v>
      </c>
      <c r="C55" s="1132">
        <v>99</v>
      </c>
      <c r="D55" s="415">
        <v>7</v>
      </c>
      <c r="E55" s="1132">
        <v>3</v>
      </c>
      <c r="F55" s="1132">
        <v>27</v>
      </c>
      <c r="G55" s="1132">
        <v>26</v>
      </c>
      <c r="H55" s="1132">
        <v>2</v>
      </c>
      <c r="I55" s="1132">
        <v>5</v>
      </c>
      <c r="J55" s="1132">
        <v>0</v>
      </c>
      <c r="K55" s="386"/>
      <c r="L55" s="386"/>
      <c r="M55" s="386"/>
      <c r="N55" s="386"/>
      <c r="O55" s="386"/>
      <c r="P55" s="386"/>
    </row>
    <row r="56" spans="1:16">
      <c r="A56" s="710" t="s">
        <v>440</v>
      </c>
      <c r="B56" s="415">
        <v>133</v>
      </c>
      <c r="C56" s="415">
        <v>31</v>
      </c>
      <c r="D56" s="416">
        <v>15</v>
      </c>
      <c r="E56" s="415">
        <v>8</v>
      </c>
      <c r="F56" s="415">
        <v>70</v>
      </c>
      <c r="G56" s="415">
        <v>69</v>
      </c>
      <c r="H56" s="415">
        <v>1</v>
      </c>
      <c r="I56" s="415">
        <v>9</v>
      </c>
      <c r="J56" s="415">
        <v>0</v>
      </c>
      <c r="K56" s="386"/>
      <c r="L56" s="386"/>
      <c r="M56" s="386"/>
      <c r="N56" s="386"/>
      <c r="O56" s="386"/>
      <c r="P56" s="386"/>
    </row>
    <row r="57" spans="1:16">
      <c r="A57" s="710" t="s">
        <v>441</v>
      </c>
      <c r="B57" s="1132">
        <v>1655</v>
      </c>
      <c r="C57" s="1132">
        <v>98</v>
      </c>
      <c r="D57" s="415">
        <v>126</v>
      </c>
      <c r="E57" s="1132">
        <v>28</v>
      </c>
      <c r="F57" s="1132">
        <v>1338</v>
      </c>
      <c r="G57" s="1132">
        <v>1212</v>
      </c>
      <c r="H57" s="1132">
        <v>119</v>
      </c>
      <c r="I57" s="1132">
        <v>66</v>
      </c>
      <c r="J57" s="1132">
        <v>29</v>
      </c>
      <c r="K57" s="386"/>
      <c r="L57" s="386"/>
      <c r="M57" s="386"/>
      <c r="N57" s="386"/>
      <c r="O57" s="386"/>
      <c r="P57" s="386"/>
    </row>
    <row r="58" spans="1:16">
      <c r="A58" s="710" t="s">
        <v>442</v>
      </c>
      <c r="B58" s="415">
        <v>2752</v>
      </c>
      <c r="C58" s="415">
        <v>62</v>
      </c>
      <c r="D58" s="416">
        <v>40</v>
      </c>
      <c r="E58" s="415">
        <v>81</v>
      </c>
      <c r="F58" s="415">
        <v>2542</v>
      </c>
      <c r="G58" s="415">
        <v>2402</v>
      </c>
      <c r="H58" s="415">
        <v>125</v>
      </c>
      <c r="I58" s="415">
        <v>27</v>
      </c>
      <c r="J58" s="415">
        <v>114</v>
      </c>
      <c r="K58" s="386"/>
      <c r="L58" s="386"/>
      <c r="M58" s="386"/>
      <c r="N58" s="386"/>
      <c r="O58" s="386"/>
      <c r="P58" s="386"/>
    </row>
    <row r="59" spans="1:16">
      <c r="A59" s="710" t="s">
        <v>443</v>
      </c>
      <c r="B59" s="1132">
        <v>7302</v>
      </c>
      <c r="C59" s="1132">
        <v>314</v>
      </c>
      <c r="D59" s="415">
        <v>166</v>
      </c>
      <c r="E59" s="1132">
        <v>37</v>
      </c>
      <c r="F59" s="1132">
        <v>6682</v>
      </c>
      <c r="G59" s="1132">
        <v>5844</v>
      </c>
      <c r="H59" s="1132">
        <v>771</v>
      </c>
      <c r="I59" s="1132">
        <v>104</v>
      </c>
      <c r="J59" s="1132">
        <v>209</v>
      </c>
      <c r="K59" s="386"/>
      <c r="L59" s="386"/>
      <c r="M59" s="386"/>
      <c r="N59" s="386"/>
      <c r="O59" s="386"/>
      <c r="P59" s="386"/>
    </row>
    <row r="60" spans="1:16">
      <c r="A60" s="710" t="s">
        <v>444</v>
      </c>
      <c r="B60" s="415">
        <v>5773</v>
      </c>
      <c r="C60" s="415">
        <v>1649</v>
      </c>
      <c r="D60" s="416">
        <v>264</v>
      </c>
      <c r="E60" s="415">
        <v>533</v>
      </c>
      <c r="F60" s="415">
        <v>3164</v>
      </c>
      <c r="G60" s="415">
        <v>2641</v>
      </c>
      <c r="H60" s="415">
        <v>503</v>
      </c>
      <c r="I60" s="415">
        <v>163</v>
      </c>
      <c r="J60" s="415">
        <v>113</v>
      </c>
      <c r="K60" s="386"/>
      <c r="L60" s="386"/>
      <c r="M60" s="386"/>
      <c r="N60" s="386"/>
      <c r="O60" s="386"/>
      <c r="P60" s="386"/>
    </row>
    <row r="61" spans="1:16">
      <c r="A61" s="710" t="s">
        <v>445</v>
      </c>
      <c r="B61" s="1132">
        <v>1175</v>
      </c>
      <c r="C61" s="1132">
        <v>86</v>
      </c>
      <c r="D61" s="415">
        <v>82</v>
      </c>
      <c r="E61" s="1132">
        <v>146</v>
      </c>
      <c r="F61" s="1132">
        <v>809</v>
      </c>
      <c r="G61" s="1132">
        <v>726</v>
      </c>
      <c r="H61" s="1132">
        <v>80</v>
      </c>
      <c r="I61" s="1132">
        <v>52</v>
      </c>
      <c r="J61" s="1132">
        <v>56</v>
      </c>
      <c r="K61" s="386"/>
      <c r="L61" s="386"/>
      <c r="M61" s="386"/>
      <c r="N61" s="386"/>
      <c r="O61" s="386"/>
      <c r="P61" s="386"/>
    </row>
    <row r="62" spans="1:16">
      <c r="A62" s="710" t="s">
        <v>446</v>
      </c>
      <c r="B62" s="415">
        <v>268</v>
      </c>
      <c r="C62" s="415">
        <v>169</v>
      </c>
      <c r="D62" s="416">
        <v>14</v>
      </c>
      <c r="E62" s="415">
        <v>5</v>
      </c>
      <c r="F62" s="415">
        <v>70</v>
      </c>
      <c r="G62" s="415">
        <v>59</v>
      </c>
      <c r="H62" s="415">
        <v>11</v>
      </c>
      <c r="I62" s="415">
        <v>10</v>
      </c>
      <c r="J62" s="415">
        <v>8</v>
      </c>
      <c r="K62" s="386"/>
      <c r="L62" s="386"/>
      <c r="M62" s="386"/>
      <c r="N62" s="386"/>
      <c r="O62" s="386"/>
      <c r="P62" s="386"/>
    </row>
    <row r="63" spans="1:16">
      <c r="A63" s="710" t="s">
        <v>447</v>
      </c>
      <c r="B63" s="1132">
        <v>1649</v>
      </c>
      <c r="C63" s="1132">
        <v>367</v>
      </c>
      <c r="D63" s="415">
        <v>55</v>
      </c>
      <c r="E63" s="1132">
        <v>19</v>
      </c>
      <c r="F63" s="1132">
        <v>1168</v>
      </c>
      <c r="G63" s="1132">
        <v>1032</v>
      </c>
      <c r="H63" s="1132">
        <v>128</v>
      </c>
      <c r="I63" s="1132">
        <v>41</v>
      </c>
      <c r="J63" s="1132">
        <v>62</v>
      </c>
      <c r="K63" s="386"/>
      <c r="L63" s="386"/>
      <c r="M63" s="386"/>
      <c r="N63" s="386"/>
      <c r="O63" s="386"/>
      <c r="P63" s="386"/>
    </row>
    <row r="64" spans="1:16">
      <c r="A64" s="710" t="s">
        <v>448</v>
      </c>
      <c r="B64" s="415">
        <v>2111</v>
      </c>
      <c r="C64" s="415">
        <v>178</v>
      </c>
      <c r="D64" s="416">
        <v>49</v>
      </c>
      <c r="E64" s="415">
        <v>106</v>
      </c>
      <c r="F64" s="415">
        <v>1743</v>
      </c>
      <c r="G64" s="415">
        <v>1618</v>
      </c>
      <c r="H64" s="415">
        <v>111</v>
      </c>
      <c r="I64" s="415">
        <v>35</v>
      </c>
      <c r="J64" s="415">
        <v>73</v>
      </c>
      <c r="K64" s="386"/>
      <c r="L64" s="386"/>
      <c r="M64" s="386"/>
      <c r="N64" s="386"/>
      <c r="O64" s="386"/>
      <c r="P64" s="386"/>
    </row>
    <row r="65" spans="1:16">
      <c r="A65" s="710" t="s">
        <v>449</v>
      </c>
      <c r="B65" s="1132">
        <v>3220</v>
      </c>
      <c r="C65" s="1132">
        <v>66</v>
      </c>
      <c r="D65" s="415">
        <v>46</v>
      </c>
      <c r="E65" s="1132">
        <v>13</v>
      </c>
      <c r="F65" s="1132">
        <v>3058</v>
      </c>
      <c r="G65" s="1132">
        <v>2811</v>
      </c>
      <c r="H65" s="1132">
        <v>223</v>
      </c>
      <c r="I65" s="1132">
        <v>37</v>
      </c>
      <c r="J65" s="1132">
        <v>114</v>
      </c>
      <c r="K65" s="386"/>
      <c r="L65" s="386"/>
      <c r="M65" s="386"/>
      <c r="N65" s="386"/>
      <c r="O65" s="386"/>
      <c r="P65" s="386"/>
    </row>
    <row r="66" spans="1:16">
      <c r="A66" s="710" t="s">
        <v>450</v>
      </c>
      <c r="B66" s="415">
        <v>1073</v>
      </c>
      <c r="C66" s="415">
        <v>49</v>
      </c>
      <c r="D66" s="416">
        <v>45</v>
      </c>
      <c r="E66" s="415">
        <v>10</v>
      </c>
      <c r="F66" s="415">
        <v>938</v>
      </c>
      <c r="G66" s="415">
        <v>839</v>
      </c>
      <c r="H66" s="415">
        <v>93</v>
      </c>
      <c r="I66" s="415">
        <v>31</v>
      </c>
      <c r="J66" s="415">
        <v>30</v>
      </c>
      <c r="K66" s="386"/>
      <c r="L66" s="386"/>
      <c r="M66" s="386"/>
      <c r="N66" s="386"/>
      <c r="O66" s="386"/>
      <c r="P66" s="386"/>
    </row>
    <row r="67" spans="1:16" ht="20.25" customHeight="1">
      <c r="A67" s="710" t="s">
        <v>451</v>
      </c>
      <c r="B67" s="1154">
        <v>38050</v>
      </c>
      <c r="C67" s="1154">
        <v>3903</v>
      </c>
      <c r="D67" s="1154">
        <v>1476</v>
      </c>
      <c r="E67" s="1154">
        <v>1140</v>
      </c>
      <c r="F67" s="1154">
        <v>30689</v>
      </c>
      <c r="G67" s="1154">
        <v>27081</v>
      </c>
      <c r="H67" s="1154">
        <v>3607</v>
      </c>
      <c r="I67" s="1154">
        <v>842</v>
      </c>
      <c r="J67" s="1154">
        <v>1293</v>
      </c>
      <c r="K67" s="386"/>
      <c r="L67" s="386"/>
      <c r="M67" s="386"/>
      <c r="N67" s="386"/>
      <c r="O67" s="386"/>
      <c r="P67" s="386"/>
    </row>
    <row r="68" spans="1:16" s="368" customFormat="1">
      <c r="A68" s="643"/>
      <c r="B68" s="332"/>
      <c r="C68" s="37"/>
      <c r="D68" s="37"/>
      <c r="E68" s="37"/>
      <c r="F68" s="37"/>
      <c r="G68" s="37"/>
      <c r="H68" s="37"/>
      <c r="I68" s="37"/>
      <c r="J68" s="37"/>
    </row>
    <row r="69" spans="1:16" s="368" customFormat="1" ht="13">
      <c r="A69" s="135"/>
      <c r="B69" s="1360" t="s">
        <v>731</v>
      </c>
      <c r="C69" s="1360"/>
      <c r="D69" s="1360"/>
      <c r="E69" s="1360"/>
      <c r="F69" s="1360"/>
      <c r="G69" s="1360"/>
      <c r="H69" s="1360"/>
      <c r="I69" s="1360"/>
      <c r="J69" s="1360"/>
    </row>
    <row r="70" spans="1:16" s="368" customFormat="1">
      <c r="A70" s="643"/>
      <c r="B70" s="332"/>
      <c r="C70" s="342"/>
      <c r="D70" s="342"/>
      <c r="E70" s="342"/>
      <c r="F70" s="342"/>
      <c r="G70" s="342"/>
      <c r="H70" s="342"/>
      <c r="I70" s="342"/>
      <c r="J70" s="342"/>
    </row>
    <row r="71" spans="1:16" s="368" customFormat="1">
      <c r="A71" s="710" t="s">
        <v>435</v>
      </c>
      <c r="B71" s="345">
        <v>100</v>
      </c>
      <c r="C71" s="346">
        <v>8.3209679260358413</v>
      </c>
      <c r="D71" s="346">
        <v>7.2023741582011187</v>
      </c>
      <c r="E71" s="346">
        <v>1.9061750941673326</v>
      </c>
      <c r="F71" s="346">
        <v>79.4087432941445</v>
      </c>
      <c r="G71" s="346">
        <v>67.811893619449833</v>
      </c>
      <c r="H71" s="346">
        <v>10.672297682912909</v>
      </c>
      <c r="I71" s="346">
        <v>3.1731537495719668</v>
      </c>
      <c r="J71" s="346" t="s">
        <v>360</v>
      </c>
    </row>
    <row r="72" spans="1:16" s="368" customFormat="1">
      <c r="A72" s="710" t="s">
        <v>436</v>
      </c>
      <c r="B72" s="345">
        <v>100</v>
      </c>
      <c r="C72" s="346">
        <v>4.2534205829863181</v>
      </c>
      <c r="D72" s="346">
        <v>4.5806067816775728</v>
      </c>
      <c r="E72" s="346">
        <v>0.9766012294269284</v>
      </c>
      <c r="F72" s="346">
        <v>87.735474915724765</v>
      </c>
      <c r="G72" s="346">
        <v>74.018441403926232</v>
      </c>
      <c r="H72" s="346">
        <v>12.695815982550069</v>
      </c>
      <c r="I72" s="346">
        <v>2.4538964901844142</v>
      </c>
      <c r="J72" s="346" t="s">
        <v>360</v>
      </c>
    </row>
    <row r="73" spans="1:16" s="368" customFormat="1">
      <c r="A73" s="710" t="s">
        <v>437</v>
      </c>
      <c r="B73" s="345">
        <v>100</v>
      </c>
      <c r="C73" s="346">
        <v>42.822384428223842</v>
      </c>
      <c r="D73" s="346">
        <v>18.734793187347933</v>
      </c>
      <c r="E73" s="346">
        <v>13.138686131386862</v>
      </c>
      <c r="F73" s="346">
        <v>11.192214111922141</v>
      </c>
      <c r="G73" s="346">
        <v>10.948905109489051</v>
      </c>
      <c r="H73" s="346">
        <v>0.24330900243309003</v>
      </c>
      <c r="I73" s="346">
        <v>14.111922141119221</v>
      </c>
      <c r="J73" s="346" t="s">
        <v>360</v>
      </c>
    </row>
    <row r="74" spans="1:16" s="368" customFormat="1">
      <c r="A74" s="710" t="s">
        <v>438</v>
      </c>
      <c r="B74" s="345">
        <v>100</v>
      </c>
      <c r="C74" s="346">
        <v>21.137576467525705</v>
      </c>
      <c r="D74" s="346">
        <v>2.7333073018352207</v>
      </c>
      <c r="E74" s="346">
        <v>0.49459846414161135</v>
      </c>
      <c r="F74" s="346">
        <v>74.098659377847198</v>
      </c>
      <c r="G74" s="346">
        <v>67.720942340231687</v>
      </c>
      <c r="H74" s="346">
        <v>5.7920083300793959</v>
      </c>
      <c r="I74" s="346">
        <v>1.5358583886502668</v>
      </c>
      <c r="J74" s="346" t="s">
        <v>360</v>
      </c>
    </row>
    <row r="75" spans="1:16" s="368" customFormat="1">
      <c r="A75" s="710" t="s">
        <v>439</v>
      </c>
      <c r="B75" s="345">
        <v>100</v>
      </c>
      <c r="C75" s="346">
        <v>69.97885835095137</v>
      </c>
      <c r="D75" s="346">
        <v>4.8625792811839323</v>
      </c>
      <c r="E75" s="346">
        <v>2.1141649048625792</v>
      </c>
      <c r="F75" s="346">
        <v>19.450317124735729</v>
      </c>
      <c r="G75" s="346">
        <v>18.181818181818183</v>
      </c>
      <c r="H75" s="346">
        <v>1.2684989429175475</v>
      </c>
      <c r="I75" s="346">
        <v>3.5940803382663846</v>
      </c>
      <c r="J75" s="346" t="s">
        <v>360</v>
      </c>
    </row>
    <row r="76" spans="1:16" s="368" customFormat="1">
      <c r="A76" s="710" t="s">
        <v>440</v>
      </c>
      <c r="B76" s="345">
        <v>100</v>
      </c>
      <c r="C76" s="346">
        <v>23.48993288590604</v>
      </c>
      <c r="D76" s="346">
        <v>11.185682326621924</v>
      </c>
      <c r="E76" s="346">
        <v>6.0402684563758386</v>
      </c>
      <c r="F76" s="346">
        <v>52.572706935123044</v>
      </c>
      <c r="G76" s="346">
        <v>51.454138702460853</v>
      </c>
      <c r="H76" s="346">
        <v>1.1185682326621924</v>
      </c>
      <c r="I76" s="346">
        <v>6.4876957494407161</v>
      </c>
      <c r="J76" s="346" t="s">
        <v>360</v>
      </c>
    </row>
    <row r="77" spans="1:16" s="368" customFormat="1">
      <c r="A77" s="710" t="s">
        <v>441</v>
      </c>
      <c r="B77" s="345">
        <v>100</v>
      </c>
      <c r="C77" s="346">
        <v>5.9056535830032413</v>
      </c>
      <c r="D77" s="346">
        <v>7.5801224342815985</v>
      </c>
      <c r="E77" s="346">
        <v>1.7104789341015485</v>
      </c>
      <c r="F77" s="346">
        <v>80.842635938062656</v>
      </c>
      <c r="G77" s="346">
        <v>73.244508462369467</v>
      </c>
      <c r="H77" s="346">
        <v>7.1840115232265038</v>
      </c>
      <c r="I77" s="346">
        <v>3.9611091105509542</v>
      </c>
      <c r="J77" s="346" t="s">
        <v>360</v>
      </c>
    </row>
    <row r="78" spans="1:16" s="368" customFormat="1">
      <c r="A78" s="710" t="s">
        <v>442</v>
      </c>
      <c r="B78" s="345">
        <v>100</v>
      </c>
      <c r="C78" s="346">
        <v>2.263374485596708</v>
      </c>
      <c r="D78" s="346">
        <v>1.440329218106996</v>
      </c>
      <c r="E78" s="346">
        <v>2.9348061511804202</v>
      </c>
      <c r="F78" s="346">
        <v>92.386831275720169</v>
      </c>
      <c r="G78" s="346">
        <v>87.286116525882605</v>
      </c>
      <c r="H78" s="346">
        <v>4.5484080571799872</v>
      </c>
      <c r="I78" s="346">
        <v>0.9854884123889972</v>
      </c>
      <c r="J78" s="346" t="s">
        <v>360</v>
      </c>
    </row>
    <row r="79" spans="1:16" s="368" customFormat="1">
      <c r="A79" s="710" t="s">
        <v>443</v>
      </c>
      <c r="B79" s="345">
        <v>100</v>
      </c>
      <c r="C79" s="346">
        <v>4.2972575905974537</v>
      </c>
      <c r="D79" s="346">
        <v>2.2730982696702577</v>
      </c>
      <c r="E79" s="346">
        <v>0.50195886385896182</v>
      </c>
      <c r="F79" s="346">
        <v>91.507508978126026</v>
      </c>
      <c r="G79" s="346">
        <v>80.031831537708129</v>
      </c>
      <c r="H79" s="346">
        <v>10.557460006529546</v>
      </c>
      <c r="I79" s="346">
        <v>1.4201762977473065</v>
      </c>
      <c r="J79" s="346" t="s">
        <v>360</v>
      </c>
    </row>
    <row r="80" spans="1:16" s="368" customFormat="1">
      <c r="A80" s="710" t="s">
        <v>444</v>
      </c>
      <c r="B80" s="345">
        <v>100</v>
      </c>
      <c r="C80" s="346">
        <v>28.565529344964641</v>
      </c>
      <c r="D80" s="346">
        <v>4.5785371393176071</v>
      </c>
      <c r="E80" s="346">
        <v>9.2293398028183553</v>
      </c>
      <c r="F80" s="346">
        <v>54.808238269756878</v>
      </c>
      <c r="G80" s="346">
        <v>45.749238631084502</v>
      </c>
      <c r="H80" s="346">
        <v>8.7028338409126107</v>
      </c>
      <c r="I80" s="346">
        <v>2.8183554431425177</v>
      </c>
      <c r="J80" s="346" t="s">
        <v>360</v>
      </c>
    </row>
    <row r="81" spans="1:18" s="368" customFormat="1">
      <c r="A81" s="710" t="s">
        <v>445</v>
      </c>
      <c r="B81" s="345">
        <v>100</v>
      </c>
      <c r="C81" s="346">
        <v>7.3529411764705879</v>
      </c>
      <c r="D81" s="346">
        <v>6.947261663286004</v>
      </c>
      <c r="E81" s="346">
        <v>12.373225152129818</v>
      </c>
      <c r="F81" s="346">
        <v>68.864097363083161</v>
      </c>
      <c r="G81" s="346">
        <v>61.739350912778903</v>
      </c>
      <c r="H81" s="346">
        <v>6.7697768762677484</v>
      </c>
      <c r="I81" s="346">
        <v>4.4624746450304258</v>
      </c>
      <c r="J81" s="346" t="s">
        <v>360</v>
      </c>
    </row>
    <row r="82" spans="1:18" s="368" customFormat="1">
      <c r="A82" s="710" t="s">
        <v>446</v>
      </c>
      <c r="B82" s="345">
        <v>100</v>
      </c>
      <c r="C82" s="346">
        <v>63</v>
      </c>
      <c r="D82" s="346">
        <v>5.333333333333333</v>
      </c>
      <c r="E82" s="346">
        <v>1.6666666666666667</v>
      </c>
      <c r="F82" s="346">
        <v>26.111111111111111</v>
      </c>
      <c r="G82" s="346">
        <v>22</v>
      </c>
      <c r="H82" s="346">
        <v>4</v>
      </c>
      <c r="I82" s="346">
        <v>3.8888888888888888</v>
      </c>
      <c r="J82" s="346" t="s">
        <v>360</v>
      </c>
    </row>
    <row r="83" spans="1:18" s="368" customFormat="1">
      <c r="A83" s="710" t="s">
        <v>447</v>
      </c>
      <c r="B83" s="345">
        <v>100</v>
      </c>
      <c r="C83" s="346">
        <v>22.240289069557363</v>
      </c>
      <c r="D83" s="346">
        <v>3.3242999096657635</v>
      </c>
      <c r="E83" s="346">
        <v>1.1382113821138211</v>
      </c>
      <c r="F83" s="346">
        <v>70.785907859078591</v>
      </c>
      <c r="G83" s="346">
        <v>62.547425474254744</v>
      </c>
      <c r="H83" s="346">
        <v>7.7326106594399278</v>
      </c>
      <c r="I83" s="346">
        <v>2.4932249322493223</v>
      </c>
      <c r="J83" s="346" t="s">
        <v>360</v>
      </c>
    </row>
    <row r="84" spans="1:18" s="368" customFormat="1">
      <c r="A84" s="710" t="s">
        <v>448</v>
      </c>
      <c r="B84" s="345">
        <v>100</v>
      </c>
      <c r="C84" s="346">
        <v>8.4286319356204995</v>
      </c>
      <c r="D84" s="346">
        <v>2.3436397006917971</v>
      </c>
      <c r="E84" s="346">
        <v>5.0261188761824087</v>
      </c>
      <c r="F84" s="346">
        <v>82.56388535931103</v>
      </c>
      <c r="G84" s="346">
        <v>76.662431173231681</v>
      </c>
      <c r="H84" s="346">
        <v>5.280248482281519</v>
      </c>
      <c r="I84" s="346">
        <v>1.6518424396442186</v>
      </c>
      <c r="J84" s="346" t="s">
        <v>360</v>
      </c>
    </row>
    <row r="85" spans="1:18" s="368" customFormat="1">
      <c r="A85" s="710" t="s">
        <v>449</v>
      </c>
      <c r="B85" s="345">
        <v>100</v>
      </c>
      <c r="C85" s="346">
        <v>2.0453493752892178</v>
      </c>
      <c r="D85" s="346">
        <v>1.4437760296159186</v>
      </c>
      <c r="E85" s="346">
        <v>0.40721888014807961</v>
      </c>
      <c r="F85" s="346">
        <v>94.96529384544192</v>
      </c>
      <c r="G85" s="346">
        <v>87.311429893567791</v>
      </c>
      <c r="H85" s="346">
        <v>6.9134659879685332</v>
      </c>
      <c r="I85" s="346">
        <v>1.1476168440536789</v>
      </c>
      <c r="J85" s="346" t="s">
        <v>360</v>
      </c>
    </row>
    <row r="86" spans="1:18" s="368" customFormat="1">
      <c r="A86" s="710" t="s">
        <v>450</v>
      </c>
      <c r="B86" s="345">
        <v>100</v>
      </c>
      <c r="C86" s="346">
        <v>4.5846068352320088</v>
      </c>
      <c r="D86" s="346">
        <v>4.1678243956654626</v>
      </c>
      <c r="E86" s="346">
        <v>0.94470686301750484</v>
      </c>
      <c r="F86" s="346">
        <v>87.413170325090306</v>
      </c>
      <c r="G86" s="346">
        <v>78.216171158655186</v>
      </c>
      <c r="H86" s="346">
        <v>8.6690747429841615</v>
      </c>
      <c r="I86" s="346">
        <v>2.9174770769658238</v>
      </c>
      <c r="J86" s="346" t="s">
        <v>360</v>
      </c>
    </row>
    <row r="87" spans="1:18" s="368" customFormat="1" ht="20.149999999999999" customHeight="1">
      <c r="A87" s="710" t="s">
        <v>451</v>
      </c>
      <c r="B87" s="345">
        <v>100</v>
      </c>
      <c r="C87" s="346">
        <v>10.257976598844039</v>
      </c>
      <c r="D87" s="346">
        <v>3.8782638660463951</v>
      </c>
      <c r="E87" s="346">
        <v>2.9948467333928543</v>
      </c>
      <c r="F87" s="346">
        <v>80.652538257913946</v>
      </c>
      <c r="G87" s="346">
        <v>71.172250677443103</v>
      </c>
      <c r="H87" s="346">
        <v>9.4802875804708417</v>
      </c>
      <c r="I87" s="346">
        <v>2.2124586877183088</v>
      </c>
      <c r="J87" s="346" t="s">
        <v>360</v>
      </c>
    </row>
    <row r="88" spans="1:18" ht="13">
      <c r="B88" s="182"/>
      <c r="C88" s="388"/>
      <c r="D88" s="388"/>
      <c r="E88" s="388"/>
      <c r="F88" s="388"/>
      <c r="G88" s="388"/>
      <c r="H88" s="388"/>
      <c r="I88" s="388"/>
      <c r="J88" s="388"/>
    </row>
    <row r="89" spans="1:18" s="374" customFormat="1" ht="33.75" customHeight="1">
      <c r="A89" s="248"/>
      <c r="B89" s="1401" t="s">
        <v>1476</v>
      </c>
      <c r="C89" s="1401"/>
      <c r="D89" s="1401"/>
      <c r="E89" s="1401"/>
      <c r="F89" s="1401"/>
      <c r="G89" s="1401"/>
      <c r="H89" s="1401"/>
      <c r="I89" s="1401"/>
      <c r="J89" s="1401"/>
      <c r="K89" s="371"/>
      <c r="L89" s="371"/>
      <c r="M89" s="371"/>
      <c r="N89" s="371"/>
      <c r="O89" s="371"/>
      <c r="P89" s="371"/>
      <c r="Q89" s="371"/>
      <c r="R89" s="371"/>
    </row>
    <row r="90" spans="1:18">
      <c r="B90" s="1402" t="s">
        <v>1475</v>
      </c>
      <c r="C90" s="1402"/>
      <c r="D90" s="1402"/>
      <c r="E90" s="1402"/>
      <c r="F90" s="1402"/>
      <c r="G90" s="1010"/>
      <c r="H90" s="1010"/>
      <c r="I90" s="1010"/>
      <c r="J90" s="1010"/>
    </row>
  </sheetData>
  <sheetProtection selectLockedCells="1"/>
  <mergeCells count="15">
    <mergeCell ref="B90:F90"/>
    <mergeCell ref="B9:J9"/>
    <mergeCell ref="B29:J29"/>
    <mergeCell ref="B49:J49"/>
    <mergeCell ref="B69:J69"/>
    <mergeCell ref="B89:J89"/>
    <mergeCell ref="A5:A7"/>
    <mergeCell ref="B5:B7"/>
    <mergeCell ref="C5:I5"/>
    <mergeCell ref="J5:J7"/>
    <mergeCell ref="C6:D6"/>
    <mergeCell ref="E6:E7"/>
    <mergeCell ref="F6:F7"/>
    <mergeCell ref="G6:H6"/>
    <mergeCell ref="I6:I7"/>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 (N&amp;Y2&amp;YO)-Emissionen*) 2014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8">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4296875" defaultRowHeight="12.5"/>
  <cols>
    <col min="1" max="1" width="23" style="643" bestFit="1" customWidth="1"/>
    <col min="2" max="2" width="12.453125" style="136" customWidth="1"/>
    <col min="3" max="10" width="12.453125" style="376" customWidth="1"/>
    <col min="11" max="16384" width="11.54296875" style="135"/>
  </cols>
  <sheetData>
    <row r="1" spans="1:16" ht="13">
      <c r="A1" s="160" t="s">
        <v>322</v>
      </c>
    </row>
    <row r="3" spans="1:16" ht="15">
      <c r="A3" s="692" t="s">
        <v>1173</v>
      </c>
      <c r="B3" s="407" t="s">
        <v>1703</v>
      </c>
      <c r="D3" s="407"/>
      <c r="E3" s="407"/>
      <c r="F3" s="407"/>
      <c r="G3" s="407"/>
      <c r="H3" s="407"/>
      <c r="I3" s="407"/>
      <c r="J3" s="407"/>
    </row>
    <row r="5" spans="1:16" ht="15.75" customHeight="1">
      <c r="A5" s="1403" t="s">
        <v>433</v>
      </c>
      <c r="B5" s="1369" t="s">
        <v>456</v>
      </c>
      <c r="C5" s="1374" t="s">
        <v>507</v>
      </c>
      <c r="D5" s="1372"/>
      <c r="E5" s="1372"/>
      <c r="F5" s="1372"/>
      <c r="G5" s="1372"/>
      <c r="H5" s="1372"/>
      <c r="I5" s="1373"/>
      <c r="J5" s="1374" t="s">
        <v>1098</v>
      </c>
    </row>
    <row r="6" spans="1:16" ht="15.75" customHeight="1">
      <c r="A6" s="1403"/>
      <c r="B6" s="1369"/>
      <c r="C6" s="1382" t="s">
        <v>778</v>
      </c>
      <c r="D6" s="1403"/>
      <c r="E6" s="1288" t="s">
        <v>1106</v>
      </c>
      <c r="F6" s="1288" t="s">
        <v>1100</v>
      </c>
      <c r="G6" s="1382" t="s">
        <v>525</v>
      </c>
      <c r="H6" s="1403"/>
      <c r="I6" s="1288" t="s">
        <v>1107</v>
      </c>
      <c r="J6" s="1374"/>
    </row>
    <row r="7" spans="1:16" ht="79.5" customHeight="1">
      <c r="A7" s="1403"/>
      <c r="B7" s="1369"/>
      <c r="C7" s="644" t="s">
        <v>1103</v>
      </c>
      <c r="D7" s="644" t="s">
        <v>648</v>
      </c>
      <c r="E7" s="1375"/>
      <c r="F7" s="1375"/>
      <c r="G7" s="641" t="s">
        <v>1108</v>
      </c>
      <c r="H7" s="641" t="s">
        <v>1109</v>
      </c>
      <c r="I7" s="1375"/>
      <c r="J7" s="1374"/>
    </row>
    <row r="8" spans="1:16">
      <c r="A8" s="387"/>
      <c r="B8" s="387"/>
      <c r="C8" s="387"/>
      <c r="D8" s="387"/>
      <c r="E8" s="387"/>
      <c r="F8" s="387"/>
      <c r="G8" s="387"/>
      <c r="H8" s="387"/>
      <c r="I8" s="387"/>
      <c r="J8" s="387"/>
    </row>
    <row r="9" spans="1:16" ht="13">
      <c r="B9" s="1411" t="s">
        <v>486</v>
      </c>
      <c r="C9" s="1411"/>
      <c r="D9" s="1411"/>
      <c r="E9" s="1411"/>
      <c r="F9" s="1411"/>
      <c r="G9" s="1411"/>
      <c r="H9" s="1411"/>
      <c r="I9" s="1411"/>
      <c r="J9" s="1411"/>
    </row>
    <row r="10" spans="1:16" s="386" customFormat="1">
      <c r="A10" s="643"/>
      <c r="B10" s="332"/>
      <c r="C10" s="342"/>
      <c r="D10" s="347"/>
      <c r="E10" s="342"/>
      <c r="F10" s="342"/>
      <c r="G10" s="342"/>
      <c r="H10" s="342"/>
      <c r="I10" s="342"/>
      <c r="J10" s="342"/>
    </row>
    <row r="11" spans="1:16" s="386" customFormat="1">
      <c r="A11" s="710" t="s">
        <v>435</v>
      </c>
      <c r="B11" s="1132">
        <v>8745</v>
      </c>
      <c r="C11" s="1132">
        <v>740</v>
      </c>
      <c r="D11" s="415">
        <v>654</v>
      </c>
      <c r="E11" s="1132">
        <v>174</v>
      </c>
      <c r="F11" s="1132">
        <v>6893</v>
      </c>
      <c r="G11" s="1132">
        <v>5887</v>
      </c>
      <c r="H11" s="1132">
        <v>926</v>
      </c>
      <c r="I11" s="1132">
        <v>284</v>
      </c>
      <c r="J11" s="1132">
        <v>331</v>
      </c>
    </row>
    <row r="12" spans="1:16">
      <c r="A12" s="710" t="s">
        <v>436</v>
      </c>
      <c r="B12" s="1132">
        <v>20132</v>
      </c>
      <c r="C12" s="415">
        <v>920</v>
      </c>
      <c r="D12" s="416">
        <v>970</v>
      </c>
      <c r="E12" s="415">
        <v>206</v>
      </c>
      <c r="F12" s="415">
        <v>17487</v>
      </c>
      <c r="G12" s="415">
        <v>14737</v>
      </c>
      <c r="H12" s="415">
        <v>2545</v>
      </c>
      <c r="I12" s="415">
        <v>550</v>
      </c>
      <c r="J12" s="415">
        <v>981</v>
      </c>
      <c r="K12" s="386"/>
      <c r="L12" s="386"/>
      <c r="M12" s="386"/>
      <c r="N12" s="386"/>
      <c r="O12" s="386"/>
      <c r="P12" s="386"/>
    </row>
    <row r="13" spans="1:16">
      <c r="A13" s="710" t="s">
        <v>437</v>
      </c>
      <c r="B13" s="1132">
        <v>429</v>
      </c>
      <c r="C13" s="1132">
        <v>170</v>
      </c>
      <c r="D13" s="415">
        <v>81</v>
      </c>
      <c r="E13" s="1132">
        <v>56</v>
      </c>
      <c r="F13" s="1132">
        <v>64</v>
      </c>
      <c r="G13" s="1132">
        <v>63</v>
      </c>
      <c r="H13" s="1132">
        <v>1</v>
      </c>
      <c r="I13" s="1132">
        <v>58</v>
      </c>
      <c r="J13" s="1132">
        <v>0</v>
      </c>
      <c r="K13" s="386"/>
      <c r="L13" s="386"/>
      <c r="M13" s="386"/>
      <c r="N13" s="386"/>
      <c r="O13" s="386"/>
      <c r="P13" s="386"/>
    </row>
    <row r="14" spans="1:16">
      <c r="A14" s="710" t="s">
        <v>438</v>
      </c>
      <c r="B14" s="1132">
        <v>7818</v>
      </c>
      <c r="C14" s="415">
        <v>1448</v>
      </c>
      <c r="D14" s="416">
        <v>215</v>
      </c>
      <c r="E14" s="415">
        <v>40</v>
      </c>
      <c r="F14" s="415">
        <v>5996</v>
      </c>
      <c r="G14" s="415">
        <v>5509</v>
      </c>
      <c r="H14" s="415">
        <v>436</v>
      </c>
      <c r="I14" s="415">
        <v>120</v>
      </c>
      <c r="J14" s="415">
        <v>298</v>
      </c>
      <c r="K14" s="386"/>
      <c r="L14" s="386"/>
      <c r="M14" s="386"/>
      <c r="N14" s="386"/>
      <c r="O14" s="386"/>
      <c r="P14" s="386"/>
    </row>
    <row r="15" spans="1:16">
      <c r="A15" s="710" t="s">
        <v>439</v>
      </c>
      <c r="B15" s="1132">
        <v>521</v>
      </c>
      <c r="C15" s="1132">
        <v>230</v>
      </c>
      <c r="D15" s="415">
        <v>23</v>
      </c>
      <c r="E15" s="1132">
        <v>11</v>
      </c>
      <c r="F15" s="1132">
        <v>240</v>
      </c>
      <c r="G15" s="1132">
        <v>234</v>
      </c>
      <c r="H15" s="1132">
        <v>6</v>
      </c>
      <c r="I15" s="1132">
        <v>17</v>
      </c>
      <c r="J15" s="1132">
        <v>0</v>
      </c>
      <c r="K15" s="386"/>
      <c r="L15" s="386"/>
      <c r="M15" s="386"/>
      <c r="N15" s="386"/>
      <c r="O15" s="386"/>
      <c r="P15" s="386"/>
    </row>
    <row r="16" spans="1:16">
      <c r="A16" s="710" t="s">
        <v>440</v>
      </c>
      <c r="B16" s="1132">
        <v>1496</v>
      </c>
      <c r="C16" s="415">
        <v>142</v>
      </c>
      <c r="D16" s="416">
        <v>53</v>
      </c>
      <c r="E16" s="415">
        <v>29</v>
      </c>
      <c r="F16" s="415">
        <v>1243</v>
      </c>
      <c r="G16" s="415">
        <v>1238</v>
      </c>
      <c r="H16" s="415">
        <v>5</v>
      </c>
      <c r="I16" s="415">
        <v>30</v>
      </c>
      <c r="J16" s="415">
        <v>0</v>
      </c>
      <c r="K16" s="386"/>
      <c r="L16" s="386"/>
      <c r="M16" s="386"/>
      <c r="N16" s="386"/>
      <c r="O16" s="386"/>
      <c r="P16" s="386"/>
    </row>
    <row r="17" spans="1:16">
      <c r="A17" s="710" t="s">
        <v>441</v>
      </c>
      <c r="B17" s="1132">
        <v>5506</v>
      </c>
      <c r="C17" s="1132">
        <v>350</v>
      </c>
      <c r="D17" s="415">
        <v>439</v>
      </c>
      <c r="E17" s="1132">
        <v>99</v>
      </c>
      <c r="F17" s="1132">
        <v>4396</v>
      </c>
      <c r="G17" s="1132">
        <v>3980</v>
      </c>
      <c r="H17" s="1132">
        <v>393</v>
      </c>
      <c r="I17" s="1132">
        <v>222</v>
      </c>
      <c r="J17" s="1132">
        <v>99</v>
      </c>
      <c r="K17" s="386"/>
      <c r="L17" s="386"/>
      <c r="M17" s="386"/>
      <c r="N17" s="386"/>
      <c r="O17" s="386"/>
      <c r="P17" s="386"/>
    </row>
    <row r="18" spans="1:16">
      <c r="A18" s="710" t="s">
        <v>442</v>
      </c>
      <c r="B18" s="1132">
        <v>8771</v>
      </c>
      <c r="C18" s="415">
        <v>147</v>
      </c>
      <c r="D18" s="416">
        <v>111</v>
      </c>
      <c r="E18" s="415">
        <v>242</v>
      </c>
      <c r="F18" s="415">
        <v>8179</v>
      </c>
      <c r="G18" s="415">
        <v>7721</v>
      </c>
      <c r="H18" s="415">
        <v>405</v>
      </c>
      <c r="I18" s="415">
        <v>91</v>
      </c>
      <c r="J18" s="415">
        <v>389</v>
      </c>
      <c r="K18" s="386"/>
      <c r="L18" s="386"/>
      <c r="M18" s="386"/>
      <c r="N18" s="386"/>
      <c r="O18" s="386"/>
      <c r="P18" s="386"/>
    </row>
    <row r="19" spans="1:16">
      <c r="A19" s="710" t="s">
        <v>443</v>
      </c>
      <c r="B19" s="1132">
        <v>24979</v>
      </c>
      <c r="C19" s="1132">
        <v>899</v>
      </c>
      <c r="D19" s="415">
        <v>566</v>
      </c>
      <c r="E19" s="1132">
        <v>128</v>
      </c>
      <c r="F19" s="1132">
        <v>23048</v>
      </c>
      <c r="G19" s="1132">
        <v>20236</v>
      </c>
      <c r="H19" s="1132">
        <v>2586</v>
      </c>
      <c r="I19" s="1132">
        <v>338</v>
      </c>
      <c r="J19" s="1132">
        <v>712</v>
      </c>
      <c r="K19" s="386"/>
      <c r="L19" s="386"/>
      <c r="M19" s="386"/>
      <c r="N19" s="386"/>
      <c r="O19" s="386"/>
      <c r="P19" s="386"/>
    </row>
    <row r="20" spans="1:16">
      <c r="A20" s="710" t="s">
        <v>444</v>
      </c>
      <c r="B20" s="1132">
        <v>19186</v>
      </c>
      <c r="C20" s="415">
        <v>5320</v>
      </c>
      <c r="D20" s="416">
        <v>930</v>
      </c>
      <c r="E20" s="415">
        <v>1766</v>
      </c>
      <c r="F20" s="415">
        <v>10624</v>
      </c>
      <c r="G20" s="415">
        <v>8882</v>
      </c>
      <c r="H20" s="415">
        <v>1671</v>
      </c>
      <c r="I20" s="415">
        <v>546</v>
      </c>
      <c r="J20" s="415">
        <v>391</v>
      </c>
      <c r="K20" s="386"/>
      <c r="L20" s="386"/>
      <c r="M20" s="386"/>
      <c r="N20" s="386"/>
      <c r="O20" s="386"/>
      <c r="P20" s="386"/>
    </row>
    <row r="21" spans="1:16">
      <c r="A21" s="710" t="s">
        <v>445</v>
      </c>
      <c r="B21" s="1132">
        <v>4166</v>
      </c>
      <c r="C21" s="1132">
        <v>312</v>
      </c>
      <c r="D21" s="415">
        <v>280</v>
      </c>
      <c r="E21" s="1132">
        <v>572</v>
      </c>
      <c r="F21" s="1132">
        <v>2812</v>
      </c>
      <c r="G21" s="1132">
        <v>2537</v>
      </c>
      <c r="H21" s="1132">
        <v>261</v>
      </c>
      <c r="I21" s="1132">
        <v>190</v>
      </c>
      <c r="J21" s="1132">
        <v>196</v>
      </c>
      <c r="K21" s="386"/>
      <c r="L21" s="386"/>
      <c r="M21" s="386"/>
      <c r="N21" s="386"/>
      <c r="O21" s="386"/>
      <c r="P21" s="386"/>
    </row>
    <row r="22" spans="1:16">
      <c r="A22" s="710" t="s">
        <v>446</v>
      </c>
      <c r="B22" s="1132">
        <v>654</v>
      </c>
      <c r="C22" s="415">
        <v>343</v>
      </c>
      <c r="D22" s="416">
        <v>49</v>
      </c>
      <c r="E22" s="415">
        <v>16</v>
      </c>
      <c r="F22" s="415">
        <v>209</v>
      </c>
      <c r="G22" s="415">
        <v>173</v>
      </c>
      <c r="H22" s="415">
        <v>35</v>
      </c>
      <c r="I22" s="415">
        <v>37</v>
      </c>
      <c r="J22" s="415">
        <v>28</v>
      </c>
      <c r="K22" s="386"/>
      <c r="L22" s="386"/>
      <c r="M22" s="386"/>
      <c r="N22" s="386"/>
      <c r="O22" s="386"/>
      <c r="P22" s="386"/>
    </row>
    <row r="23" spans="1:16">
      <c r="A23" s="710" t="s">
        <v>447</v>
      </c>
      <c r="B23" s="1132">
        <v>5366</v>
      </c>
      <c r="C23" s="1132">
        <v>1198</v>
      </c>
      <c r="D23" s="415">
        <v>212</v>
      </c>
      <c r="E23" s="1132">
        <v>66</v>
      </c>
      <c r="F23" s="1132">
        <v>3746</v>
      </c>
      <c r="G23" s="1132">
        <v>3306</v>
      </c>
      <c r="H23" s="1132">
        <v>415</v>
      </c>
      <c r="I23" s="1132">
        <v>144</v>
      </c>
      <c r="J23" s="1132">
        <v>214</v>
      </c>
      <c r="K23" s="386"/>
      <c r="L23" s="386"/>
      <c r="M23" s="386"/>
      <c r="N23" s="386"/>
      <c r="O23" s="386"/>
      <c r="P23" s="386"/>
    </row>
    <row r="24" spans="1:16">
      <c r="A24" s="710" t="s">
        <v>448</v>
      </c>
      <c r="B24" s="1132">
        <v>7057</v>
      </c>
      <c r="C24" s="415">
        <v>585</v>
      </c>
      <c r="D24" s="416">
        <v>172</v>
      </c>
      <c r="E24" s="415">
        <v>396</v>
      </c>
      <c r="F24" s="415">
        <v>5785</v>
      </c>
      <c r="G24" s="415">
        <v>5367</v>
      </c>
      <c r="H24" s="415">
        <v>367</v>
      </c>
      <c r="I24" s="415">
        <v>120</v>
      </c>
      <c r="J24" s="415">
        <v>244</v>
      </c>
      <c r="K24" s="386"/>
      <c r="L24" s="386"/>
      <c r="M24" s="386"/>
      <c r="N24" s="386"/>
      <c r="O24" s="386"/>
      <c r="P24" s="386"/>
    </row>
    <row r="25" spans="1:16">
      <c r="A25" s="710" t="s">
        <v>449</v>
      </c>
      <c r="B25" s="1132">
        <v>11246</v>
      </c>
      <c r="C25" s="1132">
        <v>195</v>
      </c>
      <c r="D25" s="415">
        <v>164</v>
      </c>
      <c r="E25" s="1132">
        <v>46</v>
      </c>
      <c r="F25" s="1132">
        <v>10712</v>
      </c>
      <c r="G25" s="1132">
        <v>9892</v>
      </c>
      <c r="H25" s="1132">
        <v>740</v>
      </c>
      <c r="I25" s="1132">
        <v>130</v>
      </c>
      <c r="J25" s="1132">
        <v>380</v>
      </c>
      <c r="K25" s="386"/>
      <c r="L25" s="386"/>
      <c r="M25" s="386"/>
      <c r="N25" s="386"/>
      <c r="O25" s="386"/>
      <c r="P25" s="386"/>
    </row>
    <row r="26" spans="1:16">
      <c r="A26" s="710" t="s">
        <v>450</v>
      </c>
      <c r="B26" s="1132">
        <v>3433</v>
      </c>
      <c r="C26" s="415">
        <v>166</v>
      </c>
      <c r="D26" s="416">
        <v>147</v>
      </c>
      <c r="E26" s="415">
        <v>35</v>
      </c>
      <c r="F26" s="415">
        <v>2971</v>
      </c>
      <c r="G26" s="415">
        <v>2652</v>
      </c>
      <c r="H26" s="415">
        <v>299</v>
      </c>
      <c r="I26" s="415">
        <v>115</v>
      </c>
      <c r="J26" s="415">
        <v>104</v>
      </c>
      <c r="K26" s="386"/>
      <c r="L26" s="386"/>
      <c r="M26" s="386"/>
      <c r="N26" s="386"/>
      <c r="O26" s="386"/>
      <c r="P26" s="386"/>
    </row>
    <row r="27" spans="1:16" ht="20.25" customHeight="1">
      <c r="A27" s="710" t="s">
        <v>451</v>
      </c>
      <c r="B27" s="1132">
        <v>129755</v>
      </c>
      <c r="C27" s="1132">
        <v>13270</v>
      </c>
      <c r="D27" s="1132">
        <v>5211</v>
      </c>
      <c r="E27" s="1132">
        <v>3938</v>
      </c>
      <c r="F27" s="1132">
        <v>104482</v>
      </c>
      <c r="G27" s="1132">
        <v>92477</v>
      </c>
      <c r="H27" s="1132">
        <v>10506</v>
      </c>
      <c r="I27" s="1132">
        <v>2851</v>
      </c>
      <c r="J27" s="1132">
        <v>4421</v>
      </c>
      <c r="K27" s="386"/>
      <c r="L27" s="386"/>
      <c r="M27" s="386"/>
      <c r="N27" s="386"/>
      <c r="O27" s="386"/>
      <c r="P27" s="386"/>
    </row>
    <row r="28" spans="1:16">
      <c r="A28" s="387"/>
      <c r="B28" s="417"/>
      <c r="C28" s="417"/>
      <c r="D28" s="417"/>
      <c r="E28" s="417"/>
      <c r="F28" s="417"/>
      <c r="G28" s="417"/>
      <c r="H28" s="417"/>
      <c r="I28" s="417"/>
      <c r="J28" s="417"/>
    </row>
    <row r="29" spans="1:16" ht="13">
      <c r="B29" s="1411" t="s">
        <v>454</v>
      </c>
      <c r="C29" s="1411"/>
      <c r="D29" s="1411"/>
      <c r="E29" s="1411"/>
      <c r="F29" s="1411"/>
      <c r="G29" s="1411"/>
      <c r="H29" s="1411"/>
      <c r="I29" s="1411"/>
      <c r="J29" s="1411"/>
    </row>
    <row r="30" spans="1:16" s="386" customFormat="1">
      <c r="A30" s="643"/>
      <c r="B30" s="332"/>
      <c r="C30" s="342"/>
      <c r="D30" s="347"/>
      <c r="E30" s="342"/>
      <c r="F30" s="342"/>
      <c r="G30" s="342"/>
      <c r="H30" s="342"/>
      <c r="I30" s="342"/>
      <c r="J30" s="342"/>
    </row>
    <row r="31" spans="1:16" s="386" customFormat="1">
      <c r="A31" s="710" t="s">
        <v>435</v>
      </c>
      <c r="B31" s="310">
        <v>0.81</v>
      </c>
      <c r="C31" s="310">
        <v>7.0000000000000007E-2</v>
      </c>
      <c r="D31" s="418">
        <v>0.06</v>
      </c>
      <c r="E31" s="310">
        <v>0.02</v>
      </c>
      <c r="F31" s="310">
        <v>0.64</v>
      </c>
      <c r="G31" s="310">
        <v>0.55000000000000004</v>
      </c>
      <c r="H31" s="310">
        <v>0.09</v>
      </c>
      <c r="I31" s="310">
        <v>0.03</v>
      </c>
      <c r="J31" s="310">
        <v>0.03</v>
      </c>
    </row>
    <row r="32" spans="1:16">
      <c r="A32" s="710" t="s">
        <v>436</v>
      </c>
      <c r="B32" s="310">
        <v>1.58</v>
      </c>
      <c r="C32" s="310">
        <v>7.0000000000000007E-2</v>
      </c>
      <c r="D32" s="418">
        <v>0.08</v>
      </c>
      <c r="E32" s="310">
        <v>0.02</v>
      </c>
      <c r="F32" s="310">
        <v>1.37</v>
      </c>
      <c r="G32" s="310">
        <v>1.1499999999999999</v>
      </c>
      <c r="H32" s="310">
        <v>0.2</v>
      </c>
      <c r="I32" s="310">
        <v>0.04</v>
      </c>
      <c r="J32" s="310">
        <v>0.08</v>
      </c>
      <c r="K32" s="386"/>
      <c r="L32" s="386"/>
      <c r="M32" s="386"/>
      <c r="N32" s="386"/>
      <c r="O32" s="386"/>
      <c r="P32" s="386"/>
    </row>
    <row r="33" spans="1:16">
      <c r="A33" s="710" t="s">
        <v>437</v>
      </c>
      <c r="B33" s="310">
        <v>0.12</v>
      </c>
      <c r="C33" s="310">
        <v>0.05</v>
      </c>
      <c r="D33" s="418">
        <v>0.02</v>
      </c>
      <c r="E33" s="310">
        <v>0.02</v>
      </c>
      <c r="F33" s="310">
        <v>0.02</v>
      </c>
      <c r="G33" s="310">
        <v>0.02</v>
      </c>
      <c r="H33" s="1223">
        <v>0</v>
      </c>
      <c r="I33" s="310">
        <v>0.02</v>
      </c>
      <c r="J33" s="310">
        <v>0</v>
      </c>
      <c r="K33" s="386"/>
      <c r="L33" s="386"/>
      <c r="M33" s="386"/>
      <c r="N33" s="386"/>
      <c r="O33" s="386"/>
      <c r="P33" s="386"/>
    </row>
    <row r="34" spans="1:16">
      <c r="A34" s="710" t="s">
        <v>438</v>
      </c>
      <c r="B34" s="418">
        <v>3.16</v>
      </c>
      <c r="C34" s="418">
        <v>0.59</v>
      </c>
      <c r="D34" s="1145">
        <v>0.09</v>
      </c>
      <c r="E34" s="418">
        <v>0.02</v>
      </c>
      <c r="F34" s="418">
        <v>2.4300000000000002</v>
      </c>
      <c r="G34" s="418">
        <v>2.23</v>
      </c>
      <c r="H34" s="418">
        <v>0.18</v>
      </c>
      <c r="I34" s="418">
        <v>0.05</v>
      </c>
      <c r="J34" s="418">
        <v>0.12</v>
      </c>
      <c r="K34" s="386"/>
      <c r="L34" s="386"/>
      <c r="M34" s="386"/>
      <c r="N34" s="386"/>
      <c r="O34" s="386"/>
      <c r="P34" s="386"/>
    </row>
    <row r="35" spans="1:16">
      <c r="A35" s="710" t="s">
        <v>439</v>
      </c>
      <c r="B35" s="310">
        <v>0.78</v>
      </c>
      <c r="C35" s="310">
        <v>0.35</v>
      </c>
      <c r="D35" s="418">
        <v>0.04</v>
      </c>
      <c r="E35" s="310">
        <v>0.02</v>
      </c>
      <c r="F35" s="310">
        <v>0.36</v>
      </c>
      <c r="G35" s="310">
        <v>0.35</v>
      </c>
      <c r="H35" s="310">
        <v>0.01</v>
      </c>
      <c r="I35" s="310">
        <v>0.03</v>
      </c>
      <c r="J35" s="310">
        <v>0</v>
      </c>
      <c r="K35" s="386"/>
      <c r="L35" s="386"/>
      <c r="M35" s="386"/>
      <c r="N35" s="386"/>
      <c r="O35" s="386"/>
      <c r="P35" s="386"/>
    </row>
    <row r="36" spans="1:16">
      <c r="A36" s="710" t="s">
        <v>440</v>
      </c>
      <c r="B36" s="418">
        <v>0.84</v>
      </c>
      <c r="C36" s="418">
        <v>0.08</v>
      </c>
      <c r="D36" s="1145">
        <v>0.03</v>
      </c>
      <c r="E36" s="418">
        <v>0.02</v>
      </c>
      <c r="F36" s="418">
        <v>0.7</v>
      </c>
      <c r="G36" s="418">
        <v>0.7</v>
      </c>
      <c r="H36" s="1223">
        <v>0</v>
      </c>
      <c r="I36" s="418">
        <v>0.02</v>
      </c>
      <c r="J36" s="418">
        <v>0</v>
      </c>
      <c r="K36" s="386"/>
      <c r="L36" s="386"/>
      <c r="M36" s="386"/>
      <c r="N36" s="386"/>
      <c r="O36" s="386"/>
      <c r="P36" s="386"/>
    </row>
    <row r="37" spans="1:16">
      <c r="A37" s="710" t="s">
        <v>441</v>
      </c>
      <c r="B37" s="310">
        <v>0.9</v>
      </c>
      <c r="C37" s="310">
        <v>0.06</v>
      </c>
      <c r="D37" s="418">
        <v>7.0000000000000007E-2</v>
      </c>
      <c r="E37" s="310">
        <v>0.02</v>
      </c>
      <c r="F37" s="310">
        <v>0.72</v>
      </c>
      <c r="G37" s="310">
        <v>0.65</v>
      </c>
      <c r="H37" s="310">
        <v>0.06</v>
      </c>
      <c r="I37" s="310">
        <v>0.04</v>
      </c>
      <c r="J37" s="310">
        <v>0.02</v>
      </c>
      <c r="K37" s="386"/>
      <c r="L37" s="386"/>
      <c r="M37" s="386"/>
      <c r="N37" s="386"/>
      <c r="O37" s="386"/>
      <c r="P37" s="386"/>
    </row>
    <row r="38" spans="1:16">
      <c r="A38" s="710" t="s">
        <v>442</v>
      </c>
      <c r="B38" s="418">
        <v>5.46</v>
      </c>
      <c r="C38" s="418">
        <v>0.09</v>
      </c>
      <c r="D38" s="1145">
        <v>7.0000000000000007E-2</v>
      </c>
      <c r="E38" s="418">
        <v>0.15</v>
      </c>
      <c r="F38" s="418">
        <v>5.09</v>
      </c>
      <c r="G38" s="418">
        <v>4.8099999999999996</v>
      </c>
      <c r="H38" s="418">
        <v>0.25</v>
      </c>
      <c r="I38" s="418">
        <v>0.06</v>
      </c>
      <c r="J38" s="418">
        <v>0.24</v>
      </c>
      <c r="K38" s="386"/>
      <c r="L38" s="386"/>
      <c r="M38" s="386"/>
      <c r="N38" s="386"/>
      <c r="O38" s="386"/>
      <c r="P38" s="386"/>
    </row>
    <row r="39" spans="1:16">
      <c r="A39" s="710" t="s">
        <v>443</v>
      </c>
      <c r="B39" s="310">
        <v>3.17</v>
      </c>
      <c r="C39" s="310">
        <v>0.11</v>
      </c>
      <c r="D39" s="418">
        <v>7.0000000000000007E-2</v>
      </c>
      <c r="E39" s="310">
        <v>0.02</v>
      </c>
      <c r="F39" s="310">
        <v>2.93</v>
      </c>
      <c r="G39" s="310">
        <v>2.57</v>
      </c>
      <c r="H39" s="310">
        <v>0.33</v>
      </c>
      <c r="I39" s="310">
        <v>0.04</v>
      </c>
      <c r="J39" s="310">
        <v>0.09</v>
      </c>
      <c r="K39" s="386"/>
      <c r="L39" s="386"/>
      <c r="M39" s="386"/>
      <c r="N39" s="386"/>
      <c r="O39" s="386"/>
      <c r="P39" s="386"/>
    </row>
    <row r="40" spans="1:16">
      <c r="A40" s="710" t="s">
        <v>444</v>
      </c>
      <c r="B40" s="418">
        <v>1.08</v>
      </c>
      <c r="C40" s="418">
        <v>0.3</v>
      </c>
      <c r="D40" s="1145">
        <v>0.05</v>
      </c>
      <c r="E40" s="418">
        <v>0.1</v>
      </c>
      <c r="F40" s="418">
        <v>0.6</v>
      </c>
      <c r="G40" s="418">
        <v>0.5</v>
      </c>
      <c r="H40" s="418">
        <v>0.09</v>
      </c>
      <c r="I40" s="418">
        <v>0.03</v>
      </c>
      <c r="J40" s="418">
        <v>0.02</v>
      </c>
      <c r="K40" s="386"/>
      <c r="L40" s="386"/>
      <c r="M40" s="386"/>
      <c r="N40" s="386"/>
      <c r="O40" s="386"/>
      <c r="P40" s="386"/>
    </row>
    <row r="41" spans="1:16">
      <c r="A41" s="710" t="s">
        <v>445</v>
      </c>
      <c r="B41" s="310">
        <v>1.03</v>
      </c>
      <c r="C41" s="310">
        <v>0.08</v>
      </c>
      <c r="D41" s="418">
        <v>7.0000000000000007E-2</v>
      </c>
      <c r="E41" s="310">
        <v>0.14000000000000001</v>
      </c>
      <c r="F41" s="310">
        <v>0.7</v>
      </c>
      <c r="G41" s="310">
        <v>0.63</v>
      </c>
      <c r="H41" s="310">
        <v>0.06</v>
      </c>
      <c r="I41" s="310">
        <v>0.05</v>
      </c>
      <c r="J41" s="310">
        <v>0.05</v>
      </c>
      <c r="K41" s="386"/>
      <c r="L41" s="386"/>
      <c r="M41" s="386"/>
      <c r="N41" s="386"/>
      <c r="O41" s="386"/>
      <c r="P41" s="386"/>
    </row>
    <row r="42" spans="1:16">
      <c r="A42" s="710" t="s">
        <v>446</v>
      </c>
      <c r="B42" s="418">
        <v>0.66</v>
      </c>
      <c r="C42" s="418">
        <v>0.35</v>
      </c>
      <c r="D42" s="1145">
        <v>0.05</v>
      </c>
      <c r="E42" s="418">
        <v>0.02</v>
      </c>
      <c r="F42" s="418">
        <v>0.21</v>
      </c>
      <c r="G42" s="418">
        <v>0.17</v>
      </c>
      <c r="H42" s="418">
        <v>0.04</v>
      </c>
      <c r="I42" s="418">
        <v>0.04</v>
      </c>
      <c r="J42" s="418">
        <v>0.03</v>
      </c>
      <c r="K42" s="386"/>
      <c r="L42" s="386"/>
      <c r="M42" s="386"/>
      <c r="N42" s="386"/>
      <c r="O42" s="386"/>
      <c r="P42" s="386"/>
    </row>
    <row r="43" spans="1:16">
      <c r="A43" s="710" t="s">
        <v>447</v>
      </c>
      <c r="B43" s="310">
        <v>1.32</v>
      </c>
      <c r="C43" s="310">
        <v>0.28999999999999998</v>
      </c>
      <c r="D43" s="418">
        <v>0.05</v>
      </c>
      <c r="E43" s="310">
        <v>0.02</v>
      </c>
      <c r="F43" s="310">
        <v>0.92</v>
      </c>
      <c r="G43" s="310">
        <v>0.81</v>
      </c>
      <c r="H43" s="310">
        <v>0.1</v>
      </c>
      <c r="I43" s="310">
        <v>0.04</v>
      </c>
      <c r="J43" s="310">
        <v>0.05</v>
      </c>
      <c r="K43" s="386"/>
      <c r="L43" s="386"/>
      <c r="M43" s="386"/>
      <c r="N43" s="386"/>
      <c r="O43" s="386"/>
      <c r="P43" s="386"/>
    </row>
    <row r="44" spans="1:16">
      <c r="A44" s="710" t="s">
        <v>448</v>
      </c>
      <c r="B44" s="418">
        <v>3.15</v>
      </c>
      <c r="C44" s="418">
        <v>0.26</v>
      </c>
      <c r="D44" s="1145">
        <v>0.08</v>
      </c>
      <c r="E44" s="418">
        <v>0.18</v>
      </c>
      <c r="F44" s="418">
        <v>2.58</v>
      </c>
      <c r="G44" s="418">
        <v>2.4</v>
      </c>
      <c r="H44" s="418">
        <v>0.16</v>
      </c>
      <c r="I44" s="418">
        <v>0.05</v>
      </c>
      <c r="J44" s="418">
        <v>0.11</v>
      </c>
      <c r="K44" s="386"/>
      <c r="L44" s="386"/>
      <c r="M44" s="386"/>
      <c r="N44" s="386"/>
      <c r="O44" s="386"/>
      <c r="P44" s="386"/>
    </row>
    <row r="45" spans="1:16">
      <c r="A45" s="710" t="s">
        <v>449</v>
      </c>
      <c r="B45" s="310">
        <v>3.95</v>
      </c>
      <c r="C45" s="310">
        <v>7.0000000000000007E-2</v>
      </c>
      <c r="D45" s="418">
        <v>0.06</v>
      </c>
      <c r="E45" s="310">
        <v>0.02</v>
      </c>
      <c r="F45" s="310">
        <v>3.77</v>
      </c>
      <c r="G45" s="310">
        <v>3.48</v>
      </c>
      <c r="H45" s="310">
        <v>0.26</v>
      </c>
      <c r="I45" s="310">
        <v>0.05</v>
      </c>
      <c r="J45" s="310">
        <v>0.13</v>
      </c>
      <c r="K45" s="386"/>
      <c r="L45" s="386"/>
      <c r="M45" s="386"/>
      <c r="N45" s="386"/>
      <c r="O45" s="386"/>
      <c r="P45" s="386"/>
    </row>
    <row r="46" spans="1:16">
      <c r="A46" s="710" t="s">
        <v>450</v>
      </c>
      <c r="B46" s="418">
        <v>1.59</v>
      </c>
      <c r="C46" s="418">
        <v>0.08</v>
      </c>
      <c r="D46" s="1145">
        <v>7.0000000000000007E-2</v>
      </c>
      <c r="E46" s="418">
        <v>0.02</v>
      </c>
      <c r="F46" s="418">
        <v>1.37</v>
      </c>
      <c r="G46" s="418">
        <v>1.23</v>
      </c>
      <c r="H46" s="418">
        <v>0.14000000000000001</v>
      </c>
      <c r="I46" s="418">
        <v>0.05</v>
      </c>
      <c r="J46" s="418">
        <v>0.05</v>
      </c>
      <c r="K46" s="386"/>
      <c r="L46" s="386"/>
      <c r="M46" s="386"/>
      <c r="N46" s="386"/>
      <c r="O46" s="386"/>
      <c r="P46" s="386"/>
    </row>
    <row r="47" spans="1:16" ht="20.25" customHeight="1">
      <c r="A47" s="710" t="s">
        <v>451</v>
      </c>
      <c r="B47" s="310">
        <v>1.59</v>
      </c>
      <c r="C47" s="310">
        <v>0.16</v>
      </c>
      <c r="D47" s="310">
        <v>0.06</v>
      </c>
      <c r="E47" s="310">
        <v>0.05</v>
      </c>
      <c r="F47" s="310">
        <v>1.28</v>
      </c>
      <c r="G47" s="310">
        <v>1.1299999999999999</v>
      </c>
      <c r="H47" s="310">
        <v>0.13</v>
      </c>
      <c r="I47" s="310">
        <v>0.03</v>
      </c>
      <c r="J47" s="310">
        <v>0.05</v>
      </c>
      <c r="K47" s="386"/>
      <c r="L47" s="386"/>
      <c r="M47" s="386"/>
      <c r="N47" s="386"/>
      <c r="O47" s="386"/>
      <c r="P47" s="386"/>
    </row>
    <row r="48" spans="1:16">
      <c r="A48" s="387"/>
      <c r="B48" s="340"/>
      <c r="C48" s="340"/>
      <c r="D48" s="340"/>
      <c r="E48" s="340"/>
      <c r="F48" s="340"/>
      <c r="G48" s="340"/>
      <c r="H48" s="340"/>
      <c r="I48" s="340"/>
      <c r="J48" s="340"/>
    </row>
    <row r="49" spans="1:16" ht="15">
      <c r="B49" s="1411" t="s">
        <v>1110</v>
      </c>
      <c r="C49" s="1411"/>
      <c r="D49" s="1411"/>
      <c r="E49" s="1411"/>
      <c r="F49" s="1411"/>
      <c r="G49" s="1411"/>
      <c r="H49" s="1411"/>
      <c r="I49" s="1411"/>
      <c r="J49" s="1411"/>
    </row>
    <row r="50" spans="1:16" s="386" customFormat="1">
      <c r="A50" s="643"/>
      <c r="B50" s="332"/>
      <c r="C50" s="342"/>
      <c r="D50" s="347"/>
      <c r="E50" s="342"/>
      <c r="F50" s="342"/>
      <c r="G50" s="342"/>
      <c r="H50" s="342"/>
      <c r="I50" s="342"/>
      <c r="J50" s="342"/>
    </row>
    <row r="51" spans="1:16" s="386" customFormat="1">
      <c r="A51" s="710" t="s">
        <v>435</v>
      </c>
      <c r="B51" s="1132">
        <v>2606</v>
      </c>
      <c r="C51" s="1132">
        <v>220</v>
      </c>
      <c r="D51" s="415">
        <v>195</v>
      </c>
      <c r="E51" s="1132">
        <v>52</v>
      </c>
      <c r="F51" s="1132">
        <v>2054</v>
      </c>
      <c r="G51" s="1132">
        <v>1754</v>
      </c>
      <c r="H51" s="1132">
        <v>276</v>
      </c>
      <c r="I51" s="1132">
        <v>85</v>
      </c>
      <c r="J51" s="1132">
        <v>99</v>
      </c>
    </row>
    <row r="52" spans="1:16">
      <c r="A52" s="710" t="s">
        <v>436</v>
      </c>
      <c r="B52" s="1132">
        <v>5999</v>
      </c>
      <c r="C52" s="415">
        <v>274</v>
      </c>
      <c r="D52" s="416">
        <v>289</v>
      </c>
      <c r="E52" s="415">
        <v>61</v>
      </c>
      <c r="F52" s="415">
        <v>5211</v>
      </c>
      <c r="G52" s="415">
        <v>4392</v>
      </c>
      <c r="H52" s="415">
        <v>758</v>
      </c>
      <c r="I52" s="415">
        <v>164</v>
      </c>
      <c r="J52" s="415">
        <v>292</v>
      </c>
      <c r="K52" s="386"/>
      <c r="L52" s="386"/>
      <c r="M52" s="386"/>
      <c r="N52" s="386"/>
      <c r="O52" s="386"/>
      <c r="P52" s="386"/>
    </row>
    <row r="53" spans="1:16">
      <c r="A53" s="710" t="s">
        <v>437</v>
      </c>
      <c r="B53" s="1132">
        <v>128</v>
      </c>
      <c r="C53" s="1132">
        <v>51</v>
      </c>
      <c r="D53" s="415">
        <v>24</v>
      </c>
      <c r="E53" s="1132">
        <v>17</v>
      </c>
      <c r="F53" s="1132">
        <v>19</v>
      </c>
      <c r="G53" s="1132">
        <v>19</v>
      </c>
      <c r="H53" s="1223">
        <v>0</v>
      </c>
      <c r="I53" s="1132">
        <v>17</v>
      </c>
      <c r="J53" s="1132">
        <v>0</v>
      </c>
      <c r="K53" s="386"/>
      <c r="L53" s="386"/>
      <c r="M53" s="386"/>
      <c r="N53" s="386"/>
      <c r="O53" s="386"/>
      <c r="P53" s="386"/>
    </row>
    <row r="54" spans="1:16">
      <c r="A54" s="710" t="s">
        <v>438</v>
      </c>
      <c r="B54" s="415">
        <v>2330</v>
      </c>
      <c r="C54" s="415">
        <v>431</v>
      </c>
      <c r="D54" s="416">
        <v>64</v>
      </c>
      <c r="E54" s="415">
        <v>12</v>
      </c>
      <c r="F54" s="415">
        <v>1787</v>
      </c>
      <c r="G54" s="415">
        <v>1642</v>
      </c>
      <c r="H54" s="415">
        <v>130</v>
      </c>
      <c r="I54" s="415">
        <v>36</v>
      </c>
      <c r="J54" s="415">
        <v>89</v>
      </c>
      <c r="K54" s="386"/>
      <c r="L54" s="386"/>
      <c r="M54" s="386"/>
      <c r="N54" s="386"/>
      <c r="O54" s="386"/>
      <c r="P54" s="386"/>
    </row>
    <row r="55" spans="1:16">
      <c r="A55" s="710" t="s">
        <v>439</v>
      </c>
      <c r="B55" s="1132">
        <v>155</v>
      </c>
      <c r="C55" s="1132">
        <v>69</v>
      </c>
      <c r="D55" s="415">
        <v>7</v>
      </c>
      <c r="E55" s="1132">
        <v>3</v>
      </c>
      <c r="F55" s="1132">
        <v>72</v>
      </c>
      <c r="G55" s="1132">
        <v>70</v>
      </c>
      <c r="H55" s="1132">
        <v>2</v>
      </c>
      <c r="I55" s="1132">
        <v>5</v>
      </c>
      <c r="J55" s="1132">
        <v>0</v>
      </c>
      <c r="K55" s="386"/>
      <c r="L55" s="386"/>
      <c r="M55" s="386"/>
      <c r="N55" s="386"/>
      <c r="O55" s="386"/>
      <c r="P55" s="386"/>
    </row>
    <row r="56" spans="1:16">
      <c r="A56" s="710" t="s">
        <v>440</v>
      </c>
      <c r="B56" s="415">
        <v>446</v>
      </c>
      <c r="C56" s="415">
        <v>42</v>
      </c>
      <c r="D56" s="416">
        <v>16</v>
      </c>
      <c r="E56" s="415">
        <v>9</v>
      </c>
      <c r="F56" s="415">
        <v>370</v>
      </c>
      <c r="G56" s="415">
        <v>369</v>
      </c>
      <c r="H56" s="415">
        <v>1</v>
      </c>
      <c r="I56" s="415">
        <v>9</v>
      </c>
      <c r="J56" s="415">
        <v>0</v>
      </c>
      <c r="K56" s="386"/>
      <c r="L56" s="386"/>
      <c r="M56" s="386"/>
      <c r="N56" s="386"/>
      <c r="O56" s="386"/>
      <c r="P56" s="386"/>
    </row>
    <row r="57" spans="1:16">
      <c r="A57" s="710" t="s">
        <v>441</v>
      </c>
      <c r="B57" s="1132">
        <v>1641</v>
      </c>
      <c r="C57" s="1132">
        <v>104</v>
      </c>
      <c r="D57" s="415">
        <v>131</v>
      </c>
      <c r="E57" s="1132">
        <v>30</v>
      </c>
      <c r="F57" s="1132">
        <v>1310</v>
      </c>
      <c r="G57" s="1132">
        <v>1186</v>
      </c>
      <c r="H57" s="1132">
        <v>117</v>
      </c>
      <c r="I57" s="1132">
        <v>66</v>
      </c>
      <c r="J57" s="1132">
        <v>30</v>
      </c>
      <c r="K57" s="386"/>
      <c r="L57" s="386"/>
      <c r="M57" s="386"/>
      <c r="N57" s="386"/>
      <c r="O57" s="386"/>
      <c r="P57" s="386"/>
    </row>
    <row r="58" spans="1:16">
      <c r="A58" s="710" t="s">
        <v>442</v>
      </c>
      <c r="B58" s="415">
        <v>2614</v>
      </c>
      <c r="C58" s="415">
        <v>44</v>
      </c>
      <c r="D58" s="416">
        <v>33</v>
      </c>
      <c r="E58" s="415">
        <v>72</v>
      </c>
      <c r="F58" s="415">
        <v>2437</v>
      </c>
      <c r="G58" s="415">
        <v>2301</v>
      </c>
      <c r="H58" s="415">
        <v>121</v>
      </c>
      <c r="I58" s="415">
        <v>27</v>
      </c>
      <c r="J58" s="415">
        <v>116</v>
      </c>
      <c r="K58" s="386"/>
      <c r="L58" s="386"/>
      <c r="M58" s="386"/>
      <c r="N58" s="386"/>
      <c r="O58" s="386"/>
      <c r="P58" s="386"/>
    </row>
    <row r="59" spans="1:16">
      <c r="A59" s="710" t="s">
        <v>443</v>
      </c>
      <c r="B59" s="1132">
        <v>7444</v>
      </c>
      <c r="C59" s="1132">
        <v>268</v>
      </c>
      <c r="D59" s="415">
        <v>169</v>
      </c>
      <c r="E59" s="1132">
        <v>38</v>
      </c>
      <c r="F59" s="1132">
        <v>6868</v>
      </c>
      <c r="G59" s="1132">
        <v>6030</v>
      </c>
      <c r="H59" s="1132">
        <v>771</v>
      </c>
      <c r="I59" s="1132">
        <v>101</v>
      </c>
      <c r="J59" s="1132">
        <v>212</v>
      </c>
      <c r="K59" s="386"/>
      <c r="L59" s="386"/>
      <c r="M59" s="386"/>
      <c r="N59" s="386"/>
      <c r="O59" s="386"/>
      <c r="P59" s="386"/>
    </row>
    <row r="60" spans="1:16">
      <c r="A60" s="710" t="s">
        <v>444</v>
      </c>
      <c r="B60" s="415">
        <v>5718</v>
      </c>
      <c r="C60" s="415">
        <v>1585</v>
      </c>
      <c r="D60" s="416">
        <v>277</v>
      </c>
      <c r="E60" s="415">
        <v>526</v>
      </c>
      <c r="F60" s="415">
        <v>3166</v>
      </c>
      <c r="G60" s="415">
        <v>2647</v>
      </c>
      <c r="H60" s="415">
        <v>498</v>
      </c>
      <c r="I60" s="415">
        <v>163</v>
      </c>
      <c r="J60" s="415">
        <v>117</v>
      </c>
      <c r="K60" s="386"/>
      <c r="L60" s="386"/>
      <c r="M60" s="386"/>
      <c r="N60" s="386"/>
      <c r="O60" s="386"/>
      <c r="P60" s="386"/>
    </row>
    <row r="61" spans="1:16">
      <c r="A61" s="710" t="s">
        <v>445</v>
      </c>
      <c r="B61" s="1132">
        <v>1241</v>
      </c>
      <c r="C61" s="1132">
        <v>93</v>
      </c>
      <c r="D61" s="415">
        <v>83</v>
      </c>
      <c r="E61" s="1132">
        <v>170</v>
      </c>
      <c r="F61" s="1132">
        <v>838</v>
      </c>
      <c r="G61" s="1132">
        <v>756</v>
      </c>
      <c r="H61" s="1132">
        <v>78</v>
      </c>
      <c r="I61" s="1132">
        <v>57</v>
      </c>
      <c r="J61" s="1132">
        <v>58</v>
      </c>
      <c r="K61" s="386"/>
      <c r="L61" s="386"/>
      <c r="M61" s="386"/>
      <c r="N61" s="386"/>
      <c r="O61" s="386"/>
      <c r="P61" s="386"/>
    </row>
    <row r="62" spans="1:16">
      <c r="A62" s="710" t="s">
        <v>446</v>
      </c>
      <c r="B62" s="415">
        <v>195</v>
      </c>
      <c r="C62" s="415">
        <v>102</v>
      </c>
      <c r="D62" s="416">
        <v>15</v>
      </c>
      <c r="E62" s="415">
        <v>5</v>
      </c>
      <c r="F62" s="415">
        <v>62</v>
      </c>
      <c r="G62" s="415">
        <v>51</v>
      </c>
      <c r="H62" s="415">
        <v>10</v>
      </c>
      <c r="I62" s="415">
        <v>11</v>
      </c>
      <c r="J62" s="415">
        <v>8</v>
      </c>
      <c r="K62" s="386"/>
      <c r="L62" s="386"/>
      <c r="M62" s="386"/>
      <c r="N62" s="386"/>
      <c r="O62" s="386"/>
      <c r="P62" s="386"/>
    </row>
    <row r="63" spans="1:16">
      <c r="A63" s="710" t="s">
        <v>447</v>
      </c>
      <c r="B63" s="1132">
        <v>1599</v>
      </c>
      <c r="C63" s="1132">
        <v>357</v>
      </c>
      <c r="D63" s="415">
        <v>63</v>
      </c>
      <c r="E63" s="1132">
        <v>20</v>
      </c>
      <c r="F63" s="1132">
        <v>1116</v>
      </c>
      <c r="G63" s="1132">
        <v>985</v>
      </c>
      <c r="H63" s="1132">
        <v>124</v>
      </c>
      <c r="I63" s="1132">
        <v>43</v>
      </c>
      <c r="J63" s="1132">
        <v>64</v>
      </c>
      <c r="K63" s="386"/>
      <c r="L63" s="386"/>
      <c r="M63" s="386"/>
      <c r="N63" s="386"/>
      <c r="O63" s="386"/>
      <c r="P63" s="386"/>
    </row>
    <row r="64" spans="1:16">
      <c r="A64" s="710" t="s">
        <v>448</v>
      </c>
      <c r="B64" s="415">
        <v>2103</v>
      </c>
      <c r="C64" s="415">
        <v>174</v>
      </c>
      <c r="D64" s="416">
        <v>51</v>
      </c>
      <c r="E64" s="415">
        <v>118</v>
      </c>
      <c r="F64" s="415">
        <v>1724</v>
      </c>
      <c r="G64" s="415">
        <v>1599</v>
      </c>
      <c r="H64" s="415">
        <v>109</v>
      </c>
      <c r="I64" s="415">
        <v>36</v>
      </c>
      <c r="J64" s="415">
        <v>73</v>
      </c>
      <c r="K64" s="386"/>
      <c r="L64" s="386"/>
      <c r="M64" s="386"/>
      <c r="N64" s="386"/>
      <c r="O64" s="386"/>
      <c r="P64" s="386"/>
    </row>
    <row r="65" spans="1:16">
      <c r="A65" s="710" t="s">
        <v>449</v>
      </c>
      <c r="B65" s="1132">
        <v>3351</v>
      </c>
      <c r="C65" s="1132">
        <v>58</v>
      </c>
      <c r="D65" s="415">
        <v>49</v>
      </c>
      <c r="E65" s="1132">
        <v>14</v>
      </c>
      <c r="F65" s="1132">
        <v>3192</v>
      </c>
      <c r="G65" s="1132">
        <v>2948</v>
      </c>
      <c r="H65" s="1132">
        <v>221</v>
      </c>
      <c r="I65" s="1132">
        <v>39</v>
      </c>
      <c r="J65" s="1132">
        <v>113</v>
      </c>
      <c r="K65" s="386"/>
      <c r="L65" s="386"/>
      <c r="M65" s="386"/>
      <c r="N65" s="386"/>
      <c r="O65" s="386"/>
      <c r="P65" s="386"/>
    </row>
    <row r="66" spans="1:16">
      <c r="A66" s="710" t="s">
        <v>450</v>
      </c>
      <c r="B66" s="415">
        <v>1023</v>
      </c>
      <c r="C66" s="415">
        <v>49</v>
      </c>
      <c r="D66" s="416">
        <v>44</v>
      </c>
      <c r="E66" s="415">
        <v>10</v>
      </c>
      <c r="F66" s="415">
        <v>885</v>
      </c>
      <c r="G66" s="415">
        <v>790</v>
      </c>
      <c r="H66" s="415">
        <v>89</v>
      </c>
      <c r="I66" s="415">
        <v>34</v>
      </c>
      <c r="J66" s="415">
        <v>31</v>
      </c>
      <c r="K66" s="386"/>
      <c r="L66" s="386"/>
      <c r="M66" s="386"/>
      <c r="N66" s="386"/>
      <c r="O66" s="386"/>
      <c r="P66" s="386"/>
    </row>
    <row r="67" spans="1:16" ht="20.25" customHeight="1">
      <c r="A67" s="710" t="s">
        <v>451</v>
      </c>
      <c r="B67" s="1154">
        <v>38667</v>
      </c>
      <c r="C67" s="1154">
        <v>3954</v>
      </c>
      <c r="D67" s="1154">
        <v>1553</v>
      </c>
      <c r="E67" s="1154">
        <v>1173</v>
      </c>
      <c r="F67" s="1154">
        <v>31136</v>
      </c>
      <c r="G67" s="1154">
        <v>27558</v>
      </c>
      <c r="H67" s="1154">
        <v>3131</v>
      </c>
      <c r="I67" s="1154">
        <v>850</v>
      </c>
      <c r="J67" s="1154">
        <v>1317</v>
      </c>
      <c r="K67" s="386"/>
      <c r="L67" s="386"/>
      <c r="M67" s="386"/>
      <c r="N67" s="386"/>
      <c r="O67" s="386"/>
      <c r="P67" s="386"/>
    </row>
    <row r="68" spans="1:16" s="368" customFormat="1">
      <c r="A68" s="643"/>
      <c r="B68" s="332"/>
      <c r="C68" s="37"/>
      <c r="D68" s="37"/>
      <c r="E68" s="37"/>
      <c r="F68" s="37"/>
      <c r="G68" s="37"/>
      <c r="H68" s="37"/>
      <c r="I68" s="37"/>
      <c r="J68" s="37"/>
    </row>
    <row r="69" spans="1:16" s="368" customFormat="1" ht="13">
      <c r="A69" s="135"/>
      <c r="B69" s="1360" t="s">
        <v>731</v>
      </c>
      <c r="C69" s="1360"/>
      <c r="D69" s="1360"/>
      <c r="E69" s="1360"/>
      <c r="F69" s="1360"/>
      <c r="G69" s="1360"/>
      <c r="H69" s="1360"/>
      <c r="I69" s="1360"/>
      <c r="J69" s="1360"/>
    </row>
    <row r="70" spans="1:16" s="368" customFormat="1">
      <c r="A70" s="643"/>
      <c r="B70" s="332"/>
      <c r="C70" s="342"/>
      <c r="D70" s="342"/>
      <c r="E70" s="342"/>
      <c r="F70" s="342"/>
      <c r="G70" s="342"/>
      <c r="H70" s="342"/>
      <c r="I70" s="342"/>
      <c r="J70" s="342"/>
    </row>
    <row r="71" spans="1:16" s="368" customFormat="1">
      <c r="A71" s="710" t="s">
        <v>435</v>
      </c>
      <c r="B71" s="345">
        <v>100</v>
      </c>
      <c r="C71" s="346">
        <v>8.4619782732990281</v>
      </c>
      <c r="D71" s="346">
        <v>7.478559176672384</v>
      </c>
      <c r="E71" s="346">
        <v>1.9897084048027445</v>
      </c>
      <c r="F71" s="346">
        <v>78.822184105202979</v>
      </c>
      <c r="G71" s="346">
        <v>67.318467695826186</v>
      </c>
      <c r="H71" s="346">
        <v>10.588907947398514</v>
      </c>
      <c r="I71" s="346">
        <v>3.2475700400228704</v>
      </c>
      <c r="J71" s="346" t="s">
        <v>360</v>
      </c>
    </row>
    <row r="72" spans="1:16" s="368" customFormat="1">
      <c r="A72" s="710" t="s">
        <v>436</v>
      </c>
      <c r="B72" s="345">
        <v>100</v>
      </c>
      <c r="C72" s="346">
        <v>4.5698390621895486</v>
      </c>
      <c r="D72" s="346">
        <v>4.8181998807868069</v>
      </c>
      <c r="E72" s="346">
        <v>1.0232465726207034</v>
      </c>
      <c r="F72" s="346">
        <v>86.861712696205046</v>
      </c>
      <c r="G72" s="346">
        <v>73.201867673355849</v>
      </c>
      <c r="H72" s="346">
        <v>12.641565666600437</v>
      </c>
      <c r="I72" s="346">
        <v>2.731969004569839</v>
      </c>
      <c r="J72" s="346" t="s">
        <v>360</v>
      </c>
    </row>
    <row r="73" spans="1:16" s="368" customFormat="1">
      <c r="A73" s="710" t="s">
        <v>437</v>
      </c>
      <c r="B73" s="345">
        <v>100</v>
      </c>
      <c r="C73" s="346">
        <v>39.627039627039629</v>
      </c>
      <c r="D73" s="346">
        <v>18.88111888111888</v>
      </c>
      <c r="E73" s="346">
        <v>13.053613053613054</v>
      </c>
      <c r="F73" s="346">
        <v>14.918414918414918</v>
      </c>
      <c r="G73" s="346">
        <v>14.685314685314685</v>
      </c>
      <c r="H73" s="346">
        <v>0.23310023310023309</v>
      </c>
      <c r="I73" s="346">
        <v>13.519813519813519</v>
      </c>
      <c r="J73" s="346" t="s">
        <v>360</v>
      </c>
    </row>
    <row r="74" spans="1:16" s="368" customFormat="1">
      <c r="A74" s="710" t="s">
        <v>438</v>
      </c>
      <c r="B74" s="345">
        <v>100</v>
      </c>
      <c r="C74" s="346">
        <v>18.521360961882834</v>
      </c>
      <c r="D74" s="346">
        <v>2.7500639549756971</v>
      </c>
      <c r="E74" s="346">
        <v>0.51163980557687383</v>
      </c>
      <c r="F74" s="346">
        <v>76.694806855973397</v>
      </c>
      <c r="G74" s="346">
        <v>70.46559222307495</v>
      </c>
      <c r="H74" s="346">
        <v>5.5768738807879252</v>
      </c>
      <c r="I74" s="346">
        <v>1.5349194167306217</v>
      </c>
      <c r="J74" s="346" t="s">
        <v>360</v>
      </c>
    </row>
    <row r="75" spans="1:16" s="368" customFormat="1">
      <c r="A75" s="710" t="s">
        <v>439</v>
      </c>
      <c r="B75" s="345">
        <v>100</v>
      </c>
      <c r="C75" s="346">
        <v>44.145873320537426</v>
      </c>
      <c r="D75" s="346">
        <v>4.4145873320537428</v>
      </c>
      <c r="E75" s="346">
        <v>2.1113243761996161</v>
      </c>
      <c r="F75" s="346">
        <v>46.065259117082533</v>
      </c>
      <c r="G75" s="346">
        <v>44.913627639155472</v>
      </c>
      <c r="H75" s="346">
        <v>1.1516314779270633</v>
      </c>
      <c r="I75" s="346">
        <v>3.2629558541266794</v>
      </c>
      <c r="J75" s="346" t="s">
        <v>360</v>
      </c>
    </row>
    <row r="76" spans="1:16" s="368" customFormat="1">
      <c r="A76" s="710" t="s">
        <v>440</v>
      </c>
      <c r="B76" s="345">
        <v>100</v>
      </c>
      <c r="C76" s="346">
        <v>9.4919786096256686</v>
      </c>
      <c r="D76" s="346">
        <v>3.5427807486631018</v>
      </c>
      <c r="E76" s="346">
        <v>1.9385026737967914</v>
      </c>
      <c r="F76" s="346">
        <v>83.088235294117652</v>
      </c>
      <c r="G76" s="346">
        <v>82.754010695187162</v>
      </c>
      <c r="H76" s="346">
        <v>0.33422459893048129</v>
      </c>
      <c r="I76" s="346">
        <v>2.0053475935828877</v>
      </c>
      <c r="J76" s="346" t="s">
        <v>360</v>
      </c>
    </row>
    <row r="77" spans="1:16" s="368" customFormat="1">
      <c r="A77" s="710" t="s">
        <v>441</v>
      </c>
      <c r="B77" s="345">
        <v>100</v>
      </c>
      <c r="C77" s="346">
        <v>6.3567017798764986</v>
      </c>
      <c r="D77" s="346">
        <v>7.973120232473665</v>
      </c>
      <c r="E77" s="346">
        <v>1.7980385034507809</v>
      </c>
      <c r="F77" s="346">
        <v>79.84017435524882</v>
      </c>
      <c r="G77" s="346">
        <v>72.284780239738467</v>
      </c>
      <c r="H77" s="346">
        <v>7.1376679985470393</v>
      </c>
      <c r="I77" s="346">
        <v>4.0319651289502358</v>
      </c>
      <c r="J77" s="346" t="s">
        <v>360</v>
      </c>
    </row>
    <row r="78" spans="1:16" s="368" customFormat="1">
      <c r="A78" s="710" t="s">
        <v>442</v>
      </c>
      <c r="B78" s="345">
        <v>100</v>
      </c>
      <c r="C78" s="346">
        <v>1.6759776536312849</v>
      </c>
      <c r="D78" s="346">
        <v>1.2655341466195418</v>
      </c>
      <c r="E78" s="346">
        <v>2.7590924638011631</v>
      </c>
      <c r="F78" s="346">
        <v>93.250484551362447</v>
      </c>
      <c r="G78" s="346">
        <v>88.028731045490815</v>
      </c>
      <c r="H78" s="346">
        <v>4.6174894538821114</v>
      </c>
      <c r="I78" s="346">
        <v>1.037509976057462</v>
      </c>
      <c r="J78" s="346" t="s">
        <v>360</v>
      </c>
    </row>
    <row r="79" spans="1:16" s="368" customFormat="1">
      <c r="A79" s="710" t="s">
        <v>443</v>
      </c>
      <c r="B79" s="345">
        <v>100</v>
      </c>
      <c r="C79" s="346">
        <v>3.5990231794707555</v>
      </c>
      <c r="D79" s="346">
        <v>2.2659033588214101</v>
      </c>
      <c r="E79" s="346">
        <v>0.51243044157091955</v>
      </c>
      <c r="F79" s="346">
        <v>92.269506385363712</v>
      </c>
      <c r="G79" s="346">
        <v>81.012050122102565</v>
      </c>
      <c r="H79" s="346">
        <v>10.352696264862484</v>
      </c>
      <c r="I79" s="346">
        <v>1.3531366347732094</v>
      </c>
      <c r="J79" s="346" t="s">
        <v>360</v>
      </c>
    </row>
    <row r="80" spans="1:16" s="368" customFormat="1">
      <c r="A80" s="710" t="s">
        <v>444</v>
      </c>
      <c r="B80" s="345">
        <v>100</v>
      </c>
      <c r="C80" s="346">
        <v>27.728552069217137</v>
      </c>
      <c r="D80" s="346">
        <v>4.8472844782654017</v>
      </c>
      <c r="E80" s="346">
        <v>9.2046283748566662</v>
      </c>
      <c r="F80" s="346">
        <v>55.373709996872719</v>
      </c>
      <c r="G80" s="346">
        <v>46.294172834358385</v>
      </c>
      <c r="H80" s="346">
        <v>8.709475659334931</v>
      </c>
      <c r="I80" s="346">
        <v>2.8458250807880745</v>
      </c>
      <c r="J80" s="346" t="s">
        <v>360</v>
      </c>
    </row>
    <row r="81" spans="1:18" s="368" customFormat="1">
      <c r="A81" s="710" t="s">
        <v>445</v>
      </c>
      <c r="B81" s="345">
        <v>100</v>
      </c>
      <c r="C81" s="346">
        <v>7.4891982717234757</v>
      </c>
      <c r="D81" s="346">
        <v>6.7210753720595298</v>
      </c>
      <c r="E81" s="346">
        <v>13.730196831493039</v>
      </c>
      <c r="F81" s="346">
        <v>67.498799807969277</v>
      </c>
      <c r="G81" s="346">
        <v>60.897743638982234</v>
      </c>
      <c r="H81" s="346">
        <v>6.2650024003840619</v>
      </c>
      <c r="I81" s="346">
        <v>4.5607297167546808</v>
      </c>
      <c r="J81" s="346" t="s">
        <v>360</v>
      </c>
    </row>
    <row r="82" spans="1:18" s="368" customFormat="1">
      <c r="A82" s="710" t="s">
        <v>446</v>
      </c>
      <c r="B82" s="345">
        <v>100</v>
      </c>
      <c r="C82" s="346">
        <v>52.446483180428132</v>
      </c>
      <c r="D82" s="346">
        <v>7.4923547400611623</v>
      </c>
      <c r="E82" s="346">
        <v>2.4464831804281344</v>
      </c>
      <c r="F82" s="346">
        <v>31.957186544342509</v>
      </c>
      <c r="G82" s="346">
        <v>26.452599388379205</v>
      </c>
      <c r="H82" s="346">
        <v>5.3516819571865444</v>
      </c>
      <c r="I82" s="346">
        <v>5.6574923547400608</v>
      </c>
      <c r="J82" s="346" t="s">
        <v>360</v>
      </c>
    </row>
    <row r="83" spans="1:18" s="368" customFormat="1">
      <c r="A83" s="710" t="s">
        <v>447</v>
      </c>
      <c r="B83" s="345">
        <v>100</v>
      </c>
      <c r="C83" s="346">
        <v>22.325754752143123</v>
      </c>
      <c r="D83" s="346">
        <v>3.9508013417815877</v>
      </c>
      <c r="E83" s="346">
        <v>1.2299664554603056</v>
      </c>
      <c r="F83" s="346">
        <v>69.809914275065225</v>
      </c>
      <c r="G83" s="346">
        <v>61.610137905329857</v>
      </c>
      <c r="H83" s="346">
        <v>7.733879985091316</v>
      </c>
      <c r="I83" s="346">
        <v>2.6835631755497578</v>
      </c>
      <c r="J83" s="346" t="s">
        <v>360</v>
      </c>
    </row>
    <row r="84" spans="1:18" s="368" customFormat="1">
      <c r="A84" s="710" t="s">
        <v>448</v>
      </c>
      <c r="B84" s="345">
        <v>100</v>
      </c>
      <c r="C84" s="346">
        <v>8.2896414907184361</v>
      </c>
      <c r="D84" s="346">
        <v>2.4372963015445657</v>
      </c>
      <c r="E84" s="346">
        <v>5.6114496244863252</v>
      </c>
      <c r="F84" s="346">
        <v>81.975343630437862</v>
      </c>
      <c r="G84" s="346">
        <v>76.052146804591189</v>
      </c>
      <c r="H84" s="346">
        <v>5.2005101317840445</v>
      </c>
      <c r="I84" s="346">
        <v>1.7004392801473713</v>
      </c>
      <c r="J84" s="346" t="s">
        <v>360</v>
      </c>
    </row>
    <row r="85" spans="1:18" s="368" customFormat="1">
      <c r="A85" s="710" t="s">
        <v>449</v>
      </c>
      <c r="B85" s="345">
        <v>100</v>
      </c>
      <c r="C85" s="346">
        <v>1.7339498488351415</v>
      </c>
      <c r="D85" s="346">
        <v>1.4582962831228881</v>
      </c>
      <c r="E85" s="346">
        <v>0.40903432331495643</v>
      </c>
      <c r="F85" s="346">
        <v>95.251645029343763</v>
      </c>
      <c r="G85" s="346">
        <v>87.960163613729321</v>
      </c>
      <c r="H85" s="346">
        <v>6.5801173750666901</v>
      </c>
      <c r="I85" s="346">
        <v>1.1559665658900942</v>
      </c>
      <c r="J85" s="346" t="s">
        <v>360</v>
      </c>
    </row>
    <row r="86" spans="1:18" s="368" customFormat="1">
      <c r="A86" s="710" t="s">
        <v>450</v>
      </c>
      <c r="B86" s="345">
        <v>100</v>
      </c>
      <c r="C86" s="346">
        <v>4.835420914651908</v>
      </c>
      <c r="D86" s="346">
        <v>4.2819691232158466</v>
      </c>
      <c r="E86" s="346">
        <v>1.0195164579085347</v>
      </c>
      <c r="F86" s="346">
        <v>86.542382755607335</v>
      </c>
      <c r="G86" s="346">
        <v>77.250218467812402</v>
      </c>
      <c r="H86" s="346">
        <v>8.7095834547043403</v>
      </c>
      <c r="I86" s="346">
        <v>3.3498397902709001</v>
      </c>
      <c r="J86" s="346" t="s">
        <v>360</v>
      </c>
    </row>
    <row r="87" spans="1:18" s="368" customFormat="1" ht="20.149999999999999" customHeight="1">
      <c r="A87" s="710" t="s">
        <v>451</v>
      </c>
      <c r="B87" s="345">
        <v>100</v>
      </c>
      <c r="C87" s="346">
        <v>10.226966205541212</v>
      </c>
      <c r="D87" s="346">
        <v>4.0160302107818584</v>
      </c>
      <c r="E87" s="346">
        <v>3.0349504836037147</v>
      </c>
      <c r="F87" s="346">
        <v>80.522523216831715</v>
      </c>
      <c r="G87" s="346">
        <v>71.270471272783325</v>
      </c>
      <c r="H87" s="346">
        <v>8.0967978112596821</v>
      </c>
      <c r="I87" s="346">
        <v>2.197217833609495</v>
      </c>
      <c r="J87" s="346" t="s">
        <v>360</v>
      </c>
    </row>
    <row r="88" spans="1:18" ht="13">
      <c r="B88" s="182"/>
      <c r="C88" s="388"/>
      <c r="D88" s="388"/>
      <c r="E88" s="388"/>
      <c r="F88" s="388"/>
      <c r="G88" s="388"/>
      <c r="H88" s="388"/>
      <c r="I88" s="388"/>
      <c r="J88" s="388"/>
    </row>
    <row r="89" spans="1:18" s="374" customFormat="1" ht="33.75" customHeight="1">
      <c r="A89" s="248"/>
      <c r="B89" s="1401" t="s">
        <v>1476</v>
      </c>
      <c r="C89" s="1401"/>
      <c r="D89" s="1401"/>
      <c r="E89" s="1401"/>
      <c r="F89" s="1401"/>
      <c r="G89" s="1401"/>
      <c r="H89" s="1401"/>
      <c r="I89" s="1401"/>
      <c r="J89" s="1401"/>
      <c r="K89" s="371"/>
      <c r="L89" s="371"/>
      <c r="M89" s="371"/>
      <c r="N89" s="371"/>
      <c r="O89" s="371"/>
      <c r="P89" s="371"/>
      <c r="Q89" s="371"/>
      <c r="R89" s="371"/>
    </row>
    <row r="90" spans="1:18">
      <c r="B90" s="1402" t="s">
        <v>1475</v>
      </c>
      <c r="C90" s="1402"/>
      <c r="D90" s="1402"/>
      <c r="E90" s="1402"/>
      <c r="F90" s="1402"/>
      <c r="G90" s="1010"/>
      <c r="H90" s="1010"/>
      <c r="I90" s="1010"/>
      <c r="J90" s="1010"/>
    </row>
  </sheetData>
  <sheetProtection selectLockedCells="1"/>
  <mergeCells count="15">
    <mergeCell ref="B90:F90"/>
    <mergeCell ref="B9:J9"/>
    <mergeCell ref="B29:J29"/>
    <mergeCell ref="B49:J49"/>
    <mergeCell ref="B69:J69"/>
    <mergeCell ref="B89:J89"/>
    <mergeCell ref="A5:A7"/>
    <mergeCell ref="B5:B7"/>
    <mergeCell ref="C5:I5"/>
    <mergeCell ref="J5:J7"/>
    <mergeCell ref="C6:D6"/>
    <mergeCell ref="E6:E7"/>
    <mergeCell ref="F6:F7"/>
    <mergeCell ref="G6:H6"/>
    <mergeCell ref="I6:I7"/>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 (N&amp;Y2&amp;YO)-Emissionen*) 2015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4296875" defaultRowHeight="12.5"/>
  <cols>
    <col min="1" max="1" width="23" style="643" bestFit="1" customWidth="1"/>
    <col min="2" max="2" width="12.453125" style="643" customWidth="1"/>
    <col min="3" max="10" width="12.453125" style="376" customWidth="1"/>
    <col min="11" max="16384" width="11.54296875" style="135"/>
  </cols>
  <sheetData>
    <row r="1" spans="1:16" ht="13">
      <c r="A1" s="160" t="s">
        <v>322</v>
      </c>
    </row>
    <row r="3" spans="1:16" ht="15">
      <c r="A3" s="692" t="s">
        <v>1314</v>
      </c>
      <c r="B3" s="407" t="s">
        <v>1704</v>
      </c>
      <c r="D3" s="407"/>
      <c r="E3" s="407"/>
      <c r="F3" s="407"/>
      <c r="G3" s="407"/>
      <c r="H3" s="407"/>
      <c r="I3" s="407"/>
      <c r="J3" s="407"/>
    </row>
    <row r="5" spans="1:16" ht="15.75" customHeight="1">
      <c r="A5" s="1403" t="s">
        <v>433</v>
      </c>
      <c r="B5" s="1369" t="s">
        <v>456</v>
      </c>
      <c r="C5" s="1374" t="s">
        <v>507</v>
      </c>
      <c r="D5" s="1372"/>
      <c r="E5" s="1372"/>
      <c r="F5" s="1372"/>
      <c r="G5" s="1372"/>
      <c r="H5" s="1372"/>
      <c r="I5" s="1373"/>
      <c r="J5" s="1374" t="s">
        <v>1098</v>
      </c>
    </row>
    <row r="6" spans="1:16" ht="15.75" customHeight="1">
      <c r="A6" s="1403"/>
      <c r="B6" s="1369"/>
      <c r="C6" s="1382" t="s">
        <v>778</v>
      </c>
      <c r="D6" s="1403"/>
      <c r="E6" s="1288" t="s">
        <v>1106</v>
      </c>
      <c r="F6" s="1288" t="s">
        <v>1100</v>
      </c>
      <c r="G6" s="1382" t="s">
        <v>525</v>
      </c>
      <c r="H6" s="1403"/>
      <c r="I6" s="1288" t="s">
        <v>1107</v>
      </c>
      <c r="J6" s="1374"/>
    </row>
    <row r="7" spans="1:16" ht="79.5" customHeight="1">
      <c r="A7" s="1403"/>
      <c r="B7" s="1369"/>
      <c r="C7" s="678" t="s">
        <v>1103</v>
      </c>
      <c r="D7" s="678" t="s">
        <v>648</v>
      </c>
      <c r="E7" s="1375"/>
      <c r="F7" s="1375"/>
      <c r="G7" s="676" t="s">
        <v>1108</v>
      </c>
      <c r="H7" s="676" t="s">
        <v>1109</v>
      </c>
      <c r="I7" s="1375"/>
      <c r="J7" s="1374"/>
    </row>
    <row r="8" spans="1:16">
      <c r="A8" s="387"/>
      <c r="B8" s="387"/>
      <c r="C8" s="387"/>
      <c r="D8" s="387"/>
      <c r="E8" s="387"/>
      <c r="F8" s="387"/>
      <c r="G8" s="387"/>
      <c r="H8" s="387"/>
      <c r="I8" s="387"/>
      <c r="J8" s="387"/>
    </row>
    <row r="9" spans="1:16" ht="13">
      <c r="B9" s="1411" t="s">
        <v>486</v>
      </c>
      <c r="C9" s="1411"/>
      <c r="D9" s="1411"/>
      <c r="E9" s="1411"/>
      <c r="F9" s="1411"/>
      <c r="G9" s="1411"/>
      <c r="H9" s="1411"/>
      <c r="I9" s="1411"/>
      <c r="J9" s="1411"/>
    </row>
    <row r="10" spans="1:16" s="386" customFormat="1">
      <c r="A10" s="643"/>
      <c r="B10" s="332"/>
      <c r="C10" s="342"/>
      <c r="D10" s="347"/>
      <c r="E10" s="342"/>
      <c r="F10" s="342"/>
      <c r="G10" s="342"/>
      <c r="H10" s="342"/>
      <c r="I10" s="342"/>
      <c r="J10" s="342"/>
    </row>
    <row r="11" spans="1:16" s="386" customFormat="1">
      <c r="A11" s="710" t="s">
        <v>435</v>
      </c>
      <c r="B11" s="1132">
        <v>8951</v>
      </c>
      <c r="C11" s="1132">
        <v>764</v>
      </c>
      <c r="D11" s="415">
        <v>691</v>
      </c>
      <c r="E11" s="1132">
        <v>181</v>
      </c>
      <c r="F11" s="1132">
        <v>7019</v>
      </c>
      <c r="G11" s="1132">
        <v>6031</v>
      </c>
      <c r="H11" s="1132">
        <v>913</v>
      </c>
      <c r="I11" s="1132">
        <v>297</v>
      </c>
      <c r="J11" s="1132">
        <v>334</v>
      </c>
    </row>
    <row r="12" spans="1:16">
      <c r="A12" s="710" t="s">
        <v>436</v>
      </c>
      <c r="B12" s="1132">
        <v>20469</v>
      </c>
      <c r="C12" s="415">
        <v>960</v>
      </c>
      <c r="D12" s="416">
        <v>1020</v>
      </c>
      <c r="E12" s="415">
        <v>213</v>
      </c>
      <c r="F12" s="415">
        <v>17676</v>
      </c>
      <c r="G12" s="415">
        <v>14915</v>
      </c>
      <c r="H12" s="415">
        <v>2557</v>
      </c>
      <c r="I12" s="415">
        <v>599</v>
      </c>
      <c r="J12" s="415">
        <v>1005</v>
      </c>
      <c r="K12" s="386"/>
      <c r="L12" s="386"/>
      <c r="M12" s="386"/>
      <c r="N12" s="386"/>
      <c r="O12" s="386"/>
      <c r="P12" s="386"/>
    </row>
    <row r="13" spans="1:16">
      <c r="A13" s="710" t="s">
        <v>437</v>
      </c>
      <c r="B13" s="1132">
        <v>420</v>
      </c>
      <c r="C13" s="1132">
        <v>184</v>
      </c>
      <c r="D13" s="415">
        <v>85</v>
      </c>
      <c r="E13" s="1132">
        <v>59</v>
      </c>
      <c r="F13" s="1132">
        <v>34</v>
      </c>
      <c r="G13" s="1132">
        <v>33</v>
      </c>
      <c r="H13" s="1132">
        <v>1</v>
      </c>
      <c r="I13" s="1132">
        <v>59</v>
      </c>
      <c r="J13" s="1132">
        <v>0</v>
      </c>
      <c r="K13" s="386"/>
      <c r="L13" s="386"/>
      <c r="M13" s="386"/>
      <c r="N13" s="386"/>
      <c r="O13" s="386"/>
      <c r="P13" s="386"/>
    </row>
    <row r="14" spans="1:16">
      <c r="A14" s="710" t="s">
        <v>438</v>
      </c>
      <c r="B14" s="1132">
        <v>7631</v>
      </c>
      <c r="C14" s="415">
        <v>1413</v>
      </c>
      <c r="D14" s="416">
        <v>227</v>
      </c>
      <c r="E14" s="415">
        <v>41</v>
      </c>
      <c r="F14" s="415">
        <v>5837</v>
      </c>
      <c r="G14" s="415">
        <v>5365</v>
      </c>
      <c r="H14" s="415">
        <v>421</v>
      </c>
      <c r="I14" s="415">
        <v>114</v>
      </c>
      <c r="J14" s="415">
        <v>297</v>
      </c>
      <c r="K14" s="386"/>
      <c r="L14" s="386"/>
      <c r="M14" s="386"/>
      <c r="N14" s="386"/>
      <c r="O14" s="386"/>
      <c r="P14" s="386"/>
    </row>
    <row r="15" spans="1:16">
      <c r="A15" s="710" t="s">
        <v>439</v>
      </c>
      <c r="B15" s="1132">
        <v>362</v>
      </c>
      <c r="C15" s="1132">
        <v>196</v>
      </c>
      <c r="D15" s="415">
        <v>25</v>
      </c>
      <c r="E15" s="1132">
        <v>11</v>
      </c>
      <c r="F15" s="1132">
        <v>113</v>
      </c>
      <c r="G15" s="1132">
        <v>107</v>
      </c>
      <c r="H15" s="1132">
        <v>6</v>
      </c>
      <c r="I15" s="1132">
        <v>18</v>
      </c>
      <c r="J15" s="1132">
        <v>0</v>
      </c>
      <c r="K15" s="386"/>
      <c r="L15" s="386"/>
      <c r="M15" s="386"/>
      <c r="N15" s="386"/>
      <c r="O15" s="386"/>
      <c r="P15" s="386"/>
    </row>
    <row r="16" spans="1:16">
      <c r="A16" s="710" t="s">
        <v>440</v>
      </c>
      <c r="B16" s="1132">
        <v>864</v>
      </c>
      <c r="C16" s="415">
        <v>152</v>
      </c>
      <c r="D16" s="416">
        <v>56</v>
      </c>
      <c r="E16" s="415">
        <v>30</v>
      </c>
      <c r="F16" s="415">
        <v>596</v>
      </c>
      <c r="G16" s="415">
        <v>591</v>
      </c>
      <c r="H16" s="415">
        <v>5</v>
      </c>
      <c r="I16" s="415">
        <v>30</v>
      </c>
      <c r="J16" s="415">
        <v>0</v>
      </c>
      <c r="K16" s="386"/>
      <c r="L16" s="386"/>
      <c r="M16" s="386"/>
      <c r="N16" s="386"/>
      <c r="O16" s="386"/>
      <c r="P16" s="386"/>
    </row>
    <row r="17" spans="1:16">
      <c r="A17" s="710" t="s">
        <v>441</v>
      </c>
      <c r="B17" s="1132">
        <v>5414</v>
      </c>
      <c r="C17" s="1132">
        <v>360</v>
      </c>
      <c r="D17" s="415">
        <v>463</v>
      </c>
      <c r="E17" s="1132">
        <v>103</v>
      </c>
      <c r="F17" s="1132">
        <v>4260</v>
      </c>
      <c r="G17" s="1132">
        <v>3850</v>
      </c>
      <c r="H17" s="1132">
        <v>387</v>
      </c>
      <c r="I17" s="1132">
        <v>229</v>
      </c>
      <c r="J17" s="1132">
        <v>102</v>
      </c>
      <c r="K17" s="386"/>
      <c r="L17" s="386"/>
      <c r="M17" s="386"/>
      <c r="N17" s="386"/>
      <c r="O17" s="386"/>
      <c r="P17" s="386"/>
    </row>
    <row r="18" spans="1:16">
      <c r="A18" s="710" t="s">
        <v>442</v>
      </c>
      <c r="B18" s="1132">
        <v>8498</v>
      </c>
      <c r="C18" s="415">
        <v>176</v>
      </c>
      <c r="D18" s="416">
        <v>116</v>
      </c>
      <c r="E18" s="415">
        <v>264</v>
      </c>
      <c r="F18" s="415">
        <v>7850</v>
      </c>
      <c r="G18" s="415">
        <v>7390</v>
      </c>
      <c r="H18" s="415">
        <v>405</v>
      </c>
      <c r="I18" s="415">
        <v>93</v>
      </c>
      <c r="J18" s="415">
        <v>394</v>
      </c>
      <c r="K18" s="386"/>
      <c r="L18" s="386"/>
      <c r="M18" s="386"/>
      <c r="N18" s="386"/>
      <c r="O18" s="386"/>
      <c r="P18" s="386"/>
    </row>
    <row r="19" spans="1:16">
      <c r="A19" s="710" t="s">
        <v>443</v>
      </c>
      <c r="B19" s="1132">
        <v>23873</v>
      </c>
      <c r="C19" s="1132">
        <v>950</v>
      </c>
      <c r="D19" s="415">
        <v>599</v>
      </c>
      <c r="E19" s="1132">
        <v>133</v>
      </c>
      <c r="F19" s="1132">
        <v>21858</v>
      </c>
      <c r="G19" s="1132">
        <v>19067</v>
      </c>
      <c r="H19" s="1132">
        <v>2566</v>
      </c>
      <c r="I19" s="1132">
        <v>333</v>
      </c>
      <c r="J19" s="1132">
        <v>723</v>
      </c>
      <c r="K19" s="386"/>
      <c r="L19" s="386"/>
      <c r="M19" s="386"/>
      <c r="N19" s="386"/>
      <c r="O19" s="386"/>
      <c r="P19" s="386"/>
    </row>
    <row r="20" spans="1:16">
      <c r="A20" s="710" t="s">
        <v>444</v>
      </c>
      <c r="B20" s="1132">
        <v>18987</v>
      </c>
      <c r="C20" s="415">
        <v>5207</v>
      </c>
      <c r="D20" s="416">
        <v>988</v>
      </c>
      <c r="E20" s="415">
        <v>1578</v>
      </c>
      <c r="F20" s="415">
        <v>10654</v>
      </c>
      <c r="G20" s="415">
        <v>8921</v>
      </c>
      <c r="H20" s="415">
        <v>1664</v>
      </c>
      <c r="I20" s="415">
        <v>560</v>
      </c>
      <c r="J20" s="415">
        <v>404</v>
      </c>
      <c r="K20" s="386"/>
      <c r="L20" s="386"/>
      <c r="M20" s="386"/>
      <c r="N20" s="386"/>
      <c r="O20" s="386"/>
      <c r="P20" s="386"/>
    </row>
    <row r="21" spans="1:16">
      <c r="A21" s="710" t="s">
        <v>445</v>
      </c>
      <c r="B21" s="1132">
        <v>4142</v>
      </c>
      <c r="C21" s="1132">
        <v>317</v>
      </c>
      <c r="D21" s="415">
        <v>297</v>
      </c>
      <c r="E21" s="1132">
        <v>488</v>
      </c>
      <c r="F21" s="1132">
        <v>2841</v>
      </c>
      <c r="G21" s="1132">
        <v>2572</v>
      </c>
      <c r="H21" s="1132">
        <v>255</v>
      </c>
      <c r="I21" s="1132">
        <v>200</v>
      </c>
      <c r="J21" s="1132">
        <v>204</v>
      </c>
      <c r="K21" s="386"/>
      <c r="L21" s="386"/>
      <c r="M21" s="386"/>
      <c r="N21" s="386"/>
      <c r="O21" s="386"/>
      <c r="P21" s="386"/>
    </row>
    <row r="22" spans="1:16">
      <c r="A22" s="710" t="s">
        <v>446</v>
      </c>
      <c r="B22" s="1132">
        <v>606</v>
      </c>
      <c r="C22" s="415">
        <v>267</v>
      </c>
      <c r="D22" s="416">
        <v>52</v>
      </c>
      <c r="E22" s="415">
        <v>16</v>
      </c>
      <c r="F22" s="415">
        <v>231</v>
      </c>
      <c r="G22" s="415">
        <v>196</v>
      </c>
      <c r="H22" s="415">
        <v>34</v>
      </c>
      <c r="I22" s="415">
        <v>40</v>
      </c>
      <c r="J22" s="415">
        <v>31</v>
      </c>
      <c r="K22" s="386"/>
      <c r="L22" s="386"/>
      <c r="M22" s="386"/>
      <c r="N22" s="386"/>
      <c r="O22" s="386"/>
      <c r="P22" s="386"/>
    </row>
    <row r="23" spans="1:16">
      <c r="A23" s="710" t="s">
        <v>447</v>
      </c>
      <c r="B23" s="1132">
        <v>5391</v>
      </c>
      <c r="C23" s="1132">
        <v>1191</v>
      </c>
      <c r="D23" s="415">
        <v>223</v>
      </c>
      <c r="E23" s="1132">
        <v>68</v>
      </c>
      <c r="F23" s="1132">
        <v>3752</v>
      </c>
      <c r="G23" s="1132">
        <v>3316</v>
      </c>
      <c r="H23" s="1132">
        <v>411</v>
      </c>
      <c r="I23" s="1132">
        <v>157</v>
      </c>
      <c r="J23" s="1132">
        <v>219</v>
      </c>
      <c r="K23" s="386"/>
      <c r="L23" s="386"/>
      <c r="M23" s="386"/>
      <c r="N23" s="386"/>
      <c r="O23" s="386"/>
      <c r="P23" s="386"/>
    </row>
    <row r="24" spans="1:16">
      <c r="A24" s="710" t="s">
        <v>448</v>
      </c>
      <c r="B24" s="1132">
        <v>7028</v>
      </c>
      <c r="C24" s="415">
        <v>568</v>
      </c>
      <c r="D24" s="416">
        <v>183</v>
      </c>
      <c r="E24" s="415">
        <v>393</v>
      </c>
      <c r="F24" s="415">
        <v>5742</v>
      </c>
      <c r="G24" s="415">
        <v>5326</v>
      </c>
      <c r="H24" s="415">
        <v>364</v>
      </c>
      <c r="I24" s="415">
        <v>143</v>
      </c>
      <c r="J24" s="415">
        <v>245</v>
      </c>
      <c r="K24" s="386"/>
      <c r="L24" s="386"/>
      <c r="M24" s="386"/>
      <c r="N24" s="386"/>
      <c r="O24" s="386"/>
      <c r="P24" s="386"/>
    </row>
    <row r="25" spans="1:16">
      <c r="A25" s="710" t="s">
        <v>449</v>
      </c>
      <c r="B25" s="1132">
        <v>10702</v>
      </c>
      <c r="C25" s="1132">
        <v>195</v>
      </c>
      <c r="D25" s="415">
        <v>173</v>
      </c>
      <c r="E25" s="1132">
        <v>48</v>
      </c>
      <c r="F25" s="1132">
        <v>10157</v>
      </c>
      <c r="G25" s="1132">
        <v>9340</v>
      </c>
      <c r="H25" s="1132">
        <v>738</v>
      </c>
      <c r="I25" s="1132">
        <v>129</v>
      </c>
      <c r="J25" s="1132">
        <v>379</v>
      </c>
      <c r="K25" s="386"/>
      <c r="L25" s="386"/>
      <c r="M25" s="386"/>
      <c r="N25" s="386"/>
      <c r="O25" s="386"/>
      <c r="P25" s="386"/>
    </row>
    <row r="26" spans="1:16">
      <c r="A26" s="710" t="s">
        <v>450</v>
      </c>
      <c r="B26" s="1132">
        <v>3415</v>
      </c>
      <c r="C26" s="415">
        <v>180</v>
      </c>
      <c r="D26" s="416">
        <v>155</v>
      </c>
      <c r="E26" s="415">
        <v>36</v>
      </c>
      <c r="F26" s="415">
        <v>2928</v>
      </c>
      <c r="G26" s="415">
        <v>2623</v>
      </c>
      <c r="H26" s="415">
        <v>285</v>
      </c>
      <c r="I26" s="415">
        <v>117</v>
      </c>
      <c r="J26" s="415">
        <v>106</v>
      </c>
      <c r="K26" s="386"/>
      <c r="L26" s="386"/>
      <c r="M26" s="386"/>
      <c r="N26" s="386"/>
      <c r="O26" s="386"/>
      <c r="P26" s="386"/>
    </row>
    <row r="27" spans="1:16" ht="20.25" customHeight="1">
      <c r="A27" s="710" t="s">
        <v>451</v>
      </c>
      <c r="B27" s="1132">
        <v>126961</v>
      </c>
      <c r="C27" s="1132">
        <v>13201</v>
      </c>
      <c r="D27" s="1132">
        <v>5525</v>
      </c>
      <c r="E27" s="1132">
        <v>3715</v>
      </c>
      <c r="F27" s="1132">
        <v>101624</v>
      </c>
      <c r="G27" s="1132">
        <v>89711</v>
      </c>
      <c r="H27" s="1132">
        <v>11914</v>
      </c>
      <c r="I27" s="1132">
        <v>2892</v>
      </c>
      <c r="J27" s="1132">
        <v>4502</v>
      </c>
      <c r="K27" s="386"/>
      <c r="L27" s="386"/>
      <c r="M27" s="386"/>
      <c r="N27" s="386"/>
      <c r="O27" s="386"/>
      <c r="P27" s="386"/>
    </row>
    <row r="28" spans="1:16">
      <c r="A28" s="387"/>
      <c r="B28" s="417"/>
      <c r="C28" s="417"/>
      <c r="D28" s="417"/>
      <c r="E28" s="417"/>
      <c r="F28" s="417"/>
      <c r="G28" s="417"/>
      <c r="H28" s="417"/>
      <c r="I28" s="417"/>
      <c r="J28" s="417"/>
    </row>
    <row r="29" spans="1:16" ht="13">
      <c r="B29" s="1411" t="s">
        <v>454</v>
      </c>
      <c r="C29" s="1411"/>
      <c r="D29" s="1411"/>
      <c r="E29" s="1411"/>
      <c r="F29" s="1411"/>
      <c r="G29" s="1411"/>
      <c r="H29" s="1411"/>
      <c r="I29" s="1411"/>
      <c r="J29" s="1411"/>
    </row>
    <row r="30" spans="1:16" s="386" customFormat="1">
      <c r="A30" s="643"/>
      <c r="B30" s="332"/>
      <c r="C30" s="342"/>
      <c r="D30" s="347"/>
      <c r="E30" s="342"/>
      <c r="F30" s="342"/>
      <c r="G30" s="342"/>
      <c r="H30" s="342"/>
      <c r="I30" s="342"/>
      <c r="J30" s="342"/>
    </row>
    <row r="31" spans="1:16" s="386" customFormat="1">
      <c r="A31" s="710" t="s">
        <v>435</v>
      </c>
      <c r="B31" s="310">
        <v>0.82</v>
      </c>
      <c r="C31" s="310">
        <v>7.0000000000000007E-2</v>
      </c>
      <c r="D31" s="418">
        <v>0.06</v>
      </c>
      <c r="E31" s="310">
        <v>0.02</v>
      </c>
      <c r="F31" s="310">
        <v>0.64</v>
      </c>
      <c r="G31" s="310">
        <v>0.55000000000000004</v>
      </c>
      <c r="H31" s="310">
        <v>0.08</v>
      </c>
      <c r="I31" s="310">
        <v>0.03</v>
      </c>
      <c r="J31" s="310">
        <v>0.03</v>
      </c>
    </row>
    <row r="32" spans="1:16">
      <c r="A32" s="710" t="s">
        <v>436</v>
      </c>
      <c r="B32" s="310">
        <v>1.59</v>
      </c>
      <c r="C32" s="310">
        <v>7.0000000000000007E-2</v>
      </c>
      <c r="D32" s="418">
        <v>0.08</v>
      </c>
      <c r="E32" s="310">
        <v>0.02</v>
      </c>
      <c r="F32" s="310">
        <v>1.37</v>
      </c>
      <c r="G32" s="310">
        <v>1.1599999999999999</v>
      </c>
      <c r="H32" s="310">
        <v>0.2</v>
      </c>
      <c r="I32" s="310">
        <v>0.05</v>
      </c>
      <c r="J32" s="310">
        <v>0.08</v>
      </c>
      <c r="K32" s="386"/>
      <c r="L32" s="386"/>
      <c r="M32" s="386"/>
      <c r="N32" s="386"/>
      <c r="O32" s="386"/>
      <c r="P32" s="386"/>
    </row>
    <row r="33" spans="1:16">
      <c r="A33" s="710" t="s">
        <v>437</v>
      </c>
      <c r="B33" s="310">
        <v>0.12</v>
      </c>
      <c r="C33" s="310">
        <v>0.05</v>
      </c>
      <c r="D33" s="418">
        <v>0.02</v>
      </c>
      <c r="E33" s="310">
        <v>0.02</v>
      </c>
      <c r="F33" s="310">
        <v>0.01</v>
      </c>
      <c r="G33" s="310">
        <v>0.01</v>
      </c>
      <c r="H33" s="1223">
        <v>0</v>
      </c>
      <c r="I33" s="310">
        <v>0.02</v>
      </c>
      <c r="J33" s="310">
        <v>0</v>
      </c>
      <c r="K33" s="386"/>
      <c r="L33" s="386"/>
      <c r="M33" s="386"/>
      <c r="N33" s="386"/>
      <c r="O33" s="386"/>
      <c r="P33" s="386"/>
    </row>
    <row r="34" spans="1:16">
      <c r="A34" s="710" t="s">
        <v>438</v>
      </c>
      <c r="B34" s="418">
        <v>3.06</v>
      </c>
      <c r="C34" s="418">
        <v>0.56999999999999995</v>
      </c>
      <c r="D34" s="1145">
        <v>0.09</v>
      </c>
      <c r="E34" s="418">
        <v>0.02</v>
      </c>
      <c r="F34" s="418">
        <v>2.34</v>
      </c>
      <c r="G34" s="418">
        <v>2.15</v>
      </c>
      <c r="H34" s="418">
        <v>0.17</v>
      </c>
      <c r="I34" s="418">
        <v>0.05</v>
      </c>
      <c r="J34" s="418">
        <v>0.12</v>
      </c>
      <c r="K34" s="386"/>
      <c r="L34" s="386"/>
      <c r="M34" s="386"/>
      <c r="N34" s="386"/>
      <c r="O34" s="386"/>
      <c r="P34" s="386"/>
    </row>
    <row r="35" spans="1:16">
      <c r="A35" s="710" t="s">
        <v>439</v>
      </c>
      <c r="B35" s="310">
        <v>0.54</v>
      </c>
      <c r="C35" s="310">
        <v>0.28999999999999998</v>
      </c>
      <c r="D35" s="418">
        <v>0.04</v>
      </c>
      <c r="E35" s="310">
        <v>0.02</v>
      </c>
      <c r="F35" s="310">
        <v>0.17</v>
      </c>
      <c r="G35" s="310">
        <v>0.16</v>
      </c>
      <c r="H35" s="310">
        <v>0.01</v>
      </c>
      <c r="I35" s="310">
        <v>0.03</v>
      </c>
      <c r="J35" s="310">
        <v>0</v>
      </c>
      <c r="K35" s="386"/>
      <c r="L35" s="386"/>
      <c r="M35" s="386"/>
      <c r="N35" s="386"/>
      <c r="O35" s="386"/>
      <c r="P35" s="386"/>
    </row>
    <row r="36" spans="1:16">
      <c r="A36" s="710" t="s">
        <v>440</v>
      </c>
      <c r="B36" s="418">
        <v>0.48</v>
      </c>
      <c r="C36" s="418">
        <v>0.08</v>
      </c>
      <c r="D36" s="1145">
        <v>0.03</v>
      </c>
      <c r="E36" s="418">
        <v>0.02</v>
      </c>
      <c r="F36" s="418">
        <v>0.33</v>
      </c>
      <c r="G36" s="418">
        <v>0.33</v>
      </c>
      <c r="H36" s="1223">
        <v>0</v>
      </c>
      <c r="I36" s="418">
        <v>0.02</v>
      </c>
      <c r="J36" s="418">
        <v>0</v>
      </c>
      <c r="K36" s="386"/>
      <c r="L36" s="386"/>
      <c r="M36" s="386"/>
      <c r="N36" s="386"/>
      <c r="O36" s="386"/>
      <c r="P36" s="386"/>
    </row>
    <row r="37" spans="1:16">
      <c r="A37" s="710" t="s">
        <v>441</v>
      </c>
      <c r="B37" s="310">
        <v>0.87</v>
      </c>
      <c r="C37" s="310">
        <v>0.06</v>
      </c>
      <c r="D37" s="418">
        <v>7.0000000000000007E-2</v>
      </c>
      <c r="E37" s="310">
        <v>0.02</v>
      </c>
      <c r="F37" s="310">
        <v>0.69</v>
      </c>
      <c r="G37" s="310">
        <v>0.62</v>
      </c>
      <c r="H37" s="310">
        <v>0.06</v>
      </c>
      <c r="I37" s="310">
        <v>0.04</v>
      </c>
      <c r="J37" s="310">
        <v>0.02</v>
      </c>
      <c r="K37" s="386"/>
      <c r="L37" s="386"/>
      <c r="M37" s="386"/>
      <c r="N37" s="386"/>
      <c r="O37" s="386"/>
      <c r="P37" s="386"/>
    </row>
    <row r="38" spans="1:16">
      <c r="A38" s="710" t="s">
        <v>442</v>
      </c>
      <c r="B38" s="418">
        <v>5.27</v>
      </c>
      <c r="C38" s="418">
        <v>0.11</v>
      </c>
      <c r="D38" s="1145">
        <v>7.0000000000000007E-2</v>
      </c>
      <c r="E38" s="418">
        <v>0.16</v>
      </c>
      <c r="F38" s="418">
        <v>4.87</v>
      </c>
      <c r="G38" s="418">
        <v>4.59</v>
      </c>
      <c r="H38" s="418">
        <v>0.25</v>
      </c>
      <c r="I38" s="418">
        <v>0.06</v>
      </c>
      <c r="J38" s="418">
        <v>0.24</v>
      </c>
      <c r="K38" s="386"/>
      <c r="L38" s="386"/>
      <c r="M38" s="386"/>
      <c r="N38" s="386"/>
      <c r="O38" s="386"/>
      <c r="P38" s="386"/>
    </row>
    <row r="39" spans="1:16">
      <c r="A39" s="710" t="s">
        <v>443</v>
      </c>
      <c r="B39" s="310">
        <v>3.01</v>
      </c>
      <c r="C39" s="310">
        <v>0.12</v>
      </c>
      <c r="D39" s="418">
        <v>0.08</v>
      </c>
      <c r="E39" s="310">
        <v>0.02</v>
      </c>
      <c r="F39" s="310">
        <v>2.75</v>
      </c>
      <c r="G39" s="310">
        <v>2.4</v>
      </c>
      <c r="H39" s="310">
        <v>0.32</v>
      </c>
      <c r="I39" s="310">
        <v>0.04</v>
      </c>
      <c r="J39" s="310">
        <v>0.09</v>
      </c>
      <c r="K39" s="386"/>
      <c r="L39" s="386"/>
      <c r="M39" s="386"/>
      <c r="N39" s="386"/>
      <c r="O39" s="386"/>
      <c r="P39" s="386"/>
    </row>
    <row r="40" spans="1:16">
      <c r="A40" s="710" t="s">
        <v>444</v>
      </c>
      <c r="B40" s="418">
        <v>1.06</v>
      </c>
      <c r="C40" s="418">
        <v>0.28999999999999998</v>
      </c>
      <c r="D40" s="1145">
        <v>0.06</v>
      </c>
      <c r="E40" s="418">
        <v>0.09</v>
      </c>
      <c r="F40" s="418">
        <v>0.6</v>
      </c>
      <c r="G40" s="418">
        <v>0.5</v>
      </c>
      <c r="H40" s="418">
        <v>0.09</v>
      </c>
      <c r="I40" s="418">
        <v>0.03</v>
      </c>
      <c r="J40" s="418">
        <v>0.02</v>
      </c>
      <c r="K40" s="386"/>
      <c r="L40" s="386"/>
      <c r="M40" s="386"/>
      <c r="N40" s="386"/>
      <c r="O40" s="386"/>
      <c r="P40" s="386"/>
    </row>
    <row r="41" spans="1:16">
      <c r="A41" s="710" t="s">
        <v>445</v>
      </c>
      <c r="B41" s="310">
        <v>1.02</v>
      </c>
      <c r="C41" s="310">
        <v>0.08</v>
      </c>
      <c r="D41" s="418">
        <v>7.0000000000000007E-2</v>
      </c>
      <c r="E41" s="310">
        <v>0.12</v>
      </c>
      <c r="F41" s="310">
        <v>0.7</v>
      </c>
      <c r="G41" s="310">
        <v>0.63</v>
      </c>
      <c r="H41" s="310">
        <v>0.06</v>
      </c>
      <c r="I41" s="310">
        <v>0.05</v>
      </c>
      <c r="J41" s="310">
        <v>0.05</v>
      </c>
      <c r="K41" s="386"/>
      <c r="L41" s="386"/>
      <c r="M41" s="386"/>
      <c r="N41" s="386"/>
      <c r="O41" s="386"/>
      <c r="P41" s="386"/>
    </row>
    <row r="42" spans="1:16">
      <c r="A42" s="710" t="s">
        <v>446</v>
      </c>
      <c r="B42" s="418">
        <v>0.61</v>
      </c>
      <c r="C42" s="418">
        <v>0.27</v>
      </c>
      <c r="D42" s="1145">
        <v>0.05</v>
      </c>
      <c r="E42" s="418">
        <v>0.02</v>
      </c>
      <c r="F42" s="418">
        <v>0.23</v>
      </c>
      <c r="G42" s="418">
        <v>0.2</v>
      </c>
      <c r="H42" s="418">
        <v>0.03</v>
      </c>
      <c r="I42" s="418">
        <v>0.04</v>
      </c>
      <c r="J42" s="418">
        <v>0.03</v>
      </c>
      <c r="K42" s="386"/>
      <c r="L42" s="386"/>
      <c r="M42" s="386"/>
      <c r="N42" s="386"/>
      <c r="O42" s="386"/>
      <c r="P42" s="386"/>
    </row>
    <row r="43" spans="1:16">
      <c r="A43" s="710" t="s">
        <v>447</v>
      </c>
      <c r="B43" s="310">
        <v>1.32</v>
      </c>
      <c r="C43" s="310">
        <v>0.28999999999999998</v>
      </c>
      <c r="D43" s="418">
        <v>0.05</v>
      </c>
      <c r="E43" s="310">
        <v>0.02</v>
      </c>
      <c r="F43" s="310">
        <v>0.92</v>
      </c>
      <c r="G43" s="310">
        <v>0.81</v>
      </c>
      <c r="H43" s="310">
        <v>0.1</v>
      </c>
      <c r="I43" s="310">
        <v>0.04</v>
      </c>
      <c r="J43" s="310">
        <v>0.05</v>
      </c>
      <c r="K43" s="386"/>
      <c r="L43" s="386"/>
      <c r="M43" s="386"/>
      <c r="N43" s="386"/>
      <c r="O43" s="386"/>
      <c r="P43" s="386"/>
    </row>
    <row r="44" spans="1:16">
      <c r="A44" s="710" t="s">
        <v>448</v>
      </c>
      <c r="B44" s="418">
        <v>3.14</v>
      </c>
      <c r="C44" s="418">
        <v>0.25</v>
      </c>
      <c r="D44" s="1145">
        <v>0.08</v>
      </c>
      <c r="E44" s="418">
        <v>0.18</v>
      </c>
      <c r="F44" s="418">
        <v>2.56</v>
      </c>
      <c r="G44" s="418">
        <v>2.38</v>
      </c>
      <c r="H44" s="418">
        <v>0.16</v>
      </c>
      <c r="I44" s="418">
        <v>0.06</v>
      </c>
      <c r="J44" s="418">
        <v>0.11</v>
      </c>
      <c r="K44" s="386"/>
      <c r="L44" s="386"/>
      <c r="M44" s="386"/>
      <c r="N44" s="386"/>
      <c r="O44" s="386"/>
      <c r="P44" s="386"/>
    </row>
    <row r="45" spans="1:16">
      <c r="A45" s="710" t="s">
        <v>449</v>
      </c>
      <c r="B45" s="310">
        <v>3.73</v>
      </c>
      <c r="C45" s="310">
        <v>7.0000000000000007E-2</v>
      </c>
      <c r="D45" s="418">
        <v>0.06</v>
      </c>
      <c r="E45" s="310">
        <v>0.02</v>
      </c>
      <c r="F45" s="310">
        <v>3.54</v>
      </c>
      <c r="G45" s="310">
        <v>3.25</v>
      </c>
      <c r="H45" s="310">
        <v>0.26</v>
      </c>
      <c r="I45" s="310">
        <v>0.04</v>
      </c>
      <c r="J45" s="310">
        <v>0.13</v>
      </c>
      <c r="K45" s="386"/>
      <c r="L45" s="386"/>
      <c r="M45" s="386"/>
      <c r="N45" s="386"/>
      <c r="O45" s="386"/>
      <c r="P45" s="386"/>
    </row>
    <row r="46" spans="1:16">
      <c r="A46" s="710" t="s">
        <v>450</v>
      </c>
      <c r="B46" s="418">
        <v>1.58</v>
      </c>
      <c r="C46" s="418">
        <v>0.08</v>
      </c>
      <c r="D46" s="1145">
        <v>7.0000000000000007E-2</v>
      </c>
      <c r="E46" s="418">
        <v>0.02</v>
      </c>
      <c r="F46" s="418">
        <v>1.35</v>
      </c>
      <c r="G46" s="418">
        <v>1.21</v>
      </c>
      <c r="H46" s="418">
        <v>0.13</v>
      </c>
      <c r="I46" s="418">
        <v>0.05</v>
      </c>
      <c r="J46" s="418">
        <v>0.05</v>
      </c>
      <c r="K46" s="386"/>
      <c r="L46" s="386"/>
      <c r="M46" s="386"/>
      <c r="N46" s="386"/>
      <c r="O46" s="386"/>
      <c r="P46" s="386"/>
    </row>
    <row r="47" spans="1:16" ht="20.25" customHeight="1">
      <c r="A47" s="710" t="s">
        <v>451</v>
      </c>
      <c r="B47" s="310">
        <v>1.54</v>
      </c>
      <c r="C47" s="310">
        <v>0.16</v>
      </c>
      <c r="D47" s="310">
        <v>7.0000000000000007E-2</v>
      </c>
      <c r="E47" s="310">
        <v>0.05</v>
      </c>
      <c r="F47" s="310">
        <v>1.23</v>
      </c>
      <c r="G47" s="310">
        <v>1.0900000000000001</v>
      </c>
      <c r="H47" s="310">
        <v>0.14000000000000001</v>
      </c>
      <c r="I47" s="310">
        <v>0.04</v>
      </c>
      <c r="J47" s="310">
        <v>0.05</v>
      </c>
      <c r="K47" s="386"/>
      <c r="L47" s="386"/>
      <c r="M47" s="386"/>
      <c r="N47" s="386"/>
      <c r="O47" s="386"/>
      <c r="P47" s="386"/>
    </row>
    <row r="48" spans="1:16">
      <c r="A48" s="387"/>
      <c r="B48" s="340"/>
      <c r="C48" s="340"/>
      <c r="D48" s="340"/>
      <c r="E48" s="340"/>
      <c r="F48" s="340"/>
      <c r="G48" s="340"/>
      <c r="H48" s="340"/>
      <c r="I48" s="340"/>
      <c r="J48" s="340"/>
    </row>
    <row r="49" spans="1:16" ht="15">
      <c r="B49" s="1411" t="s">
        <v>1110</v>
      </c>
      <c r="C49" s="1411"/>
      <c r="D49" s="1411"/>
      <c r="E49" s="1411"/>
      <c r="F49" s="1411"/>
      <c r="G49" s="1411"/>
      <c r="H49" s="1411"/>
      <c r="I49" s="1411"/>
      <c r="J49" s="1411"/>
    </row>
    <row r="50" spans="1:16" s="386" customFormat="1">
      <c r="A50" s="643"/>
      <c r="B50" s="332"/>
      <c r="C50" s="342"/>
      <c r="D50" s="347"/>
      <c r="E50" s="342"/>
      <c r="F50" s="342"/>
      <c r="G50" s="342"/>
      <c r="H50" s="342"/>
      <c r="I50" s="342"/>
      <c r="J50" s="342"/>
    </row>
    <row r="51" spans="1:16" s="386" customFormat="1">
      <c r="A51" s="710" t="s">
        <v>435</v>
      </c>
      <c r="B51" s="1132">
        <v>2667</v>
      </c>
      <c r="C51" s="1132">
        <v>228</v>
      </c>
      <c r="D51" s="415">
        <v>206</v>
      </c>
      <c r="E51" s="1132">
        <v>54</v>
      </c>
      <c r="F51" s="1132">
        <v>2092</v>
      </c>
      <c r="G51" s="1132">
        <v>1797</v>
      </c>
      <c r="H51" s="1132">
        <v>272</v>
      </c>
      <c r="I51" s="1132">
        <v>88</v>
      </c>
      <c r="J51" s="1132">
        <v>100</v>
      </c>
    </row>
    <row r="52" spans="1:16">
      <c r="A52" s="710" t="s">
        <v>436</v>
      </c>
      <c r="B52" s="1132">
        <v>6100</v>
      </c>
      <c r="C52" s="415">
        <v>286</v>
      </c>
      <c r="D52" s="416">
        <v>304</v>
      </c>
      <c r="E52" s="415">
        <v>64</v>
      </c>
      <c r="F52" s="415">
        <v>5268</v>
      </c>
      <c r="G52" s="415">
        <v>4445</v>
      </c>
      <c r="H52" s="415">
        <v>762</v>
      </c>
      <c r="I52" s="415">
        <v>179</v>
      </c>
      <c r="J52" s="415">
        <v>300</v>
      </c>
      <c r="K52" s="386"/>
      <c r="L52" s="386"/>
      <c r="M52" s="386"/>
      <c r="N52" s="386"/>
      <c r="O52" s="386"/>
      <c r="P52" s="386"/>
    </row>
    <row r="53" spans="1:16">
      <c r="A53" s="710" t="s">
        <v>437</v>
      </c>
      <c r="B53" s="1132">
        <v>125</v>
      </c>
      <c r="C53" s="1132">
        <v>55</v>
      </c>
      <c r="D53" s="415">
        <v>25</v>
      </c>
      <c r="E53" s="1132">
        <v>17</v>
      </c>
      <c r="F53" s="1132">
        <v>10</v>
      </c>
      <c r="G53" s="1132">
        <v>10</v>
      </c>
      <c r="H53" s="1223">
        <v>0</v>
      </c>
      <c r="I53" s="1132">
        <v>18</v>
      </c>
      <c r="J53" s="1132">
        <v>0</v>
      </c>
      <c r="K53" s="386"/>
      <c r="L53" s="386"/>
      <c r="M53" s="386"/>
      <c r="N53" s="386"/>
      <c r="O53" s="386"/>
      <c r="P53" s="386"/>
    </row>
    <row r="54" spans="1:16">
      <c r="A54" s="710" t="s">
        <v>438</v>
      </c>
      <c r="B54" s="415">
        <v>2274</v>
      </c>
      <c r="C54" s="415">
        <v>421</v>
      </c>
      <c r="D54" s="416">
        <v>68</v>
      </c>
      <c r="E54" s="415">
        <v>12</v>
      </c>
      <c r="F54" s="415">
        <v>1739</v>
      </c>
      <c r="G54" s="415">
        <v>1599</v>
      </c>
      <c r="H54" s="415">
        <v>126</v>
      </c>
      <c r="I54" s="415">
        <v>34</v>
      </c>
      <c r="J54" s="415">
        <v>89</v>
      </c>
      <c r="K54" s="386"/>
      <c r="L54" s="386"/>
      <c r="M54" s="386"/>
      <c r="N54" s="386"/>
      <c r="O54" s="386"/>
      <c r="P54" s="386"/>
    </row>
    <row r="55" spans="1:16">
      <c r="A55" s="710" t="s">
        <v>439</v>
      </c>
      <c r="B55" s="1132">
        <v>108</v>
      </c>
      <c r="C55" s="1132">
        <v>58</v>
      </c>
      <c r="D55" s="415">
        <v>7</v>
      </c>
      <c r="E55" s="1132">
        <v>3</v>
      </c>
      <c r="F55" s="1132">
        <v>34</v>
      </c>
      <c r="G55" s="1132">
        <v>32</v>
      </c>
      <c r="H55" s="1132">
        <v>2</v>
      </c>
      <c r="I55" s="1132">
        <v>5</v>
      </c>
      <c r="J55" s="1132">
        <v>0</v>
      </c>
      <c r="K55" s="386"/>
      <c r="L55" s="386"/>
      <c r="M55" s="386"/>
      <c r="N55" s="386"/>
      <c r="O55" s="386"/>
      <c r="P55" s="386"/>
    </row>
    <row r="56" spans="1:16">
      <c r="A56" s="710" t="s">
        <v>440</v>
      </c>
      <c r="B56" s="415">
        <v>257</v>
      </c>
      <c r="C56" s="415">
        <v>45</v>
      </c>
      <c r="D56" s="416">
        <v>17</v>
      </c>
      <c r="E56" s="415">
        <v>9</v>
      </c>
      <c r="F56" s="415">
        <v>178</v>
      </c>
      <c r="G56" s="415">
        <v>176</v>
      </c>
      <c r="H56" s="415">
        <v>1</v>
      </c>
      <c r="I56" s="415">
        <v>9</v>
      </c>
      <c r="J56" s="415">
        <v>0</v>
      </c>
      <c r="K56" s="386"/>
      <c r="L56" s="386"/>
      <c r="M56" s="386"/>
      <c r="N56" s="386"/>
      <c r="O56" s="386"/>
      <c r="P56" s="386"/>
    </row>
    <row r="57" spans="1:16">
      <c r="A57" s="710" t="s">
        <v>441</v>
      </c>
      <c r="B57" s="1132">
        <v>1613</v>
      </c>
      <c r="C57" s="1132">
        <v>107</v>
      </c>
      <c r="D57" s="415">
        <v>138</v>
      </c>
      <c r="E57" s="1132">
        <v>31</v>
      </c>
      <c r="F57" s="1132">
        <v>1269</v>
      </c>
      <c r="G57" s="1132">
        <v>1147</v>
      </c>
      <c r="H57" s="1132">
        <v>115</v>
      </c>
      <c r="I57" s="1132">
        <v>68</v>
      </c>
      <c r="J57" s="1132">
        <v>30</v>
      </c>
      <c r="K57" s="386"/>
      <c r="L57" s="386"/>
      <c r="M57" s="386"/>
      <c r="N57" s="386"/>
      <c r="O57" s="386"/>
      <c r="P57" s="386"/>
    </row>
    <row r="58" spans="1:16">
      <c r="A58" s="710" t="s">
        <v>442</v>
      </c>
      <c r="B58" s="415">
        <v>2533</v>
      </c>
      <c r="C58" s="415">
        <v>52</v>
      </c>
      <c r="D58" s="416">
        <v>34</v>
      </c>
      <c r="E58" s="415">
        <v>79</v>
      </c>
      <c r="F58" s="415">
        <v>2339</v>
      </c>
      <c r="G58" s="415">
        <v>2202</v>
      </c>
      <c r="H58" s="415">
        <v>121</v>
      </c>
      <c r="I58" s="415">
        <v>28</v>
      </c>
      <c r="J58" s="415">
        <v>118</v>
      </c>
      <c r="K58" s="386"/>
      <c r="L58" s="386"/>
      <c r="M58" s="386"/>
      <c r="N58" s="386"/>
      <c r="O58" s="386"/>
      <c r="P58" s="386"/>
    </row>
    <row r="59" spans="1:16">
      <c r="A59" s="710" t="s">
        <v>443</v>
      </c>
      <c r="B59" s="1132">
        <v>7114</v>
      </c>
      <c r="C59" s="1132">
        <v>283</v>
      </c>
      <c r="D59" s="415">
        <v>179</v>
      </c>
      <c r="E59" s="1132">
        <v>40</v>
      </c>
      <c r="F59" s="1132">
        <v>6514</v>
      </c>
      <c r="G59" s="1132">
        <v>5682</v>
      </c>
      <c r="H59" s="1132">
        <v>765</v>
      </c>
      <c r="I59" s="1132">
        <v>99</v>
      </c>
      <c r="J59" s="1132">
        <v>216</v>
      </c>
      <c r="K59" s="386"/>
      <c r="L59" s="386"/>
      <c r="M59" s="386"/>
      <c r="N59" s="386"/>
      <c r="O59" s="386"/>
      <c r="P59" s="386"/>
    </row>
    <row r="60" spans="1:16">
      <c r="A60" s="710" t="s">
        <v>444</v>
      </c>
      <c r="B60" s="415">
        <v>5658</v>
      </c>
      <c r="C60" s="415">
        <v>1552</v>
      </c>
      <c r="D60" s="416">
        <v>294</v>
      </c>
      <c r="E60" s="415">
        <v>470</v>
      </c>
      <c r="F60" s="415">
        <v>3175</v>
      </c>
      <c r="G60" s="415">
        <v>2659</v>
      </c>
      <c r="H60" s="415">
        <v>496</v>
      </c>
      <c r="I60" s="415">
        <v>167</v>
      </c>
      <c r="J60" s="415">
        <v>120</v>
      </c>
      <c r="K60" s="386"/>
      <c r="L60" s="386"/>
      <c r="M60" s="386"/>
      <c r="N60" s="386"/>
      <c r="O60" s="386"/>
      <c r="P60" s="386"/>
    </row>
    <row r="61" spans="1:16">
      <c r="A61" s="710" t="s">
        <v>445</v>
      </c>
      <c r="B61" s="1132">
        <v>1234</v>
      </c>
      <c r="C61" s="1132">
        <v>94</v>
      </c>
      <c r="D61" s="415">
        <v>88</v>
      </c>
      <c r="E61" s="1132">
        <v>145</v>
      </c>
      <c r="F61" s="1132">
        <v>847</v>
      </c>
      <c r="G61" s="1132">
        <v>767</v>
      </c>
      <c r="H61" s="1132">
        <v>76</v>
      </c>
      <c r="I61" s="1132">
        <v>60</v>
      </c>
      <c r="J61" s="1132">
        <v>61</v>
      </c>
      <c r="K61" s="386"/>
      <c r="L61" s="386"/>
      <c r="M61" s="386"/>
      <c r="N61" s="386"/>
      <c r="O61" s="386"/>
      <c r="P61" s="386"/>
    </row>
    <row r="62" spans="1:16">
      <c r="A62" s="710" t="s">
        <v>446</v>
      </c>
      <c r="B62" s="415">
        <v>181</v>
      </c>
      <c r="C62" s="415">
        <v>79</v>
      </c>
      <c r="D62" s="416">
        <v>15</v>
      </c>
      <c r="E62" s="415">
        <v>5</v>
      </c>
      <c r="F62" s="415">
        <v>69</v>
      </c>
      <c r="G62" s="415">
        <v>58</v>
      </c>
      <c r="H62" s="415">
        <v>10</v>
      </c>
      <c r="I62" s="415">
        <v>12</v>
      </c>
      <c r="J62" s="415">
        <v>9</v>
      </c>
      <c r="K62" s="386"/>
      <c r="L62" s="386"/>
      <c r="M62" s="386"/>
      <c r="N62" s="386"/>
      <c r="O62" s="386"/>
      <c r="P62" s="386"/>
    </row>
    <row r="63" spans="1:16">
      <c r="A63" s="710" t="s">
        <v>447</v>
      </c>
      <c r="B63" s="1132">
        <v>1606</v>
      </c>
      <c r="C63" s="1132">
        <v>355</v>
      </c>
      <c r="D63" s="415">
        <v>67</v>
      </c>
      <c r="E63" s="1132">
        <v>20</v>
      </c>
      <c r="F63" s="1132">
        <v>1118</v>
      </c>
      <c r="G63" s="1132">
        <v>988</v>
      </c>
      <c r="H63" s="1132">
        <v>122</v>
      </c>
      <c r="I63" s="1132">
        <v>47</v>
      </c>
      <c r="J63" s="1132">
        <v>65</v>
      </c>
      <c r="K63" s="386"/>
      <c r="L63" s="386"/>
      <c r="M63" s="386"/>
      <c r="N63" s="386"/>
      <c r="O63" s="386"/>
      <c r="P63" s="386"/>
    </row>
    <row r="64" spans="1:16">
      <c r="A64" s="710" t="s">
        <v>448</v>
      </c>
      <c r="B64" s="415">
        <v>2094</v>
      </c>
      <c r="C64" s="415">
        <v>169</v>
      </c>
      <c r="D64" s="416">
        <v>54</v>
      </c>
      <c r="E64" s="415">
        <v>117</v>
      </c>
      <c r="F64" s="415">
        <v>1711</v>
      </c>
      <c r="G64" s="415">
        <v>1587</v>
      </c>
      <c r="H64" s="415">
        <v>109</v>
      </c>
      <c r="I64" s="415">
        <v>43</v>
      </c>
      <c r="J64" s="415">
        <v>73</v>
      </c>
      <c r="K64" s="386"/>
      <c r="L64" s="386"/>
      <c r="M64" s="386"/>
      <c r="N64" s="386"/>
      <c r="O64" s="386"/>
      <c r="P64" s="386"/>
    </row>
    <row r="65" spans="1:16">
      <c r="A65" s="710" t="s">
        <v>449</v>
      </c>
      <c r="B65" s="1132">
        <v>3189</v>
      </c>
      <c r="C65" s="1132">
        <v>58</v>
      </c>
      <c r="D65" s="415">
        <v>52</v>
      </c>
      <c r="E65" s="1132">
        <v>14</v>
      </c>
      <c r="F65" s="1132">
        <v>3027</v>
      </c>
      <c r="G65" s="1132">
        <v>2783</v>
      </c>
      <c r="H65" s="1132">
        <v>220</v>
      </c>
      <c r="I65" s="1132">
        <v>38</v>
      </c>
      <c r="J65" s="1132">
        <v>113</v>
      </c>
      <c r="K65" s="386"/>
      <c r="L65" s="386"/>
      <c r="M65" s="386"/>
      <c r="N65" s="386"/>
      <c r="O65" s="386"/>
      <c r="P65" s="386"/>
    </row>
    <row r="66" spans="1:16">
      <c r="A66" s="710" t="s">
        <v>450</v>
      </c>
      <c r="B66" s="415">
        <v>1018</v>
      </c>
      <c r="C66" s="415">
        <v>54</v>
      </c>
      <c r="D66" s="416">
        <v>46</v>
      </c>
      <c r="E66" s="415">
        <v>11</v>
      </c>
      <c r="F66" s="415">
        <v>872</v>
      </c>
      <c r="G66" s="415">
        <v>782</v>
      </c>
      <c r="H66" s="415">
        <v>85</v>
      </c>
      <c r="I66" s="415">
        <v>35</v>
      </c>
      <c r="J66" s="415">
        <v>32</v>
      </c>
      <c r="K66" s="386"/>
      <c r="L66" s="386"/>
      <c r="M66" s="386"/>
      <c r="N66" s="386"/>
      <c r="O66" s="386"/>
      <c r="P66" s="386"/>
    </row>
    <row r="67" spans="1:16" ht="20.25" customHeight="1">
      <c r="A67" s="710" t="s">
        <v>451</v>
      </c>
      <c r="B67" s="1154">
        <v>37834</v>
      </c>
      <c r="C67" s="1154">
        <v>3934</v>
      </c>
      <c r="D67" s="1154">
        <v>1646</v>
      </c>
      <c r="E67" s="1154">
        <v>1107</v>
      </c>
      <c r="F67" s="1154">
        <v>30284</v>
      </c>
      <c r="G67" s="1154">
        <v>26734</v>
      </c>
      <c r="H67" s="1154">
        <v>3550</v>
      </c>
      <c r="I67" s="1154">
        <v>862</v>
      </c>
      <c r="J67" s="1154">
        <v>1341</v>
      </c>
      <c r="K67" s="386"/>
      <c r="L67" s="386"/>
      <c r="M67" s="386"/>
      <c r="N67" s="386"/>
      <c r="O67" s="386"/>
      <c r="P67" s="386"/>
    </row>
    <row r="68" spans="1:16" s="368" customFormat="1">
      <c r="A68" s="643"/>
      <c r="B68" s="332"/>
      <c r="C68" s="303"/>
      <c r="D68" s="303"/>
      <c r="E68" s="303"/>
      <c r="F68" s="303"/>
      <c r="G68" s="303"/>
      <c r="H68" s="303"/>
      <c r="I68" s="303"/>
      <c r="J68" s="303"/>
    </row>
    <row r="69" spans="1:16" s="368" customFormat="1" ht="13">
      <c r="A69" s="135"/>
      <c r="B69" s="1360" t="s">
        <v>731</v>
      </c>
      <c r="C69" s="1360"/>
      <c r="D69" s="1360"/>
      <c r="E69" s="1360"/>
      <c r="F69" s="1360"/>
      <c r="G69" s="1360"/>
      <c r="H69" s="1360"/>
      <c r="I69" s="1360"/>
      <c r="J69" s="1360"/>
    </row>
    <row r="70" spans="1:16" s="368" customFormat="1">
      <c r="A70" s="643"/>
      <c r="B70" s="332"/>
      <c r="C70" s="342"/>
      <c r="D70" s="342"/>
      <c r="E70" s="342"/>
      <c r="F70" s="342"/>
      <c r="G70" s="342"/>
      <c r="H70" s="342"/>
      <c r="I70" s="342"/>
      <c r="J70" s="342"/>
    </row>
    <row r="71" spans="1:16" s="368" customFormat="1">
      <c r="A71" s="710" t="s">
        <v>435</v>
      </c>
      <c r="B71" s="345">
        <v>100</v>
      </c>
      <c r="C71" s="346">
        <v>8.5353591777455033</v>
      </c>
      <c r="D71" s="346">
        <v>7.7198078426991401</v>
      </c>
      <c r="E71" s="346">
        <v>2.0221204334711205</v>
      </c>
      <c r="F71" s="346">
        <v>78.415819461512683</v>
      </c>
      <c r="G71" s="346">
        <v>67.377946598145456</v>
      </c>
      <c r="H71" s="346">
        <v>10.199977656127807</v>
      </c>
      <c r="I71" s="346">
        <v>3.3180650206680817</v>
      </c>
      <c r="J71" s="346" t="s">
        <v>360</v>
      </c>
    </row>
    <row r="72" spans="1:16" s="368" customFormat="1">
      <c r="A72" s="710" t="s">
        <v>436</v>
      </c>
      <c r="B72" s="345">
        <v>100</v>
      </c>
      <c r="C72" s="346">
        <v>4.6900190532024038</v>
      </c>
      <c r="D72" s="346">
        <v>4.9831452440275541</v>
      </c>
      <c r="E72" s="346">
        <v>1.0405979774292833</v>
      </c>
      <c r="F72" s="346">
        <v>86.354975817089255</v>
      </c>
      <c r="G72" s="346">
        <v>72.866285602618589</v>
      </c>
      <c r="H72" s="346">
        <v>12.492061165665152</v>
      </c>
      <c r="I72" s="346">
        <v>2.9263764717377496</v>
      </c>
      <c r="J72" s="346" t="s">
        <v>360</v>
      </c>
    </row>
    <row r="73" spans="1:16" s="368" customFormat="1">
      <c r="A73" s="710" t="s">
        <v>437</v>
      </c>
      <c r="B73" s="345">
        <v>100</v>
      </c>
      <c r="C73" s="346">
        <v>43.80952380952381</v>
      </c>
      <c r="D73" s="346">
        <v>20.238095238095237</v>
      </c>
      <c r="E73" s="346">
        <v>14.047619047619047</v>
      </c>
      <c r="F73" s="346">
        <v>8.0952380952380949</v>
      </c>
      <c r="G73" s="346">
        <v>7.8571428571428568</v>
      </c>
      <c r="H73" s="346">
        <v>0.23809523809523808</v>
      </c>
      <c r="I73" s="346">
        <v>14.047619047619047</v>
      </c>
      <c r="J73" s="346" t="s">
        <v>360</v>
      </c>
    </row>
    <row r="74" spans="1:16" s="368" customFormat="1">
      <c r="A74" s="710" t="s">
        <v>438</v>
      </c>
      <c r="B74" s="345">
        <v>100</v>
      </c>
      <c r="C74" s="346">
        <v>18.516577119643561</v>
      </c>
      <c r="D74" s="346">
        <v>2.9747084261564671</v>
      </c>
      <c r="E74" s="346">
        <v>0.53728213864500063</v>
      </c>
      <c r="F74" s="346">
        <v>76.490630323679724</v>
      </c>
      <c r="G74" s="346">
        <v>70.305333508059235</v>
      </c>
      <c r="H74" s="346">
        <v>5.5169702529157387</v>
      </c>
      <c r="I74" s="346">
        <v>1.4939064342812214</v>
      </c>
      <c r="J74" s="346" t="s">
        <v>360</v>
      </c>
    </row>
    <row r="75" spans="1:16" s="368" customFormat="1">
      <c r="A75" s="710" t="s">
        <v>439</v>
      </c>
      <c r="B75" s="345">
        <v>100</v>
      </c>
      <c r="C75" s="346">
        <v>54.143646408839778</v>
      </c>
      <c r="D75" s="346">
        <v>6.9060773480662982</v>
      </c>
      <c r="E75" s="346">
        <v>3.0386740331491713</v>
      </c>
      <c r="F75" s="346">
        <v>31.215469613259668</v>
      </c>
      <c r="G75" s="346">
        <v>29.558011049723756</v>
      </c>
      <c r="H75" s="346">
        <v>1.6574585635359116</v>
      </c>
      <c r="I75" s="346">
        <v>4.972375690607735</v>
      </c>
      <c r="J75" s="346" t="s">
        <v>360</v>
      </c>
    </row>
    <row r="76" spans="1:16" s="368" customFormat="1">
      <c r="A76" s="710" t="s">
        <v>440</v>
      </c>
      <c r="B76" s="345">
        <v>100</v>
      </c>
      <c r="C76" s="346">
        <v>17.592592592592592</v>
      </c>
      <c r="D76" s="346">
        <v>6.4814814814814818</v>
      </c>
      <c r="E76" s="346">
        <v>3.4722222222222223</v>
      </c>
      <c r="F76" s="346">
        <v>68.981481481481481</v>
      </c>
      <c r="G76" s="346">
        <v>68.402777777777771</v>
      </c>
      <c r="H76" s="346">
        <v>0.57870370370370372</v>
      </c>
      <c r="I76" s="346">
        <v>3.4722222222222223</v>
      </c>
      <c r="J76" s="346" t="s">
        <v>360</v>
      </c>
    </row>
    <row r="77" spans="1:16" s="368" customFormat="1">
      <c r="A77" s="710" t="s">
        <v>441</v>
      </c>
      <c r="B77" s="345">
        <v>100</v>
      </c>
      <c r="C77" s="346">
        <v>6.6494274104174362</v>
      </c>
      <c r="D77" s="346">
        <v>8.5519024750646473</v>
      </c>
      <c r="E77" s="346">
        <v>1.9024750646472108</v>
      </c>
      <c r="F77" s="346">
        <v>78.684891023272996</v>
      </c>
      <c r="G77" s="346">
        <v>71.111932028075358</v>
      </c>
      <c r="H77" s="346">
        <v>7.1481344661987443</v>
      </c>
      <c r="I77" s="346">
        <v>4.229774658293314</v>
      </c>
      <c r="J77" s="346" t="s">
        <v>360</v>
      </c>
    </row>
    <row r="78" spans="1:16" s="368" customFormat="1">
      <c r="A78" s="710" t="s">
        <v>442</v>
      </c>
      <c r="B78" s="345">
        <v>100</v>
      </c>
      <c r="C78" s="346">
        <v>2.0710755471875735</v>
      </c>
      <c r="D78" s="346">
        <v>1.3650270651918099</v>
      </c>
      <c r="E78" s="346">
        <v>3.1066133207813604</v>
      </c>
      <c r="F78" s="346">
        <v>92.374676394445757</v>
      </c>
      <c r="G78" s="346">
        <v>86.961638032478234</v>
      </c>
      <c r="H78" s="346">
        <v>4.7658272534714055</v>
      </c>
      <c r="I78" s="346">
        <v>1.0943751470934338</v>
      </c>
      <c r="J78" s="346" t="s">
        <v>360</v>
      </c>
    </row>
    <row r="79" spans="1:16" s="368" customFormat="1">
      <c r="A79" s="710" t="s">
        <v>443</v>
      </c>
      <c r="B79" s="345">
        <v>100</v>
      </c>
      <c r="C79" s="346">
        <v>3.9793909437439785</v>
      </c>
      <c r="D79" s="346">
        <v>2.5091107108448876</v>
      </c>
      <c r="E79" s="346">
        <v>0.55711473212415696</v>
      </c>
      <c r="F79" s="346">
        <v>91.55950236669041</v>
      </c>
      <c r="G79" s="346">
        <v>79.868470657227832</v>
      </c>
      <c r="H79" s="346">
        <v>10.748544380681103</v>
      </c>
      <c r="I79" s="346">
        <v>1.3948812465965736</v>
      </c>
      <c r="J79" s="346" t="s">
        <v>360</v>
      </c>
    </row>
    <row r="80" spans="1:16" s="368" customFormat="1">
      <c r="A80" s="710" t="s">
        <v>444</v>
      </c>
      <c r="B80" s="345">
        <v>100</v>
      </c>
      <c r="C80" s="346">
        <v>27.424026965818719</v>
      </c>
      <c r="D80" s="346">
        <v>5.2035603307526204</v>
      </c>
      <c r="E80" s="346">
        <v>8.3109495970927476</v>
      </c>
      <c r="F80" s="346">
        <v>56.112076684046983</v>
      </c>
      <c r="G80" s="346">
        <v>46.984779059356399</v>
      </c>
      <c r="H80" s="346">
        <v>8.7638910833728332</v>
      </c>
      <c r="I80" s="346">
        <v>2.9493864222889346</v>
      </c>
      <c r="J80" s="346" t="s">
        <v>360</v>
      </c>
    </row>
    <row r="81" spans="1:18" s="368" customFormat="1">
      <c r="A81" s="710" t="s">
        <v>445</v>
      </c>
      <c r="B81" s="345">
        <v>100</v>
      </c>
      <c r="C81" s="346">
        <v>7.6533075808788027</v>
      </c>
      <c r="D81" s="346">
        <v>7.1704490584258815</v>
      </c>
      <c r="E81" s="346">
        <v>11.781747947851279</v>
      </c>
      <c r="F81" s="346">
        <v>68.590053114437467</v>
      </c>
      <c r="G81" s="346">
        <v>62.09560598744568</v>
      </c>
      <c r="H81" s="346">
        <v>6.1564461612747463</v>
      </c>
      <c r="I81" s="346">
        <v>4.8285852245292133</v>
      </c>
      <c r="J81" s="346" t="s">
        <v>360</v>
      </c>
    </row>
    <row r="82" spans="1:18" s="368" customFormat="1">
      <c r="A82" s="710" t="s">
        <v>446</v>
      </c>
      <c r="B82" s="345">
        <v>100</v>
      </c>
      <c r="C82" s="346">
        <v>44.059405940594061</v>
      </c>
      <c r="D82" s="346">
        <v>8.5808580858085808</v>
      </c>
      <c r="E82" s="346">
        <v>2.6402640264026402</v>
      </c>
      <c r="F82" s="346">
        <v>38.118811881188115</v>
      </c>
      <c r="G82" s="346">
        <v>32.343234323432341</v>
      </c>
      <c r="H82" s="346">
        <v>5.6105610561056105</v>
      </c>
      <c r="I82" s="346">
        <v>6.6006600660066006</v>
      </c>
      <c r="J82" s="346" t="s">
        <v>360</v>
      </c>
    </row>
    <row r="83" spans="1:18" s="368" customFormat="1">
      <c r="A83" s="710" t="s">
        <v>447</v>
      </c>
      <c r="B83" s="345">
        <v>100</v>
      </c>
      <c r="C83" s="346">
        <v>22.092376182526433</v>
      </c>
      <c r="D83" s="346">
        <v>4.1365238360230014</v>
      </c>
      <c r="E83" s="346">
        <v>1.2613615284733815</v>
      </c>
      <c r="F83" s="346">
        <v>69.597477276943053</v>
      </c>
      <c r="G83" s="346">
        <v>61.509923947319606</v>
      </c>
      <c r="H83" s="346">
        <v>7.6238174735670565</v>
      </c>
      <c r="I83" s="346">
        <v>2.9122611760341308</v>
      </c>
      <c r="J83" s="346" t="s">
        <v>360</v>
      </c>
    </row>
    <row r="84" spans="1:18" s="368" customFormat="1">
      <c r="A84" s="710" t="s">
        <v>448</v>
      </c>
      <c r="B84" s="345">
        <v>100</v>
      </c>
      <c r="C84" s="346">
        <v>8.0819578827546952</v>
      </c>
      <c r="D84" s="346">
        <v>2.6038702333523052</v>
      </c>
      <c r="E84" s="346">
        <v>5.5919180421172454</v>
      </c>
      <c r="F84" s="346">
        <v>81.70176437108708</v>
      </c>
      <c r="G84" s="346">
        <v>75.782583949914624</v>
      </c>
      <c r="H84" s="346">
        <v>5.1792828685258963</v>
      </c>
      <c r="I84" s="346">
        <v>2.0347182697780308</v>
      </c>
      <c r="J84" s="346" t="s">
        <v>360</v>
      </c>
    </row>
    <row r="85" spans="1:18" s="368" customFormat="1">
      <c r="A85" s="710" t="s">
        <v>449</v>
      </c>
      <c r="B85" s="345">
        <v>100</v>
      </c>
      <c r="C85" s="346">
        <v>1.822089329097365</v>
      </c>
      <c r="D85" s="346">
        <v>1.616520276583816</v>
      </c>
      <c r="E85" s="346">
        <v>0.44851429639319751</v>
      </c>
      <c r="F85" s="346">
        <v>94.9074939263689</v>
      </c>
      <c r="G85" s="346">
        <v>87.27340683984302</v>
      </c>
      <c r="H85" s="346">
        <v>6.8959073070454124</v>
      </c>
      <c r="I85" s="346">
        <v>1.2053821715567183</v>
      </c>
      <c r="J85" s="346" t="s">
        <v>360</v>
      </c>
    </row>
    <row r="86" spans="1:18" s="368" customFormat="1">
      <c r="A86" s="710" t="s">
        <v>450</v>
      </c>
      <c r="B86" s="345">
        <v>100</v>
      </c>
      <c r="C86" s="346">
        <v>5.2708638360175692</v>
      </c>
      <c r="D86" s="346">
        <v>4.5387994143484622</v>
      </c>
      <c r="E86" s="346">
        <v>1.0541727672035139</v>
      </c>
      <c r="F86" s="346">
        <v>85.739385065885799</v>
      </c>
      <c r="G86" s="346">
        <v>76.808199121522691</v>
      </c>
      <c r="H86" s="346">
        <v>8.3455344070278183</v>
      </c>
      <c r="I86" s="346">
        <v>3.4260614934114204</v>
      </c>
      <c r="J86" s="346" t="s">
        <v>360</v>
      </c>
    </row>
    <row r="87" spans="1:18" s="368" customFormat="1" ht="20.149999999999999" customHeight="1">
      <c r="A87" s="710" t="s">
        <v>451</v>
      </c>
      <c r="B87" s="345">
        <v>100</v>
      </c>
      <c r="C87" s="346">
        <v>10.397681177684486</v>
      </c>
      <c r="D87" s="346">
        <v>4.3517300588369654</v>
      </c>
      <c r="E87" s="346">
        <v>2.9260954151274801</v>
      </c>
      <c r="F87" s="346">
        <v>80.043477918415888</v>
      </c>
      <c r="G87" s="346">
        <v>70.660281503768871</v>
      </c>
      <c r="H87" s="346">
        <v>9.3839840580965816</v>
      </c>
      <c r="I87" s="346">
        <v>2.2778648561369241</v>
      </c>
      <c r="J87" s="346" t="s">
        <v>360</v>
      </c>
    </row>
    <row r="88" spans="1:18" ht="13">
      <c r="B88" s="182"/>
      <c r="C88" s="388"/>
      <c r="D88" s="388"/>
      <c r="E88" s="388"/>
      <c r="F88" s="388"/>
      <c r="G88" s="388"/>
      <c r="H88" s="388"/>
      <c r="I88" s="388"/>
      <c r="J88" s="388"/>
    </row>
    <row r="89" spans="1:18" s="374" customFormat="1" ht="33.75" customHeight="1">
      <c r="A89" s="248"/>
      <c r="B89" s="1401" t="s">
        <v>1476</v>
      </c>
      <c r="C89" s="1401"/>
      <c r="D89" s="1401"/>
      <c r="E89" s="1401"/>
      <c r="F89" s="1401"/>
      <c r="G89" s="1401"/>
      <c r="H89" s="1401"/>
      <c r="I89" s="1401"/>
      <c r="J89" s="1401"/>
      <c r="K89" s="371"/>
      <c r="L89" s="371"/>
      <c r="M89" s="371"/>
      <c r="N89" s="371"/>
      <c r="O89" s="371"/>
      <c r="P89" s="371"/>
      <c r="Q89" s="371"/>
      <c r="R89" s="371"/>
    </row>
    <row r="90" spans="1:18">
      <c r="B90" s="1402" t="s">
        <v>1475</v>
      </c>
      <c r="C90" s="1402"/>
      <c r="D90" s="1402"/>
      <c r="E90" s="1402"/>
      <c r="F90" s="1402"/>
      <c r="G90" s="1010"/>
      <c r="H90" s="1010"/>
      <c r="I90" s="1010"/>
      <c r="J90" s="1010"/>
    </row>
  </sheetData>
  <sheetProtection selectLockedCells="1"/>
  <mergeCells count="15">
    <mergeCell ref="B90:F90"/>
    <mergeCell ref="B9:J9"/>
    <mergeCell ref="B29:J29"/>
    <mergeCell ref="B49:J49"/>
    <mergeCell ref="B69:J69"/>
    <mergeCell ref="B89:J89"/>
    <mergeCell ref="A5:A7"/>
    <mergeCell ref="B5:B7"/>
    <mergeCell ref="C5:I5"/>
    <mergeCell ref="J5:J7"/>
    <mergeCell ref="C6:D6"/>
    <mergeCell ref="E6:E7"/>
    <mergeCell ref="F6:F7"/>
    <mergeCell ref="G6:H6"/>
    <mergeCell ref="I6:I7"/>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 (N&amp;Y2&amp;YO)-Emissionen*) 2016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4296875" defaultRowHeight="12.5"/>
  <cols>
    <col min="1" max="1" width="23" style="643" bestFit="1" customWidth="1"/>
    <col min="2" max="2" width="12.453125" style="643" customWidth="1"/>
    <col min="3" max="10" width="12.453125" style="376" customWidth="1"/>
    <col min="11" max="16384" width="11.54296875" style="135"/>
  </cols>
  <sheetData>
    <row r="1" spans="1:16" ht="13">
      <c r="A1" s="160" t="s">
        <v>322</v>
      </c>
    </row>
    <row r="3" spans="1:16" ht="15">
      <c r="A3" s="780" t="s">
        <v>1315</v>
      </c>
      <c r="B3" s="407" t="s">
        <v>1705</v>
      </c>
      <c r="D3" s="407"/>
      <c r="E3" s="407"/>
      <c r="F3" s="407"/>
      <c r="G3" s="407"/>
      <c r="H3" s="407"/>
      <c r="I3" s="407"/>
      <c r="J3" s="407"/>
    </row>
    <row r="5" spans="1:16" ht="15.75" customHeight="1">
      <c r="A5" s="1403" t="s">
        <v>433</v>
      </c>
      <c r="B5" s="1369" t="s">
        <v>456</v>
      </c>
      <c r="C5" s="1374" t="s">
        <v>507</v>
      </c>
      <c r="D5" s="1372"/>
      <c r="E5" s="1372"/>
      <c r="F5" s="1372"/>
      <c r="G5" s="1372"/>
      <c r="H5" s="1372"/>
      <c r="I5" s="1373"/>
      <c r="J5" s="1374" t="s">
        <v>1098</v>
      </c>
    </row>
    <row r="6" spans="1:16" ht="15.75" customHeight="1">
      <c r="A6" s="1403"/>
      <c r="B6" s="1369"/>
      <c r="C6" s="1382" t="s">
        <v>778</v>
      </c>
      <c r="D6" s="1403"/>
      <c r="E6" s="1288" t="s">
        <v>1106</v>
      </c>
      <c r="F6" s="1288" t="s">
        <v>1100</v>
      </c>
      <c r="G6" s="1382" t="s">
        <v>525</v>
      </c>
      <c r="H6" s="1403"/>
      <c r="I6" s="1288" t="s">
        <v>1107</v>
      </c>
      <c r="J6" s="1374"/>
    </row>
    <row r="7" spans="1:16" ht="79.5" customHeight="1">
      <c r="A7" s="1403"/>
      <c r="B7" s="1369"/>
      <c r="C7" s="779" t="s">
        <v>1103</v>
      </c>
      <c r="D7" s="779" t="s">
        <v>648</v>
      </c>
      <c r="E7" s="1375"/>
      <c r="F7" s="1375"/>
      <c r="G7" s="777" t="s">
        <v>1108</v>
      </c>
      <c r="H7" s="777" t="s">
        <v>1109</v>
      </c>
      <c r="I7" s="1375"/>
      <c r="J7" s="1374"/>
    </row>
    <row r="8" spans="1:16">
      <c r="A8" s="387"/>
      <c r="B8" s="387"/>
      <c r="C8" s="387"/>
      <c r="D8" s="387"/>
      <c r="E8" s="387"/>
      <c r="F8" s="387"/>
      <c r="G8" s="387"/>
      <c r="H8" s="387"/>
      <c r="I8" s="387"/>
      <c r="J8" s="387"/>
    </row>
    <row r="9" spans="1:16" ht="13">
      <c r="B9" s="1411" t="s">
        <v>486</v>
      </c>
      <c r="C9" s="1411"/>
      <c r="D9" s="1411"/>
      <c r="E9" s="1411"/>
      <c r="F9" s="1411"/>
      <c r="G9" s="1411"/>
      <c r="H9" s="1411"/>
      <c r="I9" s="1411"/>
      <c r="J9" s="1411"/>
    </row>
    <row r="10" spans="1:16" s="386" customFormat="1">
      <c r="A10" s="643"/>
      <c r="B10" s="332"/>
      <c r="C10" s="342"/>
      <c r="D10" s="347"/>
      <c r="E10" s="342"/>
      <c r="F10" s="342"/>
      <c r="G10" s="342"/>
      <c r="H10" s="342"/>
      <c r="I10" s="342"/>
      <c r="J10" s="342"/>
    </row>
    <row r="11" spans="1:16" s="386" customFormat="1">
      <c r="A11" s="710" t="s">
        <v>435</v>
      </c>
      <c r="B11" s="1132">
        <v>8634</v>
      </c>
      <c r="C11" s="1132">
        <v>767</v>
      </c>
      <c r="D11" s="415">
        <v>718</v>
      </c>
      <c r="E11" s="1132">
        <v>171</v>
      </c>
      <c r="F11" s="1132">
        <v>6670</v>
      </c>
      <c r="G11" s="1132">
        <v>5691</v>
      </c>
      <c r="H11" s="1132">
        <v>902</v>
      </c>
      <c r="I11" s="1132">
        <v>308</v>
      </c>
      <c r="J11" s="1132">
        <v>346</v>
      </c>
    </row>
    <row r="12" spans="1:16">
      <c r="A12" s="710" t="s">
        <v>436</v>
      </c>
      <c r="B12" s="1132">
        <v>20340</v>
      </c>
      <c r="C12" s="415">
        <v>949</v>
      </c>
      <c r="D12" s="416">
        <v>1053</v>
      </c>
      <c r="E12" s="415">
        <v>202</v>
      </c>
      <c r="F12" s="415">
        <v>17488</v>
      </c>
      <c r="G12" s="415">
        <v>14758</v>
      </c>
      <c r="H12" s="415">
        <v>2522</v>
      </c>
      <c r="I12" s="415">
        <v>648</v>
      </c>
      <c r="J12" s="415">
        <v>1007</v>
      </c>
      <c r="K12" s="386"/>
      <c r="L12" s="386"/>
      <c r="M12" s="386"/>
      <c r="N12" s="386"/>
      <c r="O12" s="386"/>
      <c r="P12" s="386"/>
    </row>
    <row r="13" spans="1:16">
      <c r="A13" s="710" t="s">
        <v>437</v>
      </c>
      <c r="B13" s="1132">
        <v>402</v>
      </c>
      <c r="C13" s="1132">
        <v>167</v>
      </c>
      <c r="D13" s="415">
        <v>88</v>
      </c>
      <c r="E13" s="1132">
        <v>56</v>
      </c>
      <c r="F13" s="1132">
        <v>32</v>
      </c>
      <c r="G13" s="1132">
        <v>31</v>
      </c>
      <c r="H13" s="1132">
        <v>1</v>
      </c>
      <c r="I13" s="1132">
        <v>60</v>
      </c>
      <c r="J13" s="1132">
        <v>0</v>
      </c>
      <c r="K13" s="386"/>
      <c r="L13" s="386"/>
      <c r="M13" s="386"/>
      <c r="N13" s="386"/>
      <c r="O13" s="386"/>
      <c r="P13" s="386"/>
    </row>
    <row r="14" spans="1:16">
      <c r="A14" s="710" t="s">
        <v>438</v>
      </c>
      <c r="B14" s="1132">
        <v>7590</v>
      </c>
      <c r="C14" s="415">
        <v>1442</v>
      </c>
      <c r="D14" s="416">
        <v>237</v>
      </c>
      <c r="E14" s="415">
        <v>39</v>
      </c>
      <c r="F14" s="415">
        <v>5753</v>
      </c>
      <c r="G14" s="415">
        <v>5289</v>
      </c>
      <c r="H14" s="415">
        <v>418</v>
      </c>
      <c r="I14" s="415">
        <v>120</v>
      </c>
      <c r="J14" s="415">
        <v>303</v>
      </c>
      <c r="K14" s="386"/>
      <c r="L14" s="386"/>
      <c r="M14" s="386"/>
      <c r="N14" s="386"/>
      <c r="O14" s="386"/>
      <c r="P14" s="386"/>
    </row>
    <row r="15" spans="1:16">
      <c r="A15" s="710" t="s">
        <v>439</v>
      </c>
      <c r="B15" s="1132">
        <v>413</v>
      </c>
      <c r="C15" s="1132">
        <v>210</v>
      </c>
      <c r="D15" s="415">
        <v>26</v>
      </c>
      <c r="E15" s="1132">
        <v>11</v>
      </c>
      <c r="F15" s="1132">
        <v>149</v>
      </c>
      <c r="G15" s="1132">
        <v>143</v>
      </c>
      <c r="H15" s="1132">
        <v>6</v>
      </c>
      <c r="I15" s="1132">
        <v>18</v>
      </c>
      <c r="J15" s="1132">
        <v>0</v>
      </c>
      <c r="K15" s="386"/>
      <c r="L15" s="386"/>
      <c r="M15" s="386"/>
      <c r="N15" s="386"/>
      <c r="O15" s="386"/>
      <c r="P15" s="386"/>
    </row>
    <row r="16" spans="1:16">
      <c r="A16" s="710" t="s">
        <v>440</v>
      </c>
      <c r="B16" s="1132">
        <v>519</v>
      </c>
      <c r="C16" s="415">
        <v>158</v>
      </c>
      <c r="D16" s="416">
        <v>57</v>
      </c>
      <c r="E16" s="415">
        <v>28</v>
      </c>
      <c r="F16" s="415">
        <v>245</v>
      </c>
      <c r="G16" s="415">
        <v>239</v>
      </c>
      <c r="H16" s="415">
        <v>5</v>
      </c>
      <c r="I16" s="415">
        <v>31</v>
      </c>
      <c r="J16" s="415">
        <v>0</v>
      </c>
      <c r="K16" s="386"/>
      <c r="L16" s="386"/>
      <c r="M16" s="386"/>
      <c r="N16" s="386"/>
      <c r="O16" s="386"/>
      <c r="P16" s="386"/>
    </row>
    <row r="17" spans="1:16">
      <c r="A17" s="710" t="s">
        <v>441</v>
      </c>
      <c r="B17" s="1132">
        <v>5264</v>
      </c>
      <c r="C17" s="1132">
        <v>351</v>
      </c>
      <c r="D17" s="415">
        <v>480</v>
      </c>
      <c r="E17" s="1132">
        <v>97</v>
      </c>
      <c r="F17" s="1132">
        <v>4101</v>
      </c>
      <c r="G17" s="1132">
        <v>3700</v>
      </c>
      <c r="H17" s="1132">
        <v>380</v>
      </c>
      <c r="I17" s="1132">
        <v>236</v>
      </c>
      <c r="J17" s="1132">
        <v>114</v>
      </c>
      <c r="K17" s="386"/>
      <c r="L17" s="386"/>
      <c r="M17" s="386"/>
      <c r="N17" s="386"/>
      <c r="O17" s="386"/>
      <c r="P17" s="386"/>
    </row>
    <row r="18" spans="1:16">
      <c r="A18" s="710" t="s">
        <v>442</v>
      </c>
      <c r="B18" s="415" t="s">
        <v>358</v>
      </c>
      <c r="C18" s="415" t="s">
        <v>358</v>
      </c>
      <c r="D18" s="415" t="s">
        <v>358</v>
      </c>
      <c r="E18" s="415" t="s">
        <v>358</v>
      </c>
      <c r="F18" s="415" t="s">
        <v>358</v>
      </c>
      <c r="G18" s="415" t="s">
        <v>358</v>
      </c>
      <c r="H18" s="415" t="s">
        <v>358</v>
      </c>
      <c r="I18" s="415" t="s">
        <v>358</v>
      </c>
      <c r="J18" s="415" t="s">
        <v>358</v>
      </c>
      <c r="K18" s="386"/>
      <c r="L18" s="386"/>
      <c r="M18" s="386"/>
      <c r="N18" s="386"/>
      <c r="O18" s="386"/>
      <c r="P18" s="386"/>
    </row>
    <row r="19" spans="1:16">
      <c r="A19" s="710" t="s">
        <v>443</v>
      </c>
      <c r="B19" s="1132">
        <v>24546</v>
      </c>
      <c r="C19" s="1132">
        <v>881</v>
      </c>
      <c r="D19" s="415">
        <v>623</v>
      </c>
      <c r="E19" s="1132">
        <v>126</v>
      </c>
      <c r="F19" s="1132">
        <v>22558</v>
      </c>
      <c r="G19" s="1132">
        <v>19764</v>
      </c>
      <c r="H19" s="1132">
        <v>2569</v>
      </c>
      <c r="I19" s="1132">
        <v>357</v>
      </c>
      <c r="J19" s="1132">
        <v>757</v>
      </c>
      <c r="K19" s="386"/>
      <c r="L19" s="386"/>
      <c r="M19" s="386"/>
      <c r="N19" s="386"/>
      <c r="O19" s="386"/>
      <c r="P19" s="386"/>
    </row>
    <row r="20" spans="1:16">
      <c r="A20" s="710" t="s">
        <v>444</v>
      </c>
      <c r="B20" s="1132">
        <v>18806</v>
      </c>
      <c r="C20" s="415">
        <v>4993</v>
      </c>
      <c r="D20" s="416">
        <v>1027</v>
      </c>
      <c r="E20" s="415">
        <v>1639</v>
      </c>
      <c r="F20" s="415">
        <v>10553</v>
      </c>
      <c r="G20" s="415">
        <v>8829</v>
      </c>
      <c r="H20" s="415">
        <v>1657</v>
      </c>
      <c r="I20" s="415">
        <v>594</v>
      </c>
      <c r="J20" s="415">
        <v>415</v>
      </c>
      <c r="K20" s="386"/>
      <c r="L20" s="386"/>
      <c r="M20" s="386"/>
      <c r="N20" s="386"/>
      <c r="O20" s="386"/>
      <c r="P20" s="386"/>
    </row>
    <row r="21" spans="1:16">
      <c r="A21" s="710" t="s">
        <v>445</v>
      </c>
      <c r="B21" s="1132">
        <v>3833</v>
      </c>
      <c r="C21" s="1132">
        <v>321</v>
      </c>
      <c r="D21" s="415">
        <v>310</v>
      </c>
      <c r="E21" s="1132">
        <v>467</v>
      </c>
      <c r="F21" s="1132">
        <v>2521</v>
      </c>
      <c r="G21" s="1132">
        <v>2260</v>
      </c>
      <c r="H21" s="1132">
        <v>248</v>
      </c>
      <c r="I21" s="1132">
        <v>214</v>
      </c>
      <c r="J21" s="1132">
        <v>216</v>
      </c>
      <c r="K21" s="386"/>
      <c r="L21" s="386"/>
      <c r="M21" s="386"/>
      <c r="N21" s="386"/>
      <c r="O21" s="386"/>
      <c r="P21" s="386"/>
    </row>
    <row r="22" spans="1:16">
      <c r="A22" s="710" t="s">
        <v>446</v>
      </c>
      <c r="B22" s="415" t="s">
        <v>358</v>
      </c>
      <c r="C22" s="415" t="s">
        <v>358</v>
      </c>
      <c r="D22" s="415" t="s">
        <v>358</v>
      </c>
      <c r="E22" s="415" t="s">
        <v>358</v>
      </c>
      <c r="F22" s="415" t="s">
        <v>358</v>
      </c>
      <c r="G22" s="415" t="s">
        <v>358</v>
      </c>
      <c r="H22" s="415" t="s">
        <v>358</v>
      </c>
      <c r="I22" s="415" t="s">
        <v>358</v>
      </c>
      <c r="J22" s="415" t="s">
        <v>358</v>
      </c>
      <c r="K22" s="386"/>
      <c r="L22" s="386"/>
      <c r="M22" s="386"/>
      <c r="N22" s="386"/>
      <c r="O22" s="386"/>
      <c r="P22" s="386"/>
    </row>
    <row r="23" spans="1:16">
      <c r="A23" s="710" t="s">
        <v>447</v>
      </c>
      <c r="B23" s="1132">
        <v>5957</v>
      </c>
      <c r="C23" s="1132">
        <v>1236</v>
      </c>
      <c r="D23" s="415">
        <v>232</v>
      </c>
      <c r="E23" s="1132">
        <v>63</v>
      </c>
      <c r="F23" s="1132">
        <v>4262</v>
      </c>
      <c r="G23" s="1132">
        <v>3835</v>
      </c>
      <c r="H23" s="1132">
        <v>402</v>
      </c>
      <c r="I23" s="1132">
        <v>163</v>
      </c>
      <c r="J23" s="1132">
        <v>227</v>
      </c>
      <c r="K23" s="386"/>
      <c r="L23" s="386"/>
      <c r="M23" s="386"/>
      <c r="N23" s="386"/>
      <c r="O23" s="386"/>
      <c r="P23" s="386"/>
    </row>
    <row r="24" spans="1:16">
      <c r="A24" s="710" t="s">
        <v>448</v>
      </c>
      <c r="B24" s="1132">
        <v>7392</v>
      </c>
      <c r="C24" s="415">
        <v>586</v>
      </c>
      <c r="D24" s="416">
        <v>189</v>
      </c>
      <c r="E24" s="415">
        <v>391</v>
      </c>
      <c r="F24" s="415">
        <v>6077</v>
      </c>
      <c r="G24" s="415">
        <v>5662</v>
      </c>
      <c r="H24" s="415">
        <v>369</v>
      </c>
      <c r="I24" s="415">
        <v>148</v>
      </c>
      <c r="J24" s="415">
        <v>246</v>
      </c>
      <c r="K24" s="386"/>
      <c r="L24" s="386"/>
      <c r="M24" s="386"/>
      <c r="N24" s="386"/>
      <c r="O24" s="386"/>
      <c r="P24" s="386"/>
    </row>
    <row r="25" spans="1:16">
      <c r="A25" s="710" t="s">
        <v>449</v>
      </c>
      <c r="B25" s="1132">
        <v>9861</v>
      </c>
      <c r="C25" s="1132">
        <v>193</v>
      </c>
      <c r="D25" s="415">
        <v>181</v>
      </c>
      <c r="E25" s="1132">
        <v>45</v>
      </c>
      <c r="F25" s="1132">
        <v>9308</v>
      </c>
      <c r="G25" s="1132">
        <v>8491</v>
      </c>
      <c r="H25" s="1132">
        <v>738</v>
      </c>
      <c r="I25" s="1132">
        <v>133</v>
      </c>
      <c r="J25" s="1132">
        <v>365</v>
      </c>
      <c r="K25" s="386"/>
      <c r="L25" s="386"/>
      <c r="M25" s="386"/>
      <c r="N25" s="386"/>
      <c r="O25" s="386"/>
      <c r="P25" s="386"/>
    </row>
    <row r="26" spans="1:16">
      <c r="A26" s="710" t="s">
        <v>450</v>
      </c>
      <c r="B26" s="1132">
        <v>3432</v>
      </c>
      <c r="C26" s="415">
        <v>183</v>
      </c>
      <c r="D26" s="416">
        <v>161</v>
      </c>
      <c r="E26" s="415">
        <v>33</v>
      </c>
      <c r="F26" s="415">
        <v>2926</v>
      </c>
      <c r="G26" s="415">
        <v>2624</v>
      </c>
      <c r="H26" s="415">
        <v>283</v>
      </c>
      <c r="I26" s="415">
        <v>128</v>
      </c>
      <c r="J26" s="415">
        <v>123</v>
      </c>
      <c r="K26" s="386"/>
      <c r="L26" s="386"/>
      <c r="M26" s="386"/>
      <c r="N26" s="386"/>
      <c r="O26" s="386"/>
      <c r="P26" s="386"/>
    </row>
    <row r="27" spans="1:16" ht="20.25" customHeight="1">
      <c r="A27" s="710" t="s">
        <v>451</v>
      </c>
      <c r="B27" s="1132">
        <v>125976</v>
      </c>
      <c r="C27" s="1132">
        <v>12851</v>
      </c>
      <c r="D27" s="1132">
        <v>5820</v>
      </c>
      <c r="E27" s="1132">
        <v>3696</v>
      </c>
      <c r="F27" s="1132">
        <v>100670</v>
      </c>
      <c r="G27" s="1132">
        <v>88843</v>
      </c>
      <c r="H27" s="1132">
        <v>11828</v>
      </c>
      <c r="I27" s="1132">
        <v>2935</v>
      </c>
      <c r="J27" s="1132">
        <v>4615</v>
      </c>
      <c r="K27" s="386"/>
      <c r="L27" s="386"/>
      <c r="M27" s="386"/>
      <c r="N27" s="386"/>
      <c r="O27" s="386"/>
      <c r="P27" s="386"/>
    </row>
    <row r="28" spans="1:16">
      <c r="A28" s="387"/>
      <c r="B28" s="417"/>
      <c r="C28" s="417"/>
      <c r="D28" s="417"/>
      <c r="E28" s="417"/>
      <c r="F28" s="417"/>
      <c r="G28" s="417"/>
      <c r="H28" s="417"/>
      <c r="I28" s="417"/>
      <c r="J28" s="417"/>
    </row>
    <row r="29" spans="1:16" ht="13">
      <c r="B29" s="1411" t="s">
        <v>454</v>
      </c>
      <c r="C29" s="1411"/>
      <c r="D29" s="1411"/>
      <c r="E29" s="1411"/>
      <c r="F29" s="1411"/>
      <c r="G29" s="1411"/>
      <c r="H29" s="1411"/>
      <c r="I29" s="1411"/>
      <c r="J29" s="1411"/>
    </row>
    <row r="30" spans="1:16" s="386" customFormat="1">
      <c r="A30" s="643"/>
      <c r="B30" s="332"/>
      <c r="C30" s="342"/>
      <c r="D30" s="347"/>
      <c r="E30" s="342"/>
      <c r="F30" s="342"/>
      <c r="G30" s="342"/>
      <c r="H30" s="342"/>
      <c r="I30" s="342"/>
      <c r="J30" s="342"/>
    </row>
    <row r="31" spans="1:16" s="386" customFormat="1">
      <c r="A31" s="710" t="s">
        <v>435</v>
      </c>
      <c r="B31" s="310">
        <v>0.79</v>
      </c>
      <c r="C31" s="310">
        <v>7.0000000000000007E-2</v>
      </c>
      <c r="D31" s="418">
        <v>7.0000000000000007E-2</v>
      </c>
      <c r="E31" s="310">
        <v>0.02</v>
      </c>
      <c r="F31" s="310">
        <v>0.61</v>
      </c>
      <c r="G31" s="310">
        <v>0.52</v>
      </c>
      <c r="H31" s="310">
        <v>0.08</v>
      </c>
      <c r="I31" s="310">
        <v>0.03</v>
      </c>
      <c r="J31" s="310">
        <v>0.03</v>
      </c>
    </row>
    <row r="32" spans="1:16">
      <c r="A32" s="710" t="s">
        <v>436</v>
      </c>
      <c r="B32" s="310">
        <v>1.57</v>
      </c>
      <c r="C32" s="310">
        <v>7.0000000000000007E-2</v>
      </c>
      <c r="D32" s="418">
        <v>0.08</v>
      </c>
      <c r="E32" s="310">
        <v>0.02</v>
      </c>
      <c r="F32" s="310">
        <v>1.35</v>
      </c>
      <c r="G32" s="310">
        <v>1.1399999999999999</v>
      </c>
      <c r="H32" s="310">
        <v>0.19</v>
      </c>
      <c r="I32" s="310">
        <v>0.05</v>
      </c>
      <c r="J32" s="310">
        <v>0.08</v>
      </c>
      <c r="K32" s="386"/>
      <c r="L32" s="386"/>
      <c r="M32" s="386"/>
      <c r="N32" s="386"/>
      <c r="O32" s="386"/>
      <c r="P32" s="386"/>
    </row>
    <row r="33" spans="1:16">
      <c r="A33" s="710" t="s">
        <v>437</v>
      </c>
      <c r="B33" s="310">
        <v>0.11</v>
      </c>
      <c r="C33" s="310">
        <v>0.05</v>
      </c>
      <c r="D33" s="418">
        <v>0.02</v>
      </c>
      <c r="E33" s="310">
        <v>0.02</v>
      </c>
      <c r="F33" s="310">
        <v>0.01</v>
      </c>
      <c r="G33" s="310">
        <v>0.01</v>
      </c>
      <c r="H33" s="1223">
        <v>0</v>
      </c>
      <c r="I33" s="310">
        <v>0.02</v>
      </c>
      <c r="J33" s="310">
        <v>0</v>
      </c>
      <c r="K33" s="386"/>
      <c r="L33" s="386"/>
      <c r="M33" s="386"/>
      <c r="N33" s="386"/>
      <c r="O33" s="386"/>
      <c r="P33" s="386"/>
    </row>
    <row r="34" spans="1:16">
      <c r="A34" s="710" t="s">
        <v>438</v>
      </c>
      <c r="B34" s="418">
        <v>3.04</v>
      </c>
      <c r="C34" s="418">
        <v>0.57999999999999996</v>
      </c>
      <c r="D34" s="1145">
        <v>0.09</v>
      </c>
      <c r="E34" s="418">
        <v>0.02</v>
      </c>
      <c r="F34" s="418">
        <v>2.2999999999999998</v>
      </c>
      <c r="G34" s="418">
        <v>2.12</v>
      </c>
      <c r="H34" s="418">
        <v>0.17</v>
      </c>
      <c r="I34" s="418">
        <v>0.05</v>
      </c>
      <c r="J34" s="418">
        <v>0.12</v>
      </c>
      <c r="K34" s="386"/>
      <c r="L34" s="386"/>
      <c r="M34" s="386"/>
      <c r="N34" s="386"/>
      <c r="O34" s="386"/>
      <c r="P34" s="386"/>
    </row>
    <row r="35" spans="1:16">
      <c r="A35" s="710" t="s">
        <v>439</v>
      </c>
      <c r="B35" s="310">
        <v>0.61</v>
      </c>
      <c r="C35" s="310">
        <v>0.31</v>
      </c>
      <c r="D35" s="418">
        <v>0.04</v>
      </c>
      <c r="E35" s="310">
        <v>0.02</v>
      </c>
      <c r="F35" s="310">
        <v>0.22</v>
      </c>
      <c r="G35" s="310">
        <v>0.21</v>
      </c>
      <c r="H35" s="310">
        <v>0.01</v>
      </c>
      <c r="I35" s="310">
        <v>0.03</v>
      </c>
      <c r="J35" s="310">
        <v>0</v>
      </c>
      <c r="K35" s="386"/>
      <c r="L35" s="386"/>
      <c r="M35" s="386"/>
      <c r="N35" s="386"/>
      <c r="O35" s="386"/>
      <c r="P35" s="386"/>
    </row>
    <row r="36" spans="1:16">
      <c r="A36" s="710" t="s">
        <v>440</v>
      </c>
      <c r="B36" s="418">
        <v>0.28999999999999998</v>
      </c>
      <c r="C36" s="418">
        <v>0.09</v>
      </c>
      <c r="D36" s="1145">
        <v>0.03</v>
      </c>
      <c r="E36" s="418">
        <v>0.02</v>
      </c>
      <c r="F36" s="418">
        <v>0.13</v>
      </c>
      <c r="G36" s="418">
        <v>0.13</v>
      </c>
      <c r="H36" s="1223">
        <v>0</v>
      </c>
      <c r="I36" s="418">
        <v>0.02</v>
      </c>
      <c r="J36" s="418">
        <v>0</v>
      </c>
      <c r="K36" s="386"/>
      <c r="L36" s="386"/>
      <c r="M36" s="386"/>
      <c r="N36" s="386"/>
      <c r="O36" s="386"/>
      <c r="P36" s="386"/>
    </row>
    <row r="37" spans="1:16">
      <c r="A37" s="710" t="s">
        <v>441</v>
      </c>
      <c r="B37" s="310">
        <v>0.85</v>
      </c>
      <c r="C37" s="310">
        <v>0.06</v>
      </c>
      <c r="D37" s="418">
        <v>0.08</v>
      </c>
      <c r="E37" s="310">
        <v>0.02</v>
      </c>
      <c r="F37" s="310">
        <v>0.66</v>
      </c>
      <c r="G37" s="310">
        <v>0.59</v>
      </c>
      <c r="H37" s="310">
        <v>0.06</v>
      </c>
      <c r="I37" s="310">
        <v>0.04</v>
      </c>
      <c r="J37" s="310">
        <v>0.02</v>
      </c>
      <c r="K37" s="386"/>
      <c r="L37" s="386"/>
      <c r="M37" s="386"/>
      <c r="N37" s="386"/>
      <c r="O37" s="386"/>
      <c r="P37" s="386"/>
    </row>
    <row r="38" spans="1:16">
      <c r="A38" s="710" t="s">
        <v>442</v>
      </c>
      <c r="B38" s="415" t="s">
        <v>358</v>
      </c>
      <c r="C38" s="415" t="s">
        <v>358</v>
      </c>
      <c r="D38" s="415" t="s">
        <v>358</v>
      </c>
      <c r="E38" s="415" t="s">
        <v>358</v>
      </c>
      <c r="F38" s="415" t="s">
        <v>358</v>
      </c>
      <c r="G38" s="415" t="s">
        <v>358</v>
      </c>
      <c r="H38" s="415" t="s">
        <v>358</v>
      </c>
      <c r="I38" s="415" t="s">
        <v>358</v>
      </c>
      <c r="J38" s="415" t="s">
        <v>358</v>
      </c>
      <c r="K38" s="386"/>
      <c r="L38" s="386"/>
      <c r="M38" s="386"/>
      <c r="N38" s="386"/>
      <c r="O38" s="386"/>
      <c r="P38" s="386"/>
    </row>
    <row r="39" spans="1:16">
      <c r="A39" s="710" t="s">
        <v>443</v>
      </c>
      <c r="B39" s="310">
        <v>3.09</v>
      </c>
      <c r="C39" s="310">
        <v>0.11</v>
      </c>
      <c r="D39" s="418">
        <v>0.08</v>
      </c>
      <c r="E39" s="310">
        <v>0.02</v>
      </c>
      <c r="F39" s="310">
        <v>2.84</v>
      </c>
      <c r="G39" s="310">
        <v>2.48</v>
      </c>
      <c r="H39" s="310">
        <v>0.32</v>
      </c>
      <c r="I39" s="310">
        <v>0.04</v>
      </c>
      <c r="J39" s="310">
        <v>0.1</v>
      </c>
      <c r="K39" s="386"/>
      <c r="L39" s="386"/>
      <c r="M39" s="386"/>
      <c r="N39" s="386"/>
      <c r="O39" s="386"/>
      <c r="P39" s="386"/>
    </row>
    <row r="40" spans="1:16">
      <c r="A40" s="710" t="s">
        <v>444</v>
      </c>
      <c r="B40" s="418">
        <v>1.05</v>
      </c>
      <c r="C40" s="418">
        <v>0.28000000000000003</v>
      </c>
      <c r="D40" s="1145">
        <v>0.06</v>
      </c>
      <c r="E40" s="418">
        <v>0.09</v>
      </c>
      <c r="F40" s="418">
        <v>0.59</v>
      </c>
      <c r="G40" s="418">
        <v>0.49</v>
      </c>
      <c r="H40" s="418">
        <v>0.09</v>
      </c>
      <c r="I40" s="418">
        <v>0.03</v>
      </c>
      <c r="J40" s="418">
        <v>0.02</v>
      </c>
      <c r="K40" s="386"/>
      <c r="L40" s="386"/>
      <c r="M40" s="386"/>
      <c r="N40" s="386"/>
      <c r="O40" s="386"/>
      <c r="P40" s="386"/>
    </row>
    <row r="41" spans="1:16">
      <c r="A41" s="710" t="s">
        <v>445</v>
      </c>
      <c r="B41" s="310">
        <v>0.94</v>
      </c>
      <c r="C41" s="310">
        <v>0.08</v>
      </c>
      <c r="D41" s="418">
        <v>0.08</v>
      </c>
      <c r="E41" s="310">
        <v>0.11</v>
      </c>
      <c r="F41" s="310">
        <v>0.62</v>
      </c>
      <c r="G41" s="310">
        <v>0.56000000000000005</v>
      </c>
      <c r="H41" s="310">
        <v>0.06</v>
      </c>
      <c r="I41" s="310">
        <v>0.05</v>
      </c>
      <c r="J41" s="310">
        <v>0.05</v>
      </c>
      <c r="K41" s="386"/>
      <c r="L41" s="386"/>
      <c r="M41" s="386"/>
      <c r="N41" s="386"/>
      <c r="O41" s="386"/>
      <c r="P41" s="386"/>
    </row>
    <row r="42" spans="1:16">
      <c r="A42" s="710" t="s">
        <v>446</v>
      </c>
      <c r="B42" s="415" t="s">
        <v>358</v>
      </c>
      <c r="C42" s="415" t="s">
        <v>358</v>
      </c>
      <c r="D42" s="415" t="s">
        <v>358</v>
      </c>
      <c r="E42" s="415" t="s">
        <v>358</v>
      </c>
      <c r="F42" s="415" t="s">
        <v>358</v>
      </c>
      <c r="G42" s="415" t="s">
        <v>358</v>
      </c>
      <c r="H42" s="415" t="s">
        <v>358</v>
      </c>
      <c r="I42" s="415" t="s">
        <v>358</v>
      </c>
      <c r="J42" s="415" t="s">
        <v>358</v>
      </c>
      <c r="K42" s="386"/>
      <c r="L42" s="386"/>
      <c r="M42" s="386"/>
      <c r="N42" s="386"/>
      <c r="O42" s="386"/>
      <c r="P42" s="386"/>
    </row>
    <row r="43" spans="1:16">
      <c r="A43" s="710" t="s">
        <v>447</v>
      </c>
      <c r="B43" s="310">
        <v>1.46</v>
      </c>
      <c r="C43" s="310">
        <v>0.3</v>
      </c>
      <c r="D43" s="418">
        <v>0.06</v>
      </c>
      <c r="E43" s="310">
        <v>0.02</v>
      </c>
      <c r="F43" s="310">
        <v>1.04</v>
      </c>
      <c r="G43" s="310">
        <v>0.94</v>
      </c>
      <c r="H43" s="310">
        <v>0.1</v>
      </c>
      <c r="I43" s="310">
        <v>0.04</v>
      </c>
      <c r="J43" s="310">
        <v>0.06</v>
      </c>
      <c r="K43" s="386"/>
      <c r="L43" s="386"/>
      <c r="M43" s="386"/>
      <c r="N43" s="386"/>
      <c r="O43" s="386"/>
      <c r="P43" s="386"/>
    </row>
    <row r="44" spans="1:16">
      <c r="A44" s="710" t="s">
        <v>448</v>
      </c>
      <c r="B44" s="418">
        <v>3.32</v>
      </c>
      <c r="C44" s="418">
        <v>0.26</v>
      </c>
      <c r="D44" s="1145">
        <v>0.08</v>
      </c>
      <c r="E44" s="418">
        <v>0.18</v>
      </c>
      <c r="F44" s="418">
        <v>2.73</v>
      </c>
      <c r="G44" s="418">
        <v>2.54</v>
      </c>
      <c r="H44" s="418">
        <v>0.17</v>
      </c>
      <c r="I44" s="418">
        <v>7.0000000000000007E-2</v>
      </c>
      <c r="J44" s="418">
        <v>0.11</v>
      </c>
      <c r="K44" s="386"/>
      <c r="L44" s="386"/>
      <c r="M44" s="386"/>
      <c r="N44" s="386"/>
      <c r="O44" s="386"/>
      <c r="P44" s="386"/>
    </row>
    <row r="45" spans="1:16">
      <c r="A45" s="710" t="s">
        <v>449</v>
      </c>
      <c r="B45" s="310">
        <v>3.42</v>
      </c>
      <c r="C45" s="310">
        <v>7.0000000000000007E-2</v>
      </c>
      <c r="D45" s="418">
        <v>0.06</v>
      </c>
      <c r="E45" s="310">
        <v>0.02</v>
      </c>
      <c r="F45" s="310">
        <v>3.23</v>
      </c>
      <c r="G45" s="310">
        <v>2.94</v>
      </c>
      <c r="H45" s="310">
        <v>0.26</v>
      </c>
      <c r="I45" s="310">
        <v>0.05</v>
      </c>
      <c r="J45" s="310">
        <v>0.13</v>
      </c>
      <c r="K45" s="386"/>
      <c r="L45" s="386"/>
      <c r="M45" s="386"/>
      <c r="N45" s="386"/>
      <c r="O45" s="386"/>
      <c r="P45" s="386"/>
    </row>
    <row r="46" spans="1:16">
      <c r="A46" s="710" t="s">
        <v>450</v>
      </c>
      <c r="B46" s="418">
        <v>1.59</v>
      </c>
      <c r="C46" s="418">
        <v>0.09</v>
      </c>
      <c r="D46" s="1145">
        <v>7.0000000000000007E-2</v>
      </c>
      <c r="E46" s="418">
        <v>0.02</v>
      </c>
      <c r="F46" s="418">
        <v>1.36</v>
      </c>
      <c r="G46" s="418">
        <v>1.22</v>
      </c>
      <c r="H46" s="418">
        <v>0.13</v>
      </c>
      <c r="I46" s="418">
        <v>0.06</v>
      </c>
      <c r="J46" s="418">
        <v>0.06</v>
      </c>
      <c r="K46" s="386"/>
      <c r="L46" s="386"/>
      <c r="M46" s="386"/>
      <c r="N46" s="386"/>
      <c r="O46" s="386"/>
      <c r="P46" s="386"/>
    </row>
    <row r="47" spans="1:16" ht="20.25" customHeight="1">
      <c r="A47" s="710" t="s">
        <v>451</v>
      </c>
      <c r="B47" s="310">
        <v>1.52</v>
      </c>
      <c r="C47" s="310">
        <v>0.16</v>
      </c>
      <c r="D47" s="310">
        <v>7.0000000000000007E-2</v>
      </c>
      <c r="E47" s="310">
        <v>0.04</v>
      </c>
      <c r="F47" s="310">
        <v>1.22</v>
      </c>
      <c r="G47" s="310">
        <v>1.07</v>
      </c>
      <c r="H47" s="310">
        <v>0.14000000000000001</v>
      </c>
      <c r="I47" s="310">
        <v>0.04</v>
      </c>
      <c r="J47" s="310">
        <v>0.06</v>
      </c>
      <c r="K47" s="386"/>
      <c r="L47" s="386"/>
      <c r="M47" s="386"/>
      <c r="N47" s="386"/>
      <c r="O47" s="386"/>
      <c r="P47" s="386"/>
    </row>
    <row r="48" spans="1:16">
      <c r="A48" s="387"/>
      <c r="B48" s="340"/>
      <c r="C48" s="340"/>
      <c r="D48" s="340"/>
      <c r="E48" s="340"/>
      <c r="F48" s="340"/>
      <c r="G48" s="340"/>
      <c r="H48" s="340"/>
      <c r="I48" s="340"/>
      <c r="J48" s="340"/>
    </row>
    <row r="49" spans="1:16" ht="15">
      <c r="B49" s="1411" t="s">
        <v>1110</v>
      </c>
      <c r="C49" s="1411"/>
      <c r="D49" s="1411"/>
      <c r="E49" s="1411"/>
      <c r="F49" s="1411"/>
      <c r="G49" s="1411"/>
      <c r="H49" s="1411"/>
      <c r="I49" s="1411"/>
      <c r="J49" s="1411"/>
    </row>
    <row r="50" spans="1:16" s="386" customFormat="1">
      <c r="A50" s="643"/>
      <c r="B50" s="332"/>
      <c r="C50" s="342"/>
      <c r="D50" s="347"/>
      <c r="E50" s="342"/>
      <c r="F50" s="342"/>
      <c r="G50" s="342"/>
      <c r="H50" s="342"/>
      <c r="I50" s="342"/>
      <c r="J50" s="342"/>
    </row>
    <row r="51" spans="1:16" s="386" customFormat="1">
      <c r="A51" s="710" t="s">
        <v>435</v>
      </c>
      <c r="B51" s="1132">
        <v>2573</v>
      </c>
      <c r="C51" s="1132">
        <v>228</v>
      </c>
      <c r="D51" s="415">
        <v>214</v>
      </c>
      <c r="E51" s="1132">
        <v>51</v>
      </c>
      <c r="F51" s="1132">
        <v>1988</v>
      </c>
      <c r="G51" s="1132">
        <v>1696</v>
      </c>
      <c r="H51" s="1132">
        <v>269</v>
      </c>
      <c r="I51" s="1132">
        <v>92</v>
      </c>
      <c r="J51" s="1132">
        <v>103</v>
      </c>
    </row>
    <row r="52" spans="1:16">
      <c r="A52" s="710" t="s">
        <v>436</v>
      </c>
      <c r="B52" s="1132">
        <v>6061</v>
      </c>
      <c r="C52" s="415">
        <v>283</v>
      </c>
      <c r="D52" s="416">
        <v>314</v>
      </c>
      <c r="E52" s="415">
        <v>60</v>
      </c>
      <c r="F52" s="415">
        <v>5211</v>
      </c>
      <c r="G52" s="415">
        <v>4398</v>
      </c>
      <c r="H52" s="415">
        <v>752</v>
      </c>
      <c r="I52" s="415">
        <v>193</v>
      </c>
      <c r="J52" s="415">
        <v>300</v>
      </c>
      <c r="K52" s="386"/>
      <c r="L52" s="386"/>
      <c r="M52" s="386"/>
      <c r="N52" s="386"/>
      <c r="O52" s="386"/>
      <c r="P52" s="386"/>
    </row>
    <row r="53" spans="1:16">
      <c r="A53" s="710" t="s">
        <v>437</v>
      </c>
      <c r="B53" s="1132">
        <v>120</v>
      </c>
      <c r="C53" s="1132">
        <v>50</v>
      </c>
      <c r="D53" s="415">
        <v>26</v>
      </c>
      <c r="E53" s="1132">
        <v>17</v>
      </c>
      <c r="F53" s="1132">
        <v>9</v>
      </c>
      <c r="G53" s="1132">
        <v>9</v>
      </c>
      <c r="H53" s="1223">
        <v>0</v>
      </c>
      <c r="I53" s="1132">
        <v>18</v>
      </c>
      <c r="J53" s="1132">
        <v>0</v>
      </c>
      <c r="K53" s="386"/>
      <c r="L53" s="386"/>
      <c r="M53" s="386"/>
      <c r="N53" s="386"/>
      <c r="O53" s="386"/>
      <c r="P53" s="386"/>
    </row>
    <row r="54" spans="1:16">
      <c r="A54" s="710" t="s">
        <v>438</v>
      </c>
      <c r="B54" s="415">
        <v>2262</v>
      </c>
      <c r="C54" s="415">
        <v>430</v>
      </c>
      <c r="D54" s="416">
        <v>70</v>
      </c>
      <c r="E54" s="415">
        <v>12</v>
      </c>
      <c r="F54" s="415">
        <v>1714</v>
      </c>
      <c r="G54" s="415">
        <v>1576</v>
      </c>
      <c r="H54" s="415">
        <v>125</v>
      </c>
      <c r="I54" s="415">
        <v>36</v>
      </c>
      <c r="J54" s="415">
        <v>90</v>
      </c>
      <c r="K54" s="386"/>
      <c r="L54" s="386"/>
      <c r="M54" s="386"/>
      <c r="N54" s="386"/>
      <c r="O54" s="386"/>
      <c r="P54" s="386"/>
    </row>
    <row r="55" spans="1:16">
      <c r="A55" s="710" t="s">
        <v>439</v>
      </c>
      <c r="B55" s="1132">
        <v>123</v>
      </c>
      <c r="C55" s="1132">
        <v>63</v>
      </c>
      <c r="D55" s="415">
        <v>8</v>
      </c>
      <c r="E55" s="1132">
        <v>3</v>
      </c>
      <c r="F55" s="1132">
        <v>44</v>
      </c>
      <c r="G55" s="1132">
        <v>43</v>
      </c>
      <c r="H55" s="1132">
        <v>2</v>
      </c>
      <c r="I55" s="1132">
        <v>5</v>
      </c>
      <c r="J55" s="1132">
        <v>0</v>
      </c>
      <c r="K55" s="386"/>
      <c r="L55" s="386"/>
      <c r="M55" s="386"/>
      <c r="N55" s="386"/>
      <c r="O55" s="386"/>
      <c r="P55" s="386"/>
    </row>
    <row r="56" spans="1:16">
      <c r="A56" s="710" t="s">
        <v>440</v>
      </c>
      <c r="B56" s="415">
        <v>155</v>
      </c>
      <c r="C56" s="415">
        <v>47</v>
      </c>
      <c r="D56" s="416">
        <v>17</v>
      </c>
      <c r="E56" s="415">
        <v>8</v>
      </c>
      <c r="F56" s="415">
        <v>73</v>
      </c>
      <c r="G56" s="415">
        <v>71</v>
      </c>
      <c r="H56" s="415">
        <v>1</v>
      </c>
      <c r="I56" s="415">
        <v>9</v>
      </c>
      <c r="J56" s="415">
        <v>0</v>
      </c>
      <c r="K56" s="386"/>
      <c r="L56" s="386"/>
      <c r="M56" s="386"/>
      <c r="N56" s="386"/>
      <c r="O56" s="386"/>
      <c r="P56" s="386"/>
    </row>
    <row r="57" spans="1:16">
      <c r="A57" s="710" t="s">
        <v>441</v>
      </c>
      <c r="B57" s="1132">
        <v>1569</v>
      </c>
      <c r="C57" s="1132">
        <v>104</v>
      </c>
      <c r="D57" s="415">
        <v>143</v>
      </c>
      <c r="E57" s="1132">
        <v>29</v>
      </c>
      <c r="F57" s="1132">
        <v>1222</v>
      </c>
      <c r="G57" s="1132">
        <v>1102</v>
      </c>
      <c r="H57" s="1132">
        <v>113</v>
      </c>
      <c r="I57" s="1132">
        <v>70</v>
      </c>
      <c r="J57" s="1132">
        <v>34</v>
      </c>
      <c r="K57" s="386"/>
      <c r="L57" s="386"/>
      <c r="M57" s="386"/>
      <c r="N57" s="386"/>
      <c r="O57" s="386"/>
      <c r="P57" s="386"/>
    </row>
    <row r="58" spans="1:16">
      <c r="A58" s="710" t="s">
        <v>442</v>
      </c>
      <c r="B58" s="415" t="s">
        <v>358</v>
      </c>
      <c r="C58" s="415" t="s">
        <v>358</v>
      </c>
      <c r="D58" s="415" t="s">
        <v>358</v>
      </c>
      <c r="E58" s="415" t="s">
        <v>358</v>
      </c>
      <c r="F58" s="415" t="s">
        <v>358</v>
      </c>
      <c r="G58" s="415" t="s">
        <v>358</v>
      </c>
      <c r="H58" s="415" t="s">
        <v>358</v>
      </c>
      <c r="I58" s="415" t="s">
        <v>358</v>
      </c>
      <c r="J58" s="415" t="s">
        <v>358</v>
      </c>
      <c r="K58" s="386"/>
      <c r="L58" s="386"/>
      <c r="M58" s="386"/>
      <c r="N58" s="386"/>
      <c r="O58" s="386"/>
      <c r="P58" s="386"/>
    </row>
    <row r="59" spans="1:16">
      <c r="A59" s="710" t="s">
        <v>443</v>
      </c>
      <c r="B59" s="1132">
        <v>7315</v>
      </c>
      <c r="C59" s="1132">
        <v>262</v>
      </c>
      <c r="D59" s="415">
        <v>186</v>
      </c>
      <c r="E59" s="1132">
        <v>37</v>
      </c>
      <c r="F59" s="1132">
        <v>6722</v>
      </c>
      <c r="G59" s="1132">
        <v>5890</v>
      </c>
      <c r="H59" s="1132">
        <v>766</v>
      </c>
      <c r="I59" s="1132">
        <v>106</v>
      </c>
      <c r="J59" s="1132">
        <v>226</v>
      </c>
      <c r="K59" s="386"/>
      <c r="L59" s="386"/>
      <c r="M59" s="386"/>
      <c r="N59" s="386"/>
      <c r="O59" s="386"/>
      <c r="P59" s="386"/>
    </row>
    <row r="60" spans="1:16">
      <c r="A60" s="710" t="s">
        <v>444</v>
      </c>
      <c r="B60" s="415">
        <v>5604</v>
      </c>
      <c r="C60" s="415">
        <v>1488</v>
      </c>
      <c r="D60" s="416">
        <v>306</v>
      </c>
      <c r="E60" s="415">
        <v>488</v>
      </c>
      <c r="F60" s="415">
        <v>3145</v>
      </c>
      <c r="G60" s="415">
        <v>2631</v>
      </c>
      <c r="H60" s="415">
        <v>494</v>
      </c>
      <c r="I60" s="415">
        <v>177</v>
      </c>
      <c r="J60" s="415">
        <v>124</v>
      </c>
      <c r="K60" s="386"/>
      <c r="L60" s="386"/>
      <c r="M60" s="386"/>
      <c r="N60" s="386"/>
      <c r="O60" s="386"/>
      <c r="P60" s="386"/>
    </row>
    <row r="61" spans="1:16">
      <c r="A61" s="710" t="s">
        <v>445</v>
      </c>
      <c r="B61" s="1132">
        <v>1142</v>
      </c>
      <c r="C61" s="1132">
        <v>96</v>
      </c>
      <c r="D61" s="415">
        <v>92</v>
      </c>
      <c r="E61" s="1132">
        <v>139</v>
      </c>
      <c r="F61" s="1132">
        <v>751</v>
      </c>
      <c r="G61" s="1132">
        <v>673</v>
      </c>
      <c r="H61" s="1132">
        <v>74</v>
      </c>
      <c r="I61" s="1132">
        <v>64</v>
      </c>
      <c r="J61" s="1132">
        <v>64</v>
      </c>
      <c r="K61" s="386"/>
      <c r="L61" s="386"/>
      <c r="M61" s="386"/>
      <c r="N61" s="386"/>
      <c r="O61" s="386"/>
      <c r="P61" s="386"/>
    </row>
    <row r="62" spans="1:16">
      <c r="A62" s="710" t="s">
        <v>446</v>
      </c>
      <c r="B62" s="415" t="s">
        <v>358</v>
      </c>
      <c r="C62" s="415" t="s">
        <v>358</v>
      </c>
      <c r="D62" s="415" t="s">
        <v>358</v>
      </c>
      <c r="E62" s="415" t="s">
        <v>358</v>
      </c>
      <c r="F62" s="415" t="s">
        <v>358</v>
      </c>
      <c r="G62" s="415" t="s">
        <v>358</v>
      </c>
      <c r="H62" s="415" t="s">
        <v>358</v>
      </c>
      <c r="I62" s="415" t="s">
        <v>358</v>
      </c>
      <c r="J62" s="415" t="s">
        <v>358</v>
      </c>
      <c r="K62" s="386"/>
      <c r="L62" s="386"/>
      <c r="M62" s="386"/>
      <c r="N62" s="386"/>
      <c r="O62" s="386"/>
      <c r="P62" s="386"/>
    </row>
    <row r="63" spans="1:16">
      <c r="A63" s="710" t="s">
        <v>447</v>
      </c>
      <c r="B63" s="1132">
        <v>1775</v>
      </c>
      <c r="C63" s="1132">
        <v>368</v>
      </c>
      <c r="D63" s="415">
        <v>69</v>
      </c>
      <c r="E63" s="1132">
        <v>19</v>
      </c>
      <c r="F63" s="1132">
        <v>1270</v>
      </c>
      <c r="G63" s="1132">
        <v>1143</v>
      </c>
      <c r="H63" s="1132">
        <v>120</v>
      </c>
      <c r="I63" s="1132">
        <v>49</v>
      </c>
      <c r="J63" s="1132">
        <v>68</v>
      </c>
      <c r="K63" s="386"/>
      <c r="L63" s="386"/>
      <c r="M63" s="386"/>
      <c r="N63" s="386"/>
      <c r="O63" s="386"/>
      <c r="P63" s="386"/>
    </row>
    <row r="64" spans="1:16">
      <c r="A64" s="710" t="s">
        <v>448</v>
      </c>
      <c r="B64" s="415">
        <v>2203</v>
      </c>
      <c r="C64" s="415">
        <v>175</v>
      </c>
      <c r="D64" s="416">
        <v>56</v>
      </c>
      <c r="E64" s="415">
        <v>116</v>
      </c>
      <c r="F64" s="415">
        <v>1811</v>
      </c>
      <c r="G64" s="415">
        <v>1687</v>
      </c>
      <c r="H64" s="415">
        <v>110</v>
      </c>
      <c r="I64" s="415">
        <v>44</v>
      </c>
      <c r="J64" s="415">
        <v>73</v>
      </c>
      <c r="K64" s="386"/>
      <c r="L64" s="386"/>
      <c r="M64" s="386"/>
      <c r="N64" s="386"/>
      <c r="O64" s="386"/>
      <c r="P64" s="386"/>
    </row>
    <row r="65" spans="1:16">
      <c r="A65" s="710" t="s">
        <v>449</v>
      </c>
      <c r="B65" s="1132">
        <v>2939</v>
      </c>
      <c r="C65" s="1132">
        <v>58</v>
      </c>
      <c r="D65" s="415">
        <v>54</v>
      </c>
      <c r="E65" s="1132">
        <v>13</v>
      </c>
      <c r="F65" s="1132">
        <v>2774</v>
      </c>
      <c r="G65" s="1132">
        <v>2530</v>
      </c>
      <c r="H65" s="1132">
        <v>220</v>
      </c>
      <c r="I65" s="1132">
        <v>40</v>
      </c>
      <c r="J65" s="1132">
        <v>109</v>
      </c>
      <c r="K65" s="386"/>
      <c r="L65" s="386"/>
      <c r="M65" s="386"/>
      <c r="N65" s="386"/>
      <c r="O65" s="386"/>
      <c r="P65" s="386"/>
    </row>
    <row r="66" spans="1:16">
      <c r="A66" s="710" t="s">
        <v>450</v>
      </c>
      <c r="B66" s="415">
        <v>1023</v>
      </c>
      <c r="C66" s="415">
        <v>55</v>
      </c>
      <c r="D66" s="416">
        <v>48</v>
      </c>
      <c r="E66" s="415">
        <v>10</v>
      </c>
      <c r="F66" s="415">
        <v>872</v>
      </c>
      <c r="G66" s="415">
        <v>782</v>
      </c>
      <c r="H66" s="415">
        <v>84</v>
      </c>
      <c r="I66" s="415">
        <v>38</v>
      </c>
      <c r="J66" s="415">
        <v>37</v>
      </c>
      <c r="K66" s="386"/>
      <c r="L66" s="386"/>
      <c r="M66" s="386"/>
      <c r="N66" s="386"/>
      <c r="O66" s="386"/>
      <c r="P66" s="386"/>
    </row>
    <row r="67" spans="1:16" ht="20.25" customHeight="1">
      <c r="A67" s="710" t="s">
        <v>451</v>
      </c>
      <c r="B67" s="1154">
        <v>37541</v>
      </c>
      <c r="C67" s="1154">
        <v>3830</v>
      </c>
      <c r="D67" s="1154">
        <v>1734</v>
      </c>
      <c r="E67" s="1154">
        <v>1101</v>
      </c>
      <c r="F67" s="1154">
        <v>30000</v>
      </c>
      <c r="G67" s="1154">
        <v>26475</v>
      </c>
      <c r="H67" s="1154">
        <v>3525</v>
      </c>
      <c r="I67" s="1154">
        <v>875</v>
      </c>
      <c r="J67" s="1154">
        <v>1375</v>
      </c>
      <c r="K67" s="386"/>
      <c r="L67" s="386"/>
      <c r="M67" s="386"/>
      <c r="N67" s="386"/>
      <c r="O67" s="386"/>
      <c r="P67" s="386"/>
    </row>
    <row r="68" spans="1:16" s="368" customFormat="1">
      <c r="A68" s="643"/>
      <c r="B68" s="332"/>
      <c r="C68" s="37"/>
      <c r="D68" s="37"/>
      <c r="E68" s="37"/>
      <c r="F68" s="37"/>
      <c r="G68" s="37"/>
      <c r="H68" s="37"/>
      <c r="I68" s="37"/>
      <c r="J68" s="37"/>
    </row>
    <row r="69" spans="1:16" s="368" customFormat="1" ht="13">
      <c r="A69" s="135"/>
      <c r="B69" s="1360" t="s">
        <v>731</v>
      </c>
      <c r="C69" s="1360"/>
      <c r="D69" s="1360"/>
      <c r="E69" s="1360"/>
      <c r="F69" s="1360"/>
      <c r="G69" s="1360"/>
      <c r="H69" s="1360"/>
      <c r="I69" s="1360"/>
      <c r="J69" s="1360"/>
    </row>
    <row r="70" spans="1:16" s="368" customFormat="1">
      <c r="A70" s="643"/>
      <c r="B70" s="332"/>
      <c r="C70" s="342"/>
      <c r="D70" s="342"/>
      <c r="E70" s="342"/>
      <c r="F70" s="342"/>
      <c r="G70" s="342"/>
      <c r="H70" s="342"/>
      <c r="I70" s="342"/>
      <c r="J70" s="342"/>
    </row>
    <row r="71" spans="1:16" s="368" customFormat="1">
      <c r="A71" s="710" t="s">
        <v>435</v>
      </c>
      <c r="B71" s="345">
        <v>100</v>
      </c>
      <c r="C71" s="346">
        <v>8.8834839008570761</v>
      </c>
      <c r="D71" s="346">
        <v>8.3159601575167947</v>
      </c>
      <c r="E71" s="346">
        <v>1.9805420430854761</v>
      </c>
      <c r="F71" s="346">
        <v>77.252721797544595</v>
      </c>
      <c r="G71" s="346">
        <v>65.91382904794996</v>
      </c>
      <c r="H71" s="346">
        <v>10.44706972434561</v>
      </c>
      <c r="I71" s="346">
        <v>3.5672921009960619</v>
      </c>
      <c r="J71" s="346" t="s">
        <v>360</v>
      </c>
    </row>
    <row r="72" spans="1:16" s="368" customFormat="1">
      <c r="A72" s="710" t="s">
        <v>436</v>
      </c>
      <c r="B72" s="345">
        <v>100</v>
      </c>
      <c r="C72" s="346">
        <v>4.6656833824975417</v>
      </c>
      <c r="D72" s="346">
        <v>5.1769911504424782</v>
      </c>
      <c r="E72" s="346">
        <v>0.99311701081612591</v>
      </c>
      <c r="F72" s="346">
        <v>85.978367748279254</v>
      </c>
      <c r="G72" s="346">
        <v>72.556538839724681</v>
      </c>
      <c r="H72" s="346">
        <v>12.3992133726647</v>
      </c>
      <c r="I72" s="346">
        <v>3.1858407079646018</v>
      </c>
      <c r="J72" s="346" t="s">
        <v>360</v>
      </c>
    </row>
    <row r="73" spans="1:16" s="368" customFormat="1">
      <c r="A73" s="710" t="s">
        <v>437</v>
      </c>
      <c r="B73" s="345">
        <v>100</v>
      </c>
      <c r="C73" s="346">
        <v>41.542288557213929</v>
      </c>
      <c r="D73" s="346">
        <v>21.890547263681594</v>
      </c>
      <c r="E73" s="346">
        <v>13.930348258706468</v>
      </c>
      <c r="F73" s="346">
        <v>7.9601990049751246</v>
      </c>
      <c r="G73" s="346">
        <v>7.7114427860696519</v>
      </c>
      <c r="H73" s="346">
        <v>0.24875621890547264</v>
      </c>
      <c r="I73" s="346">
        <v>14.925373134328359</v>
      </c>
      <c r="J73" s="346" t="s">
        <v>360</v>
      </c>
    </row>
    <row r="74" spans="1:16" s="368" customFormat="1">
      <c r="A74" s="710" t="s">
        <v>438</v>
      </c>
      <c r="B74" s="345">
        <v>100</v>
      </c>
      <c r="C74" s="346">
        <v>18.998682476943348</v>
      </c>
      <c r="D74" s="346">
        <v>3.1225296442687749</v>
      </c>
      <c r="E74" s="346">
        <v>0.51383399209486169</v>
      </c>
      <c r="F74" s="346">
        <v>75.79710144927536</v>
      </c>
      <c r="G74" s="346">
        <v>69.683794466403157</v>
      </c>
      <c r="H74" s="346">
        <v>5.5072463768115938</v>
      </c>
      <c r="I74" s="346">
        <v>1.5810276679841897</v>
      </c>
      <c r="J74" s="346" t="s">
        <v>360</v>
      </c>
    </row>
    <row r="75" spans="1:16" s="368" customFormat="1">
      <c r="A75" s="710" t="s">
        <v>439</v>
      </c>
      <c r="B75" s="345">
        <v>100</v>
      </c>
      <c r="C75" s="346">
        <v>50.847457627118644</v>
      </c>
      <c r="D75" s="346">
        <v>6.2953995157384988</v>
      </c>
      <c r="E75" s="346">
        <v>2.6634382566585955</v>
      </c>
      <c r="F75" s="346">
        <v>36.077481840193705</v>
      </c>
      <c r="G75" s="346">
        <v>34.624697336561745</v>
      </c>
      <c r="H75" s="346">
        <v>1.4527845036319613</v>
      </c>
      <c r="I75" s="346">
        <v>4.358353510895884</v>
      </c>
      <c r="J75" s="346" t="s">
        <v>360</v>
      </c>
    </row>
    <row r="76" spans="1:16" s="368" customFormat="1">
      <c r="A76" s="710" t="s">
        <v>440</v>
      </c>
      <c r="B76" s="345">
        <v>100</v>
      </c>
      <c r="C76" s="346">
        <v>30.443159922928707</v>
      </c>
      <c r="D76" s="346">
        <v>10.982658959537572</v>
      </c>
      <c r="E76" s="346">
        <v>5.3949903660886322</v>
      </c>
      <c r="F76" s="346">
        <v>47.206165703275531</v>
      </c>
      <c r="G76" s="346">
        <v>46.050096339113679</v>
      </c>
      <c r="H76" s="346">
        <v>0.96339113680154143</v>
      </c>
      <c r="I76" s="346">
        <v>5.973025048169557</v>
      </c>
      <c r="J76" s="346" t="s">
        <v>360</v>
      </c>
    </row>
    <row r="77" spans="1:16" s="368" customFormat="1">
      <c r="A77" s="710" t="s">
        <v>441</v>
      </c>
      <c r="B77" s="345">
        <v>100</v>
      </c>
      <c r="C77" s="346">
        <v>6.6679331306990886</v>
      </c>
      <c r="D77" s="346">
        <v>9.1185410334346511</v>
      </c>
      <c r="E77" s="346">
        <v>1.8427051671732524</v>
      </c>
      <c r="F77" s="346">
        <v>77.906534954407292</v>
      </c>
      <c r="G77" s="346">
        <v>70.288753799392097</v>
      </c>
      <c r="H77" s="346">
        <v>7.2188449848024314</v>
      </c>
      <c r="I77" s="346">
        <v>4.4832826747720365</v>
      </c>
      <c r="J77" s="346" t="s">
        <v>360</v>
      </c>
    </row>
    <row r="78" spans="1:16" s="368" customFormat="1">
      <c r="A78" s="710" t="s">
        <v>442</v>
      </c>
      <c r="B78" s="415" t="s">
        <v>358</v>
      </c>
      <c r="C78" s="415" t="s">
        <v>358</v>
      </c>
      <c r="D78" s="415" t="s">
        <v>358</v>
      </c>
      <c r="E78" s="415" t="s">
        <v>358</v>
      </c>
      <c r="F78" s="415" t="s">
        <v>358</v>
      </c>
      <c r="G78" s="415" t="s">
        <v>358</v>
      </c>
      <c r="H78" s="415" t="s">
        <v>358</v>
      </c>
      <c r="I78" s="415" t="s">
        <v>358</v>
      </c>
      <c r="J78" s="346" t="s">
        <v>360</v>
      </c>
    </row>
    <row r="79" spans="1:16" s="368" customFormat="1">
      <c r="A79" s="710" t="s">
        <v>443</v>
      </c>
      <c r="B79" s="345">
        <v>100</v>
      </c>
      <c r="C79" s="346">
        <v>3.5891794997148212</v>
      </c>
      <c r="D79" s="346">
        <v>2.5380917461093455</v>
      </c>
      <c r="E79" s="346">
        <v>0.51332192617941819</v>
      </c>
      <c r="F79" s="346">
        <v>91.900920720280297</v>
      </c>
      <c r="G79" s="346">
        <v>80.518210706428746</v>
      </c>
      <c r="H79" s="346">
        <v>10.466063717102584</v>
      </c>
      <c r="I79" s="346">
        <v>1.4544121241750183</v>
      </c>
      <c r="J79" s="346" t="s">
        <v>360</v>
      </c>
    </row>
    <row r="80" spans="1:16" s="368" customFormat="1">
      <c r="A80" s="710" t="s">
        <v>444</v>
      </c>
      <c r="B80" s="345">
        <v>100</v>
      </c>
      <c r="C80" s="346">
        <v>26.550037222163141</v>
      </c>
      <c r="D80" s="346">
        <v>5.4610230777411468</v>
      </c>
      <c r="E80" s="346">
        <v>8.7153036265021804</v>
      </c>
      <c r="F80" s="346">
        <v>56.115069658619589</v>
      </c>
      <c r="G80" s="346">
        <v>46.947782622567267</v>
      </c>
      <c r="H80" s="346">
        <v>8.8110177602892694</v>
      </c>
      <c r="I80" s="346">
        <v>3.1585664149739445</v>
      </c>
      <c r="J80" s="346" t="s">
        <v>360</v>
      </c>
    </row>
    <row r="81" spans="1:18" s="368" customFormat="1">
      <c r="A81" s="710" t="s">
        <v>445</v>
      </c>
      <c r="B81" s="345">
        <v>100</v>
      </c>
      <c r="C81" s="346">
        <v>8.3746412731541877</v>
      </c>
      <c r="D81" s="346">
        <v>8.0876597965040435</v>
      </c>
      <c r="E81" s="346">
        <v>12.183668145056092</v>
      </c>
      <c r="F81" s="346">
        <v>65.770936603182889</v>
      </c>
      <c r="G81" s="346">
        <v>58.961648839029479</v>
      </c>
      <c r="H81" s="346">
        <v>6.4701278372032354</v>
      </c>
      <c r="I81" s="346">
        <v>5.5830941821027915</v>
      </c>
      <c r="J81" s="346" t="s">
        <v>360</v>
      </c>
    </row>
    <row r="82" spans="1:18" s="368" customFormat="1">
      <c r="A82" s="710" t="s">
        <v>446</v>
      </c>
      <c r="B82" s="415" t="s">
        <v>358</v>
      </c>
      <c r="C82" s="415" t="s">
        <v>358</v>
      </c>
      <c r="D82" s="415" t="s">
        <v>358</v>
      </c>
      <c r="E82" s="415" t="s">
        <v>358</v>
      </c>
      <c r="F82" s="415" t="s">
        <v>358</v>
      </c>
      <c r="G82" s="415" t="s">
        <v>358</v>
      </c>
      <c r="H82" s="415" t="s">
        <v>358</v>
      </c>
      <c r="I82" s="415" t="s">
        <v>358</v>
      </c>
      <c r="J82" s="346" t="s">
        <v>360</v>
      </c>
    </row>
    <row r="83" spans="1:18" s="368" customFormat="1">
      <c r="A83" s="710" t="s">
        <v>447</v>
      </c>
      <c r="B83" s="345">
        <v>100</v>
      </c>
      <c r="C83" s="346">
        <v>20.748699009568575</v>
      </c>
      <c r="D83" s="346">
        <v>3.8945778076212858</v>
      </c>
      <c r="E83" s="346">
        <v>1.0575793184488838</v>
      </c>
      <c r="F83" s="346">
        <v>71.546080241732412</v>
      </c>
      <c r="G83" s="346">
        <v>64.378042638912206</v>
      </c>
      <c r="H83" s="346">
        <v>6.7483632701024003</v>
      </c>
      <c r="I83" s="346">
        <v>2.7362766493201276</v>
      </c>
      <c r="J83" s="346" t="s">
        <v>360</v>
      </c>
    </row>
    <row r="84" spans="1:18" s="368" customFormat="1">
      <c r="A84" s="710" t="s">
        <v>448</v>
      </c>
      <c r="B84" s="345">
        <v>100</v>
      </c>
      <c r="C84" s="346">
        <v>7.9274891774891776</v>
      </c>
      <c r="D84" s="346">
        <v>2.5568181818181817</v>
      </c>
      <c r="E84" s="346">
        <v>5.2895021645021645</v>
      </c>
      <c r="F84" s="346">
        <v>82.210497835497833</v>
      </c>
      <c r="G84" s="346">
        <v>76.59632034632034</v>
      </c>
      <c r="H84" s="346">
        <v>4.991883116883117</v>
      </c>
      <c r="I84" s="346">
        <v>2.002164502164502</v>
      </c>
      <c r="J84" s="346" t="s">
        <v>360</v>
      </c>
    </row>
    <row r="85" spans="1:18" s="368" customFormat="1">
      <c r="A85" s="710" t="s">
        <v>449</v>
      </c>
      <c r="B85" s="345">
        <v>100</v>
      </c>
      <c r="C85" s="346">
        <v>1.9572051516073421</v>
      </c>
      <c r="D85" s="346">
        <v>1.8355136395903053</v>
      </c>
      <c r="E85" s="346">
        <v>0.45634317006388803</v>
      </c>
      <c r="F85" s="346">
        <v>94.39204948788155</v>
      </c>
      <c r="G85" s="346">
        <v>86.106885711388301</v>
      </c>
      <c r="H85" s="346">
        <v>7.4840279890477639</v>
      </c>
      <c r="I85" s="346">
        <v>1.3487475915221581</v>
      </c>
      <c r="J85" s="346" t="s">
        <v>360</v>
      </c>
    </row>
    <row r="86" spans="1:18" s="368" customFormat="1">
      <c r="A86" s="710" t="s">
        <v>450</v>
      </c>
      <c r="B86" s="345">
        <v>100</v>
      </c>
      <c r="C86" s="346">
        <v>5.3321678321678325</v>
      </c>
      <c r="D86" s="346">
        <v>4.6911421911421911</v>
      </c>
      <c r="E86" s="346">
        <v>0.96153846153846156</v>
      </c>
      <c r="F86" s="346">
        <v>85.256410256410263</v>
      </c>
      <c r="G86" s="346">
        <v>76.456876456876458</v>
      </c>
      <c r="H86" s="346">
        <v>8.2459207459207455</v>
      </c>
      <c r="I86" s="346">
        <v>3.7296037296037294</v>
      </c>
      <c r="J86" s="346" t="s">
        <v>360</v>
      </c>
    </row>
    <row r="87" spans="1:18" s="368" customFormat="1" ht="20.149999999999999" customHeight="1">
      <c r="A87" s="710" t="s">
        <v>451</v>
      </c>
      <c r="B87" s="345">
        <v>100</v>
      </c>
      <c r="C87" s="346">
        <v>10.201149425287356</v>
      </c>
      <c r="D87" s="346">
        <v>4.6199276052581446</v>
      </c>
      <c r="E87" s="346">
        <v>2.9338921699371308</v>
      </c>
      <c r="F87" s="346">
        <v>79.91204673906141</v>
      </c>
      <c r="G87" s="346">
        <v>70.523750555661394</v>
      </c>
      <c r="H87" s="346">
        <v>9.3890899853940439</v>
      </c>
      <c r="I87" s="346">
        <v>2.3298088524798373</v>
      </c>
      <c r="J87" s="346" t="s">
        <v>360</v>
      </c>
    </row>
    <row r="88" spans="1:18" ht="13">
      <c r="B88" s="182"/>
      <c r="C88" s="388"/>
      <c r="D88" s="388"/>
      <c r="E88" s="388"/>
      <c r="F88" s="388"/>
      <c r="G88" s="388"/>
      <c r="H88" s="388"/>
      <c r="I88" s="388"/>
      <c r="J88" s="388"/>
    </row>
    <row r="89" spans="1:18" s="374" customFormat="1" ht="33.75" customHeight="1">
      <c r="A89" s="248"/>
      <c r="B89" s="1401" t="s">
        <v>1476</v>
      </c>
      <c r="C89" s="1401"/>
      <c r="D89" s="1401"/>
      <c r="E89" s="1401"/>
      <c r="F89" s="1401"/>
      <c r="G89" s="1401"/>
      <c r="H89" s="1401"/>
      <c r="I89" s="1401"/>
      <c r="J89" s="1401"/>
      <c r="K89" s="371"/>
      <c r="L89" s="371"/>
      <c r="M89" s="371"/>
      <c r="N89" s="371"/>
      <c r="O89" s="371"/>
      <c r="P89" s="371"/>
      <c r="Q89" s="371"/>
      <c r="R89" s="371"/>
    </row>
    <row r="90" spans="1:18">
      <c r="B90" s="1402" t="s">
        <v>1475</v>
      </c>
      <c r="C90" s="1402"/>
      <c r="D90" s="1402"/>
      <c r="E90" s="1402"/>
      <c r="F90" s="1402"/>
      <c r="G90" s="1010"/>
      <c r="H90" s="1010"/>
      <c r="I90" s="1010"/>
      <c r="J90" s="1010"/>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 (N&amp;Y2&amp;YO)-Emissionen*) 2017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9">
    <pageSetUpPr autoPageBreaks="0"/>
  </sheetPr>
  <dimension ref="A1:Z65"/>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53125" defaultRowHeight="12.75" customHeight="1"/>
  <cols>
    <col min="1" max="1" width="25" style="672" customWidth="1"/>
    <col min="2" max="14" width="10.7265625" style="213" customWidth="1"/>
    <col min="15" max="25" width="10.7265625" style="215" customWidth="1"/>
    <col min="26" max="16384" width="11.453125" style="215"/>
  </cols>
  <sheetData>
    <row r="1" spans="1:26" ht="12.75" customHeight="1">
      <c r="A1" s="123" t="s">
        <v>322</v>
      </c>
    </row>
    <row r="3" spans="1:26" ht="13">
      <c r="A3" s="208" t="s">
        <v>1367</v>
      </c>
      <c r="B3" s="699" t="s">
        <v>1312</v>
      </c>
      <c r="C3" s="208"/>
      <c r="D3" s="208"/>
      <c r="E3" s="208"/>
      <c r="F3" s="208"/>
      <c r="G3" s="208"/>
      <c r="H3" s="208"/>
      <c r="I3" s="208"/>
      <c r="J3" s="208"/>
      <c r="K3" s="672"/>
      <c r="L3" s="672"/>
      <c r="M3" s="672"/>
      <c r="N3" s="672"/>
    </row>
    <row r="4" spans="1:26" ht="12.75" customHeight="1">
      <c r="A4" s="208"/>
      <c r="B4" s="208"/>
      <c r="C4" s="208"/>
      <c r="D4" s="208"/>
      <c r="E4" s="208"/>
      <c r="F4" s="222"/>
      <c r="G4" s="210"/>
      <c r="H4" s="210"/>
      <c r="I4" s="210"/>
      <c r="J4" s="208"/>
    </row>
    <row r="5" spans="1:26" ht="12.75" customHeight="1">
      <c r="A5" s="684" t="s">
        <v>433</v>
      </c>
      <c r="B5" s="256">
        <v>1994</v>
      </c>
      <c r="C5" s="256">
        <v>1995</v>
      </c>
      <c r="D5" s="256">
        <v>1996</v>
      </c>
      <c r="E5" s="256">
        <v>1997</v>
      </c>
      <c r="F5" s="256">
        <v>1998</v>
      </c>
      <c r="G5" s="256">
        <v>1999</v>
      </c>
      <c r="H5" s="256">
        <v>2000</v>
      </c>
      <c r="I5" s="256">
        <v>2001</v>
      </c>
      <c r="J5" s="256">
        <v>2002</v>
      </c>
      <c r="K5" s="256">
        <v>2003</v>
      </c>
      <c r="L5" s="256">
        <v>2004</v>
      </c>
      <c r="M5" s="256">
        <v>2005</v>
      </c>
      <c r="N5" s="256">
        <v>2006</v>
      </c>
      <c r="O5" s="256">
        <v>2007</v>
      </c>
      <c r="P5" s="256">
        <v>2008</v>
      </c>
      <c r="Q5" s="256">
        <v>2009</v>
      </c>
      <c r="R5" s="256">
        <v>2010</v>
      </c>
      <c r="S5" s="256">
        <v>2011</v>
      </c>
      <c r="T5" s="256">
        <v>2012</v>
      </c>
      <c r="U5" s="256">
        <v>2013</v>
      </c>
      <c r="V5" s="256">
        <v>2014</v>
      </c>
      <c r="W5" s="515">
        <v>2015</v>
      </c>
      <c r="X5" s="256">
        <v>2016</v>
      </c>
      <c r="Y5" s="784">
        <v>2017</v>
      </c>
    </row>
    <row r="6" spans="1:26" ht="12.75" customHeight="1">
      <c r="A6" s="208"/>
      <c r="B6" s="208"/>
      <c r="C6" s="208"/>
      <c r="D6" s="208"/>
      <c r="E6" s="208"/>
      <c r="F6" s="222"/>
      <c r="G6" s="210"/>
      <c r="H6" s="210"/>
      <c r="I6" s="210"/>
      <c r="J6" s="208"/>
    </row>
    <row r="7" spans="1:26" ht="12.75" customHeight="1">
      <c r="A7" s="208"/>
      <c r="B7" s="1295" t="s">
        <v>434</v>
      </c>
      <c r="C7" s="1295"/>
      <c r="D7" s="1295"/>
      <c r="E7" s="1295"/>
      <c r="F7" s="1295"/>
      <c r="G7" s="1295"/>
      <c r="H7" s="1295" t="s">
        <v>434</v>
      </c>
      <c r="I7" s="1295"/>
      <c r="J7" s="1295"/>
      <c r="K7" s="1295"/>
      <c r="L7" s="1295"/>
      <c r="M7" s="1295"/>
      <c r="N7" s="1295" t="s">
        <v>434</v>
      </c>
      <c r="O7" s="1295"/>
      <c r="P7" s="1295"/>
      <c r="Q7" s="1295"/>
      <c r="R7" s="1295"/>
      <c r="S7" s="1295"/>
      <c r="T7" s="1295" t="s">
        <v>434</v>
      </c>
      <c r="U7" s="1295"/>
      <c r="V7" s="1295"/>
      <c r="W7" s="1295"/>
      <c r="X7" s="1295"/>
      <c r="Y7" s="782"/>
      <c r="Z7" s="52"/>
    </row>
    <row r="8" spans="1:26" ht="12.75" customHeight="1">
      <c r="A8" s="210"/>
      <c r="B8" s="264"/>
      <c r="C8" s="189"/>
      <c r="D8" s="189"/>
      <c r="E8" s="189"/>
      <c r="F8" s="189"/>
      <c r="G8" s="189"/>
      <c r="H8" s="189"/>
      <c r="I8" s="189"/>
      <c r="J8" s="189"/>
      <c r="K8" s="264"/>
      <c r="L8" s="264"/>
      <c r="M8" s="264"/>
      <c r="N8" s="264"/>
      <c r="O8" s="264"/>
      <c r="P8" s="264"/>
      <c r="Q8" s="264"/>
      <c r="R8" s="264"/>
      <c r="S8" s="264"/>
      <c r="T8" s="264"/>
      <c r="U8" s="264"/>
      <c r="V8" s="264"/>
      <c r="W8" s="516"/>
      <c r="X8" s="264"/>
      <c r="Y8" s="516"/>
    </row>
    <row r="9" spans="1:26" ht="12.5">
      <c r="A9" s="716" t="s">
        <v>435</v>
      </c>
      <c r="B9" s="244">
        <v>96157.729900000006</v>
      </c>
      <c r="C9" s="838">
        <v>100347.9957</v>
      </c>
      <c r="D9" s="244">
        <v>104850.5433</v>
      </c>
      <c r="E9" s="838">
        <v>101254.9057</v>
      </c>
      <c r="F9" s="244">
        <v>102900.4522</v>
      </c>
      <c r="G9" s="838">
        <v>100050.69990000001</v>
      </c>
      <c r="H9" s="244">
        <v>96564.816300000006</v>
      </c>
      <c r="I9" s="838">
        <v>102647.38800000001</v>
      </c>
      <c r="J9" s="244">
        <v>98034.146699999998</v>
      </c>
      <c r="K9" s="838">
        <v>99058.468099999998</v>
      </c>
      <c r="L9" s="244">
        <v>98217.106799999994</v>
      </c>
      <c r="M9" s="838">
        <v>101163.14350000001</v>
      </c>
      <c r="N9" s="244">
        <v>102332.4987</v>
      </c>
      <c r="O9" s="1155">
        <v>93137.731899999999</v>
      </c>
      <c r="P9" s="1155">
        <v>95537.488700000002</v>
      </c>
      <c r="Q9" s="1155">
        <v>87773.380099999995</v>
      </c>
      <c r="R9" s="1155">
        <v>89596.679099999994</v>
      </c>
      <c r="S9" s="1155">
        <v>87341.9804</v>
      </c>
      <c r="T9" s="1155">
        <v>86472.882899999997</v>
      </c>
      <c r="U9" s="1155">
        <v>92856.876499999998</v>
      </c>
      <c r="V9" s="1155">
        <v>86746.600399999996</v>
      </c>
      <c r="W9" s="1155">
        <v>88787.4041</v>
      </c>
      <c r="X9" s="1155">
        <v>91398.723400000003</v>
      </c>
      <c r="Y9" s="1155">
        <v>92187.363500000007</v>
      </c>
    </row>
    <row r="10" spans="1:26" ht="12.75" customHeight="1">
      <c r="A10" s="716" t="s">
        <v>436</v>
      </c>
      <c r="B10" s="838">
        <v>115963.89139999999</v>
      </c>
      <c r="C10" s="1155">
        <v>117737.3806</v>
      </c>
      <c r="D10" s="838">
        <v>123544.45299999999</v>
      </c>
      <c r="E10" s="1155">
        <v>120754.9005</v>
      </c>
      <c r="F10" s="838">
        <v>123469.5812</v>
      </c>
      <c r="G10" s="1155">
        <v>121426.6633</v>
      </c>
      <c r="H10" s="838">
        <v>119088.1888</v>
      </c>
      <c r="I10" s="1155">
        <v>121994.4849</v>
      </c>
      <c r="J10" s="838">
        <v>115121.61629999999</v>
      </c>
      <c r="K10" s="1155">
        <v>114493.042</v>
      </c>
      <c r="L10" s="838">
        <v>114310.30070000001</v>
      </c>
      <c r="M10" s="1155">
        <v>110947.89810000001</v>
      </c>
      <c r="N10" s="838">
        <v>112990.23789999999</v>
      </c>
      <c r="O10" s="1155">
        <v>103364.09110000001</v>
      </c>
      <c r="P10" s="1155">
        <v>110349.68829999999</v>
      </c>
      <c r="Q10" s="856">
        <v>106934.512</v>
      </c>
      <c r="R10" s="856">
        <v>111806.8005</v>
      </c>
      <c r="S10" s="856">
        <v>109714.87579999999</v>
      </c>
      <c r="T10" s="856">
        <v>109394.6732</v>
      </c>
      <c r="U10" s="856">
        <v>110448.1632</v>
      </c>
      <c r="V10" s="856">
        <v>103671.321</v>
      </c>
      <c r="W10" s="856">
        <v>107771.3852</v>
      </c>
      <c r="X10" s="856">
        <v>110958.33409999999</v>
      </c>
      <c r="Y10" s="856">
        <v>110953.69809999999</v>
      </c>
    </row>
    <row r="11" spans="1:26" ht="12.75" customHeight="1">
      <c r="A11" s="716" t="s">
        <v>437</v>
      </c>
      <c r="B11" s="244">
        <v>30444.173200000001</v>
      </c>
      <c r="C11" s="838">
        <v>29964.062000000002</v>
      </c>
      <c r="D11" s="244">
        <v>30513.933099999998</v>
      </c>
      <c r="E11" s="838">
        <v>28752.543699999998</v>
      </c>
      <c r="F11" s="244">
        <v>27863.976900000001</v>
      </c>
      <c r="G11" s="838">
        <v>29232.420300000002</v>
      </c>
      <c r="H11" s="244">
        <v>28998.874500000002</v>
      </c>
      <c r="I11" s="838">
        <v>30067.112099999998</v>
      </c>
      <c r="J11" s="244">
        <v>27068.116900000001</v>
      </c>
      <c r="K11" s="838">
        <v>27096.215899999999</v>
      </c>
      <c r="L11" s="244">
        <v>25816.2948</v>
      </c>
      <c r="M11" s="838">
        <v>25443.706600000001</v>
      </c>
      <c r="N11" s="244">
        <v>25477.977800000001</v>
      </c>
      <c r="O11" s="1155">
        <v>22203.5183</v>
      </c>
      <c r="P11" s="1155">
        <v>23546.512500000001</v>
      </c>
      <c r="Q11" s="1155">
        <v>23045.144</v>
      </c>
      <c r="R11" s="1155">
        <v>25141.920300000002</v>
      </c>
      <c r="S11" s="1155">
        <v>22135.165000000001</v>
      </c>
      <c r="T11" s="1155">
        <v>22370.306400000001</v>
      </c>
      <c r="U11" s="1155">
        <v>23324.152699999999</v>
      </c>
      <c r="V11" s="1155">
        <v>21766.596600000001</v>
      </c>
      <c r="W11" s="1155">
        <v>21005.239300000001</v>
      </c>
      <c r="X11" s="1155">
        <v>21723.2107</v>
      </c>
      <c r="Y11" s="1155">
        <v>21794.481</v>
      </c>
    </row>
    <row r="12" spans="1:26" ht="12.75" customHeight="1">
      <c r="A12" s="716" t="s">
        <v>438</v>
      </c>
      <c r="B12" s="838">
        <v>50674.741099999999</v>
      </c>
      <c r="C12" s="1155">
        <v>49860.620499999997</v>
      </c>
      <c r="D12" s="838">
        <v>50490.510999999999</v>
      </c>
      <c r="E12" s="1155">
        <v>51113.224499999997</v>
      </c>
      <c r="F12" s="838">
        <v>57973.704400000002</v>
      </c>
      <c r="G12" s="1155">
        <v>57110.778200000001</v>
      </c>
      <c r="H12" s="838">
        <v>59368.239099999999</v>
      </c>
      <c r="I12" s="1155">
        <v>59889.0314</v>
      </c>
      <c r="J12" s="838">
        <v>60578.609400000001</v>
      </c>
      <c r="K12" s="1155">
        <v>57456.701300000001</v>
      </c>
      <c r="L12" s="838">
        <v>59038.955099999999</v>
      </c>
      <c r="M12" s="1155">
        <v>60522.678800000002</v>
      </c>
      <c r="N12" s="838">
        <v>59117.2811</v>
      </c>
      <c r="O12" s="838">
        <v>55382.934300000001</v>
      </c>
      <c r="P12" s="838">
        <v>57368.338300000003</v>
      </c>
      <c r="Q12" s="838">
        <v>53794.393799999998</v>
      </c>
      <c r="R12" s="838">
        <v>56752.049099999997</v>
      </c>
      <c r="S12" s="838">
        <v>56840.518900000003</v>
      </c>
      <c r="T12" s="838">
        <v>57624.993799999997</v>
      </c>
      <c r="U12" s="838">
        <v>57469.484199999999</v>
      </c>
      <c r="V12" s="838">
        <v>56193.388200000001</v>
      </c>
      <c r="W12" s="838">
        <v>55641.495300000002</v>
      </c>
      <c r="X12" s="838">
        <v>56545.859900000003</v>
      </c>
      <c r="Y12" s="838">
        <v>56873.611199999999</v>
      </c>
    </row>
    <row r="13" spans="1:26" ht="12.75" customHeight="1">
      <c r="A13" s="716" t="s">
        <v>439</v>
      </c>
      <c r="B13" s="244">
        <v>15566.6103</v>
      </c>
      <c r="C13" s="838">
        <v>15572.763499999999</v>
      </c>
      <c r="D13" s="244">
        <v>16559.828799999999</v>
      </c>
      <c r="E13" s="838">
        <v>16408.987000000001</v>
      </c>
      <c r="F13" s="244">
        <v>15944.8439</v>
      </c>
      <c r="G13" s="838">
        <v>14776.340700000001</v>
      </c>
      <c r="H13" s="244">
        <v>15901.8601</v>
      </c>
      <c r="I13" s="838">
        <v>15992.2122</v>
      </c>
      <c r="J13" s="244">
        <v>15745.0854</v>
      </c>
      <c r="K13" s="838">
        <v>16432.812000000002</v>
      </c>
      <c r="L13" s="244">
        <v>14779.8387</v>
      </c>
      <c r="M13" s="838">
        <v>13872.6569</v>
      </c>
      <c r="N13" s="244">
        <v>14376.447200000001</v>
      </c>
      <c r="O13" s="244">
        <v>15259.689</v>
      </c>
      <c r="P13" s="244">
        <v>14819.3704</v>
      </c>
      <c r="Q13" s="244">
        <v>14268.939</v>
      </c>
      <c r="R13" s="244">
        <v>15744.414199999999</v>
      </c>
      <c r="S13" s="244">
        <v>14780.9154</v>
      </c>
      <c r="T13" s="244">
        <v>14841.709699999999</v>
      </c>
      <c r="U13" s="244">
        <v>14952.9797</v>
      </c>
      <c r="V13" s="244">
        <v>14484.580099999999</v>
      </c>
      <c r="W13" s="244">
        <v>14798.004999999999</v>
      </c>
      <c r="X13" s="244">
        <v>14526.2166</v>
      </c>
      <c r="Y13" s="244">
        <v>15382.5525</v>
      </c>
    </row>
    <row r="14" spans="1:26" ht="12.75" customHeight="1">
      <c r="A14" s="716" t="s">
        <v>440</v>
      </c>
      <c r="B14" s="244">
        <v>17911.284</v>
      </c>
      <c r="C14" s="244">
        <v>18144.4764</v>
      </c>
      <c r="D14" s="244">
        <v>19633.399099999999</v>
      </c>
      <c r="E14" s="244">
        <v>18834.3773</v>
      </c>
      <c r="F14" s="838" t="s">
        <v>356</v>
      </c>
      <c r="G14" s="838" t="s">
        <v>356</v>
      </c>
      <c r="H14" s="838" t="s">
        <v>356</v>
      </c>
      <c r="I14" s="838" t="s">
        <v>356</v>
      </c>
      <c r="J14" s="838" t="s">
        <v>356</v>
      </c>
      <c r="K14" s="856">
        <v>17267.5321</v>
      </c>
      <c r="L14" s="856">
        <v>17126.679</v>
      </c>
      <c r="M14" s="856">
        <v>16673.000599999999</v>
      </c>
      <c r="N14" s="856">
        <v>16994.341199999999</v>
      </c>
      <c r="O14" s="244">
        <v>16267.7997</v>
      </c>
      <c r="P14" s="244">
        <v>16136.3624</v>
      </c>
      <c r="Q14" s="244">
        <v>16088.439899999999</v>
      </c>
      <c r="R14" s="244">
        <v>16603.581999999999</v>
      </c>
      <c r="S14" s="244">
        <v>15772.755800000001</v>
      </c>
      <c r="T14" s="244">
        <v>15665.5452</v>
      </c>
      <c r="U14" s="244">
        <v>15165.3364</v>
      </c>
      <c r="V14" s="244">
        <v>16290.0137</v>
      </c>
      <c r="W14" s="244">
        <v>19290.782899999998</v>
      </c>
      <c r="X14" s="244">
        <v>19785.1018</v>
      </c>
      <c r="Y14" s="244">
        <v>20334.290099999998</v>
      </c>
    </row>
    <row r="15" spans="1:26" ht="12.75" customHeight="1">
      <c r="A15" s="716" t="s">
        <v>492</v>
      </c>
      <c r="B15" s="244">
        <v>74842.538199999995</v>
      </c>
      <c r="C15" s="244">
        <v>75165.420700000002</v>
      </c>
      <c r="D15" s="244">
        <v>79930.980200000005</v>
      </c>
      <c r="E15" s="244">
        <v>77012.237800000003</v>
      </c>
      <c r="F15" s="244">
        <v>76629.353400000007</v>
      </c>
      <c r="G15" s="244">
        <v>74021.268500000006</v>
      </c>
      <c r="H15" s="244">
        <v>75743.551800000001</v>
      </c>
      <c r="I15" s="244">
        <v>78383.122799999997</v>
      </c>
      <c r="J15" s="244">
        <v>74878.304199999999</v>
      </c>
      <c r="K15" s="244">
        <v>75796.142200000002</v>
      </c>
      <c r="L15" s="244">
        <v>74851.539300000004</v>
      </c>
      <c r="M15" s="244">
        <v>74725.709600000002</v>
      </c>
      <c r="N15" s="244">
        <v>73066.424799999993</v>
      </c>
      <c r="O15" s="244">
        <v>69979.699200000003</v>
      </c>
      <c r="P15" s="244">
        <v>71828.807400000005</v>
      </c>
      <c r="Q15" s="244">
        <v>67454.803799999994</v>
      </c>
      <c r="R15" s="856">
        <v>69241.323600000003</v>
      </c>
      <c r="S15" s="856">
        <v>66069.079500000007</v>
      </c>
      <c r="T15" s="856">
        <v>67284.413100000005</v>
      </c>
      <c r="U15" s="856">
        <v>67444.058199999999</v>
      </c>
      <c r="V15" s="856">
        <v>65476.97</v>
      </c>
      <c r="W15" s="856">
        <v>68128.970300000001</v>
      </c>
      <c r="X15" s="856">
        <v>70268.942299999995</v>
      </c>
      <c r="Y15" s="244">
        <v>69609.849600000001</v>
      </c>
    </row>
    <row r="16" spans="1:26" ht="12.75" customHeight="1">
      <c r="A16" s="716" t="s">
        <v>442</v>
      </c>
      <c r="B16" s="838">
        <v>12332.8212</v>
      </c>
      <c r="C16" s="838">
        <v>13277.087</v>
      </c>
      <c r="D16" s="838">
        <v>15035.0304</v>
      </c>
      <c r="E16" s="838">
        <v>13982.4751</v>
      </c>
      <c r="F16" s="838">
        <v>13699.018599999999</v>
      </c>
      <c r="G16" s="1155">
        <v>13994.402099999999</v>
      </c>
      <c r="H16" s="838">
        <v>13564.0975</v>
      </c>
      <c r="I16" s="1155">
        <v>14108.161599999999</v>
      </c>
      <c r="J16" s="838">
        <v>14390.0679</v>
      </c>
      <c r="K16" s="1155">
        <v>13946.1625</v>
      </c>
      <c r="L16" s="838">
        <v>14167.078799999999</v>
      </c>
      <c r="M16" s="1155">
        <v>13562.6693</v>
      </c>
      <c r="N16" s="1155">
        <v>14464.7426</v>
      </c>
      <c r="O16" s="1155">
        <v>13232.2438</v>
      </c>
      <c r="P16" s="1155">
        <v>14295.939399999999</v>
      </c>
      <c r="Q16" s="1155">
        <v>12926.164199999999</v>
      </c>
      <c r="R16" s="1155">
        <v>14366.003000000001</v>
      </c>
      <c r="S16" s="1155">
        <v>13626.2312</v>
      </c>
      <c r="T16" s="1155">
        <v>14335.349700000001</v>
      </c>
      <c r="U16" s="1155">
        <v>13824.376399999999</v>
      </c>
      <c r="V16" s="1155">
        <v>13624.472599999999</v>
      </c>
      <c r="W16" s="856" t="s">
        <v>358</v>
      </c>
      <c r="X16" s="856" t="s">
        <v>358</v>
      </c>
      <c r="Y16" s="856" t="s">
        <v>358</v>
      </c>
    </row>
    <row r="17" spans="1:26" ht="12.75" customHeight="1">
      <c r="A17" s="716" t="s">
        <v>443</v>
      </c>
      <c r="B17" s="244">
        <v>98182.513000000006</v>
      </c>
      <c r="C17" s="838" t="s">
        <v>356</v>
      </c>
      <c r="D17" s="856">
        <v>99765.295800000007</v>
      </c>
      <c r="E17" s="838" t="s">
        <v>356</v>
      </c>
      <c r="F17" s="244">
        <v>101431.41220000001</v>
      </c>
      <c r="G17" s="838" t="s">
        <v>356</v>
      </c>
      <c r="H17" s="244">
        <v>93852.066000000006</v>
      </c>
      <c r="I17" s="838" t="s">
        <v>356</v>
      </c>
      <c r="J17" s="244">
        <v>92251.504300000001</v>
      </c>
      <c r="K17" s="838" t="s">
        <v>356</v>
      </c>
      <c r="L17" s="244">
        <v>90732.077900000004</v>
      </c>
      <c r="M17" s="838" t="s">
        <v>356</v>
      </c>
      <c r="N17" s="1155">
        <v>91634.1777</v>
      </c>
      <c r="O17" s="838" t="s">
        <v>356</v>
      </c>
      <c r="P17" s="1155">
        <v>91090.584600000002</v>
      </c>
      <c r="Q17" s="856">
        <v>86634.443700000003</v>
      </c>
      <c r="R17" s="1155">
        <v>89385.040699999998</v>
      </c>
      <c r="S17" s="1155">
        <v>87101.928499999995</v>
      </c>
      <c r="T17" s="1155">
        <v>83805.671700000006</v>
      </c>
      <c r="U17" s="1155">
        <v>84895.448499999999</v>
      </c>
      <c r="V17" s="1155">
        <v>85687.728900000002</v>
      </c>
      <c r="W17" s="1155">
        <v>85057.908899999995</v>
      </c>
      <c r="X17" s="1155">
        <v>86208.015599999999</v>
      </c>
      <c r="Y17" s="1155">
        <v>85941.929699999993</v>
      </c>
    </row>
    <row r="18" spans="1:26" ht="12.75" customHeight="1">
      <c r="A18" s="716" t="s">
        <v>444</v>
      </c>
      <c r="B18" s="838">
        <v>322666.96950000001</v>
      </c>
      <c r="C18" s="1155">
        <v>330840.27179999999</v>
      </c>
      <c r="D18" s="838">
        <v>341805.4106</v>
      </c>
      <c r="E18" s="1155">
        <v>335878.44439999998</v>
      </c>
      <c r="F18" s="838">
        <v>332686.24209999997</v>
      </c>
      <c r="G18" s="1155">
        <v>321568.00069999998</v>
      </c>
      <c r="H18" s="838">
        <v>320562.4423</v>
      </c>
      <c r="I18" s="1155">
        <v>327096.27590000001</v>
      </c>
      <c r="J18" s="838">
        <v>320064.2083</v>
      </c>
      <c r="K18" s="1155">
        <v>321555.22700000001</v>
      </c>
      <c r="L18" s="838">
        <v>316433.39559999999</v>
      </c>
      <c r="M18" s="1155">
        <v>309830.56359999999</v>
      </c>
      <c r="N18" s="1155">
        <v>315826.86589999998</v>
      </c>
      <c r="O18" s="1155">
        <v>315046.0649</v>
      </c>
      <c r="P18" s="1155">
        <v>318105.90500000003</v>
      </c>
      <c r="Q18" s="1155">
        <v>290143.47450000001</v>
      </c>
      <c r="R18" s="1155">
        <v>301577.44410000002</v>
      </c>
      <c r="S18" s="1155">
        <v>288096.90139999997</v>
      </c>
      <c r="T18" s="1155">
        <v>290567.10479999997</v>
      </c>
      <c r="U18" s="1155">
        <v>291513.26559999998</v>
      </c>
      <c r="V18" s="1155">
        <v>281518.74489999999</v>
      </c>
      <c r="W18" s="1155">
        <v>277631.114</v>
      </c>
      <c r="X18" s="1155">
        <v>283397.09159999999</v>
      </c>
      <c r="Y18" s="856" t="s">
        <v>358</v>
      </c>
    </row>
    <row r="19" spans="1:26" ht="12.75" customHeight="1">
      <c r="A19" s="716" t="s">
        <v>445</v>
      </c>
      <c r="B19" s="838">
        <v>40161.349199999997</v>
      </c>
      <c r="C19" s="838">
        <v>41885.567499999997</v>
      </c>
      <c r="D19" s="838">
        <v>42002.916299999997</v>
      </c>
      <c r="E19" s="838">
        <v>41498.033900000002</v>
      </c>
      <c r="F19" s="838">
        <v>42483.809500000003</v>
      </c>
      <c r="G19" s="838">
        <v>41731.134899999997</v>
      </c>
      <c r="H19" s="838">
        <v>39998.498500000002</v>
      </c>
      <c r="I19" s="838">
        <v>41162.507899999997</v>
      </c>
      <c r="J19" s="838">
        <v>38892.201000000001</v>
      </c>
      <c r="K19" s="838">
        <v>37405.111299999997</v>
      </c>
      <c r="L19" s="838">
        <v>37414.250200000002</v>
      </c>
      <c r="M19" s="1155">
        <v>37496.338900000002</v>
      </c>
      <c r="N19" s="1155">
        <v>39017.246400000004</v>
      </c>
      <c r="O19" s="1155">
        <v>37553.809200000003</v>
      </c>
      <c r="P19" s="1155">
        <v>39713.9211</v>
      </c>
      <c r="Q19" s="1155">
        <v>38203.3197</v>
      </c>
      <c r="R19" s="856">
        <v>39707.699500000002</v>
      </c>
      <c r="S19" s="856">
        <v>36817.753499999999</v>
      </c>
      <c r="T19" s="856">
        <v>36799.495999999999</v>
      </c>
      <c r="U19" s="856">
        <v>38408.1011</v>
      </c>
      <c r="V19" s="856">
        <v>36207.435100000002</v>
      </c>
      <c r="W19" s="856">
        <v>36969.371099999997</v>
      </c>
      <c r="X19" s="856">
        <v>37735.995300000002</v>
      </c>
      <c r="Y19" s="856">
        <v>38172.292600000001</v>
      </c>
    </row>
    <row r="20" spans="1:26" ht="12.75" customHeight="1">
      <c r="A20" s="716" t="s">
        <v>446</v>
      </c>
      <c r="B20" s="838">
        <v>26645.549299999999</v>
      </c>
      <c r="C20" s="838">
        <v>25540.694500000001</v>
      </c>
      <c r="D20" s="838">
        <v>26132.613000000001</v>
      </c>
      <c r="E20" s="838">
        <v>24046.188300000002</v>
      </c>
      <c r="F20" s="838">
        <v>26197.1531</v>
      </c>
      <c r="G20" s="838">
        <v>25109.085200000001</v>
      </c>
      <c r="H20" s="838">
        <v>25586.160100000001</v>
      </c>
      <c r="I20" s="838">
        <v>25536.443599999999</v>
      </c>
      <c r="J20" s="838">
        <v>25283.9732</v>
      </c>
      <c r="K20" s="838">
        <v>25563.942999999999</v>
      </c>
      <c r="L20" s="838">
        <v>25892.456999999999</v>
      </c>
      <c r="M20" s="1155">
        <v>26826.147000000001</v>
      </c>
      <c r="N20" s="1155">
        <v>25880.2948</v>
      </c>
      <c r="O20" s="1155">
        <v>27634.812999999998</v>
      </c>
      <c r="P20" s="1155">
        <v>24953.413199999999</v>
      </c>
      <c r="Q20" s="1155">
        <v>20389.9997</v>
      </c>
      <c r="R20" s="1155">
        <v>21220.774799999999</v>
      </c>
      <c r="S20" s="1155">
        <v>22756.7768</v>
      </c>
      <c r="T20" s="1155">
        <v>23604.6139</v>
      </c>
      <c r="U20" s="1155">
        <v>24945.512599999998</v>
      </c>
      <c r="V20" s="1155">
        <v>22724.747299999999</v>
      </c>
      <c r="W20" s="1155">
        <v>23465.2628</v>
      </c>
      <c r="X20" s="856" t="s">
        <v>358</v>
      </c>
      <c r="Y20" s="856" t="s">
        <v>358</v>
      </c>
    </row>
    <row r="21" spans="1:26" ht="12.75" customHeight="1">
      <c r="A21" s="716" t="s">
        <v>447</v>
      </c>
      <c r="B21" s="244">
        <v>59452.506000000001</v>
      </c>
      <c r="C21" s="838">
        <v>59310.568599999999</v>
      </c>
      <c r="D21" s="244">
        <v>56499.309500000003</v>
      </c>
      <c r="E21" s="838">
        <v>52239.073100000001</v>
      </c>
      <c r="F21" s="244">
        <v>41726.6077</v>
      </c>
      <c r="G21" s="838">
        <v>40217.572399999997</v>
      </c>
      <c r="H21" s="244">
        <v>44557.308100000002</v>
      </c>
      <c r="I21" s="838">
        <v>50654.293799999999</v>
      </c>
      <c r="J21" s="244">
        <v>50948.950900000003</v>
      </c>
      <c r="K21" s="838">
        <v>51102.084199999998</v>
      </c>
      <c r="L21" s="244">
        <v>50123.404499999997</v>
      </c>
      <c r="M21" s="838">
        <v>48967.102899999998</v>
      </c>
      <c r="N21" s="1155">
        <v>50322.885600000001</v>
      </c>
      <c r="O21" s="1155">
        <v>48301.341</v>
      </c>
      <c r="P21" s="1155">
        <v>48939.631300000001</v>
      </c>
      <c r="Q21" s="1155">
        <v>49693.819300000003</v>
      </c>
      <c r="R21" s="1155">
        <v>50642.09</v>
      </c>
      <c r="S21" s="1155">
        <v>47620.197099999998</v>
      </c>
      <c r="T21" s="1155">
        <v>49882.282099999997</v>
      </c>
      <c r="U21" s="1155">
        <v>52301.169399999999</v>
      </c>
      <c r="V21" s="1155">
        <v>51550.461199999998</v>
      </c>
      <c r="W21" s="1155">
        <v>51133.7618</v>
      </c>
      <c r="X21" s="1155">
        <v>52036.415300000001</v>
      </c>
      <c r="Y21" s="1155">
        <v>54020.110699999997</v>
      </c>
    </row>
    <row r="22" spans="1:26" ht="12.75" customHeight="1">
      <c r="A22" s="716" t="s">
        <v>448</v>
      </c>
      <c r="B22" s="838">
        <v>30492.761699999999</v>
      </c>
      <c r="C22" s="1155">
        <v>30901.1682</v>
      </c>
      <c r="D22" s="838">
        <v>30927.710299999999</v>
      </c>
      <c r="E22" s="1155">
        <v>29765.8197</v>
      </c>
      <c r="F22" s="838">
        <v>30075.765100000001</v>
      </c>
      <c r="G22" s="1155">
        <v>31934.3894</v>
      </c>
      <c r="H22" s="838">
        <v>31285.309099999999</v>
      </c>
      <c r="I22" s="1155">
        <v>31976.4931</v>
      </c>
      <c r="J22" s="838">
        <v>32157.350900000001</v>
      </c>
      <c r="K22" s="1155">
        <v>32231.452300000001</v>
      </c>
      <c r="L22" s="838">
        <v>31671.517400000001</v>
      </c>
      <c r="M22" s="1155">
        <v>32551.553199999998</v>
      </c>
      <c r="N22" s="838">
        <v>32970.887900000002</v>
      </c>
      <c r="O22" s="1155">
        <v>31655.444500000001</v>
      </c>
      <c r="P22" s="1155">
        <v>32469.172999999999</v>
      </c>
      <c r="Q22" s="1155">
        <v>32372.496800000001</v>
      </c>
      <c r="R22" s="1155">
        <v>33817.952299999997</v>
      </c>
      <c r="S22" s="1155">
        <v>33124.982799999998</v>
      </c>
      <c r="T22" s="1155">
        <v>33656.542600000001</v>
      </c>
      <c r="U22" s="1155">
        <v>33044.746800000001</v>
      </c>
      <c r="V22" s="1155">
        <v>31259.5795</v>
      </c>
      <c r="W22" s="1155">
        <v>30821.425299999999</v>
      </c>
      <c r="X22" s="1155">
        <v>31337.446400000001</v>
      </c>
      <c r="Y22" s="1155">
        <v>30709.423599999998</v>
      </c>
    </row>
    <row r="23" spans="1:26" ht="12.75" customHeight="1">
      <c r="A23" s="716" t="s">
        <v>449</v>
      </c>
      <c r="B23" s="244">
        <v>31006.034</v>
      </c>
      <c r="C23" s="838">
        <v>29835.371299999999</v>
      </c>
      <c r="D23" s="244">
        <v>30751.690200000001</v>
      </c>
      <c r="E23" s="838">
        <v>29810.126899999999</v>
      </c>
      <c r="F23" s="244">
        <v>29476.8815</v>
      </c>
      <c r="G23" s="838">
        <v>28773.8351</v>
      </c>
      <c r="H23" s="244">
        <v>28351.3799</v>
      </c>
      <c r="I23" s="838">
        <v>29664.439299999998</v>
      </c>
      <c r="J23" s="244">
        <v>28004.160800000001</v>
      </c>
      <c r="K23" s="838">
        <v>28230.287</v>
      </c>
      <c r="L23" s="244">
        <v>27204.1309</v>
      </c>
      <c r="M23" s="838">
        <v>25738.638999999999</v>
      </c>
      <c r="N23" s="838">
        <v>25874.5334</v>
      </c>
      <c r="O23" s="838">
        <v>23082.257000000001</v>
      </c>
      <c r="P23" s="838">
        <v>24582.828099999999</v>
      </c>
      <c r="Q23" s="838">
        <v>24178.213</v>
      </c>
      <c r="R23" s="838">
        <v>25414.983899999999</v>
      </c>
      <c r="S23" s="838">
        <v>23366.887299999999</v>
      </c>
      <c r="T23" s="838">
        <v>23674.162499999999</v>
      </c>
      <c r="U23" s="838">
        <v>23867.475299999998</v>
      </c>
      <c r="V23" s="838">
        <v>22640.416099999999</v>
      </c>
      <c r="W23" s="838">
        <v>22689.108400000001</v>
      </c>
      <c r="X23" s="838">
        <v>22693.643199999999</v>
      </c>
      <c r="Y23" s="838">
        <v>23282.070599999999</v>
      </c>
    </row>
    <row r="24" spans="1:26" ht="12.75" customHeight="1">
      <c r="A24" s="716" t="s">
        <v>450</v>
      </c>
      <c r="B24" s="838">
        <v>16950.401600000001</v>
      </c>
      <c r="C24" s="1155">
        <v>17119.9843</v>
      </c>
      <c r="D24" s="838">
        <v>18078.384999999998</v>
      </c>
      <c r="E24" s="1155">
        <v>17402.3518</v>
      </c>
      <c r="F24" s="838">
        <v>17442.087299999999</v>
      </c>
      <c r="G24" s="1155">
        <v>17182.766800000001</v>
      </c>
      <c r="H24" s="838">
        <v>16796.393</v>
      </c>
      <c r="I24" s="1155">
        <v>17259.216899999999</v>
      </c>
      <c r="J24" s="838">
        <v>17048.732</v>
      </c>
      <c r="K24" s="1155">
        <v>17151.048299999999</v>
      </c>
      <c r="L24" s="838">
        <v>17087.717799999999</v>
      </c>
      <c r="M24" s="1155">
        <v>16664.732899999999</v>
      </c>
      <c r="N24" s="838">
        <v>16531.996500000001</v>
      </c>
      <c r="O24" s="838">
        <v>15261.9601</v>
      </c>
      <c r="P24" s="838">
        <v>15931.1306</v>
      </c>
      <c r="Q24" s="838">
        <v>15446.8914</v>
      </c>
      <c r="R24" s="838">
        <v>15739.737800000001</v>
      </c>
      <c r="S24" s="838">
        <v>14672.367899999999</v>
      </c>
      <c r="T24" s="838">
        <v>15051.9028</v>
      </c>
      <c r="U24" s="838">
        <v>15328.152599999999</v>
      </c>
      <c r="V24" s="838">
        <v>14399.769200000001</v>
      </c>
      <c r="W24" s="838">
        <v>14636.345799999999</v>
      </c>
      <c r="X24" s="838">
        <v>15257.8318</v>
      </c>
      <c r="Y24" s="838">
        <v>15346.072</v>
      </c>
    </row>
    <row r="25" spans="1:26" s="62" customFormat="1" ht="12.5">
      <c r="A25" s="64"/>
      <c r="B25" s="196"/>
      <c r="C25" s="196"/>
      <c r="D25" s="196"/>
      <c r="E25" s="196"/>
      <c r="F25" s="196"/>
      <c r="G25" s="196"/>
      <c r="H25" s="196"/>
      <c r="I25" s="196"/>
      <c r="J25" s="191"/>
      <c r="K25" s="191"/>
      <c r="L25" s="191"/>
      <c r="M25" s="191"/>
      <c r="N25" s="191"/>
      <c r="O25" s="191"/>
      <c r="P25" s="191"/>
      <c r="Q25" s="191"/>
      <c r="R25" s="191"/>
      <c r="S25" s="191"/>
      <c r="T25" s="191"/>
      <c r="U25" s="191"/>
      <c r="V25" s="191"/>
      <c r="W25" s="191"/>
      <c r="X25" s="191"/>
      <c r="Y25" s="191"/>
    </row>
    <row r="26" spans="1:26" s="62" customFormat="1" ht="26.25" customHeight="1">
      <c r="A26" s="64"/>
      <c r="B26" s="1296" t="s">
        <v>482</v>
      </c>
      <c r="C26" s="1296"/>
      <c r="D26" s="1296"/>
      <c r="E26" s="1296"/>
      <c r="F26" s="1296"/>
      <c r="G26" s="1296"/>
      <c r="H26" s="1296" t="s">
        <v>496</v>
      </c>
      <c r="I26" s="1296"/>
      <c r="J26" s="1296"/>
      <c r="K26" s="1296"/>
      <c r="L26" s="1296"/>
      <c r="M26" s="1296"/>
      <c r="N26" s="1296" t="s">
        <v>496</v>
      </c>
      <c r="O26" s="1296"/>
      <c r="P26" s="1296"/>
      <c r="Q26" s="1296"/>
      <c r="R26" s="1296"/>
      <c r="S26" s="1296"/>
      <c r="T26" s="1296" t="s">
        <v>496</v>
      </c>
      <c r="U26" s="1296"/>
      <c r="V26" s="1296"/>
      <c r="W26" s="1296"/>
      <c r="X26" s="1296"/>
      <c r="Y26" s="783"/>
      <c r="Z26" s="52"/>
    </row>
    <row r="27" spans="1:26" s="62" customFormat="1" ht="12.5">
      <c r="A27" s="64"/>
      <c r="B27" s="196"/>
      <c r="C27" s="196"/>
      <c r="D27" s="196"/>
      <c r="E27" s="196"/>
      <c r="F27" s="196"/>
      <c r="G27" s="196"/>
      <c r="H27" s="196"/>
      <c r="I27" s="196"/>
      <c r="J27" s="196"/>
      <c r="K27" s="196"/>
      <c r="L27" s="196"/>
      <c r="M27" s="196"/>
      <c r="N27" s="196"/>
      <c r="O27" s="196"/>
      <c r="P27" s="196"/>
      <c r="Q27" s="196"/>
      <c r="R27" s="196"/>
      <c r="S27" s="196"/>
      <c r="T27" s="196"/>
      <c r="U27" s="196"/>
      <c r="V27" s="196"/>
      <c r="W27" s="196"/>
      <c r="X27" s="196"/>
      <c r="Y27" s="196"/>
    </row>
    <row r="28" spans="1:26" s="62" customFormat="1" ht="12.5">
      <c r="A28" s="716" t="s">
        <v>435</v>
      </c>
      <c r="B28" s="442" t="s">
        <v>356</v>
      </c>
      <c r="C28" s="195">
        <v>4.3577004202966236</v>
      </c>
      <c r="D28" s="195">
        <v>4.486933265175324</v>
      </c>
      <c r="E28" s="195">
        <v>-3.4292980149011782</v>
      </c>
      <c r="F28" s="195">
        <v>1.6251523702717634</v>
      </c>
      <c r="G28" s="195">
        <v>-2.7694264107422413</v>
      </c>
      <c r="H28" s="195">
        <v>-3.4841171560859863</v>
      </c>
      <c r="I28" s="195">
        <v>6.2989522820642492</v>
      </c>
      <c r="J28" s="195">
        <v>-4.4942607794365017</v>
      </c>
      <c r="K28" s="195">
        <v>1.0448618511819063</v>
      </c>
      <c r="L28" s="195">
        <v>-0.84935827914343065</v>
      </c>
      <c r="M28" s="195">
        <v>2.9995148462263757</v>
      </c>
      <c r="N28" s="195">
        <v>1.155910304428204</v>
      </c>
      <c r="O28" s="195">
        <v>-8.9851874202305595</v>
      </c>
      <c r="P28" s="195">
        <v>2.5765677894932679</v>
      </c>
      <c r="Q28" s="195">
        <v>-8.1267664721440411</v>
      </c>
      <c r="R28" s="195">
        <v>2.0772801479477181</v>
      </c>
      <c r="S28" s="195">
        <v>-2.5164980696254275</v>
      </c>
      <c r="T28" s="195">
        <v>-0.99505128692960909</v>
      </c>
      <c r="U28" s="195">
        <v>7.382653828463944</v>
      </c>
      <c r="V28" s="195">
        <v>-6.5803162138455207</v>
      </c>
      <c r="W28" s="195">
        <v>2.3526036646849491</v>
      </c>
      <c r="X28" s="195">
        <v>2.9410920687115834</v>
      </c>
      <c r="Y28" s="195">
        <v>0.86285680003273058</v>
      </c>
    </row>
    <row r="29" spans="1:26" s="62" customFormat="1" ht="12.5">
      <c r="A29" s="716" t="s">
        <v>436</v>
      </c>
      <c r="B29" s="442" t="s">
        <v>356</v>
      </c>
      <c r="C29" s="195">
        <v>1.5293460564225398</v>
      </c>
      <c r="D29" s="195">
        <v>4.9322248978248382</v>
      </c>
      <c r="E29" s="195">
        <v>-2.2579342352181442</v>
      </c>
      <c r="F29" s="195">
        <v>2.2480915381152471</v>
      </c>
      <c r="G29" s="195">
        <v>-1.6545920704880501</v>
      </c>
      <c r="H29" s="195">
        <v>-1.9258327919482525</v>
      </c>
      <c r="I29" s="195">
        <v>2.4404570505987806</v>
      </c>
      <c r="J29" s="195">
        <v>-5.6337535304434141</v>
      </c>
      <c r="K29" s="195">
        <v>-0.54600892534550383</v>
      </c>
      <c r="L29" s="195">
        <v>-0.15960908786054517</v>
      </c>
      <c r="M29" s="195">
        <v>-2.9414694733630427</v>
      </c>
      <c r="N29" s="195">
        <v>1.8408098170180693</v>
      </c>
      <c r="O29" s="195">
        <v>-8.519449979846442</v>
      </c>
      <c r="P29" s="195">
        <v>6.7582437243527238</v>
      </c>
      <c r="Q29" s="195">
        <v>-3.0948671922981674</v>
      </c>
      <c r="R29" s="195">
        <v>4.556329298066089</v>
      </c>
      <c r="S29" s="195">
        <v>-1.8710174073892745</v>
      </c>
      <c r="T29" s="195">
        <v>-0.29184975844451344</v>
      </c>
      <c r="U29" s="195">
        <v>0.96301763987534628</v>
      </c>
      <c r="V29" s="195">
        <v>-6.1357672265934013</v>
      </c>
      <c r="W29" s="195">
        <v>3.9548682899487773</v>
      </c>
      <c r="X29" s="195">
        <v>2.9571382924008276</v>
      </c>
      <c r="Y29" s="195">
        <v>-4.1781449204307819E-3</v>
      </c>
    </row>
    <row r="30" spans="1:26" s="62" customFormat="1" ht="12.5">
      <c r="A30" s="716" t="s">
        <v>437</v>
      </c>
      <c r="B30" s="442" t="s">
        <v>356</v>
      </c>
      <c r="C30" s="195">
        <v>-1.5770216416979252</v>
      </c>
      <c r="D30" s="195">
        <v>1.8351019965183468</v>
      </c>
      <c r="E30" s="195">
        <v>-5.7724102436339138</v>
      </c>
      <c r="F30" s="195">
        <v>-3.090393703149104</v>
      </c>
      <c r="G30" s="195">
        <v>4.9111560955966667</v>
      </c>
      <c r="H30" s="195">
        <v>-0.79892734711398816</v>
      </c>
      <c r="I30" s="195">
        <v>3.6837208975127425</v>
      </c>
      <c r="J30" s="195">
        <v>-9.9743373757534783</v>
      </c>
      <c r="K30" s="195">
        <v>0.1038084773455239</v>
      </c>
      <c r="L30" s="195">
        <v>-4.7236156691532756</v>
      </c>
      <c r="M30" s="195">
        <v>-1.4432287936222252</v>
      </c>
      <c r="N30" s="195">
        <v>0.1346942115737022</v>
      </c>
      <c r="O30" s="195">
        <v>-12.852116936847324</v>
      </c>
      <c r="P30" s="195">
        <v>6.0485648348802528</v>
      </c>
      <c r="Q30" s="195">
        <v>-2.129268612496233</v>
      </c>
      <c r="R30" s="195">
        <v>9.09856019992759</v>
      </c>
      <c r="S30" s="195">
        <v>-11.959131459023837</v>
      </c>
      <c r="T30" s="195">
        <v>1.0622979318202397</v>
      </c>
      <c r="U30" s="195">
        <v>4.2638946599318643</v>
      </c>
      <c r="V30" s="195">
        <v>-6.6778678738456279</v>
      </c>
      <c r="W30" s="195">
        <v>-3.497824276304172</v>
      </c>
      <c r="X30" s="195">
        <v>3.4180586554898014</v>
      </c>
      <c r="Y30" s="195">
        <v>0.32808363820731756</v>
      </c>
    </row>
    <row r="31" spans="1:26" s="62" customFormat="1" ht="12.5">
      <c r="A31" s="716" t="s">
        <v>438</v>
      </c>
      <c r="B31" s="442" t="s">
        <v>356</v>
      </c>
      <c r="C31" s="195">
        <v>-1.6065609460015509</v>
      </c>
      <c r="D31" s="195">
        <v>1.2633025696100191</v>
      </c>
      <c r="E31" s="195">
        <v>1.2333277831155129</v>
      </c>
      <c r="F31" s="195">
        <v>13.42212307501751</v>
      </c>
      <c r="G31" s="195">
        <v>-1.4884786282520253</v>
      </c>
      <c r="H31" s="195">
        <v>3.952775590089928</v>
      </c>
      <c r="I31" s="195">
        <v>0.87722376121477907</v>
      </c>
      <c r="J31" s="195">
        <v>1.1514262025616944</v>
      </c>
      <c r="K31" s="195">
        <v>-5.1534826086648451</v>
      </c>
      <c r="L31" s="195">
        <v>2.753819422626691</v>
      </c>
      <c r="M31" s="195">
        <v>2.5131266254405631</v>
      </c>
      <c r="N31" s="195">
        <v>-2.3221009510239981</v>
      </c>
      <c r="O31" s="195">
        <v>-6.3168446358064898</v>
      </c>
      <c r="P31" s="195">
        <v>3.5848660333621893</v>
      </c>
      <c r="Q31" s="195">
        <v>-6.2298205001346645</v>
      </c>
      <c r="R31" s="195">
        <v>5.4980734814043046</v>
      </c>
      <c r="S31" s="195">
        <v>0.15588829197005794</v>
      </c>
      <c r="T31" s="195">
        <v>1.3801332485724203</v>
      </c>
      <c r="U31" s="195">
        <v>-0.26986484465356853</v>
      </c>
      <c r="V31" s="195">
        <v>-2.2204758190608516</v>
      </c>
      <c r="W31" s="195">
        <v>-0.98213138178417125</v>
      </c>
      <c r="X31" s="195">
        <v>1.6253420134091812</v>
      </c>
      <c r="Y31" s="195">
        <v>0.57962033043554584</v>
      </c>
    </row>
    <row r="32" spans="1:26" s="62" customFormat="1" ht="12.5">
      <c r="A32" s="716" t="s">
        <v>439</v>
      </c>
      <c r="B32" s="442" t="s">
        <v>356</v>
      </c>
      <c r="C32" s="195">
        <v>3.9528194522858939E-2</v>
      </c>
      <c r="D32" s="195">
        <v>6.3384080802357374</v>
      </c>
      <c r="E32" s="195">
        <v>-0.91088985171150227</v>
      </c>
      <c r="F32" s="195">
        <v>-2.8285908203839796</v>
      </c>
      <c r="G32" s="195">
        <v>-7.3284078999355984</v>
      </c>
      <c r="H32" s="195">
        <v>7.6170374171190929</v>
      </c>
      <c r="I32" s="195">
        <v>0.56818573067435807</v>
      </c>
      <c r="J32" s="195">
        <v>-1.5452946528561</v>
      </c>
      <c r="K32" s="195">
        <v>4.3678810405182134</v>
      </c>
      <c r="L32" s="195">
        <v>-10.058980167241018</v>
      </c>
      <c r="M32" s="195">
        <v>-6.1379682039425774</v>
      </c>
      <c r="N32" s="195">
        <v>3.6315343458108771</v>
      </c>
      <c r="O32" s="195">
        <v>6.1436722697385164</v>
      </c>
      <c r="P32" s="195">
        <v>-2.8855017949579462</v>
      </c>
      <c r="Q32" s="195">
        <v>-3.7142698046065448</v>
      </c>
      <c r="R32" s="195">
        <v>10.340468902418039</v>
      </c>
      <c r="S32" s="195">
        <v>-6.1196230470105348</v>
      </c>
      <c r="T32" s="195">
        <v>0.41130267209294402</v>
      </c>
      <c r="U32" s="195">
        <v>0.74971147023580897</v>
      </c>
      <c r="V32" s="195">
        <v>-3.1324833538027264</v>
      </c>
      <c r="W32" s="195">
        <v>2.1638521644131004</v>
      </c>
      <c r="X32" s="195">
        <v>-1.8366556843304096</v>
      </c>
      <c r="Y32" s="195">
        <v>5.8951062315840659</v>
      </c>
    </row>
    <row r="33" spans="1:26" s="62" customFormat="1" ht="12.5">
      <c r="A33" s="716" t="s">
        <v>440</v>
      </c>
      <c r="B33" s="442" t="s">
        <v>356</v>
      </c>
      <c r="C33" s="195">
        <v>1.3019301128830136</v>
      </c>
      <c r="D33" s="195">
        <v>8.2059281688613481</v>
      </c>
      <c r="E33" s="195">
        <v>-4.0697069108119877</v>
      </c>
      <c r="F33" s="195" t="s">
        <v>356</v>
      </c>
      <c r="G33" s="195" t="s">
        <v>356</v>
      </c>
      <c r="H33" s="195" t="s">
        <v>356</v>
      </c>
      <c r="I33" s="195" t="s">
        <v>356</v>
      </c>
      <c r="J33" s="195" t="s">
        <v>356</v>
      </c>
      <c r="K33" s="195" t="s">
        <v>356</v>
      </c>
      <c r="L33" s="195">
        <v>-0.81571065966051037</v>
      </c>
      <c r="M33" s="195">
        <v>-2.6489572204862384</v>
      </c>
      <c r="N33" s="195">
        <v>1.9273111523788913</v>
      </c>
      <c r="O33" s="195">
        <v>-4.2751966166243562</v>
      </c>
      <c r="P33" s="195">
        <v>-0.80795991113660648</v>
      </c>
      <c r="Q33" s="195">
        <v>-0.29698452979712897</v>
      </c>
      <c r="R33" s="195">
        <v>3.2019394248412993</v>
      </c>
      <c r="S33" s="195">
        <v>-5.0038973517882823</v>
      </c>
      <c r="T33" s="195">
        <v>-0.67972015391248419</v>
      </c>
      <c r="U33" s="195">
        <v>-3.1930506957396005</v>
      </c>
      <c r="V33" s="195">
        <v>7.4161051910460714</v>
      </c>
      <c r="W33" s="195">
        <v>18.420912684683628</v>
      </c>
      <c r="X33" s="195">
        <v>2.5624615784774818</v>
      </c>
      <c r="Y33" s="195">
        <v>2.7757668651469771</v>
      </c>
    </row>
    <row r="34" spans="1:26" s="62" customFormat="1" ht="14.5">
      <c r="A34" s="716" t="s">
        <v>492</v>
      </c>
      <c r="B34" s="442" t="s">
        <v>356</v>
      </c>
      <c r="C34" s="195">
        <v>0.43141575334762194</v>
      </c>
      <c r="D34" s="195">
        <v>6.340095559393319</v>
      </c>
      <c r="E34" s="195">
        <v>-3.6515783901271419</v>
      </c>
      <c r="F34" s="195">
        <v>-0.49717345052917494</v>
      </c>
      <c r="G34" s="195">
        <v>-3.403506338342666</v>
      </c>
      <c r="H34" s="195">
        <v>2.3267411311655621</v>
      </c>
      <c r="I34" s="195">
        <v>3.4848788276654403</v>
      </c>
      <c r="J34" s="195">
        <v>-4.4713944466626856</v>
      </c>
      <c r="K34" s="195">
        <v>1.2257729522672633</v>
      </c>
      <c r="L34" s="195">
        <v>-1.2462413951194407</v>
      </c>
      <c r="M34" s="195">
        <v>-0.16810569452110258</v>
      </c>
      <c r="N34" s="195">
        <v>-2.2205005598234067</v>
      </c>
      <c r="O34" s="195">
        <v>-4.2245471958551235</v>
      </c>
      <c r="P34" s="195">
        <v>2.6423494543972055</v>
      </c>
      <c r="Q34" s="195">
        <v>-6.0894838134260993</v>
      </c>
      <c r="R34" s="195">
        <v>2.6484693444472072</v>
      </c>
      <c r="S34" s="195">
        <v>-4.5814319182078691</v>
      </c>
      <c r="T34" s="195">
        <v>1.8394892273321233</v>
      </c>
      <c r="U34" s="195">
        <v>0.23726906819076987</v>
      </c>
      <c r="V34" s="195">
        <v>-2.916621941945948</v>
      </c>
      <c r="W34" s="195">
        <v>4.0502795104904834</v>
      </c>
      <c r="X34" s="195">
        <v>3.1410602429140084</v>
      </c>
      <c r="Y34" s="195">
        <v>-0.93795733709228557</v>
      </c>
    </row>
    <row r="35" spans="1:26" s="62" customFormat="1" ht="12.5">
      <c r="A35" s="716" t="s">
        <v>442</v>
      </c>
      <c r="B35" s="442" t="s">
        <v>356</v>
      </c>
      <c r="C35" s="195">
        <v>7.6565271213045634</v>
      </c>
      <c r="D35" s="195">
        <v>13.240429922617821</v>
      </c>
      <c r="E35" s="195">
        <v>-7.0006862107841101</v>
      </c>
      <c r="F35" s="195">
        <v>-2.027226924938347</v>
      </c>
      <c r="G35" s="195">
        <v>2.1562384038225986</v>
      </c>
      <c r="H35" s="195">
        <v>-3.0748337579924083</v>
      </c>
      <c r="I35" s="195">
        <v>4.0110600797435865</v>
      </c>
      <c r="J35" s="195">
        <v>1.9981788413878263</v>
      </c>
      <c r="K35" s="195">
        <v>-3.0848040682281948</v>
      </c>
      <c r="L35" s="195">
        <v>1.5840651505387058</v>
      </c>
      <c r="M35" s="195">
        <v>-4.2662958859239239</v>
      </c>
      <c r="N35" s="195">
        <v>6.6511486791173127</v>
      </c>
      <c r="O35" s="195">
        <v>-8.5207102129836727</v>
      </c>
      <c r="P35" s="195">
        <v>8.0386638583548375</v>
      </c>
      <c r="Q35" s="195">
        <v>-9.5815683158254075</v>
      </c>
      <c r="R35" s="195">
        <v>11.138948706840665</v>
      </c>
      <c r="S35" s="195">
        <v>-5.1494615447316789</v>
      </c>
      <c r="T35" s="195">
        <v>5.2040691926612936</v>
      </c>
      <c r="U35" s="195">
        <v>-3.5644285677942094</v>
      </c>
      <c r="V35" s="195">
        <v>-1.4460239957008127</v>
      </c>
      <c r="W35" s="195" t="s">
        <v>358</v>
      </c>
      <c r="X35" s="195" t="s">
        <v>358</v>
      </c>
      <c r="Y35" s="195" t="s">
        <v>358</v>
      </c>
    </row>
    <row r="36" spans="1:26" s="62" customFormat="1" ht="12.5">
      <c r="A36" s="716" t="s">
        <v>443</v>
      </c>
      <c r="B36" s="442" t="s">
        <v>356</v>
      </c>
      <c r="C36" s="195" t="s">
        <v>356</v>
      </c>
      <c r="D36" s="195" t="s">
        <v>356</v>
      </c>
      <c r="E36" s="195" t="s">
        <v>356</v>
      </c>
      <c r="F36" s="195" t="s">
        <v>356</v>
      </c>
      <c r="G36" s="195" t="s">
        <v>356</v>
      </c>
      <c r="H36" s="195" t="s">
        <v>356</v>
      </c>
      <c r="I36" s="195" t="s">
        <v>356</v>
      </c>
      <c r="J36" s="195" t="s">
        <v>356</v>
      </c>
      <c r="K36" s="195" t="s">
        <v>356</v>
      </c>
      <c r="L36" s="195" t="s">
        <v>356</v>
      </c>
      <c r="M36" s="195" t="s">
        <v>356</v>
      </c>
      <c r="N36" s="195" t="s">
        <v>356</v>
      </c>
      <c r="O36" s="195" t="s">
        <v>356</v>
      </c>
      <c r="P36" s="195" t="s">
        <v>356</v>
      </c>
      <c r="Q36" s="195">
        <v>-4.8919884745146334</v>
      </c>
      <c r="R36" s="195">
        <v>3.1749462252274867</v>
      </c>
      <c r="S36" s="195">
        <v>-2.5542441801450195</v>
      </c>
      <c r="T36" s="195">
        <v>-3.7843671853947427</v>
      </c>
      <c r="U36" s="195">
        <v>1.3003616317295013</v>
      </c>
      <c r="V36" s="195">
        <v>0.9332424929706491</v>
      </c>
      <c r="W36" s="195">
        <v>-0.73501773017584071</v>
      </c>
      <c r="X36" s="195">
        <v>1.3521455145954207</v>
      </c>
      <c r="Y36" s="195">
        <v>-0.30865563735352453</v>
      </c>
    </row>
    <row r="37" spans="1:26" s="62" customFormat="1" ht="12.5">
      <c r="A37" s="716" t="s">
        <v>444</v>
      </c>
      <c r="B37" s="442" t="s">
        <v>356</v>
      </c>
      <c r="C37" s="195">
        <v>2.5330458561237919</v>
      </c>
      <c r="D37" s="195">
        <v>3.3143301268440126</v>
      </c>
      <c r="E37" s="195">
        <v>-1.7340176650790653</v>
      </c>
      <c r="F37" s="195">
        <v>-0.95040403849149868</v>
      </c>
      <c r="G37" s="195">
        <v>-3.3419600792082207</v>
      </c>
      <c r="H37" s="195">
        <v>-0.31270474606024834</v>
      </c>
      <c r="I37" s="195">
        <v>2.0382405228511686</v>
      </c>
      <c r="J37" s="195">
        <v>-2.1498464269125037</v>
      </c>
      <c r="K37" s="195">
        <v>0.46584987053674354</v>
      </c>
      <c r="L37" s="195">
        <v>-1.5928310193508537</v>
      </c>
      <c r="M37" s="195">
        <v>-2.0866419574584256</v>
      </c>
      <c r="N37" s="195">
        <v>1.9353488662730456</v>
      </c>
      <c r="O37" s="195">
        <v>-0.24722437648708251</v>
      </c>
      <c r="P37" s="195">
        <v>0.97123577816191187</v>
      </c>
      <c r="Q37" s="195">
        <v>-8.7902896678387634</v>
      </c>
      <c r="R37" s="195">
        <v>3.9407984686555579</v>
      </c>
      <c r="S37" s="195">
        <v>-4.4700102622827558</v>
      </c>
      <c r="T37" s="195">
        <v>0.85742102327242264</v>
      </c>
      <c r="U37" s="195">
        <v>0.32562557301565676</v>
      </c>
      <c r="V37" s="195">
        <v>-3.4284960169579222</v>
      </c>
      <c r="W37" s="195">
        <v>-1.3809492157905652</v>
      </c>
      <c r="X37" s="195">
        <v>2.0768484904037052</v>
      </c>
      <c r="Y37" s="195" t="s">
        <v>358</v>
      </c>
    </row>
    <row r="38" spans="1:26" s="62" customFormat="1" ht="12.5">
      <c r="A38" s="716" t="s">
        <v>445</v>
      </c>
      <c r="B38" s="442" t="s">
        <v>356</v>
      </c>
      <c r="C38" s="195">
        <v>4.2932280273093966</v>
      </c>
      <c r="D38" s="195">
        <v>0.28016523830076778</v>
      </c>
      <c r="E38" s="195">
        <v>-1.2020174894379778</v>
      </c>
      <c r="F38" s="195">
        <v>2.3754754318613607</v>
      </c>
      <c r="G38" s="195">
        <v>-1.7716739832382586</v>
      </c>
      <c r="H38" s="195">
        <v>-4.1519033789804638</v>
      </c>
      <c r="I38" s="195">
        <v>2.9101327391076666</v>
      </c>
      <c r="J38" s="195">
        <v>-5.5154727343520165</v>
      </c>
      <c r="K38" s="195">
        <v>-3.8236192906644817</v>
      </c>
      <c r="L38" s="195">
        <v>2.4432222448723451E-2</v>
      </c>
      <c r="M38" s="195">
        <v>0.21940490471195062</v>
      </c>
      <c r="N38" s="195">
        <v>4.0561493324885731</v>
      </c>
      <c r="O38" s="195">
        <v>-3.7507444400279297</v>
      </c>
      <c r="P38" s="195">
        <v>5.7520447220038591</v>
      </c>
      <c r="Q38" s="195">
        <v>-3.8037075115204431</v>
      </c>
      <c r="R38" s="195">
        <v>3.9378248063610073</v>
      </c>
      <c r="S38" s="195">
        <v>-7.2780494372382378</v>
      </c>
      <c r="T38" s="195">
        <v>-4.9588848488539838E-2</v>
      </c>
      <c r="U38" s="195">
        <v>4.3712693782545387</v>
      </c>
      <c r="V38" s="195">
        <v>-5.7296922705715332</v>
      </c>
      <c r="W38" s="195">
        <v>2.1043633659651135</v>
      </c>
      <c r="X38" s="195">
        <v>2.0736739013664334</v>
      </c>
      <c r="Y38" s="195">
        <v>1.1561833642691681</v>
      </c>
    </row>
    <row r="39" spans="1:26" s="62" customFormat="1" ht="12.5">
      <c r="A39" s="716" t="s">
        <v>446</v>
      </c>
      <c r="B39" s="442" t="s">
        <v>356</v>
      </c>
      <c r="C39" s="195">
        <v>-4.1464891099092398</v>
      </c>
      <c r="D39" s="195">
        <v>2.3175505270618117</v>
      </c>
      <c r="E39" s="195">
        <v>-7.9839880535482592</v>
      </c>
      <c r="F39" s="195">
        <v>8.9451383028552556</v>
      </c>
      <c r="G39" s="195">
        <v>-4.1533822238111782</v>
      </c>
      <c r="H39" s="195">
        <v>1.9000090851577482</v>
      </c>
      <c r="I39" s="195">
        <v>-0.19431012627801181</v>
      </c>
      <c r="J39" s="195">
        <v>-0.98866703584363336</v>
      </c>
      <c r="K39" s="195">
        <v>1.1073014426387715</v>
      </c>
      <c r="L39" s="195">
        <v>1.2850678003780445</v>
      </c>
      <c r="M39" s="195">
        <v>3.6060308992692569</v>
      </c>
      <c r="N39" s="195">
        <v>-3.5258593043570556</v>
      </c>
      <c r="O39" s="195">
        <v>6.779359406678779</v>
      </c>
      <c r="P39" s="195">
        <v>-9.7029779068886768</v>
      </c>
      <c r="Q39" s="195">
        <v>-18.28773267778854</v>
      </c>
      <c r="R39" s="195">
        <v>4.0744242875099275</v>
      </c>
      <c r="S39" s="195">
        <v>7.2381994271010512</v>
      </c>
      <c r="T39" s="195">
        <v>3.7256466829696251</v>
      </c>
      <c r="U39" s="195">
        <v>5.6806635587460192</v>
      </c>
      <c r="V39" s="195">
        <v>-8.902464084863098</v>
      </c>
      <c r="W39" s="195">
        <v>3.2586302950880395</v>
      </c>
      <c r="X39" s="195" t="s">
        <v>358</v>
      </c>
      <c r="Y39" s="195" t="s">
        <v>358</v>
      </c>
    </row>
    <row r="40" spans="1:26" s="62" customFormat="1" ht="12.5">
      <c r="A40" s="716" t="s">
        <v>447</v>
      </c>
      <c r="B40" s="442" t="s">
        <v>356</v>
      </c>
      <c r="C40" s="195">
        <v>-0.23874081943661452</v>
      </c>
      <c r="D40" s="195">
        <v>-4.7398957156515849</v>
      </c>
      <c r="E40" s="195">
        <v>-7.5403335681474175</v>
      </c>
      <c r="F40" s="195">
        <v>-20.123759431711662</v>
      </c>
      <c r="G40" s="195">
        <v>-3.6164821038159829</v>
      </c>
      <c r="H40" s="195">
        <v>10.790645583570836</v>
      </c>
      <c r="I40" s="195">
        <v>13.68346958105397</v>
      </c>
      <c r="J40" s="195">
        <v>0.58170211821216355</v>
      </c>
      <c r="K40" s="195">
        <v>0.30056222413794842</v>
      </c>
      <c r="L40" s="195">
        <v>-1.9151463493537904</v>
      </c>
      <c r="M40" s="195">
        <v>-2.3069095396343187</v>
      </c>
      <c r="N40" s="195">
        <v>2.768762331659218</v>
      </c>
      <c r="O40" s="195">
        <v>-4.0171476176239054</v>
      </c>
      <c r="P40" s="195">
        <v>1.3214753188736523</v>
      </c>
      <c r="Q40" s="195">
        <v>1.541057788884487</v>
      </c>
      <c r="R40" s="195">
        <v>1.9082266433886161</v>
      </c>
      <c r="S40" s="195">
        <v>-5.9671567662392988</v>
      </c>
      <c r="T40" s="195">
        <v>4.7502638329063132</v>
      </c>
      <c r="U40" s="195">
        <v>4.8491913324069742</v>
      </c>
      <c r="V40" s="195">
        <v>-1.4353564339232463</v>
      </c>
      <c r="W40" s="195">
        <v>-0.80833302030670495</v>
      </c>
      <c r="X40" s="195">
        <v>1.7652788846839798</v>
      </c>
      <c r="Y40" s="195">
        <v>3.8121292340442778</v>
      </c>
    </row>
    <row r="41" spans="1:26" s="62" customFormat="1" ht="12.5">
      <c r="A41" s="716" t="s">
        <v>448</v>
      </c>
      <c r="B41" s="442" t="s">
        <v>356</v>
      </c>
      <c r="C41" s="195">
        <v>1.3393555625366531</v>
      </c>
      <c r="D41" s="195">
        <v>8.5893516478762422E-2</v>
      </c>
      <c r="E41" s="195">
        <v>-3.7567947601992273</v>
      </c>
      <c r="F41" s="195">
        <v>1.0412795720858412</v>
      </c>
      <c r="G41" s="195">
        <v>6.1798072096260483</v>
      </c>
      <c r="H41" s="195">
        <v>-2.0325433245954088</v>
      </c>
      <c r="I41" s="195">
        <v>2.2092925398010692</v>
      </c>
      <c r="J41" s="195">
        <v>0.56559610659745374</v>
      </c>
      <c r="K41" s="195">
        <v>0.23043378240463142</v>
      </c>
      <c r="L41" s="195">
        <v>-1.7372313688762944</v>
      </c>
      <c r="M41" s="195">
        <v>2.7786347868511001</v>
      </c>
      <c r="N41" s="195">
        <v>1.2882171779133387</v>
      </c>
      <c r="O41" s="195">
        <v>-3.9897117844982262</v>
      </c>
      <c r="P41" s="195">
        <v>2.5705799203040698</v>
      </c>
      <c r="Q41" s="195">
        <v>-0.29774765128756542</v>
      </c>
      <c r="R41" s="195">
        <v>4.4650726477174203</v>
      </c>
      <c r="S41" s="195">
        <v>-2.0491172672214191</v>
      </c>
      <c r="T41" s="195">
        <v>1.604709663426604</v>
      </c>
      <c r="U41" s="195">
        <v>-1.817761875517192</v>
      </c>
      <c r="V41" s="195">
        <v>-5.4022725935972318</v>
      </c>
      <c r="W41" s="195">
        <v>-1.4016637683817947</v>
      </c>
      <c r="X41" s="195">
        <v>1.6742285438694466</v>
      </c>
      <c r="Y41" s="195">
        <v>-2.0040650153294024</v>
      </c>
    </row>
    <row r="42" spans="1:26" s="62" customFormat="1" ht="12.5">
      <c r="A42" s="716" t="s">
        <v>449</v>
      </c>
      <c r="B42" s="442" t="s">
        <v>356</v>
      </c>
      <c r="C42" s="195">
        <v>-3.7755963887545363</v>
      </c>
      <c r="D42" s="195">
        <v>3.0712501975800706</v>
      </c>
      <c r="E42" s="195">
        <v>-3.0618261756552272</v>
      </c>
      <c r="F42" s="195">
        <v>-1.1178932619706501</v>
      </c>
      <c r="G42" s="195">
        <v>-2.3850772680956709</v>
      </c>
      <c r="H42" s="195">
        <v>-1.4681921910367777</v>
      </c>
      <c r="I42" s="195">
        <v>4.631377395496699</v>
      </c>
      <c r="J42" s="195">
        <v>-5.5968645933584042</v>
      </c>
      <c r="K42" s="195">
        <v>0.80747358085444887</v>
      </c>
      <c r="L42" s="195">
        <v>-3.6349474590888917</v>
      </c>
      <c r="M42" s="195">
        <v>-5.3870197338302148</v>
      </c>
      <c r="N42" s="195">
        <v>0.52797818874572044</v>
      </c>
      <c r="O42" s="195">
        <v>-10.791600980135925</v>
      </c>
      <c r="P42" s="195">
        <v>6.5009721536329721</v>
      </c>
      <c r="Q42" s="195">
        <v>-1.6459257590464063</v>
      </c>
      <c r="R42" s="195">
        <v>5.1152287391958993</v>
      </c>
      <c r="S42" s="195">
        <v>-8.0586185222804829</v>
      </c>
      <c r="T42" s="195">
        <v>1.3150027047034172</v>
      </c>
      <c r="U42" s="195">
        <v>0.81655602389314197</v>
      </c>
      <c r="V42" s="195">
        <v>-5.1411353089365122</v>
      </c>
      <c r="W42" s="195">
        <v>0.21506804373618138</v>
      </c>
      <c r="X42" s="195">
        <v>1.9986682244407916E-2</v>
      </c>
      <c r="Y42" s="195">
        <v>2.5929172976510131</v>
      </c>
    </row>
    <row r="43" spans="1:26" s="62" customFormat="1" ht="12.5">
      <c r="A43" s="716" t="s">
        <v>450</v>
      </c>
      <c r="B43" s="442" t="s">
        <v>356</v>
      </c>
      <c r="C43" s="195">
        <v>1.0004642013909546</v>
      </c>
      <c r="D43" s="195">
        <v>5.5981400637148795</v>
      </c>
      <c r="E43" s="195">
        <v>-3.7394557091244565</v>
      </c>
      <c r="F43" s="195">
        <v>0.22833408068440519</v>
      </c>
      <c r="G43" s="195">
        <v>-1.4867515311656376</v>
      </c>
      <c r="H43" s="195">
        <v>-2.2486122549250922</v>
      </c>
      <c r="I43" s="195">
        <v>2.755495778170939</v>
      </c>
      <c r="J43" s="195">
        <v>-1.2195506969959808</v>
      </c>
      <c r="K43" s="195">
        <v>0.60014023330296595</v>
      </c>
      <c r="L43" s="195">
        <v>-0.36925148184674583</v>
      </c>
      <c r="M43" s="195">
        <v>-2.475373861803817</v>
      </c>
      <c r="N43" s="195">
        <v>-0.79651081596392714</v>
      </c>
      <c r="O43" s="195">
        <v>-7.6822929402386535</v>
      </c>
      <c r="P43" s="195">
        <v>4.3845646012401716</v>
      </c>
      <c r="Q43" s="195">
        <v>-3.0395783711672095</v>
      </c>
      <c r="R43" s="195">
        <v>1.8958274025283828</v>
      </c>
      <c r="S43" s="195">
        <v>-6.7813702716191528</v>
      </c>
      <c r="T43" s="195">
        <v>2.5867324387360782</v>
      </c>
      <c r="U43" s="195">
        <v>1.835314801527943</v>
      </c>
      <c r="V43" s="195">
        <v>-6.0567207557680405</v>
      </c>
      <c r="W43" s="195">
        <v>1.6429193879023956</v>
      </c>
      <c r="X43" s="195">
        <v>4.2461828142923679</v>
      </c>
      <c r="Y43" s="195">
        <v>0.57832725617016933</v>
      </c>
    </row>
    <row r="44" spans="1:26" s="62" customFormat="1" ht="12.5">
      <c r="A44" s="64"/>
      <c r="B44" s="443"/>
      <c r="C44" s="196"/>
      <c r="D44" s="196"/>
      <c r="E44" s="196"/>
      <c r="F44" s="196"/>
      <c r="G44" s="444"/>
      <c r="H44" s="444"/>
      <c r="I44" s="444"/>
      <c r="J44" s="444"/>
      <c r="K44" s="444"/>
      <c r="L44" s="444"/>
      <c r="M44" s="444"/>
      <c r="N44" s="444"/>
      <c r="O44" s="444"/>
      <c r="P44" s="444"/>
      <c r="Q44" s="444"/>
      <c r="R44" s="444"/>
      <c r="S44" s="444"/>
      <c r="T44" s="444"/>
      <c r="U44" s="444"/>
      <c r="V44" s="444"/>
      <c r="W44" s="444"/>
      <c r="X44" s="444"/>
      <c r="Y44" s="444"/>
    </row>
    <row r="45" spans="1:26" ht="12.75" customHeight="1">
      <c r="A45" s="717"/>
      <c r="B45" s="1295" t="s">
        <v>483</v>
      </c>
      <c r="C45" s="1295"/>
      <c r="D45" s="1295"/>
      <c r="E45" s="1295"/>
      <c r="F45" s="1295"/>
      <c r="G45" s="1295"/>
      <c r="H45" s="1295" t="s">
        <v>483</v>
      </c>
      <c r="I45" s="1295"/>
      <c r="J45" s="1295"/>
      <c r="K45" s="1295"/>
      <c r="L45" s="1295"/>
      <c r="M45" s="1295"/>
      <c r="N45" s="1295" t="s">
        <v>483</v>
      </c>
      <c r="O45" s="1295"/>
      <c r="P45" s="1295"/>
      <c r="Q45" s="1295"/>
      <c r="R45" s="1295"/>
      <c r="S45" s="1295"/>
      <c r="T45" s="1295" t="s">
        <v>483</v>
      </c>
      <c r="U45" s="1295"/>
      <c r="V45" s="1295"/>
      <c r="W45" s="1295"/>
      <c r="X45" s="1295"/>
      <c r="Y45" s="782"/>
      <c r="Z45" s="52"/>
    </row>
    <row r="46" spans="1:26" ht="12.75" customHeight="1">
      <c r="A46" s="717"/>
      <c r="B46" s="190"/>
      <c r="C46" s="190"/>
      <c r="D46" s="190"/>
      <c r="E46" s="190"/>
      <c r="F46" s="190"/>
      <c r="G46" s="190"/>
      <c r="H46" s="190"/>
      <c r="I46" s="190"/>
      <c r="J46" s="190"/>
      <c r="K46" s="264"/>
      <c r="L46" s="264"/>
      <c r="M46" s="264"/>
      <c r="N46" s="264"/>
      <c r="O46" s="264"/>
      <c r="P46" s="264"/>
      <c r="Q46" s="264"/>
      <c r="R46" s="264"/>
      <c r="S46" s="264"/>
      <c r="T46" s="264"/>
      <c r="U46" s="264"/>
      <c r="V46" s="264"/>
      <c r="W46" s="516"/>
      <c r="X46" s="264"/>
      <c r="Y46" s="516"/>
    </row>
    <row r="47" spans="1:26" ht="12.5">
      <c r="A47" s="716" t="s">
        <v>435</v>
      </c>
      <c r="B47" s="197">
        <v>100</v>
      </c>
      <c r="C47" s="198">
        <v>104.35770042029662</v>
      </c>
      <c r="D47" s="198">
        <v>109.04016079522692</v>
      </c>
      <c r="E47" s="198">
        <v>105.30084872563116</v>
      </c>
      <c r="F47" s="198">
        <v>107.01214796461205</v>
      </c>
      <c r="G47" s="198">
        <v>104.0485252761775</v>
      </c>
      <c r="H47" s="198">
        <v>100.42335275637575</v>
      </c>
      <c r="I47" s="198">
        <v>106.74897182654891</v>
      </c>
      <c r="J47" s="198">
        <v>101.9513946532966</v>
      </c>
      <c r="K47" s="198">
        <v>103.01664588277681</v>
      </c>
      <c r="L47" s="198">
        <v>102.14166547207557</v>
      </c>
      <c r="M47" s="198">
        <v>105.20541989209336</v>
      </c>
      <c r="N47" s="198">
        <v>106.42150018144302</v>
      </c>
      <c r="O47" s="198">
        <v>96.859328934719358</v>
      </c>
      <c r="P47" s="198">
        <v>99.354975205170689</v>
      </c>
      <c r="Q47" s="198">
        <v>91.280628391789847</v>
      </c>
      <c r="R47" s="198">
        <v>93.17678276429443</v>
      </c>
      <c r="S47" s="198">
        <v>90.831990824691871</v>
      </c>
      <c r="T47" s="198">
        <v>89.928165931046991</v>
      </c>
      <c r="U47" s="198">
        <v>96.567251116022859</v>
      </c>
      <c r="V47" s="198">
        <v>90.212820633570288</v>
      </c>
      <c r="W47" s="198">
        <v>92.335170757811326</v>
      </c>
      <c r="X47" s="198">
        <v>95.050833141600606</v>
      </c>
      <c r="Y47" s="198">
        <v>95.870985718850676</v>
      </c>
    </row>
    <row r="48" spans="1:26" ht="12.75" customHeight="1">
      <c r="A48" s="716" t="s">
        <v>436</v>
      </c>
      <c r="B48" s="197">
        <v>100</v>
      </c>
      <c r="C48" s="198">
        <v>101.52934605642254</v>
      </c>
      <c r="D48" s="198">
        <v>106.53700174121614</v>
      </c>
      <c r="E48" s="198">
        <v>104.13146630572628</v>
      </c>
      <c r="F48" s="198">
        <v>106.47243698826064</v>
      </c>
      <c r="G48" s="198">
        <v>104.71075248859751</v>
      </c>
      <c r="H48" s="198">
        <v>102.69419848047633</v>
      </c>
      <c r="I48" s="198">
        <v>105.20040628784902</v>
      </c>
      <c r="J48" s="198">
        <v>99.273674684566501</v>
      </c>
      <c r="K48" s="198">
        <v>98.731631560270316</v>
      </c>
      <c r="L48" s="198">
        <v>98.574046903707142</v>
      </c>
      <c r="M48" s="198">
        <v>95.674521405376026</v>
      </c>
      <c r="N48" s="198">
        <v>97.435707387791226</v>
      </c>
      <c r="O48" s="198">
        <v>89.134721034378828</v>
      </c>
      <c r="P48" s="198">
        <v>95.158662724904048</v>
      </c>
      <c r="Q48" s="198">
        <v>92.213628491601327</v>
      </c>
      <c r="R48" s="198">
        <v>96.415185063373954</v>
      </c>
      <c r="S48" s="198">
        <v>94.611240167471649</v>
      </c>
      <c r="T48" s="198">
        <v>94.335117491581528</v>
      </c>
      <c r="U48" s="198">
        <v>95.243581313622599</v>
      </c>
      <c r="V48" s="198">
        <v>89.399656865947506</v>
      </c>
      <c r="W48" s="198">
        <v>92.935295546661862</v>
      </c>
      <c r="X48" s="198">
        <v>95.683520758428088</v>
      </c>
      <c r="Y48" s="198">
        <v>95.679522962265821</v>
      </c>
    </row>
    <row r="49" spans="1:25" ht="12.75" customHeight="1">
      <c r="A49" s="716" t="s">
        <v>437</v>
      </c>
      <c r="B49" s="197">
        <v>100</v>
      </c>
      <c r="C49" s="198">
        <v>98.422978358302075</v>
      </c>
      <c r="D49" s="198">
        <v>100.22914039918811</v>
      </c>
      <c r="E49" s="198">
        <v>94.443503231679145</v>
      </c>
      <c r="F49" s="198">
        <v>91.524827154773902</v>
      </c>
      <c r="G49" s="198">
        <v>96.019754282569906</v>
      </c>
      <c r="H49" s="198">
        <v>95.25262620697481</v>
      </c>
      <c r="I49" s="198">
        <v>98.761467103990853</v>
      </c>
      <c r="J49" s="198">
        <v>88.910665177794996</v>
      </c>
      <c r="K49" s="198">
        <v>89.002961985513863</v>
      </c>
      <c r="L49" s="198">
        <v>84.798804127155606</v>
      </c>
      <c r="M49" s="198">
        <v>83.57496336934517</v>
      </c>
      <c r="N49" s="198">
        <v>83.687534007328537</v>
      </c>
      <c r="O49" s="198">
        <v>72.931914275142802</v>
      </c>
      <c r="P49" s="198">
        <v>77.343248395394099</v>
      </c>
      <c r="Q49" s="198">
        <v>75.696402883425975</v>
      </c>
      <c r="R49" s="198">
        <v>82.583685668954217</v>
      </c>
      <c r="S49" s="198">
        <v>72.707394136096951</v>
      </c>
      <c r="T49" s="198">
        <v>73.479763280285113</v>
      </c>
      <c r="U49" s="198">
        <v>76.612862982923772</v>
      </c>
      <c r="V49" s="198">
        <v>71.496757218553725</v>
      </c>
      <c r="W49" s="198">
        <v>68.995926287792898</v>
      </c>
      <c r="X49" s="198">
        <v>71.354247518208169</v>
      </c>
      <c r="Y49" s="198">
        <v>71.588349129481372</v>
      </c>
    </row>
    <row r="50" spans="1:25" ht="12.75" customHeight="1">
      <c r="A50" s="716" t="s">
        <v>438</v>
      </c>
      <c r="B50" s="197">
        <v>100.00000000000001</v>
      </c>
      <c r="C50" s="198">
        <v>98.393439053998435</v>
      </c>
      <c r="D50" s="198">
        <v>99.636445897895271</v>
      </c>
      <c r="E50" s="198">
        <v>100.86528986726287</v>
      </c>
      <c r="F50" s="198">
        <v>114.40355321322008</v>
      </c>
      <c r="G50" s="198">
        <v>112.70068077368038</v>
      </c>
      <c r="H50" s="198">
        <v>117.15548577316757</v>
      </c>
      <c r="I50" s="198">
        <v>118.18320153193639</v>
      </c>
      <c r="J50" s="198">
        <v>119.54399388140141</v>
      </c>
      <c r="K50" s="198">
        <v>113.38331494702003</v>
      </c>
      <c r="L50" s="198">
        <v>116.50568669604905</v>
      </c>
      <c r="M50" s="198">
        <v>119.43362212855982</v>
      </c>
      <c r="N50" s="198">
        <v>116.66025285327014</v>
      </c>
      <c r="O50" s="198">
        <v>109.29100592879003</v>
      </c>
      <c r="P50" s="198">
        <v>113.20894207785109</v>
      </c>
      <c r="Q50" s="198">
        <v>106.15622819629955</v>
      </c>
      <c r="R50" s="198">
        <v>111.99277562761932</v>
      </c>
      <c r="S50" s="198">
        <v>112.16735925267511</v>
      </c>
      <c r="T50" s="198">
        <v>113.71541827176695</v>
      </c>
      <c r="U50" s="198">
        <v>113.40854033490069</v>
      </c>
      <c r="V50" s="198">
        <v>110.89033112001435</v>
      </c>
      <c r="W50" s="198">
        <v>109.80124237872032</v>
      </c>
      <c r="X50" s="198">
        <v>111.58588810234691</v>
      </c>
      <c r="Y50" s="198">
        <v>112.23266259568517</v>
      </c>
    </row>
    <row r="51" spans="1:25" ht="12.75" customHeight="1">
      <c r="A51" s="716" t="s">
        <v>439</v>
      </c>
      <c r="B51" s="197">
        <v>100</v>
      </c>
      <c r="C51" s="198">
        <v>100.03952819452286</v>
      </c>
      <c r="D51" s="198">
        <v>106.38044173303419</v>
      </c>
      <c r="E51" s="198">
        <v>105.41143308508212</v>
      </c>
      <c r="F51" s="198">
        <v>102.42977496520227</v>
      </c>
      <c r="G51" s="198">
        <v>94.923303244766146</v>
      </c>
      <c r="H51" s="198">
        <v>102.15364677048541</v>
      </c>
      <c r="I51" s="198">
        <v>102.73406921479881</v>
      </c>
      <c r="J51" s="198">
        <v>101.14652513656104</v>
      </c>
      <c r="K51" s="198">
        <v>105.56448503114387</v>
      </c>
      <c r="L51" s="198">
        <v>94.945774418211016</v>
      </c>
      <c r="M51" s="198">
        <v>89.118032973434168</v>
      </c>
      <c r="N51" s="198">
        <v>92.354384949175483</v>
      </c>
      <c r="O51" s="198">
        <v>98.028335687185546</v>
      </c>
      <c r="P51" s="198">
        <v>95.199726301364407</v>
      </c>
      <c r="Q51" s="198">
        <v>91.663751613284759</v>
      </c>
      <c r="R51" s="198">
        <v>101.14221334364616</v>
      </c>
      <c r="S51" s="198">
        <v>94.952691145611837</v>
      </c>
      <c r="T51" s="198">
        <v>95.343234101517908</v>
      </c>
      <c r="U51" s="198">
        <v>96.058033263670765</v>
      </c>
      <c r="V51" s="198">
        <v>93.049031361695995</v>
      </c>
      <c r="W51" s="198">
        <v>95.062474840781491</v>
      </c>
      <c r="X51" s="198">
        <v>93.316504492953086</v>
      </c>
      <c r="Y51" s="198">
        <v>98.81761156441361</v>
      </c>
    </row>
    <row r="52" spans="1:25" ht="12.75" customHeight="1">
      <c r="A52" s="716" t="s">
        <v>440</v>
      </c>
      <c r="B52" s="197">
        <v>100</v>
      </c>
      <c r="C52" s="198">
        <v>101.30193011288303</v>
      </c>
      <c r="D52" s="198">
        <v>109.61469373161634</v>
      </c>
      <c r="E52" s="198">
        <v>105.15369696555534</v>
      </c>
      <c r="F52" s="198" t="s">
        <v>356</v>
      </c>
      <c r="G52" s="198" t="s">
        <v>356</v>
      </c>
      <c r="H52" s="198" t="s">
        <v>356</v>
      </c>
      <c r="I52" s="198" t="s">
        <v>356</v>
      </c>
      <c r="J52" s="198" t="s">
        <v>356</v>
      </c>
      <c r="K52" s="198">
        <v>96.405886367498837</v>
      </c>
      <c r="L52" s="198">
        <v>95.619493275858943</v>
      </c>
      <c r="M52" s="198">
        <v>93.086573804535732</v>
      </c>
      <c r="N52" s="198">
        <v>94.88064172283795</v>
      </c>
      <c r="O52" s="198">
        <v>90.82430773807171</v>
      </c>
      <c r="P52" s="198">
        <v>90.090483741980748</v>
      </c>
      <c r="Q52" s="198">
        <v>89.822928942447675</v>
      </c>
      <c r="R52" s="198">
        <v>92.699004716803103</v>
      </c>
      <c r="S52" s="198">
        <v>88.060441674644878</v>
      </c>
      <c r="T52" s="198">
        <v>87.461877104957978</v>
      </c>
      <c r="U52" s="198">
        <v>84.669175029551212</v>
      </c>
      <c r="V52" s="198">
        <v>90.94833011413364</v>
      </c>
      <c r="W52" s="198">
        <v>107.70184259263601</v>
      </c>
      <c r="X52" s="198">
        <v>110.46166092838459</v>
      </c>
      <c r="Y52" s="198">
        <v>113.52781911112569</v>
      </c>
    </row>
    <row r="53" spans="1:25" ht="12.75" customHeight="1">
      <c r="A53" s="716" t="s">
        <v>492</v>
      </c>
      <c r="B53" s="197">
        <v>100</v>
      </c>
      <c r="C53" s="198">
        <v>100.43141575334762</v>
      </c>
      <c r="D53" s="198">
        <v>106.79886348376145</v>
      </c>
      <c r="E53" s="198">
        <v>102.89901926388703</v>
      </c>
      <c r="F53" s="198">
        <v>102.38743265925208</v>
      </c>
      <c r="G53" s="198">
        <v>98.902669899028098</v>
      </c>
      <c r="H53" s="198">
        <v>101.20387899938969</v>
      </c>
      <c r="I53" s="198">
        <v>104.73071155141555</v>
      </c>
      <c r="J53" s="198">
        <v>100.04778833115525</v>
      </c>
      <c r="K53" s="198">
        <v>101.27414705986016</v>
      </c>
      <c r="L53" s="198">
        <v>100.01202671664603</v>
      </c>
      <c r="M53" s="198">
        <v>99.843900804529369</v>
      </c>
      <c r="N53" s="198">
        <v>97.62686642821528</v>
      </c>
      <c r="O53" s="198">
        <v>93.502573380120879</v>
      </c>
      <c r="P53" s="198">
        <v>95.973238117677852</v>
      </c>
      <c r="Q53" s="198">
        <v>90.128963317280963</v>
      </c>
      <c r="R53" s="198">
        <v>92.516001281207224</v>
      </c>
      <c r="S53" s="198">
        <v>88.277443669060403</v>
      </c>
      <c r="T53" s="198">
        <v>89.901297735516948</v>
      </c>
      <c r="U53" s="198">
        <v>90.114605706945426</v>
      </c>
      <c r="V53" s="198">
        <v>87.486303343998571</v>
      </c>
      <c r="W53" s="198">
        <v>91.029743162826094</v>
      </c>
      <c r="X53" s="198">
        <v>93.889042234540355</v>
      </c>
      <c r="Y53" s="198">
        <v>93.008403074175803</v>
      </c>
    </row>
    <row r="54" spans="1:25" ht="12.5">
      <c r="A54" s="716" t="s">
        <v>442</v>
      </c>
      <c r="B54" s="197">
        <v>100</v>
      </c>
      <c r="C54" s="198">
        <v>107.65652712130456</v>
      </c>
      <c r="D54" s="198">
        <v>121.91071415192495</v>
      </c>
      <c r="E54" s="198">
        <v>113.3761275968227</v>
      </c>
      <c r="F54" s="198">
        <v>111.07773621172744</v>
      </c>
      <c r="G54" s="198">
        <v>113.47283701802147</v>
      </c>
      <c r="H54" s="198">
        <v>109.98373591923962</v>
      </c>
      <c r="I54" s="198">
        <v>114.39524964490687</v>
      </c>
      <c r="J54" s="198">
        <v>116.68107131886417</v>
      </c>
      <c r="K54" s="198">
        <v>113.0816888839676</v>
      </c>
      <c r="L54" s="198">
        <v>114.87297650921914</v>
      </c>
      <c r="M54" s="198">
        <v>109.97215543836798</v>
      </c>
      <c r="N54" s="198">
        <v>117.28656700220384</v>
      </c>
      <c r="O54" s="198">
        <v>107.29291850918914</v>
      </c>
      <c r="P54" s="198">
        <v>115.91783557196142</v>
      </c>
      <c r="Q54" s="198">
        <v>104.81108896640778</v>
      </c>
      <c r="R54" s="198">
        <v>116.48594240545708</v>
      </c>
      <c r="S54" s="198">
        <v>110.48754359626977</v>
      </c>
      <c r="T54" s="198">
        <v>116.23739181429144</v>
      </c>
      <c r="U54" s="198">
        <v>112.09419301400395</v>
      </c>
      <c r="V54" s="198">
        <v>110.47328408523428</v>
      </c>
      <c r="W54" s="198" t="s">
        <v>358</v>
      </c>
      <c r="X54" s="198" t="s">
        <v>358</v>
      </c>
      <c r="Y54" s="198" t="s">
        <v>358</v>
      </c>
    </row>
    <row r="55" spans="1:25" ht="12.75" customHeight="1">
      <c r="A55" s="716" t="s">
        <v>443</v>
      </c>
      <c r="B55" s="197">
        <v>100</v>
      </c>
      <c r="C55" s="198" t="s">
        <v>356</v>
      </c>
      <c r="D55" s="198">
        <v>101.6120821841258</v>
      </c>
      <c r="E55" s="198" t="s">
        <v>356</v>
      </c>
      <c r="F55" s="198">
        <v>103.30904058241002</v>
      </c>
      <c r="G55" s="198" t="s">
        <v>356</v>
      </c>
      <c r="H55" s="198">
        <v>95.589390750265281</v>
      </c>
      <c r="I55" s="198" t="s">
        <v>356</v>
      </c>
      <c r="J55" s="198">
        <v>93.959200555398283</v>
      </c>
      <c r="K55" s="198" t="s">
        <v>356</v>
      </c>
      <c r="L55" s="198">
        <v>92.411647581275503</v>
      </c>
      <c r="M55" s="198" t="s">
        <v>356</v>
      </c>
      <c r="N55" s="198">
        <v>93.330446430923999</v>
      </c>
      <c r="O55" s="198" t="s">
        <v>356</v>
      </c>
      <c r="P55" s="198">
        <v>92.776790710174637</v>
      </c>
      <c r="Q55" s="198">
        <v>88.238160801608331</v>
      </c>
      <c r="R55" s="198">
        <v>91.039674957189163</v>
      </c>
      <c r="S55" s="198">
        <v>88.714299357972223</v>
      </c>
      <c r="T55" s="198">
        <v>85.357024524316259</v>
      </c>
      <c r="U55" s="198">
        <v>86.466974521216414</v>
      </c>
      <c r="V55" s="198">
        <v>87.2739210698345</v>
      </c>
      <c r="W55" s="198">
        <v>86.632442276151536</v>
      </c>
      <c r="X55" s="198">
        <v>87.803838958572996</v>
      </c>
      <c r="Y55" s="198">
        <v>87.532827459814541</v>
      </c>
    </row>
    <row r="56" spans="1:25" ht="12.75" customHeight="1">
      <c r="A56" s="716" t="s">
        <v>444</v>
      </c>
      <c r="B56" s="197">
        <v>100</v>
      </c>
      <c r="C56" s="198">
        <v>102.53304585612379</v>
      </c>
      <c r="D56" s="198">
        <v>105.9313294849041</v>
      </c>
      <c r="E56" s="198">
        <v>104.09446151878275</v>
      </c>
      <c r="F56" s="198">
        <v>103.10514355266227</v>
      </c>
      <c r="G56" s="198">
        <v>99.659410815521966</v>
      </c>
      <c r="H56" s="198">
        <v>99.347771108006143</v>
      </c>
      <c r="I56" s="198">
        <v>101.37271763727895</v>
      </c>
      <c r="J56" s="198">
        <v>99.193359889289809</v>
      </c>
      <c r="K56" s="198">
        <v>99.655452027915118</v>
      </c>
      <c r="L56" s="198">
        <v>98.068109075540178</v>
      </c>
      <c r="M56" s="198">
        <v>96.021778764683873</v>
      </c>
      <c r="N56" s="198">
        <v>97.880135171381383</v>
      </c>
      <c r="O56" s="198">
        <v>97.638151617499219</v>
      </c>
      <c r="P56" s="198">
        <v>98.586448279144363</v>
      </c>
      <c r="Q56" s="198">
        <v>89.920413902173536</v>
      </c>
      <c r="R56" s="198">
        <v>93.463996196239123</v>
      </c>
      <c r="S56" s="198">
        <v>89.28614597472766</v>
      </c>
      <c r="T56" s="198">
        <v>90.051704161184674</v>
      </c>
      <c r="U56" s="198">
        <v>90.34493553886989</v>
      </c>
      <c r="V56" s="198">
        <v>87.247463022396531</v>
      </c>
      <c r="W56" s="198">
        <v>86.042619865991583</v>
      </c>
      <c r="X56" s="198">
        <v>87.829594717782228</v>
      </c>
      <c r="Y56" s="198" t="s">
        <v>358</v>
      </c>
    </row>
    <row r="57" spans="1:25" ht="12.75" customHeight="1">
      <c r="A57" s="716" t="s">
        <v>445</v>
      </c>
      <c r="B57" s="197">
        <v>100</v>
      </c>
      <c r="C57" s="198">
        <v>104.2932280273094</v>
      </c>
      <c r="D57" s="198">
        <v>104.58542139814367</v>
      </c>
      <c r="E57" s="198">
        <v>103.32828634153557</v>
      </c>
      <c r="F57" s="198">
        <v>105.7828243977421</v>
      </c>
      <c r="G57" s="198">
        <v>103.90869761915269</v>
      </c>
      <c r="H57" s="198">
        <v>99.594508891648502</v>
      </c>
      <c r="I57" s="198">
        <v>102.49284130125787</v>
      </c>
      <c r="J57" s="198">
        <v>96.839876584624307</v>
      </c>
      <c r="K57" s="198">
        <v>93.13708838247895</v>
      </c>
      <c r="L57" s="198">
        <v>93.159843843094805</v>
      </c>
      <c r="M57" s="198">
        <v>93.364241109708544</v>
      </c>
      <c r="N57" s="198">
        <v>97.151234152263015</v>
      </c>
      <c r="O57" s="198">
        <v>93.507339638878477</v>
      </c>
      <c r="P57" s="198">
        <v>98.885923633262806</v>
      </c>
      <c r="Q57" s="198">
        <v>95.124592328188029</v>
      </c>
      <c r="R57" s="198">
        <v>98.870432121837197</v>
      </c>
      <c r="S57" s="198">
        <v>91.674593193198803</v>
      </c>
      <c r="T57" s="198">
        <v>91.62913281807775</v>
      </c>
      <c r="U57" s="198">
        <v>95.634489042514545</v>
      </c>
      <c r="V57" s="198">
        <v>90.154927115845013</v>
      </c>
      <c r="W57" s="198">
        <v>92.052114374683413</v>
      </c>
      <c r="X57" s="198">
        <v>93.960975046127203</v>
      </c>
      <c r="Y57" s="198">
        <v>95.047336208515631</v>
      </c>
    </row>
    <row r="58" spans="1:25" ht="12.75" customHeight="1">
      <c r="A58" s="716" t="s">
        <v>446</v>
      </c>
      <c r="B58" s="197">
        <v>100</v>
      </c>
      <c r="C58" s="198">
        <v>95.85351089009076</v>
      </c>
      <c r="D58" s="198">
        <v>98.074964436931324</v>
      </c>
      <c r="E58" s="198">
        <v>90.244670992765023</v>
      </c>
      <c r="F58" s="198">
        <v>98.317181624024542</v>
      </c>
      <c r="G58" s="198">
        <v>94.233693279500159</v>
      </c>
      <c r="H58" s="198">
        <v>96.024142013090355</v>
      </c>
      <c r="I58" s="198">
        <v>95.837557381487343</v>
      </c>
      <c r="J58" s="198">
        <v>94.890043043698853</v>
      </c>
      <c r="K58" s="198">
        <v>95.940761859242286</v>
      </c>
      <c r="L58" s="198">
        <v>97.173665697332794</v>
      </c>
      <c r="M58" s="198">
        <v>100.67777810833122</v>
      </c>
      <c r="N58" s="198">
        <v>97.128021301478668</v>
      </c>
      <c r="O58" s="198">
        <v>103.71267895010143</v>
      </c>
      <c r="P58" s="198">
        <v>93.649460624930711</v>
      </c>
      <c r="Q58" s="198">
        <v>76.523097611652545</v>
      </c>
      <c r="R58" s="198">
        <v>79.640973286296642</v>
      </c>
      <c r="S58" s="198">
        <v>85.405545758443054</v>
      </c>
      <c r="T58" s="198">
        <v>88.587454641064582</v>
      </c>
      <c r="U58" s="198">
        <v>93.619809894480198</v>
      </c>
      <c r="V58" s="198">
        <v>85.28533994230699</v>
      </c>
      <c r="W58" s="198">
        <v>88.064473866935828</v>
      </c>
      <c r="X58" s="198" t="s">
        <v>358</v>
      </c>
      <c r="Y58" s="198" t="s">
        <v>358</v>
      </c>
    </row>
    <row r="59" spans="1:25" ht="12.75" customHeight="1">
      <c r="A59" s="716" t="s">
        <v>447</v>
      </c>
      <c r="B59" s="197">
        <v>100.00000000000001</v>
      </c>
      <c r="C59" s="198">
        <v>99.761259180563371</v>
      </c>
      <c r="D59" s="198">
        <v>95.032679530783781</v>
      </c>
      <c r="E59" s="198">
        <v>87.866898495414148</v>
      </c>
      <c r="F59" s="198">
        <v>70.184775222090721</v>
      </c>
      <c r="G59" s="198">
        <v>67.646555386580332</v>
      </c>
      <c r="H59" s="198">
        <v>74.946055427840179</v>
      </c>
      <c r="I59" s="198">
        <v>85.201276124508524</v>
      </c>
      <c r="J59" s="198">
        <v>85.696893752468583</v>
      </c>
      <c r="K59" s="198">
        <v>85.954466242348133</v>
      </c>
      <c r="L59" s="198">
        <v>84.308312420001258</v>
      </c>
      <c r="M59" s="198">
        <v>82.363395918079547</v>
      </c>
      <c r="N59" s="198">
        <v>84.643842599334675</v>
      </c>
      <c r="O59" s="198">
        <v>81.243574492890161</v>
      </c>
      <c r="P59" s="198">
        <v>82.317188277984442</v>
      </c>
      <c r="Q59" s="198">
        <v>83.585743719533042</v>
      </c>
      <c r="R59" s="198">
        <v>85.180749151263697</v>
      </c>
      <c r="S59" s="198">
        <v>80.097880314750739</v>
      </c>
      <c r="T59" s="198">
        <v>83.902740954266918</v>
      </c>
      <c r="U59" s="198">
        <v>87.971345396273108</v>
      </c>
      <c r="V59" s="198">
        <v>86.708643030118864</v>
      </c>
      <c r="W59" s="198">
        <v>86.00774843704653</v>
      </c>
      <c r="X59" s="198">
        <v>87.526025059397838</v>
      </c>
      <c r="Y59" s="198">
        <v>90.862630248084059</v>
      </c>
    </row>
    <row r="60" spans="1:25" ht="12.75" customHeight="1">
      <c r="A60" s="716" t="s">
        <v>448</v>
      </c>
      <c r="B60" s="197">
        <v>100</v>
      </c>
      <c r="C60" s="198">
        <v>101.33935556253667</v>
      </c>
      <c r="D60" s="198">
        <v>101.42639949860624</v>
      </c>
      <c r="E60" s="198">
        <v>97.616017836783882</v>
      </c>
      <c r="F60" s="198">
        <v>98.632473489601978</v>
      </c>
      <c r="G60" s="198">
        <v>104.7277701973449</v>
      </c>
      <c r="H60" s="198">
        <v>102.59913289520115</v>
      </c>
      <c r="I60" s="198">
        <v>104.86584788415541</v>
      </c>
      <c r="J60" s="198">
        <v>105.45896503693859</v>
      </c>
      <c r="K60" s="198">
        <v>105.70197811895798</v>
      </c>
      <c r="L60" s="198">
        <v>103.86569019755269</v>
      </c>
      <c r="M60" s="198">
        <v>106.75173839698488</v>
      </c>
      <c r="N60" s="198">
        <v>108.12693262873596</v>
      </c>
      <c r="O60" s="198">
        <v>103.81297965543082</v>
      </c>
      <c r="P60" s="198">
        <v>106.48157526512267</v>
      </c>
      <c r="Q60" s="198">
        <v>106.16452887571677</v>
      </c>
      <c r="R60" s="198">
        <v>110.90485221612444</v>
      </c>
      <c r="S60" s="198">
        <v>108.63228173917746</v>
      </c>
      <c r="T60" s="198">
        <v>110.37551446184688</v>
      </c>
      <c r="U60" s="198">
        <v>108.36915044005346</v>
      </c>
      <c r="V60" s="198">
        <v>102.51475352591629</v>
      </c>
      <c r="W60" s="198">
        <v>101.07784136849762</v>
      </c>
      <c r="X60" s="198">
        <v>102.7701154402161</v>
      </c>
      <c r="Y60" s="198">
        <v>100.71053551046509</v>
      </c>
    </row>
    <row r="61" spans="1:25" ht="12.75" customHeight="1">
      <c r="A61" s="716" t="s">
        <v>449</v>
      </c>
      <c r="B61" s="197">
        <v>100</v>
      </c>
      <c r="C61" s="198">
        <v>96.224403611245478</v>
      </c>
      <c r="D61" s="198">
        <v>99.179695797276111</v>
      </c>
      <c r="E61" s="198">
        <v>96.142985910419881</v>
      </c>
      <c r="F61" s="198">
        <v>95.06820994906991</v>
      </c>
      <c r="G61" s="198">
        <v>92.800759684389178</v>
      </c>
      <c r="H61" s="198">
        <v>91.438266177480173</v>
      </c>
      <c r="I61" s="198">
        <v>95.673117368058087</v>
      </c>
      <c r="J61" s="198">
        <v>90.31842253672302</v>
      </c>
      <c r="K61" s="198">
        <v>91.047719937351559</v>
      </c>
      <c r="L61" s="198">
        <v>87.738183154930425</v>
      </c>
      <c r="M61" s="198">
        <v>83.011709914270227</v>
      </c>
      <c r="N61" s="198">
        <v>83.449993636722454</v>
      </c>
      <c r="O61" s="198">
        <v>74.44440330549854</v>
      </c>
      <c r="P61" s="198">
        <v>79.284013234327233</v>
      </c>
      <c r="Q61" s="198">
        <v>77.97905723769766</v>
      </c>
      <c r="R61" s="198">
        <v>81.967864384074403</v>
      </c>
      <c r="S61" s="198">
        <v>75.362386882501639</v>
      </c>
      <c r="T61" s="198">
        <v>76.353404308335598</v>
      </c>
      <c r="U61" s="198">
        <v>76.976872630662783</v>
      </c>
      <c r="V61" s="198">
        <v>73.019387452132705</v>
      </c>
      <c r="W61" s="198">
        <v>73.176428820274154</v>
      </c>
      <c r="X61" s="198">
        <v>73.191054360580267</v>
      </c>
      <c r="Y61" s="198">
        <v>75.0888378694289</v>
      </c>
    </row>
    <row r="62" spans="1:25" ht="12.75" customHeight="1">
      <c r="A62" s="716" t="s">
        <v>450</v>
      </c>
      <c r="B62" s="197">
        <v>100</v>
      </c>
      <c r="C62" s="198">
        <v>101.00046420139094</v>
      </c>
      <c r="D62" s="198">
        <v>106.65461165238702</v>
      </c>
      <c r="E62" s="198">
        <v>102.66630968790733</v>
      </c>
      <c r="F62" s="198">
        <v>102.90073186230583</v>
      </c>
      <c r="G62" s="198">
        <v>101.37085365576236</v>
      </c>
      <c r="H62" s="198">
        <v>99.09141621753669</v>
      </c>
      <c r="I62" s="198">
        <v>101.82187600794072</v>
      </c>
      <c r="J62" s="198">
        <v>100.58010660939148</v>
      </c>
      <c r="K62" s="198">
        <v>101.18372829585346</v>
      </c>
      <c r="L62" s="198">
        <v>100.81010587973324</v>
      </c>
      <c r="M62" s="198">
        <v>98.314678868729558</v>
      </c>
      <c r="N62" s="198">
        <v>97.531591817859933</v>
      </c>
      <c r="O62" s="198">
        <v>90.038929225134112</v>
      </c>
      <c r="P62" s="198">
        <v>93.986744243275041</v>
      </c>
      <c r="Q62" s="198">
        <v>91.12994349349222</v>
      </c>
      <c r="R62" s="198">
        <v>92.85760993415046</v>
      </c>
      <c r="S62" s="198">
        <v>86.560591579139924</v>
      </c>
      <c r="T62" s="198">
        <v>88.799682480679394</v>
      </c>
      <c r="U62" s="198">
        <v>90.429436196957127</v>
      </c>
      <c r="V62" s="198">
        <v>84.952377765492002</v>
      </c>
      <c r="W62" s="198">
        <v>86.348076850285352</v>
      </c>
      <c r="X62" s="198">
        <v>90.014574049974115</v>
      </c>
      <c r="Y62" s="198">
        <v>90.535152866230604</v>
      </c>
    </row>
    <row r="63" spans="1:25" ht="12.75" customHeight="1">
      <c r="A63" s="97"/>
      <c r="B63" s="205"/>
      <c r="C63" s="71"/>
      <c r="D63" s="71"/>
      <c r="E63" s="71"/>
      <c r="F63" s="71"/>
      <c r="G63" s="71"/>
      <c r="H63" s="71"/>
      <c r="I63" s="71"/>
      <c r="J63" s="445"/>
      <c r="K63" s="445"/>
      <c r="L63" s="445"/>
      <c r="M63" s="445"/>
      <c r="N63" s="445"/>
    </row>
    <row r="64" spans="1:25" s="269" customFormat="1" ht="15" customHeight="1">
      <c r="A64" s="83"/>
      <c r="B64" s="97" t="s">
        <v>1611</v>
      </c>
      <c r="C64" s="1059"/>
      <c r="D64" s="1059"/>
      <c r="E64" s="1059"/>
      <c r="F64" s="1059"/>
      <c r="G64" s="1059"/>
    </row>
    <row r="65" spans="1:7" s="269" customFormat="1" ht="30" customHeight="1">
      <c r="A65" s="83"/>
      <c r="B65" s="1270" t="s">
        <v>1612</v>
      </c>
      <c r="C65" s="1270"/>
      <c r="D65" s="1270"/>
      <c r="E65" s="1270"/>
      <c r="F65" s="1270"/>
      <c r="G65" s="1270"/>
    </row>
  </sheetData>
  <sheetProtection selectLockedCells="1"/>
  <mergeCells count="13">
    <mergeCell ref="B65:G65"/>
    <mergeCell ref="B7:G7"/>
    <mergeCell ref="H7:M7"/>
    <mergeCell ref="N7:S7"/>
    <mergeCell ref="T7:X7"/>
    <mergeCell ref="B26:G26"/>
    <mergeCell ref="H26:M26"/>
    <mergeCell ref="N26:S26"/>
    <mergeCell ref="T26:X26"/>
    <mergeCell ref="B45:G45"/>
    <mergeCell ref="H45:M45"/>
    <mergeCell ref="N45:S45"/>
    <mergeCell ref="T45:X45"/>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3" pageOrder="overThenDown" orientation="portrait" r:id="rId1"/>
  <headerFooter alignWithMargins="0">
    <oddHeader>&amp;L&amp;"Arial,Fett"
Tabelle &amp;A&amp;CSeite &amp;P von &amp;N
&amp;"Arial,Fett"Sauerstoffentnahme für Verbrennungsprozesse 1994 – 2017 
nach Bundesländern</oddHeader>
    <oddFooter>&amp;CStatistische Ämter der Länder – Indikatoren und Kennzahlen, UGRdL 2020</oddFooter>
  </headerFooter>
  <rowBreaks count="1" manualBreakCount="1">
    <brk id="43" max="24" man="1"/>
  </rowBreaks>
  <colBreaks count="3" manualBreakCount="3">
    <brk id="7" max="1048575" man="1"/>
    <brk id="13" max="1048575" man="1"/>
    <brk id="19" max="1048575" man="1"/>
  </col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0">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53125" defaultRowHeight="12.5"/>
  <cols>
    <col min="1" max="1" width="4.54296875" style="376" customWidth="1"/>
    <col min="2" max="2" width="45" style="376" customWidth="1"/>
    <col min="3" max="27" width="13.453125" style="376" customWidth="1"/>
    <col min="28" max="16384" width="11.453125" style="376"/>
  </cols>
  <sheetData>
    <row r="1" spans="1:32" ht="13">
      <c r="A1" s="1414" t="s">
        <v>322</v>
      </c>
      <c r="B1" s="1415"/>
    </row>
    <row r="3" spans="1:32" ht="12.75" customHeight="1">
      <c r="A3" s="1416" t="s">
        <v>884</v>
      </c>
      <c r="B3" s="1416"/>
      <c r="C3" s="407" t="s">
        <v>1222</v>
      </c>
      <c r="D3" s="407"/>
      <c r="E3" s="407"/>
      <c r="F3" s="407"/>
      <c r="G3" s="407"/>
      <c r="H3" s="407"/>
      <c r="I3" s="407"/>
      <c r="J3" s="407"/>
      <c r="K3" s="407"/>
    </row>
    <row r="4" spans="1:32" ht="12.75" customHeight="1">
      <c r="A4" s="377"/>
      <c r="B4" s="535"/>
      <c r="C4" s="377"/>
      <c r="D4" s="377"/>
      <c r="E4" s="377"/>
      <c r="F4" s="377"/>
      <c r="G4" s="377"/>
      <c r="H4" s="377"/>
      <c r="I4" s="377"/>
      <c r="J4" s="377"/>
      <c r="K4" s="377"/>
    </row>
    <row r="5" spans="1:32" ht="14.5">
      <c r="A5" s="536"/>
      <c r="B5" s="846"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ht="13">
      <c r="A7" s="399"/>
      <c r="B7" s="499"/>
      <c r="C7" s="1283" t="s">
        <v>434</v>
      </c>
      <c r="D7" s="1283"/>
      <c r="E7" s="1283"/>
      <c r="F7" s="1283"/>
      <c r="G7" s="1283"/>
      <c r="H7" s="1283"/>
      <c r="I7" s="1283" t="s">
        <v>434</v>
      </c>
      <c r="J7" s="1283"/>
      <c r="K7" s="1283"/>
      <c r="L7" s="1283"/>
      <c r="M7" s="1283"/>
      <c r="N7" s="1283"/>
      <c r="O7" s="1283" t="s">
        <v>434</v>
      </c>
      <c r="P7" s="1283"/>
      <c r="Q7" s="1283"/>
      <c r="R7" s="1283"/>
      <c r="S7" s="1283"/>
      <c r="T7" s="1283"/>
      <c r="U7" s="1283" t="s">
        <v>434</v>
      </c>
      <c r="V7" s="1283"/>
      <c r="W7" s="1283"/>
      <c r="X7" s="1283"/>
      <c r="Y7" s="1283"/>
      <c r="Z7" s="1283"/>
      <c r="AA7" s="1283" t="s">
        <v>434</v>
      </c>
      <c r="AB7" s="1283"/>
      <c r="AC7" s="1283"/>
      <c r="AD7" s="1283"/>
      <c r="AE7" s="1283"/>
      <c r="AF7" s="1283"/>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539" t="s">
        <v>827</v>
      </c>
      <c r="C9" s="1156">
        <v>140828.96599999999</v>
      </c>
      <c r="D9" s="838">
        <v>136674.40100000001</v>
      </c>
      <c r="E9" s="838">
        <v>131287.69899999999</v>
      </c>
      <c r="F9" s="838">
        <v>129191.352</v>
      </c>
      <c r="G9" s="838">
        <v>129882.61500000001</v>
      </c>
      <c r="H9" s="838">
        <v>135476.212</v>
      </c>
      <c r="I9" s="838">
        <v>147050.68799999999</v>
      </c>
      <c r="J9" s="838">
        <v>128841.554</v>
      </c>
      <c r="K9" s="838">
        <v>117110.917</v>
      </c>
      <c r="L9" s="838">
        <v>104228.43799999999</v>
      </c>
      <c r="M9" s="838">
        <v>104361.798</v>
      </c>
      <c r="N9" s="838">
        <v>106762.683</v>
      </c>
      <c r="O9" s="838">
        <v>113152.223</v>
      </c>
      <c r="P9" s="838">
        <v>113429.52099999999</v>
      </c>
      <c r="Q9" s="838">
        <v>109256.682</v>
      </c>
      <c r="R9" s="838">
        <v>104847.382</v>
      </c>
      <c r="S9" s="838">
        <v>102137.367</v>
      </c>
      <c r="T9" s="838">
        <v>110142.917</v>
      </c>
      <c r="U9" s="838">
        <v>108057.69</v>
      </c>
      <c r="V9" s="838">
        <v>108773.50900000001</v>
      </c>
      <c r="W9" s="838">
        <v>108397.59299999999</v>
      </c>
      <c r="X9" s="838">
        <v>103447.72</v>
      </c>
      <c r="Y9" s="838">
        <v>107926.512</v>
      </c>
      <c r="Z9" s="838">
        <v>113694.898</v>
      </c>
      <c r="AA9" s="838">
        <v>128582.696</v>
      </c>
      <c r="AB9" s="540"/>
    </row>
    <row r="10" spans="1:32">
      <c r="A10" s="131"/>
      <c r="B10" s="541" t="s">
        <v>1394</v>
      </c>
      <c r="C10" s="1156">
        <v>120372.629</v>
      </c>
      <c r="D10" s="838">
        <v>116809.322</v>
      </c>
      <c r="E10" s="838">
        <v>109669.501</v>
      </c>
      <c r="F10" s="838">
        <v>108231.734</v>
      </c>
      <c r="G10" s="838">
        <v>108126.6</v>
      </c>
      <c r="H10" s="838">
        <v>115028.272</v>
      </c>
      <c r="I10" s="838">
        <v>118592.18799999999</v>
      </c>
      <c r="J10" s="838">
        <v>108700.958</v>
      </c>
      <c r="K10" s="838">
        <v>97543.967000000004</v>
      </c>
      <c r="L10" s="838">
        <v>87071.906000000003</v>
      </c>
      <c r="M10" s="838">
        <v>83501.603000000003</v>
      </c>
      <c r="N10" s="838">
        <v>86678.748000000007</v>
      </c>
      <c r="O10" s="838">
        <v>93082.217000000004</v>
      </c>
      <c r="P10" s="838">
        <v>92468.96</v>
      </c>
      <c r="Q10" s="838">
        <v>88184.232999999993</v>
      </c>
      <c r="R10" s="838">
        <v>83145</v>
      </c>
      <c r="S10" s="838">
        <v>81498.159</v>
      </c>
      <c r="T10" s="838">
        <v>87474.85</v>
      </c>
      <c r="U10" s="838">
        <v>85178.445000000007</v>
      </c>
      <c r="V10" s="838">
        <v>86862.089000000007</v>
      </c>
      <c r="W10" s="838">
        <v>84423.895000000004</v>
      </c>
      <c r="X10" s="838">
        <v>82445.377999999997</v>
      </c>
      <c r="Y10" s="838">
        <v>86178.228000000003</v>
      </c>
      <c r="Z10" s="838">
        <v>90322.744999999995</v>
      </c>
      <c r="AA10" s="838">
        <v>106398.02099999999</v>
      </c>
      <c r="AB10" s="540"/>
    </row>
    <row r="11" spans="1:32">
      <c r="A11" s="131"/>
      <c r="B11" s="542" t="s">
        <v>1395</v>
      </c>
      <c r="C11" s="1156">
        <v>383.85300000000001</v>
      </c>
      <c r="D11" s="838">
        <v>377.30900000000003</v>
      </c>
      <c r="E11" s="838">
        <v>318.54199999999997</v>
      </c>
      <c r="F11" s="838">
        <v>362.28699999999998</v>
      </c>
      <c r="G11" s="838">
        <v>331.375</v>
      </c>
      <c r="H11" s="838">
        <v>347.23899999999998</v>
      </c>
      <c r="I11" s="838">
        <v>340.286</v>
      </c>
      <c r="J11" s="838">
        <v>359.86900000000003</v>
      </c>
      <c r="K11" s="838">
        <v>367.83699999999999</v>
      </c>
      <c r="L11" s="838">
        <v>296.29899999999998</v>
      </c>
      <c r="M11" s="838">
        <v>283.94</v>
      </c>
      <c r="N11" s="838">
        <v>293.846</v>
      </c>
      <c r="O11" s="838">
        <v>321.62799999999999</v>
      </c>
      <c r="P11" s="838">
        <v>323.87599999999998</v>
      </c>
      <c r="Q11" s="838">
        <v>278.67099999999999</v>
      </c>
      <c r="R11" s="838">
        <v>301.02800000000002</v>
      </c>
      <c r="S11" s="838">
        <v>351.822</v>
      </c>
      <c r="T11" s="838">
        <v>397.19400000000002</v>
      </c>
      <c r="U11" s="838">
        <v>480.48</v>
      </c>
      <c r="V11" s="838">
        <v>441.58</v>
      </c>
      <c r="W11" s="838">
        <v>506.69299999999998</v>
      </c>
      <c r="X11" s="838">
        <v>469.05200000000002</v>
      </c>
      <c r="Y11" s="838">
        <v>493.02800000000002</v>
      </c>
      <c r="Z11" s="838">
        <v>481.988</v>
      </c>
      <c r="AA11" s="838">
        <v>494.82600000000002</v>
      </c>
      <c r="AB11" s="540"/>
    </row>
    <row r="12" spans="1:32">
      <c r="A12" s="131"/>
      <c r="B12" s="543" t="s">
        <v>828</v>
      </c>
      <c r="C12" s="1156">
        <v>0</v>
      </c>
      <c r="D12" s="838">
        <v>0</v>
      </c>
      <c r="E12" s="838">
        <v>0</v>
      </c>
      <c r="F12" s="838">
        <v>0</v>
      </c>
      <c r="G12" s="838">
        <v>0</v>
      </c>
      <c r="H12" s="838">
        <v>0</v>
      </c>
      <c r="I12" s="838">
        <v>0</v>
      </c>
      <c r="J12" s="838">
        <v>0</v>
      </c>
      <c r="K12" s="838">
        <v>0</v>
      </c>
      <c r="L12" s="838">
        <v>0</v>
      </c>
      <c r="M12" s="838">
        <v>0</v>
      </c>
      <c r="N12" s="838">
        <v>0</v>
      </c>
      <c r="O12" s="838">
        <v>0</v>
      </c>
      <c r="P12" s="838">
        <v>0</v>
      </c>
      <c r="Q12" s="838">
        <v>0</v>
      </c>
      <c r="R12" s="838">
        <v>0</v>
      </c>
      <c r="S12" s="838">
        <v>0</v>
      </c>
      <c r="T12" s="838">
        <v>0</v>
      </c>
      <c r="U12" s="838">
        <v>0</v>
      </c>
      <c r="V12" s="838">
        <v>0</v>
      </c>
      <c r="W12" s="838">
        <v>0</v>
      </c>
      <c r="X12" s="838">
        <v>0</v>
      </c>
      <c r="Y12" s="838">
        <v>0</v>
      </c>
      <c r="Z12" s="838">
        <v>0</v>
      </c>
      <c r="AA12" s="838">
        <v>0</v>
      </c>
      <c r="AB12" s="540"/>
    </row>
    <row r="13" spans="1:32">
      <c r="A13" s="131"/>
      <c r="B13" s="543" t="s">
        <v>829</v>
      </c>
      <c r="C13" s="1156">
        <v>0</v>
      </c>
      <c r="D13" s="838">
        <v>0</v>
      </c>
      <c r="E13" s="838">
        <v>0</v>
      </c>
      <c r="F13" s="838">
        <v>0</v>
      </c>
      <c r="G13" s="838">
        <v>0</v>
      </c>
      <c r="H13" s="838">
        <v>0</v>
      </c>
      <c r="I13" s="838">
        <v>0</v>
      </c>
      <c r="J13" s="838">
        <v>0</v>
      </c>
      <c r="K13" s="838">
        <v>0</v>
      </c>
      <c r="L13" s="838">
        <v>0</v>
      </c>
      <c r="M13" s="838">
        <v>0</v>
      </c>
      <c r="N13" s="838">
        <v>0</v>
      </c>
      <c r="O13" s="838">
        <v>0</v>
      </c>
      <c r="P13" s="838">
        <v>0</v>
      </c>
      <c r="Q13" s="838">
        <v>0</v>
      </c>
      <c r="R13" s="838">
        <v>0</v>
      </c>
      <c r="S13" s="838">
        <v>0</v>
      </c>
      <c r="T13" s="838">
        <v>0</v>
      </c>
      <c r="U13" s="838">
        <v>0</v>
      </c>
      <c r="V13" s="838">
        <v>0</v>
      </c>
      <c r="W13" s="838">
        <v>0</v>
      </c>
      <c r="X13" s="838">
        <v>0</v>
      </c>
      <c r="Y13" s="838">
        <v>0</v>
      </c>
      <c r="Z13" s="838">
        <v>0</v>
      </c>
      <c r="AA13" s="838">
        <v>0</v>
      </c>
      <c r="AB13" s="540"/>
    </row>
    <row r="14" spans="1:32">
      <c r="A14" s="131"/>
      <c r="B14" s="543" t="s">
        <v>830</v>
      </c>
      <c r="C14" s="1156">
        <v>25.632000000000001</v>
      </c>
      <c r="D14" s="838">
        <v>12.766999999999999</v>
      </c>
      <c r="E14" s="838">
        <v>8.8369999999999997</v>
      </c>
      <c r="F14" s="838">
        <v>4.218</v>
      </c>
      <c r="G14" s="838">
        <v>0.45900000000000002</v>
      </c>
      <c r="H14" s="838">
        <v>0.42399999999999999</v>
      </c>
      <c r="I14" s="838">
        <v>0.28999999999999998</v>
      </c>
      <c r="J14" s="838">
        <v>1.262</v>
      </c>
      <c r="K14" s="838">
        <v>0.996</v>
      </c>
      <c r="L14" s="838">
        <v>0.44600000000000001</v>
      </c>
      <c r="M14" s="838">
        <v>1.552</v>
      </c>
      <c r="N14" s="838">
        <v>1.4610000000000001</v>
      </c>
      <c r="O14" s="838">
        <v>1.421</v>
      </c>
      <c r="P14" s="838">
        <v>0.85399999999999998</v>
      </c>
      <c r="Q14" s="838">
        <v>0.85099999999999998</v>
      </c>
      <c r="R14" s="838">
        <v>0.63</v>
      </c>
      <c r="S14" s="838">
        <v>0.497</v>
      </c>
      <c r="T14" s="838">
        <v>1.6120000000000001</v>
      </c>
      <c r="U14" s="838">
        <v>0.65500000000000003</v>
      </c>
      <c r="V14" s="838">
        <v>0</v>
      </c>
      <c r="W14" s="838">
        <v>0</v>
      </c>
      <c r="X14" s="838">
        <v>0.58199999999999996</v>
      </c>
      <c r="Y14" s="838">
        <v>0.251</v>
      </c>
      <c r="Z14" s="838" t="s">
        <v>356</v>
      </c>
      <c r="AA14" s="838" t="s">
        <v>356</v>
      </c>
      <c r="AB14" s="540"/>
    </row>
    <row r="15" spans="1:32">
      <c r="A15" s="131"/>
      <c r="B15" s="543" t="s">
        <v>831</v>
      </c>
      <c r="C15" s="1156">
        <v>19.481000000000002</v>
      </c>
      <c r="D15" s="838">
        <v>16.861000000000001</v>
      </c>
      <c r="E15" s="838">
        <v>15.946999999999999</v>
      </c>
      <c r="F15" s="838">
        <v>3.8069999999999999</v>
      </c>
      <c r="G15" s="838">
        <v>0.05</v>
      </c>
      <c r="H15" s="838">
        <v>0</v>
      </c>
      <c r="I15" s="838">
        <v>0</v>
      </c>
      <c r="J15" s="838">
        <v>0</v>
      </c>
      <c r="K15" s="838">
        <v>0</v>
      </c>
      <c r="L15" s="838">
        <v>0</v>
      </c>
      <c r="M15" s="838">
        <v>0</v>
      </c>
      <c r="N15" s="838">
        <v>0</v>
      </c>
      <c r="O15" s="838">
        <v>0</v>
      </c>
      <c r="P15" s="838">
        <v>0</v>
      </c>
      <c r="Q15" s="838">
        <v>0</v>
      </c>
      <c r="R15" s="838">
        <v>0</v>
      </c>
      <c r="S15" s="838">
        <v>0</v>
      </c>
      <c r="T15" s="838">
        <v>0</v>
      </c>
      <c r="U15" s="838">
        <v>0</v>
      </c>
      <c r="V15" s="838">
        <v>0</v>
      </c>
      <c r="W15" s="838">
        <v>0</v>
      </c>
      <c r="X15" s="838">
        <v>0</v>
      </c>
      <c r="Y15" s="838">
        <v>0</v>
      </c>
      <c r="Z15" s="838">
        <v>0</v>
      </c>
      <c r="AA15" s="838">
        <v>0</v>
      </c>
      <c r="AB15" s="540"/>
    </row>
    <row r="16" spans="1:32">
      <c r="A16" s="131"/>
      <c r="B16" s="544" t="s">
        <v>832</v>
      </c>
      <c r="C16" s="1156">
        <v>18.242999999999999</v>
      </c>
      <c r="D16" s="838">
        <v>15.308</v>
      </c>
      <c r="E16" s="838">
        <v>14.272</v>
      </c>
      <c r="F16" s="838">
        <v>3.0529999999999999</v>
      </c>
      <c r="G16" s="838">
        <v>0.05</v>
      </c>
      <c r="H16" s="838">
        <v>0</v>
      </c>
      <c r="I16" s="838">
        <v>0</v>
      </c>
      <c r="J16" s="838">
        <v>0</v>
      </c>
      <c r="K16" s="838">
        <v>0</v>
      </c>
      <c r="L16" s="838">
        <v>0</v>
      </c>
      <c r="M16" s="838">
        <v>0</v>
      </c>
      <c r="N16" s="838">
        <v>0</v>
      </c>
      <c r="O16" s="838">
        <v>0</v>
      </c>
      <c r="P16" s="838">
        <v>0</v>
      </c>
      <c r="Q16" s="838">
        <v>0</v>
      </c>
      <c r="R16" s="838">
        <v>0</v>
      </c>
      <c r="S16" s="838">
        <v>0</v>
      </c>
      <c r="T16" s="838">
        <v>0</v>
      </c>
      <c r="U16" s="838">
        <v>0</v>
      </c>
      <c r="V16" s="838">
        <v>0</v>
      </c>
      <c r="W16" s="838">
        <v>0</v>
      </c>
      <c r="X16" s="838">
        <v>0</v>
      </c>
      <c r="Y16" s="838">
        <v>0</v>
      </c>
      <c r="Z16" s="838">
        <v>0</v>
      </c>
      <c r="AA16" s="838">
        <v>0</v>
      </c>
      <c r="AB16" s="540"/>
    </row>
    <row r="17" spans="1:28">
      <c r="A17" s="131"/>
      <c r="B17" s="544" t="s">
        <v>833</v>
      </c>
      <c r="C17" s="1156">
        <v>0</v>
      </c>
      <c r="D17" s="838">
        <v>0</v>
      </c>
      <c r="E17" s="838">
        <v>0</v>
      </c>
      <c r="F17" s="838">
        <v>0</v>
      </c>
      <c r="G17" s="838">
        <v>0</v>
      </c>
      <c r="H17" s="838">
        <v>0</v>
      </c>
      <c r="I17" s="838">
        <v>0</v>
      </c>
      <c r="J17" s="838">
        <v>0</v>
      </c>
      <c r="K17" s="838">
        <v>0</v>
      </c>
      <c r="L17" s="838">
        <v>0</v>
      </c>
      <c r="M17" s="838">
        <v>0</v>
      </c>
      <c r="N17" s="838">
        <v>0</v>
      </c>
      <c r="O17" s="838">
        <v>0</v>
      </c>
      <c r="P17" s="838">
        <v>0</v>
      </c>
      <c r="Q17" s="838">
        <v>0</v>
      </c>
      <c r="R17" s="838">
        <v>0</v>
      </c>
      <c r="S17" s="838">
        <v>0</v>
      </c>
      <c r="T17" s="838">
        <v>0</v>
      </c>
      <c r="U17" s="838">
        <v>0</v>
      </c>
      <c r="V17" s="838">
        <v>0</v>
      </c>
      <c r="W17" s="838">
        <v>0</v>
      </c>
      <c r="X17" s="838">
        <v>0</v>
      </c>
      <c r="Y17" s="838">
        <v>0</v>
      </c>
      <c r="Z17" s="838">
        <v>0</v>
      </c>
      <c r="AA17" s="838">
        <v>0</v>
      </c>
      <c r="AB17" s="540"/>
    </row>
    <row r="18" spans="1:28">
      <c r="A18" s="131"/>
      <c r="B18" s="544" t="s">
        <v>834</v>
      </c>
      <c r="C18" s="1156">
        <v>1.238</v>
      </c>
      <c r="D18" s="838">
        <v>1.5529999999999999</v>
      </c>
      <c r="E18" s="838">
        <v>1.675</v>
      </c>
      <c r="F18" s="838">
        <v>0.754</v>
      </c>
      <c r="G18" s="838">
        <v>0</v>
      </c>
      <c r="H18" s="838">
        <v>0</v>
      </c>
      <c r="I18" s="838">
        <v>0</v>
      </c>
      <c r="J18" s="838">
        <v>0</v>
      </c>
      <c r="K18" s="838">
        <v>0</v>
      </c>
      <c r="L18" s="838">
        <v>0</v>
      </c>
      <c r="M18" s="838">
        <v>0</v>
      </c>
      <c r="N18" s="838">
        <v>0</v>
      </c>
      <c r="O18" s="838">
        <v>0</v>
      </c>
      <c r="P18" s="838">
        <v>0</v>
      </c>
      <c r="Q18" s="838">
        <v>0</v>
      </c>
      <c r="R18" s="838">
        <v>0</v>
      </c>
      <c r="S18" s="838">
        <v>0</v>
      </c>
      <c r="T18" s="838">
        <v>0</v>
      </c>
      <c r="U18" s="838">
        <v>0</v>
      </c>
      <c r="V18" s="838">
        <v>0</v>
      </c>
      <c r="W18" s="838">
        <v>0</v>
      </c>
      <c r="X18" s="838">
        <v>0</v>
      </c>
      <c r="Y18" s="838">
        <v>0</v>
      </c>
      <c r="Z18" s="838">
        <v>0</v>
      </c>
      <c r="AA18" s="838">
        <v>0</v>
      </c>
      <c r="AB18" s="540"/>
    </row>
    <row r="19" spans="1:28">
      <c r="A19" s="131"/>
      <c r="B19" s="543" t="s">
        <v>1396</v>
      </c>
      <c r="C19" s="1156">
        <v>338.74</v>
      </c>
      <c r="D19" s="838">
        <v>347.68099999999998</v>
      </c>
      <c r="E19" s="838">
        <v>293.75799999999998</v>
      </c>
      <c r="F19" s="838">
        <v>354.262</v>
      </c>
      <c r="G19" s="838">
        <v>330.86599999999999</v>
      </c>
      <c r="H19" s="838">
        <v>346.815</v>
      </c>
      <c r="I19" s="838">
        <v>339.99599999999998</v>
      </c>
      <c r="J19" s="838">
        <v>358.60700000000003</v>
      </c>
      <c r="K19" s="838">
        <v>366.84100000000001</v>
      </c>
      <c r="L19" s="838">
        <v>295.85300000000001</v>
      </c>
      <c r="M19" s="838">
        <v>282.38799999999998</v>
      </c>
      <c r="N19" s="838">
        <v>292.38499999999999</v>
      </c>
      <c r="O19" s="838">
        <v>320.20699999999999</v>
      </c>
      <c r="P19" s="838">
        <v>323.02199999999999</v>
      </c>
      <c r="Q19" s="838">
        <v>277.82</v>
      </c>
      <c r="R19" s="838">
        <v>300.39800000000002</v>
      </c>
      <c r="S19" s="838">
        <v>351.32499999999999</v>
      </c>
      <c r="T19" s="838">
        <v>395.58199999999999</v>
      </c>
      <c r="U19" s="838">
        <v>479.82499999999999</v>
      </c>
      <c r="V19" s="838">
        <v>441.58</v>
      </c>
      <c r="W19" s="838">
        <v>506.69299999999998</v>
      </c>
      <c r="X19" s="838">
        <v>468.47</v>
      </c>
      <c r="Y19" s="838">
        <v>492.77699999999999</v>
      </c>
      <c r="Z19" s="838" t="s">
        <v>356</v>
      </c>
      <c r="AA19" s="838" t="s">
        <v>356</v>
      </c>
      <c r="AB19" s="540"/>
    </row>
    <row r="20" spans="1:28">
      <c r="A20" s="131"/>
      <c r="B20" s="542" t="s">
        <v>864</v>
      </c>
      <c r="C20" s="1156">
        <v>119988.776</v>
      </c>
      <c r="D20" s="838">
        <v>116432.01300000001</v>
      </c>
      <c r="E20" s="838">
        <v>109350.959</v>
      </c>
      <c r="F20" s="838">
        <v>107869.447</v>
      </c>
      <c r="G20" s="838">
        <v>107795.22500000001</v>
      </c>
      <c r="H20" s="838">
        <v>114681.033</v>
      </c>
      <c r="I20" s="838">
        <v>118251.902</v>
      </c>
      <c r="J20" s="838">
        <v>108341.08900000001</v>
      </c>
      <c r="K20" s="838">
        <v>97176.13</v>
      </c>
      <c r="L20" s="838">
        <v>86775.607000000004</v>
      </c>
      <c r="M20" s="838">
        <v>83217.663</v>
      </c>
      <c r="N20" s="838">
        <v>86384.902000000002</v>
      </c>
      <c r="O20" s="838">
        <v>92760.589000000007</v>
      </c>
      <c r="P20" s="838">
        <v>92145.084000000003</v>
      </c>
      <c r="Q20" s="838">
        <v>87905.562000000005</v>
      </c>
      <c r="R20" s="838">
        <v>82843.971999999994</v>
      </c>
      <c r="S20" s="838">
        <v>81146.337</v>
      </c>
      <c r="T20" s="838">
        <v>87077.656000000003</v>
      </c>
      <c r="U20" s="838">
        <v>84697.964999999997</v>
      </c>
      <c r="V20" s="838">
        <v>86420.509000000005</v>
      </c>
      <c r="W20" s="838">
        <v>83917.202000000005</v>
      </c>
      <c r="X20" s="838">
        <v>81976.326000000001</v>
      </c>
      <c r="Y20" s="838">
        <v>85685.2</v>
      </c>
      <c r="Z20" s="838">
        <v>89840.756999999998</v>
      </c>
      <c r="AA20" s="838">
        <v>105903.19500000001</v>
      </c>
      <c r="AB20" s="540"/>
    </row>
    <row r="21" spans="1:28">
      <c r="A21" s="131"/>
      <c r="B21" s="543" t="s">
        <v>835</v>
      </c>
      <c r="C21" s="1156">
        <v>0</v>
      </c>
      <c r="D21" s="838">
        <v>0</v>
      </c>
      <c r="E21" s="838">
        <v>0</v>
      </c>
      <c r="F21" s="838">
        <v>0</v>
      </c>
      <c r="G21" s="838">
        <v>0</v>
      </c>
      <c r="H21" s="838">
        <v>0</v>
      </c>
      <c r="I21" s="838">
        <v>0</v>
      </c>
      <c r="J21" s="838">
        <v>0</v>
      </c>
      <c r="K21" s="838">
        <v>0</v>
      </c>
      <c r="L21" s="838">
        <v>0</v>
      </c>
      <c r="M21" s="838">
        <v>0</v>
      </c>
      <c r="N21" s="838">
        <v>0</v>
      </c>
      <c r="O21" s="838">
        <v>0</v>
      </c>
      <c r="P21" s="838">
        <v>0</v>
      </c>
      <c r="Q21" s="838">
        <v>0</v>
      </c>
      <c r="R21" s="838">
        <v>0</v>
      </c>
      <c r="S21" s="838">
        <v>0</v>
      </c>
      <c r="T21" s="838">
        <v>0</v>
      </c>
      <c r="U21" s="838">
        <v>0</v>
      </c>
      <c r="V21" s="838">
        <v>0</v>
      </c>
      <c r="W21" s="838">
        <v>0</v>
      </c>
      <c r="X21" s="838">
        <v>0</v>
      </c>
      <c r="Y21" s="838">
        <v>0</v>
      </c>
      <c r="Z21" s="838">
        <v>0</v>
      </c>
      <c r="AA21" s="838">
        <v>0</v>
      </c>
      <c r="AB21" s="540"/>
    </row>
    <row r="22" spans="1:28">
      <c r="A22" s="131"/>
      <c r="B22" s="543" t="s">
        <v>1397</v>
      </c>
      <c r="C22" s="1156">
        <v>119988.776</v>
      </c>
      <c r="D22" s="838">
        <v>116432.01300000001</v>
      </c>
      <c r="E22" s="838">
        <v>109350.959</v>
      </c>
      <c r="F22" s="838">
        <v>107869.447</v>
      </c>
      <c r="G22" s="838">
        <v>107795.22500000001</v>
      </c>
      <c r="H22" s="838">
        <v>114681.033</v>
      </c>
      <c r="I22" s="838">
        <v>118251.902</v>
      </c>
      <c r="J22" s="838">
        <v>108341.08900000001</v>
      </c>
      <c r="K22" s="838">
        <v>97176.13</v>
      </c>
      <c r="L22" s="838">
        <v>86775.607000000004</v>
      </c>
      <c r="M22" s="838">
        <v>83217.663</v>
      </c>
      <c r="N22" s="838">
        <v>86384.902000000002</v>
      </c>
      <c r="O22" s="838">
        <v>92760.589000000007</v>
      </c>
      <c r="P22" s="838">
        <v>92145.084000000003</v>
      </c>
      <c r="Q22" s="838">
        <v>87905.562000000005</v>
      </c>
      <c r="R22" s="838">
        <v>82843.971999999994</v>
      </c>
      <c r="S22" s="838">
        <v>81146.337</v>
      </c>
      <c r="T22" s="838">
        <v>87077.656000000003</v>
      </c>
      <c r="U22" s="838">
        <v>84697.964999999997</v>
      </c>
      <c r="V22" s="838">
        <v>86420.509000000005</v>
      </c>
      <c r="W22" s="838">
        <v>83917.202000000005</v>
      </c>
      <c r="X22" s="838">
        <v>81976.326000000001</v>
      </c>
      <c r="Y22" s="838">
        <v>85685.2</v>
      </c>
      <c r="Z22" s="838">
        <v>89840.756999999998</v>
      </c>
      <c r="AA22" s="838">
        <v>105903.19500000001</v>
      </c>
      <c r="AB22" s="540"/>
    </row>
    <row r="23" spans="1:28">
      <c r="A23" s="131"/>
      <c r="B23" s="544" t="s">
        <v>836</v>
      </c>
      <c r="C23" s="1157">
        <v>115174.802</v>
      </c>
      <c r="D23" s="838">
        <v>111157.554</v>
      </c>
      <c r="E23" s="838">
        <v>103427.31600000001</v>
      </c>
      <c r="F23" s="838">
        <v>102508.908</v>
      </c>
      <c r="G23" s="838">
        <v>102671.24400000001</v>
      </c>
      <c r="H23" s="856">
        <v>108590.629</v>
      </c>
      <c r="I23" s="856">
        <v>113002.32799999999</v>
      </c>
      <c r="J23" s="856">
        <v>103750.43700000001</v>
      </c>
      <c r="K23" s="838">
        <v>92676.239000000001</v>
      </c>
      <c r="L23" s="838">
        <v>82001.043000000005</v>
      </c>
      <c r="M23" s="838">
        <v>77813.47</v>
      </c>
      <c r="N23" s="838">
        <v>80483.521999999997</v>
      </c>
      <c r="O23" s="838">
        <v>86146.282000000007</v>
      </c>
      <c r="P23" s="838">
        <v>87358.713000000003</v>
      </c>
      <c r="Q23" s="838">
        <v>83186.483999999997</v>
      </c>
      <c r="R23" s="838">
        <v>77364.489000000001</v>
      </c>
      <c r="S23" s="838">
        <v>74364.668999999994</v>
      </c>
      <c r="T23" s="838">
        <v>81076.025999999998</v>
      </c>
      <c r="U23" s="838">
        <v>80023.178</v>
      </c>
      <c r="V23" s="838">
        <v>81298.962</v>
      </c>
      <c r="W23" s="838">
        <v>80263.737999999998</v>
      </c>
      <c r="X23" s="838">
        <v>77817.702999999994</v>
      </c>
      <c r="Y23" s="838">
        <v>81833.335000000006</v>
      </c>
      <c r="Z23" s="838">
        <v>85585.3</v>
      </c>
      <c r="AA23" s="838">
        <v>101706.41099999999</v>
      </c>
      <c r="AB23" s="540"/>
    </row>
    <row r="24" spans="1:28">
      <c r="A24" s="131"/>
      <c r="B24" s="545" t="s">
        <v>837</v>
      </c>
      <c r="C24" s="1157" t="s">
        <v>356</v>
      </c>
      <c r="D24" s="838" t="s">
        <v>356</v>
      </c>
      <c r="E24" s="838" t="s">
        <v>356</v>
      </c>
      <c r="F24" s="838" t="s">
        <v>356</v>
      </c>
      <c r="G24" s="838" t="s">
        <v>356</v>
      </c>
      <c r="H24" s="856" t="s">
        <v>356</v>
      </c>
      <c r="I24" s="856" t="s">
        <v>356</v>
      </c>
      <c r="J24" s="856" t="s">
        <v>356</v>
      </c>
      <c r="K24" s="838" t="s">
        <v>356</v>
      </c>
      <c r="L24" s="838" t="s">
        <v>356</v>
      </c>
      <c r="M24" s="838" t="s">
        <v>356</v>
      </c>
      <c r="N24" s="838" t="s">
        <v>356</v>
      </c>
      <c r="O24" s="838" t="s">
        <v>356</v>
      </c>
      <c r="P24" s="838" t="s">
        <v>356</v>
      </c>
      <c r="Q24" s="838" t="s">
        <v>356</v>
      </c>
      <c r="R24" s="838">
        <v>12225.208000000001</v>
      </c>
      <c r="S24" s="838">
        <v>12501.312</v>
      </c>
      <c r="T24" s="838">
        <v>13943.645</v>
      </c>
      <c r="U24" s="838">
        <v>12860.477000000001</v>
      </c>
      <c r="V24" s="838">
        <v>12533.359</v>
      </c>
      <c r="W24" s="838">
        <v>12467.987999999999</v>
      </c>
      <c r="X24" s="838">
        <v>11830.571</v>
      </c>
      <c r="Y24" s="838">
        <v>12121.401</v>
      </c>
      <c r="Z24" s="838">
        <v>12605.406000000001</v>
      </c>
      <c r="AA24" s="838">
        <v>13991.955</v>
      </c>
      <c r="AB24" s="540"/>
    </row>
    <row r="25" spans="1:28" ht="25.5" customHeight="1">
      <c r="A25" s="546"/>
      <c r="B25" s="547" t="s">
        <v>838</v>
      </c>
      <c r="C25" s="1157">
        <v>103748.626</v>
      </c>
      <c r="D25" s="838" t="s">
        <v>356</v>
      </c>
      <c r="E25" s="838" t="s">
        <v>356</v>
      </c>
      <c r="F25" s="838" t="s">
        <v>356</v>
      </c>
      <c r="G25" s="838" t="s">
        <v>356</v>
      </c>
      <c r="H25" s="856">
        <v>79049.945999999996</v>
      </c>
      <c r="I25" s="856">
        <v>83042.978000000003</v>
      </c>
      <c r="J25" s="856">
        <v>76263.959000000003</v>
      </c>
      <c r="K25" s="838" t="s">
        <v>356</v>
      </c>
      <c r="L25" s="838" t="s">
        <v>356</v>
      </c>
      <c r="M25" s="838" t="s">
        <v>356</v>
      </c>
      <c r="N25" s="838" t="s">
        <v>356</v>
      </c>
      <c r="O25" s="838" t="s">
        <v>356</v>
      </c>
      <c r="P25" s="838" t="s">
        <v>356</v>
      </c>
      <c r="Q25" s="838" t="s">
        <v>356</v>
      </c>
      <c r="R25" s="838">
        <v>58079.292000000001</v>
      </c>
      <c r="S25" s="838">
        <v>54891.529000000002</v>
      </c>
      <c r="T25" s="838">
        <v>59663.896999999997</v>
      </c>
      <c r="U25" s="838">
        <v>59405.377</v>
      </c>
      <c r="V25" s="838">
        <v>61053.775999999998</v>
      </c>
      <c r="W25" s="838">
        <v>60113.383000000002</v>
      </c>
      <c r="X25" s="838">
        <v>58408.22</v>
      </c>
      <c r="Y25" s="838">
        <v>62323.652999999998</v>
      </c>
      <c r="Z25" s="838">
        <v>65021.406000000003</v>
      </c>
      <c r="AA25" s="838">
        <v>80080.361999999994</v>
      </c>
      <c r="AB25" s="540"/>
    </row>
    <row r="26" spans="1:28">
      <c r="A26" s="131"/>
      <c r="B26" s="545" t="s">
        <v>839</v>
      </c>
      <c r="C26" s="1157" t="s">
        <v>356</v>
      </c>
      <c r="D26" s="838">
        <v>16.576000000000001</v>
      </c>
      <c r="E26" s="838">
        <v>7.39</v>
      </c>
      <c r="F26" s="838">
        <v>6.5860000000000003</v>
      </c>
      <c r="G26" s="838">
        <v>4.1920000000000002</v>
      </c>
      <c r="H26" s="856" t="s">
        <v>356</v>
      </c>
      <c r="I26" s="856" t="s">
        <v>356</v>
      </c>
      <c r="J26" s="856" t="s">
        <v>356</v>
      </c>
      <c r="K26" s="838" t="s">
        <v>356</v>
      </c>
      <c r="L26" s="838" t="s">
        <v>356</v>
      </c>
      <c r="M26" s="838" t="s">
        <v>356</v>
      </c>
      <c r="N26" s="838" t="s">
        <v>356</v>
      </c>
      <c r="O26" s="838">
        <v>0</v>
      </c>
      <c r="P26" s="838">
        <v>0</v>
      </c>
      <c r="Q26" s="838">
        <v>0</v>
      </c>
      <c r="R26" s="838" t="s">
        <v>356</v>
      </c>
      <c r="S26" s="838" t="s">
        <v>356</v>
      </c>
      <c r="T26" s="838" t="s">
        <v>356</v>
      </c>
      <c r="U26" s="838" t="s">
        <v>356</v>
      </c>
      <c r="V26" s="838" t="s">
        <v>356</v>
      </c>
      <c r="W26" s="838" t="s">
        <v>356</v>
      </c>
      <c r="X26" s="838" t="s">
        <v>356</v>
      </c>
      <c r="Y26" s="838" t="s">
        <v>356</v>
      </c>
      <c r="Z26" s="838" t="s">
        <v>356</v>
      </c>
      <c r="AA26" s="838" t="s">
        <v>356</v>
      </c>
      <c r="AB26" s="540"/>
    </row>
    <row r="27" spans="1:28" ht="25.5" customHeight="1">
      <c r="A27" s="131"/>
      <c r="B27" s="547" t="s">
        <v>840</v>
      </c>
      <c r="C27" s="1156">
        <v>11027.849</v>
      </c>
      <c r="D27" s="838">
        <v>11007.305</v>
      </c>
      <c r="E27" s="838">
        <v>10914.057000000001</v>
      </c>
      <c r="F27" s="838">
        <v>10698.227000000001</v>
      </c>
      <c r="G27" s="838">
        <v>10576.404</v>
      </c>
      <c r="H27" s="838">
        <v>10425.638000000001</v>
      </c>
      <c r="I27" s="838">
        <v>10182.195</v>
      </c>
      <c r="J27" s="838">
        <v>9125.3250000000007</v>
      </c>
      <c r="K27" s="838">
        <v>7801.348</v>
      </c>
      <c r="L27" s="838">
        <v>7585.424</v>
      </c>
      <c r="M27" s="838">
        <v>7747.1629999999996</v>
      </c>
      <c r="N27" s="838">
        <v>7821.0060000000003</v>
      </c>
      <c r="O27" s="838">
        <v>8481.6679999999997</v>
      </c>
      <c r="P27" s="838">
        <v>9187.0149999999994</v>
      </c>
      <c r="Q27" s="838">
        <v>8176.9250000000002</v>
      </c>
      <c r="R27" s="838" t="s">
        <v>356</v>
      </c>
      <c r="S27" s="838" t="s">
        <v>356</v>
      </c>
      <c r="T27" s="838" t="s">
        <v>356</v>
      </c>
      <c r="U27" s="838" t="s">
        <v>356</v>
      </c>
      <c r="V27" s="838" t="s">
        <v>356</v>
      </c>
      <c r="W27" s="838" t="s">
        <v>356</v>
      </c>
      <c r="X27" s="838" t="s">
        <v>356</v>
      </c>
      <c r="Y27" s="838" t="s">
        <v>356</v>
      </c>
      <c r="Z27" s="838" t="s">
        <v>356</v>
      </c>
      <c r="AA27" s="838" t="s">
        <v>356</v>
      </c>
      <c r="AB27" s="540"/>
    </row>
    <row r="28" spans="1:28">
      <c r="A28" s="131"/>
      <c r="B28" s="545" t="s">
        <v>841</v>
      </c>
      <c r="C28" s="1156">
        <v>0</v>
      </c>
      <c r="D28" s="838">
        <v>0</v>
      </c>
      <c r="E28" s="838">
        <v>0</v>
      </c>
      <c r="F28" s="838">
        <v>0</v>
      </c>
      <c r="G28" s="838">
        <v>0</v>
      </c>
      <c r="H28" s="838">
        <v>0</v>
      </c>
      <c r="I28" s="838">
        <v>0</v>
      </c>
      <c r="J28" s="838">
        <v>0</v>
      </c>
      <c r="K28" s="838">
        <v>0</v>
      </c>
      <c r="L28" s="838">
        <v>0</v>
      </c>
      <c r="M28" s="838">
        <v>0</v>
      </c>
      <c r="N28" s="838">
        <v>0</v>
      </c>
      <c r="O28" s="838">
        <v>0</v>
      </c>
      <c r="P28" s="838">
        <v>0</v>
      </c>
      <c r="Q28" s="838">
        <v>0</v>
      </c>
      <c r="R28" s="838">
        <v>0</v>
      </c>
      <c r="S28" s="838">
        <v>0</v>
      </c>
      <c r="T28" s="838">
        <v>0</v>
      </c>
      <c r="U28" s="838">
        <v>0</v>
      </c>
      <c r="V28" s="838">
        <v>0</v>
      </c>
      <c r="W28" s="838">
        <v>0</v>
      </c>
      <c r="X28" s="838">
        <v>0</v>
      </c>
      <c r="Y28" s="838">
        <v>0</v>
      </c>
      <c r="Z28" s="838">
        <v>0</v>
      </c>
      <c r="AA28" s="838">
        <v>0</v>
      </c>
      <c r="AB28" s="540"/>
    </row>
    <row r="29" spans="1:28">
      <c r="A29" s="131"/>
      <c r="B29" s="544" t="s">
        <v>842</v>
      </c>
      <c r="C29" s="1156">
        <v>4813.9740000000002</v>
      </c>
      <c r="D29" s="838">
        <v>5274.4589999999998</v>
      </c>
      <c r="E29" s="838">
        <v>5923.643</v>
      </c>
      <c r="F29" s="838">
        <v>5360.5389999999998</v>
      </c>
      <c r="G29" s="838">
        <v>5123.9809999999998</v>
      </c>
      <c r="H29" s="838">
        <v>6090.4040000000005</v>
      </c>
      <c r="I29" s="838">
        <v>5249.5739999999996</v>
      </c>
      <c r="J29" s="838">
        <v>4590.652</v>
      </c>
      <c r="K29" s="838">
        <v>4499.8909999999996</v>
      </c>
      <c r="L29" s="838">
        <v>4774.5640000000003</v>
      </c>
      <c r="M29" s="838">
        <v>5404.1930000000002</v>
      </c>
      <c r="N29" s="838">
        <v>5901.38</v>
      </c>
      <c r="O29" s="838">
        <v>6614.3069999999998</v>
      </c>
      <c r="P29" s="838">
        <v>4786.3710000000001</v>
      </c>
      <c r="Q29" s="838">
        <v>4719.0780000000004</v>
      </c>
      <c r="R29" s="838">
        <v>5479.4830000000002</v>
      </c>
      <c r="S29" s="838">
        <v>6781.6679999999997</v>
      </c>
      <c r="T29" s="838">
        <v>6001.63</v>
      </c>
      <c r="U29" s="838">
        <v>4674.7870000000003</v>
      </c>
      <c r="V29" s="838">
        <v>5121.5469999999996</v>
      </c>
      <c r="W29" s="838">
        <v>3653.4639999999999</v>
      </c>
      <c r="X29" s="838">
        <v>4158.6229999999996</v>
      </c>
      <c r="Y29" s="838">
        <v>3851.8649999999998</v>
      </c>
      <c r="Z29" s="838">
        <v>4255.4570000000003</v>
      </c>
      <c r="AA29" s="838">
        <v>4196.7839999999997</v>
      </c>
      <c r="AB29" s="540"/>
    </row>
    <row r="30" spans="1:28">
      <c r="A30" s="131"/>
      <c r="B30" s="545" t="s">
        <v>1398</v>
      </c>
      <c r="C30" s="1156" t="s">
        <v>356</v>
      </c>
      <c r="D30" s="838" t="s">
        <v>356</v>
      </c>
      <c r="E30" s="838" t="s">
        <v>356</v>
      </c>
      <c r="F30" s="838" t="s">
        <v>356</v>
      </c>
      <c r="G30" s="838" t="s">
        <v>356</v>
      </c>
      <c r="H30" s="838" t="s">
        <v>356</v>
      </c>
      <c r="I30" s="838" t="s">
        <v>356</v>
      </c>
      <c r="J30" s="838" t="s">
        <v>356</v>
      </c>
      <c r="K30" s="838" t="s">
        <v>356</v>
      </c>
      <c r="L30" s="838" t="s">
        <v>356</v>
      </c>
      <c r="M30" s="838" t="s">
        <v>356</v>
      </c>
      <c r="N30" s="838" t="s">
        <v>356</v>
      </c>
      <c r="O30" s="838" t="s">
        <v>356</v>
      </c>
      <c r="P30" s="838" t="s">
        <v>356</v>
      </c>
      <c r="Q30" s="838" t="s">
        <v>356</v>
      </c>
      <c r="R30" s="838" t="s">
        <v>356</v>
      </c>
      <c r="S30" s="838" t="s">
        <v>356</v>
      </c>
      <c r="T30" s="838" t="s">
        <v>356</v>
      </c>
      <c r="U30" s="838" t="s">
        <v>356</v>
      </c>
      <c r="V30" s="838" t="s">
        <v>356</v>
      </c>
      <c r="W30" s="838" t="s">
        <v>356</v>
      </c>
      <c r="X30" s="838" t="s">
        <v>356</v>
      </c>
      <c r="Y30" s="838" t="s">
        <v>356</v>
      </c>
      <c r="Z30" s="838" t="s">
        <v>356</v>
      </c>
      <c r="AA30" s="838" t="s">
        <v>356</v>
      </c>
      <c r="AB30" s="540"/>
    </row>
    <row r="31" spans="1:28">
      <c r="A31" s="131"/>
      <c r="B31" s="545" t="s">
        <v>1399</v>
      </c>
      <c r="C31" s="1156">
        <v>95.385000000000005</v>
      </c>
      <c r="D31" s="838">
        <v>102.788</v>
      </c>
      <c r="E31" s="838">
        <v>97.108999999999995</v>
      </c>
      <c r="F31" s="838">
        <v>82.873999999999995</v>
      </c>
      <c r="G31" s="838">
        <v>93.167000000000002</v>
      </c>
      <c r="H31" s="838">
        <v>88.111000000000004</v>
      </c>
      <c r="I31" s="838">
        <v>91.24</v>
      </c>
      <c r="J31" s="838">
        <v>89.046000000000006</v>
      </c>
      <c r="K31" s="838">
        <v>88.299000000000007</v>
      </c>
      <c r="L31" s="838">
        <v>91.844999999999999</v>
      </c>
      <c r="M31" s="838">
        <v>90.891000000000005</v>
      </c>
      <c r="N31" s="838">
        <v>89.596000000000004</v>
      </c>
      <c r="O31" s="838">
        <v>117.79600000000001</v>
      </c>
      <c r="P31" s="838">
        <v>124.956</v>
      </c>
      <c r="Q31" s="838">
        <v>111.857</v>
      </c>
      <c r="R31" s="838">
        <v>85.512</v>
      </c>
      <c r="S31" s="838">
        <v>114.973</v>
      </c>
      <c r="T31" s="838">
        <v>120.961</v>
      </c>
      <c r="U31" s="838">
        <v>106.232</v>
      </c>
      <c r="V31" s="838">
        <v>94.19</v>
      </c>
      <c r="W31" s="838">
        <v>105.935</v>
      </c>
      <c r="X31" s="838">
        <v>105.819</v>
      </c>
      <c r="Y31" s="838">
        <v>73.899000000000001</v>
      </c>
      <c r="Z31" s="838">
        <v>58.578000000000003</v>
      </c>
      <c r="AA31" s="838">
        <v>64.472999999999999</v>
      </c>
      <c r="AB31" s="540"/>
    </row>
    <row r="32" spans="1:28">
      <c r="A32" s="131"/>
      <c r="B32" s="545" t="s">
        <v>843</v>
      </c>
      <c r="C32" s="1156">
        <v>2348.5320000000002</v>
      </c>
      <c r="D32" s="838">
        <v>2715.194</v>
      </c>
      <c r="E32" s="838">
        <v>3373.8020000000001</v>
      </c>
      <c r="F32" s="838">
        <v>2909.681</v>
      </c>
      <c r="G32" s="838">
        <v>2779.4920000000002</v>
      </c>
      <c r="H32" s="838">
        <v>3691.8020000000001</v>
      </c>
      <c r="I32" s="838">
        <v>2771.0230000000001</v>
      </c>
      <c r="J32" s="838">
        <v>2701.1280000000002</v>
      </c>
      <c r="K32" s="838">
        <v>3041.6610000000001</v>
      </c>
      <c r="L32" s="838">
        <v>3229.9780000000001</v>
      </c>
      <c r="M32" s="838">
        <v>3780.29</v>
      </c>
      <c r="N32" s="838">
        <v>4392.4880000000003</v>
      </c>
      <c r="O32" s="838">
        <v>4640.5910000000003</v>
      </c>
      <c r="P32" s="838">
        <v>2794.9859999999999</v>
      </c>
      <c r="Q32" s="838">
        <v>2927.192</v>
      </c>
      <c r="R32" s="838">
        <v>4043.7069999999999</v>
      </c>
      <c r="S32" s="838">
        <v>5319.4690000000001</v>
      </c>
      <c r="T32" s="838">
        <v>4500.0919999999996</v>
      </c>
      <c r="U32" s="838">
        <v>3382.3069999999998</v>
      </c>
      <c r="V32" s="838">
        <v>4060.31</v>
      </c>
      <c r="W32" s="838">
        <v>2339.826</v>
      </c>
      <c r="X32" s="838">
        <v>2859.6039999999998</v>
      </c>
      <c r="Y32" s="838">
        <v>2583.5889999999999</v>
      </c>
      <c r="Z32" s="838">
        <v>3042.7959999999998</v>
      </c>
      <c r="AA32" s="838">
        <v>3088.529</v>
      </c>
      <c r="AB32" s="540"/>
    </row>
    <row r="33" spans="1:28">
      <c r="A33" s="131"/>
      <c r="B33" s="545" t="s">
        <v>844</v>
      </c>
      <c r="C33" s="1156" t="s">
        <v>356</v>
      </c>
      <c r="D33" s="838" t="s">
        <v>356</v>
      </c>
      <c r="E33" s="838" t="s">
        <v>356</v>
      </c>
      <c r="F33" s="838" t="s">
        <v>356</v>
      </c>
      <c r="G33" s="838" t="s">
        <v>356</v>
      </c>
      <c r="H33" s="838" t="s">
        <v>356</v>
      </c>
      <c r="I33" s="838" t="s">
        <v>356</v>
      </c>
      <c r="J33" s="838" t="s">
        <v>356</v>
      </c>
      <c r="K33" s="838" t="s">
        <v>356</v>
      </c>
      <c r="L33" s="838" t="s">
        <v>356</v>
      </c>
      <c r="M33" s="838" t="s">
        <v>356</v>
      </c>
      <c r="N33" s="838" t="s">
        <v>356</v>
      </c>
      <c r="O33" s="838" t="s">
        <v>356</v>
      </c>
      <c r="P33" s="838" t="s">
        <v>356</v>
      </c>
      <c r="Q33" s="838" t="s">
        <v>356</v>
      </c>
      <c r="R33" s="838" t="s">
        <v>356</v>
      </c>
      <c r="S33" s="838" t="s">
        <v>356</v>
      </c>
      <c r="T33" s="838" t="s">
        <v>356</v>
      </c>
      <c r="U33" s="838" t="s">
        <v>356</v>
      </c>
      <c r="V33" s="838" t="s">
        <v>356</v>
      </c>
      <c r="W33" s="838" t="s">
        <v>356</v>
      </c>
      <c r="X33" s="838" t="s">
        <v>356</v>
      </c>
      <c r="Y33" s="838" t="s">
        <v>356</v>
      </c>
      <c r="Z33" s="838" t="s">
        <v>356</v>
      </c>
      <c r="AA33" s="838" t="s">
        <v>356</v>
      </c>
      <c r="AB33" s="540"/>
    </row>
    <row r="34" spans="1:28" ht="25.5" customHeight="1">
      <c r="A34" s="131"/>
      <c r="B34" s="547" t="s">
        <v>845</v>
      </c>
      <c r="C34" s="1156">
        <v>12.781000000000001</v>
      </c>
      <c r="D34" s="838">
        <v>0</v>
      </c>
      <c r="E34" s="838">
        <v>0</v>
      </c>
      <c r="F34" s="838">
        <v>0</v>
      </c>
      <c r="G34" s="838">
        <v>0</v>
      </c>
      <c r="H34" s="838">
        <v>0</v>
      </c>
      <c r="I34" s="838">
        <v>0</v>
      </c>
      <c r="J34" s="838">
        <v>0</v>
      </c>
      <c r="K34" s="838">
        <v>0</v>
      </c>
      <c r="L34" s="838">
        <v>0</v>
      </c>
      <c r="M34" s="838">
        <v>0</v>
      </c>
      <c r="N34" s="838">
        <v>0</v>
      </c>
      <c r="O34" s="838">
        <v>0</v>
      </c>
      <c r="P34" s="838">
        <v>0</v>
      </c>
      <c r="Q34" s="838">
        <v>0</v>
      </c>
      <c r="R34" s="838">
        <v>0</v>
      </c>
      <c r="S34" s="838">
        <v>0</v>
      </c>
      <c r="T34" s="838">
        <v>0</v>
      </c>
      <c r="U34" s="838">
        <v>0</v>
      </c>
      <c r="V34" s="838">
        <v>0</v>
      </c>
      <c r="W34" s="838">
        <v>0</v>
      </c>
      <c r="X34" s="838">
        <v>0</v>
      </c>
      <c r="Y34" s="838">
        <v>0</v>
      </c>
      <c r="Z34" s="838">
        <v>0</v>
      </c>
      <c r="AA34" s="838">
        <v>0</v>
      </c>
      <c r="AB34" s="540"/>
    </row>
    <row r="35" spans="1:28">
      <c r="A35" s="131"/>
      <c r="B35" s="545" t="s">
        <v>846</v>
      </c>
      <c r="C35" s="1156" t="s">
        <v>356</v>
      </c>
      <c r="D35" s="838">
        <v>0</v>
      </c>
      <c r="E35" s="838">
        <v>0</v>
      </c>
      <c r="F35" s="838">
        <v>0</v>
      </c>
      <c r="G35" s="838">
        <v>0</v>
      </c>
      <c r="H35" s="838" t="s">
        <v>356</v>
      </c>
      <c r="I35" s="838" t="s">
        <v>356</v>
      </c>
      <c r="J35" s="838" t="s">
        <v>356</v>
      </c>
      <c r="K35" s="838">
        <v>0</v>
      </c>
      <c r="L35" s="838">
        <v>0</v>
      </c>
      <c r="M35" s="838">
        <v>0</v>
      </c>
      <c r="N35" s="838">
        <v>0</v>
      </c>
      <c r="O35" s="838">
        <v>0</v>
      </c>
      <c r="P35" s="838">
        <v>0</v>
      </c>
      <c r="Q35" s="838">
        <v>0</v>
      </c>
      <c r="R35" s="838">
        <v>0</v>
      </c>
      <c r="S35" s="838">
        <v>0</v>
      </c>
      <c r="T35" s="838">
        <v>0</v>
      </c>
      <c r="U35" s="838">
        <v>0</v>
      </c>
      <c r="V35" s="838">
        <v>0</v>
      </c>
      <c r="W35" s="838">
        <v>0</v>
      </c>
      <c r="X35" s="838">
        <v>0</v>
      </c>
      <c r="Y35" s="838">
        <v>0</v>
      </c>
      <c r="Z35" s="838">
        <v>0</v>
      </c>
      <c r="AA35" s="838">
        <v>0</v>
      </c>
      <c r="AB35" s="540"/>
    </row>
    <row r="36" spans="1:28">
      <c r="A36" s="131"/>
      <c r="B36" s="541" t="s">
        <v>1400</v>
      </c>
      <c r="C36" s="1156">
        <v>20456.337</v>
      </c>
      <c r="D36" s="838">
        <v>19865.079000000002</v>
      </c>
      <c r="E36" s="838">
        <v>21618.198</v>
      </c>
      <c r="F36" s="838">
        <v>20959.617999999999</v>
      </c>
      <c r="G36" s="838">
        <v>21756.014999999999</v>
      </c>
      <c r="H36" s="838">
        <v>20447.939999999999</v>
      </c>
      <c r="I36" s="838">
        <v>28458.5</v>
      </c>
      <c r="J36" s="838">
        <v>20140.596000000005</v>
      </c>
      <c r="K36" s="838">
        <v>19566.95</v>
      </c>
      <c r="L36" s="838">
        <v>17156.531999999999</v>
      </c>
      <c r="M36" s="838">
        <v>20860.195</v>
      </c>
      <c r="N36" s="838">
        <v>20083.935000000001</v>
      </c>
      <c r="O36" s="838">
        <v>20070.006000000001</v>
      </c>
      <c r="P36" s="838">
        <v>20960.561000000002</v>
      </c>
      <c r="Q36" s="838">
        <v>21072.449000000001</v>
      </c>
      <c r="R36" s="838">
        <v>21702.382000000001</v>
      </c>
      <c r="S36" s="838">
        <v>20639.207999999999</v>
      </c>
      <c r="T36" s="838">
        <v>22668.066999999999</v>
      </c>
      <c r="U36" s="838">
        <v>22879.244999999999</v>
      </c>
      <c r="V36" s="838">
        <v>21911.42</v>
      </c>
      <c r="W36" s="838">
        <v>23973.698</v>
      </c>
      <c r="X36" s="838">
        <v>21002.342000000001</v>
      </c>
      <c r="Y36" s="838">
        <v>21748.284</v>
      </c>
      <c r="Z36" s="838">
        <v>23372.152999999998</v>
      </c>
      <c r="AA36" s="838">
        <v>22184.674999999999</v>
      </c>
      <c r="AB36" s="540"/>
    </row>
    <row r="37" spans="1:28">
      <c r="A37" s="131"/>
      <c r="B37" s="542" t="s">
        <v>1401</v>
      </c>
      <c r="C37" s="1157">
        <v>16240.138999999999</v>
      </c>
      <c r="D37" s="838">
        <v>15477.718999999999</v>
      </c>
      <c r="E37" s="838">
        <v>17524.704000000002</v>
      </c>
      <c r="F37" s="838">
        <v>16691.333999999999</v>
      </c>
      <c r="G37" s="838">
        <v>17513.714</v>
      </c>
      <c r="H37" s="856">
        <v>16739.687999999998</v>
      </c>
      <c r="I37" s="856">
        <v>17798.741999999998</v>
      </c>
      <c r="J37" s="856">
        <v>16291.758000000003</v>
      </c>
      <c r="K37" s="838">
        <v>16586.739000000001</v>
      </c>
      <c r="L37" s="838">
        <v>13372.536</v>
      </c>
      <c r="M37" s="838">
        <v>16900.929</v>
      </c>
      <c r="N37" s="838">
        <v>15984.484</v>
      </c>
      <c r="O37" s="838">
        <v>15883.481</v>
      </c>
      <c r="P37" s="838">
        <v>16987.466</v>
      </c>
      <c r="Q37" s="838">
        <v>17490.16</v>
      </c>
      <c r="R37" s="838">
        <v>18187.828000000001</v>
      </c>
      <c r="S37" s="838">
        <v>17027.329000000002</v>
      </c>
      <c r="T37" s="838">
        <v>18288.107</v>
      </c>
      <c r="U37" s="838">
        <v>18813.915000000001</v>
      </c>
      <c r="V37" s="838">
        <v>17846.982</v>
      </c>
      <c r="W37" s="838">
        <v>20032.59</v>
      </c>
      <c r="X37" s="838">
        <v>16958.257000000001</v>
      </c>
      <c r="Y37" s="838">
        <v>17872.986000000001</v>
      </c>
      <c r="Z37" s="838">
        <v>19454.900000000001</v>
      </c>
      <c r="AA37" s="838">
        <v>17986.735000000001</v>
      </c>
      <c r="AB37" s="540"/>
    </row>
    <row r="38" spans="1:28">
      <c r="A38" s="131"/>
      <c r="B38" s="543" t="s">
        <v>847</v>
      </c>
      <c r="C38" s="1156">
        <v>2955.3429999999998</v>
      </c>
      <c r="D38" s="838">
        <v>2845.107</v>
      </c>
      <c r="E38" s="838">
        <v>3685.21</v>
      </c>
      <c r="F38" s="838">
        <v>3629.9989999999998</v>
      </c>
      <c r="G38" s="838">
        <v>3768.0479999999998</v>
      </c>
      <c r="H38" s="838">
        <v>3262.7240000000002</v>
      </c>
      <c r="I38" s="838">
        <v>3707.63</v>
      </c>
      <c r="J38" s="838">
        <v>3666.8029999999999</v>
      </c>
      <c r="K38" s="838">
        <v>3664.8969999999999</v>
      </c>
      <c r="L38" s="838">
        <v>3161.808</v>
      </c>
      <c r="M38" s="838">
        <v>3996.5329999999999</v>
      </c>
      <c r="N38" s="838">
        <v>3514.527</v>
      </c>
      <c r="O38" s="838">
        <v>3612.1819999999998</v>
      </c>
      <c r="P38" s="838">
        <v>3577.4270000000001</v>
      </c>
      <c r="Q38" s="838">
        <v>3996.297</v>
      </c>
      <c r="R38" s="838">
        <v>3982.0889999999999</v>
      </c>
      <c r="S38" s="838">
        <v>3605.3220000000001</v>
      </c>
      <c r="T38" s="838">
        <v>3713.6030000000001</v>
      </c>
      <c r="U38" s="838">
        <v>3705.3049999999998</v>
      </c>
      <c r="V38" s="838">
        <v>3796.248</v>
      </c>
      <c r="W38" s="838">
        <v>4182.76</v>
      </c>
      <c r="X38" s="838">
        <v>3587.279</v>
      </c>
      <c r="Y38" s="838">
        <v>3300.9169999999999</v>
      </c>
      <c r="Z38" s="838">
        <v>3692.6410000000001</v>
      </c>
      <c r="AA38" s="838">
        <v>3438.1619999999998</v>
      </c>
      <c r="AB38" s="540"/>
    </row>
    <row r="39" spans="1:28">
      <c r="A39" s="131"/>
      <c r="B39" s="544" t="s">
        <v>848</v>
      </c>
      <c r="C39" s="1156">
        <v>2934.95</v>
      </c>
      <c r="D39" s="838">
        <v>2826.9259999999999</v>
      </c>
      <c r="E39" s="838">
        <v>3666.9070000000002</v>
      </c>
      <c r="F39" s="838">
        <v>3607.5329999999999</v>
      </c>
      <c r="G39" s="838">
        <v>3733.08</v>
      </c>
      <c r="H39" s="838">
        <v>3232.1909999999998</v>
      </c>
      <c r="I39" s="838">
        <v>3682.1260000000002</v>
      </c>
      <c r="J39" s="838">
        <v>3634.2179999999998</v>
      </c>
      <c r="K39" s="838">
        <v>3639.8760000000002</v>
      </c>
      <c r="L39" s="838">
        <v>3140.4780000000001</v>
      </c>
      <c r="M39" s="838">
        <v>3975.2130000000002</v>
      </c>
      <c r="N39" s="838">
        <v>3494.547</v>
      </c>
      <c r="O39" s="838">
        <v>3595.2849999999999</v>
      </c>
      <c r="P39" s="838">
        <v>3565.221</v>
      </c>
      <c r="Q39" s="838">
        <v>3985.4960000000001</v>
      </c>
      <c r="R39" s="838">
        <v>3969.248</v>
      </c>
      <c r="S39" s="838">
        <v>3592.2179999999998</v>
      </c>
      <c r="T39" s="838">
        <v>3698.203</v>
      </c>
      <c r="U39" s="838">
        <v>3690.9720000000002</v>
      </c>
      <c r="V39" s="838">
        <v>3780.799</v>
      </c>
      <c r="W39" s="838">
        <v>4167.9719999999998</v>
      </c>
      <c r="X39" s="838">
        <v>3555.1570000000002</v>
      </c>
      <c r="Y39" s="838">
        <v>3266.8420000000001</v>
      </c>
      <c r="Z39" s="838">
        <v>3670.2060000000001</v>
      </c>
      <c r="AA39" s="838">
        <v>3422.279</v>
      </c>
      <c r="AB39" s="540"/>
    </row>
    <row r="40" spans="1:28">
      <c r="A40" s="131"/>
      <c r="B40" s="544" t="s">
        <v>849</v>
      </c>
      <c r="C40" s="1156">
        <v>20.393000000000001</v>
      </c>
      <c r="D40" s="838">
        <v>18.181000000000001</v>
      </c>
      <c r="E40" s="838">
        <v>18.303000000000001</v>
      </c>
      <c r="F40" s="838">
        <v>22.466000000000001</v>
      </c>
      <c r="G40" s="838">
        <v>34.968000000000004</v>
      </c>
      <c r="H40" s="838">
        <v>30.533000000000001</v>
      </c>
      <c r="I40" s="838">
        <v>25.504000000000001</v>
      </c>
      <c r="J40" s="838">
        <v>32.585000000000001</v>
      </c>
      <c r="K40" s="838">
        <v>25.021000000000001</v>
      </c>
      <c r="L40" s="838">
        <v>21.33</v>
      </c>
      <c r="M40" s="838">
        <v>21.32</v>
      </c>
      <c r="N40" s="838">
        <v>19.98</v>
      </c>
      <c r="O40" s="838">
        <v>16.896999999999998</v>
      </c>
      <c r="P40" s="838">
        <v>12.206</v>
      </c>
      <c r="Q40" s="838">
        <v>10.801</v>
      </c>
      <c r="R40" s="838">
        <v>12.840999999999999</v>
      </c>
      <c r="S40" s="838">
        <v>13.103999999999999</v>
      </c>
      <c r="T40" s="838">
        <v>15.4</v>
      </c>
      <c r="U40" s="838">
        <v>14.333</v>
      </c>
      <c r="V40" s="838">
        <v>15.449</v>
      </c>
      <c r="W40" s="838">
        <v>14.788</v>
      </c>
      <c r="X40" s="838">
        <v>32.122</v>
      </c>
      <c r="Y40" s="838">
        <v>34.075000000000003</v>
      </c>
      <c r="Z40" s="838">
        <v>22.434999999999999</v>
      </c>
      <c r="AA40" s="838">
        <v>15.882999999999999</v>
      </c>
      <c r="AB40" s="540"/>
    </row>
    <row r="41" spans="1:28">
      <c r="A41" s="131"/>
      <c r="B41" s="543" t="s">
        <v>850</v>
      </c>
      <c r="C41" s="1156">
        <v>1873.675</v>
      </c>
      <c r="D41" s="838">
        <v>1929.518</v>
      </c>
      <c r="E41" s="838">
        <v>2031.0930000000001</v>
      </c>
      <c r="F41" s="838">
        <v>1748.559</v>
      </c>
      <c r="G41" s="838">
        <v>1770.1089999999999</v>
      </c>
      <c r="H41" s="838">
        <v>1748.952</v>
      </c>
      <c r="I41" s="838">
        <v>1873.585</v>
      </c>
      <c r="J41" s="838">
        <v>1558.4860000000001</v>
      </c>
      <c r="K41" s="838">
        <v>1840.5250000000001</v>
      </c>
      <c r="L41" s="838">
        <v>1221.105</v>
      </c>
      <c r="M41" s="838">
        <v>1636.4649999999999</v>
      </c>
      <c r="N41" s="838">
        <v>1592.11</v>
      </c>
      <c r="O41" s="838">
        <v>1440.1369999999999</v>
      </c>
      <c r="P41" s="838">
        <v>1355.463</v>
      </c>
      <c r="Q41" s="838">
        <v>1343.93</v>
      </c>
      <c r="R41" s="838">
        <v>1490.789</v>
      </c>
      <c r="S41" s="838">
        <v>1257.7750000000001</v>
      </c>
      <c r="T41" s="838">
        <v>1670.913</v>
      </c>
      <c r="U41" s="838">
        <v>1500.67</v>
      </c>
      <c r="V41" s="838">
        <v>1285.9100000000001</v>
      </c>
      <c r="W41" s="838">
        <v>1581.43</v>
      </c>
      <c r="X41" s="838">
        <v>1128.5419999999999</v>
      </c>
      <c r="Y41" s="838">
        <v>1404.9559999999999</v>
      </c>
      <c r="Z41" s="838">
        <v>2035.8589999999999</v>
      </c>
      <c r="AA41" s="838">
        <v>1479.7149999999999</v>
      </c>
      <c r="AB41" s="540"/>
    </row>
    <row r="42" spans="1:28">
      <c r="A42" s="131"/>
      <c r="B42" s="543" t="s">
        <v>851</v>
      </c>
      <c r="C42" s="1156">
        <v>143.767</v>
      </c>
      <c r="D42" s="838">
        <v>159.19300000000001</v>
      </c>
      <c r="E42" s="838">
        <v>137.86500000000001</v>
      </c>
      <c r="F42" s="838">
        <v>151.18199999999999</v>
      </c>
      <c r="G42" s="838">
        <v>217.845</v>
      </c>
      <c r="H42" s="838">
        <v>276.67</v>
      </c>
      <c r="I42" s="838">
        <v>225.209</v>
      </c>
      <c r="J42" s="838">
        <v>237.709</v>
      </c>
      <c r="K42" s="838">
        <v>232.21799999999999</v>
      </c>
      <c r="L42" s="838">
        <v>193.24299999999999</v>
      </c>
      <c r="M42" s="838">
        <v>253.196</v>
      </c>
      <c r="N42" s="838">
        <v>267.214</v>
      </c>
      <c r="O42" s="838">
        <v>283.82799999999997</v>
      </c>
      <c r="P42" s="838">
        <v>306.11700000000002</v>
      </c>
      <c r="Q42" s="838">
        <v>273.74900000000002</v>
      </c>
      <c r="R42" s="838">
        <v>324.625</v>
      </c>
      <c r="S42" s="838">
        <v>270.63499999999999</v>
      </c>
      <c r="T42" s="838">
        <v>178.31700000000001</v>
      </c>
      <c r="U42" s="838">
        <v>207.35499999999999</v>
      </c>
      <c r="V42" s="838">
        <v>229.357</v>
      </c>
      <c r="W42" s="838">
        <v>256.88600000000002</v>
      </c>
      <c r="X42" s="838">
        <v>192.255</v>
      </c>
      <c r="Y42" s="838">
        <v>192.71700000000001</v>
      </c>
      <c r="Z42" s="838">
        <v>193.90700000000001</v>
      </c>
      <c r="AA42" s="838">
        <v>200.27799999999999</v>
      </c>
      <c r="AB42" s="540"/>
    </row>
    <row r="43" spans="1:28">
      <c r="A43" s="131"/>
      <c r="B43" s="543" t="s">
        <v>852</v>
      </c>
      <c r="C43" s="1156">
        <v>1866.028</v>
      </c>
      <c r="D43" s="838">
        <v>1283.19</v>
      </c>
      <c r="E43" s="838">
        <v>1748.711</v>
      </c>
      <c r="F43" s="838">
        <v>1294.9960000000001</v>
      </c>
      <c r="G43" s="838">
        <v>1881.886</v>
      </c>
      <c r="H43" s="838">
        <v>1789.491</v>
      </c>
      <c r="I43" s="838">
        <v>2185.0169999999998</v>
      </c>
      <c r="J43" s="838">
        <v>1441.3209999999999</v>
      </c>
      <c r="K43" s="838">
        <v>1756.0219999999999</v>
      </c>
      <c r="L43" s="838">
        <v>1450.588</v>
      </c>
      <c r="M43" s="838">
        <v>1917.39</v>
      </c>
      <c r="N43" s="838">
        <v>1440.692</v>
      </c>
      <c r="O43" s="838">
        <v>1497.2639999999999</v>
      </c>
      <c r="P43" s="838">
        <v>1843.9580000000001</v>
      </c>
      <c r="Q43" s="838">
        <v>1688.749</v>
      </c>
      <c r="R43" s="838">
        <v>1718.83</v>
      </c>
      <c r="S43" s="838">
        <v>1490.0840000000001</v>
      </c>
      <c r="T43" s="838">
        <v>1688.5830000000001</v>
      </c>
      <c r="U43" s="838">
        <v>1617.0060000000001</v>
      </c>
      <c r="V43" s="838">
        <v>1590.43</v>
      </c>
      <c r="W43" s="838">
        <v>1826.9839999999999</v>
      </c>
      <c r="X43" s="838">
        <v>1604.42</v>
      </c>
      <c r="Y43" s="838">
        <v>1571.44</v>
      </c>
      <c r="Z43" s="838">
        <v>995.298</v>
      </c>
      <c r="AA43" s="838">
        <v>2260.0030000000002</v>
      </c>
      <c r="AB43" s="540"/>
    </row>
    <row r="44" spans="1:28">
      <c r="A44" s="131"/>
      <c r="B44" s="544" t="s">
        <v>853</v>
      </c>
      <c r="C44" s="1156">
        <v>230.452</v>
      </c>
      <c r="D44" s="838">
        <v>200.33699999999999</v>
      </c>
      <c r="E44" s="838">
        <v>216.13499999999999</v>
      </c>
      <c r="F44" s="838">
        <v>193.49600000000001</v>
      </c>
      <c r="G44" s="838">
        <v>198.762</v>
      </c>
      <c r="H44" s="838">
        <v>186.94499999999999</v>
      </c>
      <c r="I44" s="838">
        <v>197.178</v>
      </c>
      <c r="J44" s="838">
        <v>174.03399999999999</v>
      </c>
      <c r="K44" s="838">
        <v>209.05799999999999</v>
      </c>
      <c r="L44" s="838">
        <v>188.619</v>
      </c>
      <c r="M44" s="838">
        <v>216.13800000000001</v>
      </c>
      <c r="N44" s="838">
        <v>236.78399999999999</v>
      </c>
      <c r="O44" s="838">
        <v>233.44800000000001</v>
      </c>
      <c r="P44" s="838">
        <v>217.953</v>
      </c>
      <c r="Q44" s="838">
        <v>259.33199999999999</v>
      </c>
      <c r="R44" s="838">
        <v>271.02699999999999</v>
      </c>
      <c r="S44" s="838">
        <v>247.87100000000001</v>
      </c>
      <c r="T44" s="838">
        <v>275.05399999999997</v>
      </c>
      <c r="U44" s="838">
        <v>305.41399999999999</v>
      </c>
      <c r="V44" s="838">
        <v>287.226</v>
      </c>
      <c r="W44" s="838">
        <v>319.77100000000002</v>
      </c>
      <c r="X44" s="838">
        <v>272.44900000000001</v>
      </c>
      <c r="Y44" s="838">
        <v>291.411</v>
      </c>
      <c r="Z44" s="838">
        <v>338.85899999999998</v>
      </c>
      <c r="AA44" s="838">
        <v>291.23399999999998</v>
      </c>
      <c r="AB44" s="540"/>
    </row>
    <row r="45" spans="1:28">
      <c r="A45" s="131"/>
      <c r="B45" s="544" t="s">
        <v>854</v>
      </c>
      <c r="C45" s="1156">
        <v>1635.576</v>
      </c>
      <c r="D45" s="838">
        <v>1082.8530000000001</v>
      </c>
      <c r="E45" s="838">
        <v>1532.576</v>
      </c>
      <c r="F45" s="838">
        <v>1101.5</v>
      </c>
      <c r="G45" s="838">
        <v>1683.124</v>
      </c>
      <c r="H45" s="838">
        <v>1602.546</v>
      </c>
      <c r="I45" s="838">
        <v>1987.8389999999999</v>
      </c>
      <c r="J45" s="838">
        <v>1267.287</v>
      </c>
      <c r="K45" s="838">
        <v>1546.9639999999999</v>
      </c>
      <c r="L45" s="838">
        <v>1261.9690000000001</v>
      </c>
      <c r="M45" s="838">
        <v>1701.252</v>
      </c>
      <c r="N45" s="838">
        <v>1203.9079999999999</v>
      </c>
      <c r="O45" s="838">
        <v>1263.816</v>
      </c>
      <c r="P45" s="838">
        <v>1626.0050000000001</v>
      </c>
      <c r="Q45" s="838">
        <v>1429.4169999999999</v>
      </c>
      <c r="R45" s="838">
        <v>1447.8030000000001</v>
      </c>
      <c r="S45" s="838">
        <v>1242.213</v>
      </c>
      <c r="T45" s="838">
        <v>1413.529</v>
      </c>
      <c r="U45" s="838">
        <v>1311.5920000000001</v>
      </c>
      <c r="V45" s="838">
        <v>1303.204</v>
      </c>
      <c r="W45" s="838">
        <v>1507.213</v>
      </c>
      <c r="X45" s="838">
        <v>1331.971</v>
      </c>
      <c r="Y45" s="838">
        <v>1280.029</v>
      </c>
      <c r="Z45" s="838">
        <v>656.43899999999996</v>
      </c>
      <c r="AA45" s="838">
        <v>1968.769</v>
      </c>
      <c r="AB45" s="540"/>
    </row>
    <row r="46" spans="1:28">
      <c r="A46" s="131"/>
      <c r="B46" s="543" t="s">
        <v>855</v>
      </c>
      <c r="C46" s="1156">
        <v>1356.038</v>
      </c>
      <c r="D46" s="838">
        <v>1325.7460000000001</v>
      </c>
      <c r="E46" s="838">
        <v>1690.4860000000001</v>
      </c>
      <c r="F46" s="838">
        <v>1643.729</v>
      </c>
      <c r="G46" s="838">
        <v>1718.884</v>
      </c>
      <c r="H46" s="838">
        <v>1467.325</v>
      </c>
      <c r="I46" s="838">
        <v>1662.4839999999999</v>
      </c>
      <c r="J46" s="838">
        <v>1694.9290000000037</v>
      </c>
      <c r="K46" s="838">
        <v>1660.4670000000001</v>
      </c>
      <c r="L46" s="838">
        <v>1414.893</v>
      </c>
      <c r="M46" s="838">
        <v>1808.722</v>
      </c>
      <c r="N46" s="838">
        <v>1563.6279999999999</v>
      </c>
      <c r="O46" s="838">
        <v>1633.2149999999999</v>
      </c>
      <c r="P46" s="838">
        <v>1588.3810000000001</v>
      </c>
      <c r="Q46" s="838">
        <v>1763.0830000000001</v>
      </c>
      <c r="R46" s="838">
        <v>1789.7750000000001</v>
      </c>
      <c r="S46" s="838">
        <v>1588.845</v>
      </c>
      <c r="T46" s="838">
        <v>1579.415</v>
      </c>
      <c r="U46" s="838">
        <v>1609.9780000000001</v>
      </c>
      <c r="V46" s="838">
        <v>1707.883</v>
      </c>
      <c r="W46" s="838">
        <v>1845.8720000000001</v>
      </c>
      <c r="X46" s="838">
        <v>1601.2550000000001</v>
      </c>
      <c r="Y46" s="838">
        <v>1459.769</v>
      </c>
      <c r="Z46" s="838">
        <v>1611.6949999999999</v>
      </c>
      <c r="AA46" s="838">
        <v>1523.04</v>
      </c>
      <c r="AB46" s="540"/>
    </row>
    <row r="47" spans="1:28" ht="27">
      <c r="A47" s="546"/>
      <c r="B47" s="548" t="s">
        <v>1402</v>
      </c>
      <c r="C47" s="1156">
        <v>540.9</v>
      </c>
      <c r="D47" s="838">
        <v>533.43399999999997</v>
      </c>
      <c r="E47" s="838">
        <v>528.25300000000004</v>
      </c>
      <c r="F47" s="838">
        <v>485.55700000000002</v>
      </c>
      <c r="G47" s="838">
        <v>445.81299999999999</v>
      </c>
      <c r="H47" s="838">
        <v>516.23299999999995</v>
      </c>
      <c r="I47" s="838">
        <v>523.95899999999995</v>
      </c>
      <c r="J47" s="838">
        <v>460</v>
      </c>
      <c r="K47" s="838">
        <v>143.214</v>
      </c>
      <c r="L47" s="838">
        <v>106.64</v>
      </c>
      <c r="M47" s="838">
        <v>105.946</v>
      </c>
      <c r="N47" s="838">
        <v>102.084</v>
      </c>
      <c r="O47" s="838">
        <v>120.229</v>
      </c>
      <c r="P47" s="838">
        <v>124.084</v>
      </c>
      <c r="Q47" s="838">
        <v>124.027</v>
      </c>
      <c r="R47" s="838">
        <v>122.90900000000001</v>
      </c>
      <c r="S47" s="838">
        <v>107.943</v>
      </c>
      <c r="T47" s="838">
        <v>107.306</v>
      </c>
      <c r="U47" s="838">
        <v>108.05200000000001</v>
      </c>
      <c r="V47" s="838">
        <v>108.8</v>
      </c>
      <c r="W47" s="838">
        <v>108.51900000000001</v>
      </c>
      <c r="X47" s="838">
        <v>106.92400000000001</v>
      </c>
      <c r="Y47" s="838">
        <v>157.95099999999999</v>
      </c>
      <c r="Z47" s="838">
        <v>153.25899999999999</v>
      </c>
      <c r="AA47" s="838">
        <v>156.78800000000001</v>
      </c>
      <c r="AB47" s="540"/>
    </row>
    <row r="48" spans="1:28">
      <c r="A48" s="131"/>
      <c r="B48" s="543" t="s">
        <v>856</v>
      </c>
      <c r="C48" s="1156">
        <v>7504.3879999999999</v>
      </c>
      <c r="D48" s="838">
        <v>7401.5309999999999</v>
      </c>
      <c r="E48" s="838">
        <v>7703.0860000000002</v>
      </c>
      <c r="F48" s="838">
        <v>7737.3119999999999</v>
      </c>
      <c r="G48" s="838">
        <v>7711.1289999999999</v>
      </c>
      <c r="H48" s="838">
        <v>7678.2929999999997</v>
      </c>
      <c r="I48" s="838">
        <v>7620.8580000000002</v>
      </c>
      <c r="J48" s="838">
        <v>7232.51</v>
      </c>
      <c r="K48" s="838">
        <v>7289.3959999999997</v>
      </c>
      <c r="L48" s="838">
        <v>5824.259</v>
      </c>
      <c r="M48" s="838">
        <v>7182.6769999999997</v>
      </c>
      <c r="N48" s="838">
        <v>7504.2290000000003</v>
      </c>
      <c r="O48" s="838">
        <v>7296.6260000000002</v>
      </c>
      <c r="P48" s="838">
        <v>8192.0360000000001</v>
      </c>
      <c r="Q48" s="838">
        <v>8300.3250000000007</v>
      </c>
      <c r="R48" s="838">
        <v>8758.8109999999997</v>
      </c>
      <c r="S48" s="838">
        <v>8706.7250000000004</v>
      </c>
      <c r="T48" s="838">
        <v>9349.9699999999993</v>
      </c>
      <c r="U48" s="838">
        <v>10065.549000000001</v>
      </c>
      <c r="V48" s="838">
        <v>9128.3539999999994</v>
      </c>
      <c r="W48" s="838">
        <v>10230.138999999999</v>
      </c>
      <c r="X48" s="838">
        <v>8737.5820000000003</v>
      </c>
      <c r="Y48" s="838">
        <v>9785.2360000000008</v>
      </c>
      <c r="Z48" s="838">
        <v>10772.241</v>
      </c>
      <c r="AA48" s="838">
        <v>8928.7489999999998</v>
      </c>
      <c r="AB48" s="540"/>
    </row>
    <row r="49" spans="1:28">
      <c r="A49" s="131"/>
      <c r="B49" s="543" t="s">
        <v>1403</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38" t="s">
        <v>356</v>
      </c>
      <c r="Z49" s="838" t="s">
        <v>356</v>
      </c>
      <c r="AA49" s="838" t="s">
        <v>356</v>
      </c>
      <c r="AB49" s="540"/>
    </row>
    <row r="50" spans="1:28">
      <c r="A50" s="131"/>
      <c r="B50" s="542" t="s">
        <v>857</v>
      </c>
      <c r="C50" s="1156">
        <v>4212.6620000000003</v>
      </c>
      <c r="D50" s="838">
        <v>4383.72</v>
      </c>
      <c r="E50" s="838">
        <v>4089.4479999999999</v>
      </c>
      <c r="F50" s="838">
        <v>4264.7759999999998</v>
      </c>
      <c r="G50" s="838">
        <v>4238.7219999999998</v>
      </c>
      <c r="H50" s="838">
        <v>3704.5189999999998</v>
      </c>
      <c r="I50" s="838">
        <v>10655.867</v>
      </c>
      <c r="J50" s="838">
        <v>3844.4760000000001</v>
      </c>
      <c r="K50" s="838">
        <v>2975.1550000000002</v>
      </c>
      <c r="L50" s="838">
        <v>3779.6370000000002</v>
      </c>
      <c r="M50" s="838">
        <v>3954.7289999999998</v>
      </c>
      <c r="N50" s="838">
        <v>4094.94</v>
      </c>
      <c r="O50" s="838">
        <v>4183.2039999999997</v>
      </c>
      <c r="P50" s="838">
        <v>3968.402</v>
      </c>
      <c r="Q50" s="838">
        <v>3576.9940000000001</v>
      </c>
      <c r="R50" s="838">
        <v>3510.181</v>
      </c>
      <c r="S50" s="838">
        <v>3606.47</v>
      </c>
      <c r="T50" s="838">
        <v>4375.8429999999998</v>
      </c>
      <c r="U50" s="838">
        <v>4058.8760000000002</v>
      </c>
      <c r="V50" s="838">
        <v>4059.3719999999998</v>
      </c>
      <c r="W50" s="838">
        <v>3935.99</v>
      </c>
      <c r="X50" s="838">
        <v>4037.931</v>
      </c>
      <c r="Y50" s="838">
        <v>3870.27</v>
      </c>
      <c r="Z50" s="838">
        <v>3910.5430000000001</v>
      </c>
      <c r="AA50" s="838">
        <v>4191.99</v>
      </c>
      <c r="AB50" s="540"/>
    </row>
    <row r="51" spans="1:28">
      <c r="A51" s="131"/>
      <c r="B51" s="543" t="s">
        <v>858</v>
      </c>
      <c r="C51" s="1156">
        <v>3291.645</v>
      </c>
      <c r="D51" s="838">
        <v>3270.9740000000002</v>
      </c>
      <c r="E51" s="838">
        <v>2971.277</v>
      </c>
      <c r="F51" s="838">
        <v>3349.4369999999999</v>
      </c>
      <c r="G51" s="838">
        <v>3018.5279999999998</v>
      </c>
      <c r="H51" s="838">
        <v>2599.502</v>
      </c>
      <c r="I51" s="838">
        <v>9121.44</v>
      </c>
      <c r="J51" s="838">
        <v>2809.0390000000002</v>
      </c>
      <c r="K51" s="838">
        <v>2047.6990000000001</v>
      </c>
      <c r="L51" s="838">
        <v>2726.7179999999998</v>
      </c>
      <c r="M51" s="838">
        <v>2939.4679999999998</v>
      </c>
      <c r="N51" s="838">
        <v>3043.761</v>
      </c>
      <c r="O51" s="838">
        <v>2998.87</v>
      </c>
      <c r="P51" s="838">
        <v>2579.7080000000001</v>
      </c>
      <c r="Q51" s="838">
        <v>2226.078</v>
      </c>
      <c r="R51" s="838">
        <v>2318.268</v>
      </c>
      <c r="S51" s="838">
        <v>2330.0079999999998</v>
      </c>
      <c r="T51" s="838">
        <v>2640.453</v>
      </c>
      <c r="U51" s="838">
        <v>2449.2429999999999</v>
      </c>
      <c r="V51" s="838">
        <v>2454.8319999999999</v>
      </c>
      <c r="W51" s="838">
        <v>2357.1689999999999</v>
      </c>
      <c r="X51" s="838">
        <v>2490.0369999999998</v>
      </c>
      <c r="Y51" s="838">
        <v>2386.2750000000001</v>
      </c>
      <c r="Z51" s="838">
        <v>2469.835</v>
      </c>
      <c r="AA51" s="838">
        <v>2733.4839999999999</v>
      </c>
      <c r="AB51" s="540"/>
    </row>
    <row r="52" spans="1:28">
      <c r="A52" s="131"/>
      <c r="B52" s="543" t="s">
        <v>859</v>
      </c>
      <c r="C52" s="1156">
        <v>918.899</v>
      </c>
      <c r="D52" s="838">
        <v>1110.569</v>
      </c>
      <c r="E52" s="838">
        <v>1116.144</v>
      </c>
      <c r="F52" s="838">
        <v>913.18299999999999</v>
      </c>
      <c r="G52" s="838">
        <v>1218.0920000000001</v>
      </c>
      <c r="H52" s="838">
        <v>1103.192</v>
      </c>
      <c r="I52" s="838">
        <v>1529.1210000000001</v>
      </c>
      <c r="J52" s="838">
        <v>1033.548</v>
      </c>
      <c r="K52" s="838">
        <v>925.96</v>
      </c>
      <c r="L52" s="838">
        <v>1051.01</v>
      </c>
      <c r="M52" s="838">
        <v>1013.248</v>
      </c>
      <c r="N52" s="838">
        <v>1049.0930000000001</v>
      </c>
      <c r="O52" s="838">
        <v>1182.2280000000001</v>
      </c>
      <c r="P52" s="838">
        <v>1386.6579999999999</v>
      </c>
      <c r="Q52" s="838">
        <v>1349.1110000000001</v>
      </c>
      <c r="R52" s="838">
        <v>1190.1320000000001</v>
      </c>
      <c r="S52" s="838">
        <v>1274.633</v>
      </c>
      <c r="T52" s="838">
        <v>1733.1959999999999</v>
      </c>
      <c r="U52" s="838">
        <v>1607.604</v>
      </c>
      <c r="V52" s="838">
        <v>1602.5150000000001</v>
      </c>
      <c r="W52" s="838">
        <v>1576.8409999999999</v>
      </c>
      <c r="X52" s="838">
        <v>1545.8710000000001</v>
      </c>
      <c r="Y52" s="838">
        <v>1482.0619999999999</v>
      </c>
      <c r="Z52" s="838">
        <v>1438.7429999999999</v>
      </c>
      <c r="AA52" s="838">
        <v>1456.385</v>
      </c>
      <c r="AB52" s="540"/>
    </row>
    <row r="53" spans="1:28">
      <c r="A53" s="131"/>
      <c r="B53" s="542" t="s">
        <v>860</v>
      </c>
      <c r="C53" s="1156">
        <v>3.536</v>
      </c>
      <c r="D53" s="838">
        <v>3.64</v>
      </c>
      <c r="E53" s="838">
        <v>4.0460000000000003</v>
      </c>
      <c r="F53" s="838">
        <v>3.508</v>
      </c>
      <c r="G53" s="838">
        <v>3.5790000000000002</v>
      </c>
      <c r="H53" s="838">
        <v>3.7330000000000001</v>
      </c>
      <c r="I53" s="838">
        <v>3.891</v>
      </c>
      <c r="J53" s="838">
        <v>4.3620000000000001</v>
      </c>
      <c r="K53" s="838">
        <v>5.056</v>
      </c>
      <c r="L53" s="838">
        <v>4.359</v>
      </c>
      <c r="M53" s="838">
        <v>4.5369999999999999</v>
      </c>
      <c r="N53" s="838">
        <v>4.5110000000000001</v>
      </c>
      <c r="O53" s="838">
        <v>3.3210000000000002</v>
      </c>
      <c r="P53" s="838">
        <v>4.6929999999999996</v>
      </c>
      <c r="Q53" s="838">
        <v>5.2949999999999999</v>
      </c>
      <c r="R53" s="838">
        <v>4.3730000000000002</v>
      </c>
      <c r="S53" s="838">
        <v>5.4089999999999998</v>
      </c>
      <c r="T53" s="838">
        <v>4.117</v>
      </c>
      <c r="U53" s="838">
        <v>6.4539999999999997</v>
      </c>
      <c r="V53" s="838">
        <v>5.0659999999999998</v>
      </c>
      <c r="W53" s="838">
        <v>5.1180000000000003</v>
      </c>
      <c r="X53" s="838">
        <v>6.1539999999999999</v>
      </c>
      <c r="Y53" s="838">
        <v>5.0279999999999996</v>
      </c>
      <c r="Z53" s="838">
        <v>6.71</v>
      </c>
      <c r="AA53" s="838">
        <v>5.95</v>
      </c>
      <c r="AB53" s="540"/>
    </row>
    <row r="54" spans="1:28">
      <c r="A54" s="131"/>
      <c r="B54" s="543" t="s">
        <v>861</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838">
        <v>0</v>
      </c>
      <c r="AA54" s="838">
        <v>0</v>
      </c>
      <c r="AB54" s="540"/>
    </row>
    <row r="55" spans="1:28">
      <c r="A55" s="131"/>
      <c r="B55" s="543" t="s">
        <v>862</v>
      </c>
      <c r="C55" s="1156">
        <v>3.536</v>
      </c>
      <c r="D55" s="838">
        <v>3.64</v>
      </c>
      <c r="E55" s="838">
        <v>4.0460000000000003</v>
      </c>
      <c r="F55" s="838">
        <v>3.508</v>
      </c>
      <c r="G55" s="838">
        <v>3.5790000000000002</v>
      </c>
      <c r="H55" s="838">
        <v>3.7330000000000001</v>
      </c>
      <c r="I55" s="838">
        <v>3.891</v>
      </c>
      <c r="J55" s="838">
        <v>4.3620000000000001</v>
      </c>
      <c r="K55" s="838">
        <v>5.056</v>
      </c>
      <c r="L55" s="838">
        <v>4.359</v>
      </c>
      <c r="M55" s="838">
        <v>4.5369999999999999</v>
      </c>
      <c r="N55" s="838">
        <v>4.5110000000000001</v>
      </c>
      <c r="O55" s="838">
        <v>3.3210000000000002</v>
      </c>
      <c r="P55" s="838">
        <v>4.6929999999999996</v>
      </c>
      <c r="Q55" s="838">
        <v>5.2949999999999999</v>
      </c>
      <c r="R55" s="838">
        <v>4.3730000000000002</v>
      </c>
      <c r="S55" s="838">
        <v>5.4089999999999998</v>
      </c>
      <c r="T55" s="838">
        <v>4.117</v>
      </c>
      <c r="U55" s="838">
        <v>6.4539999999999997</v>
      </c>
      <c r="V55" s="838">
        <v>5.0659999999999998</v>
      </c>
      <c r="W55" s="838">
        <v>5.1180000000000003</v>
      </c>
      <c r="X55" s="838">
        <v>6.1539999999999999</v>
      </c>
      <c r="Y55" s="838">
        <v>5.0279999999999996</v>
      </c>
      <c r="Z55" s="838">
        <v>6.71</v>
      </c>
      <c r="AA55" s="838">
        <v>5.95</v>
      </c>
      <c r="AB55" s="540"/>
    </row>
    <row r="56" spans="1:28">
      <c r="A56" s="538"/>
      <c r="B56" s="539" t="s">
        <v>1404</v>
      </c>
      <c r="C56" s="1156">
        <v>104632.25640000001</v>
      </c>
      <c r="D56" s="838">
        <v>108756.11290000001</v>
      </c>
      <c r="E56" s="838">
        <v>113251.307</v>
      </c>
      <c r="F56" s="838">
        <v>109520.07430000001</v>
      </c>
      <c r="G56" s="838">
        <v>111126.64840000001</v>
      </c>
      <c r="H56" s="838">
        <v>108162.92370000001</v>
      </c>
      <c r="I56" s="838">
        <v>104536.0634</v>
      </c>
      <c r="J56" s="838">
        <v>110617.1832</v>
      </c>
      <c r="K56" s="838">
        <v>105885.98050000001</v>
      </c>
      <c r="L56" s="838">
        <v>106824.7847</v>
      </c>
      <c r="M56" s="838">
        <v>105732.7472</v>
      </c>
      <c r="N56" s="838">
        <v>108702.43030000001</v>
      </c>
      <c r="O56" s="838">
        <v>109793.57739999999</v>
      </c>
      <c r="P56" s="838">
        <v>100540.1284</v>
      </c>
      <c r="Q56" s="838">
        <v>102920.035</v>
      </c>
      <c r="R56" s="838">
        <v>95121.403699999995</v>
      </c>
      <c r="S56" s="838">
        <v>96879.127599999993</v>
      </c>
      <c r="T56" s="838">
        <v>94554.751300000004</v>
      </c>
      <c r="U56" s="838">
        <v>93561.626399999994</v>
      </c>
      <c r="V56" s="838">
        <v>99958.568799999994</v>
      </c>
      <c r="W56" s="838">
        <v>93916.810799999992</v>
      </c>
      <c r="X56" s="838">
        <v>95890.698399999994</v>
      </c>
      <c r="Y56" s="838">
        <v>98456.941500000001</v>
      </c>
      <c r="Z56" s="838">
        <v>99214.076700000005</v>
      </c>
      <c r="AA56" s="838">
        <v>6937.1347999999998</v>
      </c>
      <c r="AB56" s="540"/>
    </row>
    <row r="57" spans="1:28" s="551" customFormat="1">
      <c r="A57" s="549"/>
      <c r="B57" s="541" t="s">
        <v>1405</v>
      </c>
      <c r="C57" s="1156">
        <v>104632.25640000001</v>
      </c>
      <c r="D57" s="838">
        <v>108756.11290000001</v>
      </c>
      <c r="E57" s="838">
        <v>113251.307</v>
      </c>
      <c r="F57" s="838">
        <v>109520.07430000001</v>
      </c>
      <c r="G57" s="838">
        <v>111126.64840000001</v>
      </c>
      <c r="H57" s="838">
        <v>108162.92370000001</v>
      </c>
      <c r="I57" s="838">
        <v>104536.0634</v>
      </c>
      <c r="J57" s="838">
        <v>110617.1832</v>
      </c>
      <c r="K57" s="838">
        <v>105885.98050000001</v>
      </c>
      <c r="L57" s="838">
        <v>106824.7847</v>
      </c>
      <c r="M57" s="838">
        <v>105732.7472</v>
      </c>
      <c r="N57" s="838">
        <v>108702.43030000001</v>
      </c>
      <c r="O57" s="838">
        <v>109793.57739999999</v>
      </c>
      <c r="P57" s="838">
        <v>100540.1284</v>
      </c>
      <c r="Q57" s="838">
        <v>102920.035</v>
      </c>
      <c r="R57" s="838">
        <v>95121.403699999995</v>
      </c>
      <c r="S57" s="838">
        <v>96879.127599999993</v>
      </c>
      <c r="T57" s="838">
        <v>94554.751300000004</v>
      </c>
      <c r="U57" s="838">
        <v>93561.626399999994</v>
      </c>
      <c r="V57" s="838">
        <v>99958.568799999994</v>
      </c>
      <c r="W57" s="838">
        <v>93916.810799999992</v>
      </c>
      <c r="X57" s="838">
        <v>95890.698399999994</v>
      </c>
      <c r="Y57" s="838">
        <v>98456.941500000001</v>
      </c>
      <c r="Z57" s="838">
        <v>99214.076700000005</v>
      </c>
      <c r="AA57" s="838">
        <v>6937.1347999999998</v>
      </c>
      <c r="AB57" s="540"/>
    </row>
    <row r="58" spans="1:28" s="551" customFormat="1">
      <c r="A58" s="549"/>
      <c r="B58" s="554" t="s">
        <v>1406</v>
      </c>
      <c r="C58" s="1156">
        <v>96157.729900000006</v>
      </c>
      <c r="D58" s="838">
        <v>100347.9957</v>
      </c>
      <c r="E58" s="838">
        <v>104850.5433</v>
      </c>
      <c r="F58" s="838">
        <v>101254.9057</v>
      </c>
      <c r="G58" s="838">
        <v>102900.4522</v>
      </c>
      <c r="H58" s="838">
        <v>100050.69990000001</v>
      </c>
      <c r="I58" s="838">
        <v>96564.816300000006</v>
      </c>
      <c r="J58" s="838">
        <v>102647.38800000001</v>
      </c>
      <c r="K58" s="838">
        <v>98034.146699999998</v>
      </c>
      <c r="L58" s="838">
        <v>99058.468099999998</v>
      </c>
      <c r="M58" s="838">
        <v>98217.106799999994</v>
      </c>
      <c r="N58" s="838">
        <v>101163.14350000001</v>
      </c>
      <c r="O58" s="838">
        <v>102332.4987</v>
      </c>
      <c r="P58" s="838">
        <v>93137.731899999999</v>
      </c>
      <c r="Q58" s="838">
        <v>95537.488700000002</v>
      </c>
      <c r="R58" s="838">
        <v>87773.380099999995</v>
      </c>
      <c r="S58" s="838">
        <v>89596.679099999994</v>
      </c>
      <c r="T58" s="838">
        <v>87341.9804</v>
      </c>
      <c r="U58" s="838">
        <v>86472.882899999997</v>
      </c>
      <c r="V58" s="838">
        <v>92856.876499999998</v>
      </c>
      <c r="W58" s="838">
        <v>86746.600399999996</v>
      </c>
      <c r="X58" s="838">
        <v>88787.4041</v>
      </c>
      <c r="Y58" s="838">
        <v>91398.723400000003</v>
      </c>
      <c r="Z58" s="838">
        <v>92187.363500000007</v>
      </c>
      <c r="AA58" s="838" t="s">
        <v>358</v>
      </c>
      <c r="AB58" s="540"/>
    </row>
    <row r="59" spans="1:28">
      <c r="A59" s="538"/>
      <c r="B59" s="860" t="s">
        <v>1407</v>
      </c>
      <c r="C59" s="1156">
        <v>8474.5264999999999</v>
      </c>
      <c r="D59" s="838">
        <v>8408.1172000000006</v>
      </c>
      <c r="E59" s="838">
        <v>8400.7636999999995</v>
      </c>
      <c r="F59" s="838">
        <v>8265.1686000000009</v>
      </c>
      <c r="G59" s="838">
        <v>8226.1962000000003</v>
      </c>
      <c r="H59" s="838">
        <v>8112.2237999999998</v>
      </c>
      <c r="I59" s="838">
        <v>7971.2470999999996</v>
      </c>
      <c r="J59" s="838">
        <v>7969.7951999999996</v>
      </c>
      <c r="K59" s="838">
        <v>7851.8338000000003</v>
      </c>
      <c r="L59" s="838">
        <v>7766.3166000000001</v>
      </c>
      <c r="M59" s="838">
        <v>7515.6404000000002</v>
      </c>
      <c r="N59" s="838">
        <v>7539.2867999999999</v>
      </c>
      <c r="O59" s="838">
        <v>7461.0787</v>
      </c>
      <c r="P59" s="838">
        <v>7402.3964999999998</v>
      </c>
      <c r="Q59" s="838">
        <v>7382.5463</v>
      </c>
      <c r="R59" s="838">
        <v>7348.0236000000004</v>
      </c>
      <c r="S59" s="838">
        <v>7282.4485000000004</v>
      </c>
      <c r="T59" s="838">
        <v>7212.7709000000004</v>
      </c>
      <c r="U59" s="838">
        <v>7088.7434999999996</v>
      </c>
      <c r="V59" s="838">
        <v>7101.6922999999997</v>
      </c>
      <c r="W59" s="838">
        <v>7170.2103999999999</v>
      </c>
      <c r="X59" s="838">
        <v>7103.2942999999996</v>
      </c>
      <c r="Y59" s="838">
        <v>7058.2181</v>
      </c>
      <c r="Z59" s="838">
        <v>7026.7132000000001</v>
      </c>
      <c r="AA59" s="838">
        <v>6937.1347999999998</v>
      </c>
      <c r="AB59" s="540"/>
    </row>
    <row r="60" spans="1:28">
      <c r="A60" s="538"/>
      <c r="B60" s="541" t="s">
        <v>1408</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38" t="s">
        <v>356</v>
      </c>
      <c r="Z60" s="838" t="s">
        <v>356</v>
      </c>
      <c r="AA60" s="838" t="s">
        <v>356</v>
      </c>
      <c r="AB60" s="540"/>
    </row>
    <row r="61" spans="1:28" s="549" customFormat="1">
      <c r="B61" s="542" t="s">
        <v>1406</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38" t="s">
        <v>356</v>
      </c>
      <c r="Z61" s="838" t="s">
        <v>356</v>
      </c>
      <c r="AA61" s="838" t="s">
        <v>356</v>
      </c>
      <c r="AB61" s="553"/>
    </row>
    <row r="62" spans="1:28" s="549" customFormat="1">
      <c r="B62" s="866" t="s">
        <v>1409</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7" t="s">
        <v>356</v>
      </c>
      <c r="Z62" s="857" t="s">
        <v>356</v>
      </c>
      <c r="AA62" s="857" t="s">
        <v>356</v>
      </c>
      <c r="AB62" s="553"/>
    </row>
    <row r="63" spans="1:28" s="549" customFormat="1" ht="14.5">
      <c r="B63" s="552" t="s">
        <v>1410</v>
      </c>
      <c r="C63" s="1157">
        <v>42204.815785999999</v>
      </c>
      <c r="D63" s="857">
        <v>42928.834722</v>
      </c>
      <c r="E63" s="857">
        <v>44806.883919</v>
      </c>
      <c r="F63" s="857">
        <v>44888.662671000006</v>
      </c>
      <c r="G63" s="857">
        <v>44417.597004000003</v>
      </c>
      <c r="H63" s="857">
        <v>45251.035614</v>
      </c>
      <c r="I63" s="857">
        <v>48436.285384000003</v>
      </c>
      <c r="J63" s="857">
        <v>47366.537662000002</v>
      </c>
      <c r="K63" s="857">
        <v>46712.936588999997</v>
      </c>
      <c r="L63" s="857">
        <v>50114.432871000005</v>
      </c>
      <c r="M63" s="857">
        <v>51864.697092999995</v>
      </c>
      <c r="N63" s="857">
        <v>53919.943319999998</v>
      </c>
      <c r="O63" s="857">
        <v>58236.178605000001</v>
      </c>
      <c r="P63" s="857">
        <v>58899.919814000001</v>
      </c>
      <c r="Q63" s="857">
        <v>60589.010316000007</v>
      </c>
      <c r="R63" s="857">
        <v>52494.190786000006</v>
      </c>
      <c r="S63" s="857">
        <v>53541.400251999992</v>
      </c>
      <c r="T63" s="857">
        <v>59806.750884000001</v>
      </c>
      <c r="U63" s="857">
        <v>56558.767600999992</v>
      </c>
      <c r="V63" s="857">
        <v>59693.513142999996</v>
      </c>
      <c r="W63" s="857">
        <v>62604.787042000004</v>
      </c>
      <c r="X63" s="857">
        <v>60309.974392999997</v>
      </c>
      <c r="Y63" s="857">
        <v>61134.250736000009</v>
      </c>
      <c r="Z63" s="857">
        <v>63424.217283000005</v>
      </c>
      <c r="AA63" s="857">
        <v>60021.644941999999</v>
      </c>
      <c r="AB63" s="553"/>
    </row>
    <row r="64" spans="1:28" s="549" customFormat="1">
      <c r="B64" s="550" t="s">
        <v>863</v>
      </c>
      <c r="C64" s="1157">
        <v>25474.197377999997</v>
      </c>
      <c r="D64" s="856">
        <v>25360.944183000003</v>
      </c>
      <c r="E64" s="856">
        <v>27629.712686999999</v>
      </c>
      <c r="F64" s="856">
        <v>27053.533605000001</v>
      </c>
      <c r="G64" s="856">
        <v>25411.148920000003</v>
      </c>
      <c r="H64" s="856">
        <v>25997.678020000003</v>
      </c>
      <c r="I64" s="856">
        <v>27980.490241</v>
      </c>
      <c r="J64" s="856">
        <v>26297.751388000001</v>
      </c>
      <c r="K64" s="856">
        <v>25964.588226999997</v>
      </c>
      <c r="L64" s="856">
        <v>27360.639366000003</v>
      </c>
      <c r="M64" s="856">
        <v>26259.490034999999</v>
      </c>
      <c r="N64" s="856">
        <v>27572.618868000001</v>
      </c>
      <c r="O64" s="856">
        <v>28409.855327999998</v>
      </c>
      <c r="P64" s="856">
        <v>29020.672817999999</v>
      </c>
      <c r="Q64" s="856">
        <v>30631.479230000001</v>
      </c>
      <c r="R64" s="856">
        <v>26742.670496000002</v>
      </c>
      <c r="S64" s="856">
        <v>23869.391556999999</v>
      </c>
      <c r="T64" s="856">
        <v>28320.665986</v>
      </c>
      <c r="U64" s="856">
        <v>25381.291197999999</v>
      </c>
      <c r="V64" s="856">
        <v>27820.139024</v>
      </c>
      <c r="W64" s="856">
        <v>29393.318338999998</v>
      </c>
      <c r="X64" s="856">
        <v>27413.390911000002</v>
      </c>
      <c r="Y64" s="856">
        <v>28177.955962</v>
      </c>
      <c r="Z64" s="856">
        <v>29007.560155000003</v>
      </c>
      <c r="AA64" s="856">
        <v>26846.625942999999</v>
      </c>
      <c r="AB64" s="553"/>
    </row>
    <row r="65" spans="1:28" s="549" customFormat="1">
      <c r="B65" s="554" t="s">
        <v>1395</v>
      </c>
      <c r="C65" s="1157">
        <v>18120.433215000001</v>
      </c>
      <c r="D65" s="857">
        <v>18600.845611000001</v>
      </c>
      <c r="E65" s="856">
        <v>20305.635795999999</v>
      </c>
      <c r="F65" s="856">
        <v>19752.823809000001</v>
      </c>
      <c r="G65" s="856">
        <v>18957.989943</v>
      </c>
      <c r="H65" s="856">
        <v>18668.130652</v>
      </c>
      <c r="I65" s="856">
        <v>18974.50563</v>
      </c>
      <c r="J65" s="856">
        <v>19274.602629999998</v>
      </c>
      <c r="K65" s="856">
        <v>19518.334171999999</v>
      </c>
      <c r="L65" s="856">
        <v>20934.370177000001</v>
      </c>
      <c r="M65" s="856">
        <v>19887.981227</v>
      </c>
      <c r="N65" s="856">
        <v>21609.958658</v>
      </c>
      <c r="O65" s="856">
        <v>22597.476014</v>
      </c>
      <c r="P65" s="856">
        <v>22532.494785999999</v>
      </c>
      <c r="Q65" s="856">
        <v>24476.700463000001</v>
      </c>
      <c r="R65" s="856">
        <v>20275.128879</v>
      </c>
      <c r="S65" s="856">
        <v>17929.178282000001</v>
      </c>
      <c r="T65" s="856">
        <v>22136.306688000001</v>
      </c>
      <c r="U65" s="856">
        <v>18959.688167</v>
      </c>
      <c r="V65" s="856">
        <v>20784.690010999999</v>
      </c>
      <c r="W65" s="856">
        <v>22243.444585000001</v>
      </c>
      <c r="X65" s="856">
        <v>19984.685703000003</v>
      </c>
      <c r="Y65" s="856">
        <v>21276.020714000002</v>
      </c>
      <c r="Z65" s="856">
        <v>22010.989793000001</v>
      </c>
      <c r="AA65" s="856">
        <v>20731.797203000002</v>
      </c>
      <c r="AB65" s="553"/>
    </row>
    <row r="66" spans="1:28" s="549" customFormat="1">
      <c r="B66" s="554" t="s">
        <v>864</v>
      </c>
      <c r="C66" s="1157">
        <v>4969.1008499999998</v>
      </c>
      <c r="D66" s="857">
        <v>4558.950057</v>
      </c>
      <c r="E66" s="857">
        <v>4985.8079479999997</v>
      </c>
      <c r="F66" s="857">
        <v>5171.5625990000008</v>
      </c>
      <c r="G66" s="857">
        <v>4360.8875959999996</v>
      </c>
      <c r="H66" s="857">
        <v>4584.2032530000006</v>
      </c>
      <c r="I66" s="857">
        <v>6208.9896310000004</v>
      </c>
      <c r="J66" s="857">
        <v>4207.6373629999998</v>
      </c>
      <c r="K66" s="857">
        <v>3675.330657</v>
      </c>
      <c r="L66" s="857">
        <v>3252.4543479999998</v>
      </c>
      <c r="M66" s="857">
        <v>3351.7030030000001</v>
      </c>
      <c r="N66" s="857">
        <v>2831.2152850000002</v>
      </c>
      <c r="O66" s="857">
        <v>2983.8264669999999</v>
      </c>
      <c r="P66" s="857">
        <v>3502.9408859999999</v>
      </c>
      <c r="Q66" s="857">
        <v>3339.6651670000006</v>
      </c>
      <c r="R66" s="857">
        <v>3349.137201</v>
      </c>
      <c r="S66" s="857">
        <v>3227.6677830000003</v>
      </c>
      <c r="T66" s="857">
        <v>3651.4243890000002</v>
      </c>
      <c r="U66" s="857">
        <v>3470.535429</v>
      </c>
      <c r="V66" s="857">
        <v>3867.1374719999999</v>
      </c>
      <c r="W66" s="857">
        <v>3596.0252969999997</v>
      </c>
      <c r="X66" s="857">
        <v>3489.685508</v>
      </c>
      <c r="Y66" s="857">
        <v>3085.7867590000001</v>
      </c>
      <c r="Z66" s="857">
        <v>3227.6332299999999</v>
      </c>
      <c r="AA66" s="857">
        <v>2836.5031869999998</v>
      </c>
      <c r="AB66" s="553"/>
    </row>
    <row r="67" spans="1:28" s="549" customFormat="1">
      <c r="B67" s="555" t="s">
        <v>835</v>
      </c>
      <c r="C67" s="1157">
        <v>40.182628999999999</v>
      </c>
      <c r="D67" s="856">
        <v>29.939101999999998</v>
      </c>
      <c r="E67" s="856">
        <v>66.883879000000007</v>
      </c>
      <c r="F67" s="856">
        <v>65.279477</v>
      </c>
      <c r="G67" s="856">
        <v>231.86302600000002</v>
      </c>
      <c r="H67" s="856">
        <v>132.07404099999999</v>
      </c>
      <c r="I67" s="856">
        <v>19.837426999999998</v>
      </c>
      <c r="J67" s="856">
        <v>26.582164000000002</v>
      </c>
      <c r="K67" s="856">
        <v>10.551054000000001</v>
      </c>
      <c r="L67" s="856">
        <v>15.09065</v>
      </c>
      <c r="M67" s="856">
        <v>23.112248999999998</v>
      </c>
      <c r="N67" s="857">
        <v>35.846836000000003</v>
      </c>
      <c r="O67" s="857">
        <v>14.331832</v>
      </c>
      <c r="P67" s="857">
        <v>10.065151999999999</v>
      </c>
      <c r="Q67" s="857">
        <v>15.585469999999999</v>
      </c>
      <c r="R67" s="857">
        <v>6.045725</v>
      </c>
      <c r="S67" s="857">
        <v>11.106123</v>
      </c>
      <c r="T67" s="857">
        <v>16.460899000000001</v>
      </c>
      <c r="U67" s="857">
        <v>6.8718729999999999</v>
      </c>
      <c r="V67" s="857">
        <v>10.299515</v>
      </c>
      <c r="W67" s="857">
        <v>11.845518999999999</v>
      </c>
      <c r="X67" s="857">
        <v>8.7818149999999999</v>
      </c>
      <c r="Y67" s="857">
        <v>6.7600789999999993</v>
      </c>
      <c r="Z67" s="857">
        <v>8.780761</v>
      </c>
      <c r="AA67" s="857">
        <v>9.2036650000000009</v>
      </c>
      <c r="AB67" s="553"/>
    </row>
    <row r="68" spans="1:28" s="549" customFormat="1">
      <c r="B68" s="555" t="s">
        <v>1397</v>
      </c>
      <c r="C68" s="1157">
        <v>4928.9182209999999</v>
      </c>
      <c r="D68" s="856">
        <v>4529.0109549999997</v>
      </c>
      <c r="E68" s="856">
        <v>4918.9240689999997</v>
      </c>
      <c r="F68" s="856">
        <v>5106.2831220000007</v>
      </c>
      <c r="G68" s="856">
        <v>4129.0245699999996</v>
      </c>
      <c r="H68" s="856">
        <v>4452.1292120000007</v>
      </c>
      <c r="I68" s="856">
        <v>6189.152204</v>
      </c>
      <c r="J68" s="856">
        <v>4181.0551990000004</v>
      </c>
      <c r="K68" s="856">
        <v>3664.779603</v>
      </c>
      <c r="L68" s="856">
        <v>3237.3636979999997</v>
      </c>
      <c r="M68" s="856">
        <v>3328.5907540000003</v>
      </c>
      <c r="N68" s="857">
        <v>2795.3684490000001</v>
      </c>
      <c r="O68" s="857">
        <v>2969.4946349999996</v>
      </c>
      <c r="P68" s="857">
        <v>3492.8757340000002</v>
      </c>
      <c r="Q68" s="857">
        <v>3324.0796970000001</v>
      </c>
      <c r="R68" s="857">
        <v>3343.0914759999996</v>
      </c>
      <c r="S68" s="857">
        <v>3216.5616600000003</v>
      </c>
      <c r="T68" s="857">
        <v>3634.9634900000001</v>
      </c>
      <c r="U68" s="857">
        <v>3463.663556</v>
      </c>
      <c r="V68" s="857">
        <v>3856.8379569999997</v>
      </c>
      <c r="W68" s="857">
        <v>3584.1797779999997</v>
      </c>
      <c r="X68" s="857">
        <v>3480.9036929999997</v>
      </c>
      <c r="Y68" s="857">
        <v>3079.0266799999999</v>
      </c>
      <c r="Z68" s="857">
        <v>3218.8524689999999</v>
      </c>
      <c r="AA68" s="857">
        <v>2827.2995219999998</v>
      </c>
      <c r="AB68" s="553"/>
    </row>
    <row r="69" spans="1:28" s="549" customFormat="1">
      <c r="B69" s="554" t="s">
        <v>612</v>
      </c>
      <c r="C69" s="1157">
        <v>2384.663313</v>
      </c>
      <c r="D69" s="856">
        <v>2201.1485150000003</v>
      </c>
      <c r="E69" s="856">
        <v>2338.268943</v>
      </c>
      <c r="F69" s="856">
        <v>2129.1471970000002</v>
      </c>
      <c r="G69" s="856">
        <v>2092.271381</v>
      </c>
      <c r="H69" s="856">
        <v>2745.3441150000003</v>
      </c>
      <c r="I69" s="856">
        <v>2796.9949799999999</v>
      </c>
      <c r="J69" s="856">
        <v>2815.511395</v>
      </c>
      <c r="K69" s="856">
        <v>2770.9233979999999</v>
      </c>
      <c r="L69" s="856">
        <v>3173.8148409999999</v>
      </c>
      <c r="M69" s="856">
        <v>3019.805805</v>
      </c>
      <c r="N69" s="857">
        <v>3131.4449249999998</v>
      </c>
      <c r="O69" s="857">
        <v>2828.5528469999999</v>
      </c>
      <c r="P69" s="857">
        <v>2985.2371460000004</v>
      </c>
      <c r="Q69" s="857">
        <v>2815.1136000000001</v>
      </c>
      <c r="R69" s="857">
        <v>3118.4044160000003</v>
      </c>
      <c r="S69" s="857">
        <v>2712.5454920000002</v>
      </c>
      <c r="T69" s="857">
        <v>2532.9349090000001</v>
      </c>
      <c r="U69" s="857">
        <v>2951.0676020000001</v>
      </c>
      <c r="V69" s="857">
        <v>3168.311541</v>
      </c>
      <c r="W69" s="857">
        <v>3553.8484570000001</v>
      </c>
      <c r="X69" s="857">
        <v>3939.0197000000003</v>
      </c>
      <c r="Y69" s="857">
        <v>3816.1484890000002</v>
      </c>
      <c r="Z69" s="857">
        <v>3768.937132</v>
      </c>
      <c r="AA69" s="857">
        <v>3278.3255529999997</v>
      </c>
      <c r="AB69" s="553"/>
    </row>
    <row r="70" spans="1:28" s="549" customFormat="1">
      <c r="B70" s="550" t="s">
        <v>1411</v>
      </c>
      <c r="C70" s="1157">
        <v>7243.2043000000003</v>
      </c>
      <c r="D70" s="856">
        <v>7381.9128229999988</v>
      </c>
      <c r="E70" s="856">
        <v>7217.0423860000001</v>
      </c>
      <c r="F70" s="856">
        <v>7411.6731390000004</v>
      </c>
      <c r="G70" s="856">
        <v>7781.9183159999993</v>
      </c>
      <c r="H70" s="856">
        <v>7417.439789</v>
      </c>
      <c r="I70" s="856">
        <v>7802.6462350000011</v>
      </c>
      <c r="J70" s="856">
        <v>8768.0767400000004</v>
      </c>
      <c r="K70" s="856">
        <v>8326.4994990000014</v>
      </c>
      <c r="L70" s="856">
        <v>8892.1195339999995</v>
      </c>
      <c r="M70" s="856">
        <v>10432.269821999998</v>
      </c>
      <c r="N70" s="857">
        <v>10585.283712</v>
      </c>
      <c r="O70" s="857">
        <v>11590.154657999999</v>
      </c>
      <c r="P70" s="857">
        <v>10943.171576999999</v>
      </c>
      <c r="Q70" s="857">
        <v>11275.425886999999</v>
      </c>
      <c r="R70" s="857">
        <v>10399.230824</v>
      </c>
      <c r="S70" s="857">
        <v>11834.313897</v>
      </c>
      <c r="T70" s="857">
        <v>11453.384405999999</v>
      </c>
      <c r="U70" s="857">
        <v>11365.198714</v>
      </c>
      <c r="V70" s="857">
        <v>12079.947617999998</v>
      </c>
      <c r="W70" s="857">
        <v>12284.312350000002</v>
      </c>
      <c r="X70" s="857">
        <v>11581.813300999998</v>
      </c>
      <c r="Y70" s="857">
        <v>11237.37434</v>
      </c>
      <c r="Z70" s="857">
        <v>10882.635276999999</v>
      </c>
      <c r="AA70" s="857">
        <v>9858.3488589999997</v>
      </c>
      <c r="AB70" s="553"/>
    </row>
    <row r="71" spans="1:28" s="549" customFormat="1">
      <c r="B71" s="554" t="s">
        <v>1412</v>
      </c>
      <c r="C71" s="1157">
        <v>2062.3931389999998</v>
      </c>
      <c r="D71" s="856">
        <v>2199.2751409999996</v>
      </c>
      <c r="E71" s="856">
        <v>2520.8310890000002</v>
      </c>
      <c r="F71" s="856">
        <v>2593.44722</v>
      </c>
      <c r="G71" s="856">
        <v>2490.1380340000001</v>
      </c>
      <c r="H71" s="856">
        <v>1872.715706</v>
      </c>
      <c r="I71" s="856">
        <v>1989.844587</v>
      </c>
      <c r="J71" s="856">
        <v>3348.0546120000004</v>
      </c>
      <c r="K71" s="856">
        <v>2637.5006490000001</v>
      </c>
      <c r="L71" s="856">
        <v>2567.7176759999998</v>
      </c>
      <c r="M71" s="856">
        <v>2995.26584</v>
      </c>
      <c r="N71" s="857">
        <v>2598.0894900000003</v>
      </c>
      <c r="O71" s="857">
        <v>2942.870907</v>
      </c>
      <c r="P71" s="857">
        <v>1687.1433279999999</v>
      </c>
      <c r="Q71" s="857">
        <v>2154.783148</v>
      </c>
      <c r="R71" s="857">
        <v>2504.9322889999999</v>
      </c>
      <c r="S71" s="857">
        <v>3090.710122</v>
      </c>
      <c r="T71" s="857">
        <v>2268.2121499999998</v>
      </c>
      <c r="U71" s="857">
        <v>2599.2547969999996</v>
      </c>
      <c r="V71" s="857">
        <v>2995.7744700000003</v>
      </c>
      <c r="W71" s="857">
        <v>3350.3611639999999</v>
      </c>
      <c r="X71" s="857">
        <v>2735.1072769999996</v>
      </c>
      <c r="Y71" s="857">
        <v>2426.4871170000001</v>
      </c>
      <c r="Z71" s="857">
        <v>2618.4717070000002</v>
      </c>
      <c r="AA71" s="857">
        <v>1790.8152769999999</v>
      </c>
      <c r="AB71" s="553"/>
    </row>
    <row r="72" spans="1:28" s="549" customFormat="1">
      <c r="B72" s="554" t="s">
        <v>1413</v>
      </c>
      <c r="C72" s="1157">
        <v>2726.4307940000003</v>
      </c>
      <c r="D72" s="856">
        <v>2776.5689689999999</v>
      </c>
      <c r="E72" s="856">
        <v>2267.0568549999998</v>
      </c>
      <c r="F72" s="856">
        <v>2369.1855889999997</v>
      </c>
      <c r="G72" s="856">
        <v>2622.2546480000001</v>
      </c>
      <c r="H72" s="856">
        <v>2699.8579479999999</v>
      </c>
      <c r="I72" s="856">
        <v>2873.1997410000004</v>
      </c>
      <c r="J72" s="856">
        <v>2652.2714419999998</v>
      </c>
      <c r="K72" s="856">
        <v>2545.0121389999999</v>
      </c>
      <c r="L72" s="856">
        <v>2971.9662989999997</v>
      </c>
      <c r="M72" s="856">
        <v>3703.0236220000002</v>
      </c>
      <c r="N72" s="857">
        <v>3954.0762450000002</v>
      </c>
      <c r="O72" s="857">
        <v>4369.4554269999999</v>
      </c>
      <c r="P72" s="857">
        <v>4676.7970459999997</v>
      </c>
      <c r="Q72" s="857">
        <v>4689.0003059999999</v>
      </c>
      <c r="R72" s="857">
        <v>3814.0901910000007</v>
      </c>
      <c r="S72" s="857">
        <v>4196.763387</v>
      </c>
      <c r="T72" s="857">
        <v>4509.2795800000004</v>
      </c>
      <c r="U72" s="857">
        <v>4101.3462939999999</v>
      </c>
      <c r="V72" s="857">
        <v>4312.9126959999994</v>
      </c>
      <c r="W72" s="857">
        <v>4231.5424790000006</v>
      </c>
      <c r="X72" s="857">
        <v>3929.8042020000003</v>
      </c>
      <c r="Y72" s="857">
        <v>3993.4406200000003</v>
      </c>
      <c r="Z72" s="857">
        <v>3777.3094510000001</v>
      </c>
      <c r="AA72" s="857">
        <v>3436.9740889999998</v>
      </c>
      <c r="AB72" s="553"/>
    </row>
    <row r="73" spans="1:28" s="549" customFormat="1">
      <c r="B73" s="555" t="s">
        <v>1414</v>
      </c>
      <c r="C73" s="1157">
        <v>947.85377200000005</v>
      </c>
      <c r="D73" s="856">
        <v>868.41461199999992</v>
      </c>
      <c r="E73" s="856">
        <v>781.97358400000007</v>
      </c>
      <c r="F73" s="856">
        <v>910.89279099999999</v>
      </c>
      <c r="G73" s="856">
        <v>967.48587399999997</v>
      </c>
      <c r="H73" s="856">
        <v>927.79221699999994</v>
      </c>
      <c r="I73" s="856">
        <v>1212.7977080000001</v>
      </c>
      <c r="J73" s="856">
        <v>1029.2706069999999</v>
      </c>
      <c r="K73" s="856">
        <v>1005.636246</v>
      </c>
      <c r="L73" s="856">
        <v>1393.473105</v>
      </c>
      <c r="M73" s="856">
        <v>2084.875043</v>
      </c>
      <c r="N73" s="857">
        <v>2333.5595269999999</v>
      </c>
      <c r="O73" s="857">
        <v>2735.7137469999998</v>
      </c>
      <c r="P73" s="857">
        <v>3040.2746929999998</v>
      </c>
      <c r="Q73" s="857">
        <v>3054.2389880000001</v>
      </c>
      <c r="R73" s="857">
        <v>2536.4897940000001</v>
      </c>
      <c r="S73" s="857">
        <v>2860.4242749999999</v>
      </c>
      <c r="T73" s="857">
        <v>3097.6131570000002</v>
      </c>
      <c r="U73" s="857">
        <v>2764.823648</v>
      </c>
      <c r="V73" s="857">
        <v>2868.2138399999999</v>
      </c>
      <c r="W73" s="857">
        <v>2581.3257510000003</v>
      </c>
      <c r="X73" s="857">
        <v>2320.979057</v>
      </c>
      <c r="Y73" s="857">
        <v>2284.9044389999999</v>
      </c>
      <c r="Z73" s="857">
        <v>2199.7707089999999</v>
      </c>
      <c r="AA73" s="857">
        <v>1948.6623959999999</v>
      </c>
      <c r="AB73" s="553"/>
    </row>
    <row r="74" spans="1:28" s="549" customFormat="1">
      <c r="B74" s="555" t="s">
        <v>1415</v>
      </c>
      <c r="C74" s="1157">
        <v>1778.5770220000002</v>
      </c>
      <c r="D74" s="856">
        <v>1908.1543570000001</v>
      </c>
      <c r="E74" s="856">
        <v>1485.083271</v>
      </c>
      <c r="F74" s="856">
        <v>1458.2927979999999</v>
      </c>
      <c r="G74" s="856">
        <v>1654.7687739999999</v>
      </c>
      <c r="H74" s="856">
        <v>1772.0657309999999</v>
      </c>
      <c r="I74" s="856">
        <v>1660.4020330000001</v>
      </c>
      <c r="J74" s="856">
        <v>1623.0008350000001</v>
      </c>
      <c r="K74" s="856">
        <v>1539.3758929999999</v>
      </c>
      <c r="L74" s="856">
        <v>1578.4931939999999</v>
      </c>
      <c r="M74" s="856">
        <v>1618.1485789999999</v>
      </c>
      <c r="N74" s="857">
        <v>1620.5167180000001</v>
      </c>
      <c r="O74" s="857">
        <v>1633.7416799999999</v>
      </c>
      <c r="P74" s="857">
        <v>1636.5223529999998</v>
      </c>
      <c r="Q74" s="857">
        <v>1634.7613180000001</v>
      </c>
      <c r="R74" s="857">
        <v>1277.6003970000002</v>
      </c>
      <c r="S74" s="857">
        <v>1336.3391119999999</v>
      </c>
      <c r="T74" s="857">
        <v>1411.6664229999999</v>
      </c>
      <c r="U74" s="857">
        <v>1336.5226459999999</v>
      </c>
      <c r="V74" s="857">
        <v>1444.698856</v>
      </c>
      <c r="W74" s="857">
        <v>1650.2167279999999</v>
      </c>
      <c r="X74" s="857">
        <v>1608.825145</v>
      </c>
      <c r="Y74" s="857">
        <v>1708.5361810000002</v>
      </c>
      <c r="Z74" s="857">
        <v>1577.5387420000002</v>
      </c>
      <c r="AA74" s="857">
        <v>1488.3116929999999</v>
      </c>
      <c r="AB74" s="553"/>
    </row>
    <row r="75" spans="1:28" s="549" customFormat="1">
      <c r="B75" s="554" t="s">
        <v>612</v>
      </c>
      <c r="C75" s="1157">
        <v>2454.3803670000002</v>
      </c>
      <c r="D75" s="856">
        <v>2406.0687130000001</v>
      </c>
      <c r="E75" s="856">
        <v>2429.154442</v>
      </c>
      <c r="F75" s="856">
        <v>2449.0403300000003</v>
      </c>
      <c r="G75" s="856">
        <v>2669.5256340000001</v>
      </c>
      <c r="H75" s="856">
        <v>2844.8661349999998</v>
      </c>
      <c r="I75" s="856">
        <v>2939.6019070000002</v>
      </c>
      <c r="J75" s="856">
        <v>2767.7506860000003</v>
      </c>
      <c r="K75" s="856">
        <v>3143.986711</v>
      </c>
      <c r="L75" s="856">
        <v>3352.435559</v>
      </c>
      <c r="M75" s="856">
        <v>3733.98036</v>
      </c>
      <c r="N75" s="857">
        <v>4033.1179769999999</v>
      </c>
      <c r="O75" s="857">
        <v>4277.8283240000001</v>
      </c>
      <c r="P75" s="857">
        <v>4579.2312029999994</v>
      </c>
      <c r="Q75" s="857">
        <v>4431.642433</v>
      </c>
      <c r="R75" s="857">
        <v>4080.2083440000001</v>
      </c>
      <c r="S75" s="857">
        <v>4546.8403880000005</v>
      </c>
      <c r="T75" s="857">
        <v>4675.8926760000004</v>
      </c>
      <c r="U75" s="857">
        <v>4664.5976229999997</v>
      </c>
      <c r="V75" s="857">
        <v>4771.2604519999995</v>
      </c>
      <c r="W75" s="857">
        <v>4702.4087070000005</v>
      </c>
      <c r="X75" s="857">
        <v>4916.9018219999998</v>
      </c>
      <c r="Y75" s="857">
        <v>4817.4466030000003</v>
      </c>
      <c r="Z75" s="857">
        <v>4486.8541189999996</v>
      </c>
      <c r="AA75" s="857">
        <v>4630.5594929999997</v>
      </c>
      <c r="AB75" s="553"/>
    </row>
    <row r="76" spans="1:28" s="549" customFormat="1">
      <c r="B76" s="550" t="s">
        <v>1416</v>
      </c>
      <c r="C76" s="1157">
        <v>9487.4141080000009</v>
      </c>
      <c r="D76" s="856">
        <v>10185.977715999999</v>
      </c>
      <c r="E76" s="856">
        <v>9960.1288459999996</v>
      </c>
      <c r="F76" s="856">
        <v>10423.455927000001</v>
      </c>
      <c r="G76" s="856">
        <v>11224.529768</v>
      </c>
      <c r="H76" s="856">
        <v>11834.127805</v>
      </c>
      <c r="I76" s="856">
        <v>12644.752908</v>
      </c>
      <c r="J76" s="856">
        <v>12280.902533999999</v>
      </c>
      <c r="K76" s="856">
        <v>12407.074863</v>
      </c>
      <c r="L76" s="856">
        <v>13853.366971000001</v>
      </c>
      <c r="M76" s="856">
        <v>15036.903236</v>
      </c>
      <c r="N76" s="857">
        <v>15626.917740000001</v>
      </c>
      <c r="O76" s="857">
        <v>18083.472619</v>
      </c>
      <c r="P76" s="857">
        <v>18755.293419000001</v>
      </c>
      <c r="Q76" s="857">
        <v>18467.379199000003</v>
      </c>
      <c r="R76" s="857">
        <v>15170.842565999999</v>
      </c>
      <c r="S76" s="857">
        <v>17653.206797999999</v>
      </c>
      <c r="T76" s="857">
        <v>19825.867591999999</v>
      </c>
      <c r="U76" s="857">
        <v>19618.560688999998</v>
      </c>
      <c r="V76" s="857">
        <v>19601.075500999999</v>
      </c>
      <c r="W76" s="857">
        <v>20750.377053</v>
      </c>
      <c r="X76" s="857">
        <v>21159.767181000003</v>
      </c>
      <c r="Y76" s="857">
        <v>21579.602534000001</v>
      </c>
      <c r="Z76" s="857">
        <v>20374.462543000001</v>
      </c>
      <c r="AA76" s="857">
        <v>20694.343006000003</v>
      </c>
      <c r="AB76" s="553"/>
    </row>
    <row r="77" spans="1:28" s="549" customFormat="1">
      <c r="B77" s="554" t="s">
        <v>1412</v>
      </c>
      <c r="C77" s="1157">
        <v>1860.3256759999999</v>
      </c>
      <c r="D77" s="856">
        <v>2030.2421529999999</v>
      </c>
      <c r="E77" s="856">
        <v>1853.9127839999999</v>
      </c>
      <c r="F77" s="856">
        <v>1808.8584110000002</v>
      </c>
      <c r="G77" s="856">
        <v>2045.6644240000001</v>
      </c>
      <c r="H77" s="856">
        <v>2154.0656650000001</v>
      </c>
      <c r="I77" s="856">
        <v>2281.3340939999998</v>
      </c>
      <c r="J77" s="856">
        <v>2118.1668849999996</v>
      </c>
      <c r="K77" s="856">
        <v>2256.3932559999998</v>
      </c>
      <c r="L77" s="856">
        <v>2537.2073330000003</v>
      </c>
      <c r="M77" s="856">
        <v>2739.2179900000001</v>
      </c>
      <c r="N77" s="857">
        <v>2642.2428110000001</v>
      </c>
      <c r="O77" s="857">
        <v>3032.33853</v>
      </c>
      <c r="P77" s="857">
        <v>3212.2036430000003</v>
      </c>
      <c r="Q77" s="857">
        <v>3062.0876660000004</v>
      </c>
      <c r="R77" s="857">
        <v>2775.6788489999999</v>
      </c>
      <c r="S77" s="857">
        <v>3149.422595</v>
      </c>
      <c r="T77" s="857">
        <v>3657.7326209999997</v>
      </c>
      <c r="U77" s="857">
        <v>3637.3223369999996</v>
      </c>
      <c r="V77" s="857">
        <v>3605.7059479999998</v>
      </c>
      <c r="W77" s="857">
        <v>3801.7065789999997</v>
      </c>
      <c r="X77" s="857">
        <v>4064.8521559999999</v>
      </c>
      <c r="Y77" s="857">
        <v>4175.660167</v>
      </c>
      <c r="Z77" s="857">
        <v>4006.8250370000001</v>
      </c>
      <c r="AA77" s="857">
        <v>4137.2123440000005</v>
      </c>
      <c r="AB77" s="553"/>
    </row>
    <row r="78" spans="1:28" s="549" customFormat="1" ht="12.65" customHeight="1">
      <c r="A78" s="556"/>
      <c r="B78" s="554" t="s">
        <v>1413</v>
      </c>
      <c r="C78" s="1157">
        <v>4684.0601100000003</v>
      </c>
      <c r="D78" s="856">
        <v>5163.9899690000002</v>
      </c>
      <c r="E78" s="856">
        <v>5171.576384</v>
      </c>
      <c r="F78" s="856">
        <v>5380.7650730000005</v>
      </c>
      <c r="G78" s="856">
        <v>5750.7912040000001</v>
      </c>
      <c r="H78" s="856">
        <v>6142.437336</v>
      </c>
      <c r="I78" s="856">
        <v>6680.2610930000001</v>
      </c>
      <c r="J78" s="856">
        <v>6581.7223260000001</v>
      </c>
      <c r="K78" s="856">
        <v>6438.955062</v>
      </c>
      <c r="L78" s="856">
        <v>7201.8720460000004</v>
      </c>
      <c r="M78" s="856">
        <v>7930.4348479999999</v>
      </c>
      <c r="N78" s="857">
        <v>8707.3071079999991</v>
      </c>
      <c r="O78" s="857">
        <v>10522.285625999999</v>
      </c>
      <c r="P78" s="857">
        <v>11231.940219999999</v>
      </c>
      <c r="Q78" s="857">
        <v>11113.480213999999</v>
      </c>
      <c r="R78" s="857">
        <v>8388.5291780000007</v>
      </c>
      <c r="S78" s="857">
        <v>10223.105971000001</v>
      </c>
      <c r="T78" s="857">
        <v>11450.090624</v>
      </c>
      <c r="U78" s="857">
        <v>11138.099550000001</v>
      </c>
      <c r="V78" s="857">
        <v>11280.762888999998</v>
      </c>
      <c r="W78" s="857">
        <v>11977.42172</v>
      </c>
      <c r="X78" s="857">
        <v>12269.751337000002</v>
      </c>
      <c r="Y78" s="857">
        <v>12510.68066</v>
      </c>
      <c r="Z78" s="857">
        <v>12055.497833000001</v>
      </c>
      <c r="AA78" s="857">
        <v>12519.381237</v>
      </c>
      <c r="AB78" s="553"/>
    </row>
    <row r="79" spans="1:28" s="549" customFormat="1">
      <c r="B79" s="555" t="s">
        <v>1414</v>
      </c>
      <c r="C79" s="1157">
        <v>4072.402419</v>
      </c>
      <c r="D79" s="856">
        <v>4507.0238200000003</v>
      </c>
      <c r="E79" s="856">
        <v>4367.6945379999997</v>
      </c>
      <c r="F79" s="856">
        <v>4636.133855</v>
      </c>
      <c r="G79" s="856">
        <v>4991.2063039999994</v>
      </c>
      <c r="H79" s="856">
        <v>5408.6768590000001</v>
      </c>
      <c r="I79" s="856">
        <v>5851.2667680000004</v>
      </c>
      <c r="J79" s="856">
        <v>5826.1975350000002</v>
      </c>
      <c r="K79" s="856">
        <v>5643.2931639999997</v>
      </c>
      <c r="L79" s="856">
        <v>6293.9527450000005</v>
      </c>
      <c r="M79" s="856">
        <v>6971.8388140000006</v>
      </c>
      <c r="N79" s="857">
        <v>7443.0313900000001</v>
      </c>
      <c r="O79" s="857">
        <v>9100.9613579999987</v>
      </c>
      <c r="P79" s="857">
        <v>9690.2290080000002</v>
      </c>
      <c r="Q79" s="857">
        <v>9578.0370320000002</v>
      </c>
      <c r="R79" s="857">
        <v>6900.1051440000001</v>
      </c>
      <c r="S79" s="857">
        <v>8544.6788190000007</v>
      </c>
      <c r="T79" s="857">
        <v>9809.1043040000004</v>
      </c>
      <c r="U79" s="857">
        <v>9576.1867750000001</v>
      </c>
      <c r="V79" s="857">
        <v>9679.6724489999997</v>
      </c>
      <c r="W79" s="857">
        <v>10224.338492000001</v>
      </c>
      <c r="X79" s="857">
        <v>10518.345912000001</v>
      </c>
      <c r="Y79" s="857">
        <v>10838.660489</v>
      </c>
      <c r="Z79" s="857">
        <v>10375.685082</v>
      </c>
      <c r="AA79" s="857">
        <v>10755.485919000001</v>
      </c>
      <c r="AB79" s="553"/>
    </row>
    <row r="80" spans="1:28" s="549" customFormat="1" ht="12.65" customHeight="1">
      <c r="A80" s="556"/>
      <c r="B80" s="555" t="s">
        <v>1415</v>
      </c>
      <c r="C80" s="1156">
        <v>611.657691</v>
      </c>
      <c r="D80" s="838">
        <v>656.96614899999997</v>
      </c>
      <c r="E80" s="838">
        <v>803.881846</v>
      </c>
      <c r="F80" s="838">
        <v>744.63121799999999</v>
      </c>
      <c r="G80" s="838">
        <v>759.58490000000006</v>
      </c>
      <c r="H80" s="838">
        <v>733.76047699999992</v>
      </c>
      <c r="I80" s="838">
        <v>828.994325</v>
      </c>
      <c r="J80" s="838">
        <v>755.52479099999994</v>
      </c>
      <c r="K80" s="838">
        <v>795.66189800000006</v>
      </c>
      <c r="L80" s="838">
        <v>907.91930100000002</v>
      </c>
      <c r="M80" s="838">
        <v>958.59603400000003</v>
      </c>
      <c r="N80" s="838">
        <v>1264.2757180000001</v>
      </c>
      <c r="O80" s="838">
        <v>1421.3242679999998</v>
      </c>
      <c r="P80" s="838">
        <v>1541.7112120000002</v>
      </c>
      <c r="Q80" s="838">
        <v>1535.443182</v>
      </c>
      <c r="R80" s="838">
        <v>1488.4240339999999</v>
      </c>
      <c r="S80" s="838">
        <v>1678.427152</v>
      </c>
      <c r="T80" s="838">
        <v>1640.98632</v>
      </c>
      <c r="U80" s="838">
        <v>1561.912775</v>
      </c>
      <c r="V80" s="838">
        <v>1601.0904399999999</v>
      </c>
      <c r="W80" s="838">
        <v>1753.083228</v>
      </c>
      <c r="X80" s="838">
        <v>1751.4054250000002</v>
      </c>
      <c r="Y80" s="838">
        <v>1672.0201710000001</v>
      </c>
      <c r="Z80" s="838">
        <v>1679.8127509999999</v>
      </c>
      <c r="AA80" s="838">
        <v>1763.8953179999999</v>
      </c>
      <c r="AB80" s="553"/>
    </row>
    <row r="81" spans="1:28" s="549" customFormat="1">
      <c r="B81" s="554" t="s">
        <v>612</v>
      </c>
      <c r="C81" s="1157">
        <v>2943.0283220000001</v>
      </c>
      <c r="D81" s="856">
        <v>2991.745594</v>
      </c>
      <c r="E81" s="856">
        <v>2934.639678</v>
      </c>
      <c r="F81" s="856">
        <v>3233.8324429999998</v>
      </c>
      <c r="G81" s="856">
        <v>3428.0741400000002</v>
      </c>
      <c r="H81" s="856">
        <v>3537.624804</v>
      </c>
      <c r="I81" s="856">
        <v>3683.157721</v>
      </c>
      <c r="J81" s="856">
        <v>3581.0133229999997</v>
      </c>
      <c r="K81" s="856">
        <v>3711.726545</v>
      </c>
      <c r="L81" s="856">
        <v>4114.2875920000006</v>
      </c>
      <c r="M81" s="856">
        <v>4367.2503980000001</v>
      </c>
      <c r="N81" s="857">
        <v>4277.3678210000007</v>
      </c>
      <c r="O81" s="857">
        <v>4528.8484630000003</v>
      </c>
      <c r="P81" s="857">
        <v>4311.1495560000003</v>
      </c>
      <c r="Q81" s="857">
        <v>4291.8113190000004</v>
      </c>
      <c r="R81" s="857">
        <v>4006.6345389999997</v>
      </c>
      <c r="S81" s="857">
        <v>4280.6782320000002</v>
      </c>
      <c r="T81" s="857">
        <v>4718.044347</v>
      </c>
      <c r="U81" s="857">
        <v>4843.1388020000004</v>
      </c>
      <c r="V81" s="857">
        <v>4714.6066639999999</v>
      </c>
      <c r="W81" s="857">
        <v>4971.2487539999993</v>
      </c>
      <c r="X81" s="857">
        <v>4825.1636879999996</v>
      </c>
      <c r="Y81" s="857">
        <v>4893.2617070000006</v>
      </c>
      <c r="Z81" s="857">
        <v>4312.1396730000006</v>
      </c>
      <c r="AA81" s="857">
        <v>4037.749425</v>
      </c>
      <c r="AB81" s="553"/>
    </row>
    <row r="82" spans="1:28" s="549" customFormat="1" ht="12.65" customHeight="1">
      <c r="B82" s="550" t="s">
        <v>1417</v>
      </c>
      <c r="C82" s="1157">
        <v>0</v>
      </c>
      <c r="D82" s="856">
        <v>0</v>
      </c>
      <c r="E82" s="856">
        <v>0</v>
      </c>
      <c r="F82" s="856">
        <v>0</v>
      </c>
      <c r="G82" s="856">
        <v>0</v>
      </c>
      <c r="H82" s="856">
        <v>1.79</v>
      </c>
      <c r="I82" s="856">
        <v>8.3960000000000008</v>
      </c>
      <c r="J82" s="856">
        <v>19.806999999999999</v>
      </c>
      <c r="K82" s="856">
        <v>14.773999999999999</v>
      </c>
      <c r="L82" s="856">
        <v>8.3070000000000004</v>
      </c>
      <c r="M82" s="856">
        <v>136.03399999999999</v>
      </c>
      <c r="N82" s="857">
        <v>135.12299999999999</v>
      </c>
      <c r="O82" s="857">
        <v>152.696</v>
      </c>
      <c r="P82" s="857">
        <v>180.78200000000001</v>
      </c>
      <c r="Q82" s="857">
        <v>214.726</v>
      </c>
      <c r="R82" s="857">
        <v>181.4469</v>
      </c>
      <c r="S82" s="857">
        <v>184.488</v>
      </c>
      <c r="T82" s="857">
        <v>206.8329</v>
      </c>
      <c r="U82" s="857">
        <v>193.71700000000001</v>
      </c>
      <c r="V82" s="857">
        <v>192.351</v>
      </c>
      <c r="W82" s="857">
        <v>176.77930000000001</v>
      </c>
      <c r="X82" s="857">
        <v>155.00299999999999</v>
      </c>
      <c r="Y82" s="857">
        <v>139.31789999999998</v>
      </c>
      <c r="Z82" s="857">
        <v>3159.5593079999999</v>
      </c>
      <c r="AA82" s="857">
        <v>2622.3271339999997</v>
      </c>
      <c r="AB82" s="553"/>
    </row>
    <row r="83" spans="1:28" ht="14.5">
      <c r="A83" s="538"/>
      <c r="B83" s="861" t="s">
        <v>1418</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3049.954608</v>
      </c>
      <c r="AA83" s="857">
        <v>2535.1424339999999</v>
      </c>
      <c r="AB83" s="540"/>
    </row>
    <row r="84" spans="1:28" ht="25">
      <c r="A84" s="538"/>
      <c r="B84" s="860" t="s">
        <v>1419</v>
      </c>
      <c r="C84" s="1157">
        <v>0</v>
      </c>
      <c r="D84" s="856">
        <v>0</v>
      </c>
      <c r="E84" s="856">
        <v>0</v>
      </c>
      <c r="F84" s="856">
        <v>0</v>
      </c>
      <c r="G84" s="856">
        <v>0</v>
      </c>
      <c r="H84" s="856">
        <v>1.79</v>
      </c>
      <c r="I84" s="856">
        <v>8.3960000000000008</v>
      </c>
      <c r="J84" s="856">
        <v>19.806999999999999</v>
      </c>
      <c r="K84" s="856">
        <v>14.773999999999999</v>
      </c>
      <c r="L84" s="856">
        <v>8.3070000000000004</v>
      </c>
      <c r="M84" s="856">
        <v>136.03399999999999</v>
      </c>
      <c r="N84" s="857">
        <v>135.12299999999999</v>
      </c>
      <c r="O84" s="857">
        <v>152.696</v>
      </c>
      <c r="P84" s="857">
        <v>180.78200000000001</v>
      </c>
      <c r="Q84" s="857">
        <v>214.726</v>
      </c>
      <c r="R84" s="857">
        <v>181.4469</v>
      </c>
      <c r="S84" s="857">
        <v>184.488</v>
      </c>
      <c r="T84" s="857">
        <v>206.8329</v>
      </c>
      <c r="U84" s="857">
        <v>193.71700000000001</v>
      </c>
      <c r="V84" s="857">
        <v>192.351</v>
      </c>
      <c r="W84" s="857">
        <v>176.77930000000001</v>
      </c>
      <c r="X84" s="857">
        <v>155.00299999999999</v>
      </c>
      <c r="Y84" s="857">
        <v>139.31789999999998</v>
      </c>
      <c r="Z84" s="857">
        <v>109.60469999999999</v>
      </c>
      <c r="AA84" s="857">
        <v>87.184700000000007</v>
      </c>
      <c r="AB84" s="540"/>
    </row>
    <row r="85" spans="1:28" ht="25">
      <c r="A85" s="131"/>
      <c r="B85" s="557" t="s">
        <v>865</v>
      </c>
      <c r="C85" s="1157" t="s">
        <v>356</v>
      </c>
      <c r="D85" s="856" t="s">
        <v>356</v>
      </c>
      <c r="E85" s="856">
        <v>85.914000000000001</v>
      </c>
      <c r="F85" s="856">
        <v>196.11600000000001</v>
      </c>
      <c r="G85" s="856">
        <v>223.417</v>
      </c>
      <c r="H85" s="856">
        <v>214.98699999999999</v>
      </c>
      <c r="I85" s="856">
        <v>148.14500000000001</v>
      </c>
      <c r="J85" s="856">
        <v>270.221</v>
      </c>
      <c r="K85" s="856">
        <v>316.346</v>
      </c>
      <c r="L85" s="856">
        <v>451.65699999999998</v>
      </c>
      <c r="M85" s="856">
        <v>240.72200000000001</v>
      </c>
      <c r="N85" s="857">
        <v>265.14100000000002</v>
      </c>
      <c r="O85" s="857">
        <v>432.03949999999998</v>
      </c>
      <c r="P85" s="857">
        <v>453.86</v>
      </c>
      <c r="Q85" s="857">
        <v>436.06799999999998</v>
      </c>
      <c r="R85" s="857">
        <v>395.1388</v>
      </c>
      <c r="S85" s="857">
        <v>512.42840000000001</v>
      </c>
      <c r="T85" s="857">
        <v>591.66510000000005</v>
      </c>
      <c r="U85" s="857">
        <v>694.57100000000003</v>
      </c>
      <c r="V85" s="857">
        <v>632.68259999999998</v>
      </c>
      <c r="W85" s="857">
        <v>691.77020000000005</v>
      </c>
      <c r="X85" s="857">
        <v>535.48329999999999</v>
      </c>
      <c r="Y85" s="857">
        <v>530.27639999999997</v>
      </c>
      <c r="Z85" s="857">
        <v>532.23339999999996</v>
      </c>
      <c r="AA85" s="857">
        <v>648.80370000000005</v>
      </c>
      <c r="AB85" s="540"/>
    </row>
    <row r="86" spans="1:28" ht="14.5">
      <c r="A86" s="131"/>
      <c r="B86" s="539" t="s">
        <v>1420</v>
      </c>
      <c r="C86" s="1157">
        <v>59073.789858383083</v>
      </c>
      <c r="D86" s="856">
        <v>60010.177558120893</v>
      </c>
      <c r="E86" s="856">
        <v>58270.258441051526</v>
      </c>
      <c r="F86" s="856">
        <v>60841.023064376335</v>
      </c>
      <c r="G86" s="856">
        <v>61403.321051242718</v>
      </c>
      <c r="H86" s="856">
        <v>65352.451942765132</v>
      </c>
      <c r="I86" s="856">
        <v>68588.984484400498</v>
      </c>
      <c r="J86" s="856">
        <v>65932.235238171939</v>
      </c>
      <c r="K86" s="856">
        <v>66241.439829077353</v>
      </c>
      <c r="L86" s="856">
        <v>69377.661770636638</v>
      </c>
      <c r="M86" s="856">
        <v>69757.071578832081</v>
      </c>
      <c r="N86" s="856">
        <v>73713.554300000003</v>
      </c>
      <c r="O86" s="856">
        <v>78666.760999999999</v>
      </c>
      <c r="P86" s="856">
        <v>83807.177999999985</v>
      </c>
      <c r="Q86" s="856">
        <v>81050.428</v>
      </c>
      <c r="R86" s="856">
        <v>73398.364000000001</v>
      </c>
      <c r="S86" s="856">
        <v>78366.229099999997</v>
      </c>
      <c r="T86" s="856">
        <v>82378.918999999994</v>
      </c>
      <c r="U86" s="856">
        <v>78677.975600000005</v>
      </c>
      <c r="V86" s="856">
        <v>83309.626600000003</v>
      </c>
      <c r="W86" s="856">
        <v>84057.954900000012</v>
      </c>
      <c r="X86" s="856">
        <v>87874.415000000008</v>
      </c>
      <c r="Y86" s="856">
        <v>87153.689170769998</v>
      </c>
      <c r="Z86" s="856">
        <v>86530.53175535996</v>
      </c>
      <c r="AA86" s="856">
        <v>89846.221700000009</v>
      </c>
      <c r="AB86" s="540"/>
    </row>
    <row r="87" spans="1:28" ht="14.5">
      <c r="A87" s="131"/>
      <c r="B87" s="541" t="s">
        <v>1421</v>
      </c>
      <c r="C87" s="1157">
        <v>9275.3599999999988</v>
      </c>
      <c r="D87" s="856">
        <v>9738.3729999999996</v>
      </c>
      <c r="E87" s="857">
        <v>9864.4529999999995</v>
      </c>
      <c r="F87" s="857">
        <v>9908.9189999999999</v>
      </c>
      <c r="G87" s="857">
        <v>10165.184999999999</v>
      </c>
      <c r="H87" s="857">
        <v>10954.025</v>
      </c>
      <c r="I87" s="857">
        <v>11748.355000000001</v>
      </c>
      <c r="J87" s="857">
        <v>12260.036</v>
      </c>
      <c r="K87" s="857">
        <v>12266.065000000001</v>
      </c>
      <c r="L87" s="857">
        <v>13438.355</v>
      </c>
      <c r="M87" s="857">
        <v>12478.587</v>
      </c>
      <c r="N87" s="838">
        <v>13487.1459</v>
      </c>
      <c r="O87" s="838">
        <v>14421.422999999999</v>
      </c>
      <c r="P87" s="838">
        <v>17116.82</v>
      </c>
      <c r="Q87" s="838">
        <v>15656.473000000002</v>
      </c>
      <c r="R87" s="838">
        <v>15750.373</v>
      </c>
      <c r="S87" s="838">
        <v>14057.449999999999</v>
      </c>
      <c r="T87" s="838">
        <v>14298.644</v>
      </c>
      <c r="U87" s="838">
        <v>13577.8506</v>
      </c>
      <c r="V87" s="838">
        <v>14457.520399999999</v>
      </c>
      <c r="W87" s="838">
        <v>14699.978000000001</v>
      </c>
      <c r="X87" s="838">
        <v>15365.829</v>
      </c>
      <c r="Y87" s="838">
        <v>15243.755001520009</v>
      </c>
      <c r="Z87" s="838">
        <v>14879.34438679001</v>
      </c>
      <c r="AA87" s="838">
        <v>15859.5972</v>
      </c>
      <c r="AB87" s="540"/>
    </row>
    <row r="88" spans="1:28" ht="14.5">
      <c r="A88" s="131"/>
      <c r="B88" s="541" t="s">
        <v>1422</v>
      </c>
      <c r="C88" s="1157">
        <v>49798.429858383082</v>
      </c>
      <c r="D88" s="856">
        <v>50271.804558120893</v>
      </c>
      <c r="E88" s="857">
        <v>48405.805441051525</v>
      </c>
      <c r="F88" s="857">
        <v>50932.104064376334</v>
      </c>
      <c r="G88" s="857">
        <v>51238.13605124272</v>
      </c>
      <c r="H88" s="857">
        <v>54398.426942765131</v>
      </c>
      <c r="I88" s="857">
        <v>56840.629484400502</v>
      </c>
      <c r="J88" s="857">
        <v>53672.199238171946</v>
      </c>
      <c r="K88" s="857">
        <v>53975.374829077351</v>
      </c>
      <c r="L88" s="857">
        <v>55939.306770636642</v>
      </c>
      <c r="M88" s="857">
        <v>57278.484578832082</v>
      </c>
      <c r="N88" s="838">
        <v>60226.4084</v>
      </c>
      <c r="O88" s="838">
        <v>64245.338000000003</v>
      </c>
      <c r="P88" s="838">
        <v>66690.357999999993</v>
      </c>
      <c r="Q88" s="838">
        <v>65393.955000000002</v>
      </c>
      <c r="R88" s="838">
        <v>57647.990999999995</v>
      </c>
      <c r="S88" s="838">
        <v>64308.7791</v>
      </c>
      <c r="T88" s="838">
        <v>68080.274999999994</v>
      </c>
      <c r="U88" s="838">
        <v>65100.125</v>
      </c>
      <c r="V88" s="838">
        <v>68852.106200000009</v>
      </c>
      <c r="W88" s="838">
        <v>69357.976900000009</v>
      </c>
      <c r="X88" s="838">
        <v>72508.58600000001</v>
      </c>
      <c r="Y88" s="838">
        <v>71909.934169249987</v>
      </c>
      <c r="Z88" s="838">
        <v>71651.187368569954</v>
      </c>
      <c r="AA88" s="838">
        <v>73986.624500000005</v>
      </c>
      <c r="AB88" s="540"/>
    </row>
    <row r="89" spans="1:28">
      <c r="A89" s="131"/>
      <c r="B89" s="539" t="s">
        <v>1423</v>
      </c>
      <c r="C89" s="1157">
        <v>42927.752</v>
      </c>
      <c r="D89" s="857">
        <v>38461.828000000001</v>
      </c>
      <c r="E89" s="857">
        <v>64730.828999999998</v>
      </c>
      <c r="F89" s="857">
        <v>63288.362999999998</v>
      </c>
      <c r="G89" s="857">
        <v>63780.529000000002</v>
      </c>
      <c r="H89" s="857">
        <v>74208.540999999997</v>
      </c>
      <c r="I89" s="857">
        <v>85264.267000000007</v>
      </c>
      <c r="J89" s="857">
        <v>69112.918999999994</v>
      </c>
      <c r="K89" s="857">
        <v>63551.63</v>
      </c>
      <c r="L89" s="857">
        <v>53802.222000000002</v>
      </c>
      <c r="M89" s="857">
        <v>53126.322</v>
      </c>
      <c r="N89" s="857">
        <v>53914.853000000003</v>
      </c>
      <c r="O89" s="857">
        <v>53190.351999999999</v>
      </c>
      <c r="P89" s="857">
        <v>53728.896999999997</v>
      </c>
      <c r="Q89" s="857">
        <v>51067.046999999999</v>
      </c>
      <c r="R89" s="857">
        <v>50627.43</v>
      </c>
      <c r="S89" s="857">
        <v>49294.300999999999</v>
      </c>
      <c r="T89" s="857">
        <v>54649.120000000003</v>
      </c>
      <c r="U89" s="857">
        <v>57608.614000000001</v>
      </c>
      <c r="V89" s="857">
        <v>57832.894999999997</v>
      </c>
      <c r="W89" s="857">
        <v>57811.678</v>
      </c>
      <c r="X89" s="857">
        <v>56600.703000000001</v>
      </c>
      <c r="Y89" s="857">
        <v>60260.728000000003</v>
      </c>
      <c r="Z89" s="857">
        <v>60525.754999999997</v>
      </c>
      <c r="AA89" s="857">
        <v>59516.601999999999</v>
      </c>
      <c r="AB89" s="540"/>
    </row>
    <row r="90" spans="1:28">
      <c r="A90" s="131"/>
      <c r="B90" s="541" t="s">
        <v>1424</v>
      </c>
      <c r="C90" s="1157">
        <v>2.1869999999999998</v>
      </c>
      <c r="D90" s="857">
        <v>2.9329999999999998</v>
      </c>
      <c r="E90" s="856">
        <v>1.65</v>
      </c>
      <c r="F90" s="856">
        <v>0.46899999999999997</v>
      </c>
      <c r="G90" s="856">
        <v>4.0000000000000001E-3</v>
      </c>
      <c r="H90" s="856">
        <v>0</v>
      </c>
      <c r="I90" s="856">
        <v>0</v>
      </c>
      <c r="J90" s="856">
        <v>0</v>
      </c>
      <c r="K90" s="856">
        <v>0</v>
      </c>
      <c r="L90" s="857">
        <v>0</v>
      </c>
      <c r="M90" s="857">
        <v>0</v>
      </c>
      <c r="N90" s="856">
        <v>0</v>
      </c>
      <c r="O90" s="856">
        <v>2.5499999999999998</v>
      </c>
      <c r="P90" s="856">
        <v>3.09</v>
      </c>
      <c r="Q90" s="856">
        <v>1.89</v>
      </c>
      <c r="R90" s="856">
        <v>4.048</v>
      </c>
      <c r="S90" s="856">
        <v>3.5910000000000002</v>
      </c>
      <c r="T90" s="856">
        <v>3.09</v>
      </c>
      <c r="U90" s="856">
        <v>2.91</v>
      </c>
      <c r="V90" s="856">
        <v>2.42</v>
      </c>
      <c r="W90" s="856">
        <v>2.0270000000000001</v>
      </c>
      <c r="X90" s="856">
        <v>1.2090000000000001</v>
      </c>
      <c r="Y90" s="856">
        <v>1.4870000000000001</v>
      </c>
      <c r="Z90" s="856">
        <v>1.3819999999999999</v>
      </c>
      <c r="AA90" s="856">
        <v>1.899</v>
      </c>
      <c r="AB90" s="540"/>
    </row>
    <row r="91" spans="1:28">
      <c r="A91" s="131"/>
      <c r="B91" s="542" t="s">
        <v>866</v>
      </c>
      <c r="C91" s="1157">
        <v>0</v>
      </c>
      <c r="D91" s="857">
        <v>0</v>
      </c>
      <c r="E91" s="856">
        <v>0</v>
      </c>
      <c r="F91" s="856">
        <v>0</v>
      </c>
      <c r="G91" s="856">
        <v>0</v>
      </c>
      <c r="H91" s="856">
        <v>0</v>
      </c>
      <c r="I91" s="856">
        <v>0</v>
      </c>
      <c r="J91" s="856">
        <v>0</v>
      </c>
      <c r="K91" s="856">
        <v>0</v>
      </c>
      <c r="L91" s="857">
        <v>0</v>
      </c>
      <c r="M91" s="857">
        <v>0</v>
      </c>
      <c r="N91" s="856">
        <v>0</v>
      </c>
      <c r="O91" s="856">
        <v>0</v>
      </c>
      <c r="P91" s="856">
        <v>0</v>
      </c>
      <c r="Q91" s="856">
        <v>0</v>
      </c>
      <c r="R91" s="856">
        <v>0</v>
      </c>
      <c r="S91" s="856">
        <v>0</v>
      </c>
      <c r="T91" s="856">
        <v>0</v>
      </c>
      <c r="U91" s="856">
        <v>0</v>
      </c>
      <c r="V91" s="856">
        <v>0</v>
      </c>
      <c r="W91" s="856">
        <v>0</v>
      </c>
      <c r="X91" s="856">
        <v>0</v>
      </c>
      <c r="Y91" s="856">
        <v>0</v>
      </c>
      <c r="Z91" s="856">
        <v>0</v>
      </c>
      <c r="AA91" s="856">
        <v>0</v>
      </c>
      <c r="AB91" s="540"/>
    </row>
    <row r="92" spans="1:28">
      <c r="A92" s="131"/>
      <c r="B92" s="541" t="s">
        <v>867</v>
      </c>
      <c r="C92" s="1156">
        <v>15260.127</v>
      </c>
      <c r="D92" s="838">
        <v>14876.81</v>
      </c>
      <c r="E92" s="838">
        <v>14281.815000000001</v>
      </c>
      <c r="F92" s="838">
        <v>14590.001</v>
      </c>
      <c r="G92" s="838">
        <v>14486.142</v>
      </c>
      <c r="H92" s="838">
        <v>17196.512999999999</v>
      </c>
      <c r="I92" s="838">
        <v>17704.934000000001</v>
      </c>
      <c r="J92" s="838">
        <v>16350.745999999999</v>
      </c>
      <c r="K92" s="838">
        <v>15609.883</v>
      </c>
      <c r="L92" s="838">
        <v>14351.464</v>
      </c>
      <c r="M92" s="838">
        <v>13342.261</v>
      </c>
      <c r="N92" s="838">
        <v>13222.125</v>
      </c>
      <c r="O92" s="838">
        <v>12351.203</v>
      </c>
      <c r="P92" s="838">
        <v>12799.662</v>
      </c>
      <c r="Q92" s="838">
        <v>11933.651</v>
      </c>
      <c r="R92" s="838">
        <v>11167.204</v>
      </c>
      <c r="S92" s="838">
        <v>10673.674999999999</v>
      </c>
      <c r="T92" s="838">
        <v>11750.132</v>
      </c>
      <c r="U92" s="838">
        <v>11589.192999999999</v>
      </c>
      <c r="V92" s="838">
        <v>12163.575999999999</v>
      </c>
      <c r="W92" s="838">
        <v>11786.58</v>
      </c>
      <c r="X92" s="838">
        <v>11385.582</v>
      </c>
      <c r="Y92" s="838">
        <v>11764.463</v>
      </c>
      <c r="Z92" s="838">
        <v>12316.787</v>
      </c>
      <c r="AA92" s="838">
        <v>12642.81</v>
      </c>
      <c r="AB92" s="540"/>
    </row>
    <row r="93" spans="1:28" s="862" customFormat="1">
      <c r="A93" s="863"/>
      <c r="B93" s="541" t="s">
        <v>1425</v>
      </c>
      <c r="C93" s="1156">
        <v>27665.437999999998</v>
      </c>
      <c r="D93" s="838">
        <v>23582.084999999999</v>
      </c>
      <c r="E93" s="838">
        <v>22991.589</v>
      </c>
      <c r="F93" s="838">
        <v>23720.427</v>
      </c>
      <c r="G93" s="838">
        <v>23648.17</v>
      </c>
      <c r="H93" s="838">
        <v>23969.11</v>
      </c>
      <c r="I93" s="838">
        <v>37779.46</v>
      </c>
      <c r="J93" s="838">
        <v>24793.023000000001</v>
      </c>
      <c r="K93" s="838">
        <v>22197.737000000001</v>
      </c>
      <c r="L93" s="838">
        <v>19115.669000000002</v>
      </c>
      <c r="M93" s="838">
        <v>22418.523000000001</v>
      </c>
      <c r="N93" s="838">
        <v>22993.504000000001</v>
      </c>
      <c r="O93" s="838">
        <v>22511.541000000001</v>
      </c>
      <c r="P93" s="838">
        <v>23063.986000000001</v>
      </c>
      <c r="Q93" s="838">
        <v>20627.019</v>
      </c>
      <c r="R93" s="838">
        <v>20941.156999999999</v>
      </c>
      <c r="S93" s="838">
        <v>19953.607</v>
      </c>
      <c r="T93" s="838">
        <v>20901.316999999999</v>
      </c>
      <c r="U93" s="838">
        <v>21662.138999999999</v>
      </c>
      <c r="V93" s="838">
        <v>20724.991000000002</v>
      </c>
      <c r="W93" s="838">
        <v>21138.648000000001</v>
      </c>
      <c r="X93" s="838">
        <v>18932.653999999999</v>
      </c>
      <c r="Y93" s="838">
        <v>20579.662</v>
      </c>
      <c r="Z93" s="838">
        <v>21095.527999999998</v>
      </c>
      <c r="AA93" s="838">
        <v>18482.098000000002</v>
      </c>
      <c r="AB93" s="864"/>
    </row>
    <row r="94" spans="1:28" s="862" customFormat="1">
      <c r="A94" s="863"/>
      <c r="B94" s="541" t="s">
        <v>868</v>
      </c>
      <c r="C94" s="1156" t="s">
        <v>356</v>
      </c>
      <c r="D94" s="838" t="s">
        <v>356</v>
      </c>
      <c r="E94" s="838">
        <v>27455.775000000001</v>
      </c>
      <c r="F94" s="838">
        <v>24977.466</v>
      </c>
      <c r="G94" s="838">
        <v>25646.213</v>
      </c>
      <c r="H94" s="838">
        <v>33042.917999999998</v>
      </c>
      <c r="I94" s="838">
        <v>29779.873</v>
      </c>
      <c r="J94" s="838">
        <v>27969.15</v>
      </c>
      <c r="K94" s="838">
        <v>25744.01</v>
      </c>
      <c r="L94" s="838">
        <v>20335.089</v>
      </c>
      <c r="M94" s="838">
        <v>17365.538</v>
      </c>
      <c r="N94" s="838">
        <v>17699.223999999998</v>
      </c>
      <c r="O94" s="838">
        <v>18325.058000000001</v>
      </c>
      <c r="P94" s="838">
        <v>17862.159</v>
      </c>
      <c r="Q94" s="838">
        <v>18504.487000000001</v>
      </c>
      <c r="R94" s="838">
        <v>18515.021000000001</v>
      </c>
      <c r="S94" s="838">
        <v>18663.428</v>
      </c>
      <c r="T94" s="838">
        <v>21994.580999999998</v>
      </c>
      <c r="U94" s="838">
        <v>24354.371999999999</v>
      </c>
      <c r="V94" s="838">
        <v>24941.907999999999</v>
      </c>
      <c r="W94" s="838">
        <v>24884.422999999999</v>
      </c>
      <c r="X94" s="838">
        <v>26281.258000000002</v>
      </c>
      <c r="Y94" s="838">
        <v>27915.116000000002</v>
      </c>
      <c r="Z94" s="838">
        <v>27112.058000000001</v>
      </c>
      <c r="AA94" s="838">
        <v>28389.794999999998</v>
      </c>
      <c r="AB94" s="864"/>
    </row>
    <row r="95" spans="1:28">
      <c r="A95" s="53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8" s="154" customFormat="1" ht="17.5" customHeight="1">
      <c r="A96" s="560"/>
      <c r="C96" s="1279" t="s">
        <v>1426</v>
      </c>
      <c r="D96" s="1279"/>
      <c r="E96" s="1279"/>
      <c r="F96" s="1279"/>
      <c r="G96" s="1279"/>
      <c r="H96" s="1279"/>
    </row>
    <row r="97" spans="1:8" s="154" customFormat="1" ht="30" customHeight="1">
      <c r="A97" s="560"/>
      <c r="C97" s="1413" t="s">
        <v>1432</v>
      </c>
      <c r="D97" s="1413"/>
      <c r="E97" s="1413"/>
      <c r="F97" s="1413"/>
      <c r="G97" s="1413"/>
      <c r="H97" s="1413"/>
    </row>
    <row r="98" spans="1:8" s="154" customFormat="1" ht="15" customHeight="1">
      <c r="A98" s="560"/>
      <c r="C98" s="1279" t="s">
        <v>1428</v>
      </c>
      <c r="D98" s="1279"/>
      <c r="E98" s="1279"/>
      <c r="F98" s="1279"/>
      <c r="G98" s="1279"/>
      <c r="H98" s="1279"/>
    </row>
    <row r="99" spans="1:8" s="154" customFormat="1" ht="15" customHeight="1">
      <c r="A99" s="560"/>
      <c r="C99" s="1279" t="s">
        <v>1429</v>
      </c>
      <c r="D99" s="1279"/>
      <c r="E99" s="1279"/>
      <c r="F99" s="1279"/>
      <c r="G99" s="1279"/>
      <c r="H99" s="1279"/>
    </row>
    <row r="100" spans="1:8" ht="15" customHeight="1">
      <c r="C100" s="64" t="s">
        <v>1430</v>
      </c>
      <c r="D100" s="1010"/>
      <c r="E100" s="1010"/>
      <c r="F100" s="1010"/>
      <c r="G100" s="1010"/>
      <c r="H100" s="1010"/>
    </row>
    <row r="101" spans="1:8" ht="15" customHeight="1">
      <c r="C101" s="1010" t="s">
        <v>1431</v>
      </c>
      <c r="D101" s="1010"/>
      <c r="E101" s="1010"/>
      <c r="F101" s="1010"/>
      <c r="G101" s="1010"/>
      <c r="H101" s="1010"/>
    </row>
  </sheetData>
  <sheetProtection selectLockedCells="1"/>
  <mergeCells count="11">
    <mergeCell ref="A1:B1"/>
    <mergeCell ref="A3:B3"/>
    <mergeCell ref="C7:H7"/>
    <mergeCell ref="I7:N7"/>
    <mergeCell ref="O7:T7"/>
    <mergeCell ref="C99:H99"/>
    <mergeCell ref="C98:H98"/>
    <mergeCell ref="C97:H97"/>
    <mergeCell ref="C96:H96"/>
    <mergeCell ref="AA7:AF7"/>
    <mergeCell ref="U7:Z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Baden-Württemberg</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1">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53125" defaultRowHeight="12.5"/>
  <cols>
    <col min="1" max="1" width="4.54296875" style="376" customWidth="1"/>
    <col min="2" max="2" width="45" style="376" customWidth="1"/>
    <col min="3" max="27" width="13.453125" style="376" customWidth="1"/>
    <col min="28" max="16384" width="11.453125" style="376"/>
  </cols>
  <sheetData>
    <row r="1" spans="1:32" ht="13">
      <c r="A1" s="1414" t="s">
        <v>322</v>
      </c>
      <c r="B1" s="1415"/>
    </row>
    <row r="3" spans="1:32" ht="12.75" customHeight="1">
      <c r="A3" s="1416" t="s">
        <v>885</v>
      </c>
      <c r="B3" s="1416"/>
      <c r="C3" s="407" t="s">
        <v>1223</v>
      </c>
      <c r="D3" s="407"/>
      <c r="E3" s="407"/>
      <c r="F3" s="407"/>
      <c r="G3" s="407"/>
      <c r="H3" s="407"/>
      <c r="I3" s="407"/>
      <c r="J3" s="407"/>
      <c r="K3" s="407"/>
    </row>
    <row r="4" spans="1:32" ht="12.75" customHeight="1">
      <c r="A4" s="377"/>
      <c r="B4" s="535"/>
      <c r="C4" s="377"/>
      <c r="D4" s="377"/>
      <c r="E4" s="377"/>
      <c r="F4" s="377"/>
      <c r="G4" s="377"/>
      <c r="H4" s="377"/>
      <c r="I4" s="377"/>
      <c r="J4" s="377"/>
      <c r="K4" s="377"/>
    </row>
    <row r="5" spans="1:32" ht="14.5">
      <c r="A5" s="536"/>
      <c r="B5" s="865"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ht="13">
      <c r="A7" s="399"/>
      <c r="B7" s="499"/>
      <c r="C7" s="1283" t="s">
        <v>434</v>
      </c>
      <c r="D7" s="1283"/>
      <c r="E7" s="1283"/>
      <c r="F7" s="1283"/>
      <c r="G7" s="1283"/>
      <c r="H7" s="1283"/>
      <c r="I7" s="1283" t="s">
        <v>434</v>
      </c>
      <c r="J7" s="1283"/>
      <c r="K7" s="1283"/>
      <c r="L7" s="1283"/>
      <c r="M7" s="1283"/>
      <c r="N7" s="1283"/>
      <c r="O7" s="1283" t="s">
        <v>434</v>
      </c>
      <c r="P7" s="1283"/>
      <c r="Q7" s="1283"/>
      <c r="R7" s="1283"/>
      <c r="S7" s="1283"/>
      <c r="T7" s="1283"/>
      <c r="U7" s="1283" t="s">
        <v>434</v>
      </c>
      <c r="V7" s="1283"/>
      <c r="W7" s="1283"/>
      <c r="X7" s="1283"/>
      <c r="Y7" s="1283"/>
      <c r="Z7" s="1283"/>
      <c r="AA7" s="1283" t="s">
        <v>434</v>
      </c>
      <c r="AB7" s="1283"/>
      <c r="AC7" s="1283"/>
      <c r="AD7" s="1283"/>
      <c r="AE7" s="1283"/>
      <c r="AF7" s="1283"/>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1013" t="s">
        <v>827</v>
      </c>
      <c r="C9" s="1156">
        <v>193011.52299999999</v>
      </c>
      <c r="D9" s="838">
        <v>188762.253</v>
      </c>
      <c r="E9" s="838">
        <v>181290.454</v>
      </c>
      <c r="F9" s="838">
        <v>176908.647</v>
      </c>
      <c r="G9" s="838">
        <v>173180.565</v>
      </c>
      <c r="H9" s="838">
        <v>182026.84099999999</v>
      </c>
      <c r="I9" s="838">
        <v>180835.226</v>
      </c>
      <c r="J9" s="838">
        <v>168427.73699999999</v>
      </c>
      <c r="K9" s="838">
        <v>162852.734</v>
      </c>
      <c r="L9" s="838">
        <v>149370.677</v>
      </c>
      <c r="M9" s="838">
        <v>153766.87700000001</v>
      </c>
      <c r="N9" s="838">
        <v>148926.54399999999</v>
      </c>
      <c r="O9" s="838">
        <v>153824.62</v>
      </c>
      <c r="P9" s="838">
        <v>154140.37400000001</v>
      </c>
      <c r="Q9" s="838">
        <v>151273.27600000001</v>
      </c>
      <c r="R9" s="838">
        <v>148906.546</v>
      </c>
      <c r="S9" s="838">
        <v>148396.41800000001</v>
      </c>
      <c r="T9" s="838">
        <v>163557.886</v>
      </c>
      <c r="U9" s="838">
        <v>158053.13500000001</v>
      </c>
      <c r="V9" s="838">
        <v>153127.59700000001</v>
      </c>
      <c r="W9" s="838">
        <v>165564.783</v>
      </c>
      <c r="X9" s="838">
        <v>155063.606</v>
      </c>
      <c r="Y9" s="838">
        <v>169479.47899999999</v>
      </c>
      <c r="Z9" s="1014">
        <v>175741.70499999999</v>
      </c>
      <c r="AA9" s="1014">
        <v>185940.79965999999</v>
      </c>
    </row>
    <row r="10" spans="1:32">
      <c r="A10" s="131"/>
      <c r="B10" s="1015" t="s">
        <v>1394</v>
      </c>
      <c r="C10" s="1156">
        <v>143008.264</v>
      </c>
      <c r="D10" s="838">
        <v>141668.86300000001</v>
      </c>
      <c r="E10" s="838">
        <v>127360.694</v>
      </c>
      <c r="F10" s="838">
        <v>123989.505</v>
      </c>
      <c r="G10" s="838">
        <v>119937.341</v>
      </c>
      <c r="H10" s="838">
        <v>132042.95499999999</v>
      </c>
      <c r="I10" s="838">
        <v>127551.565</v>
      </c>
      <c r="J10" s="838">
        <v>118470.048</v>
      </c>
      <c r="K10" s="838">
        <v>110128.07399999999</v>
      </c>
      <c r="L10" s="838">
        <v>103869.507</v>
      </c>
      <c r="M10" s="838">
        <v>96851.572</v>
      </c>
      <c r="N10" s="838">
        <v>94681.214000000007</v>
      </c>
      <c r="O10" s="838">
        <v>99304.032999999996</v>
      </c>
      <c r="P10" s="838">
        <v>96099.638999999996</v>
      </c>
      <c r="Q10" s="838">
        <v>94710.486999999994</v>
      </c>
      <c r="R10" s="838">
        <v>91105.625</v>
      </c>
      <c r="S10" s="838">
        <v>94507.135999999999</v>
      </c>
      <c r="T10" s="838">
        <v>102645.724</v>
      </c>
      <c r="U10" s="838">
        <v>99889.207999999999</v>
      </c>
      <c r="V10" s="838">
        <v>101885.52499999999</v>
      </c>
      <c r="W10" s="838">
        <v>102271.92</v>
      </c>
      <c r="X10" s="838">
        <v>101632.371</v>
      </c>
      <c r="Y10" s="838">
        <v>110488.671</v>
      </c>
      <c r="Z10" s="1014">
        <v>112125.72500000001</v>
      </c>
      <c r="AA10" s="1014">
        <v>129220.61500000001</v>
      </c>
    </row>
    <row r="11" spans="1:32">
      <c r="A11" s="131"/>
      <c r="B11" s="1016" t="s">
        <v>1395</v>
      </c>
      <c r="C11" s="1156">
        <v>179.3</v>
      </c>
      <c r="D11" s="838">
        <v>158.22</v>
      </c>
      <c r="E11" s="838">
        <v>130.63800000000001</v>
      </c>
      <c r="F11" s="838">
        <v>122.083</v>
      </c>
      <c r="G11" s="838">
        <v>110.52200000000001</v>
      </c>
      <c r="H11" s="838">
        <v>100.53</v>
      </c>
      <c r="I11" s="838">
        <v>97.581999999999994</v>
      </c>
      <c r="J11" s="838">
        <v>106.789</v>
      </c>
      <c r="K11" s="838">
        <v>125.051</v>
      </c>
      <c r="L11" s="838">
        <v>86.391000000000005</v>
      </c>
      <c r="M11" s="838">
        <v>64.584999999999994</v>
      </c>
      <c r="N11" s="838">
        <v>89.647000000000006</v>
      </c>
      <c r="O11" s="838">
        <v>84.706000000000003</v>
      </c>
      <c r="P11" s="838">
        <v>53.104999999999997</v>
      </c>
      <c r="Q11" s="838">
        <v>42.841000000000001</v>
      </c>
      <c r="R11" s="838">
        <v>40.04</v>
      </c>
      <c r="S11" s="838">
        <v>35.290999999999997</v>
      </c>
      <c r="T11" s="838">
        <v>38.305999999999997</v>
      </c>
      <c r="U11" s="838">
        <v>44.151000000000003</v>
      </c>
      <c r="V11" s="838">
        <v>53.593000000000004</v>
      </c>
      <c r="W11" s="838">
        <v>48.981000000000002</v>
      </c>
      <c r="X11" s="838">
        <v>49.47</v>
      </c>
      <c r="Y11" s="838">
        <v>47.844999999999999</v>
      </c>
      <c r="Z11" s="1014">
        <v>54.904000000000003</v>
      </c>
      <c r="AA11" s="1014">
        <v>49.418999999999997</v>
      </c>
    </row>
    <row r="12" spans="1:32">
      <c r="A12" s="131"/>
      <c r="B12" s="1017" t="s">
        <v>828</v>
      </c>
      <c r="C12" s="1156">
        <v>0</v>
      </c>
      <c r="D12" s="838">
        <v>0</v>
      </c>
      <c r="E12" s="838">
        <v>0</v>
      </c>
      <c r="F12" s="838">
        <v>0</v>
      </c>
      <c r="G12" s="838">
        <v>0</v>
      </c>
      <c r="H12" s="838">
        <v>0</v>
      </c>
      <c r="I12" s="838">
        <v>0</v>
      </c>
      <c r="J12" s="838">
        <v>0</v>
      </c>
      <c r="K12" s="838">
        <v>0</v>
      </c>
      <c r="L12" s="838">
        <v>0</v>
      </c>
      <c r="M12" s="838">
        <v>0</v>
      </c>
      <c r="N12" s="838">
        <v>0</v>
      </c>
      <c r="O12" s="838">
        <v>0</v>
      </c>
      <c r="P12" s="838">
        <v>0</v>
      </c>
      <c r="Q12" s="838">
        <v>0</v>
      </c>
      <c r="R12" s="838">
        <v>0</v>
      </c>
      <c r="S12" s="838">
        <v>0</v>
      </c>
      <c r="T12" s="838">
        <v>0</v>
      </c>
      <c r="U12" s="838">
        <v>0</v>
      </c>
      <c r="V12" s="838">
        <v>0</v>
      </c>
      <c r="W12" s="838">
        <v>0</v>
      </c>
      <c r="X12" s="838">
        <v>0</v>
      </c>
      <c r="Y12" s="838">
        <v>0</v>
      </c>
      <c r="Z12" s="1014">
        <v>0</v>
      </c>
      <c r="AA12" s="1014">
        <v>0</v>
      </c>
    </row>
    <row r="13" spans="1:32">
      <c r="A13" s="131"/>
      <c r="B13" s="1017" t="s">
        <v>829</v>
      </c>
      <c r="C13" s="1156">
        <v>50.853000000000002</v>
      </c>
      <c r="D13" s="838">
        <v>58.146999999999998</v>
      </c>
      <c r="E13" s="838">
        <v>61.728999999999999</v>
      </c>
      <c r="F13" s="838">
        <v>60.984999999999999</v>
      </c>
      <c r="G13" s="838">
        <v>57.667999999999999</v>
      </c>
      <c r="H13" s="838">
        <v>55.042999999999999</v>
      </c>
      <c r="I13" s="838">
        <v>58.149000000000001</v>
      </c>
      <c r="J13" s="838">
        <v>59.277000000000001</v>
      </c>
      <c r="K13" s="838">
        <v>64.540999999999997</v>
      </c>
      <c r="L13" s="838">
        <v>27.259</v>
      </c>
      <c r="M13" s="838">
        <v>23.13</v>
      </c>
      <c r="N13" s="838">
        <v>32.472000000000001</v>
      </c>
      <c r="O13" s="838">
        <v>31.195999999999998</v>
      </c>
      <c r="P13" s="838">
        <v>0</v>
      </c>
      <c r="Q13" s="838">
        <v>0</v>
      </c>
      <c r="R13" s="838">
        <v>0</v>
      </c>
      <c r="S13" s="838">
        <v>0</v>
      </c>
      <c r="T13" s="838">
        <v>0</v>
      </c>
      <c r="U13" s="838">
        <v>0</v>
      </c>
      <c r="V13" s="838">
        <v>0</v>
      </c>
      <c r="W13" s="838">
        <v>0</v>
      </c>
      <c r="X13" s="838">
        <v>0</v>
      </c>
      <c r="Y13" s="838">
        <v>0</v>
      </c>
      <c r="Z13" s="1014">
        <v>0</v>
      </c>
      <c r="AA13" s="1014">
        <v>0</v>
      </c>
    </row>
    <row r="14" spans="1:32">
      <c r="A14" s="131"/>
      <c r="B14" s="1017" t="s">
        <v>830</v>
      </c>
      <c r="C14" s="1156">
        <v>75.710999999999999</v>
      </c>
      <c r="D14" s="838">
        <v>57.362000000000002</v>
      </c>
      <c r="E14" s="838">
        <v>48.707999999999998</v>
      </c>
      <c r="F14" s="838">
        <v>45.96</v>
      </c>
      <c r="G14" s="838">
        <v>42.145000000000003</v>
      </c>
      <c r="H14" s="838">
        <v>40.067</v>
      </c>
      <c r="I14" s="838">
        <v>36.707000000000001</v>
      </c>
      <c r="J14" s="838">
        <v>36.909999999999997</v>
      </c>
      <c r="K14" s="838">
        <v>40.273000000000003</v>
      </c>
      <c r="L14" s="838">
        <v>35.003999999999998</v>
      </c>
      <c r="M14" s="838">
        <v>31.141999999999999</v>
      </c>
      <c r="N14" s="838">
        <v>33.991999999999997</v>
      </c>
      <c r="O14" s="838">
        <v>41.073999999999998</v>
      </c>
      <c r="P14" s="838">
        <v>42.350999999999999</v>
      </c>
      <c r="Q14" s="838">
        <v>36.341000000000001</v>
      </c>
      <c r="R14" s="838">
        <v>31.742000000000001</v>
      </c>
      <c r="S14" s="838">
        <v>30.036000000000001</v>
      </c>
      <c r="T14" s="838">
        <v>32.405999999999999</v>
      </c>
      <c r="U14" s="838">
        <v>39.094999999999999</v>
      </c>
      <c r="V14" s="838">
        <v>46.177</v>
      </c>
      <c r="W14" s="838">
        <v>42.716999999999999</v>
      </c>
      <c r="X14" s="838">
        <v>39.869</v>
      </c>
      <c r="Y14" s="838">
        <v>37.008000000000003</v>
      </c>
      <c r="Z14" s="1014">
        <v>45.235999999999997</v>
      </c>
      <c r="AA14" s="1014">
        <v>42.293999999999997</v>
      </c>
    </row>
    <row r="15" spans="1:32">
      <c r="A15" s="131"/>
      <c r="B15" s="1017" t="s">
        <v>831</v>
      </c>
      <c r="C15" s="1156">
        <v>52.735999999999997</v>
      </c>
      <c r="D15" s="838">
        <v>42.710999999999999</v>
      </c>
      <c r="E15" s="838">
        <v>20.201000000000001</v>
      </c>
      <c r="F15" s="838">
        <v>15.138</v>
      </c>
      <c r="G15" s="838">
        <v>10.709</v>
      </c>
      <c r="H15" s="838">
        <v>5.42</v>
      </c>
      <c r="I15" s="838">
        <v>2.726</v>
      </c>
      <c r="J15" s="838">
        <v>10.602</v>
      </c>
      <c r="K15" s="838">
        <v>20.236999999999998</v>
      </c>
      <c r="L15" s="838">
        <v>24.128</v>
      </c>
      <c r="M15" s="838">
        <v>10.313000000000001</v>
      </c>
      <c r="N15" s="838">
        <v>23.183</v>
      </c>
      <c r="O15" s="838">
        <v>12.436</v>
      </c>
      <c r="P15" s="838">
        <v>10.754</v>
      </c>
      <c r="Q15" s="838">
        <v>6.5</v>
      </c>
      <c r="R15" s="838">
        <v>8.298</v>
      </c>
      <c r="S15" s="838">
        <v>5.2549999999999999</v>
      </c>
      <c r="T15" s="838">
        <v>5.9</v>
      </c>
      <c r="U15" s="838">
        <v>5.056</v>
      </c>
      <c r="V15" s="838">
        <v>7.4160000000000004</v>
      </c>
      <c r="W15" s="838">
        <v>6.2640000000000002</v>
      </c>
      <c r="X15" s="838">
        <v>9.6010000000000009</v>
      </c>
      <c r="Y15" s="838">
        <v>10.837</v>
      </c>
      <c r="Z15" s="1014">
        <v>9.6679999999999993</v>
      </c>
      <c r="AA15" s="1014">
        <v>7.125</v>
      </c>
    </row>
    <row r="16" spans="1:32">
      <c r="A16" s="131"/>
      <c r="B16" s="1018" t="s">
        <v>832</v>
      </c>
      <c r="C16" s="1156">
        <v>47.924999999999997</v>
      </c>
      <c r="D16" s="838">
        <v>39.689</v>
      </c>
      <c r="E16" s="838">
        <v>16.914000000000001</v>
      </c>
      <c r="F16" s="838">
        <v>11.782</v>
      </c>
      <c r="G16" s="838">
        <v>7.4450000000000003</v>
      </c>
      <c r="H16" s="838">
        <v>2.4910000000000001</v>
      </c>
      <c r="I16" s="838">
        <v>0</v>
      </c>
      <c r="J16" s="838">
        <v>8.4740000000000002</v>
      </c>
      <c r="K16" s="838">
        <v>18.257000000000001</v>
      </c>
      <c r="L16" s="838">
        <v>22.369</v>
      </c>
      <c r="M16" s="838">
        <v>8.5220000000000002</v>
      </c>
      <c r="N16" s="838">
        <v>21.199000000000002</v>
      </c>
      <c r="O16" s="838">
        <v>10.414999999999999</v>
      </c>
      <c r="P16" s="838">
        <v>8.9160000000000004</v>
      </c>
      <c r="Q16" s="838">
        <v>4.7439999999999998</v>
      </c>
      <c r="R16" s="838">
        <v>6.9359999999999999</v>
      </c>
      <c r="S16" s="838">
        <v>4.18</v>
      </c>
      <c r="T16" s="838">
        <v>4.6260000000000003</v>
      </c>
      <c r="U16" s="838">
        <v>3.8820000000000001</v>
      </c>
      <c r="V16" s="838">
        <v>6.2149999999999999</v>
      </c>
      <c r="W16" s="838">
        <v>5.0750000000000002</v>
      </c>
      <c r="X16" s="838">
        <v>8.4540000000000006</v>
      </c>
      <c r="Y16" s="838">
        <v>9.84</v>
      </c>
      <c r="Z16" s="1014">
        <v>8.6129999999999995</v>
      </c>
      <c r="AA16" s="1014">
        <v>5.9260000000000002</v>
      </c>
    </row>
    <row r="17" spans="1:27">
      <c r="A17" s="131"/>
      <c r="B17" s="1018" t="s">
        <v>833</v>
      </c>
      <c r="C17" s="1156">
        <v>0</v>
      </c>
      <c r="D17" s="838">
        <v>0</v>
      </c>
      <c r="E17" s="838">
        <v>0</v>
      </c>
      <c r="F17" s="838">
        <v>0</v>
      </c>
      <c r="G17" s="838">
        <v>0</v>
      </c>
      <c r="H17" s="838">
        <v>0</v>
      </c>
      <c r="I17" s="838">
        <v>0</v>
      </c>
      <c r="J17" s="838">
        <v>0</v>
      </c>
      <c r="K17" s="838">
        <v>0</v>
      </c>
      <c r="L17" s="838">
        <v>0</v>
      </c>
      <c r="M17" s="838">
        <v>0</v>
      </c>
      <c r="N17" s="838">
        <v>0</v>
      </c>
      <c r="O17" s="838">
        <v>0</v>
      </c>
      <c r="P17" s="838">
        <v>0</v>
      </c>
      <c r="Q17" s="838">
        <v>0</v>
      </c>
      <c r="R17" s="838">
        <v>0</v>
      </c>
      <c r="S17" s="838">
        <v>0</v>
      </c>
      <c r="T17" s="838">
        <v>0</v>
      </c>
      <c r="U17" s="838">
        <v>0</v>
      </c>
      <c r="V17" s="838">
        <v>0</v>
      </c>
      <c r="W17" s="838">
        <v>0</v>
      </c>
      <c r="X17" s="838">
        <v>0</v>
      </c>
      <c r="Y17" s="838">
        <v>0</v>
      </c>
      <c r="Z17" s="1014">
        <v>0</v>
      </c>
      <c r="AA17" s="1014">
        <v>0</v>
      </c>
    </row>
    <row r="18" spans="1:27">
      <c r="A18" s="131"/>
      <c r="B18" s="1018" t="s">
        <v>834</v>
      </c>
      <c r="C18" s="1156">
        <v>4.8109999999999999</v>
      </c>
      <c r="D18" s="838">
        <v>3.0219999999999998</v>
      </c>
      <c r="E18" s="838">
        <v>3.2869999999999999</v>
      </c>
      <c r="F18" s="838">
        <v>3.3559999999999999</v>
      </c>
      <c r="G18" s="838">
        <v>3.2639999999999998</v>
      </c>
      <c r="H18" s="838">
        <v>2.9289999999999998</v>
      </c>
      <c r="I18" s="838">
        <v>2.726</v>
      </c>
      <c r="J18" s="838">
        <v>2.1280000000000001</v>
      </c>
      <c r="K18" s="838">
        <v>1.98</v>
      </c>
      <c r="L18" s="838">
        <v>1.7589999999999999</v>
      </c>
      <c r="M18" s="838">
        <v>1.7909999999999999</v>
      </c>
      <c r="N18" s="838">
        <v>1.984</v>
      </c>
      <c r="O18" s="838">
        <v>2.0209999999999999</v>
      </c>
      <c r="P18" s="838">
        <v>1.8380000000000001</v>
      </c>
      <c r="Q18" s="838">
        <v>1.756</v>
      </c>
      <c r="R18" s="838">
        <v>1.3620000000000001</v>
      </c>
      <c r="S18" s="838">
        <v>1.075</v>
      </c>
      <c r="T18" s="838">
        <v>1.274</v>
      </c>
      <c r="U18" s="838">
        <v>1.1739999999999999</v>
      </c>
      <c r="V18" s="838">
        <v>1.2010000000000001</v>
      </c>
      <c r="W18" s="838">
        <v>1.1890000000000001</v>
      </c>
      <c r="X18" s="838">
        <v>1.147</v>
      </c>
      <c r="Y18" s="838">
        <v>0.997</v>
      </c>
      <c r="Z18" s="1014">
        <v>1.0549999999999999</v>
      </c>
      <c r="AA18" s="1014">
        <v>1.1990000000000001</v>
      </c>
    </row>
    <row r="19" spans="1:27">
      <c r="A19" s="131"/>
      <c r="B19" s="1017" t="s">
        <v>1396</v>
      </c>
      <c r="C19" s="1156">
        <v>0</v>
      </c>
      <c r="D19" s="838">
        <v>0</v>
      </c>
      <c r="E19" s="838">
        <v>0</v>
      </c>
      <c r="F19" s="838">
        <v>0</v>
      </c>
      <c r="G19" s="838">
        <v>0</v>
      </c>
      <c r="H19" s="838">
        <v>0</v>
      </c>
      <c r="I19" s="838">
        <v>0</v>
      </c>
      <c r="J19" s="838">
        <v>0</v>
      </c>
      <c r="K19" s="838">
        <v>0</v>
      </c>
      <c r="L19" s="838">
        <v>0</v>
      </c>
      <c r="M19" s="838">
        <v>0</v>
      </c>
      <c r="N19" s="838">
        <v>0</v>
      </c>
      <c r="O19" s="838">
        <v>0</v>
      </c>
      <c r="P19" s="838">
        <v>0</v>
      </c>
      <c r="Q19" s="838">
        <v>0</v>
      </c>
      <c r="R19" s="838">
        <v>0</v>
      </c>
      <c r="S19" s="838">
        <v>0</v>
      </c>
      <c r="T19" s="838">
        <v>0</v>
      </c>
      <c r="U19" s="838">
        <v>0</v>
      </c>
      <c r="V19" s="838">
        <v>0</v>
      </c>
      <c r="W19" s="838">
        <v>0</v>
      </c>
      <c r="X19" s="838">
        <v>0</v>
      </c>
      <c r="Y19" s="838">
        <v>0</v>
      </c>
      <c r="Z19" s="1014">
        <v>0</v>
      </c>
      <c r="AA19" s="1014">
        <v>0</v>
      </c>
    </row>
    <row r="20" spans="1:27">
      <c r="A20" s="131"/>
      <c r="B20" s="1016" t="s">
        <v>864</v>
      </c>
      <c r="C20" s="1156">
        <v>142828.96400000001</v>
      </c>
      <c r="D20" s="838">
        <v>141510.64300000001</v>
      </c>
      <c r="E20" s="838">
        <v>127230.056</v>
      </c>
      <c r="F20" s="838">
        <v>123867.42200000001</v>
      </c>
      <c r="G20" s="838">
        <v>119826.819</v>
      </c>
      <c r="H20" s="838">
        <v>131942.42499999999</v>
      </c>
      <c r="I20" s="838">
        <v>127453.98299999999</v>
      </c>
      <c r="J20" s="838">
        <v>118363.25900000001</v>
      </c>
      <c r="K20" s="838">
        <v>110003.023</v>
      </c>
      <c r="L20" s="838">
        <v>103783.11599999999</v>
      </c>
      <c r="M20" s="838">
        <v>96786.986999999994</v>
      </c>
      <c r="N20" s="838">
        <v>94591.566999999995</v>
      </c>
      <c r="O20" s="838">
        <v>99219.327000000005</v>
      </c>
      <c r="P20" s="838">
        <v>96046.534</v>
      </c>
      <c r="Q20" s="838">
        <v>94667.645999999993</v>
      </c>
      <c r="R20" s="838">
        <v>91065.585000000006</v>
      </c>
      <c r="S20" s="838">
        <v>94471.845000000001</v>
      </c>
      <c r="T20" s="838">
        <v>102607.41800000001</v>
      </c>
      <c r="U20" s="838">
        <v>99845.057000000001</v>
      </c>
      <c r="V20" s="838">
        <v>101831.932</v>
      </c>
      <c r="W20" s="838">
        <v>102222.939</v>
      </c>
      <c r="X20" s="838">
        <v>101582.901</v>
      </c>
      <c r="Y20" s="838">
        <v>110440.826</v>
      </c>
      <c r="Z20" s="1014">
        <v>112070.821</v>
      </c>
      <c r="AA20" s="1014">
        <v>129171.196</v>
      </c>
    </row>
    <row r="21" spans="1:27">
      <c r="A21" s="131"/>
      <c r="B21" s="1017" t="s">
        <v>835</v>
      </c>
      <c r="C21" s="1156">
        <v>0</v>
      </c>
      <c r="D21" s="838">
        <v>0</v>
      </c>
      <c r="E21" s="838">
        <v>0</v>
      </c>
      <c r="F21" s="838">
        <v>0</v>
      </c>
      <c r="G21" s="838">
        <v>0</v>
      </c>
      <c r="H21" s="838">
        <v>0</v>
      </c>
      <c r="I21" s="838">
        <v>0</v>
      </c>
      <c r="J21" s="838">
        <v>0</v>
      </c>
      <c r="K21" s="838">
        <v>0</v>
      </c>
      <c r="L21" s="838">
        <v>0</v>
      </c>
      <c r="M21" s="838">
        <v>0</v>
      </c>
      <c r="N21" s="838">
        <v>0</v>
      </c>
      <c r="O21" s="838">
        <v>0</v>
      </c>
      <c r="P21" s="838">
        <v>0</v>
      </c>
      <c r="Q21" s="838">
        <v>0</v>
      </c>
      <c r="R21" s="838">
        <v>0</v>
      </c>
      <c r="S21" s="838">
        <v>0</v>
      </c>
      <c r="T21" s="838">
        <v>0</v>
      </c>
      <c r="U21" s="838">
        <v>0</v>
      </c>
      <c r="V21" s="838">
        <v>0</v>
      </c>
      <c r="W21" s="838">
        <v>0</v>
      </c>
      <c r="X21" s="838">
        <v>0</v>
      </c>
      <c r="Y21" s="838">
        <v>0</v>
      </c>
      <c r="Z21" s="1014">
        <v>0</v>
      </c>
      <c r="AA21" s="1014">
        <v>0</v>
      </c>
    </row>
    <row r="22" spans="1:27">
      <c r="A22" s="131"/>
      <c r="B22" s="1017" t="s">
        <v>1397</v>
      </c>
      <c r="C22" s="1156">
        <v>142828.96400000001</v>
      </c>
      <c r="D22" s="838">
        <v>141510.64300000001</v>
      </c>
      <c r="E22" s="838">
        <v>127230.056</v>
      </c>
      <c r="F22" s="838">
        <v>123867.42200000001</v>
      </c>
      <c r="G22" s="838">
        <v>119826.819</v>
      </c>
      <c r="H22" s="838">
        <v>131942.42499999999</v>
      </c>
      <c r="I22" s="838">
        <v>127453.98299999999</v>
      </c>
      <c r="J22" s="838">
        <v>118363.25900000001</v>
      </c>
      <c r="K22" s="838">
        <v>110003.023</v>
      </c>
      <c r="L22" s="838">
        <v>103783.11599999999</v>
      </c>
      <c r="M22" s="838">
        <v>96786.986999999994</v>
      </c>
      <c r="N22" s="838">
        <v>94591.566999999995</v>
      </c>
      <c r="O22" s="838">
        <v>99219.327000000005</v>
      </c>
      <c r="P22" s="838">
        <v>96046.534</v>
      </c>
      <c r="Q22" s="838">
        <v>94667.645999999993</v>
      </c>
      <c r="R22" s="838">
        <v>91065.585000000006</v>
      </c>
      <c r="S22" s="838">
        <v>94471.845000000001</v>
      </c>
      <c r="T22" s="838">
        <v>102607.41800000001</v>
      </c>
      <c r="U22" s="838">
        <v>99845.057000000001</v>
      </c>
      <c r="V22" s="838">
        <v>101831.932</v>
      </c>
      <c r="W22" s="838">
        <v>102222.939</v>
      </c>
      <c r="X22" s="838">
        <v>101582.901</v>
      </c>
      <c r="Y22" s="838">
        <v>110440.826</v>
      </c>
      <c r="Z22" s="1014">
        <v>112070.821</v>
      </c>
      <c r="AA22" s="1014">
        <v>129171.196</v>
      </c>
    </row>
    <row r="23" spans="1:27">
      <c r="A23" s="131"/>
      <c r="B23" s="1018" t="s">
        <v>836</v>
      </c>
      <c r="C23" s="1157">
        <v>139389.647</v>
      </c>
      <c r="D23" s="838">
        <v>136285.41800000001</v>
      </c>
      <c r="E23" s="838">
        <v>121957.497</v>
      </c>
      <c r="F23" s="838">
        <v>118028.148</v>
      </c>
      <c r="G23" s="838">
        <v>113225.033</v>
      </c>
      <c r="H23" s="856">
        <v>124602.947</v>
      </c>
      <c r="I23" s="856">
        <v>119717.04300000001</v>
      </c>
      <c r="J23" s="856">
        <v>110809.736</v>
      </c>
      <c r="K23" s="838">
        <v>102059.523</v>
      </c>
      <c r="L23" s="838">
        <v>96470.22</v>
      </c>
      <c r="M23" s="838">
        <v>89422.096999999994</v>
      </c>
      <c r="N23" s="838">
        <v>87393.535000000003</v>
      </c>
      <c r="O23" s="838">
        <v>91845.983999999997</v>
      </c>
      <c r="P23" s="838">
        <v>88302.697</v>
      </c>
      <c r="Q23" s="838">
        <v>87203.392000000007</v>
      </c>
      <c r="R23" s="838">
        <v>83024.745999999999</v>
      </c>
      <c r="S23" s="838">
        <v>86025.909</v>
      </c>
      <c r="T23" s="838">
        <v>94069.46</v>
      </c>
      <c r="U23" s="838">
        <v>91484.067999999999</v>
      </c>
      <c r="V23" s="838">
        <v>93426.047999999995</v>
      </c>
      <c r="W23" s="838">
        <v>93770.486000000004</v>
      </c>
      <c r="X23" s="838">
        <v>93918.453999999998</v>
      </c>
      <c r="Y23" s="838">
        <v>102211.226</v>
      </c>
      <c r="Z23" s="1014">
        <v>104122.239</v>
      </c>
      <c r="AA23" s="1014">
        <v>121400.052</v>
      </c>
    </row>
    <row r="24" spans="1:27">
      <c r="A24" s="131"/>
      <c r="B24" s="1019" t="s">
        <v>837</v>
      </c>
      <c r="C24" s="1157">
        <v>3858.9490000000001</v>
      </c>
      <c r="D24" s="838">
        <v>35991.586000000003</v>
      </c>
      <c r="E24" s="838">
        <v>30910.706999999999</v>
      </c>
      <c r="F24" s="838">
        <v>28176.988000000001</v>
      </c>
      <c r="G24" s="838">
        <v>27837.221000000001</v>
      </c>
      <c r="H24" s="856">
        <v>29618.819</v>
      </c>
      <c r="I24" s="856">
        <v>27940.929</v>
      </c>
      <c r="J24" s="856">
        <v>27383.366999999998</v>
      </c>
      <c r="K24" s="838">
        <v>22504.556</v>
      </c>
      <c r="L24" s="838">
        <v>22615.589</v>
      </c>
      <c r="M24" s="838">
        <v>18936.819</v>
      </c>
      <c r="N24" s="838">
        <v>17138.955999999998</v>
      </c>
      <c r="O24" s="838">
        <v>17202.601999999999</v>
      </c>
      <c r="P24" s="838">
        <v>17341.118999999999</v>
      </c>
      <c r="Q24" s="838">
        <v>16570.177</v>
      </c>
      <c r="R24" s="838">
        <v>14463.414000000001</v>
      </c>
      <c r="S24" s="838">
        <v>15053.402</v>
      </c>
      <c r="T24" s="838">
        <v>17053.641</v>
      </c>
      <c r="U24" s="838">
        <v>17282.68</v>
      </c>
      <c r="V24" s="838">
        <v>16952.168000000001</v>
      </c>
      <c r="W24" s="838">
        <v>16923.603999999999</v>
      </c>
      <c r="X24" s="838">
        <v>16841.710999999999</v>
      </c>
      <c r="Y24" s="838">
        <v>17502.333999999999</v>
      </c>
      <c r="Z24" s="1014">
        <v>18465.071</v>
      </c>
      <c r="AA24" s="1014">
        <v>18601.169999999998</v>
      </c>
    </row>
    <row r="25" spans="1:27" ht="25.5" customHeight="1">
      <c r="A25" s="546"/>
      <c r="B25" s="1020" t="s">
        <v>838</v>
      </c>
      <c r="C25" s="1157">
        <v>126824.014</v>
      </c>
      <c r="D25" s="838">
        <v>90999.434999999998</v>
      </c>
      <c r="E25" s="838">
        <v>81576.097999999998</v>
      </c>
      <c r="F25" s="838">
        <v>81013.48</v>
      </c>
      <c r="G25" s="838">
        <v>76482.104999999996</v>
      </c>
      <c r="H25" s="856">
        <v>85831.52</v>
      </c>
      <c r="I25" s="856">
        <v>82662.581000000006</v>
      </c>
      <c r="J25" s="856">
        <v>75342.366999999998</v>
      </c>
      <c r="K25" s="838">
        <v>71985.41</v>
      </c>
      <c r="L25" s="838">
        <v>66520.763000000006</v>
      </c>
      <c r="M25" s="838">
        <v>63020.504000000001</v>
      </c>
      <c r="N25" s="838">
        <v>62771.894999999997</v>
      </c>
      <c r="O25" s="838">
        <v>66547.251999999993</v>
      </c>
      <c r="P25" s="838">
        <v>62651.781999999999</v>
      </c>
      <c r="Q25" s="838">
        <v>61696.898999999998</v>
      </c>
      <c r="R25" s="838">
        <v>61668.196000000004</v>
      </c>
      <c r="S25" s="838">
        <v>63887.548999999999</v>
      </c>
      <c r="T25" s="838">
        <v>69518.472999999998</v>
      </c>
      <c r="U25" s="838">
        <v>66484.065000000002</v>
      </c>
      <c r="V25" s="838">
        <v>68935.906000000003</v>
      </c>
      <c r="W25" s="838">
        <v>68795.263000000006</v>
      </c>
      <c r="X25" s="838">
        <v>68998.040999999997</v>
      </c>
      <c r="Y25" s="838">
        <v>76759.551000000007</v>
      </c>
      <c r="Z25" s="1014">
        <v>76802.494000000006</v>
      </c>
      <c r="AA25" s="1014">
        <v>94003.876999999993</v>
      </c>
    </row>
    <row r="26" spans="1:27">
      <c r="A26" s="131"/>
      <c r="B26" s="1019" t="s">
        <v>839</v>
      </c>
      <c r="C26" s="1157">
        <v>59.545999999999999</v>
      </c>
      <c r="D26" s="838">
        <v>193.42599999999999</v>
      </c>
      <c r="E26" s="838">
        <v>188.958</v>
      </c>
      <c r="F26" s="838">
        <v>167.37899999999999</v>
      </c>
      <c r="G26" s="838">
        <v>338.916</v>
      </c>
      <c r="H26" s="856">
        <v>259.92500000000001</v>
      </c>
      <c r="I26" s="856">
        <v>341.55900000000003</v>
      </c>
      <c r="J26" s="856">
        <v>384.05200000000002</v>
      </c>
      <c r="K26" s="838">
        <v>342.79</v>
      </c>
      <c r="L26" s="838">
        <v>379.14499999999998</v>
      </c>
      <c r="M26" s="838">
        <v>399.36700000000002</v>
      </c>
      <c r="N26" s="838">
        <v>411.41</v>
      </c>
      <c r="O26" s="838">
        <v>384.55</v>
      </c>
      <c r="P26" s="838">
        <v>383.21899999999999</v>
      </c>
      <c r="Q26" s="838">
        <v>342.5</v>
      </c>
      <c r="R26" s="838">
        <v>336.858</v>
      </c>
      <c r="S26" s="838">
        <v>369.649</v>
      </c>
      <c r="T26" s="838">
        <v>380.59300000000002</v>
      </c>
      <c r="U26" s="838">
        <v>426.55</v>
      </c>
      <c r="V26" s="838">
        <v>480.40499999999997</v>
      </c>
      <c r="W26" s="838">
        <v>456.517</v>
      </c>
      <c r="X26" s="838">
        <v>417.07100000000003</v>
      </c>
      <c r="Y26" s="838">
        <v>407.149</v>
      </c>
      <c r="Z26" s="1014">
        <v>384.238</v>
      </c>
      <c r="AA26" s="1014">
        <v>410.44200000000001</v>
      </c>
    </row>
    <row r="27" spans="1:27" ht="25.5" customHeight="1">
      <c r="A27" s="131"/>
      <c r="B27" s="1020" t="s">
        <v>840</v>
      </c>
      <c r="C27" s="1156">
        <v>8647.1380000000008</v>
      </c>
      <c r="D27" s="838">
        <v>9100.9709999999995</v>
      </c>
      <c r="E27" s="838">
        <v>9281.7340000000004</v>
      </c>
      <c r="F27" s="838">
        <v>8670.3009999999995</v>
      </c>
      <c r="G27" s="838">
        <v>8566.7909999999993</v>
      </c>
      <c r="H27" s="838">
        <v>8892.6830000000009</v>
      </c>
      <c r="I27" s="838">
        <v>8771.9740000000002</v>
      </c>
      <c r="J27" s="838">
        <v>7699.95</v>
      </c>
      <c r="K27" s="838">
        <v>7226.7669999999998</v>
      </c>
      <c r="L27" s="838">
        <v>6954.723</v>
      </c>
      <c r="M27" s="838">
        <v>7065.4070000000002</v>
      </c>
      <c r="N27" s="838">
        <v>7071.2740000000003</v>
      </c>
      <c r="O27" s="838">
        <v>7711.58</v>
      </c>
      <c r="P27" s="838">
        <v>7926.5770000000002</v>
      </c>
      <c r="Q27" s="838">
        <v>8593.8160000000007</v>
      </c>
      <c r="R27" s="838">
        <v>6556.2780000000002</v>
      </c>
      <c r="S27" s="838">
        <v>6715.3090000000002</v>
      </c>
      <c r="T27" s="838">
        <v>7116.7529999999997</v>
      </c>
      <c r="U27" s="838">
        <v>7290.7730000000001</v>
      </c>
      <c r="V27" s="838">
        <v>7057.5690000000004</v>
      </c>
      <c r="W27" s="838">
        <v>7595.1019999999999</v>
      </c>
      <c r="X27" s="838">
        <v>7661.6310000000003</v>
      </c>
      <c r="Y27" s="838">
        <v>7542.192</v>
      </c>
      <c r="Z27" s="1014">
        <v>8470.4359999999997</v>
      </c>
      <c r="AA27" s="1014">
        <v>8384.5630000000001</v>
      </c>
    </row>
    <row r="28" spans="1:27">
      <c r="A28" s="131"/>
      <c r="B28" s="1019" t="s">
        <v>841</v>
      </c>
      <c r="C28" s="1156">
        <v>0</v>
      </c>
      <c r="D28" s="838">
        <v>0</v>
      </c>
      <c r="E28" s="838">
        <v>0</v>
      </c>
      <c r="F28" s="838">
        <v>0</v>
      </c>
      <c r="G28" s="838">
        <v>0</v>
      </c>
      <c r="H28" s="838">
        <v>0</v>
      </c>
      <c r="I28" s="838">
        <v>0</v>
      </c>
      <c r="J28" s="838">
        <v>0</v>
      </c>
      <c r="K28" s="838">
        <v>0</v>
      </c>
      <c r="L28" s="838">
        <v>0</v>
      </c>
      <c r="M28" s="838">
        <v>0</v>
      </c>
      <c r="N28" s="838">
        <v>0</v>
      </c>
      <c r="O28" s="838">
        <v>0</v>
      </c>
      <c r="P28" s="838">
        <v>0</v>
      </c>
      <c r="Q28" s="838">
        <v>0</v>
      </c>
      <c r="R28" s="838">
        <v>0</v>
      </c>
      <c r="S28" s="838">
        <v>0</v>
      </c>
      <c r="T28" s="838">
        <v>0</v>
      </c>
      <c r="U28" s="838">
        <v>0</v>
      </c>
      <c r="V28" s="838">
        <v>0</v>
      </c>
      <c r="W28" s="838">
        <v>0</v>
      </c>
      <c r="X28" s="838">
        <v>0</v>
      </c>
      <c r="Y28" s="838">
        <v>0</v>
      </c>
      <c r="Z28" s="1014">
        <v>0</v>
      </c>
      <c r="AA28" s="1014">
        <v>0</v>
      </c>
    </row>
    <row r="29" spans="1:27">
      <c r="A29" s="131"/>
      <c r="B29" s="1018" t="s">
        <v>842</v>
      </c>
      <c r="C29" s="1156">
        <v>3439.317</v>
      </c>
      <c r="D29" s="838">
        <v>5225.2250000000004</v>
      </c>
      <c r="E29" s="838">
        <v>5272.5590000000002</v>
      </c>
      <c r="F29" s="838">
        <v>5839.2740000000003</v>
      </c>
      <c r="G29" s="838">
        <v>6601.7860000000001</v>
      </c>
      <c r="H29" s="838">
        <v>7339.4780000000001</v>
      </c>
      <c r="I29" s="838">
        <v>7736.94</v>
      </c>
      <c r="J29" s="838">
        <v>7553.5230000000001</v>
      </c>
      <c r="K29" s="838">
        <v>7943.5</v>
      </c>
      <c r="L29" s="838">
        <v>7312.8959999999997</v>
      </c>
      <c r="M29" s="838">
        <v>7364.89</v>
      </c>
      <c r="N29" s="838">
        <v>7198.0320000000002</v>
      </c>
      <c r="O29" s="838">
        <v>7373.3429999999998</v>
      </c>
      <c r="P29" s="838">
        <v>7743.8370000000004</v>
      </c>
      <c r="Q29" s="838">
        <v>7464.2539999999999</v>
      </c>
      <c r="R29" s="838">
        <v>8040.8389999999999</v>
      </c>
      <c r="S29" s="838">
        <v>8445.9359999999997</v>
      </c>
      <c r="T29" s="838">
        <v>8537.9580000000005</v>
      </c>
      <c r="U29" s="838">
        <v>8360.9889999999996</v>
      </c>
      <c r="V29" s="838">
        <v>8405.884</v>
      </c>
      <c r="W29" s="838">
        <v>8452.4529999999995</v>
      </c>
      <c r="X29" s="838">
        <v>7664.4470000000001</v>
      </c>
      <c r="Y29" s="838">
        <v>8229.6</v>
      </c>
      <c r="Z29" s="1014">
        <v>7948.5820000000003</v>
      </c>
      <c r="AA29" s="1014">
        <v>7771.1440000000002</v>
      </c>
    </row>
    <row r="30" spans="1:27">
      <c r="A30" s="131"/>
      <c r="B30" s="1019" t="s">
        <v>1398</v>
      </c>
      <c r="C30" s="1156">
        <v>101.23399999999999</v>
      </c>
      <c r="D30" s="838">
        <v>2260.1329999999998</v>
      </c>
      <c r="E30" s="838">
        <v>2313.2849999999999</v>
      </c>
      <c r="F30" s="838">
        <v>2347.5770000000002</v>
      </c>
      <c r="G30" s="838">
        <v>2161.152</v>
      </c>
      <c r="H30" s="838">
        <v>2357.1979999999999</v>
      </c>
      <c r="I30" s="838">
        <v>2432.25</v>
      </c>
      <c r="J30" s="838">
        <v>2262.096</v>
      </c>
      <c r="K30" s="838">
        <v>2238.6909999999998</v>
      </c>
      <c r="L30" s="838">
        <v>2218.931</v>
      </c>
      <c r="M30" s="838">
        <v>2138.8780000000002</v>
      </c>
      <c r="N30" s="838">
        <v>2229.252</v>
      </c>
      <c r="O30" s="838">
        <v>2312.2339999999999</v>
      </c>
      <c r="P30" s="838">
        <v>2462.096</v>
      </c>
      <c r="Q30" s="838">
        <v>2429.56</v>
      </c>
      <c r="R30" s="838">
        <v>2038.2819999999999</v>
      </c>
      <c r="S30" s="838">
        <v>2177.3139999999999</v>
      </c>
      <c r="T30" s="838">
        <v>2427.9659999999999</v>
      </c>
      <c r="U30" s="838">
        <v>2524.6149999999998</v>
      </c>
      <c r="V30" s="838">
        <v>2356.3530000000001</v>
      </c>
      <c r="W30" s="838">
        <v>2391.527</v>
      </c>
      <c r="X30" s="838">
        <v>2301.299</v>
      </c>
      <c r="Y30" s="838">
        <v>2548.0129999999999</v>
      </c>
      <c r="Z30" s="1014">
        <v>2389.0309999999999</v>
      </c>
      <c r="AA30" s="1014">
        <v>2275.7159999999999</v>
      </c>
    </row>
    <row r="31" spans="1:27">
      <c r="A31" s="131"/>
      <c r="B31" s="1019" t="s">
        <v>1399</v>
      </c>
      <c r="C31" s="1156" t="s">
        <v>356</v>
      </c>
      <c r="D31" s="838" t="s">
        <v>356</v>
      </c>
      <c r="E31" s="838" t="s">
        <v>356</v>
      </c>
      <c r="F31" s="838" t="s">
        <v>356</v>
      </c>
      <c r="G31" s="838" t="s">
        <v>356</v>
      </c>
      <c r="H31" s="838" t="s">
        <v>356</v>
      </c>
      <c r="I31" s="838" t="s">
        <v>356</v>
      </c>
      <c r="J31" s="838" t="s">
        <v>356</v>
      </c>
      <c r="K31" s="838" t="s">
        <v>356</v>
      </c>
      <c r="L31" s="838" t="s">
        <v>356</v>
      </c>
      <c r="M31" s="838" t="s">
        <v>356</v>
      </c>
      <c r="N31" s="838" t="s">
        <v>356</v>
      </c>
      <c r="O31" s="838" t="s">
        <v>356</v>
      </c>
      <c r="P31" s="838" t="s">
        <v>356</v>
      </c>
      <c r="Q31" s="838" t="s">
        <v>356</v>
      </c>
      <c r="R31" s="838" t="s">
        <v>356</v>
      </c>
      <c r="S31" s="838" t="s">
        <v>356</v>
      </c>
      <c r="T31" s="838" t="s">
        <v>356</v>
      </c>
      <c r="U31" s="838" t="s">
        <v>356</v>
      </c>
      <c r="V31" s="838" t="s">
        <v>356</v>
      </c>
      <c r="W31" s="838" t="s">
        <v>356</v>
      </c>
      <c r="X31" s="838" t="s">
        <v>356</v>
      </c>
      <c r="Y31" s="838" t="s">
        <v>356</v>
      </c>
      <c r="Z31" s="838" t="s">
        <v>356</v>
      </c>
      <c r="AA31" s="838" t="s">
        <v>356</v>
      </c>
    </row>
    <row r="32" spans="1:27">
      <c r="A32" s="131"/>
      <c r="B32" s="1019" t="s">
        <v>843</v>
      </c>
      <c r="C32" s="1156">
        <v>449.81799999999998</v>
      </c>
      <c r="D32" s="838">
        <v>233.9</v>
      </c>
      <c r="E32" s="838">
        <v>246.39500000000001</v>
      </c>
      <c r="F32" s="838">
        <v>231.01599999999999</v>
      </c>
      <c r="G32" s="838">
        <v>215.70599999999999</v>
      </c>
      <c r="H32" s="838">
        <v>260.45600000000002</v>
      </c>
      <c r="I32" s="838">
        <v>264.67200000000003</v>
      </c>
      <c r="J32" s="838">
        <v>222.67699999999999</v>
      </c>
      <c r="K32" s="838">
        <v>265.221</v>
      </c>
      <c r="L32" s="838">
        <v>280.96800000000002</v>
      </c>
      <c r="M32" s="838">
        <v>295.07299999999998</v>
      </c>
      <c r="N32" s="838">
        <v>313.12700000000001</v>
      </c>
      <c r="O32" s="838">
        <v>308.54599999999999</v>
      </c>
      <c r="P32" s="838">
        <v>310.51</v>
      </c>
      <c r="Q32" s="838">
        <v>299.08600000000001</v>
      </c>
      <c r="R32" s="838">
        <v>319.36700000000002</v>
      </c>
      <c r="S32" s="838">
        <v>316.37</v>
      </c>
      <c r="T32" s="838">
        <v>311.85399999999998</v>
      </c>
      <c r="U32" s="838">
        <v>294.43400000000003</v>
      </c>
      <c r="V32" s="838">
        <v>290.69299999999998</v>
      </c>
      <c r="W32" s="838">
        <v>267.64</v>
      </c>
      <c r="X32" s="838">
        <v>280.21499999999997</v>
      </c>
      <c r="Y32" s="838">
        <v>282.142</v>
      </c>
      <c r="Z32" s="1014">
        <v>296.42599999999999</v>
      </c>
      <c r="AA32" s="1014">
        <v>297.03899999999999</v>
      </c>
    </row>
    <row r="33" spans="1:27">
      <c r="A33" s="131"/>
      <c r="B33" s="1019" t="s">
        <v>844</v>
      </c>
      <c r="C33" s="1156">
        <v>1940.194</v>
      </c>
      <c r="D33" s="838">
        <v>2205.4290000000001</v>
      </c>
      <c r="E33" s="838">
        <v>2243.67</v>
      </c>
      <c r="F33" s="838">
        <v>2462.1489999999999</v>
      </c>
      <c r="G33" s="838">
        <v>3724.1210000000001</v>
      </c>
      <c r="H33" s="838">
        <v>3935.9140000000002</v>
      </c>
      <c r="I33" s="838">
        <v>4107.4849999999997</v>
      </c>
      <c r="J33" s="838">
        <v>4288.3810000000003</v>
      </c>
      <c r="K33" s="838">
        <v>4573.5929999999998</v>
      </c>
      <c r="L33" s="838">
        <v>3937.723</v>
      </c>
      <c r="M33" s="838">
        <v>4094.471</v>
      </c>
      <c r="N33" s="838" t="s">
        <v>356</v>
      </c>
      <c r="O33" s="838" t="s">
        <v>356</v>
      </c>
      <c r="P33" s="838" t="s">
        <v>356</v>
      </c>
      <c r="Q33" s="838" t="s">
        <v>356</v>
      </c>
      <c r="R33" s="838" t="s">
        <v>356</v>
      </c>
      <c r="S33" s="838" t="s">
        <v>356</v>
      </c>
      <c r="T33" s="838" t="s">
        <v>356</v>
      </c>
      <c r="U33" s="838" t="s">
        <v>356</v>
      </c>
      <c r="V33" s="838" t="s">
        <v>356</v>
      </c>
      <c r="W33" s="838" t="s">
        <v>356</v>
      </c>
      <c r="X33" s="838" t="s">
        <v>356</v>
      </c>
      <c r="Y33" s="838" t="s">
        <v>356</v>
      </c>
      <c r="Z33" s="838" t="s">
        <v>356</v>
      </c>
      <c r="AA33" s="838" t="s">
        <v>356</v>
      </c>
    </row>
    <row r="34" spans="1:27" ht="25.5" customHeight="1">
      <c r="A34" s="131"/>
      <c r="B34" s="1020" t="s">
        <v>845</v>
      </c>
      <c r="C34" s="1156" t="s">
        <v>356</v>
      </c>
      <c r="D34" s="838" t="s">
        <v>356</v>
      </c>
      <c r="E34" s="838" t="s">
        <v>356</v>
      </c>
      <c r="F34" s="838" t="s">
        <v>356</v>
      </c>
      <c r="G34" s="838" t="s">
        <v>356</v>
      </c>
      <c r="H34" s="838" t="s">
        <v>356</v>
      </c>
      <c r="I34" s="838" t="s">
        <v>356</v>
      </c>
      <c r="J34" s="838" t="s">
        <v>356</v>
      </c>
      <c r="K34" s="838" t="s">
        <v>356</v>
      </c>
      <c r="L34" s="838" t="s">
        <v>356</v>
      </c>
      <c r="M34" s="838" t="s">
        <v>356</v>
      </c>
      <c r="N34" s="838" t="s">
        <v>356</v>
      </c>
      <c r="O34" s="838" t="s">
        <v>356</v>
      </c>
      <c r="P34" s="838" t="s">
        <v>356</v>
      </c>
      <c r="Q34" s="838" t="s">
        <v>356</v>
      </c>
      <c r="R34" s="838" t="s">
        <v>356</v>
      </c>
      <c r="S34" s="838" t="s">
        <v>356</v>
      </c>
      <c r="T34" s="838" t="s">
        <v>356</v>
      </c>
      <c r="U34" s="838" t="s">
        <v>356</v>
      </c>
      <c r="V34" s="838" t="s">
        <v>356</v>
      </c>
      <c r="W34" s="838" t="s">
        <v>356</v>
      </c>
      <c r="X34" s="838" t="s">
        <v>356</v>
      </c>
      <c r="Y34" s="838" t="s">
        <v>356</v>
      </c>
      <c r="Z34" s="838" t="s">
        <v>356</v>
      </c>
      <c r="AA34" s="838" t="s">
        <v>356</v>
      </c>
    </row>
    <row r="35" spans="1:27">
      <c r="A35" s="131"/>
      <c r="B35" s="1019" t="s">
        <v>846</v>
      </c>
      <c r="C35" s="1156" t="s">
        <v>356</v>
      </c>
      <c r="D35" s="838" t="s">
        <v>356</v>
      </c>
      <c r="E35" s="838" t="s">
        <v>356</v>
      </c>
      <c r="F35" s="838" t="s">
        <v>356</v>
      </c>
      <c r="G35" s="838" t="s">
        <v>356</v>
      </c>
      <c r="H35" s="838" t="s">
        <v>356</v>
      </c>
      <c r="I35" s="838" t="s">
        <v>356</v>
      </c>
      <c r="J35" s="838" t="s">
        <v>356</v>
      </c>
      <c r="K35" s="838" t="s">
        <v>356</v>
      </c>
      <c r="L35" s="838" t="s">
        <v>356</v>
      </c>
      <c r="M35" s="838" t="s">
        <v>356</v>
      </c>
      <c r="N35" s="838" t="s">
        <v>356</v>
      </c>
      <c r="O35" s="838" t="s">
        <v>356</v>
      </c>
      <c r="P35" s="838" t="s">
        <v>356</v>
      </c>
      <c r="Q35" s="838" t="s">
        <v>356</v>
      </c>
      <c r="R35" s="838" t="s">
        <v>356</v>
      </c>
      <c r="S35" s="838" t="s">
        <v>356</v>
      </c>
      <c r="T35" s="838" t="s">
        <v>356</v>
      </c>
      <c r="U35" s="838" t="s">
        <v>356</v>
      </c>
      <c r="V35" s="838" t="s">
        <v>356</v>
      </c>
      <c r="W35" s="838" t="s">
        <v>356</v>
      </c>
      <c r="X35" s="838" t="s">
        <v>356</v>
      </c>
      <c r="Y35" s="838" t="s">
        <v>356</v>
      </c>
      <c r="Z35" s="838" t="s">
        <v>356</v>
      </c>
      <c r="AA35" s="838" t="s">
        <v>356</v>
      </c>
    </row>
    <row r="36" spans="1:27">
      <c r="A36" s="131"/>
      <c r="B36" s="1015" t="s">
        <v>1400</v>
      </c>
      <c r="C36" s="1156">
        <v>50003.258999999998</v>
      </c>
      <c r="D36" s="838">
        <v>47093.39</v>
      </c>
      <c r="E36" s="838">
        <v>53929.760000000002</v>
      </c>
      <c r="F36" s="838">
        <v>52919.142</v>
      </c>
      <c r="G36" s="838">
        <v>53243.224000000002</v>
      </c>
      <c r="H36" s="838">
        <v>49983.885999999999</v>
      </c>
      <c r="I36" s="838">
        <v>53283.661</v>
      </c>
      <c r="J36" s="838">
        <v>49957.688999999998</v>
      </c>
      <c r="K36" s="838">
        <v>52724.66</v>
      </c>
      <c r="L36" s="838">
        <v>45501.17</v>
      </c>
      <c r="M36" s="838">
        <v>56915.305</v>
      </c>
      <c r="N36" s="838">
        <v>54245.33</v>
      </c>
      <c r="O36" s="838">
        <v>54520.587</v>
      </c>
      <c r="P36" s="838">
        <v>58040.735000000001</v>
      </c>
      <c r="Q36" s="838">
        <v>56562.788999999997</v>
      </c>
      <c r="R36" s="838">
        <v>57800.921000000002</v>
      </c>
      <c r="S36" s="838">
        <v>53889.281999999999</v>
      </c>
      <c r="T36" s="838">
        <v>60912.161999999997</v>
      </c>
      <c r="U36" s="838">
        <v>58163.927000000003</v>
      </c>
      <c r="V36" s="838">
        <v>51242.072</v>
      </c>
      <c r="W36" s="838">
        <v>63292.862999999998</v>
      </c>
      <c r="X36" s="838">
        <v>53431.235000000001</v>
      </c>
      <c r="Y36" s="838">
        <v>58990.807999999997</v>
      </c>
      <c r="Z36" s="1014">
        <v>63615.98</v>
      </c>
      <c r="AA36" s="1014">
        <v>56720.184659999999</v>
      </c>
    </row>
    <row r="37" spans="1:27">
      <c r="A37" s="131"/>
      <c r="B37" s="1016" t="s">
        <v>1401</v>
      </c>
      <c r="C37" s="1157">
        <v>45800.178</v>
      </c>
      <c r="D37" s="838">
        <v>45016.737999999998</v>
      </c>
      <c r="E37" s="838">
        <v>49339.053</v>
      </c>
      <c r="F37" s="838">
        <v>48172.1</v>
      </c>
      <c r="G37" s="838">
        <v>48915.510999999999</v>
      </c>
      <c r="H37" s="856">
        <v>46009.93</v>
      </c>
      <c r="I37" s="856">
        <v>48896.731</v>
      </c>
      <c r="J37" s="856">
        <v>45587.061000000002</v>
      </c>
      <c r="K37" s="838">
        <v>46562.088000000003</v>
      </c>
      <c r="L37" s="838">
        <v>38168.207000000002</v>
      </c>
      <c r="M37" s="838">
        <v>49307.033000000003</v>
      </c>
      <c r="N37" s="838">
        <v>46172.591999999997</v>
      </c>
      <c r="O37" s="838">
        <v>45059.661999999997</v>
      </c>
      <c r="P37" s="838">
        <v>48443.947999999997</v>
      </c>
      <c r="Q37" s="838">
        <v>48363.199000000001</v>
      </c>
      <c r="R37" s="838">
        <v>50275.014000000003</v>
      </c>
      <c r="S37" s="838">
        <v>46331.22</v>
      </c>
      <c r="T37" s="838">
        <v>52625.008999999998</v>
      </c>
      <c r="U37" s="838">
        <v>51066.125999999997</v>
      </c>
      <c r="V37" s="838">
        <v>43851.877999999997</v>
      </c>
      <c r="W37" s="838">
        <v>55681.832000000002</v>
      </c>
      <c r="X37" s="838">
        <v>44762.002</v>
      </c>
      <c r="Y37" s="838">
        <v>51617.870999999999</v>
      </c>
      <c r="Z37" s="1014">
        <v>55323.682000000001</v>
      </c>
      <c r="AA37" s="1014">
        <v>48085.817659999993</v>
      </c>
    </row>
    <row r="38" spans="1:27">
      <c r="A38" s="131"/>
      <c r="B38" s="1017" t="s">
        <v>847</v>
      </c>
      <c r="C38" s="1156">
        <v>6758.1059999999998</v>
      </c>
      <c r="D38" s="838">
        <v>6635.0029999999997</v>
      </c>
      <c r="E38" s="838">
        <v>7583.3230000000003</v>
      </c>
      <c r="F38" s="838">
        <v>7675.4949999999999</v>
      </c>
      <c r="G38" s="838">
        <v>7949.7640000000001</v>
      </c>
      <c r="H38" s="838">
        <v>6849.2860000000001</v>
      </c>
      <c r="I38" s="838">
        <v>7711.9570000000003</v>
      </c>
      <c r="J38" s="838">
        <v>7817.0110000000004</v>
      </c>
      <c r="K38" s="838">
        <v>7452.9189999999999</v>
      </c>
      <c r="L38" s="838">
        <v>6521.2709999999997</v>
      </c>
      <c r="M38" s="838">
        <v>9175.8629999999994</v>
      </c>
      <c r="N38" s="838">
        <v>7478.6629999999996</v>
      </c>
      <c r="O38" s="838">
        <v>7281.598</v>
      </c>
      <c r="P38" s="838">
        <v>7748.15</v>
      </c>
      <c r="Q38" s="838">
        <v>8403.759</v>
      </c>
      <c r="R38" s="838">
        <v>8271.8369999999995</v>
      </c>
      <c r="S38" s="838">
        <v>7328.6769999999997</v>
      </c>
      <c r="T38" s="838">
        <v>7855.5510000000004</v>
      </c>
      <c r="U38" s="838">
        <v>7962.5739999999996</v>
      </c>
      <c r="V38" s="838">
        <v>8196.5249999999996</v>
      </c>
      <c r="W38" s="838">
        <v>9281.7520000000004</v>
      </c>
      <c r="X38" s="838">
        <v>8503.0110000000004</v>
      </c>
      <c r="Y38" s="838">
        <v>8188.4629999999997</v>
      </c>
      <c r="Z38" s="1014">
        <v>8350.0159999999996</v>
      </c>
      <c r="AA38" s="1014">
        <v>7398.0136600000005</v>
      </c>
    </row>
    <row r="39" spans="1:27">
      <c r="A39" s="131"/>
      <c r="B39" s="1018" t="s">
        <v>848</v>
      </c>
      <c r="C39" s="1156">
        <v>6729.6689999999999</v>
      </c>
      <c r="D39" s="838">
        <v>6600.4110000000001</v>
      </c>
      <c r="E39" s="838">
        <v>7553.4780000000001</v>
      </c>
      <c r="F39" s="838">
        <v>7634.0159999999996</v>
      </c>
      <c r="G39" s="838">
        <v>7882.7240000000002</v>
      </c>
      <c r="H39" s="838">
        <v>6790.7619999999997</v>
      </c>
      <c r="I39" s="838">
        <v>7667.3130000000001</v>
      </c>
      <c r="J39" s="838">
        <v>7753.7870000000003</v>
      </c>
      <c r="K39" s="838">
        <v>7393.7740000000003</v>
      </c>
      <c r="L39" s="838">
        <v>6472.3789999999999</v>
      </c>
      <c r="M39" s="838">
        <v>9115.7950000000001</v>
      </c>
      <c r="N39" s="838">
        <v>7425.4250000000002</v>
      </c>
      <c r="O39" s="838">
        <v>7229.8720000000003</v>
      </c>
      <c r="P39" s="838">
        <v>7701.1549999999997</v>
      </c>
      <c r="Q39" s="838">
        <v>8368.6200000000008</v>
      </c>
      <c r="R39" s="838">
        <v>8224.5740000000005</v>
      </c>
      <c r="S39" s="838">
        <v>7273.6890000000003</v>
      </c>
      <c r="T39" s="838">
        <v>7801.308</v>
      </c>
      <c r="U39" s="838">
        <v>7923.0140000000001</v>
      </c>
      <c r="V39" s="838">
        <v>8157.6080000000002</v>
      </c>
      <c r="W39" s="838">
        <v>9233.1589999999997</v>
      </c>
      <c r="X39" s="838">
        <v>8436.2829999999994</v>
      </c>
      <c r="Y39" s="838">
        <v>8115.4560000000001</v>
      </c>
      <c r="Z39" s="1014">
        <v>8278.1859999999997</v>
      </c>
      <c r="AA39" s="1014">
        <v>7363.1696600000005</v>
      </c>
    </row>
    <row r="40" spans="1:27">
      <c r="A40" s="131"/>
      <c r="B40" s="1018" t="s">
        <v>849</v>
      </c>
      <c r="C40" s="1156">
        <v>28.437000000000001</v>
      </c>
      <c r="D40" s="838">
        <v>34.591999999999999</v>
      </c>
      <c r="E40" s="838">
        <v>29.844999999999999</v>
      </c>
      <c r="F40" s="838">
        <v>41.478999999999999</v>
      </c>
      <c r="G40" s="838">
        <v>67.040000000000006</v>
      </c>
      <c r="H40" s="838">
        <v>58.524000000000001</v>
      </c>
      <c r="I40" s="838">
        <v>44.643999999999998</v>
      </c>
      <c r="J40" s="838">
        <v>63.223999999999997</v>
      </c>
      <c r="K40" s="838">
        <v>59.145000000000003</v>
      </c>
      <c r="L40" s="838">
        <v>48.892000000000003</v>
      </c>
      <c r="M40" s="838">
        <v>60.067999999999998</v>
      </c>
      <c r="N40" s="838">
        <v>53.238</v>
      </c>
      <c r="O40" s="838">
        <v>51.725999999999999</v>
      </c>
      <c r="P40" s="838">
        <v>46.994999999999997</v>
      </c>
      <c r="Q40" s="838">
        <v>35.139000000000003</v>
      </c>
      <c r="R40" s="838">
        <v>47.262999999999998</v>
      </c>
      <c r="S40" s="838">
        <v>54.988</v>
      </c>
      <c r="T40" s="838">
        <v>54.243000000000002</v>
      </c>
      <c r="U40" s="838">
        <v>39.56</v>
      </c>
      <c r="V40" s="838">
        <v>38.917000000000002</v>
      </c>
      <c r="W40" s="838">
        <v>48.593000000000004</v>
      </c>
      <c r="X40" s="838">
        <v>66.727999999999994</v>
      </c>
      <c r="Y40" s="838">
        <v>73.007000000000005</v>
      </c>
      <c r="Z40" s="1014">
        <v>71.83</v>
      </c>
      <c r="AA40" s="1014">
        <v>34.844000000000001</v>
      </c>
    </row>
    <row r="41" spans="1:27">
      <c r="A41" s="131"/>
      <c r="B41" s="1017" t="s">
        <v>850</v>
      </c>
      <c r="C41" s="1156">
        <v>6961.19</v>
      </c>
      <c r="D41" s="838">
        <v>6996.9930000000004</v>
      </c>
      <c r="E41" s="838">
        <v>7981.85</v>
      </c>
      <c r="F41" s="838">
        <v>7172.35</v>
      </c>
      <c r="G41" s="838">
        <v>7533.8320000000003</v>
      </c>
      <c r="H41" s="838">
        <v>7067.7280000000001</v>
      </c>
      <c r="I41" s="838">
        <v>7958.0959999999995</v>
      </c>
      <c r="J41" s="838">
        <v>6477.61</v>
      </c>
      <c r="K41" s="838">
        <v>7587.0609999999997</v>
      </c>
      <c r="L41" s="838">
        <v>5658.8620000000001</v>
      </c>
      <c r="M41" s="838">
        <v>7338.1009999999997</v>
      </c>
      <c r="N41" s="838">
        <v>6654.3620000000001</v>
      </c>
      <c r="O41" s="838">
        <v>5999.2089999999998</v>
      </c>
      <c r="P41" s="838">
        <v>6784.4170000000004</v>
      </c>
      <c r="Q41" s="838">
        <v>6226.366</v>
      </c>
      <c r="R41" s="838">
        <v>6953.2420000000002</v>
      </c>
      <c r="S41" s="838">
        <v>5870.8050000000003</v>
      </c>
      <c r="T41" s="838">
        <v>7623.4539999999997</v>
      </c>
      <c r="U41" s="838">
        <v>6891.5330000000004</v>
      </c>
      <c r="V41" s="838">
        <v>5170.826</v>
      </c>
      <c r="W41" s="838">
        <v>6986.7740000000003</v>
      </c>
      <c r="X41" s="838">
        <v>4781.2039999999997</v>
      </c>
      <c r="Y41" s="838">
        <v>6598.7719999999999</v>
      </c>
      <c r="Z41" s="1014">
        <v>8424.0619999999999</v>
      </c>
      <c r="AA41" s="1014">
        <v>6632.7740000000003</v>
      </c>
    </row>
    <row r="42" spans="1:27">
      <c r="A42" s="131"/>
      <c r="B42" s="1017" t="s">
        <v>851</v>
      </c>
      <c r="C42" s="1156">
        <v>417.62099999999998</v>
      </c>
      <c r="D42" s="838">
        <v>509.18400000000003</v>
      </c>
      <c r="E42" s="838">
        <v>359.048</v>
      </c>
      <c r="F42" s="838">
        <v>374.78100000000001</v>
      </c>
      <c r="G42" s="838">
        <v>482.67899999999997</v>
      </c>
      <c r="H42" s="838">
        <v>639.39700000000005</v>
      </c>
      <c r="I42" s="838">
        <v>526.53200000000004</v>
      </c>
      <c r="J42" s="838">
        <v>544.88199999999995</v>
      </c>
      <c r="K42" s="838">
        <v>537.63599999999997</v>
      </c>
      <c r="L42" s="838">
        <v>426.92399999999998</v>
      </c>
      <c r="M42" s="838">
        <v>578.90599999999995</v>
      </c>
      <c r="N42" s="838">
        <v>614.61300000000006</v>
      </c>
      <c r="O42" s="838">
        <v>645.71299999999997</v>
      </c>
      <c r="P42" s="838">
        <v>729.79300000000001</v>
      </c>
      <c r="Q42" s="838">
        <v>609.476</v>
      </c>
      <c r="R42" s="838">
        <v>678.26900000000001</v>
      </c>
      <c r="S42" s="838">
        <v>533.42399999999998</v>
      </c>
      <c r="T42" s="838">
        <v>351.70800000000003</v>
      </c>
      <c r="U42" s="838">
        <v>444.40699999999998</v>
      </c>
      <c r="V42" s="838">
        <v>516.77599999999995</v>
      </c>
      <c r="W42" s="838">
        <v>589.86900000000003</v>
      </c>
      <c r="X42" s="838">
        <v>443.42399999999998</v>
      </c>
      <c r="Y42" s="838">
        <v>476.57</v>
      </c>
      <c r="Z42" s="1014">
        <v>494.73700000000002</v>
      </c>
      <c r="AA42" s="1014" t="s">
        <v>356</v>
      </c>
    </row>
    <row r="43" spans="1:27">
      <c r="A43" s="131"/>
      <c r="B43" s="1017" t="s">
        <v>852</v>
      </c>
      <c r="C43" s="1156">
        <v>475.565</v>
      </c>
      <c r="D43" s="838">
        <v>444.15899999999999</v>
      </c>
      <c r="E43" s="838">
        <v>499.68700000000001</v>
      </c>
      <c r="F43" s="838">
        <v>439.57</v>
      </c>
      <c r="G43" s="838">
        <v>545.37</v>
      </c>
      <c r="H43" s="838">
        <v>563.15700000000004</v>
      </c>
      <c r="I43" s="838">
        <v>670.47900000000004</v>
      </c>
      <c r="J43" s="838">
        <v>596.91499999999996</v>
      </c>
      <c r="K43" s="838">
        <v>650.14499999999998</v>
      </c>
      <c r="L43" s="838">
        <v>613.476</v>
      </c>
      <c r="M43" s="838">
        <v>706.07899999999995</v>
      </c>
      <c r="N43" s="838">
        <v>606.76900000000001</v>
      </c>
      <c r="O43" s="838">
        <v>701.03899999999999</v>
      </c>
      <c r="P43" s="838">
        <v>851.05700000000002</v>
      </c>
      <c r="Q43" s="838">
        <v>826.68399999999997</v>
      </c>
      <c r="R43" s="838">
        <v>844.41800000000001</v>
      </c>
      <c r="S43" s="838">
        <v>717.505</v>
      </c>
      <c r="T43" s="838">
        <v>844.03899999999999</v>
      </c>
      <c r="U43" s="838">
        <v>833.16</v>
      </c>
      <c r="V43" s="838">
        <v>712.26800000000003</v>
      </c>
      <c r="W43" s="838">
        <v>900.55899999999997</v>
      </c>
      <c r="X43" s="838">
        <v>753.99900000000002</v>
      </c>
      <c r="Y43" s="838">
        <v>899.24099999999999</v>
      </c>
      <c r="Z43" s="1014">
        <v>849.17100000000005</v>
      </c>
      <c r="AA43" s="1014">
        <v>882.04499999999996</v>
      </c>
    </row>
    <row r="44" spans="1:27">
      <c r="A44" s="131"/>
      <c r="B44" s="1018" t="s">
        <v>853</v>
      </c>
      <c r="C44" s="1156">
        <v>253.607</v>
      </c>
      <c r="D44" s="838">
        <v>257.185</v>
      </c>
      <c r="E44" s="838">
        <v>293.62900000000002</v>
      </c>
      <c r="F44" s="838">
        <v>277.464</v>
      </c>
      <c r="G44" s="838">
        <v>302.10300000000001</v>
      </c>
      <c r="H44" s="838">
        <v>303.85300000000001</v>
      </c>
      <c r="I44" s="838">
        <v>392.24599999999998</v>
      </c>
      <c r="J44" s="838">
        <v>380.78</v>
      </c>
      <c r="K44" s="838">
        <v>445.59800000000001</v>
      </c>
      <c r="L44" s="838">
        <v>376.096</v>
      </c>
      <c r="M44" s="838">
        <v>447.387</v>
      </c>
      <c r="N44" s="838">
        <v>414.82</v>
      </c>
      <c r="O44" s="838">
        <v>466.98200000000003</v>
      </c>
      <c r="P44" s="838">
        <v>543.81500000000005</v>
      </c>
      <c r="Q44" s="838">
        <v>568.678</v>
      </c>
      <c r="R44" s="838">
        <v>581.91999999999996</v>
      </c>
      <c r="S44" s="838">
        <v>513.89200000000005</v>
      </c>
      <c r="T44" s="838">
        <v>596.95100000000002</v>
      </c>
      <c r="U44" s="838">
        <v>595.94200000000001</v>
      </c>
      <c r="V44" s="838">
        <v>502.60199999999998</v>
      </c>
      <c r="W44" s="838">
        <v>633.43399999999997</v>
      </c>
      <c r="X44" s="838">
        <v>530.06299999999999</v>
      </c>
      <c r="Y44" s="838">
        <v>670.51099999999997</v>
      </c>
      <c r="Z44" s="1014">
        <v>694.57600000000002</v>
      </c>
      <c r="AA44" s="1014">
        <v>605.71400000000006</v>
      </c>
    </row>
    <row r="45" spans="1:27">
      <c r="A45" s="131"/>
      <c r="B45" s="1018" t="s">
        <v>854</v>
      </c>
      <c r="C45" s="1156">
        <v>221.958</v>
      </c>
      <c r="D45" s="838">
        <v>186.97399999999999</v>
      </c>
      <c r="E45" s="838">
        <v>206.05799999999999</v>
      </c>
      <c r="F45" s="838">
        <v>162.10599999999999</v>
      </c>
      <c r="G45" s="838">
        <v>243.267</v>
      </c>
      <c r="H45" s="838">
        <v>259.30399999999997</v>
      </c>
      <c r="I45" s="838">
        <v>278.233</v>
      </c>
      <c r="J45" s="838">
        <v>216.13499999999999</v>
      </c>
      <c r="K45" s="838">
        <v>204.547</v>
      </c>
      <c r="L45" s="838">
        <v>237.38</v>
      </c>
      <c r="M45" s="838">
        <v>258.69200000000001</v>
      </c>
      <c r="N45" s="838">
        <v>191.94900000000001</v>
      </c>
      <c r="O45" s="838">
        <v>234.05699999999999</v>
      </c>
      <c r="P45" s="838">
        <v>307.24200000000002</v>
      </c>
      <c r="Q45" s="838">
        <v>258.00599999999997</v>
      </c>
      <c r="R45" s="838">
        <v>262.49799999999999</v>
      </c>
      <c r="S45" s="838">
        <v>203.613</v>
      </c>
      <c r="T45" s="838">
        <v>247.08799999999999</v>
      </c>
      <c r="U45" s="838">
        <v>237.21799999999999</v>
      </c>
      <c r="V45" s="838">
        <v>209.666</v>
      </c>
      <c r="W45" s="838">
        <v>267.125</v>
      </c>
      <c r="X45" s="838">
        <v>223.93600000000001</v>
      </c>
      <c r="Y45" s="838">
        <v>228.73</v>
      </c>
      <c r="Z45" s="1014">
        <v>154.595</v>
      </c>
      <c r="AA45" s="1014">
        <v>276.33100000000002</v>
      </c>
    </row>
    <row r="46" spans="1:27">
      <c r="A46" s="131"/>
      <c r="B46" s="1017" t="s">
        <v>855</v>
      </c>
      <c r="C46" s="1156">
        <v>3109.317</v>
      </c>
      <c r="D46" s="838">
        <v>3095.4009999999998</v>
      </c>
      <c r="E46" s="838">
        <v>3482.239</v>
      </c>
      <c r="F46" s="838">
        <v>3478.3470000000002</v>
      </c>
      <c r="G46" s="838">
        <v>3629.576</v>
      </c>
      <c r="H46" s="838">
        <v>3082.819</v>
      </c>
      <c r="I46" s="838">
        <v>3461.7979999999998</v>
      </c>
      <c r="J46" s="838">
        <v>3616.2130000000002</v>
      </c>
      <c r="K46" s="838">
        <v>3372.951</v>
      </c>
      <c r="L46" s="838">
        <v>2916.0320000000002</v>
      </c>
      <c r="M46" s="838">
        <v>4147.6890000000003</v>
      </c>
      <c r="N46" s="838">
        <v>3322.491</v>
      </c>
      <c r="O46" s="838">
        <v>3284.28</v>
      </c>
      <c r="P46" s="838">
        <v>3431.0250000000001</v>
      </c>
      <c r="Q46" s="838">
        <v>3702.0639999999999</v>
      </c>
      <c r="R46" s="838">
        <v>3708.5459999999998</v>
      </c>
      <c r="S46" s="838">
        <v>3217.1669999999999</v>
      </c>
      <c r="T46" s="838">
        <v>3331.7579999999998</v>
      </c>
      <c r="U46" s="838">
        <v>3455.9659999999999</v>
      </c>
      <c r="V46" s="838">
        <v>3684.9989999999998</v>
      </c>
      <c r="W46" s="838">
        <v>4089.0929999999998</v>
      </c>
      <c r="X46" s="838">
        <v>3799.7310000000002</v>
      </c>
      <c r="Y46" s="838">
        <v>3626.3449999999998</v>
      </c>
      <c r="Z46" s="1014">
        <v>3635.192</v>
      </c>
      <c r="AA46" s="1014">
        <v>3276.8809999999999</v>
      </c>
    </row>
    <row r="47" spans="1:27" ht="27">
      <c r="A47" s="546"/>
      <c r="B47" s="1021" t="s">
        <v>1402</v>
      </c>
      <c r="C47" s="1156">
        <v>3084.3330000000001</v>
      </c>
      <c r="D47" s="838">
        <v>3122.953</v>
      </c>
      <c r="E47" s="838">
        <v>3099.47</v>
      </c>
      <c r="F47" s="838">
        <v>2974.319</v>
      </c>
      <c r="G47" s="838">
        <v>2614.7080000000001</v>
      </c>
      <c r="H47" s="838">
        <v>2531.0830000000001</v>
      </c>
      <c r="I47" s="838">
        <v>2579.6999999999998</v>
      </c>
      <c r="J47" s="838">
        <v>2304.1469999999999</v>
      </c>
      <c r="K47" s="838">
        <v>999.50099999999998</v>
      </c>
      <c r="L47" s="838">
        <v>968.73900000000003</v>
      </c>
      <c r="M47" s="838">
        <v>958.88</v>
      </c>
      <c r="N47" s="838">
        <v>921.73800000000006</v>
      </c>
      <c r="O47" s="838">
        <v>1086.652</v>
      </c>
      <c r="P47" s="838">
        <v>799.16</v>
      </c>
      <c r="Q47" s="838">
        <v>797.41</v>
      </c>
      <c r="R47" s="838">
        <v>790.10199999999998</v>
      </c>
      <c r="S47" s="838">
        <v>839.07399999999996</v>
      </c>
      <c r="T47" s="838">
        <v>833.57399999999996</v>
      </c>
      <c r="U47" s="838">
        <v>840.31600000000003</v>
      </c>
      <c r="V47" s="838">
        <v>845.84500000000003</v>
      </c>
      <c r="W47" s="838">
        <v>845.44299999999998</v>
      </c>
      <c r="X47" s="838">
        <v>832.45899999999995</v>
      </c>
      <c r="Y47" s="838">
        <v>603.90700000000004</v>
      </c>
      <c r="Z47" s="1014">
        <v>585.68200000000002</v>
      </c>
      <c r="AA47" s="856" t="s">
        <v>356</v>
      </c>
    </row>
    <row r="48" spans="1:27">
      <c r="A48" s="131"/>
      <c r="B48" s="1017" t="s">
        <v>856</v>
      </c>
      <c r="C48" s="1156">
        <v>24994.045999999998</v>
      </c>
      <c r="D48" s="838">
        <v>24213.044999999998</v>
      </c>
      <c r="E48" s="838">
        <v>26333.436000000002</v>
      </c>
      <c r="F48" s="838">
        <v>26057.238000000001</v>
      </c>
      <c r="G48" s="838">
        <v>26159.581999999999</v>
      </c>
      <c r="H48" s="838">
        <v>25276.46</v>
      </c>
      <c r="I48" s="838">
        <v>25988.169000000002</v>
      </c>
      <c r="J48" s="838">
        <v>24230.282999999999</v>
      </c>
      <c r="K48" s="838">
        <v>25961.875</v>
      </c>
      <c r="L48" s="838">
        <v>21062.902999999998</v>
      </c>
      <c r="M48" s="838">
        <v>26401.514999999999</v>
      </c>
      <c r="N48" s="838">
        <v>26573.955999999998</v>
      </c>
      <c r="O48" s="838">
        <v>26061.170999999998</v>
      </c>
      <c r="P48" s="838">
        <v>28100.346000000001</v>
      </c>
      <c r="Q48" s="838">
        <v>27797.439999999999</v>
      </c>
      <c r="R48" s="838">
        <v>29028.6</v>
      </c>
      <c r="S48" s="838">
        <v>27824.567999999999</v>
      </c>
      <c r="T48" s="838">
        <v>31784.924999999999</v>
      </c>
      <c r="U48" s="838">
        <v>30638.17</v>
      </c>
      <c r="V48" s="838">
        <v>24724.638999999999</v>
      </c>
      <c r="W48" s="838">
        <v>32988.341999999997</v>
      </c>
      <c r="X48" s="838">
        <v>25648.173999999999</v>
      </c>
      <c r="Y48" s="838">
        <v>31224.573</v>
      </c>
      <c r="Z48" s="1014">
        <v>32984.822</v>
      </c>
      <c r="AA48" s="1014">
        <v>28880.786</v>
      </c>
    </row>
    <row r="49" spans="1:27">
      <c r="A49" s="131"/>
      <c r="B49" s="1017" t="s">
        <v>1403</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38" t="s">
        <v>356</v>
      </c>
      <c r="Z49" s="856" t="s">
        <v>356</v>
      </c>
      <c r="AA49" s="856" t="s">
        <v>356</v>
      </c>
    </row>
    <row r="50" spans="1:27">
      <c r="A50" s="131"/>
      <c r="B50" s="1016" t="s">
        <v>857</v>
      </c>
      <c r="C50" s="1156">
        <v>4197.2139999999999</v>
      </c>
      <c r="D50" s="838">
        <v>2070.6460000000002</v>
      </c>
      <c r="E50" s="838">
        <v>4584.2979999999998</v>
      </c>
      <c r="F50" s="838">
        <v>4740.8010000000004</v>
      </c>
      <c r="G50" s="838">
        <v>4321.1480000000001</v>
      </c>
      <c r="H50" s="838">
        <v>3966.788</v>
      </c>
      <c r="I50" s="838">
        <v>4380.1059999999998</v>
      </c>
      <c r="J50" s="838">
        <v>4362.93</v>
      </c>
      <c r="K50" s="838">
        <v>6153.6760000000004</v>
      </c>
      <c r="L50" s="838">
        <v>7325.7719999999999</v>
      </c>
      <c r="M50" s="838">
        <v>7600.0140000000001</v>
      </c>
      <c r="N50" s="838">
        <v>8065.2380000000003</v>
      </c>
      <c r="O50" s="838">
        <v>9454.3019999999997</v>
      </c>
      <c r="P50" s="838">
        <v>9588.74</v>
      </c>
      <c r="Q50" s="838">
        <v>8190.9650000000001</v>
      </c>
      <c r="R50" s="838">
        <v>7518.0929999999998</v>
      </c>
      <c r="S50" s="838">
        <v>7549.174</v>
      </c>
      <c r="T50" s="838">
        <v>8279.2880000000005</v>
      </c>
      <c r="U50" s="838">
        <v>7088.5370000000003</v>
      </c>
      <c r="V50" s="838">
        <v>7381.0050000000001</v>
      </c>
      <c r="W50" s="838">
        <v>7601.6970000000001</v>
      </c>
      <c r="X50" s="838">
        <v>8658.9779999999992</v>
      </c>
      <c r="Y50" s="838">
        <v>7363.8509999999997</v>
      </c>
      <c r="Z50" s="1014">
        <v>8281.4380000000001</v>
      </c>
      <c r="AA50" s="1014">
        <v>8625.07</v>
      </c>
    </row>
    <row r="51" spans="1:27">
      <c r="A51" s="131"/>
      <c r="B51" s="1017" t="s">
        <v>858</v>
      </c>
      <c r="C51" s="1156">
        <v>3635.866</v>
      </c>
      <c r="D51" s="838">
        <v>1725.087</v>
      </c>
      <c r="E51" s="838">
        <v>3920.8870000000002</v>
      </c>
      <c r="F51" s="838">
        <v>4093.2420000000002</v>
      </c>
      <c r="G51" s="838">
        <v>3519.3719999999998</v>
      </c>
      <c r="H51" s="838">
        <v>3149.9780000000001</v>
      </c>
      <c r="I51" s="838">
        <v>3653.4340000000002</v>
      </c>
      <c r="J51" s="838">
        <v>3293.8879999999999</v>
      </c>
      <c r="K51" s="838">
        <v>5301.4219999999996</v>
      </c>
      <c r="L51" s="838">
        <v>6491.2650000000003</v>
      </c>
      <c r="M51" s="838">
        <v>6736.2920000000004</v>
      </c>
      <c r="N51" s="838">
        <v>7212.8620000000001</v>
      </c>
      <c r="O51" s="838">
        <v>8488.0349999999999</v>
      </c>
      <c r="P51" s="838">
        <v>7977.6959999999999</v>
      </c>
      <c r="Q51" s="838">
        <v>6734.674</v>
      </c>
      <c r="R51" s="838">
        <v>5954.1809999999996</v>
      </c>
      <c r="S51" s="838">
        <v>6055.89</v>
      </c>
      <c r="T51" s="838">
        <v>6438.0460000000003</v>
      </c>
      <c r="U51" s="838">
        <v>5363.3320000000003</v>
      </c>
      <c r="V51" s="838">
        <v>5434.902</v>
      </c>
      <c r="W51" s="838">
        <v>5884.5990000000002</v>
      </c>
      <c r="X51" s="838">
        <v>7105.8289999999997</v>
      </c>
      <c r="Y51" s="838">
        <v>5837.6769999999997</v>
      </c>
      <c r="Z51" s="1014">
        <v>6696.8289999999997</v>
      </c>
      <c r="AA51" s="1014">
        <v>6790.5829999999996</v>
      </c>
    </row>
    <row r="52" spans="1:27">
      <c r="A52" s="131"/>
      <c r="B52" s="1017" t="s">
        <v>859</v>
      </c>
      <c r="C52" s="1156">
        <v>559.23800000000006</v>
      </c>
      <c r="D52" s="838">
        <v>344.53100000000001</v>
      </c>
      <c r="E52" s="838">
        <v>661.13900000000001</v>
      </c>
      <c r="F52" s="838">
        <v>645.16099999999994</v>
      </c>
      <c r="G52" s="838">
        <v>799.63400000000001</v>
      </c>
      <c r="H52" s="838">
        <v>814.85500000000002</v>
      </c>
      <c r="I52" s="838">
        <v>724.49</v>
      </c>
      <c r="J52" s="838">
        <v>1066.8969999999999</v>
      </c>
      <c r="K52" s="838">
        <v>849.16200000000003</v>
      </c>
      <c r="L52" s="838">
        <v>830.81200000000001</v>
      </c>
      <c r="M52" s="838">
        <v>859.84900000000005</v>
      </c>
      <c r="N52" s="838">
        <v>848.27099999999996</v>
      </c>
      <c r="O52" s="838">
        <v>961.50699999999995</v>
      </c>
      <c r="P52" s="838">
        <v>1606.1220000000001</v>
      </c>
      <c r="Q52" s="838">
        <v>1452.1590000000001</v>
      </c>
      <c r="R52" s="838">
        <v>1560.098</v>
      </c>
      <c r="S52" s="838">
        <v>1489.4559999999999</v>
      </c>
      <c r="T52" s="838">
        <v>1837.0920000000001</v>
      </c>
      <c r="U52" s="838">
        <v>1721.66</v>
      </c>
      <c r="V52" s="838">
        <v>1942.424</v>
      </c>
      <c r="W52" s="838">
        <v>1713.277</v>
      </c>
      <c r="X52" s="838">
        <v>1548.8130000000001</v>
      </c>
      <c r="Y52" s="838">
        <v>1522.4949999999999</v>
      </c>
      <c r="Z52" s="1014">
        <v>1580.452</v>
      </c>
      <c r="AA52" s="1014">
        <v>1830.12</v>
      </c>
    </row>
    <row r="53" spans="1:27">
      <c r="A53" s="131"/>
      <c r="B53" s="1016" t="s">
        <v>860</v>
      </c>
      <c r="C53" s="1156">
        <v>5.867</v>
      </c>
      <c r="D53" s="838">
        <v>6.0060000000000002</v>
      </c>
      <c r="E53" s="838">
        <v>6.4089999999999998</v>
      </c>
      <c r="F53" s="838">
        <v>6.2409999999999997</v>
      </c>
      <c r="G53" s="838">
        <v>6.5650000000000004</v>
      </c>
      <c r="H53" s="838">
        <v>7.1680000000000001</v>
      </c>
      <c r="I53" s="838">
        <v>6.8239999999999998</v>
      </c>
      <c r="J53" s="838">
        <v>7.6980000000000004</v>
      </c>
      <c r="K53" s="838">
        <v>8.8960000000000008</v>
      </c>
      <c r="L53" s="838">
        <v>7.1909999999999998</v>
      </c>
      <c r="M53" s="838">
        <v>8.2579999999999991</v>
      </c>
      <c r="N53" s="838">
        <v>7.5</v>
      </c>
      <c r="O53" s="838">
        <v>6.6230000000000002</v>
      </c>
      <c r="P53" s="838">
        <v>8.0470000000000006</v>
      </c>
      <c r="Q53" s="838">
        <v>8.625</v>
      </c>
      <c r="R53" s="838">
        <v>7.8140000000000001</v>
      </c>
      <c r="S53" s="838">
        <v>8.8879999999999999</v>
      </c>
      <c r="T53" s="838">
        <v>7.8650000000000002</v>
      </c>
      <c r="U53" s="838">
        <v>9.2639999999999993</v>
      </c>
      <c r="V53" s="838">
        <v>9.1890000000000001</v>
      </c>
      <c r="W53" s="838">
        <v>9.3339999999999996</v>
      </c>
      <c r="X53" s="838">
        <v>10.255000000000001</v>
      </c>
      <c r="Y53" s="838">
        <v>9.0860000000000003</v>
      </c>
      <c r="Z53" s="1014">
        <v>10.86</v>
      </c>
      <c r="AA53" s="1014">
        <v>9.2970000000000006</v>
      </c>
    </row>
    <row r="54" spans="1:27">
      <c r="A54" s="131"/>
      <c r="B54" s="1017" t="s">
        <v>861</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1014">
        <v>0</v>
      </c>
      <c r="AA54" s="1014">
        <v>0</v>
      </c>
    </row>
    <row r="55" spans="1:27">
      <c r="A55" s="131"/>
      <c r="B55" s="1017" t="s">
        <v>862</v>
      </c>
      <c r="C55" s="1156">
        <v>5.867</v>
      </c>
      <c r="D55" s="838">
        <v>6.0060000000000002</v>
      </c>
      <c r="E55" s="838">
        <v>6.4089999999999998</v>
      </c>
      <c r="F55" s="838">
        <v>6.2409999999999997</v>
      </c>
      <c r="G55" s="838">
        <v>6.5650000000000004</v>
      </c>
      <c r="H55" s="838">
        <v>7.1680000000000001</v>
      </c>
      <c r="I55" s="838">
        <v>6.8239999999999998</v>
      </c>
      <c r="J55" s="838">
        <v>7.6980000000000004</v>
      </c>
      <c r="K55" s="838">
        <v>8.8960000000000008</v>
      </c>
      <c r="L55" s="838">
        <v>7.1909999999999998</v>
      </c>
      <c r="M55" s="838">
        <v>8.2579999999999991</v>
      </c>
      <c r="N55" s="838">
        <v>7.5</v>
      </c>
      <c r="O55" s="838">
        <v>6.6230000000000002</v>
      </c>
      <c r="P55" s="838">
        <v>8.0470000000000006</v>
      </c>
      <c r="Q55" s="838">
        <v>8.625</v>
      </c>
      <c r="R55" s="838">
        <v>7.8140000000000001</v>
      </c>
      <c r="S55" s="838">
        <v>8.8879999999999999</v>
      </c>
      <c r="T55" s="838">
        <v>7.8650000000000002</v>
      </c>
      <c r="U55" s="838">
        <v>9.2639999999999993</v>
      </c>
      <c r="V55" s="838">
        <v>9.1890000000000001</v>
      </c>
      <c r="W55" s="838">
        <v>9.3339999999999996</v>
      </c>
      <c r="X55" s="838">
        <v>10.255000000000001</v>
      </c>
      <c r="Y55" s="838">
        <v>9.0860000000000003</v>
      </c>
      <c r="Z55" s="1014">
        <v>10.86</v>
      </c>
      <c r="AA55" s="1014">
        <v>9.2970000000000006</v>
      </c>
    </row>
    <row r="56" spans="1:27">
      <c r="A56" s="538"/>
      <c r="B56" s="1013" t="s">
        <v>1404</v>
      </c>
      <c r="C56" s="1156">
        <v>134483.98119999998</v>
      </c>
      <c r="D56" s="838">
        <v>135903.92389999999</v>
      </c>
      <c r="E56" s="838">
        <v>141765.0576</v>
      </c>
      <c r="F56" s="838">
        <v>138763.88140000001</v>
      </c>
      <c r="G56" s="838">
        <v>141318.17449999999</v>
      </c>
      <c r="H56" s="838">
        <v>139348.77909999999</v>
      </c>
      <c r="I56" s="838">
        <v>136740.38810000001</v>
      </c>
      <c r="J56" s="838">
        <v>140008.77470000001</v>
      </c>
      <c r="K56" s="838">
        <v>132562.95559999999</v>
      </c>
      <c r="L56" s="838">
        <v>131558.9621</v>
      </c>
      <c r="M56" s="838">
        <v>130927.1321</v>
      </c>
      <c r="N56" s="838">
        <v>127471.76850000001</v>
      </c>
      <c r="O56" s="838">
        <v>129200.52889999999</v>
      </c>
      <c r="P56" s="838">
        <v>119527.9428</v>
      </c>
      <c r="Q56" s="838">
        <v>126394.44799999999</v>
      </c>
      <c r="R56" s="838">
        <v>122903.45360000001</v>
      </c>
      <c r="S56" s="838">
        <v>127593.9161</v>
      </c>
      <c r="T56" s="838">
        <v>125218.0411</v>
      </c>
      <c r="U56" s="838">
        <v>124776.35550000001</v>
      </c>
      <c r="V56" s="838">
        <v>125734.484</v>
      </c>
      <c r="W56" s="838">
        <v>118967.2669</v>
      </c>
      <c r="X56" s="838">
        <v>122932.7596</v>
      </c>
      <c r="Y56" s="838">
        <v>126112.39899999999</v>
      </c>
      <c r="Z56" s="1014">
        <v>125968.3517</v>
      </c>
      <c r="AA56" s="856">
        <v>14776.381600000001</v>
      </c>
    </row>
    <row r="57" spans="1:27" s="551" customFormat="1">
      <c r="A57" s="549"/>
      <c r="B57" s="1015" t="s">
        <v>1405</v>
      </c>
      <c r="C57" s="1156">
        <v>134483.98119999998</v>
      </c>
      <c r="D57" s="838">
        <v>135903.92389999999</v>
      </c>
      <c r="E57" s="838">
        <v>141765.0576</v>
      </c>
      <c r="F57" s="838">
        <v>138763.88140000001</v>
      </c>
      <c r="G57" s="838">
        <v>141318.17449999999</v>
      </c>
      <c r="H57" s="838">
        <v>139348.77909999999</v>
      </c>
      <c r="I57" s="838">
        <v>136740.38810000001</v>
      </c>
      <c r="J57" s="838">
        <v>140008.77470000001</v>
      </c>
      <c r="K57" s="838">
        <v>132562.95559999999</v>
      </c>
      <c r="L57" s="838">
        <v>131558.9621</v>
      </c>
      <c r="M57" s="838">
        <v>130927.1321</v>
      </c>
      <c r="N57" s="838">
        <v>127471.76850000001</v>
      </c>
      <c r="O57" s="838">
        <v>129200.52889999999</v>
      </c>
      <c r="P57" s="838">
        <v>119527.9428</v>
      </c>
      <c r="Q57" s="838">
        <v>126394.44799999999</v>
      </c>
      <c r="R57" s="838">
        <v>122903.45360000001</v>
      </c>
      <c r="S57" s="838">
        <v>127593.9161</v>
      </c>
      <c r="T57" s="838">
        <v>125218.0411</v>
      </c>
      <c r="U57" s="838">
        <v>124776.35550000001</v>
      </c>
      <c r="V57" s="838">
        <v>125734.484</v>
      </c>
      <c r="W57" s="838">
        <v>118967.2669</v>
      </c>
      <c r="X57" s="838">
        <v>122932.7596</v>
      </c>
      <c r="Y57" s="838">
        <v>126112.39899999999</v>
      </c>
      <c r="Z57" s="1014">
        <v>125968.3517</v>
      </c>
      <c r="AA57" s="1014">
        <v>14776.381600000001</v>
      </c>
    </row>
    <row r="58" spans="1:27" s="551" customFormat="1">
      <c r="A58" s="549"/>
      <c r="B58" s="554" t="s">
        <v>1406</v>
      </c>
      <c r="C58" s="1156">
        <v>115963.89139999999</v>
      </c>
      <c r="D58" s="838">
        <v>117737.3806</v>
      </c>
      <c r="E58" s="838">
        <v>123544.45299999999</v>
      </c>
      <c r="F58" s="838">
        <v>120754.9005</v>
      </c>
      <c r="G58" s="838">
        <v>123469.5812</v>
      </c>
      <c r="H58" s="838">
        <v>121426.6633</v>
      </c>
      <c r="I58" s="838">
        <v>119088.1888</v>
      </c>
      <c r="J58" s="838">
        <v>121994.4849</v>
      </c>
      <c r="K58" s="838">
        <v>115121.61629999999</v>
      </c>
      <c r="L58" s="838">
        <v>114493.042</v>
      </c>
      <c r="M58" s="838">
        <v>114310.30070000001</v>
      </c>
      <c r="N58" s="838">
        <v>110947.89810000001</v>
      </c>
      <c r="O58" s="838">
        <v>112990.23789999999</v>
      </c>
      <c r="P58" s="838">
        <v>103364.09110000001</v>
      </c>
      <c r="Q58" s="838">
        <v>110349.68829999999</v>
      </c>
      <c r="R58" s="838">
        <v>106934.512</v>
      </c>
      <c r="S58" s="838">
        <v>111806.8005</v>
      </c>
      <c r="T58" s="838">
        <v>109714.87579999999</v>
      </c>
      <c r="U58" s="838">
        <v>109394.6732</v>
      </c>
      <c r="V58" s="838">
        <v>110448.1632</v>
      </c>
      <c r="W58" s="838">
        <v>103671.321</v>
      </c>
      <c r="X58" s="838">
        <v>107771.3852</v>
      </c>
      <c r="Y58" s="838">
        <v>110958.33409999999</v>
      </c>
      <c r="Z58" s="1014">
        <v>110953.69809999999</v>
      </c>
      <c r="AA58" s="856" t="s">
        <v>358</v>
      </c>
    </row>
    <row r="59" spans="1:27">
      <c r="A59" s="538"/>
      <c r="B59" s="860" t="s">
        <v>1407</v>
      </c>
      <c r="C59" s="1156">
        <v>18520.089800000002</v>
      </c>
      <c r="D59" s="838">
        <v>18166.543300000001</v>
      </c>
      <c r="E59" s="838">
        <v>18220.604599999999</v>
      </c>
      <c r="F59" s="838">
        <v>18008.980899999999</v>
      </c>
      <c r="G59" s="838">
        <v>17848.5933</v>
      </c>
      <c r="H59" s="838">
        <v>17922.1158</v>
      </c>
      <c r="I59" s="838">
        <v>17652.1993</v>
      </c>
      <c r="J59" s="838">
        <v>18014.289799999999</v>
      </c>
      <c r="K59" s="838">
        <v>17441.3393</v>
      </c>
      <c r="L59" s="838">
        <v>17065.920099999999</v>
      </c>
      <c r="M59" s="838">
        <v>16616.831399999999</v>
      </c>
      <c r="N59" s="838">
        <v>16523.8704</v>
      </c>
      <c r="O59" s="838">
        <v>16210.290999999999</v>
      </c>
      <c r="P59" s="838">
        <v>16163.851699999999</v>
      </c>
      <c r="Q59" s="838">
        <v>16044.759700000001</v>
      </c>
      <c r="R59" s="838">
        <v>15968.9416</v>
      </c>
      <c r="S59" s="838">
        <v>15787.115599999999</v>
      </c>
      <c r="T59" s="838">
        <v>15503.165300000001</v>
      </c>
      <c r="U59" s="838">
        <v>15381.6823</v>
      </c>
      <c r="V59" s="838">
        <v>15286.3208</v>
      </c>
      <c r="W59" s="838">
        <v>15295.945900000001</v>
      </c>
      <c r="X59" s="838">
        <v>15161.374400000001</v>
      </c>
      <c r="Y59" s="838">
        <v>15154.064899999999</v>
      </c>
      <c r="Z59" s="1014">
        <v>15014.6536</v>
      </c>
      <c r="AA59" s="1014">
        <v>14776.381600000001</v>
      </c>
    </row>
    <row r="60" spans="1:27">
      <c r="A60" s="538"/>
      <c r="B60" s="1015" t="s">
        <v>1408</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38" t="s">
        <v>356</v>
      </c>
      <c r="Z60" s="838" t="s">
        <v>356</v>
      </c>
      <c r="AA60" s="838" t="s">
        <v>356</v>
      </c>
    </row>
    <row r="61" spans="1:27" s="549" customFormat="1">
      <c r="B61" s="1016" t="s">
        <v>1406</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38" t="s">
        <v>356</v>
      </c>
      <c r="Z61" s="838" t="s">
        <v>356</v>
      </c>
      <c r="AA61" s="838" t="s">
        <v>356</v>
      </c>
    </row>
    <row r="62" spans="1:27" s="549" customFormat="1">
      <c r="B62" s="1016" t="s">
        <v>1409</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7" t="s">
        <v>356</v>
      </c>
      <c r="Z62" s="857" t="s">
        <v>356</v>
      </c>
      <c r="AA62" s="857" t="s">
        <v>356</v>
      </c>
    </row>
    <row r="63" spans="1:27" s="549" customFormat="1" ht="14.5">
      <c r="B63" s="552" t="s">
        <v>1410</v>
      </c>
      <c r="C63" s="1157">
        <v>60034.618359</v>
      </c>
      <c r="D63" s="857">
        <v>58566.610331999997</v>
      </c>
      <c r="E63" s="857">
        <v>60982.140285999994</v>
      </c>
      <c r="F63" s="857">
        <v>56968.683783000008</v>
      </c>
      <c r="G63" s="857">
        <v>59782.520952000006</v>
      </c>
      <c r="H63" s="857">
        <v>58831.405108999999</v>
      </c>
      <c r="I63" s="857">
        <v>63228.424497</v>
      </c>
      <c r="J63" s="857">
        <v>64306.352008000002</v>
      </c>
      <c r="K63" s="857">
        <v>59670.952406999997</v>
      </c>
      <c r="L63" s="857">
        <v>65263.852413000001</v>
      </c>
      <c r="M63" s="857">
        <v>66457.246257999999</v>
      </c>
      <c r="N63" s="857">
        <v>60634.991627999996</v>
      </c>
      <c r="O63" s="857">
        <v>70555.353848999992</v>
      </c>
      <c r="P63" s="857">
        <v>70148.418363999997</v>
      </c>
      <c r="Q63" s="857">
        <v>73294.489948999995</v>
      </c>
      <c r="R63" s="857">
        <v>68099.518950000012</v>
      </c>
      <c r="S63" s="857">
        <v>76161.422971000007</v>
      </c>
      <c r="T63" s="857">
        <v>79258.86196899999</v>
      </c>
      <c r="U63" s="857">
        <v>77124.091820000016</v>
      </c>
      <c r="V63" s="857">
        <v>78529.658381000001</v>
      </c>
      <c r="W63" s="857">
        <v>73312.383387999987</v>
      </c>
      <c r="X63" s="857">
        <v>76580.761244000008</v>
      </c>
      <c r="Y63" s="857">
        <v>78399.603984999994</v>
      </c>
      <c r="Z63" s="553">
        <v>77738.484597999995</v>
      </c>
      <c r="AA63" s="553">
        <v>80290.710365999999</v>
      </c>
    </row>
    <row r="64" spans="1:27" s="549" customFormat="1">
      <c r="B64" s="550" t="s">
        <v>863</v>
      </c>
      <c r="C64" s="1157">
        <v>37740.143419</v>
      </c>
      <c r="D64" s="856">
        <v>36563.067599000002</v>
      </c>
      <c r="E64" s="856">
        <v>39658.349288999998</v>
      </c>
      <c r="F64" s="856">
        <v>36213.145107000004</v>
      </c>
      <c r="G64" s="856">
        <v>36745.612655000004</v>
      </c>
      <c r="H64" s="856">
        <v>35805.398205999998</v>
      </c>
      <c r="I64" s="856">
        <v>37850.867749999998</v>
      </c>
      <c r="J64" s="856">
        <v>41950.338791000002</v>
      </c>
      <c r="K64" s="856">
        <v>37806.0674</v>
      </c>
      <c r="L64" s="856">
        <v>40676.010818000002</v>
      </c>
      <c r="M64" s="856">
        <v>39935.964818</v>
      </c>
      <c r="N64" s="856">
        <v>35145.703206999999</v>
      </c>
      <c r="O64" s="856">
        <v>41588.816641999998</v>
      </c>
      <c r="P64" s="856">
        <v>39296.896741000004</v>
      </c>
      <c r="Q64" s="856">
        <v>41875.670046000007</v>
      </c>
      <c r="R64" s="856">
        <v>41374.369713000007</v>
      </c>
      <c r="S64" s="856">
        <v>44776.250115000003</v>
      </c>
      <c r="T64" s="856">
        <v>45492.855126999995</v>
      </c>
      <c r="U64" s="856">
        <v>44167.041718</v>
      </c>
      <c r="V64" s="856">
        <v>45540.769007000003</v>
      </c>
      <c r="W64" s="856">
        <v>39215.641473999996</v>
      </c>
      <c r="X64" s="856">
        <v>41491.365512000004</v>
      </c>
      <c r="Y64" s="856">
        <v>43119.624312</v>
      </c>
      <c r="Z64" s="553">
        <v>41314.697789999998</v>
      </c>
      <c r="AA64" s="553">
        <v>43508.926510999998</v>
      </c>
    </row>
    <row r="65" spans="1:27" s="549" customFormat="1">
      <c r="B65" s="554" t="s">
        <v>1395</v>
      </c>
      <c r="C65" s="1157">
        <v>32816.826706</v>
      </c>
      <c r="D65" s="857">
        <v>31754.057206000001</v>
      </c>
      <c r="E65" s="856">
        <v>35273.243733999996</v>
      </c>
      <c r="F65" s="856">
        <v>31834.029225000002</v>
      </c>
      <c r="G65" s="856">
        <v>32566.093111999999</v>
      </c>
      <c r="H65" s="856">
        <v>30809.272642</v>
      </c>
      <c r="I65" s="856">
        <v>32720.776076999999</v>
      </c>
      <c r="J65" s="856">
        <v>36905.537684000003</v>
      </c>
      <c r="K65" s="856">
        <v>32825.569559999996</v>
      </c>
      <c r="L65" s="856">
        <v>36277.456785999995</v>
      </c>
      <c r="M65" s="856">
        <v>35622.889237000003</v>
      </c>
      <c r="N65" s="856">
        <v>30490.926489999998</v>
      </c>
      <c r="O65" s="856">
        <v>36759.801273999998</v>
      </c>
      <c r="P65" s="856">
        <v>34430.580133000003</v>
      </c>
      <c r="Q65" s="856">
        <v>36858.813625000003</v>
      </c>
      <c r="R65" s="856">
        <v>36278.239987000001</v>
      </c>
      <c r="S65" s="856">
        <v>38955.547821</v>
      </c>
      <c r="T65" s="856">
        <v>39208.848332999994</v>
      </c>
      <c r="U65" s="856">
        <v>38399.725299999998</v>
      </c>
      <c r="V65" s="856">
        <v>39204.842955</v>
      </c>
      <c r="W65" s="856">
        <v>32570.991570999999</v>
      </c>
      <c r="X65" s="856">
        <v>35167.831988999998</v>
      </c>
      <c r="Y65" s="856">
        <v>36436.343241999995</v>
      </c>
      <c r="Z65" s="553">
        <v>34446.819835000002</v>
      </c>
      <c r="AA65" s="553">
        <v>36850.795986000005</v>
      </c>
    </row>
    <row r="66" spans="1:27" s="549" customFormat="1">
      <c r="B66" s="554" t="s">
        <v>864</v>
      </c>
      <c r="C66" s="1157">
        <v>2573.4097660000002</v>
      </c>
      <c r="D66" s="857">
        <v>2445.8209550000001</v>
      </c>
      <c r="E66" s="857">
        <v>2042.6032959999998</v>
      </c>
      <c r="F66" s="857">
        <v>2028.4405369999999</v>
      </c>
      <c r="G66" s="857">
        <v>1865.7276539999998</v>
      </c>
      <c r="H66" s="857">
        <v>2705.0215440000002</v>
      </c>
      <c r="I66" s="857">
        <v>2893.8723</v>
      </c>
      <c r="J66" s="857">
        <v>2858.3853030000005</v>
      </c>
      <c r="K66" s="857">
        <v>2873.274707</v>
      </c>
      <c r="L66" s="857">
        <v>2142.4171850000002</v>
      </c>
      <c r="M66" s="857">
        <v>2081.6169460000001</v>
      </c>
      <c r="N66" s="857">
        <v>2190.373822</v>
      </c>
      <c r="O66" s="857">
        <v>2332.0640979999998</v>
      </c>
      <c r="P66" s="857">
        <v>2150.04718</v>
      </c>
      <c r="Q66" s="857">
        <v>2093.1449680000001</v>
      </c>
      <c r="R66" s="857">
        <v>1941.7365479999999</v>
      </c>
      <c r="S66" s="857">
        <v>2148.222538</v>
      </c>
      <c r="T66" s="857">
        <v>2283.9060839999997</v>
      </c>
      <c r="U66" s="857">
        <v>2281.6781230000001</v>
      </c>
      <c r="V66" s="857">
        <v>2382.5256479999998</v>
      </c>
      <c r="W66" s="857">
        <v>2426.6613360000001</v>
      </c>
      <c r="X66" s="857">
        <v>2171.2475420000001</v>
      </c>
      <c r="Y66" s="857">
        <v>2221.9889710000002</v>
      </c>
      <c r="Z66" s="553">
        <v>2444.252563</v>
      </c>
      <c r="AA66" s="553">
        <v>2252.1651799999995</v>
      </c>
    </row>
    <row r="67" spans="1:27" s="549" customFormat="1">
      <c r="B67" s="555" t="s">
        <v>835</v>
      </c>
      <c r="C67" s="1157">
        <v>89.728947000000005</v>
      </c>
      <c r="D67" s="856">
        <v>250.99381</v>
      </c>
      <c r="E67" s="856">
        <v>199.25701100000001</v>
      </c>
      <c r="F67" s="856">
        <v>237.92325</v>
      </c>
      <c r="G67" s="856">
        <v>278.77352399999995</v>
      </c>
      <c r="H67" s="856">
        <v>256.683628</v>
      </c>
      <c r="I67" s="856">
        <v>387.91073499999999</v>
      </c>
      <c r="J67" s="856">
        <v>316.60087599999997</v>
      </c>
      <c r="K67" s="856">
        <v>236.23254600000001</v>
      </c>
      <c r="L67" s="856">
        <v>14.738018</v>
      </c>
      <c r="M67" s="856">
        <v>22.109720000000003</v>
      </c>
      <c r="N67" s="857">
        <v>13.125637000000001</v>
      </c>
      <c r="O67" s="857">
        <v>131.26537100000002</v>
      </c>
      <c r="P67" s="857">
        <v>15.463177</v>
      </c>
      <c r="Q67" s="857">
        <v>10.296457</v>
      </c>
      <c r="R67" s="857">
        <v>2.4991260000000004</v>
      </c>
      <c r="S67" s="857">
        <v>3.8818270000000004</v>
      </c>
      <c r="T67" s="857">
        <v>8.086564000000001</v>
      </c>
      <c r="U67" s="857">
        <v>2.2589200000000003</v>
      </c>
      <c r="V67" s="857">
        <v>5.2173299999999996</v>
      </c>
      <c r="W67" s="857">
        <v>7.6484690000000004</v>
      </c>
      <c r="X67" s="857">
        <v>9.9128700000000016</v>
      </c>
      <c r="Y67" s="857">
        <v>5.5438419999999997</v>
      </c>
      <c r="Z67" s="553">
        <v>6.1608520000000002</v>
      </c>
      <c r="AA67" s="553">
        <v>8.3268970000000007</v>
      </c>
    </row>
    <row r="68" spans="1:27" s="549" customFormat="1">
      <c r="B68" s="555" t="s">
        <v>1397</v>
      </c>
      <c r="C68" s="1157">
        <v>2483.6808190000002</v>
      </c>
      <c r="D68" s="856">
        <v>2194.8271450000002</v>
      </c>
      <c r="E68" s="856">
        <v>1843.3462849999999</v>
      </c>
      <c r="F68" s="856">
        <v>1790.5172870000001</v>
      </c>
      <c r="G68" s="856">
        <v>1586.9541299999999</v>
      </c>
      <c r="H68" s="856">
        <v>2448.3379160000004</v>
      </c>
      <c r="I68" s="856">
        <v>2505.9615650000001</v>
      </c>
      <c r="J68" s="856">
        <v>2541.7844270000001</v>
      </c>
      <c r="K68" s="856">
        <v>2637.0421609999999</v>
      </c>
      <c r="L68" s="856">
        <v>2127.6791669999998</v>
      </c>
      <c r="M68" s="856">
        <v>2059.5072260000002</v>
      </c>
      <c r="N68" s="857">
        <v>2177.2481849999999</v>
      </c>
      <c r="O68" s="857">
        <v>2200.7987269999999</v>
      </c>
      <c r="P68" s="857">
        <v>2134.5840029999999</v>
      </c>
      <c r="Q68" s="857">
        <v>2082.8485110000001</v>
      </c>
      <c r="R68" s="857">
        <v>1939.2374219999999</v>
      </c>
      <c r="S68" s="857">
        <v>2144.3407110000003</v>
      </c>
      <c r="T68" s="857">
        <v>2275.81952</v>
      </c>
      <c r="U68" s="857">
        <v>2279.4192030000004</v>
      </c>
      <c r="V68" s="857">
        <v>2377.3083179999999</v>
      </c>
      <c r="W68" s="857">
        <v>2419.0128669999999</v>
      </c>
      <c r="X68" s="857">
        <v>2161.334672</v>
      </c>
      <c r="Y68" s="857">
        <v>2216.4451290000002</v>
      </c>
      <c r="Z68" s="553">
        <v>2438.091711</v>
      </c>
      <c r="AA68" s="553">
        <v>2243.838283</v>
      </c>
    </row>
    <row r="69" spans="1:27" s="549" customFormat="1">
      <c r="B69" s="554" t="s">
        <v>612</v>
      </c>
      <c r="C69" s="1157">
        <v>2349.9069469999999</v>
      </c>
      <c r="D69" s="856">
        <v>2363.1894379999999</v>
      </c>
      <c r="E69" s="856">
        <v>2342.5022589999999</v>
      </c>
      <c r="F69" s="856">
        <v>2350.6753450000001</v>
      </c>
      <c r="G69" s="856">
        <v>2313.7918890000001</v>
      </c>
      <c r="H69" s="856">
        <v>2291.1040200000002</v>
      </c>
      <c r="I69" s="856">
        <v>2236.2193730000004</v>
      </c>
      <c r="J69" s="856">
        <v>2186.4158040000002</v>
      </c>
      <c r="K69" s="856">
        <v>2107.223133</v>
      </c>
      <c r="L69" s="856">
        <v>2256.1368470000002</v>
      </c>
      <c r="M69" s="856">
        <v>2231.458635</v>
      </c>
      <c r="N69" s="857">
        <v>2464.4028950000002</v>
      </c>
      <c r="O69" s="857">
        <v>2496.95127</v>
      </c>
      <c r="P69" s="857">
        <v>2716.2694280000001</v>
      </c>
      <c r="Q69" s="857">
        <v>2923.7114530000003</v>
      </c>
      <c r="R69" s="857">
        <v>3154.3931779999998</v>
      </c>
      <c r="S69" s="857">
        <v>3672.4797560000002</v>
      </c>
      <c r="T69" s="857">
        <v>4000.1007100000002</v>
      </c>
      <c r="U69" s="857">
        <v>3485.6382949999997</v>
      </c>
      <c r="V69" s="857">
        <v>3953.400404</v>
      </c>
      <c r="W69" s="857">
        <v>4217.9885669999994</v>
      </c>
      <c r="X69" s="857">
        <v>4152.285981</v>
      </c>
      <c r="Y69" s="857">
        <v>4461.2920990000002</v>
      </c>
      <c r="Z69" s="553">
        <v>4423.6253919999999</v>
      </c>
      <c r="AA69" s="553">
        <v>4405.9653449999996</v>
      </c>
    </row>
    <row r="70" spans="1:27" s="549" customFormat="1">
      <c r="B70" s="550" t="s">
        <v>1411</v>
      </c>
      <c r="C70" s="1157">
        <v>11445.700403999999</v>
      </c>
      <c r="D70" s="856">
        <v>11328.901342000001</v>
      </c>
      <c r="E70" s="856">
        <v>10786.813967</v>
      </c>
      <c r="F70" s="856">
        <v>9769.9305270000004</v>
      </c>
      <c r="G70" s="856">
        <v>10912.027828</v>
      </c>
      <c r="H70" s="856">
        <v>10303.372717</v>
      </c>
      <c r="I70" s="856">
        <v>11488.987719999999</v>
      </c>
      <c r="J70" s="856">
        <v>8842.8409010000014</v>
      </c>
      <c r="K70" s="856">
        <v>8470.4710870000017</v>
      </c>
      <c r="L70" s="856">
        <v>9538.3815990000003</v>
      </c>
      <c r="M70" s="856">
        <v>10603.965917</v>
      </c>
      <c r="N70" s="857">
        <v>9520.0099639999989</v>
      </c>
      <c r="O70" s="857">
        <v>10672.273824999998</v>
      </c>
      <c r="P70" s="857">
        <v>11228.706616999998</v>
      </c>
      <c r="Q70" s="857">
        <v>11980.951381000001</v>
      </c>
      <c r="R70" s="857">
        <v>10606.914572999998</v>
      </c>
      <c r="S70" s="857">
        <v>12144.757441</v>
      </c>
      <c r="T70" s="857">
        <v>12880.880239</v>
      </c>
      <c r="U70" s="857">
        <v>12531.705603</v>
      </c>
      <c r="V70" s="857">
        <v>12857.675499000001</v>
      </c>
      <c r="W70" s="857">
        <v>13285.288932999998</v>
      </c>
      <c r="X70" s="857">
        <v>13620.117759999999</v>
      </c>
      <c r="Y70" s="857">
        <v>13050.576774000001</v>
      </c>
      <c r="Z70" s="553">
        <v>11927.504105</v>
      </c>
      <c r="AA70" s="553">
        <v>11863.470679</v>
      </c>
    </row>
    <row r="71" spans="1:27" s="549" customFormat="1">
      <c r="B71" s="554" t="s">
        <v>1412</v>
      </c>
      <c r="C71" s="1157">
        <v>4109.6739189999998</v>
      </c>
      <c r="D71" s="856">
        <v>4168.9909019999996</v>
      </c>
      <c r="E71" s="856">
        <v>4374.1248759999999</v>
      </c>
      <c r="F71" s="856">
        <v>3559.2070630000003</v>
      </c>
      <c r="G71" s="856">
        <v>4107.6472359999998</v>
      </c>
      <c r="H71" s="856">
        <v>3287.6557829999997</v>
      </c>
      <c r="I71" s="856">
        <v>3854.0377829999998</v>
      </c>
      <c r="J71" s="856">
        <v>1799.538305</v>
      </c>
      <c r="K71" s="856">
        <v>1706.6572490000001</v>
      </c>
      <c r="L71" s="856">
        <v>1850.8253710000001</v>
      </c>
      <c r="M71" s="856">
        <v>2809.9120240000002</v>
      </c>
      <c r="N71" s="857">
        <v>1372.6361340000001</v>
      </c>
      <c r="O71" s="857">
        <v>1614.1300160000001</v>
      </c>
      <c r="P71" s="857">
        <v>1851.1472209999999</v>
      </c>
      <c r="Q71" s="857">
        <v>2528.4807040000001</v>
      </c>
      <c r="R71" s="857">
        <v>2085.5036660000001</v>
      </c>
      <c r="S71" s="857">
        <v>2257.3257370000001</v>
      </c>
      <c r="T71" s="857">
        <v>2210.5749879999998</v>
      </c>
      <c r="U71" s="857">
        <v>2504.4133879999999</v>
      </c>
      <c r="V71" s="857">
        <v>2799.5507929999999</v>
      </c>
      <c r="W71" s="857">
        <v>2908.1127689999998</v>
      </c>
      <c r="X71" s="857">
        <v>3005.2544659999999</v>
      </c>
      <c r="Y71" s="857">
        <v>2549.5723210000001</v>
      </c>
      <c r="Z71" s="553">
        <v>2009.864969</v>
      </c>
      <c r="AA71" s="553">
        <v>2211.47523</v>
      </c>
    </row>
    <row r="72" spans="1:27" s="549" customFormat="1">
      <c r="B72" s="554" t="s">
        <v>1413</v>
      </c>
      <c r="C72" s="1157">
        <v>4952.8138859999999</v>
      </c>
      <c r="D72" s="856">
        <v>4762.8959949999999</v>
      </c>
      <c r="E72" s="856">
        <v>4101.1740929999996</v>
      </c>
      <c r="F72" s="856">
        <v>3680.0756150000002</v>
      </c>
      <c r="G72" s="856">
        <v>3875.3828900000003</v>
      </c>
      <c r="H72" s="856">
        <v>3997.7507809999997</v>
      </c>
      <c r="I72" s="856">
        <v>4286.9104610000004</v>
      </c>
      <c r="J72" s="856">
        <v>3980.2149610000001</v>
      </c>
      <c r="K72" s="856">
        <v>3790.052498</v>
      </c>
      <c r="L72" s="856">
        <v>4162.1740890000001</v>
      </c>
      <c r="M72" s="856">
        <v>4067.0399259999999</v>
      </c>
      <c r="N72" s="857">
        <v>3999.7718679999998</v>
      </c>
      <c r="O72" s="857">
        <v>4073.7541210000004</v>
      </c>
      <c r="P72" s="857">
        <v>4237.7556649999997</v>
      </c>
      <c r="Q72" s="857">
        <v>4321.2129379999997</v>
      </c>
      <c r="R72" s="857">
        <v>3570.6450720000003</v>
      </c>
      <c r="S72" s="857">
        <v>4204.9258739999996</v>
      </c>
      <c r="T72" s="857">
        <v>4730.4963029999999</v>
      </c>
      <c r="U72" s="857">
        <v>4310.7749330000006</v>
      </c>
      <c r="V72" s="857">
        <v>4096.295564</v>
      </c>
      <c r="W72" s="857">
        <v>4405.9823180000003</v>
      </c>
      <c r="X72" s="857">
        <v>4306.053296</v>
      </c>
      <c r="Y72" s="857">
        <v>4281.1148640000001</v>
      </c>
      <c r="Z72" s="553">
        <v>4095.8086619999995</v>
      </c>
      <c r="AA72" s="553">
        <v>3955.4725389999999</v>
      </c>
    </row>
    <row r="73" spans="1:27" s="549" customFormat="1">
      <c r="B73" s="555" t="s">
        <v>1414</v>
      </c>
      <c r="C73" s="1157">
        <v>757.54187100000001</v>
      </c>
      <c r="D73" s="856">
        <v>596.46588499999996</v>
      </c>
      <c r="E73" s="856">
        <v>620.27748600000007</v>
      </c>
      <c r="F73" s="856">
        <v>721.92150600000002</v>
      </c>
      <c r="G73" s="856">
        <v>772.49813600000004</v>
      </c>
      <c r="H73" s="856">
        <v>716.70557599999995</v>
      </c>
      <c r="I73" s="856">
        <v>903.300296</v>
      </c>
      <c r="J73" s="856">
        <v>962.13890599999991</v>
      </c>
      <c r="K73" s="856">
        <v>928.3293930000001</v>
      </c>
      <c r="L73" s="856">
        <v>1123.374411</v>
      </c>
      <c r="M73" s="856">
        <v>1495.4478470000001</v>
      </c>
      <c r="N73" s="857">
        <v>1358.520659</v>
      </c>
      <c r="O73" s="857">
        <v>1480.312631</v>
      </c>
      <c r="P73" s="857">
        <v>1694.293887</v>
      </c>
      <c r="Q73" s="857">
        <v>1576.3638230000001</v>
      </c>
      <c r="R73" s="857">
        <v>1044.488421</v>
      </c>
      <c r="S73" s="857">
        <v>1413.0326240000002</v>
      </c>
      <c r="T73" s="857">
        <v>1691.3907490000001</v>
      </c>
      <c r="U73" s="857">
        <v>1558.4105649999999</v>
      </c>
      <c r="V73" s="857">
        <v>1560.5011999999999</v>
      </c>
      <c r="W73" s="857">
        <v>1537.0832869999999</v>
      </c>
      <c r="X73" s="857">
        <v>1456.918852</v>
      </c>
      <c r="Y73" s="857">
        <v>1521.4354990000002</v>
      </c>
      <c r="Z73" s="553">
        <v>1482.297822</v>
      </c>
      <c r="AA73" s="553">
        <v>1511.4726780000001</v>
      </c>
    </row>
    <row r="74" spans="1:27" s="549" customFormat="1">
      <c r="B74" s="555" t="s">
        <v>1415</v>
      </c>
      <c r="C74" s="1157">
        <v>4195.2720149999996</v>
      </c>
      <c r="D74" s="856">
        <v>4166.4301100000002</v>
      </c>
      <c r="E74" s="856">
        <v>3480.8966069999997</v>
      </c>
      <c r="F74" s="856">
        <v>2958.1541090000001</v>
      </c>
      <c r="G74" s="856">
        <v>3102.8847540000002</v>
      </c>
      <c r="H74" s="856">
        <v>3281.0452049999999</v>
      </c>
      <c r="I74" s="856">
        <v>3383.6101650000001</v>
      </c>
      <c r="J74" s="856">
        <v>3018.076055</v>
      </c>
      <c r="K74" s="856">
        <v>2861.723105</v>
      </c>
      <c r="L74" s="856">
        <v>3038.7996779999999</v>
      </c>
      <c r="M74" s="856">
        <v>2571.592079</v>
      </c>
      <c r="N74" s="857">
        <v>2641.251209</v>
      </c>
      <c r="O74" s="857">
        <v>2593.4414900000002</v>
      </c>
      <c r="P74" s="857">
        <v>2543.4617779999999</v>
      </c>
      <c r="Q74" s="857">
        <v>2744.8491150000004</v>
      </c>
      <c r="R74" s="857">
        <v>2526.1566510000002</v>
      </c>
      <c r="S74" s="857">
        <v>2791.8932500000001</v>
      </c>
      <c r="T74" s="857">
        <v>3039.1055540000002</v>
      </c>
      <c r="U74" s="857">
        <v>2752.3643679999996</v>
      </c>
      <c r="V74" s="857">
        <v>2535.7943639999999</v>
      </c>
      <c r="W74" s="857">
        <v>2868.8990309999999</v>
      </c>
      <c r="X74" s="857">
        <v>2849.1344440000003</v>
      </c>
      <c r="Y74" s="857">
        <v>2759.6793650000004</v>
      </c>
      <c r="Z74" s="553">
        <v>2613.5108399999999</v>
      </c>
      <c r="AA74" s="553">
        <v>2443.9998610000002</v>
      </c>
    </row>
    <row r="75" spans="1:27" s="549" customFormat="1">
      <c r="B75" s="554" t="s">
        <v>612</v>
      </c>
      <c r="C75" s="1157">
        <v>2383.212599</v>
      </c>
      <c r="D75" s="856">
        <v>2397.0144449999998</v>
      </c>
      <c r="E75" s="856">
        <v>2311.5149980000001</v>
      </c>
      <c r="F75" s="856">
        <v>2530.647849</v>
      </c>
      <c r="G75" s="856">
        <v>2928.9977020000001</v>
      </c>
      <c r="H75" s="856">
        <v>3017.9661529999998</v>
      </c>
      <c r="I75" s="856">
        <v>3348.0394759999999</v>
      </c>
      <c r="J75" s="856">
        <v>3063.0876349999999</v>
      </c>
      <c r="K75" s="856">
        <v>2973.76134</v>
      </c>
      <c r="L75" s="856">
        <v>3525.3821389999998</v>
      </c>
      <c r="M75" s="856">
        <v>3727.0139670000003</v>
      </c>
      <c r="N75" s="857">
        <v>4147.6019619999997</v>
      </c>
      <c r="O75" s="857">
        <v>4984.3896880000002</v>
      </c>
      <c r="P75" s="857">
        <v>5139.803731</v>
      </c>
      <c r="Q75" s="857">
        <v>5131.2577389999997</v>
      </c>
      <c r="R75" s="857">
        <v>4950.7658350000002</v>
      </c>
      <c r="S75" s="857">
        <v>5682.5058300000001</v>
      </c>
      <c r="T75" s="857">
        <v>5939.8089479999999</v>
      </c>
      <c r="U75" s="857">
        <v>5716.5172819999998</v>
      </c>
      <c r="V75" s="857">
        <v>5961.8291419999996</v>
      </c>
      <c r="W75" s="857">
        <v>5971.1938460000001</v>
      </c>
      <c r="X75" s="857">
        <v>6308.8099979999997</v>
      </c>
      <c r="Y75" s="857">
        <v>6219.8895889999994</v>
      </c>
      <c r="Z75" s="553">
        <v>5821.8304740000003</v>
      </c>
      <c r="AA75" s="553">
        <v>5696.5229100000006</v>
      </c>
    </row>
    <row r="76" spans="1:27" s="549" customFormat="1">
      <c r="B76" s="550" t="s">
        <v>1416</v>
      </c>
      <c r="C76" s="1157">
        <v>10848.774536000001</v>
      </c>
      <c r="D76" s="856">
        <v>10674.641391000001</v>
      </c>
      <c r="E76" s="856">
        <v>10536.955029999999</v>
      </c>
      <c r="F76" s="856">
        <v>10984.003149</v>
      </c>
      <c r="G76" s="856">
        <v>12124.010469000001</v>
      </c>
      <c r="H76" s="856">
        <v>12716.077186</v>
      </c>
      <c r="I76" s="856">
        <v>13882.087027</v>
      </c>
      <c r="J76" s="856">
        <v>13504.004316</v>
      </c>
      <c r="K76" s="856">
        <v>13376.764920000001</v>
      </c>
      <c r="L76" s="856">
        <v>15023.656996</v>
      </c>
      <c r="M76" s="856">
        <v>15776.039522999999</v>
      </c>
      <c r="N76" s="857">
        <v>15819.361456999999</v>
      </c>
      <c r="O76" s="857">
        <v>18179.372381999998</v>
      </c>
      <c r="P76" s="857">
        <v>19519.220005999996</v>
      </c>
      <c r="Q76" s="857">
        <v>19338.475522000001</v>
      </c>
      <c r="R76" s="857">
        <v>16005.756664</v>
      </c>
      <c r="S76" s="857">
        <v>19116.667415</v>
      </c>
      <c r="T76" s="857">
        <v>20647.368602999999</v>
      </c>
      <c r="U76" s="857">
        <v>20137.756499000003</v>
      </c>
      <c r="V76" s="857">
        <v>19846.894875000002</v>
      </c>
      <c r="W76" s="857">
        <v>20524.452980999999</v>
      </c>
      <c r="X76" s="857">
        <v>21255.806971999998</v>
      </c>
      <c r="Y76" s="857">
        <v>22036.750898999999</v>
      </c>
      <c r="Z76" s="553">
        <v>21096.461560999996</v>
      </c>
      <c r="AA76" s="553">
        <v>21760.353480000002</v>
      </c>
    </row>
    <row r="77" spans="1:27" s="549" customFormat="1">
      <c r="B77" s="554" t="s">
        <v>1412</v>
      </c>
      <c r="C77" s="1157">
        <v>1876.7947760000002</v>
      </c>
      <c r="D77" s="856">
        <v>1906.803666</v>
      </c>
      <c r="E77" s="856">
        <v>1855.3949240000002</v>
      </c>
      <c r="F77" s="856">
        <v>2032.2176829999999</v>
      </c>
      <c r="G77" s="856">
        <v>2012.767605</v>
      </c>
      <c r="H77" s="856">
        <v>2129.7219169999998</v>
      </c>
      <c r="I77" s="856">
        <v>2402.905675</v>
      </c>
      <c r="J77" s="856">
        <v>2229.7666939999999</v>
      </c>
      <c r="K77" s="856">
        <v>2128.521373</v>
      </c>
      <c r="L77" s="856">
        <v>2496.2178950000002</v>
      </c>
      <c r="M77" s="856">
        <v>2692.0443089999999</v>
      </c>
      <c r="N77" s="857">
        <v>2694.285175</v>
      </c>
      <c r="O77" s="857">
        <v>3064.0492850000001</v>
      </c>
      <c r="P77" s="857">
        <v>3168.4598190000002</v>
      </c>
      <c r="Q77" s="857">
        <v>3101.7035019999998</v>
      </c>
      <c r="R77" s="857">
        <v>2788.5758769999998</v>
      </c>
      <c r="S77" s="857">
        <v>3217.958936</v>
      </c>
      <c r="T77" s="857">
        <v>3435.2915580000004</v>
      </c>
      <c r="U77" s="857">
        <v>3291.3153990000001</v>
      </c>
      <c r="V77" s="857">
        <v>3470.1801320000004</v>
      </c>
      <c r="W77" s="857">
        <v>3776.1233179999999</v>
      </c>
      <c r="X77" s="857">
        <v>4014.936796</v>
      </c>
      <c r="Y77" s="857">
        <v>4101.9788829999998</v>
      </c>
      <c r="Z77" s="553">
        <v>3916.1928579999999</v>
      </c>
      <c r="AA77" s="553">
        <v>4038.064797</v>
      </c>
    </row>
    <row r="78" spans="1:27" s="549" customFormat="1" ht="12.65" customHeight="1">
      <c r="A78" s="556"/>
      <c r="B78" s="554" t="s">
        <v>1413</v>
      </c>
      <c r="C78" s="1157">
        <v>5365.5282240000006</v>
      </c>
      <c r="D78" s="856">
        <v>5502.958963</v>
      </c>
      <c r="E78" s="856">
        <v>5352.6982099999996</v>
      </c>
      <c r="F78" s="856">
        <v>5502.7902430000004</v>
      </c>
      <c r="G78" s="856">
        <v>6293.3382860000002</v>
      </c>
      <c r="H78" s="856">
        <v>6582.2225349999999</v>
      </c>
      <c r="I78" s="856">
        <v>7200.3888809999999</v>
      </c>
      <c r="J78" s="856">
        <v>7024.0528540000005</v>
      </c>
      <c r="K78" s="856">
        <v>6995.5619410000008</v>
      </c>
      <c r="L78" s="856">
        <v>7607.6632750000008</v>
      </c>
      <c r="M78" s="856">
        <v>8212.8048269999999</v>
      </c>
      <c r="N78" s="857">
        <v>8339.385644</v>
      </c>
      <c r="O78" s="857">
        <v>9851.0854739999995</v>
      </c>
      <c r="P78" s="857">
        <v>10808.032400999999</v>
      </c>
      <c r="Q78" s="857">
        <v>10765.176739</v>
      </c>
      <c r="R78" s="857">
        <v>8268.5816350000005</v>
      </c>
      <c r="S78" s="857">
        <v>10406.933946000001</v>
      </c>
      <c r="T78" s="857">
        <v>11453.386451000002</v>
      </c>
      <c r="U78" s="857">
        <v>11332.494535</v>
      </c>
      <c r="V78" s="857">
        <v>10730.139583999999</v>
      </c>
      <c r="W78" s="857">
        <v>11070.042515000001</v>
      </c>
      <c r="X78" s="857">
        <v>11432.390453</v>
      </c>
      <c r="Y78" s="857">
        <v>12070.739382000002</v>
      </c>
      <c r="Z78" s="553">
        <v>11623.96766</v>
      </c>
      <c r="AA78" s="553">
        <v>12114.394310999998</v>
      </c>
    </row>
    <row r="79" spans="1:27" s="549" customFormat="1">
      <c r="B79" s="555" t="s">
        <v>1414</v>
      </c>
      <c r="C79" s="1157">
        <v>4591.5725190000003</v>
      </c>
      <c r="D79" s="856">
        <v>4811.2895640000006</v>
      </c>
      <c r="E79" s="856">
        <v>4623.1305560000001</v>
      </c>
      <c r="F79" s="856">
        <v>4767.9037070000004</v>
      </c>
      <c r="G79" s="856">
        <v>5492.808215</v>
      </c>
      <c r="H79" s="856">
        <v>5765.9485300000006</v>
      </c>
      <c r="I79" s="856">
        <v>6282.4617209999997</v>
      </c>
      <c r="J79" s="856">
        <v>6187.4157999999998</v>
      </c>
      <c r="K79" s="856">
        <v>6133.0805310000005</v>
      </c>
      <c r="L79" s="856">
        <v>6647.8814950000005</v>
      </c>
      <c r="M79" s="856">
        <v>7146.5558970000002</v>
      </c>
      <c r="N79" s="857">
        <v>7054.7775939999992</v>
      </c>
      <c r="O79" s="857">
        <v>8358.2585080000008</v>
      </c>
      <c r="P79" s="857">
        <v>9211.7382010000001</v>
      </c>
      <c r="Q79" s="857">
        <v>9252.109586999999</v>
      </c>
      <c r="R79" s="857">
        <v>7003.0240240000003</v>
      </c>
      <c r="S79" s="857">
        <v>8989.8552739999996</v>
      </c>
      <c r="T79" s="857">
        <v>9936.2377660000002</v>
      </c>
      <c r="U79" s="857">
        <v>9944.6109919999999</v>
      </c>
      <c r="V79" s="857">
        <v>9284.373302</v>
      </c>
      <c r="W79" s="857">
        <v>9442.8358079999998</v>
      </c>
      <c r="X79" s="857">
        <v>9708.1828619999997</v>
      </c>
      <c r="Y79" s="857">
        <v>10265.920834</v>
      </c>
      <c r="Z79" s="553">
        <v>9881.1043599999994</v>
      </c>
      <c r="AA79" s="553">
        <v>10304.642507999999</v>
      </c>
    </row>
    <row r="80" spans="1:27" s="549" customFormat="1" ht="12.65" customHeight="1">
      <c r="A80" s="556"/>
      <c r="B80" s="555" t="s">
        <v>1415</v>
      </c>
      <c r="C80" s="1156">
        <v>773.95570499999997</v>
      </c>
      <c r="D80" s="838">
        <v>691.669399</v>
      </c>
      <c r="E80" s="838">
        <v>729.56765399999995</v>
      </c>
      <c r="F80" s="838">
        <v>734.88653599999998</v>
      </c>
      <c r="G80" s="838">
        <v>800.53007100000002</v>
      </c>
      <c r="H80" s="838">
        <v>816.27400499999999</v>
      </c>
      <c r="I80" s="838">
        <v>917.92716000000007</v>
      </c>
      <c r="J80" s="838">
        <v>836.63705400000003</v>
      </c>
      <c r="K80" s="838">
        <v>862.48140999999998</v>
      </c>
      <c r="L80" s="838">
        <v>959.78178000000003</v>
      </c>
      <c r="M80" s="838">
        <v>1066.24893</v>
      </c>
      <c r="N80" s="838">
        <v>1284.60805</v>
      </c>
      <c r="O80" s="838">
        <v>1492.8269660000001</v>
      </c>
      <c r="P80" s="838">
        <v>1596.2942</v>
      </c>
      <c r="Q80" s="838">
        <v>1513.0671520000001</v>
      </c>
      <c r="R80" s="838">
        <v>1265.557611</v>
      </c>
      <c r="S80" s="838">
        <v>1417.0786720000001</v>
      </c>
      <c r="T80" s="838">
        <v>1517.1486850000001</v>
      </c>
      <c r="U80" s="838">
        <v>1387.8835430000001</v>
      </c>
      <c r="V80" s="838">
        <v>1445.7662819999998</v>
      </c>
      <c r="W80" s="838">
        <v>1627.2067069999998</v>
      </c>
      <c r="X80" s="838">
        <v>1724.2075910000001</v>
      </c>
      <c r="Y80" s="838">
        <v>1804.818548</v>
      </c>
      <c r="Z80" s="553">
        <v>1742.8633</v>
      </c>
      <c r="AA80" s="553">
        <v>1809.7518030000001</v>
      </c>
    </row>
    <row r="81" spans="1:27" s="549" customFormat="1">
      <c r="B81" s="554" t="s">
        <v>612</v>
      </c>
      <c r="C81" s="1157">
        <v>3606.451536</v>
      </c>
      <c r="D81" s="856">
        <v>3264.8787620000003</v>
      </c>
      <c r="E81" s="856">
        <v>3328.8618960000003</v>
      </c>
      <c r="F81" s="856">
        <v>3448.9952230000004</v>
      </c>
      <c r="G81" s="856">
        <v>3817.9045780000001</v>
      </c>
      <c r="H81" s="856">
        <v>4004.1327340000003</v>
      </c>
      <c r="I81" s="856">
        <v>4278.7924709999998</v>
      </c>
      <c r="J81" s="856">
        <v>4250.1847680000001</v>
      </c>
      <c r="K81" s="856">
        <v>4252.6816060000001</v>
      </c>
      <c r="L81" s="856">
        <v>4919.7758260000001</v>
      </c>
      <c r="M81" s="856">
        <v>4871.1903870000006</v>
      </c>
      <c r="N81" s="857">
        <v>4785.690638</v>
      </c>
      <c r="O81" s="857">
        <v>5264.237623</v>
      </c>
      <c r="P81" s="857">
        <v>5542.7277860000004</v>
      </c>
      <c r="Q81" s="857">
        <v>5471.5952810000008</v>
      </c>
      <c r="R81" s="857">
        <v>4948.5991519999998</v>
      </c>
      <c r="S81" s="857">
        <v>5491.7745329999998</v>
      </c>
      <c r="T81" s="857">
        <v>5758.6905939999997</v>
      </c>
      <c r="U81" s="857">
        <v>5513.9465650000002</v>
      </c>
      <c r="V81" s="857">
        <v>5646.575159</v>
      </c>
      <c r="W81" s="857">
        <v>5678.2871480000003</v>
      </c>
      <c r="X81" s="857">
        <v>5808.4797230000004</v>
      </c>
      <c r="Y81" s="857">
        <v>5864.0326339999992</v>
      </c>
      <c r="Z81" s="553">
        <v>5556.3010429999995</v>
      </c>
      <c r="AA81" s="553">
        <v>5607.8943720000007</v>
      </c>
    </row>
    <row r="82" spans="1:27" s="549" customFormat="1" ht="12.65" customHeight="1">
      <c r="B82" s="550" t="s">
        <v>1417</v>
      </c>
      <c r="C82" s="1157">
        <v>0</v>
      </c>
      <c r="D82" s="856">
        <v>0</v>
      </c>
      <c r="E82" s="856">
        <v>2.1999999999999999E-2</v>
      </c>
      <c r="F82" s="856">
        <v>1.605</v>
      </c>
      <c r="G82" s="856">
        <v>0.87</v>
      </c>
      <c r="H82" s="856">
        <v>6.5570000000000004</v>
      </c>
      <c r="I82" s="856">
        <v>6.4820000000000002</v>
      </c>
      <c r="J82" s="856">
        <v>9.1679999999999993</v>
      </c>
      <c r="K82" s="856">
        <v>17.649000000000001</v>
      </c>
      <c r="L82" s="856">
        <v>25.803000000000001</v>
      </c>
      <c r="M82" s="856">
        <v>141.27600000000001</v>
      </c>
      <c r="N82" s="857">
        <v>149.917</v>
      </c>
      <c r="O82" s="857">
        <v>114.89100000000001</v>
      </c>
      <c r="P82" s="857">
        <v>103.595</v>
      </c>
      <c r="Q82" s="857">
        <v>99.393000000000001</v>
      </c>
      <c r="R82" s="857">
        <v>112.47799999999999</v>
      </c>
      <c r="S82" s="857">
        <v>123.748</v>
      </c>
      <c r="T82" s="857">
        <v>237.75800000000001</v>
      </c>
      <c r="U82" s="857">
        <v>287.58800000000002</v>
      </c>
      <c r="V82" s="857">
        <v>284.31900000000002</v>
      </c>
      <c r="W82" s="857">
        <v>287</v>
      </c>
      <c r="X82" s="857">
        <v>213.471</v>
      </c>
      <c r="Y82" s="857">
        <v>192.65199999999999</v>
      </c>
      <c r="Z82" s="553">
        <v>3399.8211420000002</v>
      </c>
      <c r="AA82" s="553">
        <v>3157.9596959999999</v>
      </c>
    </row>
    <row r="83" spans="1:27" ht="14.5">
      <c r="A83" s="538"/>
      <c r="B83" s="861" t="s">
        <v>1418</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553">
        <v>3236.4901420000001</v>
      </c>
      <c r="AA83" s="553">
        <v>3003.0776959999998</v>
      </c>
    </row>
    <row r="84" spans="1:27" ht="25">
      <c r="A84" s="538"/>
      <c r="B84" s="860" t="s">
        <v>1419</v>
      </c>
      <c r="C84" s="1157">
        <v>0</v>
      </c>
      <c r="D84" s="856">
        <v>0</v>
      </c>
      <c r="E84" s="856">
        <v>2.1999999999999999E-2</v>
      </c>
      <c r="F84" s="856">
        <v>1.605</v>
      </c>
      <c r="G84" s="856">
        <v>0.87</v>
      </c>
      <c r="H84" s="856">
        <v>6.5570000000000004</v>
      </c>
      <c r="I84" s="856">
        <v>6.4820000000000002</v>
      </c>
      <c r="J84" s="856">
        <v>9.1679999999999993</v>
      </c>
      <c r="K84" s="856">
        <v>17.649000000000001</v>
      </c>
      <c r="L84" s="856">
        <v>25.803000000000001</v>
      </c>
      <c r="M84" s="856">
        <v>141.27600000000001</v>
      </c>
      <c r="N84" s="857">
        <v>149.917</v>
      </c>
      <c r="O84" s="857">
        <v>114.89100000000001</v>
      </c>
      <c r="P84" s="857">
        <v>103.595</v>
      </c>
      <c r="Q84" s="857">
        <v>99.393000000000001</v>
      </c>
      <c r="R84" s="857">
        <v>112.47799999999999</v>
      </c>
      <c r="S84" s="857">
        <v>123.748</v>
      </c>
      <c r="T84" s="857">
        <v>237.75800000000001</v>
      </c>
      <c r="U84" s="857">
        <v>287.58800000000002</v>
      </c>
      <c r="V84" s="857">
        <v>284.31900000000002</v>
      </c>
      <c r="W84" s="857">
        <v>287</v>
      </c>
      <c r="X84" s="857">
        <v>213.471</v>
      </c>
      <c r="Y84" s="857">
        <v>192.65199999999999</v>
      </c>
      <c r="Z84" s="553">
        <v>163.33099999999999</v>
      </c>
      <c r="AA84" s="553">
        <v>154.88200000000001</v>
      </c>
    </row>
    <row r="85" spans="1:27" ht="25">
      <c r="A85" s="131"/>
      <c r="B85" s="1022" t="s">
        <v>865</v>
      </c>
      <c r="C85" s="1157" t="s">
        <v>356</v>
      </c>
      <c r="D85" s="856" t="s">
        <v>356</v>
      </c>
      <c r="E85" s="856">
        <v>70.557000000000002</v>
      </c>
      <c r="F85" s="856">
        <v>101.045</v>
      </c>
      <c r="G85" s="856">
        <v>100.521</v>
      </c>
      <c r="H85" s="856">
        <v>79.194999999999993</v>
      </c>
      <c r="I85" s="856">
        <v>107.01300000000001</v>
      </c>
      <c r="J85" s="856">
        <v>127.816</v>
      </c>
      <c r="K85" s="856">
        <v>136.221</v>
      </c>
      <c r="L85" s="856">
        <v>122.121</v>
      </c>
      <c r="M85" s="856">
        <v>434.67399999999998</v>
      </c>
      <c r="N85" s="857">
        <v>501.86599999999999</v>
      </c>
      <c r="O85" s="857">
        <v>624.88900000000001</v>
      </c>
      <c r="P85" s="857">
        <v>682.77700000000004</v>
      </c>
      <c r="Q85" s="857">
        <v>471.66199999999998</v>
      </c>
      <c r="R85" s="857">
        <v>521.245</v>
      </c>
      <c r="S85" s="857">
        <v>560.14499999999998</v>
      </c>
      <c r="T85" s="857">
        <v>575.76400000000001</v>
      </c>
      <c r="U85" s="857">
        <v>584.24099999999999</v>
      </c>
      <c r="V85" s="857">
        <v>608.92899999999997</v>
      </c>
      <c r="W85" s="857">
        <v>631</v>
      </c>
      <c r="X85" s="857">
        <v>716.49699999999996</v>
      </c>
      <c r="Y85" s="857">
        <v>627.82000000000005</v>
      </c>
      <c r="Z85" s="553">
        <v>612.09900000000005</v>
      </c>
      <c r="AA85" s="553">
        <v>528.322</v>
      </c>
    </row>
    <row r="86" spans="1:27" ht="14.5">
      <c r="A86" s="131"/>
      <c r="B86" s="1013" t="s">
        <v>1420</v>
      </c>
      <c r="C86" s="1157">
        <v>58031.012660104418</v>
      </c>
      <c r="D86" s="856">
        <v>58954.631209058061</v>
      </c>
      <c r="E86" s="856">
        <v>57355.239071595002</v>
      </c>
      <c r="F86" s="856">
        <v>60404.963202474893</v>
      </c>
      <c r="G86" s="856">
        <v>62787.043234119752</v>
      </c>
      <c r="H86" s="856">
        <v>68840.138194463434</v>
      </c>
      <c r="I86" s="856">
        <v>71266.03998287108</v>
      </c>
      <c r="J86" s="856">
        <v>71573.443475735927</v>
      </c>
      <c r="K86" s="856">
        <v>69495.245741316146</v>
      </c>
      <c r="L86" s="856">
        <v>73032.372234605573</v>
      </c>
      <c r="M86" s="856">
        <v>73586.53079665493</v>
      </c>
      <c r="N86" s="856">
        <v>78458.779600000009</v>
      </c>
      <c r="O86" s="856">
        <v>85053.105999999985</v>
      </c>
      <c r="P86" s="856">
        <v>86152.56</v>
      </c>
      <c r="Q86" s="856">
        <v>88739.072</v>
      </c>
      <c r="R86" s="856">
        <v>78891.732000000004</v>
      </c>
      <c r="S86" s="856">
        <v>83386.87000000001</v>
      </c>
      <c r="T86" s="856">
        <v>90045.332000000009</v>
      </c>
      <c r="U86" s="856">
        <v>87350.075400000002</v>
      </c>
      <c r="V86" s="856">
        <v>89421.664000000004</v>
      </c>
      <c r="W86" s="856">
        <v>88900.540999999997</v>
      </c>
      <c r="X86" s="856">
        <v>93374.474300000002</v>
      </c>
      <c r="Y86" s="856">
        <v>93811.89864508</v>
      </c>
      <c r="Z86" s="1014">
        <v>90635.901463920047</v>
      </c>
      <c r="AA86" s="1014">
        <v>97654.294200000004</v>
      </c>
    </row>
    <row r="87" spans="1:27" ht="14.5">
      <c r="A87" s="131"/>
      <c r="B87" s="1015" t="s">
        <v>1421</v>
      </c>
      <c r="C87" s="1157">
        <v>10975.184999999999</v>
      </c>
      <c r="D87" s="856">
        <v>11477.096</v>
      </c>
      <c r="E87" s="857">
        <v>11362.011</v>
      </c>
      <c r="F87" s="857">
        <v>12281.43</v>
      </c>
      <c r="G87" s="857">
        <v>12400.011</v>
      </c>
      <c r="H87" s="857">
        <v>13328.81</v>
      </c>
      <c r="I87" s="857">
        <v>14310.091</v>
      </c>
      <c r="J87" s="857">
        <v>14491.583999999999</v>
      </c>
      <c r="K87" s="857">
        <v>15001.95</v>
      </c>
      <c r="L87" s="857">
        <v>15042.887999999999</v>
      </c>
      <c r="M87" s="857">
        <v>15181.457</v>
      </c>
      <c r="N87" s="838">
        <v>15734.6273</v>
      </c>
      <c r="O87" s="838">
        <v>16189.525</v>
      </c>
      <c r="P87" s="838">
        <v>17482.260000000002</v>
      </c>
      <c r="Q87" s="838">
        <v>17914.375</v>
      </c>
      <c r="R87" s="838">
        <v>17059.366000000002</v>
      </c>
      <c r="S87" s="838">
        <v>16173.076999999999</v>
      </c>
      <c r="T87" s="838">
        <v>15152.879000000001</v>
      </c>
      <c r="U87" s="838">
        <v>15021.342000000001</v>
      </c>
      <c r="V87" s="838">
        <v>15683.74</v>
      </c>
      <c r="W87" s="838">
        <v>15339.768999999998</v>
      </c>
      <c r="X87" s="838">
        <v>16068.448</v>
      </c>
      <c r="Y87" s="838">
        <v>16023.506858820017</v>
      </c>
      <c r="Z87" s="1014">
        <v>15788.490673279997</v>
      </c>
      <c r="AA87" s="1014">
        <v>15652.372000000001</v>
      </c>
    </row>
    <row r="88" spans="1:27" ht="14.5">
      <c r="A88" s="131"/>
      <c r="B88" s="1015" t="s">
        <v>1422</v>
      </c>
      <c r="C88" s="1157">
        <v>47055.82766010442</v>
      </c>
      <c r="D88" s="856">
        <v>47477.535209058064</v>
      </c>
      <c r="E88" s="857">
        <v>45993.228071595004</v>
      </c>
      <c r="F88" s="857">
        <v>48123.533202474893</v>
      </c>
      <c r="G88" s="857">
        <v>50387.032234119753</v>
      </c>
      <c r="H88" s="857">
        <v>55511.328194463429</v>
      </c>
      <c r="I88" s="857">
        <v>56955.948982871079</v>
      </c>
      <c r="J88" s="857">
        <v>57081.859475735924</v>
      </c>
      <c r="K88" s="857">
        <v>54493.295741316142</v>
      </c>
      <c r="L88" s="857">
        <v>57989.484234605574</v>
      </c>
      <c r="M88" s="857">
        <v>58405.073796654935</v>
      </c>
      <c r="N88" s="838">
        <v>62724.152300000002</v>
      </c>
      <c r="O88" s="838">
        <v>68863.580999999991</v>
      </c>
      <c r="P88" s="838">
        <v>68670.3</v>
      </c>
      <c r="Q88" s="838">
        <v>70824.697</v>
      </c>
      <c r="R88" s="838">
        <v>61832.366000000002</v>
      </c>
      <c r="S88" s="838">
        <v>67213.793000000005</v>
      </c>
      <c r="T88" s="838">
        <v>74892.453000000009</v>
      </c>
      <c r="U88" s="838">
        <v>72328.733399999997</v>
      </c>
      <c r="V88" s="838">
        <v>73737.923999999999</v>
      </c>
      <c r="W88" s="838">
        <v>73560.771999999997</v>
      </c>
      <c r="X88" s="838">
        <v>77306.026299999998</v>
      </c>
      <c r="Y88" s="838">
        <v>77788.391786259977</v>
      </c>
      <c r="Z88" s="1014">
        <v>74847.410790640046</v>
      </c>
      <c r="AA88" s="1014">
        <v>82001.922200000001</v>
      </c>
    </row>
    <row r="89" spans="1:27">
      <c r="A89" s="131"/>
      <c r="B89" s="1013" t="s">
        <v>1423</v>
      </c>
      <c r="C89" s="1157">
        <v>76306.678</v>
      </c>
      <c r="D89" s="857">
        <v>65138.009999999995</v>
      </c>
      <c r="E89" s="857">
        <v>95254.437000000005</v>
      </c>
      <c r="F89" s="857">
        <v>93331.525999999998</v>
      </c>
      <c r="G89" s="857">
        <v>92864.687999999995</v>
      </c>
      <c r="H89" s="857">
        <v>94979.444000000003</v>
      </c>
      <c r="I89" s="857">
        <v>100455.837</v>
      </c>
      <c r="J89" s="857">
        <v>94047.453999999998</v>
      </c>
      <c r="K89" s="857">
        <v>98637.733999999997</v>
      </c>
      <c r="L89" s="857">
        <v>87125.370999999999</v>
      </c>
      <c r="M89" s="857">
        <v>94374.519</v>
      </c>
      <c r="N89" s="857">
        <v>96202.501000000004</v>
      </c>
      <c r="O89" s="857">
        <v>101271.675</v>
      </c>
      <c r="P89" s="857">
        <v>101679.659</v>
      </c>
      <c r="Q89" s="857">
        <v>92771.433999999994</v>
      </c>
      <c r="R89" s="857">
        <v>90882.683000000005</v>
      </c>
      <c r="S89" s="857">
        <v>94635.803</v>
      </c>
      <c r="T89" s="857">
        <v>96934.447</v>
      </c>
      <c r="U89" s="857">
        <v>96156.834000000003</v>
      </c>
      <c r="V89" s="857">
        <v>94857.941999999995</v>
      </c>
      <c r="W89" s="857">
        <v>98730.735000000001</v>
      </c>
      <c r="X89" s="857">
        <v>91955.285999999993</v>
      </c>
      <c r="Y89" s="857">
        <v>96656.735000000001</v>
      </c>
      <c r="Z89" s="1014">
        <v>98570.475999999995</v>
      </c>
      <c r="AA89" s="1014">
        <v>96824.623999999996</v>
      </c>
    </row>
    <row r="90" spans="1:27">
      <c r="A90" s="131"/>
      <c r="B90" s="1015" t="s">
        <v>1424</v>
      </c>
      <c r="C90" s="1157">
        <v>4.976</v>
      </c>
      <c r="D90" s="857">
        <v>4.6479999999999997</v>
      </c>
      <c r="E90" s="856">
        <v>1.8120000000000001</v>
      </c>
      <c r="F90" s="856">
        <v>1.34</v>
      </c>
      <c r="G90" s="856">
        <v>0.95099999999999996</v>
      </c>
      <c r="H90" s="856">
        <v>0.5</v>
      </c>
      <c r="I90" s="856">
        <v>0</v>
      </c>
      <c r="J90" s="856">
        <v>1.1259999999999999</v>
      </c>
      <c r="K90" s="856">
        <v>2.1840000000000002</v>
      </c>
      <c r="L90" s="857">
        <v>2.3820000000000001</v>
      </c>
      <c r="M90" s="857">
        <v>0.93</v>
      </c>
      <c r="N90" s="856">
        <v>2.0819999999999999</v>
      </c>
      <c r="O90" s="856">
        <v>1.0449999999999999</v>
      </c>
      <c r="P90" s="856">
        <v>0.89700000000000002</v>
      </c>
      <c r="Q90" s="856">
        <v>0.45900000000000002</v>
      </c>
      <c r="R90" s="856">
        <v>0.67200000000000004</v>
      </c>
      <c r="S90" s="856">
        <v>0.40500000000000003</v>
      </c>
      <c r="T90" s="856">
        <v>0.44800000000000001</v>
      </c>
      <c r="U90" s="856">
        <v>0.376</v>
      </c>
      <c r="V90" s="856">
        <v>0.60099999999999998</v>
      </c>
      <c r="W90" s="856">
        <v>0.49099999999999999</v>
      </c>
      <c r="X90" s="856">
        <v>0.81899999999999995</v>
      </c>
      <c r="Y90" s="856">
        <v>0.95199999999999996</v>
      </c>
      <c r="Z90" s="1014">
        <v>0.83399999999999996</v>
      </c>
      <c r="AA90" s="1014">
        <v>0.57299999999999995</v>
      </c>
    </row>
    <row r="91" spans="1:27">
      <c r="A91" s="131"/>
      <c r="B91" s="1016" t="s">
        <v>866</v>
      </c>
      <c r="C91" s="1157">
        <v>0</v>
      </c>
      <c r="D91" s="857">
        <v>0</v>
      </c>
      <c r="E91" s="856">
        <v>0</v>
      </c>
      <c r="F91" s="856">
        <v>0</v>
      </c>
      <c r="G91" s="856">
        <v>0</v>
      </c>
      <c r="H91" s="856">
        <v>0</v>
      </c>
      <c r="I91" s="856">
        <v>0</v>
      </c>
      <c r="J91" s="856">
        <v>0</v>
      </c>
      <c r="K91" s="856">
        <v>0</v>
      </c>
      <c r="L91" s="857">
        <v>0</v>
      </c>
      <c r="M91" s="857">
        <v>0</v>
      </c>
      <c r="N91" s="856">
        <v>0</v>
      </c>
      <c r="O91" s="856">
        <v>0</v>
      </c>
      <c r="P91" s="856">
        <v>0</v>
      </c>
      <c r="Q91" s="856">
        <v>0</v>
      </c>
      <c r="R91" s="856">
        <v>0</v>
      </c>
      <c r="S91" s="856">
        <v>0</v>
      </c>
      <c r="T91" s="856">
        <v>0</v>
      </c>
      <c r="U91" s="856">
        <v>0</v>
      </c>
      <c r="V91" s="856">
        <v>0</v>
      </c>
      <c r="W91" s="856">
        <v>0</v>
      </c>
      <c r="X91" s="856">
        <v>0</v>
      </c>
      <c r="Y91" s="856">
        <v>0</v>
      </c>
      <c r="Z91" s="1014">
        <v>0</v>
      </c>
      <c r="AA91" s="1014">
        <v>0</v>
      </c>
    </row>
    <row r="92" spans="1:27">
      <c r="A92" s="131"/>
      <c r="B92" s="1015" t="s">
        <v>867</v>
      </c>
      <c r="C92" s="1156">
        <v>20018.398000000001</v>
      </c>
      <c r="D92" s="838">
        <v>20615.87</v>
      </c>
      <c r="E92" s="838">
        <v>18366.32</v>
      </c>
      <c r="F92" s="838">
        <v>18180.958999999999</v>
      </c>
      <c r="G92" s="838">
        <v>16051.125</v>
      </c>
      <c r="H92" s="838">
        <v>17707.239000000001</v>
      </c>
      <c r="I92" s="838">
        <v>17808.591</v>
      </c>
      <c r="J92" s="838">
        <v>16470.608</v>
      </c>
      <c r="K92" s="838">
        <v>15629.826999999999</v>
      </c>
      <c r="L92" s="838">
        <v>14981.017</v>
      </c>
      <c r="M92" s="838">
        <v>15627.173000000001</v>
      </c>
      <c r="N92" s="838">
        <v>15317.065000000001</v>
      </c>
      <c r="O92" s="838">
        <v>16535.855</v>
      </c>
      <c r="P92" s="838">
        <v>14860.870999999999</v>
      </c>
      <c r="Q92" s="838">
        <v>15103.424999999999</v>
      </c>
      <c r="R92" s="838">
        <v>13811.433999999999</v>
      </c>
      <c r="S92" s="838">
        <v>15259.499</v>
      </c>
      <c r="T92" s="838">
        <v>15553.663</v>
      </c>
      <c r="U92" s="838">
        <v>15751.75</v>
      </c>
      <c r="V92" s="838">
        <v>15618.335999999999</v>
      </c>
      <c r="W92" s="838">
        <v>16082.446</v>
      </c>
      <c r="X92" s="838">
        <v>15911.101000000001</v>
      </c>
      <c r="Y92" s="838">
        <v>16180.302</v>
      </c>
      <c r="Z92" s="1014">
        <v>16594.106</v>
      </c>
      <c r="AA92" s="1014">
        <v>18032.654999999999</v>
      </c>
    </row>
    <row r="93" spans="1:27" s="862" customFormat="1">
      <c r="A93" s="863"/>
      <c r="B93" s="1015" t="s">
        <v>1425</v>
      </c>
      <c r="C93" s="1156">
        <v>56283.303999999996</v>
      </c>
      <c r="D93" s="838">
        <v>44517.491999999998</v>
      </c>
      <c r="E93" s="838">
        <v>46898.534</v>
      </c>
      <c r="F93" s="838">
        <v>48079.631999999998</v>
      </c>
      <c r="G93" s="838">
        <v>50120.116999999998</v>
      </c>
      <c r="H93" s="838">
        <v>49162.646999999997</v>
      </c>
      <c r="I93" s="838">
        <v>51083.180999999997</v>
      </c>
      <c r="J93" s="838">
        <v>49194.875</v>
      </c>
      <c r="K93" s="838">
        <v>51162.982000000004</v>
      </c>
      <c r="L93" s="838">
        <v>45901</v>
      </c>
      <c r="M93" s="838">
        <v>54778.302000000003</v>
      </c>
      <c r="N93" s="838">
        <v>56122.137000000002</v>
      </c>
      <c r="O93" s="838">
        <v>57260.504999999997</v>
      </c>
      <c r="P93" s="838">
        <v>58967.79</v>
      </c>
      <c r="Q93" s="838">
        <v>50999.599000000002</v>
      </c>
      <c r="R93" s="838">
        <v>51376.953999999998</v>
      </c>
      <c r="S93" s="838">
        <v>49289.072</v>
      </c>
      <c r="T93" s="838">
        <v>49922.84</v>
      </c>
      <c r="U93" s="838">
        <v>48101.932000000001</v>
      </c>
      <c r="V93" s="838">
        <v>46455.968000000001</v>
      </c>
      <c r="W93" s="838">
        <v>51240.803999999996</v>
      </c>
      <c r="X93" s="838">
        <v>45908.747000000003</v>
      </c>
      <c r="Y93" s="838">
        <v>48741.095000000001</v>
      </c>
      <c r="Z93" s="1014">
        <v>51054.959000000003</v>
      </c>
      <c r="AA93" s="1014">
        <v>44991.896999999997</v>
      </c>
    </row>
    <row r="94" spans="1:27" s="862" customFormat="1">
      <c r="A94" s="863"/>
      <c r="B94" s="1015" t="s">
        <v>868</v>
      </c>
      <c r="C94" s="1156" t="s">
        <v>356</v>
      </c>
      <c r="D94" s="838" t="s">
        <v>356</v>
      </c>
      <c r="E94" s="838">
        <v>29987.771000000001</v>
      </c>
      <c r="F94" s="838">
        <v>27069.595000000001</v>
      </c>
      <c r="G94" s="838">
        <v>26692.494999999999</v>
      </c>
      <c r="H94" s="838">
        <v>28109.058000000001</v>
      </c>
      <c r="I94" s="838">
        <v>31564.064999999999</v>
      </c>
      <c r="J94" s="838">
        <v>28380.845000000001</v>
      </c>
      <c r="K94" s="838">
        <v>31842.741000000002</v>
      </c>
      <c r="L94" s="838">
        <v>26240.972000000002</v>
      </c>
      <c r="M94" s="838">
        <v>23968.114000000001</v>
      </c>
      <c r="N94" s="838">
        <v>24761.217000000001</v>
      </c>
      <c r="O94" s="838">
        <v>27474.27</v>
      </c>
      <c r="P94" s="838">
        <v>27850.100999999999</v>
      </c>
      <c r="Q94" s="838">
        <v>26667.951000000001</v>
      </c>
      <c r="R94" s="838">
        <v>25693.623</v>
      </c>
      <c r="S94" s="838">
        <v>30086.827000000001</v>
      </c>
      <c r="T94" s="838">
        <v>31457.495999999999</v>
      </c>
      <c r="U94" s="838">
        <v>32302.776000000002</v>
      </c>
      <c r="V94" s="838">
        <v>32783.036999999997</v>
      </c>
      <c r="W94" s="838">
        <v>31406.993999999999</v>
      </c>
      <c r="X94" s="838">
        <v>30134.618999999999</v>
      </c>
      <c r="Y94" s="838">
        <v>31734.385999999999</v>
      </c>
      <c r="Z94" s="1014">
        <v>30920.577000000001</v>
      </c>
      <c r="AA94" s="1014">
        <v>33799.499000000003</v>
      </c>
    </row>
    <row r="95" spans="1:27">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7" s="154" customFormat="1" ht="20.149999999999999" customHeight="1">
      <c r="A96" s="560"/>
      <c r="C96" s="1279" t="s">
        <v>1426</v>
      </c>
      <c r="D96" s="1279"/>
      <c r="E96" s="1279"/>
      <c r="F96" s="1279"/>
      <c r="G96" s="1279"/>
      <c r="H96" s="1279"/>
    </row>
    <row r="97" spans="1:8" s="154" customFormat="1" ht="30" customHeight="1">
      <c r="A97" s="560"/>
      <c r="C97" s="1413" t="s">
        <v>1427</v>
      </c>
      <c r="D97" s="1413"/>
      <c r="E97" s="1413"/>
      <c r="F97" s="1413"/>
      <c r="G97" s="1413"/>
      <c r="H97" s="1413"/>
    </row>
    <row r="98" spans="1:8" s="154" customFormat="1" ht="15" customHeight="1">
      <c r="A98" s="560"/>
      <c r="C98" s="1279" t="s">
        <v>1428</v>
      </c>
      <c r="D98" s="1279"/>
      <c r="E98" s="1279"/>
      <c r="F98" s="1279"/>
      <c r="G98" s="1279"/>
      <c r="H98" s="1279"/>
    </row>
    <row r="99" spans="1:8" s="154" customFormat="1" ht="15" customHeight="1">
      <c r="A99" s="560"/>
      <c r="C99" s="1279" t="s">
        <v>1429</v>
      </c>
      <c r="D99" s="1279"/>
      <c r="E99" s="1279"/>
      <c r="F99" s="1279"/>
      <c r="G99" s="1279"/>
      <c r="H99" s="1279"/>
    </row>
    <row r="100" spans="1:8" ht="15" customHeight="1">
      <c r="C100" s="64" t="s">
        <v>1430</v>
      </c>
      <c r="D100" s="1010"/>
      <c r="E100" s="1010"/>
      <c r="F100" s="1010"/>
      <c r="G100" s="1010"/>
      <c r="H100" s="1010"/>
    </row>
    <row r="101" spans="1:8" ht="15" customHeight="1">
      <c r="C101" s="1010" t="s">
        <v>1431</v>
      </c>
      <c r="D101" s="1010"/>
      <c r="E101" s="1010"/>
      <c r="F101" s="1010"/>
      <c r="G101" s="1010"/>
      <c r="H101" s="1010"/>
    </row>
  </sheetData>
  <sheetProtection selectLockedCells="1"/>
  <mergeCells count="11">
    <mergeCell ref="C96:H96"/>
    <mergeCell ref="C99:H99"/>
    <mergeCell ref="C98:H98"/>
    <mergeCell ref="AA7:AF7"/>
    <mergeCell ref="A1:B1"/>
    <mergeCell ref="A3:B3"/>
    <mergeCell ref="C7:H7"/>
    <mergeCell ref="I7:N7"/>
    <mergeCell ref="O7:T7"/>
    <mergeCell ref="U7:Z7"/>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Bayern</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autoPageBreaks="0"/>
  </sheetPr>
  <dimension ref="A1:K88"/>
  <sheetViews>
    <sheetView showGridLines="0" showRowColHeaders="0" zoomScaleNormal="100" workbookViewId="0">
      <pane ySplit="5" topLeftCell="A6" activePane="bottomLeft" state="frozen"/>
      <selection pane="bottomLeft"/>
    </sheetView>
  </sheetViews>
  <sheetFormatPr baseColWidth="10" defaultColWidth="11.453125" defaultRowHeight="12.75" customHeight="1"/>
  <cols>
    <col min="1" max="1" width="23.81640625" style="84" customWidth="1"/>
    <col min="2" max="6" width="13.453125" style="84" customWidth="1"/>
    <col min="7" max="16384" width="11.453125" style="84"/>
  </cols>
  <sheetData>
    <row r="1" spans="1:6" ht="12.75" customHeight="1">
      <c r="A1" s="691" t="s">
        <v>322</v>
      </c>
    </row>
    <row r="3" spans="1:6" ht="12.75" customHeight="1">
      <c r="A3" s="54" t="s">
        <v>480</v>
      </c>
      <c r="B3" s="87" t="s">
        <v>1199</v>
      </c>
      <c r="C3" s="54"/>
    </row>
    <row r="4" spans="1:6" ht="12.75" customHeight="1">
      <c r="A4" s="54"/>
      <c r="B4" s="87"/>
      <c r="C4" s="54"/>
    </row>
    <row r="5" spans="1:6" ht="69" customHeight="1">
      <c r="A5" s="689" t="s">
        <v>433</v>
      </c>
      <c r="B5" s="103" t="s">
        <v>456</v>
      </c>
      <c r="C5" s="102" t="s">
        <v>465</v>
      </c>
      <c r="D5" s="104" t="s">
        <v>466</v>
      </c>
      <c r="E5" s="104" t="s">
        <v>467</v>
      </c>
      <c r="F5" s="104" t="s">
        <v>468</v>
      </c>
    </row>
    <row r="6" spans="1:6" ht="12.75" customHeight="1">
      <c r="A6" s="82"/>
      <c r="B6" s="89"/>
      <c r="C6" s="89"/>
      <c r="D6" s="89"/>
      <c r="E6" s="89"/>
    </row>
    <row r="7" spans="1:6" ht="12.75" customHeight="1">
      <c r="B7" s="1269" t="s">
        <v>434</v>
      </c>
      <c r="C7" s="1269"/>
      <c r="D7" s="1269"/>
      <c r="E7" s="1269"/>
      <c r="F7" s="1269"/>
    </row>
    <row r="8" spans="1:6" ht="12" customHeight="1">
      <c r="A8" s="82"/>
      <c r="B8" s="89"/>
      <c r="C8" s="89"/>
      <c r="D8" s="89"/>
      <c r="E8" s="89"/>
    </row>
    <row r="9" spans="1:6" ht="12.75" customHeight="1">
      <c r="A9" s="81" t="s">
        <v>435</v>
      </c>
      <c r="B9" s="848">
        <v>37833.8845</v>
      </c>
      <c r="C9" s="813">
        <v>6309.7512999999999</v>
      </c>
      <c r="D9" s="119">
        <v>23154.618999999999</v>
      </c>
      <c r="E9" s="119">
        <v>8369.5141999999996</v>
      </c>
      <c r="F9" s="806">
        <v>0</v>
      </c>
    </row>
    <row r="10" spans="1:6" ht="12.75" customHeight="1">
      <c r="A10" s="81" t="s">
        <v>436</v>
      </c>
      <c r="B10" s="848">
        <v>41261.857000000004</v>
      </c>
      <c r="C10" s="813">
        <v>6352.1329999999998</v>
      </c>
      <c r="D10" s="119">
        <v>29248.323</v>
      </c>
      <c r="E10" s="119">
        <v>5661.4120000000003</v>
      </c>
      <c r="F10" s="806">
        <v>0</v>
      </c>
    </row>
    <row r="11" spans="1:6" ht="12.75" customHeight="1">
      <c r="A11" s="81" t="s">
        <v>437</v>
      </c>
      <c r="B11" s="823">
        <v>1182.9749999999999</v>
      </c>
      <c r="C11" s="835">
        <v>0</v>
      </c>
      <c r="D11" s="849">
        <v>0</v>
      </c>
      <c r="E11" s="119">
        <v>1182.9749999999999</v>
      </c>
      <c r="F11" s="806">
        <v>0</v>
      </c>
    </row>
    <row r="12" spans="1:6" ht="12.75" customHeight="1">
      <c r="A12" s="81" t="s">
        <v>438</v>
      </c>
      <c r="B12" s="848">
        <v>7506.8059999999996</v>
      </c>
      <c r="C12" s="813">
        <v>3566.3890000000001</v>
      </c>
      <c r="D12" s="119">
        <v>837.37800000000004</v>
      </c>
      <c r="E12" s="119">
        <v>3103.0390000000002</v>
      </c>
      <c r="F12" s="806">
        <v>0</v>
      </c>
    </row>
    <row r="13" spans="1:6" ht="12.75" customHeight="1">
      <c r="A13" s="81" t="s">
        <v>439</v>
      </c>
      <c r="B13" s="823">
        <v>554</v>
      </c>
      <c r="C13" s="821">
        <v>289</v>
      </c>
      <c r="D13" s="849">
        <v>0</v>
      </c>
      <c r="E13" s="119">
        <v>265</v>
      </c>
      <c r="F13" s="806">
        <v>0</v>
      </c>
    </row>
    <row r="14" spans="1:6" ht="12.75" customHeight="1">
      <c r="A14" s="81" t="s">
        <v>440</v>
      </c>
      <c r="B14" s="823">
        <v>676.7</v>
      </c>
      <c r="C14" s="821">
        <v>103.3</v>
      </c>
      <c r="D14" s="849">
        <v>0</v>
      </c>
      <c r="E14" s="119">
        <v>573.4</v>
      </c>
      <c r="F14" s="806">
        <v>0</v>
      </c>
    </row>
    <row r="15" spans="1:6" ht="12.75" customHeight="1">
      <c r="A15" s="81" t="s">
        <v>441</v>
      </c>
      <c r="B15" s="848">
        <v>27606.077000000001</v>
      </c>
      <c r="C15" s="813">
        <v>1120.1659999999999</v>
      </c>
      <c r="D15" s="119">
        <v>7616.6090000000004</v>
      </c>
      <c r="E15" s="119">
        <v>3293.8879999999999</v>
      </c>
      <c r="F15" s="813">
        <v>15575.414000000001</v>
      </c>
    </row>
    <row r="16" spans="1:6" ht="12.75" customHeight="1">
      <c r="A16" s="81" t="s">
        <v>442</v>
      </c>
      <c r="B16" s="848">
        <v>4663.8999999999996</v>
      </c>
      <c r="C16" s="813">
        <v>974.6</v>
      </c>
      <c r="D16" s="119">
        <v>2507.6</v>
      </c>
      <c r="E16" s="119">
        <v>1181.7</v>
      </c>
      <c r="F16" s="806">
        <v>0</v>
      </c>
    </row>
    <row r="17" spans="1:11" ht="12.75" customHeight="1">
      <c r="A17" s="81" t="s">
        <v>443</v>
      </c>
      <c r="B17" s="850" t="s">
        <v>356</v>
      </c>
      <c r="C17" s="813">
        <v>3517.9189999999999</v>
      </c>
      <c r="D17" s="119">
        <v>7215.2020000000002</v>
      </c>
      <c r="E17" s="119">
        <v>8228.9519999999993</v>
      </c>
      <c r="F17" s="813" t="s">
        <v>356</v>
      </c>
    </row>
    <row r="18" spans="1:11" ht="12.75" customHeight="1">
      <c r="A18" s="81" t="s">
        <v>444</v>
      </c>
      <c r="B18" s="848">
        <v>33664</v>
      </c>
      <c r="C18" s="813">
        <v>16502.900000000001</v>
      </c>
      <c r="D18" s="119">
        <v>5649.9</v>
      </c>
      <c r="E18" s="119">
        <v>11511.2</v>
      </c>
      <c r="F18" s="806">
        <v>0</v>
      </c>
    </row>
    <row r="19" spans="1:11" ht="14.25" customHeight="1">
      <c r="A19" s="81" t="s">
        <v>445</v>
      </c>
      <c r="B19" s="848">
        <v>10313.251</v>
      </c>
      <c r="C19" s="813">
        <v>1514.8154999999999</v>
      </c>
      <c r="D19" s="119">
        <v>5526.5065999999997</v>
      </c>
      <c r="E19" s="119">
        <v>2817.8638999999998</v>
      </c>
      <c r="F19" s="813">
        <v>454.065</v>
      </c>
    </row>
    <row r="20" spans="1:11" ht="12.75" customHeight="1">
      <c r="A20" s="81" t="s">
        <v>446</v>
      </c>
      <c r="B20" s="848">
        <v>2407.1999999999998</v>
      </c>
      <c r="C20" s="813">
        <v>1464.6</v>
      </c>
      <c r="D20" s="119">
        <v>445.9</v>
      </c>
      <c r="E20" s="119">
        <v>496.7</v>
      </c>
      <c r="F20" s="806">
        <v>0</v>
      </c>
    </row>
    <row r="21" spans="1:11" ht="12.75" customHeight="1">
      <c r="A21" s="81" t="s">
        <v>447</v>
      </c>
      <c r="B21" s="848">
        <v>12987.695</v>
      </c>
      <c r="C21" s="826">
        <v>1330.4159999999999</v>
      </c>
      <c r="D21" s="851">
        <v>8022.1790000000001</v>
      </c>
      <c r="E21" s="827">
        <v>3635.1</v>
      </c>
      <c r="F21" s="806">
        <v>0</v>
      </c>
    </row>
    <row r="22" spans="1:11" ht="12.75" customHeight="1">
      <c r="A22" s="81" t="s">
        <v>448</v>
      </c>
      <c r="B22" s="848">
        <v>17790.940999999999</v>
      </c>
      <c r="C22" s="813">
        <v>1147.162</v>
      </c>
      <c r="D22" s="851">
        <v>4368.1490000000003</v>
      </c>
      <c r="E22" s="851" t="s">
        <v>356</v>
      </c>
      <c r="F22" s="852" t="s">
        <v>356</v>
      </c>
    </row>
    <row r="23" spans="1:11" s="101" customFormat="1" ht="12.75" customHeight="1">
      <c r="A23" s="81" t="s">
        <v>449</v>
      </c>
      <c r="B23" s="848">
        <v>5300</v>
      </c>
      <c r="C23" s="813">
        <v>1126</v>
      </c>
      <c r="D23" s="119">
        <v>1715.6</v>
      </c>
      <c r="E23" s="119">
        <v>2458.4</v>
      </c>
      <c r="F23" s="849">
        <v>0</v>
      </c>
      <c r="G23" s="84"/>
    </row>
    <row r="24" spans="1:11" ht="12.75" customHeight="1">
      <c r="A24" s="81" t="s">
        <v>450</v>
      </c>
      <c r="B24" s="848">
        <v>7098.6</v>
      </c>
      <c r="C24" s="813">
        <v>389.1</v>
      </c>
      <c r="D24" s="851">
        <v>6089.1</v>
      </c>
      <c r="E24" s="119">
        <v>620.4</v>
      </c>
      <c r="F24" s="849">
        <v>0</v>
      </c>
    </row>
    <row r="25" spans="1:11" ht="20.25" customHeight="1">
      <c r="A25" s="60" t="s">
        <v>460</v>
      </c>
      <c r="B25" s="853" t="s">
        <v>356</v>
      </c>
      <c r="C25" s="832">
        <v>45708.251799999991</v>
      </c>
      <c r="D25" s="119">
        <v>102397.06559999999</v>
      </c>
      <c r="E25" s="854" t="s">
        <v>356</v>
      </c>
      <c r="F25" s="823">
        <v>26622</v>
      </c>
    </row>
    <row r="26" spans="1:11" ht="12.75" customHeight="1">
      <c r="A26" s="98"/>
      <c r="B26" s="105"/>
      <c r="C26" s="105"/>
      <c r="D26" s="105"/>
      <c r="E26" s="105"/>
      <c r="F26" s="105"/>
    </row>
    <row r="27" spans="1:11" s="62" customFormat="1" ht="13">
      <c r="A27" s="78"/>
      <c r="B27" s="1267" t="s">
        <v>462</v>
      </c>
      <c r="C27" s="1267"/>
      <c r="D27" s="1267"/>
      <c r="E27" s="1267"/>
      <c r="F27" s="1267"/>
      <c r="G27" s="22"/>
      <c r="H27" s="22"/>
      <c r="I27" s="75"/>
      <c r="J27" s="93"/>
      <c r="K27" s="93"/>
    </row>
    <row r="28" spans="1:11" s="62" customFormat="1" ht="12.5">
      <c r="A28" s="64"/>
      <c r="B28" s="22"/>
      <c r="C28" s="22"/>
      <c r="D28" s="22"/>
      <c r="E28" s="22"/>
      <c r="F28" s="22"/>
      <c r="G28" s="22"/>
      <c r="H28" s="22"/>
      <c r="I28" s="75"/>
      <c r="J28" s="93"/>
      <c r="K28" s="93"/>
    </row>
    <row r="29" spans="1:11" s="62" customFormat="1" ht="12.5">
      <c r="A29" s="81" t="s">
        <v>435</v>
      </c>
      <c r="B29" s="818">
        <v>0.61096710862832992</v>
      </c>
      <c r="C29" s="100">
        <v>12.077734709929516</v>
      </c>
      <c r="D29" s="817">
        <v>0.81786601226644962</v>
      </c>
      <c r="E29" s="817">
        <v>-7.0833961047143248</v>
      </c>
      <c r="F29" s="812">
        <v>0</v>
      </c>
      <c r="G29" s="85"/>
      <c r="I29" s="63"/>
    </row>
    <row r="30" spans="1:11" s="62" customFormat="1" ht="12.5">
      <c r="A30" s="81" t="s">
        <v>436</v>
      </c>
      <c r="B30" s="818">
        <v>2.7775823835096247</v>
      </c>
      <c r="C30" s="100">
        <v>-1.9105576434813827</v>
      </c>
      <c r="D30" s="817">
        <v>10.16857360882355</v>
      </c>
      <c r="E30" s="817">
        <v>-20.510247478619988</v>
      </c>
      <c r="F30" s="812">
        <v>0</v>
      </c>
      <c r="G30" s="85"/>
      <c r="I30" s="63"/>
    </row>
    <row r="31" spans="1:11" s="62" customFormat="1" ht="12.5">
      <c r="A31" s="81" t="s">
        <v>437</v>
      </c>
      <c r="B31" s="818">
        <v>-26.988389489068396</v>
      </c>
      <c r="C31" s="812">
        <v>0</v>
      </c>
      <c r="D31" s="812">
        <v>0</v>
      </c>
      <c r="E31" s="817">
        <v>-26.988389489068396</v>
      </c>
      <c r="F31" s="812">
        <v>0</v>
      </c>
      <c r="G31" s="85"/>
      <c r="I31" s="63"/>
    </row>
    <row r="32" spans="1:11" s="62" customFormat="1" ht="12.5">
      <c r="A32" s="81" t="s">
        <v>438</v>
      </c>
      <c r="B32" s="818">
        <v>-17.123333646875111</v>
      </c>
      <c r="C32" s="100">
        <v>-14.545005381687687</v>
      </c>
      <c r="D32" s="817">
        <v>-34.941376553573775</v>
      </c>
      <c r="E32" s="817">
        <v>-13.739273489768237</v>
      </c>
      <c r="F32" s="812">
        <v>0</v>
      </c>
      <c r="G32" s="85"/>
      <c r="I32" s="63"/>
    </row>
    <row r="33" spans="1:9" s="62" customFormat="1" ht="12.5">
      <c r="A33" s="81" t="s">
        <v>439</v>
      </c>
      <c r="B33" s="819" t="s">
        <v>356</v>
      </c>
      <c r="C33" s="100">
        <v>12.015503875968989</v>
      </c>
      <c r="D33" s="812">
        <v>0</v>
      </c>
      <c r="E33" s="831" t="s">
        <v>356</v>
      </c>
      <c r="F33" s="812">
        <v>0</v>
      </c>
      <c r="G33" s="85"/>
      <c r="I33" s="63"/>
    </row>
    <row r="34" spans="1:9" s="62" customFormat="1" ht="12.5">
      <c r="A34" s="81" t="s">
        <v>440</v>
      </c>
      <c r="B34" s="818">
        <v>3.2931069748414927</v>
      </c>
      <c r="C34" s="100">
        <v>-5.0551470588235219</v>
      </c>
      <c r="D34" s="812">
        <v>0</v>
      </c>
      <c r="E34" s="817">
        <v>4.9556491911422853</v>
      </c>
      <c r="F34" s="812">
        <v>0</v>
      </c>
      <c r="G34" s="85"/>
      <c r="I34" s="63"/>
    </row>
    <row r="35" spans="1:9" s="62" customFormat="1" ht="12.5">
      <c r="A35" s="81" t="s">
        <v>441</v>
      </c>
      <c r="B35" s="818">
        <v>0.17721657984557737</v>
      </c>
      <c r="C35" s="100">
        <v>-0.43968916899903832</v>
      </c>
      <c r="D35" s="817">
        <v>5.006272851100448</v>
      </c>
      <c r="E35" s="817">
        <v>-1.1540818390407281</v>
      </c>
      <c r="F35" s="830">
        <v>-1.7094713959130559</v>
      </c>
      <c r="G35" s="85"/>
      <c r="I35" s="63"/>
    </row>
    <row r="36" spans="1:9" s="62" customFormat="1" ht="12.5">
      <c r="A36" s="81" t="s">
        <v>442</v>
      </c>
      <c r="B36" s="818">
        <v>17.460304667938331</v>
      </c>
      <c r="C36" s="100">
        <v>-3.2589792660943857</v>
      </c>
      <c r="D36" s="817">
        <v>30.816948609639525</v>
      </c>
      <c r="E36" s="817">
        <v>12.939867668155401</v>
      </c>
      <c r="F36" s="812">
        <v>0</v>
      </c>
      <c r="G36" s="85"/>
      <c r="I36" s="63"/>
    </row>
    <row r="37" spans="1:9" s="62" customFormat="1" ht="12.5">
      <c r="A37" s="81" t="s">
        <v>443</v>
      </c>
      <c r="B37" s="819" t="s">
        <v>356</v>
      </c>
      <c r="C37" s="100">
        <v>-13.363357225041767</v>
      </c>
      <c r="D37" s="817">
        <v>1.4114418982116348</v>
      </c>
      <c r="E37" s="817">
        <v>-0.15588827683272655</v>
      </c>
      <c r="F37" s="830" t="s">
        <v>356</v>
      </c>
      <c r="G37" s="85"/>
      <c r="I37" s="63"/>
    </row>
    <row r="38" spans="1:9" s="62" customFormat="1" ht="12.5">
      <c r="A38" s="81" t="s">
        <v>444</v>
      </c>
      <c r="B38" s="818">
        <v>-1.6359912225082525</v>
      </c>
      <c r="C38" s="100">
        <v>0.40947698897517171</v>
      </c>
      <c r="D38" s="817">
        <v>-9.5972606685120923</v>
      </c>
      <c r="E38" s="817">
        <v>-0.23746381710085984</v>
      </c>
      <c r="F38" s="812">
        <v>0</v>
      </c>
      <c r="G38" s="85"/>
      <c r="I38" s="63"/>
    </row>
    <row r="39" spans="1:9" s="62" customFormat="1" ht="12.5">
      <c r="A39" s="81" t="s">
        <v>445</v>
      </c>
      <c r="B39" s="818">
        <v>6.6213635975010732</v>
      </c>
      <c r="C39" s="100">
        <v>4.8449455466616769</v>
      </c>
      <c r="D39" s="817">
        <v>12.276685666897123</v>
      </c>
      <c r="E39" s="817">
        <v>-3.590438174650501E-2</v>
      </c>
      <c r="F39" s="830">
        <v>-6.7377467039388534</v>
      </c>
      <c r="G39" s="85"/>
      <c r="I39" s="63"/>
    </row>
    <row r="40" spans="1:9" s="62" customFormat="1" ht="12.5">
      <c r="A40" s="81" t="s">
        <v>446</v>
      </c>
      <c r="B40" s="818">
        <v>-1.4048740528363766</v>
      </c>
      <c r="C40" s="100">
        <v>-1.7310789049919606</v>
      </c>
      <c r="D40" s="817">
        <v>9.5308278064357523</v>
      </c>
      <c r="E40" s="817">
        <v>-8.6948529411764639</v>
      </c>
      <c r="F40" s="812">
        <v>0</v>
      </c>
      <c r="G40" s="85"/>
      <c r="I40" s="63"/>
    </row>
    <row r="41" spans="1:9" s="62" customFormat="1" ht="12.5">
      <c r="A41" s="81" t="s">
        <v>447</v>
      </c>
      <c r="B41" s="818">
        <v>14.44002111215967</v>
      </c>
      <c r="C41" s="100">
        <v>9.2737865162171573</v>
      </c>
      <c r="D41" s="817">
        <v>13.445365792332865</v>
      </c>
      <c r="E41" s="817">
        <v>18.794117647058826</v>
      </c>
      <c r="F41" s="812">
        <v>0</v>
      </c>
      <c r="G41" s="85"/>
      <c r="I41" s="63"/>
    </row>
    <row r="42" spans="1:9" s="62" customFormat="1" ht="12.5">
      <c r="A42" s="81" t="s">
        <v>448</v>
      </c>
      <c r="B42" s="818">
        <v>-2.1452595763592512</v>
      </c>
      <c r="C42" s="100">
        <v>-4.553177256411999</v>
      </c>
      <c r="D42" s="817">
        <v>0.20593360390461157</v>
      </c>
      <c r="E42" s="831" t="s">
        <v>356</v>
      </c>
      <c r="F42" s="830" t="s">
        <v>356</v>
      </c>
      <c r="G42" s="85"/>
      <c r="I42" s="63"/>
    </row>
    <row r="43" spans="1:9" s="101" customFormat="1" ht="12.5">
      <c r="A43" s="81" t="s">
        <v>449</v>
      </c>
      <c r="B43" s="818">
        <v>0.40892957450296308</v>
      </c>
      <c r="C43" s="100">
        <v>-0.35001393860817132</v>
      </c>
      <c r="D43" s="817">
        <v>7.0014338790888644</v>
      </c>
      <c r="E43" s="817">
        <v>-3.4071911035916997</v>
      </c>
      <c r="F43" s="812">
        <v>0</v>
      </c>
      <c r="G43" s="84"/>
    </row>
    <row r="44" spans="1:9" s="62" customFormat="1" ht="12.75" customHeight="1">
      <c r="A44" s="81" t="s">
        <v>450</v>
      </c>
      <c r="B44" s="818">
        <v>-6.7372625272617341</v>
      </c>
      <c r="C44" s="100">
        <v>15.838047037808892</v>
      </c>
      <c r="D44" s="817">
        <v>-8.975259735406226</v>
      </c>
      <c r="E44" s="817">
        <v>5.8703071672354952</v>
      </c>
      <c r="F44" s="812">
        <v>0</v>
      </c>
      <c r="G44" s="85"/>
      <c r="I44" s="63"/>
    </row>
    <row r="45" spans="1:9" s="62" customFormat="1" ht="20.25" customHeight="1">
      <c r="A45" s="60" t="s">
        <v>460</v>
      </c>
      <c r="B45" s="819" t="s">
        <v>356</v>
      </c>
      <c r="C45" s="100">
        <v>-0.8390695801200394</v>
      </c>
      <c r="D45" s="817">
        <v>4.0724546767606</v>
      </c>
      <c r="E45" s="831" t="s">
        <v>356</v>
      </c>
      <c r="F45" s="830">
        <v>-3.0006120485759169</v>
      </c>
      <c r="G45" s="65"/>
      <c r="H45" s="63"/>
      <c r="I45" s="63"/>
    </row>
    <row r="46" spans="1:9" s="62" customFormat="1" ht="12.5">
      <c r="A46" s="98"/>
      <c r="B46" s="94"/>
      <c r="C46" s="94"/>
      <c r="D46" s="94"/>
      <c r="E46" s="94"/>
      <c r="F46" s="94"/>
      <c r="G46" s="65"/>
      <c r="H46" s="63"/>
      <c r="I46" s="63"/>
    </row>
    <row r="47" spans="1:9" s="62" customFormat="1" ht="13">
      <c r="B47" s="1272" t="s">
        <v>463</v>
      </c>
      <c r="C47" s="1272"/>
      <c r="D47" s="1272"/>
      <c r="E47" s="1272"/>
      <c r="F47" s="1272"/>
      <c r="G47" s="65"/>
      <c r="H47" s="63"/>
      <c r="I47" s="63"/>
    </row>
    <row r="48" spans="1:9" s="62" customFormat="1" ht="12.5">
      <c r="A48" s="64"/>
      <c r="B48" s="94"/>
      <c r="C48" s="94"/>
      <c r="D48" s="94"/>
      <c r="E48" s="94"/>
      <c r="F48" s="94"/>
      <c r="G48" s="65"/>
      <c r="H48" s="63"/>
      <c r="I48" s="63"/>
    </row>
    <row r="49" spans="1:9" s="62" customFormat="1" ht="12.5">
      <c r="A49" s="81" t="s">
        <v>435</v>
      </c>
      <c r="B49" s="818">
        <v>132.28450556093816</v>
      </c>
      <c r="C49" s="100">
        <v>56.012840850683062</v>
      </c>
      <c r="D49" s="817">
        <v>197.93158728956547</v>
      </c>
      <c r="E49" s="817">
        <v>148.46761178202343</v>
      </c>
      <c r="F49" s="812">
        <v>0</v>
      </c>
      <c r="G49" s="85"/>
      <c r="I49" s="68"/>
    </row>
    <row r="50" spans="1:9" s="62" customFormat="1" ht="12.5">
      <c r="A50" s="81" t="s">
        <v>436</v>
      </c>
      <c r="B50" s="818">
        <v>121.68659885632724</v>
      </c>
      <c r="C50" s="100">
        <v>69.313135611714898</v>
      </c>
      <c r="D50" s="817">
        <v>150.20708196384552</v>
      </c>
      <c r="E50" s="830" t="s">
        <v>356</v>
      </c>
      <c r="F50" s="812">
        <v>0</v>
      </c>
      <c r="G50" s="85"/>
      <c r="I50" s="68"/>
    </row>
    <row r="51" spans="1:9" s="62" customFormat="1" ht="12.5">
      <c r="A51" s="81" t="s">
        <v>437</v>
      </c>
      <c r="B51" s="818">
        <v>35.967619337184544</v>
      </c>
      <c r="C51" s="835">
        <v>0</v>
      </c>
      <c r="D51" s="835">
        <v>0</v>
      </c>
      <c r="E51" s="817">
        <v>40.888116963915394</v>
      </c>
      <c r="F51" s="812">
        <v>0</v>
      </c>
      <c r="G51" s="85"/>
      <c r="I51" s="68"/>
    </row>
    <row r="52" spans="1:9" s="62" customFormat="1" ht="12.5">
      <c r="A52" s="81" t="s">
        <v>438</v>
      </c>
      <c r="B52" s="818">
        <v>43.905098901613087</v>
      </c>
      <c r="C52" s="100">
        <v>47.508145839161301</v>
      </c>
      <c r="D52" s="817">
        <v>30.66307810611886</v>
      </c>
      <c r="E52" s="817">
        <v>45.233804664723039</v>
      </c>
      <c r="F52" s="812">
        <v>0</v>
      </c>
      <c r="G52" s="85"/>
      <c r="I52" s="68"/>
    </row>
    <row r="53" spans="1:9" s="62" customFormat="1" ht="12.5">
      <c r="A53" s="81" t="s">
        <v>439</v>
      </c>
      <c r="B53" s="818">
        <v>63.205932686822592</v>
      </c>
      <c r="C53" s="100">
        <v>70.573870573870579</v>
      </c>
      <c r="D53" s="835">
        <v>0</v>
      </c>
      <c r="E53" s="817">
        <v>56.745182012847977</v>
      </c>
      <c r="F53" s="812">
        <v>0</v>
      </c>
      <c r="G53" s="85"/>
      <c r="I53" s="68"/>
    </row>
    <row r="54" spans="1:9" s="62" customFormat="1" ht="12.5">
      <c r="A54" s="81" t="s">
        <v>440</v>
      </c>
      <c r="B54" s="818">
        <v>120.36641764496619</v>
      </c>
      <c r="C54" s="100" t="s">
        <v>356</v>
      </c>
      <c r="D54" s="835">
        <v>0</v>
      </c>
      <c r="E54" s="817">
        <v>111.92660550458714</v>
      </c>
      <c r="F54" s="812">
        <v>0</v>
      </c>
      <c r="G54" s="85"/>
      <c r="I54" s="68"/>
    </row>
    <row r="55" spans="1:9" s="62" customFormat="1" ht="12.5">
      <c r="A55" s="81" t="s">
        <v>441</v>
      </c>
      <c r="B55" s="818">
        <v>136.76124068642994</v>
      </c>
      <c r="C55" s="100">
        <v>31.844609961337284</v>
      </c>
      <c r="D55" s="817">
        <v>223.59045941582269</v>
      </c>
      <c r="E55" s="817">
        <v>165.58857832294393</v>
      </c>
      <c r="F55" s="830">
        <v>138.17423241042201</v>
      </c>
      <c r="G55" s="85"/>
      <c r="I55" s="68"/>
    </row>
    <row r="56" spans="1:9" s="62" customFormat="1" ht="12.5">
      <c r="A56" s="81" t="s">
        <v>442</v>
      </c>
      <c r="B56" s="818">
        <v>98.174533392581736</v>
      </c>
      <c r="C56" s="100">
        <v>47.788869890805415</v>
      </c>
      <c r="D56" s="831" t="s">
        <v>356</v>
      </c>
      <c r="E56" s="817">
        <v>43.585319452323176</v>
      </c>
      <c r="F56" s="812">
        <v>0</v>
      </c>
      <c r="G56" s="85"/>
      <c r="I56" s="68"/>
    </row>
    <row r="57" spans="1:9" s="62" customFormat="1" ht="12.5">
      <c r="A57" s="81" t="s">
        <v>443</v>
      </c>
      <c r="B57" s="819" t="s">
        <v>356</v>
      </c>
      <c r="C57" s="100">
        <v>60.832076776759465</v>
      </c>
      <c r="D57" s="817">
        <v>146.73992271710392</v>
      </c>
      <c r="E57" s="817">
        <v>175.23321976149913</v>
      </c>
      <c r="F57" s="830" t="s">
        <v>356</v>
      </c>
      <c r="G57" s="85"/>
      <c r="I57" s="68"/>
    </row>
    <row r="58" spans="1:9" s="62" customFormat="1" ht="12.5">
      <c r="A58" s="81" t="s">
        <v>444</v>
      </c>
      <c r="B58" s="818">
        <v>50.855958474079529</v>
      </c>
      <c r="C58" s="100">
        <v>84.995519205611799</v>
      </c>
      <c r="D58" s="817">
        <v>82.426143409439049</v>
      </c>
      <c r="E58" s="817">
        <v>107.48085901027076</v>
      </c>
      <c r="F58" s="812">
        <v>0</v>
      </c>
      <c r="G58" s="85"/>
      <c r="I58" s="68"/>
    </row>
    <row r="59" spans="1:9" s="62" customFormat="1" ht="12.5">
      <c r="A59" s="81" t="s">
        <v>445</v>
      </c>
      <c r="B59" s="818">
        <v>129.64489000628535</v>
      </c>
      <c r="C59" s="100">
        <v>69.945768111926867</v>
      </c>
      <c r="D59" s="817">
        <v>231.83600134239447</v>
      </c>
      <c r="E59" s="817">
        <v>82.744498605197464</v>
      </c>
      <c r="F59" s="830" t="s">
        <v>356</v>
      </c>
      <c r="G59" s="85"/>
      <c r="I59" s="68"/>
    </row>
    <row r="60" spans="1:9" s="62" customFormat="1" ht="12.5">
      <c r="A60" s="81" t="s">
        <v>446</v>
      </c>
      <c r="B60" s="818">
        <v>23.774345198119534</v>
      </c>
      <c r="C60" s="100">
        <v>77.602924813225229</v>
      </c>
      <c r="D60" s="817">
        <v>32.922327229769621</v>
      </c>
      <c r="E60" s="817">
        <v>80.554654557249421</v>
      </c>
      <c r="F60" s="812">
        <v>0</v>
      </c>
      <c r="G60" s="85"/>
      <c r="I60" s="68"/>
    </row>
    <row r="61" spans="1:9" s="62" customFormat="1" ht="12.5">
      <c r="A61" s="81" t="s">
        <v>447</v>
      </c>
      <c r="B61" s="818">
        <v>59.874306183038584</v>
      </c>
      <c r="C61" s="100">
        <v>32.556368530527351</v>
      </c>
      <c r="D61" s="817">
        <v>62.954107777664433</v>
      </c>
      <c r="E61" s="817">
        <v>74.92270909765449</v>
      </c>
      <c r="F61" s="812">
        <v>0</v>
      </c>
      <c r="G61" s="85"/>
      <c r="I61" s="68"/>
    </row>
    <row r="62" spans="1:9" s="62" customFormat="1" ht="12.5">
      <c r="A62" s="81" t="s">
        <v>448</v>
      </c>
      <c r="B62" s="818">
        <v>106.14486605811109</v>
      </c>
      <c r="C62" s="100">
        <v>23.989167712254286</v>
      </c>
      <c r="D62" s="817">
        <v>225.04631633178781</v>
      </c>
      <c r="E62" s="830" t="s">
        <v>356</v>
      </c>
      <c r="F62" s="830" t="s">
        <v>356</v>
      </c>
      <c r="G62" s="85"/>
      <c r="I62" s="68"/>
    </row>
    <row r="63" spans="1:9" s="99" customFormat="1" ht="12.5">
      <c r="A63" s="81" t="s">
        <v>449</v>
      </c>
      <c r="B63" s="818">
        <v>124.94401093849456</v>
      </c>
      <c r="C63" s="100">
        <v>58.783607413208046</v>
      </c>
      <c r="D63" s="817">
        <v>132.14203188785334</v>
      </c>
      <c r="E63" s="830" t="s">
        <v>356</v>
      </c>
      <c r="F63" s="812">
        <v>0</v>
      </c>
      <c r="G63" s="85"/>
      <c r="I63" s="106"/>
    </row>
    <row r="64" spans="1:9" s="62" customFormat="1" ht="12.75" customHeight="1">
      <c r="A64" s="81" t="s">
        <v>450</v>
      </c>
      <c r="B64" s="818">
        <v>53.042315193269019</v>
      </c>
      <c r="C64" s="100">
        <v>12.187558729562113</v>
      </c>
      <c r="D64" s="817">
        <v>98.902009193236665</v>
      </c>
      <c r="E64" s="817">
        <v>15.401037658565642</v>
      </c>
      <c r="F64" s="812">
        <v>0</v>
      </c>
      <c r="G64" s="85"/>
      <c r="I64" s="68"/>
    </row>
    <row r="65" spans="1:9" s="62" customFormat="1" ht="20.25" customHeight="1">
      <c r="A65" s="60" t="s">
        <v>460</v>
      </c>
      <c r="B65" s="819" t="s">
        <v>356</v>
      </c>
      <c r="C65" s="100">
        <v>58.919760836175442</v>
      </c>
      <c r="D65" s="817">
        <v>136.60902925643572</v>
      </c>
      <c r="E65" s="831" t="s">
        <v>356</v>
      </c>
      <c r="F65" s="830">
        <v>49.01940927026962</v>
      </c>
      <c r="G65" s="71"/>
      <c r="H65" s="68"/>
      <c r="I65" s="68"/>
    </row>
    <row r="66" spans="1:9" s="62" customFormat="1" ht="12.5">
      <c r="A66" s="98"/>
      <c r="B66" s="107"/>
      <c r="C66" s="107"/>
      <c r="D66" s="107"/>
      <c r="E66" s="107"/>
      <c r="F66" s="107"/>
      <c r="G66" s="71"/>
      <c r="H66" s="68"/>
      <c r="I66" s="68"/>
    </row>
    <row r="67" spans="1:9" s="62" customFormat="1" ht="13">
      <c r="B67" s="1273" t="s">
        <v>464</v>
      </c>
      <c r="C67" s="1273"/>
      <c r="D67" s="1273"/>
      <c r="E67" s="1273"/>
      <c r="F67" s="1273"/>
      <c r="G67" s="71"/>
      <c r="H67" s="68"/>
      <c r="I67" s="68"/>
    </row>
    <row r="68" spans="1:9" s="62" customFormat="1" ht="12.5">
      <c r="A68" s="672"/>
      <c r="B68" s="107"/>
      <c r="C68" s="107"/>
      <c r="D68" s="107"/>
      <c r="E68" s="107"/>
      <c r="F68" s="107"/>
      <c r="G68" s="71"/>
      <c r="H68" s="68"/>
      <c r="I68" s="68"/>
    </row>
    <row r="69" spans="1:9" s="62" customFormat="1" ht="12.5">
      <c r="A69" s="81" t="s">
        <v>435</v>
      </c>
      <c r="B69" s="819" t="s">
        <v>356</v>
      </c>
      <c r="C69" s="107">
        <v>13.804403037790216</v>
      </c>
      <c r="D69" s="811">
        <v>22.612580608950577</v>
      </c>
      <c r="E69" s="831" t="s">
        <v>356</v>
      </c>
      <c r="F69" s="812">
        <v>0</v>
      </c>
      <c r="G69" s="65"/>
      <c r="H69" s="63"/>
      <c r="I69" s="63"/>
    </row>
    <row r="70" spans="1:9" s="62" customFormat="1" ht="12.5">
      <c r="A70" s="81" t="s">
        <v>436</v>
      </c>
      <c r="B70" s="819" t="s">
        <v>356</v>
      </c>
      <c r="C70" s="107">
        <v>13.897125245118216</v>
      </c>
      <c r="D70" s="811">
        <v>28.563633956323066</v>
      </c>
      <c r="E70" s="831" t="s">
        <v>356</v>
      </c>
      <c r="F70" s="812">
        <v>0</v>
      </c>
      <c r="G70" s="65"/>
      <c r="H70" s="63"/>
      <c r="I70" s="63"/>
    </row>
    <row r="71" spans="1:9" s="62" customFormat="1" ht="12.5">
      <c r="A71" s="81" t="s">
        <v>437</v>
      </c>
      <c r="B71" s="819" t="s">
        <v>356</v>
      </c>
      <c r="C71" s="107">
        <v>0</v>
      </c>
      <c r="D71" s="811">
        <v>0</v>
      </c>
      <c r="E71" s="831" t="s">
        <v>356</v>
      </c>
      <c r="F71" s="812">
        <v>0</v>
      </c>
      <c r="G71" s="65"/>
      <c r="H71" s="63"/>
      <c r="I71" s="63"/>
    </row>
    <row r="72" spans="1:9" s="62" customFormat="1" ht="12.5">
      <c r="A72" s="81" t="s">
        <v>438</v>
      </c>
      <c r="B72" s="819" t="s">
        <v>356</v>
      </c>
      <c r="C72" s="107">
        <v>7.8025058048708846</v>
      </c>
      <c r="D72" s="811">
        <v>0.81777538750094825</v>
      </c>
      <c r="E72" s="831" t="s">
        <v>356</v>
      </c>
      <c r="F72" s="812">
        <v>0</v>
      </c>
      <c r="G72" s="65"/>
      <c r="H72" s="63"/>
      <c r="I72" s="63"/>
    </row>
    <row r="73" spans="1:9" s="62" customFormat="1" ht="12.5">
      <c r="A73" s="81" t="s">
        <v>439</v>
      </c>
      <c r="B73" s="819" t="s">
        <v>356</v>
      </c>
      <c r="C73" s="107">
        <v>0.63227095462880967</v>
      </c>
      <c r="D73" s="811">
        <v>0</v>
      </c>
      <c r="E73" s="831" t="s">
        <v>356</v>
      </c>
      <c r="F73" s="812">
        <v>0</v>
      </c>
      <c r="G73" s="65"/>
      <c r="H73" s="63"/>
      <c r="I73" s="63"/>
    </row>
    <row r="74" spans="1:9" s="62" customFormat="1" ht="12.5">
      <c r="A74" s="81" t="s">
        <v>440</v>
      </c>
      <c r="B74" s="819" t="s">
        <v>356</v>
      </c>
      <c r="C74" s="107">
        <v>0.22599857997631845</v>
      </c>
      <c r="D74" s="811">
        <v>0</v>
      </c>
      <c r="E74" s="831" t="s">
        <v>356</v>
      </c>
      <c r="F74" s="812">
        <v>0</v>
      </c>
      <c r="G74" s="65"/>
      <c r="H74" s="63"/>
      <c r="I74" s="63"/>
    </row>
    <row r="75" spans="1:9" s="62" customFormat="1" ht="12.5">
      <c r="A75" s="81" t="s">
        <v>441</v>
      </c>
      <c r="B75" s="819" t="s">
        <v>356</v>
      </c>
      <c r="C75" s="107">
        <v>2.4506865957188069</v>
      </c>
      <c r="D75" s="811">
        <v>7.4383078805727045</v>
      </c>
      <c r="E75" s="831" t="s">
        <v>356</v>
      </c>
      <c r="F75" s="830">
        <v>58.505799714521821</v>
      </c>
      <c r="G75" s="65"/>
      <c r="H75" s="63"/>
      <c r="I75" s="63"/>
    </row>
    <row r="76" spans="1:9" s="62" customFormat="1" ht="12.5">
      <c r="A76" s="81" t="s">
        <v>442</v>
      </c>
      <c r="B76" s="819" t="s">
        <v>356</v>
      </c>
      <c r="C76" s="107">
        <v>2.1322189355752177</v>
      </c>
      <c r="D76" s="811">
        <v>2.4488983012419454</v>
      </c>
      <c r="E76" s="831" t="s">
        <v>356</v>
      </c>
      <c r="F76" s="812">
        <v>0</v>
      </c>
      <c r="G76" s="65"/>
      <c r="H76" s="63"/>
      <c r="I76" s="63"/>
    </row>
    <row r="77" spans="1:9" s="62" customFormat="1" ht="12.5">
      <c r="A77" s="81" t="s">
        <v>443</v>
      </c>
      <c r="B77" s="819" t="s">
        <v>356</v>
      </c>
      <c r="C77" s="107">
        <v>7.6964636831724125</v>
      </c>
      <c r="D77" s="811">
        <v>7.0462976235912773</v>
      </c>
      <c r="E77" s="831" t="s">
        <v>356</v>
      </c>
      <c r="F77" s="830" t="s">
        <v>356</v>
      </c>
      <c r="G77" s="65"/>
      <c r="H77" s="63"/>
      <c r="I77" s="63"/>
    </row>
    <row r="78" spans="1:9" s="62" customFormat="1" ht="12.5">
      <c r="A78" s="81" t="s">
        <v>444</v>
      </c>
      <c r="B78" s="819" t="s">
        <v>356</v>
      </c>
      <c r="C78" s="107">
        <v>36.104859298075375</v>
      </c>
      <c r="D78" s="811">
        <v>5.5176385835806609</v>
      </c>
      <c r="E78" s="831" t="s">
        <v>356</v>
      </c>
      <c r="F78" s="812">
        <v>0</v>
      </c>
      <c r="G78" s="65"/>
      <c r="H78" s="63"/>
      <c r="I78" s="63"/>
    </row>
    <row r="79" spans="1:9" s="62" customFormat="1" ht="12.5">
      <c r="A79" s="81" t="s">
        <v>445</v>
      </c>
      <c r="B79" s="819" t="s">
        <v>356</v>
      </c>
      <c r="C79" s="107">
        <v>3.3140963400398529</v>
      </c>
      <c r="D79" s="811">
        <v>5.3971337631769014</v>
      </c>
      <c r="E79" s="831" t="s">
        <v>356</v>
      </c>
      <c r="F79" s="830">
        <v>1.7056006310570204</v>
      </c>
      <c r="G79" s="65"/>
      <c r="H79" s="63"/>
      <c r="I79" s="63"/>
    </row>
    <row r="80" spans="1:9" s="62" customFormat="1" ht="12.5">
      <c r="A80" s="81" t="s">
        <v>446</v>
      </c>
      <c r="B80" s="819" t="s">
        <v>356</v>
      </c>
      <c r="C80" s="107">
        <v>3.2042354330427494</v>
      </c>
      <c r="D80" s="811">
        <v>0.43546169744926755</v>
      </c>
      <c r="E80" s="831" t="s">
        <v>356</v>
      </c>
      <c r="F80" s="812">
        <v>0</v>
      </c>
      <c r="G80" s="65"/>
      <c r="H80" s="63"/>
      <c r="I80" s="63"/>
    </row>
    <row r="81" spans="1:9" s="62" customFormat="1" ht="12.5">
      <c r="A81" s="81" t="s">
        <v>447</v>
      </c>
      <c r="B81" s="819" t="s">
        <v>356</v>
      </c>
      <c r="C81" s="107">
        <v>2.9106691846831914</v>
      </c>
      <c r="D81" s="811">
        <v>7.8343836837449388</v>
      </c>
      <c r="E81" s="831" t="s">
        <v>356</v>
      </c>
      <c r="F81" s="812">
        <v>0</v>
      </c>
      <c r="G81" s="65"/>
      <c r="H81" s="63"/>
      <c r="I81" s="63"/>
    </row>
    <row r="82" spans="1:9" s="62" customFormat="1" ht="12.5">
      <c r="A82" s="81" t="s">
        <v>448</v>
      </c>
      <c r="B82" s="819" t="s">
        <v>356</v>
      </c>
      <c r="C82" s="107">
        <v>2.509748141362957</v>
      </c>
      <c r="D82" s="811">
        <v>4.2658927523016841</v>
      </c>
      <c r="E82" s="831" t="s">
        <v>356</v>
      </c>
      <c r="F82" s="830" t="s">
        <v>356</v>
      </c>
      <c r="G82" s="65"/>
      <c r="H82" s="63"/>
      <c r="I82" s="63"/>
    </row>
    <row r="83" spans="1:9" s="99" customFormat="1" ht="12.5">
      <c r="A83" s="81" t="s">
        <v>449</v>
      </c>
      <c r="B83" s="819" t="s">
        <v>356</v>
      </c>
      <c r="C83" s="107">
        <v>2.4634501554049817</v>
      </c>
      <c r="D83" s="811">
        <v>1.6754386367884355</v>
      </c>
      <c r="E83" s="831" t="s">
        <v>356</v>
      </c>
      <c r="F83" s="812">
        <v>0</v>
      </c>
      <c r="G83" s="65"/>
      <c r="H83" s="108"/>
      <c r="I83" s="108"/>
    </row>
    <row r="84" spans="1:9" s="62" customFormat="1" ht="12.75" customHeight="1">
      <c r="A84" s="81" t="s">
        <v>450</v>
      </c>
      <c r="B84" s="819" t="s">
        <v>356</v>
      </c>
      <c r="C84" s="107">
        <v>0.851268610540034</v>
      </c>
      <c r="D84" s="811">
        <v>5.9465571247776081</v>
      </c>
      <c r="E84" s="831" t="s">
        <v>356</v>
      </c>
      <c r="F84" s="812">
        <v>0</v>
      </c>
      <c r="G84" s="22"/>
      <c r="H84" s="75"/>
      <c r="I84" s="75"/>
    </row>
    <row r="85" spans="1:9" s="62" customFormat="1" ht="20.25" customHeight="1">
      <c r="A85" s="60" t="s">
        <v>460</v>
      </c>
      <c r="B85" s="1054">
        <v>100</v>
      </c>
      <c r="C85" s="66">
        <v>100</v>
      </c>
      <c r="D85" s="821">
        <v>100</v>
      </c>
      <c r="E85" s="821">
        <v>100</v>
      </c>
      <c r="F85" s="1055">
        <v>100</v>
      </c>
      <c r="G85" s="22"/>
      <c r="H85" s="75"/>
      <c r="I85" s="75"/>
    </row>
    <row r="86" spans="1:9" ht="12.75" customHeight="1">
      <c r="B86" s="109"/>
    </row>
    <row r="87" spans="1:9" s="83" customFormat="1" ht="45" customHeight="1">
      <c r="B87" s="1270" t="s">
        <v>469</v>
      </c>
      <c r="C87" s="1270"/>
      <c r="D87" s="1270"/>
      <c r="E87" s="1270"/>
      <c r="F87" s="1270"/>
      <c r="G87" s="110"/>
    </row>
    <row r="88" spans="1:9" ht="12.75" customHeight="1">
      <c r="B88" s="82"/>
    </row>
  </sheetData>
  <sheetProtection selectLockedCells="1"/>
  <mergeCells count="5">
    <mergeCell ref="B7:F7"/>
    <mergeCell ref="B27:F27"/>
    <mergeCell ref="B47:F47"/>
    <mergeCell ref="B67:F67"/>
    <mergeCell ref="B87:F8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&amp;"Arial,Fett"Abgabe von Abfällen an die Natur 2018
nach Art der Entsorgung und Bundesländern</oddHeader>
    <oddFooter>&amp;CStatistische Ämter der Länder – Indikatoren und Kennzahlen, UGRdL 2020</oddFooter>
  </headerFooter>
  <rowBreaks count="1" manualBreakCount="1">
    <brk id="45" max="5"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2">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53125" defaultRowHeight="12.5"/>
  <cols>
    <col min="1" max="1" width="4.54296875" style="376" customWidth="1"/>
    <col min="2" max="2" width="45" style="376" customWidth="1"/>
    <col min="3" max="27" width="13.453125" style="376" customWidth="1"/>
    <col min="28" max="16384" width="11.453125" style="376"/>
  </cols>
  <sheetData>
    <row r="1" spans="1:32" ht="13">
      <c r="A1" s="1414" t="s">
        <v>322</v>
      </c>
      <c r="B1" s="1415"/>
    </row>
    <row r="3" spans="1:32" ht="12.75" customHeight="1">
      <c r="A3" s="1416" t="s">
        <v>886</v>
      </c>
      <c r="B3" s="1416"/>
      <c r="C3" s="407" t="s">
        <v>1224</v>
      </c>
      <c r="D3" s="407"/>
      <c r="E3" s="407"/>
      <c r="F3" s="407"/>
      <c r="G3" s="407"/>
      <c r="H3" s="407"/>
      <c r="I3" s="407"/>
      <c r="J3" s="407"/>
      <c r="K3" s="407"/>
    </row>
    <row r="4" spans="1:32" ht="12.75" customHeight="1">
      <c r="A4" s="377"/>
      <c r="B4" s="535"/>
      <c r="C4" s="377"/>
      <c r="D4" s="377"/>
      <c r="E4" s="377"/>
      <c r="F4" s="377"/>
      <c r="G4" s="377"/>
      <c r="H4" s="377"/>
      <c r="I4" s="377"/>
      <c r="J4" s="377"/>
      <c r="K4" s="377"/>
    </row>
    <row r="5" spans="1:32" ht="14.5">
      <c r="A5" s="536"/>
      <c r="B5" s="868"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ht="13">
      <c r="A7" s="399"/>
      <c r="B7" s="499"/>
      <c r="C7" s="1283" t="s">
        <v>434</v>
      </c>
      <c r="D7" s="1283"/>
      <c r="E7" s="1283"/>
      <c r="F7" s="1283"/>
      <c r="G7" s="1283"/>
      <c r="H7" s="1283"/>
      <c r="I7" s="1283" t="s">
        <v>434</v>
      </c>
      <c r="J7" s="1283"/>
      <c r="K7" s="1283"/>
      <c r="L7" s="1283"/>
      <c r="M7" s="1283"/>
      <c r="N7" s="1283"/>
      <c r="O7" s="1283" t="s">
        <v>434</v>
      </c>
      <c r="P7" s="1283"/>
      <c r="Q7" s="1283"/>
      <c r="R7" s="1283"/>
      <c r="S7" s="1283"/>
      <c r="T7" s="1283"/>
      <c r="U7" s="1283" t="s">
        <v>434</v>
      </c>
      <c r="V7" s="1283"/>
      <c r="W7" s="1283"/>
      <c r="X7" s="1283"/>
      <c r="Y7" s="1283"/>
      <c r="Z7" s="1283"/>
      <c r="AA7" s="1283" t="s">
        <v>434</v>
      </c>
      <c r="AB7" s="1283"/>
      <c r="AC7" s="1283"/>
      <c r="AD7" s="1283"/>
      <c r="AE7" s="1283"/>
      <c r="AF7" s="1283"/>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870" t="s">
        <v>827</v>
      </c>
      <c r="C9" s="1156" t="s">
        <v>356</v>
      </c>
      <c r="D9" s="838" t="s">
        <v>356</v>
      </c>
      <c r="E9" s="838" t="s">
        <v>356</v>
      </c>
      <c r="F9" s="838" t="s">
        <v>356</v>
      </c>
      <c r="G9" s="838" t="s">
        <v>356</v>
      </c>
      <c r="H9" s="838" t="s">
        <v>356</v>
      </c>
      <c r="I9" s="838" t="s">
        <v>356</v>
      </c>
      <c r="J9" s="838" t="s">
        <v>356</v>
      </c>
      <c r="K9" s="838" t="s">
        <v>356</v>
      </c>
      <c r="L9" s="838" t="s">
        <v>356</v>
      </c>
      <c r="M9" s="838" t="s">
        <v>356</v>
      </c>
      <c r="N9" s="838" t="s">
        <v>356</v>
      </c>
      <c r="O9" s="838" t="s">
        <v>356</v>
      </c>
      <c r="P9" s="838" t="s">
        <v>356</v>
      </c>
      <c r="Q9" s="838" t="s">
        <v>356</v>
      </c>
      <c r="R9" s="838" t="s">
        <v>356</v>
      </c>
      <c r="S9" s="838" t="s">
        <v>356</v>
      </c>
      <c r="T9" s="838" t="s">
        <v>356</v>
      </c>
      <c r="U9" s="838" t="s">
        <v>356</v>
      </c>
      <c r="V9" s="838" t="s">
        <v>356</v>
      </c>
      <c r="W9" s="838" t="s">
        <v>356</v>
      </c>
      <c r="X9" s="838" t="s">
        <v>356</v>
      </c>
      <c r="Y9" s="838" t="s">
        <v>356</v>
      </c>
      <c r="Z9" s="838" t="s">
        <v>356</v>
      </c>
      <c r="AA9" s="838" t="s">
        <v>356</v>
      </c>
      <c r="AB9" s="540"/>
    </row>
    <row r="10" spans="1:32">
      <c r="A10" s="131"/>
      <c r="B10" s="872" t="s">
        <v>1394</v>
      </c>
      <c r="C10" s="1156" t="s">
        <v>356</v>
      </c>
      <c r="D10" s="838" t="s">
        <v>356</v>
      </c>
      <c r="E10" s="838" t="s">
        <v>356</v>
      </c>
      <c r="F10" s="838" t="s">
        <v>356</v>
      </c>
      <c r="G10" s="838" t="s">
        <v>356</v>
      </c>
      <c r="H10" s="838" t="s">
        <v>356</v>
      </c>
      <c r="I10" s="838" t="s">
        <v>356</v>
      </c>
      <c r="J10" s="838" t="s">
        <v>356</v>
      </c>
      <c r="K10" s="838" t="s">
        <v>356</v>
      </c>
      <c r="L10" s="838" t="s">
        <v>356</v>
      </c>
      <c r="M10" s="838" t="s">
        <v>356</v>
      </c>
      <c r="N10" s="838" t="s">
        <v>356</v>
      </c>
      <c r="O10" s="838" t="s">
        <v>356</v>
      </c>
      <c r="P10" s="838" t="s">
        <v>356</v>
      </c>
      <c r="Q10" s="838" t="s">
        <v>356</v>
      </c>
      <c r="R10" s="838" t="s">
        <v>356</v>
      </c>
      <c r="S10" s="838" t="s">
        <v>356</v>
      </c>
      <c r="T10" s="838" t="s">
        <v>356</v>
      </c>
      <c r="U10" s="838" t="s">
        <v>356</v>
      </c>
      <c r="V10" s="838" t="s">
        <v>356</v>
      </c>
      <c r="W10" s="838" t="s">
        <v>356</v>
      </c>
      <c r="X10" s="838" t="s">
        <v>356</v>
      </c>
      <c r="Y10" s="838" t="s">
        <v>356</v>
      </c>
      <c r="Z10" s="838" t="s">
        <v>356</v>
      </c>
      <c r="AA10" s="838" t="s">
        <v>356</v>
      </c>
      <c r="AB10" s="540"/>
    </row>
    <row r="11" spans="1:32">
      <c r="A11" s="131"/>
      <c r="B11" s="873" t="s">
        <v>1395</v>
      </c>
      <c r="C11" s="1156" t="s">
        <v>356</v>
      </c>
      <c r="D11" s="838" t="s">
        <v>356</v>
      </c>
      <c r="E11" s="838" t="s">
        <v>356</v>
      </c>
      <c r="F11" s="838" t="s">
        <v>356</v>
      </c>
      <c r="G11" s="838" t="s">
        <v>356</v>
      </c>
      <c r="H11" s="838" t="s">
        <v>356</v>
      </c>
      <c r="I11" s="838" t="s">
        <v>356</v>
      </c>
      <c r="J11" s="838" t="s">
        <v>356</v>
      </c>
      <c r="K11" s="838" t="s">
        <v>356</v>
      </c>
      <c r="L11" s="838" t="s">
        <v>356</v>
      </c>
      <c r="M11" s="838" t="s">
        <v>356</v>
      </c>
      <c r="N11" s="838" t="s">
        <v>356</v>
      </c>
      <c r="O11" s="838" t="s">
        <v>356</v>
      </c>
      <c r="P11" s="838" t="s">
        <v>356</v>
      </c>
      <c r="Q11" s="838" t="s">
        <v>356</v>
      </c>
      <c r="R11" s="838" t="s">
        <v>356</v>
      </c>
      <c r="S11" s="838" t="s">
        <v>356</v>
      </c>
      <c r="T11" s="838" t="s">
        <v>356</v>
      </c>
      <c r="U11" s="838" t="s">
        <v>356</v>
      </c>
      <c r="V11" s="838" t="s">
        <v>356</v>
      </c>
      <c r="W11" s="838" t="s">
        <v>356</v>
      </c>
      <c r="X11" s="838" t="s">
        <v>356</v>
      </c>
      <c r="Y11" s="838" t="s">
        <v>356</v>
      </c>
      <c r="Z11" s="838" t="s">
        <v>356</v>
      </c>
      <c r="AA11" s="838" t="s">
        <v>356</v>
      </c>
      <c r="AB11" s="540"/>
    </row>
    <row r="12" spans="1:32">
      <c r="A12" s="131"/>
      <c r="B12" s="874" t="s">
        <v>828</v>
      </c>
      <c r="C12" s="1156" t="s">
        <v>356</v>
      </c>
      <c r="D12" s="838" t="s">
        <v>356</v>
      </c>
      <c r="E12" s="838" t="s">
        <v>356</v>
      </c>
      <c r="F12" s="838" t="s">
        <v>356</v>
      </c>
      <c r="G12" s="838" t="s">
        <v>356</v>
      </c>
      <c r="H12" s="838" t="s">
        <v>356</v>
      </c>
      <c r="I12" s="838" t="s">
        <v>356</v>
      </c>
      <c r="J12" s="838" t="s">
        <v>356</v>
      </c>
      <c r="K12" s="838" t="s">
        <v>356</v>
      </c>
      <c r="L12" s="838" t="s">
        <v>356</v>
      </c>
      <c r="M12" s="838" t="s">
        <v>356</v>
      </c>
      <c r="N12" s="838" t="s">
        <v>356</v>
      </c>
      <c r="O12" s="838" t="s">
        <v>356</v>
      </c>
      <c r="P12" s="838" t="s">
        <v>356</v>
      </c>
      <c r="Q12" s="838" t="s">
        <v>356</v>
      </c>
      <c r="R12" s="838" t="s">
        <v>356</v>
      </c>
      <c r="S12" s="838" t="s">
        <v>356</v>
      </c>
      <c r="T12" s="838" t="s">
        <v>356</v>
      </c>
      <c r="U12" s="838" t="s">
        <v>356</v>
      </c>
      <c r="V12" s="838" t="s">
        <v>356</v>
      </c>
      <c r="W12" s="838" t="s">
        <v>356</v>
      </c>
      <c r="X12" s="838" t="s">
        <v>356</v>
      </c>
      <c r="Y12" s="838" t="s">
        <v>356</v>
      </c>
      <c r="Z12" s="838" t="s">
        <v>356</v>
      </c>
      <c r="AA12" s="838" t="s">
        <v>356</v>
      </c>
      <c r="AB12" s="540"/>
    </row>
    <row r="13" spans="1:32">
      <c r="A13" s="131"/>
      <c r="B13" s="874" t="s">
        <v>829</v>
      </c>
      <c r="C13" s="1156" t="s">
        <v>356</v>
      </c>
      <c r="D13" s="838" t="s">
        <v>356</v>
      </c>
      <c r="E13" s="838" t="s">
        <v>356</v>
      </c>
      <c r="F13" s="838" t="s">
        <v>356</v>
      </c>
      <c r="G13" s="838" t="s">
        <v>356</v>
      </c>
      <c r="H13" s="838" t="s">
        <v>356</v>
      </c>
      <c r="I13" s="838" t="s">
        <v>356</v>
      </c>
      <c r="J13" s="838" t="s">
        <v>356</v>
      </c>
      <c r="K13" s="838" t="s">
        <v>356</v>
      </c>
      <c r="L13" s="838" t="s">
        <v>356</v>
      </c>
      <c r="M13" s="838" t="s">
        <v>356</v>
      </c>
      <c r="N13" s="838" t="s">
        <v>356</v>
      </c>
      <c r="O13" s="838" t="s">
        <v>356</v>
      </c>
      <c r="P13" s="838" t="s">
        <v>356</v>
      </c>
      <c r="Q13" s="838" t="s">
        <v>356</v>
      </c>
      <c r="R13" s="838" t="s">
        <v>356</v>
      </c>
      <c r="S13" s="838" t="s">
        <v>356</v>
      </c>
      <c r="T13" s="838" t="s">
        <v>356</v>
      </c>
      <c r="U13" s="838" t="s">
        <v>356</v>
      </c>
      <c r="V13" s="838" t="s">
        <v>356</v>
      </c>
      <c r="W13" s="838" t="s">
        <v>356</v>
      </c>
      <c r="X13" s="838" t="s">
        <v>356</v>
      </c>
      <c r="Y13" s="838" t="s">
        <v>356</v>
      </c>
      <c r="Z13" s="838" t="s">
        <v>356</v>
      </c>
      <c r="AA13" s="838" t="s">
        <v>356</v>
      </c>
      <c r="AB13" s="540"/>
    </row>
    <row r="14" spans="1:32">
      <c r="A14" s="131"/>
      <c r="B14" s="874" t="s">
        <v>830</v>
      </c>
      <c r="C14" s="1156" t="s">
        <v>356</v>
      </c>
      <c r="D14" s="838" t="s">
        <v>356</v>
      </c>
      <c r="E14" s="838" t="s">
        <v>356</v>
      </c>
      <c r="F14" s="838" t="s">
        <v>356</v>
      </c>
      <c r="G14" s="838" t="s">
        <v>356</v>
      </c>
      <c r="H14" s="838" t="s">
        <v>356</v>
      </c>
      <c r="I14" s="838" t="s">
        <v>356</v>
      </c>
      <c r="J14" s="838" t="s">
        <v>356</v>
      </c>
      <c r="K14" s="838" t="s">
        <v>356</v>
      </c>
      <c r="L14" s="838" t="s">
        <v>356</v>
      </c>
      <c r="M14" s="838" t="s">
        <v>356</v>
      </c>
      <c r="N14" s="838" t="s">
        <v>356</v>
      </c>
      <c r="O14" s="838" t="s">
        <v>356</v>
      </c>
      <c r="P14" s="838" t="s">
        <v>356</v>
      </c>
      <c r="Q14" s="838" t="s">
        <v>356</v>
      </c>
      <c r="R14" s="838" t="s">
        <v>356</v>
      </c>
      <c r="S14" s="838" t="s">
        <v>356</v>
      </c>
      <c r="T14" s="838" t="s">
        <v>356</v>
      </c>
      <c r="U14" s="838" t="s">
        <v>356</v>
      </c>
      <c r="V14" s="838" t="s">
        <v>356</v>
      </c>
      <c r="W14" s="838" t="s">
        <v>356</v>
      </c>
      <c r="X14" s="838" t="s">
        <v>356</v>
      </c>
      <c r="Y14" s="838" t="s">
        <v>356</v>
      </c>
      <c r="Z14" s="838" t="s">
        <v>356</v>
      </c>
      <c r="AA14" s="838" t="s">
        <v>356</v>
      </c>
      <c r="AB14" s="540"/>
    </row>
    <row r="15" spans="1:32">
      <c r="A15" s="131"/>
      <c r="B15" s="874" t="s">
        <v>831</v>
      </c>
      <c r="C15" s="1156" t="s">
        <v>356</v>
      </c>
      <c r="D15" s="838" t="s">
        <v>356</v>
      </c>
      <c r="E15" s="838" t="s">
        <v>356</v>
      </c>
      <c r="F15" s="838" t="s">
        <v>356</v>
      </c>
      <c r="G15" s="838" t="s">
        <v>356</v>
      </c>
      <c r="H15" s="838" t="s">
        <v>356</v>
      </c>
      <c r="I15" s="838" t="s">
        <v>356</v>
      </c>
      <c r="J15" s="838" t="s">
        <v>356</v>
      </c>
      <c r="K15" s="838" t="s">
        <v>356</v>
      </c>
      <c r="L15" s="838" t="s">
        <v>356</v>
      </c>
      <c r="M15" s="838" t="s">
        <v>356</v>
      </c>
      <c r="N15" s="838" t="s">
        <v>356</v>
      </c>
      <c r="O15" s="838" t="s">
        <v>356</v>
      </c>
      <c r="P15" s="838" t="s">
        <v>356</v>
      </c>
      <c r="Q15" s="838" t="s">
        <v>356</v>
      </c>
      <c r="R15" s="838" t="s">
        <v>356</v>
      </c>
      <c r="S15" s="838" t="s">
        <v>356</v>
      </c>
      <c r="T15" s="838" t="s">
        <v>356</v>
      </c>
      <c r="U15" s="838" t="s">
        <v>356</v>
      </c>
      <c r="V15" s="838" t="s">
        <v>356</v>
      </c>
      <c r="W15" s="838" t="s">
        <v>356</v>
      </c>
      <c r="X15" s="838" t="s">
        <v>356</v>
      </c>
      <c r="Y15" s="838" t="s">
        <v>356</v>
      </c>
      <c r="Z15" s="838" t="s">
        <v>356</v>
      </c>
      <c r="AA15" s="838" t="s">
        <v>356</v>
      </c>
      <c r="AB15" s="540"/>
    </row>
    <row r="16" spans="1:32">
      <c r="A16" s="131"/>
      <c r="B16" s="875" t="s">
        <v>832</v>
      </c>
      <c r="C16" s="1156" t="s">
        <v>356</v>
      </c>
      <c r="D16" s="838" t="s">
        <v>356</v>
      </c>
      <c r="E16" s="838" t="s">
        <v>356</v>
      </c>
      <c r="F16" s="838" t="s">
        <v>356</v>
      </c>
      <c r="G16" s="838" t="s">
        <v>356</v>
      </c>
      <c r="H16" s="838" t="s">
        <v>356</v>
      </c>
      <c r="I16" s="838" t="s">
        <v>356</v>
      </c>
      <c r="J16" s="838" t="s">
        <v>356</v>
      </c>
      <c r="K16" s="838" t="s">
        <v>356</v>
      </c>
      <c r="L16" s="838" t="s">
        <v>356</v>
      </c>
      <c r="M16" s="838" t="s">
        <v>356</v>
      </c>
      <c r="N16" s="838" t="s">
        <v>356</v>
      </c>
      <c r="O16" s="838" t="s">
        <v>356</v>
      </c>
      <c r="P16" s="838" t="s">
        <v>356</v>
      </c>
      <c r="Q16" s="838" t="s">
        <v>356</v>
      </c>
      <c r="R16" s="838" t="s">
        <v>356</v>
      </c>
      <c r="S16" s="838" t="s">
        <v>356</v>
      </c>
      <c r="T16" s="838" t="s">
        <v>356</v>
      </c>
      <c r="U16" s="838" t="s">
        <v>356</v>
      </c>
      <c r="V16" s="838" t="s">
        <v>356</v>
      </c>
      <c r="W16" s="838" t="s">
        <v>356</v>
      </c>
      <c r="X16" s="838" t="s">
        <v>356</v>
      </c>
      <c r="Y16" s="838" t="s">
        <v>356</v>
      </c>
      <c r="Z16" s="838" t="s">
        <v>356</v>
      </c>
      <c r="AA16" s="838" t="s">
        <v>356</v>
      </c>
      <c r="AB16" s="540"/>
    </row>
    <row r="17" spans="1:28">
      <c r="A17" s="131"/>
      <c r="B17" s="875" t="s">
        <v>833</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540"/>
    </row>
    <row r="18" spans="1:28">
      <c r="A18" s="131"/>
      <c r="B18" s="875" t="s">
        <v>834</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838" t="s">
        <v>356</v>
      </c>
      <c r="AA18" s="838" t="s">
        <v>356</v>
      </c>
      <c r="AB18" s="540"/>
    </row>
    <row r="19" spans="1:28">
      <c r="A19" s="131"/>
      <c r="B19" s="874" t="s">
        <v>1396</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838" t="s">
        <v>356</v>
      </c>
      <c r="AA19" s="838" t="s">
        <v>356</v>
      </c>
      <c r="AB19" s="540"/>
    </row>
    <row r="20" spans="1:28">
      <c r="A20" s="131"/>
      <c r="B20" s="873" t="s">
        <v>864</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838" t="s">
        <v>356</v>
      </c>
      <c r="AA20" s="838" t="s">
        <v>356</v>
      </c>
      <c r="AB20" s="540"/>
    </row>
    <row r="21" spans="1:28">
      <c r="A21" s="131"/>
      <c r="B21" s="874" t="s">
        <v>835</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838" t="s">
        <v>356</v>
      </c>
      <c r="AA21" s="838" t="s">
        <v>356</v>
      </c>
      <c r="AB21" s="540"/>
    </row>
    <row r="22" spans="1:28">
      <c r="A22" s="131"/>
      <c r="B22" s="874" t="s">
        <v>1397</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838" t="s">
        <v>356</v>
      </c>
      <c r="AA22" s="838" t="s">
        <v>356</v>
      </c>
      <c r="AB22" s="540"/>
    </row>
    <row r="23" spans="1:28">
      <c r="A23" s="131"/>
      <c r="B23" s="875" t="s">
        <v>836</v>
      </c>
      <c r="C23" s="1157" t="s">
        <v>356</v>
      </c>
      <c r="D23" s="838" t="s">
        <v>356</v>
      </c>
      <c r="E23" s="838" t="s">
        <v>356</v>
      </c>
      <c r="F23" s="838" t="s">
        <v>356</v>
      </c>
      <c r="G23" s="838" t="s">
        <v>356</v>
      </c>
      <c r="H23" s="856" t="s">
        <v>356</v>
      </c>
      <c r="I23" s="856" t="s">
        <v>356</v>
      </c>
      <c r="J23" s="856"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838" t="s">
        <v>356</v>
      </c>
      <c r="AA23" s="838" t="s">
        <v>356</v>
      </c>
      <c r="AB23" s="540"/>
    </row>
    <row r="24" spans="1:28">
      <c r="A24" s="131"/>
      <c r="B24" s="876" t="s">
        <v>837</v>
      </c>
      <c r="C24" s="1157" t="s">
        <v>356</v>
      </c>
      <c r="D24" s="838" t="s">
        <v>356</v>
      </c>
      <c r="E24" s="838" t="s">
        <v>356</v>
      </c>
      <c r="F24" s="838" t="s">
        <v>356</v>
      </c>
      <c r="G24" s="838" t="s">
        <v>356</v>
      </c>
      <c r="H24" s="856" t="s">
        <v>356</v>
      </c>
      <c r="I24" s="856" t="s">
        <v>356</v>
      </c>
      <c r="J24" s="856"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838" t="s">
        <v>356</v>
      </c>
      <c r="AA24" s="838" t="s">
        <v>356</v>
      </c>
      <c r="AB24" s="540"/>
    </row>
    <row r="25" spans="1:28" ht="25.5" customHeight="1">
      <c r="A25" s="546"/>
      <c r="B25" s="877" t="s">
        <v>838</v>
      </c>
      <c r="C25" s="1157" t="s">
        <v>356</v>
      </c>
      <c r="D25" s="838" t="s">
        <v>356</v>
      </c>
      <c r="E25" s="838" t="s">
        <v>356</v>
      </c>
      <c r="F25" s="838" t="s">
        <v>356</v>
      </c>
      <c r="G25" s="838" t="s">
        <v>356</v>
      </c>
      <c r="H25" s="856" t="s">
        <v>356</v>
      </c>
      <c r="I25" s="856" t="s">
        <v>356</v>
      </c>
      <c r="J25" s="856" t="s">
        <v>356</v>
      </c>
      <c r="K25" s="838" t="s">
        <v>356</v>
      </c>
      <c r="L25" s="838" t="s">
        <v>356</v>
      </c>
      <c r="M25" s="838" t="s">
        <v>356</v>
      </c>
      <c r="N25" s="838" t="s">
        <v>356</v>
      </c>
      <c r="O25" s="838" t="s">
        <v>356</v>
      </c>
      <c r="P25" s="838" t="s">
        <v>356</v>
      </c>
      <c r="Q25" s="838" t="s">
        <v>356</v>
      </c>
      <c r="R25" s="838" t="s">
        <v>356</v>
      </c>
      <c r="S25" s="838" t="s">
        <v>356</v>
      </c>
      <c r="T25" s="838" t="s">
        <v>356</v>
      </c>
      <c r="U25" s="838" t="s">
        <v>356</v>
      </c>
      <c r="V25" s="838" t="s">
        <v>356</v>
      </c>
      <c r="W25" s="838" t="s">
        <v>356</v>
      </c>
      <c r="X25" s="838" t="s">
        <v>356</v>
      </c>
      <c r="Y25" s="838" t="s">
        <v>356</v>
      </c>
      <c r="Z25" s="838" t="s">
        <v>356</v>
      </c>
      <c r="AA25" s="838" t="s">
        <v>356</v>
      </c>
      <c r="AB25" s="540"/>
    </row>
    <row r="26" spans="1:28">
      <c r="A26" s="131"/>
      <c r="B26" s="876" t="s">
        <v>839</v>
      </c>
      <c r="C26" s="1157" t="s">
        <v>356</v>
      </c>
      <c r="D26" s="838" t="s">
        <v>356</v>
      </c>
      <c r="E26" s="838" t="s">
        <v>356</v>
      </c>
      <c r="F26" s="838" t="s">
        <v>356</v>
      </c>
      <c r="G26" s="838" t="s">
        <v>356</v>
      </c>
      <c r="H26" s="856" t="s">
        <v>356</v>
      </c>
      <c r="I26" s="856" t="s">
        <v>356</v>
      </c>
      <c r="J26" s="856" t="s">
        <v>356</v>
      </c>
      <c r="K26" s="838" t="s">
        <v>356</v>
      </c>
      <c r="L26" s="838" t="s">
        <v>356</v>
      </c>
      <c r="M26" s="838" t="s">
        <v>356</v>
      </c>
      <c r="N26" s="838" t="s">
        <v>356</v>
      </c>
      <c r="O26" s="838" t="s">
        <v>356</v>
      </c>
      <c r="P26" s="838" t="s">
        <v>356</v>
      </c>
      <c r="Q26" s="838" t="s">
        <v>356</v>
      </c>
      <c r="R26" s="838" t="s">
        <v>356</v>
      </c>
      <c r="S26" s="838" t="s">
        <v>356</v>
      </c>
      <c r="T26" s="838" t="s">
        <v>356</v>
      </c>
      <c r="U26" s="838" t="s">
        <v>356</v>
      </c>
      <c r="V26" s="838" t="s">
        <v>356</v>
      </c>
      <c r="W26" s="838" t="s">
        <v>356</v>
      </c>
      <c r="X26" s="838" t="s">
        <v>356</v>
      </c>
      <c r="Y26" s="838" t="s">
        <v>356</v>
      </c>
      <c r="Z26" s="838" t="s">
        <v>356</v>
      </c>
      <c r="AA26" s="838" t="s">
        <v>356</v>
      </c>
      <c r="AB26" s="540"/>
    </row>
    <row r="27" spans="1:28" ht="25.5" customHeight="1">
      <c r="A27" s="131"/>
      <c r="B27" s="877" t="s">
        <v>840</v>
      </c>
      <c r="C27" s="1156" t="s">
        <v>356</v>
      </c>
      <c r="D27" s="838" t="s">
        <v>356</v>
      </c>
      <c r="E27" s="838" t="s">
        <v>356</v>
      </c>
      <c r="F27" s="838" t="s">
        <v>356</v>
      </c>
      <c r="G27" s="838" t="s">
        <v>356</v>
      </c>
      <c r="H27" s="838" t="s">
        <v>356</v>
      </c>
      <c r="I27" s="838" t="s">
        <v>356</v>
      </c>
      <c r="J27" s="838" t="s">
        <v>356</v>
      </c>
      <c r="K27" s="838" t="s">
        <v>356</v>
      </c>
      <c r="L27" s="838" t="s">
        <v>356</v>
      </c>
      <c r="M27" s="838" t="s">
        <v>356</v>
      </c>
      <c r="N27" s="838" t="s">
        <v>356</v>
      </c>
      <c r="O27" s="838" t="s">
        <v>356</v>
      </c>
      <c r="P27" s="838" t="s">
        <v>356</v>
      </c>
      <c r="Q27" s="838" t="s">
        <v>356</v>
      </c>
      <c r="R27" s="838" t="s">
        <v>356</v>
      </c>
      <c r="S27" s="838" t="s">
        <v>356</v>
      </c>
      <c r="T27" s="838" t="s">
        <v>356</v>
      </c>
      <c r="U27" s="838" t="s">
        <v>356</v>
      </c>
      <c r="V27" s="838" t="s">
        <v>356</v>
      </c>
      <c r="W27" s="838" t="s">
        <v>356</v>
      </c>
      <c r="X27" s="838" t="s">
        <v>356</v>
      </c>
      <c r="Y27" s="838" t="s">
        <v>356</v>
      </c>
      <c r="Z27" s="838" t="s">
        <v>356</v>
      </c>
      <c r="AA27" s="838" t="s">
        <v>356</v>
      </c>
      <c r="AB27" s="540"/>
    </row>
    <row r="28" spans="1:28">
      <c r="A28" s="131"/>
      <c r="B28" s="876" t="s">
        <v>841</v>
      </c>
      <c r="C28" s="1156" t="s">
        <v>356</v>
      </c>
      <c r="D28" s="838" t="s">
        <v>356</v>
      </c>
      <c r="E28" s="838" t="s">
        <v>356</v>
      </c>
      <c r="F28" s="838" t="s">
        <v>356</v>
      </c>
      <c r="G28" s="838" t="s">
        <v>356</v>
      </c>
      <c r="H28" s="838" t="s">
        <v>356</v>
      </c>
      <c r="I28" s="838" t="s">
        <v>356</v>
      </c>
      <c r="J28" s="838" t="s">
        <v>356</v>
      </c>
      <c r="K28" s="838" t="s">
        <v>356</v>
      </c>
      <c r="L28" s="838" t="s">
        <v>356</v>
      </c>
      <c r="M28" s="838" t="s">
        <v>356</v>
      </c>
      <c r="N28" s="838" t="s">
        <v>356</v>
      </c>
      <c r="O28" s="838" t="s">
        <v>356</v>
      </c>
      <c r="P28" s="838" t="s">
        <v>356</v>
      </c>
      <c r="Q28" s="838" t="s">
        <v>356</v>
      </c>
      <c r="R28" s="838" t="s">
        <v>356</v>
      </c>
      <c r="S28" s="838" t="s">
        <v>356</v>
      </c>
      <c r="T28" s="838" t="s">
        <v>356</v>
      </c>
      <c r="U28" s="838" t="s">
        <v>356</v>
      </c>
      <c r="V28" s="838" t="s">
        <v>356</v>
      </c>
      <c r="W28" s="838" t="s">
        <v>356</v>
      </c>
      <c r="X28" s="838" t="s">
        <v>356</v>
      </c>
      <c r="Y28" s="838" t="s">
        <v>356</v>
      </c>
      <c r="Z28" s="838" t="s">
        <v>356</v>
      </c>
      <c r="AA28" s="838" t="s">
        <v>356</v>
      </c>
      <c r="AB28" s="540"/>
    </row>
    <row r="29" spans="1:28">
      <c r="A29" s="131"/>
      <c r="B29" s="875" t="s">
        <v>842</v>
      </c>
      <c r="C29" s="1156" t="s">
        <v>356</v>
      </c>
      <c r="D29" s="838" t="s">
        <v>356</v>
      </c>
      <c r="E29" s="838" t="s">
        <v>356</v>
      </c>
      <c r="F29" s="838" t="s">
        <v>356</v>
      </c>
      <c r="G29" s="838" t="s">
        <v>356</v>
      </c>
      <c r="H29" s="838" t="s">
        <v>356</v>
      </c>
      <c r="I29" s="838" t="s">
        <v>356</v>
      </c>
      <c r="J29" s="838" t="s">
        <v>356</v>
      </c>
      <c r="K29" s="838" t="s">
        <v>356</v>
      </c>
      <c r="L29" s="838" t="s">
        <v>356</v>
      </c>
      <c r="M29" s="838" t="s">
        <v>356</v>
      </c>
      <c r="N29" s="838" t="s">
        <v>356</v>
      </c>
      <c r="O29" s="838" t="s">
        <v>356</v>
      </c>
      <c r="P29" s="838" t="s">
        <v>356</v>
      </c>
      <c r="Q29" s="838" t="s">
        <v>356</v>
      </c>
      <c r="R29" s="838" t="s">
        <v>356</v>
      </c>
      <c r="S29" s="838" t="s">
        <v>356</v>
      </c>
      <c r="T29" s="838" t="s">
        <v>356</v>
      </c>
      <c r="U29" s="838" t="s">
        <v>356</v>
      </c>
      <c r="V29" s="838" t="s">
        <v>356</v>
      </c>
      <c r="W29" s="838" t="s">
        <v>356</v>
      </c>
      <c r="X29" s="838" t="s">
        <v>356</v>
      </c>
      <c r="Y29" s="838" t="s">
        <v>356</v>
      </c>
      <c r="Z29" s="838" t="s">
        <v>356</v>
      </c>
      <c r="AA29" s="838" t="s">
        <v>356</v>
      </c>
      <c r="AB29" s="540"/>
    </row>
    <row r="30" spans="1:28">
      <c r="A30" s="131"/>
      <c r="B30" s="876" t="s">
        <v>1398</v>
      </c>
      <c r="C30" s="1156" t="s">
        <v>356</v>
      </c>
      <c r="D30" s="838" t="s">
        <v>356</v>
      </c>
      <c r="E30" s="838" t="s">
        <v>356</v>
      </c>
      <c r="F30" s="838" t="s">
        <v>356</v>
      </c>
      <c r="G30" s="838" t="s">
        <v>356</v>
      </c>
      <c r="H30" s="838" t="s">
        <v>356</v>
      </c>
      <c r="I30" s="838" t="s">
        <v>356</v>
      </c>
      <c r="J30" s="838" t="s">
        <v>356</v>
      </c>
      <c r="K30" s="838" t="s">
        <v>356</v>
      </c>
      <c r="L30" s="838" t="s">
        <v>356</v>
      </c>
      <c r="M30" s="838" t="s">
        <v>356</v>
      </c>
      <c r="N30" s="838" t="s">
        <v>356</v>
      </c>
      <c r="O30" s="838" t="s">
        <v>356</v>
      </c>
      <c r="P30" s="838" t="s">
        <v>356</v>
      </c>
      <c r="Q30" s="838" t="s">
        <v>356</v>
      </c>
      <c r="R30" s="838" t="s">
        <v>356</v>
      </c>
      <c r="S30" s="838" t="s">
        <v>356</v>
      </c>
      <c r="T30" s="838" t="s">
        <v>356</v>
      </c>
      <c r="U30" s="838" t="s">
        <v>356</v>
      </c>
      <c r="V30" s="838" t="s">
        <v>356</v>
      </c>
      <c r="W30" s="838" t="s">
        <v>356</v>
      </c>
      <c r="X30" s="838" t="s">
        <v>356</v>
      </c>
      <c r="Y30" s="838" t="s">
        <v>356</v>
      </c>
      <c r="Z30" s="838" t="s">
        <v>356</v>
      </c>
      <c r="AA30" s="838" t="s">
        <v>356</v>
      </c>
      <c r="AB30" s="540"/>
    </row>
    <row r="31" spans="1:28">
      <c r="A31" s="131"/>
      <c r="B31" s="876" t="s">
        <v>1399</v>
      </c>
      <c r="C31" s="1156" t="s">
        <v>356</v>
      </c>
      <c r="D31" s="838" t="s">
        <v>356</v>
      </c>
      <c r="E31" s="838" t="s">
        <v>356</v>
      </c>
      <c r="F31" s="838" t="s">
        <v>356</v>
      </c>
      <c r="G31" s="838" t="s">
        <v>356</v>
      </c>
      <c r="H31" s="838" t="s">
        <v>356</v>
      </c>
      <c r="I31" s="838" t="s">
        <v>356</v>
      </c>
      <c r="J31" s="838" t="s">
        <v>356</v>
      </c>
      <c r="K31" s="838" t="s">
        <v>356</v>
      </c>
      <c r="L31" s="838" t="s">
        <v>356</v>
      </c>
      <c r="M31" s="838" t="s">
        <v>356</v>
      </c>
      <c r="N31" s="838" t="s">
        <v>356</v>
      </c>
      <c r="O31" s="838" t="s">
        <v>356</v>
      </c>
      <c r="P31" s="838" t="s">
        <v>356</v>
      </c>
      <c r="Q31" s="838" t="s">
        <v>356</v>
      </c>
      <c r="R31" s="838" t="s">
        <v>356</v>
      </c>
      <c r="S31" s="838" t="s">
        <v>356</v>
      </c>
      <c r="T31" s="838" t="s">
        <v>356</v>
      </c>
      <c r="U31" s="838" t="s">
        <v>356</v>
      </c>
      <c r="V31" s="838" t="s">
        <v>356</v>
      </c>
      <c r="W31" s="838" t="s">
        <v>356</v>
      </c>
      <c r="X31" s="838" t="s">
        <v>356</v>
      </c>
      <c r="Y31" s="838" t="s">
        <v>356</v>
      </c>
      <c r="Z31" s="838" t="s">
        <v>356</v>
      </c>
      <c r="AA31" s="838" t="s">
        <v>356</v>
      </c>
      <c r="AB31" s="540"/>
    </row>
    <row r="32" spans="1:28">
      <c r="A32" s="131"/>
      <c r="B32" s="876" t="s">
        <v>843</v>
      </c>
      <c r="C32" s="1156" t="s">
        <v>356</v>
      </c>
      <c r="D32" s="838" t="s">
        <v>356</v>
      </c>
      <c r="E32" s="838" t="s">
        <v>356</v>
      </c>
      <c r="F32" s="838" t="s">
        <v>356</v>
      </c>
      <c r="G32" s="838" t="s">
        <v>356</v>
      </c>
      <c r="H32" s="838" t="s">
        <v>356</v>
      </c>
      <c r="I32" s="838" t="s">
        <v>356</v>
      </c>
      <c r="J32" s="838" t="s">
        <v>356</v>
      </c>
      <c r="K32" s="838" t="s">
        <v>356</v>
      </c>
      <c r="L32" s="838" t="s">
        <v>356</v>
      </c>
      <c r="M32" s="838" t="s">
        <v>356</v>
      </c>
      <c r="N32" s="838" t="s">
        <v>356</v>
      </c>
      <c r="O32" s="838" t="s">
        <v>356</v>
      </c>
      <c r="P32" s="838" t="s">
        <v>356</v>
      </c>
      <c r="Q32" s="838" t="s">
        <v>356</v>
      </c>
      <c r="R32" s="838" t="s">
        <v>356</v>
      </c>
      <c r="S32" s="838" t="s">
        <v>356</v>
      </c>
      <c r="T32" s="838" t="s">
        <v>356</v>
      </c>
      <c r="U32" s="838" t="s">
        <v>356</v>
      </c>
      <c r="V32" s="838" t="s">
        <v>356</v>
      </c>
      <c r="W32" s="838" t="s">
        <v>356</v>
      </c>
      <c r="X32" s="838" t="s">
        <v>356</v>
      </c>
      <c r="Y32" s="838" t="s">
        <v>356</v>
      </c>
      <c r="Z32" s="838" t="s">
        <v>356</v>
      </c>
      <c r="AA32" s="838" t="s">
        <v>356</v>
      </c>
      <c r="AB32" s="540"/>
    </row>
    <row r="33" spans="1:28">
      <c r="A33" s="131"/>
      <c r="B33" s="876" t="s">
        <v>844</v>
      </c>
      <c r="C33" s="1156" t="s">
        <v>356</v>
      </c>
      <c r="D33" s="838" t="s">
        <v>356</v>
      </c>
      <c r="E33" s="838" t="s">
        <v>356</v>
      </c>
      <c r="F33" s="838" t="s">
        <v>356</v>
      </c>
      <c r="G33" s="838" t="s">
        <v>356</v>
      </c>
      <c r="H33" s="838" t="s">
        <v>356</v>
      </c>
      <c r="I33" s="838" t="s">
        <v>356</v>
      </c>
      <c r="J33" s="838" t="s">
        <v>356</v>
      </c>
      <c r="K33" s="838" t="s">
        <v>356</v>
      </c>
      <c r="L33" s="838" t="s">
        <v>356</v>
      </c>
      <c r="M33" s="838" t="s">
        <v>356</v>
      </c>
      <c r="N33" s="838" t="s">
        <v>356</v>
      </c>
      <c r="O33" s="838" t="s">
        <v>356</v>
      </c>
      <c r="P33" s="838" t="s">
        <v>356</v>
      </c>
      <c r="Q33" s="838" t="s">
        <v>356</v>
      </c>
      <c r="R33" s="838" t="s">
        <v>356</v>
      </c>
      <c r="S33" s="838" t="s">
        <v>356</v>
      </c>
      <c r="T33" s="838" t="s">
        <v>356</v>
      </c>
      <c r="U33" s="838" t="s">
        <v>356</v>
      </c>
      <c r="V33" s="838" t="s">
        <v>356</v>
      </c>
      <c r="W33" s="838" t="s">
        <v>356</v>
      </c>
      <c r="X33" s="838" t="s">
        <v>356</v>
      </c>
      <c r="Y33" s="838" t="s">
        <v>356</v>
      </c>
      <c r="Z33" s="838" t="s">
        <v>356</v>
      </c>
      <c r="AA33" s="838" t="s">
        <v>356</v>
      </c>
      <c r="AB33" s="540"/>
    </row>
    <row r="34" spans="1:28" ht="25.5" customHeight="1">
      <c r="A34" s="131"/>
      <c r="B34" s="877" t="s">
        <v>845</v>
      </c>
      <c r="C34" s="1156" t="s">
        <v>356</v>
      </c>
      <c r="D34" s="838" t="s">
        <v>356</v>
      </c>
      <c r="E34" s="838" t="s">
        <v>356</v>
      </c>
      <c r="F34" s="838" t="s">
        <v>356</v>
      </c>
      <c r="G34" s="838" t="s">
        <v>356</v>
      </c>
      <c r="H34" s="838" t="s">
        <v>356</v>
      </c>
      <c r="I34" s="838" t="s">
        <v>356</v>
      </c>
      <c r="J34" s="838" t="s">
        <v>356</v>
      </c>
      <c r="K34" s="838" t="s">
        <v>356</v>
      </c>
      <c r="L34" s="838" t="s">
        <v>356</v>
      </c>
      <c r="M34" s="838" t="s">
        <v>356</v>
      </c>
      <c r="N34" s="838" t="s">
        <v>356</v>
      </c>
      <c r="O34" s="838" t="s">
        <v>356</v>
      </c>
      <c r="P34" s="838" t="s">
        <v>356</v>
      </c>
      <c r="Q34" s="838" t="s">
        <v>356</v>
      </c>
      <c r="R34" s="838" t="s">
        <v>356</v>
      </c>
      <c r="S34" s="838" t="s">
        <v>356</v>
      </c>
      <c r="T34" s="838" t="s">
        <v>356</v>
      </c>
      <c r="U34" s="838" t="s">
        <v>356</v>
      </c>
      <c r="V34" s="838" t="s">
        <v>356</v>
      </c>
      <c r="W34" s="838" t="s">
        <v>356</v>
      </c>
      <c r="X34" s="838" t="s">
        <v>356</v>
      </c>
      <c r="Y34" s="838" t="s">
        <v>356</v>
      </c>
      <c r="Z34" s="838" t="s">
        <v>356</v>
      </c>
      <c r="AA34" s="838" t="s">
        <v>356</v>
      </c>
      <c r="AB34" s="540"/>
    </row>
    <row r="35" spans="1:28">
      <c r="A35" s="131"/>
      <c r="B35" s="876" t="s">
        <v>846</v>
      </c>
      <c r="C35" s="1156" t="s">
        <v>356</v>
      </c>
      <c r="D35" s="838" t="s">
        <v>356</v>
      </c>
      <c r="E35" s="838" t="s">
        <v>356</v>
      </c>
      <c r="F35" s="838" t="s">
        <v>356</v>
      </c>
      <c r="G35" s="838" t="s">
        <v>356</v>
      </c>
      <c r="H35" s="838" t="s">
        <v>356</v>
      </c>
      <c r="I35" s="838" t="s">
        <v>356</v>
      </c>
      <c r="J35" s="838" t="s">
        <v>356</v>
      </c>
      <c r="K35" s="838" t="s">
        <v>356</v>
      </c>
      <c r="L35" s="838" t="s">
        <v>356</v>
      </c>
      <c r="M35" s="838" t="s">
        <v>356</v>
      </c>
      <c r="N35" s="838" t="s">
        <v>356</v>
      </c>
      <c r="O35" s="838" t="s">
        <v>356</v>
      </c>
      <c r="P35" s="838" t="s">
        <v>356</v>
      </c>
      <c r="Q35" s="838" t="s">
        <v>356</v>
      </c>
      <c r="R35" s="838" t="s">
        <v>356</v>
      </c>
      <c r="S35" s="838" t="s">
        <v>356</v>
      </c>
      <c r="T35" s="838" t="s">
        <v>356</v>
      </c>
      <c r="U35" s="838" t="s">
        <v>356</v>
      </c>
      <c r="V35" s="838" t="s">
        <v>356</v>
      </c>
      <c r="W35" s="838" t="s">
        <v>356</v>
      </c>
      <c r="X35" s="838" t="s">
        <v>356</v>
      </c>
      <c r="Y35" s="838" t="s">
        <v>356</v>
      </c>
      <c r="Z35" s="838" t="s">
        <v>356</v>
      </c>
      <c r="AA35" s="838" t="s">
        <v>356</v>
      </c>
      <c r="AB35" s="540"/>
    </row>
    <row r="36" spans="1:28">
      <c r="A36" s="131"/>
      <c r="B36" s="872" t="s">
        <v>1400</v>
      </c>
      <c r="C36" s="1156" t="s">
        <v>356</v>
      </c>
      <c r="D36" s="838" t="s">
        <v>356</v>
      </c>
      <c r="E36" s="838" t="s">
        <v>356</v>
      </c>
      <c r="F36" s="838" t="s">
        <v>356</v>
      </c>
      <c r="G36" s="838" t="s">
        <v>356</v>
      </c>
      <c r="H36" s="838" t="s">
        <v>356</v>
      </c>
      <c r="I36" s="838" t="s">
        <v>356</v>
      </c>
      <c r="J36" s="838" t="s">
        <v>356</v>
      </c>
      <c r="K36" s="838" t="s">
        <v>356</v>
      </c>
      <c r="L36" s="838" t="s">
        <v>356</v>
      </c>
      <c r="M36" s="838" t="s">
        <v>356</v>
      </c>
      <c r="N36" s="838" t="s">
        <v>356</v>
      </c>
      <c r="O36" s="838" t="s">
        <v>356</v>
      </c>
      <c r="P36" s="838" t="s">
        <v>356</v>
      </c>
      <c r="Q36" s="838" t="s">
        <v>356</v>
      </c>
      <c r="R36" s="838" t="s">
        <v>356</v>
      </c>
      <c r="S36" s="838" t="s">
        <v>356</v>
      </c>
      <c r="T36" s="838" t="s">
        <v>356</v>
      </c>
      <c r="U36" s="838" t="s">
        <v>356</v>
      </c>
      <c r="V36" s="838" t="s">
        <v>356</v>
      </c>
      <c r="W36" s="838" t="s">
        <v>356</v>
      </c>
      <c r="X36" s="838" t="s">
        <v>356</v>
      </c>
      <c r="Y36" s="838" t="s">
        <v>356</v>
      </c>
      <c r="Z36" s="838" t="s">
        <v>356</v>
      </c>
      <c r="AA36" s="838" t="s">
        <v>356</v>
      </c>
      <c r="AB36" s="540"/>
    </row>
    <row r="37" spans="1:28">
      <c r="A37" s="131"/>
      <c r="B37" s="873" t="s">
        <v>1401</v>
      </c>
      <c r="C37" s="1157" t="s">
        <v>356</v>
      </c>
      <c r="D37" s="838" t="s">
        <v>356</v>
      </c>
      <c r="E37" s="838" t="s">
        <v>356</v>
      </c>
      <c r="F37" s="838" t="s">
        <v>356</v>
      </c>
      <c r="G37" s="838" t="s">
        <v>356</v>
      </c>
      <c r="H37" s="856" t="s">
        <v>356</v>
      </c>
      <c r="I37" s="856" t="s">
        <v>356</v>
      </c>
      <c r="J37" s="856" t="s">
        <v>356</v>
      </c>
      <c r="K37" s="838" t="s">
        <v>356</v>
      </c>
      <c r="L37" s="838" t="s">
        <v>356</v>
      </c>
      <c r="M37" s="838" t="s">
        <v>356</v>
      </c>
      <c r="N37" s="838" t="s">
        <v>356</v>
      </c>
      <c r="O37" s="838" t="s">
        <v>356</v>
      </c>
      <c r="P37" s="838" t="s">
        <v>356</v>
      </c>
      <c r="Q37" s="838" t="s">
        <v>356</v>
      </c>
      <c r="R37" s="838" t="s">
        <v>356</v>
      </c>
      <c r="S37" s="838" t="s">
        <v>356</v>
      </c>
      <c r="T37" s="838" t="s">
        <v>356</v>
      </c>
      <c r="U37" s="838" t="s">
        <v>356</v>
      </c>
      <c r="V37" s="838" t="s">
        <v>356</v>
      </c>
      <c r="W37" s="838" t="s">
        <v>356</v>
      </c>
      <c r="X37" s="838" t="s">
        <v>356</v>
      </c>
      <c r="Y37" s="838" t="s">
        <v>356</v>
      </c>
      <c r="Z37" s="838" t="s">
        <v>356</v>
      </c>
      <c r="AA37" s="838" t="s">
        <v>356</v>
      </c>
      <c r="AB37" s="540"/>
    </row>
    <row r="38" spans="1:28">
      <c r="A38" s="131"/>
      <c r="B38" s="874" t="s">
        <v>847</v>
      </c>
      <c r="C38" s="1156" t="s">
        <v>356</v>
      </c>
      <c r="D38" s="838" t="s">
        <v>356</v>
      </c>
      <c r="E38" s="838" t="s">
        <v>356</v>
      </c>
      <c r="F38" s="838" t="s">
        <v>356</v>
      </c>
      <c r="G38" s="838" t="s">
        <v>356</v>
      </c>
      <c r="H38" s="838" t="s">
        <v>356</v>
      </c>
      <c r="I38" s="838" t="s">
        <v>356</v>
      </c>
      <c r="J38" s="838" t="s">
        <v>356</v>
      </c>
      <c r="K38" s="838" t="s">
        <v>356</v>
      </c>
      <c r="L38" s="838" t="s">
        <v>356</v>
      </c>
      <c r="M38" s="838" t="s">
        <v>356</v>
      </c>
      <c r="N38" s="838" t="s">
        <v>356</v>
      </c>
      <c r="O38" s="838" t="s">
        <v>356</v>
      </c>
      <c r="P38" s="838" t="s">
        <v>356</v>
      </c>
      <c r="Q38" s="838" t="s">
        <v>356</v>
      </c>
      <c r="R38" s="838" t="s">
        <v>356</v>
      </c>
      <c r="S38" s="838" t="s">
        <v>356</v>
      </c>
      <c r="T38" s="838" t="s">
        <v>356</v>
      </c>
      <c r="U38" s="838" t="s">
        <v>356</v>
      </c>
      <c r="V38" s="838" t="s">
        <v>356</v>
      </c>
      <c r="W38" s="838" t="s">
        <v>356</v>
      </c>
      <c r="X38" s="838" t="s">
        <v>356</v>
      </c>
      <c r="Y38" s="838" t="s">
        <v>356</v>
      </c>
      <c r="Z38" s="838" t="s">
        <v>356</v>
      </c>
      <c r="AA38" s="838" t="s">
        <v>356</v>
      </c>
      <c r="AB38" s="540"/>
    </row>
    <row r="39" spans="1:28">
      <c r="A39" s="131"/>
      <c r="B39" s="875" t="s">
        <v>848</v>
      </c>
      <c r="C39" s="1156" t="s">
        <v>356</v>
      </c>
      <c r="D39" s="838" t="s">
        <v>356</v>
      </c>
      <c r="E39" s="838" t="s">
        <v>356</v>
      </c>
      <c r="F39" s="838" t="s">
        <v>356</v>
      </c>
      <c r="G39" s="838" t="s">
        <v>356</v>
      </c>
      <c r="H39" s="838" t="s">
        <v>356</v>
      </c>
      <c r="I39" s="838" t="s">
        <v>356</v>
      </c>
      <c r="J39" s="838" t="s">
        <v>356</v>
      </c>
      <c r="K39" s="838" t="s">
        <v>356</v>
      </c>
      <c r="L39" s="838" t="s">
        <v>356</v>
      </c>
      <c r="M39" s="838" t="s">
        <v>356</v>
      </c>
      <c r="N39" s="838" t="s">
        <v>356</v>
      </c>
      <c r="O39" s="838" t="s">
        <v>356</v>
      </c>
      <c r="P39" s="838" t="s">
        <v>356</v>
      </c>
      <c r="Q39" s="838" t="s">
        <v>356</v>
      </c>
      <c r="R39" s="838" t="s">
        <v>356</v>
      </c>
      <c r="S39" s="838" t="s">
        <v>356</v>
      </c>
      <c r="T39" s="838" t="s">
        <v>356</v>
      </c>
      <c r="U39" s="838" t="s">
        <v>356</v>
      </c>
      <c r="V39" s="838" t="s">
        <v>356</v>
      </c>
      <c r="W39" s="838" t="s">
        <v>356</v>
      </c>
      <c r="X39" s="838" t="s">
        <v>356</v>
      </c>
      <c r="Y39" s="838" t="s">
        <v>356</v>
      </c>
      <c r="Z39" s="838" t="s">
        <v>356</v>
      </c>
      <c r="AA39" s="838" t="s">
        <v>356</v>
      </c>
      <c r="AB39" s="540"/>
    </row>
    <row r="40" spans="1:28">
      <c r="A40" s="131"/>
      <c r="B40" s="875" t="s">
        <v>849</v>
      </c>
      <c r="C40" s="1156" t="s">
        <v>356</v>
      </c>
      <c r="D40" s="838" t="s">
        <v>356</v>
      </c>
      <c r="E40" s="838" t="s">
        <v>356</v>
      </c>
      <c r="F40" s="838" t="s">
        <v>356</v>
      </c>
      <c r="G40" s="838" t="s">
        <v>356</v>
      </c>
      <c r="H40" s="838" t="s">
        <v>356</v>
      </c>
      <c r="I40" s="838" t="s">
        <v>356</v>
      </c>
      <c r="J40" s="838" t="s">
        <v>356</v>
      </c>
      <c r="K40" s="838" t="s">
        <v>356</v>
      </c>
      <c r="L40" s="838" t="s">
        <v>356</v>
      </c>
      <c r="M40" s="838" t="s">
        <v>356</v>
      </c>
      <c r="N40" s="838" t="s">
        <v>356</v>
      </c>
      <c r="O40" s="838" t="s">
        <v>356</v>
      </c>
      <c r="P40" s="838" t="s">
        <v>356</v>
      </c>
      <c r="Q40" s="838" t="s">
        <v>356</v>
      </c>
      <c r="R40" s="838" t="s">
        <v>356</v>
      </c>
      <c r="S40" s="838" t="s">
        <v>356</v>
      </c>
      <c r="T40" s="838" t="s">
        <v>356</v>
      </c>
      <c r="U40" s="838" t="s">
        <v>356</v>
      </c>
      <c r="V40" s="838" t="s">
        <v>356</v>
      </c>
      <c r="W40" s="838" t="s">
        <v>356</v>
      </c>
      <c r="X40" s="838" t="s">
        <v>356</v>
      </c>
      <c r="Y40" s="838" t="s">
        <v>356</v>
      </c>
      <c r="Z40" s="838" t="s">
        <v>356</v>
      </c>
      <c r="AA40" s="838" t="s">
        <v>356</v>
      </c>
      <c r="AB40" s="540"/>
    </row>
    <row r="41" spans="1:28">
      <c r="A41" s="131"/>
      <c r="B41" s="874" t="s">
        <v>850</v>
      </c>
      <c r="C41" s="1156" t="s">
        <v>356</v>
      </c>
      <c r="D41" s="838" t="s">
        <v>356</v>
      </c>
      <c r="E41" s="838" t="s">
        <v>356</v>
      </c>
      <c r="F41" s="838" t="s">
        <v>356</v>
      </c>
      <c r="G41" s="838" t="s">
        <v>356</v>
      </c>
      <c r="H41" s="838" t="s">
        <v>356</v>
      </c>
      <c r="I41" s="838" t="s">
        <v>356</v>
      </c>
      <c r="J41" s="838" t="s">
        <v>356</v>
      </c>
      <c r="K41" s="838" t="s">
        <v>356</v>
      </c>
      <c r="L41" s="838" t="s">
        <v>356</v>
      </c>
      <c r="M41" s="838" t="s">
        <v>356</v>
      </c>
      <c r="N41" s="838" t="s">
        <v>356</v>
      </c>
      <c r="O41" s="838" t="s">
        <v>356</v>
      </c>
      <c r="P41" s="838" t="s">
        <v>356</v>
      </c>
      <c r="Q41" s="838" t="s">
        <v>356</v>
      </c>
      <c r="R41" s="838" t="s">
        <v>356</v>
      </c>
      <c r="S41" s="838" t="s">
        <v>356</v>
      </c>
      <c r="T41" s="838" t="s">
        <v>356</v>
      </c>
      <c r="U41" s="838" t="s">
        <v>356</v>
      </c>
      <c r="V41" s="838" t="s">
        <v>356</v>
      </c>
      <c r="W41" s="838" t="s">
        <v>356</v>
      </c>
      <c r="X41" s="838" t="s">
        <v>356</v>
      </c>
      <c r="Y41" s="838" t="s">
        <v>356</v>
      </c>
      <c r="Z41" s="838" t="s">
        <v>356</v>
      </c>
      <c r="AA41" s="838" t="s">
        <v>356</v>
      </c>
      <c r="AB41" s="540"/>
    </row>
    <row r="42" spans="1:28">
      <c r="A42" s="131"/>
      <c r="B42" s="874" t="s">
        <v>851</v>
      </c>
      <c r="C42" s="1156" t="s">
        <v>356</v>
      </c>
      <c r="D42" s="838" t="s">
        <v>356</v>
      </c>
      <c r="E42" s="838" t="s">
        <v>356</v>
      </c>
      <c r="F42" s="838" t="s">
        <v>356</v>
      </c>
      <c r="G42" s="838" t="s">
        <v>356</v>
      </c>
      <c r="H42" s="838" t="s">
        <v>356</v>
      </c>
      <c r="I42" s="838" t="s">
        <v>356</v>
      </c>
      <c r="J42" s="838" t="s">
        <v>356</v>
      </c>
      <c r="K42" s="838" t="s">
        <v>356</v>
      </c>
      <c r="L42" s="838" t="s">
        <v>356</v>
      </c>
      <c r="M42" s="838" t="s">
        <v>356</v>
      </c>
      <c r="N42" s="838" t="s">
        <v>356</v>
      </c>
      <c r="O42" s="838" t="s">
        <v>356</v>
      </c>
      <c r="P42" s="838" t="s">
        <v>356</v>
      </c>
      <c r="Q42" s="838" t="s">
        <v>356</v>
      </c>
      <c r="R42" s="838" t="s">
        <v>356</v>
      </c>
      <c r="S42" s="838" t="s">
        <v>356</v>
      </c>
      <c r="T42" s="838" t="s">
        <v>356</v>
      </c>
      <c r="U42" s="838" t="s">
        <v>356</v>
      </c>
      <c r="V42" s="838" t="s">
        <v>356</v>
      </c>
      <c r="W42" s="838" t="s">
        <v>356</v>
      </c>
      <c r="X42" s="838" t="s">
        <v>356</v>
      </c>
      <c r="Y42" s="838" t="s">
        <v>356</v>
      </c>
      <c r="Z42" s="838" t="s">
        <v>356</v>
      </c>
      <c r="AA42" s="838" t="s">
        <v>356</v>
      </c>
      <c r="AB42" s="540"/>
    </row>
    <row r="43" spans="1:28">
      <c r="A43" s="131"/>
      <c r="B43" s="874" t="s">
        <v>852</v>
      </c>
      <c r="C43" s="1156" t="s">
        <v>356</v>
      </c>
      <c r="D43" s="838" t="s">
        <v>356</v>
      </c>
      <c r="E43" s="838" t="s">
        <v>356</v>
      </c>
      <c r="F43" s="838" t="s">
        <v>356</v>
      </c>
      <c r="G43" s="838" t="s">
        <v>356</v>
      </c>
      <c r="H43" s="838" t="s">
        <v>356</v>
      </c>
      <c r="I43" s="838" t="s">
        <v>356</v>
      </c>
      <c r="J43" s="838" t="s">
        <v>356</v>
      </c>
      <c r="K43" s="838" t="s">
        <v>356</v>
      </c>
      <c r="L43" s="838" t="s">
        <v>356</v>
      </c>
      <c r="M43" s="838" t="s">
        <v>356</v>
      </c>
      <c r="N43" s="838" t="s">
        <v>356</v>
      </c>
      <c r="O43" s="838" t="s">
        <v>356</v>
      </c>
      <c r="P43" s="838" t="s">
        <v>356</v>
      </c>
      <c r="Q43" s="838" t="s">
        <v>356</v>
      </c>
      <c r="R43" s="838" t="s">
        <v>356</v>
      </c>
      <c r="S43" s="838" t="s">
        <v>356</v>
      </c>
      <c r="T43" s="838" t="s">
        <v>356</v>
      </c>
      <c r="U43" s="838" t="s">
        <v>356</v>
      </c>
      <c r="V43" s="838" t="s">
        <v>356</v>
      </c>
      <c r="W43" s="838" t="s">
        <v>356</v>
      </c>
      <c r="X43" s="838" t="s">
        <v>356</v>
      </c>
      <c r="Y43" s="838" t="s">
        <v>356</v>
      </c>
      <c r="Z43" s="838" t="s">
        <v>356</v>
      </c>
      <c r="AA43" s="838" t="s">
        <v>356</v>
      </c>
      <c r="AB43" s="540"/>
    </row>
    <row r="44" spans="1:28">
      <c r="A44" s="131"/>
      <c r="B44" s="875" t="s">
        <v>853</v>
      </c>
      <c r="C44" s="1156" t="s">
        <v>356</v>
      </c>
      <c r="D44" s="838" t="s">
        <v>356</v>
      </c>
      <c r="E44" s="838" t="s">
        <v>356</v>
      </c>
      <c r="F44" s="838" t="s">
        <v>356</v>
      </c>
      <c r="G44" s="838" t="s">
        <v>356</v>
      </c>
      <c r="H44" s="838" t="s">
        <v>356</v>
      </c>
      <c r="I44" s="838" t="s">
        <v>356</v>
      </c>
      <c r="J44" s="838" t="s">
        <v>356</v>
      </c>
      <c r="K44" s="838" t="s">
        <v>356</v>
      </c>
      <c r="L44" s="838" t="s">
        <v>356</v>
      </c>
      <c r="M44" s="838" t="s">
        <v>356</v>
      </c>
      <c r="N44" s="838" t="s">
        <v>356</v>
      </c>
      <c r="O44" s="838" t="s">
        <v>356</v>
      </c>
      <c r="P44" s="838" t="s">
        <v>356</v>
      </c>
      <c r="Q44" s="838" t="s">
        <v>356</v>
      </c>
      <c r="R44" s="838" t="s">
        <v>356</v>
      </c>
      <c r="S44" s="838" t="s">
        <v>356</v>
      </c>
      <c r="T44" s="838" t="s">
        <v>356</v>
      </c>
      <c r="U44" s="838" t="s">
        <v>356</v>
      </c>
      <c r="V44" s="838" t="s">
        <v>356</v>
      </c>
      <c r="W44" s="838" t="s">
        <v>356</v>
      </c>
      <c r="X44" s="838" t="s">
        <v>356</v>
      </c>
      <c r="Y44" s="838" t="s">
        <v>356</v>
      </c>
      <c r="Z44" s="838" t="s">
        <v>356</v>
      </c>
      <c r="AA44" s="838" t="s">
        <v>356</v>
      </c>
      <c r="AB44" s="540"/>
    </row>
    <row r="45" spans="1:28">
      <c r="A45" s="131"/>
      <c r="B45" s="875" t="s">
        <v>854</v>
      </c>
      <c r="C45" s="1156" t="s">
        <v>356</v>
      </c>
      <c r="D45" s="838" t="s">
        <v>356</v>
      </c>
      <c r="E45" s="838" t="s">
        <v>356</v>
      </c>
      <c r="F45" s="838" t="s">
        <v>356</v>
      </c>
      <c r="G45" s="838" t="s">
        <v>356</v>
      </c>
      <c r="H45" s="838" t="s">
        <v>356</v>
      </c>
      <c r="I45" s="838" t="s">
        <v>356</v>
      </c>
      <c r="J45" s="838" t="s">
        <v>356</v>
      </c>
      <c r="K45" s="838" t="s">
        <v>356</v>
      </c>
      <c r="L45" s="838" t="s">
        <v>356</v>
      </c>
      <c r="M45" s="838" t="s">
        <v>356</v>
      </c>
      <c r="N45" s="838" t="s">
        <v>356</v>
      </c>
      <c r="O45" s="838" t="s">
        <v>356</v>
      </c>
      <c r="P45" s="838" t="s">
        <v>356</v>
      </c>
      <c r="Q45" s="838" t="s">
        <v>356</v>
      </c>
      <c r="R45" s="838" t="s">
        <v>356</v>
      </c>
      <c r="S45" s="838" t="s">
        <v>356</v>
      </c>
      <c r="T45" s="838" t="s">
        <v>356</v>
      </c>
      <c r="U45" s="838" t="s">
        <v>356</v>
      </c>
      <c r="V45" s="838" t="s">
        <v>356</v>
      </c>
      <c r="W45" s="838" t="s">
        <v>356</v>
      </c>
      <c r="X45" s="838" t="s">
        <v>356</v>
      </c>
      <c r="Y45" s="838" t="s">
        <v>356</v>
      </c>
      <c r="Z45" s="838" t="s">
        <v>356</v>
      </c>
      <c r="AA45" s="838" t="s">
        <v>356</v>
      </c>
      <c r="AB45" s="540"/>
    </row>
    <row r="46" spans="1:28">
      <c r="A46" s="131"/>
      <c r="B46" s="874" t="s">
        <v>855</v>
      </c>
      <c r="C46" s="1156" t="s">
        <v>356</v>
      </c>
      <c r="D46" s="838" t="s">
        <v>356</v>
      </c>
      <c r="E46" s="838" t="s">
        <v>356</v>
      </c>
      <c r="F46" s="838" t="s">
        <v>356</v>
      </c>
      <c r="G46" s="838" t="s">
        <v>356</v>
      </c>
      <c r="H46" s="838" t="s">
        <v>356</v>
      </c>
      <c r="I46" s="838" t="s">
        <v>356</v>
      </c>
      <c r="J46" s="838" t="s">
        <v>356</v>
      </c>
      <c r="K46" s="838" t="s">
        <v>356</v>
      </c>
      <c r="L46" s="838" t="s">
        <v>356</v>
      </c>
      <c r="M46" s="838" t="s">
        <v>356</v>
      </c>
      <c r="N46" s="838" t="s">
        <v>356</v>
      </c>
      <c r="O46" s="838" t="s">
        <v>356</v>
      </c>
      <c r="P46" s="838" t="s">
        <v>356</v>
      </c>
      <c r="Q46" s="838" t="s">
        <v>356</v>
      </c>
      <c r="R46" s="838" t="s">
        <v>356</v>
      </c>
      <c r="S46" s="838" t="s">
        <v>356</v>
      </c>
      <c r="T46" s="838" t="s">
        <v>356</v>
      </c>
      <c r="U46" s="838" t="s">
        <v>356</v>
      </c>
      <c r="V46" s="838" t="s">
        <v>356</v>
      </c>
      <c r="W46" s="838" t="s">
        <v>356</v>
      </c>
      <c r="X46" s="838" t="s">
        <v>356</v>
      </c>
      <c r="Y46" s="838" t="s">
        <v>356</v>
      </c>
      <c r="Z46" s="838" t="s">
        <v>356</v>
      </c>
      <c r="AA46" s="838" t="s">
        <v>356</v>
      </c>
      <c r="AB46" s="540"/>
    </row>
    <row r="47" spans="1:28" ht="27">
      <c r="A47" s="546"/>
      <c r="B47" s="878" t="s">
        <v>1402</v>
      </c>
      <c r="C47" s="1156" t="s">
        <v>356</v>
      </c>
      <c r="D47" s="838" t="s">
        <v>356</v>
      </c>
      <c r="E47" s="838" t="s">
        <v>356</v>
      </c>
      <c r="F47" s="838" t="s">
        <v>356</v>
      </c>
      <c r="G47" s="838" t="s">
        <v>356</v>
      </c>
      <c r="H47" s="838" t="s">
        <v>356</v>
      </c>
      <c r="I47" s="838" t="s">
        <v>356</v>
      </c>
      <c r="J47" s="838" t="s">
        <v>356</v>
      </c>
      <c r="K47" s="838" t="s">
        <v>356</v>
      </c>
      <c r="L47" s="838" t="s">
        <v>356</v>
      </c>
      <c r="M47" s="838" t="s">
        <v>356</v>
      </c>
      <c r="N47" s="838" t="s">
        <v>356</v>
      </c>
      <c r="O47" s="838" t="s">
        <v>356</v>
      </c>
      <c r="P47" s="838" t="s">
        <v>356</v>
      </c>
      <c r="Q47" s="838" t="s">
        <v>356</v>
      </c>
      <c r="R47" s="838" t="s">
        <v>356</v>
      </c>
      <c r="S47" s="838" t="s">
        <v>356</v>
      </c>
      <c r="T47" s="838" t="s">
        <v>356</v>
      </c>
      <c r="U47" s="838" t="s">
        <v>356</v>
      </c>
      <c r="V47" s="838" t="s">
        <v>356</v>
      </c>
      <c r="W47" s="838" t="s">
        <v>356</v>
      </c>
      <c r="X47" s="838" t="s">
        <v>356</v>
      </c>
      <c r="Y47" s="838" t="s">
        <v>356</v>
      </c>
      <c r="Z47" s="838" t="s">
        <v>356</v>
      </c>
      <c r="AA47" s="838" t="s">
        <v>356</v>
      </c>
      <c r="AB47" s="540"/>
    </row>
    <row r="48" spans="1:28">
      <c r="A48" s="131"/>
      <c r="B48" s="874" t="s">
        <v>856</v>
      </c>
      <c r="C48" s="1156" t="s">
        <v>356</v>
      </c>
      <c r="D48" s="838" t="s">
        <v>356</v>
      </c>
      <c r="E48" s="838" t="s">
        <v>356</v>
      </c>
      <c r="F48" s="838" t="s">
        <v>356</v>
      </c>
      <c r="G48" s="838" t="s">
        <v>356</v>
      </c>
      <c r="H48" s="838" t="s">
        <v>356</v>
      </c>
      <c r="I48" s="838" t="s">
        <v>356</v>
      </c>
      <c r="J48" s="838" t="s">
        <v>356</v>
      </c>
      <c r="K48" s="838" t="s">
        <v>356</v>
      </c>
      <c r="L48" s="838" t="s">
        <v>356</v>
      </c>
      <c r="M48" s="838" t="s">
        <v>356</v>
      </c>
      <c r="N48" s="838" t="s">
        <v>356</v>
      </c>
      <c r="O48" s="838" t="s">
        <v>356</v>
      </c>
      <c r="P48" s="838" t="s">
        <v>356</v>
      </c>
      <c r="Q48" s="838" t="s">
        <v>356</v>
      </c>
      <c r="R48" s="838" t="s">
        <v>356</v>
      </c>
      <c r="S48" s="838" t="s">
        <v>356</v>
      </c>
      <c r="T48" s="838" t="s">
        <v>356</v>
      </c>
      <c r="U48" s="838" t="s">
        <v>356</v>
      </c>
      <c r="V48" s="838" t="s">
        <v>356</v>
      </c>
      <c r="W48" s="838" t="s">
        <v>356</v>
      </c>
      <c r="X48" s="838" t="s">
        <v>356</v>
      </c>
      <c r="Y48" s="838" t="s">
        <v>356</v>
      </c>
      <c r="Z48" s="838" t="s">
        <v>356</v>
      </c>
      <c r="AA48" s="838" t="s">
        <v>356</v>
      </c>
      <c r="AB48" s="540"/>
    </row>
    <row r="49" spans="1:28">
      <c r="A49" s="131"/>
      <c r="B49" s="874" t="s">
        <v>1403</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38" t="s">
        <v>356</v>
      </c>
      <c r="Z49" s="838" t="s">
        <v>356</v>
      </c>
      <c r="AA49" s="838" t="s">
        <v>356</v>
      </c>
      <c r="AB49" s="540"/>
    </row>
    <row r="50" spans="1:28">
      <c r="A50" s="131"/>
      <c r="B50" s="873" t="s">
        <v>857</v>
      </c>
      <c r="C50" s="1156" t="s">
        <v>356</v>
      </c>
      <c r="D50" s="838" t="s">
        <v>356</v>
      </c>
      <c r="E50" s="838" t="s">
        <v>356</v>
      </c>
      <c r="F50" s="838" t="s">
        <v>356</v>
      </c>
      <c r="G50" s="838" t="s">
        <v>356</v>
      </c>
      <c r="H50" s="838" t="s">
        <v>356</v>
      </c>
      <c r="I50" s="838" t="s">
        <v>356</v>
      </c>
      <c r="J50" s="838" t="s">
        <v>356</v>
      </c>
      <c r="K50" s="838" t="s">
        <v>356</v>
      </c>
      <c r="L50" s="838" t="s">
        <v>356</v>
      </c>
      <c r="M50" s="838" t="s">
        <v>356</v>
      </c>
      <c r="N50" s="838" t="s">
        <v>356</v>
      </c>
      <c r="O50" s="838" t="s">
        <v>356</v>
      </c>
      <c r="P50" s="838" t="s">
        <v>356</v>
      </c>
      <c r="Q50" s="838" t="s">
        <v>356</v>
      </c>
      <c r="R50" s="838" t="s">
        <v>356</v>
      </c>
      <c r="S50" s="838" t="s">
        <v>356</v>
      </c>
      <c r="T50" s="838" t="s">
        <v>356</v>
      </c>
      <c r="U50" s="838" t="s">
        <v>356</v>
      </c>
      <c r="V50" s="838" t="s">
        <v>356</v>
      </c>
      <c r="W50" s="838" t="s">
        <v>356</v>
      </c>
      <c r="X50" s="838" t="s">
        <v>356</v>
      </c>
      <c r="Y50" s="838" t="s">
        <v>356</v>
      </c>
      <c r="Z50" s="838" t="s">
        <v>356</v>
      </c>
      <c r="AA50" s="838" t="s">
        <v>356</v>
      </c>
      <c r="AB50" s="540"/>
    </row>
    <row r="51" spans="1:28">
      <c r="A51" s="131"/>
      <c r="B51" s="874" t="s">
        <v>858</v>
      </c>
      <c r="C51" s="1156" t="s">
        <v>356</v>
      </c>
      <c r="D51" s="838" t="s">
        <v>356</v>
      </c>
      <c r="E51" s="838" t="s">
        <v>356</v>
      </c>
      <c r="F51" s="838" t="s">
        <v>356</v>
      </c>
      <c r="G51" s="838" t="s">
        <v>356</v>
      </c>
      <c r="H51" s="838" t="s">
        <v>356</v>
      </c>
      <c r="I51" s="838" t="s">
        <v>356</v>
      </c>
      <c r="J51" s="838" t="s">
        <v>356</v>
      </c>
      <c r="K51" s="838" t="s">
        <v>356</v>
      </c>
      <c r="L51" s="838" t="s">
        <v>356</v>
      </c>
      <c r="M51" s="838" t="s">
        <v>356</v>
      </c>
      <c r="N51" s="838" t="s">
        <v>356</v>
      </c>
      <c r="O51" s="838" t="s">
        <v>356</v>
      </c>
      <c r="P51" s="838" t="s">
        <v>356</v>
      </c>
      <c r="Q51" s="838" t="s">
        <v>356</v>
      </c>
      <c r="R51" s="838" t="s">
        <v>356</v>
      </c>
      <c r="S51" s="838" t="s">
        <v>356</v>
      </c>
      <c r="T51" s="838" t="s">
        <v>356</v>
      </c>
      <c r="U51" s="838" t="s">
        <v>356</v>
      </c>
      <c r="V51" s="838" t="s">
        <v>356</v>
      </c>
      <c r="W51" s="838" t="s">
        <v>356</v>
      </c>
      <c r="X51" s="838" t="s">
        <v>356</v>
      </c>
      <c r="Y51" s="838" t="s">
        <v>356</v>
      </c>
      <c r="Z51" s="838" t="s">
        <v>356</v>
      </c>
      <c r="AA51" s="838" t="s">
        <v>356</v>
      </c>
      <c r="AB51" s="540"/>
    </row>
    <row r="52" spans="1:28">
      <c r="A52" s="131"/>
      <c r="B52" s="874" t="s">
        <v>859</v>
      </c>
      <c r="C52" s="1156" t="s">
        <v>356</v>
      </c>
      <c r="D52" s="838" t="s">
        <v>356</v>
      </c>
      <c r="E52" s="838" t="s">
        <v>356</v>
      </c>
      <c r="F52" s="838" t="s">
        <v>356</v>
      </c>
      <c r="G52" s="838" t="s">
        <v>356</v>
      </c>
      <c r="H52" s="838" t="s">
        <v>356</v>
      </c>
      <c r="I52" s="838" t="s">
        <v>356</v>
      </c>
      <c r="J52" s="838" t="s">
        <v>356</v>
      </c>
      <c r="K52" s="838" t="s">
        <v>356</v>
      </c>
      <c r="L52" s="838" t="s">
        <v>356</v>
      </c>
      <c r="M52" s="838" t="s">
        <v>356</v>
      </c>
      <c r="N52" s="838" t="s">
        <v>356</v>
      </c>
      <c r="O52" s="838" t="s">
        <v>356</v>
      </c>
      <c r="P52" s="838" t="s">
        <v>356</v>
      </c>
      <c r="Q52" s="838" t="s">
        <v>356</v>
      </c>
      <c r="R52" s="838" t="s">
        <v>356</v>
      </c>
      <c r="S52" s="838" t="s">
        <v>356</v>
      </c>
      <c r="T52" s="838" t="s">
        <v>356</v>
      </c>
      <c r="U52" s="838" t="s">
        <v>356</v>
      </c>
      <c r="V52" s="838" t="s">
        <v>356</v>
      </c>
      <c r="W52" s="838" t="s">
        <v>356</v>
      </c>
      <c r="X52" s="838" t="s">
        <v>356</v>
      </c>
      <c r="Y52" s="838" t="s">
        <v>356</v>
      </c>
      <c r="Z52" s="838" t="s">
        <v>356</v>
      </c>
      <c r="AA52" s="838" t="s">
        <v>356</v>
      </c>
      <c r="AB52" s="540"/>
    </row>
    <row r="53" spans="1:28">
      <c r="A53" s="131"/>
      <c r="B53" s="873" t="s">
        <v>860</v>
      </c>
      <c r="C53" s="1156" t="s">
        <v>356</v>
      </c>
      <c r="D53" s="838" t="s">
        <v>356</v>
      </c>
      <c r="E53" s="838" t="s">
        <v>356</v>
      </c>
      <c r="F53" s="838" t="s">
        <v>356</v>
      </c>
      <c r="G53" s="838" t="s">
        <v>356</v>
      </c>
      <c r="H53" s="838" t="s">
        <v>356</v>
      </c>
      <c r="I53" s="838" t="s">
        <v>356</v>
      </c>
      <c r="J53" s="838" t="s">
        <v>356</v>
      </c>
      <c r="K53" s="838" t="s">
        <v>356</v>
      </c>
      <c r="L53" s="838" t="s">
        <v>356</v>
      </c>
      <c r="M53" s="838" t="s">
        <v>356</v>
      </c>
      <c r="N53" s="838" t="s">
        <v>356</v>
      </c>
      <c r="O53" s="838" t="s">
        <v>356</v>
      </c>
      <c r="P53" s="838" t="s">
        <v>356</v>
      </c>
      <c r="Q53" s="838" t="s">
        <v>356</v>
      </c>
      <c r="R53" s="838" t="s">
        <v>356</v>
      </c>
      <c r="S53" s="838" t="s">
        <v>356</v>
      </c>
      <c r="T53" s="838" t="s">
        <v>356</v>
      </c>
      <c r="U53" s="838" t="s">
        <v>356</v>
      </c>
      <c r="V53" s="838" t="s">
        <v>356</v>
      </c>
      <c r="W53" s="838" t="s">
        <v>356</v>
      </c>
      <c r="X53" s="838" t="s">
        <v>356</v>
      </c>
      <c r="Y53" s="838" t="s">
        <v>356</v>
      </c>
      <c r="Z53" s="838" t="s">
        <v>356</v>
      </c>
      <c r="AA53" s="838" t="s">
        <v>356</v>
      </c>
      <c r="AB53" s="540"/>
    </row>
    <row r="54" spans="1:28">
      <c r="A54" s="131"/>
      <c r="B54" s="874" t="s">
        <v>861</v>
      </c>
      <c r="C54" s="1156" t="s">
        <v>356</v>
      </c>
      <c r="D54" s="838" t="s">
        <v>356</v>
      </c>
      <c r="E54" s="838" t="s">
        <v>356</v>
      </c>
      <c r="F54" s="838" t="s">
        <v>356</v>
      </c>
      <c r="G54" s="838" t="s">
        <v>356</v>
      </c>
      <c r="H54" s="838" t="s">
        <v>356</v>
      </c>
      <c r="I54" s="838" t="s">
        <v>356</v>
      </c>
      <c r="J54" s="838" t="s">
        <v>356</v>
      </c>
      <c r="K54" s="838" t="s">
        <v>356</v>
      </c>
      <c r="L54" s="838" t="s">
        <v>356</v>
      </c>
      <c r="M54" s="838" t="s">
        <v>356</v>
      </c>
      <c r="N54" s="838" t="s">
        <v>356</v>
      </c>
      <c r="O54" s="838" t="s">
        <v>356</v>
      </c>
      <c r="P54" s="838" t="s">
        <v>356</v>
      </c>
      <c r="Q54" s="838" t="s">
        <v>356</v>
      </c>
      <c r="R54" s="838" t="s">
        <v>356</v>
      </c>
      <c r="S54" s="838" t="s">
        <v>356</v>
      </c>
      <c r="T54" s="838" t="s">
        <v>356</v>
      </c>
      <c r="U54" s="838" t="s">
        <v>356</v>
      </c>
      <c r="V54" s="838" t="s">
        <v>356</v>
      </c>
      <c r="W54" s="838" t="s">
        <v>356</v>
      </c>
      <c r="X54" s="838" t="s">
        <v>356</v>
      </c>
      <c r="Y54" s="838" t="s">
        <v>356</v>
      </c>
      <c r="Z54" s="838" t="s">
        <v>356</v>
      </c>
      <c r="AA54" s="838" t="s">
        <v>356</v>
      </c>
      <c r="AB54" s="540"/>
    </row>
    <row r="55" spans="1:28">
      <c r="A55" s="131"/>
      <c r="B55" s="874" t="s">
        <v>862</v>
      </c>
      <c r="C55" s="1156" t="s">
        <v>356</v>
      </c>
      <c r="D55" s="838" t="s">
        <v>356</v>
      </c>
      <c r="E55" s="838" t="s">
        <v>356</v>
      </c>
      <c r="F55" s="838" t="s">
        <v>356</v>
      </c>
      <c r="G55" s="838" t="s">
        <v>356</v>
      </c>
      <c r="H55" s="838" t="s">
        <v>356</v>
      </c>
      <c r="I55" s="838" t="s">
        <v>356</v>
      </c>
      <c r="J55" s="838" t="s">
        <v>356</v>
      </c>
      <c r="K55" s="838" t="s">
        <v>356</v>
      </c>
      <c r="L55" s="838" t="s">
        <v>356</v>
      </c>
      <c r="M55" s="838" t="s">
        <v>356</v>
      </c>
      <c r="N55" s="838" t="s">
        <v>356</v>
      </c>
      <c r="O55" s="838" t="s">
        <v>356</v>
      </c>
      <c r="P55" s="838" t="s">
        <v>356</v>
      </c>
      <c r="Q55" s="838" t="s">
        <v>356</v>
      </c>
      <c r="R55" s="838" t="s">
        <v>356</v>
      </c>
      <c r="S55" s="838" t="s">
        <v>356</v>
      </c>
      <c r="T55" s="838" t="s">
        <v>356</v>
      </c>
      <c r="U55" s="838" t="s">
        <v>356</v>
      </c>
      <c r="V55" s="838" t="s">
        <v>356</v>
      </c>
      <c r="W55" s="838" t="s">
        <v>356</v>
      </c>
      <c r="X55" s="838" t="s">
        <v>356</v>
      </c>
      <c r="Y55" s="838" t="s">
        <v>356</v>
      </c>
      <c r="Z55" s="838" t="s">
        <v>356</v>
      </c>
      <c r="AA55" s="838"/>
      <c r="AB55" s="540"/>
    </row>
    <row r="56" spans="1:28">
      <c r="A56" s="538"/>
      <c r="B56" s="870" t="s">
        <v>1404</v>
      </c>
      <c r="C56" s="1156">
        <v>31330.506400000002</v>
      </c>
      <c r="D56" s="838">
        <v>30847.347500000003</v>
      </c>
      <c r="E56" s="838">
        <v>31391.603599999999</v>
      </c>
      <c r="F56" s="838">
        <v>29621.257999999998</v>
      </c>
      <c r="G56" s="838">
        <v>28721.825100000002</v>
      </c>
      <c r="H56" s="838">
        <v>30078.982200000002</v>
      </c>
      <c r="I56" s="838">
        <v>29840.837200000002</v>
      </c>
      <c r="J56" s="838">
        <v>30906.8776</v>
      </c>
      <c r="K56" s="838">
        <v>27906.708000000002</v>
      </c>
      <c r="L56" s="838">
        <v>27932.374</v>
      </c>
      <c r="M56" s="838">
        <v>26649.599399999999</v>
      </c>
      <c r="N56" s="838">
        <v>26275.930100000001</v>
      </c>
      <c r="O56" s="838">
        <v>26310.036200000002</v>
      </c>
      <c r="P56" s="838">
        <v>23035.941500000001</v>
      </c>
      <c r="Q56" s="838">
        <v>24380.5877</v>
      </c>
      <c r="R56" s="838">
        <v>23880.246200000001</v>
      </c>
      <c r="S56" s="838">
        <v>25978.251900000003</v>
      </c>
      <c r="T56" s="838">
        <v>22978.6983</v>
      </c>
      <c r="U56" s="838">
        <v>23226.081400000003</v>
      </c>
      <c r="V56" s="838">
        <v>24192.314999999999</v>
      </c>
      <c r="W56" s="838">
        <v>22647.001899999999</v>
      </c>
      <c r="X56" s="838">
        <v>21898.131282884537</v>
      </c>
      <c r="Y56" s="838">
        <v>22629.45924821667</v>
      </c>
      <c r="Z56" s="838">
        <v>22629.45924821667</v>
      </c>
      <c r="AA56" s="838">
        <v>927.37260000000003</v>
      </c>
      <c r="AB56" s="540"/>
    </row>
    <row r="57" spans="1:28" s="551" customFormat="1">
      <c r="A57" s="549"/>
      <c r="B57" s="872" t="s">
        <v>1405</v>
      </c>
      <c r="C57" s="1156">
        <v>31330.506400000002</v>
      </c>
      <c r="D57" s="838">
        <v>30847.347500000003</v>
      </c>
      <c r="E57" s="838">
        <v>31391.603599999999</v>
      </c>
      <c r="F57" s="838">
        <v>29621.257999999998</v>
      </c>
      <c r="G57" s="838">
        <v>28721.825100000002</v>
      </c>
      <c r="H57" s="838">
        <v>30078.982200000002</v>
      </c>
      <c r="I57" s="838">
        <v>29840.837200000002</v>
      </c>
      <c r="J57" s="838">
        <v>30906.8776</v>
      </c>
      <c r="K57" s="838">
        <v>27906.708000000002</v>
      </c>
      <c r="L57" s="838">
        <v>27932.374</v>
      </c>
      <c r="M57" s="838">
        <v>26649.599399999999</v>
      </c>
      <c r="N57" s="838">
        <v>26275.930100000001</v>
      </c>
      <c r="O57" s="838">
        <v>26310.036200000002</v>
      </c>
      <c r="P57" s="838">
        <v>23035.941500000001</v>
      </c>
      <c r="Q57" s="838">
        <v>24380.5877</v>
      </c>
      <c r="R57" s="838">
        <v>23880.246200000001</v>
      </c>
      <c r="S57" s="838">
        <v>25978.251900000003</v>
      </c>
      <c r="T57" s="838">
        <v>22978.6983</v>
      </c>
      <c r="U57" s="838">
        <v>23226.081400000003</v>
      </c>
      <c r="V57" s="838">
        <v>24192.314999999999</v>
      </c>
      <c r="W57" s="838">
        <v>22647.001899999999</v>
      </c>
      <c r="X57" s="838">
        <v>21898.131300000001</v>
      </c>
      <c r="Y57" s="838">
        <v>22629.459200000001</v>
      </c>
      <c r="Z57" s="838">
        <v>22713.002199999999</v>
      </c>
      <c r="AA57" s="838">
        <v>927.37260000000003</v>
      </c>
      <c r="AB57" s="540"/>
    </row>
    <row r="58" spans="1:28" s="551" customFormat="1">
      <c r="A58" s="549"/>
      <c r="B58" s="554" t="s">
        <v>1406</v>
      </c>
      <c r="C58" s="1156">
        <v>30444.173200000001</v>
      </c>
      <c r="D58" s="838">
        <v>29964.062000000002</v>
      </c>
      <c r="E58" s="838">
        <v>30513.933099999998</v>
      </c>
      <c r="F58" s="838">
        <v>28752.543699999998</v>
      </c>
      <c r="G58" s="838">
        <v>27863.976900000001</v>
      </c>
      <c r="H58" s="838">
        <v>29232.420300000002</v>
      </c>
      <c r="I58" s="838">
        <v>28998.874500000002</v>
      </c>
      <c r="J58" s="838">
        <v>30067.112099999998</v>
      </c>
      <c r="K58" s="838">
        <v>27068.116900000001</v>
      </c>
      <c r="L58" s="838">
        <v>27096.215899999999</v>
      </c>
      <c r="M58" s="838">
        <v>25816.2948</v>
      </c>
      <c r="N58" s="838">
        <v>25443.706600000001</v>
      </c>
      <c r="O58" s="838">
        <v>25477.977800000001</v>
      </c>
      <c r="P58" s="838">
        <v>22203.5183</v>
      </c>
      <c r="Q58" s="838">
        <v>23546.512500000001</v>
      </c>
      <c r="R58" s="838">
        <v>23045.144</v>
      </c>
      <c r="S58" s="838">
        <v>25141.920300000002</v>
      </c>
      <c r="T58" s="838">
        <v>22135.165000000001</v>
      </c>
      <c r="U58" s="838">
        <v>22370.306400000001</v>
      </c>
      <c r="V58" s="838">
        <v>23324.152699999999</v>
      </c>
      <c r="W58" s="838">
        <v>21766.596600000001</v>
      </c>
      <c r="X58" s="838">
        <v>21005.239300000001</v>
      </c>
      <c r="Y58" s="838">
        <v>21723.2107</v>
      </c>
      <c r="Z58" s="838">
        <v>21794.481</v>
      </c>
      <c r="AA58" s="838" t="s">
        <v>358</v>
      </c>
      <c r="AB58" s="540"/>
    </row>
    <row r="59" spans="1:28">
      <c r="A59" s="538"/>
      <c r="B59" s="860" t="s">
        <v>1407</v>
      </c>
      <c r="C59" s="1156">
        <v>886.33320000000003</v>
      </c>
      <c r="D59" s="838">
        <v>883.28549999999996</v>
      </c>
      <c r="E59" s="838">
        <v>877.67049999999995</v>
      </c>
      <c r="F59" s="838">
        <v>868.71429999999998</v>
      </c>
      <c r="G59" s="838">
        <v>857.84820000000002</v>
      </c>
      <c r="H59" s="838">
        <v>846.56190000000004</v>
      </c>
      <c r="I59" s="838">
        <v>841.96270000000004</v>
      </c>
      <c r="J59" s="838">
        <v>839.76549999999997</v>
      </c>
      <c r="K59" s="838">
        <v>838.59109999999998</v>
      </c>
      <c r="L59" s="838">
        <v>836.15809999999999</v>
      </c>
      <c r="M59" s="838">
        <v>833.30460000000005</v>
      </c>
      <c r="N59" s="838">
        <v>832.22349999999994</v>
      </c>
      <c r="O59" s="838">
        <v>832.05840000000001</v>
      </c>
      <c r="P59" s="838">
        <v>832.42319999999995</v>
      </c>
      <c r="Q59" s="838">
        <v>834.0752</v>
      </c>
      <c r="R59" s="838">
        <v>835.10220000000004</v>
      </c>
      <c r="S59" s="838">
        <v>836.33159999999998</v>
      </c>
      <c r="T59" s="838">
        <v>843.53330000000005</v>
      </c>
      <c r="U59" s="838">
        <v>855.77499999999998</v>
      </c>
      <c r="V59" s="838">
        <v>868.16229999999996</v>
      </c>
      <c r="W59" s="838">
        <v>880.40530000000001</v>
      </c>
      <c r="X59" s="838">
        <v>892.89200000000005</v>
      </c>
      <c r="Y59" s="838">
        <v>906.24850000000004</v>
      </c>
      <c r="Z59" s="838">
        <v>918.52120000000002</v>
      </c>
      <c r="AA59" s="838">
        <v>927.37260000000003</v>
      </c>
      <c r="AB59" s="540"/>
    </row>
    <row r="60" spans="1:28">
      <c r="A60" s="538"/>
      <c r="B60" s="872" t="s">
        <v>1408</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38" t="s">
        <v>356</v>
      </c>
      <c r="Z60" s="838" t="s">
        <v>356</v>
      </c>
      <c r="AA60" s="838" t="s">
        <v>356</v>
      </c>
      <c r="AB60" s="540"/>
    </row>
    <row r="61" spans="1:28" s="549" customFormat="1">
      <c r="B61" s="873" t="s">
        <v>1406</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38" t="s">
        <v>356</v>
      </c>
      <c r="Z61" s="838" t="s">
        <v>356</v>
      </c>
      <c r="AA61" s="838" t="s">
        <v>356</v>
      </c>
      <c r="AB61" s="553"/>
    </row>
    <row r="62" spans="1:28" s="549" customFormat="1">
      <c r="B62" s="873" t="s">
        <v>1409</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7" t="s">
        <v>356</v>
      </c>
      <c r="Z62" s="857" t="s">
        <v>356</v>
      </c>
      <c r="AA62" s="857" t="s">
        <v>356</v>
      </c>
      <c r="AB62" s="553"/>
    </row>
    <row r="63" spans="1:28" s="549" customFormat="1" ht="14.5">
      <c r="B63" s="552" t="s">
        <v>1410</v>
      </c>
      <c r="C63" s="1157">
        <v>6383.0294510000003</v>
      </c>
      <c r="D63" s="857">
        <v>5753.9124979999997</v>
      </c>
      <c r="E63" s="857">
        <v>4679.2130599999991</v>
      </c>
      <c r="F63" s="857">
        <v>4681.2171060000001</v>
      </c>
      <c r="G63" s="857">
        <v>3810.6274910000002</v>
      </c>
      <c r="H63" s="857">
        <v>3820.8435840000002</v>
      </c>
      <c r="I63" s="857">
        <v>3894.6428020000003</v>
      </c>
      <c r="J63" s="857">
        <v>4070.0891810000003</v>
      </c>
      <c r="K63" s="857">
        <v>3989.4705669999998</v>
      </c>
      <c r="L63" s="857">
        <v>4614.4522959999995</v>
      </c>
      <c r="M63" s="857">
        <v>2930.3078369999994</v>
      </c>
      <c r="N63" s="857">
        <v>2995.9902899999997</v>
      </c>
      <c r="O63" s="857">
        <v>3234.346438</v>
      </c>
      <c r="P63" s="857">
        <v>3876.6053910000001</v>
      </c>
      <c r="Q63" s="857">
        <v>3837.1454920000001</v>
      </c>
      <c r="R63" s="857">
        <v>3382.803461</v>
      </c>
      <c r="S63" s="857">
        <v>3895.7522800000002</v>
      </c>
      <c r="T63" s="857">
        <v>4109.7968810000002</v>
      </c>
      <c r="U63" s="857">
        <v>3515.5995080000002</v>
      </c>
      <c r="V63" s="857">
        <v>3650.185892</v>
      </c>
      <c r="W63" s="857">
        <v>4443.4944060000007</v>
      </c>
      <c r="X63" s="857">
        <v>3688.7029040000002</v>
      </c>
      <c r="Y63" s="857">
        <v>4156.9289390000004</v>
      </c>
      <c r="Z63" s="857">
        <v>4213.6056490000001</v>
      </c>
      <c r="AA63" s="857">
        <v>4110.6826280000005</v>
      </c>
      <c r="AB63" s="553"/>
    </row>
    <row r="64" spans="1:28" s="549" customFormat="1">
      <c r="B64" s="550" t="s">
        <v>863</v>
      </c>
      <c r="C64" s="1157">
        <v>3899.7148380000003</v>
      </c>
      <c r="D64" s="856">
        <v>3484.6606189999998</v>
      </c>
      <c r="E64" s="856">
        <v>2603.8391739999997</v>
      </c>
      <c r="F64" s="856">
        <v>2578.4071060000001</v>
      </c>
      <c r="G64" s="856">
        <v>1927.5609709999999</v>
      </c>
      <c r="H64" s="856">
        <v>2027.126538</v>
      </c>
      <c r="I64" s="856">
        <v>2112.627884</v>
      </c>
      <c r="J64" s="856">
        <v>2519.7065309999998</v>
      </c>
      <c r="K64" s="856">
        <v>2445.7464279999999</v>
      </c>
      <c r="L64" s="856">
        <v>2889.7326389999998</v>
      </c>
      <c r="M64" s="856">
        <v>1043.1744699999999</v>
      </c>
      <c r="N64" s="856">
        <v>628.88430099999994</v>
      </c>
      <c r="O64" s="856">
        <v>520.99827099999993</v>
      </c>
      <c r="P64" s="856">
        <v>701.69294600000001</v>
      </c>
      <c r="Q64" s="856">
        <v>590.91332</v>
      </c>
      <c r="R64" s="856">
        <v>753.63639999999987</v>
      </c>
      <c r="S64" s="856">
        <v>831.41393300000004</v>
      </c>
      <c r="T64" s="856">
        <v>694.84643100000005</v>
      </c>
      <c r="U64" s="856">
        <v>517.69493499999999</v>
      </c>
      <c r="V64" s="856">
        <v>789.41876000000002</v>
      </c>
      <c r="W64" s="856">
        <v>1601.9291810000002</v>
      </c>
      <c r="X64" s="856">
        <v>753.7132069999999</v>
      </c>
      <c r="Y64" s="856">
        <v>1472.0299230000003</v>
      </c>
      <c r="Z64" s="856">
        <v>1283.218562</v>
      </c>
      <c r="AA64" s="856">
        <v>832.96469400000001</v>
      </c>
      <c r="AB64" s="553"/>
    </row>
    <row r="65" spans="1:28" s="549" customFormat="1">
      <c r="B65" s="554" t="s">
        <v>1395</v>
      </c>
      <c r="C65" s="1157">
        <v>1497.9858100000001</v>
      </c>
      <c r="D65" s="857">
        <v>1250.8649330000001</v>
      </c>
      <c r="E65" s="856">
        <v>921.29749000000004</v>
      </c>
      <c r="F65" s="856">
        <v>1261.182753</v>
      </c>
      <c r="G65" s="856">
        <v>1179.9906569999998</v>
      </c>
      <c r="H65" s="856">
        <v>1331.078156</v>
      </c>
      <c r="I65" s="856">
        <v>1499.349138</v>
      </c>
      <c r="J65" s="856">
        <v>1878.065112</v>
      </c>
      <c r="K65" s="856">
        <v>1890.601989</v>
      </c>
      <c r="L65" s="856">
        <v>2446.674235</v>
      </c>
      <c r="M65" s="856">
        <v>664.53788300000008</v>
      </c>
      <c r="N65" s="856">
        <v>172.28199499999999</v>
      </c>
      <c r="O65" s="856">
        <v>219.67231700000002</v>
      </c>
      <c r="P65" s="856">
        <v>377.45899800000001</v>
      </c>
      <c r="Q65" s="856">
        <v>254.59906000000001</v>
      </c>
      <c r="R65" s="856">
        <v>430.72913199999999</v>
      </c>
      <c r="S65" s="856">
        <v>452.72708500000005</v>
      </c>
      <c r="T65" s="856">
        <v>305.455895</v>
      </c>
      <c r="U65" s="856">
        <v>221.09614199999999</v>
      </c>
      <c r="V65" s="856">
        <v>412.51027199999999</v>
      </c>
      <c r="W65" s="856">
        <v>1254.5358600000002</v>
      </c>
      <c r="X65" s="856">
        <v>400.07153799999998</v>
      </c>
      <c r="Y65" s="856">
        <v>1142.5068600000002</v>
      </c>
      <c r="Z65" s="856">
        <v>980.07178199999998</v>
      </c>
      <c r="AA65" s="856">
        <v>436.25957299999999</v>
      </c>
      <c r="AB65" s="553"/>
    </row>
    <row r="66" spans="1:28" s="549" customFormat="1">
      <c r="B66" s="554" t="s">
        <v>864</v>
      </c>
      <c r="C66" s="1157">
        <v>1888.3737879999999</v>
      </c>
      <c r="D66" s="857">
        <v>1778.0441080000001</v>
      </c>
      <c r="E66" s="857">
        <v>1236.049616</v>
      </c>
      <c r="F66" s="857">
        <v>932.03327300000001</v>
      </c>
      <c r="G66" s="857">
        <v>416.35522100000003</v>
      </c>
      <c r="H66" s="857">
        <v>415.05512099999999</v>
      </c>
      <c r="I66" s="857">
        <v>364.01868799999994</v>
      </c>
      <c r="J66" s="857">
        <v>410.50288800000004</v>
      </c>
      <c r="K66" s="857">
        <v>284.53995399999997</v>
      </c>
      <c r="L66" s="857">
        <v>163.76245799999998</v>
      </c>
      <c r="M66" s="857">
        <v>91.968915999999993</v>
      </c>
      <c r="N66" s="857">
        <v>170.17005700000001</v>
      </c>
      <c r="O66" s="857">
        <v>46.911010000000005</v>
      </c>
      <c r="P66" s="857">
        <v>52.096831000000002</v>
      </c>
      <c r="Q66" s="857">
        <v>77.482604999999992</v>
      </c>
      <c r="R66" s="857">
        <v>51.888005</v>
      </c>
      <c r="S66" s="857">
        <v>75.209376999999989</v>
      </c>
      <c r="T66" s="857">
        <v>79.793258000000009</v>
      </c>
      <c r="U66" s="857">
        <v>33.785900999999996</v>
      </c>
      <c r="V66" s="857">
        <v>82.498455000000007</v>
      </c>
      <c r="W66" s="857">
        <v>45.009115000000008</v>
      </c>
      <c r="X66" s="857">
        <v>16.416551000000002</v>
      </c>
      <c r="Y66" s="857">
        <v>25.340319999999998</v>
      </c>
      <c r="Z66" s="857">
        <v>30.560252999999999</v>
      </c>
      <c r="AA66" s="857">
        <v>55.053976000000006</v>
      </c>
      <c r="AB66" s="553"/>
    </row>
    <row r="67" spans="1:28" s="549" customFormat="1">
      <c r="B67" s="555" t="s">
        <v>835</v>
      </c>
      <c r="C67" s="1157">
        <v>9.1360999999999998E-2</v>
      </c>
      <c r="D67" s="856">
        <v>6.2446660000000005</v>
      </c>
      <c r="E67" s="856">
        <v>4.6855859999999998</v>
      </c>
      <c r="F67" s="856">
        <v>8.1880999999999995E-2</v>
      </c>
      <c r="G67" s="856">
        <v>1.393052</v>
      </c>
      <c r="H67" s="856">
        <v>4.1591999999999997E-2</v>
      </c>
      <c r="I67" s="856">
        <v>1.3002000000000001E-2</v>
      </c>
      <c r="J67" s="856">
        <v>1.3069120000000001</v>
      </c>
      <c r="K67" s="856">
        <v>0.21099500000000002</v>
      </c>
      <c r="L67" s="856">
        <v>4.3792369999999998</v>
      </c>
      <c r="M67" s="856">
        <v>1.2656160000000001</v>
      </c>
      <c r="N67" s="857">
        <v>24.084889</v>
      </c>
      <c r="O67" s="857">
        <v>2.4919E-2</v>
      </c>
      <c r="P67" s="857">
        <v>22.324729999999999</v>
      </c>
      <c r="Q67" s="857">
        <v>1.902487</v>
      </c>
      <c r="R67" s="857">
        <v>0</v>
      </c>
      <c r="S67" s="857">
        <v>0</v>
      </c>
      <c r="T67" s="857">
        <v>0</v>
      </c>
      <c r="U67" s="857">
        <v>0</v>
      </c>
      <c r="V67" s="857">
        <v>0</v>
      </c>
      <c r="W67" s="857">
        <v>2.696E-3</v>
      </c>
      <c r="X67" s="857">
        <v>2.4274999999999998E-2</v>
      </c>
      <c r="Y67" s="857">
        <v>2.4992999999999998E-2</v>
      </c>
      <c r="Z67" s="857">
        <v>1.1199000000000001E-2</v>
      </c>
      <c r="AA67" s="857">
        <v>9.990000000000001E-4</v>
      </c>
      <c r="AB67" s="553"/>
    </row>
    <row r="68" spans="1:28" s="549" customFormat="1">
      <c r="B68" s="555" t="s">
        <v>1397</v>
      </c>
      <c r="C68" s="1157">
        <v>1888.2824269999999</v>
      </c>
      <c r="D68" s="856">
        <v>1771.799442</v>
      </c>
      <c r="E68" s="856">
        <v>1231.36403</v>
      </c>
      <c r="F68" s="856">
        <v>931.95139199999994</v>
      </c>
      <c r="G68" s="856">
        <v>414.96216900000002</v>
      </c>
      <c r="H68" s="856">
        <v>415.01352900000001</v>
      </c>
      <c r="I68" s="856">
        <v>364.00568599999997</v>
      </c>
      <c r="J68" s="856">
        <v>409.19597600000003</v>
      </c>
      <c r="K68" s="856">
        <v>284.328959</v>
      </c>
      <c r="L68" s="856">
        <v>159.38322099999999</v>
      </c>
      <c r="M68" s="856">
        <v>90.703299999999999</v>
      </c>
      <c r="N68" s="857">
        <v>146.08516800000001</v>
      </c>
      <c r="O68" s="857">
        <v>46.886091</v>
      </c>
      <c r="P68" s="857">
        <v>29.772100999999999</v>
      </c>
      <c r="Q68" s="857">
        <v>75.580117999999999</v>
      </c>
      <c r="R68" s="857">
        <v>51.888005</v>
      </c>
      <c r="S68" s="857">
        <v>75.209376999999989</v>
      </c>
      <c r="T68" s="857">
        <v>79.793258000000009</v>
      </c>
      <c r="U68" s="857">
        <v>33.785900999999996</v>
      </c>
      <c r="V68" s="857">
        <v>82.498455000000007</v>
      </c>
      <c r="W68" s="857">
        <v>45.006419000000001</v>
      </c>
      <c r="X68" s="857">
        <v>16.392276000000003</v>
      </c>
      <c r="Y68" s="857">
        <v>25.315327</v>
      </c>
      <c r="Z68" s="857">
        <v>30.549054000000002</v>
      </c>
      <c r="AA68" s="857">
        <v>55.052976999999998</v>
      </c>
      <c r="AB68" s="553"/>
    </row>
    <row r="69" spans="1:28" s="549" customFormat="1">
      <c r="B69" s="554" t="s">
        <v>612</v>
      </c>
      <c r="C69" s="1157">
        <v>513.35523999999998</v>
      </c>
      <c r="D69" s="856">
        <v>455.75157799999999</v>
      </c>
      <c r="E69" s="856">
        <v>446.49206800000002</v>
      </c>
      <c r="F69" s="856">
        <v>385.19108</v>
      </c>
      <c r="G69" s="856">
        <v>331.21509299999997</v>
      </c>
      <c r="H69" s="856">
        <v>280.99326100000002</v>
      </c>
      <c r="I69" s="856">
        <v>249.26005799999999</v>
      </c>
      <c r="J69" s="856">
        <v>231.138531</v>
      </c>
      <c r="K69" s="856">
        <v>270.60448500000001</v>
      </c>
      <c r="L69" s="856">
        <v>279.29594600000001</v>
      </c>
      <c r="M69" s="856">
        <v>286.66767099999998</v>
      </c>
      <c r="N69" s="857">
        <v>286.43224900000001</v>
      </c>
      <c r="O69" s="857">
        <v>254.41494399999999</v>
      </c>
      <c r="P69" s="857">
        <v>272.13711700000005</v>
      </c>
      <c r="Q69" s="857">
        <v>258.83165500000001</v>
      </c>
      <c r="R69" s="857">
        <v>271.01926299999997</v>
      </c>
      <c r="S69" s="857">
        <v>303.47747100000004</v>
      </c>
      <c r="T69" s="857">
        <v>309.59727800000002</v>
      </c>
      <c r="U69" s="857">
        <v>262.81289199999998</v>
      </c>
      <c r="V69" s="857">
        <v>294.410033</v>
      </c>
      <c r="W69" s="857">
        <v>302.38420600000001</v>
      </c>
      <c r="X69" s="857">
        <v>337.22511800000001</v>
      </c>
      <c r="Y69" s="857">
        <v>304.18274300000002</v>
      </c>
      <c r="Z69" s="857">
        <v>272.58652699999999</v>
      </c>
      <c r="AA69" s="857">
        <v>341.65114500000004</v>
      </c>
      <c r="AB69" s="553"/>
    </row>
    <row r="70" spans="1:28" s="549" customFormat="1">
      <c r="B70" s="550" t="s">
        <v>1411</v>
      </c>
      <c r="C70" s="1157">
        <v>1390.0098309999998</v>
      </c>
      <c r="D70" s="856">
        <v>1201.1580480000002</v>
      </c>
      <c r="E70" s="856">
        <v>1087.8933829999999</v>
      </c>
      <c r="F70" s="856">
        <v>1064.7775960000001</v>
      </c>
      <c r="G70" s="856">
        <v>850.90226099999995</v>
      </c>
      <c r="H70" s="856">
        <v>757.68120500000009</v>
      </c>
      <c r="I70" s="856">
        <v>678.27481599999999</v>
      </c>
      <c r="J70" s="856">
        <v>513.79140700000005</v>
      </c>
      <c r="K70" s="856">
        <v>437.66040700000002</v>
      </c>
      <c r="L70" s="856">
        <v>475.36883599999993</v>
      </c>
      <c r="M70" s="856">
        <v>574.22519999999997</v>
      </c>
      <c r="N70" s="857">
        <v>1049.8034190000001</v>
      </c>
      <c r="O70" s="857">
        <v>1186.5483660000002</v>
      </c>
      <c r="P70" s="857">
        <v>1404.7894350000001</v>
      </c>
      <c r="Q70" s="857">
        <v>1534.6647760000001</v>
      </c>
      <c r="R70" s="857">
        <v>1337.32872</v>
      </c>
      <c r="S70" s="857">
        <v>1593.1588400000001</v>
      </c>
      <c r="T70" s="857">
        <v>1737.9626600000001</v>
      </c>
      <c r="U70" s="857">
        <v>1455.393149</v>
      </c>
      <c r="V70" s="857">
        <v>1323.9240500000001</v>
      </c>
      <c r="W70" s="857">
        <v>1349.9532630000001</v>
      </c>
      <c r="X70" s="857">
        <v>1479.3346469999999</v>
      </c>
      <c r="Y70" s="857">
        <v>1271.780835</v>
      </c>
      <c r="Z70" s="857">
        <v>1246.058914</v>
      </c>
      <c r="AA70" s="857">
        <v>1366.6364020000001</v>
      </c>
      <c r="AB70" s="553"/>
    </row>
    <row r="71" spans="1:28" s="549" customFormat="1">
      <c r="B71" s="554" t="s">
        <v>1412</v>
      </c>
      <c r="C71" s="1157">
        <v>201.04579199999998</v>
      </c>
      <c r="D71" s="856">
        <v>190.396773</v>
      </c>
      <c r="E71" s="856">
        <v>111.136982</v>
      </c>
      <c r="F71" s="856">
        <v>194.911687</v>
      </c>
      <c r="G71" s="856">
        <v>194.28184299999998</v>
      </c>
      <c r="H71" s="856">
        <v>190.500113</v>
      </c>
      <c r="I71" s="856">
        <v>181.00868499999999</v>
      </c>
      <c r="J71" s="856">
        <v>59.173195</v>
      </c>
      <c r="K71" s="856">
        <v>42.892415999999997</v>
      </c>
      <c r="L71" s="856">
        <v>57.815438999999998</v>
      </c>
      <c r="M71" s="856">
        <v>79.081973000000005</v>
      </c>
      <c r="N71" s="857">
        <v>32.129336000000002</v>
      </c>
      <c r="O71" s="857">
        <v>55.025065999999995</v>
      </c>
      <c r="P71" s="857">
        <v>84.107755000000012</v>
      </c>
      <c r="Q71" s="857">
        <v>104.73283000000001</v>
      </c>
      <c r="R71" s="857">
        <v>110.83485899999999</v>
      </c>
      <c r="S71" s="857">
        <v>97.80791099999999</v>
      </c>
      <c r="T71" s="857">
        <v>58.804372000000001</v>
      </c>
      <c r="U71" s="857">
        <v>75.289467999999999</v>
      </c>
      <c r="V71" s="857">
        <v>83.881837000000004</v>
      </c>
      <c r="W71" s="857">
        <v>69.760854999999992</v>
      </c>
      <c r="X71" s="857">
        <v>120.162874</v>
      </c>
      <c r="Y71" s="857">
        <v>66.978236999999993</v>
      </c>
      <c r="Z71" s="857">
        <v>56.385212000000003</v>
      </c>
      <c r="AA71" s="857">
        <v>59.277647999999999</v>
      </c>
      <c r="AB71" s="553"/>
    </row>
    <row r="72" spans="1:28" s="549" customFormat="1">
      <c r="B72" s="554" t="s">
        <v>1413</v>
      </c>
      <c r="C72" s="1157">
        <v>933.03421300000002</v>
      </c>
      <c r="D72" s="856">
        <v>794.34500600000001</v>
      </c>
      <c r="E72" s="856">
        <v>802.31485899999996</v>
      </c>
      <c r="F72" s="856">
        <v>673.43420500000002</v>
      </c>
      <c r="G72" s="856">
        <v>473.601539</v>
      </c>
      <c r="H72" s="856">
        <v>343.742771</v>
      </c>
      <c r="I72" s="856">
        <v>277.71152799999999</v>
      </c>
      <c r="J72" s="856">
        <v>227.853442</v>
      </c>
      <c r="K72" s="856">
        <v>138.493864</v>
      </c>
      <c r="L72" s="856">
        <v>147.34100899999999</v>
      </c>
      <c r="M72" s="856">
        <v>210.156599</v>
      </c>
      <c r="N72" s="857">
        <v>710.61025100000006</v>
      </c>
      <c r="O72" s="857">
        <v>826.70556800000008</v>
      </c>
      <c r="P72" s="857">
        <v>955.67437600000005</v>
      </c>
      <c r="Q72" s="857">
        <v>908.93927500000007</v>
      </c>
      <c r="R72" s="857">
        <v>751.86152000000004</v>
      </c>
      <c r="S72" s="857">
        <v>1041.597937</v>
      </c>
      <c r="T72" s="857">
        <v>1128.466762</v>
      </c>
      <c r="U72" s="857">
        <v>941.93378000000007</v>
      </c>
      <c r="V72" s="857">
        <v>946.83962100000008</v>
      </c>
      <c r="W72" s="857">
        <v>941.51579400000003</v>
      </c>
      <c r="X72" s="857">
        <v>1006.2128590000001</v>
      </c>
      <c r="Y72" s="857">
        <v>859.06533899999988</v>
      </c>
      <c r="Z72" s="857">
        <v>865.35278499999993</v>
      </c>
      <c r="AA72" s="857">
        <v>913.18621099999996</v>
      </c>
      <c r="AB72" s="553"/>
    </row>
    <row r="73" spans="1:28" s="549" customFormat="1">
      <c r="B73" s="555" t="s">
        <v>1414</v>
      </c>
      <c r="C73" s="1157">
        <v>46.777749999999997</v>
      </c>
      <c r="D73" s="856">
        <v>47.827849000000001</v>
      </c>
      <c r="E73" s="856">
        <v>31.046578</v>
      </c>
      <c r="F73" s="856">
        <v>27.669844000000001</v>
      </c>
      <c r="G73" s="856">
        <v>30.353778999999999</v>
      </c>
      <c r="H73" s="856">
        <v>19.086092000000001</v>
      </c>
      <c r="I73" s="856">
        <v>21.217309</v>
      </c>
      <c r="J73" s="856">
        <v>23.883067</v>
      </c>
      <c r="K73" s="856">
        <v>26.122319999999998</v>
      </c>
      <c r="L73" s="856">
        <v>44.238057999999995</v>
      </c>
      <c r="M73" s="856">
        <v>63.225268</v>
      </c>
      <c r="N73" s="857">
        <v>57.463830999999999</v>
      </c>
      <c r="O73" s="857">
        <v>59.621523000000003</v>
      </c>
      <c r="P73" s="857">
        <v>85.527255000000011</v>
      </c>
      <c r="Q73" s="857">
        <v>76.450926999999993</v>
      </c>
      <c r="R73" s="857">
        <v>38.306550000000001</v>
      </c>
      <c r="S73" s="857">
        <v>107.035545</v>
      </c>
      <c r="T73" s="857">
        <v>119.60615799999999</v>
      </c>
      <c r="U73" s="857">
        <v>87.90173399999999</v>
      </c>
      <c r="V73" s="857">
        <v>98.399115000000009</v>
      </c>
      <c r="W73" s="857">
        <v>88.283917000000002</v>
      </c>
      <c r="X73" s="857">
        <v>124.170008</v>
      </c>
      <c r="Y73" s="857">
        <v>69.567222000000001</v>
      </c>
      <c r="Z73" s="857">
        <v>62.796107000000006</v>
      </c>
      <c r="AA73" s="857">
        <v>95.376748000000006</v>
      </c>
      <c r="AB73" s="553"/>
    </row>
    <row r="74" spans="1:28" s="549" customFormat="1">
      <c r="B74" s="555" t="s">
        <v>1415</v>
      </c>
      <c r="C74" s="1157">
        <v>886.25646299999994</v>
      </c>
      <c r="D74" s="856">
        <v>746.517157</v>
      </c>
      <c r="E74" s="856">
        <v>771.268281</v>
      </c>
      <c r="F74" s="856">
        <v>645.76436100000001</v>
      </c>
      <c r="G74" s="856">
        <v>443.24776000000003</v>
      </c>
      <c r="H74" s="856">
        <v>324.656679</v>
      </c>
      <c r="I74" s="856">
        <v>256.49421899999999</v>
      </c>
      <c r="J74" s="856">
        <v>203.97037499999999</v>
      </c>
      <c r="K74" s="856">
        <v>112.371544</v>
      </c>
      <c r="L74" s="856">
        <v>103.102951</v>
      </c>
      <c r="M74" s="856">
        <v>146.931331</v>
      </c>
      <c r="N74" s="857">
        <v>653.14642000000003</v>
      </c>
      <c r="O74" s="857">
        <v>767.08404500000006</v>
      </c>
      <c r="P74" s="857">
        <v>870.14712100000008</v>
      </c>
      <c r="Q74" s="857">
        <v>832.48834799999997</v>
      </c>
      <c r="R74" s="857">
        <v>713.55497000000003</v>
      </c>
      <c r="S74" s="857">
        <v>934.56239200000005</v>
      </c>
      <c r="T74" s="857">
        <v>1008.8606040000001</v>
      </c>
      <c r="U74" s="857">
        <v>854.03204599999992</v>
      </c>
      <c r="V74" s="857">
        <v>848.44050600000003</v>
      </c>
      <c r="W74" s="857">
        <v>853.23187699999994</v>
      </c>
      <c r="X74" s="857">
        <v>882.04285100000004</v>
      </c>
      <c r="Y74" s="857">
        <v>789.49811699999998</v>
      </c>
      <c r="Z74" s="857">
        <v>802.55667799999992</v>
      </c>
      <c r="AA74" s="857">
        <v>817.80946299999994</v>
      </c>
      <c r="AB74" s="553"/>
    </row>
    <row r="75" spans="1:28" s="549" customFormat="1">
      <c r="B75" s="554" t="s">
        <v>612</v>
      </c>
      <c r="C75" s="1157">
        <v>255.92982599999999</v>
      </c>
      <c r="D75" s="856">
        <v>216.416269</v>
      </c>
      <c r="E75" s="856">
        <v>174.441542</v>
      </c>
      <c r="F75" s="856">
        <v>196.431704</v>
      </c>
      <c r="G75" s="856">
        <v>183.018879</v>
      </c>
      <c r="H75" s="856">
        <v>223.438321</v>
      </c>
      <c r="I75" s="856">
        <v>219.55460300000001</v>
      </c>
      <c r="J75" s="856">
        <v>226.76477</v>
      </c>
      <c r="K75" s="856">
        <v>256.27412700000002</v>
      </c>
      <c r="L75" s="856">
        <v>270.21238799999998</v>
      </c>
      <c r="M75" s="856">
        <v>284.98662800000005</v>
      </c>
      <c r="N75" s="857">
        <v>307.06383199999999</v>
      </c>
      <c r="O75" s="857">
        <v>304.81773200000003</v>
      </c>
      <c r="P75" s="857">
        <v>365.00730399999998</v>
      </c>
      <c r="Q75" s="857">
        <v>520.99267099999997</v>
      </c>
      <c r="R75" s="857">
        <v>474.632341</v>
      </c>
      <c r="S75" s="857">
        <v>453.75299200000001</v>
      </c>
      <c r="T75" s="857">
        <v>550.69152599999995</v>
      </c>
      <c r="U75" s="857">
        <v>438.16990100000004</v>
      </c>
      <c r="V75" s="857">
        <v>293.20259199999998</v>
      </c>
      <c r="W75" s="857">
        <v>338.67661400000003</v>
      </c>
      <c r="X75" s="857">
        <v>352.95891399999999</v>
      </c>
      <c r="Y75" s="857">
        <v>345.73725899999999</v>
      </c>
      <c r="Z75" s="857">
        <v>324.32091700000001</v>
      </c>
      <c r="AA75" s="857">
        <v>394.17254300000002</v>
      </c>
      <c r="AB75" s="553"/>
    </row>
    <row r="76" spans="1:28" s="549" customFormat="1">
      <c r="B76" s="550" t="s">
        <v>1416</v>
      </c>
      <c r="C76" s="1157">
        <v>1093.3047820000002</v>
      </c>
      <c r="D76" s="856">
        <v>1068.0938309999999</v>
      </c>
      <c r="E76" s="856">
        <v>987.480503</v>
      </c>
      <c r="F76" s="856">
        <v>1038.032404</v>
      </c>
      <c r="G76" s="856">
        <v>1032.1642590000001</v>
      </c>
      <c r="H76" s="856">
        <v>1036.0358410000001</v>
      </c>
      <c r="I76" s="856">
        <v>1103.740102</v>
      </c>
      <c r="J76" s="856">
        <v>1036.5912430000001</v>
      </c>
      <c r="K76" s="856">
        <v>1106.0637320000001</v>
      </c>
      <c r="L76" s="856">
        <v>1249.350821</v>
      </c>
      <c r="M76" s="856">
        <v>1312.9081669999998</v>
      </c>
      <c r="N76" s="857">
        <v>1317.3025700000001</v>
      </c>
      <c r="O76" s="857">
        <v>1526.7998009999999</v>
      </c>
      <c r="P76" s="857">
        <v>1770.12301</v>
      </c>
      <c r="Q76" s="857">
        <v>1711.5673959999999</v>
      </c>
      <c r="R76" s="857">
        <v>1266.939341</v>
      </c>
      <c r="S76" s="857">
        <v>1447.663507</v>
      </c>
      <c r="T76" s="857">
        <v>1641.19579</v>
      </c>
      <c r="U76" s="857">
        <v>1503.8914240000001</v>
      </c>
      <c r="V76" s="857">
        <v>1479.2830819999999</v>
      </c>
      <c r="W76" s="857">
        <v>1420.2599620000001</v>
      </c>
      <c r="X76" s="857">
        <v>1393.6260500000001</v>
      </c>
      <c r="Y76" s="857">
        <v>1345.7101809999999</v>
      </c>
      <c r="Z76" s="857">
        <v>1357.1749970000001</v>
      </c>
      <c r="AA76" s="857">
        <v>1448.2432469999999</v>
      </c>
      <c r="AB76" s="553"/>
    </row>
    <row r="77" spans="1:28" s="549" customFormat="1">
      <c r="B77" s="554" t="s">
        <v>1412</v>
      </c>
      <c r="C77" s="1157">
        <v>166.22545399999998</v>
      </c>
      <c r="D77" s="856">
        <v>152.04713899999999</v>
      </c>
      <c r="E77" s="856">
        <v>157.484118</v>
      </c>
      <c r="F77" s="856">
        <v>143.26354999999998</v>
      </c>
      <c r="G77" s="856">
        <v>154.15495800000002</v>
      </c>
      <c r="H77" s="856">
        <v>164.12328500000001</v>
      </c>
      <c r="I77" s="856">
        <v>185.93447</v>
      </c>
      <c r="J77" s="856">
        <v>165.789703</v>
      </c>
      <c r="K77" s="856">
        <v>145.32067999999998</v>
      </c>
      <c r="L77" s="856">
        <v>185.43567100000001</v>
      </c>
      <c r="M77" s="856">
        <v>209.10319099999998</v>
      </c>
      <c r="N77" s="857">
        <v>261.32160999999996</v>
      </c>
      <c r="O77" s="857">
        <v>454.42251799999997</v>
      </c>
      <c r="P77" s="857">
        <v>475.08265799999998</v>
      </c>
      <c r="Q77" s="857">
        <v>434.33689299999998</v>
      </c>
      <c r="R77" s="857">
        <v>273.046741</v>
      </c>
      <c r="S77" s="857">
        <v>277.58502700000003</v>
      </c>
      <c r="T77" s="857">
        <v>298.17581300000001</v>
      </c>
      <c r="U77" s="857">
        <v>300.94878799999998</v>
      </c>
      <c r="V77" s="857">
        <v>290.49472800000001</v>
      </c>
      <c r="W77" s="857">
        <v>291.10125900000003</v>
      </c>
      <c r="X77" s="857">
        <v>302.25287199999997</v>
      </c>
      <c r="Y77" s="857">
        <v>302.50844000000001</v>
      </c>
      <c r="Z77" s="857">
        <v>260.59206899999998</v>
      </c>
      <c r="AA77" s="857">
        <v>271.14668999999998</v>
      </c>
      <c r="AB77" s="553"/>
    </row>
    <row r="78" spans="1:28" s="549" customFormat="1" ht="12.65" customHeight="1">
      <c r="A78" s="556"/>
      <c r="B78" s="554" t="s">
        <v>1413</v>
      </c>
      <c r="C78" s="1157">
        <v>380.014926</v>
      </c>
      <c r="D78" s="856">
        <v>469.81187</v>
      </c>
      <c r="E78" s="856">
        <v>395.85059199999995</v>
      </c>
      <c r="F78" s="856">
        <v>443.55556000000001</v>
      </c>
      <c r="G78" s="856">
        <v>421.133646</v>
      </c>
      <c r="H78" s="856">
        <v>411.287848</v>
      </c>
      <c r="I78" s="856">
        <v>426.85086899999999</v>
      </c>
      <c r="J78" s="856">
        <v>401.110409</v>
      </c>
      <c r="K78" s="856">
        <v>403.28695799999997</v>
      </c>
      <c r="L78" s="856">
        <v>415.68885799999998</v>
      </c>
      <c r="M78" s="856">
        <v>467.30548699999997</v>
      </c>
      <c r="N78" s="857">
        <v>491.67445900000001</v>
      </c>
      <c r="O78" s="857">
        <v>553.90254500000003</v>
      </c>
      <c r="P78" s="857">
        <v>543.78205400000002</v>
      </c>
      <c r="Q78" s="857">
        <v>564.57292799999993</v>
      </c>
      <c r="R78" s="857">
        <v>416.75400800000006</v>
      </c>
      <c r="S78" s="857">
        <v>495.57331799999997</v>
      </c>
      <c r="T78" s="857">
        <v>619.97326599999997</v>
      </c>
      <c r="U78" s="857">
        <v>491.20449200000002</v>
      </c>
      <c r="V78" s="857">
        <v>448.26979299999994</v>
      </c>
      <c r="W78" s="857">
        <v>476.98188599999997</v>
      </c>
      <c r="X78" s="857">
        <v>473.10389400000003</v>
      </c>
      <c r="Y78" s="857">
        <v>485.62753700000002</v>
      </c>
      <c r="Z78" s="857">
        <v>446.41510900000003</v>
      </c>
      <c r="AA78" s="857">
        <v>461.51450499999999</v>
      </c>
      <c r="AB78" s="553"/>
    </row>
    <row r="79" spans="1:28" s="549" customFormat="1">
      <c r="B79" s="555" t="s">
        <v>1414</v>
      </c>
      <c r="C79" s="1157">
        <v>316.50984499999998</v>
      </c>
      <c r="D79" s="856">
        <v>410.41930400000001</v>
      </c>
      <c r="E79" s="856">
        <v>328.14781199999999</v>
      </c>
      <c r="F79" s="856">
        <v>369.068217</v>
      </c>
      <c r="G79" s="856">
        <v>335.35185600000005</v>
      </c>
      <c r="H79" s="856">
        <v>337.69330400000001</v>
      </c>
      <c r="I79" s="856">
        <v>342.36841399999997</v>
      </c>
      <c r="J79" s="856">
        <v>318.24595899999997</v>
      </c>
      <c r="K79" s="856">
        <v>322.40089599999999</v>
      </c>
      <c r="L79" s="856">
        <v>329.38779499999998</v>
      </c>
      <c r="M79" s="856">
        <v>376.52646299999998</v>
      </c>
      <c r="N79" s="857">
        <v>362.56071100000003</v>
      </c>
      <c r="O79" s="857">
        <v>445.030124</v>
      </c>
      <c r="P79" s="857">
        <v>438.92671999999999</v>
      </c>
      <c r="Q79" s="857">
        <v>447.17731199999997</v>
      </c>
      <c r="R79" s="857">
        <v>334.72358000000003</v>
      </c>
      <c r="S79" s="857">
        <v>403.35096899999996</v>
      </c>
      <c r="T79" s="857">
        <v>530.16088200000002</v>
      </c>
      <c r="U79" s="857">
        <v>412.47677500000003</v>
      </c>
      <c r="V79" s="857">
        <v>374.31001299999997</v>
      </c>
      <c r="W79" s="857">
        <v>406.29632099999998</v>
      </c>
      <c r="X79" s="857">
        <v>395.84349900000001</v>
      </c>
      <c r="Y79" s="857">
        <v>406.24454900000001</v>
      </c>
      <c r="Z79" s="857">
        <v>360.72334599999999</v>
      </c>
      <c r="AA79" s="857">
        <v>372.86833399999995</v>
      </c>
      <c r="AB79" s="553"/>
    </row>
    <row r="80" spans="1:28" s="549" customFormat="1" ht="12.65" customHeight="1">
      <c r="A80" s="556"/>
      <c r="B80" s="555" t="s">
        <v>1415</v>
      </c>
      <c r="C80" s="1156">
        <v>63.505080999999997</v>
      </c>
      <c r="D80" s="838">
        <v>59.392566000000002</v>
      </c>
      <c r="E80" s="838">
        <v>67.702780000000004</v>
      </c>
      <c r="F80" s="838">
        <v>74.487342999999996</v>
      </c>
      <c r="G80" s="838">
        <v>85.781789999999987</v>
      </c>
      <c r="H80" s="838">
        <v>73.594543999999999</v>
      </c>
      <c r="I80" s="838">
        <v>84.482455000000002</v>
      </c>
      <c r="J80" s="838">
        <v>82.864449999999991</v>
      </c>
      <c r="K80" s="838">
        <v>80.88606200000001</v>
      </c>
      <c r="L80" s="838">
        <v>86.301062999999999</v>
      </c>
      <c r="M80" s="838">
        <v>90.779024000000007</v>
      </c>
      <c r="N80" s="838">
        <v>129.11374800000002</v>
      </c>
      <c r="O80" s="838">
        <v>108.872421</v>
      </c>
      <c r="P80" s="838">
        <v>104.855334</v>
      </c>
      <c r="Q80" s="838">
        <v>117.39561599999999</v>
      </c>
      <c r="R80" s="838">
        <v>82.030428000000001</v>
      </c>
      <c r="S80" s="838">
        <v>92.222349000000008</v>
      </c>
      <c r="T80" s="838">
        <v>89.812384000000009</v>
      </c>
      <c r="U80" s="838">
        <v>78.727716999999998</v>
      </c>
      <c r="V80" s="838">
        <v>73.959779999999995</v>
      </c>
      <c r="W80" s="838">
        <v>70.685564999999997</v>
      </c>
      <c r="X80" s="838">
        <v>77.260395000000003</v>
      </c>
      <c r="Y80" s="838">
        <v>79.382987999999997</v>
      </c>
      <c r="Z80" s="838">
        <v>85.691763000000009</v>
      </c>
      <c r="AA80" s="838">
        <v>88.646170999999995</v>
      </c>
      <c r="AB80" s="553"/>
    </row>
    <row r="81" spans="1:28" s="549" customFormat="1">
      <c r="B81" s="554" t="s">
        <v>612</v>
      </c>
      <c r="C81" s="1157">
        <v>547.06440199999997</v>
      </c>
      <c r="D81" s="856">
        <v>446.23482200000001</v>
      </c>
      <c r="E81" s="856">
        <v>434.14579300000003</v>
      </c>
      <c r="F81" s="856">
        <v>451.21329400000002</v>
      </c>
      <c r="G81" s="856">
        <v>456.87565500000005</v>
      </c>
      <c r="H81" s="856">
        <v>460.624708</v>
      </c>
      <c r="I81" s="856">
        <v>490.95476299999996</v>
      </c>
      <c r="J81" s="856">
        <v>469.69113099999998</v>
      </c>
      <c r="K81" s="856">
        <v>557.45609400000001</v>
      </c>
      <c r="L81" s="856">
        <v>648.22629200000006</v>
      </c>
      <c r="M81" s="856">
        <v>636.49948899999993</v>
      </c>
      <c r="N81" s="857">
        <v>564.30650100000003</v>
      </c>
      <c r="O81" s="857">
        <v>518.474738</v>
      </c>
      <c r="P81" s="857">
        <v>751.25829799999997</v>
      </c>
      <c r="Q81" s="857">
        <v>712.65757499999995</v>
      </c>
      <c r="R81" s="857">
        <v>577.1385919999999</v>
      </c>
      <c r="S81" s="857">
        <v>674.50516200000004</v>
      </c>
      <c r="T81" s="857">
        <v>723.04671099999996</v>
      </c>
      <c r="U81" s="857">
        <v>711.73814399999992</v>
      </c>
      <c r="V81" s="857">
        <v>740.51856099999998</v>
      </c>
      <c r="W81" s="857">
        <v>652.17681700000003</v>
      </c>
      <c r="X81" s="857">
        <v>618.26928399999997</v>
      </c>
      <c r="Y81" s="857">
        <v>557.57420400000001</v>
      </c>
      <c r="Z81" s="857">
        <v>650.16781900000001</v>
      </c>
      <c r="AA81" s="857">
        <v>715.58205199999998</v>
      </c>
      <c r="AB81" s="553"/>
    </row>
    <row r="82" spans="1:28" s="549" customFormat="1" ht="11.5" customHeight="1">
      <c r="B82" s="550" t="s">
        <v>1417</v>
      </c>
      <c r="C82" s="1157">
        <v>0</v>
      </c>
      <c r="D82" s="856">
        <v>0</v>
      </c>
      <c r="E82" s="856">
        <v>0</v>
      </c>
      <c r="F82" s="856">
        <v>0</v>
      </c>
      <c r="G82" s="856">
        <v>0</v>
      </c>
      <c r="H82" s="856">
        <v>0</v>
      </c>
      <c r="I82" s="856">
        <v>0</v>
      </c>
      <c r="J82" s="856">
        <v>0</v>
      </c>
      <c r="K82" s="856">
        <v>0</v>
      </c>
      <c r="L82" s="856">
        <v>0</v>
      </c>
      <c r="M82" s="856">
        <v>0</v>
      </c>
      <c r="N82" s="857">
        <v>0</v>
      </c>
      <c r="O82" s="857">
        <v>0</v>
      </c>
      <c r="P82" s="857">
        <v>0</v>
      </c>
      <c r="Q82" s="857">
        <v>0</v>
      </c>
      <c r="R82" s="857">
        <v>24.899000000000001</v>
      </c>
      <c r="S82" s="857">
        <v>23.515999999999998</v>
      </c>
      <c r="T82" s="857">
        <v>35.792000000000002</v>
      </c>
      <c r="U82" s="857">
        <v>38.619999999999997</v>
      </c>
      <c r="V82" s="857">
        <v>57.56</v>
      </c>
      <c r="W82" s="857">
        <v>71.352000000000004</v>
      </c>
      <c r="X82" s="857">
        <v>62.029000000000003</v>
      </c>
      <c r="Y82" s="857">
        <v>67.408000000000001</v>
      </c>
      <c r="Z82" s="857">
        <v>327.15317600000003</v>
      </c>
      <c r="AA82" s="857">
        <v>462.83828499999998</v>
      </c>
      <c r="AB82" s="553"/>
    </row>
    <row r="83" spans="1:28" ht="14.5">
      <c r="A83" s="538"/>
      <c r="B83" s="861" t="s">
        <v>1418</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262.277176</v>
      </c>
      <c r="AA83" s="857">
        <v>382.82128499999999</v>
      </c>
      <c r="AB83" s="540"/>
    </row>
    <row r="84" spans="1:28" ht="12.65" customHeight="1">
      <c r="A84" s="538"/>
      <c r="B84" s="860" t="s">
        <v>1419</v>
      </c>
      <c r="C84" s="1157">
        <v>0</v>
      </c>
      <c r="D84" s="856">
        <v>0</v>
      </c>
      <c r="E84" s="856">
        <v>0</v>
      </c>
      <c r="F84" s="856">
        <v>0</v>
      </c>
      <c r="G84" s="856">
        <v>0</v>
      </c>
      <c r="H84" s="856">
        <v>0</v>
      </c>
      <c r="I84" s="856">
        <v>0</v>
      </c>
      <c r="J84" s="856">
        <v>0</v>
      </c>
      <c r="K84" s="856">
        <v>0</v>
      </c>
      <c r="L84" s="856">
        <v>0</v>
      </c>
      <c r="M84" s="856">
        <v>0</v>
      </c>
      <c r="N84" s="857">
        <v>0</v>
      </c>
      <c r="O84" s="857">
        <v>0</v>
      </c>
      <c r="P84" s="857">
        <v>0</v>
      </c>
      <c r="Q84" s="857">
        <v>0</v>
      </c>
      <c r="R84" s="857">
        <v>24.899000000000001</v>
      </c>
      <c r="S84" s="857">
        <v>23.515999999999998</v>
      </c>
      <c r="T84" s="857">
        <v>35.792000000000002</v>
      </c>
      <c r="U84" s="857">
        <v>38.619999999999997</v>
      </c>
      <c r="V84" s="857">
        <v>57.56</v>
      </c>
      <c r="W84" s="857">
        <v>71.352000000000004</v>
      </c>
      <c r="X84" s="857">
        <v>62.029000000000003</v>
      </c>
      <c r="Y84" s="857">
        <v>67.408000000000001</v>
      </c>
      <c r="Z84" s="857">
        <v>64.876000000000005</v>
      </c>
      <c r="AA84" s="857">
        <v>80.016999999999996</v>
      </c>
      <c r="AB84" s="540"/>
    </row>
    <row r="85" spans="1:28" ht="25">
      <c r="A85" s="131"/>
      <c r="B85" s="879" t="s">
        <v>865</v>
      </c>
      <c r="C85" s="1157" t="s">
        <v>356</v>
      </c>
      <c r="D85" s="856" t="s">
        <v>356</v>
      </c>
      <c r="E85" s="856">
        <v>0</v>
      </c>
      <c r="F85" s="856">
        <v>0</v>
      </c>
      <c r="G85" s="856">
        <v>0</v>
      </c>
      <c r="H85" s="856">
        <v>0</v>
      </c>
      <c r="I85" s="856">
        <v>0</v>
      </c>
      <c r="J85" s="856">
        <v>0</v>
      </c>
      <c r="K85" s="856">
        <v>4.28</v>
      </c>
      <c r="L85" s="856" t="s">
        <v>356</v>
      </c>
      <c r="M85" s="856">
        <v>0</v>
      </c>
      <c r="N85" s="857">
        <v>0</v>
      </c>
      <c r="O85" s="857">
        <v>26.905000000000001</v>
      </c>
      <c r="P85" s="857">
        <v>18.137</v>
      </c>
      <c r="Q85" s="857">
        <v>44.457999999999998</v>
      </c>
      <c r="R85" s="857">
        <v>64.131</v>
      </c>
      <c r="S85" s="857">
        <v>85.525999999999996</v>
      </c>
      <c r="T85" s="857">
        <v>94.221999999999994</v>
      </c>
      <c r="U85" s="857">
        <v>74.510000000000005</v>
      </c>
      <c r="V85" s="857">
        <v>84.358000000000004</v>
      </c>
      <c r="W85" s="857">
        <v>63.401000000000003</v>
      </c>
      <c r="X85" s="857">
        <v>66.801000000000002</v>
      </c>
      <c r="Y85" s="857">
        <v>67.616</v>
      </c>
      <c r="Z85" s="857">
        <v>71.766999999999996</v>
      </c>
      <c r="AA85" s="857">
        <v>74.882999999999996</v>
      </c>
      <c r="AB85" s="540"/>
    </row>
    <row r="86" spans="1:28" ht="14.5">
      <c r="A86" s="131"/>
      <c r="B86" s="870" t="s">
        <v>1420</v>
      </c>
      <c r="C86" s="1157">
        <v>32691.48188043242</v>
      </c>
      <c r="D86" s="856">
        <v>31615.929401243124</v>
      </c>
      <c r="E86" s="856">
        <v>35156.776577605524</v>
      </c>
      <c r="F86" s="856">
        <v>34989.837115825372</v>
      </c>
      <c r="G86" s="856">
        <v>30949.653485340132</v>
      </c>
      <c r="H86" s="856">
        <v>28538.91430971141</v>
      </c>
      <c r="I86" s="856">
        <v>27650.208197319924</v>
      </c>
      <c r="J86" s="856">
        <v>26217.061368841467</v>
      </c>
      <c r="K86" s="856">
        <v>22987.578517387981</v>
      </c>
      <c r="L86" s="856">
        <v>22856.820869765019</v>
      </c>
      <c r="M86" s="856">
        <v>20801.518054266144</v>
      </c>
      <c r="N86" s="856">
        <v>22274.848799999996</v>
      </c>
      <c r="O86" s="856">
        <v>25215.866999999998</v>
      </c>
      <c r="P86" s="856">
        <v>23808.517</v>
      </c>
      <c r="Q86" s="856">
        <v>23582.392</v>
      </c>
      <c r="R86" s="856">
        <v>23019.183000000001</v>
      </c>
      <c r="S86" s="856">
        <v>23760.467299999997</v>
      </c>
      <c r="T86" s="856">
        <v>24572.671999999999</v>
      </c>
      <c r="U86" s="856">
        <v>25162.952000000001</v>
      </c>
      <c r="V86" s="856">
        <v>25425.208000000002</v>
      </c>
      <c r="W86" s="856">
        <v>25351.593999999997</v>
      </c>
      <c r="X86" s="856">
        <v>25673.341</v>
      </c>
      <c r="Y86" s="856">
        <v>25572.377132099969</v>
      </c>
      <c r="Z86" s="856">
        <v>24361.027158159988</v>
      </c>
      <c r="AA86" s="856">
        <v>25364.337</v>
      </c>
      <c r="AB86" s="540"/>
    </row>
    <row r="87" spans="1:28" ht="14.5">
      <c r="A87" s="131"/>
      <c r="B87" s="872" t="s">
        <v>1421</v>
      </c>
      <c r="C87" s="1157">
        <v>5474.7210000000005</v>
      </c>
      <c r="D87" s="856">
        <v>5405.4180000000006</v>
      </c>
      <c r="E87" s="857">
        <v>5375.2539999999999</v>
      </c>
      <c r="F87" s="857">
        <v>5326.4690000000001</v>
      </c>
      <c r="G87" s="857">
        <v>5544.8320000000003</v>
      </c>
      <c r="H87" s="857">
        <v>5541.9089999999997</v>
      </c>
      <c r="I87" s="857">
        <v>5635.51</v>
      </c>
      <c r="J87" s="857">
        <v>6134.8880000000008</v>
      </c>
      <c r="K87" s="857">
        <v>5320.95</v>
      </c>
      <c r="L87" s="857">
        <v>5102.1489999999994</v>
      </c>
      <c r="M87" s="857">
        <v>4857.82</v>
      </c>
      <c r="N87" s="838">
        <v>5240.0860000000002</v>
      </c>
      <c r="O87" s="838">
        <v>5622.7240000000002</v>
      </c>
      <c r="P87" s="838">
        <v>5374.683</v>
      </c>
      <c r="Q87" s="838">
        <v>5928.6759999999995</v>
      </c>
      <c r="R87" s="838">
        <v>5124.6439999999993</v>
      </c>
      <c r="S87" s="838">
        <v>4864.7759999999998</v>
      </c>
      <c r="T87" s="838">
        <v>4368.9390000000003</v>
      </c>
      <c r="U87" s="838">
        <v>5318.7649999999994</v>
      </c>
      <c r="V87" s="838">
        <v>4655.3</v>
      </c>
      <c r="W87" s="838">
        <v>4998.085</v>
      </c>
      <c r="X87" s="838">
        <v>5266.7870000000003</v>
      </c>
      <c r="Y87" s="838">
        <v>4941.1224442199964</v>
      </c>
      <c r="Z87" s="838">
        <v>5036.1393706599974</v>
      </c>
      <c r="AA87" s="838">
        <v>5090.5950000000003</v>
      </c>
      <c r="AB87" s="540"/>
    </row>
    <row r="88" spans="1:28" ht="14.5">
      <c r="A88" s="131"/>
      <c r="B88" s="872" t="s">
        <v>1422</v>
      </c>
      <c r="C88" s="1157">
        <v>27216.760880432419</v>
      </c>
      <c r="D88" s="856">
        <v>26210.511401243122</v>
      </c>
      <c r="E88" s="857">
        <v>29781.522577605523</v>
      </c>
      <c r="F88" s="857">
        <v>29663.368115825375</v>
      </c>
      <c r="G88" s="857">
        <v>25404.82148534013</v>
      </c>
      <c r="H88" s="857">
        <v>22997.005309711411</v>
      </c>
      <c r="I88" s="857">
        <v>22014.698197319922</v>
      </c>
      <c r="J88" s="857">
        <v>20082.173368841468</v>
      </c>
      <c r="K88" s="857">
        <v>17666.628517387981</v>
      </c>
      <c r="L88" s="857">
        <v>17754.671869765018</v>
      </c>
      <c r="M88" s="857">
        <v>15943.698054266144</v>
      </c>
      <c r="N88" s="838">
        <v>17034.762799999997</v>
      </c>
      <c r="O88" s="838">
        <v>19593.143</v>
      </c>
      <c r="P88" s="838">
        <v>18433.833999999999</v>
      </c>
      <c r="Q88" s="838">
        <v>17653.716</v>
      </c>
      <c r="R88" s="838">
        <v>17894.539000000001</v>
      </c>
      <c r="S88" s="838">
        <v>18895.691299999999</v>
      </c>
      <c r="T88" s="838">
        <v>20203.733</v>
      </c>
      <c r="U88" s="838">
        <v>19844.187000000002</v>
      </c>
      <c r="V88" s="838">
        <v>20769.908000000003</v>
      </c>
      <c r="W88" s="838">
        <v>20353.508999999998</v>
      </c>
      <c r="X88" s="838">
        <v>20406.554</v>
      </c>
      <c r="Y88" s="838">
        <v>20631.254687879973</v>
      </c>
      <c r="Z88" s="838">
        <v>19324.887787499989</v>
      </c>
      <c r="AA88" s="838">
        <v>20273.741999999998</v>
      </c>
      <c r="AB88" s="540"/>
    </row>
    <row r="89" spans="1:28">
      <c r="A89" s="131"/>
      <c r="B89" s="870" t="s">
        <v>1423</v>
      </c>
      <c r="C89" s="857" t="s">
        <v>356</v>
      </c>
      <c r="D89" s="857" t="s">
        <v>356</v>
      </c>
      <c r="E89" s="857" t="s">
        <v>356</v>
      </c>
      <c r="F89" s="857" t="s">
        <v>356</v>
      </c>
      <c r="G89" s="857" t="s">
        <v>356</v>
      </c>
      <c r="H89" s="857" t="s">
        <v>356</v>
      </c>
      <c r="I89" s="857" t="s">
        <v>356</v>
      </c>
      <c r="J89" s="857" t="s">
        <v>356</v>
      </c>
      <c r="K89" s="857" t="s">
        <v>356</v>
      </c>
      <c r="L89" s="857" t="s">
        <v>356</v>
      </c>
      <c r="M89" s="857" t="s">
        <v>356</v>
      </c>
      <c r="N89" s="857" t="s">
        <v>356</v>
      </c>
      <c r="O89" s="857" t="s">
        <v>356</v>
      </c>
      <c r="P89" s="857" t="s">
        <v>356</v>
      </c>
      <c r="Q89" s="857" t="s">
        <v>356</v>
      </c>
      <c r="R89" s="857" t="s">
        <v>356</v>
      </c>
      <c r="S89" s="857" t="s">
        <v>356</v>
      </c>
      <c r="T89" s="857" t="s">
        <v>356</v>
      </c>
      <c r="U89" s="857" t="s">
        <v>356</v>
      </c>
      <c r="V89" s="857" t="s">
        <v>356</v>
      </c>
      <c r="W89" s="857" t="s">
        <v>356</v>
      </c>
      <c r="X89" s="857" t="s">
        <v>356</v>
      </c>
      <c r="Y89" s="857" t="s">
        <v>356</v>
      </c>
      <c r="Z89" s="857" t="s">
        <v>356</v>
      </c>
      <c r="AA89" s="857" t="s">
        <v>356</v>
      </c>
      <c r="AB89" s="540"/>
    </row>
    <row r="90" spans="1:28">
      <c r="A90" s="131"/>
      <c r="B90" s="872" t="s">
        <v>1424</v>
      </c>
      <c r="C90" s="1157" t="s">
        <v>356</v>
      </c>
      <c r="D90" s="857" t="s">
        <v>356</v>
      </c>
      <c r="E90" s="856" t="s">
        <v>356</v>
      </c>
      <c r="F90" s="856" t="s">
        <v>356</v>
      </c>
      <c r="G90" s="856" t="s">
        <v>356</v>
      </c>
      <c r="H90" s="856" t="s">
        <v>356</v>
      </c>
      <c r="I90" s="856" t="s">
        <v>356</v>
      </c>
      <c r="J90" s="856" t="s">
        <v>356</v>
      </c>
      <c r="K90" s="856" t="s">
        <v>356</v>
      </c>
      <c r="L90" s="857" t="s">
        <v>356</v>
      </c>
      <c r="M90" s="857" t="s">
        <v>356</v>
      </c>
      <c r="N90" s="856" t="s">
        <v>356</v>
      </c>
      <c r="O90" s="856" t="s">
        <v>356</v>
      </c>
      <c r="P90" s="856" t="s">
        <v>356</v>
      </c>
      <c r="Q90" s="856" t="s">
        <v>356</v>
      </c>
      <c r="R90" s="856" t="s">
        <v>356</v>
      </c>
      <c r="S90" s="856" t="s">
        <v>356</v>
      </c>
      <c r="T90" s="856" t="s">
        <v>356</v>
      </c>
      <c r="U90" s="856" t="s">
        <v>356</v>
      </c>
      <c r="V90" s="856" t="s">
        <v>356</v>
      </c>
      <c r="W90" s="856" t="s">
        <v>356</v>
      </c>
      <c r="X90" s="856" t="s">
        <v>356</v>
      </c>
      <c r="Y90" s="856" t="s">
        <v>356</v>
      </c>
      <c r="Z90" s="856" t="s">
        <v>356</v>
      </c>
      <c r="AA90" s="856" t="s">
        <v>356</v>
      </c>
      <c r="AB90" s="540"/>
    </row>
    <row r="91" spans="1:28">
      <c r="A91" s="131"/>
      <c r="B91" s="873" t="s">
        <v>866</v>
      </c>
      <c r="C91" s="1157" t="s">
        <v>356</v>
      </c>
      <c r="D91" s="857" t="s">
        <v>356</v>
      </c>
      <c r="E91" s="856" t="s">
        <v>356</v>
      </c>
      <c r="F91" s="856" t="s">
        <v>356</v>
      </c>
      <c r="G91" s="856" t="s">
        <v>356</v>
      </c>
      <c r="H91" s="856" t="s">
        <v>356</v>
      </c>
      <c r="I91" s="856" t="s">
        <v>356</v>
      </c>
      <c r="J91" s="856" t="s">
        <v>356</v>
      </c>
      <c r="K91" s="856" t="s">
        <v>356</v>
      </c>
      <c r="L91" s="857" t="s">
        <v>356</v>
      </c>
      <c r="M91" s="857" t="s">
        <v>356</v>
      </c>
      <c r="N91" s="856" t="s">
        <v>356</v>
      </c>
      <c r="O91" s="856" t="s">
        <v>356</v>
      </c>
      <c r="P91" s="856" t="s">
        <v>356</v>
      </c>
      <c r="Q91" s="856" t="s">
        <v>356</v>
      </c>
      <c r="R91" s="856" t="s">
        <v>356</v>
      </c>
      <c r="S91" s="856" t="s">
        <v>356</v>
      </c>
      <c r="T91" s="856" t="s">
        <v>356</v>
      </c>
      <c r="U91" s="856" t="s">
        <v>356</v>
      </c>
      <c r="V91" s="856" t="s">
        <v>356</v>
      </c>
      <c r="W91" s="856" t="s">
        <v>356</v>
      </c>
      <c r="X91" s="856" t="s">
        <v>356</v>
      </c>
      <c r="Y91" s="856" t="s">
        <v>356</v>
      </c>
      <c r="Z91" s="856" t="s">
        <v>356</v>
      </c>
      <c r="AA91" s="856" t="s">
        <v>356</v>
      </c>
      <c r="AB91" s="540"/>
    </row>
    <row r="92" spans="1:28">
      <c r="A92" s="131"/>
      <c r="B92" s="872" t="s">
        <v>867</v>
      </c>
      <c r="C92" s="1156" t="s">
        <v>356</v>
      </c>
      <c r="D92" s="838" t="s">
        <v>356</v>
      </c>
      <c r="E92" s="838" t="s">
        <v>356</v>
      </c>
      <c r="F92" s="838" t="s">
        <v>356</v>
      </c>
      <c r="G92" s="838" t="s">
        <v>356</v>
      </c>
      <c r="H92" s="838" t="s">
        <v>356</v>
      </c>
      <c r="I92" s="838" t="s">
        <v>356</v>
      </c>
      <c r="J92" s="838" t="s">
        <v>356</v>
      </c>
      <c r="K92" s="838" t="s">
        <v>356</v>
      </c>
      <c r="L92" s="838" t="s">
        <v>356</v>
      </c>
      <c r="M92" s="838" t="s">
        <v>356</v>
      </c>
      <c r="N92" s="838" t="s">
        <v>356</v>
      </c>
      <c r="O92" s="838" t="s">
        <v>356</v>
      </c>
      <c r="P92" s="838" t="s">
        <v>356</v>
      </c>
      <c r="Q92" s="838" t="s">
        <v>356</v>
      </c>
      <c r="R92" s="838" t="s">
        <v>356</v>
      </c>
      <c r="S92" s="838" t="s">
        <v>356</v>
      </c>
      <c r="T92" s="838" t="s">
        <v>356</v>
      </c>
      <c r="U92" s="838" t="s">
        <v>356</v>
      </c>
      <c r="V92" s="838" t="s">
        <v>356</v>
      </c>
      <c r="W92" s="838" t="s">
        <v>356</v>
      </c>
      <c r="X92" s="838" t="s">
        <v>356</v>
      </c>
      <c r="Y92" s="838" t="s">
        <v>356</v>
      </c>
      <c r="Z92" s="838" t="s">
        <v>356</v>
      </c>
      <c r="AA92" s="838" t="s">
        <v>356</v>
      </c>
      <c r="AB92" s="540"/>
    </row>
    <row r="93" spans="1:28" s="867" customFormat="1">
      <c r="A93" s="869"/>
      <c r="B93" s="872" t="s">
        <v>1425</v>
      </c>
      <c r="C93" s="1156" t="s">
        <v>356</v>
      </c>
      <c r="D93" s="838" t="s">
        <v>356</v>
      </c>
      <c r="E93" s="838" t="s">
        <v>356</v>
      </c>
      <c r="F93" s="838" t="s">
        <v>356</v>
      </c>
      <c r="G93" s="838" t="s">
        <v>356</v>
      </c>
      <c r="H93" s="838" t="s">
        <v>356</v>
      </c>
      <c r="I93" s="838" t="s">
        <v>356</v>
      </c>
      <c r="J93" s="838" t="s">
        <v>356</v>
      </c>
      <c r="K93" s="838" t="s">
        <v>356</v>
      </c>
      <c r="L93" s="838" t="s">
        <v>356</v>
      </c>
      <c r="M93" s="838" t="s">
        <v>356</v>
      </c>
      <c r="N93" s="838" t="s">
        <v>356</v>
      </c>
      <c r="O93" s="838" t="s">
        <v>356</v>
      </c>
      <c r="P93" s="838" t="s">
        <v>356</v>
      </c>
      <c r="Q93" s="838" t="s">
        <v>356</v>
      </c>
      <c r="R93" s="838" t="s">
        <v>356</v>
      </c>
      <c r="S93" s="838" t="s">
        <v>356</v>
      </c>
      <c r="T93" s="838" t="s">
        <v>356</v>
      </c>
      <c r="U93" s="838" t="s">
        <v>356</v>
      </c>
      <c r="V93" s="838" t="s">
        <v>356</v>
      </c>
      <c r="W93" s="838" t="s">
        <v>356</v>
      </c>
      <c r="X93" s="838" t="s">
        <v>356</v>
      </c>
      <c r="Y93" s="838" t="s">
        <v>356</v>
      </c>
      <c r="Z93" s="838" t="s">
        <v>356</v>
      </c>
      <c r="AA93" s="838" t="s">
        <v>356</v>
      </c>
      <c r="AB93" s="871"/>
    </row>
    <row r="94" spans="1:28" s="867" customFormat="1">
      <c r="A94" s="869"/>
      <c r="B94" s="872" t="s">
        <v>868</v>
      </c>
      <c r="C94" s="1156" t="s">
        <v>356</v>
      </c>
      <c r="D94" s="838" t="s">
        <v>356</v>
      </c>
      <c r="E94" s="838">
        <v>2324.8809999999999</v>
      </c>
      <c r="F94" s="838">
        <v>2261.4009999999998</v>
      </c>
      <c r="G94" s="838">
        <v>1609.0429999999999</v>
      </c>
      <c r="H94" s="838">
        <v>1426.23</v>
      </c>
      <c r="I94" s="838">
        <v>1544.6020000000001</v>
      </c>
      <c r="J94" s="838">
        <v>1334.7670000000001</v>
      </c>
      <c r="K94" s="838">
        <v>907.61900000000003</v>
      </c>
      <c r="L94" s="838">
        <v>1278.806</v>
      </c>
      <c r="M94" s="838">
        <v>896.43700000000001</v>
      </c>
      <c r="N94" s="838">
        <v>895.86</v>
      </c>
      <c r="O94" s="838">
        <v>1072.3030000000001</v>
      </c>
      <c r="P94" s="838">
        <v>1012.412</v>
      </c>
      <c r="Q94" s="838">
        <v>795.154</v>
      </c>
      <c r="R94" s="838">
        <v>747.01300000000003</v>
      </c>
      <c r="S94" s="838">
        <v>624.245</v>
      </c>
      <c r="T94" s="838">
        <v>552.96900000000005</v>
      </c>
      <c r="U94" s="838">
        <v>766.45299999999997</v>
      </c>
      <c r="V94" s="838">
        <v>871.23400000000004</v>
      </c>
      <c r="W94" s="838">
        <v>889.04100000000005</v>
      </c>
      <c r="X94" s="838">
        <v>889.92200000000003</v>
      </c>
      <c r="Y94" s="838">
        <v>493.77699999999999</v>
      </c>
      <c r="Z94" s="838">
        <v>498.411</v>
      </c>
      <c r="AA94" s="838">
        <v>805.529</v>
      </c>
      <c r="AB94" s="871"/>
    </row>
    <row r="95" spans="1:28">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8" s="154" customFormat="1" ht="20.149999999999999" customHeight="1">
      <c r="A96" s="560"/>
      <c r="C96" s="1279" t="s">
        <v>1426</v>
      </c>
      <c r="D96" s="1279"/>
      <c r="E96" s="1279"/>
      <c r="F96" s="1279"/>
      <c r="G96" s="1279"/>
      <c r="H96" s="1279"/>
    </row>
    <row r="97" spans="1:8" s="154" customFormat="1" ht="29.5" customHeight="1">
      <c r="A97" s="560"/>
      <c r="C97" s="1413" t="s">
        <v>1427</v>
      </c>
      <c r="D97" s="1413"/>
      <c r="E97" s="1413"/>
      <c r="F97" s="1413"/>
      <c r="G97" s="1413"/>
      <c r="H97" s="1413"/>
    </row>
    <row r="98" spans="1:8" s="154" customFormat="1" ht="15" customHeight="1">
      <c r="A98" s="560"/>
      <c r="C98" s="1279" t="s">
        <v>1428</v>
      </c>
      <c r="D98" s="1279"/>
      <c r="E98" s="1279"/>
      <c r="F98" s="1279"/>
      <c r="G98" s="1279"/>
      <c r="H98" s="1279"/>
    </row>
    <row r="99" spans="1:8" s="154" customFormat="1" ht="15" customHeight="1">
      <c r="A99" s="560"/>
      <c r="C99" s="1279" t="s">
        <v>1429</v>
      </c>
      <c r="D99" s="1279"/>
      <c r="E99" s="1279"/>
      <c r="F99" s="1279"/>
      <c r="G99" s="1279"/>
      <c r="H99" s="1279"/>
    </row>
    <row r="100" spans="1:8">
      <c r="C100" s="64" t="s">
        <v>1430</v>
      </c>
      <c r="D100" s="1010"/>
      <c r="E100" s="1010"/>
      <c r="F100" s="1010"/>
      <c r="G100" s="1010"/>
      <c r="H100" s="1010"/>
    </row>
    <row r="101" spans="1:8" ht="15" customHeight="1">
      <c r="C101" s="1010" t="s">
        <v>1431</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Berlin</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3">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53125" defaultRowHeight="12.5"/>
  <cols>
    <col min="1" max="1" width="4.54296875" style="376" customWidth="1"/>
    <col min="2" max="2" width="45" style="376" customWidth="1"/>
    <col min="3" max="27" width="13.453125" style="376" customWidth="1"/>
    <col min="28" max="16384" width="11.453125" style="376"/>
  </cols>
  <sheetData>
    <row r="1" spans="1:32" ht="13">
      <c r="A1" s="1414" t="s">
        <v>322</v>
      </c>
      <c r="B1" s="1415"/>
    </row>
    <row r="3" spans="1:32" ht="12.75" customHeight="1">
      <c r="A3" s="1416" t="s">
        <v>887</v>
      </c>
      <c r="B3" s="1416"/>
      <c r="C3" s="407" t="s">
        <v>1225</v>
      </c>
      <c r="D3" s="407"/>
      <c r="E3" s="407"/>
      <c r="F3" s="407"/>
      <c r="G3" s="407"/>
      <c r="H3" s="407"/>
      <c r="I3" s="407"/>
      <c r="J3" s="407"/>
      <c r="K3" s="407"/>
    </row>
    <row r="4" spans="1:32" ht="12.75" customHeight="1">
      <c r="A4" s="377"/>
      <c r="B4" s="535"/>
      <c r="C4" s="377"/>
      <c r="D4" s="377"/>
      <c r="E4" s="377"/>
      <c r="F4" s="377"/>
      <c r="G4" s="377"/>
      <c r="H4" s="377"/>
      <c r="I4" s="377"/>
      <c r="J4" s="377"/>
      <c r="K4" s="377"/>
    </row>
    <row r="5" spans="1:32" ht="14.5">
      <c r="A5" s="536"/>
      <c r="B5" s="881"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ht="13">
      <c r="A7" s="399"/>
      <c r="B7" s="499"/>
      <c r="C7" s="1283" t="s">
        <v>434</v>
      </c>
      <c r="D7" s="1283"/>
      <c r="E7" s="1283"/>
      <c r="F7" s="1283"/>
      <c r="G7" s="1283"/>
      <c r="H7" s="1283"/>
      <c r="I7" s="1283" t="s">
        <v>434</v>
      </c>
      <c r="J7" s="1283"/>
      <c r="K7" s="1283"/>
      <c r="L7" s="1283"/>
      <c r="M7" s="1283"/>
      <c r="N7" s="1283"/>
      <c r="O7" s="1283" t="s">
        <v>434</v>
      </c>
      <c r="P7" s="1283"/>
      <c r="Q7" s="1283"/>
      <c r="R7" s="1283"/>
      <c r="S7" s="1283"/>
      <c r="T7" s="1283"/>
      <c r="U7" s="1283" t="s">
        <v>434</v>
      </c>
      <c r="V7" s="1283"/>
      <c r="W7" s="1283"/>
      <c r="X7" s="1283"/>
      <c r="Y7" s="1283"/>
      <c r="Z7" s="1283"/>
      <c r="AA7" s="1283" t="s">
        <v>434</v>
      </c>
      <c r="AB7" s="1283"/>
      <c r="AC7" s="1283"/>
      <c r="AD7" s="1283"/>
      <c r="AE7" s="1283"/>
      <c r="AF7" s="1283"/>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883" t="s">
        <v>827</v>
      </c>
      <c r="C9" s="1156">
        <v>84323.486999999994</v>
      </c>
      <c r="D9" s="838">
        <v>80481.27</v>
      </c>
      <c r="E9" s="838">
        <v>84091.838000000003</v>
      </c>
      <c r="F9" s="838">
        <v>81993.017000000007</v>
      </c>
      <c r="G9" s="838">
        <v>82484.274999999994</v>
      </c>
      <c r="H9" s="838">
        <v>81619.634000000005</v>
      </c>
      <c r="I9" s="838">
        <v>78944.125</v>
      </c>
      <c r="J9" s="838">
        <v>80625.790999999997</v>
      </c>
      <c r="K9" s="838">
        <v>80200.315000000002</v>
      </c>
      <c r="L9" s="838">
        <v>78549.448999999993</v>
      </c>
      <c r="M9" s="838">
        <v>81906.353000000003</v>
      </c>
      <c r="N9" s="838">
        <v>78490.879000000001</v>
      </c>
      <c r="O9" s="838">
        <v>76437.741999999998</v>
      </c>
      <c r="P9" s="838">
        <v>78889.027000000002</v>
      </c>
      <c r="Q9" s="838">
        <v>77785.774000000005</v>
      </c>
      <c r="R9" s="838">
        <v>78919.625</v>
      </c>
      <c r="S9" s="838">
        <v>76491.222999999998</v>
      </c>
      <c r="T9" s="838">
        <v>76307.532000000007</v>
      </c>
      <c r="U9" s="838">
        <v>76778.070000000007</v>
      </c>
      <c r="V9" s="838">
        <v>77003.986000000004</v>
      </c>
      <c r="W9" s="838">
        <v>79014.001000000004</v>
      </c>
      <c r="X9" s="838">
        <v>72331.895999999993</v>
      </c>
      <c r="Y9" s="838">
        <v>74480.104000000007</v>
      </c>
      <c r="Z9" s="838">
        <v>72904.054000000004</v>
      </c>
      <c r="AA9" s="838">
        <v>71369.159</v>
      </c>
    </row>
    <row r="10" spans="1:32">
      <c r="A10" s="131"/>
      <c r="B10" s="884" t="s">
        <v>1394</v>
      </c>
      <c r="C10" s="1156">
        <v>75080.023000000001</v>
      </c>
      <c r="D10" s="838">
        <v>69117.153999999995</v>
      </c>
      <c r="E10" s="838">
        <v>71402.474000000002</v>
      </c>
      <c r="F10" s="838">
        <v>70248.990999999995</v>
      </c>
      <c r="G10" s="838">
        <v>69810.562999999995</v>
      </c>
      <c r="H10" s="838">
        <v>69957.485000000001</v>
      </c>
      <c r="I10" s="838">
        <v>67896.841</v>
      </c>
      <c r="J10" s="838">
        <v>67633.206000000006</v>
      </c>
      <c r="K10" s="838">
        <v>68414.807000000001</v>
      </c>
      <c r="L10" s="838">
        <v>70281.426999999996</v>
      </c>
      <c r="M10" s="838">
        <v>68573.960000000006</v>
      </c>
      <c r="N10" s="838">
        <v>65573.362999999998</v>
      </c>
      <c r="O10" s="838">
        <v>65030.879999999997</v>
      </c>
      <c r="P10" s="838">
        <v>65247.932000000001</v>
      </c>
      <c r="Q10" s="838">
        <v>64404.018000000011</v>
      </c>
      <c r="R10" s="838">
        <v>64416.139000000003</v>
      </c>
      <c r="S10" s="838">
        <v>63058.552000000003</v>
      </c>
      <c r="T10" s="838">
        <v>61708.616000000002</v>
      </c>
      <c r="U10" s="838">
        <v>60897.832999999999</v>
      </c>
      <c r="V10" s="838">
        <v>61063.673000000003</v>
      </c>
      <c r="W10" s="838">
        <v>60863.197</v>
      </c>
      <c r="X10" s="838">
        <v>56612.633000000002</v>
      </c>
      <c r="Y10" s="838">
        <v>58278.122000000003</v>
      </c>
      <c r="Z10" s="838">
        <v>55743.385000000002</v>
      </c>
      <c r="AA10" s="838">
        <v>58908.546999999999</v>
      </c>
    </row>
    <row r="11" spans="1:32">
      <c r="A11" s="131"/>
      <c r="B11" s="885" t="s">
        <v>1395</v>
      </c>
      <c r="C11" s="1156">
        <v>47692.222999999998</v>
      </c>
      <c r="D11" s="838">
        <v>39710.578999999998</v>
      </c>
      <c r="E11" s="838">
        <v>39334.262999999999</v>
      </c>
      <c r="F11" s="838">
        <v>37378.027999999998</v>
      </c>
      <c r="G11" s="838">
        <v>41027.084999999999</v>
      </c>
      <c r="H11" s="838">
        <v>40567.228000000003</v>
      </c>
      <c r="I11" s="838">
        <v>40329.078999999998</v>
      </c>
      <c r="J11" s="838">
        <v>42069.938999999998</v>
      </c>
      <c r="K11" s="838">
        <v>42927.502</v>
      </c>
      <c r="L11" s="838">
        <v>40567.623</v>
      </c>
      <c r="M11" s="838">
        <v>41348.837</v>
      </c>
      <c r="N11" s="838">
        <v>40377.718999999997</v>
      </c>
      <c r="O11" s="838">
        <v>39055.447</v>
      </c>
      <c r="P11" s="838">
        <v>40081.266000000003</v>
      </c>
      <c r="Q11" s="838">
        <v>39658.286000000007</v>
      </c>
      <c r="R11" s="838">
        <v>39401.383000000002</v>
      </c>
      <c r="S11" s="838">
        <v>37996.262000000002</v>
      </c>
      <c r="T11" s="838">
        <v>35682.315000000002</v>
      </c>
      <c r="U11" s="838">
        <v>37173.587</v>
      </c>
      <c r="V11" s="838">
        <v>37605.572</v>
      </c>
      <c r="W11" s="838">
        <v>35672.837</v>
      </c>
      <c r="X11" s="838">
        <v>32513.820000000003</v>
      </c>
      <c r="Y11" s="838">
        <v>33789.002999999997</v>
      </c>
      <c r="Z11" s="838">
        <v>29542.239000000001</v>
      </c>
      <c r="AA11" s="838">
        <v>30959.394</v>
      </c>
    </row>
    <row r="12" spans="1:32">
      <c r="A12" s="131"/>
      <c r="B12" s="886" t="s">
        <v>828</v>
      </c>
      <c r="C12" s="1156">
        <v>0</v>
      </c>
      <c r="D12" s="838">
        <v>0</v>
      </c>
      <c r="E12" s="838">
        <v>0</v>
      </c>
      <c r="F12" s="838">
        <v>0</v>
      </c>
      <c r="G12" s="838">
        <v>0</v>
      </c>
      <c r="H12" s="838">
        <v>0</v>
      </c>
      <c r="I12" s="838">
        <v>0</v>
      </c>
      <c r="J12" s="838">
        <v>0</v>
      </c>
      <c r="K12" s="838">
        <v>0</v>
      </c>
      <c r="L12" s="838">
        <v>0</v>
      </c>
      <c r="M12" s="838">
        <v>0</v>
      </c>
      <c r="N12" s="838">
        <v>0</v>
      </c>
      <c r="O12" s="838">
        <v>0</v>
      </c>
      <c r="P12" s="838">
        <v>0</v>
      </c>
      <c r="Q12" s="838">
        <v>0</v>
      </c>
      <c r="R12" s="838">
        <v>0</v>
      </c>
      <c r="S12" s="838">
        <v>0</v>
      </c>
      <c r="T12" s="838">
        <v>0</v>
      </c>
      <c r="U12" s="838">
        <v>0</v>
      </c>
      <c r="V12" s="838">
        <v>0</v>
      </c>
      <c r="W12" s="838">
        <v>0</v>
      </c>
      <c r="X12" s="838">
        <v>0</v>
      </c>
      <c r="Y12" s="838">
        <v>0</v>
      </c>
      <c r="Z12" s="838">
        <v>0</v>
      </c>
      <c r="AA12" s="838">
        <v>0</v>
      </c>
    </row>
    <row r="13" spans="1:32">
      <c r="A13" s="131"/>
      <c r="B13" s="886" t="s">
        <v>829</v>
      </c>
      <c r="C13" s="1156">
        <v>47635.644</v>
      </c>
      <c r="D13" s="838">
        <v>39674</v>
      </c>
      <c r="E13" s="838">
        <v>39317.815999999999</v>
      </c>
      <c r="F13" s="838">
        <v>37366.107000000004</v>
      </c>
      <c r="G13" s="838">
        <v>41018.900999999998</v>
      </c>
      <c r="H13" s="838">
        <v>40561.766000000003</v>
      </c>
      <c r="I13" s="838">
        <v>40309.315999999999</v>
      </c>
      <c r="J13" s="838">
        <v>42043.601999999999</v>
      </c>
      <c r="K13" s="838">
        <v>42901.499000000003</v>
      </c>
      <c r="L13" s="838">
        <v>40541.726999999999</v>
      </c>
      <c r="M13" s="838">
        <v>41321.667999999998</v>
      </c>
      <c r="N13" s="838">
        <v>40351.269999999997</v>
      </c>
      <c r="O13" s="838">
        <v>39031.127999999997</v>
      </c>
      <c r="P13" s="838">
        <v>40058.667999999998</v>
      </c>
      <c r="Q13" s="838">
        <v>39634.740000000005</v>
      </c>
      <c r="R13" s="838">
        <v>39378.716999999997</v>
      </c>
      <c r="S13" s="838">
        <v>37975.023000000001</v>
      </c>
      <c r="T13" s="838">
        <v>35661.720999999998</v>
      </c>
      <c r="U13" s="838">
        <v>37154.885999999999</v>
      </c>
      <c r="V13" s="838">
        <v>37591.79</v>
      </c>
      <c r="W13" s="838">
        <v>35661.146999999997</v>
      </c>
      <c r="X13" s="838">
        <v>32501.421000000002</v>
      </c>
      <c r="Y13" s="838">
        <v>33776.031000000003</v>
      </c>
      <c r="Z13" s="838">
        <v>29535.074000000001</v>
      </c>
      <c r="AA13" s="838">
        <v>30952.241000000002</v>
      </c>
    </row>
    <row r="14" spans="1:32">
      <c r="A14" s="131"/>
      <c r="B14" s="886" t="s">
        <v>830</v>
      </c>
      <c r="C14" s="1156">
        <v>50.988</v>
      </c>
      <c r="D14" s="838">
        <v>33.331000000000003</v>
      </c>
      <c r="E14" s="838">
        <v>14.62</v>
      </c>
      <c r="F14" s="838">
        <v>11.686</v>
      </c>
      <c r="G14" s="838">
        <v>7.5350000000000001</v>
      </c>
      <c r="H14" s="838">
        <v>4.3630000000000004</v>
      </c>
      <c r="I14" s="838">
        <v>15.182</v>
      </c>
      <c r="J14" s="838">
        <v>20.562000000000001</v>
      </c>
      <c r="K14" s="838">
        <v>20.312000000000001</v>
      </c>
      <c r="L14" s="838">
        <v>20.86</v>
      </c>
      <c r="M14" s="838">
        <v>20.959</v>
      </c>
      <c r="N14" s="838">
        <v>20.465</v>
      </c>
      <c r="O14" s="838">
        <v>19.922000000000001</v>
      </c>
      <c r="P14" s="838">
        <v>18.670000000000002</v>
      </c>
      <c r="Q14" s="838">
        <v>19.199000000000002</v>
      </c>
      <c r="R14" s="838">
        <v>17.734999999999999</v>
      </c>
      <c r="S14" s="838">
        <v>16.565000000000001</v>
      </c>
      <c r="T14" s="838">
        <v>16.013999999999999</v>
      </c>
      <c r="U14" s="838">
        <v>14.304</v>
      </c>
      <c r="V14" s="838">
        <v>10.571</v>
      </c>
      <c r="W14" s="838">
        <v>8.8979999999999997</v>
      </c>
      <c r="X14" s="838">
        <v>9.4220000000000006</v>
      </c>
      <c r="Y14" s="838">
        <v>9.91</v>
      </c>
      <c r="Z14" s="838">
        <v>5.4189999999999996</v>
      </c>
      <c r="AA14" s="838">
        <v>5.4720000000000004</v>
      </c>
    </row>
    <row r="15" spans="1:32">
      <c r="A15" s="131"/>
      <c r="B15" s="886" t="s">
        <v>831</v>
      </c>
      <c r="C15" s="1156">
        <v>5.5910000000000002</v>
      </c>
      <c r="D15" s="838">
        <v>3.2480000000000002</v>
      </c>
      <c r="E15" s="838">
        <v>1.827</v>
      </c>
      <c r="F15" s="838">
        <v>0.23499999999999999</v>
      </c>
      <c r="G15" s="838">
        <v>0.64900000000000002</v>
      </c>
      <c r="H15" s="838">
        <v>1.099</v>
      </c>
      <c r="I15" s="838">
        <v>4.5810000000000004</v>
      </c>
      <c r="J15" s="838">
        <v>5.7750000000000004</v>
      </c>
      <c r="K15" s="838">
        <v>5.6909999999999998</v>
      </c>
      <c r="L15" s="838">
        <v>5.0359999999999996</v>
      </c>
      <c r="M15" s="838">
        <v>6.21</v>
      </c>
      <c r="N15" s="838">
        <v>5.984</v>
      </c>
      <c r="O15" s="838">
        <v>4.3970000000000002</v>
      </c>
      <c r="P15" s="838">
        <v>3.9279999999999999</v>
      </c>
      <c r="Q15" s="838">
        <v>4.3470000000000004</v>
      </c>
      <c r="R15" s="838">
        <v>4.931</v>
      </c>
      <c r="S15" s="838">
        <v>4.6740000000000004</v>
      </c>
      <c r="T15" s="838">
        <v>4.58</v>
      </c>
      <c r="U15" s="838">
        <v>4.3970000000000002</v>
      </c>
      <c r="V15" s="838">
        <v>3.2109999999999999</v>
      </c>
      <c r="W15" s="838">
        <v>2.7919999999999998</v>
      </c>
      <c r="X15" s="838">
        <v>2.9769999999999999</v>
      </c>
      <c r="Y15" s="838">
        <v>3.0619999999999998</v>
      </c>
      <c r="Z15" s="838">
        <v>1.746</v>
      </c>
      <c r="AA15" s="838">
        <v>1.681</v>
      </c>
    </row>
    <row r="16" spans="1:32">
      <c r="A16" s="131"/>
      <c r="B16" s="887" t="s">
        <v>832</v>
      </c>
      <c r="C16" s="1156">
        <v>0</v>
      </c>
      <c r="D16" s="838">
        <v>0</v>
      </c>
      <c r="E16" s="838">
        <v>0</v>
      </c>
      <c r="F16" s="838">
        <v>0</v>
      </c>
      <c r="G16" s="838">
        <v>0</v>
      </c>
      <c r="H16" s="838">
        <v>0</v>
      </c>
      <c r="I16" s="838">
        <v>0</v>
      </c>
      <c r="J16" s="838">
        <v>0</v>
      </c>
      <c r="K16" s="838">
        <v>0</v>
      </c>
      <c r="L16" s="838">
        <v>0</v>
      </c>
      <c r="M16" s="838">
        <v>0</v>
      </c>
      <c r="N16" s="838">
        <v>0</v>
      </c>
      <c r="O16" s="838">
        <v>0</v>
      </c>
      <c r="P16" s="838">
        <v>0</v>
      </c>
      <c r="Q16" s="838">
        <v>0</v>
      </c>
      <c r="R16" s="838">
        <v>0</v>
      </c>
      <c r="S16" s="838">
        <v>0</v>
      </c>
      <c r="T16" s="838">
        <v>0</v>
      </c>
      <c r="U16" s="838">
        <v>0</v>
      </c>
      <c r="V16" s="838">
        <v>0</v>
      </c>
      <c r="W16" s="838">
        <v>0</v>
      </c>
      <c r="X16" s="838">
        <v>0</v>
      </c>
      <c r="Y16" s="838">
        <v>0</v>
      </c>
      <c r="Z16" s="838">
        <v>0</v>
      </c>
      <c r="AA16" s="838">
        <v>0</v>
      </c>
    </row>
    <row r="17" spans="1:27">
      <c r="A17" s="131"/>
      <c r="B17" s="887" t="s">
        <v>833</v>
      </c>
      <c r="C17" s="1156">
        <v>0</v>
      </c>
      <c r="D17" s="838">
        <v>0</v>
      </c>
      <c r="E17" s="838">
        <v>0</v>
      </c>
      <c r="F17" s="838">
        <v>0</v>
      </c>
      <c r="G17" s="838">
        <v>0</v>
      </c>
      <c r="H17" s="838">
        <v>0</v>
      </c>
      <c r="I17" s="838">
        <v>0</v>
      </c>
      <c r="J17" s="838">
        <v>0</v>
      </c>
      <c r="K17" s="838">
        <v>0</v>
      </c>
      <c r="L17" s="838">
        <v>0</v>
      </c>
      <c r="M17" s="838">
        <v>0</v>
      </c>
      <c r="N17" s="838">
        <v>0</v>
      </c>
      <c r="O17" s="838">
        <v>0</v>
      </c>
      <c r="P17" s="838">
        <v>0</v>
      </c>
      <c r="Q17" s="838">
        <v>0</v>
      </c>
      <c r="R17" s="838">
        <v>0</v>
      </c>
      <c r="S17" s="838">
        <v>0</v>
      </c>
      <c r="T17" s="838">
        <v>0</v>
      </c>
      <c r="U17" s="838">
        <v>0</v>
      </c>
      <c r="V17" s="838">
        <v>0</v>
      </c>
      <c r="W17" s="838">
        <v>0</v>
      </c>
      <c r="X17" s="838">
        <v>0</v>
      </c>
      <c r="Y17" s="838">
        <v>0</v>
      </c>
      <c r="Z17" s="838">
        <v>0</v>
      </c>
      <c r="AA17" s="838">
        <v>0</v>
      </c>
    </row>
    <row r="18" spans="1:27">
      <c r="A18" s="131"/>
      <c r="B18" s="887" t="s">
        <v>834</v>
      </c>
      <c r="C18" s="1156">
        <v>5.5910000000000002</v>
      </c>
      <c r="D18" s="838">
        <v>3.2480000000000002</v>
      </c>
      <c r="E18" s="838">
        <v>1.827</v>
      </c>
      <c r="F18" s="838">
        <v>0.23499999999999999</v>
      </c>
      <c r="G18" s="838">
        <v>0.64900000000000002</v>
      </c>
      <c r="H18" s="838">
        <v>1.099</v>
      </c>
      <c r="I18" s="838">
        <v>4.5810000000000004</v>
      </c>
      <c r="J18" s="838">
        <v>5.7750000000000004</v>
      </c>
      <c r="K18" s="838">
        <v>5.6909999999999998</v>
      </c>
      <c r="L18" s="838">
        <v>5.0359999999999996</v>
      </c>
      <c r="M18" s="838">
        <v>6.21</v>
      </c>
      <c r="N18" s="838">
        <v>5.984</v>
      </c>
      <c r="O18" s="838">
        <v>4.3970000000000002</v>
      </c>
      <c r="P18" s="838">
        <v>3.9279999999999999</v>
      </c>
      <c r="Q18" s="838">
        <v>4.3470000000000004</v>
      </c>
      <c r="R18" s="838">
        <v>4.931</v>
      </c>
      <c r="S18" s="838">
        <v>4.6740000000000004</v>
      </c>
      <c r="T18" s="838">
        <v>4.58</v>
      </c>
      <c r="U18" s="838">
        <v>4.3970000000000002</v>
      </c>
      <c r="V18" s="838">
        <v>3.2109999999999999</v>
      </c>
      <c r="W18" s="838">
        <v>2.7919999999999998</v>
      </c>
      <c r="X18" s="838">
        <v>2.9769999999999999</v>
      </c>
      <c r="Y18" s="838">
        <v>3.0619999999999998</v>
      </c>
      <c r="Z18" s="838">
        <v>1.746</v>
      </c>
      <c r="AA18" s="838">
        <v>1.681</v>
      </c>
    </row>
    <row r="19" spans="1:27">
      <c r="A19" s="131"/>
      <c r="B19" s="886" t="s">
        <v>1396</v>
      </c>
      <c r="C19" s="1156">
        <v>0</v>
      </c>
      <c r="D19" s="838">
        <v>0</v>
      </c>
      <c r="E19" s="838">
        <v>0</v>
      </c>
      <c r="F19" s="838">
        <v>0</v>
      </c>
      <c r="G19" s="838">
        <v>0</v>
      </c>
      <c r="H19" s="838">
        <v>0</v>
      </c>
      <c r="I19" s="838">
        <v>0</v>
      </c>
      <c r="J19" s="838">
        <v>0</v>
      </c>
      <c r="K19" s="838">
        <v>0</v>
      </c>
      <c r="L19" s="838">
        <v>0</v>
      </c>
      <c r="M19" s="838">
        <v>0</v>
      </c>
      <c r="N19" s="838">
        <v>0</v>
      </c>
      <c r="O19" s="838">
        <v>0</v>
      </c>
      <c r="P19" s="838">
        <v>0</v>
      </c>
      <c r="Q19" s="838">
        <v>0</v>
      </c>
      <c r="R19" s="838">
        <v>0</v>
      </c>
      <c r="S19" s="838">
        <v>0</v>
      </c>
      <c r="T19" s="838">
        <v>0</v>
      </c>
      <c r="U19" s="838">
        <v>0</v>
      </c>
      <c r="V19" s="838">
        <v>0</v>
      </c>
      <c r="W19" s="838">
        <v>0</v>
      </c>
      <c r="X19" s="838">
        <v>0</v>
      </c>
      <c r="Y19" s="838">
        <v>0</v>
      </c>
      <c r="Z19" s="838">
        <v>0</v>
      </c>
      <c r="AA19" s="838">
        <v>0</v>
      </c>
    </row>
    <row r="20" spans="1:27">
      <c r="A20" s="131"/>
      <c r="B20" s="885" t="s">
        <v>864</v>
      </c>
      <c r="C20" s="1156">
        <v>27387.8</v>
      </c>
      <c r="D20" s="838">
        <v>29406.575000000001</v>
      </c>
      <c r="E20" s="838">
        <v>32068.210999999999</v>
      </c>
      <c r="F20" s="838">
        <v>32870.963000000003</v>
      </c>
      <c r="G20" s="838">
        <v>28783.477999999999</v>
      </c>
      <c r="H20" s="838">
        <v>29390.257000000001</v>
      </c>
      <c r="I20" s="838">
        <v>27567.761999999999</v>
      </c>
      <c r="J20" s="838">
        <v>25563.267</v>
      </c>
      <c r="K20" s="838">
        <v>25487.305</v>
      </c>
      <c r="L20" s="838">
        <v>29713.804</v>
      </c>
      <c r="M20" s="838">
        <v>27225.123</v>
      </c>
      <c r="N20" s="838">
        <v>25195.644</v>
      </c>
      <c r="O20" s="838">
        <v>25975.433000000001</v>
      </c>
      <c r="P20" s="838">
        <v>25166.666000000001</v>
      </c>
      <c r="Q20" s="838">
        <v>24745.732</v>
      </c>
      <c r="R20" s="838">
        <v>25014.756000000001</v>
      </c>
      <c r="S20" s="838">
        <v>25062.29</v>
      </c>
      <c r="T20" s="838">
        <v>26026.300999999999</v>
      </c>
      <c r="U20" s="838">
        <v>23724.245999999999</v>
      </c>
      <c r="V20" s="838">
        <v>23458.100999999999</v>
      </c>
      <c r="W20" s="838">
        <v>25190.36</v>
      </c>
      <c r="X20" s="838">
        <v>24098.812999999998</v>
      </c>
      <c r="Y20" s="838">
        <v>24489.118999999999</v>
      </c>
      <c r="Z20" s="838">
        <v>26201.146000000001</v>
      </c>
      <c r="AA20" s="838">
        <v>27949.152999999998</v>
      </c>
    </row>
    <row r="21" spans="1:27">
      <c r="A21" s="131"/>
      <c r="B21" s="886" t="s">
        <v>835</v>
      </c>
      <c r="C21" s="1156">
        <v>0</v>
      </c>
      <c r="D21" s="838">
        <v>0</v>
      </c>
      <c r="E21" s="838">
        <v>0</v>
      </c>
      <c r="F21" s="838">
        <v>0</v>
      </c>
      <c r="G21" s="838">
        <v>0</v>
      </c>
      <c r="H21" s="838">
        <v>0</v>
      </c>
      <c r="I21" s="838">
        <v>0</v>
      </c>
      <c r="J21" s="838">
        <v>0</v>
      </c>
      <c r="K21" s="838">
        <v>0</v>
      </c>
      <c r="L21" s="838">
        <v>0</v>
      </c>
      <c r="M21" s="838">
        <v>0</v>
      </c>
      <c r="N21" s="838">
        <v>0</v>
      </c>
      <c r="O21" s="838">
        <v>0</v>
      </c>
      <c r="P21" s="838">
        <v>0</v>
      </c>
      <c r="Q21" s="838">
        <v>0</v>
      </c>
      <c r="R21" s="838">
        <v>0</v>
      </c>
      <c r="S21" s="838">
        <v>0</v>
      </c>
      <c r="T21" s="838">
        <v>0</v>
      </c>
      <c r="U21" s="838">
        <v>0</v>
      </c>
      <c r="V21" s="838">
        <v>0</v>
      </c>
      <c r="W21" s="838">
        <v>0</v>
      </c>
      <c r="X21" s="838">
        <v>0</v>
      </c>
      <c r="Y21" s="838">
        <v>0</v>
      </c>
      <c r="Z21" s="838">
        <v>0</v>
      </c>
      <c r="AA21" s="838">
        <v>0</v>
      </c>
    </row>
    <row r="22" spans="1:27">
      <c r="A22" s="131"/>
      <c r="B22" s="886" t="s">
        <v>1397</v>
      </c>
      <c r="C22" s="1156">
        <v>27387.8</v>
      </c>
      <c r="D22" s="838">
        <v>29406.575000000001</v>
      </c>
      <c r="E22" s="838">
        <v>32068.210999999999</v>
      </c>
      <c r="F22" s="838">
        <v>32870.963000000003</v>
      </c>
      <c r="G22" s="838">
        <v>28783.477999999999</v>
      </c>
      <c r="H22" s="838">
        <v>29390.257000000001</v>
      </c>
      <c r="I22" s="838">
        <v>27567.761999999999</v>
      </c>
      <c r="J22" s="838">
        <v>25563.267</v>
      </c>
      <c r="K22" s="838">
        <v>25487.305</v>
      </c>
      <c r="L22" s="838">
        <v>29713.804</v>
      </c>
      <c r="M22" s="838">
        <v>27225.123</v>
      </c>
      <c r="N22" s="838">
        <v>25195.644</v>
      </c>
      <c r="O22" s="838">
        <v>25975.433000000001</v>
      </c>
      <c r="P22" s="838">
        <v>25166.666000000001</v>
      </c>
      <c r="Q22" s="838">
        <v>24745.732</v>
      </c>
      <c r="R22" s="838">
        <v>25014.756000000001</v>
      </c>
      <c r="S22" s="838">
        <v>25062.29</v>
      </c>
      <c r="T22" s="838">
        <v>26026.300999999999</v>
      </c>
      <c r="U22" s="838">
        <v>23724.245999999999</v>
      </c>
      <c r="V22" s="838">
        <v>23458.100999999999</v>
      </c>
      <c r="W22" s="838">
        <v>25190.36</v>
      </c>
      <c r="X22" s="838">
        <v>24098.812999999998</v>
      </c>
      <c r="Y22" s="838">
        <v>24489.118999999999</v>
      </c>
      <c r="Z22" s="838">
        <v>26201.146000000001</v>
      </c>
      <c r="AA22" s="838">
        <v>27949.152999999998</v>
      </c>
    </row>
    <row r="23" spans="1:27">
      <c r="A23" s="131"/>
      <c r="B23" s="887" t="s">
        <v>836</v>
      </c>
      <c r="C23" s="1157">
        <v>26532.452000000001</v>
      </c>
      <c r="D23" s="838">
        <v>27819.710999999999</v>
      </c>
      <c r="E23" s="838">
        <v>30422.454000000002</v>
      </c>
      <c r="F23" s="838">
        <v>30949.886999999999</v>
      </c>
      <c r="G23" s="838">
        <v>26997.884999999998</v>
      </c>
      <c r="H23" s="856">
        <v>27630.583999999999</v>
      </c>
      <c r="I23" s="856">
        <v>25630.953000000001</v>
      </c>
      <c r="J23" s="856">
        <v>23985.850999999999</v>
      </c>
      <c r="K23" s="838">
        <v>23913.694</v>
      </c>
      <c r="L23" s="838">
        <v>27991.011999999999</v>
      </c>
      <c r="M23" s="838">
        <v>26165.891</v>
      </c>
      <c r="N23" s="838">
        <v>24406.743999999999</v>
      </c>
      <c r="O23" s="838">
        <v>25134.123</v>
      </c>
      <c r="P23" s="838">
        <v>24693.214</v>
      </c>
      <c r="Q23" s="838">
        <v>24166.602999999999</v>
      </c>
      <c r="R23" s="838">
        <v>24379.175999999999</v>
      </c>
      <c r="S23" s="838">
        <v>24209.669000000002</v>
      </c>
      <c r="T23" s="838">
        <v>25150</v>
      </c>
      <c r="U23" s="838">
        <v>22825.547999999999</v>
      </c>
      <c r="V23" s="838">
        <v>22828.741000000002</v>
      </c>
      <c r="W23" s="838">
        <v>24569.472000000002</v>
      </c>
      <c r="X23" s="838">
        <v>23463.291000000001</v>
      </c>
      <c r="Y23" s="838">
        <v>23937.052</v>
      </c>
      <c r="Z23" s="838">
        <v>25673.971000000001</v>
      </c>
      <c r="AA23" s="838">
        <v>27357.539000000001</v>
      </c>
    </row>
    <row r="24" spans="1:27">
      <c r="A24" s="131"/>
      <c r="B24" s="888" t="s">
        <v>837</v>
      </c>
      <c r="C24" s="1157">
        <v>815.73400000000004</v>
      </c>
      <c r="D24" s="838">
        <v>14904.512000000001</v>
      </c>
      <c r="E24" s="838">
        <v>14246.431</v>
      </c>
      <c r="F24" s="838">
        <v>13731.263999999999</v>
      </c>
      <c r="G24" s="838">
        <v>10903.333000000001</v>
      </c>
      <c r="H24" s="856">
        <v>11801.273999999999</v>
      </c>
      <c r="I24" s="856">
        <v>11927.003000000001</v>
      </c>
      <c r="J24" s="856">
        <v>10015.174999999999</v>
      </c>
      <c r="K24" s="838">
        <v>10167.048000000001</v>
      </c>
      <c r="L24" s="838">
        <v>12786.232</v>
      </c>
      <c r="M24" s="838">
        <v>11964.028</v>
      </c>
      <c r="N24" s="838">
        <v>10700.446</v>
      </c>
      <c r="O24" s="838">
        <v>9406.4619999999995</v>
      </c>
      <c r="P24" s="838">
        <v>9077.3729999999996</v>
      </c>
      <c r="Q24" s="838">
        <v>9094.6620000000003</v>
      </c>
      <c r="R24" s="838">
        <v>9321.5049999999992</v>
      </c>
      <c r="S24" s="838">
        <v>8748.19</v>
      </c>
      <c r="T24" s="838">
        <v>9002.1239999999998</v>
      </c>
      <c r="U24" s="838">
        <v>8633.6129999999994</v>
      </c>
      <c r="V24" s="838">
        <v>7440.42</v>
      </c>
      <c r="W24" s="838">
        <v>9483.11</v>
      </c>
      <c r="X24" s="838">
        <v>8537.8580000000002</v>
      </c>
      <c r="Y24" s="838">
        <v>8671.3680000000004</v>
      </c>
      <c r="Z24" s="838">
        <v>9016.0290000000005</v>
      </c>
      <c r="AA24" s="838">
        <v>8611.7189999999991</v>
      </c>
    </row>
    <row r="25" spans="1:27" ht="25.5" customHeight="1">
      <c r="A25" s="546"/>
      <c r="B25" s="889" t="s">
        <v>838</v>
      </c>
      <c r="C25" s="1157">
        <v>23289.541000000001</v>
      </c>
      <c r="D25" s="838">
        <v>10422.557000000001</v>
      </c>
      <c r="E25" s="838">
        <v>12002.130999999999</v>
      </c>
      <c r="F25" s="838">
        <v>12864.138000000001</v>
      </c>
      <c r="G25" s="838">
        <v>11785.432000000001</v>
      </c>
      <c r="H25" s="856">
        <v>11616.526</v>
      </c>
      <c r="I25" s="856">
        <v>9898.9259999999995</v>
      </c>
      <c r="J25" s="856">
        <v>10560.415000000001</v>
      </c>
      <c r="K25" s="838">
        <v>9893.2209999999995</v>
      </c>
      <c r="L25" s="838">
        <v>11375.421</v>
      </c>
      <c r="M25" s="838">
        <v>10347.296</v>
      </c>
      <c r="N25" s="838">
        <v>10364.858</v>
      </c>
      <c r="O25" s="838">
        <v>12090.007</v>
      </c>
      <c r="P25" s="838">
        <v>11531.772999999999</v>
      </c>
      <c r="Q25" s="838">
        <v>11478.393</v>
      </c>
      <c r="R25" s="838">
        <v>11685.365</v>
      </c>
      <c r="S25" s="838">
        <v>11916.002</v>
      </c>
      <c r="T25" s="838">
        <v>12474.793</v>
      </c>
      <c r="U25" s="838">
        <v>10583.724</v>
      </c>
      <c r="V25" s="838">
        <v>11462.911</v>
      </c>
      <c r="W25" s="838">
        <v>11374.428</v>
      </c>
      <c r="X25" s="838">
        <v>11025.555</v>
      </c>
      <c r="Y25" s="838">
        <v>11723.178</v>
      </c>
      <c r="Z25" s="838">
        <v>12600.233</v>
      </c>
      <c r="AA25" s="838">
        <v>15063.504999999999</v>
      </c>
    </row>
    <row r="26" spans="1:27">
      <c r="A26" s="131"/>
      <c r="B26" s="888" t="s">
        <v>839</v>
      </c>
      <c r="C26" s="1157" t="s">
        <v>356</v>
      </c>
      <c r="D26" s="838" t="s">
        <v>356</v>
      </c>
      <c r="E26" s="838" t="s">
        <v>356</v>
      </c>
      <c r="F26" s="838" t="s">
        <v>356</v>
      </c>
      <c r="G26" s="838" t="s">
        <v>356</v>
      </c>
      <c r="H26" s="856" t="s">
        <v>356</v>
      </c>
      <c r="I26" s="856" t="s">
        <v>356</v>
      </c>
      <c r="J26" s="856" t="s">
        <v>356</v>
      </c>
      <c r="K26" s="838" t="s">
        <v>356</v>
      </c>
      <c r="L26" s="838" t="s">
        <v>356</v>
      </c>
      <c r="M26" s="838" t="s">
        <v>356</v>
      </c>
      <c r="N26" s="838" t="s">
        <v>356</v>
      </c>
      <c r="O26" s="838" t="s">
        <v>356</v>
      </c>
      <c r="P26" s="838" t="s">
        <v>356</v>
      </c>
      <c r="Q26" s="838" t="s">
        <v>356</v>
      </c>
      <c r="R26" s="838" t="s">
        <v>356</v>
      </c>
      <c r="S26" s="838" t="s">
        <v>356</v>
      </c>
      <c r="T26" s="838" t="s">
        <v>356</v>
      </c>
      <c r="U26" s="838" t="s">
        <v>356</v>
      </c>
      <c r="V26" s="838" t="s">
        <v>356</v>
      </c>
      <c r="W26" s="838" t="s">
        <v>356</v>
      </c>
      <c r="X26" s="838" t="s">
        <v>356</v>
      </c>
      <c r="Y26" s="838" t="s">
        <v>356</v>
      </c>
      <c r="Z26" s="838" t="s">
        <v>356</v>
      </c>
      <c r="AA26" s="838" t="s">
        <v>356</v>
      </c>
    </row>
    <row r="27" spans="1:27" ht="25.5" customHeight="1">
      <c r="A27" s="131"/>
      <c r="B27" s="889" t="s">
        <v>840</v>
      </c>
      <c r="C27" s="1156" t="s">
        <v>356</v>
      </c>
      <c r="D27" s="838" t="s">
        <v>356</v>
      </c>
      <c r="E27" s="838" t="s">
        <v>356</v>
      </c>
      <c r="F27" s="838" t="s">
        <v>356</v>
      </c>
      <c r="G27" s="838" t="s">
        <v>356</v>
      </c>
      <c r="H27" s="838" t="s">
        <v>356</v>
      </c>
      <c r="I27" s="838" t="s">
        <v>356</v>
      </c>
      <c r="J27" s="838" t="s">
        <v>356</v>
      </c>
      <c r="K27" s="838" t="s">
        <v>356</v>
      </c>
      <c r="L27" s="838" t="s">
        <v>356</v>
      </c>
      <c r="M27" s="838" t="s">
        <v>356</v>
      </c>
      <c r="N27" s="838" t="s">
        <v>356</v>
      </c>
      <c r="O27" s="838" t="s">
        <v>356</v>
      </c>
      <c r="P27" s="838" t="s">
        <v>356</v>
      </c>
      <c r="Q27" s="838" t="s">
        <v>356</v>
      </c>
      <c r="R27" s="838" t="s">
        <v>356</v>
      </c>
      <c r="S27" s="838" t="s">
        <v>356</v>
      </c>
      <c r="T27" s="838" t="s">
        <v>356</v>
      </c>
      <c r="U27" s="838" t="s">
        <v>356</v>
      </c>
      <c r="V27" s="838" t="s">
        <v>356</v>
      </c>
      <c r="W27" s="838" t="s">
        <v>356</v>
      </c>
      <c r="X27" s="838" t="s">
        <v>356</v>
      </c>
      <c r="Y27" s="838" t="s">
        <v>356</v>
      </c>
      <c r="Z27" s="838" t="s">
        <v>356</v>
      </c>
      <c r="AA27" s="838" t="s">
        <v>356</v>
      </c>
    </row>
    <row r="28" spans="1:27">
      <c r="A28" s="131"/>
      <c r="B28" s="888" t="s">
        <v>841</v>
      </c>
      <c r="C28" s="1156">
        <v>0</v>
      </c>
      <c r="D28" s="838">
        <v>0</v>
      </c>
      <c r="E28" s="838">
        <v>0</v>
      </c>
      <c r="F28" s="838">
        <v>0</v>
      </c>
      <c r="G28" s="838">
        <v>0</v>
      </c>
      <c r="H28" s="838">
        <v>0</v>
      </c>
      <c r="I28" s="838">
        <v>0</v>
      </c>
      <c r="J28" s="838">
        <v>0</v>
      </c>
      <c r="K28" s="838">
        <v>0</v>
      </c>
      <c r="L28" s="838">
        <v>0</v>
      </c>
      <c r="M28" s="838">
        <v>0</v>
      </c>
      <c r="N28" s="838">
        <v>0</v>
      </c>
      <c r="O28" s="838">
        <v>0</v>
      </c>
      <c r="P28" s="838">
        <v>0</v>
      </c>
      <c r="Q28" s="838">
        <v>0</v>
      </c>
      <c r="R28" s="838">
        <v>0</v>
      </c>
      <c r="S28" s="838">
        <v>0</v>
      </c>
      <c r="T28" s="838">
        <v>0</v>
      </c>
      <c r="U28" s="838">
        <v>0</v>
      </c>
      <c r="V28" s="838">
        <v>394.97300000000001</v>
      </c>
      <c r="W28" s="838">
        <v>299.053</v>
      </c>
      <c r="X28" s="838">
        <v>338.84300000000002</v>
      </c>
      <c r="Y28" s="838">
        <v>294.06599999999997</v>
      </c>
      <c r="Z28" s="838">
        <v>407.64600000000002</v>
      </c>
      <c r="AA28" s="838">
        <v>300.93799999999999</v>
      </c>
    </row>
    <row r="29" spans="1:27">
      <c r="A29" s="131"/>
      <c r="B29" s="887" t="s">
        <v>842</v>
      </c>
      <c r="C29" s="1156">
        <v>855.34799999999996</v>
      </c>
      <c r="D29" s="838">
        <v>1586.864</v>
      </c>
      <c r="E29" s="838">
        <v>1645.7570000000001</v>
      </c>
      <c r="F29" s="838">
        <v>1921.076</v>
      </c>
      <c r="G29" s="838">
        <v>1785.5930000000001</v>
      </c>
      <c r="H29" s="838">
        <v>1759.673</v>
      </c>
      <c r="I29" s="838">
        <v>1936.809</v>
      </c>
      <c r="J29" s="838">
        <v>1577.4159999999999</v>
      </c>
      <c r="K29" s="838">
        <v>1573.6110000000001</v>
      </c>
      <c r="L29" s="838">
        <v>1722.7919999999999</v>
      </c>
      <c r="M29" s="838">
        <v>1059.232</v>
      </c>
      <c r="N29" s="838">
        <v>788.9</v>
      </c>
      <c r="O29" s="838">
        <v>841.31</v>
      </c>
      <c r="P29" s="838">
        <v>473.452</v>
      </c>
      <c r="Q29" s="838">
        <v>579.12900000000002</v>
      </c>
      <c r="R29" s="838">
        <v>635.58000000000004</v>
      </c>
      <c r="S29" s="838">
        <v>852.62099999999998</v>
      </c>
      <c r="T29" s="838">
        <v>876.30100000000004</v>
      </c>
      <c r="U29" s="838">
        <v>898.69799999999998</v>
      </c>
      <c r="V29" s="838">
        <v>629.36</v>
      </c>
      <c r="W29" s="838">
        <v>620.88800000000003</v>
      </c>
      <c r="X29" s="838">
        <v>635.52200000000005</v>
      </c>
      <c r="Y29" s="838">
        <v>552.06700000000001</v>
      </c>
      <c r="Z29" s="838">
        <v>527.17499999999995</v>
      </c>
      <c r="AA29" s="838">
        <v>591.61400000000003</v>
      </c>
    </row>
    <row r="30" spans="1:27">
      <c r="A30" s="131"/>
      <c r="B30" s="888" t="s">
        <v>1398</v>
      </c>
      <c r="C30" s="1156" t="s">
        <v>356</v>
      </c>
      <c r="D30" s="838" t="s">
        <v>356</v>
      </c>
      <c r="E30" s="838" t="s">
        <v>356</v>
      </c>
      <c r="F30" s="838" t="s">
        <v>356</v>
      </c>
      <c r="G30" s="838" t="s">
        <v>356</v>
      </c>
      <c r="H30" s="838" t="s">
        <v>356</v>
      </c>
      <c r="I30" s="838" t="s">
        <v>356</v>
      </c>
      <c r="J30" s="838" t="s">
        <v>356</v>
      </c>
      <c r="K30" s="838" t="s">
        <v>356</v>
      </c>
      <c r="L30" s="838" t="s">
        <v>356</v>
      </c>
      <c r="M30" s="838" t="s">
        <v>356</v>
      </c>
      <c r="N30" s="838" t="s">
        <v>356</v>
      </c>
      <c r="O30" s="838" t="s">
        <v>356</v>
      </c>
      <c r="P30" s="838" t="s">
        <v>356</v>
      </c>
      <c r="Q30" s="838" t="s">
        <v>356</v>
      </c>
      <c r="R30" s="838" t="s">
        <v>356</v>
      </c>
      <c r="S30" s="838" t="s">
        <v>356</v>
      </c>
      <c r="T30" s="838" t="s">
        <v>356</v>
      </c>
      <c r="U30" s="838" t="s">
        <v>356</v>
      </c>
      <c r="V30" s="838" t="s">
        <v>356</v>
      </c>
      <c r="W30" s="838" t="s">
        <v>356</v>
      </c>
      <c r="X30" s="838" t="s">
        <v>356</v>
      </c>
      <c r="Y30" s="838" t="s">
        <v>356</v>
      </c>
      <c r="Z30" s="838" t="s">
        <v>356</v>
      </c>
      <c r="AA30" s="838" t="s">
        <v>356</v>
      </c>
    </row>
    <row r="31" spans="1:27">
      <c r="A31" s="131"/>
      <c r="B31" s="888" t="s">
        <v>1399</v>
      </c>
      <c r="C31" s="1156">
        <v>0</v>
      </c>
      <c r="D31" s="838">
        <v>0</v>
      </c>
      <c r="E31" s="838">
        <v>0</v>
      </c>
      <c r="F31" s="838">
        <v>0</v>
      </c>
      <c r="G31" s="838">
        <v>0</v>
      </c>
      <c r="H31" s="838">
        <v>0</v>
      </c>
      <c r="I31" s="838">
        <v>0</v>
      </c>
      <c r="J31" s="838">
        <v>0</v>
      </c>
      <c r="K31" s="838">
        <v>0</v>
      </c>
      <c r="L31" s="838">
        <v>0</v>
      </c>
      <c r="M31" s="838">
        <v>0</v>
      </c>
      <c r="N31" s="838">
        <v>0</v>
      </c>
      <c r="O31" s="838">
        <v>0</v>
      </c>
      <c r="P31" s="838">
        <v>0</v>
      </c>
      <c r="Q31" s="838">
        <v>0</v>
      </c>
      <c r="R31" s="838">
        <v>0</v>
      </c>
      <c r="S31" s="838">
        <v>0</v>
      </c>
      <c r="T31" s="838">
        <v>0</v>
      </c>
      <c r="U31" s="838">
        <v>0</v>
      </c>
      <c r="V31" s="838">
        <v>0</v>
      </c>
      <c r="W31" s="838">
        <v>0</v>
      </c>
      <c r="X31" s="838">
        <v>0</v>
      </c>
      <c r="Y31" s="838">
        <v>0</v>
      </c>
      <c r="Z31" s="838">
        <v>0</v>
      </c>
      <c r="AA31" s="838">
        <v>0</v>
      </c>
    </row>
    <row r="32" spans="1:27">
      <c r="A32" s="131"/>
      <c r="B32" s="888" t="s">
        <v>843</v>
      </c>
      <c r="C32" s="1156">
        <v>0</v>
      </c>
      <c r="D32" s="838">
        <v>0</v>
      </c>
      <c r="E32" s="838">
        <v>0</v>
      </c>
      <c r="F32" s="838">
        <v>0</v>
      </c>
      <c r="G32" s="838">
        <v>0</v>
      </c>
      <c r="H32" s="838">
        <v>0</v>
      </c>
      <c r="I32" s="838">
        <v>0</v>
      </c>
      <c r="J32" s="838">
        <v>0</v>
      </c>
      <c r="K32" s="838">
        <v>0</v>
      </c>
      <c r="L32" s="838">
        <v>0</v>
      </c>
      <c r="M32" s="838">
        <v>0</v>
      </c>
      <c r="N32" s="838">
        <v>0</v>
      </c>
      <c r="O32" s="838">
        <v>0</v>
      </c>
      <c r="P32" s="838">
        <v>0</v>
      </c>
      <c r="Q32" s="838">
        <v>0</v>
      </c>
      <c r="R32" s="838">
        <v>0</v>
      </c>
      <c r="S32" s="838">
        <v>0</v>
      </c>
      <c r="T32" s="838">
        <v>0</v>
      </c>
      <c r="U32" s="838">
        <v>0</v>
      </c>
      <c r="V32" s="838">
        <v>0</v>
      </c>
      <c r="W32" s="838">
        <v>0</v>
      </c>
      <c r="X32" s="838">
        <v>0</v>
      </c>
      <c r="Y32" s="838">
        <v>0</v>
      </c>
      <c r="Z32" s="838">
        <v>0</v>
      </c>
      <c r="AA32" s="838">
        <v>0</v>
      </c>
    </row>
    <row r="33" spans="1:27">
      <c r="A33" s="131"/>
      <c r="B33" s="888" t="s">
        <v>844</v>
      </c>
      <c r="C33" s="1156">
        <v>550.798</v>
      </c>
      <c r="D33" s="838">
        <v>755.08699999999999</v>
      </c>
      <c r="E33" s="838">
        <v>901.26800000000003</v>
      </c>
      <c r="F33" s="838">
        <v>1135.337</v>
      </c>
      <c r="G33" s="838">
        <v>856.07600000000002</v>
      </c>
      <c r="H33" s="838">
        <v>1030.5129999999999</v>
      </c>
      <c r="I33" s="838">
        <v>1176.761</v>
      </c>
      <c r="J33" s="838">
        <v>839.976</v>
      </c>
      <c r="K33" s="838">
        <v>842.32899999999995</v>
      </c>
      <c r="L33" s="838">
        <v>908.97299999999996</v>
      </c>
      <c r="M33" s="838">
        <v>340.86700000000002</v>
      </c>
      <c r="N33" s="838">
        <v>84.373999999999995</v>
      </c>
      <c r="O33" s="838">
        <v>234.20099999999999</v>
      </c>
      <c r="P33" s="838">
        <v>267.50799999999998</v>
      </c>
      <c r="Q33" s="838">
        <v>160.227</v>
      </c>
      <c r="R33" s="838">
        <v>107.044</v>
      </c>
      <c r="S33" s="838">
        <v>238.494</v>
      </c>
      <c r="T33" s="838">
        <v>266.01499999999999</v>
      </c>
      <c r="U33" s="838">
        <v>321.49099999999999</v>
      </c>
      <c r="V33" s="838">
        <v>51.134</v>
      </c>
      <c r="W33" s="838">
        <v>20.623999999999999</v>
      </c>
      <c r="X33" s="838">
        <v>13.028</v>
      </c>
      <c r="Y33" s="838">
        <v>12.571</v>
      </c>
      <c r="Z33" s="838">
        <v>53.164999999999999</v>
      </c>
      <c r="AA33" s="838">
        <v>28.375</v>
      </c>
    </row>
    <row r="34" spans="1:27" ht="25.5" customHeight="1">
      <c r="A34" s="131"/>
      <c r="B34" s="889" t="s">
        <v>845</v>
      </c>
      <c r="C34" s="1156">
        <v>267.15600000000001</v>
      </c>
      <c r="D34" s="838">
        <v>0</v>
      </c>
      <c r="E34" s="838">
        <v>0</v>
      </c>
      <c r="F34" s="838">
        <v>0</v>
      </c>
      <c r="G34" s="838">
        <v>0</v>
      </c>
      <c r="H34" s="838">
        <v>0</v>
      </c>
      <c r="I34" s="838">
        <v>0</v>
      </c>
      <c r="J34" s="838">
        <v>0</v>
      </c>
      <c r="K34" s="838">
        <v>0</v>
      </c>
      <c r="L34" s="838">
        <v>0</v>
      </c>
      <c r="M34" s="838">
        <v>0</v>
      </c>
      <c r="N34" s="838">
        <v>0</v>
      </c>
      <c r="O34" s="838">
        <v>0</v>
      </c>
      <c r="P34" s="838">
        <v>0</v>
      </c>
      <c r="Q34" s="838">
        <v>0</v>
      </c>
      <c r="R34" s="838">
        <v>0</v>
      </c>
      <c r="S34" s="838">
        <v>0</v>
      </c>
      <c r="T34" s="838">
        <v>0</v>
      </c>
      <c r="U34" s="838">
        <v>0</v>
      </c>
      <c r="V34" s="838">
        <v>0</v>
      </c>
      <c r="W34" s="838">
        <v>0</v>
      </c>
      <c r="X34" s="838">
        <v>0</v>
      </c>
      <c r="Y34" s="838">
        <v>0</v>
      </c>
      <c r="Z34" s="838">
        <v>0</v>
      </c>
      <c r="AA34" s="838">
        <v>0</v>
      </c>
    </row>
    <row r="35" spans="1:27">
      <c r="A35" s="131"/>
      <c r="B35" s="888" t="s">
        <v>846</v>
      </c>
      <c r="C35" s="1156" t="s">
        <v>356</v>
      </c>
      <c r="D35" s="838" t="s">
        <v>356</v>
      </c>
      <c r="E35" s="838" t="s">
        <v>356</v>
      </c>
      <c r="F35" s="838" t="s">
        <v>356</v>
      </c>
      <c r="G35" s="838" t="s">
        <v>356</v>
      </c>
      <c r="H35" s="838" t="s">
        <v>356</v>
      </c>
      <c r="I35" s="838" t="s">
        <v>356</v>
      </c>
      <c r="J35" s="838" t="s">
        <v>356</v>
      </c>
      <c r="K35" s="838" t="s">
        <v>356</v>
      </c>
      <c r="L35" s="838" t="s">
        <v>356</v>
      </c>
      <c r="M35" s="838" t="s">
        <v>356</v>
      </c>
      <c r="N35" s="838" t="s">
        <v>356</v>
      </c>
      <c r="O35" s="838" t="s">
        <v>356</v>
      </c>
      <c r="P35" s="838" t="s">
        <v>356</v>
      </c>
      <c r="Q35" s="838" t="s">
        <v>356</v>
      </c>
      <c r="R35" s="838" t="s">
        <v>356</v>
      </c>
      <c r="S35" s="838" t="s">
        <v>356</v>
      </c>
      <c r="T35" s="838" t="s">
        <v>356</v>
      </c>
      <c r="U35" s="838" t="s">
        <v>356</v>
      </c>
      <c r="V35" s="838" t="s">
        <v>356</v>
      </c>
      <c r="W35" s="838" t="s">
        <v>356</v>
      </c>
      <c r="X35" s="838" t="s">
        <v>356</v>
      </c>
      <c r="Y35" s="838" t="s">
        <v>356</v>
      </c>
      <c r="Z35" s="838" t="s">
        <v>356</v>
      </c>
      <c r="AA35" s="838" t="s">
        <v>356</v>
      </c>
    </row>
    <row r="36" spans="1:27">
      <c r="A36" s="131"/>
      <c r="B36" s="884" t="s">
        <v>1400</v>
      </c>
      <c r="C36" s="1156">
        <v>9243.4639999999999</v>
      </c>
      <c r="D36" s="838">
        <v>11364.116</v>
      </c>
      <c r="E36" s="838">
        <v>12689.364</v>
      </c>
      <c r="F36" s="838">
        <v>11744.026</v>
      </c>
      <c r="G36" s="838">
        <v>12673.712</v>
      </c>
      <c r="H36" s="838">
        <v>11662.148999999999</v>
      </c>
      <c r="I36" s="838">
        <v>11047.284</v>
      </c>
      <c r="J36" s="838">
        <v>12992.584999999999</v>
      </c>
      <c r="K36" s="838">
        <v>11785.508</v>
      </c>
      <c r="L36" s="838">
        <v>8268.0220000000008</v>
      </c>
      <c r="M36" s="838">
        <v>13332.393</v>
      </c>
      <c r="N36" s="838">
        <v>12917.516</v>
      </c>
      <c r="O36" s="838">
        <v>11406.861999999999</v>
      </c>
      <c r="P36" s="838">
        <v>13641.094999999999</v>
      </c>
      <c r="Q36" s="838">
        <v>13381.755999999999</v>
      </c>
      <c r="R36" s="838">
        <v>14503.486000000001</v>
      </c>
      <c r="S36" s="838">
        <v>13432.671</v>
      </c>
      <c r="T36" s="838">
        <v>14598.915999999999</v>
      </c>
      <c r="U36" s="838">
        <v>15880.236999999999</v>
      </c>
      <c r="V36" s="838">
        <v>15940.313</v>
      </c>
      <c r="W36" s="838">
        <v>18150.804</v>
      </c>
      <c r="X36" s="838">
        <v>15719.263000000001</v>
      </c>
      <c r="Y36" s="838">
        <v>16201.982</v>
      </c>
      <c r="Z36" s="838">
        <v>17160.669000000002</v>
      </c>
      <c r="AA36" s="838">
        <v>12460.611999999999</v>
      </c>
    </row>
    <row r="37" spans="1:27">
      <c r="A37" s="131"/>
      <c r="B37" s="885" t="s">
        <v>1401</v>
      </c>
      <c r="C37" s="1157">
        <v>8730.9089999999997</v>
      </c>
      <c r="D37" s="838">
        <v>10596.026</v>
      </c>
      <c r="E37" s="838">
        <v>12207.331</v>
      </c>
      <c r="F37" s="838">
        <v>11166.035</v>
      </c>
      <c r="G37" s="838">
        <v>11850.933000000001</v>
      </c>
      <c r="H37" s="856">
        <v>10675.106</v>
      </c>
      <c r="I37" s="856">
        <v>10037.43</v>
      </c>
      <c r="J37" s="856">
        <v>11901.42</v>
      </c>
      <c r="K37" s="838">
        <v>10663.973</v>
      </c>
      <c r="L37" s="838">
        <v>7150.06</v>
      </c>
      <c r="M37" s="838">
        <v>12029.725</v>
      </c>
      <c r="N37" s="838">
        <v>11274.101000000001</v>
      </c>
      <c r="O37" s="838">
        <v>9420.9069999999992</v>
      </c>
      <c r="P37" s="838">
        <v>11548.647999999999</v>
      </c>
      <c r="Q37" s="838">
        <v>11843.441999999999</v>
      </c>
      <c r="R37" s="838">
        <v>13080.017</v>
      </c>
      <c r="S37" s="838">
        <v>11896.691000000001</v>
      </c>
      <c r="T37" s="838">
        <v>13067.272000000001</v>
      </c>
      <c r="U37" s="838">
        <v>13809.514999999999</v>
      </c>
      <c r="V37" s="838">
        <v>13421.355</v>
      </c>
      <c r="W37" s="838">
        <v>15789.12</v>
      </c>
      <c r="X37" s="838">
        <v>13458.227000000001</v>
      </c>
      <c r="Y37" s="838">
        <v>13669.226000000001</v>
      </c>
      <c r="Z37" s="838">
        <v>15044.119000000001</v>
      </c>
      <c r="AA37" s="838">
        <v>10053.77</v>
      </c>
    </row>
    <row r="38" spans="1:27">
      <c r="A38" s="131"/>
      <c r="B38" s="886" t="s">
        <v>847</v>
      </c>
      <c r="C38" s="1156">
        <v>1875.3789999999999</v>
      </c>
      <c r="D38" s="838">
        <v>2533.2730000000001</v>
      </c>
      <c r="E38" s="838">
        <v>2238.8490000000002</v>
      </c>
      <c r="F38" s="838">
        <v>2598.4140000000002</v>
      </c>
      <c r="G38" s="838">
        <v>2685.4740000000002</v>
      </c>
      <c r="H38" s="838">
        <v>2915.348</v>
      </c>
      <c r="I38" s="838">
        <v>2446.6320000000001</v>
      </c>
      <c r="J38" s="838">
        <v>3369.5949999999998</v>
      </c>
      <c r="K38" s="838">
        <v>2767.32</v>
      </c>
      <c r="L38" s="838">
        <v>1731.489</v>
      </c>
      <c r="M38" s="838">
        <v>3357.7489999999998</v>
      </c>
      <c r="N38" s="838">
        <v>2889.8339999999998</v>
      </c>
      <c r="O38" s="838">
        <v>2426.5300000000002</v>
      </c>
      <c r="P38" s="838">
        <v>2344.3110000000001</v>
      </c>
      <c r="Q38" s="838">
        <v>2821.7339999999999</v>
      </c>
      <c r="R38" s="838">
        <v>3093.1469999999999</v>
      </c>
      <c r="S38" s="838">
        <v>2661.2069999999999</v>
      </c>
      <c r="T38" s="838">
        <v>2165.8000000000002</v>
      </c>
      <c r="U38" s="838">
        <v>2664.1129999999998</v>
      </c>
      <c r="V38" s="838">
        <v>3149.6089999999999</v>
      </c>
      <c r="W38" s="838">
        <v>3314.5219999999999</v>
      </c>
      <c r="X38" s="838">
        <v>3093.3719999999998</v>
      </c>
      <c r="Y38" s="838">
        <v>2931.3609999999999</v>
      </c>
      <c r="Z38" s="838">
        <v>2754.5540000000001</v>
      </c>
      <c r="AA38" s="838">
        <v>2047.915</v>
      </c>
    </row>
    <row r="39" spans="1:27">
      <c r="A39" s="131"/>
      <c r="B39" s="887" t="s">
        <v>848</v>
      </c>
      <c r="C39" s="1156">
        <v>1863.9259999999999</v>
      </c>
      <c r="D39" s="838">
        <v>2506.1930000000002</v>
      </c>
      <c r="E39" s="838">
        <v>2198.2640000000001</v>
      </c>
      <c r="F39" s="838">
        <v>2545.4160000000002</v>
      </c>
      <c r="G39" s="838">
        <v>2609.2440000000001</v>
      </c>
      <c r="H39" s="838">
        <v>2839.4290000000001</v>
      </c>
      <c r="I39" s="838">
        <v>2408.3319999999999</v>
      </c>
      <c r="J39" s="838">
        <v>3304.3519999999999</v>
      </c>
      <c r="K39" s="838">
        <v>2718.5680000000002</v>
      </c>
      <c r="L39" s="838">
        <v>1696.498</v>
      </c>
      <c r="M39" s="838">
        <v>3265.991</v>
      </c>
      <c r="N39" s="838">
        <v>2825.3629999999998</v>
      </c>
      <c r="O39" s="838">
        <v>2376.953</v>
      </c>
      <c r="P39" s="838">
        <v>2306.9989999999998</v>
      </c>
      <c r="Q39" s="838">
        <v>2803.6120000000001</v>
      </c>
      <c r="R39" s="838">
        <v>3057.3389999999999</v>
      </c>
      <c r="S39" s="838">
        <v>2630.19</v>
      </c>
      <c r="T39" s="838">
        <v>2138.6419999999998</v>
      </c>
      <c r="U39" s="838">
        <v>2630.5830000000001</v>
      </c>
      <c r="V39" s="838">
        <v>3119.6559999999999</v>
      </c>
      <c r="W39" s="838">
        <v>3276.72</v>
      </c>
      <c r="X39" s="838">
        <v>3059.627</v>
      </c>
      <c r="Y39" s="838">
        <v>2890.1779999999999</v>
      </c>
      <c r="Z39" s="838">
        <v>2715.152</v>
      </c>
      <c r="AA39" s="838">
        <v>2026.4490000000001</v>
      </c>
    </row>
    <row r="40" spans="1:27">
      <c r="A40" s="131"/>
      <c r="B40" s="887" t="s">
        <v>849</v>
      </c>
      <c r="C40" s="1156">
        <v>11.452999999999999</v>
      </c>
      <c r="D40" s="838">
        <v>27.08</v>
      </c>
      <c r="E40" s="838">
        <v>40.585000000000001</v>
      </c>
      <c r="F40" s="838">
        <v>52.997999999999998</v>
      </c>
      <c r="G40" s="838">
        <v>76.23</v>
      </c>
      <c r="H40" s="838">
        <v>75.918999999999997</v>
      </c>
      <c r="I40" s="838">
        <v>38.299999999999997</v>
      </c>
      <c r="J40" s="838">
        <v>65.242999999999995</v>
      </c>
      <c r="K40" s="838">
        <v>48.752000000000002</v>
      </c>
      <c r="L40" s="838">
        <v>34.991</v>
      </c>
      <c r="M40" s="838">
        <v>91.757999999999996</v>
      </c>
      <c r="N40" s="838">
        <v>64.471000000000004</v>
      </c>
      <c r="O40" s="838">
        <v>49.576999999999998</v>
      </c>
      <c r="P40" s="838">
        <v>37.311999999999998</v>
      </c>
      <c r="Q40" s="838">
        <v>18.122</v>
      </c>
      <c r="R40" s="838">
        <v>35.808</v>
      </c>
      <c r="S40" s="838">
        <v>31.016999999999999</v>
      </c>
      <c r="T40" s="838">
        <v>27.158000000000001</v>
      </c>
      <c r="U40" s="838">
        <v>33.53</v>
      </c>
      <c r="V40" s="838">
        <v>29.952999999999999</v>
      </c>
      <c r="W40" s="838">
        <v>37.802</v>
      </c>
      <c r="X40" s="838">
        <v>33.744999999999997</v>
      </c>
      <c r="Y40" s="838">
        <v>41.183</v>
      </c>
      <c r="Z40" s="838">
        <v>39.402000000000001</v>
      </c>
      <c r="AA40" s="838">
        <v>21.466000000000001</v>
      </c>
    </row>
    <row r="41" spans="1:27">
      <c r="A41" s="131"/>
      <c r="B41" s="886" t="s">
        <v>850</v>
      </c>
      <c r="C41" s="1156">
        <v>785.35400000000004</v>
      </c>
      <c r="D41" s="838">
        <v>923.06</v>
      </c>
      <c r="E41" s="838">
        <v>1219.3389999999999</v>
      </c>
      <c r="F41" s="838">
        <v>972.12300000000005</v>
      </c>
      <c r="G41" s="838">
        <v>1122.991</v>
      </c>
      <c r="H41" s="838">
        <v>877.36099999999999</v>
      </c>
      <c r="I41" s="838">
        <v>982.38800000000003</v>
      </c>
      <c r="J41" s="838">
        <v>955.61800000000005</v>
      </c>
      <c r="K41" s="838">
        <v>957.42100000000005</v>
      </c>
      <c r="L41" s="838">
        <v>775.375</v>
      </c>
      <c r="M41" s="838">
        <v>1153.1890000000001</v>
      </c>
      <c r="N41" s="838">
        <v>937.45</v>
      </c>
      <c r="O41" s="838">
        <v>644.58799999999997</v>
      </c>
      <c r="P41" s="838">
        <v>829.48800000000006</v>
      </c>
      <c r="Q41" s="838">
        <v>616.80200000000002</v>
      </c>
      <c r="R41" s="838">
        <v>778.32100000000003</v>
      </c>
      <c r="S41" s="838">
        <v>684.45500000000004</v>
      </c>
      <c r="T41" s="838">
        <v>873.822</v>
      </c>
      <c r="U41" s="838">
        <v>869.12</v>
      </c>
      <c r="V41" s="838">
        <v>808.63</v>
      </c>
      <c r="W41" s="838">
        <v>1084.7370000000001</v>
      </c>
      <c r="X41" s="838">
        <v>771.22900000000004</v>
      </c>
      <c r="Y41" s="838">
        <v>839.06799999999998</v>
      </c>
      <c r="Z41" s="838">
        <v>806.28200000000004</v>
      </c>
      <c r="AA41" s="838">
        <v>654.16300000000001</v>
      </c>
    </row>
    <row r="42" spans="1:27">
      <c r="A42" s="131"/>
      <c r="B42" s="886" t="s">
        <v>851</v>
      </c>
      <c r="C42" s="1156">
        <v>421.137</v>
      </c>
      <c r="D42" s="838">
        <v>262.84100000000001</v>
      </c>
      <c r="E42" s="838">
        <v>135.93100000000001</v>
      </c>
      <c r="F42" s="838">
        <v>231.27099999999999</v>
      </c>
      <c r="G42" s="838">
        <v>300.46199999999999</v>
      </c>
      <c r="H42" s="838">
        <v>415.66899999999998</v>
      </c>
      <c r="I42" s="838">
        <v>251.81200000000001</v>
      </c>
      <c r="J42" s="838">
        <v>358.47800000000001</v>
      </c>
      <c r="K42" s="838">
        <v>321.59500000000003</v>
      </c>
      <c r="L42" s="838">
        <v>265.71699999999998</v>
      </c>
      <c r="M42" s="838">
        <v>496.80900000000003</v>
      </c>
      <c r="N42" s="838">
        <v>468.00099999999998</v>
      </c>
      <c r="O42" s="838">
        <v>448.90100000000001</v>
      </c>
      <c r="P42" s="838">
        <v>434.99599999999998</v>
      </c>
      <c r="Q42" s="838">
        <v>466.21699999999998</v>
      </c>
      <c r="R42" s="838">
        <v>579.28899999999999</v>
      </c>
      <c r="S42" s="838">
        <v>524.39700000000005</v>
      </c>
      <c r="T42" s="838">
        <v>301.35399999999998</v>
      </c>
      <c r="U42" s="838">
        <v>440.065</v>
      </c>
      <c r="V42" s="838">
        <v>544.82500000000005</v>
      </c>
      <c r="W42" s="838">
        <v>598.84400000000005</v>
      </c>
      <c r="X42" s="838">
        <v>489.68599999999998</v>
      </c>
      <c r="Y42" s="838">
        <v>382.358</v>
      </c>
      <c r="Z42" s="838">
        <v>371.02499999999998</v>
      </c>
      <c r="AA42" s="838">
        <v>314.39699999999999</v>
      </c>
    </row>
    <row r="43" spans="1:27">
      <c r="A43" s="131"/>
      <c r="B43" s="886" t="s">
        <v>852</v>
      </c>
      <c r="C43" s="1156">
        <v>190.922</v>
      </c>
      <c r="D43" s="838">
        <v>221.84800000000001</v>
      </c>
      <c r="E43" s="838">
        <v>241.01499999999999</v>
      </c>
      <c r="F43" s="838">
        <v>162.601</v>
      </c>
      <c r="G43" s="838">
        <v>248.75700000000001</v>
      </c>
      <c r="H43" s="838">
        <v>198.53800000000001</v>
      </c>
      <c r="I43" s="838">
        <v>278.00099999999998</v>
      </c>
      <c r="J43" s="838">
        <v>231.25899999999999</v>
      </c>
      <c r="K43" s="838">
        <v>222.95599999999999</v>
      </c>
      <c r="L43" s="838">
        <v>276.02499999999998</v>
      </c>
      <c r="M43" s="838">
        <v>270.63499999999999</v>
      </c>
      <c r="N43" s="838">
        <v>233.768</v>
      </c>
      <c r="O43" s="838">
        <v>252.94</v>
      </c>
      <c r="P43" s="838">
        <v>188.78800000000001</v>
      </c>
      <c r="Q43" s="838">
        <v>253.02600000000001</v>
      </c>
      <c r="R43" s="838">
        <v>247.16399999999999</v>
      </c>
      <c r="S43" s="838">
        <v>193.69200000000001</v>
      </c>
      <c r="T43" s="838">
        <v>152.238</v>
      </c>
      <c r="U43" s="838">
        <v>246.714</v>
      </c>
      <c r="V43" s="838">
        <v>186.643</v>
      </c>
      <c r="W43" s="838">
        <v>215.44499999999999</v>
      </c>
      <c r="X43" s="838">
        <v>181.94900000000001</v>
      </c>
      <c r="Y43" s="838">
        <v>203.059</v>
      </c>
      <c r="Z43" s="838">
        <v>190.328</v>
      </c>
      <c r="AA43" s="838">
        <v>213.98</v>
      </c>
    </row>
    <row r="44" spans="1:27">
      <c r="A44" s="131"/>
      <c r="B44" s="887" t="s">
        <v>853</v>
      </c>
      <c r="C44" s="1156">
        <v>69.808999999999997</v>
      </c>
      <c r="D44" s="838">
        <v>82.078999999999994</v>
      </c>
      <c r="E44" s="838">
        <v>90.231999999999999</v>
      </c>
      <c r="F44" s="838">
        <v>81.710999999999999</v>
      </c>
      <c r="G44" s="838">
        <v>84.796000000000006</v>
      </c>
      <c r="H44" s="838">
        <v>86.656000000000006</v>
      </c>
      <c r="I44" s="838">
        <v>92.63</v>
      </c>
      <c r="J44" s="838">
        <v>108.232</v>
      </c>
      <c r="K44" s="838">
        <v>114.45399999999999</v>
      </c>
      <c r="L44" s="838">
        <v>125.357</v>
      </c>
      <c r="M44" s="838">
        <v>142.136</v>
      </c>
      <c r="N44" s="838">
        <v>129.94999999999999</v>
      </c>
      <c r="O44" s="838">
        <v>126.858</v>
      </c>
      <c r="P44" s="838">
        <v>128.417</v>
      </c>
      <c r="Q44" s="838">
        <v>126.292</v>
      </c>
      <c r="R44" s="838">
        <v>132.15700000000001</v>
      </c>
      <c r="S44" s="838">
        <v>124.71899999999999</v>
      </c>
      <c r="T44" s="838">
        <v>122.108</v>
      </c>
      <c r="U44" s="838">
        <v>124.253</v>
      </c>
      <c r="V44" s="838">
        <v>105.926</v>
      </c>
      <c r="W44" s="838">
        <v>109.80800000000001</v>
      </c>
      <c r="X44" s="838">
        <v>94.533000000000001</v>
      </c>
      <c r="Y44" s="838">
        <v>100.21</v>
      </c>
      <c r="Z44" s="838">
        <v>110.91800000000001</v>
      </c>
      <c r="AA44" s="838">
        <v>111.15600000000001</v>
      </c>
    </row>
    <row r="45" spans="1:27">
      <c r="A45" s="131"/>
      <c r="B45" s="887" t="s">
        <v>854</v>
      </c>
      <c r="C45" s="1156">
        <v>121.113</v>
      </c>
      <c r="D45" s="838">
        <v>139.76900000000001</v>
      </c>
      <c r="E45" s="838">
        <v>150.78299999999999</v>
      </c>
      <c r="F45" s="838">
        <v>80.89</v>
      </c>
      <c r="G45" s="838">
        <v>163.96100000000001</v>
      </c>
      <c r="H45" s="838">
        <v>111.88200000000001</v>
      </c>
      <c r="I45" s="838">
        <v>185.37100000000001</v>
      </c>
      <c r="J45" s="838">
        <v>123.027</v>
      </c>
      <c r="K45" s="838">
        <v>108.502</v>
      </c>
      <c r="L45" s="838">
        <v>150.66800000000001</v>
      </c>
      <c r="M45" s="838">
        <v>128.499</v>
      </c>
      <c r="N45" s="838">
        <v>103.818</v>
      </c>
      <c r="O45" s="838">
        <v>126.08199999999999</v>
      </c>
      <c r="P45" s="838">
        <v>60.371000000000002</v>
      </c>
      <c r="Q45" s="838">
        <v>126.73399999999999</v>
      </c>
      <c r="R45" s="838">
        <v>115.00700000000001</v>
      </c>
      <c r="S45" s="838">
        <v>68.972999999999999</v>
      </c>
      <c r="T45" s="838">
        <v>30.13</v>
      </c>
      <c r="U45" s="838">
        <v>122.461</v>
      </c>
      <c r="V45" s="838">
        <v>80.716999999999999</v>
      </c>
      <c r="W45" s="838">
        <v>105.637</v>
      </c>
      <c r="X45" s="838">
        <v>87.415999999999997</v>
      </c>
      <c r="Y45" s="838">
        <v>102.849</v>
      </c>
      <c r="Z45" s="838">
        <v>79.41</v>
      </c>
      <c r="AA45" s="838">
        <v>102.824</v>
      </c>
    </row>
    <row r="46" spans="1:27">
      <c r="A46" s="131"/>
      <c r="B46" s="886" t="s">
        <v>855</v>
      </c>
      <c r="C46" s="1156">
        <v>861.19200000000001</v>
      </c>
      <c r="D46" s="838">
        <v>1175.3320000000001</v>
      </c>
      <c r="E46" s="838">
        <v>1013.425</v>
      </c>
      <c r="F46" s="838">
        <v>1159.788</v>
      </c>
      <c r="G46" s="838">
        <v>1201.4179999999999</v>
      </c>
      <c r="H46" s="838">
        <v>1289.0229999999999</v>
      </c>
      <c r="I46" s="838">
        <v>1087.364</v>
      </c>
      <c r="J46" s="838">
        <v>1541.085</v>
      </c>
      <c r="K46" s="838">
        <v>1240.1780000000001</v>
      </c>
      <c r="L46" s="838">
        <v>764.33100000000002</v>
      </c>
      <c r="M46" s="838">
        <v>1486.027</v>
      </c>
      <c r="N46" s="838">
        <v>1264.203</v>
      </c>
      <c r="O46" s="838">
        <v>1079.7670000000001</v>
      </c>
      <c r="P46" s="838">
        <v>1027.816</v>
      </c>
      <c r="Q46" s="838">
        <v>1240.2460000000001</v>
      </c>
      <c r="R46" s="838">
        <v>1378.586</v>
      </c>
      <c r="S46" s="838">
        <v>1163.338</v>
      </c>
      <c r="T46" s="838">
        <v>913.36400000000003</v>
      </c>
      <c r="U46" s="838">
        <v>1147.443</v>
      </c>
      <c r="V46" s="838">
        <v>1409.2280000000001</v>
      </c>
      <c r="W46" s="838">
        <v>1451.163</v>
      </c>
      <c r="X46" s="838">
        <v>1378.067</v>
      </c>
      <c r="Y46" s="838">
        <v>1291.4590000000001</v>
      </c>
      <c r="Z46" s="838">
        <v>1192.3019999999999</v>
      </c>
      <c r="AA46" s="838">
        <v>901.84400000000005</v>
      </c>
    </row>
    <row r="47" spans="1:27" ht="27">
      <c r="A47" s="546"/>
      <c r="B47" s="890" t="s">
        <v>1402</v>
      </c>
      <c r="C47" s="1156">
        <v>245.268</v>
      </c>
      <c r="D47" s="838">
        <v>268.536</v>
      </c>
      <c r="E47" s="838">
        <v>282.17599999999999</v>
      </c>
      <c r="F47" s="838">
        <v>248.13200000000001</v>
      </c>
      <c r="G47" s="838">
        <v>242.77099999999999</v>
      </c>
      <c r="H47" s="838">
        <v>271.74</v>
      </c>
      <c r="I47" s="838">
        <v>292.95299999999997</v>
      </c>
      <c r="J47" s="838">
        <v>273.41300000000001</v>
      </c>
      <c r="K47" s="838">
        <v>115.65900000000001</v>
      </c>
      <c r="L47" s="838">
        <v>67.155000000000001</v>
      </c>
      <c r="M47" s="838">
        <v>66.608999999999995</v>
      </c>
      <c r="N47" s="838">
        <v>63.826000000000001</v>
      </c>
      <c r="O47" s="838">
        <v>74.998000000000005</v>
      </c>
      <c r="P47" s="838">
        <v>131.864</v>
      </c>
      <c r="Q47" s="838">
        <v>131.22800000000001</v>
      </c>
      <c r="R47" s="838">
        <v>130.126</v>
      </c>
      <c r="S47" s="838">
        <v>112.331</v>
      </c>
      <c r="T47" s="838">
        <v>111.568</v>
      </c>
      <c r="U47" s="838">
        <v>112.67</v>
      </c>
      <c r="V47" s="838">
        <v>113.64400000000001</v>
      </c>
      <c r="W47" s="838">
        <v>113.57</v>
      </c>
      <c r="X47" s="838">
        <v>111.857</v>
      </c>
      <c r="Y47" s="838">
        <v>120.69799999999999</v>
      </c>
      <c r="Z47" s="838">
        <v>117.88500000000001</v>
      </c>
      <c r="AA47" s="838">
        <v>120.599</v>
      </c>
    </row>
    <row r="48" spans="1:27">
      <c r="A48" s="131"/>
      <c r="B48" s="886" t="s">
        <v>856</v>
      </c>
      <c r="C48" s="1156">
        <v>4351.6570000000002</v>
      </c>
      <c r="D48" s="838">
        <v>5211.1360000000004</v>
      </c>
      <c r="E48" s="838">
        <v>7076.5959999999995</v>
      </c>
      <c r="F48" s="838">
        <v>5793.7060000000001</v>
      </c>
      <c r="G48" s="838">
        <v>6049.06</v>
      </c>
      <c r="H48" s="838">
        <v>4707.4269999999997</v>
      </c>
      <c r="I48" s="838">
        <v>4698.28</v>
      </c>
      <c r="J48" s="838">
        <v>5171.9719999999998</v>
      </c>
      <c r="K48" s="838">
        <v>5038.8440000000001</v>
      </c>
      <c r="L48" s="838">
        <v>3269.9679999999998</v>
      </c>
      <c r="M48" s="838">
        <v>5198.7070000000003</v>
      </c>
      <c r="N48" s="838">
        <v>5417.0190000000002</v>
      </c>
      <c r="O48" s="838">
        <v>4493.183</v>
      </c>
      <c r="P48" s="838">
        <v>6591.3850000000002</v>
      </c>
      <c r="Q48" s="838">
        <v>6314.1890000000003</v>
      </c>
      <c r="R48" s="838">
        <v>6873.384</v>
      </c>
      <c r="S48" s="838">
        <v>6557.2709999999997</v>
      </c>
      <c r="T48" s="838">
        <v>8549.1260000000002</v>
      </c>
      <c r="U48" s="838">
        <v>8329.39</v>
      </c>
      <c r="V48" s="838">
        <v>7208.7759999999998</v>
      </c>
      <c r="W48" s="838">
        <v>9010.8389999999999</v>
      </c>
      <c r="X48" s="838">
        <v>7432.067</v>
      </c>
      <c r="Y48" s="838">
        <v>7901.223</v>
      </c>
      <c r="Z48" s="838">
        <v>9611.7430000000004</v>
      </c>
      <c r="AA48" s="838">
        <v>5800.8720000000003</v>
      </c>
    </row>
    <row r="49" spans="1:27">
      <c r="A49" s="131"/>
      <c r="B49" s="886" t="s">
        <v>1403</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38" t="s">
        <v>356</v>
      </c>
      <c r="Z49" s="838" t="s">
        <v>356</v>
      </c>
      <c r="AA49" s="838" t="s">
        <v>356</v>
      </c>
    </row>
    <row r="50" spans="1:27">
      <c r="A50" s="131"/>
      <c r="B50" s="885" t="s">
        <v>857</v>
      </c>
      <c r="C50" s="1156">
        <v>508.70499999999998</v>
      </c>
      <c r="D50" s="838">
        <v>764.42100000000005</v>
      </c>
      <c r="E50" s="838">
        <v>478.21499999999997</v>
      </c>
      <c r="F50" s="838">
        <v>574.16800000000001</v>
      </c>
      <c r="G50" s="838">
        <v>818.88199999999995</v>
      </c>
      <c r="H50" s="838">
        <v>981.64300000000003</v>
      </c>
      <c r="I50" s="838">
        <v>1005.123</v>
      </c>
      <c r="J50" s="838">
        <v>1085.7339999999999</v>
      </c>
      <c r="K50" s="838">
        <v>1115.403</v>
      </c>
      <c r="L50" s="838">
        <v>1113.1420000000001</v>
      </c>
      <c r="M50" s="838">
        <v>1296.8510000000001</v>
      </c>
      <c r="N50" s="838">
        <v>1637.8920000000001</v>
      </c>
      <c r="O50" s="838">
        <v>1981.6320000000001</v>
      </c>
      <c r="P50" s="838">
        <v>2087.6640000000002</v>
      </c>
      <c r="Q50" s="838">
        <v>1531.973</v>
      </c>
      <c r="R50" s="838">
        <v>1418.069</v>
      </c>
      <c r="S50" s="838">
        <v>1530.0889999999999</v>
      </c>
      <c r="T50" s="838">
        <v>1526.3820000000001</v>
      </c>
      <c r="U50" s="838">
        <v>2064.6089999999999</v>
      </c>
      <c r="V50" s="838">
        <v>2513.3560000000002</v>
      </c>
      <c r="W50" s="838">
        <v>2355.6909999999998</v>
      </c>
      <c r="X50" s="838">
        <v>2255.0369999999998</v>
      </c>
      <c r="Y50" s="838">
        <v>2526.453</v>
      </c>
      <c r="Z50" s="838">
        <v>2109.8040000000001</v>
      </c>
      <c r="AA50" s="838">
        <v>2401.0520000000001</v>
      </c>
    </row>
    <row r="51" spans="1:27">
      <c r="A51" s="131"/>
      <c r="B51" s="886" t="s">
        <v>858</v>
      </c>
      <c r="C51" s="1156">
        <v>419.21199999999999</v>
      </c>
      <c r="D51" s="838">
        <v>658.83100000000002</v>
      </c>
      <c r="E51" s="838">
        <v>375.108</v>
      </c>
      <c r="F51" s="838">
        <v>488.89600000000002</v>
      </c>
      <c r="G51" s="838">
        <v>718.31200000000001</v>
      </c>
      <c r="H51" s="838">
        <v>875.13</v>
      </c>
      <c r="I51" s="838">
        <v>890.67600000000004</v>
      </c>
      <c r="J51" s="838">
        <v>935.99099999999999</v>
      </c>
      <c r="K51" s="838">
        <v>986.77800000000002</v>
      </c>
      <c r="L51" s="838">
        <v>968.61500000000001</v>
      </c>
      <c r="M51" s="838">
        <v>1130.8209999999999</v>
      </c>
      <c r="N51" s="838">
        <v>1429.442</v>
      </c>
      <c r="O51" s="838">
        <v>1716.011</v>
      </c>
      <c r="P51" s="838">
        <v>1816.3219999999999</v>
      </c>
      <c r="Q51" s="838">
        <v>1291.175</v>
      </c>
      <c r="R51" s="838">
        <v>1208.07</v>
      </c>
      <c r="S51" s="838">
        <v>1316.931</v>
      </c>
      <c r="T51" s="838">
        <v>1317.4929999999999</v>
      </c>
      <c r="U51" s="838">
        <v>1831.7170000000001</v>
      </c>
      <c r="V51" s="838">
        <v>2174.915</v>
      </c>
      <c r="W51" s="838">
        <v>2034.585</v>
      </c>
      <c r="X51" s="838">
        <v>1916.5060000000001</v>
      </c>
      <c r="Y51" s="838">
        <v>2196.11</v>
      </c>
      <c r="Z51" s="838">
        <v>1790.502</v>
      </c>
      <c r="AA51" s="838">
        <v>1982.0830000000001</v>
      </c>
    </row>
    <row r="52" spans="1:27">
      <c r="A52" s="131"/>
      <c r="B52" s="886" t="s">
        <v>859</v>
      </c>
      <c r="C52" s="1156">
        <v>89.236999999999995</v>
      </c>
      <c r="D52" s="838">
        <v>105.211</v>
      </c>
      <c r="E52" s="838">
        <v>102.87</v>
      </c>
      <c r="F52" s="838">
        <v>84.981999999999999</v>
      </c>
      <c r="G52" s="838">
        <v>100.164</v>
      </c>
      <c r="H52" s="838">
        <v>106.029</v>
      </c>
      <c r="I52" s="838">
        <v>113.946</v>
      </c>
      <c r="J52" s="838">
        <v>149.209</v>
      </c>
      <c r="K52" s="838">
        <v>128.065</v>
      </c>
      <c r="L52" s="838">
        <v>143.96600000000001</v>
      </c>
      <c r="M52" s="838">
        <v>165.369</v>
      </c>
      <c r="N52" s="838">
        <v>207.61600000000001</v>
      </c>
      <c r="O52" s="838">
        <v>264.62299999999999</v>
      </c>
      <c r="P52" s="838">
        <v>270.27</v>
      </c>
      <c r="Q52" s="838">
        <v>240.02500000000001</v>
      </c>
      <c r="R52" s="838">
        <v>209.28</v>
      </c>
      <c r="S52" s="838">
        <v>212.38200000000001</v>
      </c>
      <c r="T52" s="838">
        <v>208.124</v>
      </c>
      <c r="U52" s="838">
        <v>231.86</v>
      </c>
      <c r="V52" s="838">
        <v>337.18799999999999</v>
      </c>
      <c r="W52" s="838">
        <v>319.92200000000003</v>
      </c>
      <c r="X52" s="838">
        <v>337.40199999999999</v>
      </c>
      <c r="Y52" s="838">
        <v>329.08100000000002</v>
      </c>
      <c r="Z52" s="838">
        <v>318.24299999999999</v>
      </c>
      <c r="AA52" s="838">
        <v>417.75299999999999</v>
      </c>
    </row>
    <row r="53" spans="1:27">
      <c r="A53" s="131"/>
      <c r="B53" s="885" t="s">
        <v>860</v>
      </c>
      <c r="C53" s="1156">
        <v>3.85</v>
      </c>
      <c r="D53" s="838">
        <v>3.669</v>
      </c>
      <c r="E53" s="838">
        <v>3.8180000000000001</v>
      </c>
      <c r="F53" s="838">
        <v>3.823</v>
      </c>
      <c r="G53" s="838">
        <v>3.8969999999999998</v>
      </c>
      <c r="H53" s="838">
        <v>5.4</v>
      </c>
      <c r="I53" s="838">
        <v>4.7309999999999999</v>
      </c>
      <c r="J53" s="838">
        <v>5.431</v>
      </c>
      <c r="K53" s="838">
        <v>6.1319999999999997</v>
      </c>
      <c r="L53" s="838">
        <v>4.82</v>
      </c>
      <c r="M53" s="838">
        <v>5.8170000000000002</v>
      </c>
      <c r="N53" s="838">
        <v>5.5229999999999997</v>
      </c>
      <c r="O53" s="838">
        <v>4.3230000000000004</v>
      </c>
      <c r="P53" s="838">
        <v>4.7830000000000004</v>
      </c>
      <c r="Q53" s="838">
        <v>6.3410000000000002</v>
      </c>
      <c r="R53" s="838">
        <v>5.4</v>
      </c>
      <c r="S53" s="838">
        <v>5.891</v>
      </c>
      <c r="T53" s="838">
        <v>5.2619999999999996</v>
      </c>
      <c r="U53" s="838">
        <v>6.1130000000000004</v>
      </c>
      <c r="V53" s="838">
        <v>5.6020000000000003</v>
      </c>
      <c r="W53" s="838">
        <v>5.9930000000000003</v>
      </c>
      <c r="X53" s="838">
        <v>5.9989999999999997</v>
      </c>
      <c r="Y53" s="838">
        <v>6.3029999999999999</v>
      </c>
      <c r="Z53" s="838">
        <v>6.7460000000000004</v>
      </c>
      <c r="AA53" s="838">
        <v>5.79</v>
      </c>
    </row>
    <row r="54" spans="1:27">
      <c r="A54" s="131"/>
      <c r="B54" s="886" t="s">
        <v>861</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838">
        <v>0</v>
      </c>
      <c r="AA54" s="838">
        <v>0</v>
      </c>
    </row>
    <row r="55" spans="1:27">
      <c r="A55" s="131"/>
      <c r="B55" s="886" t="s">
        <v>862</v>
      </c>
      <c r="C55" s="1156">
        <v>3.85</v>
      </c>
      <c r="D55" s="838">
        <v>3.669</v>
      </c>
      <c r="E55" s="838">
        <v>3.8180000000000001</v>
      </c>
      <c r="F55" s="838">
        <v>3.823</v>
      </c>
      <c r="G55" s="838">
        <v>3.8969999999999998</v>
      </c>
      <c r="H55" s="838">
        <v>5.4</v>
      </c>
      <c r="I55" s="838">
        <v>4.7309999999999999</v>
      </c>
      <c r="J55" s="838">
        <v>5.431</v>
      </c>
      <c r="K55" s="838">
        <v>6.1319999999999997</v>
      </c>
      <c r="L55" s="838">
        <v>4.82</v>
      </c>
      <c r="M55" s="838">
        <v>5.8170000000000002</v>
      </c>
      <c r="N55" s="838">
        <v>5.5229999999999997</v>
      </c>
      <c r="O55" s="838">
        <v>4.3230000000000004</v>
      </c>
      <c r="P55" s="838">
        <v>4.7830000000000004</v>
      </c>
      <c r="Q55" s="838">
        <v>6.3410000000000002</v>
      </c>
      <c r="R55" s="838">
        <v>5.4</v>
      </c>
      <c r="S55" s="838">
        <v>5.891</v>
      </c>
      <c r="T55" s="838">
        <v>5.2619999999999996</v>
      </c>
      <c r="U55" s="838">
        <v>6.1130000000000004</v>
      </c>
      <c r="V55" s="838">
        <v>5.6020000000000003</v>
      </c>
      <c r="W55" s="838">
        <v>5.9930000000000003</v>
      </c>
      <c r="X55" s="838">
        <v>5.9989999999999997</v>
      </c>
      <c r="Y55" s="838">
        <v>6.3029999999999999</v>
      </c>
      <c r="Z55" s="838">
        <v>6.7460000000000004</v>
      </c>
      <c r="AA55" s="838">
        <v>5.79</v>
      </c>
    </row>
    <row r="56" spans="1:27">
      <c r="A56" s="538"/>
      <c r="B56" s="883" t="s">
        <v>1404</v>
      </c>
      <c r="C56" s="1156">
        <v>53964.353499999997</v>
      </c>
      <c r="D56" s="838">
        <v>53152.910099999994</v>
      </c>
      <c r="E56" s="838">
        <v>53811.894199999995</v>
      </c>
      <c r="F56" s="838">
        <v>54384.756599999993</v>
      </c>
      <c r="G56" s="838">
        <v>61267.782600000006</v>
      </c>
      <c r="H56" s="838">
        <v>60386.553099999997</v>
      </c>
      <c r="I56" s="838">
        <v>62571.042000000001</v>
      </c>
      <c r="J56" s="838">
        <v>63036.768900000003</v>
      </c>
      <c r="K56" s="838">
        <v>63658.519800000002</v>
      </c>
      <c r="L56" s="838">
        <v>60512.632599999997</v>
      </c>
      <c r="M56" s="838">
        <v>62014.037599999996</v>
      </c>
      <c r="N56" s="838">
        <v>63475.836300000003</v>
      </c>
      <c r="O56" s="838">
        <v>62058.459699999999</v>
      </c>
      <c r="P56" s="838">
        <v>58310.362699999998</v>
      </c>
      <c r="Q56" s="838">
        <v>60323.147900000004</v>
      </c>
      <c r="R56" s="838">
        <v>56747.832499999997</v>
      </c>
      <c r="S56" s="838">
        <v>59690.231699999997</v>
      </c>
      <c r="T56" s="838">
        <v>59734.034100000004</v>
      </c>
      <c r="U56" s="838">
        <v>60450.961799999997</v>
      </c>
      <c r="V56" s="838">
        <v>60324.773000000001</v>
      </c>
      <c r="W56" s="838">
        <v>59119.794999999998</v>
      </c>
      <c r="X56" s="838">
        <v>58538.615700000002</v>
      </c>
      <c r="Y56" s="838">
        <v>59364.951400000005</v>
      </c>
      <c r="Z56" s="838">
        <v>59662.289400000001</v>
      </c>
      <c r="AA56" s="838">
        <v>2724.5473000000002</v>
      </c>
    </row>
    <row r="57" spans="1:27" s="551" customFormat="1">
      <c r="A57" s="549"/>
      <c r="B57" s="884" t="s">
        <v>1405</v>
      </c>
      <c r="C57" s="1156">
        <v>53964.353499999997</v>
      </c>
      <c r="D57" s="838">
        <v>53152.910099999994</v>
      </c>
      <c r="E57" s="838">
        <v>53811.894199999995</v>
      </c>
      <c r="F57" s="838">
        <v>54384.756599999993</v>
      </c>
      <c r="G57" s="838">
        <v>61267.782600000006</v>
      </c>
      <c r="H57" s="838">
        <v>60386.553099999997</v>
      </c>
      <c r="I57" s="838">
        <v>62571.042000000001</v>
      </c>
      <c r="J57" s="838">
        <v>63036.768900000003</v>
      </c>
      <c r="K57" s="838">
        <v>63658.519800000002</v>
      </c>
      <c r="L57" s="838">
        <v>60512.632599999997</v>
      </c>
      <c r="M57" s="838">
        <v>62014.037599999996</v>
      </c>
      <c r="N57" s="838">
        <v>63475.836300000003</v>
      </c>
      <c r="O57" s="838">
        <v>62058.459699999999</v>
      </c>
      <c r="P57" s="838">
        <v>58310.362699999998</v>
      </c>
      <c r="Q57" s="838">
        <v>60323.147900000004</v>
      </c>
      <c r="R57" s="838">
        <v>56747.832499999997</v>
      </c>
      <c r="S57" s="838">
        <v>59690.231699999997</v>
      </c>
      <c r="T57" s="838">
        <v>59734.034100000004</v>
      </c>
      <c r="U57" s="838">
        <v>60450.961799999997</v>
      </c>
      <c r="V57" s="838">
        <v>60324.773000000001</v>
      </c>
      <c r="W57" s="838">
        <v>59119.794999999998</v>
      </c>
      <c r="X57" s="838">
        <v>58538.615700000002</v>
      </c>
      <c r="Y57" s="838">
        <v>59364.951400000005</v>
      </c>
      <c r="Z57" s="838">
        <v>59662.289400000001</v>
      </c>
      <c r="AA57" s="838">
        <v>2724.5473000000002</v>
      </c>
    </row>
    <row r="58" spans="1:27" s="551" customFormat="1">
      <c r="A58" s="549"/>
      <c r="B58" s="554" t="s">
        <v>1406</v>
      </c>
      <c r="C58" s="1156">
        <v>50674.741099999999</v>
      </c>
      <c r="D58" s="838">
        <v>49860.620499999997</v>
      </c>
      <c r="E58" s="838">
        <v>50490.510999999999</v>
      </c>
      <c r="F58" s="838">
        <v>51113.224499999997</v>
      </c>
      <c r="G58" s="838">
        <v>57973.704400000002</v>
      </c>
      <c r="H58" s="838">
        <v>57110.778200000001</v>
      </c>
      <c r="I58" s="838">
        <v>59368.239099999999</v>
      </c>
      <c r="J58" s="838">
        <v>59889.0314</v>
      </c>
      <c r="K58" s="838">
        <v>60578.609400000001</v>
      </c>
      <c r="L58" s="838">
        <v>57456.701300000001</v>
      </c>
      <c r="M58" s="838">
        <v>59038.955099999999</v>
      </c>
      <c r="N58" s="838">
        <v>60522.678800000002</v>
      </c>
      <c r="O58" s="838">
        <v>59117.2811</v>
      </c>
      <c r="P58" s="838">
        <v>55382.934300000001</v>
      </c>
      <c r="Q58" s="838">
        <v>57368.338300000003</v>
      </c>
      <c r="R58" s="838">
        <v>53794.393799999998</v>
      </c>
      <c r="S58" s="838">
        <v>56752.049099999997</v>
      </c>
      <c r="T58" s="838">
        <v>56840.518900000003</v>
      </c>
      <c r="U58" s="838">
        <v>57624.993799999997</v>
      </c>
      <c r="V58" s="838">
        <v>57469.484199999999</v>
      </c>
      <c r="W58" s="838">
        <v>56193.388200000001</v>
      </c>
      <c r="X58" s="838">
        <v>55641.495300000002</v>
      </c>
      <c r="Y58" s="838">
        <v>56545.859900000003</v>
      </c>
      <c r="Z58" s="838">
        <v>56873.611199999999</v>
      </c>
      <c r="AA58" s="838" t="s">
        <v>358</v>
      </c>
    </row>
    <row r="59" spans="1:27">
      <c r="A59" s="538"/>
      <c r="B59" s="860" t="s">
        <v>1407</v>
      </c>
      <c r="C59" s="1156">
        <v>3289.6124</v>
      </c>
      <c r="D59" s="838">
        <v>3292.2896000000001</v>
      </c>
      <c r="E59" s="838">
        <v>3321.3832000000002</v>
      </c>
      <c r="F59" s="838">
        <v>3271.5320999999999</v>
      </c>
      <c r="G59" s="838">
        <v>3294.0781999999999</v>
      </c>
      <c r="H59" s="838">
        <v>3275.7748999999999</v>
      </c>
      <c r="I59" s="838">
        <v>3202.8029000000001</v>
      </c>
      <c r="J59" s="838">
        <v>3147.7375000000002</v>
      </c>
      <c r="K59" s="838">
        <v>3079.9104000000002</v>
      </c>
      <c r="L59" s="838">
        <v>3055.9313000000002</v>
      </c>
      <c r="M59" s="838">
        <v>2975.0825</v>
      </c>
      <c r="N59" s="838">
        <v>2953.1574999999998</v>
      </c>
      <c r="O59" s="838">
        <v>2941.1786000000002</v>
      </c>
      <c r="P59" s="838">
        <v>2927.4283999999998</v>
      </c>
      <c r="Q59" s="838">
        <v>2954.8096</v>
      </c>
      <c r="R59" s="838">
        <v>2953.4387000000002</v>
      </c>
      <c r="S59" s="838">
        <v>2938.1826000000001</v>
      </c>
      <c r="T59" s="838">
        <v>2893.5151999999998</v>
      </c>
      <c r="U59" s="838">
        <v>2825.9679999999998</v>
      </c>
      <c r="V59" s="838">
        <v>2855.2887999999998</v>
      </c>
      <c r="W59" s="838">
        <v>2926.4068000000002</v>
      </c>
      <c r="X59" s="838">
        <v>2897.1203999999998</v>
      </c>
      <c r="Y59" s="838">
        <v>2819.0915</v>
      </c>
      <c r="Z59" s="838">
        <v>2788.6781999999998</v>
      </c>
      <c r="AA59" s="838">
        <v>2724.5473000000002</v>
      </c>
    </row>
    <row r="60" spans="1:27">
      <c r="A60" s="538"/>
      <c r="B60" s="884" t="s">
        <v>1408</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38" t="s">
        <v>356</v>
      </c>
      <c r="Z60" s="838" t="s">
        <v>356</v>
      </c>
      <c r="AA60" s="838" t="s">
        <v>356</v>
      </c>
    </row>
    <row r="61" spans="1:27" s="549" customFormat="1">
      <c r="B61" s="885" t="s">
        <v>1406</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38" t="s">
        <v>356</v>
      </c>
      <c r="Z61" s="838" t="s">
        <v>356</v>
      </c>
      <c r="AA61" s="838" t="s">
        <v>356</v>
      </c>
    </row>
    <row r="62" spans="1:27" s="549" customFormat="1">
      <c r="B62" s="885" t="s">
        <v>1409</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7" t="s">
        <v>356</v>
      </c>
      <c r="Z62" s="857" t="s">
        <v>356</v>
      </c>
      <c r="AA62" s="857" t="s">
        <v>356</v>
      </c>
    </row>
    <row r="63" spans="1:27" s="549" customFormat="1" ht="14.5">
      <c r="B63" s="552" t="s">
        <v>1410</v>
      </c>
      <c r="C63" s="1157">
        <v>21690.379322000001</v>
      </c>
      <c r="D63" s="857">
        <v>21335.057126</v>
      </c>
      <c r="E63" s="857">
        <v>24547.853762000006</v>
      </c>
      <c r="F63" s="857">
        <v>23326.072579</v>
      </c>
      <c r="G63" s="857">
        <v>21579.999135000002</v>
      </c>
      <c r="H63" s="857">
        <v>21028.561995</v>
      </c>
      <c r="I63" s="857">
        <v>22176.443424000001</v>
      </c>
      <c r="J63" s="857">
        <v>21888.968223</v>
      </c>
      <c r="K63" s="857">
        <v>21968.149470000004</v>
      </c>
      <c r="L63" s="857">
        <v>22765.885646999999</v>
      </c>
      <c r="M63" s="857">
        <v>23024.310706999993</v>
      </c>
      <c r="N63" s="857">
        <v>24168.173046</v>
      </c>
      <c r="O63" s="857">
        <v>25977.813879999998</v>
      </c>
      <c r="P63" s="857">
        <v>24671.504053000001</v>
      </c>
      <c r="Q63" s="857">
        <v>23871.686723999996</v>
      </c>
      <c r="R63" s="857">
        <v>21957.711491000002</v>
      </c>
      <c r="S63" s="857">
        <v>23218.469863000002</v>
      </c>
      <c r="T63" s="857">
        <v>25347.506150999998</v>
      </c>
      <c r="U63" s="857">
        <v>24044.790581000001</v>
      </c>
      <c r="V63" s="857">
        <v>23853.979593</v>
      </c>
      <c r="W63" s="857">
        <v>26101.467734999998</v>
      </c>
      <c r="X63" s="857">
        <v>27449.666574000006</v>
      </c>
      <c r="Y63" s="857">
        <v>26855.696827000003</v>
      </c>
      <c r="Z63" s="857">
        <v>27912.875613</v>
      </c>
      <c r="AA63" s="857">
        <v>28919.306662999996</v>
      </c>
    </row>
    <row r="64" spans="1:27" s="549" customFormat="1">
      <c r="B64" s="550" t="s">
        <v>863</v>
      </c>
      <c r="C64" s="1157">
        <v>17333.868082000001</v>
      </c>
      <c r="D64" s="856">
        <v>16793.153609000001</v>
      </c>
      <c r="E64" s="856">
        <v>20609.625365000004</v>
      </c>
      <c r="F64" s="856">
        <v>19128.819828</v>
      </c>
      <c r="G64" s="856">
        <v>17153.512941000001</v>
      </c>
      <c r="H64" s="856">
        <v>16234.152754999999</v>
      </c>
      <c r="I64" s="856">
        <v>16757.163129</v>
      </c>
      <c r="J64" s="856">
        <v>17493.250894000001</v>
      </c>
      <c r="K64" s="856">
        <v>17724.273344000001</v>
      </c>
      <c r="L64" s="856">
        <v>18072.880993000002</v>
      </c>
      <c r="M64" s="856">
        <v>18401.680815999996</v>
      </c>
      <c r="N64" s="856">
        <v>19331.502925000001</v>
      </c>
      <c r="O64" s="856">
        <v>20027.356443000001</v>
      </c>
      <c r="P64" s="856">
        <v>18465.426594</v>
      </c>
      <c r="Q64" s="856">
        <v>18099.185645999998</v>
      </c>
      <c r="R64" s="856">
        <v>17241.191674000002</v>
      </c>
      <c r="S64" s="856">
        <v>17240.058032000001</v>
      </c>
      <c r="T64" s="856">
        <v>18968.662143999998</v>
      </c>
      <c r="U64" s="856">
        <v>17819.003371999999</v>
      </c>
      <c r="V64" s="856">
        <v>17052.887935999999</v>
      </c>
      <c r="W64" s="856">
        <v>18297.519629999999</v>
      </c>
      <c r="X64" s="856">
        <v>18921.740519000003</v>
      </c>
      <c r="Y64" s="856">
        <v>18046.111835</v>
      </c>
      <c r="Z64" s="856">
        <v>18300.91977</v>
      </c>
      <c r="AA64" s="856">
        <v>19525.338833999998</v>
      </c>
    </row>
    <row r="65" spans="1:27" s="549" customFormat="1">
      <c r="B65" s="554" t="s">
        <v>1395</v>
      </c>
      <c r="C65" s="1157">
        <v>12248.962208000001</v>
      </c>
      <c r="D65" s="857">
        <v>10434.19376</v>
      </c>
      <c r="E65" s="856">
        <v>13409.397582</v>
      </c>
      <c r="F65" s="856">
        <v>13764.976678999999</v>
      </c>
      <c r="G65" s="856">
        <v>11988.781625</v>
      </c>
      <c r="H65" s="856">
        <v>11802.922949</v>
      </c>
      <c r="I65" s="856">
        <v>11056.645499</v>
      </c>
      <c r="J65" s="856">
        <v>12757.364309000001</v>
      </c>
      <c r="K65" s="856">
        <v>12885.342557</v>
      </c>
      <c r="L65" s="856">
        <v>13213.786001</v>
      </c>
      <c r="M65" s="856">
        <v>13885.102373</v>
      </c>
      <c r="N65" s="856">
        <v>14747.611398999999</v>
      </c>
      <c r="O65" s="856">
        <v>14393.005009999999</v>
      </c>
      <c r="P65" s="856">
        <v>12935.397387000001</v>
      </c>
      <c r="Q65" s="856">
        <v>13226.583142000001</v>
      </c>
      <c r="R65" s="856">
        <v>12943.941437000001</v>
      </c>
      <c r="S65" s="856">
        <v>11496.965387</v>
      </c>
      <c r="T65" s="856">
        <v>12989.091495999999</v>
      </c>
      <c r="U65" s="856">
        <v>12615.615109999999</v>
      </c>
      <c r="V65" s="856">
        <v>11030.358311</v>
      </c>
      <c r="W65" s="856">
        <v>11958.406612999999</v>
      </c>
      <c r="X65" s="856">
        <v>12169.452303</v>
      </c>
      <c r="Y65" s="856">
        <v>11703.685958</v>
      </c>
      <c r="Z65" s="856">
        <v>11574.126576999999</v>
      </c>
      <c r="AA65" s="856">
        <v>11926.912381999999</v>
      </c>
    </row>
    <row r="66" spans="1:27" s="549" customFormat="1">
      <c r="B66" s="554" t="s">
        <v>864</v>
      </c>
      <c r="C66" s="1157">
        <v>4998.5279840000003</v>
      </c>
      <c r="D66" s="857">
        <v>6258.6638009999997</v>
      </c>
      <c r="E66" s="857">
        <v>7094.6210030000002</v>
      </c>
      <c r="F66" s="857">
        <v>5238.5853439999992</v>
      </c>
      <c r="G66" s="857">
        <v>4998.3588140000002</v>
      </c>
      <c r="H66" s="857">
        <v>4274.4274329999998</v>
      </c>
      <c r="I66" s="857">
        <v>5519.5314069999995</v>
      </c>
      <c r="J66" s="857">
        <v>4553.8601760000001</v>
      </c>
      <c r="K66" s="857">
        <v>4658.2635540000001</v>
      </c>
      <c r="L66" s="857">
        <v>4644.1468190000005</v>
      </c>
      <c r="M66" s="857">
        <v>4232.2838829999992</v>
      </c>
      <c r="N66" s="857">
        <v>4089.5287429999998</v>
      </c>
      <c r="O66" s="857">
        <v>5059.630451</v>
      </c>
      <c r="P66" s="857">
        <v>4875.664401</v>
      </c>
      <c r="Q66" s="857">
        <v>4376.4672529999998</v>
      </c>
      <c r="R66" s="857">
        <v>3323.5626239999997</v>
      </c>
      <c r="S66" s="857">
        <v>4200.8602060000003</v>
      </c>
      <c r="T66" s="857">
        <v>4655.396369</v>
      </c>
      <c r="U66" s="857">
        <v>3581.3576539999999</v>
      </c>
      <c r="V66" s="857">
        <v>4195.8855460000004</v>
      </c>
      <c r="W66" s="857">
        <v>4050.7482209999998</v>
      </c>
      <c r="X66" s="857">
        <v>4438.8377849999997</v>
      </c>
      <c r="Y66" s="857">
        <v>3936.8297920000005</v>
      </c>
      <c r="Z66" s="857">
        <v>4383.0451540000004</v>
      </c>
      <c r="AA66" s="857">
        <v>5048.476592</v>
      </c>
    </row>
    <row r="67" spans="1:27" s="549" customFormat="1">
      <c r="B67" s="555" t="s">
        <v>835</v>
      </c>
      <c r="C67" s="1157">
        <v>1440.0636010000001</v>
      </c>
      <c r="D67" s="856">
        <v>2370.3628739999999</v>
      </c>
      <c r="E67" s="856">
        <v>3611.3283590000001</v>
      </c>
      <c r="F67" s="856">
        <v>2467.1236009999998</v>
      </c>
      <c r="G67" s="856">
        <v>2991.5697789999999</v>
      </c>
      <c r="H67" s="856">
        <v>2654.2820729999999</v>
      </c>
      <c r="I67" s="856">
        <v>2948.3140720000001</v>
      </c>
      <c r="J67" s="856">
        <v>2944.796499</v>
      </c>
      <c r="K67" s="856">
        <v>3153.630251</v>
      </c>
      <c r="L67" s="856">
        <v>3092.07411</v>
      </c>
      <c r="M67" s="856">
        <v>3099.920693</v>
      </c>
      <c r="N67" s="857">
        <v>2666.0244680000001</v>
      </c>
      <c r="O67" s="857">
        <v>3099.4771850000002</v>
      </c>
      <c r="P67" s="857">
        <v>3361.0726719999998</v>
      </c>
      <c r="Q67" s="857">
        <v>3070.884337</v>
      </c>
      <c r="R67" s="857">
        <v>2055.6043100000002</v>
      </c>
      <c r="S67" s="857">
        <v>2736.7662049999999</v>
      </c>
      <c r="T67" s="857">
        <v>3200.6965850000001</v>
      </c>
      <c r="U67" s="857">
        <v>2225.0551650000002</v>
      </c>
      <c r="V67" s="857">
        <v>2706.7954829999999</v>
      </c>
      <c r="W67" s="857">
        <v>2615.9106820000002</v>
      </c>
      <c r="X67" s="857">
        <v>2986.642769</v>
      </c>
      <c r="Y67" s="857">
        <v>2656.642413</v>
      </c>
      <c r="Z67" s="857">
        <v>2884.8470699999998</v>
      </c>
      <c r="AA67" s="857">
        <v>3213.179952</v>
      </c>
    </row>
    <row r="68" spans="1:27" s="549" customFormat="1">
      <c r="B68" s="555" t="s">
        <v>1397</v>
      </c>
      <c r="C68" s="1157">
        <v>3558.464383</v>
      </c>
      <c r="D68" s="856">
        <v>3888.3009270000002</v>
      </c>
      <c r="E68" s="856">
        <v>3483.2926439999997</v>
      </c>
      <c r="F68" s="856">
        <v>2771.4617429999998</v>
      </c>
      <c r="G68" s="856">
        <v>2006.789035</v>
      </c>
      <c r="H68" s="856">
        <v>1620.1453600000002</v>
      </c>
      <c r="I68" s="856">
        <v>2571.2173349999998</v>
      </c>
      <c r="J68" s="856">
        <v>1609.0636769999999</v>
      </c>
      <c r="K68" s="856">
        <v>1504.6333030000001</v>
      </c>
      <c r="L68" s="856">
        <v>1552.072709</v>
      </c>
      <c r="M68" s="856">
        <v>1132.36319</v>
      </c>
      <c r="N68" s="857">
        <v>1423.504275</v>
      </c>
      <c r="O68" s="857">
        <v>1960.153266</v>
      </c>
      <c r="P68" s="857">
        <v>1514.591729</v>
      </c>
      <c r="Q68" s="857">
        <v>1305.5829160000001</v>
      </c>
      <c r="R68" s="857">
        <v>1267.958314</v>
      </c>
      <c r="S68" s="857">
        <v>1464.0940009999999</v>
      </c>
      <c r="T68" s="857">
        <v>1454.6997839999999</v>
      </c>
      <c r="U68" s="857">
        <v>1356.3024890000002</v>
      </c>
      <c r="V68" s="857">
        <v>1489.0900630000001</v>
      </c>
      <c r="W68" s="857">
        <v>1434.8375390000001</v>
      </c>
      <c r="X68" s="857">
        <v>1452.1950160000001</v>
      </c>
      <c r="Y68" s="857">
        <v>1280.187379</v>
      </c>
      <c r="Z68" s="857">
        <v>1498.1980840000001</v>
      </c>
      <c r="AA68" s="857">
        <v>1835.2966399999998</v>
      </c>
    </row>
    <row r="69" spans="1:27" s="549" customFormat="1">
      <c r="B69" s="554" t="s">
        <v>612</v>
      </c>
      <c r="C69" s="1157">
        <v>86.377889999999994</v>
      </c>
      <c r="D69" s="856">
        <v>100.296048</v>
      </c>
      <c r="E69" s="856">
        <v>105.60678</v>
      </c>
      <c r="F69" s="856">
        <v>125.25780499999999</v>
      </c>
      <c r="G69" s="856">
        <v>166.372502</v>
      </c>
      <c r="H69" s="856">
        <v>156.80237299999999</v>
      </c>
      <c r="I69" s="856">
        <v>180.986223</v>
      </c>
      <c r="J69" s="856">
        <v>182.026409</v>
      </c>
      <c r="K69" s="856">
        <v>180.66723300000001</v>
      </c>
      <c r="L69" s="856">
        <v>214.948173</v>
      </c>
      <c r="M69" s="856">
        <v>284.29455999999999</v>
      </c>
      <c r="N69" s="857">
        <v>494.36278299999998</v>
      </c>
      <c r="O69" s="857">
        <v>574.72098199999994</v>
      </c>
      <c r="P69" s="857">
        <v>654.36480599999993</v>
      </c>
      <c r="Q69" s="857">
        <v>496.13525099999998</v>
      </c>
      <c r="R69" s="857">
        <v>973.68761300000006</v>
      </c>
      <c r="S69" s="857">
        <v>1542.2324390000001</v>
      </c>
      <c r="T69" s="857">
        <v>1324.1742790000001</v>
      </c>
      <c r="U69" s="857">
        <v>1622.030608</v>
      </c>
      <c r="V69" s="857">
        <v>1826.6440789999999</v>
      </c>
      <c r="W69" s="857">
        <v>2288.3647960000003</v>
      </c>
      <c r="X69" s="857">
        <v>2313.4504309999998</v>
      </c>
      <c r="Y69" s="857">
        <v>2405.5960850000001</v>
      </c>
      <c r="Z69" s="857">
        <v>2343.7480390000001</v>
      </c>
      <c r="AA69" s="857">
        <v>2549.9498599999997</v>
      </c>
    </row>
    <row r="70" spans="1:27" s="549" customFormat="1">
      <c r="B70" s="550" t="s">
        <v>1411</v>
      </c>
      <c r="C70" s="1157">
        <v>3488.0119289999993</v>
      </c>
      <c r="D70" s="856">
        <v>3488.3779399999999</v>
      </c>
      <c r="E70" s="856">
        <v>2917.2442750000005</v>
      </c>
      <c r="F70" s="856">
        <v>3160.1727879999999</v>
      </c>
      <c r="G70" s="856">
        <v>3430.0769529999998</v>
      </c>
      <c r="H70" s="856">
        <v>3640.2238100000004</v>
      </c>
      <c r="I70" s="856">
        <v>4163.4221719999996</v>
      </c>
      <c r="J70" s="856">
        <v>2863.2956990000002</v>
      </c>
      <c r="K70" s="856">
        <v>2661.5359700000004</v>
      </c>
      <c r="L70" s="856">
        <v>2894.3511699999999</v>
      </c>
      <c r="M70" s="856">
        <v>2888.8843229999998</v>
      </c>
      <c r="N70" s="857">
        <v>2780.3892270000001</v>
      </c>
      <c r="O70" s="857">
        <v>3621.8906419999998</v>
      </c>
      <c r="P70" s="857">
        <v>3733.6102959999998</v>
      </c>
      <c r="Q70" s="857">
        <v>3471.1225359999999</v>
      </c>
      <c r="R70" s="857">
        <v>2538.7241990000002</v>
      </c>
      <c r="S70" s="857">
        <v>3415.6976449999997</v>
      </c>
      <c r="T70" s="857">
        <v>3869.3858150000005</v>
      </c>
      <c r="U70" s="857">
        <v>3798.2824190000001</v>
      </c>
      <c r="V70" s="857">
        <v>4032.2808460000001</v>
      </c>
      <c r="W70" s="857">
        <v>4632.15967</v>
      </c>
      <c r="X70" s="857">
        <v>5035.9930510000004</v>
      </c>
      <c r="Y70" s="857">
        <v>5089.0242669999998</v>
      </c>
      <c r="Z70" s="857">
        <v>4906.0531629999996</v>
      </c>
      <c r="AA70" s="857">
        <v>4776.4872349999996</v>
      </c>
    </row>
    <row r="71" spans="1:27" s="549" customFormat="1">
      <c r="B71" s="554" t="s">
        <v>1412</v>
      </c>
      <c r="C71" s="1157">
        <v>819.70099600000003</v>
      </c>
      <c r="D71" s="856">
        <v>858.765219</v>
      </c>
      <c r="E71" s="856">
        <v>971.76496400000008</v>
      </c>
      <c r="F71" s="856">
        <v>926.45050700000002</v>
      </c>
      <c r="G71" s="856">
        <v>1344.000149</v>
      </c>
      <c r="H71" s="856">
        <v>1115.9160509999999</v>
      </c>
      <c r="I71" s="856">
        <v>1535.0784250000002</v>
      </c>
      <c r="J71" s="856">
        <v>1155.5738349999999</v>
      </c>
      <c r="K71" s="856">
        <v>1110.7171470000001</v>
      </c>
      <c r="L71" s="856">
        <v>1193.672274</v>
      </c>
      <c r="M71" s="856">
        <v>1193.584758</v>
      </c>
      <c r="N71" s="857">
        <v>991.46486899999991</v>
      </c>
      <c r="O71" s="857">
        <v>1439.8204909999999</v>
      </c>
      <c r="P71" s="857">
        <v>1260.3711499999999</v>
      </c>
      <c r="Q71" s="857">
        <v>1063.476017</v>
      </c>
      <c r="R71" s="857">
        <v>696.04740200000003</v>
      </c>
      <c r="S71" s="857">
        <v>967.60869400000001</v>
      </c>
      <c r="T71" s="857">
        <v>1013.5563079999999</v>
      </c>
      <c r="U71" s="857">
        <v>735.97664499999996</v>
      </c>
      <c r="V71" s="857">
        <v>862.09693200000004</v>
      </c>
      <c r="W71" s="857">
        <v>770.39349100000004</v>
      </c>
      <c r="X71" s="857">
        <v>1028.8079279999999</v>
      </c>
      <c r="Y71" s="857">
        <v>868.00469200000009</v>
      </c>
      <c r="Z71" s="857">
        <v>782.12714200000005</v>
      </c>
      <c r="AA71" s="857">
        <v>611.08961600000009</v>
      </c>
    </row>
    <row r="72" spans="1:27" s="549" customFormat="1">
      <c r="B72" s="554" t="s">
        <v>1413</v>
      </c>
      <c r="C72" s="1157">
        <v>2494.11411</v>
      </c>
      <c r="D72" s="856">
        <v>2448.4107899999999</v>
      </c>
      <c r="E72" s="856">
        <v>1764.8685350000001</v>
      </c>
      <c r="F72" s="856">
        <v>2021.0793270000001</v>
      </c>
      <c r="G72" s="856">
        <v>1879.635452</v>
      </c>
      <c r="H72" s="856">
        <v>2316.4176950000001</v>
      </c>
      <c r="I72" s="856">
        <v>2351.5419749999996</v>
      </c>
      <c r="J72" s="856">
        <v>1463.5616260000002</v>
      </c>
      <c r="K72" s="856">
        <v>1284.446457</v>
      </c>
      <c r="L72" s="856">
        <v>1369.706666</v>
      </c>
      <c r="M72" s="856">
        <v>1238.0249329999999</v>
      </c>
      <c r="N72" s="857">
        <v>1242.555141</v>
      </c>
      <c r="O72" s="857">
        <v>1438.7868259999998</v>
      </c>
      <c r="P72" s="857">
        <v>1590.2550869999998</v>
      </c>
      <c r="Q72" s="857">
        <v>1436.479186</v>
      </c>
      <c r="R72" s="857">
        <v>845.23520799999983</v>
      </c>
      <c r="S72" s="857">
        <v>1298.0424129999999</v>
      </c>
      <c r="T72" s="857">
        <v>1561.5120400000001</v>
      </c>
      <c r="U72" s="857">
        <v>1623.89472</v>
      </c>
      <c r="V72" s="857">
        <v>1632.669727</v>
      </c>
      <c r="W72" s="857">
        <v>1823.1779710000001</v>
      </c>
      <c r="X72" s="857">
        <v>1895.8164489999999</v>
      </c>
      <c r="Y72" s="857">
        <v>1823.873644</v>
      </c>
      <c r="Z72" s="857">
        <v>1867.9932719999999</v>
      </c>
      <c r="AA72" s="857">
        <v>1812.1777579999998</v>
      </c>
    </row>
    <row r="73" spans="1:27" s="549" customFormat="1">
      <c r="B73" s="555" t="s">
        <v>1414</v>
      </c>
      <c r="C73" s="1157">
        <v>571.17756599999996</v>
      </c>
      <c r="D73" s="856">
        <v>768.78934400000003</v>
      </c>
      <c r="E73" s="856">
        <v>630.95402200000001</v>
      </c>
      <c r="F73" s="856">
        <v>842.6890259999999</v>
      </c>
      <c r="G73" s="856">
        <v>757.17881999999997</v>
      </c>
      <c r="H73" s="856">
        <v>956.13361100000009</v>
      </c>
      <c r="I73" s="856">
        <v>1016.2887469999999</v>
      </c>
      <c r="J73" s="856">
        <v>873.96587499999998</v>
      </c>
      <c r="K73" s="856">
        <v>911.47794799999997</v>
      </c>
      <c r="L73" s="856">
        <v>967.63191799999993</v>
      </c>
      <c r="M73" s="856">
        <v>838.76675</v>
      </c>
      <c r="N73" s="857">
        <v>879.52748499999996</v>
      </c>
      <c r="O73" s="857">
        <v>1046.9786280000001</v>
      </c>
      <c r="P73" s="857">
        <v>1199.8528489999999</v>
      </c>
      <c r="Q73" s="857">
        <v>1023.791472</v>
      </c>
      <c r="R73" s="857">
        <v>562.298901</v>
      </c>
      <c r="S73" s="857">
        <v>984.81744900000001</v>
      </c>
      <c r="T73" s="857">
        <v>1256.9950879999999</v>
      </c>
      <c r="U73" s="857">
        <v>1318.3151049999999</v>
      </c>
      <c r="V73" s="857">
        <v>1315.942119</v>
      </c>
      <c r="W73" s="857">
        <v>1399.4614820000002</v>
      </c>
      <c r="X73" s="857">
        <v>1410.764009</v>
      </c>
      <c r="Y73" s="857">
        <v>1331.071807</v>
      </c>
      <c r="Z73" s="857">
        <v>1393.3272569999999</v>
      </c>
      <c r="AA73" s="857">
        <v>1196.3854429999999</v>
      </c>
    </row>
    <row r="74" spans="1:27" s="549" customFormat="1">
      <c r="B74" s="555" t="s">
        <v>1415</v>
      </c>
      <c r="C74" s="1157">
        <v>1922.9365439999999</v>
      </c>
      <c r="D74" s="856">
        <v>1679.6214460000001</v>
      </c>
      <c r="E74" s="856">
        <v>1133.9145129999999</v>
      </c>
      <c r="F74" s="856">
        <v>1178.3903009999999</v>
      </c>
      <c r="G74" s="856">
        <v>1122.4566319999999</v>
      </c>
      <c r="H74" s="856">
        <v>1360.2840840000001</v>
      </c>
      <c r="I74" s="856">
        <v>1335.2532279999998</v>
      </c>
      <c r="J74" s="856">
        <v>589.59575100000006</v>
      </c>
      <c r="K74" s="856">
        <v>372.96850900000004</v>
      </c>
      <c r="L74" s="856">
        <v>402.074748</v>
      </c>
      <c r="M74" s="856">
        <v>399.25818300000003</v>
      </c>
      <c r="N74" s="857">
        <v>363.02765600000004</v>
      </c>
      <c r="O74" s="857">
        <v>391.80819799999995</v>
      </c>
      <c r="P74" s="857">
        <v>390.40223800000001</v>
      </c>
      <c r="Q74" s="857">
        <v>412.68771399999997</v>
      </c>
      <c r="R74" s="857">
        <v>282.936307</v>
      </c>
      <c r="S74" s="857">
        <v>313.224964</v>
      </c>
      <c r="T74" s="857">
        <v>304.516952</v>
      </c>
      <c r="U74" s="857">
        <v>305.57961499999999</v>
      </c>
      <c r="V74" s="857">
        <v>316.72760800000003</v>
      </c>
      <c r="W74" s="857">
        <v>423.71648900000002</v>
      </c>
      <c r="X74" s="857">
        <v>485.05243999999999</v>
      </c>
      <c r="Y74" s="857">
        <v>492.80183699999998</v>
      </c>
      <c r="Z74" s="857">
        <v>474.66601500000002</v>
      </c>
      <c r="AA74" s="857">
        <v>615.79231499999992</v>
      </c>
    </row>
    <row r="75" spans="1:27" s="549" customFormat="1">
      <c r="B75" s="554" t="s">
        <v>612</v>
      </c>
      <c r="C75" s="1157">
        <v>174.19682299999999</v>
      </c>
      <c r="D75" s="856">
        <v>181.201931</v>
      </c>
      <c r="E75" s="856">
        <v>180.61077600000002</v>
      </c>
      <c r="F75" s="856">
        <v>212.642954</v>
      </c>
      <c r="G75" s="856">
        <v>206.44135200000002</v>
      </c>
      <c r="H75" s="856">
        <v>207.89006400000002</v>
      </c>
      <c r="I75" s="856">
        <v>276.80177199999997</v>
      </c>
      <c r="J75" s="856">
        <v>244.16023800000002</v>
      </c>
      <c r="K75" s="856">
        <v>266.372366</v>
      </c>
      <c r="L75" s="856">
        <v>330.97222999999997</v>
      </c>
      <c r="M75" s="856">
        <v>457.274632</v>
      </c>
      <c r="N75" s="857">
        <v>546.36921699999994</v>
      </c>
      <c r="O75" s="857">
        <v>743.28332499999999</v>
      </c>
      <c r="P75" s="857">
        <v>882.984059</v>
      </c>
      <c r="Q75" s="857">
        <v>971.16733299999999</v>
      </c>
      <c r="R75" s="857">
        <v>997.44158900000002</v>
      </c>
      <c r="S75" s="857">
        <v>1150.0465380000001</v>
      </c>
      <c r="T75" s="857">
        <v>1294.3174669999999</v>
      </c>
      <c r="U75" s="857">
        <v>1438.4110539999999</v>
      </c>
      <c r="V75" s="857">
        <v>1537.514187</v>
      </c>
      <c r="W75" s="857">
        <v>2038.5882080000001</v>
      </c>
      <c r="X75" s="857">
        <v>2111.3686740000003</v>
      </c>
      <c r="Y75" s="857">
        <v>2397.145931</v>
      </c>
      <c r="Z75" s="857">
        <v>2255.9327490000001</v>
      </c>
      <c r="AA75" s="857">
        <v>2353.219861</v>
      </c>
    </row>
    <row r="76" spans="1:27" s="549" customFormat="1">
      <c r="B76" s="550" t="s">
        <v>1416</v>
      </c>
      <c r="C76" s="1157">
        <v>868.49931100000003</v>
      </c>
      <c r="D76" s="856">
        <v>1053.5255770000001</v>
      </c>
      <c r="E76" s="856">
        <v>1020.9841220000001</v>
      </c>
      <c r="F76" s="856">
        <v>1037.0799629999999</v>
      </c>
      <c r="G76" s="856">
        <v>996.40924100000007</v>
      </c>
      <c r="H76" s="856">
        <v>1154.18543</v>
      </c>
      <c r="I76" s="856">
        <v>1255.8581230000002</v>
      </c>
      <c r="J76" s="856">
        <v>1532.4216300000001</v>
      </c>
      <c r="K76" s="856">
        <v>1582.1541560000001</v>
      </c>
      <c r="L76" s="856">
        <v>1798.6534840000002</v>
      </c>
      <c r="M76" s="856">
        <v>1655.3365680000002</v>
      </c>
      <c r="N76" s="857">
        <v>1919.8168939999998</v>
      </c>
      <c r="O76" s="857">
        <v>2272.8957949999999</v>
      </c>
      <c r="P76" s="857">
        <v>2369.4761630000003</v>
      </c>
      <c r="Q76" s="857">
        <v>2202.633542</v>
      </c>
      <c r="R76" s="857">
        <v>2040.8176180000003</v>
      </c>
      <c r="S76" s="857">
        <v>2465.376186</v>
      </c>
      <c r="T76" s="857">
        <v>2429.5341920000001</v>
      </c>
      <c r="U76" s="857">
        <v>2335.67679</v>
      </c>
      <c r="V76" s="857">
        <v>2638.6148109999999</v>
      </c>
      <c r="W76" s="857">
        <v>2907.8484349999999</v>
      </c>
      <c r="X76" s="857">
        <v>3220.7310039999998</v>
      </c>
      <c r="Y76" s="857">
        <v>3456.9647250000003</v>
      </c>
      <c r="Z76" s="857">
        <v>3533.3237050000002</v>
      </c>
      <c r="AA76" s="857">
        <v>3620.499812</v>
      </c>
    </row>
    <row r="77" spans="1:27" s="549" customFormat="1">
      <c r="B77" s="554" t="s">
        <v>1412</v>
      </c>
      <c r="C77" s="1157">
        <v>89.651264999999995</v>
      </c>
      <c r="D77" s="856">
        <v>141.81679</v>
      </c>
      <c r="E77" s="856">
        <v>143.28321199999999</v>
      </c>
      <c r="F77" s="856">
        <v>160.71087199999999</v>
      </c>
      <c r="G77" s="856">
        <v>181.788895</v>
      </c>
      <c r="H77" s="856">
        <v>194.82023000000001</v>
      </c>
      <c r="I77" s="856">
        <v>224.182771</v>
      </c>
      <c r="J77" s="856">
        <v>266.28524200000004</v>
      </c>
      <c r="K77" s="856">
        <v>299.99338499999999</v>
      </c>
      <c r="L77" s="856">
        <v>343.676874</v>
      </c>
      <c r="M77" s="856">
        <v>411.93596100000002</v>
      </c>
      <c r="N77" s="857">
        <v>411.65164399999998</v>
      </c>
      <c r="O77" s="857">
        <v>507.10131899999999</v>
      </c>
      <c r="P77" s="857">
        <v>534.39126800000008</v>
      </c>
      <c r="Q77" s="857">
        <v>490.39879100000002</v>
      </c>
      <c r="R77" s="857">
        <v>414.72109600000005</v>
      </c>
      <c r="S77" s="857">
        <v>538.37262399999997</v>
      </c>
      <c r="T77" s="857">
        <v>564.14228900000001</v>
      </c>
      <c r="U77" s="857">
        <v>590.08759499999996</v>
      </c>
      <c r="V77" s="857">
        <v>684.87380700000006</v>
      </c>
      <c r="W77" s="857">
        <v>738.29809</v>
      </c>
      <c r="X77" s="857">
        <v>882.21914800000002</v>
      </c>
      <c r="Y77" s="857">
        <v>950.41511600000001</v>
      </c>
      <c r="Z77" s="857">
        <v>895.31707400000005</v>
      </c>
      <c r="AA77" s="857">
        <v>1044.7840720000002</v>
      </c>
    </row>
    <row r="78" spans="1:27" s="549" customFormat="1" ht="12.65" customHeight="1">
      <c r="A78" s="556"/>
      <c r="B78" s="554" t="s">
        <v>1413</v>
      </c>
      <c r="C78" s="1157">
        <v>571.14649800000007</v>
      </c>
      <c r="D78" s="856">
        <v>683.03206699999998</v>
      </c>
      <c r="E78" s="856">
        <v>633.15219500000012</v>
      </c>
      <c r="F78" s="856">
        <v>600.00005699999997</v>
      </c>
      <c r="G78" s="856">
        <v>482.92328500000002</v>
      </c>
      <c r="H78" s="856">
        <v>543.54348800000002</v>
      </c>
      <c r="I78" s="856">
        <v>615.8529410000001</v>
      </c>
      <c r="J78" s="856">
        <v>808.53811400000006</v>
      </c>
      <c r="K78" s="856">
        <v>852.85915100000011</v>
      </c>
      <c r="L78" s="856">
        <v>962.86498300000005</v>
      </c>
      <c r="M78" s="856">
        <v>786.50823600000001</v>
      </c>
      <c r="N78" s="857">
        <v>932.24728200000004</v>
      </c>
      <c r="O78" s="857">
        <v>1071.2244800000001</v>
      </c>
      <c r="P78" s="857">
        <v>1030.1228900000001</v>
      </c>
      <c r="Q78" s="857">
        <v>1003.889088</v>
      </c>
      <c r="R78" s="857">
        <v>1002.354521</v>
      </c>
      <c r="S78" s="857">
        <v>1153.8640949999999</v>
      </c>
      <c r="T78" s="857">
        <v>1122.7668060000001</v>
      </c>
      <c r="U78" s="857">
        <v>1045.8774060000001</v>
      </c>
      <c r="V78" s="857">
        <v>1070.427764</v>
      </c>
      <c r="W78" s="857">
        <v>1198.989536</v>
      </c>
      <c r="X78" s="857">
        <v>1278.385548</v>
      </c>
      <c r="Y78" s="857">
        <v>1494.056628</v>
      </c>
      <c r="Z78" s="857">
        <v>1695.3991949999997</v>
      </c>
      <c r="AA78" s="857">
        <v>1621.0343869999999</v>
      </c>
    </row>
    <row r="79" spans="1:27" s="549" customFormat="1">
      <c r="B79" s="555" t="s">
        <v>1414</v>
      </c>
      <c r="C79" s="1157">
        <v>528.90500300000008</v>
      </c>
      <c r="D79" s="856">
        <v>624.62190899999996</v>
      </c>
      <c r="E79" s="856">
        <v>571.56225100000006</v>
      </c>
      <c r="F79" s="856">
        <v>532.79948200000001</v>
      </c>
      <c r="G79" s="856">
        <v>414.35578700000002</v>
      </c>
      <c r="H79" s="856">
        <v>471.98356900000005</v>
      </c>
      <c r="I79" s="856">
        <v>531.13327800000002</v>
      </c>
      <c r="J79" s="856">
        <v>739.37366000000009</v>
      </c>
      <c r="K79" s="856">
        <v>782.87591700000007</v>
      </c>
      <c r="L79" s="856">
        <v>865.95587</v>
      </c>
      <c r="M79" s="856">
        <v>651.14526499999999</v>
      </c>
      <c r="N79" s="857">
        <v>723.85850100000005</v>
      </c>
      <c r="O79" s="857">
        <v>850.46980900000005</v>
      </c>
      <c r="P79" s="857">
        <v>799.95867899999996</v>
      </c>
      <c r="Q79" s="857">
        <v>750.78946400000007</v>
      </c>
      <c r="R79" s="857">
        <v>723.83113200000003</v>
      </c>
      <c r="S79" s="857">
        <v>866.55820200000005</v>
      </c>
      <c r="T79" s="857">
        <v>875.970868</v>
      </c>
      <c r="U79" s="857">
        <v>789.99437499999999</v>
      </c>
      <c r="V79" s="857">
        <v>884.55534599999999</v>
      </c>
      <c r="W79" s="857">
        <v>1024.5216399999999</v>
      </c>
      <c r="X79" s="857">
        <v>1056.5228259999999</v>
      </c>
      <c r="Y79" s="857">
        <v>1223.4144289999999</v>
      </c>
      <c r="Z79" s="857">
        <v>1469.5131299999998</v>
      </c>
      <c r="AA79" s="857">
        <v>1387.832764</v>
      </c>
    </row>
    <row r="80" spans="1:27" s="549" customFormat="1" ht="12.65" customHeight="1">
      <c r="A80" s="556"/>
      <c r="B80" s="555" t="s">
        <v>1415</v>
      </c>
      <c r="C80" s="1156">
        <v>42.241495</v>
      </c>
      <c r="D80" s="838">
        <v>58.410158000000003</v>
      </c>
      <c r="E80" s="838">
        <v>61.589944000000003</v>
      </c>
      <c r="F80" s="838">
        <v>67.200575000000001</v>
      </c>
      <c r="G80" s="838">
        <v>68.567498000000001</v>
      </c>
      <c r="H80" s="838">
        <v>71.559918999999994</v>
      </c>
      <c r="I80" s="838">
        <v>84.719662999999997</v>
      </c>
      <c r="J80" s="838">
        <v>69.164453999999992</v>
      </c>
      <c r="K80" s="838">
        <v>69.983233999999996</v>
      </c>
      <c r="L80" s="838">
        <v>96.909112999999991</v>
      </c>
      <c r="M80" s="838">
        <v>135.36297099999999</v>
      </c>
      <c r="N80" s="838">
        <v>208.38878099999999</v>
      </c>
      <c r="O80" s="838">
        <v>220.754671</v>
      </c>
      <c r="P80" s="838">
        <v>230.16421100000002</v>
      </c>
      <c r="Q80" s="838">
        <v>253.09962400000001</v>
      </c>
      <c r="R80" s="838">
        <v>278.52338900000001</v>
      </c>
      <c r="S80" s="838">
        <v>287.30589299999997</v>
      </c>
      <c r="T80" s="838">
        <v>246.79593800000001</v>
      </c>
      <c r="U80" s="838">
        <v>255.88303099999999</v>
      </c>
      <c r="V80" s="838">
        <v>185.87241800000001</v>
      </c>
      <c r="W80" s="838">
        <v>174.467896</v>
      </c>
      <c r="X80" s="838">
        <v>221.86272200000002</v>
      </c>
      <c r="Y80" s="838">
        <v>270.64219900000001</v>
      </c>
      <c r="Z80" s="838">
        <v>225.886065</v>
      </c>
      <c r="AA80" s="838">
        <v>233.20162299999998</v>
      </c>
    </row>
    <row r="81" spans="1:27" s="549" customFormat="1">
      <c r="B81" s="554" t="s">
        <v>612</v>
      </c>
      <c r="C81" s="1157">
        <v>207.701548</v>
      </c>
      <c r="D81" s="856">
        <v>228.67671999999999</v>
      </c>
      <c r="E81" s="856">
        <v>244.54871499999999</v>
      </c>
      <c r="F81" s="856">
        <v>276.369034</v>
      </c>
      <c r="G81" s="856">
        <v>331.69706099999996</v>
      </c>
      <c r="H81" s="856">
        <v>415.82171199999999</v>
      </c>
      <c r="I81" s="856">
        <v>415.82241100000005</v>
      </c>
      <c r="J81" s="856">
        <v>457.598274</v>
      </c>
      <c r="K81" s="856">
        <v>429.30162000000001</v>
      </c>
      <c r="L81" s="856">
        <v>492.111627</v>
      </c>
      <c r="M81" s="856">
        <v>456.89237099999997</v>
      </c>
      <c r="N81" s="857">
        <v>575.91796799999997</v>
      </c>
      <c r="O81" s="857">
        <v>694.56999600000006</v>
      </c>
      <c r="P81" s="857">
        <v>804.96200499999998</v>
      </c>
      <c r="Q81" s="857">
        <v>708.34566299999994</v>
      </c>
      <c r="R81" s="857">
        <v>623.74200100000007</v>
      </c>
      <c r="S81" s="857">
        <v>773.13946699999997</v>
      </c>
      <c r="T81" s="857">
        <v>742.62509699999998</v>
      </c>
      <c r="U81" s="857">
        <v>699.71178899999995</v>
      </c>
      <c r="V81" s="857">
        <v>883.31323999999995</v>
      </c>
      <c r="W81" s="857">
        <v>970.56080900000006</v>
      </c>
      <c r="X81" s="857">
        <v>1060.1263079999999</v>
      </c>
      <c r="Y81" s="857">
        <v>1012.492981</v>
      </c>
      <c r="Z81" s="857">
        <v>942.60743600000001</v>
      </c>
      <c r="AA81" s="857">
        <v>954.68135300000006</v>
      </c>
    </row>
    <row r="82" spans="1:27" s="549" customFormat="1" ht="12.65" customHeight="1">
      <c r="B82" s="550" t="s">
        <v>1417</v>
      </c>
      <c r="C82" s="1157">
        <v>0</v>
      </c>
      <c r="D82" s="856">
        <v>0</v>
      </c>
      <c r="E82" s="856">
        <v>0</v>
      </c>
      <c r="F82" s="856">
        <v>0</v>
      </c>
      <c r="G82" s="856">
        <v>0</v>
      </c>
      <c r="H82" s="856">
        <v>0</v>
      </c>
      <c r="I82" s="856">
        <v>0</v>
      </c>
      <c r="J82" s="856">
        <v>0</v>
      </c>
      <c r="K82" s="856">
        <v>0.186</v>
      </c>
      <c r="L82" s="856">
        <v>0</v>
      </c>
      <c r="M82" s="856">
        <v>78.409000000000006</v>
      </c>
      <c r="N82" s="857">
        <v>136.464</v>
      </c>
      <c r="O82" s="857">
        <v>55.670999999999999</v>
      </c>
      <c r="P82" s="857">
        <v>102.991</v>
      </c>
      <c r="Q82" s="857">
        <v>98.745000000000005</v>
      </c>
      <c r="R82" s="857">
        <v>136.97800000000001</v>
      </c>
      <c r="S82" s="857">
        <v>97.337999999999994</v>
      </c>
      <c r="T82" s="857">
        <v>79.924000000000007</v>
      </c>
      <c r="U82" s="857">
        <v>91.828000000000003</v>
      </c>
      <c r="V82" s="857">
        <v>130.196</v>
      </c>
      <c r="W82" s="857">
        <v>263.94</v>
      </c>
      <c r="X82" s="857">
        <v>271.202</v>
      </c>
      <c r="Y82" s="857">
        <v>263.596</v>
      </c>
      <c r="Z82" s="857">
        <v>1172.5789749999999</v>
      </c>
      <c r="AA82" s="857">
        <v>996.98078199999998</v>
      </c>
    </row>
    <row r="83" spans="1:27" ht="14.5">
      <c r="A83" s="538"/>
      <c r="B83" s="861" t="s">
        <v>1418</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887.97497499999997</v>
      </c>
      <c r="AA83" s="857">
        <v>715.55778199999997</v>
      </c>
    </row>
    <row r="84" spans="1:27" ht="25">
      <c r="A84" s="538"/>
      <c r="B84" s="860" t="s">
        <v>1419</v>
      </c>
      <c r="C84" s="1157">
        <v>0</v>
      </c>
      <c r="D84" s="856">
        <v>0</v>
      </c>
      <c r="E84" s="856">
        <v>0</v>
      </c>
      <c r="F84" s="856">
        <v>0</v>
      </c>
      <c r="G84" s="856">
        <v>0</v>
      </c>
      <c r="H84" s="856">
        <v>0</v>
      </c>
      <c r="I84" s="856">
        <v>0</v>
      </c>
      <c r="J84" s="856">
        <v>0</v>
      </c>
      <c r="K84" s="856">
        <v>0.186</v>
      </c>
      <c r="L84" s="856">
        <v>0</v>
      </c>
      <c r="M84" s="856">
        <v>78.409000000000006</v>
      </c>
      <c r="N84" s="857">
        <v>136.464</v>
      </c>
      <c r="O84" s="857">
        <v>55.670999999999999</v>
      </c>
      <c r="P84" s="857">
        <v>102.991</v>
      </c>
      <c r="Q84" s="857">
        <v>98.745000000000005</v>
      </c>
      <c r="R84" s="857">
        <v>136.97800000000001</v>
      </c>
      <c r="S84" s="857">
        <v>97.337999999999994</v>
      </c>
      <c r="T84" s="857">
        <v>79.924000000000007</v>
      </c>
      <c r="U84" s="857">
        <v>91.828000000000003</v>
      </c>
      <c r="V84" s="857">
        <v>130.196</v>
      </c>
      <c r="W84" s="857">
        <v>263.94</v>
      </c>
      <c r="X84" s="857">
        <v>271.202</v>
      </c>
      <c r="Y84" s="857">
        <v>263.596</v>
      </c>
      <c r="Z84" s="857">
        <v>284.60399999999998</v>
      </c>
      <c r="AA84" s="857">
        <v>281.423</v>
      </c>
    </row>
    <row r="85" spans="1:27" ht="25">
      <c r="A85" s="131"/>
      <c r="B85" s="891" t="s">
        <v>865</v>
      </c>
      <c r="C85" s="1157" t="s">
        <v>356</v>
      </c>
      <c r="D85" s="856" t="s">
        <v>356</v>
      </c>
      <c r="E85" s="856">
        <v>2578.0419999999999</v>
      </c>
      <c r="F85" s="856">
        <v>1797.675</v>
      </c>
      <c r="G85" s="856">
        <v>1462.6659999999999</v>
      </c>
      <c r="H85" s="856">
        <v>1671.91</v>
      </c>
      <c r="I85" s="856">
        <v>1024.9079999999999</v>
      </c>
      <c r="J85" s="856">
        <v>1032.3130000000001</v>
      </c>
      <c r="K85" s="856">
        <v>984.51900000000001</v>
      </c>
      <c r="L85" s="856">
        <v>1212.001</v>
      </c>
      <c r="M85" s="856">
        <v>1410.9949999999999</v>
      </c>
      <c r="N85" s="857">
        <v>1162.404</v>
      </c>
      <c r="O85" s="857">
        <v>848.84100000000001</v>
      </c>
      <c r="P85" s="857">
        <v>1188.749</v>
      </c>
      <c r="Q85" s="857">
        <v>1160.06</v>
      </c>
      <c r="R85" s="857">
        <v>1247.2650000000001</v>
      </c>
      <c r="S85" s="857">
        <v>1273.675</v>
      </c>
      <c r="T85" s="857">
        <v>1494.451</v>
      </c>
      <c r="U85" s="857">
        <v>1611.0550000000001</v>
      </c>
      <c r="V85" s="857">
        <v>1961.5840000000001</v>
      </c>
      <c r="W85" s="857">
        <v>1882.615</v>
      </c>
      <c r="X85" s="857">
        <v>1858.048</v>
      </c>
      <c r="Y85" s="857">
        <v>1833.2739999999999</v>
      </c>
      <c r="Z85" s="857">
        <v>1940.1790000000001</v>
      </c>
      <c r="AA85" s="857">
        <v>2060.0720000000001</v>
      </c>
    </row>
    <row r="86" spans="1:27" ht="14.5">
      <c r="A86" s="131"/>
      <c r="B86" s="883" t="s">
        <v>1420</v>
      </c>
      <c r="C86" s="1157">
        <v>44389.734207582966</v>
      </c>
      <c r="D86" s="856">
        <v>46486.034078999299</v>
      </c>
      <c r="E86" s="856">
        <v>48623.837707589715</v>
      </c>
      <c r="F86" s="856">
        <v>49774.419299752291</v>
      </c>
      <c r="G86" s="856">
        <v>44920.905233003417</v>
      </c>
      <c r="H86" s="856">
        <v>45740.508628818447</v>
      </c>
      <c r="I86" s="856">
        <v>44651.859132534322</v>
      </c>
      <c r="J86" s="856">
        <v>44555.263814748287</v>
      </c>
      <c r="K86" s="856">
        <v>45661.363126983138</v>
      </c>
      <c r="L86" s="856">
        <v>45013.662141034656</v>
      </c>
      <c r="M86" s="856">
        <v>45520.240593869981</v>
      </c>
      <c r="N86" s="856">
        <v>47200.3413</v>
      </c>
      <c r="O86" s="856">
        <v>49841.62</v>
      </c>
      <c r="P86" s="856">
        <v>50164.593999999997</v>
      </c>
      <c r="Q86" s="856">
        <v>51464.343999999997</v>
      </c>
      <c r="R86" s="856">
        <v>48318.453000000001</v>
      </c>
      <c r="S86" s="856">
        <v>49814.869000000006</v>
      </c>
      <c r="T86" s="856">
        <v>53721.056000000004</v>
      </c>
      <c r="U86" s="856">
        <v>51581.880000000005</v>
      </c>
      <c r="V86" s="856">
        <v>52720.456299999998</v>
      </c>
      <c r="W86" s="856">
        <v>52926.768400000001</v>
      </c>
      <c r="X86" s="856">
        <v>53319.665300000001</v>
      </c>
      <c r="Y86" s="856">
        <v>55080.953090779978</v>
      </c>
      <c r="Z86" s="856">
        <v>55424.530228370037</v>
      </c>
      <c r="AA86" s="856">
        <v>54027.824000000001</v>
      </c>
    </row>
    <row r="87" spans="1:27" ht="14.5">
      <c r="A87" s="131"/>
      <c r="B87" s="884" t="s">
        <v>1421</v>
      </c>
      <c r="C87" s="1157">
        <v>6053.5020000000004</v>
      </c>
      <c r="D87" s="856">
        <v>6481.1839999999993</v>
      </c>
      <c r="E87" s="857">
        <v>8012.5360000000001</v>
      </c>
      <c r="F87" s="857">
        <v>6955.8280000000004</v>
      </c>
      <c r="G87" s="857">
        <v>7539.1410000000005</v>
      </c>
      <c r="H87" s="857">
        <v>8505.1589999999997</v>
      </c>
      <c r="I87" s="857">
        <v>10074.736999999999</v>
      </c>
      <c r="J87" s="857">
        <v>9590.8340000000007</v>
      </c>
      <c r="K87" s="857">
        <v>10701.761</v>
      </c>
      <c r="L87" s="857">
        <v>10109.038</v>
      </c>
      <c r="M87" s="857">
        <v>10543.285</v>
      </c>
      <c r="N87" s="838">
        <v>11168.837299999999</v>
      </c>
      <c r="O87" s="838">
        <v>11236.252</v>
      </c>
      <c r="P87" s="838">
        <v>11873.004999999999</v>
      </c>
      <c r="Q87" s="838">
        <v>12082.186</v>
      </c>
      <c r="R87" s="838">
        <v>10258.286</v>
      </c>
      <c r="S87" s="838">
        <v>10566.743</v>
      </c>
      <c r="T87" s="838">
        <v>11260.199000000001</v>
      </c>
      <c r="U87" s="838">
        <v>10313.107</v>
      </c>
      <c r="V87" s="838">
        <v>10240.4735</v>
      </c>
      <c r="W87" s="838">
        <v>10307.575999999999</v>
      </c>
      <c r="X87" s="838">
        <v>10440.691000000001</v>
      </c>
      <c r="Y87" s="838">
        <v>10378.113044549997</v>
      </c>
      <c r="Z87" s="838">
        <v>10764.734223340005</v>
      </c>
      <c r="AA87" s="838">
        <v>10049.368</v>
      </c>
    </row>
    <row r="88" spans="1:27" ht="14.5">
      <c r="A88" s="131"/>
      <c r="B88" s="884" t="s">
        <v>1422</v>
      </c>
      <c r="C88" s="1157">
        <v>38336.232207582965</v>
      </c>
      <c r="D88" s="856">
        <v>40004.850078999298</v>
      </c>
      <c r="E88" s="857">
        <v>40611.301707589715</v>
      </c>
      <c r="F88" s="857">
        <v>42818.59129975229</v>
      </c>
      <c r="G88" s="857">
        <v>37381.764233003414</v>
      </c>
      <c r="H88" s="857">
        <v>37235.349628818447</v>
      </c>
      <c r="I88" s="857">
        <v>34577.122132534321</v>
      </c>
      <c r="J88" s="857">
        <v>34964.429814748284</v>
      </c>
      <c r="K88" s="857">
        <v>34959.60212698314</v>
      </c>
      <c r="L88" s="857">
        <v>34904.624141034656</v>
      </c>
      <c r="M88" s="857">
        <v>34976.955593869978</v>
      </c>
      <c r="N88" s="838">
        <v>36031.504000000001</v>
      </c>
      <c r="O88" s="838">
        <v>38605.368000000002</v>
      </c>
      <c r="P88" s="838">
        <v>38291.589</v>
      </c>
      <c r="Q88" s="838">
        <v>39382.157999999996</v>
      </c>
      <c r="R88" s="838">
        <v>38060.167000000001</v>
      </c>
      <c r="S88" s="838">
        <v>39248.126000000004</v>
      </c>
      <c r="T88" s="838">
        <v>42460.857000000004</v>
      </c>
      <c r="U88" s="838">
        <v>41268.773000000001</v>
      </c>
      <c r="V88" s="838">
        <v>42479.982799999998</v>
      </c>
      <c r="W88" s="838">
        <v>42619.1924</v>
      </c>
      <c r="X88" s="838">
        <v>42878.974300000002</v>
      </c>
      <c r="Y88" s="838">
        <v>44702.840046229983</v>
      </c>
      <c r="Z88" s="838">
        <v>44659.796005030032</v>
      </c>
      <c r="AA88" s="838">
        <v>43978.455999999998</v>
      </c>
    </row>
    <row r="89" spans="1:27">
      <c r="A89" s="131"/>
      <c r="B89" s="883" t="s">
        <v>1423</v>
      </c>
      <c r="C89" s="1157">
        <v>461537.33299999998</v>
      </c>
      <c r="D89" s="857">
        <v>377486.29700000002</v>
      </c>
      <c r="E89" s="857">
        <v>357909.36799999996</v>
      </c>
      <c r="F89" s="857">
        <v>377839.42599999998</v>
      </c>
      <c r="G89" s="857">
        <v>433381.37600000005</v>
      </c>
      <c r="H89" s="857">
        <v>407438.29399999999</v>
      </c>
      <c r="I89" s="857">
        <v>419070.40400000004</v>
      </c>
      <c r="J89" s="857">
        <v>460387.63700000005</v>
      </c>
      <c r="K89" s="857">
        <v>478360.08400000003</v>
      </c>
      <c r="L89" s="857">
        <v>467140.39500000002</v>
      </c>
      <c r="M89" s="857">
        <v>520872.90900000004</v>
      </c>
      <c r="N89" s="857">
        <v>517376.00199999998</v>
      </c>
      <c r="O89" s="857">
        <v>497594.97400000005</v>
      </c>
      <c r="P89" s="857">
        <v>544952.45400000003</v>
      </c>
      <c r="Q89" s="857">
        <v>574447.44400000002</v>
      </c>
      <c r="R89" s="857">
        <v>503168.22800000006</v>
      </c>
      <c r="S89" s="857">
        <v>500020.85800000001</v>
      </c>
      <c r="T89" s="857">
        <v>492249.57399999996</v>
      </c>
      <c r="U89" s="857">
        <v>390653.02399999998</v>
      </c>
      <c r="V89" s="857">
        <v>405104.09700000001</v>
      </c>
      <c r="W89" s="857">
        <v>397602.78500000003</v>
      </c>
      <c r="X89" s="857">
        <v>392847.98300000001</v>
      </c>
      <c r="Y89" s="857">
        <v>402642.23199999996</v>
      </c>
      <c r="Z89" s="857">
        <v>414270.28399999999</v>
      </c>
      <c r="AA89" s="857">
        <v>413648.22200000001</v>
      </c>
    </row>
    <row r="90" spans="1:27">
      <c r="A90" s="131"/>
      <c r="B90" s="884" t="s">
        <v>1424</v>
      </c>
      <c r="C90" s="1157">
        <v>450772.2</v>
      </c>
      <c r="D90" s="857">
        <v>366197.4</v>
      </c>
      <c r="E90" s="856">
        <v>339046.2</v>
      </c>
      <c r="F90" s="856">
        <v>357138.92599999998</v>
      </c>
      <c r="G90" s="856">
        <v>414577.951</v>
      </c>
      <c r="H90" s="856">
        <v>388809</v>
      </c>
      <c r="I90" s="856">
        <v>401999.4</v>
      </c>
      <c r="J90" s="856">
        <v>440519.4</v>
      </c>
      <c r="K90" s="856">
        <v>458697.71100000001</v>
      </c>
      <c r="L90" s="857">
        <v>447016.11499999999</v>
      </c>
      <c r="M90" s="857">
        <v>504118</v>
      </c>
      <c r="N90" s="856">
        <v>500049.9</v>
      </c>
      <c r="O90" s="856">
        <v>480220.78200000001</v>
      </c>
      <c r="P90" s="856">
        <v>526454.06999999995</v>
      </c>
      <c r="Q90" s="856">
        <v>557455.5</v>
      </c>
      <c r="R90" s="856">
        <v>486160.36300000001</v>
      </c>
      <c r="S90" s="856">
        <v>482607.52100000001</v>
      </c>
      <c r="T90" s="856">
        <v>475235</v>
      </c>
      <c r="U90" s="856">
        <v>372453</v>
      </c>
      <c r="V90" s="856">
        <v>387561.90600000002</v>
      </c>
      <c r="W90" s="856">
        <v>379050.20699999999</v>
      </c>
      <c r="X90" s="856">
        <v>375439.91899999999</v>
      </c>
      <c r="Y90" s="856">
        <v>385221.51799999998</v>
      </c>
      <c r="Z90" s="856">
        <v>396365.28499999997</v>
      </c>
      <c r="AA90" s="856">
        <v>397901.56</v>
      </c>
    </row>
    <row r="91" spans="1:27">
      <c r="A91" s="131"/>
      <c r="B91" s="885" t="s">
        <v>866</v>
      </c>
      <c r="C91" s="1157">
        <v>450772.2</v>
      </c>
      <c r="D91" s="857">
        <v>366197.4</v>
      </c>
      <c r="E91" s="856">
        <v>339046.2</v>
      </c>
      <c r="F91" s="856">
        <v>357138</v>
      </c>
      <c r="G91" s="856">
        <v>414577.8</v>
      </c>
      <c r="H91" s="856">
        <v>388809</v>
      </c>
      <c r="I91" s="856">
        <v>401999.4</v>
      </c>
      <c r="J91" s="856">
        <v>440519.4</v>
      </c>
      <c r="K91" s="856">
        <v>458697.6</v>
      </c>
      <c r="L91" s="857">
        <v>447015</v>
      </c>
      <c r="M91" s="857">
        <v>504118</v>
      </c>
      <c r="N91" s="856">
        <v>500049.9</v>
      </c>
      <c r="O91" s="856">
        <v>480219.4</v>
      </c>
      <c r="P91" s="856">
        <v>526452.6</v>
      </c>
      <c r="Q91" s="856">
        <v>557455.5</v>
      </c>
      <c r="R91" s="856">
        <v>486160.36300000001</v>
      </c>
      <c r="S91" s="856">
        <v>482607.52100000001</v>
      </c>
      <c r="T91" s="856">
        <v>475235</v>
      </c>
      <c r="U91" s="856">
        <v>372453</v>
      </c>
      <c r="V91" s="856">
        <v>387561.90600000002</v>
      </c>
      <c r="W91" s="856">
        <v>379050.20699999999</v>
      </c>
      <c r="X91" s="856">
        <v>375439.91899999999</v>
      </c>
      <c r="Y91" s="856">
        <v>385221.51799999998</v>
      </c>
      <c r="Z91" s="856">
        <v>396365.28499999997</v>
      </c>
      <c r="AA91" s="856">
        <v>397901.56</v>
      </c>
    </row>
    <row r="92" spans="1:27">
      <c r="A92" s="131"/>
      <c r="B92" s="884" t="s">
        <v>867</v>
      </c>
      <c r="C92" s="1156">
        <v>2978.91</v>
      </c>
      <c r="D92" s="838">
        <v>3262.83</v>
      </c>
      <c r="E92" s="838">
        <v>3688.7620000000002</v>
      </c>
      <c r="F92" s="838">
        <v>3866.453</v>
      </c>
      <c r="G92" s="838">
        <v>3460.2979999999998</v>
      </c>
      <c r="H92" s="838">
        <v>3529.5010000000002</v>
      </c>
      <c r="I92" s="838">
        <v>3283.7530000000002</v>
      </c>
      <c r="J92" s="838">
        <v>3207.2330000000002</v>
      </c>
      <c r="K92" s="838">
        <v>3159.2489999999998</v>
      </c>
      <c r="L92" s="838">
        <v>3501.6550000000002</v>
      </c>
      <c r="M92" s="838">
        <v>3435.3180000000002</v>
      </c>
      <c r="N92" s="838">
        <v>3064.1759999999999</v>
      </c>
      <c r="O92" s="838">
        <v>3325.5479999999998</v>
      </c>
      <c r="P92" s="838">
        <v>3316.3339999999998</v>
      </c>
      <c r="Q92" s="838">
        <v>3283.2750000000001</v>
      </c>
      <c r="R92" s="838">
        <v>3352.1350000000002</v>
      </c>
      <c r="S92" s="838">
        <v>3180.3710000000001</v>
      </c>
      <c r="T92" s="838">
        <v>3257.6970000000001</v>
      </c>
      <c r="U92" s="838">
        <v>2976.67</v>
      </c>
      <c r="V92" s="838">
        <v>2940.6039999999998</v>
      </c>
      <c r="W92" s="838">
        <v>3068.1779999999999</v>
      </c>
      <c r="X92" s="838">
        <v>2976.9169999999999</v>
      </c>
      <c r="Y92" s="838">
        <v>3107.7130000000002</v>
      </c>
      <c r="Z92" s="838">
        <v>3221.058</v>
      </c>
      <c r="AA92" s="838">
        <v>3241.2559999999999</v>
      </c>
    </row>
    <row r="93" spans="1:27" s="880" customFormat="1">
      <c r="A93" s="882"/>
      <c r="B93" s="884" t="s">
        <v>1425</v>
      </c>
      <c r="C93" s="1156">
        <v>7786.223</v>
      </c>
      <c r="D93" s="838">
        <v>8026.067</v>
      </c>
      <c r="E93" s="838">
        <v>7986.9210000000003</v>
      </c>
      <c r="F93" s="838">
        <v>8011.549</v>
      </c>
      <c r="G93" s="838">
        <v>8693.6560000000009</v>
      </c>
      <c r="H93" s="838">
        <v>8678.4670000000006</v>
      </c>
      <c r="I93" s="838">
        <v>8438.69</v>
      </c>
      <c r="J93" s="838">
        <v>9475.7119999999995</v>
      </c>
      <c r="K93" s="838">
        <v>9171.8130000000001</v>
      </c>
      <c r="L93" s="838">
        <v>6212.6279999999997</v>
      </c>
      <c r="M93" s="838">
        <v>8875.3680000000004</v>
      </c>
      <c r="N93" s="838">
        <v>9990.3970000000008</v>
      </c>
      <c r="O93" s="838">
        <v>10430.439</v>
      </c>
      <c r="P93" s="838">
        <v>11331.06</v>
      </c>
      <c r="Q93" s="838">
        <v>9866.4419999999991</v>
      </c>
      <c r="R93" s="838">
        <v>9814.5529999999999</v>
      </c>
      <c r="S93" s="838">
        <v>9800.3909999999996</v>
      </c>
      <c r="T93" s="838">
        <v>9510.7620000000006</v>
      </c>
      <c r="U93" s="838">
        <v>11024.125</v>
      </c>
      <c r="V93" s="838">
        <v>11205.257</v>
      </c>
      <c r="W93" s="838">
        <v>12110.038</v>
      </c>
      <c r="X93" s="838">
        <v>11025.450999999999</v>
      </c>
      <c r="Y93" s="838">
        <v>11167.941000000001</v>
      </c>
      <c r="Z93" s="838">
        <v>10944.808000000001</v>
      </c>
      <c r="AA93" s="838">
        <v>9007.3590000000004</v>
      </c>
    </row>
    <row r="94" spans="1:27" s="880" customFormat="1">
      <c r="A94" s="882"/>
      <c r="B94" s="884" t="s">
        <v>868</v>
      </c>
      <c r="C94" s="1156" t="s">
        <v>356</v>
      </c>
      <c r="D94" s="838" t="s">
        <v>356</v>
      </c>
      <c r="E94" s="838">
        <v>7187.4849999999997</v>
      </c>
      <c r="F94" s="838">
        <v>8822.4979999999996</v>
      </c>
      <c r="G94" s="838">
        <v>6649.4709999999995</v>
      </c>
      <c r="H94" s="838">
        <v>6421.326</v>
      </c>
      <c r="I94" s="838">
        <v>5348.5609999999997</v>
      </c>
      <c r="J94" s="838">
        <v>7185.2920000000004</v>
      </c>
      <c r="K94" s="838">
        <v>7331.3109999999997</v>
      </c>
      <c r="L94" s="838">
        <v>10409.996999999999</v>
      </c>
      <c r="M94" s="838">
        <v>4444.223</v>
      </c>
      <c r="N94" s="838">
        <v>4271.5290000000005</v>
      </c>
      <c r="O94" s="838">
        <v>3618.2049999999999</v>
      </c>
      <c r="P94" s="838">
        <v>3850.99</v>
      </c>
      <c r="Q94" s="838">
        <v>3842.2269999999999</v>
      </c>
      <c r="R94" s="838">
        <v>3841.1770000000001</v>
      </c>
      <c r="S94" s="838">
        <v>4432.5749999999998</v>
      </c>
      <c r="T94" s="838">
        <v>4246.1149999999998</v>
      </c>
      <c r="U94" s="838">
        <v>4199.2290000000003</v>
      </c>
      <c r="V94" s="838">
        <v>3396.33</v>
      </c>
      <c r="W94" s="838">
        <v>3374.3620000000001</v>
      </c>
      <c r="X94" s="838">
        <v>3405.6959999999999</v>
      </c>
      <c r="Y94" s="838">
        <v>3145.06</v>
      </c>
      <c r="Z94" s="838">
        <v>3739.1329999999998</v>
      </c>
      <c r="AA94" s="838">
        <v>3498.047</v>
      </c>
    </row>
    <row r="95" spans="1:27">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7" s="154" customFormat="1" ht="20.149999999999999" customHeight="1">
      <c r="A96" s="560"/>
      <c r="C96" s="1279" t="s">
        <v>1426</v>
      </c>
      <c r="D96" s="1279"/>
      <c r="E96" s="1279"/>
      <c r="F96" s="1279"/>
      <c r="G96" s="1279"/>
      <c r="H96" s="1279"/>
    </row>
    <row r="97" spans="1:8" s="154" customFormat="1" ht="26.5" customHeight="1">
      <c r="A97" s="560"/>
      <c r="C97" s="1413" t="s">
        <v>1427</v>
      </c>
      <c r="D97" s="1413"/>
      <c r="E97" s="1413"/>
      <c r="F97" s="1413"/>
      <c r="G97" s="1413"/>
      <c r="H97" s="1413"/>
    </row>
    <row r="98" spans="1:8" s="154" customFormat="1" ht="15" customHeight="1">
      <c r="A98" s="560"/>
      <c r="C98" s="1279" t="s">
        <v>1428</v>
      </c>
      <c r="D98" s="1279"/>
      <c r="E98" s="1279"/>
      <c r="F98" s="1279"/>
      <c r="G98" s="1279"/>
      <c r="H98" s="1279"/>
    </row>
    <row r="99" spans="1:8" s="154" customFormat="1" ht="15" customHeight="1">
      <c r="A99" s="560"/>
      <c r="C99" s="1279" t="s">
        <v>1429</v>
      </c>
      <c r="D99" s="1279"/>
      <c r="E99" s="1279"/>
      <c r="F99" s="1279"/>
      <c r="G99" s="1279"/>
      <c r="H99" s="1279"/>
    </row>
    <row r="100" spans="1:8" ht="15" customHeight="1">
      <c r="C100" s="64" t="s">
        <v>1430</v>
      </c>
      <c r="D100" s="1010"/>
      <c r="E100" s="1010"/>
      <c r="F100" s="1010"/>
      <c r="G100" s="1010"/>
      <c r="H100" s="1010"/>
    </row>
    <row r="101" spans="1:8" ht="15" customHeight="1">
      <c r="C101" s="1010" t="s">
        <v>1431</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Brandenburg</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4">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53125" defaultRowHeight="12.5"/>
  <cols>
    <col min="1" max="1" width="4.54296875" style="376" customWidth="1"/>
    <col min="2" max="2" width="45" style="376" customWidth="1"/>
    <col min="3" max="27" width="13.453125" style="376" customWidth="1"/>
    <col min="28" max="16384" width="11.453125" style="376"/>
  </cols>
  <sheetData>
    <row r="1" spans="1:32" ht="13">
      <c r="A1" s="1414" t="s">
        <v>322</v>
      </c>
      <c r="B1" s="1415"/>
    </row>
    <row r="3" spans="1:32" ht="12.75" customHeight="1">
      <c r="A3" s="1416" t="s">
        <v>888</v>
      </c>
      <c r="B3" s="1416"/>
      <c r="C3" s="407" t="s">
        <v>1226</v>
      </c>
      <c r="D3" s="407"/>
      <c r="E3" s="407"/>
      <c r="F3" s="407"/>
      <c r="G3" s="407"/>
      <c r="H3" s="407"/>
      <c r="I3" s="407"/>
      <c r="J3" s="407"/>
      <c r="K3" s="407"/>
    </row>
    <row r="4" spans="1:32" ht="12.75" customHeight="1">
      <c r="A4" s="377"/>
      <c r="B4" s="535"/>
      <c r="C4" s="377"/>
      <c r="D4" s="377"/>
      <c r="E4" s="377"/>
      <c r="F4" s="377"/>
      <c r="G4" s="377"/>
      <c r="H4" s="377"/>
      <c r="I4" s="377"/>
      <c r="J4" s="377"/>
      <c r="K4" s="377"/>
    </row>
    <row r="5" spans="1:32" ht="14.5">
      <c r="A5" s="536"/>
      <c r="B5" s="893"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ht="13">
      <c r="A7" s="399"/>
      <c r="B7" s="499"/>
      <c r="C7" s="1283" t="s">
        <v>434</v>
      </c>
      <c r="D7" s="1283"/>
      <c r="E7" s="1283"/>
      <c r="F7" s="1283"/>
      <c r="G7" s="1283"/>
      <c r="H7" s="1283"/>
      <c r="I7" s="1283" t="s">
        <v>434</v>
      </c>
      <c r="J7" s="1283"/>
      <c r="K7" s="1283"/>
      <c r="L7" s="1283"/>
      <c r="M7" s="1283"/>
      <c r="N7" s="1283"/>
      <c r="O7" s="1283" t="s">
        <v>434</v>
      </c>
      <c r="P7" s="1283"/>
      <c r="Q7" s="1283"/>
      <c r="R7" s="1283"/>
      <c r="S7" s="1283"/>
      <c r="T7" s="1283"/>
      <c r="U7" s="1283" t="s">
        <v>434</v>
      </c>
      <c r="V7" s="1283"/>
      <c r="W7" s="1283"/>
      <c r="X7" s="1283"/>
      <c r="Y7" s="1283"/>
      <c r="Z7" s="1283"/>
      <c r="AA7" s="1283" t="s">
        <v>434</v>
      </c>
      <c r="AB7" s="1283"/>
      <c r="AC7" s="1283"/>
      <c r="AD7" s="1283"/>
      <c r="AE7" s="1283"/>
      <c r="AF7" s="1283"/>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895" t="s">
        <v>827</v>
      </c>
      <c r="C9" s="1156" t="s">
        <v>356</v>
      </c>
      <c r="D9" s="838" t="s">
        <v>356</v>
      </c>
      <c r="E9" s="838" t="s">
        <v>356</v>
      </c>
      <c r="F9" s="838" t="s">
        <v>356</v>
      </c>
      <c r="G9" s="838" t="s">
        <v>356</v>
      </c>
      <c r="H9" s="838" t="s">
        <v>356</v>
      </c>
      <c r="I9" s="838" t="s">
        <v>356</v>
      </c>
      <c r="J9" s="838" t="s">
        <v>356</v>
      </c>
      <c r="K9" s="838" t="s">
        <v>356</v>
      </c>
      <c r="L9" s="838" t="s">
        <v>356</v>
      </c>
      <c r="M9" s="838" t="s">
        <v>356</v>
      </c>
      <c r="N9" s="838" t="s">
        <v>356</v>
      </c>
      <c r="O9" s="838" t="s">
        <v>356</v>
      </c>
      <c r="P9" s="838" t="s">
        <v>356</v>
      </c>
      <c r="Q9" s="838" t="s">
        <v>356</v>
      </c>
      <c r="R9" s="838" t="s">
        <v>356</v>
      </c>
      <c r="S9" s="838" t="s">
        <v>356</v>
      </c>
      <c r="T9" s="838" t="s">
        <v>356</v>
      </c>
      <c r="U9" s="838" t="s">
        <v>356</v>
      </c>
      <c r="V9" s="838" t="s">
        <v>356</v>
      </c>
      <c r="W9" s="838" t="s">
        <v>356</v>
      </c>
      <c r="X9" s="838" t="s">
        <v>356</v>
      </c>
      <c r="Y9" s="838" t="s">
        <v>356</v>
      </c>
      <c r="Z9" s="838" t="s">
        <v>356</v>
      </c>
      <c r="AA9" s="838" t="s">
        <v>356</v>
      </c>
      <c r="AB9" s="540"/>
    </row>
    <row r="10" spans="1:32">
      <c r="A10" s="131"/>
      <c r="B10" s="897" t="s">
        <v>1394</v>
      </c>
      <c r="C10" s="1156" t="s">
        <v>356</v>
      </c>
      <c r="D10" s="838" t="s">
        <v>356</v>
      </c>
      <c r="E10" s="838" t="s">
        <v>356</v>
      </c>
      <c r="F10" s="838" t="s">
        <v>356</v>
      </c>
      <c r="G10" s="838" t="s">
        <v>356</v>
      </c>
      <c r="H10" s="838" t="s">
        <v>356</v>
      </c>
      <c r="I10" s="838" t="s">
        <v>356</v>
      </c>
      <c r="J10" s="838" t="s">
        <v>356</v>
      </c>
      <c r="K10" s="838" t="s">
        <v>356</v>
      </c>
      <c r="L10" s="838" t="s">
        <v>356</v>
      </c>
      <c r="M10" s="838" t="s">
        <v>356</v>
      </c>
      <c r="N10" s="838" t="s">
        <v>356</v>
      </c>
      <c r="O10" s="838" t="s">
        <v>356</v>
      </c>
      <c r="P10" s="838" t="s">
        <v>356</v>
      </c>
      <c r="Q10" s="838" t="s">
        <v>356</v>
      </c>
      <c r="R10" s="838" t="s">
        <v>356</v>
      </c>
      <c r="S10" s="838" t="s">
        <v>356</v>
      </c>
      <c r="T10" s="838" t="s">
        <v>356</v>
      </c>
      <c r="U10" s="838" t="s">
        <v>356</v>
      </c>
      <c r="V10" s="838" t="s">
        <v>356</v>
      </c>
      <c r="W10" s="838" t="s">
        <v>356</v>
      </c>
      <c r="X10" s="838" t="s">
        <v>356</v>
      </c>
      <c r="Y10" s="838" t="s">
        <v>356</v>
      </c>
      <c r="Z10" s="838" t="s">
        <v>356</v>
      </c>
      <c r="AA10" s="838" t="s">
        <v>356</v>
      </c>
      <c r="AB10" s="540"/>
    </row>
    <row r="11" spans="1:32">
      <c r="A11" s="131"/>
      <c r="B11" s="898" t="s">
        <v>1395</v>
      </c>
      <c r="C11" s="1156" t="s">
        <v>356</v>
      </c>
      <c r="D11" s="838" t="s">
        <v>356</v>
      </c>
      <c r="E11" s="838" t="s">
        <v>356</v>
      </c>
      <c r="F11" s="838" t="s">
        <v>356</v>
      </c>
      <c r="G11" s="838" t="s">
        <v>356</v>
      </c>
      <c r="H11" s="838" t="s">
        <v>356</v>
      </c>
      <c r="I11" s="838" t="s">
        <v>356</v>
      </c>
      <c r="J11" s="838" t="s">
        <v>356</v>
      </c>
      <c r="K11" s="838" t="s">
        <v>356</v>
      </c>
      <c r="L11" s="838" t="s">
        <v>356</v>
      </c>
      <c r="M11" s="838" t="s">
        <v>356</v>
      </c>
      <c r="N11" s="838" t="s">
        <v>356</v>
      </c>
      <c r="O11" s="838" t="s">
        <v>356</v>
      </c>
      <c r="P11" s="838" t="s">
        <v>356</v>
      </c>
      <c r="Q11" s="838" t="s">
        <v>356</v>
      </c>
      <c r="R11" s="838" t="s">
        <v>356</v>
      </c>
      <c r="S11" s="838" t="s">
        <v>356</v>
      </c>
      <c r="T11" s="838" t="s">
        <v>356</v>
      </c>
      <c r="U11" s="838" t="s">
        <v>356</v>
      </c>
      <c r="V11" s="838" t="s">
        <v>356</v>
      </c>
      <c r="W11" s="838" t="s">
        <v>356</v>
      </c>
      <c r="X11" s="838" t="s">
        <v>356</v>
      </c>
      <c r="Y11" s="838" t="s">
        <v>356</v>
      </c>
      <c r="Z11" s="838" t="s">
        <v>356</v>
      </c>
      <c r="AA11" s="838" t="s">
        <v>356</v>
      </c>
      <c r="AB11" s="540"/>
    </row>
    <row r="12" spans="1:32">
      <c r="A12" s="131"/>
      <c r="B12" s="899" t="s">
        <v>828</v>
      </c>
      <c r="C12" s="1156" t="s">
        <v>356</v>
      </c>
      <c r="D12" s="838" t="s">
        <v>356</v>
      </c>
      <c r="E12" s="838" t="s">
        <v>356</v>
      </c>
      <c r="F12" s="838" t="s">
        <v>356</v>
      </c>
      <c r="G12" s="838" t="s">
        <v>356</v>
      </c>
      <c r="H12" s="838" t="s">
        <v>356</v>
      </c>
      <c r="I12" s="838" t="s">
        <v>356</v>
      </c>
      <c r="J12" s="838" t="s">
        <v>356</v>
      </c>
      <c r="K12" s="838" t="s">
        <v>356</v>
      </c>
      <c r="L12" s="838" t="s">
        <v>356</v>
      </c>
      <c r="M12" s="838" t="s">
        <v>356</v>
      </c>
      <c r="N12" s="838" t="s">
        <v>356</v>
      </c>
      <c r="O12" s="838" t="s">
        <v>356</v>
      </c>
      <c r="P12" s="838" t="s">
        <v>356</v>
      </c>
      <c r="Q12" s="838" t="s">
        <v>356</v>
      </c>
      <c r="R12" s="838" t="s">
        <v>356</v>
      </c>
      <c r="S12" s="838" t="s">
        <v>356</v>
      </c>
      <c r="T12" s="838" t="s">
        <v>356</v>
      </c>
      <c r="U12" s="838" t="s">
        <v>356</v>
      </c>
      <c r="V12" s="838" t="s">
        <v>356</v>
      </c>
      <c r="W12" s="838" t="s">
        <v>356</v>
      </c>
      <c r="X12" s="838" t="s">
        <v>356</v>
      </c>
      <c r="Y12" s="838" t="s">
        <v>356</v>
      </c>
      <c r="Z12" s="838" t="s">
        <v>356</v>
      </c>
      <c r="AA12" s="838" t="s">
        <v>356</v>
      </c>
      <c r="AB12" s="540"/>
    </row>
    <row r="13" spans="1:32">
      <c r="A13" s="131"/>
      <c r="B13" s="899" t="s">
        <v>829</v>
      </c>
      <c r="C13" s="1156" t="s">
        <v>356</v>
      </c>
      <c r="D13" s="838" t="s">
        <v>356</v>
      </c>
      <c r="E13" s="838" t="s">
        <v>356</v>
      </c>
      <c r="F13" s="838" t="s">
        <v>356</v>
      </c>
      <c r="G13" s="838" t="s">
        <v>356</v>
      </c>
      <c r="H13" s="838" t="s">
        <v>356</v>
      </c>
      <c r="I13" s="838" t="s">
        <v>356</v>
      </c>
      <c r="J13" s="838" t="s">
        <v>356</v>
      </c>
      <c r="K13" s="838" t="s">
        <v>356</v>
      </c>
      <c r="L13" s="838" t="s">
        <v>356</v>
      </c>
      <c r="M13" s="838" t="s">
        <v>356</v>
      </c>
      <c r="N13" s="838" t="s">
        <v>356</v>
      </c>
      <c r="O13" s="838" t="s">
        <v>356</v>
      </c>
      <c r="P13" s="838" t="s">
        <v>356</v>
      </c>
      <c r="Q13" s="838" t="s">
        <v>356</v>
      </c>
      <c r="R13" s="838" t="s">
        <v>356</v>
      </c>
      <c r="S13" s="838" t="s">
        <v>356</v>
      </c>
      <c r="T13" s="838" t="s">
        <v>356</v>
      </c>
      <c r="U13" s="838" t="s">
        <v>356</v>
      </c>
      <c r="V13" s="838" t="s">
        <v>356</v>
      </c>
      <c r="W13" s="838" t="s">
        <v>356</v>
      </c>
      <c r="X13" s="838" t="s">
        <v>356</v>
      </c>
      <c r="Y13" s="838" t="s">
        <v>356</v>
      </c>
      <c r="Z13" s="838" t="s">
        <v>356</v>
      </c>
      <c r="AA13" s="838" t="s">
        <v>356</v>
      </c>
      <c r="AB13" s="540"/>
    </row>
    <row r="14" spans="1:32">
      <c r="A14" s="131"/>
      <c r="B14" s="899" t="s">
        <v>830</v>
      </c>
      <c r="C14" s="1156" t="s">
        <v>356</v>
      </c>
      <c r="D14" s="838" t="s">
        <v>356</v>
      </c>
      <c r="E14" s="838" t="s">
        <v>356</v>
      </c>
      <c r="F14" s="838" t="s">
        <v>356</v>
      </c>
      <c r="G14" s="838" t="s">
        <v>356</v>
      </c>
      <c r="H14" s="838" t="s">
        <v>356</v>
      </c>
      <c r="I14" s="838" t="s">
        <v>356</v>
      </c>
      <c r="J14" s="838" t="s">
        <v>356</v>
      </c>
      <c r="K14" s="838" t="s">
        <v>356</v>
      </c>
      <c r="L14" s="838" t="s">
        <v>356</v>
      </c>
      <c r="M14" s="838" t="s">
        <v>356</v>
      </c>
      <c r="N14" s="838" t="s">
        <v>356</v>
      </c>
      <c r="O14" s="838" t="s">
        <v>356</v>
      </c>
      <c r="P14" s="838" t="s">
        <v>356</v>
      </c>
      <c r="Q14" s="838" t="s">
        <v>356</v>
      </c>
      <c r="R14" s="838" t="s">
        <v>356</v>
      </c>
      <c r="S14" s="838" t="s">
        <v>356</v>
      </c>
      <c r="T14" s="838" t="s">
        <v>356</v>
      </c>
      <c r="U14" s="838" t="s">
        <v>356</v>
      </c>
      <c r="V14" s="838" t="s">
        <v>356</v>
      </c>
      <c r="W14" s="838" t="s">
        <v>356</v>
      </c>
      <c r="X14" s="838" t="s">
        <v>356</v>
      </c>
      <c r="Y14" s="838" t="s">
        <v>356</v>
      </c>
      <c r="Z14" s="838" t="s">
        <v>356</v>
      </c>
      <c r="AA14" s="838" t="s">
        <v>356</v>
      </c>
      <c r="AB14" s="540"/>
    </row>
    <row r="15" spans="1:32">
      <c r="A15" s="131"/>
      <c r="B15" s="899" t="s">
        <v>831</v>
      </c>
      <c r="C15" s="1156" t="s">
        <v>356</v>
      </c>
      <c r="D15" s="838" t="s">
        <v>356</v>
      </c>
      <c r="E15" s="838" t="s">
        <v>356</v>
      </c>
      <c r="F15" s="838" t="s">
        <v>356</v>
      </c>
      <c r="G15" s="838" t="s">
        <v>356</v>
      </c>
      <c r="H15" s="838" t="s">
        <v>356</v>
      </c>
      <c r="I15" s="838" t="s">
        <v>356</v>
      </c>
      <c r="J15" s="838" t="s">
        <v>356</v>
      </c>
      <c r="K15" s="838" t="s">
        <v>356</v>
      </c>
      <c r="L15" s="838" t="s">
        <v>356</v>
      </c>
      <c r="M15" s="838" t="s">
        <v>356</v>
      </c>
      <c r="N15" s="838" t="s">
        <v>356</v>
      </c>
      <c r="O15" s="838" t="s">
        <v>356</v>
      </c>
      <c r="P15" s="838" t="s">
        <v>356</v>
      </c>
      <c r="Q15" s="838" t="s">
        <v>356</v>
      </c>
      <c r="R15" s="838" t="s">
        <v>356</v>
      </c>
      <c r="S15" s="838" t="s">
        <v>356</v>
      </c>
      <c r="T15" s="838" t="s">
        <v>356</v>
      </c>
      <c r="U15" s="838" t="s">
        <v>356</v>
      </c>
      <c r="V15" s="838" t="s">
        <v>356</v>
      </c>
      <c r="W15" s="838" t="s">
        <v>356</v>
      </c>
      <c r="X15" s="838" t="s">
        <v>356</v>
      </c>
      <c r="Y15" s="838" t="s">
        <v>356</v>
      </c>
      <c r="Z15" s="838" t="s">
        <v>356</v>
      </c>
      <c r="AA15" s="838" t="s">
        <v>356</v>
      </c>
      <c r="AB15" s="540"/>
    </row>
    <row r="16" spans="1:32">
      <c r="A16" s="131"/>
      <c r="B16" s="900" t="s">
        <v>832</v>
      </c>
      <c r="C16" s="1156" t="s">
        <v>356</v>
      </c>
      <c r="D16" s="838" t="s">
        <v>356</v>
      </c>
      <c r="E16" s="838" t="s">
        <v>356</v>
      </c>
      <c r="F16" s="838" t="s">
        <v>356</v>
      </c>
      <c r="G16" s="838" t="s">
        <v>356</v>
      </c>
      <c r="H16" s="838" t="s">
        <v>356</v>
      </c>
      <c r="I16" s="838" t="s">
        <v>356</v>
      </c>
      <c r="J16" s="838" t="s">
        <v>356</v>
      </c>
      <c r="K16" s="838" t="s">
        <v>356</v>
      </c>
      <c r="L16" s="838" t="s">
        <v>356</v>
      </c>
      <c r="M16" s="838" t="s">
        <v>356</v>
      </c>
      <c r="N16" s="838" t="s">
        <v>356</v>
      </c>
      <c r="O16" s="838" t="s">
        <v>356</v>
      </c>
      <c r="P16" s="838" t="s">
        <v>356</v>
      </c>
      <c r="Q16" s="838" t="s">
        <v>356</v>
      </c>
      <c r="R16" s="838" t="s">
        <v>356</v>
      </c>
      <c r="S16" s="838" t="s">
        <v>356</v>
      </c>
      <c r="T16" s="838" t="s">
        <v>356</v>
      </c>
      <c r="U16" s="838" t="s">
        <v>356</v>
      </c>
      <c r="V16" s="838" t="s">
        <v>356</v>
      </c>
      <c r="W16" s="838" t="s">
        <v>356</v>
      </c>
      <c r="X16" s="838" t="s">
        <v>356</v>
      </c>
      <c r="Y16" s="838" t="s">
        <v>356</v>
      </c>
      <c r="Z16" s="838" t="s">
        <v>356</v>
      </c>
      <c r="AA16" s="838" t="s">
        <v>356</v>
      </c>
      <c r="AB16" s="540"/>
    </row>
    <row r="17" spans="1:28">
      <c r="A17" s="131"/>
      <c r="B17" s="900" t="s">
        <v>833</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540"/>
    </row>
    <row r="18" spans="1:28">
      <c r="A18" s="131"/>
      <c r="B18" s="900" t="s">
        <v>834</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838" t="s">
        <v>356</v>
      </c>
      <c r="AA18" s="838" t="s">
        <v>356</v>
      </c>
      <c r="AB18" s="540"/>
    </row>
    <row r="19" spans="1:28">
      <c r="A19" s="131"/>
      <c r="B19" s="899" t="s">
        <v>1396</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838" t="s">
        <v>356</v>
      </c>
      <c r="AA19" s="838" t="s">
        <v>356</v>
      </c>
      <c r="AB19" s="540"/>
    </row>
    <row r="20" spans="1:28">
      <c r="A20" s="131"/>
      <c r="B20" s="898" t="s">
        <v>864</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838" t="s">
        <v>356</v>
      </c>
      <c r="AA20" s="838" t="s">
        <v>356</v>
      </c>
      <c r="AB20" s="540"/>
    </row>
    <row r="21" spans="1:28">
      <c r="A21" s="131"/>
      <c r="B21" s="899" t="s">
        <v>835</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838" t="s">
        <v>356</v>
      </c>
      <c r="AA21" s="838" t="s">
        <v>356</v>
      </c>
      <c r="AB21" s="540"/>
    </row>
    <row r="22" spans="1:28">
      <c r="A22" s="131"/>
      <c r="B22" s="899" t="s">
        <v>1397</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838" t="s">
        <v>356</v>
      </c>
      <c r="AA22" s="838" t="s">
        <v>356</v>
      </c>
      <c r="AB22" s="540"/>
    </row>
    <row r="23" spans="1:28">
      <c r="A23" s="131"/>
      <c r="B23" s="900" t="s">
        <v>836</v>
      </c>
      <c r="C23" s="1157" t="s">
        <v>356</v>
      </c>
      <c r="D23" s="838" t="s">
        <v>356</v>
      </c>
      <c r="E23" s="838" t="s">
        <v>356</v>
      </c>
      <c r="F23" s="838" t="s">
        <v>356</v>
      </c>
      <c r="G23" s="838" t="s">
        <v>356</v>
      </c>
      <c r="H23" s="856" t="s">
        <v>356</v>
      </c>
      <c r="I23" s="856" t="s">
        <v>356</v>
      </c>
      <c r="J23" s="856"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838" t="s">
        <v>356</v>
      </c>
      <c r="AA23" s="838" t="s">
        <v>356</v>
      </c>
      <c r="AB23" s="540"/>
    </row>
    <row r="24" spans="1:28">
      <c r="A24" s="131"/>
      <c r="B24" s="901" t="s">
        <v>837</v>
      </c>
      <c r="C24" s="1157" t="s">
        <v>356</v>
      </c>
      <c r="D24" s="838" t="s">
        <v>356</v>
      </c>
      <c r="E24" s="838" t="s">
        <v>356</v>
      </c>
      <c r="F24" s="838" t="s">
        <v>356</v>
      </c>
      <c r="G24" s="838" t="s">
        <v>356</v>
      </c>
      <c r="H24" s="856" t="s">
        <v>356</v>
      </c>
      <c r="I24" s="856" t="s">
        <v>356</v>
      </c>
      <c r="J24" s="856"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838" t="s">
        <v>356</v>
      </c>
      <c r="AA24" s="838" t="s">
        <v>356</v>
      </c>
      <c r="AB24" s="540"/>
    </row>
    <row r="25" spans="1:28" ht="25.5" customHeight="1">
      <c r="A25" s="546"/>
      <c r="B25" s="902" t="s">
        <v>838</v>
      </c>
      <c r="C25" s="1157" t="s">
        <v>356</v>
      </c>
      <c r="D25" s="838" t="s">
        <v>356</v>
      </c>
      <c r="E25" s="838" t="s">
        <v>356</v>
      </c>
      <c r="F25" s="838" t="s">
        <v>356</v>
      </c>
      <c r="G25" s="838" t="s">
        <v>356</v>
      </c>
      <c r="H25" s="856" t="s">
        <v>356</v>
      </c>
      <c r="I25" s="856" t="s">
        <v>356</v>
      </c>
      <c r="J25" s="856" t="s">
        <v>356</v>
      </c>
      <c r="K25" s="838" t="s">
        <v>356</v>
      </c>
      <c r="L25" s="838" t="s">
        <v>356</v>
      </c>
      <c r="M25" s="838" t="s">
        <v>356</v>
      </c>
      <c r="N25" s="838" t="s">
        <v>356</v>
      </c>
      <c r="O25" s="838" t="s">
        <v>356</v>
      </c>
      <c r="P25" s="838" t="s">
        <v>356</v>
      </c>
      <c r="Q25" s="838" t="s">
        <v>356</v>
      </c>
      <c r="R25" s="838" t="s">
        <v>356</v>
      </c>
      <c r="S25" s="838" t="s">
        <v>356</v>
      </c>
      <c r="T25" s="838" t="s">
        <v>356</v>
      </c>
      <c r="U25" s="838" t="s">
        <v>356</v>
      </c>
      <c r="V25" s="838" t="s">
        <v>356</v>
      </c>
      <c r="W25" s="838" t="s">
        <v>356</v>
      </c>
      <c r="X25" s="838" t="s">
        <v>356</v>
      </c>
      <c r="Y25" s="838" t="s">
        <v>356</v>
      </c>
      <c r="Z25" s="838" t="s">
        <v>356</v>
      </c>
      <c r="AA25" s="838" t="s">
        <v>356</v>
      </c>
      <c r="AB25" s="540"/>
    </row>
    <row r="26" spans="1:28">
      <c r="A26" s="131"/>
      <c r="B26" s="901" t="s">
        <v>839</v>
      </c>
      <c r="C26" s="1157" t="s">
        <v>356</v>
      </c>
      <c r="D26" s="838" t="s">
        <v>356</v>
      </c>
      <c r="E26" s="838" t="s">
        <v>356</v>
      </c>
      <c r="F26" s="838" t="s">
        <v>356</v>
      </c>
      <c r="G26" s="838" t="s">
        <v>356</v>
      </c>
      <c r="H26" s="856" t="s">
        <v>356</v>
      </c>
      <c r="I26" s="856" t="s">
        <v>356</v>
      </c>
      <c r="J26" s="856" t="s">
        <v>356</v>
      </c>
      <c r="K26" s="838" t="s">
        <v>356</v>
      </c>
      <c r="L26" s="838" t="s">
        <v>356</v>
      </c>
      <c r="M26" s="838" t="s">
        <v>356</v>
      </c>
      <c r="N26" s="838" t="s">
        <v>356</v>
      </c>
      <c r="O26" s="838" t="s">
        <v>356</v>
      </c>
      <c r="P26" s="838" t="s">
        <v>356</v>
      </c>
      <c r="Q26" s="838" t="s">
        <v>356</v>
      </c>
      <c r="R26" s="838" t="s">
        <v>356</v>
      </c>
      <c r="S26" s="838" t="s">
        <v>356</v>
      </c>
      <c r="T26" s="838" t="s">
        <v>356</v>
      </c>
      <c r="U26" s="838" t="s">
        <v>356</v>
      </c>
      <c r="V26" s="838" t="s">
        <v>356</v>
      </c>
      <c r="W26" s="838" t="s">
        <v>356</v>
      </c>
      <c r="X26" s="838" t="s">
        <v>356</v>
      </c>
      <c r="Y26" s="838" t="s">
        <v>356</v>
      </c>
      <c r="Z26" s="838" t="s">
        <v>356</v>
      </c>
      <c r="AA26" s="838" t="s">
        <v>356</v>
      </c>
      <c r="AB26" s="540"/>
    </row>
    <row r="27" spans="1:28" ht="25.5" customHeight="1">
      <c r="A27" s="131"/>
      <c r="B27" s="902" t="s">
        <v>840</v>
      </c>
      <c r="C27" s="1156" t="s">
        <v>356</v>
      </c>
      <c r="D27" s="838" t="s">
        <v>356</v>
      </c>
      <c r="E27" s="838" t="s">
        <v>356</v>
      </c>
      <c r="F27" s="838" t="s">
        <v>356</v>
      </c>
      <c r="G27" s="838" t="s">
        <v>356</v>
      </c>
      <c r="H27" s="838" t="s">
        <v>356</v>
      </c>
      <c r="I27" s="838" t="s">
        <v>356</v>
      </c>
      <c r="J27" s="838" t="s">
        <v>356</v>
      </c>
      <c r="K27" s="838" t="s">
        <v>356</v>
      </c>
      <c r="L27" s="838" t="s">
        <v>356</v>
      </c>
      <c r="M27" s="838" t="s">
        <v>356</v>
      </c>
      <c r="N27" s="838" t="s">
        <v>356</v>
      </c>
      <c r="O27" s="838" t="s">
        <v>356</v>
      </c>
      <c r="P27" s="838" t="s">
        <v>356</v>
      </c>
      <c r="Q27" s="838" t="s">
        <v>356</v>
      </c>
      <c r="R27" s="838" t="s">
        <v>356</v>
      </c>
      <c r="S27" s="838" t="s">
        <v>356</v>
      </c>
      <c r="T27" s="838" t="s">
        <v>356</v>
      </c>
      <c r="U27" s="838" t="s">
        <v>356</v>
      </c>
      <c r="V27" s="838" t="s">
        <v>356</v>
      </c>
      <c r="W27" s="838" t="s">
        <v>356</v>
      </c>
      <c r="X27" s="838" t="s">
        <v>356</v>
      </c>
      <c r="Y27" s="838" t="s">
        <v>356</v>
      </c>
      <c r="Z27" s="838" t="s">
        <v>356</v>
      </c>
      <c r="AA27" s="838" t="s">
        <v>356</v>
      </c>
      <c r="AB27" s="540"/>
    </row>
    <row r="28" spans="1:28">
      <c r="A28" s="131"/>
      <c r="B28" s="901" t="s">
        <v>841</v>
      </c>
      <c r="C28" s="1156" t="s">
        <v>356</v>
      </c>
      <c r="D28" s="838" t="s">
        <v>356</v>
      </c>
      <c r="E28" s="838" t="s">
        <v>356</v>
      </c>
      <c r="F28" s="838" t="s">
        <v>356</v>
      </c>
      <c r="G28" s="838" t="s">
        <v>356</v>
      </c>
      <c r="H28" s="838" t="s">
        <v>356</v>
      </c>
      <c r="I28" s="838" t="s">
        <v>356</v>
      </c>
      <c r="J28" s="838" t="s">
        <v>356</v>
      </c>
      <c r="K28" s="838" t="s">
        <v>356</v>
      </c>
      <c r="L28" s="838" t="s">
        <v>356</v>
      </c>
      <c r="M28" s="838" t="s">
        <v>356</v>
      </c>
      <c r="N28" s="838" t="s">
        <v>356</v>
      </c>
      <c r="O28" s="838" t="s">
        <v>356</v>
      </c>
      <c r="P28" s="838" t="s">
        <v>356</v>
      </c>
      <c r="Q28" s="838" t="s">
        <v>356</v>
      </c>
      <c r="R28" s="838" t="s">
        <v>356</v>
      </c>
      <c r="S28" s="838" t="s">
        <v>356</v>
      </c>
      <c r="T28" s="838" t="s">
        <v>356</v>
      </c>
      <c r="U28" s="838" t="s">
        <v>356</v>
      </c>
      <c r="V28" s="838" t="s">
        <v>356</v>
      </c>
      <c r="W28" s="838" t="s">
        <v>356</v>
      </c>
      <c r="X28" s="838" t="s">
        <v>356</v>
      </c>
      <c r="Y28" s="838" t="s">
        <v>356</v>
      </c>
      <c r="Z28" s="838" t="s">
        <v>356</v>
      </c>
      <c r="AA28" s="838" t="s">
        <v>356</v>
      </c>
      <c r="AB28" s="540"/>
    </row>
    <row r="29" spans="1:28">
      <c r="A29" s="131"/>
      <c r="B29" s="900" t="s">
        <v>842</v>
      </c>
      <c r="C29" s="1156" t="s">
        <v>356</v>
      </c>
      <c r="D29" s="838" t="s">
        <v>356</v>
      </c>
      <c r="E29" s="838" t="s">
        <v>356</v>
      </c>
      <c r="F29" s="838" t="s">
        <v>356</v>
      </c>
      <c r="G29" s="838" t="s">
        <v>356</v>
      </c>
      <c r="H29" s="838" t="s">
        <v>356</v>
      </c>
      <c r="I29" s="838" t="s">
        <v>356</v>
      </c>
      <c r="J29" s="838" t="s">
        <v>356</v>
      </c>
      <c r="K29" s="838" t="s">
        <v>356</v>
      </c>
      <c r="L29" s="838" t="s">
        <v>356</v>
      </c>
      <c r="M29" s="838" t="s">
        <v>356</v>
      </c>
      <c r="N29" s="838" t="s">
        <v>356</v>
      </c>
      <c r="O29" s="838" t="s">
        <v>356</v>
      </c>
      <c r="P29" s="838" t="s">
        <v>356</v>
      </c>
      <c r="Q29" s="838" t="s">
        <v>356</v>
      </c>
      <c r="R29" s="838" t="s">
        <v>356</v>
      </c>
      <c r="S29" s="838" t="s">
        <v>356</v>
      </c>
      <c r="T29" s="838" t="s">
        <v>356</v>
      </c>
      <c r="U29" s="838" t="s">
        <v>356</v>
      </c>
      <c r="V29" s="838" t="s">
        <v>356</v>
      </c>
      <c r="W29" s="838" t="s">
        <v>356</v>
      </c>
      <c r="X29" s="838" t="s">
        <v>356</v>
      </c>
      <c r="Y29" s="838" t="s">
        <v>356</v>
      </c>
      <c r="Z29" s="838" t="s">
        <v>356</v>
      </c>
      <c r="AA29" s="838" t="s">
        <v>356</v>
      </c>
      <c r="AB29" s="540"/>
    </row>
    <row r="30" spans="1:28">
      <c r="A30" s="131"/>
      <c r="B30" s="901" t="s">
        <v>1398</v>
      </c>
      <c r="C30" s="1156" t="s">
        <v>356</v>
      </c>
      <c r="D30" s="838" t="s">
        <v>356</v>
      </c>
      <c r="E30" s="838" t="s">
        <v>356</v>
      </c>
      <c r="F30" s="838" t="s">
        <v>356</v>
      </c>
      <c r="G30" s="838" t="s">
        <v>356</v>
      </c>
      <c r="H30" s="838" t="s">
        <v>356</v>
      </c>
      <c r="I30" s="838" t="s">
        <v>356</v>
      </c>
      <c r="J30" s="838" t="s">
        <v>356</v>
      </c>
      <c r="K30" s="838" t="s">
        <v>356</v>
      </c>
      <c r="L30" s="838" t="s">
        <v>356</v>
      </c>
      <c r="M30" s="838" t="s">
        <v>356</v>
      </c>
      <c r="N30" s="838" t="s">
        <v>356</v>
      </c>
      <c r="O30" s="838" t="s">
        <v>356</v>
      </c>
      <c r="P30" s="838" t="s">
        <v>356</v>
      </c>
      <c r="Q30" s="838" t="s">
        <v>356</v>
      </c>
      <c r="R30" s="838" t="s">
        <v>356</v>
      </c>
      <c r="S30" s="838" t="s">
        <v>356</v>
      </c>
      <c r="T30" s="838" t="s">
        <v>356</v>
      </c>
      <c r="U30" s="838" t="s">
        <v>356</v>
      </c>
      <c r="V30" s="838" t="s">
        <v>356</v>
      </c>
      <c r="W30" s="838" t="s">
        <v>356</v>
      </c>
      <c r="X30" s="838" t="s">
        <v>356</v>
      </c>
      <c r="Y30" s="838" t="s">
        <v>356</v>
      </c>
      <c r="Z30" s="838" t="s">
        <v>356</v>
      </c>
      <c r="AA30" s="838" t="s">
        <v>356</v>
      </c>
      <c r="AB30" s="540"/>
    </row>
    <row r="31" spans="1:28">
      <c r="A31" s="131"/>
      <c r="B31" s="901" t="s">
        <v>1399</v>
      </c>
      <c r="C31" s="1156" t="s">
        <v>356</v>
      </c>
      <c r="D31" s="838" t="s">
        <v>356</v>
      </c>
      <c r="E31" s="838" t="s">
        <v>356</v>
      </c>
      <c r="F31" s="838" t="s">
        <v>356</v>
      </c>
      <c r="G31" s="838" t="s">
        <v>356</v>
      </c>
      <c r="H31" s="838" t="s">
        <v>356</v>
      </c>
      <c r="I31" s="838" t="s">
        <v>356</v>
      </c>
      <c r="J31" s="838" t="s">
        <v>356</v>
      </c>
      <c r="K31" s="838" t="s">
        <v>356</v>
      </c>
      <c r="L31" s="838" t="s">
        <v>356</v>
      </c>
      <c r="M31" s="838" t="s">
        <v>356</v>
      </c>
      <c r="N31" s="838" t="s">
        <v>356</v>
      </c>
      <c r="O31" s="838" t="s">
        <v>356</v>
      </c>
      <c r="P31" s="838" t="s">
        <v>356</v>
      </c>
      <c r="Q31" s="838" t="s">
        <v>356</v>
      </c>
      <c r="R31" s="838" t="s">
        <v>356</v>
      </c>
      <c r="S31" s="838" t="s">
        <v>356</v>
      </c>
      <c r="T31" s="838" t="s">
        <v>356</v>
      </c>
      <c r="U31" s="838" t="s">
        <v>356</v>
      </c>
      <c r="V31" s="838" t="s">
        <v>356</v>
      </c>
      <c r="W31" s="838" t="s">
        <v>356</v>
      </c>
      <c r="X31" s="838" t="s">
        <v>356</v>
      </c>
      <c r="Y31" s="838" t="s">
        <v>356</v>
      </c>
      <c r="Z31" s="838" t="s">
        <v>356</v>
      </c>
      <c r="AA31" s="838" t="s">
        <v>356</v>
      </c>
      <c r="AB31" s="540"/>
    </row>
    <row r="32" spans="1:28">
      <c r="A32" s="131"/>
      <c r="B32" s="901" t="s">
        <v>843</v>
      </c>
      <c r="C32" s="1156" t="s">
        <v>356</v>
      </c>
      <c r="D32" s="838" t="s">
        <v>356</v>
      </c>
      <c r="E32" s="838" t="s">
        <v>356</v>
      </c>
      <c r="F32" s="838" t="s">
        <v>356</v>
      </c>
      <c r="G32" s="838" t="s">
        <v>356</v>
      </c>
      <c r="H32" s="838" t="s">
        <v>356</v>
      </c>
      <c r="I32" s="838" t="s">
        <v>356</v>
      </c>
      <c r="J32" s="838" t="s">
        <v>356</v>
      </c>
      <c r="K32" s="838" t="s">
        <v>356</v>
      </c>
      <c r="L32" s="838" t="s">
        <v>356</v>
      </c>
      <c r="M32" s="838" t="s">
        <v>356</v>
      </c>
      <c r="N32" s="838" t="s">
        <v>356</v>
      </c>
      <c r="O32" s="838" t="s">
        <v>356</v>
      </c>
      <c r="P32" s="838" t="s">
        <v>356</v>
      </c>
      <c r="Q32" s="838" t="s">
        <v>356</v>
      </c>
      <c r="R32" s="838" t="s">
        <v>356</v>
      </c>
      <c r="S32" s="838" t="s">
        <v>356</v>
      </c>
      <c r="T32" s="838" t="s">
        <v>356</v>
      </c>
      <c r="U32" s="838" t="s">
        <v>356</v>
      </c>
      <c r="V32" s="838" t="s">
        <v>356</v>
      </c>
      <c r="W32" s="838" t="s">
        <v>356</v>
      </c>
      <c r="X32" s="838" t="s">
        <v>356</v>
      </c>
      <c r="Y32" s="838" t="s">
        <v>356</v>
      </c>
      <c r="Z32" s="838" t="s">
        <v>356</v>
      </c>
      <c r="AA32" s="838" t="s">
        <v>356</v>
      </c>
      <c r="AB32" s="540"/>
    </row>
    <row r="33" spans="1:28">
      <c r="A33" s="131"/>
      <c r="B33" s="901" t="s">
        <v>844</v>
      </c>
      <c r="C33" s="1156" t="s">
        <v>356</v>
      </c>
      <c r="D33" s="838" t="s">
        <v>356</v>
      </c>
      <c r="E33" s="838" t="s">
        <v>356</v>
      </c>
      <c r="F33" s="838" t="s">
        <v>356</v>
      </c>
      <c r="G33" s="838" t="s">
        <v>356</v>
      </c>
      <c r="H33" s="838" t="s">
        <v>356</v>
      </c>
      <c r="I33" s="838" t="s">
        <v>356</v>
      </c>
      <c r="J33" s="838" t="s">
        <v>356</v>
      </c>
      <c r="K33" s="838" t="s">
        <v>356</v>
      </c>
      <c r="L33" s="838" t="s">
        <v>356</v>
      </c>
      <c r="M33" s="838" t="s">
        <v>356</v>
      </c>
      <c r="N33" s="838" t="s">
        <v>356</v>
      </c>
      <c r="O33" s="838" t="s">
        <v>356</v>
      </c>
      <c r="P33" s="838" t="s">
        <v>356</v>
      </c>
      <c r="Q33" s="838" t="s">
        <v>356</v>
      </c>
      <c r="R33" s="838" t="s">
        <v>356</v>
      </c>
      <c r="S33" s="838" t="s">
        <v>356</v>
      </c>
      <c r="T33" s="838" t="s">
        <v>356</v>
      </c>
      <c r="U33" s="838" t="s">
        <v>356</v>
      </c>
      <c r="V33" s="838" t="s">
        <v>356</v>
      </c>
      <c r="W33" s="838" t="s">
        <v>356</v>
      </c>
      <c r="X33" s="838" t="s">
        <v>356</v>
      </c>
      <c r="Y33" s="838" t="s">
        <v>356</v>
      </c>
      <c r="Z33" s="838" t="s">
        <v>356</v>
      </c>
      <c r="AA33" s="838" t="s">
        <v>356</v>
      </c>
      <c r="AB33" s="540"/>
    </row>
    <row r="34" spans="1:28" ht="25.5" customHeight="1">
      <c r="A34" s="131"/>
      <c r="B34" s="902" t="s">
        <v>845</v>
      </c>
      <c r="C34" s="1156" t="s">
        <v>356</v>
      </c>
      <c r="D34" s="838" t="s">
        <v>356</v>
      </c>
      <c r="E34" s="838" t="s">
        <v>356</v>
      </c>
      <c r="F34" s="838" t="s">
        <v>356</v>
      </c>
      <c r="G34" s="838" t="s">
        <v>356</v>
      </c>
      <c r="H34" s="838" t="s">
        <v>356</v>
      </c>
      <c r="I34" s="838" t="s">
        <v>356</v>
      </c>
      <c r="J34" s="838" t="s">
        <v>356</v>
      </c>
      <c r="K34" s="838" t="s">
        <v>356</v>
      </c>
      <c r="L34" s="838" t="s">
        <v>356</v>
      </c>
      <c r="M34" s="838" t="s">
        <v>356</v>
      </c>
      <c r="N34" s="838" t="s">
        <v>356</v>
      </c>
      <c r="O34" s="838" t="s">
        <v>356</v>
      </c>
      <c r="P34" s="838" t="s">
        <v>356</v>
      </c>
      <c r="Q34" s="838" t="s">
        <v>356</v>
      </c>
      <c r="R34" s="838" t="s">
        <v>356</v>
      </c>
      <c r="S34" s="838" t="s">
        <v>356</v>
      </c>
      <c r="T34" s="838" t="s">
        <v>356</v>
      </c>
      <c r="U34" s="838" t="s">
        <v>356</v>
      </c>
      <c r="V34" s="838" t="s">
        <v>356</v>
      </c>
      <c r="W34" s="838" t="s">
        <v>356</v>
      </c>
      <c r="X34" s="838" t="s">
        <v>356</v>
      </c>
      <c r="Y34" s="838" t="s">
        <v>356</v>
      </c>
      <c r="Z34" s="838" t="s">
        <v>356</v>
      </c>
      <c r="AA34" s="838" t="s">
        <v>356</v>
      </c>
      <c r="AB34" s="540"/>
    </row>
    <row r="35" spans="1:28">
      <c r="A35" s="131"/>
      <c r="B35" s="901" t="s">
        <v>846</v>
      </c>
      <c r="C35" s="1156" t="s">
        <v>356</v>
      </c>
      <c r="D35" s="838" t="s">
        <v>356</v>
      </c>
      <c r="E35" s="838" t="s">
        <v>356</v>
      </c>
      <c r="F35" s="838" t="s">
        <v>356</v>
      </c>
      <c r="G35" s="838" t="s">
        <v>356</v>
      </c>
      <c r="H35" s="838" t="s">
        <v>356</v>
      </c>
      <c r="I35" s="838" t="s">
        <v>356</v>
      </c>
      <c r="J35" s="838" t="s">
        <v>356</v>
      </c>
      <c r="K35" s="838" t="s">
        <v>356</v>
      </c>
      <c r="L35" s="838" t="s">
        <v>356</v>
      </c>
      <c r="M35" s="838" t="s">
        <v>356</v>
      </c>
      <c r="N35" s="838" t="s">
        <v>356</v>
      </c>
      <c r="O35" s="838" t="s">
        <v>356</v>
      </c>
      <c r="P35" s="838" t="s">
        <v>356</v>
      </c>
      <c r="Q35" s="838" t="s">
        <v>356</v>
      </c>
      <c r="R35" s="838" t="s">
        <v>356</v>
      </c>
      <c r="S35" s="838" t="s">
        <v>356</v>
      </c>
      <c r="T35" s="838" t="s">
        <v>356</v>
      </c>
      <c r="U35" s="838" t="s">
        <v>356</v>
      </c>
      <c r="V35" s="838" t="s">
        <v>356</v>
      </c>
      <c r="W35" s="838" t="s">
        <v>356</v>
      </c>
      <c r="X35" s="838" t="s">
        <v>356</v>
      </c>
      <c r="Y35" s="838" t="s">
        <v>356</v>
      </c>
      <c r="Z35" s="838" t="s">
        <v>356</v>
      </c>
      <c r="AA35" s="838" t="s">
        <v>356</v>
      </c>
      <c r="AB35" s="540"/>
    </row>
    <row r="36" spans="1:28">
      <c r="A36" s="131"/>
      <c r="B36" s="897" t="s">
        <v>1400</v>
      </c>
      <c r="C36" s="1156" t="s">
        <v>356</v>
      </c>
      <c r="D36" s="838" t="s">
        <v>356</v>
      </c>
      <c r="E36" s="838" t="s">
        <v>356</v>
      </c>
      <c r="F36" s="838" t="s">
        <v>356</v>
      </c>
      <c r="G36" s="838" t="s">
        <v>356</v>
      </c>
      <c r="H36" s="838" t="s">
        <v>356</v>
      </c>
      <c r="I36" s="838" t="s">
        <v>356</v>
      </c>
      <c r="J36" s="838" t="s">
        <v>356</v>
      </c>
      <c r="K36" s="838" t="s">
        <v>356</v>
      </c>
      <c r="L36" s="838" t="s">
        <v>356</v>
      </c>
      <c r="M36" s="838" t="s">
        <v>356</v>
      </c>
      <c r="N36" s="838" t="s">
        <v>356</v>
      </c>
      <c r="O36" s="838" t="s">
        <v>356</v>
      </c>
      <c r="P36" s="838" t="s">
        <v>356</v>
      </c>
      <c r="Q36" s="838" t="s">
        <v>356</v>
      </c>
      <c r="R36" s="838" t="s">
        <v>356</v>
      </c>
      <c r="S36" s="838" t="s">
        <v>356</v>
      </c>
      <c r="T36" s="838" t="s">
        <v>356</v>
      </c>
      <c r="U36" s="838" t="s">
        <v>356</v>
      </c>
      <c r="V36" s="838" t="s">
        <v>356</v>
      </c>
      <c r="W36" s="838" t="s">
        <v>356</v>
      </c>
      <c r="X36" s="838" t="s">
        <v>356</v>
      </c>
      <c r="Y36" s="838" t="s">
        <v>356</v>
      </c>
      <c r="Z36" s="838" t="s">
        <v>356</v>
      </c>
      <c r="AA36" s="838" t="s">
        <v>356</v>
      </c>
      <c r="AB36" s="540"/>
    </row>
    <row r="37" spans="1:28">
      <c r="A37" s="131"/>
      <c r="B37" s="898" t="s">
        <v>1401</v>
      </c>
      <c r="C37" s="1157" t="s">
        <v>356</v>
      </c>
      <c r="D37" s="838" t="s">
        <v>356</v>
      </c>
      <c r="E37" s="838" t="s">
        <v>356</v>
      </c>
      <c r="F37" s="838" t="s">
        <v>356</v>
      </c>
      <c r="G37" s="838" t="s">
        <v>356</v>
      </c>
      <c r="H37" s="856" t="s">
        <v>356</v>
      </c>
      <c r="I37" s="856" t="s">
        <v>356</v>
      </c>
      <c r="J37" s="856" t="s">
        <v>356</v>
      </c>
      <c r="K37" s="838" t="s">
        <v>356</v>
      </c>
      <c r="L37" s="838" t="s">
        <v>356</v>
      </c>
      <c r="M37" s="838" t="s">
        <v>356</v>
      </c>
      <c r="N37" s="838" t="s">
        <v>356</v>
      </c>
      <c r="O37" s="838" t="s">
        <v>356</v>
      </c>
      <c r="P37" s="838" t="s">
        <v>356</v>
      </c>
      <c r="Q37" s="838" t="s">
        <v>356</v>
      </c>
      <c r="R37" s="838" t="s">
        <v>356</v>
      </c>
      <c r="S37" s="838" t="s">
        <v>356</v>
      </c>
      <c r="T37" s="838" t="s">
        <v>356</v>
      </c>
      <c r="U37" s="838" t="s">
        <v>356</v>
      </c>
      <c r="V37" s="838" t="s">
        <v>356</v>
      </c>
      <c r="W37" s="838" t="s">
        <v>356</v>
      </c>
      <c r="X37" s="838" t="s">
        <v>356</v>
      </c>
      <c r="Y37" s="838" t="s">
        <v>356</v>
      </c>
      <c r="Z37" s="838" t="s">
        <v>356</v>
      </c>
      <c r="AA37" s="838" t="s">
        <v>356</v>
      </c>
      <c r="AB37" s="540"/>
    </row>
    <row r="38" spans="1:28">
      <c r="A38" s="131"/>
      <c r="B38" s="899" t="s">
        <v>847</v>
      </c>
      <c r="C38" s="1156" t="s">
        <v>356</v>
      </c>
      <c r="D38" s="838" t="s">
        <v>356</v>
      </c>
      <c r="E38" s="838" t="s">
        <v>356</v>
      </c>
      <c r="F38" s="838" t="s">
        <v>356</v>
      </c>
      <c r="G38" s="838" t="s">
        <v>356</v>
      </c>
      <c r="H38" s="838" t="s">
        <v>356</v>
      </c>
      <c r="I38" s="838" t="s">
        <v>356</v>
      </c>
      <c r="J38" s="838" t="s">
        <v>356</v>
      </c>
      <c r="K38" s="838" t="s">
        <v>356</v>
      </c>
      <c r="L38" s="838" t="s">
        <v>356</v>
      </c>
      <c r="M38" s="838" t="s">
        <v>356</v>
      </c>
      <c r="N38" s="838" t="s">
        <v>356</v>
      </c>
      <c r="O38" s="838" t="s">
        <v>356</v>
      </c>
      <c r="P38" s="838" t="s">
        <v>356</v>
      </c>
      <c r="Q38" s="838" t="s">
        <v>356</v>
      </c>
      <c r="R38" s="838" t="s">
        <v>356</v>
      </c>
      <c r="S38" s="838" t="s">
        <v>356</v>
      </c>
      <c r="T38" s="838" t="s">
        <v>356</v>
      </c>
      <c r="U38" s="838" t="s">
        <v>356</v>
      </c>
      <c r="V38" s="838" t="s">
        <v>356</v>
      </c>
      <c r="W38" s="838" t="s">
        <v>356</v>
      </c>
      <c r="X38" s="838" t="s">
        <v>356</v>
      </c>
      <c r="Y38" s="838" t="s">
        <v>356</v>
      </c>
      <c r="Z38" s="838" t="s">
        <v>356</v>
      </c>
      <c r="AA38" s="838" t="s">
        <v>356</v>
      </c>
      <c r="AB38" s="540"/>
    </row>
    <row r="39" spans="1:28">
      <c r="A39" s="131"/>
      <c r="B39" s="900" t="s">
        <v>848</v>
      </c>
      <c r="C39" s="1156" t="s">
        <v>356</v>
      </c>
      <c r="D39" s="838" t="s">
        <v>356</v>
      </c>
      <c r="E39" s="838" t="s">
        <v>356</v>
      </c>
      <c r="F39" s="838" t="s">
        <v>356</v>
      </c>
      <c r="G39" s="838" t="s">
        <v>356</v>
      </c>
      <c r="H39" s="838" t="s">
        <v>356</v>
      </c>
      <c r="I39" s="838" t="s">
        <v>356</v>
      </c>
      <c r="J39" s="838" t="s">
        <v>356</v>
      </c>
      <c r="K39" s="838" t="s">
        <v>356</v>
      </c>
      <c r="L39" s="838" t="s">
        <v>356</v>
      </c>
      <c r="M39" s="838" t="s">
        <v>356</v>
      </c>
      <c r="N39" s="838" t="s">
        <v>356</v>
      </c>
      <c r="O39" s="838" t="s">
        <v>356</v>
      </c>
      <c r="P39" s="838" t="s">
        <v>356</v>
      </c>
      <c r="Q39" s="838" t="s">
        <v>356</v>
      </c>
      <c r="R39" s="838" t="s">
        <v>356</v>
      </c>
      <c r="S39" s="838" t="s">
        <v>356</v>
      </c>
      <c r="T39" s="838" t="s">
        <v>356</v>
      </c>
      <c r="U39" s="838" t="s">
        <v>356</v>
      </c>
      <c r="V39" s="838" t="s">
        <v>356</v>
      </c>
      <c r="W39" s="838" t="s">
        <v>356</v>
      </c>
      <c r="X39" s="838" t="s">
        <v>356</v>
      </c>
      <c r="Y39" s="838" t="s">
        <v>356</v>
      </c>
      <c r="Z39" s="838" t="s">
        <v>356</v>
      </c>
      <c r="AA39" s="838" t="s">
        <v>356</v>
      </c>
      <c r="AB39" s="540"/>
    </row>
    <row r="40" spans="1:28">
      <c r="A40" s="131"/>
      <c r="B40" s="900" t="s">
        <v>849</v>
      </c>
      <c r="C40" s="1156" t="s">
        <v>356</v>
      </c>
      <c r="D40" s="838" t="s">
        <v>356</v>
      </c>
      <c r="E40" s="838" t="s">
        <v>356</v>
      </c>
      <c r="F40" s="838" t="s">
        <v>356</v>
      </c>
      <c r="G40" s="838" t="s">
        <v>356</v>
      </c>
      <c r="H40" s="838" t="s">
        <v>356</v>
      </c>
      <c r="I40" s="838" t="s">
        <v>356</v>
      </c>
      <c r="J40" s="838" t="s">
        <v>356</v>
      </c>
      <c r="K40" s="838" t="s">
        <v>356</v>
      </c>
      <c r="L40" s="838" t="s">
        <v>356</v>
      </c>
      <c r="M40" s="838" t="s">
        <v>356</v>
      </c>
      <c r="N40" s="838" t="s">
        <v>356</v>
      </c>
      <c r="O40" s="838" t="s">
        <v>356</v>
      </c>
      <c r="P40" s="838" t="s">
        <v>356</v>
      </c>
      <c r="Q40" s="838" t="s">
        <v>356</v>
      </c>
      <c r="R40" s="838" t="s">
        <v>356</v>
      </c>
      <c r="S40" s="838" t="s">
        <v>356</v>
      </c>
      <c r="T40" s="838" t="s">
        <v>356</v>
      </c>
      <c r="U40" s="838" t="s">
        <v>356</v>
      </c>
      <c r="V40" s="838" t="s">
        <v>356</v>
      </c>
      <c r="W40" s="838" t="s">
        <v>356</v>
      </c>
      <c r="X40" s="838" t="s">
        <v>356</v>
      </c>
      <c r="Y40" s="838" t="s">
        <v>356</v>
      </c>
      <c r="Z40" s="838" t="s">
        <v>356</v>
      </c>
      <c r="AA40" s="838" t="s">
        <v>356</v>
      </c>
      <c r="AB40" s="540"/>
    </row>
    <row r="41" spans="1:28">
      <c r="A41" s="131"/>
      <c r="B41" s="899" t="s">
        <v>850</v>
      </c>
      <c r="C41" s="1156" t="s">
        <v>356</v>
      </c>
      <c r="D41" s="838" t="s">
        <v>356</v>
      </c>
      <c r="E41" s="838" t="s">
        <v>356</v>
      </c>
      <c r="F41" s="838" t="s">
        <v>356</v>
      </c>
      <c r="G41" s="838" t="s">
        <v>356</v>
      </c>
      <c r="H41" s="838" t="s">
        <v>356</v>
      </c>
      <c r="I41" s="838" t="s">
        <v>356</v>
      </c>
      <c r="J41" s="838" t="s">
        <v>356</v>
      </c>
      <c r="K41" s="838" t="s">
        <v>356</v>
      </c>
      <c r="L41" s="838" t="s">
        <v>356</v>
      </c>
      <c r="M41" s="838" t="s">
        <v>356</v>
      </c>
      <c r="N41" s="838" t="s">
        <v>356</v>
      </c>
      <c r="O41" s="838" t="s">
        <v>356</v>
      </c>
      <c r="P41" s="838" t="s">
        <v>356</v>
      </c>
      <c r="Q41" s="838" t="s">
        <v>356</v>
      </c>
      <c r="R41" s="838" t="s">
        <v>356</v>
      </c>
      <c r="S41" s="838" t="s">
        <v>356</v>
      </c>
      <c r="T41" s="838" t="s">
        <v>356</v>
      </c>
      <c r="U41" s="838" t="s">
        <v>356</v>
      </c>
      <c r="V41" s="838" t="s">
        <v>356</v>
      </c>
      <c r="W41" s="838" t="s">
        <v>356</v>
      </c>
      <c r="X41" s="838" t="s">
        <v>356</v>
      </c>
      <c r="Y41" s="838" t="s">
        <v>356</v>
      </c>
      <c r="Z41" s="838" t="s">
        <v>356</v>
      </c>
      <c r="AA41" s="838" t="s">
        <v>356</v>
      </c>
      <c r="AB41" s="540"/>
    </row>
    <row r="42" spans="1:28">
      <c r="A42" s="131"/>
      <c r="B42" s="899" t="s">
        <v>851</v>
      </c>
      <c r="C42" s="1156" t="s">
        <v>356</v>
      </c>
      <c r="D42" s="838" t="s">
        <v>356</v>
      </c>
      <c r="E42" s="838" t="s">
        <v>356</v>
      </c>
      <c r="F42" s="838" t="s">
        <v>356</v>
      </c>
      <c r="G42" s="838" t="s">
        <v>356</v>
      </c>
      <c r="H42" s="838" t="s">
        <v>356</v>
      </c>
      <c r="I42" s="838" t="s">
        <v>356</v>
      </c>
      <c r="J42" s="838" t="s">
        <v>356</v>
      </c>
      <c r="K42" s="838" t="s">
        <v>356</v>
      </c>
      <c r="L42" s="838" t="s">
        <v>356</v>
      </c>
      <c r="M42" s="838" t="s">
        <v>356</v>
      </c>
      <c r="N42" s="838" t="s">
        <v>356</v>
      </c>
      <c r="O42" s="838" t="s">
        <v>356</v>
      </c>
      <c r="P42" s="838" t="s">
        <v>356</v>
      </c>
      <c r="Q42" s="838" t="s">
        <v>356</v>
      </c>
      <c r="R42" s="838" t="s">
        <v>356</v>
      </c>
      <c r="S42" s="838" t="s">
        <v>356</v>
      </c>
      <c r="T42" s="838" t="s">
        <v>356</v>
      </c>
      <c r="U42" s="838" t="s">
        <v>356</v>
      </c>
      <c r="V42" s="838" t="s">
        <v>356</v>
      </c>
      <c r="W42" s="838" t="s">
        <v>356</v>
      </c>
      <c r="X42" s="838" t="s">
        <v>356</v>
      </c>
      <c r="Y42" s="838" t="s">
        <v>356</v>
      </c>
      <c r="Z42" s="838" t="s">
        <v>356</v>
      </c>
      <c r="AA42" s="838" t="s">
        <v>356</v>
      </c>
      <c r="AB42" s="540"/>
    </row>
    <row r="43" spans="1:28">
      <c r="A43" s="131"/>
      <c r="B43" s="899" t="s">
        <v>852</v>
      </c>
      <c r="C43" s="1156" t="s">
        <v>356</v>
      </c>
      <c r="D43" s="838" t="s">
        <v>356</v>
      </c>
      <c r="E43" s="838" t="s">
        <v>356</v>
      </c>
      <c r="F43" s="838" t="s">
        <v>356</v>
      </c>
      <c r="G43" s="838" t="s">
        <v>356</v>
      </c>
      <c r="H43" s="838" t="s">
        <v>356</v>
      </c>
      <c r="I43" s="838" t="s">
        <v>356</v>
      </c>
      <c r="J43" s="838" t="s">
        <v>356</v>
      </c>
      <c r="K43" s="838" t="s">
        <v>356</v>
      </c>
      <c r="L43" s="838" t="s">
        <v>356</v>
      </c>
      <c r="M43" s="838" t="s">
        <v>356</v>
      </c>
      <c r="N43" s="838" t="s">
        <v>356</v>
      </c>
      <c r="O43" s="838" t="s">
        <v>356</v>
      </c>
      <c r="P43" s="838" t="s">
        <v>356</v>
      </c>
      <c r="Q43" s="838" t="s">
        <v>356</v>
      </c>
      <c r="R43" s="838" t="s">
        <v>356</v>
      </c>
      <c r="S43" s="838" t="s">
        <v>356</v>
      </c>
      <c r="T43" s="838" t="s">
        <v>356</v>
      </c>
      <c r="U43" s="838" t="s">
        <v>356</v>
      </c>
      <c r="V43" s="838" t="s">
        <v>356</v>
      </c>
      <c r="W43" s="838" t="s">
        <v>356</v>
      </c>
      <c r="X43" s="838" t="s">
        <v>356</v>
      </c>
      <c r="Y43" s="838" t="s">
        <v>356</v>
      </c>
      <c r="Z43" s="838" t="s">
        <v>356</v>
      </c>
      <c r="AA43" s="838" t="s">
        <v>356</v>
      </c>
      <c r="AB43" s="540"/>
    </row>
    <row r="44" spans="1:28">
      <c r="A44" s="131"/>
      <c r="B44" s="900" t="s">
        <v>853</v>
      </c>
      <c r="C44" s="1156" t="s">
        <v>356</v>
      </c>
      <c r="D44" s="838" t="s">
        <v>356</v>
      </c>
      <c r="E44" s="838" t="s">
        <v>356</v>
      </c>
      <c r="F44" s="838" t="s">
        <v>356</v>
      </c>
      <c r="G44" s="838" t="s">
        <v>356</v>
      </c>
      <c r="H44" s="838" t="s">
        <v>356</v>
      </c>
      <c r="I44" s="838" t="s">
        <v>356</v>
      </c>
      <c r="J44" s="838" t="s">
        <v>356</v>
      </c>
      <c r="K44" s="838" t="s">
        <v>356</v>
      </c>
      <c r="L44" s="838" t="s">
        <v>356</v>
      </c>
      <c r="M44" s="838" t="s">
        <v>356</v>
      </c>
      <c r="N44" s="838" t="s">
        <v>356</v>
      </c>
      <c r="O44" s="838" t="s">
        <v>356</v>
      </c>
      <c r="P44" s="838" t="s">
        <v>356</v>
      </c>
      <c r="Q44" s="838" t="s">
        <v>356</v>
      </c>
      <c r="R44" s="838" t="s">
        <v>356</v>
      </c>
      <c r="S44" s="838" t="s">
        <v>356</v>
      </c>
      <c r="T44" s="838" t="s">
        <v>356</v>
      </c>
      <c r="U44" s="838" t="s">
        <v>356</v>
      </c>
      <c r="V44" s="838" t="s">
        <v>356</v>
      </c>
      <c r="W44" s="838" t="s">
        <v>356</v>
      </c>
      <c r="X44" s="838" t="s">
        <v>356</v>
      </c>
      <c r="Y44" s="838" t="s">
        <v>356</v>
      </c>
      <c r="Z44" s="838" t="s">
        <v>356</v>
      </c>
      <c r="AA44" s="838" t="s">
        <v>356</v>
      </c>
      <c r="AB44" s="540"/>
    </row>
    <row r="45" spans="1:28">
      <c r="A45" s="131"/>
      <c r="B45" s="900" t="s">
        <v>854</v>
      </c>
      <c r="C45" s="1156" t="s">
        <v>356</v>
      </c>
      <c r="D45" s="838" t="s">
        <v>356</v>
      </c>
      <c r="E45" s="838" t="s">
        <v>356</v>
      </c>
      <c r="F45" s="838" t="s">
        <v>356</v>
      </c>
      <c r="G45" s="838" t="s">
        <v>356</v>
      </c>
      <c r="H45" s="838" t="s">
        <v>356</v>
      </c>
      <c r="I45" s="838" t="s">
        <v>356</v>
      </c>
      <c r="J45" s="838" t="s">
        <v>356</v>
      </c>
      <c r="K45" s="838" t="s">
        <v>356</v>
      </c>
      <c r="L45" s="838" t="s">
        <v>356</v>
      </c>
      <c r="M45" s="838" t="s">
        <v>356</v>
      </c>
      <c r="N45" s="838" t="s">
        <v>356</v>
      </c>
      <c r="O45" s="838" t="s">
        <v>356</v>
      </c>
      <c r="P45" s="838" t="s">
        <v>356</v>
      </c>
      <c r="Q45" s="838" t="s">
        <v>356</v>
      </c>
      <c r="R45" s="838" t="s">
        <v>356</v>
      </c>
      <c r="S45" s="838" t="s">
        <v>356</v>
      </c>
      <c r="T45" s="838" t="s">
        <v>356</v>
      </c>
      <c r="U45" s="838" t="s">
        <v>356</v>
      </c>
      <c r="V45" s="838" t="s">
        <v>356</v>
      </c>
      <c r="W45" s="838" t="s">
        <v>356</v>
      </c>
      <c r="X45" s="838" t="s">
        <v>356</v>
      </c>
      <c r="Y45" s="838" t="s">
        <v>356</v>
      </c>
      <c r="Z45" s="838" t="s">
        <v>356</v>
      </c>
      <c r="AA45" s="838" t="s">
        <v>356</v>
      </c>
      <c r="AB45" s="540"/>
    </row>
    <row r="46" spans="1:28">
      <c r="A46" s="131"/>
      <c r="B46" s="899" t="s">
        <v>855</v>
      </c>
      <c r="C46" s="1156" t="s">
        <v>356</v>
      </c>
      <c r="D46" s="838" t="s">
        <v>356</v>
      </c>
      <c r="E46" s="838" t="s">
        <v>356</v>
      </c>
      <c r="F46" s="838" t="s">
        <v>356</v>
      </c>
      <c r="G46" s="838" t="s">
        <v>356</v>
      </c>
      <c r="H46" s="838" t="s">
        <v>356</v>
      </c>
      <c r="I46" s="838" t="s">
        <v>356</v>
      </c>
      <c r="J46" s="838" t="s">
        <v>356</v>
      </c>
      <c r="K46" s="838" t="s">
        <v>356</v>
      </c>
      <c r="L46" s="838" t="s">
        <v>356</v>
      </c>
      <c r="M46" s="838" t="s">
        <v>356</v>
      </c>
      <c r="N46" s="838" t="s">
        <v>356</v>
      </c>
      <c r="O46" s="838" t="s">
        <v>356</v>
      </c>
      <c r="P46" s="838" t="s">
        <v>356</v>
      </c>
      <c r="Q46" s="838" t="s">
        <v>356</v>
      </c>
      <c r="R46" s="838" t="s">
        <v>356</v>
      </c>
      <c r="S46" s="838" t="s">
        <v>356</v>
      </c>
      <c r="T46" s="838" t="s">
        <v>356</v>
      </c>
      <c r="U46" s="838" t="s">
        <v>356</v>
      </c>
      <c r="V46" s="838" t="s">
        <v>356</v>
      </c>
      <c r="W46" s="838" t="s">
        <v>356</v>
      </c>
      <c r="X46" s="838" t="s">
        <v>356</v>
      </c>
      <c r="Y46" s="838" t="s">
        <v>356</v>
      </c>
      <c r="Z46" s="838" t="s">
        <v>356</v>
      </c>
      <c r="AA46" s="838" t="s">
        <v>356</v>
      </c>
      <c r="AB46" s="540"/>
    </row>
    <row r="47" spans="1:28" ht="27">
      <c r="A47" s="546"/>
      <c r="B47" s="903" t="s">
        <v>1402</v>
      </c>
      <c r="C47" s="1156" t="s">
        <v>356</v>
      </c>
      <c r="D47" s="838" t="s">
        <v>356</v>
      </c>
      <c r="E47" s="838" t="s">
        <v>356</v>
      </c>
      <c r="F47" s="838" t="s">
        <v>356</v>
      </c>
      <c r="G47" s="838" t="s">
        <v>356</v>
      </c>
      <c r="H47" s="838" t="s">
        <v>356</v>
      </c>
      <c r="I47" s="838" t="s">
        <v>356</v>
      </c>
      <c r="J47" s="838" t="s">
        <v>356</v>
      </c>
      <c r="K47" s="838" t="s">
        <v>356</v>
      </c>
      <c r="L47" s="838" t="s">
        <v>356</v>
      </c>
      <c r="M47" s="838" t="s">
        <v>356</v>
      </c>
      <c r="N47" s="838" t="s">
        <v>356</v>
      </c>
      <c r="O47" s="838" t="s">
        <v>356</v>
      </c>
      <c r="P47" s="838" t="s">
        <v>356</v>
      </c>
      <c r="Q47" s="838" t="s">
        <v>356</v>
      </c>
      <c r="R47" s="838" t="s">
        <v>356</v>
      </c>
      <c r="S47" s="838" t="s">
        <v>356</v>
      </c>
      <c r="T47" s="838" t="s">
        <v>356</v>
      </c>
      <c r="U47" s="838" t="s">
        <v>356</v>
      </c>
      <c r="V47" s="838" t="s">
        <v>356</v>
      </c>
      <c r="W47" s="838" t="s">
        <v>356</v>
      </c>
      <c r="X47" s="838" t="s">
        <v>356</v>
      </c>
      <c r="Y47" s="838" t="s">
        <v>356</v>
      </c>
      <c r="Z47" s="838" t="s">
        <v>356</v>
      </c>
      <c r="AA47" s="838" t="s">
        <v>356</v>
      </c>
      <c r="AB47" s="540"/>
    </row>
    <row r="48" spans="1:28">
      <c r="A48" s="131"/>
      <c r="B48" s="899" t="s">
        <v>856</v>
      </c>
      <c r="C48" s="1156" t="s">
        <v>356</v>
      </c>
      <c r="D48" s="838" t="s">
        <v>356</v>
      </c>
      <c r="E48" s="838" t="s">
        <v>356</v>
      </c>
      <c r="F48" s="838" t="s">
        <v>356</v>
      </c>
      <c r="G48" s="838" t="s">
        <v>356</v>
      </c>
      <c r="H48" s="838" t="s">
        <v>356</v>
      </c>
      <c r="I48" s="838" t="s">
        <v>356</v>
      </c>
      <c r="J48" s="838" t="s">
        <v>356</v>
      </c>
      <c r="K48" s="838" t="s">
        <v>356</v>
      </c>
      <c r="L48" s="838" t="s">
        <v>356</v>
      </c>
      <c r="M48" s="838" t="s">
        <v>356</v>
      </c>
      <c r="N48" s="838" t="s">
        <v>356</v>
      </c>
      <c r="O48" s="838" t="s">
        <v>356</v>
      </c>
      <c r="P48" s="838" t="s">
        <v>356</v>
      </c>
      <c r="Q48" s="838" t="s">
        <v>356</v>
      </c>
      <c r="R48" s="838" t="s">
        <v>356</v>
      </c>
      <c r="S48" s="838" t="s">
        <v>356</v>
      </c>
      <c r="T48" s="838" t="s">
        <v>356</v>
      </c>
      <c r="U48" s="838" t="s">
        <v>356</v>
      </c>
      <c r="V48" s="838" t="s">
        <v>356</v>
      </c>
      <c r="W48" s="838" t="s">
        <v>356</v>
      </c>
      <c r="X48" s="838" t="s">
        <v>356</v>
      </c>
      <c r="Y48" s="838" t="s">
        <v>356</v>
      </c>
      <c r="Z48" s="838" t="s">
        <v>356</v>
      </c>
      <c r="AA48" s="838" t="s">
        <v>356</v>
      </c>
      <c r="AB48" s="540"/>
    </row>
    <row r="49" spans="1:28">
      <c r="A49" s="131"/>
      <c r="B49" s="899" t="s">
        <v>1403</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38" t="s">
        <v>356</v>
      </c>
      <c r="Z49" s="838" t="s">
        <v>356</v>
      </c>
      <c r="AA49" s="838" t="s">
        <v>356</v>
      </c>
      <c r="AB49" s="540"/>
    </row>
    <row r="50" spans="1:28">
      <c r="A50" s="131"/>
      <c r="B50" s="898" t="s">
        <v>857</v>
      </c>
      <c r="C50" s="1156" t="s">
        <v>356</v>
      </c>
      <c r="D50" s="838" t="s">
        <v>356</v>
      </c>
      <c r="E50" s="838" t="s">
        <v>356</v>
      </c>
      <c r="F50" s="838" t="s">
        <v>356</v>
      </c>
      <c r="G50" s="838" t="s">
        <v>356</v>
      </c>
      <c r="H50" s="838" t="s">
        <v>356</v>
      </c>
      <c r="I50" s="838" t="s">
        <v>356</v>
      </c>
      <c r="J50" s="838" t="s">
        <v>356</v>
      </c>
      <c r="K50" s="838" t="s">
        <v>356</v>
      </c>
      <c r="L50" s="838" t="s">
        <v>356</v>
      </c>
      <c r="M50" s="838" t="s">
        <v>356</v>
      </c>
      <c r="N50" s="838" t="s">
        <v>356</v>
      </c>
      <c r="O50" s="838" t="s">
        <v>356</v>
      </c>
      <c r="P50" s="838" t="s">
        <v>356</v>
      </c>
      <c r="Q50" s="838" t="s">
        <v>356</v>
      </c>
      <c r="R50" s="838" t="s">
        <v>356</v>
      </c>
      <c r="S50" s="838" t="s">
        <v>356</v>
      </c>
      <c r="T50" s="838" t="s">
        <v>356</v>
      </c>
      <c r="U50" s="838" t="s">
        <v>356</v>
      </c>
      <c r="V50" s="838" t="s">
        <v>356</v>
      </c>
      <c r="W50" s="838" t="s">
        <v>356</v>
      </c>
      <c r="X50" s="838" t="s">
        <v>356</v>
      </c>
      <c r="Y50" s="838" t="s">
        <v>356</v>
      </c>
      <c r="Z50" s="838" t="s">
        <v>356</v>
      </c>
      <c r="AA50" s="838" t="s">
        <v>356</v>
      </c>
      <c r="AB50" s="540"/>
    </row>
    <row r="51" spans="1:28">
      <c r="A51" s="131"/>
      <c r="B51" s="899" t="s">
        <v>858</v>
      </c>
      <c r="C51" s="1156" t="s">
        <v>356</v>
      </c>
      <c r="D51" s="838" t="s">
        <v>356</v>
      </c>
      <c r="E51" s="838" t="s">
        <v>356</v>
      </c>
      <c r="F51" s="838" t="s">
        <v>356</v>
      </c>
      <c r="G51" s="838" t="s">
        <v>356</v>
      </c>
      <c r="H51" s="838" t="s">
        <v>356</v>
      </c>
      <c r="I51" s="838" t="s">
        <v>356</v>
      </c>
      <c r="J51" s="838" t="s">
        <v>356</v>
      </c>
      <c r="K51" s="838" t="s">
        <v>356</v>
      </c>
      <c r="L51" s="838" t="s">
        <v>356</v>
      </c>
      <c r="M51" s="838" t="s">
        <v>356</v>
      </c>
      <c r="N51" s="838" t="s">
        <v>356</v>
      </c>
      <c r="O51" s="838" t="s">
        <v>356</v>
      </c>
      <c r="P51" s="838" t="s">
        <v>356</v>
      </c>
      <c r="Q51" s="838" t="s">
        <v>356</v>
      </c>
      <c r="R51" s="838" t="s">
        <v>356</v>
      </c>
      <c r="S51" s="838" t="s">
        <v>356</v>
      </c>
      <c r="T51" s="838" t="s">
        <v>356</v>
      </c>
      <c r="U51" s="838" t="s">
        <v>356</v>
      </c>
      <c r="V51" s="838" t="s">
        <v>356</v>
      </c>
      <c r="W51" s="838" t="s">
        <v>356</v>
      </c>
      <c r="X51" s="838" t="s">
        <v>356</v>
      </c>
      <c r="Y51" s="838" t="s">
        <v>356</v>
      </c>
      <c r="Z51" s="838" t="s">
        <v>356</v>
      </c>
      <c r="AA51" s="838" t="s">
        <v>356</v>
      </c>
      <c r="AB51" s="540"/>
    </row>
    <row r="52" spans="1:28">
      <c r="A52" s="131"/>
      <c r="B52" s="899" t="s">
        <v>859</v>
      </c>
      <c r="C52" s="1156" t="s">
        <v>356</v>
      </c>
      <c r="D52" s="838" t="s">
        <v>356</v>
      </c>
      <c r="E52" s="838" t="s">
        <v>356</v>
      </c>
      <c r="F52" s="838" t="s">
        <v>356</v>
      </c>
      <c r="G52" s="838" t="s">
        <v>356</v>
      </c>
      <c r="H52" s="838" t="s">
        <v>356</v>
      </c>
      <c r="I52" s="838" t="s">
        <v>356</v>
      </c>
      <c r="J52" s="838" t="s">
        <v>356</v>
      </c>
      <c r="K52" s="838" t="s">
        <v>356</v>
      </c>
      <c r="L52" s="838" t="s">
        <v>356</v>
      </c>
      <c r="M52" s="838" t="s">
        <v>356</v>
      </c>
      <c r="N52" s="838" t="s">
        <v>356</v>
      </c>
      <c r="O52" s="838" t="s">
        <v>356</v>
      </c>
      <c r="P52" s="838" t="s">
        <v>356</v>
      </c>
      <c r="Q52" s="838" t="s">
        <v>356</v>
      </c>
      <c r="R52" s="838" t="s">
        <v>356</v>
      </c>
      <c r="S52" s="838" t="s">
        <v>356</v>
      </c>
      <c r="T52" s="838" t="s">
        <v>356</v>
      </c>
      <c r="U52" s="838" t="s">
        <v>356</v>
      </c>
      <c r="V52" s="838" t="s">
        <v>356</v>
      </c>
      <c r="W52" s="838" t="s">
        <v>356</v>
      </c>
      <c r="X52" s="838" t="s">
        <v>356</v>
      </c>
      <c r="Y52" s="838" t="s">
        <v>356</v>
      </c>
      <c r="Z52" s="838" t="s">
        <v>356</v>
      </c>
      <c r="AA52" s="838" t="s">
        <v>356</v>
      </c>
      <c r="AB52" s="540"/>
    </row>
    <row r="53" spans="1:28">
      <c r="A53" s="131"/>
      <c r="B53" s="898" t="s">
        <v>860</v>
      </c>
      <c r="C53" s="1156" t="s">
        <v>356</v>
      </c>
      <c r="D53" s="838" t="s">
        <v>356</v>
      </c>
      <c r="E53" s="838" t="s">
        <v>356</v>
      </c>
      <c r="F53" s="838" t="s">
        <v>356</v>
      </c>
      <c r="G53" s="838" t="s">
        <v>356</v>
      </c>
      <c r="H53" s="838" t="s">
        <v>356</v>
      </c>
      <c r="I53" s="838" t="s">
        <v>356</v>
      </c>
      <c r="J53" s="838" t="s">
        <v>356</v>
      </c>
      <c r="K53" s="838" t="s">
        <v>356</v>
      </c>
      <c r="L53" s="838" t="s">
        <v>356</v>
      </c>
      <c r="M53" s="838" t="s">
        <v>356</v>
      </c>
      <c r="N53" s="838" t="s">
        <v>356</v>
      </c>
      <c r="O53" s="838" t="s">
        <v>356</v>
      </c>
      <c r="P53" s="838" t="s">
        <v>356</v>
      </c>
      <c r="Q53" s="838" t="s">
        <v>356</v>
      </c>
      <c r="R53" s="838" t="s">
        <v>356</v>
      </c>
      <c r="S53" s="838" t="s">
        <v>356</v>
      </c>
      <c r="T53" s="838" t="s">
        <v>356</v>
      </c>
      <c r="U53" s="838" t="s">
        <v>356</v>
      </c>
      <c r="V53" s="838" t="s">
        <v>356</v>
      </c>
      <c r="W53" s="838" t="s">
        <v>356</v>
      </c>
      <c r="X53" s="838" t="s">
        <v>356</v>
      </c>
      <c r="Y53" s="838" t="s">
        <v>356</v>
      </c>
      <c r="Z53" s="838" t="s">
        <v>356</v>
      </c>
      <c r="AA53" s="838" t="s">
        <v>356</v>
      </c>
      <c r="AB53" s="540"/>
    </row>
    <row r="54" spans="1:28">
      <c r="A54" s="131"/>
      <c r="B54" s="899" t="s">
        <v>861</v>
      </c>
      <c r="C54" s="1156" t="s">
        <v>356</v>
      </c>
      <c r="D54" s="838" t="s">
        <v>356</v>
      </c>
      <c r="E54" s="838" t="s">
        <v>356</v>
      </c>
      <c r="F54" s="838" t="s">
        <v>356</v>
      </c>
      <c r="G54" s="838" t="s">
        <v>356</v>
      </c>
      <c r="H54" s="838" t="s">
        <v>356</v>
      </c>
      <c r="I54" s="838" t="s">
        <v>356</v>
      </c>
      <c r="J54" s="838" t="s">
        <v>356</v>
      </c>
      <c r="K54" s="838" t="s">
        <v>356</v>
      </c>
      <c r="L54" s="838" t="s">
        <v>356</v>
      </c>
      <c r="M54" s="838" t="s">
        <v>356</v>
      </c>
      <c r="N54" s="838" t="s">
        <v>356</v>
      </c>
      <c r="O54" s="838" t="s">
        <v>356</v>
      </c>
      <c r="P54" s="838" t="s">
        <v>356</v>
      </c>
      <c r="Q54" s="838" t="s">
        <v>356</v>
      </c>
      <c r="R54" s="838" t="s">
        <v>356</v>
      </c>
      <c r="S54" s="838" t="s">
        <v>356</v>
      </c>
      <c r="T54" s="838" t="s">
        <v>356</v>
      </c>
      <c r="U54" s="838" t="s">
        <v>356</v>
      </c>
      <c r="V54" s="838" t="s">
        <v>356</v>
      </c>
      <c r="W54" s="838" t="s">
        <v>356</v>
      </c>
      <c r="X54" s="838" t="s">
        <v>356</v>
      </c>
      <c r="Y54" s="838" t="s">
        <v>356</v>
      </c>
      <c r="Z54" s="838" t="s">
        <v>356</v>
      </c>
      <c r="AA54" s="838" t="s">
        <v>356</v>
      </c>
      <c r="AB54" s="540"/>
    </row>
    <row r="55" spans="1:28">
      <c r="A55" s="131"/>
      <c r="B55" s="899" t="s">
        <v>862</v>
      </c>
      <c r="C55" s="1156" t="s">
        <v>356</v>
      </c>
      <c r="D55" s="838" t="s">
        <v>356</v>
      </c>
      <c r="E55" s="838" t="s">
        <v>356</v>
      </c>
      <c r="F55" s="838" t="s">
        <v>356</v>
      </c>
      <c r="G55" s="838" t="s">
        <v>356</v>
      </c>
      <c r="H55" s="838" t="s">
        <v>356</v>
      </c>
      <c r="I55" s="838" t="s">
        <v>356</v>
      </c>
      <c r="J55" s="838" t="s">
        <v>356</v>
      </c>
      <c r="K55" s="838" t="s">
        <v>356</v>
      </c>
      <c r="L55" s="838" t="s">
        <v>356</v>
      </c>
      <c r="M55" s="838" t="s">
        <v>356</v>
      </c>
      <c r="N55" s="838" t="s">
        <v>356</v>
      </c>
      <c r="O55" s="838" t="s">
        <v>356</v>
      </c>
      <c r="P55" s="838" t="s">
        <v>356</v>
      </c>
      <c r="Q55" s="838" t="s">
        <v>356</v>
      </c>
      <c r="R55" s="838" t="s">
        <v>356</v>
      </c>
      <c r="S55" s="838" t="s">
        <v>356</v>
      </c>
      <c r="T55" s="838" t="s">
        <v>356</v>
      </c>
      <c r="U55" s="838" t="s">
        <v>356</v>
      </c>
      <c r="V55" s="838" t="s">
        <v>356</v>
      </c>
      <c r="W55" s="838" t="s">
        <v>356</v>
      </c>
      <c r="X55" s="838" t="s">
        <v>356</v>
      </c>
      <c r="Y55" s="838" t="s">
        <v>356</v>
      </c>
      <c r="Z55" s="838" t="s">
        <v>356</v>
      </c>
      <c r="AA55" s="838" t="s">
        <v>356</v>
      </c>
      <c r="AB55" s="540"/>
    </row>
    <row r="56" spans="1:28">
      <c r="A56" s="538"/>
      <c r="B56" s="895" t="s">
        <v>1404</v>
      </c>
      <c r="C56" s="1156">
        <v>15783.1211</v>
      </c>
      <c r="D56" s="838">
        <v>15789.111499999999</v>
      </c>
      <c r="E56" s="838">
        <v>16772.922599999998</v>
      </c>
      <c r="F56" s="838">
        <v>16621.038800000002</v>
      </c>
      <c r="G56" s="838">
        <v>16155.354799999999</v>
      </c>
      <c r="H56" s="838">
        <v>14985</v>
      </c>
      <c r="I56" s="838">
        <v>16108.061099999999</v>
      </c>
      <c r="J56" s="838">
        <v>16196.507299999999</v>
      </c>
      <c r="K56" s="838">
        <v>15948.31</v>
      </c>
      <c r="L56" s="838">
        <v>16635.1682</v>
      </c>
      <c r="M56" s="838">
        <v>14982.2194</v>
      </c>
      <c r="N56" s="838">
        <v>14075.2952</v>
      </c>
      <c r="O56" s="838">
        <v>14578.9313</v>
      </c>
      <c r="P56" s="838">
        <v>15461.043300000001</v>
      </c>
      <c r="Q56" s="838">
        <v>15019.9076</v>
      </c>
      <c r="R56" s="838">
        <v>14468.327600000001</v>
      </c>
      <c r="S56" s="838">
        <v>15943.4247</v>
      </c>
      <c r="T56" s="838">
        <v>14978.780500000001</v>
      </c>
      <c r="U56" s="838">
        <v>15039.6777</v>
      </c>
      <c r="V56" s="838">
        <v>15152.0036</v>
      </c>
      <c r="W56" s="838">
        <v>14683.997399999998</v>
      </c>
      <c r="X56" s="838">
        <v>15000.314499999999</v>
      </c>
      <c r="Y56" s="838">
        <v>14728.467000000001</v>
      </c>
      <c r="Z56" s="838">
        <v>15586.499599999999</v>
      </c>
      <c r="AA56" s="838">
        <v>202.9084</v>
      </c>
      <c r="AB56" s="540"/>
    </row>
    <row r="57" spans="1:28" s="551" customFormat="1">
      <c r="A57" s="549"/>
      <c r="B57" s="897" t="s">
        <v>1405</v>
      </c>
      <c r="C57" s="1156">
        <v>15783.1211</v>
      </c>
      <c r="D57" s="838">
        <v>15789.111499999999</v>
      </c>
      <c r="E57" s="838">
        <v>16772.922599999998</v>
      </c>
      <c r="F57" s="838">
        <v>16621.038800000002</v>
      </c>
      <c r="G57" s="838">
        <v>16155.354799999999</v>
      </c>
      <c r="H57" s="838">
        <v>14985</v>
      </c>
      <c r="I57" s="838">
        <v>16108.061099999999</v>
      </c>
      <c r="J57" s="838">
        <v>16196.507299999999</v>
      </c>
      <c r="K57" s="838">
        <v>15948.31</v>
      </c>
      <c r="L57" s="838">
        <v>16635.1682</v>
      </c>
      <c r="M57" s="838">
        <v>14982.2194</v>
      </c>
      <c r="N57" s="838">
        <v>14075.2952</v>
      </c>
      <c r="O57" s="838">
        <v>14578.9313</v>
      </c>
      <c r="P57" s="838">
        <v>15461.043300000001</v>
      </c>
      <c r="Q57" s="838">
        <v>15019.9076</v>
      </c>
      <c r="R57" s="838">
        <v>14468.327600000001</v>
      </c>
      <c r="S57" s="838">
        <v>15943.4247</v>
      </c>
      <c r="T57" s="838">
        <v>14978.780500000001</v>
      </c>
      <c r="U57" s="838">
        <v>15039.6777</v>
      </c>
      <c r="V57" s="838">
        <v>15152.0036</v>
      </c>
      <c r="W57" s="838">
        <v>14683.997399999998</v>
      </c>
      <c r="X57" s="838">
        <v>15000.314499999999</v>
      </c>
      <c r="Y57" s="838">
        <v>14728.467000000001</v>
      </c>
      <c r="Z57" s="838">
        <v>15586.499599999999</v>
      </c>
      <c r="AA57" s="838">
        <v>202.9084</v>
      </c>
      <c r="AB57" s="540"/>
    </row>
    <row r="58" spans="1:28" s="551" customFormat="1">
      <c r="A58" s="549"/>
      <c r="B58" s="554" t="s">
        <v>1406</v>
      </c>
      <c r="C58" s="1156">
        <v>15566.6103</v>
      </c>
      <c r="D58" s="838">
        <v>15572.763499999999</v>
      </c>
      <c r="E58" s="838">
        <v>16559.828799999999</v>
      </c>
      <c r="F58" s="838">
        <v>16408.987000000001</v>
      </c>
      <c r="G58" s="838">
        <v>15944.8439</v>
      </c>
      <c r="H58" s="838">
        <v>14776.340700000001</v>
      </c>
      <c r="I58" s="838">
        <v>15901.8601</v>
      </c>
      <c r="J58" s="838">
        <v>15992.2122</v>
      </c>
      <c r="K58" s="838">
        <v>15745.0854</v>
      </c>
      <c r="L58" s="838">
        <v>16432.812000000002</v>
      </c>
      <c r="M58" s="838">
        <v>14779.8387</v>
      </c>
      <c r="N58" s="838">
        <v>13872.6569</v>
      </c>
      <c r="O58" s="838">
        <v>14376.447200000001</v>
      </c>
      <c r="P58" s="838">
        <v>15259.689</v>
      </c>
      <c r="Q58" s="838">
        <v>14819.3704</v>
      </c>
      <c r="R58" s="838">
        <v>14268.939</v>
      </c>
      <c r="S58" s="838">
        <v>15744.414199999999</v>
      </c>
      <c r="T58" s="838">
        <v>14780.9154</v>
      </c>
      <c r="U58" s="838">
        <v>14841.709699999999</v>
      </c>
      <c r="V58" s="838">
        <v>14952.9797</v>
      </c>
      <c r="W58" s="838">
        <v>14484.580099999999</v>
      </c>
      <c r="X58" s="838">
        <v>14798.004999999999</v>
      </c>
      <c r="Y58" s="838">
        <v>14526.2166</v>
      </c>
      <c r="Z58" s="838">
        <v>15382.5525</v>
      </c>
      <c r="AA58" s="838" t="s">
        <v>358</v>
      </c>
      <c r="AB58" s="540"/>
    </row>
    <row r="59" spans="1:28">
      <c r="A59" s="538"/>
      <c r="B59" s="860" t="s">
        <v>1407</v>
      </c>
      <c r="C59" s="1156">
        <v>216.51079999999999</v>
      </c>
      <c r="D59" s="838">
        <v>216.34800000000001</v>
      </c>
      <c r="E59" s="838">
        <v>213.09379999999999</v>
      </c>
      <c r="F59" s="838">
        <v>212.05179999999999</v>
      </c>
      <c r="G59" s="838">
        <v>210.51089999999999</v>
      </c>
      <c r="H59" s="838">
        <v>208.6593</v>
      </c>
      <c r="I59" s="838">
        <v>206.20099999999999</v>
      </c>
      <c r="J59" s="838">
        <v>204.29509999999999</v>
      </c>
      <c r="K59" s="838">
        <v>203.22460000000001</v>
      </c>
      <c r="L59" s="838">
        <v>202.3562</v>
      </c>
      <c r="M59" s="838">
        <v>202.38069999999999</v>
      </c>
      <c r="N59" s="838">
        <v>202.63829999999999</v>
      </c>
      <c r="O59" s="838">
        <v>202.48410000000001</v>
      </c>
      <c r="P59" s="838">
        <v>201.35429999999999</v>
      </c>
      <c r="Q59" s="838">
        <v>200.53720000000001</v>
      </c>
      <c r="R59" s="838">
        <v>199.3886</v>
      </c>
      <c r="S59" s="838">
        <v>199.01050000000001</v>
      </c>
      <c r="T59" s="838">
        <v>197.86510000000001</v>
      </c>
      <c r="U59" s="838">
        <v>197.96799999999999</v>
      </c>
      <c r="V59" s="838">
        <v>199.0239</v>
      </c>
      <c r="W59" s="838">
        <v>199.41730000000001</v>
      </c>
      <c r="X59" s="838">
        <v>202.30950000000001</v>
      </c>
      <c r="Y59" s="838">
        <v>202.25040000000001</v>
      </c>
      <c r="Z59" s="838">
        <v>203.94710000000001</v>
      </c>
      <c r="AA59" s="838">
        <v>202.9084</v>
      </c>
      <c r="AB59" s="540"/>
    </row>
    <row r="60" spans="1:28">
      <c r="A60" s="538"/>
      <c r="B60" s="897" t="s">
        <v>1408</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38" t="s">
        <v>356</v>
      </c>
      <c r="Z60" s="838" t="s">
        <v>356</v>
      </c>
      <c r="AA60" s="838" t="s">
        <v>356</v>
      </c>
      <c r="AB60" s="540"/>
    </row>
    <row r="61" spans="1:28" s="549" customFormat="1">
      <c r="B61" s="898" t="s">
        <v>1406</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38" t="s">
        <v>356</v>
      </c>
      <c r="Z61" s="838" t="s">
        <v>356</v>
      </c>
      <c r="AA61" s="838" t="s">
        <v>356</v>
      </c>
      <c r="AB61" s="553"/>
    </row>
    <row r="62" spans="1:28" s="549" customFormat="1">
      <c r="B62" s="898" t="s">
        <v>1409</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7" t="s">
        <v>356</v>
      </c>
      <c r="Z62" s="857" t="s">
        <v>356</v>
      </c>
      <c r="AA62" s="857" t="s">
        <v>356</v>
      </c>
      <c r="AB62" s="553"/>
    </row>
    <row r="63" spans="1:28" s="549" customFormat="1" ht="14.5">
      <c r="B63" s="552" t="s">
        <v>1410</v>
      </c>
      <c r="C63" s="1157">
        <v>13519.734148</v>
      </c>
      <c r="D63" s="857">
        <v>13355.622802000002</v>
      </c>
      <c r="E63" s="857">
        <v>13328.658384</v>
      </c>
      <c r="F63" s="857">
        <v>14138.658811000001</v>
      </c>
      <c r="G63" s="857">
        <v>14175.754132999999</v>
      </c>
      <c r="H63" s="857">
        <v>12461.346774999998</v>
      </c>
      <c r="I63" s="857">
        <v>14510.704079999998</v>
      </c>
      <c r="J63" s="857">
        <v>15039.693911999999</v>
      </c>
      <c r="K63" s="857">
        <v>13795.873598999999</v>
      </c>
      <c r="L63" s="857">
        <v>14416.366585</v>
      </c>
      <c r="M63" s="857">
        <v>14838.45772</v>
      </c>
      <c r="N63" s="857">
        <v>15165.726406000002</v>
      </c>
      <c r="O63" s="857">
        <v>17339.385625999999</v>
      </c>
      <c r="P63" s="857">
        <v>17650.307053</v>
      </c>
      <c r="Q63" s="857">
        <v>16890.990231</v>
      </c>
      <c r="R63" s="857">
        <v>13796.968465000002</v>
      </c>
      <c r="S63" s="857">
        <v>15927.055785</v>
      </c>
      <c r="T63" s="857">
        <v>14022.412066999999</v>
      </c>
      <c r="U63" s="857">
        <v>12804.280178000003</v>
      </c>
      <c r="V63" s="857">
        <v>13692.334583</v>
      </c>
      <c r="W63" s="857">
        <v>14156.537984000001</v>
      </c>
      <c r="X63" s="857">
        <v>14719.855978000001</v>
      </c>
      <c r="Y63" s="857">
        <v>15308.598271999999</v>
      </c>
      <c r="Z63" s="857">
        <v>14208.650834</v>
      </c>
      <c r="AA63" s="857">
        <v>14737.711693000001</v>
      </c>
      <c r="AB63" s="553"/>
    </row>
    <row r="64" spans="1:28" s="549" customFormat="1">
      <c r="B64" s="550" t="s">
        <v>863</v>
      </c>
      <c r="C64" s="1157">
        <v>7718.3189919999986</v>
      </c>
      <c r="D64" s="856">
        <v>8257.1756320000004</v>
      </c>
      <c r="E64" s="856">
        <v>8311.3894259999997</v>
      </c>
      <c r="F64" s="856">
        <v>8960.6541699999998</v>
      </c>
      <c r="G64" s="856">
        <v>8710.0037899999988</v>
      </c>
      <c r="H64" s="856">
        <v>7880.2688699999999</v>
      </c>
      <c r="I64" s="856">
        <v>9115.9102779999994</v>
      </c>
      <c r="J64" s="856">
        <v>9106.2797310000005</v>
      </c>
      <c r="K64" s="856">
        <v>8438.9854230000001</v>
      </c>
      <c r="L64" s="856">
        <v>8576.4151110000003</v>
      </c>
      <c r="M64" s="856">
        <v>9081.4205739999998</v>
      </c>
      <c r="N64" s="856">
        <v>9556.6618060000001</v>
      </c>
      <c r="O64" s="856">
        <v>10918.193419999998</v>
      </c>
      <c r="P64" s="856">
        <v>10135.656399</v>
      </c>
      <c r="Q64" s="856">
        <v>9193.236875999999</v>
      </c>
      <c r="R64" s="856">
        <v>7528.0208689999999</v>
      </c>
      <c r="S64" s="856">
        <v>9596.014865000001</v>
      </c>
      <c r="T64" s="856">
        <v>8058.2906509999993</v>
      </c>
      <c r="U64" s="856">
        <v>7595.8238460000011</v>
      </c>
      <c r="V64" s="856">
        <v>8514.0730600000006</v>
      </c>
      <c r="W64" s="856">
        <v>8454.856576000002</v>
      </c>
      <c r="X64" s="856">
        <v>8899.9986810000009</v>
      </c>
      <c r="Y64" s="856">
        <v>9876.8163479999985</v>
      </c>
      <c r="Z64" s="856">
        <v>8269.1383089999999</v>
      </c>
      <c r="AA64" s="856">
        <v>8767.2023530000006</v>
      </c>
      <c r="AB64" s="553"/>
    </row>
    <row r="65" spans="1:28" s="549" customFormat="1">
      <c r="B65" s="554" t="s">
        <v>1395</v>
      </c>
      <c r="C65" s="1157">
        <v>1294.835435</v>
      </c>
      <c r="D65" s="857">
        <v>1684.5069720000001</v>
      </c>
      <c r="E65" s="856">
        <v>2263.2135630000002</v>
      </c>
      <c r="F65" s="856">
        <v>2007.296801</v>
      </c>
      <c r="G65" s="856">
        <v>2034.175945</v>
      </c>
      <c r="H65" s="856">
        <v>1793.9237450000001</v>
      </c>
      <c r="I65" s="856">
        <v>2074.7408399999999</v>
      </c>
      <c r="J65" s="856">
        <v>2167.8139470000001</v>
      </c>
      <c r="K65" s="856">
        <v>1752.121903</v>
      </c>
      <c r="L65" s="856">
        <v>1597.1803640000001</v>
      </c>
      <c r="M65" s="856">
        <v>2200.8507910000003</v>
      </c>
      <c r="N65" s="856">
        <v>2988.2974709999999</v>
      </c>
      <c r="O65" s="856">
        <v>3502.368915</v>
      </c>
      <c r="P65" s="856">
        <v>2759.5243399999999</v>
      </c>
      <c r="Q65" s="856">
        <v>2316.763645</v>
      </c>
      <c r="R65" s="856">
        <v>1819.268051</v>
      </c>
      <c r="S65" s="856">
        <v>1875.8559439999999</v>
      </c>
      <c r="T65" s="856">
        <v>1173.422</v>
      </c>
      <c r="U65" s="856">
        <v>1595.627945</v>
      </c>
      <c r="V65" s="856">
        <v>2044.3743789999999</v>
      </c>
      <c r="W65" s="856">
        <v>1980.973227</v>
      </c>
      <c r="X65" s="856">
        <v>2524.4297190000002</v>
      </c>
      <c r="Y65" s="856">
        <v>3204.7606809999997</v>
      </c>
      <c r="Z65" s="856">
        <v>2239.8517449999999</v>
      </c>
      <c r="AA65" s="856">
        <v>2053.0044250000001</v>
      </c>
      <c r="AB65" s="553"/>
    </row>
    <row r="66" spans="1:28" s="549" customFormat="1">
      <c r="B66" s="554" t="s">
        <v>864</v>
      </c>
      <c r="C66" s="1157">
        <v>4923.5136169999996</v>
      </c>
      <c r="D66" s="857">
        <v>5036.3131920000005</v>
      </c>
      <c r="E66" s="857">
        <v>4228.1025899999995</v>
      </c>
      <c r="F66" s="857">
        <v>5312.5526770000006</v>
      </c>
      <c r="G66" s="857">
        <v>5194.2980089999992</v>
      </c>
      <c r="H66" s="857">
        <v>4613.0442309999999</v>
      </c>
      <c r="I66" s="857">
        <v>5621.339164</v>
      </c>
      <c r="J66" s="857">
        <v>5561.9565759999996</v>
      </c>
      <c r="K66" s="857">
        <v>5279.196465</v>
      </c>
      <c r="L66" s="857">
        <v>5514.8039739999995</v>
      </c>
      <c r="M66" s="857">
        <v>5531.7689399999999</v>
      </c>
      <c r="N66" s="857">
        <v>5222.5616769999997</v>
      </c>
      <c r="O66" s="857">
        <v>6123.5463049999998</v>
      </c>
      <c r="P66" s="857">
        <v>5929.9108269999997</v>
      </c>
      <c r="Q66" s="857">
        <v>5473.3618509999997</v>
      </c>
      <c r="R66" s="857">
        <v>4391.084871</v>
      </c>
      <c r="S66" s="857">
        <v>6309.0583829999996</v>
      </c>
      <c r="T66" s="857">
        <v>5518.1059069999992</v>
      </c>
      <c r="U66" s="857">
        <v>4577.4306139999999</v>
      </c>
      <c r="V66" s="857">
        <v>5031.3765490000005</v>
      </c>
      <c r="W66" s="857">
        <v>4911.0283850000005</v>
      </c>
      <c r="X66" s="857">
        <v>4852.220104</v>
      </c>
      <c r="Y66" s="857">
        <v>4954.8532829999995</v>
      </c>
      <c r="Z66" s="857">
        <v>4451.6552099999999</v>
      </c>
      <c r="AA66" s="857">
        <v>5203.7938940000004</v>
      </c>
      <c r="AB66" s="553"/>
    </row>
    <row r="67" spans="1:28" s="549" customFormat="1">
      <c r="B67" s="555" t="s">
        <v>835</v>
      </c>
      <c r="C67" s="1157">
        <v>4430.892648</v>
      </c>
      <c r="D67" s="856">
        <v>4634.0221609999999</v>
      </c>
      <c r="E67" s="856">
        <v>3665.3013730000002</v>
      </c>
      <c r="F67" s="856">
        <v>4664.8540760000005</v>
      </c>
      <c r="G67" s="856">
        <v>4452.0269929999995</v>
      </c>
      <c r="H67" s="856">
        <v>3778.7555649999999</v>
      </c>
      <c r="I67" s="856">
        <v>4872.0059440000005</v>
      </c>
      <c r="J67" s="856">
        <v>4279.2692719999995</v>
      </c>
      <c r="K67" s="856">
        <v>4725.3008399999999</v>
      </c>
      <c r="L67" s="856">
        <v>4711.2359529999994</v>
      </c>
      <c r="M67" s="856">
        <v>4516.5097649999998</v>
      </c>
      <c r="N67" s="857">
        <v>4083.671053</v>
      </c>
      <c r="O67" s="857">
        <v>4906.5090259999997</v>
      </c>
      <c r="P67" s="857">
        <v>4587.9956419999999</v>
      </c>
      <c r="Q67" s="857">
        <v>4150.2639840000002</v>
      </c>
      <c r="R67" s="857">
        <v>3350.3900010000002</v>
      </c>
      <c r="S67" s="857">
        <v>5347.2669079999996</v>
      </c>
      <c r="T67" s="857">
        <v>4106.5821379999998</v>
      </c>
      <c r="U67" s="857">
        <v>4174.7818150000003</v>
      </c>
      <c r="V67" s="857">
        <v>4830.1699170000002</v>
      </c>
      <c r="W67" s="857">
        <v>4707.1567130000003</v>
      </c>
      <c r="X67" s="857">
        <v>4569.8725240000003</v>
      </c>
      <c r="Y67" s="857">
        <v>4837.026836</v>
      </c>
      <c r="Z67" s="857">
        <v>4182.6509290000004</v>
      </c>
      <c r="AA67" s="857">
        <v>4821.4476530000002</v>
      </c>
      <c r="AB67" s="553"/>
    </row>
    <row r="68" spans="1:28" s="549" customFormat="1">
      <c r="B68" s="555" t="s">
        <v>1397</v>
      </c>
      <c r="C68" s="1157">
        <v>492.620969</v>
      </c>
      <c r="D68" s="856">
        <v>402.29103100000003</v>
      </c>
      <c r="E68" s="856">
        <v>562.80121699999995</v>
      </c>
      <c r="F68" s="856">
        <v>647.69860100000005</v>
      </c>
      <c r="G68" s="856">
        <v>742.27101599999992</v>
      </c>
      <c r="H68" s="856">
        <v>834.28866599999992</v>
      </c>
      <c r="I68" s="856">
        <v>749.33321999999998</v>
      </c>
      <c r="J68" s="856">
        <v>1282.687304</v>
      </c>
      <c r="K68" s="856">
        <v>553.895625</v>
      </c>
      <c r="L68" s="856">
        <v>803.56802099999993</v>
      </c>
      <c r="M68" s="856">
        <v>1015.259175</v>
      </c>
      <c r="N68" s="857">
        <v>1138.8906240000001</v>
      </c>
      <c r="O68" s="857">
        <v>1217.0372790000001</v>
      </c>
      <c r="P68" s="857">
        <v>1341.9151850000001</v>
      </c>
      <c r="Q68" s="857">
        <v>1323.0978670000002</v>
      </c>
      <c r="R68" s="857">
        <v>1040.69487</v>
      </c>
      <c r="S68" s="857">
        <v>961.79147499999999</v>
      </c>
      <c r="T68" s="857">
        <v>1411.5237690000001</v>
      </c>
      <c r="U68" s="857">
        <v>402.648799</v>
      </c>
      <c r="V68" s="857">
        <v>201.20663200000001</v>
      </c>
      <c r="W68" s="857">
        <v>203.87167199999999</v>
      </c>
      <c r="X68" s="857">
        <v>282.34757999999999</v>
      </c>
      <c r="Y68" s="857">
        <v>117.826447</v>
      </c>
      <c r="Z68" s="857">
        <v>269.00428099999999</v>
      </c>
      <c r="AA68" s="857">
        <v>382.34624099999996</v>
      </c>
      <c r="AB68" s="553"/>
    </row>
    <row r="69" spans="1:28" s="549" customFormat="1">
      <c r="B69" s="554" t="s">
        <v>612</v>
      </c>
      <c r="C69" s="1157">
        <v>1499.96994</v>
      </c>
      <c r="D69" s="856">
        <v>1536.3554680000002</v>
      </c>
      <c r="E69" s="856">
        <v>1820.073273</v>
      </c>
      <c r="F69" s="856">
        <v>1640.8046919999999</v>
      </c>
      <c r="G69" s="856">
        <v>1481.5298359999999</v>
      </c>
      <c r="H69" s="856">
        <v>1473.3008940000002</v>
      </c>
      <c r="I69" s="856">
        <v>1419.8302739999999</v>
      </c>
      <c r="J69" s="856">
        <v>1376.5092080000002</v>
      </c>
      <c r="K69" s="856">
        <v>1407.6670549999999</v>
      </c>
      <c r="L69" s="856">
        <v>1464.430773</v>
      </c>
      <c r="M69" s="856">
        <v>1348.8008430000002</v>
      </c>
      <c r="N69" s="857">
        <v>1345.8026580000001</v>
      </c>
      <c r="O69" s="857">
        <v>1292.2782</v>
      </c>
      <c r="P69" s="857">
        <v>1446.2212320000001</v>
      </c>
      <c r="Q69" s="857">
        <v>1403.1113799999998</v>
      </c>
      <c r="R69" s="857">
        <v>1317.6679469999999</v>
      </c>
      <c r="S69" s="857">
        <v>1411.1005379999999</v>
      </c>
      <c r="T69" s="857">
        <v>1366.7627439999999</v>
      </c>
      <c r="U69" s="857">
        <v>1422.7652869999999</v>
      </c>
      <c r="V69" s="857">
        <v>1438.322132</v>
      </c>
      <c r="W69" s="857">
        <v>1562.8549639999999</v>
      </c>
      <c r="X69" s="857">
        <v>1523.3488580000001</v>
      </c>
      <c r="Y69" s="857">
        <v>1717.2023840000002</v>
      </c>
      <c r="Z69" s="857">
        <v>1577.6313540000001</v>
      </c>
      <c r="AA69" s="857">
        <v>1510.4040339999999</v>
      </c>
      <c r="AB69" s="553"/>
    </row>
    <row r="70" spans="1:28" s="549" customFormat="1">
      <c r="B70" s="550" t="s">
        <v>1411</v>
      </c>
      <c r="C70" s="1157">
        <v>3344.8304469999998</v>
      </c>
      <c r="D70" s="856">
        <v>2917.4459900000002</v>
      </c>
      <c r="E70" s="856">
        <v>3023.432245</v>
      </c>
      <c r="F70" s="856">
        <v>2753.7564670000002</v>
      </c>
      <c r="G70" s="856">
        <v>3125.4733569999999</v>
      </c>
      <c r="H70" s="856">
        <v>2570.0735319999994</v>
      </c>
      <c r="I70" s="856">
        <v>3194.4238940000005</v>
      </c>
      <c r="J70" s="856">
        <v>3825.7583549999999</v>
      </c>
      <c r="K70" s="856">
        <v>3430.9931349999997</v>
      </c>
      <c r="L70" s="856">
        <v>3778.0653509999997</v>
      </c>
      <c r="M70" s="856">
        <v>3543.9077219999995</v>
      </c>
      <c r="N70" s="857">
        <v>3362.5135250000003</v>
      </c>
      <c r="O70" s="857">
        <v>4080.5463650000002</v>
      </c>
      <c r="P70" s="857">
        <v>4318.5091070000008</v>
      </c>
      <c r="Q70" s="857">
        <v>4681.8044400000008</v>
      </c>
      <c r="R70" s="857">
        <v>3462.0699400000003</v>
      </c>
      <c r="S70" s="857">
        <v>3802.870512</v>
      </c>
      <c r="T70" s="857">
        <v>3551.6569930000001</v>
      </c>
      <c r="U70" s="857">
        <v>2742.1217609999999</v>
      </c>
      <c r="V70" s="857">
        <v>2802.712047</v>
      </c>
      <c r="W70" s="857">
        <v>3184.4943579999999</v>
      </c>
      <c r="X70" s="857">
        <v>3368.5878600000005</v>
      </c>
      <c r="Y70" s="857">
        <v>2874.1409249999997</v>
      </c>
      <c r="Z70" s="857">
        <v>3064.7730109999998</v>
      </c>
      <c r="AA70" s="857">
        <v>3253.4780249999999</v>
      </c>
      <c r="AB70" s="553"/>
    </row>
    <row r="71" spans="1:28" s="549" customFormat="1">
      <c r="B71" s="554" t="s">
        <v>1412</v>
      </c>
      <c r="C71" s="1157">
        <v>1607.182472</v>
      </c>
      <c r="D71" s="856">
        <v>1304.7364250000001</v>
      </c>
      <c r="E71" s="856">
        <v>1529.468265</v>
      </c>
      <c r="F71" s="856">
        <v>1162.30117</v>
      </c>
      <c r="G71" s="856">
        <v>1370.2744890000001</v>
      </c>
      <c r="H71" s="856">
        <v>1163.3237329999999</v>
      </c>
      <c r="I71" s="856">
        <v>1589.1440190000001</v>
      </c>
      <c r="J71" s="856">
        <v>2322.0574860000002</v>
      </c>
      <c r="K71" s="856">
        <v>2012.5551229999999</v>
      </c>
      <c r="L71" s="856">
        <v>2258.580508</v>
      </c>
      <c r="M71" s="856">
        <v>1931.457195</v>
      </c>
      <c r="N71" s="857">
        <v>2123.945455</v>
      </c>
      <c r="O71" s="857">
        <v>2660.4587470000001</v>
      </c>
      <c r="P71" s="857">
        <v>2922.4148190000001</v>
      </c>
      <c r="Q71" s="857">
        <v>2999.7672030000003</v>
      </c>
      <c r="R71" s="857">
        <v>2403.8006370000003</v>
      </c>
      <c r="S71" s="857">
        <v>2559.3555310000002</v>
      </c>
      <c r="T71" s="857">
        <v>2195.6740399999999</v>
      </c>
      <c r="U71" s="857">
        <v>1758.4877530000001</v>
      </c>
      <c r="V71" s="857">
        <v>1778.5642790000002</v>
      </c>
      <c r="W71" s="857">
        <v>1738.696224</v>
      </c>
      <c r="X71" s="857">
        <v>2164.3020999999999</v>
      </c>
      <c r="Y71" s="857">
        <v>1521.0858089999999</v>
      </c>
      <c r="Z71" s="857">
        <v>1248.4702450000002</v>
      </c>
      <c r="AA71" s="857">
        <v>1440.2919399999998</v>
      </c>
      <c r="AB71" s="553"/>
    </row>
    <row r="72" spans="1:28" s="549" customFormat="1">
      <c r="B72" s="554" t="s">
        <v>1413</v>
      </c>
      <c r="C72" s="1157">
        <v>802.340101</v>
      </c>
      <c r="D72" s="856">
        <v>841.97084299999995</v>
      </c>
      <c r="E72" s="856">
        <v>794.79652399999998</v>
      </c>
      <c r="F72" s="856">
        <v>715.16829900000005</v>
      </c>
      <c r="G72" s="856">
        <v>941.06637799999999</v>
      </c>
      <c r="H72" s="856">
        <v>684.54272400000002</v>
      </c>
      <c r="I72" s="856">
        <v>896.36862499999995</v>
      </c>
      <c r="J72" s="856">
        <v>711.13128599999993</v>
      </c>
      <c r="K72" s="856">
        <v>634.77415500000006</v>
      </c>
      <c r="L72" s="856">
        <v>587.17963899999995</v>
      </c>
      <c r="M72" s="856">
        <v>774.37320699999998</v>
      </c>
      <c r="N72" s="857">
        <v>483.89063400000003</v>
      </c>
      <c r="O72" s="857">
        <v>541.12912199999994</v>
      </c>
      <c r="P72" s="857">
        <v>554.544353</v>
      </c>
      <c r="Q72" s="857">
        <v>879.87818400000003</v>
      </c>
      <c r="R72" s="857">
        <v>387.82875100000001</v>
      </c>
      <c r="S72" s="857">
        <v>495.24438099999998</v>
      </c>
      <c r="T72" s="857">
        <v>633.28365100000008</v>
      </c>
      <c r="U72" s="857">
        <v>313.64147699999995</v>
      </c>
      <c r="V72" s="857">
        <v>406.44932</v>
      </c>
      <c r="W72" s="857">
        <v>765.02177500000005</v>
      </c>
      <c r="X72" s="857">
        <v>577.43479600000001</v>
      </c>
      <c r="Y72" s="857">
        <v>567.73587699999996</v>
      </c>
      <c r="Z72" s="857">
        <v>1132.691998</v>
      </c>
      <c r="AA72" s="857">
        <v>1036.084787</v>
      </c>
      <c r="AB72" s="553"/>
    </row>
    <row r="73" spans="1:28" s="549" customFormat="1">
      <c r="B73" s="555" t="s">
        <v>1414</v>
      </c>
      <c r="C73" s="1157">
        <v>455.00660600000003</v>
      </c>
      <c r="D73" s="856">
        <v>509.330871</v>
      </c>
      <c r="E73" s="856">
        <v>421.25486899999999</v>
      </c>
      <c r="F73" s="856">
        <v>446.76295600000003</v>
      </c>
      <c r="G73" s="856">
        <v>530.36462300000005</v>
      </c>
      <c r="H73" s="856">
        <v>380.568085</v>
      </c>
      <c r="I73" s="856">
        <v>562.87055500000008</v>
      </c>
      <c r="J73" s="856">
        <v>400.97227399999997</v>
      </c>
      <c r="K73" s="856">
        <v>388.50089600000001</v>
      </c>
      <c r="L73" s="856">
        <v>303.56859000000003</v>
      </c>
      <c r="M73" s="856">
        <v>511.84378600000002</v>
      </c>
      <c r="N73" s="857">
        <v>331.28313500000002</v>
      </c>
      <c r="O73" s="857">
        <v>349.88445899999999</v>
      </c>
      <c r="P73" s="857">
        <v>216.68422700000002</v>
      </c>
      <c r="Q73" s="857">
        <v>553.38515700000005</v>
      </c>
      <c r="R73" s="857">
        <v>151.507307</v>
      </c>
      <c r="S73" s="857">
        <v>281.683267</v>
      </c>
      <c r="T73" s="857">
        <v>415.95723300000003</v>
      </c>
      <c r="U73" s="857">
        <v>206.83539499999998</v>
      </c>
      <c r="V73" s="857">
        <v>335.55578700000001</v>
      </c>
      <c r="W73" s="857">
        <v>650.24655099999995</v>
      </c>
      <c r="X73" s="857">
        <v>466.65385800000001</v>
      </c>
      <c r="Y73" s="857">
        <v>483.11837600000001</v>
      </c>
      <c r="Z73" s="857">
        <v>1050.2311119999999</v>
      </c>
      <c r="AA73" s="857">
        <v>931.12835199999995</v>
      </c>
      <c r="AB73" s="553"/>
    </row>
    <row r="74" spans="1:28" s="549" customFormat="1">
      <c r="B74" s="555" t="s">
        <v>1415</v>
      </c>
      <c r="C74" s="1157">
        <v>347.33349499999997</v>
      </c>
      <c r="D74" s="856">
        <v>332.639972</v>
      </c>
      <c r="E74" s="856">
        <v>373.54165500000005</v>
      </c>
      <c r="F74" s="856">
        <v>268.40534300000002</v>
      </c>
      <c r="G74" s="856">
        <v>410.70175499999999</v>
      </c>
      <c r="H74" s="856">
        <v>303.97463900000002</v>
      </c>
      <c r="I74" s="856">
        <v>333.49806999999998</v>
      </c>
      <c r="J74" s="856">
        <v>310.15901199999996</v>
      </c>
      <c r="K74" s="856">
        <v>246.273259</v>
      </c>
      <c r="L74" s="856">
        <v>283.61104899999998</v>
      </c>
      <c r="M74" s="856">
        <v>262.52942099999996</v>
      </c>
      <c r="N74" s="857">
        <v>152.60749900000002</v>
      </c>
      <c r="O74" s="857">
        <v>191.244663</v>
      </c>
      <c r="P74" s="857">
        <v>337.86012599999998</v>
      </c>
      <c r="Q74" s="857">
        <v>326.49302699999998</v>
      </c>
      <c r="R74" s="857">
        <v>236.32144399999999</v>
      </c>
      <c r="S74" s="857">
        <v>213.561114</v>
      </c>
      <c r="T74" s="857">
        <v>217.32641800000002</v>
      </c>
      <c r="U74" s="857">
        <v>106.80608199999999</v>
      </c>
      <c r="V74" s="857">
        <v>70.893532999999991</v>
      </c>
      <c r="W74" s="857">
        <v>114.77522400000001</v>
      </c>
      <c r="X74" s="857">
        <v>110.78093799999999</v>
      </c>
      <c r="Y74" s="857">
        <v>84.617501000000004</v>
      </c>
      <c r="Z74" s="857">
        <v>82.460886000000002</v>
      </c>
      <c r="AA74" s="857">
        <v>104.956435</v>
      </c>
      <c r="AB74" s="553"/>
    </row>
    <row r="75" spans="1:28" s="549" customFormat="1">
      <c r="B75" s="554" t="s">
        <v>612</v>
      </c>
      <c r="C75" s="1157">
        <v>935.30787399999997</v>
      </c>
      <c r="D75" s="856">
        <v>770.73872199999994</v>
      </c>
      <c r="E75" s="856">
        <v>699.16745600000002</v>
      </c>
      <c r="F75" s="856">
        <v>876.28699800000004</v>
      </c>
      <c r="G75" s="856">
        <v>814.13248999999996</v>
      </c>
      <c r="H75" s="856">
        <v>722.20707499999992</v>
      </c>
      <c r="I75" s="856">
        <v>708.91125</v>
      </c>
      <c r="J75" s="856">
        <v>792.56958299999997</v>
      </c>
      <c r="K75" s="856">
        <v>783.66385700000001</v>
      </c>
      <c r="L75" s="856">
        <v>932.305204</v>
      </c>
      <c r="M75" s="856">
        <v>838.07731999999999</v>
      </c>
      <c r="N75" s="857">
        <v>754.67743599999994</v>
      </c>
      <c r="O75" s="857">
        <v>878.95849600000008</v>
      </c>
      <c r="P75" s="857">
        <v>841.549935</v>
      </c>
      <c r="Q75" s="857">
        <v>802.15905299999997</v>
      </c>
      <c r="R75" s="857">
        <v>670.44055200000003</v>
      </c>
      <c r="S75" s="857">
        <v>748.27059999999994</v>
      </c>
      <c r="T75" s="857">
        <v>722.69930199999999</v>
      </c>
      <c r="U75" s="857">
        <v>669.99253099999999</v>
      </c>
      <c r="V75" s="857">
        <v>617.69844799999998</v>
      </c>
      <c r="W75" s="857">
        <v>680.77635900000007</v>
      </c>
      <c r="X75" s="857">
        <v>626.85096400000009</v>
      </c>
      <c r="Y75" s="857">
        <v>785.31923899999992</v>
      </c>
      <c r="Z75" s="857">
        <v>683.61076800000001</v>
      </c>
      <c r="AA75" s="857">
        <v>777.10129799999993</v>
      </c>
      <c r="AB75" s="553"/>
    </row>
    <row r="76" spans="1:28" s="549" customFormat="1">
      <c r="B76" s="550" t="s">
        <v>1416</v>
      </c>
      <c r="C76" s="1157">
        <v>2456.5847089999997</v>
      </c>
      <c r="D76" s="856">
        <v>2181.0011800000002</v>
      </c>
      <c r="E76" s="856">
        <v>1993.8367129999999</v>
      </c>
      <c r="F76" s="856">
        <v>2420.5221740000002</v>
      </c>
      <c r="G76" s="856">
        <v>2332.1159860000002</v>
      </c>
      <c r="H76" s="856">
        <v>2003.7753730000002</v>
      </c>
      <c r="I76" s="856">
        <v>2188.1499079999999</v>
      </c>
      <c r="J76" s="856">
        <v>2081.480826</v>
      </c>
      <c r="K76" s="856">
        <v>1855.934041</v>
      </c>
      <c r="L76" s="856">
        <v>1964.4301229999999</v>
      </c>
      <c r="M76" s="856">
        <v>2080.5364239999994</v>
      </c>
      <c r="N76" s="857">
        <v>2164.8070750000002</v>
      </c>
      <c r="O76" s="857">
        <v>2308.6418410000001</v>
      </c>
      <c r="P76" s="857">
        <v>3093.7715470000003</v>
      </c>
      <c r="Q76" s="857">
        <v>2895.475915</v>
      </c>
      <c r="R76" s="857">
        <v>2634.633656</v>
      </c>
      <c r="S76" s="857">
        <v>2330.0654079999999</v>
      </c>
      <c r="T76" s="857">
        <v>2361.5794230000001</v>
      </c>
      <c r="U76" s="857">
        <v>2398.616571</v>
      </c>
      <c r="V76" s="857">
        <v>2143.3714760000003</v>
      </c>
      <c r="W76" s="857">
        <v>2204.2710499999998</v>
      </c>
      <c r="X76" s="857">
        <v>2125.4544369999999</v>
      </c>
      <c r="Y76" s="857">
        <v>2321.0669989999997</v>
      </c>
      <c r="Z76" s="857">
        <v>2153.4483799999998</v>
      </c>
      <c r="AA76" s="857">
        <v>2280.5918830000001</v>
      </c>
      <c r="AB76" s="553"/>
    </row>
    <row r="77" spans="1:28" s="549" customFormat="1">
      <c r="B77" s="554" t="s">
        <v>1412</v>
      </c>
      <c r="C77" s="1157">
        <v>131.923114</v>
      </c>
      <c r="D77" s="856">
        <v>108.33489599999999</v>
      </c>
      <c r="E77" s="856">
        <v>104.46655199999999</v>
      </c>
      <c r="F77" s="856">
        <v>113.470372</v>
      </c>
      <c r="G77" s="856">
        <v>119.61905299999999</v>
      </c>
      <c r="H77" s="856">
        <v>120.895267</v>
      </c>
      <c r="I77" s="856">
        <v>143.41342600000002</v>
      </c>
      <c r="J77" s="856">
        <v>136.88863899999998</v>
      </c>
      <c r="K77" s="856">
        <v>126.51007300000001</v>
      </c>
      <c r="L77" s="856">
        <v>158.75948099999999</v>
      </c>
      <c r="M77" s="856">
        <v>177.114856</v>
      </c>
      <c r="N77" s="857">
        <v>132.46040500000001</v>
      </c>
      <c r="O77" s="857">
        <v>143.18817899999999</v>
      </c>
      <c r="P77" s="857">
        <v>158.02863699999997</v>
      </c>
      <c r="Q77" s="857">
        <v>153.08029500000001</v>
      </c>
      <c r="R77" s="857">
        <v>261.09950700000002</v>
      </c>
      <c r="S77" s="857">
        <v>219.053472</v>
      </c>
      <c r="T77" s="857">
        <v>176.21841899999998</v>
      </c>
      <c r="U77" s="857">
        <v>184.650139</v>
      </c>
      <c r="V77" s="857">
        <v>179.34754500000003</v>
      </c>
      <c r="W77" s="857">
        <v>188.56009899999998</v>
      </c>
      <c r="X77" s="857">
        <v>207.70265599999999</v>
      </c>
      <c r="Y77" s="857">
        <v>207.57412400000001</v>
      </c>
      <c r="Z77" s="857">
        <v>187.85981700000002</v>
      </c>
      <c r="AA77" s="857">
        <v>183.85499799999999</v>
      </c>
      <c r="AB77" s="553"/>
    </row>
    <row r="78" spans="1:28" s="549" customFormat="1" ht="12.65" customHeight="1">
      <c r="A78" s="556"/>
      <c r="B78" s="554" t="s">
        <v>1413</v>
      </c>
      <c r="C78" s="1157">
        <v>710.78948000000003</v>
      </c>
      <c r="D78" s="856">
        <v>710.957086</v>
      </c>
      <c r="E78" s="856">
        <v>601.04061300000001</v>
      </c>
      <c r="F78" s="856">
        <v>717.39778999999999</v>
      </c>
      <c r="G78" s="856">
        <v>697.64631499999996</v>
      </c>
      <c r="H78" s="856">
        <v>763.42848100000003</v>
      </c>
      <c r="I78" s="856">
        <v>747.25561400000004</v>
      </c>
      <c r="J78" s="856">
        <v>740.31906400000003</v>
      </c>
      <c r="K78" s="856">
        <v>661.60957599999995</v>
      </c>
      <c r="L78" s="856">
        <v>738.54106999999999</v>
      </c>
      <c r="M78" s="856">
        <v>948.67569399999991</v>
      </c>
      <c r="N78" s="857">
        <v>994.2994369999999</v>
      </c>
      <c r="O78" s="857">
        <v>982.93022800000006</v>
      </c>
      <c r="P78" s="857">
        <v>1756.7348980000002</v>
      </c>
      <c r="Q78" s="857">
        <v>1615.6226489999999</v>
      </c>
      <c r="R78" s="857">
        <v>1218.8775579999999</v>
      </c>
      <c r="S78" s="857">
        <v>893.21904599999993</v>
      </c>
      <c r="T78" s="857">
        <v>987.77694099999997</v>
      </c>
      <c r="U78" s="857">
        <v>994.52573499999994</v>
      </c>
      <c r="V78" s="857">
        <v>825.29478600000004</v>
      </c>
      <c r="W78" s="857">
        <v>775.96920299999999</v>
      </c>
      <c r="X78" s="857">
        <v>733.63752599999998</v>
      </c>
      <c r="Y78" s="857">
        <v>888.60318599999994</v>
      </c>
      <c r="Z78" s="857">
        <v>933.33700900000008</v>
      </c>
      <c r="AA78" s="857">
        <v>1102.4753489999998</v>
      </c>
      <c r="AB78" s="553"/>
    </row>
    <row r="79" spans="1:28" s="549" customFormat="1">
      <c r="B79" s="555" t="s">
        <v>1414</v>
      </c>
      <c r="C79" s="1157">
        <v>650.67693099999997</v>
      </c>
      <c r="D79" s="856">
        <v>653.78366000000005</v>
      </c>
      <c r="E79" s="856">
        <v>535.33828300000005</v>
      </c>
      <c r="F79" s="856">
        <v>654.52959299999998</v>
      </c>
      <c r="G79" s="856">
        <v>639.828034</v>
      </c>
      <c r="H79" s="856">
        <v>704.69416899999999</v>
      </c>
      <c r="I79" s="856">
        <v>681.01748299999997</v>
      </c>
      <c r="J79" s="856">
        <v>671.30305099999998</v>
      </c>
      <c r="K79" s="856">
        <v>619.05620999999996</v>
      </c>
      <c r="L79" s="856">
        <v>681.29316599999993</v>
      </c>
      <c r="M79" s="856">
        <v>885.36950400000001</v>
      </c>
      <c r="N79" s="857">
        <v>932.72302400000001</v>
      </c>
      <c r="O79" s="857">
        <v>925.30934600000001</v>
      </c>
      <c r="P79" s="857">
        <v>1677.2198859999999</v>
      </c>
      <c r="Q79" s="857">
        <v>1451.993442</v>
      </c>
      <c r="R79" s="857">
        <v>1074.0086590000001</v>
      </c>
      <c r="S79" s="857">
        <v>718.85977600000001</v>
      </c>
      <c r="T79" s="857">
        <v>834.54597999999999</v>
      </c>
      <c r="U79" s="857">
        <v>857.46328399999993</v>
      </c>
      <c r="V79" s="857">
        <v>715.30785600000002</v>
      </c>
      <c r="W79" s="857">
        <v>674.60200300000008</v>
      </c>
      <c r="X79" s="857">
        <v>631.15934199999992</v>
      </c>
      <c r="Y79" s="857">
        <v>753.75465199999996</v>
      </c>
      <c r="Z79" s="857">
        <v>812.783952</v>
      </c>
      <c r="AA79" s="857">
        <v>965.46593799999994</v>
      </c>
      <c r="AB79" s="553"/>
    </row>
    <row r="80" spans="1:28" s="549" customFormat="1" ht="12.65" customHeight="1">
      <c r="A80" s="556"/>
      <c r="B80" s="555" t="s">
        <v>1415</v>
      </c>
      <c r="C80" s="1156">
        <v>60.112549000000001</v>
      </c>
      <c r="D80" s="838">
        <v>57.173425999999999</v>
      </c>
      <c r="E80" s="838">
        <v>65.702330000000003</v>
      </c>
      <c r="F80" s="838">
        <v>62.868197000000002</v>
      </c>
      <c r="G80" s="838">
        <v>57.818281000000006</v>
      </c>
      <c r="H80" s="838">
        <v>58.734311999999996</v>
      </c>
      <c r="I80" s="838">
        <v>66.238130999999996</v>
      </c>
      <c r="J80" s="838">
        <v>69.016013000000001</v>
      </c>
      <c r="K80" s="838">
        <v>42.553366000000004</v>
      </c>
      <c r="L80" s="838">
        <v>57.247904000000005</v>
      </c>
      <c r="M80" s="838">
        <v>63.306190000000001</v>
      </c>
      <c r="N80" s="838">
        <v>61.576413000000002</v>
      </c>
      <c r="O80" s="838">
        <v>57.620881999999995</v>
      </c>
      <c r="P80" s="838">
        <v>79.515011999999999</v>
      </c>
      <c r="Q80" s="838">
        <v>163.62920700000001</v>
      </c>
      <c r="R80" s="838">
        <v>144.868899</v>
      </c>
      <c r="S80" s="838">
        <v>174.35926999999998</v>
      </c>
      <c r="T80" s="838">
        <v>153.23096100000001</v>
      </c>
      <c r="U80" s="838">
        <v>137.06245100000001</v>
      </c>
      <c r="V80" s="838">
        <v>109.98692999999999</v>
      </c>
      <c r="W80" s="838">
        <v>101.3672</v>
      </c>
      <c r="X80" s="838">
        <v>102.478184</v>
      </c>
      <c r="Y80" s="838">
        <v>134.848534</v>
      </c>
      <c r="Z80" s="838">
        <v>120.553057</v>
      </c>
      <c r="AA80" s="838">
        <v>137.009411</v>
      </c>
      <c r="AB80" s="553"/>
    </row>
    <row r="81" spans="1:28" s="549" customFormat="1">
      <c r="B81" s="554" t="s">
        <v>612</v>
      </c>
      <c r="C81" s="1157">
        <v>1613.8721149999999</v>
      </c>
      <c r="D81" s="856">
        <v>1361.709198</v>
      </c>
      <c r="E81" s="856">
        <v>1288.3295479999999</v>
      </c>
      <c r="F81" s="856">
        <v>1589.6540120000002</v>
      </c>
      <c r="G81" s="856">
        <v>1514.8506179999999</v>
      </c>
      <c r="H81" s="856">
        <v>1119.4516249999999</v>
      </c>
      <c r="I81" s="856">
        <v>1297.4808680000001</v>
      </c>
      <c r="J81" s="856">
        <v>1204.2731229999999</v>
      </c>
      <c r="K81" s="856">
        <v>1067.814392</v>
      </c>
      <c r="L81" s="856">
        <v>1067.1295719999998</v>
      </c>
      <c r="M81" s="856">
        <v>954.74587399999996</v>
      </c>
      <c r="N81" s="857">
        <v>1038.047233</v>
      </c>
      <c r="O81" s="857">
        <v>1182.523434</v>
      </c>
      <c r="P81" s="857">
        <v>1179.008012</v>
      </c>
      <c r="Q81" s="857">
        <v>1126.7729709999999</v>
      </c>
      <c r="R81" s="857">
        <v>1154.6565909999999</v>
      </c>
      <c r="S81" s="857">
        <v>1217.7928899999999</v>
      </c>
      <c r="T81" s="857">
        <v>1197.584063</v>
      </c>
      <c r="U81" s="857">
        <v>1219.440697</v>
      </c>
      <c r="V81" s="857">
        <v>1138.729145</v>
      </c>
      <c r="W81" s="857">
        <v>1239.7417479999999</v>
      </c>
      <c r="X81" s="857">
        <v>1184.114255</v>
      </c>
      <c r="Y81" s="857">
        <v>1224.8896890000001</v>
      </c>
      <c r="Z81" s="857">
        <v>1032.2515539999999</v>
      </c>
      <c r="AA81" s="857">
        <v>994.26153599999998</v>
      </c>
      <c r="AB81" s="553"/>
    </row>
    <row r="82" spans="1:28" s="549" customFormat="1" ht="12.65" customHeight="1">
      <c r="B82" s="550" t="s">
        <v>1417</v>
      </c>
      <c r="C82" s="1157">
        <v>0</v>
      </c>
      <c r="D82" s="856">
        <v>0</v>
      </c>
      <c r="E82" s="856">
        <v>0</v>
      </c>
      <c r="F82" s="856">
        <v>3.726</v>
      </c>
      <c r="G82" s="856">
        <v>8.1609999999999996</v>
      </c>
      <c r="H82" s="856">
        <v>7.2290000000000001</v>
      </c>
      <c r="I82" s="856">
        <v>12.22</v>
      </c>
      <c r="J82" s="856">
        <v>26.175000000000001</v>
      </c>
      <c r="K82" s="856">
        <v>69.960999999999999</v>
      </c>
      <c r="L82" s="856">
        <v>97.456000000000003</v>
      </c>
      <c r="M82" s="856">
        <v>132.59299999999999</v>
      </c>
      <c r="N82" s="857">
        <v>81.744</v>
      </c>
      <c r="O82" s="857">
        <v>32.003999999999998</v>
      </c>
      <c r="P82" s="857">
        <v>102.37</v>
      </c>
      <c r="Q82" s="857">
        <v>120.473</v>
      </c>
      <c r="R82" s="857">
        <v>172.244</v>
      </c>
      <c r="S82" s="857">
        <v>198.10499999999999</v>
      </c>
      <c r="T82" s="857">
        <v>50.884999999999998</v>
      </c>
      <c r="U82" s="857">
        <v>67.718000000000004</v>
      </c>
      <c r="V82" s="857">
        <v>232.178</v>
      </c>
      <c r="W82" s="857">
        <v>312.916</v>
      </c>
      <c r="X82" s="857">
        <v>325.815</v>
      </c>
      <c r="Y82" s="857">
        <v>236.57400000000001</v>
      </c>
      <c r="Z82" s="857">
        <v>721.29113400000006</v>
      </c>
      <c r="AA82" s="857">
        <v>436.43943200000001</v>
      </c>
      <c r="AB82" s="553"/>
    </row>
    <row r="83" spans="1:28" ht="14.5">
      <c r="A83" s="538"/>
      <c r="B83" s="861" t="s">
        <v>1418</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533.91313400000001</v>
      </c>
      <c r="AA83" s="857">
        <v>294.65243199999998</v>
      </c>
      <c r="AB83" s="540"/>
    </row>
    <row r="84" spans="1:28" ht="25">
      <c r="A84" s="538"/>
      <c r="B84" s="860" t="s">
        <v>1419</v>
      </c>
      <c r="C84" s="1157">
        <v>0</v>
      </c>
      <c r="D84" s="856">
        <v>0</v>
      </c>
      <c r="E84" s="856">
        <v>0</v>
      </c>
      <c r="F84" s="856" t="s">
        <v>356</v>
      </c>
      <c r="G84" s="856" t="s">
        <v>356</v>
      </c>
      <c r="H84" s="856" t="s">
        <v>356</v>
      </c>
      <c r="I84" s="856" t="s">
        <v>356</v>
      </c>
      <c r="J84" s="856" t="s">
        <v>356</v>
      </c>
      <c r="K84" s="856" t="s">
        <v>356</v>
      </c>
      <c r="L84" s="856" t="s">
        <v>356</v>
      </c>
      <c r="M84" s="856">
        <v>132.59299999999999</v>
      </c>
      <c r="N84" s="857" t="s">
        <v>356</v>
      </c>
      <c r="O84" s="857">
        <v>32.003999999999998</v>
      </c>
      <c r="P84" s="857">
        <v>102.37</v>
      </c>
      <c r="Q84" s="857">
        <v>120.473</v>
      </c>
      <c r="R84" s="857">
        <v>172.244</v>
      </c>
      <c r="S84" s="857">
        <v>198.10499999999999</v>
      </c>
      <c r="T84" s="857">
        <v>50.884999999999998</v>
      </c>
      <c r="U84" s="857">
        <v>67.718000000000004</v>
      </c>
      <c r="V84" s="857">
        <v>232.178</v>
      </c>
      <c r="W84" s="857">
        <v>312.916</v>
      </c>
      <c r="X84" s="857">
        <v>325.815</v>
      </c>
      <c r="Y84" s="857">
        <v>236.57400000000001</v>
      </c>
      <c r="Z84" s="857">
        <v>187.37799999999999</v>
      </c>
      <c r="AA84" s="857">
        <v>141.78700000000001</v>
      </c>
      <c r="AB84" s="540"/>
    </row>
    <row r="85" spans="1:28" ht="25">
      <c r="A85" s="131"/>
      <c r="B85" s="904" t="s">
        <v>865</v>
      </c>
      <c r="C85" s="1157" t="s">
        <v>356</v>
      </c>
      <c r="D85" s="856" t="s">
        <v>356</v>
      </c>
      <c r="E85" s="856" t="s">
        <v>356</v>
      </c>
      <c r="F85" s="856" t="s">
        <v>356</v>
      </c>
      <c r="G85" s="856" t="s">
        <v>356</v>
      </c>
      <c r="H85" s="856" t="s">
        <v>356</v>
      </c>
      <c r="I85" s="856" t="s">
        <v>356</v>
      </c>
      <c r="J85" s="856" t="s">
        <v>356</v>
      </c>
      <c r="K85" s="856">
        <v>304.04599999999999</v>
      </c>
      <c r="L85" s="856" t="s">
        <v>356</v>
      </c>
      <c r="M85" s="856">
        <v>297.17700000000002</v>
      </c>
      <c r="N85" s="857">
        <v>378.02699999999999</v>
      </c>
      <c r="O85" s="857">
        <v>444.524</v>
      </c>
      <c r="P85" s="857">
        <v>628.9</v>
      </c>
      <c r="Q85" s="857">
        <v>612.23699999999997</v>
      </c>
      <c r="R85" s="857">
        <v>677.1</v>
      </c>
      <c r="S85" s="857">
        <v>688.654</v>
      </c>
      <c r="T85" s="857">
        <v>761.46400000000006</v>
      </c>
      <c r="U85" s="857">
        <v>763.15700000000004</v>
      </c>
      <c r="V85" s="857">
        <v>832.14</v>
      </c>
      <c r="W85" s="857">
        <v>725.39300000000003</v>
      </c>
      <c r="X85" s="857">
        <v>766.1</v>
      </c>
      <c r="Y85" s="857">
        <v>793.85299999999995</v>
      </c>
      <c r="Z85" s="857">
        <v>833.05100000000004</v>
      </c>
      <c r="AA85" s="857">
        <v>831.23099999999999</v>
      </c>
      <c r="AB85" s="540"/>
    </row>
    <row r="86" spans="1:28" ht="14.5">
      <c r="A86" s="131"/>
      <c r="B86" s="895" t="s">
        <v>1420</v>
      </c>
      <c r="C86" s="1157">
        <v>20224.239470563691</v>
      </c>
      <c r="D86" s="856">
        <v>20073.586719451065</v>
      </c>
      <c r="E86" s="856">
        <v>19899.259603799157</v>
      </c>
      <c r="F86" s="856">
        <v>20760.278333418119</v>
      </c>
      <c r="G86" s="856">
        <v>21017.086911681286</v>
      </c>
      <c r="H86" s="856">
        <v>22572.190881436003</v>
      </c>
      <c r="I86" s="856">
        <v>21879.674444387998</v>
      </c>
      <c r="J86" s="856">
        <v>24956.308115884069</v>
      </c>
      <c r="K86" s="856">
        <v>20369.684580623827</v>
      </c>
      <c r="L86" s="856">
        <v>21962.583943793314</v>
      </c>
      <c r="M86" s="856">
        <v>24081.530335537136</v>
      </c>
      <c r="N86" s="856">
        <v>25312.075700000001</v>
      </c>
      <c r="O86" s="856">
        <v>26817.99</v>
      </c>
      <c r="P86" s="856">
        <v>28494.317999999999</v>
      </c>
      <c r="Q86" s="856">
        <v>28388.117000000002</v>
      </c>
      <c r="R86" s="856">
        <v>25570.383000000002</v>
      </c>
      <c r="S86" s="856">
        <v>26328.145499999999</v>
      </c>
      <c r="T86" s="856">
        <v>29704.097000000002</v>
      </c>
      <c r="U86" s="856">
        <v>29451.699099999998</v>
      </c>
      <c r="V86" s="856">
        <v>29337.246899999998</v>
      </c>
      <c r="W86" s="856">
        <v>28561.780999999999</v>
      </c>
      <c r="X86" s="856">
        <v>30557.159500000002</v>
      </c>
      <c r="Y86" s="856">
        <v>28351.530035640008</v>
      </c>
      <c r="Z86" s="856">
        <v>29218.404937250009</v>
      </c>
      <c r="AA86" s="856">
        <v>31007.953100000002</v>
      </c>
      <c r="AB86" s="540"/>
    </row>
    <row r="87" spans="1:28" ht="14.5">
      <c r="A87" s="131"/>
      <c r="B87" s="897" t="s">
        <v>1421</v>
      </c>
      <c r="C87" s="1157">
        <v>3472.04</v>
      </c>
      <c r="D87" s="856">
        <v>3538.123</v>
      </c>
      <c r="E87" s="857">
        <v>3250.0709999999999</v>
      </c>
      <c r="F87" s="857">
        <v>3158.7449999999999</v>
      </c>
      <c r="G87" s="857">
        <v>3624.0009999999997</v>
      </c>
      <c r="H87" s="857">
        <v>3369.81</v>
      </c>
      <c r="I87" s="857">
        <v>3141.5830000000001</v>
      </c>
      <c r="J87" s="857">
        <v>4070.1620000000003</v>
      </c>
      <c r="K87" s="857">
        <v>2973.61</v>
      </c>
      <c r="L87" s="857">
        <v>3657.4</v>
      </c>
      <c r="M87" s="857">
        <v>3683.54</v>
      </c>
      <c r="N87" s="838">
        <v>3747.4126999999999</v>
      </c>
      <c r="O87" s="838">
        <v>3895.683</v>
      </c>
      <c r="P87" s="838">
        <v>4501.9870000000001</v>
      </c>
      <c r="Q87" s="838">
        <v>4076.1279999999997</v>
      </c>
      <c r="R87" s="838">
        <v>4216.8239999999996</v>
      </c>
      <c r="S87" s="838">
        <v>3101.4810000000002</v>
      </c>
      <c r="T87" s="838">
        <v>3668.951</v>
      </c>
      <c r="U87" s="838">
        <v>3582.422</v>
      </c>
      <c r="V87" s="838">
        <v>3442.7750000000001</v>
      </c>
      <c r="W87" s="838">
        <v>3165.1109999999999</v>
      </c>
      <c r="X87" s="838">
        <v>3511.2500999999997</v>
      </c>
      <c r="Y87" s="838">
        <v>3439.4038274000004</v>
      </c>
      <c r="Z87" s="838">
        <v>3551.0667735000025</v>
      </c>
      <c r="AA87" s="838">
        <v>3544.6480000000001</v>
      </c>
      <c r="AB87" s="540"/>
    </row>
    <row r="88" spans="1:28" ht="14.5">
      <c r="A88" s="131"/>
      <c r="B88" s="897" t="s">
        <v>1422</v>
      </c>
      <c r="C88" s="1157">
        <v>16752.19947056369</v>
      </c>
      <c r="D88" s="856">
        <v>16535.463719451065</v>
      </c>
      <c r="E88" s="857">
        <v>16649.188603799157</v>
      </c>
      <c r="F88" s="857">
        <v>17601.53333341812</v>
      </c>
      <c r="G88" s="857">
        <v>17393.085911681286</v>
      </c>
      <c r="H88" s="857">
        <v>19202.380881436002</v>
      </c>
      <c r="I88" s="857">
        <v>18738.091444387999</v>
      </c>
      <c r="J88" s="857">
        <v>20886.146115884068</v>
      </c>
      <c r="K88" s="857">
        <v>17396.074580623826</v>
      </c>
      <c r="L88" s="857">
        <v>18305.183943793312</v>
      </c>
      <c r="M88" s="857">
        <v>20397.990335537135</v>
      </c>
      <c r="N88" s="838">
        <v>21564.663</v>
      </c>
      <c r="O88" s="838">
        <v>22922.307000000001</v>
      </c>
      <c r="P88" s="838">
        <v>23992.330999999998</v>
      </c>
      <c r="Q88" s="838">
        <v>24311.989000000001</v>
      </c>
      <c r="R88" s="838">
        <v>21353.559000000001</v>
      </c>
      <c r="S88" s="838">
        <v>23226.664499999999</v>
      </c>
      <c r="T88" s="838">
        <v>26035.146000000001</v>
      </c>
      <c r="U88" s="838">
        <v>25869.277099999999</v>
      </c>
      <c r="V88" s="838">
        <v>25894.471899999997</v>
      </c>
      <c r="W88" s="838">
        <v>25396.67</v>
      </c>
      <c r="X88" s="838">
        <v>27045.9094</v>
      </c>
      <c r="Y88" s="838">
        <v>24912.126208240006</v>
      </c>
      <c r="Z88" s="838">
        <v>25667.338163750006</v>
      </c>
      <c r="AA88" s="838">
        <v>27463.305100000001</v>
      </c>
      <c r="AB88" s="540"/>
    </row>
    <row r="89" spans="1:28">
      <c r="A89" s="131"/>
      <c r="B89" s="895" t="s">
        <v>1423</v>
      </c>
      <c r="C89" s="1157" t="s">
        <v>356</v>
      </c>
      <c r="D89" s="857" t="s">
        <v>356</v>
      </c>
      <c r="E89" s="857" t="s">
        <v>356</v>
      </c>
      <c r="F89" s="857" t="s">
        <v>356</v>
      </c>
      <c r="G89" s="857" t="s">
        <v>356</v>
      </c>
      <c r="H89" s="857" t="s">
        <v>356</v>
      </c>
      <c r="I89" s="857" t="s">
        <v>356</v>
      </c>
      <c r="J89" s="857" t="s">
        <v>356</v>
      </c>
      <c r="K89" s="857" t="s">
        <v>356</v>
      </c>
      <c r="L89" s="857" t="s">
        <v>356</v>
      </c>
      <c r="M89" s="857" t="s">
        <v>356</v>
      </c>
      <c r="N89" s="857" t="s">
        <v>356</v>
      </c>
      <c r="O89" s="857" t="s">
        <v>356</v>
      </c>
      <c r="P89" s="857" t="s">
        <v>356</v>
      </c>
      <c r="Q89" s="857" t="s">
        <v>356</v>
      </c>
      <c r="R89" s="857" t="s">
        <v>356</v>
      </c>
      <c r="S89" s="857" t="s">
        <v>356</v>
      </c>
      <c r="T89" s="857" t="s">
        <v>356</v>
      </c>
      <c r="U89" s="857" t="s">
        <v>356</v>
      </c>
      <c r="V89" s="857" t="s">
        <v>356</v>
      </c>
      <c r="W89" s="857" t="s">
        <v>356</v>
      </c>
      <c r="X89" s="857" t="s">
        <v>356</v>
      </c>
      <c r="Y89" s="857" t="s">
        <v>356</v>
      </c>
      <c r="Z89" s="857" t="s">
        <v>356</v>
      </c>
      <c r="AA89" s="857" t="s">
        <v>356</v>
      </c>
      <c r="AB89" s="540"/>
    </row>
    <row r="90" spans="1:28">
      <c r="A90" s="131"/>
      <c r="B90" s="897" t="s">
        <v>1424</v>
      </c>
      <c r="C90" s="1157" t="s">
        <v>356</v>
      </c>
      <c r="D90" s="857" t="s">
        <v>356</v>
      </c>
      <c r="E90" s="856" t="s">
        <v>356</v>
      </c>
      <c r="F90" s="856" t="s">
        <v>356</v>
      </c>
      <c r="G90" s="856" t="s">
        <v>356</v>
      </c>
      <c r="H90" s="856" t="s">
        <v>356</v>
      </c>
      <c r="I90" s="856" t="s">
        <v>356</v>
      </c>
      <c r="J90" s="856" t="s">
        <v>356</v>
      </c>
      <c r="K90" s="856" t="s">
        <v>356</v>
      </c>
      <c r="L90" s="857" t="s">
        <v>356</v>
      </c>
      <c r="M90" s="857" t="s">
        <v>356</v>
      </c>
      <c r="N90" s="856" t="s">
        <v>356</v>
      </c>
      <c r="O90" s="856" t="s">
        <v>356</v>
      </c>
      <c r="P90" s="856" t="s">
        <v>356</v>
      </c>
      <c r="Q90" s="856" t="s">
        <v>356</v>
      </c>
      <c r="R90" s="856" t="s">
        <v>356</v>
      </c>
      <c r="S90" s="856" t="s">
        <v>356</v>
      </c>
      <c r="T90" s="856" t="s">
        <v>356</v>
      </c>
      <c r="U90" s="856" t="s">
        <v>356</v>
      </c>
      <c r="V90" s="856" t="s">
        <v>356</v>
      </c>
      <c r="W90" s="856" t="s">
        <v>356</v>
      </c>
      <c r="X90" s="856" t="s">
        <v>356</v>
      </c>
      <c r="Y90" s="856" t="s">
        <v>356</v>
      </c>
      <c r="Z90" s="856" t="s">
        <v>356</v>
      </c>
      <c r="AA90" s="856" t="s">
        <v>356</v>
      </c>
      <c r="AB90" s="540"/>
    </row>
    <row r="91" spans="1:28">
      <c r="A91" s="131"/>
      <c r="B91" s="898" t="s">
        <v>866</v>
      </c>
      <c r="C91" s="1157" t="s">
        <v>356</v>
      </c>
      <c r="D91" s="857" t="s">
        <v>356</v>
      </c>
      <c r="E91" s="856" t="s">
        <v>356</v>
      </c>
      <c r="F91" s="856" t="s">
        <v>356</v>
      </c>
      <c r="G91" s="856" t="s">
        <v>356</v>
      </c>
      <c r="H91" s="856" t="s">
        <v>356</v>
      </c>
      <c r="I91" s="856" t="s">
        <v>356</v>
      </c>
      <c r="J91" s="856" t="s">
        <v>356</v>
      </c>
      <c r="K91" s="856" t="s">
        <v>356</v>
      </c>
      <c r="L91" s="857" t="s">
        <v>356</v>
      </c>
      <c r="M91" s="857" t="s">
        <v>356</v>
      </c>
      <c r="N91" s="856" t="s">
        <v>356</v>
      </c>
      <c r="O91" s="856" t="s">
        <v>356</v>
      </c>
      <c r="P91" s="856" t="s">
        <v>356</v>
      </c>
      <c r="Q91" s="856" t="s">
        <v>356</v>
      </c>
      <c r="R91" s="856" t="s">
        <v>356</v>
      </c>
      <c r="S91" s="856" t="s">
        <v>356</v>
      </c>
      <c r="T91" s="856" t="s">
        <v>356</v>
      </c>
      <c r="U91" s="856" t="s">
        <v>356</v>
      </c>
      <c r="V91" s="856" t="s">
        <v>356</v>
      </c>
      <c r="W91" s="856" t="s">
        <v>356</v>
      </c>
      <c r="X91" s="856" t="s">
        <v>356</v>
      </c>
      <c r="Y91" s="856" t="s">
        <v>356</v>
      </c>
      <c r="Z91" s="856" t="s">
        <v>356</v>
      </c>
      <c r="AA91" s="856" t="s">
        <v>356</v>
      </c>
      <c r="AB91" s="540"/>
    </row>
    <row r="92" spans="1:28">
      <c r="A92" s="131"/>
      <c r="B92" s="897" t="s">
        <v>867</v>
      </c>
      <c r="C92" s="1156" t="s">
        <v>356</v>
      </c>
      <c r="D92" s="838" t="s">
        <v>356</v>
      </c>
      <c r="E92" s="838" t="s">
        <v>356</v>
      </c>
      <c r="F92" s="838" t="s">
        <v>356</v>
      </c>
      <c r="G92" s="838" t="s">
        <v>356</v>
      </c>
      <c r="H92" s="838" t="s">
        <v>356</v>
      </c>
      <c r="I92" s="838" t="s">
        <v>356</v>
      </c>
      <c r="J92" s="838" t="s">
        <v>356</v>
      </c>
      <c r="K92" s="838" t="s">
        <v>356</v>
      </c>
      <c r="L92" s="838" t="s">
        <v>356</v>
      </c>
      <c r="M92" s="838" t="s">
        <v>356</v>
      </c>
      <c r="N92" s="838" t="s">
        <v>356</v>
      </c>
      <c r="O92" s="838" t="s">
        <v>356</v>
      </c>
      <c r="P92" s="838" t="s">
        <v>356</v>
      </c>
      <c r="Q92" s="838" t="s">
        <v>356</v>
      </c>
      <c r="R92" s="838" t="s">
        <v>356</v>
      </c>
      <c r="S92" s="838" t="s">
        <v>356</v>
      </c>
      <c r="T92" s="838" t="s">
        <v>356</v>
      </c>
      <c r="U92" s="838" t="s">
        <v>356</v>
      </c>
      <c r="V92" s="838" t="s">
        <v>356</v>
      </c>
      <c r="W92" s="838" t="s">
        <v>356</v>
      </c>
      <c r="X92" s="838" t="s">
        <v>356</v>
      </c>
      <c r="Y92" s="838" t="s">
        <v>356</v>
      </c>
      <c r="Z92" s="838" t="s">
        <v>356</v>
      </c>
      <c r="AA92" s="838" t="s">
        <v>356</v>
      </c>
      <c r="AB92" s="540"/>
    </row>
    <row r="93" spans="1:28" s="892" customFormat="1">
      <c r="A93" s="894"/>
      <c r="B93" s="897" t="s">
        <v>1425</v>
      </c>
      <c r="C93" s="1156" t="s">
        <v>356</v>
      </c>
      <c r="D93" s="838" t="s">
        <v>356</v>
      </c>
      <c r="E93" s="838" t="s">
        <v>356</v>
      </c>
      <c r="F93" s="838" t="s">
        <v>356</v>
      </c>
      <c r="G93" s="838" t="s">
        <v>356</v>
      </c>
      <c r="H93" s="838" t="s">
        <v>356</v>
      </c>
      <c r="I93" s="838" t="s">
        <v>356</v>
      </c>
      <c r="J93" s="838" t="s">
        <v>356</v>
      </c>
      <c r="K93" s="838" t="s">
        <v>356</v>
      </c>
      <c r="L93" s="838" t="s">
        <v>356</v>
      </c>
      <c r="M93" s="838" t="s">
        <v>356</v>
      </c>
      <c r="N93" s="838" t="s">
        <v>356</v>
      </c>
      <c r="O93" s="838" t="s">
        <v>356</v>
      </c>
      <c r="P93" s="838" t="s">
        <v>356</v>
      </c>
      <c r="Q93" s="838" t="s">
        <v>356</v>
      </c>
      <c r="R93" s="838" t="s">
        <v>356</v>
      </c>
      <c r="S93" s="838" t="s">
        <v>356</v>
      </c>
      <c r="T93" s="838" t="s">
        <v>356</v>
      </c>
      <c r="U93" s="838" t="s">
        <v>356</v>
      </c>
      <c r="V93" s="838" t="s">
        <v>356</v>
      </c>
      <c r="W93" s="838" t="s">
        <v>356</v>
      </c>
      <c r="X93" s="838" t="s">
        <v>356</v>
      </c>
      <c r="Y93" s="838" t="s">
        <v>356</v>
      </c>
      <c r="Z93" s="838" t="s">
        <v>356</v>
      </c>
      <c r="AA93" s="838" t="s">
        <v>356</v>
      </c>
      <c r="AB93" s="896"/>
    </row>
    <row r="94" spans="1:28" s="892" customFormat="1">
      <c r="A94" s="894"/>
      <c r="B94" s="897" t="s">
        <v>868</v>
      </c>
      <c r="C94" s="1156" t="s">
        <v>356</v>
      </c>
      <c r="D94" s="838" t="s">
        <v>356</v>
      </c>
      <c r="E94" s="838">
        <v>646.471</v>
      </c>
      <c r="F94" s="838">
        <v>664.19899999999996</v>
      </c>
      <c r="G94" s="838">
        <v>672.15300000000002</v>
      </c>
      <c r="H94" s="838">
        <v>46.378</v>
      </c>
      <c r="I94" s="838">
        <v>39.412999999999997</v>
      </c>
      <c r="J94" s="838">
        <v>29.186</v>
      </c>
      <c r="K94" s="838">
        <v>148.94300000000001</v>
      </c>
      <c r="L94" s="838">
        <v>743.25199999999995</v>
      </c>
      <c r="M94" s="838">
        <v>115.483</v>
      </c>
      <c r="N94" s="838">
        <v>82.164000000000001</v>
      </c>
      <c r="O94" s="838">
        <v>116.645</v>
      </c>
      <c r="P94" s="838">
        <v>322.67099999999999</v>
      </c>
      <c r="Q94" s="838">
        <v>374.37599999999998</v>
      </c>
      <c r="R94" s="838">
        <v>148.16800000000001</v>
      </c>
      <c r="S94" s="838">
        <v>101.372</v>
      </c>
      <c r="T94" s="838">
        <v>276.85500000000002</v>
      </c>
      <c r="U94" s="838">
        <v>429.02600000000001</v>
      </c>
      <c r="V94" s="838">
        <v>536.43399999999997</v>
      </c>
      <c r="W94" s="838">
        <v>452.471</v>
      </c>
      <c r="X94" s="838">
        <v>301.815</v>
      </c>
      <c r="Y94" s="838">
        <v>295.04899999999998</v>
      </c>
      <c r="Z94" s="838">
        <v>391.113</v>
      </c>
      <c r="AA94" s="838">
        <v>296.774</v>
      </c>
      <c r="AB94" s="896"/>
    </row>
    <row r="95" spans="1:28">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8" s="154" customFormat="1" ht="20.149999999999999" customHeight="1">
      <c r="A96" s="560"/>
      <c r="C96" s="1279" t="s">
        <v>1426</v>
      </c>
      <c r="D96" s="1279"/>
      <c r="E96" s="1279"/>
      <c r="F96" s="1279"/>
      <c r="G96" s="1279"/>
      <c r="H96" s="1279"/>
    </row>
    <row r="97" spans="1:8" s="154" customFormat="1" ht="27.75" customHeight="1">
      <c r="A97" s="560"/>
      <c r="C97" s="1413" t="s">
        <v>1427</v>
      </c>
      <c r="D97" s="1413"/>
      <c r="E97" s="1413"/>
      <c r="F97" s="1413"/>
      <c r="G97" s="1413"/>
      <c r="H97" s="1413"/>
    </row>
    <row r="98" spans="1:8" s="154" customFormat="1" ht="15" customHeight="1">
      <c r="A98" s="560"/>
      <c r="C98" s="1279" t="s">
        <v>1428</v>
      </c>
      <c r="D98" s="1279"/>
      <c r="E98" s="1279"/>
      <c r="F98" s="1279"/>
      <c r="G98" s="1279"/>
      <c r="H98" s="1279"/>
    </row>
    <row r="99" spans="1:8" s="154" customFormat="1" ht="15" customHeight="1">
      <c r="A99" s="560"/>
      <c r="C99" s="1279" t="s">
        <v>1429</v>
      </c>
      <c r="D99" s="1279"/>
      <c r="E99" s="1279"/>
      <c r="F99" s="1279"/>
      <c r="G99" s="1279"/>
      <c r="H99" s="1279"/>
    </row>
    <row r="100" spans="1:8" ht="15" customHeight="1">
      <c r="C100" s="64" t="s">
        <v>1430</v>
      </c>
      <c r="D100" s="1010"/>
      <c r="E100" s="1010"/>
      <c r="F100" s="1010"/>
      <c r="G100" s="1010"/>
      <c r="H100" s="1010"/>
    </row>
    <row r="101" spans="1:8" ht="15" customHeight="1">
      <c r="C101" s="1010" t="s">
        <v>1431</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Bremen</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5">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53125" defaultRowHeight="12.5"/>
  <cols>
    <col min="1" max="1" width="4.54296875" style="376" customWidth="1"/>
    <col min="2" max="2" width="45" style="376" customWidth="1"/>
    <col min="3" max="27" width="13.453125" style="376" customWidth="1"/>
    <col min="28" max="16384" width="11.453125" style="376"/>
  </cols>
  <sheetData>
    <row r="1" spans="1:32" ht="13">
      <c r="A1" s="1414" t="s">
        <v>322</v>
      </c>
      <c r="B1" s="1415"/>
    </row>
    <row r="3" spans="1:32" ht="12.75" customHeight="1">
      <c r="A3" s="1416" t="s">
        <v>889</v>
      </c>
      <c r="B3" s="1416"/>
      <c r="C3" s="407" t="s">
        <v>1227</v>
      </c>
      <c r="D3" s="407"/>
      <c r="E3" s="407"/>
      <c r="F3" s="407"/>
      <c r="G3" s="407"/>
      <c r="H3" s="407"/>
      <c r="I3" s="407"/>
      <c r="J3" s="407"/>
      <c r="K3" s="407"/>
    </row>
    <row r="4" spans="1:32" ht="12.75" customHeight="1">
      <c r="A4" s="377"/>
      <c r="B4" s="535"/>
      <c r="C4" s="377"/>
      <c r="D4" s="377"/>
      <c r="E4" s="377"/>
      <c r="F4" s="377"/>
      <c r="G4" s="377"/>
      <c r="H4" s="377"/>
      <c r="I4" s="377"/>
      <c r="J4" s="377"/>
      <c r="K4" s="377"/>
    </row>
    <row r="5" spans="1:32" ht="14.5">
      <c r="A5" s="536"/>
      <c r="B5" s="906"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ht="13">
      <c r="A7" s="399"/>
      <c r="B7" s="499"/>
      <c r="C7" s="1283" t="s">
        <v>434</v>
      </c>
      <c r="D7" s="1283"/>
      <c r="E7" s="1283"/>
      <c r="F7" s="1283"/>
      <c r="G7" s="1283"/>
      <c r="H7" s="1283"/>
      <c r="I7" s="1283" t="s">
        <v>434</v>
      </c>
      <c r="J7" s="1283"/>
      <c r="K7" s="1283"/>
      <c r="L7" s="1283"/>
      <c r="M7" s="1283"/>
      <c r="N7" s="1283"/>
      <c r="O7" s="1283" t="s">
        <v>434</v>
      </c>
      <c r="P7" s="1283"/>
      <c r="Q7" s="1283"/>
      <c r="R7" s="1283"/>
      <c r="S7" s="1283"/>
      <c r="T7" s="1283"/>
      <c r="U7" s="1283" t="s">
        <v>434</v>
      </c>
      <c r="V7" s="1283"/>
      <c r="W7" s="1283"/>
      <c r="X7" s="1283"/>
      <c r="Y7" s="1283"/>
      <c r="Z7" s="1283"/>
      <c r="AA7" s="1283" t="s">
        <v>434</v>
      </c>
      <c r="AB7" s="1283"/>
      <c r="AC7" s="1283"/>
      <c r="AD7" s="1283"/>
      <c r="AE7" s="1283"/>
      <c r="AF7" s="1283"/>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908" t="s">
        <v>827</v>
      </c>
      <c r="C9" s="1156" t="s">
        <v>356</v>
      </c>
      <c r="D9" s="838" t="s">
        <v>356</v>
      </c>
      <c r="E9" s="838" t="s">
        <v>356</v>
      </c>
      <c r="F9" s="838" t="s">
        <v>356</v>
      </c>
      <c r="G9" s="838" t="s">
        <v>356</v>
      </c>
      <c r="H9" s="838" t="s">
        <v>356</v>
      </c>
      <c r="I9" s="838" t="s">
        <v>356</v>
      </c>
      <c r="J9" s="838" t="s">
        <v>356</v>
      </c>
      <c r="K9" s="838" t="s">
        <v>356</v>
      </c>
      <c r="L9" s="838" t="s">
        <v>356</v>
      </c>
      <c r="M9" s="838" t="s">
        <v>356</v>
      </c>
      <c r="N9" s="838" t="s">
        <v>356</v>
      </c>
      <c r="O9" s="838" t="s">
        <v>356</v>
      </c>
      <c r="P9" s="838" t="s">
        <v>356</v>
      </c>
      <c r="Q9" s="838" t="s">
        <v>356</v>
      </c>
      <c r="R9" s="838" t="s">
        <v>356</v>
      </c>
      <c r="S9" s="838" t="s">
        <v>356</v>
      </c>
      <c r="T9" s="838" t="s">
        <v>356</v>
      </c>
      <c r="U9" s="838" t="s">
        <v>356</v>
      </c>
      <c r="V9" s="838" t="s">
        <v>356</v>
      </c>
      <c r="W9" s="838" t="s">
        <v>356</v>
      </c>
      <c r="X9" s="838" t="s">
        <v>356</v>
      </c>
      <c r="Y9" s="856" t="s">
        <v>356</v>
      </c>
      <c r="Z9" s="856" t="s">
        <v>356</v>
      </c>
      <c r="AA9" s="856" t="s">
        <v>356</v>
      </c>
    </row>
    <row r="10" spans="1:32">
      <c r="A10" s="131"/>
      <c r="B10" s="909" t="s">
        <v>1394</v>
      </c>
      <c r="C10" s="1156" t="s">
        <v>356</v>
      </c>
      <c r="D10" s="838" t="s">
        <v>356</v>
      </c>
      <c r="E10" s="838" t="s">
        <v>356</v>
      </c>
      <c r="F10" s="838" t="s">
        <v>356</v>
      </c>
      <c r="G10" s="838" t="s">
        <v>356</v>
      </c>
      <c r="H10" s="838" t="s">
        <v>356</v>
      </c>
      <c r="I10" s="838" t="s">
        <v>356</v>
      </c>
      <c r="J10" s="838" t="s">
        <v>356</v>
      </c>
      <c r="K10" s="838" t="s">
        <v>356</v>
      </c>
      <c r="L10" s="838" t="s">
        <v>356</v>
      </c>
      <c r="M10" s="838" t="s">
        <v>356</v>
      </c>
      <c r="N10" s="838" t="s">
        <v>356</v>
      </c>
      <c r="O10" s="838" t="s">
        <v>356</v>
      </c>
      <c r="P10" s="838" t="s">
        <v>356</v>
      </c>
      <c r="Q10" s="838" t="s">
        <v>356</v>
      </c>
      <c r="R10" s="838" t="s">
        <v>356</v>
      </c>
      <c r="S10" s="838" t="s">
        <v>356</v>
      </c>
      <c r="T10" s="838" t="s">
        <v>356</v>
      </c>
      <c r="U10" s="838" t="s">
        <v>356</v>
      </c>
      <c r="V10" s="838" t="s">
        <v>356</v>
      </c>
      <c r="W10" s="838" t="s">
        <v>356</v>
      </c>
      <c r="X10" s="838" t="s">
        <v>356</v>
      </c>
      <c r="Y10" s="856" t="s">
        <v>356</v>
      </c>
      <c r="Z10" s="856" t="s">
        <v>356</v>
      </c>
      <c r="AA10" s="856" t="s">
        <v>356</v>
      </c>
    </row>
    <row r="11" spans="1:32">
      <c r="A11" s="131"/>
      <c r="B11" s="910" t="s">
        <v>1395</v>
      </c>
      <c r="C11" s="1156" t="s">
        <v>356</v>
      </c>
      <c r="D11" s="838" t="s">
        <v>356</v>
      </c>
      <c r="E11" s="838" t="s">
        <v>356</v>
      </c>
      <c r="F11" s="838" t="s">
        <v>356</v>
      </c>
      <c r="G11" s="838" t="s">
        <v>356</v>
      </c>
      <c r="H11" s="838" t="s">
        <v>356</v>
      </c>
      <c r="I11" s="838" t="s">
        <v>356</v>
      </c>
      <c r="J11" s="838" t="s">
        <v>356</v>
      </c>
      <c r="K11" s="838" t="s">
        <v>356</v>
      </c>
      <c r="L11" s="838" t="s">
        <v>356</v>
      </c>
      <c r="M11" s="838" t="s">
        <v>356</v>
      </c>
      <c r="N11" s="838" t="s">
        <v>356</v>
      </c>
      <c r="O11" s="838" t="s">
        <v>356</v>
      </c>
      <c r="P11" s="838" t="s">
        <v>356</v>
      </c>
      <c r="Q11" s="838" t="s">
        <v>356</v>
      </c>
      <c r="R11" s="838" t="s">
        <v>356</v>
      </c>
      <c r="S11" s="838" t="s">
        <v>356</v>
      </c>
      <c r="T11" s="838" t="s">
        <v>356</v>
      </c>
      <c r="U11" s="838" t="s">
        <v>356</v>
      </c>
      <c r="V11" s="838" t="s">
        <v>356</v>
      </c>
      <c r="W11" s="838" t="s">
        <v>356</v>
      </c>
      <c r="X11" s="838" t="s">
        <v>356</v>
      </c>
      <c r="Y11" s="856" t="s">
        <v>356</v>
      </c>
      <c r="Z11" s="856" t="s">
        <v>356</v>
      </c>
      <c r="AA11" s="856" t="s">
        <v>356</v>
      </c>
    </row>
    <row r="12" spans="1:32">
      <c r="A12" s="131"/>
      <c r="B12" s="911" t="s">
        <v>828</v>
      </c>
      <c r="C12" s="1156" t="s">
        <v>356</v>
      </c>
      <c r="D12" s="838" t="s">
        <v>356</v>
      </c>
      <c r="E12" s="838" t="s">
        <v>356</v>
      </c>
      <c r="F12" s="838" t="s">
        <v>356</v>
      </c>
      <c r="G12" s="838" t="s">
        <v>356</v>
      </c>
      <c r="H12" s="838" t="s">
        <v>356</v>
      </c>
      <c r="I12" s="838" t="s">
        <v>356</v>
      </c>
      <c r="J12" s="838" t="s">
        <v>356</v>
      </c>
      <c r="K12" s="838" t="s">
        <v>356</v>
      </c>
      <c r="L12" s="838" t="s">
        <v>356</v>
      </c>
      <c r="M12" s="838" t="s">
        <v>356</v>
      </c>
      <c r="N12" s="838" t="s">
        <v>356</v>
      </c>
      <c r="O12" s="838" t="s">
        <v>356</v>
      </c>
      <c r="P12" s="838" t="s">
        <v>356</v>
      </c>
      <c r="Q12" s="838" t="s">
        <v>356</v>
      </c>
      <c r="R12" s="838" t="s">
        <v>356</v>
      </c>
      <c r="S12" s="838" t="s">
        <v>356</v>
      </c>
      <c r="T12" s="838" t="s">
        <v>356</v>
      </c>
      <c r="U12" s="838" t="s">
        <v>356</v>
      </c>
      <c r="V12" s="838" t="s">
        <v>356</v>
      </c>
      <c r="W12" s="838" t="s">
        <v>356</v>
      </c>
      <c r="X12" s="838" t="s">
        <v>356</v>
      </c>
      <c r="Y12" s="856" t="s">
        <v>356</v>
      </c>
      <c r="Z12" s="856" t="s">
        <v>356</v>
      </c>
      <c r="AA12" s="856" t="s">
        <v>356</v>
      </c>
    </row>
    <row r="13" spans="1:32">
      <c r="A13" s="131"/>
      <c r="B13" s="911" t="s">
        <v>829</v>
      </c>
      <c r="C13" s="1156" t="s">
        <v>356</v>
      </c>
      <c r="D13" s="838" t="s">
        <v>356</v>
      </c>
      <c r="E13" s="838" t="s">
        <v>356</v>
      </c>
      <c r="F13" s="838" t="s">
        <v>356</v>
      </c>
      <c r="G13" s="838" t="s">
        <v>356</v>
      </c>
      <c r="H13" s="838" t="s">
        <v>356</v>
      </c>
      <c r="I13" s="838" t="s">
        <v>356</v>
      </c>
      <c r="J13" s="838" t="s">
        <v>356</v>
      </c>
      <c r="K13" s="838" t="s">
        <v>356</v>
      </c>
      <c r="L13" s="838" t="s">
        <v>356</v>
      </c>
      <c r="M13" s="838" t="s">
        <v>356</v>
      </c>
      <c r="N13" s="838" t="s">
        <v>356</v>
      </c>
      <c r="O13" s="838" t="s">
        <v>356</v>
      </c>
      <c r="P13" s="838" t="s">
        <v>356</v>
      </c>
      <c r="Q13" s="838" t="s">
        <v>356</v>
      </c>
      <c r="R13" s="838" t="s">
        <v>356</v>
      </c>
      <c r="S13" s="838" t="s">
        <v>356</v>
      </c>
      <c r="T13" s="838" t="s">
        <v>356</v>
      </c>
      <c r="U13" s="838" t="s">
        <v>356</v>
      </c>
      <c r="V13" s="838" t="s">
        <v>356</v>
      </c>
      <c r="W13" s="838" t="s">
        <v>356</v>
      </c>
      <c r="X13" s="838" t="s">
        <v>356</v>
      </c>
      <c r="Y13" s="856" t="s">
        <v>356</v>
      </c>
      <c r="Z13" s="856" t="s">
        <v>356</v>
      </c>
      <c r="AA13" s="856" t="s">
        <v>356</v>
      </c>
    </row>
    <row r="14" spans="1:32">
      <c r="A14" s="131"/>
      <c r="B14" s="911" t="s">
        <v>830</v>
      </c>
      <c r="C14" s="1156" t="s">
        <v>356</v>
      </c>
      <c r="D14" s="838" t="s">
        <v>356</v>
      </c>
      <c r="E14" s="838" t="s">
        <v>356</v>
      </c>
      <c r="F14" s="838" t="s">
        <v>356</v>
      </c>
      <c r="G14" s="838" t="s">
        <v>356</v>
      </c>
      <c r="H14" s="838" t="s">
        <v>356</v>
      </c>
      <c r="I14" s="838" t="s">
        <v>356</v>
      </c>
      <c r="J14" s="838" t="s">
        <v>356</v>
      </c>
      <c r="K14" s="838" t="s">
        <v>356</v>
      </c>
      <c r="L14" s="838" t="s">
        <v>356</v>
      </c>
      <c r="M14" s="838" t="s">
        <v>356</v>
      </c>
      <c r="N14" s="838" t="s">
        <v>356</v>
      </c>
      <c r="O14" s="838" t="s">
        <v>356</v>
      </c>
      <c r="P14" s="838" t="s">
        <v>356</v>
      </c>
      <c r="Q14" s="838" t="s">
        <v>356</v>
      </c>
      <c r="R14" s="838" t="s">
        <v>356</v>
      </c>
      <c r="S14" s="838" t="s">
        <v>356</v>
      </c>
      <c r="T14" s="838" t="s">
        <v>356</v>
      </c>
      <c r="U14" s="838" t="s">
        <v>356</v>
      </c>
      <c r="V14" s="838" t="s">
        <v>356</v>
      </c>
      <c r="W14" s="838" t="s">
        <v>356</v>
      </c>
      <c r="X14" s="838" t="s">
        <v>356</v>
      </c>
      <c r="Y14" s="856" t="s">
        <v>356</v>
      </c>
      <c r="Z14" s="856" t="s">
        <v>356</v>
      </c>
      <c r="AA14" s="856" t="s">
        <v>356</v>
      </c>
    </row>
    <row r="15" spans="1:32">
      <c r="A15" s="131"/>
      <c r="B15" s="911" t="s">
        <v>831</v>
      </c>
      <c r="C15" s="1156" t="s">
        <v>356</v>
      </c>
      <c r="D15" s="838" t="s">
        <v>356</v>
      </c>
      <c r="E15" s="838" t="s">
        <v>356</v>
      </c>
      <c r="F15" s="838" t="s">
        <v>356</v>
      </c>
      <c r="G15" s="838" t="s">
        <v>356</v>
      </c>
      <c r="H15" s="838" t="s">
        <v>356</v>
      </c>
      <c r="I15" s="838" t="s">
        <v>356</v>
      </c>
      <c r="J15" s="838" t="s">
        <v>356</v>
      </c>
      <c r="K15" s="838" t="s">
        <v>356</v>
      </c>
      <c r="L15" s="838" t="s">
        <v>356</v>
      </c>
      <c r="M15" s="838" t="s">
        <v>356</v>
      </c>
      <c r="N15" s="838" t="s">
        <v>356</v>
      </c>
      <c r="O15" s="838" t="s">
        <v>356</v>
      </c>
      <c r="P15" s="838" t="s">
        <v>356</v>
      </c>
      <c r="Q15" s="838" t="s">
        <v>356</v>
      </c>
      <c r="R15" s="838" t="s">
        <v>356</v>
      </c>
      <c r="S15" s="838" t="s">
        <v>356</v>
      </c>
      <c r="T15" s="838" t="s">
        <v>356</v>
      </c>
      <c r="U15" s="838" t="s">
        <v>356</v>
      </c>
      <c r="V15" s="838" t="s">
        <v>356</v>
      </c>
      <c r="W15" s="838" t="s">
        <v>356</v>
      </c>
      <c r="X15" s="838" t="s">
        <v>356</v>
      </c>
      <c r="Y15" s="856" t="s">
        <v>356</v>
      </c>
      <c r="Z15" s="856" t="s">
        <v>356</v>
      </c>
      <c r="AA15" s="856" t="s">
        <v>356</v>
      </c>
    </row>
    <row r="16" spans="1:32">
      <c r="A16" s="131"/>
      <c r="B16" s="912" t="s">
        <v>832</v>
      </c>
      <c r="C16" s="1156" t="s">
        <v>356</v>
      </c>
      <c r="D16" s="838" t="s">
        <v>356</v>
      </c>
      <c r="E16" s="838" t="s">
        <v>356</v>
      </c>
      <c r="F16" s="838" t="s">
        <v>356</v>
      </c>
      <c r="G16" s="838" t="s">
        <v>356</v>
      </c>
      <c r="H16" s="838" t="s">
        <v>356</v>
      </c>
      <c r="I16" s="838" t="s">
        <v>356</v>
      </c>
      <c r="J16" s="838" t="s">
        <v>356</v>
      </c>
      <c r="K16" s="838" t="s">
        <v>356</v>
      </c>
      <c r="L16" s="838" t="s">
        <v>356</v>
      </c>
      <c r="M16" s="838" t="s">
        <v>356</v>
      </c>
      <c r="N16" s="838" t="s">
        <v>356</v>
      </c>
      <c r="O16" s="838" t="s">
        <v>356</v>
      </c>
      <c r="P16" s="838" t="s">
        <v>356</v>
      </c>
      <c r="Q16" s="838" t="s">
        <v>356</v>
      </c>
      <c r="R16" s="838" t="s">
        <v>356</v>
      </c>
      <c r="S16" s="838" t="s">
        <v>356</v>
      </c>
      <c r="T16" s="838" t="s">
        <v>356</v>
      </c>
      <c r="U16" s="838" t="s">
        <v>356</v>
      </c>
      <c r="V16" s="838" t="s">
        <v>356</v>
      </c>
      <c r="W16" s="838" t="s">
        <v>356</v>
      </c>
      <c r="X16" s="838" t="s">
        <v>356</v>
      </c>
      <c r="Y16" s="856" t="s">
        <v>356</v>
      </c>
      <c r="Z16" s="856" t="s">
        <v>356</v>
      </c>
      <c r="AA16" s="856" t="s">
        <v>356</v>
      </c>
    </row>
    <row r="17" spans="1:27">
      <c r="A17" s="131"/>
      <c r="B17" s="912" t="s">
        <v>833</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56" t="s">
        <v>356</v>
      </c>
      <c r="Z17" s="856" t="s">
        <v>356</v>
      </c>
      <c r="AA17" s="856" t="s">
        <v>356</v>
      </c>
    </row>
    <row r="18" spans="1:27">
      <c r="A18" s="131"/>
      <c r="B18" s="912" t="s">
        <v>834</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56" t="s">
        <v>356</v>
      </c>
      <c r="Z18" s="856" t="s">
        <v>356</v>
      </c>
      <c r="AA18" s="856" t="s">
        <v>356</v>
      </c>
    </row>
    <row r="19" spans="1:27">
      <c r="A19" s="131"/>
      <c r="B19" s="911" t="s">
        <v>1396</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56" t="s">
        <v>356</v>
      </c>
      <c r="Z19" s="856" t="s">
        <v>356</v>
      </c>
      <c r="AA19" s="856" t="s">
        <v>356</v>
      </c>
    </row>
    <row r="20" spans="1:27">
      <c r="A20" s="131"/>
      <c r="B20" s="910" t="s">
        <v>864</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56" t="s">
        <v>356</v>
      </c>
      <c r="Z20" s="856" t="s">
        <v>356</v>
      </c>
      <c r="AA20" s="856" t="s">
        <v>356</v>
      </c>
    </row>
    <row r="21" spans="1:27">
      <c r="A21" s="131"/>
      <c r="B21" s="911" t="s">
        <v>835</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56" t="s">
        <v>356</v>
      </c>
      <c r="Z21" s="856" t="s">
        <v>356</v>
      </c>
      <c r="AA21" s="856" t="s">
        <v>356</v>
      </c>
    </row>
    <row r="22" spans="1:27">
      <c r="A22" s="131"/>
      <c r="B22" s="911" t="s">
        <v>1397</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56" t="s">
        <v>356</v>
      </c>
      <c r="Z22" s="856" t="s">
        <v>356</v>
      </c>
      <c r="AA22" s="856" t="s">
        <v>356</v>
      </c>
    </row>
    <row r="23" spans="1:27">
      <c r="A23" s="131"/>
      <c r="B23" s="912" t="s">
        <v>836</v>
      </c>
      <c r="C23" s="1157" t="s">
        <v>356</v>
      </c>
      <c r="D23" s="838" t="s">
        <v>356</v>
      </c>
      <c r="E23" s="838" t="s">
        <v>356</v>
      </c>
      <c r="F23" s="838" t="s">
        <v>356</v>
      </c>
      <c r="G23" s="838" t="s">
        <v>356</v>
      </c>
      <c r="H23" s="856" t="s">
        <v>356</v>
      </c>
      <c r="I23" s="856" t="s">
        <v>356</v>
      </c>
      <c r="J23" s="856"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56" t="s">
        <v>356</v>
      </c>
      <c r="Z23" s="856" t="s">
        <v>356</v>
      </c>
      <c r="AA23" s="856" t="s">
        <v>356</v>
      </c>
    </row>
    <row r="24" spans="1:27">
      <c r="A24" s="131"/>
      <c r="B24" s="913" t="s">
        <v>837</v>
      </c>
      <c r="C24" s="1157" t="s">
        <v>356</v>
      </c>
      <c r="D24" s="838" t="s">
        <v>356</v>
      </c>
      <c r="E24" s="838" t="s">
        <v>356</v>
      </c>
      <c r="F24" s="838" t="s">
        <v>356</v>
      </c>
      <c r="G24" s="838" t="s">
        <v>356</v>
      </c>
      <c r="H24" s="856" t="s">
        <v>356</v>
      </c>
      <c r="I24" s="856" t="s">
        <v>356</v>
      </c>
      <c r="J24" s="856"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56" t="s">
        <v>356</v>
      </c>
      <c r="Z24" s="856" t="s">
        <v>356</v>
      </c>
      <c r="AA24" s="856" t="s">
        <v>356</v>
      </c>
    </row>
    <row r="25" spans="1:27" ht="25.5" customHeight="1">
      <c r="A25" s="546"/>
      <c r="B25" s="914" t="s">
        <v>838</v>
      </c>
      <c r="C25" s="1157" t="s">
        <v>356</v>
      </c>
      <c r="D25" s="838" t="s">
        <v>356</v>
      </c>
      <c r="E25" s="838" t="s">
        <v>356</v>
      </c>
      <c r="F25" s="838" t="s">
        <v>356</v>
      </c>
      <c r="G25" s="838" t="s">
        <v>356</v>
      </c>
      <c r="H25" s="856" t="s">
        <v>356</v>
      </c>
      <c r="I25" s="856" t="s">
        <v>356</v>
      </c>
      <c r="J25" s="856" t="s">
        <v>356</v>
      </c>
      <c r="K25" s="838" t="s">
        <v>356</v>
      </c>
      <c r="L25" s="838" t="s">
        <v>356</v>
      </c>
      <c r="M25" s="838" t="s">
        <v>356</v>
      </c>
      <c r="N25" s="838" t="s">
        <v>356</v>
      </c>
      <c r="O25" s="838" t="s">
        <v>356</v>
      </c>
      <c r="P25" s="838" t="s">
        <v>356</v>
      </c>
      <c r="Q25" s="838" t="s">
        <v>356</v>
      </c>
      <c r="R25" s="838" t="s">
        <v>356</v>
      </c>
      <c r="S25" s="838" t="s">
        <v>356</v>
      </c>
      <c r="T25" s="838" t="s">
        <v>356</v>
      </c>
      <c r="U25" s="838" t="s">
        <v>356</v>
      </c>
      <c r="V25" s="838" t="s">
        <v>356</v>
      </c>
      <c r="W25" s="838" t="s">
        <v>356</v>
      </c>
      <c r="X25" s="838" t="s">
        <v>356</v>
      </c>
      <c r="Y25" s="856" t="s">
        <v>356</v>
      </c>
      <c r="Z25" s="856" t="s">
        <v>356</v>
      </c>
      <c r="AA25" s="856" t="s">
        <v>356</v>
      </c>
    </row>
    <row r="26" spans="1:27">
      <c r="A26" s="131"/>
      <c r="B26" s="913" t="s">
        <v>839</v>
      </c>
      <c r="C26" s="1157" t="s">
        <v>356</v>
      </c>
      <c r="D26" s="838" t="s">
        <v>356</v>
      </c>
      <c r="E26" s="838" t="s">
        <v>356</v>
      </c>
      <c r="F26" s="838" t="s">
        <v>356</v>
      </c>
      <c r="G26" s="838" t="s">
        <v>356</v>
      </c>
      <c r="H26" s="856" t="s">
        <v>356</v>
      </c>
      <c r="I26" s="856" t="s">
        <v>356</v>
      </c>
      <c r="J26" s="856" t="s">
        <v>356</v>
      </c>
      <c r="K26" s="838" t="s">
        <v>356</v>
      </c>
      <c r="L26" s="838" t="s">
        <v>356</v>
      </c>
      <c r="M26" s="838" t="s">
        <v>356</v>
      </c>
      <c r="N26" s="838" t="s">
        <v>356</v>
      </c>
      <c r="O26" s="838" t="s">
        <v>356</v>
      </c>
      <c r="P26" s="838" t="s">
        <v>356</v>
      </c>
      <c r="Q26" s="838" t="s">
        <v>356</v>
      </c>
      <c r="R26" s="838" t="s">
        <v>356</v>
      </c>
      <c r="S26" s="838" t="s">
        <v>356</v>
      </c>
      <c r="T26" s="838" t="s">
        <v>356</v>
      </c>
      <c r="U26" s="838" t="s">
        <v>356</v>
      </c>
      <c r="V26" s="838" t="s">
        <v>356</v>
      </c>
      <c r="W26" s="838" t="s">
        <v>356</v>
      </c>
      <c r="X26" s="838" t="s">
        <v>356</v>
      </c>
      <c r="Y26" s="856" t="s">
        <v>356</v>
      </c>
      <c r="Z26" s="856" t="s">
        <v>356</v>
      </c>
      <c r="AA26" s="856" t="s">
        <v>356</v>
      </c>
    </row>
    <row r="27" spans="1:27" ht="25.5" customHeight="1">
      <c r="A27" s="131"/>
      <c r="B27" s="914" t="s">
        <v>840</v>
      </c>
      <c r="C27" s="1156" t="s">
        <v>356</v>
      </c>
      <c r="D27" s="838" t="s">
        <v>356</v>
      </c>
      <c r="E27" s="838" t="s">
        <v>356</v>
      </c>
      <c r="F27" s="838" t="s">
        <v>356</v>
      </c>
      <c r="G27" s="838" t="s">
        <v>356</v>
      </c>
      <c r="H27" s="838" t="s">
        <v>356</v>
      </c>
      <c r="I27" s="838" t="s">
        <v>356</v>
      </c>
      <c r="J27" s="838" t="s">
        <v>356</v>
      </c>
      <c r="K27" s="838" t="s">
        <v>356</v>
      </c>
      <c r="L27" s="838" t="s">
        <v>356</v>
      </c>
      <c r="M27" s="838" t="s">
        <v>356</v>
      </c>
      <c r="N27" s="838" t="s">
        <v>356</v>
      </c>
      <c r="O27" s="838" t="s">
        <v>356</v>
      </c>
      <c r="P27" s="838" t="s">
        <v>356</v>
      </c>
      <c r="Q27" s="838" t="s">
        <v>356</v>
      </c>
      <c r="R27" s="838" t="s">
        <v>356</v>
      </c>
      <c r="S27" s="838" t="s">
        <v>356</v>
      </c>
      <c r="T27" s="838" t="s">
        <v>356</v>
      </c>
      <c r="U27" s="838" t="s">
        <v>356</v>
      </c>
      <c r="V27" s="838" t="s">
        <v>356</v>
      </c>
      <c r="W27" s="838" t="s">
        <v>356</v>
      </c>
      <c r="X27" s="838" t="s">
        <v>356</v>
      </c>
      <c r="Y27" s="856" t="s">
        <v>356</v>
      </c>
      <c r="Z27" s="856" t="s">
        <v>356</v>
      </c>
      <c r="AA27" s="856" t="s">
        <v>356</v>
      </c>
    </row>
    <row r="28" spans="1:27">
      <c r="A28" s="131"/>
      <c r="B28" s="913" t="s">
        <v>841</v>
      </c>
      <c r="C28" s="1156" t="s">
        <v>356</v>
      </c>
      <c r="D28" s="838" t="s">
        <v>356</v>
      </c>
      <c r="E28" s="838" t="s">
        <v>356</v>
      </c>
      <c r="F28" s="838" t="s">
        <v>356</v>
      </c>
      <c r="G28" s="838" t="s">
        <v>356</v>
      </c>
      <c r="H28" s="838" t="s">
        <v>356</v>
      </c>
      <c r="I28" s="838" t="s">
        <v>356</v>
      </c>
      <c r="J28" s="838" t="s">
        <v>356</v>
      </c>
      <c r="K28" s="838" t="s">
        <v>356</v>
      </c>
      <c r="L28" s="838" t="s">
        <v>356</v>
      </c>
      <c r="M28" s="838" t="s">
        <v>356</v>
      </c>
      <c r="N28" s="838" t="s">
        <v>356</v>
      </c>
      <c r="O28" s="838" t="s">
        <v>356</v>
      </c>
      <c r="P28" s="838" t="s">
        <v>356</v>
      </c>
      <c r="Q28" s="838" t="s">
        <v>356</v>
      </c>
      <c r="R28" s="838" t="s">
        <v>356</v>
      </c>
      <c r="S28" s="838" t="s">
        <v>356</v>
      </c>
      <c r="T28" s="838" t="s">
        <v>356</v>
      </c>
      <c r="U28" s="838" t="s">
        <v>356</v>
      </c>
      <c r="V28" s="838" t="s">
        <v>356</v>
      </c>
      <c r="W28" s="838" t="s">
        <v>356</v>
      </c>
      <c r="X28" s="838" t="s">
        <v>356</v>
      </c>
      <c r="Y28" s="856" t="s">
        <v>356</v>
      </c>
      <c r="Z28" s="856" t="s">
        <v>356</v>
      </c>
      <c r="AA28" s="856" t="s">
        <v>356</v>
      </c>
    </row>
    <row r="29" spans="1:27">
      <c r="A29" s="131"/>
      <c r="B29" s="912" t="s">
        <v>842</v>
      </c>
      <c r="C29" s="1156" t="s">
        <v>356</v>
      </c>
      <c r="D29" s="838" t="s">
        <v>356</v>
      </c>
      <c r="E29" s="838" t="s">
        <v>356</v>
      </c>
      <c r="F29" s="838" t="s">
        <v>356</v>
      </c>
      <c r="G29" s="838" t="s">
        <v>356</v>
      </c>
      <c r="H29" s="838" t="s">
        <v>356</v>
      </c>
      <c r="I29" s="838" t="s">
        <v>356</v>
      </c>
      <c r="J29" s="838" t="s">
        <v>356</v>
      </c>
      <c r="K29" s="838" t="s">
        <v>356</v>
      </c>
      <c r="L29" s="838" t="s">
        <v>356</v>
      </c>
      <c r="M29" s="838" t="s">
        <v>356</v>
      </c>
      <c r="N29" s="838" t="s">
        <v>356</v>
      </c>
      <c r="O29" s="838" t="s">
        <v>356</v>
      </c>
      <c r="P29" s="838" t="s">
        <v>356</v>
      </c>
      <c r="Q29" s="838" t="s">
        <v>356</v>
      </c>
      <c r="R29" s="838" t="s">
        <v>356</v>
      </c>
      <c r="S29" s="838" t="s">
        <v>356</v>
      </c>
      <c r="T29" s="838" t="s">
        <v>356</v>
      </c>
      <c r="U29" s="838" t="s">
        <v>356</v>
      </c>
      <c r="V29" s="838" t="s">
        <v>356</v>
      </c>
      <c r="W29" s="838" t="s">
        <v>356</v>
      </c>
      <c r="X29" s="838" t="s">
        <v>356</v>
      </c>
      <c r="Y29" s="856" t="s">
        <v>356</v>
      </c>
      <c r="Z29" s="856" t="s">
        <v>356</v>
      </c>
      <c r="AA29" s="856" t="s">
        <v>356</v>
      </c>
    </row>
    <row r="30" spans="1:27">
      <c r="A30" s="131"/>
      <c r="B30" s="913" t="s">
        <v>1398</v>
      </c>
      <c r="C30" s="1156" t="s">
        <v>356</v>
      </c>
      <c r="D30" s="838" t="s">
        <v>356</v>
      </c>
      <c r="E30" s="838" t="s">
        <v>356</v>
      </c>
      <c r="F30" s="838" t="s">
        <v>356</v>
      </c>
      <c r="G30" s="838" t="s">
        <v>356</v>
      </c>
      <c r="H30" s="838" t="s">
        <v>356</v>
      </c>
      <c r="I30" s="838" t="s">
        <v>356</v>
      </c>
      <c r="J30" s="838" t="s">
        <v>356</v>
      </c>
      <c r="K30" s="838" t="s">
        <v>356</v>
      </c>
      <c r="L30" s="838" t="s">
        <v>356</v>
      </c>
      <c r="M30" s="838" t="s">
        <v>356</v>
      </c>
      <c r="N30" s="838" t="s">
        <v>356</v>
      </c>
      <c r="O30" s="838" t="s">
        <v>356</v>
      </c>
      <c r="P30" s="838" t="s">
        <v>356</v>
      </c>
      <c r="Q30" s="838" t="s">
        <v>356</v>
      </c>
      <c r="R30" s="838" t="s">
        <v>356</v>
      </c>
      <c r="S30" s="838" t="s">
        <v>356</v>
      </c>
      <c r="T30" s="838" t="s">
        <v>356</v>
      </c>
      <c r="U30" s="838" t="s">
        <v>356</v>
      </c>
      <c r="V30" s="838" t="s">
        <v>356</v>
      </c>
      <c r="W30" s="838" t="s">
        <v>356</v>
      </c>
      <c r="X30" s="838" t="s">
        <v>356</v>
      </c>
      <c r="Y30" s="856" t="s">
        <v>356</v>
      </c>
      <c r="Z30" s="856" t="s">
        <v>356</v>
      </c>
      <c r="AA30" s="856" t="s">
        <v>356</v>
      </c>
    </row>
    <row r="31" spans="1:27">
      <c r="A31" s="131"/>
      <c r="B31" s="913" t="s">
        <v>1399</v>
      </c>
      <c r="C31" s="1156" t="s">
        <v>356</v>
      </c>
      <c r="D31" s="838" t="s">
        <v>356</v>
      </c>
      <c r="E31" s="838" t="s">
        <v>356</v>
      </c>
      <c r="F31" s="838" t="s">
        <v>356</v>
      </c>
      <c r="G31" s="838" t="s">
        <v>356</v>
      </c>
      <c r="H31" s="838" t="s">
        <v>356</v>
      </c>
      <c r="I31" s="838" t="s">
        <v>356</v>
      </c>
      <c r="J31" s="838" t="s">
        <v>356</v>
      </c>
      <c r="K31" s="838" t="s">
        <v>356</v>
      </c>
      <c r="L31" s="838" t="s">
        <v>356</v>
      </c>
      <c r="M31" s="838" t="s">
        <v>356</v>
      </c>
      <c r="N31" s="838" t="s">
        <v>356</v>
      </c>
      <c r="O31" s="838" t="s">
        <v>356</v>
      </c>
      <c r="P31" s="838" t="s">
        <v>356</v>
      </c>
      <c r="Q31" s="838" t="s">
        <v>356</v>
      </c>
      <c r="R31" s="838" t="s">
        <v>356</v>
      </c>
      <c r="S31" s="838" t="s">
        <v>356</v>
      </c>
      <c r="T31" s="838" t="s">
        <v>356</v>
      </c>
      <c r="U31" s="838" t="s">
        <v>356</v>
      </c>
      <c r="V31" s="838" t="s">
        <v>356</v>
      </c>
      <c r="W31" s="838" t="s">
        <v>356</v>
      </c>
      <c r="X31" s="838" t="s">
        <v>356</v>
      </c>
      <c r="Y31" s="856" t="s">
        <v>356</v>
      </c>
      <c r="Z31" s="856" t="s">
        <v>356</v>
      </c>
      <c r="AA31" s="856" t="s">
        <v>356</v>
      </c>
    </row>
    <row r="32" spans="1:27">
      <c r="A32" s="131"/>
      <c r="B32" s="913" t="s">
        <v>843</v>
      </c>
      <c r="C32" s="1156" t="s">
        <v>356</v>
      </c>
      <c r="D32" s="838" t="s">
        <v>356</v>
      </c>
      <c r="E32" s="838" t="s">
        <v>356</v>
      </c>
      <c r="F32" s="838" t="s">
        <v>356</v>
      </c>
      <c r="G32" s="838" t="s">
        <v>356</v>
      </c>
      <c r="H32" s="838" t="s">
        <v>356</v>
      </c>
      <c r="I32" s="838" t="s">
        <v>356</v>
      </c>
      <c r="J32" s="838" t="s">
        <v>356</v>
      </c>
      <c r="K32" s="838" t="s">
        <v>356</v>
      </c>
      <c r="L32" s="838" t="s">
        <v>356</v>
      </c>
      <c r="M32" s="838" t="s">
        <v>356</v>
      </c>
      <c r="N32" s="838" t="s">
        <v>356</v>
      </c>
      <c r="O32" s="838" t="s">
        <v>356</v>
      </c>
      <c r="P32" s="838" t="s">
        <v>356</v>
      </c>
      <c r="Q32" s="838" t="s">
        <v>356</v>
      </c>
      <c r="R32" s="838" t="s">
        <v>356</v>
      </c>
      <c r="S32" s="838" t="s">
        <v>356</v>
      </c>
      <c r="T32" s="838" t="s">
        <v>356</v>
      </c>
      <c r="U32" s="838" t="s">
        <v>356</v>
      </c>
      <c r="V32" s="838" t="s">
        <v>356</v>
      </c>
      <c r="W32" s="838" t="s">
        <v>356</v>
      </c>
      <c r="X32" s="838" t="s">
        <v>356</v>
      </c>
      <c r="Y32" s="856" t="s">
        <v>356</v>
      </c>
      <c r="Z32" s="856" t="s">
        <v>356</v>
      </c>
      <c r="AA32" s="856" t="s">
        <v>356</v>
      </c>
    </row>
    <row r="33" spans="1:27">
      <c r="A33" s="131"/>
      <c r="B33" s="913" t="s">
        <v>844</v>
      </c>
      <c r="C33" s="1156" t="s">
        <v>356</v>
      </c>
      <c r="D33" s="838" t="s">
        <v>356</v>
      </c>
      <c r="E33" s="838" t="s">
        <v>356</v>
      </c>
      <c r="F33" s="838" t="s">
        <v>356</v>
      </c>
      <c r="G33" s="838" t="s">
        <v>356</v>
      </c>
      <c r="H33" s="838" t="s">
        <v>356</v>
      </c>
      <c r="I33" s="838" t="s">
        <v>356</v>
      </c>
      <c r="J33" s="838" t="s">
        <v>356</v>
      </c>
      <c r="K33" s="838" t="s">
        <v>356</v>
      </c>
      <c r="L33" s="838" t="s">
        <v>356</v>
      </c>
      <c r="M33" s="838" t="s">
        <v>356</v>
      </c>
      <c r="N33" s="838" t="s">
        <v>356</v>
      </c>
      <c r="O33" s="838" t="s">
        <v>356</v>
      </c>
      <c r="P33" s="838" t="s">
        <v>356</v>
      </c>
      <c r="Q33" s="838" t="s">
        <v>356</v>
      </c>
      <c r="R33" s="838" t="s">
        <v>356</v>
      </c>
      <c r="S33" s="838" t="s">
        <v>356</v>
      </c>
      <c r="T33" s="838" t="s">
        <v>356</v>
      </c>
      <c r="U33" s="838" t="s">
        <v>356</v>
      </c>
      <c r="V33" s="838" t="s">
        <v>356</v>
      </c>
      <c r="W33" s="838" t="s">
        <v>356</v>
      </c>
      <c r="X33" s="838" t="s">
        <v>356</v>
      </c>
      <c r="Y33" s="856" t="s">
        <v>356</v>
      </c>
      <c r="Z33" s="856" t="s">
        <v>356</v>
      </c>
      <c r="AA33" s="856" t="s">
        <v>356</v>
      </c>
    </row>
    <row r="34" spans="1:27" ht="25.5" customHeight="1">
      <c r="A34" s="131"/>
      <c r="B34" s="914" t="s">
        <v>845</v>
      </c>
      <c r="C34" s="1156" t="s">
        <v>356</v>
      </c>
      <c r="D34" s="838" t="s">
        <v>356</v>
      </c>
      <c r="E34" s="838" t="s">
        <v>356</v>
      </c>
      <c r="F34" s="838" t="s">
        <v>356</v>
      </c>
      <c r="G34" s="838" t="s">
        <v>356</v>
      </c>
      <c r="H34" s="838" t="s">
        <v>356</v>
      </c>
      <c r="I34" s="838" t="s">
        <v>356</v>
      </c>
      <c r="J34" s="838" t="s">
        <v>356</v>
      </c>
      <c r="K34" s="838" t="s">
        <v>356</v>
      </c>
      <c r="L34" s="838" t="s">
        <v>356</v>
      </c>
      <c r="M34" s="838" t="s">
        <v>356</v>
      </c>
      <c r="N34" s="838" t="s">
        <v>356</v>
      </c>
      <c r="O34" s="838" t="s">
        <v>356</v>
      </c>
      <c r="P34" s="838" t="s">
        <v>356</v>
      </c>
      <c r="Q34" s="838" t="s">
        <v>356</v>
      </c>
      <c r="R34" s="838" t="s">
        <v>356</v>
      </c>
      <c r="S34" s="838" t="s">
        <v>356</v>
      </c>
      <c r="T34" s="838" t="s">
        <v>356</v>
      </c>
      <c r="U34" s="838" t="s">
        <v>356</v>
      </c>
      <c r="V34" s="838" t="s">
        <v>356</v>
      </c>
      <c r="W34" s="838" t="s">
        <v>356</v>
      </c>
      <c r="X34" s="838" t="s">
        <v>356</v>
      </c>
      <c r="Y34" s="856" t="s">
        <v>356</v>
      </c>
      <c r="Z34" s="856" t="s">
        <v>356</v>
      </c>
      <c r="AA34" s="856" t="s">
        <v>356</v>
      </c>
    </row>
    <row r="35" spans="1:27">
      <c r="A35" s="131"/>
      <c r="B35" s="913" t="s">
        <v>846</v>
      </c>
      <c r="C35" s="1156" t="s">
        <v>356</v>
      </c>
      <c r="D35" s="838" t="s">
        <v>356</v>
      </c>
      <c r="E35" s="838" t="s">
        <v>356</v>
      </c>
      <c r="F35" s="838" t="s">
        <v>356</v>
      </c>
      <c r="G35" s="838" t="s">
        <v>356</v>
      </c>
      <c r="H35" s="838" t="s">
        <v>356</v>
      </c>
      <c r="I35" s="838" t="s">
        <v>356</v>
      </c>
      <c r="J35" s="838" t="s">
        <v>356</v>
      </c>
      <c r="K35" s="838" t="s">
        <v>356</v>
      </c>
      <c r="L35" s="838" t="s">
        <v>356</v>
      </c>
      <c r="M35" s="838" t="s">
        <v>356</v>
      </c>
      <c r="N35" s="838" t="s">
        <v>356</v>
      </c>
      <c r="O35" s="838" t="s">
        <v>356</v>
      </c>
      <c r="P35" s="838" t="s">
        <v>356</v>
      </c>
      <c r="Q35" s="838" t="s">
        <v>356</v>
      </c>
      <c r="R35" s="838" t="s">
        <v>356</v>
      </c>
      <c r="S35" s="838" t="s">
        <v>356</v>
      </c>
      <c r="T35" s="838" t="s">
        <v>356</v>
      </c>
      <c r="U35" s="838" t="s">
        <v>356</v>
      </c>
      <c r="V35" s="838" t="s">
        <v>356</v>
      </c>
      <c r="W35" s="838" t="s">
        <v>356</v>
      </c>
      <c r="X35" s="838" t="s">
        <v>356</v>
      </c>
      <c r="Y35" s="856" t="s">
        <v>356</v>
      </c>
      <c r="Z35" s="856" t="s">
        <v>356</v>
      </c>
      <c r="AA35" s="856" t="s">
        <v>356</v>
      </c>
    </row>
    <row r="36" spans="1:27">
      <c r="A36" s="131"/>
      <c r="B36" s="909" t="s">
        <v>1400</v>
      </c>
      <c r="C36" s="1156" t="s">
        <v>356</v>
      </c>
      <c r="D36" s="838" t="s">
        <v>356</v>
      </c>
      <c r="E36" s="838" t="s">
        <v>356</v>
      </c>
      <c r="F36" s="838" t="s">
        <v>356</v>
      </c>
      <c r="G36" s="838" t="s">
        <v>356</v>
      </c>
      <c r="H36" s="838" t="s">
        <v>356</v>
      </c>
      <c r="I36" s="838" t="s">
        <v>356</v>
      </c>
      <c r="J36" s="838" t="s">
        <v>356</v>
      </c>
      <c r="K36" s="838" t="s">
        <v>356</v>
      </c>
      <c r="L36" s="838" t="s">
        <v>356</v>
      </c>
      <c r="M36" s="838" t="s">
        <v>356</v>
      </c>
      <c r="N36" s="838" t="s">
        <v>356</v>
      </c>
      <c r="O36" s="838" t="s">
        <v>356</v>
      </c>
      <c r="P36" s="838" t="s">
        <v>356</v>
      </c>
      <c r="Q36" s="838" t="s">
        <v>356</v>
      </c>
      <c r="R36" s="838" t="s">
        <v>356</v>
      </c>
      <c r="S36" s="838" t="s">
        <v>356</v>
      </c>
      <c r="T36" s="838" t="s">
        <v>356</v>
      </c>
      <c r="U36" s="838" t="s">
        <v>356</v>
      </c>
      <c r="V36" s="838" t="s">
        <v>356</v>
      </c>
      <c r="W36" s="838" t="s">
        <v>356</v>
      </c>
      <c r="X36" s="838" t="s">
        <v>356</v>
      </c>
      <c r="Y36" s="856" t="s">
        <v>356</v>
      </c>
      <c r="Z36" s="856" t="s">
        <v>356</v>
      </c>
      <c r="AA36" s="856" t="s">
        <v>356</v>
      </c>
    </row>
    <row r="37" spans="1:27">
      <c r="A37" s="131"/>
      <c r="B37" s="910" t="s">
        <v>1401</v>
      </c>
      <c r="C37" s="1157" t="s">
        <v>356</v>
      </c>
      <c r="D37" s="838" t="s">
        <v>356</v>
      </c>
      <c r="E37" s="838" t="s">
        <v>356</v>
      </c>
      <c r="F37" s="838" t="s">
        <v>356</v>
      </c>
      <c r="G37" s="838" t="s">
        <v>356</v>
      </c>
      <c r="H37" s="856" t="s">
        <v>356</v>
      </c>
      <c r="I37" s="856" t="s">
        <v>356</v>
      </c>
      <c r="J37" s="856" t="s">
        <v>356</v>
      </c>
      <c r="K37" s="838" t="s">
        <v>356</v>
      </c>
      <c r="L37" s="838" t="s">
        <v>356</v>
      </c>
      <c r="M37" s="838" t="s">
        <v>356</v>
      </c>
      <c r="N37" s="838" t="s">
        <v>356</v>
      </c>
      <c r="O37" s="838" t="s">
        <v>356</v>
      </c>
      <c r="P37" s="838" t="s">
        <v>356</v>
      </c>
      <c r="Q37" s="838" t="s">
        <v>356</v>
      </c>
      <c r="R37" s="838" t="s">
        <v>356</v>
      </c>
      <c r="S37" s="838" t="s">
        <v>356</v>
      </c>
      <c r="T37" s="838" t="s">
        <v>356</v>
      </c>
      <c r="U37" s="838" t="s">
        <v>356</v>
      </c>
      <c r="V37" s="838" t="s">
        <v>356</v>
      </c>
      <c r="W37" s="838" t="s">
        <v>356</v>
      </c>
      <c r="X37" s="838" t="s">
        <v>356</v>
      </c>
      <c r="Y37" s="856" t="s">
        <v>356</v>
      </c>
      <c r="Z37" s="856" t="s">
        <v>356</v>
      </c>
      <c r="AA37" s="856" t="s">
        <v>356</v>
      </c>
    </row>
    <row r="38" spans="1:27">
      <c r="A38" s="131"/>
      <c r="B38" s="911" t="s">
        <v>847</v>
      </c>
      <c r="C38" s="1156" t="s">
        <v>356</v>
      </c>
      <c r="D38" s="838" t="s">
        <v>356</v>
      </c>
      <c r="E38" s="838" t="s">
        <v>356</v>
      </c>
      <c r="F38" s="838" t="s">
        <v>356</v>
      </c>
      <c r="G38" s="838" t="s">
        <v>356</v>
      </c>
      <c r="H38" s="838" t="s">
        <v>356</v>
      </c>
      <c r="I38" s="838" t="s">
        <v>356</v>
      </c>
      <c r="J38" s="838" t="s">
        <v>356</v>
      </c>
      <c r="K38" s="838" t="s">
        <v>356</v>
      </c>
      <c r="L38" s="838" t="s">
        <v>356</v>
      </c>
      <c r="M38" s="838" t="s">
        <v>356</v>
      </c>
      <c r="N38" s="838" t="s">
        <v>356</v>
      </c>
      <c r="O38" s="838" t="s">
        <v>356</v>
      </c>
      <c r="P38" s="838" t="s">
        <v>356</v>
      </c>
      <c r="Q38" s="838" t="s">
        <v>356</v>
      </c>
      <c r="R38" s="838" t="s">
        <v>356</v>
      </c>
      <c r="S38" s="838" t="s">
        <v>356</v>
      </c>
      <c r="T38" s="838" t="s">
        <v>356</v>
      </c>
      <c r="U38" s="838" t="s">
        <v>356</v>
      </c>
      <c r="V38" s="838" t="s">
        <v>356</v>
      </c>
      <c r="W38" s="838" t="s">
        <v>356</v>
      </c>
      <c r="X38" s="838" t="s">
        <v>356</v>
      </c>
      <c r="Y38" s="856" t="s">
        <v>356</v>
      </c>
      <c r="Z38" s="856" t="s">
        <v>356</v>
      </c>
      <c r="AA38" s="856" t="s">
        <v>356</v>
      </c>
    </row>
    <row r="39" spans="1:27">
      <c r="A39" s="131"/>
      <c r="B39" s="912" t="s">
        <v>848</v>
      </c>
      <c r="C39" s="1156" t="s">
        <v>356</v>
      </c>
      <c r="D39" s="838" t="s">
        <v>356</v>
      </c>
      <c r="E39" s="838" t="s">
        <v>356</v>
      </c>
      <c r="F39" s="838" t="s">
        <v>356</v>
      </c>
      <c r="G39" s="838" t="s">
        <v>356</v>
      </c>
      <c r="H39" s="838" t="s">
        <v>356</v>
      </c>
      <c r="I39" s="838" t="s">
        <v>356</v>
      </c>
      <c r="J39" s="838" t="s">
        <v>356</v>
      </c>
      <c r="K39" s="838" t="s">
        <v>356</v>
      </c>
      <c r="L39" s="838" t="s">
        <v>356</v>
      </c>
      <c r="M39" s="838" t="s">
        <v>356</v>
      </c>
      <c r="N39" s="838" t="s">
        <v>356</v>
      </c>
      <c r="O39" s="838" t="s">
        <v>356</v>
      </c>
      <c r="P39" s="838" t="s">
        <v>356</v>
      </c>
      <c r="Q39" s="838" t="s">
        <v>356</v>
      </c>
      <c r="R39" s="838" t="s">
        <v>356</v>
      </c>
      <c r="S39" s="838" t="s">
        <v>356</v>
      </c>
      <c r="T39" s="838" t="s">
        <v>356</v>
      </c>
      <c r="U39" s="838" t="s">
        <v>356</v>
      </c>
      <c r="V39" s="838" t="s">
        <v>356</v>
      </c>
      <c r="W39" s="838" t="s">
        <v>356</v>
      </c>
      <c r="X39" s="838" t="s">
        <v>356</v>
      </c>
      <c r="Y39" s="856" t="s">
        <v>356</v>
      </c>
      <c r="Z39" s="856" t="s">
        <v>356</v>
      </c>
      <c r="AA39" s="856" t="s">
        <v>356</v>
      </c>
    </row>
    <row r="40" spans="1:27">
      <c r="A40" s="131"/>
      <c r="B40" s="912" t="s">
        <v>849</v>
      </c>
      <c r="C40" s="1156" t="s">
        <v>356</v>
      </c>
      <c r="D40" s="838" t="s">
        <v>356</v>
      </c>
      <c r="E40" s="838" t="s">
        <v>356</v>
      </c>
      <c r="F40" s="838" t="s">
        <v>356</v>
      </c>
      <c r="G40" s="838" t="s">
        <v>356</v>
      </c>
      <c r="H40" s="838" t="s">
        <v>356</v>
      </c>
      <c r="I40" s="838" t="s">
        <v>356</v>
      </c>
      <c r="J40" s="838" t="s">
        <v>356</v>
      </c>
      <c r="K40" s="838" t="s">
        <v>356</v>
      </c>
      <c r="L40" s="838" t="s">
        <v>356</v>
      </c>
      <c r="M40" s="838" t="s">
        <v>356</v>
      </c>
      <c r="N40" s="838" t="s">
        <v>356</v>
      </c>
      <c r="O40" s="838" t="s">
        <v>356</v>
      </c>
      <c r="P40" s="838" t="s">
        <v>356</v>
      </c>
      <c r="Q40" s="838" t="s">
        <v>356</v>
      </c>
      <c r="R40" s="838" t="s">
        <v>356</v>
      </c>
      <c r="S40" s="838" t="s">
        <v>356</v>
      </c>
      <c r="T40" s="838" t="s">
        <v>356</v>
      </c>
      <c r="U40" s="838" t="s">
        <v>356</v>
      </c>
      <c r="V40" s="838" t="s">
        <v>356</v>
      </c>
      <c r="W40" s="838" t="s">
        <v>356</v>
      </c>
      <c r="X40" s="838" t="s">
        <v>356</v>
      </c>
      <c r="Y40" s="856" t="s">
        <v>356</v>
      </c>
      <c r="Z40" s="856" t="s">
        <v>356</v>
      </c>
      <c r="AA40" s="856" t="s">
        <v>356</v>
      </c>
    </row>
    <row r="41" spans="1:27">
      <c r="A41" s="131"/>
      <c r="B41" s="911" t="s">
        <v>850</v>
      </c>
      <c r="C41" s="1156" t="s">
        <v>356</v>
      </c>
      <c r="D41" s="838" t="s">
        <v>356</v>
      </c>
      <c r="E41" s="838" t="s">
        <v>356</v>
      </c>
      <c r="F41" s="838" t="s">
        <v>356</v>
      </c>
      <c r="G41" s="838" t="s">
        <v>356</v>
      </c>
      <c r="H41" s="838" t="s">
        <v>356</v>
      </c>
      <c r="I41" s="838" t="s">
        <v>356</v>
      </c>
      <c r="J41" s="838" t="s">
        <v>356</v>
      </c>
      <c r="K41" s="838" t="s">
        <v>356</v>
      </c>
      <c r="L41" s="838" t="s">
        <v>356</v>
      </c>
      <c r="M41" s="838" t="s">
        <v>356</v>
      </c>
      <c r="N41" s="838" t="s">
        <v>356</v>
      </c>
      <c r="O41" s="838" t="s">
        <v>356</v>
      </c>
      <c r="P41" s="838" t="s">
        <v>356</v>
      </c>
      <c r="Q41" s="838" t="s">
        <v>356</v>
      </c>
      <c r="R41" s="838" t="s">
        <v>356</v>
      </c>
      <c r="S41" s="838" t="s">
        <v>356</v>
      </c>
      <c r="T41" s="838" t="s">
        <v>356</v>
      </c>
      <c r="U41" s="838" t="s">
        <v>356</v>
      </c>
      <c r="V41" s="838" t="s">
        <v>356</v>
      </c>
      <c r="W41" s="838" t="s">
        <v>356</v>
      </c>
      <c r="X41" s="838" t="s">
        <v>356</v>
      </c>
      <c r="Y41" s="856" t="s">
        <v>356</v>
      </c>
      <c r="Z41" s="856" t="s">
        <v>356</v>
      </c>
      <c r="AA41" s="856" t="s">
        <v>356</v>
      </c>
    </row>
    <row r="42" spans="1:27">
      <c r="A42" s="131"/>
      <c r="B42" s="911" t="s">
        <v>851</v>
      </c>
      <c r="C42" s="1156" t="s">
        <v>356</v>
      </c>
      <c r="D42" s="838" t="s">
        <v>356</v>
      </c>
      <c r="E42" s="838" t="s">
        <v>356</v>
      </c>
      <c r="F42" s="838" t="s">
        <v>356</v>
      </c>
      <c r="G42" s="838" t="s">
        <v>356</v>
      </c>
      <c r="H42" s="838" t="s">
        <v>356</v>
      </c>
      <c r="I42" s="838" t="s">
        <v>356</v>
      </c>
      <c r="J42" s="838" t="s">
        <v>356</v>
      </c>
      <c r="K42" s="838" t="s">
        <v>356</v>
      </c>
      <c r="L42" s="838" t="s">
        <v>356</v>
      </c>
      <c r="M42" s="838" t="s">
        <v>356</v>
      </c>
      <c r="N42" s="838" t="s">
        <v>356</v>
      </c>
      <c r="O42" s="838" t="s">
        <v>356</v>
      </c>
      <c r="P42" s="838" t="s">
        <v>356</v>
      </c>
      <c r="Q42" s="838" t="s">
        <v>356</v>
      </c>
      <c r="R42" s="838" t="s">
        <v>356</v>
      </c>
      <c r="S42" s="838" t="s">
        <v>356</v>
      </c>
      <c r="T42" s="838" t="s">
        <v>356</v>
      </c>
      <c r="U42" s="838" t="s">
        <v>356</v>
      </c>
      <c r="V42" s="838" t="s">
        <v>356</v>
      </c>
      <c r="W42" s="838" t="s">
        <v>356</v>
      </c>
      <c r="X42" s="838" t="s">
        <v>356</v>
      </c>
      <c r="Y42" s="856" t="s">
        <v>356</v>
      </c>
      <c r="Z42" s="856" t="s">
        <v>356</v>
      </c>
      <c r="AA42" s="856" t="s">
        <v>356</v>
      </c>
    </row>
    <row r="43" spans="1:27">
      <c r="A43" s="131"/>
      <c r="B43" s="911" t="s">
        <v>852</v>
      </c>
      <c r="C43" s="1156" t="s">
        <v>356</v>
      </c>
      <c r="D43" s="838" t="s">
        <v>356</v>
      </c>
      <c r="E43" s="838" t="s">
        <v>356</v>
      </c>
      <c r="F43" s="838" t="s">
        <v>356</v>
      </c>
      <c r="G43" s="838" t="s">
        <v>356</v>
      </c>
      <c r="H43" s="838" t="s">
        <v>356</v>
      </c>
      <c r="I43" s="838" t="s">
        <v>356</v>
      </c>
      <c r="J43" s="838" t="s">
        <v>356</v>
      </c>
      <c r="K43" s="838" t="s">
        <v>356</v>
      </c>
      <c r="L43" s="838" t="s">
        <v>356</v>
      </c>
      <c r="M43" s="838" t="s">
        <v>356</v>
      </c>
      <c r="N43" s="838" t="s">
        <v>356</v>
      </c>
      <c r="O43" s="838" t="s">
        <v>356</v>
      </c>
      <c r="P43" s="838" t="s">
        <v>356</v>
      </c>
      <c r="Q43" s="838" t="s">
        <v>356</v>
      </c>
      <c r="R43" s="838" t="s">
        <v>356</v>
      </c>
      <c r="S43" s="838" t="s">
        <v>356</v>
      </c>
      <c r="T43" s="838" t="s">
        <v>356</v>
      </c>
      <c r="U43" s="838" t="s">
        <v>356</v>
      </c>
      <c r="V43" s="838" t="s">
        <v>356</v>
      </c>
      <c r="W43" s="838" t="s">
        <v>356</v>
      </c>
      <c r="X43" s="838" t="s">
        <v>356</v>
      </c>
      <c r="Y43" s="856" t="s">
        <v>356</v>
      </c>
      <c r="Z43" s="856" t="s">
        <v>356</v>
      </c>
      <c r="AA43" s="856" t="s">
        <v>356</v>
      </c>
    </row>
    <row r="44" spans="1:27">
      <c r="A44" s="131"/>
      <c r="B44" s="912" t="s">
        <v>853</v>
      </c>
      <c r="C44" s="1156" t="s">
        <v>356</v>
      </c>
      <c r="D44" s="838" t="s">
        <v>356</v>
      </c>
      <c r="E44" s="838" t="s">
        <v>356</v>
      </c>
      <c r="F44" s="838" t="s">
        <v>356</v>
      </c>
      <c r="G44" s="838" t="s">
        <v>356</v>
      </c>
      <c r="H44" s="838" t="s">
        <v>356</v>
      </c>
      <c r="I44" s="838" t="s">
        <v>356</v>
      </c>
      <c r="J44" s="838" t="s">
        <v>356</v>
      </c>
      <c r="K44" s="838" t="s">
        <v>356</v>
      </c>
      <c r="L44" s="838" t="s">
        <v>356</v>
      </c>
      <c r="M44" s="838" t="s">
        <v>356</v>
      </c>
      <c r="N44" s="838" t="s">
        <v>356</v>
      </c>
      <c r="O44" s="838" t="s">
        <v>356</v>
      </c>
      <c r="P44" s="838" t="s">
        <v>356</v>
      </c>
      <c r="Q44" s="838" t="s">
        <v>356</v>
      </c>
      <c r="R44" s="838" t="s">
        <v>356</v>
      </c>
      <c r="S44" s="838" t="s">
        <v>356</v>
      </c>
      <c r="T44" s="838" t="s">
        <v>356</v>
      </c>
      <c r="U44" s="838" t="s">
        <v>356</v>
      </c>
      <c r="V44" s="838" t="s">
        <v>356</v>
      </c>
      <c r="W44" s="838" t="s">
        <v>356</v>
      </c>
      <c r="X44" s="838" t="s">
        <v>356</v>
      </c>
      <c r="Y44" s="856" t="s">
        <v>356</v>
      </c>
      <c r="Z44" s="856" t="s">
        <v>356</v>
      </c>
      <c r="AA44" s="856" t="s">
        <v>356</v>
      </c>
    </row>
    <row r="45" spans="1:27">
      <c r="A45" s="131"/>
      <c r="B45" s="912" t="s">
        <v>854</v>
      </c>
      <c r="C45" s="1156" t="s">
        <v>356</v>
      </c>
      <c r="D45" s="838" t="s">
        <v>356</v>
      </c>
      <c r="E45" s="838" t="s">
        <v>356</v>
      </c>
      <c r="F45" s="838" t="s">
        <v>356</v>
      </c>
      <c r="G45" s="838" t="s">
        <v>356</v>
      </c>
      <c r="H45" s="838" t="s">
        <v>356</v>
      </c>
      <c r="I45" s="838" t="s">
        <v>356</v>
      </c>
      <c r="J45" s="838" t="s">
        <v>356</v>
      </c>
      <c r="K45" s="838" t="s">
        <v>356</v>
      </c>
      <c r="L45" s="838" t="s">
        <v>356</v>
      </c>
      <c r="M45" s="838" t="s">
        <v>356</v>
      </c>
      <c r="N45" s="838" t="s">
        <v>356</v>
      </c>
      <c r="O45" s="838" t="s">
        <v>356</v>
      </c>
      <c r="P45" s="838" t="s">
        <v>356</v>
      </c>
      <c r="Q45" s="838" t="s">
        <v>356</v>
      </c>
      <c r="R45" s="838" t="s">
        <v>356</v>
      </c>
      <c r="S45" s="838" t="s">
        <v>356</v>
      </c>
      <c r="T45" s="838" t="s">
        <v>356</v>
      </c>
      <c r="U45" s="838" t="s">
        <v>356</v>
      </c>
      <c r="V45" s="838" t="s">
        <v>356</v>
      </c>
      <c r="W45" s="838" t="s">
        <v>356</v>
      </c>
      <c r="X45" s="838" t="s">
        <v>356</v>
      </c>
      <c r="Y45" s="856" t="s">
        <v>356</v>
      </c>
      <c r="Z45" s="856" t="s">
        <v>356</v>
      </c>
      <c r="AA45" s="856" t="s">
        <v>356</v>
      </c>
    </row>
    <row r="46" spans="1:27">
      <c r="A46" s="131"/>
      <c r="B46" s="911" t="s">
        <v>855</v>
      </c>
      <c r="C46" s="1156" t="s">
        <v>356</v>
      </c>
      <c r="D46" s="838" t="s">
        <v>356</v>
      </c>
      <c r="E46" s="838" t="s">
        <v>356</v>
      </c>
      <c r="F46" s="838" t="s">
        <v>356</v>
      </c>
      <c r="G46" s="838" t="s">
        <v>356</v>
      </c>
      <c r="H46" s="838" t="s">
        <v>356</v>
      </c>
      <c r="I46" s="838" t="s">
        <v>356</v>
      </c>
      <c r="J46" s="838" t="s">
        <v>356</v>
      </c>
      <c r="K46" s="838" t="s">
        <v>356</v>
      </c>
      <c r="L46" s="838" t="s">
        <v>356</v>
      </c>
      <c r="M46" s="838" t="s">
        <v>356</v>
      </c>
      <c r="N46" s="838" t="s">
        <v>356</v>
      </c>
      <c r="O46" s="838" t="s">
        <v>356</v>
      </c>
      <c r="P46" s="838" t="s">
        <v>356</v>
      </c>
      <c r="Q46" s="838" t="s">
        <v>356</v>
      </c>
      <c r="R46" s="838" t="s">
        <v>356</v>
      </c>
      <c r="S46" s="838" t="s">
        <v>356</v>
      </c>
      <c r="T46" s="838" t="s">
        <v>356</v>
      </c>
      <c r="U46" s="838" t="s">
        <v>356</v>
      </c>
      <c r="V46" s="838" t="s">
        <v>356</v>
      </c>
      <c r="W46" s="838" t="s">
        <v>356</v>
      </c>
      <c r="X46" s="838" t="s">
        <v>356</v>
      </c>
      <c r="Y46" s="856" t="s">
        <v>356</v>
      </c>
      <c r="Z46" s="856" t="s">
        <v>356</v>
      </c>
      <c r="AA46" s="856" t="s">
        <v>356</v>
      </c>
    </row>
    <row r="47" spans="1:27" ht="27">
      <c r="A47" s="546"/>
      <c r="B47" s="915" t="s">
        <v>1402</v>
      </c>
      <c r="C47" s="1156" t="s">
        <v>356</v>
      </c>
      <c r="D47" s="838" t="s">
        <v>356</v>
      </c>
      <c r="E47" s="838" t="s">
        <v>356</v>
      </c>
      <c r="F47" s="838" t="s">
        <v>356</v>
      </c>
      <c r="G47" s="838" t="s">
        <v>356</v>
      </c>
      <c r="H47" s="838" t="s">
        <v>356</v>
      </c>
      <c r="I47" s="838" t="s">
        <v>356</v>
      </c>
      <c r="J47" s="838" t="s">
        <v>356</v>
      </c>
      <c r="K47" s="838" t="s">
        <v>356</v>
      </c>
      <c r="L47" s="838" t="s">
        <v>356</v>
      </c>
      <c r="M47" s="838" t="s">
        <v>356</v>
      </c>
      <c r="N47" s="838" t="s">
        <v>356</v>
      </c>
      <c r="O47" s="838" t="s">
        <v>356</v>
      </c>
      <c r="P47" s="838" t="s">
        <v>356</v>
      </c>
      <c r="Q47" s="838" t="s">
        <v>356</v>
      </c>
      <c r="R47" s="838" t="s">
        <v>356</v>
      </c>
      <c r="S47" s="838" t="s">
        <v>356</v>
      </c>
      <c r="T47" s="838" t="s">
        <v>356</v>
      </c>
      <c r="U47" s="838" t="s">
        <v>356</v>
      </c>
      <c r="V47" s="838" t="s">
        <v>356</v>
      </c>
      <c r="W47" s="838" t="s">
        <v>356</v>
      </c>
      <c r="X47" s="838" t="s">
        <v>356</v>
      </c>
      <c r="Y47" s="856" t="s">
        <v>356</v>
      </c>
      <c r="Z47" s="856" t="s">
        <v>356</v>
      </c>
      <c r="AA47" s="856" t="s">
        <v>356</v>
      </c>
    </row>
    <row r="48" spans="1:27">
      <c r="A48" s="131"/>
      <c r="B48" s="911" t="s">
        <v>856</v>
      </c>
      <c r="C48" s="1156" t="s">
        <v>356</v>
      </c>
      <c r="D48" s="838" t="s">
        <v>356</v>
      </c>
      <c r="E48" s="838" t="s">
        <v>356</v>
      </c>
      <c r="F48" s="838" t="s">
        <v>356</v>
      </c>
      <c r="G48" s="838" t="s">
        <v>356</v>
      </c>
      <c r="H48" s="838" t="s">
        <v>356</v>
      </c>
      <c r="I48" s="838" t="s">
        <v>356</v>
      </c>
      <c r="J48" s="838" t="s">
        <v>356</v>
      </c>
      <c r="K48" s="838" t="s">
        <v>356</v>
      </c>
      <c r="L48" s="838" t="s">
        <v>356</v>
      </c>
      <c r="M48" s="838" t="s">
        <v>356</v>
      </c>
      <c r="N48" s="838" t="s">
        <v>356</v>
      </c>
      <c r="O48" s="838" t="s">
        <v>356</v>
      </c>
      <c r="P48" s="838" t="s">
        <v>356</v>
      </c>
      <c r="Q48" s="838" t="s">
        <v>356</v>
      </c>
      <c r="R48" s="838" t="s">
        <v>356</v>
      </c>
      <c r="S48" s="838" t="s">
        <v>356</v>
      </c>
      <c r="T48" s="838" t="s">
        <v>356</v>
      </c>
      <c r="U48" s="838" t="s">
        <v>356</v>
      </c>
      <c r="V48" s="838" t="s">
        <v>356</v>
      </c>
      <c r="W48" s="838" t="s">
        <v>356</v>
      </c>
      <c r="X48" s="838" t="s">
        <v>356</v>
      </c>
      <c r="Y48" s="856" t="s">
        <v>356</v>
      </c>
      <c r="Z48" s="856" t="s">
        <v>356</v>
      </c>
      <c r="AA48" s="856" t="s">
        <v>356</v>
      </c>
    </row>
    <row r="49" spans="1:27">
      <c r="A49" s="131"/>
      <c r="B49" s="911" t="s">
        <v>1403</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56" t="s">
        <v>356</v>
      </c>
      <c r="Z49" s="856" t="s">
        <v>356</v>
      </c>
      <c r="AA49" s="856" t="s">
        <v>356</v>
      </c>
    </row>
    <row r="50" spans="1:27">
      <c r="A50" s="131"/>
      <c r="B50" s="910" t="s">
        <v>857</v>
      </c>
      <c r="C50" s="1156" t="s">
        <v>356</v>
      </c>
      <c r="D50" s="838" t="s">
        <v>356</v>
      </c>
      <c r="E50" s="838" t="s">
        <v>356</v>
      </c>
      <c r="F50" s="838" t="s">
        <v>356</v>
      </c>
      <c r="G50" s="838" t="s">
        <v>356</v>
      </c>
      <c r="H50" s="838" t="s">
        <v>356</v>
      </c>
      <c r="I50" s="838" t="s">
        <v>356</v>
      </c>
      <c r="J50" s="838" t="s">
        <v>356</v>
      </c>
      <c r="K50" s="838" t="s">
        <v>356</v>
      </c>
      <c r="L50" s="838" t="s">
        <v>356</v>
      </c>
      <c r="M50" s="838" t="s">
        <v>356</v>
      </c>
      <c r="N50" s="838" t="s">
        <v>356</v>
      </c>
      <c r="O50" s="838" t="s">
        <v>356</v>
      </c>
      <c r="P50" s="838" t="s">
        <v>356</v>
      </c>
      <c r="Q50" s="838" t="s">
        <v>356</v>
      </c>
      <c r="R50" s="838" t="s">
        <v>356</v>
      </c>
      <c r="S50" s="838" t="s">
        <v>356</v>
      </c>
      <c r="T50" s="838" t="s">
        <v>356</v>
      </c>
      <c r="U50" s="838" t="s">
        <v>356</v>
      </c>
      <c r="V50" s="838" t="s">
        <v>356</v>
      </c>
      <c r="W50" s="838" t="s">
        <v>356</v>
      </c>
      <c r="X50" s="838" t="s">
        <v>356</v>
      </c>
      <c r="Y50" s="856" t="s">
        <v>356</v>
      </c>
      <c r="Z50" s="856" t="s">
        <v>356</v>
      </c>
      <c r="AA50" s="856" t="s">
        <v>356</v>
      </c>
    </row>
    <row r="51" spans="1:27">
      <c r="A51" s="131"/>
      <c r="B51" s="911" t="s">
        <v>858</v>
      </c>
      <c r="C51" s="1156" t="s">
        <v>356</v>
      </c>
      <c r="D51" s="838" t="s">
        <v>356</v>
      </c>
      <c r="E51" s="838" t="s">
        <v>356</v>
      </c>
      <c r="F51" s="838" t="s">
        <v>356</v>
      </c>
      <c r="G51" s="838" t="s">
        <v>356</v>
      </c>
      <c r="H51" s="838" t="s">
        <v>356</v>
      </c>
      <c r="I51" s="838" t="s">
        <v>356</v>
      </c>
      <c r="J51" s="838" t="s">
        <v>356</v>
      </c>
      <c r="K51" s="838" t="s">
        <v>356</v>
      </c>
      <c r="L51" s="838" t="s">
        <v>356</v>
      </c>
      <c r="M51" s="838" t="s">
        <v>356</v>
      </c>
      <c r="N51" s="838" t="s">
        <v>356</v>
      </c>
      <c r="O51" s="838" t="s">
        <v>356</v>
      </c>
      <c r="P51" s="838" t="s">
        <v>356</v>
      </c>
      <c r="Q51" s="838" t="s">
        <v>356</v>
      </c>
      <c r="R51" s="838" t="s">
        <v>356</v>
      </c>
      <c r="S51" s="838" t="s">
        <v>356</v>
      </c>
      <c r="T51" s="838" t="s">
        <v>356</v>
      </c>
      <c r="U51" s="838" t="s">
        <v>356</v>
      </c>
      <c r="V51" s="838" t="s">
        <v>356</v>
      </c>
      <c r="W51" s="838" t="s">
        <v>356</v>
      </c>
      <c r="X51" s="838" t="s">
        <v>356</v>
      </c>
      <c r="Y51" s="856" t="s">
        <v>356</v>
      </c>
      <c r="Z51" s="856" t="s">
        <v>356</v>
      </c>
      <c r="AA51" s="856" t="s">
        <v>356</v>
      </c>
    </row>
    <row r="52" spans="1:27">
      <c r="A52" s="131"/>
      <c r="B52" s="911" t="s">
        <v>859</v>
      </c>
      <c r="C52" s="1156" t="s">
        <v>356</v>
      </c>
      <c r="D52" s="838" t="s">
        <v>356</v>
      </c>
      <c r="E52" s="838" t="s">
        <v>356</v>
      </c>
      <c r="F52" s="838" t="s">
        <v>356</v>
      </c>
      <c r="G52" s="838" t="s">
        <v>356</v>
      </c>
      <c r="H52" s="838" t="s">
        <v>356</v>
      </c>
      <c r="I52" s="838" t="s">
        <v>356</v>
      </c>
      <c r="J52" s="838" t="s">
        <v>356</v>
      </c>
      <c r="K52" s="838" t="s">
        <v>356</v>
      </c>
      <c r="L52" s="838" t="s">
        <v>356</v>
      </c>
      <c r="M52" s="838" t="s">
        <v>356</v>
      </c>
      <c r="N52" s="838" t="s">
        <v>356</v>
      </c>
      <c r="O52" s="838" t="s">
        <v>356</v>
      </c>
      <c r="P52" s="838" t="s">
        <v>356</v>
      </c>
      <c r="Q52" s="838" t="s">
        <v>356</v>
      </c>
      <c r="R52" s="838" t="s">
        <v>356</v>
      </c>
      <c r="S52" s="838" t="s">
        <v>356</v>
      </c>
      <c r="T52" s="838" t="s">
        <v>356</v>
      </c>
      <c r="U52" s="838" t="s">
        <v>356</v>
      </c>
      <c r="V52" s="838" t="s">
        <v>356</v>
      </c>
      <c r="W52" s="838" t="s">
        <v>356</v>
      </c>
      <c r="X52" s="838" t="s">
        <v>356</v>
      </c>
      <c r="Y52" s="856" t="s">
        <v>356</v>
      </c>
      <c r="Z52" s="856" t="s">
        <v>356</v>
      </c>
      <c r="AA52" s="856" t="s">
        <v>356</v>
      </c>
    </row>
    <row r="53" spans="1:27">
      <c r="A53" s="131"/>
      <c r="B53" s="910" t="s">
        <v>860</v>
      </c>
      <c r="C53" s="1156" t="s">
        <v>356</v>
      </c>
      <c r="D53" s="838" t="s">
        <v>356</v>
      </c>
      <c r="E53" s="838" t="s">
        <v>356</v>
      </c>
      <c r="F53" s="838" t="s">
        <v>356</v>
      </c>
      <c r="G53" s="838" t="s">
        <v>356</v>
      </c>
      <c r="H53" s="838" t="s">
        <v>356</v>
      </c>
      <c r="I53" s="838" t="s">
        <v>356</v>
      </c>
      <c r="J53" s="838" t="s">
        <v>356</v>
      </c>
      <c r="K53" s="838" t="s">
        <v>356</v>
      </c>
      <c r="L53" s="838" t="s">
        <v>356</v>
      </c>
      <c r="M53" s="838" t="s">
        <v>356</v>
      </c>
      <c r="N53" s="838" t="s">
        <v>356</v>
      </c>
      <c r="O53" s="838" t="s">
        <v>356</v>
      </c>
      <c r="P53" s="838" t="s">
        <v>356</v>
      </c>
      <c r="Q53" s="838" t="s">
        <v>356</v>
      </c>
      <c r="R53" s="838" t="s">
        <v>356</v>
      </c>
      <c r="S53" s="838" t="s">
        <v>356</v>
      </c>
      <c r="T53" s="838" t="s">
        <v>356</v>
      </c>
      <c r="U53" s="838" t="s">
        <v>356</v>
      </c>
      <c r="V53" s="838" t="s">
        <v>356</v>
      </c>
      <c r="W53" s="838" t="s">
        <v>356</v>
      </c>
      <c r="X53" s="838" t="s">
        <v>356</v>
      </c>
      <c r="Y53" s="856" t="s">
        <v>356</v>
      </c>
      <c r="Z53" s="856" t="s">
        <v>356</v>
      </c>
      <c r="AA53" s="856" t="s">
        <v>356</v>
      </c>
    </row>
    <row r="54" spans="1:27">
      <c r="A54" s="131"/>
      <c r="B54" s="911" t="s">
        <v>861</v>
      </c>
      <c r="C54" s="1156" t="s">
        <v>356</v>
      </c>
      <c r="D54" s="838" t="s">
        <v>356</v>
      </c>
      <c r="E54" s="838" t="s">
        <v>356</v>
      </c>
      <c r="F54" s="838" t="s">
        <v>356</v>
      </c>
      <c r="G54" s="838" t="s">
        <v>356</v>
      </c>
      <c r="H54" s="838" t="s">
        <v>356</v>
      </c>
      <c r="I54" s="838" t="s">
        <v>356</v>
      </c>
      <c r="J54" s="838" t="s">
        <v>356</v>
      </c>
      <c r="K54" s="838" t="s">
        <v>356</v>
      </c>
      <c r="L54" s="838" t="s">
        <v>356</v>
      </c>
      <c r="M54" s="838" t="s">
        <v>356</v>
      </c>
      <c r="N54" s="838" t="s">
        <v>356</v>
      </c>
      <c r="O54" s="838" t="s">
        <v>356</v>
      </c>
      <c r="P54" s="838" t="s">
        <v>356</v>
      </c>
      <c r="Q54" s="838" t="s">
        <v>356</v>
      </c>
      <c r="R54" s="838" t="s">
        <v>356</v>
      </c>
      <c r="S54" s="838" t="s">
        <v>356</v>
      </c>
      <c r="T54" s="838" t="s">
        <v>356</v>
      </c>
      <c r="U54" s="838" t="s">
        <v>356</v>
      </c>
      <c r="V54" s="838" t="s">
        <v>356</v>
      </c>
      <c r="W54" s="838" t="s">
        <v>356</v>
      </c>
      <c r="X54" s="838" t="s">
        <v>356</v>
      </c>
      <c r="Y54" s="856" t="s">
        <v>356</v>
      </c>
      <c r="Z54" s="856" t="s">
        <v>356</v>
      </c>
      <c r="AA54" s="856" t="s">
        <v>356</v>
      </c>
    </row>
    <row r="55" spans="1:27">
      <c r="A55" s="131"/>
      <c r="B55" s="911" t="s">
        <v>862</v>
      </c>
      <c r="C55" s="1156" t="s">
        <v>356</v>
      </c>
      <c r="D55" s="838" t="s">
        <v>356</v>
      </c>
      <c r="E55" s="838" t="s">
        <v>356</v>
      </c>
      <c r="F55" s="838" t="s">
        <v>356</v>
      </c>
      <c r="G55" s="838" t="s">
        <v>356</v>
      </c>
      <c r="H55" s="838" t="s">
        <v>356</v>
      </c>
      <c r="I55" s="838" t="s">
        <v>356</v>
      </c>
      <c r="J55" s="838" t="s">
        <v>356</v>
      </c>
      <c r="K55" s="838" t="s">
        <v>356</v>
      </c>
      <c r="L55" s="838" t="s">
        <v>356</v>
      </c>
      <c r="M55" s="838" t="s">
        <v>356</v>
      </c>
      <c r="N55" s="838" t="s">
        <v>356</v>
      </c>
      <c r="O55" s="838" t="s">
        <v>356</v>
      </c>
      <c r="P55" s="838" t="s">
        <v>356</v>
      </c>
      <c r="Q55" s="838" t="s">
        <v>356</v>
      </c>
      <c r="R55" s="838" t="s">
        <v>356</v>
      </c>
      <c r="S55" s="838" t="s">
        <v>356</v>
      </c>
      <c r="T55" s="838" t="s">
        <v>356</v>
      </c>
      <c r="U55" s="838" t="s">
        <v>356</v>
      </c>
      <c r="V55" s="838" t="s">
        <v>356</v>
      </c>
      <c r="W55" s="838" t="s">
        <v>356</v>
      </c>
      <c r="X55" s="838" t="s">
        <v>356</v>
      </c>
      <c r="Y55" s="856" t="s">
        <v>356</v>
      </c>
      <c r="Z55" s="856" t="s">
        <v>356</v>
      </c>
      <c r="AA55" s="856" t="s">
        <v>356</v>
      </c>
    </row>
    <row r="56" spans="1:27">
      <c r="A56" s="538"/>
      <c r="B56" s="908" t="s">
        <v>1404</v>
      </c>
      <c r="C56" s="1156">
        <v>18374.784100000001</v>
      </c>
      <c r="D56" s="838">
        <v>18607.709299999999</v>
      </c>
      <c r="E56" s="838">
        <v>20095.0147</v>
      </c>
      <c r="F56" s="838">
        <v>19294.859899999999</v>
      </c>
      <c r="G56" s="838">
        <v>0</v>
      </c>
      <c r="H56" s="838">
        <v>0</v>
      </c>
      <c r="I56" s="838">
        <v>0</v>
      </c>
      <c r="J56" s="838">
        <v>0</v>
      </c>
      <c r="K56" s="838">
        <v>0</v>
      </c>
      <c r="L56" s="838">
        <v>17722.824199999999</v>
      </c>
      <c r="M56" s="838">
        <v>17581.6666</v>
      </c>
      <c r="N56" s="838">
        <v>17125.175499999998</v>
      </c>
      <c r="O56" s="838">
        <v>17447.861699999998</v>
      </c>
      <c r="P56" s="838">
        <v>16724.106</v>
      </c>
      <c r="Q56" s="838">
        <v>16593.756300000001</v>
      </c>
      <c r="R56" s="838">
        <v>16544.689200000001</v>
      </c>
      <c r="S56" s="838">
        <v>17060.496499999997</v>
      </c>
      <c r="T56" s="838">
        <v>16231.737800000001</v>
      </c>
      <c r="U56" s="838">
        <v>16128.279500000001</v>
      </c>
      <c r="V56" s="838">
        <v>15633.143400000001</v>
      </c>
      <c r="W56" s="838">
        <v>16761.172299999998</v>
      </c>
      <c r="X56" s="838">
        <v>19766.949299999997</v>
      </c>
      <c r="Y56" s="856">
        <v>20267.930400000001</v>
      </c>
      <c r="Z56" s="856">
        <v>20821.7356</v>
      </c>
      <c r="AA56" s="856">
        <v>490.79250000000002</v>
      </c>
    </row>
    <row r="57" spans="1:27" s="551" customFormat="1">
      <c r="A57" s="549"/>
      <c r="B57" s="909" t="s">
        <v>1405</v>
      </c>
      <c r="C57" s="1156">
        <v>18374.784100000001</v>
      </c>
      <c r="D57" s="838">
        <v>18607.709299999999</v>
      </c>
      <c r="E57" s="838">
        <v>20095.0147</v>
      </c>
      <c r="F57" s="838">
        <v>19294.859899999999</v>
      </c>
      <c r="G57" s="838">
        <v>458.72359999999998</v>
      </c>
      <c r="H57" s="838">
        <v>458.22019999999998</v>
      </c>
      <c r="I57" s="838">
        <v>458.28399999999999</v>
      </c>
      <c r="J57" s="838">
        <v>459.15030000000002</v>
      </c>
      <c r="K57" s="838">
        <v>459.61130000000003</v>
      </c>
      <c r="L57" s="838">
        <v>17722.824199999999</v>
      </c>
      <c r="M57" s="838">
        <v>17581.6666</v>
      </c>
      <c r="N57" s="838">
        <v>17125.175499999998</v>
      </c>
      <c r="O57" s="838">
        <v>17447.861699999998</v>
      </c>
      <c r="P57" s="838">
        <v>16724.106</v>
      </c>
      <c r="Q57" s="838">
        <v>16593.756300000001</v>
      </c>
      <c r="R57" s="838">
        <v>16544.689200000001</v>
      </c>
      <c r="S57" s="838">
        <v>17060.496499999997</v>
      </c>
      <c r="T57" s="838">
        <v>16231.737800000001</v>
      </c>
      <c r="U57" s="838">
        <v>16128.279500000001</v>
      </c>
      <c r="V57" s="838">
        <v>15633.143400000001</v>
      </c>
      <c r="W57" s="838">
        <v>16761.172299999998</v>
      </c>
      <c r="X57" s="838">
        <v>19766.949299999997</v>
      </c>
      <c r="Y57" s="856">
        <v>20267.930400000001</v>
      </c>
      <c r="Z57" s="856">
        <v>20821.7356</v>
      </c>
      <c r="AA57" s="856">
        <v>490.79250000000002</v>
      </c>
    </row>
    <row r="58" spans="1:27" s="551" customFormat="1">
      <c r="A58" s="549"/>
      <c r="B58" s="554" t="s">
        <v>1406</v>
      </c>
      <c r="C58" s="1156">
        <v>17911.284</v>
      </c>
      <c r="D58" s="838">
        <v>18144.4764</v>
      </c>
      <c r="E58" s="838">
        <v>19633.399099999999</v>
      </c>
      <c r="F58" s="838">
        <v>18834.3773</v>
      </c>
      <c r="G58" s="838">
        <v>0</v>
      </c>
      <c r="H58" s="838">
        <v>0</v>
      </c>
      <c r="I58" s="838">
        <v>0</v>
      </c>
      <c r="J58" s="838">
        <v>0</v>
      </c>
      <c r="K58" s="838">
        <v>0</v>
      </c>
      <c r="L58" s="838">
        <v>17267.5321</v>
      </c>
      <c r="M58" s="838">
        <v>17126.679</v>
      </c>
      <c r="N58" s="838">
        <v>16673.000599999999</v>
      </c>
      <c r="O58" s="838">
        <v>16994.341199999999</v>
      </c>
      <c r="P58" s="838">
        <v>16267.7997</v>
      </c>
      <c r="Q58" s="838">
        <v>16136.3624</v>
      </c>
      <c r="R58" s="838">
        <v>16088.439899999999</v>
      </c>
      <c r="S58" s="838">
        <v>16603.581999999999</v>
      </c>
      <c r="T58" s="838">
        <v>15772.755800000001</v>
      </c>
      <c r="U58" s="838">
        <v>15665.5452</v>
      </c>
      <c r="V58" s="838">
        <v>15165.3364</v>
      </c>
      <c r="W58" s="838">
        <v>16290.0137</v>
      </c>
      <c r="X58" s="838">
        <v>19290.782899999998</v>
      </c>
      <c r="Y58" s="856">
        <v>19785.1018</v>
      </c>
      <c r="Z58" s="856">
        <v>20334.290099999998</v>
      </c>
      <c r="AA58" s="856" t="s">
        <v>358</v>
      </c>
    </row>
    <row r="59" spans="1:27">
      <c r="A59" s="538"/>
      <c r="B59" s="860" t="s">
        <v>1407</v>
      </c>
      <c r="C59" s="1156">
        <v>463.50009999999997</v>
      </c>
      <c r="D59" s="838">
        <v>463.23289999999997</v>
      </c>
      <c r="E59" s="838">
        <v>461.61559999999997</v>
      </c>
      <c r="F59" s="838">
        <v>460.48259999999999</v>
      </c>
      <c r="G59" s="838">
        <v>458.72359999999998</v>
      </c>
      <c r="H59" s="838">
        <v>458.22019999999998</v>
      </c>
      <c r="I59" s="838">
        <v>458.28399999999999</v>
      </c>
      <c r="J59" s="838">
        <v>459.15030000000002</v>
      </c>
      <c r="K59" s="838">
        <v>459.61130000000003</v>
      </c>
      <c r="L59" s="838">
        <v>455.2921</v>
      </c>
      <c r="M59" s="838">
        <v>454.98759999999999</v>
      </c>
      <c r="N59" s="838">
        <v>452.17489999999998</v>
      </c>
      <c r="O59" s="838">
        <v>453.52050000000003</v>
      </c>
      <c r="P59" s="838">
        <v>456.30630000000002</v>
      </c>
      <c r="Q59" s="838">
        <v>457.39389999999997</v>
      </c>
      <c r="R59" s="838">
        <v>456.24930000000001</v>
      </c>
      <c r="S59" s="838">
        <v>456.91449999999998</v>
      </c>
      <c r="T59" s="838">
        <v>458.98200000000003</v>
      </c>
      <c r="U59" s="838">
        <v>462.73430000000002</v>
      </c>
      <c r="V59" s="838">
        <v>467.80700000000002</v>
      </c>
      <c r="W59" s="838">
        <v>471.15859999999998</v>
      </c>
      <c r="X59" s="838">
        <v>476.16640000000001</v>
      </c>
      <c r="Y59" s="856">
        <v>482.82859999999999</v>
      </c>
      <c r="Z59" s="856">
        <v>487.44549999999998</v>
      </c>
      <c r="AA59" s="856">
        <v>490.79250000000002</v>
      </c>
    </row>
    <row r="60" spans="1:27">
      <c r="A60" s="538"/>
      <c r="B60" s="909" t="s">
        <v>1408</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56" t="s">
        <v>356</v>
      </c>
      <c r="Z60" s="856" t="s">
        <v>356</v>
      </c>
      <c r="AA60" s="856" t="s">
        <v>356</v>
      </c>
    </row>
    <row r="61" spans="1:27" s="549" customFormat="1">
      <c r="B61" s="910" t="s">
        <v>1406</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56" t="s">
        <v>356</v>
      </c>
      <c r="Z61" s="856" t="s">
        <v>356</v>
      </c>
      <c r="AA61" s="856" t="s">
        <v>356</v>
      </c>
    </row>
    <row r="62" spans="1:27" s="549" customFormat="1">
      <c r="B62" s="910" t="s">
        <v>1409</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6" t="s">
        <v>356</v>
      </c>
      <c r="Z62" s="856" t="s">
        <v>356</v>
      </c>
      <c r="AA62" s="856" t="s">
        <v>356</v>
      </c>
    </row>
    <row r="63" spans="1:27" s="549" customFormat="1" ht="14.5">
      <c r="B63" s="552" t="s">
        <v>1410</v>
      </c>
      <c r="C63" s="1157">
        <v>33210.088925999997</v>
      </c>
      <c r="D63" s="857">
        <v>30483.677088000004</v>
      </c>
      <c r="E63" s="857">
        <v>30265.411129</v>
      </c>
      <c r="F63" s="857">
        <v>32936.170088000006</v>
      </c>
      <c r="G63" s="857">
        <v>32712.470515000001</v>
      </c>
      <c r="H63" s="857">
        <v>29674.322787999994</v>
      </c>
      <c r="I63" s="857">
        <v>31969.014566000002</v>
      </c>
      <c r="J63" s="857">
        <v>31855.564874</v>
      </c>
      <c r="K63" s="857">
        <v>28987.311326999996</v>
      </c>
      <c r="L63" s="857">
        <v>33030.745045000003</v>
      </c>
      <c r="M63" s="857">
        <v>35281.481346</v>
      </c>
      <c r="N63" s="857">
        <v>37879.544969000002</v>
      </c>
      <c r="O63" s="857">
        <v>42027.911605000001</v>
      </c>
      <c r="P63" s="857">
        <v>40293.183994999999</v>
      </c>
      <c r="Q63" s="857">
        <v>39377.733852999998</v>
      </c>
      <c r="R63" s="857">
        <v>41082.809934000004</v>
      </c>
      <c r="S63" s="857">
        <v>43717.093048000002</v>
      </c>
      <c r="T63" s="857">
        <v>40672.523584999995</v>
      </c>
      <c r="U63" s="857">
        <v>40626.839177000009</v>
      </c>
      <c r="V63" s="857">
        <v>41521.948400999994</v>
      </c>
      <c r="W63" s="857">
        <v>44173.404114000004</v>
      </c>
      <c r="X63" s="857">
        <v>41789.294311999998</v>
      </c>
      <c r="Y63" s="857">
        <v>47238.104304000008</v>
      </c>
      <c r="Z63" s="857">
        <v>39138.454345999999</v>
      </c>
      <c r="AA63" s="857">
        <v>40264.359045999998</v>
      </c>
    </row>
    <row r="64" spans="1:27" s="549" customFormat="1">
      <c r="B64" s="550" t="s">
        <v>863</v>
      </c>
      <c r="C64" s="1157">
        <v>20170.314109999999</v>
      </c>
      <c r="D64" s="856">
        <v>18859.725037</v>
      </c>
      <c r="E64" s="856">
        <v>19026.399332000001</v>
      </c>
      <c r="F64" s="856">
        <v>19549.282609000002</v>
      </c>
      <c r="G64" s="856">
        <v>20589.410867999999</v>
      </c>
      <c r="H64" s="856">
        <v>18769.862149999997</v>
      </c>
      <c r="I64" s="856">
        <v>19662.063533</v>
      </c>
      <c r="J64" s="856">
        <v>17946.953331000001</v>
      </c>
      <c r="K64" s="856">
        <v>16461.246099</v>
      </c>
      <c r="L64" s="856">
        <v>18170.861177000002</v>
      </c>
      <c r="M64" s="856">
        <v>19224.271499000002</v>
      </c>
      <c r="N64" s="856">
        <v>20180.677780000002</v>
      </c>
      <c r="O64" s="856">
        <v>19532.052594000001</v>
      </c>
      <c r="P64" s="856">
        <v>20172.782631999999</v>
      </c>
      <c r="Q64" s="856">
        <v>18703.691777</v>
      </c>
      <c r="R64" s="856">
        <v>20269.731326000001</v>
      </c>
      <c r="S64" s="856">
        <v>21334.425128999999</v>
      </c>
      <c r="T64" s="856">
        <v>17705.284310999996</v>
      </c>
      <c r="U64" s="856">
        <v>20047.855307000002</v>
      </c>
      <c r="V64" s="856">
        <v>17955.775053999998</v>
      </c>
      <c r="W64" s="856">
        <v>20952.907583</v>
      </c>
      <c r="X64" s="856">
        <v>20430.367065999999</v>
      </c>
      <c r="Y64" s="857">
        <v>21268.470986</v>
      </c>
      <c r="Z64" s="857">
        <v>18082.037872000001</v>
      </c>
      <c r="AA64" s="857">
        <v>19889.199807999998</v>
      </c>
    </row>
    <row r="65" spans="1:27" s="549" customFormat="1">
      <c r="B65" s="554" t="s">
        <v>1395</v>
      </c>
      <c r="C65" s="1157">
        <v>11283.908577</v>
      </c>
      <c r="D65" s="857">
        <v>10537.879209000001</v>
      </c>
      <c r="E65" s="856">
        <v>10375.421458000001</v>
      </c>
      <c r="F65" s="856">
        <v>10933.106195</v>
      </c>
      <c r="G65" s="856">
        <v>12037.902970000001</v>
      </c>
      <c r="H65" s="856">
        <v>9758.6848950000003</v>
      </c>
      <c r="I65" s="856">
        <v>11299.439256</v>
      </c>
      <c r="J65" s="856">
        <v>9475.5088670000005</v>
      </c>
      <c r="K65" s="856">
        <v>7952.2270230000004</v>
      </c>
      <c r="L65" s="856">
        <v>9014.2600920000004</v>
      </c>
      <c r="M65" s="856">
        <v>11206.487426000002</v>
      </c>
      <c r="N65" s="856">
        <v>11824.092032</v>
      </c>
      <c r="O65" s="856">
        <v>10925.250007999999</v>
      </c>
      <c r="P65" s="856">
        <v>10772.350937000001</v>
      </c>
      <c r="Q65" s="856">
        <v>9865.823257</v>
      </c>
      <c r="R65" s="856">
        <v>11343.086938999999</v>
      </c>
      <c r="S65" s="856">
        <v>12220.048809</v>
      </c>
      <c r="T65" s="856">
        <v>8182.5762439999999</v>
      </c>
      <c r="U65" s="856">
        <v>10529.415768999999</v>
      </c>
      <c r="V65" s="856">
        <v>8513.2036129999997</v>
      </c>
      <c r="W65" s="856">
        <v>10843.694072</v>
      </c>
      <c r="X65" s="856">
        <v>10885.664891</v>
      </c>
      <c r="Y65" s="857">
        <v>10905.415543999999</v>
      </c>
      <c r="Z65" s="857">
        <v>7482.4662769999995</v>
      </c>
      <c r="AA65" s="857">
        <v>9822.2740240000003</v>
      </c>
    </row>
    <row r="66" spans="1:27" s="549" customFormat="1">
      <c r="B66" s="554" t="s">
        <v>864</v>
      </c>
      <c r="C66" s="1157">
        <v>4423.8945950000007</v>
      </c>
      <c r="D66" s="857">
        <v>3522.9874749999999</v>
      </c>
      <c r="E66" s="857">
        <v>4153.2959279999995</v>
      </c>
      <c r="F66" s="857">
        <v>4055.8779599999998</v>
      </c>
      <c r="G66" s="857">
        <v>3746.1661650000001</v>
      </c>
      <c r="H66" s="857">
        <v>3812.3457060000001</v>
      </c>
      <c r="I66" s="857">
        <v>3233.4159829999999</v>
      </c>
      <c r="J66" s="857">
        <v>3311.3916079999999</v>
      </c>
      <c r="K66" s="857">
        <v>3517.2788459999997</v>
      </c>
      <c r="L66" s="857">
        <v>3896.5907740000002</v>
      </c>
      <c r="M66" s="857">
        <v>3694.1328160000003</v>
      </c>
      <c r="N66" s="857">
        <v>3528.86058</v>
      </c>
      <c r="O66" s="857">
        <v>3962.8907840000002</v>
      </c>
      <c r="P66" s="857">
        <v>3712.7752839999998</v>
      </c>
      <c r="Q66" s="857">
        <v>3120.3432630000002</v>
      </c>
      <c r="R66" s="857">
        <v>2902.6354510000006</v>
      </c>
      <c r="S66" s="857">
        <v>3374.403131</v>
      </c>
      <c r="T66" s="857">
        <v>3149.8519649999998</v>
      </c>
      <c r="U66" s="857">
        <v>3132.229366</v>
      </c>
      <c r="V66" s="857">
        <v>2942.947557</v>
      </c>
      <c r="W66" s="857">
        <v>3337.687128</v>
      </c>
      <c r="X66" s="857">
        <v>2659.9737749999999</v>
      </c>
      <c r="Y66" s="857">
        <v>3179.4775980000004</v>
      </c>
      <c r="Z66" s="857">
        <v>3417.4861700000001</v>
      </c>
      <c r="AA66" s="857">
        <v>2983.7664850000006</v>
      </c>
    </row>
    <row r="67" spans="1:27" s="549" customFormat="1">
      <c r="B67" s="555" t="s">
        <v>835</v>
      </c>
      <c r="C67" s="1157">
        <v>1141.74081</v>
      </c>
      <c r="D67" s="856">
        <v>1364.248838</v>
      </c>
      <c r="E67" s="856">
        <v>1297.5170449999998</v>
      </c>
      <c r="F67" s="856">
        <v>1538.8853510000001</v>
      </c>
      <c r="G67" s="856">
        <v>1165.1372490000001</v>
      </c>
      <c r="H67" s="856">
        <v>1612.0790460000001</v>
      </c>
      <c r="I67" s="856">
        <v>1654.420026</v>
      </c>
      <c r="J67" s="856">
        <v>1348.6455700000001</v>
      </c>
      <c r="K67" s="856">
        <v>1724.221937</v>
      </c>
      <c r="L67" s="856">
        <v>2303.5881600000002</v>
      </c>
      <c r="M67" s="856">
        <v>2109.9725950000002</v>
      </c>
      <c r="N67" s="857">
        <v>1793.0864790000001</v>
      </c>
      <c r="O67" s="857">
        <v>1966.695283</v>
      </c>
      <c r="P67" s="857">
        <v>2096.754778</v>
      </c>
      <c r="Q67" s="857">
        <v>1800.8981690000001</v>
      </c>
      <c r="R67" s="857">
        <v>1633.8862320000001</v>
      </c>
      <c r="S67" s="857">
        <v>2048.8269660000001</v>
      </c>
      <c r="T67" s="857">
        <v>1692.845217</v>
      </c>
      <c r="U67" s="857">
        <v>1924.476997</v>
      </c>
      <c r="V67" s="857">
        <v>1785.1812949999999</v>
      </c>
      <c r="W67" s="857">
        <v>1978.0554029999998</v>
      </c>
      <c r="X67" s="857">
        <v>1965.697165</v>
      </c>
      <c r="Y67" s="857">
        <v>1941.996206</v>
      </c>
      <c r="Z67" s="857">
        <v>2273.3113720000001</v>
      </c>
      <c r="AA67" s="857">
        <v>1961.9730870000001</v>
      </c>
    </row>
    <row r="68" spans="1:27" s="549" customFormat="1">
      <c r="B68" s="555" t="s">
        <v>1397</v>
      </c>
      <c r="C68" s="1157">
        <v>3282.153785</v>
      </c>
      <c r="D68" s="856">
        <v>2158.7386369999999</v>
      </c>
      <c r="E68" s="856">
        <v>2855.778883</v>
      </c>
      <c r="F68" s="856">
        <v>2516.9926090000004</v>
      </c>
      <c r="G68" s="856">
        <v>2581.0289160000002</v>
      </c>
      <c r="H68" s="856">
        <v>2200.2666600000002</v>
      </c>
      <c r="I68" s="856">
        <v>1578.9959569999999</v>
      </c>
      <c r="J68" s="856">
        <v>1962.746038</v>
      </c>
      <c r="K68" s="856">
        <v>1793.0569089999999</v>
      </c>
      <c r="L68" s="856">
        <v>1593.002614</v>
      </c>
      <c r="M68" s="856">
        <v>1584.1602209999999</v>
      </c>
      <c r="N68" s="857">
        <v>1735.774101</v>
      </c>
      <c r="O68" s="857">
        <v>1996.1955009999999</v>
      </c>
      <c r="P68" s="857">
        <v>1616.0205060000001</v>
      </c>
      <c r="Q68" s="857">
        <v>1319.4450940000002</v>
      </c>
      <c r="R68" s="857">
        <v>1268.749219</v>
      </c>
      <c r="S68" s="857">
        <v>1325.5761649999999</v>
      </c>
      <c r="T68" s="857">
        <v>1457.006748</v>
      </c>
      <c r="U68" s="857">
        <v>1207.752369</v>
      </c>
      <c r="V68" s="857">
        <v>1157.7662620000001</v>
      </c>
      <c r="W68" s="857">
        <v>1359.6317250000002</v>
      </c>
      <c r="X68" s="857">
        <v>694.27661000000001</v>
      </c>
      <c r="Y68" s="857">
        <v>1237.4813919999999</v>
      </c>
      <c r="Z68" s="857">
        <v>1144.174798</v>
      </c>
      <c r="AA68" s="857">
        <v>1021.793398</v>
      </c>
    </row>
    <row r="69" spans="1:27" s="549" customFormat="1">
      <c r="B69" s="554" t="s">
        <v>612</v>
      </c>
      <c r="C69" s="1157">
        <v>4462.5109380000004</v>
      </c>
      <c r="D69" s="856">
        <v>4798.8583530000005</v>
      </c>
      <c r="E69" s="856">
        <v>4497.6819460000006</v>
      </c>
      <c r="F69" s="856">
        <v>4560.2984539999998</v>
      </c>
      <c r="G69" s="856">
        <v>4805.3417330000002</v>
      </c>
      <c r="H69" s="856">
        <v>5198.8315489999995</v>
      </c>
      <c r="I69" s="856">
        <v>5129.208294</v>
      </c>
      <c r="J69" s="856">
        <v>5160.0528559999993</v>
      </c>
      <c r="K69" s="856">
        <v>4991.7402300000003</v>
      </c>
      <c r="L69" s="856">
        <v>5260.010311</v>
      </c>
      <c r="M69" s="856">
        <v>4323.6512570000004</v>
      </c>
      <c r="N69" s="857">
        <v>4827.7251679999999</v>
      </c>
      <c r="O69" s="857">
        <v>4643.9118020000005</v>
      </c>
      <c r="P69" s="857">
        <v>5687.6564109999999</v>
      </c>
      <c r="Q69" s="857">
        <v>5717.5252570000002</v>
      </c>
      <c r="R69" s="857">
        <v>6024.0089360000002</v>
      </c>
      <c r="S69" s="857">
        <v>5739.9731890000003</v>
      </c>
      <c r="T69" s="857">
        <v>6372.8561019999997</v>
      </c>
      <c r="U69" s="857">
        <v>6386.2101720000001</v>
      </c>
      <c r="V69" s="857">
        <v>6499.6238839999996</v>
      </c>
      <c r="W69" s="857">
        <v>6771.5263830000004</v>
      </c>
      <c r="X69" s="857">
        <v>6884.7284</v>
      </c>
      <c r="Y69" s="857">
        <v>7183.5778439999995</v>
      </c>
      <c r="Z69" s="857">
        <v>7182.0854250000002</v>
      </c>
      <c r="AA69" s="857">
        <v>7083.1592989999999</v>
      </c>
    </row>
    <row r="70" spans="1:27" s="549" customFormat="1">
      <c r="B70" s="550" t="s">
        <v>1411</v>
      </c>
      <c r="C70" s="1157">
        <v>8378.6971250000006</v>
      </c>
      <c r="D70" s="856">
        <v>7030.0858260000014</v>
      </c>
      <c r="E70" s="856">
        <v>6976.7972149999996</v>
      </c>
      <c r="F70" s="856">
        <v>8658.5673850000003</v>
      </c>
      <c r="G70" s="856">
        <v>7446.9492369999998</v>
      </c>
      <c r="H70" s="856">
        <v>6094.1675560000012</v>
      </c>
      <c r="I70" s="856">
        <v>6417.646033</v>
      </c>
      <c r="J70" s="856">
        <v>8211.5953149999987</v>
      </c>
      <c r="K70" s="856">
        <v>7384.3264739999995</v>
      </c>
      <c r="L70" s="856">
        <v>7995.0341789999993</v>
      </c>
      <c r="M70" s="856">
        <v>9275.6636209999997</v>
      </c>
      <c r="N70" s="857">
        <v>10495.719020000002</v>
      </c>
      <c r="O70" s="857">
        <v>12036.547624999999</v>
      </c>
      <c r="P70" s="857">
        <v>10529.343006000001</v>
      </c>
      <c r="Q70" s="857">
        <v>12068.913404999999</v>
      </c>
      <c r="R70" s="857">
        <v>13004.402083999999</v>
      </c>
      <c r="S70" s="857">
        <v>13050.792448</v>
      </c>
      <c r="T70" s="857">
        <v>14201.339717000001</v>
      </c>
      <c r="U70" s="857">
        <v>12882.308120000002</v>
      </c>
      <c r="V70" s="857">
        <v>16117.244874</v>
      </c>
      <c r="W70" s="857">
        <v>16093.769843</v>
      </c>
      <c r="X70" s="857">
        <v>14653.873838</v>
      </c>
      <c r="Y70" s="857">
        <v>18757.581570000002</v>
      </c>
      <c r="Z70" s="857">
        <v>13039.962774</v>
      </c>
      <c r="AA70" s="857">
        <v>12903.806637</v>
      </c>
    </row>
    <row r="71" spans="1:27" s="549" customFormat="1">
      <c r="B71" s="554" t="s">
        <v>1412</v>
      </c>
      <c r="C71" s="1157">
        <v>5751.8216569999995</v>
      </c>
      <c r="D71" s="856">
        <v>4819.0219280000001</v>
      </c>
      <c r="E71" s="856">
        <v>4958.7513630000003</v>
      </c>
      <c r="F71" s="856">
        <v>6519.1578499999996</v>
      </c>
      <c r="G71" s="856">
        <v>4905.0755220000001</v>
      </c>
      <c r="H71" s="856">
        <v>3522.6610219999998</v>
      </c>
      <c r="I71" s="856">
        <v>3643.3926749999996</v>
      </c>
      <c r="J71" s="856">
        <v>5641.5115390000001</v>
      </c>
      <c r="K71" s="856">
        <v>5076.5307000000003</v>
      </c>
      <c r="L71" s="856">
        <v>5481.4207410000008</v>
      </c>
      <c r="M71" s="856">
        <v>6631.615992</v>
      </c>
      <c r="N71" s="857">
        <v>7980.3420409999999</v>
      </c>
      <c r="O71" s="857">
        <v>9233.7013220000008</v>
      </c>
      <c r="P71" s="857">
        <v>7583.322819</v>
      </c>
      <c r="Q71" s="857">
        <v>9233.2033440000014</v>
      </c>
      <c r="R71" s="857">
        <v>10222.080668999999</v>
      </c>
      <c r="S71" s="857">
        <v>10153.479312000001</v>
      </c>
      <c r="T71" s="857">
        <v>11424.501375</v>
      </c>
      <c r="U71" s="857">
        <v>10193.653877000001</v>
      </c>
      <c r="V71" s="857">
        <v>13229.706898</v>
      </c>
      <c r="W71" s="857">
        <v>13414.565263</v>
      </c>
      <c r="X71" s="857">
        <v>12001.261863</v>
      </c>
      <c r="Y71" s="857">
        <v>16076.260072000001</v>
      </c>
      <c r="Z71" s="857">
        <v>10515.499537</v>
      </c>
      <c r="AA71" s="857">
        <v>10428.954306</v>
      </c>
    </row>
    <row r="72" spans="1:27" s="549" customFormat="1">
      <c r="B72" s="554" t="s">
        <v>1413</v>
      </c>
      <c r="C72" s="1157">
        <v>1813.8816079999999</v>
      </c>
      <c r="D72" s="856">
        <v>1330.9103500000001</v>
      </c>
      <c r="E72" s="856">
        <v>1268.6404709999999</v>
      </c>
      <c r="F72" s="856">
        <v>1244.3060600000001</v>
      </c>
      <c r="G72" s="856">
        <v>1557.0242029999999</v>
      </c>
      <c r="H72" s="856">
        <v>1709.837174</v>
      </c>
      <c r="I72" s="856">
        <v>1782.026169</v>
      </c>
      <c r="J72" s="856">
        <v>1535.5013240000001</v>
      </c>
      <c r="K72" s="856">
        <v>1206.096243</v>
      </c>
      <c r="L72" s="856">
        <v>1370.7620079999999</v>
      </c>
      <c r="M72" s="856">
        <v>1585.7238969999999</v>
      </c>
      <c r="N72" s="857">
        <v>1409.835239</v>
      </c>
      <c r="O72" s="857">
        <v>1771.9346600000001</v>
      </c>
      <c r="P72" s="857">
        <v>1688.0101179999999</v>
      </c>
      <c r="Q72" s="857">
        <v>1638.794656</v>
      </c>
      <c r="R72" s="857">
        <v>1503.6593379999999</v>
      </c>
      <c r="S72" s="857">
        <v>1540.5278760000001</v>
      </c>
      <c r="T72" s="857">
        <v>1300.2194419999998</v>
      </c>
      <c r="U72" s="857">
        <v>1143.9354099999998</v>
      </c>
      <c r="V72" s="857">
        <v>1341.759716</v>
      </c>
      <c r="W72" s="857">
        <v>1111.5420649999999</v>
      </c>
      <c r="X72" s="857">
        <v>1183.0729630000001</v>
      </c>
      <c r="Y72" s="857">
        <v>1002.6532040000001</v>
      </c>
      <c r="Z72" s="857">
        <v>984.4169740000001</v>
      </c>
      <c r="AA72" s="857">
        <v>786.93703600000003</v>
      </c>
    </row>
    <row r="73" spans="1:27" s="549" customFormat="1">
      <c r="B73" s="555" t="s">
        <v>1414</v>
      </c>
      <c r="C73" s="1157">
        <v>795.36224399999992</v>
      </c>
      <c r="D73" s="856">
        <v>413.29452199999997</v>
      </c>
      <c r="E73" s="856">
        <v>339.55827299999999</v>
      </c>
      <c r="F73" s="856">
        <v>528.044802</v>
      </c>
      <c r="G73" s="856">
        <v>665.60787800000003</v>
      </c>
      <c r="H73" s="856">
        <v>701.85614800000008</v>
      </c>
      <c r="I73" s="856">
        <v>772.75254700000005</v>
      </c>
      <c r="J73" s="856">
        <v>693.74850399999991</v>
      </c>
      <c r="K73" s="856">
        <v>495.49607600000002</v>
      </c>
      <c r="L73" s="856">
        <v>661.95852400000001</v>
      </c>
      <c r="M73" s="856">
        <v>915.92827499999999</v>
      </c>
      <c r="N73" s="857">
        <v>701.09580299999993</v>
      </c>
      <c r="O73" s="857">
        <v>1051.2531280000001</v>
      </c>
      <c r="P73" s="857">
        <v>988.79767099999992</v>
      </c>
      <c r="Q73" s="857">
        <v>891.93836999999996</v>
      </c>
      <c r="R73" s="857">
        <v>759.16171600000007</v>
      </c>
      <c r="S73" s="857">
        <v>765.29780400000004</v>
      </c>
      <c r="T73" s="857">
        <v>633.09401400000002</v>
      </c>
      <c r="U73" s="857">
        <v>486.50590600000004</v>
      </c>
      <c r="V73" s="857">
        <v>746.77326700000003</v>
      </c>
      <c r="W73" s="857">
        <v>523.14244099999996</v>
      </c>
      <c r="X73" s="857">
        <v>601.02793599999995</v>
      </c>
      <c r="Y73" s="857">
        <v>546.30017399999997</v>
      </c>
      <c r="Z73" s="857">
        <v>499.88853600000004</v>
      </c>
      <c r="AA73" s="857">
        <v>413.45395600000001</v>
      </c>
    </row>
    <row r="74" spans="1:27" s="549" customFormat="1">
      <c r="B74" s="555" t="s">
        <v>1415</v>
      </c>
      <c r="C74" s="1157">
        <v>1018.519364</v>
      </c>
      <c r="D74" s="856">
        <v>917.61582799999996</v>
      </c>
      <c r="E74" s="856">
        <v>929.08219799999995</v>
      </c>
      <c r="F74" s="856">
        <v>716.261258</v>
      </c>
      <c r="G74" s="856">
        <v>891.41632499999992</v>
      </c>
      <c r="H74" s="856">
        <v>1007.9810259999999</v>
      </c>
      <c r="I74" s="856">
        <v>1009.2736219999999</v>
      </c>
      <c r="J74" s="856">
        <v>841.75281999999993</v>
      </c>
      <c r="K74" s="856">
        <v>710.60016700000006</v>
      </c>
      <c r="L74" s="856">
        <v>708.80348400000003</v>
      </c>
      <c r="M74" s="856">
        <v>669.79562199999998</v>
      </c>
      <c r="N74" s="857">
        <v>708.73943599999996</v>
      </c>
      <c r="O74" s="857">
        <v>720.68153200000006</v>
      </c>
      <c r="P74" s="857">
        <v>699.212447</v>
      </c>
      <c r="Q74" s="857">
        <v>746.85628599999995</v>
      </c>
      <c r="R74" s="857">
        <v>744.49762199999998</v>
      </c>
      <c r="S74" s="857">
        <v>775.23007200000006</v>
      </c>
      <c r="T74" s="857">
        <v>667.12542799999994</v>
      </c>
      <c r="U74" s="857">
        <v>657.42950399999995</v>
      </c>
      <c r="V74" s="857">
        <v>594.98644899999999</v>
      </c>
      <c r="W74" s="857">
        <v>588.3996239999999</v>
      </c>
      <c r="X74" s="857">
        <v>582.045027</v>
      </c>
      <c r="Y74" s="857">
        <v>456.35303000000005</v>
      </c>
      <c r="Z74" s="857">
        <v>484.52843800000005</v>
      </c>
      <c r="AA74" s="857">
        <v>373.48308000000003</v>
      </c>
    </row>
    <row r="75" spans="1:27" s="549" customFormat="1">
      <c r="B75" s="554" t="s">
        <v>612</v>
      </c>
      <c r="C75" s="1157">
        <v>812.99386000000004</v>
      </c>
      <c r="D75" s="856">
        <v>880.153548</v>
      </c>
      <c r="E75" s="856">
        <v>749.40538100000003</v>
      </c>
      <c r="F75" s="856">
        <v>895.103475</v>
      </c>
      <c r="G75" s="856">
        <v>984.849512</v>
      </c>
      <c r="H75" s="856">
        <v>861.66935999999998</v>
      </c>
      <c r="I75" s="856">
        <v>992.22718900000007</v>
      </c>
      <c r="J75" s="856">
        <v>1034.5824520000001</v>
      </c>
      <c r="K75" s="856">
        <v>1101.699531</v>
      </c>
      <c r="L75" s="856">
        <v>1142.8514299999999</v>
      </c>
      <c r="M75" s="856">
        <v>1058.3237320000001</v>
      </c>
      <c r="N75" s="857">
        <v>1105.5417399999999</v>
      </c>
      <c r="O75" s="857">
        <v>1030.9116430000001</v>
      </c>
      <c r="P75" s="857">
        <v>1258.0100689999999</v>
      </c>
      <c r="Q75" s="857">
        <v>1196.915405</v>
      </c>
      <c r="R75" s="857">
        <v>1278.662077</v>
      </c>
      <c r="S75" s="857">
        <v>1356.7852600000001</v>
      </c>
      <c r="T75" s="857">
        <v>1476.6188999999999</v>
      </c>
      <c r="U75" s="857">
        <v>1544.7188330000001</v>
      </c>
      <c r="V75" s="857">
        <v>1545.77826</v>
      </c>
      <c r="W75" s="857">
        <v>1567.662515</v>
      </c>
      <c r="X75" s="857">
        <v>1469.5390120000002</v>
      </c>
      <c r="Y75" s="857">
        <v>1678.6682940000001</v>
      </c>
      <c r="Z75" s="857">
        <v>1540.046263</v>
      </c>
      <c r="AA75" s="857">
        <v>1687.915295</v>
      </c>
    </row>
    <row r="76" spans="1:27" s="549" customFormat="1">
      <c r="B76" s="550" t="s">
        <v>1416</v>
      </c>
      <c r="C76" s="1157">
        <v>4661.0776909999995</v>
      </c>
      <c r="D76" s="856">
        <v>4593.8662249999998</v>
      </c>
      <c r="E76" s="856">
        <v>4262.2145820000005</v>
      </c>
      <c r="F76" s="856">
        <v>4728.3200939999997</v>
      </c>
      <c r="G76" s="856">
        <v>4676.1104100000002</v>
      </c>
      <c r="H76" s="856">
        <v>4803.1410820000001</v>
      </c>
      <c r="I76" s="856">
        <v>5877.2420000000002</v>
      </c>
      <c r="J76" s="856">
        <v>5680.7652280000002</v>
      </c>
      <c r="K76" s="856">
        <v>5128.5417539999999</v>
      </c>
      <c r="L76" s="856">
        <v>6861.7056890000003</v>
      </c>
      <c r="M76" s="856">
        <v>6747.6092259999996</v>
      </c>
      <c r="N76" s="857">
        <v>7166.2971689999995</v>
      </c>
      <c r="O76" s="857">
        <v>10409.820385999999</v>
      </c>
      <c r="P76" s="857">
        <v>9544.639357</v>
      </c>
      <c r="Q76" s="857">
        <v>8564.0786709999993</v>
      </c>
      <c r="R76" s="857">
        <v>7764.5265239999999</v>
      </c>
      <c r="S76" s="857">
        <v>9280.7994710000003</v>
      </c>
      <c r="T76" s="857">
        <v>8706.5765570000003</v>
      </c>
      <c r="U76" s="857">
        <v>7631.5007500000002</v>
      </c>
      <c r="V76" s="857">
        <v>7370.3484729999991</v>
      </c>
      <c r="W76" s="857">
        <v>7014.6276880000005</v>
      </c>
      <c r="X76" s="857">
        <v>6636.005408</v>
      </c>
      <c r="Y76" s="857">
        <v>7164.0207479999999</v>
      </c>
      <c r="Z76" s="857">
        <v>7010.5066139999999</v>
      </c>
      <c r="AA76" s="857">
        <v>6728.4898969999995</v>
      </c>
    </row>
    <row r="77" spans="1:27" s="549" customFormat="1">
      <c r="B77" s="554" t="s">
        <v>1412</v>
      </c>
      <c r="C77" s="1157">
        <v>743.83540200000004</v>
      </c>
      <c r="D77" s="856">
        <v>720.968208</v>
      </c>
      <c r="E77" s="856">
        <v>639.53529900000001</v>
      </c>
      <c r="F77" s="856">
        <v>726.887969</v>
      </c>
      <c r="G77" s="856">
        <v>851.74052099999994</v>
      </c>
      <c r="H77" s="856">
        <v>803.41687300000001</v>
      </c>
      <c r="I77" s="856">
        <v>967.74357799999996</v>
      </c>
      <c r="J77" s="856">
        <v>995.69584400000008</v>
      </c>
      <c r="K77" s="856">
        <v>911.89776899999993</v>
      </c>
      <c r="L77" s="856">
        <v>1158.4806659999999</v>
      </c>
      <c r="M77" s="856">
        <v>1170.283267</v>
      </c>
      <c r="N77" s="857">
        <v>1319.8020390000001</v>
      </c>
      <c r="O77" s="857">
        <v>1625.7038910000001</v>
      </c>
      <c r="P77" s="857">
        <v>1520.8577809999999</v>
      </c>
      <c r="Q77" s="857">
        <v>1442.5436999999999</v>
      </c>
      <c r="R77" s="857">
        <v>1247.0746029999998</v>
      </c>
      <c r="S77" s="857">
        <v>1365.739161</v>
      </c>
      <c r="T77" s="857">
        <v>1387.738108</v>
      </c>
      <c r="U77" s="857">
        <v>1273.3208570000002</v>
      </c>
      <c r="V77" s="857">
        <v>1293.4479669999998</v>
      </c>
      <c r="W77" s="857">
        <v>1302.0247339999999</v>
      </c>
      <c r="X77" s="857">
        <v>1238.2836070000001</v>
      </c>
      <c r="Y77" s="857">
        <v>1346.4587919999999</v>
      </c>
      <c r="Z77" s="857">
        <v>1323.5946000000001</v>
      </c>
      <c r="AA77" s="857">
        <v>1302.6353510000001</v>
      </c>
    </row>
    <row r="78" spans="1:27" s="549" customFormat="1" ht="12.65" customHeight="1">
      <c r="A78" s="556"/>
      <c r="B78" s="554" t="s">
        <v>1413</v>
      </c>
      <c r="C78" s="1157">
        <v>1078.666246</v>
      </c>
      <c r="D78" s="856">
        <v>1025.865939</v>
      </c>
      <c r="E78" s="856">
        <v>1061.3485000000001</v>
      </c>
      <c r="F78" s="856">
        <v>1153.6026769999999</v>
      </c>
      <c r="G78" s="856">
        <v>1219.9184319999999</v>
      </c>
      <c r="H78" s="856">
        <v>1348.1030840000001</v>
      </c>
      <c r="I78" s="856">
        <v>2058.3753820000002</v>
      </c>
      <c r="J78" s="856">
        <v>2034.8155430000002</v>
      </c>
      <c r="K78" s="856">
        <v>1412.5922930000002</v>
      </c>
      <c r="L78" s="856">
        <v>2600.3763570000001</v>
      </c>
      <c r="M78" s="856">
        <v>2369.2731380000005</v>
      </c>
      <c r="N78" s="857">
        <v>2391.0814909999999</v>
      </c>
      <c r="O78" s="857">
        <v>4612.1079350000009</v>
      </c>
      <c r="P78" s="857">
        <v>4212.1157429999994</v>
      </c>
      <c r="Q78" s="857">
        <v>3459.3516209999998</v>
      </c>
      <c r="R78" s="857">
        <v>2743.8507179999997</v>
      </c>
      <c r="S78" s="857">
        <v>4372.3576080000003</v>
      </c>
      <c r="T78" s="857">
        <v>3643.2072889999999</v>
      </c>
      <c r="U78" s="857">
        <v>2751.3206639999999</v>
      </c>
      <c r="V78" s="857">
        <v>2886.0853249999996</v>
      </c>
      <c r="W78" s="857">
        <v>2558.4597829999998</v>
      </c>
      <c r="X78" s="857">
        <v>2186.0861069999996</v>
      </c>
      <c r="Y78" s="857">
        <v>2573.127747</v>
      </c>
      <c r="Z78" s="857">
        <v>2600.8989569999999</v>
      </c>
      <c r="AA78" s="857">
        <v>2530.076133</v>
      </c>
    </row>
    <row r="79" spans="1:27" s="549" customFormat="1">
      <c r="B79" s="555" t="s">
        <v>1414</v>
      </c>
      <c r="C79" s="1157">
        <v>897.49555399999997</v>
      </c>
      <c r="D79" s="856">
        <v>844.56279000000006</v>
      </c>
      <c r="E79" s="856">
        <v>814.11747800000001</v>
      </c>
      <c r="F79" s="856">
        <v>901.62745999999993</v>
      </c>
      <c r="G79" s="856">
        <v>942.79434300000003</v>
      </c>
      <c r="H79" s="856">
        <v>1086.4231150000001</v>
      </c>
      <c r="I79" s="856">
        <v>1730.8842139999999</v>
      </c>
      <c r="J79" s="856">
        <v>1720.4465279999999</v>
      </c>
      <c r="K79" s="856">
        <v>1150.3610779999999</v>
      </c>
      <c r="L79" s="856">
        <v>2220.6046800000004</v>
      </c>
      <c r="M79" s="856">
        <v>1980.240074</v>
      </c>
      <c r="N79" s="857">
        <v>2136.9157450000002</v>
      </c>
      <c r="O79" s="857">
        <v>4324.4651549999999</v>
      </c>
      <c r="P79" s="857">
        <v>3837.1783070000001</v>
      </c>
      <c r="Q79" s="857">
        <v>2983.59238</v>
      </c>
      <c r="R79" s="857">
        <v>2259.1603139999997</v>
      </c>
      <c r="S79" s="857">
        <v>3811.673734</v>
      </c>
      <c r="T79" s="857">
        <v>3127.6812930000001</v>
      </c>
      <c r="U79" s="857">
        <v>2422.7948309999997</v>
      </c>
      <c r="V79" s="857">
        <v>2558.7657769999996</v>
      </c>
      <c r="W79" s="857">
        <v>2145.9486549999997</v>
      </c>
      <c r="X79" s="857">
        <v>1872.169177</v>
      </c>
      <c r="Y79" s="857">
        <v>2215.24208</v>
      </c>
      <c r="Z79" s="857">
        <v>2319.1558799999998</v>
      </c>
      <c r="AA79" s="857">
        <v>2130.4704150000002</v>
      </c>
    </row>
    <row r="80" spans="1:27" s="549" customFormat="1" ht="12.65" customHeight="1">
      <c r="A80" s="556"/>
      <c r="B80" s="555" t="s">
        <v>1415</v>
      </c>
      <c r="C80" s="1156">
        <v>181.170692</v>
      </c>
      <c r="D80" s="838">
        <v>181.30314900000002</v>
      </c>
      <c r="E80" s="838">
        <v>247.231022</v>
      </c>
      <c r="F80" s="838">
        <v>251.97521700000001</v>
      </c>
      <c r="G80" s="838">
        <v>277.12408899999997</v>
      </c>
      <c r="H80" s="838">
        <v>261.67996900000003</v>
      </c>
      <c r="I80" s="838">
        <v>327.49116800000002</v>
      </c>
      <c r="J80" s="838">
        <v>314.36901499999999</v>
      </c>
      <c r="K80" s="838">
        <v>262.23121500000002</v>
      </c>
      <c r="L80" s="838">
        <v>379.77167700000001</v>
      </c>
      <c r="M80" s="838">
        <v>389.03306400000002</v>
      </c>
      <c r="N80" s="838">
        <v>254.16574600000001</v>
      </c>
      <c r="O80" s="838">
        <v>287.64278000000002</v>
      </c>
      <c r="P80" s="838">
        <v>374.93743599999999</v>
      </c>
      <c r="Q80" s="838">
        <v>475.75924099999997</v>
      </c>
      <c r="R80" s="838">
        <v>484.690404</v>
      </c>
      <c r="S80" s="838">
        <v>560.68387399999995</v>
      </c>
      <c r="T80" s="838">
        <v>515.52599599999996</v>
      </c>
      <c r="U80" s="838">
        <v>328.52583299999998</v>
      </c>
      <c r="V80" s="838">
        <v>327.319548</v>
      </c>
      <c r="W80" s="838">
        <v>412.51112800000004</v>
      </c>
      <c r="X80" s="838">
        <v>313.91692999999998</v>
      </c>
      <c r="Y80" s="857">
        <v>357.88566700000001</v>
      </c>
      <c r="Z80" s="857">
        <v>281.74307699999997</v>
      </c>
      <c r="AA80" s="857">
        <v>399.60571799999997</v>
      </c>
    </row>
    <row r="81" spans="1:27" s="549" customFormat="1">
      <c r="B81" s="554" t="s">
        <v>612</v>
      </c>
      <c r="C81" s="1157">
        <v>2838.576043</v>
      </c>
      <c r="D81" s="856">
        <v>2847.0320780000002</v>
      </c>
      <c r="E81" s="856">
        <v>2561.3307829999999</v>
      </c>
      <c r="F81" s="856">
        <v>2847.829448</v>
      </c>
      <c r="G81" s="856">
        <v>2604.4514570000001</v>
      </c>
      <c r="H81" s="856">
        <v>2651.6211250000001</v>
      </c>
      <c r="I81" s="856">
        <v>2851.1230399999999</v>
      </c>
      <c r="J81" s="856">
        <v>2650.2538410000002</v>
      </c>
      <c r="K81" s="856">
        <v>2804.051692</v>
      </c>
      <c r="L81" s="856">
        <v>3102.8486660000003</v>
      </c>
      <c r="M81" s="856">
        <v>3208.0528210000002</v>
      </c>
      <c r="N81" s="857">
        <v>3455.4136389999999</v>
      </c>
      <c r="O81" s="857">
        <v>4172.0085600000002</v>
      </c>
      <c r="P81" s="857">
        <v>3811.665833</v>
      </c>
      <c r="Q81" s="857">
        <v>3662.1833500000002</v>
      </c>
      <c r="R81" s="857">
        <v>3773.6012030000002</v>
      </c>
      <c r="S81" s="857">
        <v>3542.702702</v>
      </c>
      <c r="T81" s="857">
        <v>3675.6311600000004</v>
      </c>
      <c r="U81" s="857">
        <v>3606.8592289999997</v>
      </c>
      <c r="V81" s="857">
        <v>3190.8151809999999</v>
      </c>
      <c r="W81" s="857">
        <v>3154.1431710000002</v>
      </c>
      <c r="X81" s="857">
        <v>3211.6356940000001</v>
      </c>
      <c r="Y81" s="857">
        <v>3244.434209</v>
      </c>
      <c r="Z81" s="857">
        <v>3086.0130570000001</v>
      </c>
      <c r="AA81" s="857">
        <v>2895.778413</v>
      </c>
    </row>
    <row r="82" spans="1:27" s="549" customFormat="1" ht="12.65" customHeight="1">
      <c r="B82" s="550" t="s">
        <v>1417</v>
      </c>
      <c r="C82" s="1157">
        <v>0</v>
      </c>
      <c r="D82" s="856">
        <v>0</v>
      </c>
      <c r="E82" s="856">
        <v>0</v>
      </c>
      <c r="F82" s="856">
        <v>0</v>
      </c>
      <c r="G82" s="856">
        <v>0</v>
      </c>
      <c r="H82" s="856">
        <v>7.1520000000000001</v>
      </c>
      <c r="I82" s="856">
        <v>12.063000000000001</v>
      </c>
      <c r="J82" s="856">
        <v>16.251000000000001</v>
      </c>
      <c r="K82" s="856">
        <v>13.196999999999999</v>
      </c>
      <c r="L82" s="856">
        <v>3.1440000000000001</v>
      </c>
      <c r="M82" s="856">
        <v>33.936999999999998</v>
      </c>
      <c r="N82" s="857">
        <v>36.850999999999999</v>
      </c>
      <c r="O82" s="857">
        <v>49.491</v>
      </c>
      <c r="P82" s="857">
        <v>46.418999999999997</v>
      </c>
      <c r="Q82" s="857">
        <v>41.05</v>
      </c>
      <c r="R82" s="857">
        <v>44.15</v>
      </c>
      <c r="S82" s="857">
        <v>51.076000000000001</v>
      </c>
      <c r="T82" s="857">
        <v>59.323</v>
      </c>
      <c r="U82" s="857">
        <v>65.174999999999997</v>
      </c>
      <c r="V82" s="857">
        <v>78.58</v>
      </c>
      <c r="W82" s="857">
        <v>112.099</v>
      </c>
      <c r="X82" s="857">
        <v>69.048000000000002</v>
      </c>
      <c r="Y82" s="857">
        <v>48.030999999999999</v>
      </c>
      <c r="Z82" s="857">
        <v>1005.947086</v>
      </c>
      <c r="AA82" s="857">
        <v>742.86270400000001</v>
      </c>
    </row>
    <row r="83" spans="1:27" ht="14.5">
      <c r="A83" s="538"/>
      <c r="B83" s="861" t="s">
        <v>1418</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984.31408599999997</v>
      </c>
      <c r="AA83" s="857">
        <v>715.39570400000002</v>
      </c>
    </row>
    <row r="84" spans="1:27" ht="25">
      <c r="A84" s="538"/>
      <c r="B84" s="860" t="s">
        <v>1419</v>
      </c>
      <c r="C84" s="1157">
        <v>0</v>
      </c>
      <c r="D84" s="856">
        <v>0</v>
      </c>
      <c r="E84" s="856">
        <v>0</v>
      </c>
      <c r="F84" s="856">
        <v>0</v>
      </c>
      <c r="G84" s="856">
        <v>0</v>
      </c>
      <c r="H84" s="856">
        <v>7.1520000000000001</v>
      </c>
      <c r="I84" s="856">
        <v>12.063000000000001</v>
      </c>
      <c r="J84" s="856">
        <v>16.251000000000001</v>
      </c>
      <c r="K84" s="856">
        <v>13.196999999999999</v>
      </c>
      <c r="L84" s="856">
        <v>3.1440000000000001</v>
      </c>
      <c r="M84" s="856">
        <v>33.936999999999998</v>
      </c>
      <c r="N84" s="857">
        <v>36.850999999999999</v>
      </c>
      <c r="O84" s="857">
        <v>49.491</v>
      </c>
      <c r="P84" s="857">
        <v>46.418999999999997</v>
      </c>
      <c r="Q84" s="857">
        <v>41.05</v>
      </c>
      <c r="R84" s="857">
        <v>44.15</v>
      </c>
      <c r="S84" s="857">
        <v>51.076000000000001</v>
      </c>
      <c r="T84" s="857">
        <v>59.323</v>
      </c>
      <c r="U84" s="857">
        <v>65.174999999999997</v>
      </c>
      <c r="V84" s="857">
        <v>78.58</v>
      </c>
      <c r="W84" s="857">
        <v>112.099</v>
      </c>
      <c r="X84" s="857">
        <v>69.048000000000002</v>
      </c>
      <c r="Y84" s="857">
        <v>48.030999999999999</v>
      </c>
      <c r="Z84" s="857">
        <v>21.632999999999999</v>
      </c>
      <c r="AA84" s="857">
        <v>27.466999999999999</v>
      </c>
    </row>
    <row r="85" spans="1:27" ht="25">
      <c r="A85" s="131"/>
      <c r="B85" s="916" t="s">
        <v>865</v>
      </c>
      <c r="C85" s="1157" t="s">
        <v>356</v>
      </c>
      <c r="D85" s="856" t="s">
        <v>356</v>
      </c>
      <c r="E85" s="856">
        <v>2.988</v>
      </c>
      <c r="F85" s="856">
        <v>9.6449999999999996</v>
      </c>
      <c r="G85" s="856">
        <v>0</v>
      </c>
      <c r="H85" s="856">
        <v>50.718000000000004</v>
      </c>
      <c r="I85" s="856">
        <v>163.589</v>
      </c>
      <c r="J85" s="856">
        <v>121.929</v>
      </c>
      <c r="K85" s="856">
        <v>54.408999999999999</v>
      </c>
      <c r="L85" s="856">
        <v>53.603999999999999</v>
      </c>
      <c r="M85" s="856">
        <v>208.36099999999999</v>
      </c>
      <c r="N85" s="857">
        <v>216.66499999999999</v>
      </c>
      <c r="O85" s="857">
        <v>304.053</v>
      </c>
      <c r="P85" s="857">
        <v>302.10300000000001</v>
      </c>
      <c r="Q85" s="857">
        <v>242.096</v>
      </c>
      <c r="R85" s="857">
        <v>288.38099999999997</v>
      </c>
      <c r="S85" s="857">
        <v>162.999</v>
      </c>
      <c r="T85" s="857">
        <v>252.29</v>
      </c>
      <c r="U85" s="857">
        <v>269.00099999999998</v>
      </c>
      <c r="V85" s="857">
        <v>246.64400000000001</v>
      </c>
      <c r="W85" s="857">
        <v>225.49700000000001</v>
      </c>
      <c r="X85" s="857">
        <v>328.22899999999998</v>
      </c>
      <c r="Y85" s="857">
        <v>230.06399999999999</v>
      </c>
      <c r="Z85" s="857">
        <v>220.298</v>
      </c>
      <c r="AA85" s="857">
        <v>221.66800000000001</v>
      </c>
    </row>
    <row r="86" spans="1:27" ht="14.5">
      <c r="A86" s="131"/>
      <c r="B86" s="908" t="s">
        <v>1420</v>
      </c>
      <c r="C86" s="1157">
        <v>32380.781183976393</v>
      </c>
      <c r="D86" s="856">
        <v>32066.254120199741</v>
      </c>
      <c r="E86" s="856">
        <v>30237.698557035845</v>
      </c>
      <c r="F86" s="856">
        <v>31448.250794043553</v>
      </c>
      <c r="G86" s="856">
        <v>31555.660211796181</v>
      </c>
      <c r="H86" s="856">
        <v>34145.747403468398</v>
      </c>
      <c r="I86" s="856">
        <v>33956.025292370701</v>
      </c>
      <c r="J86" s="856">
        <v>37399.159577475184</v>
      </c>
      <c r="K86" s="856">
        <v>36017.363639578296</v>
      </c>
      <c r="L86" s="856">
        <v>36020.560345307305</v>
      </c>
      <c r="M86" s="856">
        <v>40104.518038549359</v>
      </c>
      <c r="N86" s="856">
        <v>41210.686900000001</v>
      </c>
      <c r="O86" s="856">
        <v>45754.497000000003</v>
      </c>
      <c r="P86" s="856">
        <v>50371.050999999999</v>
      </c>
      <c r="Q86" s="856">
        <v>54223.411999999997</v>
      </c>
      <c r="R86" s="856">
        <v>50680.733999999997</v>
      </c>
      <c r="S86" s="856">
        <v>51664.647799999999</v>
      </c>
      <c r="T86" s="856">
        <v>51358.495000000003</v>
      </c>
      <c r="U86" s="856">
        <v>50088.8223</v>
      </c>
      <c r="V86" s="856">
        <v>51589.159699999997</v>
      </c>
      <c r="W86" s="856">
        <v>51381.851900000001</v>
      </c>
      <c r="X86" s="856">
        <v>54514.708799999993</v>
      </c>
      <c r="Y86" s="856">
        <v>56826.485314970007</v>
      </c>
      <c r="Z86" s="856">
        <v>55011.8305951</v>
      </c>
      <c r="AA86" s="856">
        <v>52789.069200000005</v>
      </c>
    </row>
    <row r="87" spans="1:27" ht="14.5">
      <c r="A87" s="131"/>
      <c r="B87" s="909" t="s">
        <v>1421</v>
      </c>
      <c r="C87" s="1157">
        <v>7125.1760000000004</v>
      </c>
      <c r="D87" s="856">
        <v>7868.5139999999992</v>
      </c>
      <c r="E87" s="857">
        <v>6397.4160000000002</v>
      </c>
      <c r="F87" s="857">
        <v>5946.01</v>
      </c>
      <c r="G87" s="857">
        <v>6551.8700000000008</v>
      </c>
      <c r="H87" s="857">
        <v>7701.2930000000006</v>
      </c>
      <c r="I87" s="857">
        <v>8530.237000000001</v>
      </c>
      <c r="J87" s="857">
        <v>7506.134</v>
      </c>
      <c r="K87" s="857">
        <v>7244.3119999999999</v>
      </c>
      <c r="L87" s="857">
        <v>7685.9859999999999</v>
      </c>
      <c r="M87" s="857">
        <v>6263.0300000000007</v>
      </c>
      <c r="N87" s="838">
        <v>7683.8175000000001</v>
      </c>
      <c r="O87" s="838">
        <v>7699.0889999999999</v>
      </c>
      <c r="P87" s="838">
        <v>7738.0509999999995</v>
      </c>
      <c r="Q87" s="838">
        <v>8716.8819999999996</v>
      </c>
      <c r="R87" s="838">
        <v>9582.8529999999992</v>
      </c>
      <c r="S87" s="838">
        <v>8687.1206000000002</v>
      </c>
      <c r="T87" s="838">
        <v>7718.4740000000002</v>
      </c>
      <c r="U87" s="838">
        <v>7394.1464999999998</v>
      </c>
      <c r="V87" s="838">
        <v>8697.3914000000004</v>
      </c>
      <c r="W87" s="838">
        <v>9059.7788999999993</v>
      </c>
      <c r="X87" s="838">
        <v>10516.697899999999</v>
      </c>
      <c r="Y87" s="856">
        <v>9195.3799866900081</v>
      </c>
      <c r="Z87" s="856">
        <v>8705.9942711900003</v>
      </c>
      <c r="AA87" s="856">
        <v>7745.7911000000004</v>
      </c>
    </row>
    <row r="88" spans="1:27" ht="14.5">
      <c r="A88" s="131"/>
      <c r="B88" s="909" t="s">
        <v>1422</v>
      </c>
      <c r="C88" s="1157">
        <v>25255.605183976393</v>
      </c>
      <c r="D88" s="856">
        <v>24197.740120199742</v>
      </c>
      <c r="E88" s="857">
        <v>23840.282557035844</v>
      </c>
      <c r="F88" s="857">
        <v>25502.240794043555</v>
      </c>
      <c r="G88" s="857">
        <v>25003.790211796178</v>
      </c>
      <c r="H88" s="857">
        <v>26444.454403468397</v>
      </c>
      <c r="I88" s="857">
        <v>25425.7882923707</v>
      </c>
      <c r="J88" s="857">
        <v>29893.025577475186</v>
      </c>
      <c r="K88" s="857">
        <v>28773.051639578294</v>
      </c>
      <c r="L88" s="857">
        <v>28334.574345307308</v>
      </c>
      <c r="M88" s="857">
        <v>33841.48803854936</v>
      </c>
      <c r="N88" s="838">
        <v>33526.869400000003</v>
      </c>
      <c r="O88" s="838">
        <v>38055.408000000003</v>
      </c>
      <c r="P88" s="838">
        <v>42633</v>
      </c>
      <c r="Q88" s="838">
        <v>45506.53</v>
      </c>
      <c r="R88" s="838">
        <v>41097.881000000001</v>
      </c>
      <c r="S88" s="838">
        <v>42977.527199999997</v>
      </c>
      <c r="T88" s="838">
        <v>43640.021000000001</v>
      </c>
      <c r="U88" s="838">
        <v>42694.675799999997</v>
      </c>
      <c r="V88" s="838">
        <v>42891.768299999996</v>
      </c>
      <c r="W88" s="838">
        <v>42322.073000000004</v>
      </c>
      <c r="X88" s="838">
        <v>43998.010899999994</v>
      </c>
      <c r="Y88" s="856">
        <v>47631.105328279999</v>
      </c>
      <c r="Z88" s="856">
        <v>46305.83632391</v>
      </c>
      <c r="AA88" s="856">
        <v>45043.278100000003</v>
      </c>
    </row>
    <row r="89" spans="1:27">
      <c r="A89" s="131"/>
      <c r="B89" s="908" t="s">
        <v>1423</v>
      </c>
      <c r="C89" s="1157" t="s">
        <v>356</v>
      </c>
      <c r="D89" s="857" t="s">
        <v>356</v>
      </c>
      <c r="E89" s="857" t="s">
        <v>356</v>
      </c>
      <c r="F89" s="857" t="s">
        <v>356</v>
      </c>
      <c r="G89" s="857" t="s">
        <v>356</v>
      </c>
      <c r="H89" s="857" t="s">
        <v>356</v>
      </c>
      <c r="I89" s="857" t="s">
        <v>356</v>
      </c>
      <c r="J89" s="857" t="s">
        <v>356</v>
      </c>
      <c r="K89" s="857" t="s">
        <v>356</v>
      </c>
      <c r="L89" s="857" t="s">
        <v>356</v>
      </c>
      <c r="M89" s="857" t="s">
        <v>356</v>
      </c>
      <c r="N89" s="857" t="s">
        <v>356</v>
      </c>
      <c r="O89" s="857" t="s">
        <v>356</v>
      </c>
      <c r="P89" s="857" t="s">
        <v>356</v>
      </c>
      <c r="Q89" s="857" t="s">
        <v>356</v>
      </c>
      <c r="R89" s="857" t="s">
        <v>356</v>
      </c>
      <c r="S89" s="857" t="s">
        <v>356</v>
      </c>
      <c r="T89" s="857" t="s">
        <v>356</v>
      </c>
      <c r="U89" s="857" t="s">
        <v>356</v>
      </c>
      <c r="V89" s="857" t="s">
        <v>356</v>
      </c>
      <c r="W89" s="857" t="s">
        <v>356</v>
      </c>
      <c r="X89" s="857" t="s">
        <v>356</v>
      </c>
      <c r="Y89" s="856" t="s">
        <v>356</v>
      </c>
      <c r="Z89" s="856" t="s">
        <v>356</v>
      </c>
      <c r="AA89" s="856" t="s">
        <v>356</v>
      </c>
    </row>
    <row r="90" spans="1:27">
      <c r="A90" s="131"/>
      <c r="B90" s="909" t="s">
        <v>1424</v>
      </c>
      <c r="C90" s="1157" t="s">
        <v>356</v>
      </c>
      <c r="D90" s="857" t="s">
        <v>356</v>
      </c>
      <c r="E90" s="856" t="s">
        <v>356</v>
      </c>
      <c r="F90" s="856" t="s">
        <v>356</v>
      </c>
      <c r="G90" s="856" t="s">
        <v>356</v>
      </c>
      <c r="H90" s="856" t="s">
        <v>356</v>
      </c>
      <c r="I90" s="856" t="s">
        <v>356</v>
      </c>
      <c r="J90" s="856" t="s">
        <v>356</v>
      </c>
      <c r="K90" s="856" t="s">
        <v>356</v>
      </c>
      <c r="L90" s="857" t="s">
        <v>356</v>
      </c>
      <c r="M90" s="857" t="s">
        <v>356</v>
      </c>
      <c r="N90" s="856" t="s">
        <v>356</v>
      </c>
      <c r="O90" s="856" t="s">
        <v>356</v>
      </c>
      <c r="P90" s="856" t="s">
        <v>356</v>
      </c>
      <c r="Q90" s="856" t="s">
        <v>356</v>
      </c>
      <c r="R90" s="856" t="s">
        <v>356</v>
      </c>
      <c r="S90" s="856" t="s">
        <v>356</v>
      </c>
      <c r="T90" s="856" t="s">
        <v>356</v>
      </c>
      <c r="U90" s="856" t="s">
        <v>356</v>
      </c>
      <c r="V90" s="856" t="s">
        <v>356</v>
      </c>
      <c r="W90" s="856" t="s">
        <v>356</v>
      </c>
      <c r="X90" s="856" t="s">
        <v>356</v>
      </c>
      <c r="Y90" s="856" t="s">
        <v>356</v>
      </c>
      <c r="Z90" s="856" t="s">
        <v>356</v>
      </c>
      <c r="AA90" s="856" t="s">
        <v>356</v>
      </c>
    </row>
    <row r="91" spans="1:27">
      <c r="A91" s="131"/>
      <c r="B91" s="910" t="s">
        <v>866</v>
      </c>
      <c r="C91" s="1157" t="s">
        <v>356</v>
      </c>
      <c r="D91" s="857" t="s">
        <v>356</v>
      </c>
      <c r="E91" s="856" t="s">
        <v>356</v>
      </c>
      <c r="F91" s="856" t="s">
        <v>356</v>
      </c>
      <c r="G91" s="856" t="s">
        <v>356</v>
      </c>
      <c r="H91" s="856" t="s">
        <v>356</v>
      </c>
      <c r="I91" s="856" t="s">
        <v>356</v>
      </c>
      <c r="J91" s="856" t="s">
        <v>356</v>
      </c>
      <c r="K91" s="856" t="s">
        <v>356</v>
      </c>
      <c r="L91" s="857" t="s">
        <v>356</v>
      </c>
      <c r="M91" s="857" t="s">
        <v>356</v>
      </c>
      <c r="N91" s="856" t="s">
        <v>356</v>
      </c>
      <c r="O91" s="856" t="s">
        <v>356</v>
      </c>
      <c r="P91" s="856" t="s">
        <v>356</v>
      </c>
      <c r="Q91" s="856" t="s">
        <v>356</v>
      </c>
      <c r="R91" s="856" t="s">
        <v>356</v>
      </c>
      <c r="S91" s="856" t="s">
        <v>356</v>
      </c>
      <c r="T91" s="856" t="s">
        <v>356</v>
      </c>
      <c r="U91" s="856" t="s">
        <v>356</v>
      </c>
      <c r="V91" s="856" t="s">
        <v>356</v>
      </c>
      <c r="W91" s="856" t="s">
        <v>356</v>
      </c>
      <c r="X91" s="856" t="s">
        <v>356</v>
      </c>
      <c r="Y91" s="856" t="s">
        <v>356</v>
      </c>
      <c r="Z91" s="856" t="s">
        <v>356</v>
      </c>
      <c r="AA91" s="856" t="s">
        <v>356</v>
      </c>
    </row>
    <row r="92" spans="1:27">
      <c r="A92" s="131"/>
      <c r="B92" s="909" t="s">
        <v>867</v>
      </c>
      <c r="C92" s="1156" t="s">
        <v>356</v>
      </c>
      <c r="D92" s="838" t="s">
        <v>356</v>
      </c>
      <c r="E92" s="838" t="s">
        <v>356</v>
      </c>
      <c r="F92" s="838" t="s">
        <v>356</v>
      </c>
      <c r="G92" s="838" t="s">
        <v>356</v>
      </c>
      <c r="H92" s="838" t="s">
        <v>356</v>
      </c>
      <c r="I92" s="838" t="s">
        <v>356</v>
      </c>
      <c r="J92" s="838" t="s">
        <v>356</v>
      </c>
      <c r="K92" s="838" t="s">
        <v>356</v>
      </c>
      <c r="L92" s="838" t="s">
        <v>356</v>
      </c>
      <c r="M92" s="838" t="s">
        <v>356</v>
      </c>
      <c r="N92" s="838" t="s">
        <v>356</v>
      </c>
      <c r="O92" s="838" t="s">
        <v>356</v>
      </c>
      <c r="P92" s="838" t="s">
        <v>356</v>
      </c>
      <c r="Q92" s="838" t="s">
        <v>356</v>
      </c>
      <c r="R92" s="838" t="s">
        <v>356</v>
      </c>
      <c r="S92" s="838" t="s">
        <v>356</v>
      </c>
      <c r="T92" s="838" t="s">
        <v>356</v>
      </c>
      <c r="U92" s="838" t="s">
        <v>356</v>
      </c>
      <c r="V92" s="838" t="s">
        <v>356</v>
      </c>
      <c r="W92" s="838" t="s">
        <v>356</v>
      </c>
      <c r="X92" s="838" t="s">
        <v>356</v>
      </c>
      <c r="Y92" s="856" t="s">
        <v>356</v>
      </c>
      <c r="Z92" s="856" t="s">
        <v>356</v>
      </c>
      <c r="AA92" s="856" t="s">
        <v>356</v>
      </c>
    </row>
    <row r="93" spans="1:27" s="905" customFormat="1">
      <c r="A93" s="907"/>
      <c r="B93" s="909" t="s">
        <v>1425</v>
      </c>
      <c r="C93" s="1156" t="s">
        <v>356</v>
      </c>
      <c r="D93" s="838" t="s">
        <v>356</v>
      </c>
      <c r="E93" s="838" t="s">
        <v>356</v>
      </c>
      <c r="F93" s="838" t="s">
        <v>356</v>
      </c>
      <c r="G93" s="838" t="s">
        <v>356</v>
      </c>
      <c r="H93" s="838" t="s">
        <v>356</v>
      </c>
      <c r="I93" s="838" t="s">
        <v>356</v>
      </c>
      <c r="J93" s="838" t="s">
        <v>356</v>
      </c>
      <c r="K93" s="838" t="s">
        <v>356</v>
      </c>
      <c r="L93" s="838" t="s">
        <v>356</v>
      </c>
      <c r="M93" s="838" t="s">
        <v>356</v>
      </c>
      <c r="N93" s="838" t="s">
        <v>356</v>
      </c>
      <c r="O93" s="838" t="s">
        <v>356</v>
      </c>
      <c r="P93" s="838" t="s">
        <v>356</v>
      </c>
      <c r="Q93" s="838" t="s">
        <v>356</v>
      </c>
      <c r="R93" s="838" t="s">
        <v>356</v>
      </c>
      <c r="S93" s="838" t="s">
        <v>356</v>
      </c>
      <c r="T93" s="838" t="s">
        <v>356</v>
      </c>
      <c r="U93" s="838" t="s">
        <v>356</v>
      </c>
      <c r="V93" s="838" t="s">
        <v>356</v>
      </c>
      <c r="W93" s="838" t="s">
        <v>356</v>
      </c>
      <c r="X93" s="838" t="s">
        <v>356</v>
      </c>
      <c r="Y93" s="856" t="s">
        <v>356</v>
      </c>
      <c r="Z93" s="856" t="s">
        <v>356</v>
      </c>
      <c r="AA93" s="856" t="s">
        <v>356</v>
      </c>
    </row>
    <row r="94" spans="1:27" s="905" customFormat="1">
      <c r="A94" s="907"/>
      <c r="B94" s="909" t="s">
        <v>868</v>
      </c>
      <c r="C94" s="1156" t="s">
        <v>356</v>
      </c>
      <c r="D94" s="838" t="s">
        <v>356</v>
      </c>
      <c r="E94" s="838">
        <v>32.220999999999997</v>
      </c>
      <c r="F94" s="838">
        <v>27.873000000000001</v>
      </c>
      <c r="G94" s="838">
        <v>0</v>
      </c>
      <c r="H94" s="838">
        <v>663.30100000000004</v>
      </c>
      <c r="I94" s="838">
        <v>677.101</v>
      </c>
      <c r="J94" s="838">
        <v>344.69400000000002</v>
      </c>
      <c r="K94" s="838">
        <v>766.923</v>
      </c>
      <c r="L94" s="838">
        <v>487.04700000000003</v>
      </c>
      <c r="M94" s="838">
        <v>579.05999999999995</v>
      </c>
      <c r="N94" s="838">
        <v>1520.069</v>
      </c>
      <c r="O94" s="838">
        <v>1118.7619999999999</v>
      </c>
      <c r="P94" s="838">
        <v>1252.605</v>
      </c>
      <c r="Q94" s="838">
        <v>1420.787</v>
      </c>
      <c r="R94" s="838">
        <v>1376.4490000000001</v>
      </c>
      <c r="S94" s="838">
        <v>955.34299999999996</v>
      </c>
      <c r="T94" s="838">
        <v>1097.693</v>
      </c>
      <c r="U94" s="838">
        <v>950.74099999999999</v>
      </c>
      <c r="V94" s="838">
        <v>1143.6990000000001</v>
      </c>
      <c r="W94" s="838">
        <v>780.44600000000003</v>
      </c>
      <c r="X94" s="838">
        <v>1704.1880000000001</v>
      </c>
      <c r="Y94" s="856">
        <v>1327.7239999999999</v>
      </c>
      <c r="Z94" s="856">
        <v>1008.44</v>
      </c>
      <c r="AA94" s="856">
        <v>1136.8920000000001</v>
      </c>
    </row>
    <row r="95" spans="1:27">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7" s="154" customFormat="1" ht="20.149999999999999" customHeight="1">
      <c r="A96" s="560"/>
      <c r="C96" s="1279" t="s">
        <v>1426</v>
      </c>
      <c r="D96" s="1279"/>
      <c r="E96" s="1279"/>
      <c r="F96" s="1279"/>
      <c r="G96" s="1279"/>
      <c r="H96" s="1279"/>
    </row>
    <row r="97" spans="1:8" s="154" customFormat="1" ht="27.65" customHeight="1">
      <c r="A97" s="560"/>
      <c r="C97" s="1413" t="s">
        <v>1427</v>
      </c>
      <c r="D97" s="1413"/>
      <c r="E97" s="1413"/>
      <c r="F97" s="1413"/>
      <c r="G97" s="1413"/>
      <c r="H97" s="1413"/>
    </row>
    <row r="98" spans="1:8" s="154" customFormat="1" ht="15" customHeight="1">
      <c r="A98" s="560"/>
      <c r="C98" s="1279" t="s">
        <v>1428</v>
      </c>
      <c r="D98" s="1279"/>
      <c r="E98" s="1279"/>
      <c r="F98" s="1279"/>
      <c r="G98" s="1279"/>
      <c r="H98" s="1279"/>
    </row>
    <row r="99" spans="1:8" s="154" customFormat="1" ht="15" customHeight="1">
      <c r="A99" s="560"/>
      <c r="C99" s="1279" t="s">
        <v>1429</v>
      </c>
      <c r="D99" s="1279"/>
      <c r="E99" s="1279"/>
      <c r="F99" s="1279"/>
      <c r="G99" s="1279"/>
      <c r="H99" s="1279"/>
    </row>
    <row r="100" spans="1:8" ht="15" customHeight="1">
      <c r="C100" s="64" t="s">
        <v>1430</v>
      </c>
      <c r="D100" s="1010"/>
      <c r="E100" s="1010"/>
      <c r="F100" s="1010"/>
      <c r="G100" s="1010"/>
      <c r="H100" s="1010"/>
    </row>
    <row r="101" spans="1:8" ht="15" customHeight="1">
      <c r="C101" s="1010" t="s">
        <v>1431</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Hamburg</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6">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53125" defaultRowHeight="12.5"/>
  <cols>
    <col min="1" max="1" width="4.54296875" style="376" customWidth="1"/>
    <col min="2" max="2" width="45" style="376" customWidth="1"/>
    <col min="3" max="27" width="13.453125" style="376" customWidth="1"/>
    <col min="28" max="16384" width="11.453125" style="376"/>
  </cols>
  <sheetData>
    <row r="1" spans="1:32" ht="13">
      <c r="A1" s="1414" t="s">
        <v>322</v>
      </c>
      <c r="B1" s="1415"/>
    </row>
    <row r="3" spans="1:32" ht="12.75" customHeight="1">
      <c r="A3" s="1416" t="s">
        <v>890</v>
      </c>
      <c r="B3" s="1416"/>
      <c r="C3" s="407" t="s">
        <v>1228</v>
      </c>
      <c r="D3" s="407"/>
      <c r="E3" s="407"/>
      <c r="F3" s="407"/>
      <c r="G3" s="407"/>
      <c r="H3" s="407"/>
      <c r="I3" s="407"/>
      <c r="J3" s="407"/>
      <c r="K3" s="407"/>
    </row>
    <row r="4" spans="1:32" ht="12.75" customHeight="1">
      <c r="A4" s="377"/>
      <c r="B4" s="535"/>
      <c r="C4" s="377"/>
      <c r="D4" s="377"/>
      <c r="E4" s="377"/>
      <c r="F4" s="377"/>
      <c r="G4" s="377"/>
      <c r="H4" s="377"/>
      <c r="I4" s="377"/>
      <c r="J4" s="377"/>
      <c r="K4" s="377"/>
    </row>
    <row r="5" spans="1:32" ht="14.5">
      <c r="A5" s="536"/>
      <c r="B5" s="918"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ht="13">
      <c r="A7" s="399"/>
      <c r="B7" s="499"/>
      <c r="C7" s="1283" t="s">
        <v>434</v>
      </c>
      <c r="D7" s="1283"/>
      <c r="E7" s="1283"/>
      <c r="F7" s="1283"/>
      <c r="G7" s="1283"/>
      <c r="H7" s="1283"/>
      <c r="I7" s="1283" t="s">
        <v>434</v>
      </c>
      <c r="J7" s="1283"/>
      <c r="K7" s="1283"/>
      <c r="L7" s="1283"/>
      <c r="M7" s="1283"/>
      <c r="N7" s="1283"/>
      <c r="O7" s="1283" t="s">
        <v>434</v>
      </c>
      <c r="P7" s="1283"/>
      <c r="Q7" s="1283"/>
      <c r="R7" s="1283"/>
      <c r="S7" s="1283"/>
      <c r="T7" s="1283"/>
      <c r="U7" s="1283" t="s">
        <v>434</v>
      </c>
      <c r="V7" s="1283"/>
      <c r="W7" s="1283"/>
      <c r="X7" s="1283"/>
      <c r="Y7" s="1283"/>
      <c r="Z7" s="1283"/>
      <c r="AA7" s="1283" t="s">
        <v>434</v>
      </c>
      <c r="AB7" s="1283"/>
      <c r="AC7" s="1283"/>
      <c r="AD7" s="1283"/>
      <c r="AE7" s="1283"/>
      <c r="AF7" s="1283"/>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920" t="s">
        <v>827</v>
      </c>
      <c r="C9" s="1156">
        <v>54782.52</v>
      </c>
      <c r="D9" s="838">
        <v>55367.803</v>
      </c>
      <c r="E9" s="838">
        <v>51198.815999999999</v>
      </c>
      <c r="F9" s="838">
        <v>51112.582999999999</v>
      </c>
      <c r="G9" s="838">
        <v>52442.536999999997</v>
      </c>
      <c r="H9" s="838">
        <v>53791.811000000002</v>
      </c>
      <c r="I9" s="838">
        <v>54860.474999999999</v>
      </c>
      <c r="J9" s="838">
        <v>52841.7</v>
      </c>
      <c r="K9" s="838">
        <v>49446.514000000003</v>
      </c>
      <c r="L9" s="838">
        <v>46901.34</v>
      </c>
      <c r="M9" s="838">
        <v>46366.675000000003</v>
      </c>
      <c r="N9" s="838">
        <v>43750.745000000003</v>
      </c>
      <c r="O9" s="838">
        <v>46184.294000000002</v>
      </c>
      <c r="P9" s="838">
        <v>46814.122000000003</v>
      </c>
      <c r="Q9" s="838">
        <v>47671.144</v>
      </c>
      <c r="R9" s="838">
        <v>44696.535000000003</v>
      </c>
      <c r="S9" s="838">
        <v>42967.218000000001</v>
      </c>
      <c r="T9" s="838">
        <v>47400.857000000004</v>
      </c>
      <c r="U9" s="838">
        <v>44813.19</v>
      </c>
      <c r="V9" s="838">
        <v>45063.805</v>
      </c>
      <c r="W9" s="838">
        <v>45180.968999999997</v>
      </c>
      <c r="X9" s="838">
        <v>44035.288</v>
      </c>
      <c r="Y9" s="856">
        <v>45254.239000000001</v>
      </c>
      <c r="Z9" s="856">
        <v>47212.152000000002</v>
      </c>
      <c r="AA9" s="856">
        <v>46799.564159999994</v>
      </c>
      <c r="AB9" s="540"/>
    </row>
    <row r="10" spans="1:32">
      <c r="A10" s="131"/>
      <c r="B10" s="922" t="s">
        <v>1394</v>
      </c>
      <c r="C10" s="1156">
        <v>44895.034</v>
      </c>
      <c r="D10" s="838">
        <v>45026.605000000003</v>
      </c>
      <c r="E10" s="838">
        <v>40675.500999999997</v>
      </c>
      <c r="F10" s="838">
        <v>41202.233</v>
      </c>
      <c r="G10" s="838">
        <v>41591.163</v>
      </c>
      <c r="H10" s="838">
        <v>42742.498</v>
      </c>
      <c r="I10" s="838">
        <v>44116.004000000001</v>
      </c>
      <c r="J10" s="838">
        <v>42465.627</v>
      </c>
      <c r="K10" s="838">
        <v>39571.633000000002</v>
      </c>
      <c r="L10" s="838">
        <v>37369.656999999999</v>
      </c>
      <c r="M10" s="838">
        <v>35466.169000000002</v>
      </c>
      <c r="N10" s="838">
        <v>33483.578999999998</v>
      </c>
      <c r="O10" s="838">
        <v>35682.9</v>
      </c>
      <c r="P10" s="838">
        <v>34674.375</v>
      </c>
      <c r="Q10" s="838">
        <v>36508.716</v>
      </c>
      <c r="R10" s="838">
        <v>34230.080999999998</v>
      </c>
      <c r="S10" s="838">
        <v>31829.441999999999</v>
      </c>
      <c r="T10" s="838">
        <v>36334.012000000002</v>
      </c>
      <c r="U10" s="838">
        <v>33387.131000000001</v>
      </c>
      <c r="V10" s="838">
        <v>33474.267999999996</v>
      </c>
      <c r="W10" s="838">
        <v>32826.887999999999</v>
      </c>
      <c r="X10" s="838">
        <v>32965.847999999998</v>
      </c>
      <c r="Y10" s="856">
        <v>33856.69</v>
      </c>
      <c r="Z10" s="856">
        <v>34955.544000000002</v>
      </c>
      <c r="AA10" s="856">
        <v>35936.875</v>
      </c>
      <c r="AB10" s="540"/>
    </row>
    <row r="11" spans="1:32">
      <c r="A11" s="131"/>
      <c r="B11" s="923" t="s">
        <v>1395</v>
      </c>
      <c r="C11" s="1156">
        <v>151.227</v>
      </c>
      <c r="D11" s="838">
        <v>153.227</v>
      </c>
      <c r="E11" s="838">
        <v>180.72900000000001</v>
      </c>
      <c r="F11" s="838">
        <v>185.976</v>
      </c>
      <c r="G11" s="838">
        <v>153.18899999999999</v>
      </c>
      <c r="H11" s="838">
        <v>153.798</v>
      </c>
      <c r="I11" s="838">
        <v>156.274</v>
      </c>
      <c r="J11" s="838">
        <v>165.12299999999999</v>
      </c>
      <c r="K11" s="838">
        <v>158.88200000000001</v>
      </c>
      <c r="L11" s="838">
        <v>41.061</v>
      </c>
      <c r="M11" s="838">
        <v>0</v>
      </c>
      <c r="N11" s="838">
        <v>0</v>
      </c>
      <c r="O11" s="838">
        <v>0</v>
      </c>
      <c r="P11" s="838">
        <v>0</v>
      </c>
      <c r="Q11" s="838">
        <v>0</v>
      </c>
      <c r="R11" s="838">
        <v>0</v>
      </c>
      <c r="S11" s="838">
        <v>0</v>
      </c>
      <c r="T11" s="838">
        <v>0</v>
      </c>
      <c r="U11" s="838">
        <v>0</v>
      </c>
      <c r="V11" s="838">
        <v>0</v>
      </c>
      <c r="W11" s="838">
        <v>0</v>
      </c>
      <c r="X11" s="838">
        <v>0</v>
      </c>
      <c r="Y11" s="856">
        <v>0</v>
      </c>
      <c r="Z11" s="856">
        <v>0</v>
      </c>
      <c r="AA11" s="856">
        <v>0.64200000000000002</v>
      </c>
      <c r="AB11" s="540"/>
    </row>
    <row r="12" spans="1:32">
      <c r="A12" s="131"/>
      <c r="B12" s="924" t="s">
        <v>828</v>
      </c>
      <c r="C12" s="1156">
        <v>0</v>
      </c>
      <c r="D12" s="838">
        <v>0</v>
      </c>
      <c r="E12" s="838">
        <v>0</v>
      </c>
      <c r="F12" s="838">
        <v>0</v>
      </c>
      <c r="G12" s="838">
        <v>0</v>
      </c>
      <c r="H12" s="838">
        <v>0</v>
      </c>
      <c r="I12" s="838">
        <v>0</v>
      </c>
      <c r="J12" s="838">
        <v>0</v>
      </c>
      <c r="K12" s="838">
        <v>0</v>
      </c>
      <c r="L12" s="838">
        <v>0</v>
      </c>
      <c r="M12" s="838">
        <v>0</v>
      </c>
      <c r="N12" s="838">
        <v>0</v>
      </c>
      <c r="O12" s="838">
        <v>0</v>
      </c>
      <c r="P12" s="838">
        <v>0</v>
      </c>
      <c r="Q12" s="838">
        <v>0</v>
      </c>
      <c r="R12" s="838">
        <v>0</v>
      </c>
      <c r="S12" s="838">
        <v>0</v>
      </c>
      <c r="T12" s="838">
        <v>0</v>
      </c>
      <c r="U12" s="838">
        <v>0</v>
      </c>
      <c r="V12" s="838">
        <v>0</v>
      </c>
      <c r="W12" s="838">
        <v>0</v>
      </c>
      <c r="X12" s="838">
        <v>0</v>
      </c>
      <c r="Y12" s="856">
        <v>0</v>
      </c>
      <c r="Z12" s="856">
        <v>0</v>
      </c>
      <c r="AA12" s="856">
        <v>0</v>
      </c>
      <c r="AB12" s="540"/>
    </row>
    <row r="13" spans="1:32">
      <c r="A13" s="131"/>
      <c r="B13" s="924" t="s">
        <v>829</v>
      </c>
      <c r="C13" s="1156">
        <v>150.12</v>
      </c>
      <c r="D13" s="838">
        <v>153.227</v>
      </c>
      <c r="E13" s="838">
        <v>180.72900000000001</v>
      </c>
      <c r="F13" s="838">
        <v>185.976</v>
      </c>
      <c r="G13" s="838">
        <v>153.18899999999999</v>
      </c>
      <c r="H13" s="838">
        <v>153.798</v>
      </c>
      <c r="I13" s="838">
        <v>156.274</v>
      </c>
      <c r="J13" s="838">
        <v>165.12299999999999</v>
      </c>
      <c r="K13" s="838">
        <v>158.88200000000001</v>
      </c>
      <c r="L13" s="838">
        <v>41.061</v>
      </c>
      <c r="M13" s="838">
        <v>0</v>
      </c>
      <c r="N13" s="838">
        <v>0</v>
      </c>
      <c r="O13" s="838">
        <v>0</v>
      </c>
      <c r="P13" s="838">
        <v>0</v>
      </c>
      <c r="Q13" s="838">
        <v>0</v>
      </c>
      <c r="R13" s="838">
        <v>0</v>
      </c>
      <c r="S13" s="838">
        <v>0</v>
      </c>
      <c r="T13" s="838">
        <v>0</v>
      </c>
      <c r="U13" s="838">
        <v>0</v>
      </c>
      <c r="V13" s="838">
        <v>0</v>
      </c>
      <c r="W13" s="838">
        <v>0</v>
      </c>
      <c r="X13" s="838">
        <v>0</v>
      </c>
      <c r="Y13" s="856">
        <v>0</v>
      </c>
      <c r="Z13" s="856">
        <v>0</v>
      </c>
      <c r="AA13" s="856">
        <v>0</v>
      </c>
      <c r="AB13" s="540"/>
    </row>
    <row r="14" spans="1:32">
      <c r="A14" s="131"/>
      <c r="B14" s="924" t="s">
        <v>830</v>
      </c>
      <c r="C14" s="1156">
        <v>1.073</v>
      </c>
      <c r="D14" s="838">
        <v>0</v>
      </c>
      <c r="E14" s="838">
        <v>0</v>
      </c>
      <c r="F14" s="838">
        <v>0</v>
      </c>
      <c r="G14" s="838">
        <v>0</v>
      </c>
      <c r="H14" s="838">
        <v>0</v>
      </c>
      <c r="I14" s="838">
        <v>0</v>
      </c>
      <c r="J14" s="838">
        <v>0</v>
      </c>
      <c r="K14" s="838">
        <v>0</v>
      </c>
      <c r="L14" s="838">
        <v>0</v>
      </c>
      <c r="M14" s="838">
        <v>0</v>
      </c>
      <c r="N14" s="838">
        <v>0</v>
      </c>
      <c r="O14" s="838">
        <v>0</v>
      </c>
      <c r="P14" s="838">
        <v>0</v>
      </c>
      <c r="Q14" s="838">
        <v>0</v>
      </c>
      <c r="R14" s="838">
        <v>0</v>
      </c>
      <c r="S14" s="838">
        <v>0</v>
      </c>
      <c r="T14" s="838">
        <v>0</v>
      </c>
      <c r="U14" s="838">
        <v>0</v>
      </c>
      <c r="V14" s="838">
        <v>0</v>
      </c>
      <c r="W14" s="838">
        <v>0</v>
      </c>
      <c r="X14" s="838">
        <v>0</v>
      </c>
      <c r="Y14" s="856">
        <v>0</v>
      </c>
      <c r="Z14" s="856">
        <v>0</v>
      </c>
      <c r="AA14" s="856">
        <v>0.63200000000000001</v>
      </c>
      <c r="AB14" s="540"/>
    </row>
    <row r="15" spans="1:32">
      <c r="A15" s="131"/>
      <c r="B15" s="924" t="s">
        <v>831</v>
      </c>
      <c r="C15" s="1156">
        <v>3.4000000000000002E-2</v>
      </c>
      <c r="D15" s="838">
        <v>0</v>
      </c>
      <c r="E15" s="838">
        <v>0</v>
      </c>
      <c r="F15" s="838">
        <v>0</v>
      </c>
      <c r="G15" s="838">
        <v>0</v>
      </c>
      <c r="H15" s="838">
        <v>0</v>
      </c>
      <c r="I15" s="838">
        <v>0</v>
      </c>
      <c r="J15" s="838">
        <v>0</v>
      </c>
      <c r="K15" s="838">
        <v>0</v>
      </c>
      <c r="L15" s="838">
        <v>0</v>
      </c>
      <c r="M15" s="838">
        <v>0</v>
      </c>
      <c r="N15" s="838">
        <v>0</v>
      </c>
      <c r="O15" s="838">
        <v>0</v>
      </c>
      <c r="P15" s="838">
        <v>0</v>
      </c>
      <c r="Q15" s="838">
        <v>0</v>
      </c>
      <c r="R15" s="838">
        <v>0</v>
      </c>
      <c r="S15" s="838">
        <v>0</v>
      </c>
      <c r="T15" s="838">
        <v>0</v>
      </c>
      <c r="U15" s="838">
        <v>0</v>
      </c>
      <c r="V15" s="838">
        <v>0</v>
      </c>
      <c r="W15" s="838">
        <v>0</v>
      </c>
      <c r="X15" s="838">
        <v>0</v>
      </c>
      <c r="Y15" s="856">
        <v>0</v>
      </c>
      <c r="Z15" s="856">
        <v>0</v>
      </c>
      <c r="AA15" s="856">
        <v>0.01</v>
      </c>
      <c r="AB15" s="540"/>
    </row>
    <row r="16" spans="1:32">
      <c r="A16" s="131"/>
      <c r="B16" s="925" t="s">
        <v>832</v>
      </c>
      <c r="C16" s="1156">
        <v>0</v>
      </c>
      <c r="D16" s="838">
        <v>0</v>
      </c>
      <c r="E16" s="838">
        <v>0</v>
      </c>
      <c r="F16" s="838">
        <v>0</v>
      </c>
      <c r="G16" s="838">
        <v>0</v>
      </c>
      <c r="H16" s="838">
        <v>0</v>
      </c>
      <c r="I16" s="838">
        <v>0</v>
      </c>
      <c r="J16" s="838">
        <v>0</v>
      </c>
      <c r="K16" s="838">
        <v>0</v>
      </c>
      <c r="L16" s="838">
        <v>0</v>
      </c>
      <c r="M16" s="838">
        <v>0</v>
      </c>
      <c r="N16" s="838">
        <v>0</v>
      </c>
      <c r="O16" s="838">
        <v>0</v>
      </c>
      <c r="P16" s="838">
        <v>0</v>
      </c>
      <c r="Q16" s="838">
        <v>0</v>
      </c>
      <c r="R16" s="838">
        <v>0</v>
      </c>
      <c r="S16" s="838">
        <v>0</v>
      </c>
      <c r="T16" s="838">
        <v>0</v>
      </c>
      <c r="U16" s="838">
        <v>0</v>
      </c>
      <c r="V16" s="838">
        <v>0</v>
      </c>
      <c r="W16" s="838">
        <v>0</v>
      </c>
      <c r="X16" s="838">
        <v>0</v>
      </c>
      <c r="Y16" s="856">
        <v>0</v>
      </c>
      <c r="Z16" s="856">
        <v>0</v>
      </c>
      <c r="AA16" s="856">
        <v>0</v>
      </c>
      <c r="AB16" s="540"/>
    </row>
    <row r="17" spans="1:28">
      <c r="A17" s="131"/>
      <c r="B17" s="925" t="s">
        <v>833</v>
      </c>
      <c r="C17" s="1156">
        <v>0</v>
      </c>
      <c r="D17" s="838">
        <v>0</v>
      </c>
      <c r="E17" s="838">
        <v>0</v>
      </c>
      <c r="F17" s="838">
        <v>0</v>
      </c>
      <c r="G17" s="838">
        <v>0</v>
      </c>
      <c r="H17" s="838">
        <v>0</v>
      </c>
      <c r="I17" s="838">
        <v>0</v>
      </c>
      <c r="J17" s="838">
        <v>0</v>
      </c>
      <c r="K17" s="838">
        <v>0</v>
      </c>
      <c r="L17" s="838">
        <v>0</v>
      </c>
      <c r="M17" s="838">
        <v>0</v>
      </c>
      <c r="N17" s="838">
        <v>0</v>
      </c>
      <c r="O17" s="838">
        <v>0</v>
      </c>
      <c r="P17" s="838">
        <v>0</v>
      </c>
      <c r="Q17" s="838">
        <v>0</v>
      </c>
      <c r="R17" s="838">
        <v>0</v>
      </c>
      <c r="S17" s="838">
        <v>0</v>
      </c>
      <c r="T17" s="838">
        <v>0</v>
      </c>
      <c r="U17" s="838">
        <v>0</v>
      </c>
      <c r="V17" s="838">
        <v>0</v>
      </c>
      <c r="W17" s="838">
        <v>0</v>
      </c>
      <c r="X17" s="838">
        <v>0</v>
      </c>
      <c r="Y17" s="856">
        <v>0</v>
      </c>
      <c r="Z17" s="856">
        <v>0</v>
      </c>
      <c r="AA17" s="856">
        <v>0</v>
      </c>
      <c r="AB17" s="540"/>
    </row>
    <row r="18" spans="1:28">
      <c r="A18" s="131"/>
      <c r="B18" s="925" t="s">
        <v>834</v>
      </c>
      <c r="C18" s="1156">
        <v>3.4000000000000002E-2</v>
      </c>
      <c r="D18" s="838">
        <v>0</v>
      </c>
      <c r="E18" s="838">
        <v>0</v>
      </c>
      <c r="F18" s="838">
        <v>0</v>
      </c>
      <c r="G18" s="838">
        <v>0</v>
      </c>
      <c r="H18" s="838">
        <v>0</v>
      </c>
      <c r="I18" s="838">
        <v>0</v>
      </c>
      <c r="J18" s="838">
        <v>0</v>
      </c>
      <c r="K18" s="838">
        <v>0</v>
      </c>
      <c r="L18" s="838">
        <v>0</v>
      </c>
      <c r="M18" s="838">
        <v>0</v>
      </c>
      <c r="N18" s="838">
        <v>0</v>
      </c>
      <c r="O18" s="838">
        <v>0</v>
      </c>
      <c r="P18" s="838">
        <v>0</v>
      </c>
      <c r="Q18" s="838">
        <v>0</v>
      </c>
      <c r="R18" s="838">
        <v>0</v>
      </c>
      <c r="S18" s="838">
        <v>0</v>
      </c>
      <c r="T18" s="838">
        <v>0</v>
      </c>
      <c r="U18" s="838">
        <v>0</v>
      </c>
      <c r="V18" s="838">
        <v>0</v>
      </c>
      <c r="W18" s="838">
        <v>0</v>
      </c>
      <c r="X18" s="838">
        <v>0</v>
      </c>
      <c r="Y18" s="856">
        <v>0</v>
      </c>
      <c r="Z18" s="856">
        <v>0</v>
      </c>
      <c r="AA18" s="856">
        <v>0.01</v>
      </c>
      <c r="AB18" s="540"/>
    </row>
    <row r="19" spans="1:28">
      <c r="A19" s="131"/>
      <c r="B19" s="924" t="s">
        <v>1396</v>
      </c>
      <c r="C19" s="1156">
        <v>0</v>
      </c>
      <c r="D19" s="838">
        <v>0</v>
      </c>
      <c r="E19" s="838">
        <v>0</v>
      </c>
      <c r="F19" s="838">
        <v>0</v>
      </c>
      <c r="G19" s="838">
        <v>0</v>
      </c>
      <c r="H19" s="838">
        <v>0</v>
      </c>
      <c r="I19" s="838">
        <v>0</v>
      </c>
      <c r="J19" s="838">
        <v>0</v>
      </c>
      <c r="K19" s="838">
        <v>0</v>
      </c>
      <c r="L19" s="838">
        <v>0</v>
      </c>
      <c r="M19" s="838">
        <v>0</v>
      </c>
      <c r="N19" s="838">
        <v>0</v>
      </c>
      <c r="O19" s="838">
        <v>0</v>
      </c>
      <c r="P19" s="838">
        <v>0</v>
      </c>
      <c r="Q19" s="838">
        <v>0</v>
      </c>
      <c r="R19" s="838">
        <v>0</v>
      </c>
      <c r="S19" s="838">
        <v>0</v>
      </c>
      <c r="T19" s="838">
        <v>0</v>
      </c>
      <c r="U19" s="838">
        <v>0</v>
      </c>
      <c r="V19" s="838">
        <v>0</v>
      </c>
      <c r="W19" s="838">
        <v>0</v>
      </c>
      <c r="X19" s="838">
        <v>0</v>
      </c>
      <c r="Y19" s="856">
        <v>0</v>
      </c>
      <c r="Z19" s="856">
        <v>0</v>
      </c>
      <c r="AA19" s="856">
        <v>0</v>
      </c>
      <c r="AB19" s="540"/>
    </row>
    <row r="20" spans="1:28">
      <c r="A20" s="131"/>
      <c r="B20" s="923" t="s">
        <v>864</v>
      </c>
      <c r="C20" s="1156">
        <v>44743.807000000001</v>
      </c>
      <c r="D20" s="838">
        <v>44873.377999999997</v>
      </c>
      <c r="E20" s="838">
        <v>40494.771999999997</v>
      </c>
      <c r="F20" s="838">
        <v>41016.256999999998</v>
      </c>
      <c r="G20" s="838">
        <v>41437.974000000002</v>
      </c>
      <c r="H20" s="838">
        <v>42588.7</v>
      </c>
      <c r="I20" s="838">
        <v>43959.73</v>
      </c>
      <c r="J20" s="838">
        <v>42300.504000000001</v>
      </c>
      <c r="K20" s="838">
        <v>39412.750999999997</v>
      </c>
      <c r="L20" s="838">
        <v>37328.595999999998</v>
      </c>
      <c r="M20" s="838">
        <v>35466.169000000002</v>
      </c>
      <c r="N20" s="838">
        <v>33483.578999999998</v>
      </c>
      <c r="O20" s="838">
        <v>35682.9</v>
      </c>
      <c r="P20" s="838">
        <v>34674.375</v>
      </c>
      <c r="Q20" s="838">
        <v>36508.716</v>
      </c>
      <c r="R20" s="838">
        <v>34230.080999999998</v>
      </c>
      <c r="S20" s="838">
        <v>31829.441999999999</v>
      </c>
      <c r="T20" s="838">
        <v>36334.012000000002</v>
      </c>
      <c r="U20" s="838">
        <v>33387.131000000001</v>
      </c>
      <c r="V20" s="838">
        <v>33474.267999999996</v>
      </c>
      <c r="W20" s="838">
        <v>32826.887999999999</v>
      </c>
      <c r="X20" s="838">
        <v>32965.847999999998</v>
      </c>
      <c r="Y20" s="856">
        <v>33856.69</v>
      </c>
      <c r="Z20" s="856">
        <v>34955.544000000002</v>
      </c>
      <c r="AA20" s="856">
        <v>35936.233</v>
      </c>
      <c r="AB20" s="540"/>
    </row>
    <row r="21" spans="1:28">
      <c r="A21" s="131"/>
      <c r="B21" s="924" t="s">
        <v>835</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56" t="s">
        <v>356</v>
      </c>
      <c r="Z21" s="856" t="s">
        <v>356</v>
      </c>
      <c r="AA21" s="856" t="s">
        <v>356</v>
      </c>
      <c r="AB21" s="540"/>
    </row>
    <row r="22" spans="1:28">
      <c r="A22" s="131"/>
      <c r="B22" s="924" t="s">
        <v>1397</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56" t="s">
        <v>356</v>
      </c>
      <c r="Z22" s="856" t="s">
        <v>356</v>
      </c>
      <c r="AA22" s="856" t="s">
        <v>356</v>
      </c>
      <c r="AB22" s="540"/>
    </row>
    <row r="23" spans="1:28">
      <c r="A23" s="131"/>
      <c r="B23" s="925" t="s">
        <v>836</v>
      </c>
      <c r="C23" s="1157">
        <v>39902.864999999998</v>
      </c>
      <c r="D23" s="838">
        <v>39376.036</v>
      </c>
      <c r="E23" s="838">
        <v>34852.593000000001</v>
      </c>
      <c r="F23" s="838">
        <v>35357.866000000002</v>
      </c>
      <c r="G23" s="838">
        <v>35689.133999999998</v>
      </c>
      <c r="H23" s="856">
        <v>36761.258000000002</v>
      </c>
      <c r="I23" s="856">
        <v>38032.944000000003</v>
      </c>
      <c r="J23" s="856">
        <v>36394.722999999998</v>
      </c>
      <c r="K23" s="838">
        <v>33744.400999999998</v>
      </c>
      <c r="L23" s="838">
        <v>31862.205000000002</v>
      </c>
      <c r="M23" s="838">
        <v>30137.835999999999</v>
      </c>
      <c r="N23" s="838">
        <v>28095.539000000001</v>
      </c>
      <c r="O23" s="838">
        <v>30079.429</v>
      </c>
      <c r="P23" s="838">
        <v>28765.047999999999</v>
      </c>
      <c r="Q23" s="838">
        <v>30847.929</v>
      </c>
      <c r="R23" s="838">
        <v>30584.666000000001</v>
      </c>
      <c r="S23" s="838">
        <v>26412.767</v>
      </c>
      <c r="T23" s="838">
        <v>30795.795999999998</v>
      </c>
      <c r="U23" s="838">
        <v>28228.187000000002</v>
      </c>
      <c r="V23" s="838">
        <v>28104.132000000001</v>
      </c>
      <c r="W23" s="838">
        <v>27000.888999999999</v>
      </c>
      <c r="X23" s="838">
        <v>27600.208999999999</v>
      </c>
      <c r="Y23" s="856">
        <v>28885.083999999999</v>
      </c>
      <c r="Z23" s="856">
        <v>29788.708999999999</v>
      </c>
      <c r="AA23" s="856">
        <v>31365.454000000002</v>
      </c>
      <c r="AB23" s="540"/>
    </row>
    <row r="24" spans="1:28">
      <c r="A24" s="131"/>
      <c r="B24" s="926" t="s">
        <v>837</v>
      </c>
      <c r="C24" s="1157" t="s">
        <v>356</v>
      </c>
      <c r="D24" s="838" t="s">
        <v>356</v>
      </c>
      <c r="E24" s="838" t="s">
        <v>356</v>
      </c>
      <c r="F24" s="838" t="s">
        <v>356</v>
      </c>
      <c r="G24" s="838" t="s">
        <v>356</v>
      </c>
      <c r="H24" s="856" t="s">
        <v>356</v>
      </c>
      <c r="I24" s="856" t="s">
        <v>356</v>
      </c>
      <c r="J24" s="856"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56">
        <v>4965.2669999999998</v>
      </c>
      <c r="Z24" s="856">
        <v>4783.3109999999997</v>
      </c>
      <c r="AA24" s="856" t="s">
        <v>356</v>
      </c>
      <c r="AB24" s="540"/>
    </row>
    <row r="25" spans="1:28" ht="25.5" customHeight="1">
      <c r="A25" s="546"/>
      <c r="B25" s="927" t="s">
        <v>838</v>
      </c>
      <c r="C25" s="1157">
        <v>35793.385000000002</v>
      </c>
      <c r="D25" s="838">
        <v>27603.111000000001</v>
      </c>
      <c r="E25" s="838">
        <v>24046.635999999999</v>
      </c>
      <c r="F25" s="838">
        <v>24360.038</v>
      </c>
      <c r="G25" s="838">
        <v>24967.944</v>
      </c>
      <c r="H25" s="856">
        <v>25855.042000000001</v>
      </c>
      <c r="I25" s="856">
        <v>27554.210999999999</v>
      </c>
      <c r="J25" s="856">
        <v>27093.221000000001</v>
      </c>
      <c r="K25" s="838">
        <v>25244.659</v>
      </c>
      <c r="L25" s="838">
        <v>24097.969000000001</v>
      </c>
      <c r="M25" s="838">
        <v>22538.985000000001</v>
      </c>
      <c r="N25" s="838">
        <v>21932.118999999999</v>
      </c>
      <c r="O25" s="838">
        <v>23899.727999999999</v>
      </c>
      <c r="P25" s="838">
        <v>23033.087</v>
      </c>
      <c r="Q25" s="838">
        <v>24100.486000000001</v>
      </c>
      <c r="R25" s="838">
        <v>25475.005000000001</v>
      </c>
      <c r="S25" s="838">
        <v>21792.179</v>
      </c>
      <c r="T25" s="838">
        <v>25051.957999999999</v>
      </c>
      <c r="U25" s="838">
        <v>22633.274000000001</v>
      </c>
      <c r="V25" s="838">
        <v>22836.673999999999</v>
      </c>
      <c r="W25" s="838">
        <v>21940.6</v>
      </c>
      <c r="X25" s="838">
        <v>22132.102999999999</v>
      </c>
      <c r="Y25" s="856">
        <v>23143.044000000002</v>
      </c>
      <c r="Z25" s="856">
        <v>24260.697</v>
      </c>
      <c r="AA25" s="856">
        <v>25549.794999999998</v>
      </c>
      <c r="AB25" s="540"/>
    </row>
    <row r="26" spans="1:28">
      <c r="A26" s="131"/>
      <c r="B26" s="926" t="s">
        <v>839</v>
      </c>
      <c r="C26" s="1157" t="s">
        <v>356</v>
      </c>
      <c r="D26" s="838" t="s">
        <v>356</v>
      </c>
      <c r="E26" s="838" t="s">
        <v>356</v>
      </c>
      <c r="F26" s="838" t="s">
        <v>356</v>
      </c>
      <c r="G26" s="838" t="s">
        <v>356</v>
      </c>
      <c r="H26" s="856" t="s">
        <v>356</v>
      </c>
      <c r="I26" s="856" t="s">
        <v>356</v>
      </c>
      <c r="J26" s="856" t="s">
        <v>356</v>
      </c>
      <c r="K26" s="838" t="s">
        <v>356</v>
      </c>
      <c r="L26" s="838" t="s">
        <v>356</v>
      </c>
      <c r="M26" s="838" t="s">
        <v>356</v>
      </c>
      <c r="N26" s="838" t="s">
        <v>356</v>
      </c>
      <c r="O26" s="838" t="s">
        <v>356</v>
      </c>
      <c r="P26" s="838" t="s">
        <v>356</v>
      </c>
      <c r="Q26" s="838" t="s">
        <v>356</v>
      </c>
      <c r="R26" s="838" t="s">
        <v>356</v>
      </c>
      <c r="S26" s="838" t="s">
        <v>356</v>
      </c>
      <c r="T26" s="838" t="s">
        <v>356</v>
      </c>
      <c r="U26" s="838" t="s">
        <v>356</v>
      </c>
      <c r="V26" s="838" t="s">
        <v>356</v>
      </c>
      <c r="W26" s="838" t="s">
        <v>356</v>
      </c>
      <c r="X26" s="838" t="s">
        <v>356</v>
      </c>
      <c r="Y26" s="856" t="s">
        <v>356</v>
      </c>
      <c r="Z26" s="856" t="s">
        <v>356</v>
      </c>
      <c r="AA26" s="856" t="s">
        <v>356</v>
      </c>
      <c r="AB26" s="540"/>
    </row>
    <row r="27" spans="1:28" ht="25.5" customHeight="1">
      <c r="A27" s="131"/>
      <c r="B27" s="927" t="s">
        <v>840</v>
      </c>
      <c r="C27" s="1156">
        <v>3422.2930000000001</v>
      </c>
      <c r="D27" s="838">
        <v>3837.9650000000001</v>
      </c>
      <c r="E27" s="838">
        <v>4129.6540000000005</v>
      </c>
      <c r="F27" s="838">
        <v>4246.8540000000003</v>
      </c>
      <c r="G27" s="838">
        <v>4523.451</v>
      </c>
      <c r="H27" s="838">
        <v>4506.1229999999996</v>
      </c>
      <c r="I27" s="838">
        <v>3526.4459999999999</v>
      </c>
      <c r="J27" s="838">
        <v>3174.7040000000002</v>
      </c>
      <c r="K27" s="838">
        <v>2893.5839999999998</v>
      </c>
      <c r="L27" s="838">
        <v>2803.377</v>
      </c>
      <c r="M27" s="838">
        <v>2827.9180000000001</v>
      </c>
      <c r="N27" s="838">
        <v>2199.0050000000001</v>
      </c>
      <c r="O27" s="838">
        <v>2065.98</v>
      </c>
      <c r="P27" s="838">
        <v>1589.2660000000001</v>
      </c>
      <c r="Q27" s="838">
        <v>1990.9649999999999</v>
      </c>
      <c r="R27" s="838">
        <v>1134.163</v>
      </c>
      <c r="S27" s="838">
        <v>842.86</v>
      </c>
      <c r="T27" s="838">
        <v>918.44899999999996</v>
      </c>
      <c r="U27" s="838">
        <v>851.20600000000002</v>
      </c>
      <c r="V27" s="838">
        <v>785.64700000000005</v>
      </c>
      <c r="W27" s="838">
        <v>638.46199999999999</v>
      </c>
      <c r="X27" s="838">
        <v>710.29399999999998</v>
      </c>
      <c r="Y27" s="856">
        <v>760.99099999999999</v>
      </c>
      <c r="Z27" s="856">
        <v>728.51</v>
      </c>
      <c r="AA27" s="856">
        <v>752.18399999999997</v>
      </c>
      <c r="AB27" s="540"/>
    </row>
    <row r="28" spans="1:28">
      <c r="A28" s="131"/>
      <c r="B28" s="926" t="s">
        <v>841</v>
      </c>
      <c r="C28" s="1156">
        <v>0</v>
      </c>
      <c r="D28" s="838">
        <v>0</v>
      </c>
      <c r="E28" s="838">
        <v>0</v>
      </c>
      <c r="F28" s="838">
        <v>0</v>
      </c>
      <c r="G28" s="838">
        <v>0</v>
      </c>
      <c r="H28" s="838">
        <v>0</v>
      </c>
      <c r="I28" s="838">
        <v>0</v>
      </c>
      <c r="J28" s="838">
        <v>0</v>
      </c>
      <c r="K28" s="838">
        <v>0</v>
      </c>
      <c r="L28" s="838">
        <v>0</v>
      </c>
      <c r="M28" s="838">
        <v>0</v>
      </c>
      <c r="N28" s="838">
        <v>0</v>
      </c>
      <c r="O28" s="838">
        <v>0</v>
      </c>
      <c r="P28" s="838">
        <v>0</v>
      </c>
      <c r="Q28" s="838">
        <v>0</v>
      </c>
      <c r="R28" s="838">
        <v>0</v>
      </c>
      <c r="S28" s="838">
        <v>0</v>
      </c>
      <c r="T28" s="838">
        <v>0</v>
      </c>
      <c r="U28" s="838">
        <v>0</v>
      </c>
      <c r="V28" s="838">
        <v>0</v>
      </c>
      <c r="W28" s="838">
        <v>0</v>
      </c>
      <c r="X28" s="838">
        <v>0</v>
      </c>
      <c r="Y28" s="856">
        <v>0</v>
      </c>
      <c r="Z28" s="856">
        <v>0</v>
      </c>
      <c r="AA28" s="856">
        <v>0</v>
      </c>
      <c r="AB28" s="540"/>
    </row>
    <row r="29" spans="1:28">
      <c r="A29" s="131"/>
      <c r="B29" s="925" t="s">
        <v>842</v>
      </c>
      <c r="C29" s="1156">
        <v>4840.942</v>
      </c>
      <c r="D29" s="838">
        <v>5497.3419999999996</v>
      </c>
      <c r="E29" s="838">
        <v>5642.1790000000001</v>
      </c>
      <c r="F29" s="838">
        <v>5658.3909999999996</v>
      </c>
      <c r="G29" s="838">
        <v>5748.84</v>
      </c>
      <c r="H29" s="838">
        <v>5827.442</v>
      </c>
      <c r="I29" s="838">
        <v>5926.7860000000001</v>
      </c>
      <c r="J29" s="838">
        <v>5905.7809999999999</v>
      </c>
      <c r="K29" s="838">
        <v>5668.35</v>
      </c>
      <c r="L29" s="838">
        <v>5466.3909999999996</v>
      </c>
      <c r="M29" s="838">
        <v>5328.3329999999996</v>
      </c>
      <c r="N29" s="838">
        <v>5388.04</v>
      </c>
      <c r="O29" s="838">
        <v>5603.4709999999995</v>
      </c>
      <c r="P29" s="838">
        <v>5909.3270000000002</v>
      </c>
      <c r="Q29" s="838">
        <v>5660.7870000000003</v>
      </c>
      <c r="R29" s="838">
        <v>3645.415</v>
      </c>
      <c r="S29" s="838">
        <v>5416.6750000000002</v>
      </c>
      <c r="T29" s="838">
        <v>5538.2160000000003</v>
      </c>
      <c r="U29" s="838">
        <v>5158.9440000000004</v>
      </c>
      <c r="V29" s="838">
        <v>5370.1360000000004</v>
      </c>
      <c r="W29" s="838">
        <v>5825.9989999999998</v>
      </c>
      <c r="X29" s="838">
        <v>5365.6390000000001</v>
      </c>
      <c r="Y29" s="856">
        <v>4971.6059999999998</v>
      </c>
      <c r="Z29" s="856">
        <v>5166.835</v>
      </c>
      <c r="AA29" s="856">
        <v>4570.7790000000005</v>
      </c>
      <c r="AB29" s="540"/>
    </row>
    <row r="30" spans="1:28">
      <c r="A30" s="131"/>
      <c r="B30" s="926" t="s">
        <v>1398</v>
      </c>
      <c r="C30" s="1156" t="s">
        <v>356</v>
      </c>
      <c r="D30" s="838" t="s">
        <v>356</v>
      </c>
      <c r="E30" s="838" t="s">
        <v>356</v>
      </c>
      <c r="F30" s="838" t="s">
        <v>356</v>
      </c>
      <c r="G30" s="838" t="s">
        <v>356</v>
      </c>
      <c r="H30" s="838" t="s">
        <v>356</v>
      </c>
      <c r="I30" s="838" t="s">
        <v>356</v>
      </c>
      <c r="J30" s="838" t="s">
        <v>356</v>
      </c>
      <c r="K30" s="838" t="s">
        <v>356</v>
      </c>
      <c r="L30" s="838" t="s">
        <v>356</v>
      </c>
      <c r="M30" s="838" t="s">
        <v>356</v>
      </c>
      <c r="N30" s="838" t="s">
        <v>356</v>
      </c>
      <c r="O30" s="838" t="s">
        <v>356</v>
      </c>
      <c r="P30" s="838" t="s">
        <v>356</v>
      </c>
      <c r="Q30" s="838" t="s">
        <v>356</v>
      </c>
      <c r="R30" s="838" t="s">
        <v>356</v>
      </c>
      <c r="S30" s="838" t="s">
        <v>356</v>
      </c>
      <c r="T30" s="838" t="s">
        <v>356</v>
      </c>
      <c r="U30" s="838" t="s">
        <v>356</v>
      </c>
      <c r="V30" s="838" t="s">
        <v>356</v>
      </c>
      <c r="W30" s="838" t="s">
        <v>356</v>
      </c>
      <c r="X30" s="838" t="s">
        <v>356</v>
      </c>
      <c r="Y30" s="856" t="s">
        <v>356</v>
      </c>
      <c r="Z30" s="856" t="s">
        <v>356</v>
      </c>
      <c r="AA30" s="856" t="s">
        <v>356</v>
      </c>
      <c r="AB30" s="540"/>
    </row>
    <row r="31" spans="1:28">
      <c r="A31" s="131"/>
      <c r="B31" s="926" t="s">
        <v>1399</v>
      </c>
      <c r="C31" s="1156" t="s">
        <v>356</v>
      </c>
      <c r="D31" s="838">
        <v>0</v>
      </c>
      <c r="E31" s="838" t="s">
        <v>356</v>
      </c>
      <c r="F31" s="838">
        <v>0</v>
      </c>
      <c r="G31" s="838">
        <v>0</v>
      </c>
      <c r="H31" s="838">
        <v>0</v>
      </c>
      <c r="I31" s="838">
        <v>0</v>
      </c>
      <c r="J31" s="838">
        <v>0</v>
      </c>
      <c r="K31" s="838">
        <v>0</v>
      </c>
      <c r="L31" s="838">
        <v>0</v>
      </c>
      <c r="M31" s="838">
        <v>0</v>
      </c>
      <c r="N31" s="838">
        <v>0</v>
      </c>
      <c r="O31" s="838">
        <v>0</v>
      </c>
      <c r="P31" s="838">
        <v>0</v>
      </c>
      <c r="Q31" s="838">
        <v>0</v>
      </c>
      <c r="R31" s="838">
        <v>0</v>
      </c>
      <c r="S31" s="838">
        <v>0</v>
      </c>
      <c r="T31" s="838">
        <v>0</v>
      </c>
      <c r="U31" s="838">
        <v>0</v>
      </c>
      <c r="V31" s="838">
        <v>0</v>
      </c>
      <c r="W31" s="838">
        <v>0</v>
      </c>
      <c r="X31" s="838">
        <v>0</v>
      </c>
      <c r="Y31" s="856">
        <v>0</v>
      </c>
      <c r="Z31" s="856">
        <v>0</v>
      </c>
      <c r="AA31" s="856">
        <v>0</v>
      </c>
      <c r="AB31" s="540"/>
    </row>
    <row r="32" spans="1:28">
      <c r="A32" s="131"/>
      <c r="B32" s="926" t="s">
        <v>843</v>
      </c>
      <c r="C32" s="1156">
        <v>3392.8229999999999</v>
      </c>
      <c r="D32" s="838">
        <v>3894.665</v>
      </c>
      <c r="E32" s="838">
        <v>4084.4470000000001</v>
      </c>
      <c r="F32" s="838">
        <v>4048.1770000000001</v>
      </c>
      <c r="G32" s="838">
        <v>4009.8009999999999</v>
      </c>
      <c r="H32" s="838">
        <v>4056.837</v>
      </c>
      <c r="I32" s="838">
        <v>3883.3470000000002</v>
      </c>
      <c r="J32" s="838">
        <v>4005.6590000000001</v>
      </c>
      <c r="K32" s="838">
        <v>4041.8110000000001</v>
      </c>
      <c r="L32" s="838">
        <v>3803.2429999999999</v>
      </c>
      <c r="M32" s="838">
        <v>3713.069</v>
      </c>
      <c r="N32" s="838">
        <v>3729.6010000000001</v>
      </c>
      <c r="O32" s="838">
        <v>3830.973</v>
      </c>
      <c r="P32" s="838">
        <v>3993.44</v>
      </c>
      <c r="Q32" s="838">
        <v>3894.7640000000001</v>
      </c>
      <c r="R32" s="838">
        <v>2090.3910000000001</v>
      </c>
      <c r="S32" s="838">
        <v>3712.5709999999999</v>
      </c>
      <c r="T32" s="838">
        <v>3679.527</v>
      </c>
      <c r="U32" s="838">
        <v>3537.6759999999999</v>
      </c>
      <c r="V32" s="838">
        <v>3579.64</v>
      </c>
      <c r="W32" s="838">
        <v>3881.1880000000001</v>
      </c>
      <c r="X32" s="838">
        <v>3523.87</v>
      </c>
      <c r="Y32" s="856">
        <v>3054.578</v>
      </c>
      <c r="Z32" s="856">
        <v>3359.4479999999999</v>
      </c>
      <c r="AA32" s="856">
        <v>2770.2579999999998</v>
      </c>
      <c r="AB32" s="540"/>
    </row>
    <row r="33" spans="1:28">
      <c r="A33" s="131"/>
      <c r="B33" s="926" t="s">
        <v>844</v>
      </c>
      <c r="C33" s="1156">
        <v>1053.4880000000001</v>
      </c>
      <c r="D33" s="838">
        <v>974.37199999999996</v>
      </c>
      <c r="E33" s="838">
        <v>951.07500000000005</v>
      </c>
      <c r="F33" s="838">
        <v>897.30200000000002</v>
      </c>
      <c r="G33" s="838">
        <v>883.90800000000002</v>
      </c>
      <c r="H33" s="838">
        <v>887.29100000000005</v>
      </c>
      <c r="I33" s="838">
        <v>957.42200000000003</v>
      </c>
      <c r="J33" s="838">
        <v>852.42899999999997</v>
      </c>
      <c r="K33" s="838">
        <v>705.48599999999999</v>
      </c>
      <c r="L33" s="838">
        <v>718.53599999999994</v>
      </c>
      <c r="M33" s="838">
        <v>687.96600000000001</v>
      </c>
      <c r="N33" s="838">
        <v>729.62099999999998</v>
      </c>
      <c r="O33" s="838" t="s">
        <v>356</v>
      </c>
      <c r="P33" s="838" t="s">
        <v>356</v>
      </c>
      <c r="Q33" s="838" t="s">
        <v>356</v>
      </c>
      <c r="R33" s="838" t="s">
        <v>356</v>
      </c>
      <c r="S33" s="838" t="s">
        <v>356</v>
      </c>
      <c r="T33" s="838" t="s">
        <v>356</v>
      </c>
      <c r="U33" s="838" t="s">
        <v>356</v>
      </c>
      <c r="V33" s="838" t="s">
        <v>356</v>
      </c>
      <c r="W33" s="838" t="s">
        <v>356</v>
      </c>
      <c r="X33" s="838" t="s">
        <v>356</v>
      </c>
      <c r="Y33" s="856" t="s">
        <v>356</v>
      </c>
      <c r="Z33" s="856" t="s">
        <v>356</v>
      </c>
      <c r="AA33" s="856" t="s">
        <v>356</v>
      </c>
      <c r="AB33" s="540"/>
    </row>
    <row r="34" spans="1:28" ht="25.5" customHeight="1">
      <c r="A34" s="131"/>
      <c r="B34" s="927" t="s">
        <v>845</v>
      </c>
      <c r="C34" s="1156" t="s">
        <v>356</v>
      </c>
      <c r="D34" s="838" t="s">
        <v>356</v>
      </c>
      <c r="E34" s="838" t="s">
        <v>356</v>
      </c>
      <c r="F34" s="838" t="s">
        <v>356</v>
      </c>
      <c r="G34" s="838" t="s">
        <v>356</v>
      </c>
      <c r="H34" s="838" t="s">
        <v>356</v>
      </c>
      <c r="I34" s="838" t="s">
        <v>356</v>
      </c>
      <c r="J34" s="838" t="s">
        <v>356</v>
      </c>
      <c r="K34" s="838" t="s">
        <v>356</v>
      </c>
      <c r="L34" s="838" t="s">
        <v>356</v>
      </c>
      <c r="M34" s="838" t="s">
        <v>356</v>
      </c>
      <c r="N34" s="838" t="s">
        <v>356</v>
      </c>
      <c r="O34" s="838" t="s">
        <v>356</v>
      </c>
      <c r="P34" s="838" t="s">
        <v>356</v>
      </c>
      <c r="Q34" s="838" t="s">
        <v>356</v>
      </c>
      <c r="R34" s="838" t="s">
        <v>356</v>
      </c>
      <c r="S34" s="838" t="s">
        <v>356</v>
      </c>
      <c r="T34" s="838" t="s">
        <v>356</v>
      </c>
      <c r="U34" s="838" t="s">
        <v>356</v>
      </c>
      <c r="V34" s="838" t="s">
        <v>356</v>
      </c>
      <c r="W34" s="838" t="s">
        <v>356</v>
      </c>
      <c r="X34" s="838" t="s">
        <v>356</v>
      </c>
      <c r="Y34" s="856" t="s">
        <v>356</v>
      </c>
      <c r="Z34" s="856" t="s">
        <v>356</v>
      </c>
      <c r="AA34" s="856" t="s">
        <v>356</v>
      </c>
      <c r="AB34" s="540"/>
    </row>
    <row r="35" spans="1:28">
      <c r="A35" s="131"/>
      <c r="B35" s="926" t="s">
        <v>846</v>
      </c>
      <c r="C35" s="1156" t="s">
        <v>356</v>
      </c>
      <c r="D35" s="838" t="s">
        <v>356</v>
      </c>
      <c r="E35" s="838" t="s">
        <v>356</v>
      </c>
      <c r="F35" s="838" t="s">
        <v>356</v>
      </c>
      <c r="G35" s="838" t="s">
        <v>356</v>
      </c>
      <c r="H35" s="838" t="s">
        <v>356</v>
      </c>
      <c r="I35" s="838" t="s">
        <v>356</v>
      </c>
      <c r="J35" s="838" t="s">
        <v>356</v>
      </c>
      <c r="K35" s="838" t="s">
        <v>356</v>
      </c>
      <c r="L35" s="838" t="s">
        <v>356</v>
      </c>
      <c r="M35" s="838" t="s">
        <v>356</v>
      </c>
      <c r="N35" s="838" t="s">
        <v>356</v>
      </c>
      <c r="O35" s="838" t="s">
        <v>356</v>
      </c>
      <c r="P35" s="838" t="s">
        <v>356</v>
      </c>
      <c r="Q35" s="838" t="s">
        <v>356</v>
      </c>
      <c r="R35" s="838" t="s">
        <v>356</v>
      </c>
      <c r="S35" s="838" t="s">
        <v>356</v>
      </c>
      <c r="T35" s="838" t="s">
        <v>356</v>
      </c>
      <c r="U35" s="838" t="s">
        <v>356</v>
      </c>
      <c r="V35" s="838" t="s">
        <v>356</v>
      </c>
      <c r="W35" s="838" t="s">
        <v>356</v>
      </c>
      <c r="X35" s="838" t="s">
        <v>356</v>
      </c>
      <c r="Y35" s="856" t="s">
        <v>356</v>
      </c>
      <c r="Z35" s="856" t="s">
        <v>356</v>
      </c>
      <c r="AA35" s="856" t="s">
        <v>356</v>
      </c>
      <c r="AB35" s="540"/>
    </row>
    <row r="36" spans="1:28">
      <c r="A36" s="131"/>
      <c r="B36" s="922" t="s">
        <v>1400</v>
      </c>
      <c r="C36" s="1156">
        <v>9887.4860000000008</v>
      </c>
      <c r="D36" s="838">
        <v>10341.198</v>
      </c>
      <c r="E36" s="838">
        <v>10523.315000000001</v>
      </c>
      <c r="F36" s="838">
        <v>9910.35</v>
      </c>
      <c r="G36" s="838">
        <v>10851.374</v>
      </c>
      <c r="H36" s="838">
        <v>11049.313</v>
      </c>
      <c r="I36" s="838">
        <v>10744.471</v>
      </c>
      <c r="J36" s="838">
        <v>10376.073</v>
      </c>
      <c r="K36" s="838">
        <v>9874.8809999999994</v>
      </c>
      <c r="L36" s="838">
        <v>9531.6830000000009</v>
      </c>
      <c r="M36" s="838">
        <v>10900.505999999999</v>
      </c>
      <c r="N36" s="838">
        <v>10267.165999999999</v>
      </c>
      <c r="O36" s="838">
        <v>10501.394</v>
      </c>
      <c r="P36" s="838">
        <v>12139.746999999999</v>
      </c>
      <c r="Q36" s="838">
        <v>11162.428</v>
      </c>
      <c r="R36" s="838">
        <v>10466.454</v>
      </c>
      <c r="S36" s="838">
        <v>11137.776</v>
      </c>
      <c r="T36" s="838">
        <v>11066.844999999999</v>
      </c>
      <c r="U36" s="838">
        <v>11426.058999999999</v>
      </c>
      <c r="V36" s="838">
        <v>11589.537</v>
      </c>
      <c r="W36" s="838">
        <v>12354.081</v>
      </c>
      <c r="X36" s="838">
        <v>11069.44</v>
      </c>
      <c r="Y36" s="856">
        <v>11397.549000000001</v>
      </c>
      <c r="Z36" s="856">
        <v>12256.608</v>
      </c>
      <c r="AA36" s="856">
        <v>10862.68916</v>
      </c>
      <c r="AB36" s="540"/>
    </row>
    <row r="37" spans="1:28">
      <c r="A37" s="131"/>
      <c r="B37" s="923" t="s">
        <v>1401</v>
      </c>
      <c r="C37" s="1157">
        <v>8005.4070000000002</v>
      </c>
      <c r="D37" s="838">
        <v>8168.6670000000004</v>
      </c>
      <c r="E37" s="838">
        <v>8441.259</v>
      </c>
      <c r="F37" s="838">
        <v>8236.5280000000002</v>
      </c>
      <c r="G37" s="838">
        <v>8619.0010000000002</v>
      </c>
      <c r="H37" s="856">
        <v>8727.5769999999993</v>
      </c>
      <c r="I37" s="856">
        <v>8970.2109999999993</v>
      </c>
      <c r="J37" s="856">
        <v>8417.3970000000008</v>
      </c>
      <c r="K37" s="838">
        <v>7865.848</v>
      </c>
      <c r="L37" s="838">
        <v>7039.866</v>
      </c>
      <c r="M37" s="838">
        <v>8357.2780000000002</v>
      </c>
      <c r="N37" s="838">
        <v>7806.3450000000003</v>
      </c>
      <c r="O37" s="838">
        <v>7848.14</v>
      </c>
      <c r="P37" s="838">
        <v>7999.51</v>
      </c>
      <c r="Q37" s="838">
        <v>8294.6239999999998</v>
      </c>
      <c r="R37" s="838">
        <v>8816.7330000000002</v>
      </c>
      <c r="S37" s="838">
        <v>8417.5669999999991</v>
      </c>
      <c r="T37" s="838">
        <v>8697.6669999999995</v>
      </c>
      <c r="U37" s="838">
        <v>9275.8909999999996</v>
      </c>
      <c r="V37" s="838">
        <v>9278.973</v>
      </c>
      <c r="W37" s="838">
        <v>9943.3680000000004</v>
      </c>
      <c r="X37" s="838">
        <v>8577.1509999999998</v>
      </c>
      <c r="Y37" s="856">
        <v>9090.4459999999999</v>
      </c>
      <c r="Z37" s="856">
        <v>10053.607</v>
      </c>
      <c r="AA37" s="856">
        <v>7626.1551600000003</v>
      </c>
      <c r="AB37" s="540"/>
    </row>
    <row r="38" spans="1:28">
      <c r="A38" s="131"/>
      <c r="B38" s="924" t="s">
        <v>847</v>
      </c>
      <c r="C38" s="1156">
        <v>1850.566</v>
      </c>
      <c r="D38" s="838">
        <v>1967.297</v>
      </c>
      <c r="E38" s="838">
        <v>2161.9229999999998</v>
      </c>
      <c r="F38" s="838">
        <v>2176.2719999999999</v>
      </c>
      <c r="G38" s="838">
        <v>2133.2750000000001</v>
      </c>
      <c r="H38" s="838">
        <v>2074.9169999999999</v>
      </c>
      <c r="I38" s="838">
        <v>2118.9789999999998</v>
      </c>
      <c r="J38" s="838">
        <v>2267.855</v>
      </c>
      <c r="K38" s="838">
        <v>2021.6489999999999</v>
      </c>
      <c r="L38" s="838">
        <v>1934.856</v>
      </c>
      <c r="M38" s="838">
        <v>2385.5439999999999</v>
      </c>
      <c r="N38" s="838">
        <v>2080.1089999999999</v>
      </c>
      <c r="O38" s="838">
        <v>2132.3130000000001</v>
      </c>
      <c r="P38" s="838">
        <v>1967.7670000000001</v>
      </c>
      <c r="Q38" s="838">
        <v>2332.8359999999998</v>
      </c>
      <c r="R38" s="838">
        <v>2256.1819999999998</v>
      </c>
      <c r="S38" s="838">
        <v>2154.759</v>
      </c>
      <c r="T38" s="838">
        <v>2039.356</v>
      </c>
      <c r="U38" s="838">
        <v>1806.979</v>
      </c>
      <c r="V38" s="838">
        <v>2306.723</v>
      </c>
      <c r="W38" s="838">
        <v>2328.9389999999999</v>
      </c>
      <c r="X38" s="838" t="s">
        <v>356</v>
      </c>
      <c r="Y38" s="856" t="s">
        <v>356</v>
      </c>
      <c r="Z38" s="856" t="s">
        <v>356</v>
      </c>
      <c r="AA38" s="856">
        <v>1832.76216</v>
      </c>
      <c r="AB38" s="540"/>
    </row>
    <row r="39" spans="1:28">
      <c r="A39" s="131"/>
      <c r="B39" s="925" t="s">
        <v>848</v>
      </c>
      <c r="C39" s="1156">
        <v>1841.463</v>
      </c>
      <c r="D39" s="838">
        <v>1957.547</v>
      </c>
      <c r="E39" s="838">
        <v>2147.2069999999999</v>
      </c>
      <c r="F39" s="838">
        <v>2156.9789999999998</v>
      </c>
      <c r="G39" s="838">
        <v>2106.6439999999998</v>
      </c>
      <c r="H39" s="838">
        <v>2044.405</v>
      </c>
      <c r="I39" s="838">
        <v>2094.5990000000002</v>
      </c>
      <c r="J39" s="838">
        <v>2234.3690000000001</v>
      </c>
      <c r="K39" s="838">
        <v>1992.135</v>
      </c>
      <c r="L39" s="838">
        <v>1907.5060000000001</v>
      </c>
      <c r="M39" s="838">
        <v>2359.5880000000002</v>
      </c>
      <c r="N39" s="838">
        <v>2059.2950000000001</v>
      </c>
      <c r="O39" s="838">
        <v>2115.0129999999999</v>
      </c>
      <c r="P39" s="838">
        <v>1958.867</v>
      </c>
      <c r="Q39" s="838">
        <v>2324.0320000000002</v>
      </c>
      <c r="R39" s="838">
        <v>2245.1260000000002</v>
      </c>
      <c r="S39" s="838">
        <v>2145.1709999999998</v>
      </c>
      <c r="T39" s="838">
        <v>2032.8230000000001</v>
      </c>
      <c r="U39" s="838">
        <v>1797.72</v>
      </c>
      <c r="V39" s="838">
        <v>2297.63</v>
      </c>
      <c r="W39" s="838">
        <v>2317.6390000000001</v>
      </c>
      <c r="X39" s="838">
        <v>2205.6570000000002</v>
      </c>
      <c r="Y39" s="856">
        <v>2018.33</v>
      </c>
      <c r="Z39" s="856">
        <v>2053.0540000000001</v>
      </c>
      <c r="AA39" s="856">
        <v>1815.75116</v>
      </c>
      <c r="AB39" s="540"/>
    </row>
    <row r="40" spans="1:28">
      <c r="A40" s="131"/>
      <c r="B40" s="925" t="s">
        <v>849</v>
      </c>
      <c r="C40" s="1156">
        <v>9.1029999999999998</v>
      </c>
      <c r="D40" s="838">
        <v>9.75</v>
      </c>
      <c r="E40" s="838">
        <v>14.715999999999999</v>
      </c>
      <c r="F40" s="838">
        <v>19.292999999999999</v>
      </c>
      <c r="G40" s="838">
        <v>26.631</v>
      </c>
      <c r="H40" s="838">
        <v>30.512</v>
      </c>
      <c r="I40" s="838">
        <v>24.38</v>
      </c>
      <c r="J40" s="838">
        <v>33.485999999999997</v>
      </c>
      <c r="K40" s="838">
        <v>29.513999999999999</v>
      </c>
      <c r="L40" s="838">
        <v>27.35</v>
      </c>
      <c r="M40" s="838">
        <v>25.956</v>
      </c>
      <c r="N40" s="838">
        <v>20.814</v>
      </c>
      <c r="O40" s="838">
        <v>17.3</v>
      </c>
      <c r="P40" s="838">
        <v>8.9</v>
      </c>
      <c r="Q40" s="838">
        <v>8.8040000000000003</v>
      </c>
      <c r="R40" s="838">
        <v>11.055999999999999</v>
      </c>
      <c r="S40" s="838">
        <v>9.5879999999999992</v>
      </c>
      <c r="T40" s="838">
        <v>6.5330000000000004</v>
      </c>
      <c r="U40" s="838">
        <v>9.2590000000000003</v>
      </c>
      <c r="V40" s="838">
        <v>9.093</v>
      </c>
      <c r="W40" s="838">
        <v>11.3</v>
      </c>
      <c r="X40" s="838" t="s">
        <v>356</v>
      </c>
      <c r="Y40" s="856" t="s">
        <v>356</v>
      </c>
      <c r="Z40" s="856" t="s">
        <v>356</v>
      </c>
      <c r="AA40" s="856">
        <v>17.010999999999999</v>
      </c>
      <c r="AB40" s="540"/>
    </row>
    <row r="41" spans="1:28">
      <c r="A41" s="131"/>
      <c r="B41" s="924" t="s">
        <v>850</v>
      </c>
      <c r="C41" s="1156">
        <v>1501.453</v>
      </c>
      <c r="D41" s="838">
        <v>1443.894</v>
      </c>
      <c r="E41" s="838">
        <v>1482.54</v>
      </c>
      <c r="F41" s="838">
        <v>1329.0650000000001</v>
      </c>
      <c r="G41" s="838">
        <v>1404.395</v>
      </c>
      <c r="H41" s="838">
        <v>1533.482</v>
      </c>
      <c r="I41" s="838">
        <v>1535.4739999999999</v>
      </c>
      <c r="J41" s="838">
        <v>1232.52</v>
      </c>
      <c r="K41" s="838">
        <v>1328.461</v>
      </c>
      <c r="L41" s="838">
        <v>1203.6769999999999</v>
      </c>
      <c r="M41" s="838">
        <v>1421.934</v>
      </c>
      <c r="N41" s="838">
        <v>1227.3510000000001</v>
      </c>
      <c r="O41" s="838">
        <v>1099.325</v>
      </c>
      <c r="P41" s="838">
        <v>1174.2750000000001</v>
      </c>
      <c r="Q41" s="838">
        <v>1111.857</v>
      </c>
      <c r="R41" s="838">
        <v>1224.5889999999999</v>
      </c>
      <c r="S41" s="838">
        <v>1130.4590000000001</v>
      </c>
      <c r="T41" s="838">
        <v>1350.194</v>
      </c>
      <c r="U41" s="838">
        <v>1256.4490000000001</v>
      </c>
      <c r="V41" s="838">
        <v>1084.67</v>
      </c>
      <c r="W41" s="838">
        <v>1283.075</v>
      </c>
      <c r="X41" s="838">
        <v>955.17700000000002</v>
      </c>
      <c r="Y41" s="856">
        <v>1131.856</v>
      </c>
      <c r="Z41" s="856">
        <v>1725.7529999999999</v>
      </c>
      <c r="AA41" s="856">
        <v>1229.586</v>
      </c>
      <c r="AB41" s="540"/>
    </row>
    <row r="42" spans="1:28">
      <c r="A42" s="131"/>
      <c r="B42" s="924" t="s">
        <v>851</v>
      </c>
      <c r="C42" s="1156">
        <v>144.18799999999999</v>
      </c>
      <c r="D42" s="838">
        <v>161.96</v>
      </c>
      <c r="E42" s="838">
        <v>97.602000000000004</v>
      </c>
      <c r="F42" s="838">
        <v>131.137</v>
      </c>
      <c r="G42" s="838">
        <v>155.887</v>
      </c>
      <c r="H42" s="838">
        <v>198.285</v>
      </c>
      <c r="I42" s="838">
        <v>171.09299999999999</v>
      </c>
      <c r="J42" s="838">
        <v>178.57400000000001</v>
      </c>
      <c r="K42" s="838">
        <v>173.702</v>
      </c>
      <c r="L42" s="838">
        <v>161.49799999999999</v>
      </c>
      <c r="M42" s="838">
        <v>195.40899999999999</v>
      </c>
      <c r="N42" s="838">
        <v>208.095</v>
      </c>
      <c r="O42" s="838">
        <v>244.21799999999999</v>
      </c>
      <c r="P42" s="838">
        <v>234.131</v>
      </c>
      <c r="Q42" s="838">
        <v>222.714</v>
      </c>
      <c r="R42" s="838">
        <v>296.488</v>
      </c>
      <c r="S42" s="838">
        <v>274.99799999999999</v>
      </c>
      <c r="T42" s="838">
        <v>206.083</v>
      </c>
      <c r="U42" s="838">
        <v>208.107</v>
      </c>
      <c r="V42" s="838">
        <v>252.53399999999999</v>
      </c>
      <c r="W42" s="838">
        <v>282.70699999999999</v>
      </c>
      <c r="X42" s="838" t="s">
        <v>356</v>
      </c>
      <c r="Y42" s="856">
        <v>227.816</v>
      </c>
      <c r="Z42" s="856">
        <v>197.60300000000001</v>
      </c>
      <c r="AA42" s="856">
        <v>160.05699999999999</v>
      </c>
      <c r="AB42" s="540"/>
    </row>
    <row r="43" spans="1:28">
      <c r="A43" s="131"/>
      <c r="B43" s="924" t="s">
        <v>852</v>
      </c>
      <c r="C43" s="1156">
        <v>245.02799999999999</v>
      </c>
      <c r="D43" s="838">
        <v>246.98</v>
      </c>
      <c r="E43" s="838">
        <v>257.65600000000001</v>
      </c>
      <c r="F43" s="838">
        <v>225.477</v>
      </c>
      <c r="G43" s="838">
        <v>222.114</v>
      </c>
      <c r="H43" s="838">
        <v>257.02600000000001</v>
      </c>
      <c r="I43" s="838">
        <v>271.97500000000002</v>
      </c>
      <c r="J43" s="838">
        <v>205.91</v>
      </c>
      <c r="K43" s="838">
        <v>187.37200000000001</v>
      </c>
      <c r="L43" s="838">
        <v>193.58099999999999</v>
      </c>
      <c r="M43" s="838">
        <v>253.423</v>
      </c>
      <c r="N43" s="838">
        <v>218.126</v>
      </c>
      <c r="O43" s="838">
        <v>264.505</v>
      </c>
      <c r="P43" s="838">
        <v>278.42899999999997</v>
      </c>
      <c r="Q43" s="838">
        <v>295.928</v>
      </c>
      <c r="R43" s="838">
        <v>297.63200000000001</v>
      </c>
      <c r="S43" s="838" t="s">
        <v>356</v>
      </c>
      <c r="T43" s="838">
        <v>278.18</v>
      </c>
      <c r="U43" s="838">
        <v>282.77999999999997</v>
      </c>
      <c r="V43" s="838">
        <v>262.96899999999999</v>
      </c>
      <c r="W43" s="838">
        <v>287.13400000000001</v>
      </c>
      <c r="X43" s="838">
        <v>266.505</v>
      </c>
      <c r="Y43" s="856">
        <v>289.04199999999997</v>
      </c>
      <c r="Z43" s="856">
        <v>280.00200000000001</v>
      </c>
      <c r="AA43" s="856">
        <v>271.52100000000002</v>
      </c>
      <c r="AB43" s="540"/>
    </row>
    <row r="44" spans="1:28">
      <c r="A44" s="131"/>
      <c r="B44" s="925" t="s">
        <v>853</v>
      </c>
      <c r="C44" s="1156">
        <v>152.20599999999999</v>
      </c>
      <c r="D44" s="838">
        <v>167.755</v>
      </c>
      <c r="E44" s="838">
        <v>176.535</v>
      </c>
      <c r="F44" s="838">
        <v>154.77500000000001</v>
      </c>
      <c r="G44" s="838">
        <v>149.23099999999999</v>
      </c>
      <c r="H44" s="838">
        <v>156.65199999999999</v>
      </c>
      <c r="I44" s="838">
        <v>156.37299999999999</v>
      </c>
      <c r="J44" s="838">
        <v>138.95099999999999</v>
      </c>
      <c r="K44" s="838">
        <v>112.783</v>
      </c>
      <c r="L44" s="838">
        <v>118.489</v>
      </c>
      <c r="M44" s="838">
        <v>158.136</v>
      </c>
      <c r="N44" s="838">
        <v>148.684</v>
      </c>
      <c r="O44" s="838">
        <v>176.065</v>
      </c>
      <c r="P44" s="838">
        <v>192.81200000000001</v>
      </c>
      <c r="Q44" s="838">
        <v>200.70099999999999</v>
      </c>
      <c r="R44" s="838">
        <v>215.149</v>
      </c>
      <c r="S44" s="838" t="s">
        <v>356</v>
      </c>
      <c r="T44" s="838">
        <v>193.51599999999999</v>
      </c>
      <c r="U44" s="838">
        <v>207.28299999999999</v>
      </c>
      <c r="V44" s="838">
        <v>173.24700000000001</v>
      </c>
      <c r="W44" s="838">
        <v>197.565</v>
      </c>
      <c r="X44" s="838">
        <v>178.971</v>
      </c>
      <c r="Y44" s="856">
        <v>201.654</v>
      </c>
      <c r="Z44" s="856">
        <v>221.21</v>
      </c>
      <c r="AA44" s="856">
        <v>170.08699999999999</v>
      </c>
      <c r="AB44" s="540"/>
    </row>
    <row r="45" spans="1:28">
      <c r="A45" s="131"/>
      <c r="B45" s="925" t="s">
        <v>854</v>
      </c>
      <c r="C45" s="1156">
        <v>92.822000000000003</v>
      </c>
      <c r="D45" s="838">
        <v>79.224999999999994</v>
      </c>
      <c r="E45" s="838">
        <v>81.120999999999995</v>
      </c>
      <c r="F45" s="838">
        <v>70.701999999999998</v>
      </c>
      <c r="G45" s="838">
        <v>72.882999999999996</v>
      </c>
      <c r="H45" s="838">
        <v>100.374</v>
      </c>
      <c r="I45" s="838">
        <v>115.602</v>
      </c>
      <c r="J45" s="838">
        <v>66.959000000000003</v>
      </c>
      <c r="K45" s="838">
        <v>74.588999999999999</v>
      </c>
      <c r="L45" s="838">
        <v>75.091999999999999</v>
      </c>
      <c r="M45" s="838">
        <v>95.287000000000006</v>
      </c>
      <c r="N45" s="838">
        <v>69.441999999999993</v>
      </c>
      <c r="O45" s="838">
        <v>88.44</v>
      </c>
      <c r="P45" s="838">
        <v>85.617000000000004</v>
      </c>
      <c r="Q45" s="838">
        <v>95.227000000000004</v>
      </c>
      <c r="R45" s="838">
        <v>82.483000000000004</v>
      </c>
      <c r="S45" s="838">
        <v>77.409000000000006</v>
      </c>
      <c r="T45" s="838">
        <v>84.664000000000001</v>
      </c>
      <c r="U45" s="838">
        <v>75.497</v>
      </c>
      <c r="V45" s="838">
        <v>89.721999999999994</v>
      </c>
      <c r="W45" s="838">
        <v>89.569000000000003</v>
      </c>
      <c r="X45" s="838">
        <v>87.534000000000006</v>
      </c>
      <c r="Y45" s="856">
        <v>87.388000000000005</v>
      </c>
      <c r="Z45" s="856">
        <v>58.792000000000002</v>
      </c>
      <c r="AA45" s="856">
        <v>101.434</v>
      </c>
      <c r="AB45" s="540"/>
    </row>
    <row r="46" spans="1:28">
      <c r="A46" s="131"/>
      <c r="B46" s="924" t="s">
        <v>855</v>
      </c>
      <c r="C46" s="1156">
        <v>850.81299999999999</v>
      </c>
      <c r="D46" s="838">
        <v>918.03300000000002</v>
      </c>
      <c r="E46" s="838">
        <v>989.88699999999994</v>
      </c>
      <c r="F46" s="838">
        <v>982.80100000000004</v>
      </c>
      <c r="G46" s="838">
        <v>969.99800000000005</v>
      </c>
      <c r="H46" s="838">
        <v>928.10400000000004</v>
      </c>
      <c r="I46" s="838">
        <v>945.71299999999997</v>
      </c>
      <c r="J46" s="838">
        <v>1042.066</v>
      </c>
      <c r="K46" s="838">
        <v>908.78800000000001</v>
      </c>
      <c r="L46" s="838">
        <v>859.39800000000002</v>
      </c>
      <c r="M46" s="838">
        <v>1073.6130000000001</v>
      </c>
      <c r="N46" s="838">
        <v>921.42700000000002</v>
      </c>
      <c r="O46" s="838">
        <v>960.77700000000004</v>
      </c>
      <c r="P46" s="838">
        <v>872.71600000000001</v>
      </c>
      <c r="Q46" s="838">
        <v>1028.0920000000001</v>
      </c>
      <c r="R46" s="838">
        <v>1012.351</v>
      </c>
      <c r="S46" s="838">
        <v>948.81299999999999</v>
      </c>
      <c r="T46" s="838">
        <v>868.17200000000003</v>
      </c>
      <c r="U46" s="838">
        <v>784.154</v>
      </c>
      <c r="V46" s="838">
        <v>1037.8979999999999</v>
      </c>
      <c r="W46" s="838">
        <v>1026.414</v>
      </c>
      <c r="X46" s="838">
        <v>993.43600000000004</v>
      </c>
      <c r="Y46" s="856">
        <v>901.87900000000002</v>
      </c>
      <c r="Z46" s="856">
        <v>901.55600000000004</v>
      </c>
      <c r="AA46" s="856">
        <v>808.07600000000002</v>
      </c>
      <c r="AB46" s="540"/>
    </row>
    <row r="47" spans="1:28" ht="27">
      <c r="A47" s="546"/>
      <c r="B47" s="928" t="s">
        <v>1402</v>
      </c>
      <c r="C47" s="1156">
        <v>444.22699999999998</v>
      </c>
      <c r="D47" s="838">
        <v>434.697</v>
      </c>
      <c r="E47" s="838">
        <v>427.60599999999999</v>
      </c>
      <c r="F47" s="838">
        <v>396.48899999999998</v>
      </c>
      <c r="G47" s="838">
        <v>378.78800000000001</v>
      </c>
      <c r="H47" s="838">
        <v>359.66699999999997</v>
      </c>
      <c r="I47" s="838">
        <v>359.904</v>
      </c>
      <c r="J47" s="838">
        <v>303.25299999999999</v>
      </c>
      <c r="K47" s="838">
        <v>67.167000000000002</v>
      </c>
      <c r="L47" s="838">
        <v>87.957999999999998</v>
      </c>
      <c r="M47" s="838">
        <v>86.929000000000002</v>
      </c>
      <c r="N47" s="838">
        <v>83.525999999999996</v>
      </c>
      <c r="O47" s="838">
        <v>98.388999999999996</v>
      </c>
      <c r="P47" s="838">
        <v>65.367999999999995</v>
      </c>
      <c r="Q47" s="838">
        <v>65.319999999999993</v>
      </c>
      <c r="R47" s="838">
        <v>64.622</v>
      </c>
      <c r="S47" s="838" t="s">
        <v>356</v>
      </c>
      <c r="T47" s="838">
        <v>63.863</v>
      </c>
      <c r="U47" s="838">
        <v>64.346999999999994</v>
      </c>
      <c r="V47" s="838">
        <v>64.715999999999994</v>
      </c>
      <c r="W47" s="838">
        <v>64.480999999999995</v>
      </c>
      <c r="X47" s="838">
        <v>63.576000000000001</v>
      </c>
      <c r="Y47" s="856" t="s">
        <v>356</v>
      </c>
      <c r="Z47" s="856" t="s">
        <v>356</v>
      </c>
      <c r="AA47" s="856">
        <v>71.622</v>
      </c>
      <c r="AB47" s="540"/>
    </row>
    <row r="48" spans="1:28">
      <c r="A48" s="131"/>
      <c r="B48" s="924" t="s">
        <v>856</v>
      </c>
      <c r="C48" s="1156">
        <v>2969.1320000000001</v>
      </c>
      <c r="D48" s="838">
        <v>2995.806</v>
      </c>
      <c r="E48" s="838">
        <v>3024.0450000000001</v>
      </c>
      <c r="F48" s="838">
        <v>2995.2869999999998</v>
      </c>
      <c r="G48" s="838">
        <v>3354.5439999999999</v>
      </c>
      <c r="H48" s="838">
        <v>3376.096</v>
      </c>
      <c r="I48" s="838">
        <v>3567.0729999999999</v>
      </c>
      <c r="J48" s="838">
        <v>3187.2190000000001</v>
      </c>
      <c r="K48" s="838">
        <v>3178.7089999999998</v>
      </c>
      <c r="L48" s="838">
        <v>2598.8980000000001</v>
      </c>
      <c r="M48" s="838">
        <v>2940.4259999999999</v>
      </c>
      <c r="N48" s="838">
        <v>3067.7109999999998</v>
      </c>
      <c r="O48" s="838">
        <v>3048.6129999999998</v>
      </c>
      <c r="P48" s="838">
        <v>3406.8240000000001</v>
      </c>
      <c r="Q48" s="838">
        <v>3237.877</v>
      </c>
      <c r="R48" s="838">
        <v>3664.8690000000001</v>
      </c>
      <c r="S48" s="838">
        <v>3590.7159999999999</v>
      </c>
      <c r="T48" s="838">
        <v>3891.819</v>
      </c>
      <c r="U48" s="838">
        <v>4873.0749999999998</v>
      </c>
      <c r="V48" s="838">
        <v>4269.4629999999997</v>
      </c>
      <c r="W48" s="838">
        <v>4670.6180000000004</v>
      </c>
      <c r="X48" s="838">
        <v>3856.4630000000002</v>
      </c>
      <c r="Y48" s="856">
        <v>4425.74</v>
      </c>
      <c r="Z48" s="856">
        <v>4799.74</v>
      </c>
      <c r="AA48" s="856">
        <v>3252.5309999999999</v>
      </c>
      <c r="AB48" s="540"/>
    </row>
    <row r="49" spans="1:28">
      <c r="A49" s="131"/>
      <c r="B49" s="924" t="s">
        <v>1403</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56" t="s">
        <v>356</v>
      </c>
      <c r="Z49" s="856" t="s">
        <v>356</v>
      </c>
      <c r="AA49" s="856" t="s">
        <v>356</v>
      </c>
      <c r="AB49" s="540"/>
    </row>
    <row r="50" spans="1:28">
      <c r="A50" s="131"/>
      <c r="B50" s="923" t="s">
        <v>857</v>
      </c>
      <c r="C50" s="1156">
        <v>1878.644</v>
      </c>
      <c r="D50" s="838">
        <v>2169.4050000000002</v>
      </c>
      <c r="E50" s="838">
        <v>2078.174</v>
      </c>
      <c r="F50" s="838">
        <v>1670.873</v>
      </c>
      <c r="G50" s="838">
        <v>2229.8339999999998</v>
      </c>
      <c r="H50" s="838">
        <v>2317.9490000000001</v>
      </c>
      <c r="I50" s="838">
        <v>1771.018</v>
      </c>
      <c r="J50" s="838">
        <v>1953.26</v>
      </c>
      <c r="K50" s="838">
        <v>2004.8779999999999</v>
      </c>
      <c r="L50" s="838">
        <v>2486.91</v>
      </c>
      <c r="M50" s="838">
        <v>2538.91</v>
      </c>
      <c r="N50" s="838">
        <v>2456.145</v>
      </c>
      <c r="O50" s="838">
        <v>2650.009</v>
      </c>
      <c r="P50" s="838">
        <v>4135.9939999999997</v>
      </c>
      <c r="Q50" s="838">
        <v>2861.9940000000001</v>
      </c>
      <c r="R50" s="838">
        <v>1645.759</v>
      </c>
      <c r="S50" s="838">
        <v>2714.7910000000002</v>
      </c>
      <c r="T50" s="838">
        <v>2365.268</v>
      </c>
      <c r="U50" s="838">
        <v>2144.2689999999998</v>
      </c>
      <c r="V50" s="838">
        <v>2305.9609999999998</v>
      </c>
      <c r="W50" s="838">
        <v>2405.9490000000001</v>
      </c>
      <c r="X50" s="838">
        <v>2486.6129999999998</v>
      </c>
      <c r="Y50" s="856">
        <v>2301.8820000000001</v>
      </c>
      <c r="Z50" s="856">
        <v>2196.0100000000002</v>
      </c>
      <c r="AA50" s="856">
        <v>3230.491</v>
      </c>
      <c r="AB50" s="540"/>
    </row>
    <row r="51" spans="1:28">
      <c r="A51" s="131"/>
      <c r="B51" s="924" t="s">
        <v>858</v>
      </c>
      <c r="C51" s="1156">
        <v>1076.153</v>
      </c>
      <c r="D51" s="838">
        <v>1100.8009999999999</v>
      </c>
      <c r="E51" s="838">
        <v>1082.424</v>
      </c>
      <c r="F51" s="838">
        <v>1037.9870000000001</v>
      </c>
      <c r="G51" s="838">
        <v>1154.0219999999999</v>
      </c>
      <c r="H51" s="838">
        <v>1119.3720000000001</v>
      </c>
      <c r="I51" s="838">
        <v>758.47699999999998</v>
      </c>
      <c r="J51" s="838">
        <v>961.471</v>
      </c>
      <c r="K51" s="838">
        <v>1119.297</v>
      </c>
      <c r="L51" s="838">
        <v>1375.829</v>
      </c>
      <c r="M51" s="838">
        <v>1489.3679999999999</v>
      </c>
      <c r="N51" s="838">
        <v>1474.683</v>
      </c>
      <c r="O51" s="838">
        <v>1447.4259999999999</v>
      </c>
      <c r="P51" s="838">
        <v>3023.1329999999998</v>
      </c>
      <c r="Q51" s="838">
        <v>1797.03</v>
      </c>
      <c r="R51" s="838">
        <v>1025.3309999999999</v>
      </c>
      <c r="S51" s="838">
        <v>1678.5540000000001</v>
      </c>
      <c r="T51" s="838">
        <v>1192.664</v>
      </c>
      <c r="U51" s="838">
        <v>1033.3530000000001</v>
      </c>
      <c r="V51" s="838">
        <v>1098.2550000000001</v>
      </c>
      <c r="W51" s="838">
        <v>1080.1610000000001</v>
      </c>
      <c r="X51" s="838">
        <v>1125.269</v>
      </c>
      <c r="Y51" s="856">
        <v>1115.6130000000001</v>
      </c>
      <c r="Z51" s="856">
        <v>1118.251</v>
      </c>
      <c r="AA51" s="856">
        <v>2114.3589999999999</v>
      </c>
      <c r="AB51" s="540"/>
    </row>
    <row r="52" spans="1:28">
      <c r="A52" s="131"/>
      <c r="B52" s="924" t="s">
        <v>859</v>
      </c>
      <c r="C52" s="1156">
        <v>801.54700000000003</v>
      </c>
      <c r="D52" s="838">
        <v>1067.527</v>
      </c>
      <c r="E52" s="838">
        <v>994.72</v>
      </c>
      <c r="F52" s="838">
        <v>632.04100000000005</v>
      </c>
      <c r="G52" s="838">
        <v>1074.7059999999999</v>
      </c>
      <c r="H52" s="838">
        <v>1197.434</v>
      </c>
      <c r="I52" s="838">
        <v>1011.659</v>
      </c>
      <c r="J52" s="838">
        <v>990.82899999999995</v>
      </c>
      <c r="K52" s="838">
        <v>884.57399999999996</v>
      </c>
      <c r="L52" s="838">
        <v>1109.827</v>
      </c>
      <c r="M52" s="838">
        <v>1048.248</v>
      </c>
      <c r="N52" s="838">
        <v>980.21199999999999</v>
      </c>
      <c r="O52" s="838">
        <v>1201.249</v>
      </c>
      <c r="P52" s="838">
        <v>1110.7380000000001</v>
      </c>
      <c r="Q52" s="838">
        <v>1063.52</v>
      </c>
      <c r="R52" s="838">
        <v>619.59299999999996</v>
      </c>
      <c r="S52" s="838">
        <v>1034.8599999999999</v>
      </c>
      <c r="T52" s="838">
        <v>1171.4179999999999</v>
      </c>
      <c r="U52" s="838">
        <v>1109.8440000000001</v>
      </c>
      <c r="V52" s="838">
        <v>1206.556</v>
      </c>
      <c r="W52" s="838">
        <v>1324.579</v>
      </c>
      <c r="X52" s="838">
        <v>1360.0989999999999</v>
      </c>
      <c r="Y52" s="856">
        <v>1185.1189999999999</v>
      </c>
      <c r="Z52" s="856">
        <v>1076.6569999999999</v>
      </c>
      <c r="AA52" s="856">
        <v>1114.4960000000001</v>
      </c>
      <c r="AB52" s="540"/>
    </row>
    <row r="53" spans="1:28">
      <c r="A53" s="131"/>
      <c r="B53" s="923" t="s">
        <v>860</v>
      </c>
      <c r="C53" s="1156">
        <v>3.4350000000000001</v>
      </c>
      <c r="D53" s="838">
        <v>3.1259999999999999</v>
      </c>
      <c r="E53" s="838">
        <v>3.8820000000000001</v>
      </c>
      <c r="F53" s="838">
        <v>2.9489999999999998</v>
      </c>
      <c r="G53" s="838">
        <v>2.5390000000000001</v>
      </c>
      <c r="H53" s="838">
        <v>3.7869999999999999</v>
      </c>
      <c r="I53" s="838">
        <v>3.242</v>
      </c>
      <c r="J53" s="838">
        <v>5.4160000000000004</v>
      </c>
      <c r="K53" s="838">
        <v>4.1550000000000002</v>
      </c>
      <c r="L53" s="838">
        <v>4.907</v>
      </c>
      <c r="M53" s="838">
        <v>4.3179999999999996</v>
      </c>
      <c r="N53" s="838">
        <v>4.6760000000000002</v>
      </c>
      <c r="O53" s="838">
        <v>3.2450000000000001</v>
      </c>
      <c r="P53" s="838">
        <v>4.2430000000000003</v>
      </c>
      <c r="Q53" s="838">
        <v>5.81</v>
      </c>
      <c r="R53" s="838">
        <v>3.9620000000000002</v>
      </c>
      <c r="S53" s="838">
        <v>5.4180000000000001</v>
      </c>
      <c r="T53" s="838">
        <v>3.91</v>
      </c>
      <c r="U53" s="838">
        <v>5.899</v>
      </c>
      <c r="V53" s="838">
        <v>4.6029999999999998</v>
      </c>
      <c r="W53" s="838">
        <v>4.7640000000000002</v>
      </c>
      <c r="X53" s="838">
        <v>5.6760000000000002</v>
      </c>
      <c r="Y53" s="856">
        <v>5.2210000000000001</v>
      </c>
      <c r="Z53" s="856">
        <v>6.9909999999999997</v>
      </c>
      <c r="AA53" s="856">
        <v>6.0430000000000001</v>
      </c>
      <c r="AB53" s="540"/>
    </row>
    <row r="54" spans="1:28">
      <c r="A54" s="131"/>
      <c r="B54" s="924" t="s">
        <v>861</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56">
        <v>0</v>
      </c>
      <c r="Z54" s="856">
        <v>0</v>
      </c>
      <c r="AA54" s="856">
        <v>0</v>
      </c>
      <c r="AB54" s="540"/>
    </row>
    <row r="55" spans="1:28">
      <c r="A55" s="131"/>
      <c r="B55" s="924" t="s">
        <v>862</v>
      </c>
      <c r="C55" s="1156">
        <v>3.4350000000000001</v>
      </c>
      <c r="D55" s="838">
        <v>3.1259999999999999</v>
      </c>
      <c r="E55" s="838">
        <v>3.8820000000000001</v>
      </c>
      <c r="F55" s="838">
        <v>2.9489999999999998</v>
      </c>
      <c r="G55" s="838">
        <v>2.5390000000000001</v>
      </c>
      <c r="H55" s="838">
        <v>3.7869999999999999</v>
      </c>
      <c r="I55" s="838">
        <v>3.242</v>
      </c>
      <c r="J55" s="838">
        <v>5.4160000000000004</v>
      </c>
      <c r="K55" s="838">
        <v>4.1550000000000002</v>
      </c>
      <c r="L55" s="838">
        <v>4.907</v>
      </c>
      <c r="M55" s="838">
        <v>4.3179999999999996</v>
      </c>
      <c r="N55" s="838">
        <v>4.6760000000000002</v>
      </c>
      <c r="O55" s="838">
        <v>3.2450000000000001</v>
      </c>
      <c r="P55" s="838">
        <v>4.2430000000000003</v>
      </c>
      <c r="Q55" s="838">
        <v>5.81</v>
      </c>
      <c r="R55" s="838">
        <v>3.9620000000000002</v>
      </c>
      <c r="S55" s="838">
        <v>5.4180000000000001</v>
      </c>
      <c r="T55" s="838">
        <v>3.91</v>
      </c>
      <c r="U55" s="838">
        <v>5.899</v>
      </c>
      <c r="V55" s="838">
        <v>4.6029999999999998</v>
      </c>
      <c r="W55" s="838">
        <v>4.7640000000000002</v>
      </c>
      <c r="X55" s="838">
        <v>5.6760000000000002</v>
      </c>
      <c r="Y55" s="856">
        <v>5.2210000000000001</v>
      </c>
      <c r="Z55" s="856">
        <v>6.9909999999999997</v>
      </c>
      <c r="AA55" s="856">
        <v>6.0430000000000001</v>
      </c>
      <c r="AB55" s="540"/>
    </row>
    <row r="56" spans="1:28">
      <c r="A56" s="538"/>
      <c r="B56" s="920" t="s">
        <v>1404</v>
      </c>
      <c r="C56" s="1156">
        <v>78857.734799999991</v>
      </c>
      <c r="D56" s="838">
        <v>79165.037500000006</v>
      </c>
      <c r="E56" s="838">
        <v>83924.718500000003</v>
      </c>
      <c r="F56" s="838">
        <v>80943.31</v>
      </c>
      <c r="G56" s="838">
        <v>80583.089900000006</v>
      </c>
      <c r="H56" s="838">
        <v>77905.017200000002</v>
      </c>
      <c r="I56" s="838">
        <v>79535.823300000004</v>
      </c>
      <c r="J56" s="838">
        <v>82182.755799999999</v>
      </c>
      <c r="K56" s="838">
        <v>78602.440600000002</v>
      </c>
      <c r="L56" s="838">
        <v>79482.863400000002</v>
      </c>
      <c r="M56" s="838">
        <v>78430.306700000001</v>
      </c>
      <c r="N56" s="838">
        <v>78307.726599999995</v>
      </c>
      <c r="O56" s="838">
        <v>76632.871899999998</v>
      </c>
      <c r="P56" s="838">
        <v>73549.05</v>
      </c>
      <c r="Q56" s="838">
        <v>75396.940800000011</v>
      </c>
      <c r="R56" s="838">
        <v>70989.185399999988</v>
      </c>
      <c r="S56" s="838">
        <v>72722.366399999999</v>
      </c>
      <c r="T56" s="838">
        <v>69490.882800000007</v>
      </c>
      <c r="U56" s="838">
        <v>70645.100100000011</v>
      </c>
      <c r="V56" s="838">
        <v>70829.117100000003</v>
      </c>
      <c r="W56" s="838">
        <v>68899.689800000007</v>
      </c>
      <c r="X56" s="838">
        <v>71534.824099999998</v>
      </c>
      <c r="Y56" s="856">
        <v>73651.168699999995</v>
      </c>
      <c r="Z56" s="856">
        <v>72970.354399999997</v>
      </c>
      <c r="AA56" s="856">
        <v>3300.0241999999998</v>
      </c>
      <c r="AB56" s="540"/>
    </row>
    <row r="57" spans="1:28" s="551" customFormat="1">
      <c r="A57" s="549"/>
      <c r="B57" s="922" t="s">
        <v>1405</v>
      </c>
      <c r="C57" s="1156">
        <v>78857.734799999991</v>
      </c>
      <c r="D57" s="838">
        <v>79165.037500000006</v>
      </c>
      <c r="E57" s="838">
        <v>83924.718500000003</v>
      </c>
      <c r="F57" s="838">
        <v>80943.31</v>
      </c>
      <c r="G57" s="838">
        <v>80583.089900000006</v>
      </c>
      <c r="H57" s="838">
        <v>77905.017200000002</v>
      </c>
      <c r="I57" s="838">
        <v>79535.823300000004</v>
      </c>
      <c r="J57" s="838">
        <v>82182.755799999999</v>
      </c>
      <c r="K57" s="838">
        <v>78602.440600000002</v>
      </c>
      <c r="L57" s="838">
        <v>79482.863400000002</v>
      </c>
      <c r="M57" s="838">
        <v>78430.306700000001</v>
      </c>
      <c r="N57" s="838">
        <v>78307.726599999995</v>
      </c>
      <c r="O57" s="838">
        <v>76632.871899999998</v>
      </c>
      <c r="P57" s="838">
        <v>73549.05</v>
      </c>
      <c r="Q57" s="838">
        <v>75396.940800000011</v>
      </c>
      <c r="R57" s="838">
        <v>70989.185399999988</v>
      </c>
      <c r="S57" s="838">
        <v>72722.366399999999</v>
      </c>
      <c r="T57" s="838">
        <v>69490.882800000007</v>
      </c>
      <c r="U57" s="838">
        <v>70645.100100000011</v>
      </c>
      <c r="V57" s="838">
        <v>70829.117100000003</v>
      </c>
      <c r="W57" s="838">
        <v>68899.689800000007</v>
      </c>
      <c r="X57" s="838">
        <v>71534.824099999998</v>
      </c>
      <c r="Y57" s="856">
        <v>73651.168699999995</v>
      </c>
      <c r="Z57" s="856">
        <v>72970.354399999997</v>
      </c>
      <c r="AA57" s="856">
        <v>3300.0241999999998</v>
      </c>
      <c r="AB57" s="540"/>
    </row>
    <row r="58" spans="1:28" s="551" customFormat="1">
      <c r="A58" s="549"/>
      <c r="B58" s="554" t="s">
        <v>1406</v>
      </c>
      <c r="C58" s="1156">
        <v>74842.538199999995</v>
      </c>
      <c r="D58" s="838">
        <v>75165.420700000002</v>
      </c>
      <c r="E58" s="838">
        <v>79930.980200000005</v>
      </c>
      <c r="F58" s="838">
        <v>77012.237800000003</v>
      </c>
      <c r="G58" s="838">
        <v>76629.353400000007</v>
      </c>
      <c r="H58" s="838">
        <v>74021.268500000006</v>
      </c>
      <c r="I58" s="838">
        <v>75743.551800000001</v>
      </c>
      <c r="J58" s="838">
        <v>78383.122799999997</v>
      </c>
      <c r="K58" s="838">
        <v>74878.304199999999</v>
      </c>
      <c r="L58" s="838">
        <v>75796.142200000002</v>
      </c>
      <c r="M58" s="838">
        <v>74851.539300000004</v>
      </c>
      <c r="N58" s="838">
        <v>74725.709600000002</v>
      </c>
      <c r="O58" s="838">
        <v>73066.424799999993</v>
      </c>
      <c r="P58" s="838">
        <v>69979.699200000003</v>
      </c>
      <c r="Q58" s="838">
        <v>71828.807400000005</v>
      </c>
      <c r="R58" s="838">
        <v>67454.803799999994</v>
      </c>
      <c r="S58" s="838">
        <v>69241.323600000003</v>
      </c>
      <c r="T58" s="838">
        <v>66069.079500000007</v>
      </c>
      <c r="U58" s="838">
        <v>67284.413100000005</v>
      </c>
      <c r="V58" s="838">
        <v>67444.058199999999</v>
      </c>
      <c r="W58" s="838">
        <v>65476.97</v>
      </c>
      <c r="X58" s="838">
        <v>68128.970300000001</v>
      </c>
      <c r="Y58" s="856">
        <v>70268.942299999995</v>
      </c>
      <c r="Z58" s="856">
        <v>69609.849600000001</v>
      </c>
      <c r="AA58" s="856" t="s">
        <v>358</v>
      </c>
      <c r="AB58" s="540"/>
    </row>
    <row r="59" spans="1:28">
      <c r="A59" s="538"/>
      <c r="B59" s="860" t="s">
        <v>1407</v>
      </c>
      <c r="C59" s="1156">
        <v>4015.1966000000002</v>
      </c>
      <c r="D59" s="838">
        <v>3999.6167999999998</v>
      </c>
      <c r="E59" s="838">
        <v>3993.7383</v>
      </c>
      <c r="F59" s="838">
        <v>3931.0722000000001</v>
      </c>
      <c r="G59" s="838">
        <v>3953.7365</v>
      </c>
      <c r="H59" s="838">
        <v>3883.7487000000001</v>
      </c>
      <c r="I59" s="838">
        <v>3792.2714999999998</v>
      </c>
      <c r="J59" s="838">
        <v>3799.6329999999998</v>
      </c>
      <c r="K59" s="838">
        <v>3724.1363999999999</v>
      </c>
      <c r="L59" s="838">
        <v>3686.7212</v>
      </c>
      <c r="M59" s="838">
        <v>3578.7674000000002</v>
      </c>
      <c r="N59" s="838">
        <v>3582.0169999999998</v>
      </c>
      <c r="O59" s="838">
        <v>3566.4470999999999</v>
      </c>
      <c r="P59" s="838">
        <v>3569.3508000000002</v>
      </c>
      <c r="Q59" s="838">
        <v>3568.1334000000002</v>
      </c>
      <c r="R59" s="838">
        <v>3534.3816000000002</v>
      </c>
      <c r="S59" s="838">
        <v>3481.0428000000002</v>
      </c>
      <c r="T59" s="838">
        <v>3421.8033</v>
      </c>
      <c r="U59" s="838">
        <v>3360.6869999999999</v>
      </c>
      <c r="V59" s="838">
        <v>3385.0589</v>
      </c>
      <c r="W59" s="838">
        <v>3422.7197999999999</v>
      </c>
      <c r="X59" s="838">
        <v>3405.8537999999999</v>
      </c>
      <c r="Y59" s="856">
        <v>3382.2264</v>
      </c>
      <c r="Z59" s="856">
        <v>3360.5048000000002</v>
      </c>
      <c r="AA59" s="856">
        <v>3300.0241999999998</v>
      </c>
      <c r="AB59" s="540"/>
    </row>
    <row r="60" spans="1:28">
      <c r="A60" s="538"/>
      <c r="B60" s="922" t="s">
        <v>1408</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56" t="s">
        <v>356</v>
      </c>
      <c r="Z60" s="856" t="s">
        <v>356</v>
      </c>
      <c r="AA60" s="856" t="s">
        <v>356</v>
      </c>
      <c r="AB60" s="540"/>
    </row>
    <row r="61" spans="1:28" s="549" customFormat="1">
      <c r="B61" s="923" t="s">
        <v>1406</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56" t="s">
        <v>356</v>
      </c>
      <c r="Z61" s="856" t="s">
        <v>356</v>
      </c>
      <c r="AA61" s="856" t="s">
        <v>356</v>
      </c>
      <c r="AB61" s="553"/>
    </row>
    <row r="62" spans="1:28" s="549" customFormat="1">
      <c r="B62" s="923" t="s">
        <v>1409</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6" t="s">
        <v>356</v>
      </c>
      <c r="Z62" s="856" t="s">
        <v>356</v>
      </c>
      <c r="AA62" s="856" t="s">
        <v>356</v>
      </c>
      <c r="AB62" s="553"/>
    </row>
    <row r="63" spans="1:28" s="549" customFormat="1" ht="14.5">
      <c r="B63" s="552" t="s">
        <v>1410</v>
      </c>
      <c r="C63" s="1157">
        <v>15625.053422000001</v>
      </c>
      <c r="D63" s="857">
        <v>16134.860107999999</v>
      </c>
      <c r="E63" s="857">
        <v>16729.121489000001</v>
      </c>
      <c r="F63" s="857">
        <v>16781.541410999998</v>
      </c>
      <c r="G63" s="857">
        <v>18572.702719999997</v>
      </c>
      <c r="H63" s="857">
        <v>17582.651572999999</v>
      </c>
      <c r="I63" s="857">
        <v>18022.092724000002</v>
      </c>
      <c r="J63" s="857">
        <v>16746.559368999999</v>
      </c>
      <c r="K63" s="857">
        <v>16950.360738000003</v>
      </c>
      <c r="L63" s="857">
        <v>17550.670332999998</v>
      </c>
      <c r="M63" s="857">
        <v>18383.307442999998</v>
      </c>
      <c r="N63" s="857">
        <v>17561.854027000001</v>
      </c>
      <c r="O63" s="857">
        <v>19790.775132000002</v>
      </c>
      <c r="P63" s="857">
        <v>19790.959986000002</v>
      </c>
      <c r="Q63" s="857">
        <v>20218.565438999998</v>
      </c>
      <c r="R63" s="857">
        <v>17315.817007000001</v>
      </c>
      <c r="S63" s="857">
        <v>19356.84793</v>
      </c>
      <c r="T63" s="857">
        <v>21226.699891</v>
      </c>
      <c r="U63" s="857">
        <v>21112.591649999998</v>
      </c>
      <c r="V63" s="857">
        <v>28730.330341999997</v>
      </c>
      <c r="W63" s="857">
        <v>30211.507797999999</v>
      </c>
      <c r="X63" s="857">
        <v>32943.893023000004</v>
      </c>
      <c r="Y63" s="857">
        <v>38295.673714999997</v>
      </c>
      <c r="Z63" s="857">
        <v>41744.872929999998</v>
      </c>
      <c r="AA63" s="857">
        <v>40360.576282000002</v>
      </c>
      <c r="AB63" s="553"/>
    </row>
    <row r="64" spans="1:28" s="549" customFormat="1">
      <c r="B64" s="550" t="s">
        <v>863</v>
      </c>
      <c r="C64" s="1157">
        <v>3655.301586</v>
      </c>
      <c r="D64" s="856">
        <v>3812.3199760000002</v>
      </c>
      <c r="E64" s="856">
        <v>3626.8208619999996</v>
      </c>
      <c r="F64" s="856">
        <v>3887.810062</v>
      </c>
      <c r="G64" s="856">
        <v>4723.6183779999992</v>
      </c>
      <c r="H64" s="856">
        <v>5008.992268</v>
      </c>
      <c r="I64" s="856">
        <v>4397.1078139999991</v>
      </c>
      <c r="J64" s="856">
        <v>3884.8366649999998</v>
      </c>
      <c r="K64" s="856">
        <v>5111.1372620000002</v>
      </c>
      <c r="L64" s="856">
        <v>4914.3380370000004</v>
      </c>
      <c r="M64" s="856">
        <v>4747.0605690000002</v>
      </c>
      <c r="N64" s="856">
        <v>4020.3902950000002</v>
      </c>
      <c r="O64" s="856">
        <v>5027.9616380000007</v>
      </c>
      <c r="P64" s="856">
        <v>5445.1935650000005</v>
      </c>
      <c r="Q64" s="856">
        <v>5305.8595649999997</v>
      </c>
      <c r="R64" s="856">
        <v>4582.8471929999996</v>
      </c>
      <c r="S64" s="856">
        <v>5576.5828339999998</v>
      </c>
      <c r="T64" s="856">
        <v>7319.5843880000002</v>
      </c>
      <c r="U64" s="856">
        <v>7639.5470359999999</v>
      </c>
      <c r="V64" s="856">
        <v>14880.349313999999</v>
      </c>
      <c r="W64" s="856">
        <v>15058.436761999999</v>
      </c>
      <c r="X64" s="856">
        <v>16397.012826000002</v>
      </c>
      <c r="Y64" s="857">
        <v>21777.378820999998</v>
      </c>
      <c r="Z64" s="857">
        <v>25447.276460999998</v>
      </c>
      <c r="AA64" s="857">
        <v>25191.259295000003</v>
      </c>
      <c r="AB64" s="553"/>
    </row>
    <row r="65" spans="1:28" s="549" customFormat="1">
      <c r="B65" s="554" t="s">
        <v>1395</v>
      </c>
      <c r="C65" s="1157">
        <v>1819.6231070000001</v>
      </c>
      <c r="D65" s="857">
        <v>1887.6681619999999</v>
      </c>
      <c r="E65" s="856">
        <v>1816.2391399999999</v>
      </c>
      <c r="F65" s="856">
        <v>2033.3391529999999</v>
      </c>
      <c r="G65" s="856">
        <v>2478.058407</v>
      </c>
      <c r="H65" s="856">
        <v>2739.7378360000002</v>
      </c>
      <c r="I65" s="856">
        <v>2096.813232</v>
      </c>
      <c r="J65" s="856">
        <v>1916.4023030000001</v>
      </c>
      <c r="K65" s="856">
        <v>3047.6117629999999</v>
      </c>
      <c r="L65" s="856">
        <v>3446.4535419999997</v>
      </c>
      <c r="M65" s="856">
        <v>3211.2215860000001</v>
      </c>
      <c r="N65" s="856">
        <v>2770.4820989999998</v>
      </c>
      <c r="O65" s="856">
        <v>3536.2714500000002</v>
      </c>
      <c r="P65" s="856">
        <v>3736.323633</v>
      </c>
      <c r="Q65" s="856">
        <v>3734.6348930000004</v>
      </c>
      <c r="R65" s="856">
        <v>2999.6973849999999</v>
      </c>
      <c r="S65" s="856">
        <v>3776.9339500000001</v>
      </c>
      <c r="T65" s="856">
        <v>5773.4129970000004</v>
      </c>
      <c r="U65" s="856">
        <v>5782.0251960000005</v>
      </c>
      <c r="V65" s="856">
        <v>12904.941949999999</v>
      </c>
      <c r="W65" s="856">
        <v>13209.874811000002</v>
      </c>
      <c r="X65" s="856">
        <v>14516.775039</v>
      </c>
      <c r="Y65" s="857">
        <v>19596.420423</v>
      </c>
      <c r="Z65" s="857">
        <v>23581.074831999998</v>
      </c>
      <c r="AA65" s="857">
        <v>23441.938127000001</v>
      </c>
      <c r="AB65" s="553"/>
    </row>
    <row r="66" spans="1:28" s="549" customFormat="1">
      <c r="B66" s="554" t="s">
        <v>864</v>
      </c>
      <c r="C66" s="1157">
        <v>1115.5627550000002</v>
      </c>
      <c r="D66" s="857">
        <v>1195.2382150000001</v>
      </c>
      <c r="E66" s="857">
        <v>1028.4191519999999</v>
      </c>
      <c r="F66" s="857">
        <v>1156.5648249999999</v>
      </c>
      <c r="G66" s="857">
        <v>1463.912763</v>
      </c>
      <c r="H66" s="857">
        <v>1516.3109400000001</v>
      </c>
      <c r="I66" s="857">
        <v>1534.0397599999999</v>
      </c>
      <c r="J66" s="857">
        <v>1246.8030089999997</v>
      </c>
      <c r="K66" s="857">
        <v>1335.9966100000001</v>
      </c>
      <c r="L66" s="857">
        <v>796.50964699999997</v>
      </c>
      <c r="M66" s="857">
        <v>935.83761500000003</v>
      </c>
      <c r="N66" s="857">
        <v>737.38690199999996</v>
      </c>
      <c r="O66" s="857">
        <v>970.91617200000007</v>
      </c>
      <c r="P66" s="857">
        <v>1127.9360830000001</v>
      </c>
      <c r="Q66" s="857">
        <v>1045.992203</v>
      </c>
      <c r="R66" s="857">
        <v>1063.7147909999999</v>
      </c>
      <c r="S66" s="857">
        <v>1185.66805</v>
      </c>
      <c r="T66" s="857">
        <v>816.44898200000011</v>
      </c>
      <c r="U66" s="857">
        <v>1157.1155549999999</v>
      </c>
      <c r="V66" s="857">
        <v>1300.9445830000002</v>
      </c>
      <c r="W66" s="857">
        <v>1154.439104</v>
      </c>
      <c r="X66" s="857">
        <v>1169.792005</v>
      </c>
      <c r="Y66" s="857">
        <v>1440.6319569999998</v>
      </c>
      <c r="Z66" s="857">
        <v>1179.821635</v>
      </c>
      <c r="AA66" s="857">
        <v>1073.591811</v>
      </c>
      <c r="AB66" s="553"/>
    </row>
    <row r="67" spans="1:28" s="549" customFormat="1">
      <c r="B67" s="555" t="s">
        <v>835</v>
      </c>
      <c r="C67" s="1157">
        <v>31.091479</v>
      </c>
      <c r="D67" s="856">
        <v>52.854614999999995</v>
      </c>
      <c r="E67" s="856">
        <v>54.526977000000002</v>
      </c>
      <c r="F67" s="856">
        <v>47.912472000000001</v>
      </c>
      <c r="G67" s="856">
        <v>82.035259000000011</v>
      </c>
      <c r="H67" s="856">
        <v>58.332741999999996</v>
      </c>
      <c r="I67" s="856">
        <v>49.252451000000001</v>
      </c>
      <c r="J67" s="856">
        <v>46.364514999999997</v>
      </c>
      <c r="K67" s="856">
        <v>59.591901</v>
      </c>
      <c r="L67" s="856">
        <v>60.312207000000001</v>
      </c>
      <c r="M67" s="856">
        <v>48.080474000000002</v>
      </c>
      <c r="N67" s="857">
        <v>94.324094000000002</v>
      </c>
      <c r="O67" s="857">
        <v>114.449855</v>
      </c>
      <c r="P67" s="857">
        <v>67.286423999999997</v>
      </c>
      <c r="Q67" s="857">
        <v>66.629084000000006</v>
      </c>
      <c r="R67" s="857">
        <v>44.942457000000005</v>
      </c>
      <c r="S67" s="857">
        <v>57.447324999999999</v>
      </c>
      <c r="T67" s="857">
        <v>57.847099</v>
      </c>
      <c r="U67" s="857">
        <v>24.936442</v>
      </c>
      <c r="V67" s="857">
        <v>61.797891</v>
      </c>
      <c r="W67" s="857">
        <v>37.862338000000001</v>
      </c>
      <c r="X67" s="857">
        <v>46.865591000000002</v>
      </c>
      <c r="Y67" s="857">
        <v>43.041129999999995</v>
      </c>
      <c r="Z67" s="857">
        <v>37.177695</v>
      </c>
      <c r="AA67" s="857">
        <v>26.419197</v>
      </c>
      <c r="AB67" s="553"/>
    </row>
    <row r="68" spans="1:28" s="549" customFormat="1">
      <c r="B68" s="555" t="s">
        <v>1397</v>
      </c>
      <c r="C68" s="1157">
        <v>1084.471276</v>
      </c>
      <c r="D68" s="856">
        <v>1142.3836000000001</v>
      </c>
      <c r="E68" s="856">
        <v>973.89217500000007</v>
      </c>
      <c r="F68" s="856">
        <v>1108.6523529999999</v>
      </c>
      <c r="G68" s="856">
        <v>1381.877504</v>
      </c>
      <c r="H68" s="856">
        <v>1457.978198</v>
      </c>
      <c r="I68" s="856">
        <v>1484.7873089999998</v>
      </c>
      <c r="J68" s="856">
        <v>1200.438494</v>
      </c>
      <c r="K68" s="856">
        <v>1276.4047090000001</v>
      </c>
      <c r="L68" s="856">
        <v>736.19743999999992</v>
      </c>
      <c r="M68" s="856">
        <v>887.75714099999993</v>
      </c>
      <c r="N68" s="857">
        <v>643.0628079999999</v>
      </c>
      <c r="O68" s="857">
        <v>856.466317</v>
      </c>
      <c r="P68" s="857">
        <v>1060.6496589999999</v>
      </c>
      <c r="Q68" s="857">
        <v>979.36311899999998</v>
      </c>
      <c r="R68" s="857">
        <v>1018.772334</v>
      </c>
      <c r="S68" s="857">
        <v>1128.2207250000001</v>
      </c>
      <c r="T68" s="857">
        <v>758.60188300000004</v>
      </c>
      <c r="U68" s="857">
        <v>1132.1791129999999</v>
      </c>
      <c r="V68" s="857">
        <v>1239.146692</v>
      </c>
      <c r="W68" s="857">
        <v>1116.5767660000001</v>
      </c>
      <c r="X68" s="857">
        <v>1122.926414</v>
      </c>
      <c r="Y68" s="857">
        <v>1397.590827</v>
      </c>
      <c r="Z68" s="857">
        <v>1142.6439399999999</v>
      </c>
      <c r="AA68" s="857">
        <v>1047.1726139999998</v>
      </c>
      <c r="AB68" s="553"/>
    </row>
    <row r="69" spans="1:28" s="549" customFormat="1">
      <c r="B69" s="554" t="s">
        <v>612</v>
      </c>
      <c r="C69" s="1157">
        <v>720.115724</v>
      </c>
      <c r="D69" s="856">
        <v>729.41359900000009</v>
      </c>
      <c r="E69" s="856">
        <v>782.16256999999996</v>
      </c>
      <c r="F69" s="856">
        <v>697.90608400000008</v>
      </c>
      <c r="G69" s="856">
        <v>781.64720799999998</v>
      </c>
      <c r="H69" s="856">
        <v>752.94349199999999</v>
      </c>
      <c r="I69" s="856">
        <v>766.25482199999999</v>
      </c>
      <c r="J69" s="856">
        <v>721.63135299999999</v>
      </c>
      <c r="K69" s="856">
        <v>727.52888899999994</v>
      </c>
      <c r="L69" s="856">
        <v>671.37484800000004</v>
      </c>
      <c r="M69" s="856">
        <v>600.00136800000007</v>
      </c>
      <c r="N69" s="857">
        <v>512.52129400000001</v>
      </c>
      <c r="O69" s="857">
        <v>520.77401599999996</v>
      </c>
      <c r="P69" s="857">
        <v>580.93384900000001</v>
      </c>
      <c r="Q69" s="857">
        <v>525.23246900000004</v>
      </c>
      <c r="R69" s="857">
        <v>519.43501700000002</v>
      </c>
      <c r="S69" s="857">
        <v>613.98083400000007</v>
      </c>
      <c r="T69" s="857">
        <v>729.72240899999997</v>
      </c>
      <c r="U69" s="857">
        <v>700.40628500000003</v>
      </c>
      <c r="V69" s="857">
        <v>674.46278099999995</v>
      </c>
      <c r="W69" s="857">
        <v>694.12284699999998</v>
      </c>
      <c r="X69" s="857">
        <v>710.44578200000001</v>
      </c>
      <c r="Y69" s="857">
        <v>740.32644100000005</v>
      </c>
      <c r="Z69" s="857">
        <v>686.3799939999999</v>
      </c>
      <c r="AA69" s="857">
        <v>675.72935699999994</v>
      </c>
      <c r="AB69" s="553"/>
    </row>
    <row r="70" spans="1:28" s="549" customFormat="1">
      <c r="B70" s="550" t="s">
        <v>1411</v>
      </c>
      <c r="C70" s="1157">
        <v>5934.4435200000007</v>
      </c>
      <c r="D70" s="856">
        <v>6312.8279379999994</v>
      </c>
      <c r="E70" s="856">
        <v>6870.7093530000002</v>
      </c>
      <c r="F70" s="856">
        <v>6320.5270389999996</v>
      </c>
      <c r="G70" s="856">
        <v>6951.810477</v>
      </c>
      <c r="H70" s="856">
        <v>5484.0695200000009</v>
      </c>
      <c r="I70" s="856">
        <v>5955.7955720000009</v>
      </c>
      <c r="J70" s="856">
        <v>5707.7947410000006</v>
      </c>
      <c r="K70" s="856">
        <v>5017.5172160000002</v>
      </c>
      <c r="L70" s="856">
        <v>4776.4466830000001</v>
      </c>
      <c r="M70" s="856">
        <v>5083.4930480000003</v>
      </c>
      <c r="N70" s="857">
        <v>5222.8956079999998</v>
      </c>
      <c r="O70" s="857">
        <v>5669.7113930000005</v>
      </c>
      <c r="P70" s="857">
        <v>4968.7264700000005</v>
      </c>
      <c r="Q70" s="857">
        <v>5541.9409460000006</v>
      </c>
      <c r="R70" s="857">
        <v>5124.2912400000005</v>
      </c>
      <c r="S70" s="857">
        <v>5313.3560909999997</v>
      </c>
      <c r="T70" s="857">
        <v>4585.3371589999997</v>
      </c>
      <c r="U70" s="857">
        <v>4673.9636190000001</v>
      </c>
      <c r="V70" s="857">
        <v>5040.0681269999995</v>
      </c>
      <c r="W70" s="857">
        <v>5905.0205679999999</v>
      </c>
      <c r="X70" s="857">
        <v>7218.247163</v>
      </c>
      <c r="Y70" s="857">
        <v>6854.3186670000014</v>
      </c>
      <c r="Z70" s="857">
        <v>6105.6250969999992</v>
      </c>
      <c r="AA70" s="857">
        <v>5486.3324849999999</v>
      </c>
      <c r="AB70" s="553"/>
    </row>
    <row r="71" spans="1:28" s="549" customFormat="1">
      <c r="B71" s="554" t="s">
        <v>1412</v>
      </c>
      <c r="C71" s="1157">
        <v>3933.6096710000002</v>
      </c>
      <c r="D71" s="856">
        <v>4297.1471629999996</v>
      </c>
      <c r="E71" s="856">
        <v>4965.5389599999999</v>
      </c>
      <c r="F71" s="856">
        <v>4572.3044570000002</v>
      </c>
      <c r="G71" s="856">
        <v>5130.4607889999997</v>
      </c>
      <c r="H71" s="856">
        <v>3569.240984</v>
      </c>
      <c r="I71" s="856">
        <v>3811.800999</v>
      </c>
      <c r="J71" s="856">
        <v>3651.8038769999998</v>
      </c>
      <c r="K71" s="856">
        <v>2994.2646379999996</v>
      </c>
      <c r="L71" s="856">
        <v>2572.7958450000001</v>
      </c>
      <c r="M71" s="856">
        <v>2973.6980189999999</v>
      </c>
      <c r="N71" s="857">
        <v>3395.8764769999998</v>
      </c>
      <c r="O71" s="857">
        <v>3734.9711039999997</v>
      </c>
      <c r="P71" s="857">
        <v>2919.498083</v>
      </c>
      <c r="Q71" s="857">
        <v>3630.735541</v>
      </c>
      <c r="R71" s="857">
        <v>3468.9639179999999</v>
      </c>
      <c r="S71" s="857">
        <v>3436.1692239999998</v>
      </c>
      <c r="T71" s="857">
        <v>2520.122989</v>
      </c>
      <c r="U71" s="857">
        <v>2683.9768319999998</v>
      </c>
      <c r="V71" s="857">
        <v>3043.0715529999998</v>
      </c>
      <c r="W71" s="857">
        <v>3843.6259239999999</v>
      </c>
      <c r="X71" s="857">
        <v>4971.0709939999997</v>
      </c>
      <c r="Y71" s="857">
        <v>4576.8601040000003</v>
      </c>
      <c r="Z71" s="857">
        <v>4173.0489049999996</v>
      </c>
      <c r="AA71" s="857">
        <v>3504.0949130000004</v>
      </c>
      <c r="AB71" s="553"/>
    </row>
    <row r="72" spans="1:28" s="549" customFormat="1">
      <c r="B72" s="554" t="s">
        <v>1413</v>
      </c>
      <c r="C72" s="1157">
        <v>1127.6735630000001</v>
      </c>
      <c r="D72" s="856">
        <v>1227.689396</v>
      </c>
      <c r="E72" s="856">
        <v>1120.74486</v>
      </c>
      <c r="F72" s="856">
        <v>930.95815200000004</v>
      </c>
      <c r="G72" s="856">
        <v>987.33544700000004</v>
      </c>
      <c r="H72" s="856">
        <v>1057.019871</v>
      </c>
      <c r="I72" s="856">
        <v>1229.2591170000001</v>
      </c>
      <c r="J72" s="856">
        <v>1116.0951170000001</v>
      </c>
      <c r="K72" s="856">
        <v>992.22797700000001</v>
      </c>
      <c r="L72" s="856">
        <v>975.62294500000007</v>
      </c>
      <c r="M72" s="856">
        <v>932.18391199999996</v>
      </c>
      <c r="N72" s="857">
        <v>764.7600930000001</v>
      </c>
      <c r="O72" s="857">
        <v>766.20973900000001</v>
      </c>
      <c r="P72" s="857">
        <v>820.99741900000004</v>
      </c>
      <c r="Q72" s="857">
        <v>839.31851899999992</v>
      </c>
      <c r="R72" s="857">
        <v>643.45529599999998</v>
      </c>
      <c r="S72" s="857">
        <v>752.90474699999993</v>
      </c>
      <c r="T72" s="857">
        <v>837.48142799999994</v>
      </c>
      <c r="U72" s="857">
        <v>899.53617699999995</v>
      </c>
      <c r="V72" s="857">
        <v>866.69233599999984</v>
      </c>
      <c r="W72" s="857">
        <v>904.54658600000005</v>
      </c>
      <c r="X72" s="857">
        <v>977.90018799999996</v>
      </c>
      <c r="Y72" s="857">
        <v>965.34603700000002</v>
      </c>
      <c r="Z72" s="857">
        <v>741.96926199999996</v>
      </c>
      <c r="AA72" s="857">
        <v>695.34196400000008</v>
      </c>
      <c r="AB72" s="553"/>
    </row>
    <row r="73" spans="1:28" s="549" customFormat="1">
      <c r="B73" s="555" t="s">
        <v>1414</v>
      </c>
      <c r="C73" s="1157">
        <v>155.23231200000001</v>
      </c>
      <c r="D73" s="856">
        <v>161.49619300000001</v>
      </c>
      <c r="E73" s="856">
        <v>150.07217499999999</v>
      </c>
      <c r="F73" s="856">
        <v>169.77079000000001</v>
      </c>
      <c r="G73" s="856">
        <v>178.062645</v>
      </c>
      <c r="H73" s="856">
        <v>156.32737499999999</v>
      </c>
      <c r="I73" s="856">
        <v>193.05480600000001</v>
      </c>
      <c r="J73" s="856">
        <v>228.44931099999999</v>
      </c>
      <c r="K73" s="856">
        <v>168.097781</v>
      </c>
      <c r="L73" s="856">
        <v>252.24352299999998</v>
      </c>
      <c r="M73" s="856">
        <v>249.18552199999999</v>
      </c>
      <c r="N73" s="857">
        <v>154.42210200000002</v>
      </c>
      <c r="O73" s="857">
        <v>162.35240100000001</v>
      </c>
      <c r="P73" s="857">
        <v>171.69923699999998</v>
      </c>
      <c r="Q73" s="857">
        <v>276.790368</v>
      </c>
      <c r="R73" s="857">
        <v>120.396503</v>
      </c>
      <c r="S73" s="857">
        <v>132.51852100000002</v>
      </c>
      <c r="T73" s="857">
        <v>160.08482999999998</v>
      </c>
      <c r="U73" s="857">
        <v>145.0668</v>
      </c>
      <c r="V73" s="857">
        <v>155.864474</v>
      </c>
      <c r="W73" s="857">
        <v>178.867154</v>
      </c>
      <c r="X73" s="857">
        <v>139.412341</v>
      </c>
      <c r="Y73" s="857">
        <v>148.57947200000001</v>
      </c>
      <c r="Z73" s="857">
        <v>150.773909</v>
      </c>
      <c r="AA73" s="857">
        <v>163.337885</v>
      </c>
      <c r="AB73" s="553"/>
    </row>
    <row r="74" spans="1:28" s="549" customFormat="1">
      <c r="B74" s="555" t="s">
        <v>1415</v>
      </c>
      <c r="C74" s="1157">
        <v>972.44125100000008</v>
      </c>
      <c r="D74" s="856">
        <v>1066.193203</v>
      </c>
      <c r="E74" s="856">
        <v>970.672685</v>
      </c>
      <c r="F74" s="856">
        <v>761.18736200000001</v>
      </c>
      <c r="G74" s="856">
        <v>809.27280200000007</v>
      </c>
      <c r="H74" s="856">
        <v>900.69249600000001</v>
      </c>
      <c r="I74" s="856">
        <v>1036.204311</v>
      </c>
      <c r="J74" s="856">
        <v>887.64580599999999</v>
      </c>
      <c r="K74" s="856">
        <v>824.13019599999996</v>
      </c>
      <c r="L74" s="856">
        <v>723.37942199999998</v>
      </c>
      <c r="M74" s="856">
        <v>682.99838999999997</v>
      </c>
      <c r="N74" s="857">
        <v>610.33799099999999</v>
      </c>
      <c r="O74" s="857">
        <v>603.85733800000003</v>
      </c>
      <c r="P74" s="857">
        <v>649.298182</v>
      </c>
      <c r="Q74" s="857">
        <v>562.52815099999998</v>
      </c>
      <c r="R74" s="857">
        <v>523.05879300000004</v>
      </c>
      <c r="S74" s="857">
        <v>620.38622600000008</v>
      </c>
      <c r="T74" s="857">
        <v>677.39659800000004</v>
      </c>
      <c r="U74" s="857">
        <v>754.46937700000001</v>
      </c>
      <c r="V74" s="857">
        <v>710.82786199999998</v>
      </c>
      <c r="W74" s="857">
        <v>725.67943200000002</v>
      </c>
      <c r="X74" s="857">
        <v>838.48784699999999</v>
      </c>
      <c r="Y74" s="857">
        <v>816.7665649999999</v>
      </c>
      <c r="Z74" s="857">
        <v>591.19535299999995</v>
      </c>
      <c r="AA74" s="857">
        <v>532.00407900000005</v>
      </c>
      <c r="AB74" s="553"/>
    </row>
    <row r="75" spans="1:28" s="549" customFormat="1">
      <c r="B75" s="554" t="s">
        <v>612</v>
      </c>
      <c r="C75" s="1157">
        <v>873.16028599999993</v>
      </c>
      <c r="D75" s="856">
        <v>787.99137899999994</v>
      </c>
      <c r="E75" s="856">
        <v>784.42553300000009</v>
      </c>
      <c r="F75" s="856">
        <v>817.26443000000006</v>
      </c>
      <c r="G75" s="856">
        <v>834.01424100000008</v>
      </c>
      <c r="H75" s="856">
        <v>857.80866500000002</v>
      </c>
      <c r="I75" s="856">
        <v>914.735456</v>
      </c>
      <c r="J75" s="856">
        <v>939.89574700000003</v>
      </c>
      <c r="K75" s="856">
        <v>1031.0246010000001</v>
      </c>
      <c r="L75" s="856">
        <v>1228.0278929999999</v>
      </c>
      <c r="M75" s="856">
        <v>1177.6111170000001</v>
      </c>
      <c r="N75" s="857">
        <v>1062.2590379999999</v>
      </c>
      <c r="O75" s="857">
        <v>1168.5305499999999</v>
      </c>
      <c r="P75" s="857">
        <v>1228.2309680000001</v>
      </c>
      <c r="Q75" s="857">
        <v>1071.886886</v>
      </c>
      <c r="R75" s="857">
        <v>1011.872026</v>
      </c>
      <c r="S75" s="857">
        <v>1124.2821200000001</v>
      </c>
      <c r="T75" s="857">
        <v>1227.7327420000001</v>
      </c>
      <c r="U75" s="857">
        <v>1090.4506100000001</v>
      </c>
      <c r="V75" s="857">
        <v>1130.3042379999999</v>
      </c>
      <c r="W75" s="857">
        <v>1156.848058</v>
      </c>
      <c r="X75" s="857">
        <v>1269.275981</v>
      </c>
      <c r="Y75" s="857">
        <v>1312.1125260000001</v>
      </c>
      <c r="Z75" s="857">
        <v>1190.6069299999999</v>
      </c>
      <c r="AA75" s="857">
        <v>1286.895608</v>
      </c>
      <c r="AB75" s="553"/>
    </row>
    <row r="76" spans="1:28" s="549" customFormat="1">
      <c r="B76" s="550" t="s">
        <v>1416</v>
      </c>
      <c r="C76" s="1157">
        <v>6035.3083160000006</v>
      </c>
      <c r="D76" s="856">
        <v>6009.7121939999997</v>
      </c>
      <c r="E76" s="856">
        <v>6231.5912740000012</v>
      </c>
      <c r="F76" s="856">
        <v>6573.2043100000001</v>
      </c>
      <c r="G76" s="856">
        <v>6897.2738650000001</v>
      </c>
      <c r="H76" s="856">
        <v>7089.0767850000002</v>
      </c>
      <c r="I76" s="856">
        <v>7669.1893380000001</v>
      </c>
      <c r="J76" s="856">
        <v>7153.0029629999999</v>
      </c>
      <c r="K76" s="856">
        <v>6818.7722599999997</v>
      </c>
      <c r="L76" s="856">
        <v>7849.9046129999997</v>
      </c>
      <c r="M76" s="856">
        <v>8458.4208259999996</v>
      </c>
      <c r="N76" s="857">
        <v>8273.7961240000004</v>
      </c>
      <c r="O76" s="857">
        <v>9063.1841009999989</v>
      </c>
      <c r="P76" s="857">
        <v>9339.9099509999996</v>
      </c>
      <c r="Q76" s="857">
        <v>9301.806928</v>
      </c>
      <c r="R76" s="857">
        <v>7501.2275740000014</v>
      </c>
      <c r="S76" s="857">
        <v>8366.599005</v>
      </c>
      <c r="T76" s="857">
        <v>9156.9213439999985</v>
      </c>
      <c r="U76" s="857">
        <v>8676.1879949999984</v>
      </c>
      <c r="V76" s="857">
        <v>8728.3839010000011</v>
      </c>
      <c r="W76" s="857">
        <v>9167.8714680000012</v>
      </c>
      <c r="X76" s="857">
        <v>9254.0130339999996</v>
      </c>
      <c r="Y76" s="857">
        <v>9592.9172269999999</v>
      </c>
      <c r="Z76" s="857">
        <v>8669.8834600000009</v>
      </c>
      <c r="AA76" s="857">
        <v>8503.0334709999988</v>
      </c>
      <c r="AB76" s="553"/>
    </row>
    <row r="77" spans="1:28" s="549" customFormat="1">
      <c r="B77" s="554" t="s">
        <v>1412</v>
      </c>
      <c r="C77" s="1157">
        <v>1627.658261</v>
      </c>
      <c r="D77" s="856">
        <v>1577.3526420000001</v>
      </c>
      <c r="E77" s="856">
        <v>1748.9759240000001</v>
      </c>
      <c r="F77" s="856">
        <v>1879.2133999999999</v>
      </c>
      <c r="G77" s="856">
        <v>1914.0003369999999</v>
      </c>
      <c r="H77" s="856">
        <v>1899.370314</v>
      </c>
      <c r="I77" s="856">
        <v>2081.6719600000001</v>
      </c>
      <c r="J77" s="856">
        <v>2047.320946</v>
      </c>
      <c r="K77" s="856">
        <v>2157.891177</v>
      </c>
      <c r="L77" s="856">
        <v>2413.2044339999998</v>
      </c>
      <c r="M77" s="856">
        <v>2559.0122019999999</v>
      </c>
      <c r="N77" s="857">
        <v>2513.5831439999997</v>
      </c>
      <c r="O77" s="857">
        <v>2566.8526339999999</v>
      </c>
      <c r="P77" s="857">
        <v>2632.5732599999997</v>
      </c>
      <c r="Q77" s="857">
        <v>2517.0338320000001</v>
      </c>
      <c r="R77" s="857">
        <v>2076.094904</v>
      </c>
      <c r="S77" s="857">
        <v>2403.728341</v>
      </c>
      <c r="T77" s="857">
        <v>2363.2321009999996</v>
      </c>
      <c r="U77" s="857">
        <v>2204.1956110000001</v>
      </c>
      <c r="V77" s="857">
        <v>2439.6275369999998</v>
      </c>
      <c r="W77" s="857">
        <v>2641.7382400000001</v>
      </c>
      <c r="X77" s="857">
        <v>2626.2079759999997</v>
      </c>
      <c r="Y77" s="857">
        <v>2730.3517710000001</v>
      </c>
      <c r="Z77" s="857">
        <v>2474.353721</v>
      </c>
      <c r="AA77" s="857">
        <v>2393.9074300000002</v>
      </c>
      <c r="AB77" s="553"/>
    </row>
    <row r="78" spans="1:28" s="549" customFormat="1" ht="12.65" customHeight="1">
      <c r="A78" s="556"/>
      <c r="B78" s="554" t="s">
        <v>1413</v>
      </c>
      <c r="C78" s="1157">
        <v>2775.8750360000004</v>
      </c>
      <c r="D78" s="856">
        <v>2903.8874929999997</v>
      </c>
      <c r="E78" s="856">
        <v>2856.7972180000002</v>
      </c>
      <c r="F78" s="856">
        <v>3077.3607080000002</v>
      </c>
      <c r="G78" s="856">
        <v>3300.970738</v>
      </c>
      <c r="H78" s="856">
        <v>3317.4952659999999</v>
      </c>
      <c r="I78" s="856">
        <v>3521.0709530000004</v>
      </c>
      <c r="J78" s="856">
        <v>3122.0833710000002</v>
      </c>
      <c r="K78" s="856">
        <v>2779.0203250000004</v>
      </c>
      <c r="L78" s="856">
        <v>3253.1424470000002</v>
      </c>
      <c r="M78" s="856">
        <v>3670.4256249999999</v>
      </c>
      <c r="N78" s="857">
        <v>3495.4858640000002</v>
      </c>
      <c r="O78" s="857">
        <v>4126.0573800000002</v>
      </c>
      <c r="P78" s="857">
        <v>4334.9774360000001</v>
      </c>
      <c r="Q78" s="857">
        <v>4628.0640880000001</v>
      </c>
      <c r="R78" s="857">
        <v>3666.8125540000001</v>
      </c>
      <c r="S78" s="857">
        <v>4158.8063069999998</v>
      </c>
      <c r="T78" s="857">
        <v>4745.9708039999996</v>
      </c>
      <c r="U78" s="857">
        <v>4554.5799989999996</v>
      </c>
      <c r="V78" s="857">
        <v>4361.2536110000001</v>
      </c>
      <c r="W78" s="857">
        <v>4587.2900239999999</v>
      </c>
      <c r="X78" s="857">
        <v>4631.9032180000004</v>
      </c>
      <c r="Y78" s="857">
        <v>4874.9710729999997</v>
      </c>
      <c r="Z78" s="857">
        <v>4375.8329120000008</v>
      </c>
      <c r="AA78" s="857">
        <v>4332.5221700000002</v>
      </c>
      <c r="AB78" s="553"/>
    </row>
    <row r="79" spans="1:28" s="549" customFormat="1">
      <c r="B79" s="555" t="s">
        <v>1414</v>
      </c>
      <c r="C79" s="1157">
        <v>2404.8877590000002</v>
      </c>
      <c r="D79" s="856">
        <v>2510.0862870000001</v>
      </c>
      <c r="E79" s="856">
        <v>2431.4754500000004</v>
      </c>
      <c r="F79" s="856">
        <v>2563.1715320000003</v>
      </c>
      <c r="G79" s="856">
        <v>2801.1677919999997</v>
      </c>
      <c r="H79" s="856">
        <v>2831.2541919999999</v>
      </c>
      <c r="I79" s="856">
        <v>3002.788333</v>
      </c>
      <c r="J79" s="856">
        <v>2592.5276150000004</v>
      </c>
      <c r="K79" s="856">
        <v>2243.237259</v>
      </c>
      <c r="L79" s="856">
        <v>2675.1094889999999</v>
      </c>
      <c r="M79" s="856">
        <v>3084.223966</v>
      </c>
      <c r="N79" s="857">
        <v>3049.2623440000002</v>
      </c>
      <c r="O79" s="857">
        <v>3559.952413</v>
      </c>
      <c r="P79" s="857">
        <v>3785.4413539999996</v>
      </c>
      <c r="Q79" s="857">
        <v>4087.9677790000001</v>
      </c>
      <c r="R79" s="857">
        <v>3264.665227</v>
      </c>
      <c r="S79" s="857">
        <v>3659.656798</v>
      </c>
      <c r="T79" s="857">
        <v>4207.9598640000004</v>
      </c>
      <c r="U79" s="857">
        <v>3995.4160419999998</v>
      </c>
      <c r="V79" s="857">
        <v>3834.9379840000001</v>
      </c>
      <c r="W79" s="857">
        <v>4120.2883469999997</v>
      </c>
      <c r="X79" s="857">
        <v>4108.8552230000005</v>
      </c>
      <c r="Y79" s="857">
        <v>4352.5984669999998</v>
      </c>
      <c r="Z79" s="857">
        <v>3861.9632790000001</v>
      </c>
      <c r="AA79" s="857">
        <v>3777.7793110000002</v>
      </c>
      <c r="AB79" s="553"/>
    </row>
    <row r="80" spans="1:28" s="549" customFormat="1" ht="12.65" customHeight="1">
      <c r="A80" s="556"/>
      <c r="B80" s="555" t="s">
        <v>1415</v>
      </c>
      <c r="C80" s="1156">
        <v>370.98727700000001</v>
      </c>
      <c r="D80" s="838">
        <v>393.80120599999998</v>
      </c>
      <c r="E80" s="838">
        <v>425.32176799999996</v>
      </c>
      <c r="F80" s="838">
        <v>514.18917599999997</v>
      </c>
      <c r="G80" s="838">
        <v>499.80294600000002</v>
      </c>
      <c r="H80" s="838">
        <v>486.24107400000003</v>
      </c>
      <c r="I80" s="838">
        <v>518.28261999999995</v>
      </c>
      <c r="J80" s="838">
        <v>529.55575600000009</v>
      </c>
      <c r="K80" s="838">
        <v>535.78306599999996</v>
      </c>
      <c r="L80" s="838">
        <v>578.03295800000001</v>
      </c>
      <c r="M80" s="838">
        <v>586.20165899999995</v>
      </c>
      <c r="N80" s="838">
        <v>446.22352000000001</v>
      </c>
      <c r="O80" s="838">
        <v>566.10496699999999</v>
      </c>
      <c r="P80" s="838">
        <v>549.53608200000008</v>
      </c>
      <c r="Q80" s="838">
        <v>540.09630900000002</v>
      </c>
      <c r="R80" s="838">
        <v>402.14732700000002</v>
      </c>
      <c r="S80" s="838">
        <v>499.14950900000002</v>
      </c>
      <c r="T80" s="838">
        <v>538.01093999999989</v>
      </c>
      <c r="U80" s="838">
        <v>559.1639570000001</v>
      </c>
      <c r="V80" s="838">
        <v>526.31562699999995</v>
      </c>
      <c r="W80" s="838">
        <v>467.00167700000003</v>
      </c>
      <c r="X80" s="838">
        <v>523.04799500000001</v>
      </c>
      <c r="Y80" s="857">
        <v>522.37260600000002</v>
      </c>
      <c r="Z80" s="857">
        <v>513.86963300000002</v>
      </c>
      <c r="AA80" s="857">
        <v>554.74285900000007</v>
      </c>
      <c r="AB80" s="553"/>
    </row>
    <row r="81" spans="1:28" s="549" customFormat="1">
      <c r="B81" s="554" t="s">
        <v>612</v>
      </c>
      <c r="C81" s="1157">
        <v>1631.7750190000002</v>
      </c>
      <c r="D81" s="856">
        <v>1528.4720589999999</v>
      </c>
      <c r="E81" s="856">
        <v>1625.8181319999999</v>
      </c>
      <c r="F81" s="856">
        <v>1616.6302020000001</v>
      </c>
      <c r="G81" s="856">
        <v>1682.30279</v>
      </c>
      <c r="H81" s="856">
        <v>1872.2112050000001</v>
      </c>
      <c r="I81" s="856">
        <v>2066.4464250000001</v>
      </c>
      <c r="J81" s="856">
        <v>1983.5986459999999</v>
      </c>
      <c r="K81" s="856">
        <v>1881.8607579999998</v>
      </c>
      <c r="L81" s="856">
        <v>2183.5577319999998</v>
      </c>
      <c r="M81" s="856">
        <v>2228.9829989999998</v>
      </c>
      <c r="N81" s="857">
        <v>2264.727116</v>
      </c>
      <c r="O81" s="857">
        <v>2370.2740869999998</v>
      </c>
      <c r="P81" s="857">
        <v>2372.3592549999998</v>
      </c>
      <c r="Q81" s="857">
        <v>2156.7090079999998</v>
      </c>
      <c r="R81" s="857">
        <v>1758.3201159999999</v>
      </c>
      <c r="S81" s="857">
        <v>1804.064357</v>
      </c>
      <c r="T81" s="857">
        <v>2047.718439</v>
      </c>
      <c r="U81" s="857">
        <v>1917.4123850000001</v>
      </c>
      <c r="V81" s="857">
        <v>1927.502753</v>
      </c>
      <c r="W81" s="857">
        <v>1938.843204</v>
      </c>
      <c r="X81" s="857">
        <v>1995.90184</v>
      </c>
      <c r="Y81" s="857">
        <v>1987.5943829999999</v>
      </c>
      <c r="Z81" s="857">
        <v>1819.696827</v>
      </c>
      <c r="AA81" s="857">
        <v>1776.603871</v>
      </c>
      <c r="AB81" s="553"/>
    </row>
    <row r="82" spans="1:28" s="549" customFormat="1" ht="12.65" customHeight="1">
      <c r="B82" s="550" t="s">
        <v>1417</v>
      </c>
      <c r="C82" s="1157">
        <v>0</v>
      </c>
      <c r="D82" s="856">
        <v>0</v>
      </c>
      <c r="E82" s="856">
        <v>0</v>
      </c>
      <c r="F82" s="856">
        <v>0</v>
      </c>
      <c r="G82" s="856">
        <v>0</v>
      </c>
      <c r="H82" s="856">
        <v>0.51300000000000001</v>
      </c>
      <c r="I82" s="856">
        <v>0</v>
      </c>
      <c r="J82" s="856">
        <v>0.92500000000000004</v>
      </c>
      <c r="K82" s="856">
        <v>2.9340000000000002</v>
      </c>
      <c r="L82" s="856">
        <v>9.9809999999999999</v>
      </c>
      <c r="M82" s="856">
        <v>94.332999999999998</v>
      </c>
      <c r="N82" s="857">
        <v>44.771999999999998</v>
      </c>
      <c r="O82" s="857">
        <v>29.917999999999999</v>
      </c>
      <c r="P82" s="857">
        <v>37.130000000000003</v>
      </c>
      <c r="Q82" s="857">
        <v>68.957999999999998</v>
      </c>
      <c r="R82" s="857">
        <v>107.45099999999999</v>
      </c>
      <c r="S82" s="857">
        <v>100.31</v>
      </c>
      <c r="T82" s="857">
        <v>164.857</v>
      </c>
      <c r="U82" s="857">
        <v>122.893</v>
      </c>
      <c r="V82" s="857">
        <v>81.528999999999996</v>
      </c>
      <c r="W82" s="857">
        <v>80.179000000000002</v>
      </c>
      <c r="X82" s="857">
        <v>74.62</v>
      </c>
      <c r="Y82" s="857">
        <v>71.058999999999997</v>
      </c>
      <c r="Z82" s="857">
        <v>1522.087912</v>
      </c>
      <c r="AA82" s="857">
        <v>1179.9510310000001</v>
      </c>
      <c r="AB82" s="553"/>
    </row>
    <row r="83" spans="1:28" ht="14.5">
      <c r="A83" s="538"/>
      <c r="B83" s="861" t="s">
        <v>1418</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1456.827912</v>
      </c>
      <c r="AA83" s="857">
        <v>1126.269031</v>
      </c>
      <c r="AB83" s="540"/>
    </row>
    <row r="84" spans="1:28" ht="25">
      <c r="A84" s="538"/>
      <c r="B84" s="860" t="s">
        <v>1419</v>
      </c>
      <c r="C84" s="1157">
        <v>0</v>
      </c>
      <c r="D84" s="856">
        <v>0</v>
      </c>
      <c r="E84" s="856">
        <v>0</v>
      </c>
      <c r="F84" s="856">
        <v>0</v>
      </c>
      <c r="G84" s="856">
        <v>0</v>
      </c>
      <c r="H84" s="856">
        <v>0.51300000000000001</v>
      </c>
      <c r="I84" s="856">
        <v>0</v>
      </c>
      <c r="J84" s="856">
        <v>0.92500000000000004</v>
      </c>
      <c r="K84" s="856">
        <v>2.9340000000000002</v>
      </c>
      <c r="L84" s="856">
        <v>9.9809999999999999</v>
      </c>
      <c r="M84" s="856">
        <v>94.332999999999998</v>
      </c>
      <c r="N84" s="857">
        <v>44.771999999999998</v>
      </c>
      <c r="O84" s="857">
        <v>29.917999999999999</v>
      </c>
      <c r="P84" s="857">
        <v>37.130000000000003</v>
      </c>
      <c r="Q84" s="857">
        <v>68.957999999999998</v>
      </c>
      <c r="R84" s="857">
        <v>107.45099999999999</v>
      </c>
      <c r="S84" s="857">
        <v>100.31</v>
      </c>
      <c r="T84" s="857">
        <v>164.857</v>
      </c>
      <c r="U84" s="857">
        <v>122.893</v>
      </c>
      <c r="V84" s="857">
        <v>81.528999999999996</v>
      </c>
      <c r="W84" s="857">
        <v>80.179000000000002</v>
      </c>
      <c r="X84" s="857">
        <v>74.62</v>
      </c>
      <c r="Y84" s="857">
        <v>71.058999999999997</v>
      </c>
      <c r="Z84" s="857">
        <v>65.260000000000005</v>
      </c>
      <c r="AA84" s="857">
        <v>53.682000000000002</v>
      </c>
      <c r="AB84" s="540"/>
    </row>
    <row r="85" spans="1:28" ht="25">
      <c r="A85" s="131"/>
      <c r="B85" s="929" t="s">
        <v>865</v>
      </c>
      <c r="C85" s="1157" t="s">
        <v>356</v>
      </c>
      <c r="D85" s="856" t="s">
        <v>356</v>
      </c>
      <c r="E85" s="856">
        <v>83.912999999999997</v>
      </c>
      <c r="F85" s="856">
        <v>97.623999999999995</v>
      </c>
      <c r="G85" s="856">
        <v>86.897999999999996</v>
      </c>
      <c r="H85" s="856">
        <v>214.941</v>
      </c>
      <c r="I85" s="856">
        <v>280.42700000000002</v>
      </c>
      <c r="J85" s="856">
        <v>163.01</v>
      </c>
      <c r="K85" s="856">
        <v>198.166</v>
      </c>
      <c r="L85" s="856">
        <v>237.596</v>
      </c>
      <c r="M85" s="856">
        <v>320.38600000000002</v>
      </c>
      <c r="N85" s="857">
        <v>256.74200000000002</v>
      </c>
      <c r="O85" s="857">
        <v>189.86500000000001</v>
      </c>
      <c r="P85" s="857">
        <v>176.89699999999999</v>
      </c>
      <c r="Q85" s="857">
        <v>193.124</v>
      </c>
      <c r="R85" s="857">
        <v>374.822</v>
      </c>
      <c r="S85" s="857">
        <v>500.98700000000002</v>
      </c>
      <c r="T85" s="857">
        <v>775.47799999999995</v>
      </c>
      <c r="U85" s="857">
        <v>644.13900000000001</v>
      </c>
      <c r="V85" s="857">
        <v>814.11199999999997</v>
      </c>
      <c r="W85" s="857">
        <v>777.19299999999998</v>
      </c>
      <c r="X85" s="857">
        <v>794.60599999999999</v>
      </c>
      <c r="Y85" s="857">
        <v>815.87900000000002</v>
      </c>
      <c r="Z85" s="857">
        <v>833.63499999999999</v>
      </c>
      <c r="AA85" s="857">
        <v>880.78399999999999</v>
      </c>
      <c r="AB85" s="540"/>
    </row>
    <row r="86" spans="1:28" ht="14.5">
      <c r="A86" s="131"/>
      <c r="B86" s="920" t="s">
        <v>1420</v>
      </c>
      <c r="C86" s="1157">
        <v>50331.637686281152</v>
      </c>
      <c r="D86" s="856">
        <v>50070.076351935859</v>
      </c>
      <c r="E86" s="856">
        <v>49661.423013143067</v>
      </c>
      <c r="F86" s="856">
        <v>49114.72362125291</v>
      </c>
      <c r="G86" s="856">
        <v>51231.972822237614</v>
      </c>
      <c r="H86" s="856">
        <v>53660.129357842066</v>
      </c>
      <c r="I86" s="856">
        <v>56259.874772379866</v>
      </c>
      <c r="J86" s="856">
        <v>57039.235442966128</v>
      </c>
      <c r="K86" s="856">
        <v>54556.945574616504</v>
      </c>
      <c r="L86" s="856">
        <v>59215.596684473552</v>
      </c>
      <c r="M86" s="856">
        <v>61219.473385791964</v>
      </c>
      <c r="N86" s="856">
        <v>63666.124799999998</v>
      </c>
      <c r="O86" s="856">
        <v>66586.111000000004</v>
      </c>
      <c r="P86" s="856">
        <v>70233.398000000001</v>
      </c>
      <c r="Q86" s="856">
        <v>70630.702000000005</v>
      </c>
      <c r="R86" s="856">
        <v>65665.656999999992</v>
      </c>
      <c r="S86" s="856">
        <v>69350.120699999999</v>
      </c>
      <c r="T86" s="856">
        <v>73049.311000000002</v>
      </c>
      <c r="U86" s="856">
        <v>70662.81749999999</v>
      </c>
      <c r="V86" s="856">
        <v>71041.952999999994</v>
      </c>
      <c r="W86" s="856">
        <v>72738.062000000005</v>
      </c>
      <c r="X86" s="856">
        <v>74916.122999999992</v>
      </c>
      <c r="Y86" s="856">
        <v>75852.838940360001</v>
      </c>
      <c r="Z86" s="856">
        <v>77807.591119449949</v>
      </c>
      <c r="AA86" s="856">
        <v>79250.845000000001</v>
      </c>
      <c r="AB86" s="540"/>
    </row>
    <row r="87" spans="1:28" ht="14.5">
      <c r="A87" s="131"/>
      <c r="B87" s="922" t="s">
        <v>1421</v>
      </c>
      <c r="C87" s="1157">
        <v>8065.5959999999995</v>
      </c>
      <c r="D87" s="856">
        <v>8291.6640000000007</v>
      </c>
      <c r="E87" s="857">
        <v>8388.5030000000006</v>
      </c>
      <c r="F87" s="857">
        <v>8002.7040000000006</v>
      </c>
      <c r="G87" s="857">
        <v>8687.7119999999995</v>
      </c>
      <c r="H87" s="857">
        <v>8752.0720000000001</v>
      </c>
      <c r="I87" s="857">
        <v>9573.8469999999998</v>
      </c>
      <c r="J87" s="857">
        <v>9845.353000000001</v>
      </c>
      <c r="K87" s="857">
        <v>10074.914000000001</v>
      </c>
      <c r="L87" s="857">
        <v>9892.4609999999993</v>
      </c>
      <c r="M87" s="857">
        <v>10183.538</v>
      </c>
      <c r="N87" s="838">
        <v>10180.4882</v>
      </c>
      <c r="O87" s="838">
        <v>11495.258</v>
      </c>
      <c r="P87" s="838">
        <v>12126.016</v>
      </c>
      <c r="Q87" s="838">
        <v>11639.028</v>
      </c>
      <c r="R87" s="838">
        <v>12273.849</v>
      </c>
      <c r="S87" s="838">
        <v>9632.7579999999998</v>
      </c>
      <c r="T87" s="838">
        <v>10965.914000000001</v>
      </c>
      <c r="U87" s="838">
        <v>10520.203</v>
      </c>
      <c r="V87" s="838">
        <v>10751.938</v>
      </c>
      <c r="W87" s="838">
        <v>11694.937</v>
      </c>
      <c r="X87" s="838">
        <v>11884.754000000001</v>
      </c>
      <c r="Y87" s="856">
        <v>12271.13310038999</v>
      </c>
      <c r="Z87" s="856">
        <v>11700.783895120006</v>
      </c>
      <c r="AA87" s="856">
        <v>12317.463000000002</v>
      </c>
      <c r="AB87" s="540"/>
    </row>
    <row r="88" spans="1:28" ht="14.5">
      <c r="A88" s="131"/>
      <c r="B88" s="922" t="s">
        <v>1422</v>
      </c>
      <c r="C88" s="1157">
        <v>42266.041686281154</v>
      </c>
      <c r="D88" s="856">
        <v>41778.412351935862</v>
      </c>
      <c r="E88" s="857">
        <v>41272.92001314307</v>
      </c>
      <c r="F88" s="857">
        <v>41112.019621252912</v>
      </c>
      <c r="G88" s="857">
        <v>42544.260822237615</v>
      </c>
      <c r="H88" s="857">
        <v>44908.057357842066</v>
      </c>
      <c r="I88" s="857">
        <v>46686.027772379864</v>
      </c>
      <c r="J88" s="857">
        <v>47193.882442966125</v>
      </c>
      <c r="K88" s="857">
        <v>44482.0315746165</v>
      </c>
      <c r="L88" s="857">
        <v>49323.135684473556</v>
      </c>
      <c r="M88" s="857">
        <v>51035.935385791963</v>
      </c>
      <c r="N88" s="838">
        <v>53485.636599999998</v>
      </c>
      <c r="O88" s="838">
        <v>55090.853000000003</v>
      </c>
      <c r="P88" s="838">
        <v>58107.381999999998</v>
      </c>
      <c r="Q88" s="838">
        <v>58991.673999999999</v>
      </c>
      <c r="R88" s="838">
        <v>53391.807999999997</v>
      </c>
      <c r="S88" s="838">
        <v>59717.362700000005</v>
      </c>
      <c r="T88" s="838">
        <v>62083.396999999997</v>
      </c>
      <c r="U88" s="838">
        <v>60142.614499999996</v>
      </c>
      <c r="V88" s="838">
        <v>60290.014999999999</v>
      </c>
      <c r="W88" s="838">
        <v>61043.125</v>
      </c>
      <c r="X88" s="838">
        <v>63031.368999999999</v>
      </c>
      <c r="Y88" s="856">
        <v>63581.705839970004</v>
      </c>
      <c r="Z88" s="856">
        <v>66106.807224329939</v>
      </c>
      <c r="AA88" s="856">
        <v>66933.381999999998</v>
      </c>
      <c r="AB88" s="540"/>
    </row>
    <row r="89" spans="1:28">
      <c r="A89" s="131"/>
      <c r="B89" s="920" t="s">
        <v>1423</v>
      </c>
      <c r="C89" s="1157">
        <v>33471.987000000001</v>
      </c>
      <c r="D89" s="857">
        <v>34300.947</v>
      </c>
      <c r="E89" s="857">
        <v>39171.120000000003</v>
      </c>
      <c r="F89" s="857">
        <v>39008.521000000001</v>
      </c>
      <c r="G89" s="857">
        <v>43025.635000000002</v>
      </c>
      <c r="H89" s="857">
        <v>43809.095999999998</v>
      </c>
      <c r="I89" s="857">
        <v>44856.120999999999</v>
      </c>
      <c r="J89" s="857">
        <v>46987.775000000001</v>
      </c>
      <c r="K89" s="857">
        <v>45350.434000000001</v>
      </c>
      <c r="L89" s="857">
        <v>41460.892999999996</v>
      </c>
      <c r="M89" s="857">
        <v>39770.326999999997</v>
      </c>
      <c r="N89" s="857">
        <v>39279.266000000003</v>
      </c>
      <c r="O89" s="857">
        <v>39996.182999999997</v>
      </c>
      <c r="P89" s="857">
        <v>43674.841</v>
      </c>
      <c r="Q89" s="857">
        <v>40245.998</v>
      </c>
      <c r="R89" s="857">
        <v>30564.681</v>
      </c>
      <c r="S89" s="857">
        <v>38053.627999999997</v>
      </c>
      <c r="T89" s="857">
        <v>38503.072999999997</v>
      </c>
      <c r="U89" s="857">
        <v>39087.231</v>
      </c>
      <c r="V89" s="857">
        <v>40125.733999999997</v>
      </c>
      <c r="W89" s="857">
        <v>39462.523000000001</v>
      </c>
      <c r="X89" s="857">
        <v>39132.834999999999</v>
      </c>
      <c r="Y89" s="856">
        <v>35966.858</v>
      </c>
      <c r="Z89" s="856">
        <v>39041.171999999999</v>
      </c>
      <c r="AA89" s="856">
        <v>38268.152999999998</v>
      </c>
      <c r="AB89" s="540"/>
    </row>
    <row r="90" spans="1:28">
      <c r="A90" s="131"/>
      <c r="B90" s="922" t="s">
        <v>1424</v>
      </c>
      <c r="C90" s="1157">
        <v>1026</v>
      </c>
      <c r="D90" s="857">
        <v>1152</v>
      </c>
      <c r="E90" s="856">
        <v>919.8</v>
      </c>
      <c r="F90" s="856">
        <v>1269</v>
      </c>
      <c r="G90" s="856">
        <v>1047.5999999999999</v>
      </c>
      <c r="H90" s="856">
        <v>761.4</v>
      </c>
      <c r="I90" s="856">
        <v>828</v>
      </c>
      <c r="J90" s="856">
        <v>1094.4000000000001</v>
      </c>
      <c r="K90" s="856">
        <v>865.8</v>
      </c>
      <c r="L90" s="857">
        <v>39.1</v>
      </c>
      <c r="M90" s="857">
        <v>0</v>
      </c>
      <c r="N90" s="856">
        <v>0</v>
      </c>
      <c r="O90" s="856">
        <v>0</v>
      </c>
      <c r="P90" s="856">
        <v>0</v>
      </c>
      <c r="Q90" s="856">
        <v>0</v>
      </c>
      <c r="R90" s="856">
        <v>0</v>
      </c>
      <c r="S90" s="856">
        <v>0</v>
      </c>
      <c r="T90" s="856">
        <v>0</v>
      </c>
      <c r="U90" s="856">
        <v>0</v>
      </c>
      <c r="V90" s="856">
        <v>0</v>
      </c>
      <c r="W90" s="856">
        <v>0</v>
      </c>
      <c r="X90" s="856">
        <v>0</v>
      </c>
      <c r="Y90" s="856">
        <v>0</v>
      </c>
      <c r="Z90" s="856">
        <v>0</v>
      </c>
      <c r="AA90" s="856">
        <v>0</v>
      </c>
      <c r="AB90" s="540"/>
    </row>
    <row r="91" spans="1:28">
      <c r="A91" s="131"/>
      <c r="B91" s="923" t="s">
        <v>866</v>
      </c>
      <c r="C91" s="1157">
        <v>1026</v>
      </c>
      <c r="D91" s="857">
        <v>1152</v>
      </c>
      <c r="E91" s="856">
        <v>919.8</v>
      </c>
      <c r="F91" s="856">
        <v>1269</v>
      </c>
      <c r="G91" s="856">
        <v>1047.5999999999999</v>
      </c>
      <c r="H91" s="856">
        <v>761.4</v>
      </c>
      <c r="I91" s="856">
        <v>828</v>
      </c>
      <c r="J91" s="856">
        <v>1094.4000000000001</v>
      </c>
      <c r="K91" s="856">
        <v>865.8</v>
      </c>
      <c r="L91" s="857">
        <v>39.1</v>
      </c>
      <c r="M91" s="857">
        <v>0</v>
      </c>
      <c r="N91" s="856">
        <v>0</v>
      </c>
      <c r="O91" s="856">
        <v>0</v>
      </c>
      <c r="P91" s="856">
        <v>0</v>
      </c>
      <c r="Q91" s="856">
        <v>0</v>
      </c>
      <c r="R91" s="856">
        <v>0</v>
      </c>
      <c r="S91" s="856">
        <v>0</v>
      </c>
      <c r="T91" s="856">
        <v>0</v>
      </c>
      <c r="U91" s="856">
        <v>0</v>
      </c>
      <c r="V91" s="856">
        <v>0</v>
      </c>
      <c r="W91" s="856">
        <v>0</v>
      </c>
      <c r="X91" s="856">
        <v>0</v>
      </c>
      <c r="Y91" s="856">
        <v>0</v>
      </c>
      <c r="Z91" s="856">
        <v>0</v>
      </c>
      <c r="AA91" s="856">
        <v>0</v>
      </c>
      <c r="AB91" s="540"/>
    </row>
    <row r="92" spans="1:28">
      <c r="A92" s="131"/>
      <c r="B92" s="922" t="s">
        <v>867</v>
      </c>
      <c r="C92" s="1156">
        <v>21959.011999999999</v>
      </c>
      <c r="D92" s="838">
        <v>22956.665000000001</v>
      </c>
      <c r="E92" s="838">
        <v>21416.04</v>
      </c>
      <c r="F92" s="838">
        <v>21929.928</v>
      </c>
      <c r="G92" s="838">
        <v>22487.815999999999</v>
      </c>
      <c r="H92" s="838">
        <v>21899.561000000002</v>
      </c>
      <c r="I92" s="838">
        <v>21730.464</v>
      </c>
      <c r="J92" s="838">
        <v>23145.314999999999</v>
      </c>
      <c r="K92" s="838">
        <v>22458.616999999998</v>
      </c>
      <c r="L92" s="838">
        <v>22736.831999999999</v>
      </c>
      <c r="M92" s="838">
        <v>22399.449000000001</v>
      </c>
      <c r="N92" s="838">
        <v>22135.72</v>
      </c>
      <c r="O92" s="838">
        <v>21496.744999999999</v>
      </c>
      <c r="P92" s="838">
        <v>21869.543000000001</v>
      </c>
      <c r="Q92" s="838">
        <v>22586.451000000001</v>
      </c>
      <c r="R92" s="838">
        <v>14417.338</v>
      </c>
      <c r="S92" s="838">
        <v>19999.236000000001</v>
      </c>
      <c r="T92" s="838">
        <v>21478.652999999998</v>
      </c>
      <c r="U92" s="838">
        <v>20875.901000000002</v>
      </c>
      <c r="V92" s="838">
        <v>21191.579000000002</v>
      </c>
      <c r="W92" s="838">
        <v>20529.249</v>
      </c>
      <c r="X92" s="838">
        <v>21255.134999999998</v>
      </c>
      <c r="Y92" s="856">
        <v>16704.518</v>
      </c>
      <c r="Z92" s="856">
        <v>20535.235000000001</v>
      </c>
      <c r="AA92" s="856">
        <v>20427.702000000001</v>
      </c>
      <c r="AB92" s="540"/>
    </row>
    <row r="93" spans="1:28" s="917" customFormat="1">
      <c r="A93" s="919"/>
      <c r="B93" s="922" t="s">
        <v>1425</v>
      </c>
      <c r="C93" s="1156">
        <v>10486.975</v>
      </c>
      <c r="D93" s="838">
        <v>10192.281999999999</v>
      </c>
      <c r="E93" s="838">
        <v>10476.581</v>
      </c>
      <c r="F93" s="838">
        <v>9424.7440000000006</v>
      </c>
      <c r="G93" s="838">
        <v>12033.602000000001</v>
      </c>
      <c r="H93" s="838">
        <v>11812.852999999999</v>
      </c>
      <c r="I93" s="838">
        <v>11423.929</v>
      </c>
      <c r="J93" s="838">
        <v>11188.489</v>
      </c>
      <c r="K93" s="838">
        <v>10919.982</v>
      </c>
      <c r="L93" s="838">
        <v>9992.2279999999992</v>
      </c>
      <c r="M93" s="838">
        <v>10901.199000000001</v>
      </c>
      <c r="N93" s="838">
        <v>10940.974</v>
      </c>
      <c r="O93" s="838">
        <v>11159.297</v>
      </c>
      <c r="P93" s="838">
        <v>14598.246999999999</v>
      </c>
      <c r="Q93" s="838">
        <v>10379.486000000001</v>
      </c>
      <c r="R93" s="838">
        <v>9614.2890000000007</v>
      </c>
      <c r="S93" s="838">
        <v>10403.808000000001</v>
      </c>
      <c r="T93" s="838">
        <v>9858.7000000000007</v>
      </c>
      <c r="U93" s="838">
        <v>10736.959000000001</v>
      </c>
      <c r="V93" s="838">
        <v>11216.356</v>
      </c>
      <c r="W93" s="838">
        <v>11196.457</v>
      </c>
      <c r="X93" s="838">
        <v>10031.771000000001</v>
      </c>
      <c r="Y93" s="856">
        <v>10604.654</v>
      </c>
      <c r="Z93" s="856">
        <v>10723.284</v>
      </c>
      <c r="AA93" s="856">
        <v>9701.7420000000002</v>
      </c>
      <c r="AB93" s="921"/>
    </row>
    <row r="94" spans="1:28" s="917" customFormat="1">
      <c r="A94" s="919"/>
      <c r="B94" s="922" t="s">
        <v>868</v>
      </c>
      <c r="C94" s="1156" t="s">
        <v>356</v>
      </c>
      <c r="D94" s="838" t="s">
        <v>356</v>
      </c>
      <c r="E94" s="838">
        <v>6358.6989999999996</v>
      </c>
      <c r="F94" s="838">
        <v>6384.8490000000002</v>
      </c>
      <c r="G94" s="838">
        <v>7456.6170000000002</v>
      </c>
      <c r="H94" s="838">
        <v>9335.2819999999992</v>
      </c>
      <c r="I94" s="838">
        <v>10873.727999999999</v>
      </c>
      <c r="J94" s="838">
        <v>11559.571</v>
      </c>
      <c r="K94" s="838">
        <v>11106.035</v>
      </c>
      <c r="L94" s="838">
        <v>8692.7330000000002</v>
      </c>
      <c r="M94" s="838">
        <v>6469.6790000000001</v>
      </c>
      <c r="N94" s="838">
        <v>6202.5720000000001</v>
      </c>
      <c r="O94" s="838">
        <v>7340.1409999999996</v>
      </c>
      <c r="P94" s="838">
        <v>7207.0510000000004</v>
      </c>
      <c r="Q94" s="838">
        <v>7280.0609999999997</v>
      </c>
      <c r="R94" s="838">
        <v>6533.0540000000001</v>
      </c>
      <c r="S94" s="838">
        <v>7650.5839999999998</v>
      </c>
      <c r="T94" s="838">
        <v>7165.72</v>
      </c>
      <c r="U94" s="838">
        <v>7474.3710000000001</v>
      </c>
      <c r="V94" s="838">
        <v>7717.799</v>
      </c>
      <c r="W94" s="838">
        <v>7736.817</v>
      </c>
      <c r="X94" s="838">
        <v>7845.9290000000001</v>
      </c>
      <c r="Y94" s="856">
        <v>8657.6859999999997</v>
      </c>
      <c r="Z94" s="856">
        <v>7782.6530000000002</v>
      </c>
      <c r="AA94" s="856">
        <v>8138.7089999999998</v>
      </c>
      <c r="AB94" s="921"/>
    </row>
    <row r="95" spans="1:28">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8" s="154" customFormat="1" ht="20.149999999999999" customHeight="1">
      <c r="A96" s="560"/>
      <c r="C96" s="1279" t="s">
        <v>1426</v>
      </c>
      <c r="D96" s="1279"/>
      <c r="E96" s="1279"/>
      <c r="F96" s="1279"/>
      <c r="G96" s="1279"/>
      <c r="H96" s="1279"/>
    </row>
    <row r="97" spans="1:8" s="154" customFormat="1" ht="27.65" customHeight="1">
      <c r="A97" s="560"/>
      <c r="C97" s="1413" t="s">
        <v>1427</v>
      </c>
      <c r="D97" s="1413"/>
      <c r="E97" s="1413"/>
      <c r="F97" s="1413"/>
      <c r="G97" s="1413"/>
      <c r="H97" s="1413"/>
    </row>
    <row r="98" spans="1:8" s="154" customFormat="1" ht="15" customHeight="1">
      <c r="A98" s="560"/>
      <c r="C98" s="1279" t="s">
        <v>1428</v>
      </c>
      <c r="D98" s="1279"/>
      <c r="E98" s="1279"/>
      <c r="F98" s="1279"/>
      <c r="G98" s="1279"/>
      <c r="H98" s="1279"/>
    </row>
    <row r="99" spans="1:8" s="154" customFormat="1" ht="15" customHeight="1">
      <c r="A99" s="560"/>
      <c r="C99" s="1279" t="s">
        <v>1429</v>
      </c>
      <c r="D99" s="1279"/>
      <c r="E99" s="1279"/>
      <c r="F99" s="1279"/>
      <c r="G99" s="1279"/>
      <c r="H99" s="1279"/>
    </row>
    <row r="100" spans="1:8" ht="15" customHeight="1">
      <c r="C100" s="64" t="s">
        <v>1430</v>
      </c>
      <c r="D100" s="1010"/>
      <c r="E100" s="1010"/>
      <c r="F100" s="1010"/>
      <c r="G100" s="1010"/>
      <c r="H100" s="1010"/>
    </row>
    <row r="101" spans="1:8" ht="15" customHeight="1">
      <c r="C101" s="1010" t="s">
        <v>1431</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Hessen</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7">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53125" defaultRowHeight="12.5"/>
  <cols>
    <col min="1" max="1" width="4.54296875" style="376" customWidth="1"/>
    <col min="2" max="2" width="45" style="376" customWidth="1"/>
    <col min="3" max="27" width="13.453125" style="376" customWidth="1"/>
    <col min="28" max="16384" width="11.453125" style="376"/>
  </cols>
  <sheetData>
    <row r="1" spans="1:32" ht="13">
      <c r="A1" s="1414" t="s">
        <v>322</v>
      </c>
      <c r="B1" s="1415"/>
    </row>
    <row r="3" spans="1:32" ht="12.75" customHeight="1">
      <c r="A3" s="1416" t="s">
        <v>891</v>
      </c>
      <c r="B3" s="1416"/>
      <c r="C3" s="407" t="s">
        <v>1229</v>
      </c>
      <c r="D3" s="407"/>
      <c r="E3" s="407"/>
      <c r="F3" s="407"/>
      <c r="G3" s="407"/>
      <c r="H3" s="407"/>
      <c r="I3" s="407"/>
      <c r="J3" s="407"/>
      <c r="K3" s="407"/>
    </row>
    <row r="4" spans="1:32" ht="12.75" customHeight="1">
      <c r="A4" s="377"/>
      <c r="B4" s="535"/>
      <c r="C4" s="377"/>
      <c r="D4" s="377"/>
      <c r="E4" s="377"/>
      <c r="F4" s="377"/>
      <c r="G4" s="377"/>
      <c r="H4" s="377"/>
      <c r="I4" s="377"/>
      <c r="J4" s="377"/>
      <c r="K4" s="377"/>
    </row>
    <row r="5" spans="1:32" ht="14.5">
      <c r="A5" s="536"/>
      <c r="B5" s="932"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ht="13">
      <c r="A7" s="399"/>
      <c r="B7" s="499"/>
      <c r="C7" s="1283" t="s">
        <v>434</v>
      </c>
      <c r="D7" s="1283"/>
      <c r="E7" s="1283"/>
      <c r="F7" s="1283"/>
      <c r="G7" s="1283"/>
      <c r="H7" s="1283"/>
      <c r="I7" s="1283" t="s">
        <v>434</v>
      </c>
      <c r="J7" s="1283"/>
      <c r="K7" s="1283"/>
      <c r="L7" s="1283"/>
      <c r="M7" s="1283"/>
      <c r="N7" s="1283"/>
      <c r="O7" s="1283" t="s">
        <v>434</v>
      </c>
      <c r="P7" s="1283"/>
      <c r="Q7" s="1283"/>
      <c r="R7" s="1283"/>
      <c r="S7" s="1283"/>
      <c r="T7" s="1283"/>
      <c r="U7" s="1283" t="s">
        <v>434</v>
      </c>
      <c r="V7" s="1283"/>
      <c r="W7" s="1283"/>
      <c r="X7" s="1283"/>
      <c r="Y7" s="1283"/>
      <c r="Z7" s="1283"/>
      <c r="AA7" s="1283" t="s">
        <v>434</v>
      </c>
      <c r="AB7" s="1283"/>
      <c r="AC7" s="1283"/>
      <c r="AD7" s="1283"/>
      <c r="AE7" s="1283"/>
      <c r="AF7" s="1283"/>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933" t="s">
        <v>827</v>
      </c>
      <c r="C9" s="1156">
        <v>32120.703000000001</v>
      </c>
      <c r="D9" s="838">
        <v>32073.924999999999</v>
      </c>
      <c r="E9" s="838">
        <v>35070.159</v>
      </c>
      <c r="F9" s="838">
        <v>31870.308000000001</v>
      </c>
      <c r="G9" s="838">
        <v>31399.634999999998</v>
      </c>
      <c r="H9" s="838">
        <v>32835.707000000002</v>
      </c>
      <c r="I9" s="838">
        <v>27746.12</v>
      </c>
      <c r="J9" s="838">
        <v>28881.013999999999</v>
      </c>
      <c r="K9" s="838">
        <v>28046.519</v>
      </c>
      <c r="L9" s="838">
        <v>26749.41</v>
      </c>
      <c r="M9" s="838">
        <v>29384.781999999999</v>
      </c>
      <c r="N9" s="838">
        <v>28255.649000000001</v>
      </c>
      <c r="O9" s="838">
        <v>30186.117999999999</v>
      </c>
      <c r="P9" s="838">
        <v>30363.948</v>
      </c>
      <c r="Q9" s="838">
        <v>30347.937999999998</v>
      </c>
      <c r="R9" s="838">
        <v>30075.844000000001</v>
      </c>
      <c r="S9" s="838">
        <v>27409.679</v>
      </c>
      <c r="T9" s="838">
        <v>32800.78</v>
      </c>
      <c r="U9" s="838">
        <v>31229.661</v>
      </c>
      <c r="V9" s="838">
        <v>30695.68</v>
      </c>
      <c r="W9" s="838">
        <v>35862.517</v>
      </c>
      <c r="X9" s="838">
        <v>31615.223999999998</v>
      </c>
      <c r="Y9" s="856">
        <v>29595.116000000002</v>
      </c>
      <c r="Z9" s="856">
        <v>32278.013999999999</v>
      </c>
      <c r="AA9" s="856">
        <v>31273.86</v>
      </c>
    </row>
    <row r="10" spans="1:32">
      <c r="A10" s="131"/>
      <c r="B10" s="934" t="s">
        <v>1394</v>
      </c>
      <c r="C10" s="1156">
        <v>22199.942999999999</v>
      </c>
      <c r="D10" s="838">
        <v>18996.481</v>
      </c>
      <c r="E10" s="838">
        <v>22520.796999999999</v>
      </c>
      <c r="F10" s="838">
        <v>17667.907999999999</v>
      </c>
      <c r="G10" s="838">
        <v>16167.945</v>
      </c>
      <c r="H10" s="838">
        <v>18584.897000000001</v>
      </c>
      <c r="I10" s="838">
        <v>13813.906000000001</v>
      </c>
      <c r="J10" s="838">
        <v>14183.107</v>
      </c>
      <c r="K10" s="838">
        <v>14914.525</v>
      </c>
      <c r="L10" s="838">
        <v>14699.405000000001</v>
      </c>
      <c r="M10" s="838">
        <v>14659.555</v>
      </c>
      <c r="N10" s="838">
        <v>14234.057000000001</v>
      </c>
      <c r="O10" s="838">
        <v>16545.431</v>
      </c>
      <c r="P10" s="838">
        <v>15794.111000000001</v>
      </c>
      <c r="Q10" s="838">
        <v>15028.861999999999</v>
      </c>
      <c r="R10" s="838">
        <v>13857.298000000001</v>
      </c>
      <c r="S10" s="838">
        <v>12322.566999999999</v>
      </c>
      <c r="T10" s="838">
        <v>15653.457</v>
      </c>
      <c r="U10" s="838">
        <v>13803.906000000001</v>
      </c>
      <c r="V10" s="838">
        <v>13414.585999999999</v>
      </c>
      <c r="W10" s="838">
        <v>16033.683999999999</v>
      </c>
      <c r="X10" s="838">
        <v>13346.025</v>
      </c>
      <c r="Y10" s="856">
        <v>12903.657999999999</v>
      </c>
      <c r="Z10" s="856">
        <v>14573.394</v>
      </c>
      <c r="AA10" s="856">
        <v>17671.917000000001</v>
      </c>
    </row>
    <row r="11" spans="1:32">
      <c r="A11" s="131"/>
      <c r="B11" s="935" t="s">
        <v>1395</v>
      </c>
      <c r="C11" s="1156">
        <v>27.399000000000001</v>
      </c>
      <c r="D11" s="838">
        <v>24.2</v>
      </c>
      <c r="E11" s="838">
        <v>18.242999999999999</v>
      </c>
      <c r="F11" s="838">
        <v>13.669</v>
      </c>
      <c r="G11" s="838">
        <v>13.343</v>
      </c>
      <c r="H11" s="838">
        <v>12.618</v>
      </c>
      <c r="I11" s="838">
        <v>12.128</v>
      </c>
      <c r="J11" s="838">
        <v>10.779</v>
      </c>
      <c r="K11" s="838">
        <v>10.416</v>
      </c>
      <c r="L11" s="838">
        <v>10.305</v>
      </c>
      <c r="M11" s="838">
        <v>9.1310000000000002</v>
      </c>
      <c r="N11" s="838">
        <v>8.0719999999999992</v>
      </c>
      <c r="O11" s="838">
        <v>5.1139999999999999</v>
      </c>
      <c r="P11" s="838">
        <v>5.1379999999999999</v>
      </c>
      <c r="Q11" s="838">
        <v>5.7779999999999996</v>
      </c>
      <c r="R11" s="838">
        <v>5.2290000000000001</v>
      </c>
      <c r="S11" s="838">
        <v>4.5439999999999996</v>
      </c>
      <c r="T11" s="838">
        <v>4.6509999999999998</v>
      </c>
      <c r="U11" s="838">
        <v>4.8230000000000004</v>
      </c>
      <c r="V11" s="838">
        <v>5.2560000000000002</v>
      </c>
      <c r="W11" s="838">
        <v>5.1349999999999998</v>
      </c>
      <c r="X11" s="838">
        <v>4.077</v>
      </c>
      <c r="Y11" s="856">
        <v>4.1879999999999997</v>
      </c>
      <c r="Z11" s="856">
        <v>4.7549999999999999</v>
      </c>
      <c r="AA11" s="856">
        <v>3.9510000000000001</v>
      </c>
    </row>
    <row r="12" spans="1:32">
      <c r="A12" s="131"/>
      <c r="B12" s="936" t="s">
        <v>828</v>
      </c>
      <c r="C12" s="1156">
        <v>0</v>
      </c>
      <c r="D12" s="838">
        <v>0</v>
      </c>
      <c r="E12" s="838">
        <v>0</v>
      </c>
      <c r="F12" s="838">
        <v>0</v>
      </c>
      <c r="G12" s="838">
        <v>0</v>
      </c>
      <c r="H12" s="838">
        <v>0</v>
      </c>
      <c r="I12" s="838">
        <v>0</v>
      </c>
      <c r="J12" s="838">
        <v>0</v>
      </c>
      <c r="K12" s="838">
        <v>0</v>
      </c>
      <c r="L12" s="838">
        <v>0</v>
      </c>
      <c r="M12" s="838">
        <v>0</v>
      </c>
      <c r="N12" s="838">
        <v>0</v>
      </c>
      <c r="O12" s="838">
        <v>0</v>
      </c>
      <c r="P12" s="838">
        <v>0</v>
      </c>
      <c r="Q12" s="838">
        <v>0</v>
      </c>
      <c r="R12" s="838">
        <v>0</v>
      </c>
      <c r="S12" s="838">
        <v>0</v>
      </c>
      <c r="T12" s="838">
        <v>0</v>
      </c>
      <c r="U12" s="838">
        <v>0</v>
      </c>
      <c r="V12" s="838">
        <v>0</v>
      </c>
      <c r="W12" s="838">
        <v>0</v>
      </c>
      <c r="X12" s="838">
        <v>0</v>
      </c>
      <c r="Y12" s="856">
        <v>0</v>
      </c>
      <c r="Z12" s="856">
        <v>0</v>
      </c>
      <c r="AA12" s="856">
        <v>0</v>
      </c>
    </row>
    <row r="13" spans="1:32">
      <c r="A13" s="131"/>
      <c r="B13" s="936" t="s">
        <v>829</v>
      </c>
      <c r="C13" s="1156">
        <v>0</v>
      </c>
      <c r="D13" s="838">
        <v>0</v>
      </c>
      <c r="E13" s="838">
        <v>0</v>
      </c>
      <c r="F13" s="838">
        <v>0</v>
      </c>
      <c r="G13" s="838">
        <v>0</v>
      </c>
      <c r="H13" s="838">
        <v>0</v>
      </c>
      <c r="I13" s="838">
        <v>0</v>
      </c>
      <c r="J13" s="838">
        <v>0</v>
      </c>
      <c r="K13" s="838">
        <v>0</v>
      </c>
      <c r="L13" s="838">
        <v>0</v>
      </c>
      <c r="M13" s="838">
        <v>0</v>
      </c>
      <c r="N13" s="838">
        <v>0</v>
      </c>
      <c r="O13" s="838">
        <v>0</v>
      </c>
      <c r="P13" s="838">
        <v>0</v>
      </c>
      <c r="Q13" s="838">
        <v>0</v>
      </c>
      <c r="R13" s="838">
        <v>0</v>
      </c>
      <c r="S13" s="838">
        <v>0</v>
      </c>
      <c r="T13" s="838">
        <v>0</v>
      </c>
      <c r="U13" s="838">
        <v>0</v>
      </c>
      <c r="V13" s="838">
        <v>0</v>
      </c>
      <c r="W13" s="838">
        <v>0</v>
      </c>
      <c r="X13" s="838">
        <v>0</v>
      </c>
      <c r="Y13" s="856">
        <v>0</v>
      </c>
      <c r="Z13" s="856">
        <v>0</v>
      </c>
      <c r="AA13" s="856">
        <v>0</v>
      </c>
    </row>
    <row r="14" spans="1:32">
      <c r="A14" s="131"/>
      <c r="B14" s="936" t="s">
        <v>830</v>
      </c>
      <c r="C14" s="1156">
        <v>22.19</v>
      </c>
      <c r="D14" s="838">
        <v>19.2</v>
      </c>
      <c r="E14" s="838">
        <v>14.64</v>
      </c>
      <c r="F14" s="838">
        <v>13.208</v>
      </c>
      <c r="G14" s="838">
        <v>12.989000000000001</v>
      </c>
      <c r="H14" s="838">
        <v>11.927</v>
      </c>
      <c r="I14" s="838">
        <v>11.512</v>
      </c>
      <c r="J14" s="838">
        <v>10.125999999999999</v>
      </c>
      <c r="K14" s="838">
        <v>9.7539999999999996</v>
      </c>
      <c r="L14" s="838">
        <v>9.6</v>
      </c>
      <c r="M14" s="838">
        <v>8.5</v>
      </c>
      <c r="N14" s="838">
        <v>7.3159999999999998</v>
      </c>
      <c r="O14" s="838">
        <v>4.5039999999999996</v>
      </c>
      <c r="P14" s="838">
        <v>4.5949999999999998</v>
      </c>
      <c r="Q14" s="838">
        <v>4.6920000000000002</v>
      </c>
      <c r="R14" s="838">
        <v>4.4509999999999996</v>
      </c>
      <c r="S14" s="838">
        <v>3.9710000000000001</v>
      </c>
      <c r="T14" s="838">
        <v>4.0709999999999997</v>
      </c>
      <c r="U14" s="838">
        <v>4.327</v>
      </c>
      <c r="V14" s="838">
        <v>4.7519999999999998</v>
      </c>
      <c r="W14" s="838">
        <v>4.6859999999999999</v>
      </c>
      <c r="X14" s="838">
        <v>3.6179999999999999</v>
      </c>
      <c r="Y14" s="856">
        <v>3.677</v>
      </c>
      <c r="Z14" s="856">
        <v>4.367</v>
      </c>
      <c r="AA14" s="856">
        <v>3.6520000000000001</v>
      </c>
    </row>
    <row r="15" spans="1:32">
      <c r="A15" s="131"/>
      <c r="B15" s="936" t="s">
        <v>831</v>
      </c>
      <c r="C15" s="1156">
        <v>5.2089999999999996</v>
      </c>
      <c r="D15" s="838">
        <v>5</v>
      </c>
      <c r="E15" s="838">
        <v>3.6030000000000002</v>
      </c>
      <c r="F15" s="838">
        <v>0.46100000000000002</v>
      </c>
      <c r="G15" s="838">
        <v>0.35399999999999998</v>
      </c>
      <c r="H15" s="838">
        <v>0.69099999999999995</v>
      </c>
      <c r="I15" s="838">
        <v>0.61599999999999999</v>
      </c>
      <c r="J15" s="838">
        <v>0.65300000000000002</v>
      </c>
      <c r="K15" s="838">
        <v>0.66200000000000003</v>
      </c>
      <c r="L15" s="838">
        <v>0.70499999999999996</v>
      </c>
      <c r="M15" s="838">
        <v>0.63100000000000001</v>
      </c>
      <c r="N15" s="838">
        <v>0.75600000000000001</v>
      </c>
      <c r="O15" s="838">
        <v>0.61</v>
      </c>
      <c r="P15" s="838">
        <v>0.54300000000000004</v>
      </c>
      <c r="Q15" s="838">
        <v>1.0860000000000001</v>
      </c>
      <c r="R15" s="838">
        <v>0.77800000000000002</v>
      </c>
      <c r="S15" s="838">
        <v>0.57299999999999995</v>
      </c>
      <c r="T15" s="838">
        <v>0.57999999999999996</v>
      </c>
      <c r="U15" s="838">
        <v>0.496</v>
      </c>
      <c r="V15" s="838">
        <v>0.504</v>
      </c>
      <c r="W15" s="838">
        <v>0.44900000000000001</v>
      </c>
      <c r="X15" s="838">
        <v>0.45900000000000002</v>
      </c>
      <c r="Y15" s="856">
        <v>0.51100000000000001</v>
      </c>
      <c r="Z15" s="856">
        <v>0.38800000000000001</v>
      </c>
      <c r="AA15" s="856">
        <v>0.29899999999999999</v>
      </c>
    </row>
    <row r="16" spans="1:32">
      <c r="A16" s="131"/>
      <c r="B16" s="937" t="s">
        <v>832</v>
      </c>
      <c r="C16" s="1156">
        <v>0</v>
      </c>
      <c r="D16" s="838">
        <v>0</v>
      </c>
      <c r="E16" s="838">
        <v>0</v>
      </c>
      <c r="F16" s="838">
        <v>0</v>
      </c>
      <c r="G16" s="838">
        <v>0</v>
      </c>
      <c r="H16" s="838">
        <v>0</v>
      </c>
      <c r="I16" s="838">
        <v>0</v>
      </c>
      <c r="J16" s="838">
        <v>0</v>
      </c>
      <c r="K16" s="838">
        <v>0</v>
      </c>
      <c r="L16" s="838">
        <v>0</v>
      </c>
      <c r="M16" s="838">
        <v>0</v>
      </c>
      <c r="N16" s="838">
        <v>0</v>
      </c>
      <c r="O16" s="838">
        <v>0</v>
      </c>
      <c r="P16" s="838">
        <v>0</v>
      </c>
      <c r="Q16" s="838">
        <v>0</v>
      </c>
      <c r="R16" s="838">
        <v>0</v>
      </c>
      <c r="S16" s="838">
        <v>0</v>
      </c>
      <c r="T16" s="838">
        <v>0</v>
      </c>
      <c r="U16" s="838">
        <v>0</v>
      </c>
      <c r="V16" s="838">
        <v>0</v>
      </c>
      <c r="W16" s="838">
        <v>0</v>
      </c>
      <c r="X16" s="838">
        <v>0</v>
      </c>
      <c r="Y16" s="856">
        <v>0</v>
      </c>
      <c r="Z16" s="856">
        <v>0</v>
      </c>
      <c r="AA16" s="856">
        <v>0</v>
      </c>
    </row>
    <row r="17" spans="1:27">
      <c r="A17" s="131"/>
      <c r="B17" s="937" t="s">
        <v>833</v>
      </c>
      <c r="C17" s="1156">
        <v>0</v>
      </c>
      <c r="D17" s="838">
        <v>0</v>
      </c>
      <c r="E17" s="838">
        <v>0</v>
      </c>
      <c r="F17" s="838">
        <v>0</v>
      </c>
      <c r="G17" s="838">
        <v>0</v>
      </c>
      <c r="H17" s="838">
        <v>0</v>
      </c>
      <c r="I17" s="838">
        <v>0</v>
      </c>
      <c r="J17" s="838">
        <v>0</v>
      </c>
      <c r="K17" s="838">
        <v>0</v>
      </c>
      <c r="L17" s="838">
        <v>0</v>
      </c>
      <c r="M17" s="838">
        <v>0</v>
      </c>
      <c r="N17" s="838">
        <v>0</v>
      </c>
      <c r="O17" s="838">
        <v>0</v>
      </c>
      <c r="P17" s="838">
        <v>0</v>
      </c>
      <c r="Q17" s="838">
        <v>0</v>
      </c>
      <c r="R17" s="838">
        <v>0</v>
      </c>
      <c r="S17" s="838">
        <v>0</v>
      </c>
      <c r="T17" s="838">
        <v>0</v>
      </c>
      <c r="U17" s="838">
        <v>0</v>
      </c>
      <c r="V17" s="838">
        <v>0</v>
      </c>
      <c r="W17" s="838">
        <v>0</v>
      </c>
      <c r="X17" s="838">
        <v>0</v>
      </c>
      <c r="Y17" s="856">
        <v>0</v>
      </c>
      <c r="Z17" s="856">
        <v>0</v>
      </c>
      <c r="AA17" s="856">
        <v>0</v>
      </c>
    </row>
    <row r="18" spans="1:27">
      <c r="A18" s="131"/>
      <c r="B18" s="937" t="s">
        <v>834</v>
      </c>
      <c r="C18" s="1156">
        <v>5.2089999999999996</v>
      </c>
      <c r="D18" s="838">
        <v>5</v>
      </c>
      <c r="E18" s="838">
        <v>3.6030000000000002</v>
      </c>
      <c r="F18" s="838">
        <v>0.46100000000000002</v>
      </c>
      <c r="G18" s="838">
        <v>0.35399999999999998</v>
      </c>
      <c r="H18" s="838">
        <v>0.69099999999999995</v>
      </c>
      <c r="I18" s="838">
        <v>0.61599999999999999</v>
      </c>
      <c r="J18" s="838">
        <v>0.65300000000000002</v>
      </c>
      <c r="K18" s="838">
        <v>0.66200000000000003</v>
      </c>
      <c r="L18" s="838">
        <v>0.70499999999999996</v>
      </c>
      <c r="M18" s="838">
        <v>0.63100000000000001</v>
      </c>
      <c r="N18" s="838">
        <v>0.75600000000000001</v>
      </c>
      <c r="O18" s="838">
        <v>0.61</v>
      </c>
      <c r="P18" s="838">
        <v>0.54300000000000004</v>
      </c>
      <c r="Q18" s="838">
        <v>1.0860000000000001</v>
      </c>
      <c r="R18" s="838">
        <v>0.77800000000000002</v>
      </c>
      <c r="S18" s="838">
        <v>0.57299999999999995</v>
      </c>
      <c r="T18" s="838">
        <v>0.57999999999999996</v>
      </c>
      <c r="U18" s="838">
        <v>0.496</v>
      </c>
      <c r="V18" s="838">
        <v>0.504</v>
      </c>
      <c r="W18" s="838">
        <v>0.44900000000000001</v>
      </c>
      <c r="X18" s="838">
        <v>0.45900000000000002</v>
      </c>
      <c r="Y18" s="856">
        <v>0.51100000000000001</v>
      </c>
      <c r="Z18" s="856">
        <v>0.38800000000000001</v>
      </c>
      <c r="AA18" s="856">
        <v>0.29899999999999999</v>
      </c>
    </row>
    <row r="19" spans="1:27">
      <c r="A19" s="131"/>
      <c r="B19" s="936" t="s">
        <v>1396</v>
      </c>
      <c r="C19" s="1156">
        <v>0</v>
      </c>
      <c r="D19" s="838">
        <v>0</v>
      </c>
      <c r="E19" s="838">
        <v>0</v>
      </c>
      <c r="F19" s="838">
        <v>0</v>
      </c>
      <c r="G19" s="838">
        <v>0</v>
      </c>
      <c r="H19" s="838">
        <v>0</v>
      </c>
      <c r="I19" s="838">
        <v>0</v>
      </c>
      <c r="J19" s="838">
        <v>0</v>
      </c>
      <c r="K19" s="838">
        <v>0</v>
      </c>
      <c r="L19" s="838">
        <v>0</v>
      </c>
      <c r="M19" s="838">
        <v>0</v>
      </c>
      <c r="N19" s="838">
        <v>0</v>
      </c>
      <c r="O19" s="838">
        <v>0</v>
      </c>
      <c r="P19" s="838">
        <v>0</v>
      </c>
      <c r="Q19" s="838">
        <v>0</v>
      </c>
      <c r="R19" s="838">
        <v>0</v>
      </c>
      <c r="S19" s="838">
        <v>0</v>
      </c>
      <c r="T19" s="838">
        <v>0</v>
      </c>
      <c r="U19" s="838">
        <v>0</v>
      </c>
      <c r="V19" s="838">
        <v>0</v>
      </c>
      <c r="W19" s="838">
        <v>0</v>
      </c>
      <c r="X19" s="838">
        <v>0</v>
      </c>
      <c r="Y19" s="856">
        <v>0</v>
      </c>
      <c r="Z19" s="856">
        <v>0</v>
      </c>
      <c r="AA19" s="856">
        <v>0</v>
      </c>
    </row>
    <row r="20" spans="1:27">
      <c r="A20" s="131"/>
      <c r="B20" s="935" t="s">
        <v>864</v>
      </c>
      <c r="C20" s="1156">
        <v>22172.544000000002</v>
      </c>
      <c r="D20" s="838">
        <v>18972.280999999999</v>
      </c>
      <c r="E20" s="838">
        <v>22502.554</v>
      </c>
      <c r="F20" s="838">
        <v>17654.239000000001</v>
      </c>
      <c r="G20" s="838">
        <v>16154.602000000001</v>
      </c>
      <c r="H20" s="838">
        <v>18572.278999999999</v>
      </c>
      <c r="I20" s="838">
        <v>13801.778</v>
      </c>
      <c r="J20" s="838">
        <v>14172.328</v>
      </c>
      <c r="K20" s="838">
        <v>14904.109</v>
      </c>
      <c r="L20" s="838">
        <v>14689.1</v>
      </c>
      <c r="M20" s="838">
        <v>14650.424000000001</v>
      </c>
      <c r="N20" s="838">
        <v>14225.985000000001</v>
      </c>
      <c r="O20" s="838">
        <v>16540.316999999999</v>
      </c>
      <c r="P20" s="838">
        <v>15788.973</v>
      </c>
      <c r="Q20" s="838">
        <v>15023.084000000001</v>
      </c>
      <c r="R20" s="838">
        <v>13852.069</v>
      </c>
      <c r="S20" s="838">
        <v>12318.022999999999</v>
      </c>
      <c r="T20" s="838">
        <v>15648.806</v>
      </c>
      <c r="U20" s="838">
        <v>13799.083000000001</v>
      </c>
      <c r="V20" s="838">
        <v>13409.33</v>
      </c>
      <c r="W20" s="838">
        <v>16028.549000000001</v>
      </c>
      <c r="X20" s="838">
        <v>13341.948</v>
      </c>
      <c r="Y20" s="856">
        <v>12899.47</v>
      </c>
      <c r="Z20" s="856">
        <v>14568.638999999999</v>
      </c>
      <c r="AA20" s="856">
        <v>17667.966</v>
      </c>
    </row>
    <row r="21" spans="1:27">
      <c r="A21" s="131"/>
      <c r="B21" s="936" t="s">
        <v>835</v>
      </c>
      <c r="C21" s="1156">
        <v>0</v>
      </c>
      <c r="D21" s="838">
        <v>0</v>
      </c>
      <c r="E21" s="838">
        <v>0</v>
      </c>
      <c r="F21" s="838">
        <v>0</v>
      </c>
      <c r="G21" s="838">
        <v>0</v>
      </c>
      <c r="H21" s="838">
        <v>0</v>
      </c>
      <c r="I21" s="838">
        <v>0</v>
      </c>
      <c r="J21" s="838">
        <v>0</v>
      </c>
      <c r="K21" s="838">
        <v>0</v>
      </c>
      <c r="L21" s="838">
        <v>0</v>
      </c>
      <c r="M21" s="838">
        <v>0</v>
      </c>
      <c r="N21" s="838">
        <v>0</v>
      </c>
      <c r="O21" s="838">
        <v>0</v>
      </c>
      <c r="P21" s="838">
        <v>0</v>
      </c>
      <c r="Q21" s="838">
        <v>0</v>
      </c>
      <c r="R21" s="838">
        <v>0</v>
      </c>
      <c r="S21" s="838">
        <v>0</v>
      </c>
      <c r="T21" s="838">
        <v>0</v>
      </c>
      <c r="U21" s="838">
        <v>0</v>
      </c>
      <c r="V21" s="838">
        <v>0</v>
      </c>
      <c r="W21" s="838">
        <v>0</v>
      </c>
      <c r="X21" s="838">
        <v>0</v>
      </c>
      <c r="Y21" s="856">
        <v>0</v>
      </c>
      <c r="Z21" s="856">
        <v>0</v>
      </c>
      <c r="AA21" s="856">
        <v>0</v>
      </c>
    </row>
    <row r="22" spans="1:27">
      <c r="A22" s="131"/>
      <c r="B22" s="936" t="s">
        <v>1397</v>
      </c>
      <c r="C22" s="1156">
        <v>22172.544000000002</v>
      </c>
      <c r="D22" s="838">
        <v>18972.280999999999</v>
      </c>
      <c r="E22" s="838">
        <v>22502.554</v>
      </c>
      <c r="F22" s="838">
        <v>17654.239000000001</v>
      </c>
      <c r="G22" s="838">
        <v>16154.602000000001</v>
      </c>
      <c r="H22" s="838">
        <v>18572.278999999999</v>
      </c>
      <c r="I22" s="838">
        <v>13801.778</v>
      </c>
      <c r="J22" s="838">
        <v>14172.328</v>
      </c>
      <c r="K22" s="838">
        <v>14904.109</v>
      </c>
      <c r="L22" s="838">
        <v>14689.1</v>
      </c>
      <c r="M22" s="838">
        <v>14650.424000000001</v>
      </c>
      <c r="N22" s="838">
        <v>14225.985000000001</v>
      </c>
      <c r="O22" s="838">
        <v>16540.316999999999</v>
      </c>
      <c r="P22" s="838">
        <v>15788.973</v>
      </c>
      <c r="Q22" s="838">
        <v>15023.084000000001</v>
      </c>
      <c r="R22" s="838">
        <v>13852.069</v>
      </c>
      <c r="S22" s="838">
        <v>12318.022999999999</v>
      </c>
      <c r="T22" s="838">
        <v>15648.806</v>
      </c>
      <c r="U22" s="838">
        <v>13799.083000000001</v>
      </c>
      <c r="V22" s="838">
        <v>13409.33</v>
      </c>
      <c r="W22" s="838">
        <v>16028.549000000001</v>
      </c>
      <c r="X22" s="838">
        <v>13341.948</v>
      </c>
      <c r="Y22" s="856">
        <v>12899.47</v>
      </c>
      <c r="Z22" s="856">
        <v>14568.638999999999</v>
      </c>
      <c r="AA22" s="856">
        <v>17667.966</v>
      </c>
    </row>
    <row r="23" spans="1:27">
      <c r="A23" s="131"/>
      <c r="B23" s="937" t="s">
        <v>836</v>
      </c>
      <c r="C23" s="1157">
        <v>21998.557000000001</v>
      </c>
      <c r="D23" s="838">
        <v>18824.542000000001</v>
      </c>
      <c r="E23" s="838">
        <v>22401.550999999999</v>
      </c>
      <c r="F23" s="838">
        <v>17602.991000000002</v>
      </c>
      <c r="G23" s="838">
        <v>16101.411</v>
      </c>
      <c r="H23" s="856">
        <v>18491.501</v>
      </c>
      <c r="I23" s="856">
        <v>13665.38</v>
      </c>
      <c r="J23" s="856">
        <v>14078.681</v>
      </c>
      <c r="K23" s="838">
        <v>14896.609</v>
      </c>
      <c r="L23" s="838">
        <v>14643.1</v>
      </c>
      <c r="M23" s="838">
        <v>14356.459000000001</v>
      </c>
      <c r="N23" s="838">
        <v>13907.196</v>
      </c>
      <c r="O23" s="838">
        <v>16402.759999999998</v>
      </c>
      <c r="P23" s="838">
        <v>15633.487999999999</v>
      </c>
      <c r="Q23" s="838">
        <v>14930.114</v>
      </c>
      <c r="R23" s="838">
        <v>13774.495000000001</v>
      </c>
      <c r="S23" s="838">
        <v>12222.105</v>
      </c>
      <c r="T23" s="838">
        <v>15584.906000000001</v>
      </c>
      <c r="U23" s="838">
        <v>13692.615</v>
      </c>
      <c r="V23" s="838">
        <v>13331.566999999999</v>
      </c>
      <c r="W23" s="838">
        <v>15958.288</v>
      </c>
      <c r="X23" s="838">
        <v>13205.084000000001</v>
      </c>
      <c r="Y23" s="856">
        <v>12762.793</v>
      </c>
      <c r="Z23" s="856">
        <v>14452.331</v>
      </c>
      <c r="AA23" s="856">
        <v>17570.866000000002</v>
      </c>
    </row>
    <row r="24" spans="1:27">
      <c r="A24" s="131"/>
      <c r="B24" s="938" t="s">
        <v>837</v>
      </c>
      <c r="C24" s="1157">
        <v>0</v>
      </c>
      <c r="D24" s="838">
        <v>7423.4589999999998</v>
      </c>
      <c r="E24" s="838">
        <v>9938.3649999999998</v>
      </c>
      <c r="F24" s="838">
        <v>8018.4369999999999</v>
      </c>
      <c r="G24" s="838">
        <v>7289.5540000000001</v>
      </c>
      <c r="H24" s="856">
        <v>6960.9809999999998</v>
      </c>
      <c r="I24" s="856">
        <v>5511.8739999999998</v>
      </c>
      <c r="J24" s="856">
        <v>6678.3890000000001</v>
      </c>
      <c r="K24" s="838">
        <v>6817.1610000000001</v>
      </c>
      <c r="L24" s="838">
        <v>10293.11</v>
      </c>
      <c r="M24" s="838">
        <v>10378.654</v>
      </c>
      <c r="N24" s="838">
        <v>9639.43</v>
      </c>
      <c r="O24" s="838">
        <v>10449.177</v>
      </c>
      <c r="P24" s="838">
        <v>8957.982</v>
      </c>
      <c r="Q24" s="838">
        <v>8934.7450000000008</v>
      </c>
      <c r="R24" s="838">
        <v>7788.3370000000004</v>
      </c>
      <c r="S24" s="838">
        <v>7713.942</v>
      </c>
      <c r="T24" s="838">
        <v>9945.9429999999993</v>
      </c>
      <c r="U24" s="838">
        <v>7307.7020000000002</v>
      </c>
      <c r="V24" s="838">
        <v>6989.8980000000001</v>
      </c>
      <c r="W24" s="838">
        <v>9838.8250000000007</v>
      </c>
      <c r="X24" s="838">
        <v>7386.9279999999999</v>
      </c>
      <c r="Y24" s="856">
        <v>7129.7219999999998</v>
      </c>
      <c r="Z24" s="856">
        <v>8186.0630000000001</v>
      </c>
      <c r="AA24" s="856">
        <v>8406.9670000000006</v>
      </c>
    </row>
    <row r="25" spans="1:27" ht="25.5" customHeight="1">
      <c r="A25" s="546"/>
      <c r="B25" s="939" t="s">
        <v>838</v>
      </c>
      <c r="C25" s="1157">
        <v>21828.718000000001</v>
      </c>
      <c r="D25" s="838">
        <v>11042.17</v>
      </c>
      <c r="E25" s="838">
        <v>12126.009</v>
      </c>
      <c r="F25" s="838">
        <v>9296.8220000000001</v>
      </c>
      <c r="G25" s="838">
        <v>8513.0669999999991</v>
      </c>
      <c r="H25" s="856">
        <v>11195.346</v>
      </c>
      <c r="I25" s="856">
        <v>7903.9110000000001</v>
      </c>
      <c r="J25" s="856">
        <v>7141.027</v>
      </c>
      <c r="K25" s="838">
        <v>7848.982</v>
      </c>
      <c r="L25" s="838">
        <v>4083.7170000000001</v>
      </c>
      <c r="M25" s="838">
        <v>3669.2220000000002</v>
      </c>
      <c r="N25" s="838">
        <v>3985.6529999999998</v>
      </c>
      <c r="O25" s="838">
        <v>5483.0360000000001</v>
      </c>
      <c r="P25" s="838">
        <v>6163.7550000000001</v>
      </c>
      <c r="Q25" s="838">
        <v>5402.201</v>
      </c>
      <c r="R25" s="838">
        <v>5517.2690000000002</v>
      </c>
      <c r="S25" s="838">
        <v>4024.5120000000002</v>
      </c>
      <c r="T25" s="838">
        <v>5188.9549999999999</v>
      </c>
      <c r="U25" s="838">
        <v>5772.7719999999999</v>
      </c>
      <c r="V25" s="838">
        <v>5726.3959999999997</v>
      </c>
      <c r="W25" s="838">
        <v>5497.4170000000004</v>
      </c>
      <c r="X25" s="838">
        <v>5186.5640000000003</v>
      </c>
      <c r="Y25" s="856">
        <v>5038.1989999999996</v>
      </c>
      <c r="Z25" s="856">
        <v>5684.433</v>
      </c>
      <c r="AA25" s="856">
        <v>8685.2459999999992</v>
      </c>
    </row>
    <row r="26" spans="1:27">
      <c r="A26" s="131"/>
      <c r="B26" s="938" t="s">
        <v>839</v>
      </c>
      <c r="C26" s="1157">
        <v>0</v>
      </c>
      <c r="D26" s="838">
        <v>0</v>
      </c>
      <c r="E26" s="838">
        <v>0</v>
      </c>
      <c r="F26" s="838">
        <v>0</v>
      </c>
      <c r="G26" s="838">
        <v>0</v>
      </c>
      <c r="H26" s="856">
        <v>0</v>
      </c>
      <c r="I26" s="856">
        <v>0</v>
      </c>
      <c r="J26" s="856">
        <v>0</v>
      </c>
      <c r="K26" s="838">
        <v>0</v>
      </c>
      <c r="L26" s="838">
        <v>0</v>
      </c>
      <c r="M26" s="838">
        <v>0</v>
      </c>
      <c r="N26" s="838">
        <v>0</v>
      </c>
      <c r="O26" s="838">
        <v>0</v>
      </c>
      <c r="P26" s="838">
        <v>0</v>
      </c>
      <c r="Q26" s="838">
        <v>0</v>
      </c>
      <c r="R26" s="838">
        <v>0</v>
      </c>
      <c r="S26" s="838">
        <v>0</v>
      </c>
      <c r="T26" s="838">
        <v>0</v>
      </c>
      <c r="U26" s="838">
        <v>0</v>
      </c>
      <c r="V26" s="838">
        <v>0</v>
      </c>
      <c r="W26" s="838">
        <v>0</v>
      </c>
      <c r="X26" s="838">
        <v>0</v>
      </c>
      <c r="Y26" s="856">
        <v>0</v>
      </c>
      <c r="Z26" s="856">
        <v>0</v>
      </c>
      <c r="AA26" s="856">
        <v>0</v>
      </c>
    </row>
    <row r="27" spans="1:27" ht="25.5" customHeight="1">
      <c r="A27" s="131"/>
      <c r="B27" s="939" t="s">
        <v>840</v>
      </c>
      <c r="C27" s="1156" t="s">
        <v>356</v>
      </c>
      <c r="D27" s="838" t="s">
        <v>356</v>
      </c>
      <c r="E27" s="838" t="s">
        <v>356</v>
      </c>
      <c r="F27" s="838" t="s">
        <v>356</v>
      </c>
      <c r="G27" s="838" t="s">
        <v>356</v>
      </c>
      <c r="H27" s="838" t="s">
        <v>356</v>
      </c>
      <c r="I27" s="838" t="s">
        <v>356</v>
      </c>
      <c r="J27" s="838" t="s">
        <v>356</v>
      </c>
      <c r="K27" s="838" t="s">
        <v>356</v>
      </c>
      <c r="L27" s="838" t="s">
        <v>356</v>
      </c>
      <c r="M27" s="838" t="s">
        <v>356</v>
      </c>
      <c r="N27" s="838" t="s">
        <v>356</v>
      </c>
      <c r="O27" s="838" t="s">
        <v>356</v>
      </c>
      <c r="P27" s="838" t="s">
        <v>356</v>
      </c>
      <c r="Q27" s="838" t="s">
        <v>356</v>
      </c>
      <c r="R27" s="838" t="s">
        <v>356</v>
      </c>
      <c r="S27" s="838" t="s">
        <v>356</v>
      </c>
      <c r="T27" s="838" t="s">
        <v>356</v>
      </c>
      <c r="U27" s="838" t="s">
        <v>356</v>
      </c>
      <c r="V27" s="838" t="s">
        <v>356</v>
      </c>
      <c r="W27" s="838" t="s">
        <v>356</v>
      </c>
      <c r="X27" s="838" t="s">
        <v>356</v>
      </c>
      <c r="Y27" s="856" t="s">
        <v>356</v>
      </c>
      <c r="Z27" s="856" t="s">
        <v>356</v>
      </c>
      <c r="AA27" s="856" t="s">
        <v>356</v>
      </c>
    </row>
    <row r="28" spans="1:27">
      <c r="A28" s="131"/>
      <c r="B28" s="938" t="s">
        <v>841</v>
      </c>
      <c r="C28" s="1156" t="s">
        <v>356</v>
      </c>
      <c r="D28" s="838" t="s">
        <v>356</v>
      </c>
      <c r="E28" s="838" t="s">
        <v>356</v>
      </c>
      <c r="F28" s="838" t="s">
        <v>356</v>
      </c>
      <c r="G28" s="838" t="s">
        <v>356</v>
      </c>
      <c r="H28" s="838" t="s">
        <v>356</v>
      </c>
      <c r="I28" s="838" t="s">
        <v>356</v>
      </c>
      <c r="J28" s="838" t="s">
        <v>356</v>
      </c>
      <c r="K28" s="838" t="s">
        <v>356</v>
      </c>
      <c r="L28" s="838" t="s">
        <v>356</v>
      </c>
      <c r="M28" s="838" t="s">
        <v>356</v>
      </c>
      <c r="N28" s="838" t="s">
        <v>356</v>
      </c>
      <c r="O28" s="838" t="s">
        <v>356</v>
      </c>
      <c r="P28" s="838" t="s">
        <v>356</v>
      </c>
      <c r="Q28" s="838" t="s">
        <v>356</v>
      </c>
      <c r="R28" s="838" t="s">
        <v>356</v>
      </c>
      <c r="S28" s="838" t="s">
        <v>356</v>
      </c>
      <c r="T28" s="838" t="s">
        <v>356</v>
      </c>
      <c r="U28" s="838" t="s">
        <v>356</v>
      </c>
      <c r="V28" s="838" t="s">
        <v>356</v>
      </c>
      <c r="W28" s="838" t="s">
        <v>356</v>
      </c>
      <c r="X28" s="838" t="s">
        <v>356</v>
      </c>
      <c r="Y28" s="856" t="s">
        <v>356</v>
      </c>
      <c r="Z28" s="856" t="s">
        <v>356</v>
      </c>
      <c r="AA28" s="856" t="s">
        <v>356</v>
      </c>
    </row>
    <row r="29" spans="1:27">
      <c r="A29" s="131"/>
      <c r="B29" s="937" t="s">
        <v>842</v>
      </c>
      <c r="C29" s="1156">
        <v>173.98699999999999</v>
      </c>
      <c r="D29" s="838">
        <v>147.739</v>
      </c>
      <c r="E29" s="838">
        <v>101.003</v>
      </c>
      <c r="F29" s="838">
        <v>51.247999999999998</v>
      </c>
      <c r="G29" s="838">
        <v>53.191000000000003</v>
      </c>
      <c r="H29" s="838">
        <v>80.778000000000006</v>
      </c>
      <c r="I29" s="838">
        <v>136.398</v>
      </c>
      <c r="J29" s="838">
        <v>93.647000000000006</v>
      </c>
      <c r="K29" s="838">
        <v>7.5</v>
      </c>
      <c r="L29" s="838">
        <v>46</v>
      </c>
      <c r="M29" s="838">
        <v>293.96499999999997</v>
      </c>
      <c r="N29" s="838">
        <v>318.78899999999999</v>
      </c>
      <c r="O29" s="838">
        <v>137.55699999999999</v>
      </c>
      <c r="P29" s="838">
        <v>155.48500000000001</v>
      </c>
      <c r="Q29" s="838">
        <v>92.97</v>
      </c>
      <c r="R29" s="838">
        <v>77.573999999999998</v>
      </c>
      <c r="S29" s="838">
        <v>95.918000000000006</v>
      </c>
      <c r="T29" s="838">
        <v>63.9</v>
      </c>
      <c r="U29" s="838">
        <v>106.468</v>
      </c>
      <c r="V29" s="838">
        <v>77.763000000000005</v>
      </c>
      <c r="W29" s="838">
        <v>70.260999999999996</v>
      </c>
      <c r="X29" s="838">
        <v>136.864</v>
      </c>
      <c r="Y29" s="856">
        <v>136.67699999999999</v>
      </c>
      <c r="Z29" s="856">
        <v>116.30800000000001</v>
      </c>
      <c r="AA29" s="856">
        <v>97.1</v>
      </c>
    </row>
    <row r="30" spans="1:27">
      <c r="A30" s="131"/>
      <c r="B30" s="938" t="s">
        <v>1398</v>
      </c>
      <c r="C30" s="1156" t="s">
        <v>356</v>
      </c>
      <c r="D30" s="838" t="s">
        <v>356</v>
      </c>
      <c r="E30" s="838" t="s">
        <v>356</v>
      </c>
      <c r="F30" s="838" t="s">
        <v>356</v>
      </c>
      <c r="G30" s="838" t="s">
        <v>356</v>
      </c>
      <c r="H30" s="838" t="s">
        <v>356</v>
      </c>
      <c r="I30" s="838" t="s">
        <v>356</v>
      </c>
      <c r="J30" s="838" t="s">
        <v>356</v>
      </c>
      <c r="K30" s="838" t="s">
        <v>356</v>
      </c>
      <c r="L30" s="838" t="s">
        <v>356</v>
      </c>
      <c r="M30" s="838" t="s">
        <v>356</v>
      </c>
      <c r="N30" s="838" t="s">
        <v>356</v>
      </c>
      <c r="O30" s="838" t="s">
        <v>356</v>
      </c>
      <c r="P30" s="838" t="s">
        <v>356</v>
      </c>
      <c r="Q30" s="838" t="s">
        <v>356</v>
      </c>
      <c r="R30" s="838" t="s">
        <v>356</v>
      </c>
      <c r="S30" s="838" t="s">
        <v>356</v>
      </c>
      <c r="T30" s="838" t="s">
        <v>356</v>
      </c>
      <c r="U30" s="838" t="s">
        <v>356</v>
      </c>
      <c r="V30" s="838" t="s">
        <v>356</v>
      </c>
      <c r="W30" s="838" t="s">
        <v>356</v>
      </c>
      <c r="X30" s="838" t="s">
        <v>356</v>
      </c>
      <c r="Y30" s="856" t="s">
        <v>356</v>
      </c>
      <c r="Z30" s="856" t="s">
        <v>356</v>
      </c>
      <c r="AA30" s="856" t="s">
        <v>356</v>
      </c>
    </row>
    <row r="31" spans="1:27">
      <c r="A31" s="131"/>
      <c r="B31" s="938" t="s">
        <v>1399</v>
      </c>
      <c r="C31" s="1156">
        <v>0</v>
      </c>
      <c r="D31" s="838">
        <v>0</v>
      </c>
      <c r="E31" s="838">
        <v>0</v>
      </c>
      <c r="F31" s="838">
        <v>0</v>
      </c>
      <c r="G31" s="838">
        <v>0</v>
      </c>
      <c r="H31" s="838">
        <v>0</v>
      </c>
      <c r="I31" s="838">
        <v>0</v>
      </c>
      <c r="J31" s="838">
        <v>0</v>
      </c>
      <c r="K31" s="838">
        <v>0</v>
      </c>
      <c r="L31" s="838">
        <v>0</v>
      </c>
      <c r="M31" s="838">
        <v>0</v>
      </c>
      <c r="N31" s="838">
        <v>0</v>
      </c>
      <c r="O31" s="838">
        <v>0</v>
      </c>
      <c r="P31" s="838">
        <v>0</v>
      </c>
      <c r="Q31" s="838">
        <v>0</v>
      </c>
      <c r="R31" s="838">
        <v>0</v>
      </c>
      <c r="S31" s="838">
        <v>0</v>
      </c>
      <c r="T31" s="838">
        <v>0</v>
      </c>
      <c r="U31" s="838">
        <v>0</v>
      </c>
      <c r="V31" s="838">
        <v>0</v>
      </c>
      <c r="W31" s="838">
        <v>0</v>
      </c>
      <c r="X31" s="838">
        <v>0</v>
      </c>
      <c r="Y31" s="856">
        <v>0</v>
      </c>
      <c r="Z31" s="856">
        <v>0</v>
      </c>
      <c r="AA31" s="856">
        <v>0</v>
      </c>
    </row>
    <row r="32" spans="1:27">
      <c r="A32" s="131"/>
      <c r="B32" s="938" t="s">
        <v>843</v>
      </c>
      <c r="C32" s="1156">
        <v>0</v>
      </c>
      <c r="D32" s="838">
        <v>0</v>
      </c>
      <c r="E32" s="838">
        <v>0</v>
      </c>
      <c r="F32" s="838">
        <v>0</v>
      </c>
      <c r="G32" s="838">
        <v>0</v>
      </c>
      <c r="H32" s="838">
        <v>0</v>
      </c>
      <c r="I32" s="838">
        <v>0</v>
      </c>
      <c r="J32" s="838">
        <v>0</v>
      </c>
      <c r="K32" s="838">
        <v>0</v>
      </c>
      <c r="L32" s="838">
        <v>0</v>
      </c>
      <c r="M32" s="838">
        <v>0</v>
      </c>
      <c r="N32" s="838">
        <v>0</v>
      </c>
      <c r="O32" s="838">
        <v>0</v>
      </c>
      <c r="P32" s="838">
        <v>0</v>
      </c>
      <c r="Q32" s="838">
        <v>0</v>
      </c>
      <c r="R32" s="838">
        <v>0</v>
      </c>
      <c r="S32" s="838">
        <v>0</v>
      </c>
      <c r="T32" s="838">
        <v>0</v>
      </c>
      <c r="U32" s="838">
        <v>0</v>
      </c>
      <c r="V32" s="838">
        <v>0</v>
      </c>
      <c r="W32" s="838">
        <v>0</v>
      </c>
      <c r="X32" s="838">
        <v>0</v>
      </c>
      <c r="Y32" s="856">
        <v>0</v>
      </c>
      <c r="Z32" s="856">
        <v>0</v>
      </c>
      <c r="AA32" s="856">
        <v>0</v>
      </c>
    </row>
    <row r="33" spans="1:27">
      <c r="A33" s="131"/>
      <c r="B33" s="938" t="s">
        <v>844</v>
      </c>
      <c r="C33" s="1156">
        <v>142.61000000000001</v>
      </c>
      <c r="D33" s="838">
        <v>125.18</v>
      </c>
      <c r="E33" s="838">
        <v>78.48</v>
      </c>
      <c r="F33" s="838">
        <v>36.65</v>
      </c>
      <c r="G33" s="838">
        <v>32.024999999999999</v>
      </c>
      <c r="H33" s="838">
        <v>59.274999999999999</v>
      </c>
      <c r="I33" s="838">
        <v>112.36499999999999</v>
      </c>
      <c r="J33" s="838">
        <v>74.2</v>
      </c>
      <c r="K33" s="838">
        <v>7.5</v>
      </c>
      <c r="L33" s="838">
        <v>46</v>
      </c>
      <c r="M33" s="838">
        <v>69.055000000000007</v>
      </c>
      <c r="N33" s="838">
        <v>26.225999999999999</v>
      </c>
      <c r="O33" s="838">
        <v>67.7</v>
      </c>
      <c r="P33" s="838">
        <v>65.873000000000005</v>
      </c>
      <c r="Q33" s="838">
        <v>59.225000000000001</v>
      </c>
      <c r="R33" s="838">
        <v>22.774000000000001</v>
      </c>
      <c r="S33" s="838">
        <v>31.518000000000001</v>
      </c>
      <c r="T33" s="838">
        <v>5.5</v>
      </c>
      <c r="U33" s="838">
        <v>38.067999999999998</v>
      </c>
      <c r="V33" s="838">
        <v>8.1630000000000003</v>
      </c>
      <c r="W33" s="838">
        <v>16.260999999999999</v>
      </c>
      <c r="X33" s="838">
        <v>32.863999999999997</v>
      </c>
      <c r="Y33" s="856">
        <v>31.876999999999999</v>
      </c>
      <c r="Z33" s="856">
        <v>27.507999999999999</v>
      </c>
      <c r="AA33" s="856">
        <v>14.3</v>
      </c>
    </row>
    <row r="34" spans="1:27" ht="25.5" customHeight="1">
      <c r="A34" s="131"/>
      <c r="B34" s="939" t="s">
        <v>845</v>
      </c>
      <c r="C34" s="1156" t="s">
        <v>356</v>
      </c>
      <c r="D34" s="838">
        <v>0</v>
      </c>
      <c r="E34" s="838">
        <v>0</v>
      </c>
      <c r="F34" s="838">
        <v>0</v>
      </c>
      <c r="G34" s="838">
        <v>0</v>
      </c>
      <c r="H34" s="838">
        <v>0</v>
      </c>
      <c r="I34" s="838">
        <v>0</v>
      </c>
      <c r="J34" s="838">
        <v>0</v>
      </c>
      <c r="K34" s="838">
        <v>0</v>
      </c>
      <c r="L34" s="838">
        <v>0</v>
      </c>
      <c r="M34" s="838">
        <v>0</v>
      </c>
      <c r="N34" s="838" t="s">
        <v>356</v>
      </c>
      <c r="O34" s="838">
        <v>0</v>
      </c>
      <c r="P34" s="838">
        <v>0</v>
      </c>
      <c r="Q34" s="838">
        <v>0</v>
      </c>
      <c r="R34" s="838">
        <v>0</v>
      </c>
      <c r="S34" s="838">
        <v>0</v>
      </c>
      <c r="T34" s="838">
        <v>0</v>
      </c>
      <c r="U34" s="838">
        <v>0</v>
      </c>
      <c r="V34" s="838">
        <v>0</v>
      </c>
      <c r="W34" s="838">
        <v>0</v>
      </c>
      <c r="X34" s="838">
        <v>0</v>
      </c>
      <c r="Y34" s="856">
        <v>0</v>
      </c>
      <c r="Z34" s="856">
        <v>0</v>
      </c>
      <c r="AA34" s="856">
        <v>0</v>
      </c>
    </row>
    <row r="35" spans="1:27">
      <c r="A35" s="131"/>
      <c r="B35" s="938" t="s">
        <v>846</v>
      </c>
      <c r="C35" s="1156" t="s">
        <v>356</v>
      </c>
      <c r="D35" s="838" t="s">
        <v>356</v>
      </c>
      <c r="E35" s="838" t="s">
        <v>356</v>
      </c>
      <c r="F35" s="838" t="s">
        <v>356</v>
      </c>
      <c r="G35" s="838" t="s">
        <v>356</v>
      </c>
      <c r="H35" s="838" t="s">
        <v>356</v>
      </c>
      <c r="I35" s="838" t="s">
        <v>356</v>
      </c>
      <c r="J35" s="838" t="s">
        <v>356</v>
      </c>
      <c r="K35" s="838" t="s">
        <v>356</v>
      </c>
      <c r="L35" s="838" t="s">
        <v>356</v>
      </c>
      <c r="M35" s="838" t="s">
        <v>356</v>
      </c>
      <c r="N35" s="838" t="s">
        <v>356</v>
      </c>
      <c r="O35" s="838" t="s">
        <v>356</v>
      </c>
      <c r="P35" s="838" t="s">
        <v>356</v>
      </c>
      <c r="Q35" s="838" t="s">
        <v>356</v>
      </c>
      <c r="R35" s="838" t="s">
        <v>356</v>
      </c>
      <c r="S35" s="838" t="s">
        <v>356</v>
      </c>
      <c r="T35" s="838" t="s">
        <v>356</v>
      </c>
      <c r="U35" s="838" t="s">
        <v>356</v>
      </c>
      <c r="V35" s="838" t="s">
        <v>356</v>
      </c>
      <c r="W35" s="838" t="s">
        <v>356</v>
      </c>
      <c r="X35" s="838" t="s">
        <v>356</v>
      </c>
      <c r="Y35" s="856" t="s">
        <v>356</v>
      </c>
      <c r="Z35" s="856" t="s">
        <v>356</v>
      </c>
      <c r="AA35" s="856" t="s">
        <v>356</v>
      </c>
    </row>
    <row r="36" spans="1:27">
      <c r="A36" s="131"/>
      <c r="B36" s="934" t="s">
        <v>1400</v>
      </c>
      <c r="C36" s="1156">
        <v>9920.76</v>
      </c>
      <c r="D36" s="838">
        <v>13077.444</v>
      </c>
      <c r="E36" s="838">
        <v>12549.361999999999</v>
      </c>
      <c r="F36" s="838">
        <v>14202.4</v>
      </c>
      <c r="G36" s="838">
        <v>15231.69</v>
      </c>
      <c r="H36" s="838">
        <v>14250.81</v>
      </c>
      <c r="I36" s="838">
        <v>13932.214</v>
      </c>
      <c r="J36" s="838">
        <v>14697.906999999999</v>
      </c>
      <c r="K36" s="838">
        <v>13131.994000000001</v>
      </c>
      <c r="L36" s="838">
        <v>12050.004999999999</v>
      </c>
      <c r="M36" s="838">
        <v>14725.227000000001</v>
      </c>
      <c r="N36" s="838">
        <v>14021.592000000001</v>
      </c>
      <c r="O36" s="838">
        <v>13640.687</v>
      </c>
      <c r="P36" s="838">
        <v>14569.837</v>
      </c>
      <c r="Q36" s="838">
        <v>15319.075999999999</v>
      </c>
      <c r="R36" s="838">
        <v>16218.546</v>
      </c>
      <c r="S36" s="838">
        <v>15087.111999999999</v>
      </c>
      <c r="T36" s="838">
        <v>17147.323</v>
      </c>
      <c r="U36" s="838">
        <v>17425.755000000001</v>
      </c>
      <c r="V36" s="838">
        <v>17281.094000000001</v>
      </c>
      <c r="W36" s="838">
        <v>19828.832999999999</v>
      </c>
      <c r="X36" s="838">
        <v>18269.199000000001</v>
      </c>
      <c r="Y36" s="856">
        <v>16691.457999999999</v>
      </c>
      <c r="Z36" s="856">
        <v>17704.62</v>
      </c>
      <c r="AA36" s="856">
        <v>13601.942999999999</v>
      </c>
    </row>
    <row r="37" spans="1:27">
      <c r="A37" s="131"/>
      <c r="B37" s="935" t="s">
        <v>1401</v>
      </c>
      <c r="C37" s="1157">
        <v>9325.4349999999995</v>
      </c>
      <c r="D37" s="838">
        <v>12326.200999999999</v>
      </c>
      <c r="E37" s="838">
        <v>11964.45</v>
      </c>
      <c r="F37" s="838">
        <v>13563.58</v>
      </c>
      <c r="G37" s="838">
        <v>14569.948</v>
      </c>
      <c r="H37" s="856">
        <v>13543.967000000001</v>
      </c>
      <c r="I37" s="856">
        <v>13285.196</v>
      </c>
      <c r="J37" s="856">
        <v>14033.223</v>
      </c>
      <c r="K37" s="838">
        <v>12508.843000000001</v>
      </c>
      <c r="L37" s="838">
        <v>11331.34</v>
      </c>
      <c r="M37" s="838">
        <v>14041.067999999999</v>
      </c>
      <c r="N37" s="838">
        <v>13326.5</v>
      </c>
      <c r="O37" s="838">
        <v>12600.967000000001</v>
      </c>
      <c r="P37" s="838">
        <v>13628.734</v>
      </c>
      <c r="Q37" s="838">
        <v>14352.404</v>
      </c>
      <c r="R37" s="838">
        <v>15286.278</v>
      </c>
      <c r="S37" s="838">
        <v>14010.331</v>
      </c>
      <c r="T37" s="838">
        <v>16066.627</v>
      </c>
      <c r="U37" s="838">
        <v>16291.65</v>
      </c>
      <c r="V37" s="838">
        <v>16164.777</v>
      </c>
      <c r="W37" s="838">
        <v>18701.589</v>
      </c>
      <c r="X37" s="838">
        <v>17190.197</v>
      </c>
      <c r="Y37" s="856">
        <v>15679.643</v>
      </c>
      <c r="Z37" s="856">
        <v>16743.473000000002</v>
      </c>
      <c r="AA37" s="856">
        <v>12529.369000000001</v>
      </c>
    </row>
    <row r="38" spans="1:27">
      <c r="A38" s="131"/>
      <c r="B38" s="936" t="s">
        <v>847</v>
      </c>
      <c r="C38" s="1156">
        <v>2448.1709999999998</v>
      </c>
      <c r="D38" s="838">
        <v>3337.4459999999999</v>
      </c>
      <c r="E38" s="838">
        <v>3023.2020000000002</v>
      </c>
      <c r="F38" s="838">
        <v>3917.7220000000002</v>
      </c>
      <c r="G38" s="838">
        <v>4084.0859999999998</v>
      </c>
      <c r="H38" s="838">
        <v>4269.1080000000002</v>
      </c>
      <c r="I38" s="838">
        <v>3975.433</v>
      </c>
      <c r="J38" s="838">
        <v>4611.4650000000001</v>
      </c>
      <c r="K38" s="838">
        <v>3867.2689999999998</v>
      </c>
      <c r="L38" s="838">
        <v>3508.8049999999998</v>
      </c>
      <c r="M38" s="838">
        <v>4433.5780000000004</v>
      </c>
      <c r="N38" s="838">
        <v>4076.5459999999998</v>
      </c>
      <c r="O38" s="838">
        <v>3842.9989999999998</v>
      </c>
      <c r="P38" s="838">
        <v>3134.7449999999999</v>
      </c>
      <c r="Q38" s="838">
        <v>4298.1139999999996</v>
      </c>
      <c r="R38" s="838">
        <v>4250.7950000000001</v>
      </c>
      <c r="S38" s="838">
        <v>3757.3470000000002</v>
      </c>
      <c r="T38" s="838">
        <v>3456.4679999999998</v>
      </c>
      <c r="U38" s="838">
        <v>4155.027</v>
      </c>
      <c r="V38" s="838">
        <v>4326.4530000000004</v>
      </c>
      <c r="W38" s="838">
        <v>4728.5420000000004</v>
      </c>
      <c r="X38" s="838">
        <v>4732.442</v>
      </c>
      <c r="Y38" s="856">
        <v>3500.6610000000001</v>
      </c>
      <c r="Z38" s="856">
        <v>4117.7820000000002</v>
      </c>
      <c r="AA38" s="856">
        <v>3050.6860000000001</v>
      </c>
    </row>
    <row r="39" spans="1:27">
      <c r="A39" s="131"/>
      <c r="B39" s="937" t="s">
        <v>848</v>
      </c>
      <c r="C39" s="1156">
        <v>2436.3910000000001</v>
      </c>
      <c r="D39" s="838">
        <v>3313.7179999999998</v>
      </c>
      <c r="E39" s="838">
        <v>2979.8449999999998</v>
      </c>
      <c r="F39" s="838">
        <v>3858.5909999999999</v>
      </c>
      <c r="G39" s="838">
        <v>3999.4780000000001</v>
      </c>
      <c r="H39" s="838">
        <v>4191.5929999999998</v>
      </c>
      <c r="I39" s="838">
        <v>3940.0309999999999</v>
      </c>
      <c r="J39" s="838">
        <v>4564.7879999999996</v>
      </c>
      <c r="K39" s="838">
        <v>3835.4949999999999</v>
      </c>
      <c r="L39" s="838">
        <v>3472.4070000000002</v>
      </c>
      <c r="M39" s="838">
        <v>4386.5469999999996</v>
      </c>
      <c r="N39" s="838">
        <v>4051.73</v>
      </c>
      <c r="O39" s="838">
        <v>3821.9870000000001</v>
      </c>
      <c r="P39" s="838">
        <v>3122.22</v>
      </c>
      <c r="Q39" s="838">
        <v>4290.4080000000004</v>
      </c>
      <c r="R39" s="838">
        <v>4240.1909999999998</v>
      </c>
      <c r="S39" s="838">
        <v>3746.5680000000002</v>
      </c>
      <c r="T39" s="838">
        <v>3443.97</v>
      </c>
      <c r="U39" s="838">
        <v>4151.7309999999998</v>
      </c>
      <c r="V39" s="838">
        <v>4314.1210000000001</v>
      </c>
      <c r="W39" s="838">
        <v>4714.018</v>
      </c>
      <c r="X39" s="838">
        <v>4701.4620000000004</v>
      </c>
      <c r="Y39" s="856">
        <v>3459.6779999999999</v>
      </c>
      <c r="Z39" s="856">
        <v>4060.2649999999999</v>
      </c>
      <c r="AA39" s="856">
        <v>3007.36</v>
      </c>
    </row>
    <row r="40" spans="1:27">
      <c r="A40" s="131"/>
      <c r="B40" s="937" t="s">
        <v>849</v>
      </c>
      <c r="C40" s="1156">
        <v>11.78</v>
      </c>
      <c r="D40" s="838">
        <v>23.728000000000002</v>
      </c>
      <c r="E40" s="838">
        <v>43.356999999999999</v>
      </c>
      <c r="F40" s="838">
        <v>59.131</v>
      </c>
      <c r="G40" s="838">
        <v>84.608000000000004</v>
      </c>
      <c r="H40" s="838">
        <v>77.515000000000001</v>
      </c>
      <c r="I40" s="838">
        <v>35.402000000000001</v>
      </c>
      <c r="J40" s="838">
        <v>46.677</v>
      </c>
      <c r="K40" s="838">
        <v>31.774000000000001</v>
      </c>
      <c r="L40" s="838">
        <v>36.398000000000003</v>
      </c>
      <c r="M40" s="838">
        <v>47.030999999999999</v>
      </c>
      <c r="N40" s="838">
        <v>24.815999999999999</v>
      </c>
      <c r="O40" s="838">
        <v>21.012</v>
      </c>
      <c r="P40" s="838">
        <v>12.525</v>
      </c>
      <c r="Q40" s="838">
        <v>7.7060000000000004</v>
      </c>
      <c r="R40" s="838">
        <v>10.603999999999999</v>
      </c>
      <c r="S40" s="838">
        <v>10.779</v>
      </c>
      <c r="T40" s="838">
        <v>12.497999999999999</v>
      </c>
      <c r="U40" s="838">
        <v>3.2959999999999998</v>
      </c>
      <c r="V40" s="838">
        <v>12.332000000000001</v>
      </c>
      <c r="W40" s="838">
        <v>14.523999999999999</v>
      </c>
      <c r="X40" s="838">
        <v>30.98</v>
      </c>
      <c r="Y40" s="856">
        <v>40.982999999999997</v>
      </c>
      <c r="Z40" s="856">
        <v>57.517000000000003</v>
      </c>
      <c r="AA40" s="856">
        <v>43.326000000000001</v>
      </c>
    </row>
    <row r="41" spans="1:27">
      <c r="A41" s="131"/>
      <c r="B41" s="936" t="s">
        <v>850</v>
      </c>
      <c r="C41" s="1156">
        <v>1453.258</v>
      </c>
      <c r="D41" s="838">
        <v>1999.625</v>
      </c>
      <c r="E41" s="838">
        <v>2115.7849999999999</v>
      </c>
      <c r="F41" s="838">
        <v>2037.9870000000001</v>
      </c>
      <c r="G41" s="838">
        <v>2122.471</v>
      </c>
      <c r="H41" s="838">
        <v>1963.355</v>
      </c>
      <c r="I41" s="838">
        <v>2100.63</v>
      </c>
      <c r="J41" s="838">
        <v>1930.5730000000001</v>
      </c>
      <c r="K41" s="838">
        <v>1932.722</v>
      </c>
      <c r="L41" s="838">
        <v>1930.9780000000001</v>
      </c>
      <c r="M41" s="838">
        <v>2173.268</v>
      </c>
      <c r="N41" s="838">
        <v>1752.001</v>
      </c>
      <c r="O41" s="838">
        <v>1582.2719999999999</v>
      </c>
      <c r="P41" s="838">
        <v>1911.6</v>
      </c>
      <c r="Q41" s="838">
        <v>1539.135</v>
      </c>
      <c r="R41" s="838">
        <v>1828.097</v>
      </c>
      <c r="S41" s="838">
        <v>1721.7739999999999</v>
      </c>
      <c r="T41" s="838">
        <v>2185.5259999999998</v>
      </c>
      <c r="U41" s="838">
        <v>2000.9390000000001</v>
      </c>
      <c r="V41" s="838">
        <v>1934.789</v>
      </c>
      <c r="W41" s="838">
        <v>2295.34</v>
      </c>
      <c r="X41" s="838">
        <v>1911.11</v>
      </c>
      <c r="Y41" s="856">
        <v>2228.8380000000002</v>
      </c>
      <c r="Z41" s="856">
        <v>2139.7420000000002</v>
      </c>
      <c r="AA41" s="856">
        <v>1858.461</v>
      </c>
    </row>
    <row r="42" spans="1:27">
      <c r="A42" s="131"/>
      <c r="B42" s="936" t="s">
        <v>851</v>
      </c>
      <c r="C42" s="1156">
        <v>572.91999999999996</v>
      </c>
      <c r="D42" s="838">
        <v>578.66600000000005</v>
      </c>
      <c r="E42" s="838">
        <v>346.06900000000002</v>
      </c>
      <c r="F42" s="838">
        <v>633.14200000000005</v>
      </c>
      <c r="G42" s="838">
        <v>711.96299999999997</v>
      </c>
      <c r="H42" s="838">
        <v>804.31899999999996</v>
      </c>
      <c r="I42" s="838">
        <v>733.66899999999998</v>
      </c>
      <c r="J42" s="838">
        <v>860.68499999999995</v>
      </c>
      <c r="K42" s="838">
        <v>756.48400000000004</v>
      </c>
      <c r="L42" s="838">
        <v>757.64300000000003</v>
      </c>
      <c r="M42" s="838">
        <v>1056.53</v>
      </c>
      <c r="N42" s="838">
        <v>899.41499999999996</v>
      </c>
      <c r="O42" s="838">
        <v>936.36099999999999</v>
      </c>
      <c r="P42" s="838">
        <v>878.86300000000006</v>
      </c>
      <c r="Q42" s="838">
        <v>878.48400000000004</v>
      </c>
      <c r="R42" s="838">
        <v>1102.425</v>
      </c>
      <c r="S42" s="838">
        <v>1011.925</v>
      </c>
      <c r="T42" s="838">
        <v>558.60500000000002</v>
      </c>
      <c r="U42" s="838">
        <v>781.41899999999998</v>
      </c>
      <c r="V42" s="838">
        <v>1104.7370000000001</v>
      </c>
      <c r="W42" s="838">
        <v>1090.624</v>
      </c>
      <c r="X42" s="838">
        <v>941.67100000000005</v>
      </c>
      <c r="Y42" s="856">
        <v>609.61599999999999</v>
      </c>
      <c r="Z42" s="856">
        <v>668.29700000000003</v>
      </c>
      <c r="AA42" s="856">
        <v>581.17600000000004</v>
      </c>
    </row>
    <row r="43" spans="1:27">
      <c r="A43" s="131"/>
      <c r="B43" s="936" t="s">
        <v>852</v>
      </c>
      <c r="C43" s="1156">
        <v>100.693</v>
      </c>
      <c r="D43" s="838">
        <v>51.832999999999998</v>
      </c>
      <c r="E43" s="838">
        <v>83.477999999999994</v>
      </c>
      <c r="F43" s="838">
        <v>68.113</v>
      </c>
      <c r="G43" s="838">
        <v>98.945999999999998</v>
      </c>
      <c r="H43" s="838">
        <v>100.233</v>
      </c>
      <c r="I43" s="838">
        <v>148.03399999999999</v>
      </c>
      <c r="J43" s="838">
        <v>117.309</v>
      </c>
      <c r="K43" s="838">
        <v>108.53100000000001</v>
      </c>
      <c r="L43" s="838">
        <v>124.307</v>
      </c>
      <c r="M43" s="838">
        <v>128.67099999999999</v>
      </c>
      <c r="N43" s="838">
        <v>150.041</v>
      </c>
      <c r="O43" s="838">
        <v>183.03200000000001</v>
      </c>
      <c r="P43" s="838">
        <v>165.18600000000001</v>
      </c>
      <c r="Q43" s="838">
        <v>212.96700000000001</v>
      </c>
      <c r="R43" s="838">
        <v>193.45699999999999</v>
      </c>
      <c r="S43" s="838">
        <v>178.52500000000001</v>
      </c>
      <c r="T43" s="838">
        <v>104.76600000000001</v>
      </c>
      <c r="U43" s="838">
        <v>199.44</v>
      </c>
      <c r="V43" s="838">
        <v>142.39699999999999</v>
      </c>
      <c r="W43" s="838">
        <v>174.08500000000001</v>
      </c>
      <c r="X43" s="838">
        <v>182.851</v>
      </c>
      <c r="Y43" s="856">
        <v>192.15899999999999</v>
      </c>
      <c r="Z43" s="856">
        <v>127.45699999999999</v>
      </c>
      <c r="AA43" s="856">
        <v>205.28</v>
      </c>
    </row>
    <row r="44" spans="1:27">
      <c r="A44" s="131"/>
      <c r="B44" s="937" t="s">
        <v>853</v>
      </c>
      <c r="C44" s="1156">
        <v>17.058</v>
      </c>
      <c r="D44" s="838">
        <v>19.515000000000001</v>
      </c>
      <c r="E44" s="838">
        <v>27.916</v>
      </c>
      <c r="F44" s="838">
        <v>26.798999999999999</v>
      </c>
      <c r="G44" s="838">
        <v>30.917000000000002</v>
      </c>
      <c r="H44" s="838">
        <v>37.533000000000001</v>
      </c>
      <c r="I44" s="838">
        <v>37.08</v>
      </c>
      <c r="J44" s="838">
        <v>30.367999999999999</v>
      </c>
      <c r="K44" s="838">
        <v>38.76</v>
      </c>
      <c r="L44" s="838">
        <v>37.58</v>
      </c>
      <c r="M44" s="838">
        <v>36.058</v>
      </c>
      <c r="N44" s="838">
        <v>40.289000000000001</v>
      </c>
      <c r="O44" s="838">
        <v>39.142000000000003</v>
      </c>
      <c r="P44" s="838">
        <v>42.033999999999999</v>
      </c>
      <c r="Q44" s="838">
        <v>42.430999999999997</v>
      </c>
      <c r="R44" s="838">
        <v>57.713999999999999</v>
      </c>
      <c r="S44" s="838">
        <v>48.146000000000001</v>
      </c>
      <c r="T44" s="838">
        <v>39.457000000000001</v>
      </c>
      <c r="U44" s="838">
        <v>37.82</v>
      </c>
      <c r="V44" s="838">
        <v>40.856000000000002</v>
      </c>
      <c r="W44" s="838">
        <v>39.476999999999997</v>
      </c>
      <c r="X44" s="838">
        <v>32.749000000000002</v>
      </c>
      <c r="Y44" s="856">
        <v>37.093000000000004</v>
      </c>
      <c r="Z44" s="856">
        <v>40.697000000000003</v>
      </c>
      <c r="AA44" s="856">
        <v>38.692999999999998</v>
      </c>
    </row>
    <row r="45" spans="1:27">
      <c r="A45" s="131"/>
      <c r="B45" s="937" t="s">
        <v>854</v>
      </c>
      <c r="C45" s="1156">
        <v>83.635000000000005</v>
      </c>
      <c r="D45" s="838">
        <v>32.317999999999998</v>
      </c>
      <c r="E45" s="838">
        <v>55.561999999999998</v>
      </c>
      <c r="F45" s="838">
        <v>41.314</v>
      </c>
      <c r="G45" s="838">
        <v>68.028999999999996</v>
      </c>
      <c r="H45" s="838">
        <v>62.7</v>
      </c>
      <c r="I45" s="838">
        <v>110.95399999999999</v>
      </c>
      <c r="J45" s="838">
        <v>86.941000000000003</v>
      </c>
      <c r="K45" s="838">
        <v>69.771000000000001</v>
      </c>
      <c r="L45" s="838">
        <v>86.727000000000004</v>
      </c>
      <c r="M45" s="838">
        <v>92.613</v>
      </c>
      <c r="N45" s="838">
        <v>109.752</v>
      </c>
      <c r="O45" s="838">
        <v>143.88999999999999</v>
      </c>
      <c r="P45" s="838">
        <v>123.152</v>
      </c>
      <c r="Q45" s="838">
        <v>170.536</v>
      </c>
      <c r="R45" s="838">
        <v>135.74299999999999</v>
      </c>
      <c r="S45" s="838">
        <v>130.37899999999999</v>
      </c>
      <c r="T45" s="838">
        <v>65.308999999999997</v>
      </c>
      <c r="U45" s="838">
        <v>161.62</v>
      </c>
      <c r="V45" s="838">
        <v>101.541</v>
      </c>
      <c r="W45" s="838">
        <v>134.608</v>
      </c>
      <c r="X45" s="838">
        <v>150.102</v>
      </c>
      <c r="Y45" s="856">
        <v>155.066</v>
      </c>
      <c r="Z45" s="856">
        <v>86.76</v>
      </c>
      <c r="AA45" s="856">
        <v>166.58699999999999</v>
      </c>
    </row>
    <row r="46" spans="1:27">
      <c r="A46" s="131"/>
      <c r="B46" s="936" t="s">
        <v>855</v>
      </c>
      <c r="C46" s="1156">
        <v>1125.6890000000001</v>
      </c>
      <c r="D46" s="838">
        <v>1554.038</v>
      </c>
      <c r="E46" s="838">
        <v>1373.742</v>
      </c>
      <c r="F46" s="838">
        <v>1758.12</v>
      </c>
      <c r="G46" s="838">
        <v>1841.547</v>
      </c>
      <c r="H46" s="838">
        <v>1902.8679999999999</v>
      </c>
      <c r="I46" s="838">
        <v>1778.9269999999999</v>
      </c>
      <c r="J46" s="838">
        <v>2128.9270000000001</v>
      </c>
      <c r="K46" s="838">
        <v>1749.7070000000001</v>
      </c>
      <c r="L46" s="838">
        <v>1564.44</v>
      </c>
      <c r="M46" s="838">
        <v>1995.88</v>
      </c>
      <c r="N46" s="838">
        <v>1812.9380000000001</v>
      </c>
      <c r="O46" s="838">
        <v>1736.1959999999999</v>
      </c>
      <c r="P46" s="838">
        <v>1391.0139999999999</v>
      </c>
      <c r="Q46" s="838">
        <v>1897.9670000000001</v>
      </c>
      <c r="R46" s="838">
        <v>1911.9459999999999</v>
      </c>
      <c r="S46" s="838">
        <v>1657.115</v>
      </c>
      <c r="T46" s="838">
        <v>1470.84</v>
      </c>
      <c r="U46" s="838">
        <v>1810.9570000000001</v>
      </c>
      <c r="V46" s="838">
        <v>1948.798</v>
      </c>
      <c r="W46" s="838">
        <v>2087.6990000000001</v>
      </c>
      <c r="X46" s="838">
        <v>2117.5549999999998</v>
      </c>
      <c r="Y46" s="856">
        <v>1545.9369999999999</v>
      </c>
      <c r="Z46" s="856">
        <v>1782.98</v>
      </c>
      <c r="AA46" s="856">
        <v>1338.386</v>
      </c>
    </row>
    <row r="47" spans="1:27" ht="27">
      <c r="A47" s="546"/>
      <c r="B47" s="940" t="s">
        <v>1402</v>
      </c>
      <c r="C47" s="1156">
        <v>298.28500000000003</v>
      </c>
      <c r="D47" s="838">
        <v>378.017</v>
      </c>
      <c r="E47" s="838">
        <v>385.09300000000002</v>
      </c>
      <c r="F47" s="838">
        <v>384.61</v>
      </c>
      <c r="G47" s="838">
        <v>369.93200000000002</v>
      </c>
      <c r="H47" s="838">
        <v>350.56799999999998</v>
      </c>
      <c r="I47" s="838">
        <v>348.31799999999998</v>
      </c>
      <c r="J47" s="838">
        <v>322.32100000000003</v>
      </c>
      <c r="K47" s="838">
        <v>40.707000000000001</v>
      </c>
      <c r="L47" s="838">
        <v>45.296999999999997</v>
      </c>
      <c r="M47" s="838">
        <v>44.393000000000001</v>
      </c>
      <c r="N47" s="838">
        <v>42.5</v>
      </c>
      <c r="O47" s="838">
        <v>49.963000000000001</v>
      </c>
      <c r="P47" s="838">
        <v>52.066000000000003</v>
      </c>
      <c r="Q47" s="838">
        <v>51.56</v>
      </c>
      <c r="R47" s="838">
        <v>51.341999999999999</v>
      </c>
      <c r="S47" s="838">
        <v>87.91</v>
      </c>
      <c r="T47" s="838">
        <v>87.441000000000003</v>
      </c>
      <c r="U47" s="838">
        <v>87.963999999999999</v>
      </c>
      <c r="V47" s="838">
        <v>88.873000000000005</v>
      </c>
      <c r="W47" s="838">
        <v>88.58</v>
      </c>
      <c r="X47" s="838">
        <v>87.67</v>
      </c>
      <c r="Y47" s="856">
        <v>119.535</v>
      </c>
      <c r="Z47" s="856">
        <v>114.29900000000001</v>
      </c>
      <c r="AA47" s="856">
        <v>116.93</v>
      </c>
    </row>
    <row r="48" spans="1:27">
      <c r="A48" s="131"/>
      <c r="B48" s="936" t="s">
        <v>856</v>
      </c>
      <c r="C48" s="1156">
        <v>3326.4189999999999</v>
      </c>
      <c r="D48" s="838">
        <v>4426.576</v>
      </c>
      <c r="E48" s="838">
        <v>4637.0810000000001</v>
      </c>
      <c r="F48" s="838">
        <v>4763.8860000000004</v>
      </c>
      <c r="G48" s="838">
        <v>5341.0029999999997</v>
      </c>
      <c r="H48" s="838">
        <v>4153.5159999999996</v>
      </c>
      <c r="I48" s="838">
        <v>4200.1850000000004</v>
      </c>
      <c r="J48" s="838">
        <v>4061.9430000000002</v>
      </c>
      <c r="K48" s="838">
        <v>4053.4229999999998</v>
      </c>
      <c r="L48" s="838">
        <v>3399.87</v>
      </c>
      <c r="M48" s="838">
        <v>4208.7479999999996</v>
      </c>
      <c r="N48" s="838">
        <v>4593.0590000000002</v>
      </c>
      <c r="O48" s="838">
        <v>4270.1440000000002</v>
      </c>
      <c r="P48" s="838">
        <v>6095.26</v>
      </c>
      <c r="Q48" s="838">
        <v>5474.1769999999997</v>
      </c>
      <c r="R48" s="838">
        <v>5948.2160000000003</v>
      </c>
      <c r="S48" s="838">
        <v>5595.7349999999997</v>
      </c>
      <c r="T48" s="838">
        <v>8202.9809999999998</v>
      </c>
      <c r="U48" s="838">
        <v>7255.9040000000005</v>
      </c>
      <c r="V48" s="838">
        <v>6618.73</v>
      </c>
      <c r="W48" s="838">
        <v>8236.7189999999991</v>
      </c>
      <c r="X48" s="838">
        <v>7216.8980000000001</v>
      </c>
      <c r="Y48" s="856">
        <v>7482.8969999999999</v>
      </c>
      <c r="Z48" s="856">
        <v>7792.9160000000002</v>
      </c>
      <c r="AA48" s="856">
        <v>5378.45</v>
      </c>
    </row>
    <row r="49" spans="1:27">
      <c r="A49" s="131"/>
      <c r="B49" s="936" t="s">
        <v>1403</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56" t="s">
        <v>356</v>
      </c>
      <c r="Z49" s="856" t="s">
        <v>356</v>
      </c>
      <c r="AA49" s="856" t="s">
        <v>356</v>
      </c>
    </row>
    <row r="50" spans="1:27">
      <c r="A50" s="131"/>
      <c r="B50" s="935" t="s">
        <v>857</v>
      </c>
      <c r="C50" s="1156">
        <v>540.91300000000001</v>
      </c>
      <c r="D50" s="838">
        <v>705.38400000000001</v>
      </c>
      <c r="E50" s="838">
        <v>542.221</v>
      </c>
      <c r="F50" s="838">
        <v>598.34500000000003</v>
      </c>
      <c r="G50" s="838">
        <v>627.54100000000005</v>
      </c>
      <c r="H50" s="838">
        <v>669.63499999999999</v>
      </c>
      <c r="I50" s="838">
        <v>613.78</v>
      </c>
      <c r="J50" s="838">
        <v>633.07600000000002</v>
      </c>
      <c r="K50" s="838">
        <v>596.32100000000003</v>
      </c>
      <c r="L50" s="838">
        <v>681.65200000000004</v>
      </c>
      <c r="M50" s="838">
        <v>643.13499999999999</v>
      </c>
      <c r="N50" s="838">
        <v>654.76</v>
      </c>
      <c r="O50" s="838">
        <v>1003.333</v>
      </c>
      <c r="P50" s="838">
        <v>909.64499999999998</v>
      </c>
      <c r="Q50" s="838">
        <v>938.274</v>
      </c>
      <c r="R50" s="838">
        <v>908.101</v>
      </c>
      <c r="S50" s="838">
        <v>1054.3920000000001</v>
      </c>
      <c r="T50" s="838">
        <v>1049.2159999999999</v>
      </c>
      <c r="U50" s="838">
        <v>1105.8440000000001</v>
      </c>
      <c r="V50" s="838">
        <v>1091.93</v>
      </c>
      <c r="W50" s="838">
        <v>1102.018</v>
      </c>
      <c r="X50" s="838">
        <v>1052.1890000000001</v>
      </c>
      <c r="Y50" s="856">
        <v>980.10500000000002</v>
      </c>
      <c r="Z50" s="856">
        <v>930.23</v>
      </c>
      <c r="AA50" s="856">
        <v>1041.7940000000001</v>
      </c>
    </row>
    <row r="51" spans="1:27">
      <c r="A51" s="131"/>
      <c r="B51" s="936" t="s">
        <v>858</v>
      </c>
      <c r="C51" s="1156">
        <v>372.947</v>
      </c>
      <c r="D51" s="838">
        <v>504.589</v>
      </c>
      <c r="E51" s="838">
        <v>355.541</v>
      </c>
      <c r="F51" s="838">
        <v>418.20299999999997</v>
      </c>
      <c r="G51" s="838">
        <v>394.09100000000001</v>
      </c>
      <c r="H51" s="838">
        <v>424.91300000000001</v>
      </c>
      <c r="I51" s="838">
        <v>394.255</v>
      </c>
      <c r="J51" s="838">
        <v>363.80500000000001</v>
      </c>
      <c r="K51" s="838">
        <v>394.72399999999999</v>
      </c>
      <c r="L51" s="838">
        <v>441.10199999999998</v>
      </c>
      <c r="M51" s="838">
        <v>409.06</v>
      </c>
      <c r="N51" s="838">
        <v>406.916</v>
      </c>
      <c r="O51" s="838">
        <v>573.37699999999995</v>
      </c>
      <c r="P51" s="838">
        <v>545.45699999999999</v>
      </c>
      <c r="Q51" s="838">
        <v>554.84900000000005</v>
      </c>
      <c r="R51" s="838">
        <v>539.39300000000003</v>
      </c>
      <c r="S51" s="838">
        <v>642.44299999999998</v>
      </c>
      <c r="T51" s="838">
        <v>632.42399999999998</v>
      </c>
      <c r="U51" s="838">
        <v>632.04</v>
      </c>
      <c r="V51" s="838">
        <v>646.53700000000003</v>
      </c>
      <c r="W51" s="838">
        <v>653.57399999999996</v>
      </c>
      <c r="X51" s="838">
        <v>635.18799999999999</v>
      </c>
      <c r="Y51" s="856">
        <v>590.58199999999999</v>
      </c>
      <c r="Z51" s="856">
        <v>576.32500000000005</v>
      </c>
      <c r="AA51" s="856">
        <v>610.56500000000005</v>
      </c>
    </row>
    <row r="52" spans="1:27">
      <c r="A52" s="131"/>
      <c r="B52" s="936" t="s">
        <v>859</v>
      </c>
      <c r="C52" s="1156">
        <v>167.69399999999999</v>
      </c>
      <c r="D52" s="838">
        <v>200.44499999999999</v>
      </c>
      <c r="E52" s="838">
        <v>186.411</v>
      </c>
      <c r="F52" s="838">
        <v>179.839</v>
      </c>
      <c r="G52" s="838">
        <v>233.13900000000001</v>
      </c>
      <c r="H52" s="838">
        <v>244.392</v>
      </c>
      <c r="I52" s="838">
        <v>219.21899999999999</v>
      </c>
      <c r="J52" s="838">
        <v>268.95999999999998</v>
      </c>
      <c r="K52" s="838">
        <v>201.297</v>
      </c>
      <c r="L52" s="838">
        <v>240.20599999999999</v>
      </c>
      <c r="M52" s="838">
        <v>233.74700000000001</v>
      </c>
      <c r="N52" s="838">
        <v>247.511</v>
      </c>
      <c r="O52" s="838">
        <v>429.45100000000002</v>
      </c>
      <c r="P52" s="838">
        <v>363.721</v>
      </c>
      <c r="Q52" s="838">
        <v>382.952</v>
      </c>
      <c r="R52" s="838">
        <v>368.24700000000001</v>
      </c>
      <c r="S52" s="838">
        <v>411.41399999999999</v>
      </c>
      <c r="T52" s="838">
        <v>416.26600000000002</v>
      </c>
      <c r="U52" s="838">
        <v>473.25099999999998</v>
      </c>
      <c r="V52" s="838">
        <v>444.84899999999999</v>
      </c>
      <c r="W52" s="838">
        <v>447.89</v>
      </c>
      <c r="X52" s="838">
        <v>416.47399999999999</v>
      </c>
      <c r="Y52" s="856">
        <v>389.03300000000002</v>
      </c>
      <c r="Z52" s="856">
        <v>353.43799999999999</v>
      </c>
      <c r="AA52" s="856">
        <v>430.70100000000002</v>
      </c>
    </row>
    <row r="53" spans="1:27">
      <c r="A53" s="131"/>
      <c r="B53" s="935" t="s">
        <v>860</v>
      </c>
      <c r="C53" s="1156">
        <v>54.411999999999999</v>
      </c>
      <c r="D53" s="838">
        <v>45.859000000000002</v>
      </c>
      <c r="E53" s="838">
        <v>42.691000000000003</v>
      </c>
      <c r="F53" s="838">
        <v>40.475000000000001</v>
      </c>
      <c r="G53" s="838">
        <v>34.201000000000001</v>
      </c>
      <c r="H53" s="838">
        <v>37.207999999999998</v>
      </c>
      <c r="I53" s="838">
        <v>33.238</v>
      </c>
      <c r="J53" s="838">
        <v>31.608000000000001</v>
      </c>
      <c r="K53" s="838">
        <v>26.83</v>
      </c>
      <c r="L53" s="838">
        <v>37.012999999999998</v>
      </c>
      <c r="M53" s="838">
        <v>41.024000000000001</v>
      </c>
      <c r="N53" s="838">
        <v>40.332000000000001</v>
      </c>
      <c r="O53" s="838">
        <v>36.387</v>
      </c>
      <c r="P53" s="838">
        <v>31.457999999999998</v>
      </c>
      <c r="Q53" s="838">
        <v>28.398</v>
      </c>
      <c r="R53" s="838">
        <v>24.167000000000002</v>
      </c>
      <c r="S53" s="838">
        <v>22.388999999999999</v>
      </c>
      <c r="T53" s="838">
        <v>31.48</v>
      </c>
      <c r="U53" s="838">
        <v>28.260999999999999</v>
      </c>
      <c r="V53" s="838">
        <v>24.387</v>
      </c>
      <c r="W53" s="838">
        <v>25.225999999999999</v>
      </c>
      <c r="X53" s="838">
        <v>26.812999999999999</v>
      </c>
      <c r="Y53" s="856">
        <v>31.71</v>
      </c>
      <c r="Z53" s="856">
        <v>30.917000000000002</v>
      </c>
      <c r="AA53" s="856">
        <v>30.78</v>
      </c>
    </row>
    <row r="54" spans="1:27">
      <c r="A54" s="131"/>
      <c r="B54" s="936" t="s">
        <v>861</v>
      </c>
      <c r="C54" s="1156">
        <v>50.996000000000002</v>
      </c>
      <c r="D54" s="838">
        <v>43</v>
      </c>
      <c r="E54" s="838">
        <v>39</v>
      </c>
      <c r="F54" s="838">
        <v>37</v>
      </c>
      <c r="G54" s="838">
        <v>31</v>
      </c>
      <c r="H54" s="838">
        <v>33.183</v>
      </c>
      <c r="I54" s="838">
        <v>29.608000000000001</v>
      </c>
      <c r="J54" s="838">
        <v>26.943000000000001</v>
      </c>
      <c r="K54" s="838">
        <v>22.198</v>
      </c>
      <c r="L54" s="838">
        <v>32.533000000000001</v>
      </c>
      <c r="M54" s="838">
        <v>36.670999999999999</v>
      </c>
      <c r="N54" s="838">
        <v>35.912999999999997</v>
      </c>
      <c r="O54" s="838">
        <v>32.783000000000001</v>
      </c>
      <c r="P54" s="838">
        <v>26.693999999999999</v>
      </c>
      <c r="Q54" s="838">
        <v>22.748999999999999</v>
      </c>
      <c r="R54" s="838">
        <v>19.548999999999999</v>
      </c>
      <c r="S54" s="838">
        <v>17.481999999999999</v>
      </c>
      <c r="T54" s="838">
        <v>27.442</v>
      </c>
      <c r="U54" s="838">
        <v>23.113</v>
      </c>
      <c r="V54" s="838">
        <v>20.266999999999999</v>
      </c>
      <c r="W54" s="838">
        <v>20.611999999999998</v>
      </c>
      <c r="X54" s="838">
        <v>22.015999999999998</v>
      </c>
      <c r="Y54" s="856">
        <v>26.783999999999999</v>
      </c>
      <c r="Z54" s="856">
        <v>24.744</v>
      </c>
      <c r="AA54" s="856">
        <v>25.004999999999999</v>
      </c>
    </row>
    <row r="55" spans="1:27">
      <c r="A55" s="131"/>
      <c r="B55" s="936" t="s">
        <v>862</v>
      </c>
      <c r="C55" s="1156">
        <v>3.4159999999999999</v>
      </c>
      <c r="D55" s="838">
        <v>2.859</v>
      </c>
      <c r="E55" s="838">
        <v>3.6909999999999998</v>
      </c>
      <c r="F55" s="838">
        <v>3.4750000000000001</v>
      </c>
      <c r="G55" s="838">
        <v>3.2010000000000001</v>
      </c>
      <c r="H55" s="838">
        <v>4.0250000000000004</v>
      </c>
      <c r="I55" s="838">
        <v>3.63</v>
      </c>
      <c r="J55" s="838">
        <v>4.665</v>
      </c>
      <c r="K55" s="838">
        <v>4.6319999999999997</v>
      </c>
      <c r="L55" s="838">
        <v>4.4800000000000004</v>
      </c>
      <c r="M55" s="838">
        <v>4.3529999999999998</v>
      </c>
      <c r="N55" s="838">
        <v>4.4189999999999996</v>
      </c>
      <c r="O55" s="838">
        <v>3.6040000000000001</v>
      </c>
      <c r="P55" s="838">
        <v>4.7640000000000002</v>
      </c>
      <c r="Q55" s="838">
        <v>5.649</v>
      </c>
      <c r="R55" s="838">
        <v>4.6180000000000003</v>
      </c>
      <c r="S55" s="838">
        <v>4.907</v>
      </c>
      <c r="T55" s="838">
        <v>4.0380000000000003</v>
      </c>
      <c r="U55" s="838">
        <v>5.1479999999999997</v>
      </c>
      <c r="V55" s="838">
        <v>4.12</v>
      </c>
      <c r="W55" s="838">
        <v>4.6139999999999999</v>
      </c>
      <c r="X55" s="838">
        <v>4.7969999999999997</v>
      </c>
      <c r="Y55" s="856">
        <v>4.9260000000000002</v>
      </c>
      <c r="Z55" s="856">
        <v>6.173</v>
      </c>
      <c r="AA55" s="856">
        <v>5.7750000000000004</v>
      </c>
    </row>
    <row r="56" spans="1:27">
      <c r="A56" s="538"/>
      <c r="B56" s="933" t="s">
        <v>1404</v>
      </c>
      <c r="C56" s="1156">
        <v>15119.280699999999</v>
      </c>
      <c r="D56" s="838">
        <v>16044.4576</v>
      </c>
      <c r="E56" s="838">
        <v>17823.7402</v>
      </c>
      <c r="F56" s="838">
        <v>16705.3488</v>
      </c>
      <c r="G56" s="838">
        <v>16386.434099999999</v>
      </c>
      <c r="H56" s="838">
        <v>16743.031999999999</v>
      </c>
      <c r="I56" s="838">
        <v>16255.896699999999</v>
      </c>
      <c r="J56" s="838">
        <v>16788.223399999999</v>
      </c>
      <c r="K56" s="838">
        <v>17032.513800000001</v>
      </c>
      <c r="L56" s="838">
        <v>16573.719400000002</v>
      </c>
      <c r="M56" s="838">
        <v>16754.013800000001</v>
      </c>
      <c r="N56" s="838">
        <v>16096.288399999999</v>
      </c>
      <c r="O56" s="838">
        <v>17014.1486</v>
      </c>
      <c r="P56" s="838">
        <v>15827.163700000001</v>
      </c>
      <c r="Q56" s="838">
        <v>16945.832999999999</v>
      </c>
      <c r="R56" s="838">
        <v>15577.016299999999</v>
      </c>
      <c r="S56" s="838">
        <v>17002.629800000002</v>
      </c>
      <c r="T56" s="838">
        <v>16262.7631</v>
      </c>
      <c r="U56" s="838">
        <v>16976.706700000002</v>
      </c>
      <c r="V56" s="838">
        <v>16521.389799999997</v>
      </c>
      <c r="W56" s="838">
        <v>16319.658899999999</v>
      </c>
      <c r="X56" s="838" t="s">
        <v>358</v>
      </c>
      <c r="Y56" s="856" t="s">
        <v>358</v>
      </c>
      <c r="Z56" s="856" t="s">
        <v>358</v>
      </c>
      <c r="AA56" s="856">
        <v>2480.1235999999999</v>
      </c>
    </row>
    <row r="57" spans="1:27" s="551" customFormat="1">
      <c r="A57" s="549"/>
      <c r="B57" s="934" t="s">
        <v>1405</v>
      </c>
      <c r="C57" s="1156">
        <v>15119.280699999999</v>
      </c>
      <c r="D57" s="838">
        <v>16044.4576</v>
      </c>
      <c r="E57" s="838">
        <v>17823.7402</v>
      </c>
      <c r="F57" s="838">
        <v>16705.3488</v>
      </c>
      <c r="G57" s="838">
        <v>16386.434099999999</v>
      </c>
      <c r="H57" s="838">
        <v>16743.031999999999</v>
      </c>
      <c r="I57" s="838">
        <v>16255.896699999999</v>
      </c>
      <c r="J57" s="838">
        <v>16788.223399999999</v>
      </c>
      <c r="K57" s="838">
        <v>17032.513800000001</v>
      </c>
      <c r="L57" s="838">
        <v>16573.719400000002</v>
      </c>
      <c r="M57" s="838">
        <v>16754.013800000001</v>
      </c>
      <c r="N57" s="838">
        <v>16096.288399999999</v>
      </c>
      <c r="O57" s="838">
        <v>17014.1486</v>
      </c>
      <c r="P57" s="838">
        <v>15827.163700000001</v>
      </c>
      <c r="Q57" s="838">
        <v>16945.832999999999</v>
      </c>
      <c r="R57" s="838">
        <v>15577.016299999999</v>
      </c>
      <c r="S57" s="838">
        <v>17002.629800000002</v>
      </c>
      <c r="T57" s="838">
        <v>16262.7631</v>
      </c>
      <c r="U57" s="838">
        <v>16976.706700000002</v>
      </c>
      <c r="V57" s="838">
        <v>16521.389799999997</v>
      </c>
      <c r="W57" s="838">
        <v>16319.658899999999</v>
      </c>
      <c r="X57" s="838">
        <v>2614.6759999999999</v>
      </c>
      <c r="Y57" s="856">
        <v>2630.9746</v>
      </c>
      <c r="Z57" s="856">
        <v>2602.4477999999999</v>
      </c>
      <c r="AA57" s="856">
        <v>2480.1235999999999</v>
      </c>
    </row>
    <row r="58" spans="1:27" s="551" customFormat="1">
      <c r="A58" s="549"/>
      <c r="B58" s="554" t="s">
        <v>1406</v>
      </c>
      <c r="C58" s="1156">
        <v>12332.8212</v>
      </c>
      <c r="D58" s="838">
        <v>13277.087</v>
      </c>
      <c r="E58" s="838">
        <v>15035.0304</v>
      </c>
      <c r="F58" s="838">
        <v>13982.4751</v>
      </c>
      <c r="G58" s="838">
        <v>13699.018599999999</v>
      </c>
      <c r="H58" s="838">
        <v>13994.402099999999</v>
      </c>
      <c r="I58" s="838">
        <v>13564.0975</v>
      </c>
      <c r="J58" s="838">
        <v>14108.161599999999</v>
      </c>
      <c r="K58" s="838">
        <v>14390.0679</v>
      </c>
      <c r="L58" s="838">
        <v>13946.1625</v>
      </c>
      <c r="M58" s="838">
        <v>14167.078799999999</v>
      </c>
      <c r="N58" s="838">
        <v>13562.6693</v>
      </c>
      <c r="O58" s="838">
        <v>14464.7426</v>
      </c>
      <c r="P58" s="838">
        <v>13232.2438</v>
      </c>
      <c r="Q58" s="838">
        <v>14295.939399999999</v>
      </c>
      <c r="R58" s="838">
        <v>12926.164199999999</v>
      </c>
      <c r="S58" s="838">
        <v>14366.003000000001</v>
      </c>
      <c r="T58" s="838">
        <v>13626.2312</v>
      </c>
      <c r="U58" s="838">
        <v>14335.349700000001</v>
      </c>
      <c r="V58" s="838">
        <v>13824.376399999999</v>
      </c>
      <c r="W58" s="838">
        <v>13624.472599999999</v>
      </c>
      <c r="X58" s="838" t="s">
        <v>358</v>
      </c>
      <c r="Y58" s="856" t="s">
        <v>358</v>
      </c>
      <c r="Z58" s="856" t="s">
        <v>358</v>
      </c>
      <c r="AA58" s="856" t="s">
        <v>358</v>
      </c>
    </row>
    <row r="59" spans="1:27">
      <c r="A59" s="538"/>
      <c r="B59" s="860" t="s">
        <v>1407</v>
      </c>
      <c r="C59" s="1156">
        <v>2786.4594999999999</v>
      </c>
      <c r="D59" s="838">
        <v>2767.3706000000002</v>
      </c>
      <c r="E59" s="838">
        <v>2788.7098000000001</v>
      </c>
      <c r="F59" s="838">
        <v>2722.8737000000001</v>
      </c>
      <c r="G59" s="838">
        <v>2687.4155000000001</v>
      </c>
      <c r="H59" s="838">
        <v>2748.6298999999999</v>
      </c>
      <c r="I59" s="838">
        <v>2691.7991999999999</v>
      </c>
      <c r="J59" s="838">
        <v>2680.0617999999999</v>
      </c>
      <c r="K59" s="838">
        <v>2642.4459000000002</v>
      </c>
      <c r="L59" s="838">
        <v>2627.5569</v>
      </c>
      <c r="M59" s="838">
        <v>2586.9349999999999</v>
      </c>
      <c r="N59" s="838">
        <v>2533.6190999999999</v>
      </c>
      <c r="O59" s="838">
        <v>2549.4059999999999</v>
      </c>
      <c r="P59" s="838">
        <v>2594.9198999999999</v>
      </c>
      <c r="Q59" s="838">
        <v>2649.8935999999999</v>
      </c>
      <c r="R59" s="838">
        <v>2650.8521000000001</v>
      </c>
      <c r="S59" s="838">
        <v>2636.6268</v>
      </c>
      <c r="T59" s="838">
        <v>2636.5319</v>
      </c>
      <c r="U59" s="838">
        <v>2641.357</v>
      </c>
      <c r="V59" s="838">
        <v>2697.0133999999998</v>
      </c>
      <c r="W59" s="838">
        <v>2695.1862999999998</v>
      </c>
      <c r="X59" s="838">
        <v>2614.6759999999999</v>
      </c>
      <c r="Y59" s="856">
        <v>2630.9746</v>
      </c>
      <c r="Z59" s="856">
        <v>2602.4477999999999</v>
      </c>
      <c r="AA59" s="856">
        <v>2480.1235999999999</v>
      </c>
    </row>
    <row r="60" spans="1:27">
      <c r="A60" s="538"/>
      <c r="B60" s="934" t="s">
        <v>1408</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56" t="s">
        <v>356</v>
      </c>
      <c r="Z60" s="856" t="s">
        <v>356</v>
      </c>
      <c r="AA60" s="856" t="s">
        <v>356</v>
      </c>
    </row>
    <row r="61" spans="1:27" s="549" customFormat="1">
      <c r="B61" s="935" t="s">
        <v>1406</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56" t="s">
        <v>356</v>
      </c>
      <c r="Z61" s="856" t="s">
        <v>356</v>
      </c>
      <c r="AA61" s="856" t="s">
        <v>356</v>
      </c>
    </row>
    <row r="62" spans="1:27" s="549" customFormat="1">
      <c r="B62" s="935" t="s">
        <v>1409</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6" t="s">
        <v>356</v>
      </c>
      <c r="Z62" s="856" t="s">
        <v>356</v>
      </c>
      <c r="AA62" s="856" t="s">
        <v>356</v>
      </c>
    </row>
    <row r="63" spans="1:27" s="549" customFormat="1" ht="14.5">
      <c r="B63" s="552" t="s">
        <v>1410</v>
      </c>
      <c r="C63" s="1157">
        <v>7083.0987440000017</v>
      </c>
      <c r="D63" s="857">
        <v>6915.8815200000008</v>
      </c>
      <c r="E63" s="857">
        <v>7089.9327229999999</v>
      </c>
      <c r="F63" s="857">
        <v>8242.5001639999991</v>
      </c>
      <c r="G63" s="857">
        <v>7547.1185580000001</v>
      </c>
      <c r="H63" s="857">
        <v>7301.2309520000008</v>
      </c>
      <c r="I63" s="857">
        <v>8183.9347280000011</v>
      </c>
      <c r="J63" s="857">
        <v>7258.5791480000007</v>
      </c>
      <c r="K63" s="857">
        <v>7611.0947200000001</v>
      </c>
      <c r="L63" s="857">
        <v>7272.8220199999996</v>
      </c>
      <c r="M63" s="857">
        <v>5638.0353600000008</v>
      </c>
      <c r="N63" s="857">
        <v>6678.2148249999991</v>
      </c>
      <c r="O63" s="857">
        <v>7742.0917879999997</v>
      </c>
      <c r="P63" s="857">
        <v>7803.3253869999999</v>
      </c>
      <c r="Q63" s="857">
        <v>7781.5299619999987</v>
      </c>
      <c r="R63" s="857">
        <v>7856.9216899999992</v>
      </c>
      <c r="S63" s="857">
        <v>8946.0470910000004</v>
      </c>
      <c r="T63" s="857">
        <v>7744.5631969999995</v>
      </c>
      <c r="U63" s="857">
        <v>7078.2264819999991</v>
      </c>
      <c r="V63" s="857">
        <v>7588.3548960000007</v>
      </c>
      <c r="W63" s="857">
        <v>8179.555456</v>
      </c>
      <c r="X63" s="857">
        <v>8447.864544</v>
      </c>
      <c r="Y63" s="857">
        <v>9262.0406650000004</v>
      </c>
      <c r="Z63" s="857">
        <v>9540.9656909999976</v>
      </c>
      <c r="AA63" s="857">
        <v>8938.308989000001</v>
      </c>
    </row>
    <row r="64" spans="1:27" s="549" customFormat="1">
      <c r="B64" s="550" t="s">
        <v>863</v>
      </c>
      <c r="C64" s="1157">
        <v>3854.3666790000007</v>
      </c>
      <c r="D64" s="856">
        <v>3689.9993239999999</v>
      </c>
      <c r="E64" s="856">
        <v>4014.4049330000003</v>
      </c>
      <c r="F64" s="856">
        <v>4499.8742520000005</v>
      </c>
      <c r="G64" s="856">
        <v>3931.2458459999998</v>
      </c>
      <c r="H64" s="856">
        <v>4186.5199140000004</v>
      </c>
      <c r="I64" s="856">
        <v>4757.579342</v>
      </c>
      <c r="J64" s="856">
        <v>3832.0160779999997</v>
      </c>
      <c r="K64" s="856">
        <v>4563.4892419999996</v>
      </c>
      <c r="L64" s="856">
        <v>4153.074627</v>
      </c>
      <c r="M64" s="856">
        <v>2809.7445930000004</v>
      </c>
      <c r="N64" s="856">
        <v>3643.3972690000005</v>
      </c>
      <c r="O64" s="856">
        <v>4094.2205060000001</v>
      </c>
      <c r="P64" s="856">
        <v>4246.9545499999995</v>
      </c>
      <c r="Q64" s="856">
        <v>3810.3218120000001</v>
      </c>
      <c r="R64" s="856">
        <v>4382.5245839999998</v>
      </c>
      <c r="S64" s="856">
        <v>5262.317771</v>
      </c>
      <c r="T64" s="856">
        <v>3777.2895279999998</v>
      </c>
      <c r="U64" s="856">
        <v>3389.0561389999998</v>
      </c>
      <c r="V64" s="856">
        <v>3523.3593390000001</v>
      </c>
      <c r="W64" s="856">
        <v>3669.1075699999997</v>
      </c>
      <c r="X64" s="856">
        <v>3466.0887830000001</v>
      </c>
      <c r="Y64" s="857">
        <v>3443.2873610000006</v>
      </c>
      <c r="Z64" s="857">
        <v>3195.7511850000001</v>
      </c>
      <c r="AA64" s="857">
        <v>2935.1010920000003</v>
      </c>
    </row>
    <row r="65" spans="1:27" s="549" customFormat="1">
      <c r="B65" s="554" t="s">
        <v>1395</v>
      </c>
      <c r="C65" s="1157">
        <v>793.68658900000003</v>
      </c>
      <c r="D65" s="857">
        <v>1075.4882379999999</v>
      </c>
      <c r="E65" s="856">
        <v>1114.348745</v>
      </c>
      <c r="F65" s="856">
        <v>1180.2355460000001</v>
      </c>
      <c r="G65" s="856">
        <v>997.28239599999995</v>
      </c>
      <c r="H65" s="856">
        <v>907.108926</v>
      </c>
      <c r="I65" s="856">
        <v>895.411832</v>
      </c>
      <c r="J65" s="856">
        <v>811.32163100000002</v>
      </c>
      <c r="K65" s="856">
        <v>1181.6226270000002</v>
      </c>
      <c r="L65" s="856">
        <v>1300.5910649999998</v>
      </c>
      <c r="M65" s="856">
        <v>804.6341480000001</v>
      </c>
      <c r="N65" s="856">
        <v>989.95471999999995</v>
      </c>
      <c r="O65" s="856">
        <v>1511.491438</v>
      </c>
      <c r="P65" s="856">
        <v>1552.244897</v>
      </c>
      <c r="Q65" s="856">
        <v>1513.0651540000001</v>
      </c>
      <c r="R65" s="856">
        <v>852.14599999999996</v>
      </c>
      <c r="S65" s="856">
        <v>1331.018047</v>
      </c>
      <c r="T65" s="856">
        <v>463.94566300000002</v>
      </c>
      <c r="U65" s="856">
        <v>722.79054799999994</v>
      </c>
      <c r="V65" s="856">
        <v>408.88598400000001</v>
      </c>
      <c r="W65" s="856">
        <v>449.37701899999996</v>
      </c>
      <c r="X65" s="856">
        <v>251.980616</v>
      </c>
      <c r="Y65" s="857">
        <v>291.11915099999999</v>
      </c>
      <c r="Z65" s="857">
        <v>52.859099999999998</v>
      </c>
      <c r="AA65" s="857">
        <v>2.0668829999999998</v>
      </c>
    </row>
    <row r="66" spans="1:27" s="549" customFormat="1">
      <c r="B66" s="554" t="s">
        <v>864</v>
      </c>
      <c r="C66" s="1157">
        <v>2938.1798320000003</v>
      </c>
      <c r="D66" s="857">
        <v>2440.789299</v>
      </c>
      <c r="E66" s="857">
        <v>2769.0834960000002</v>
      </c>
      <c r="F66" s="857">
        <v>3179.0816299999997</v>
      </c>
      <c r="G66" s="857">
        <v>2603.4183430000003</v>
      </c>
      <c r="H66" s="857">
        <v>2562.7477630000003</v>
      </c>
      <c r="I66" s="857">
        <v>2822.6953349999999</v>
      </c>
      <c r="J66" s="857">
        <v>1690.006844</v>
      </c>
      <c r="K66" s="857">
        <v>2273.4686269999997</v>
      </c>
      <c r="L66" s="857">
        <v>1991.623771</v>
      </c>
      <c r="M66" s="857">
        <v>1478.3513310000001</v>
      </c>
      <c r="N66" s="857">
        <v>1434.5651950000001</v>
      </c>
      <c r="O66" s="857">
        <v>1221.5696099999998</v>
      </c>
      <c r="P66" s="857">
        <v>1187.924561</v>
      </c>
      <c r="Q66" s="857">
        <v>1115.354139</v>
      </c>
      <c r="R66" s="857">
        <v>1244.744025</v>
      </c>
      <c r="S66" s="857">
        <v>1235.8296889999999</v>
      </c>
      <c r="T66" s="857">
        <v>1419.003686</v>
      </c>
      <c r="U66" s="857">
        <v>836.37920900000006</v>
      </c>
      <c r="V66" s="857">
        <v>607.28096800000003</v>
      </c>
      <c r="W66" s="857">
        <v>690.91513699999996</v>
      </c>
      <c r="X66" s="857">
        <v>576.70586500000002</v>
      </c>
      <c r="Y66" s="857">
        <v>435.58640200000002</v>
      </c>
      <c r="Z66" s="857">
        <v>360.61236200000002</v>
      </c>
      <c r="AA66" s="857">
        <v>884.980638</v>
      </c>
    </row>
    <row r="67" spans="1:27" s="549" customFormat="1">
      <c r="B67" s="555" t="s">
        <v>835</v>
      </c>
      <c r="C67" s="1157">
        <v>4.1320410000000001</v>
      </c>
      <c r="D67" s="856">
        <v>3.1736E-2</v>
      </c>
      <c r="E67" s="856">
        <v>0.94123699999999999</v>
      </c>
      <c r="F67" s="856">
        <v>1.0992E-2</v>
      </c>
      <c r="G67" s="856">
        <v>0.29627399999999998</v>
      </c>
      <c r="H67" s="856">
        <v>0.16020500000000001</v>
      </c>
      <c r="I67" s="856">
        <v>1.4450000000000001E-3</v>
      </c>
      <c r="J67" s="856">
        <v>3.1373999999999999E-2</v>
      </c>
      <c r="K67" s="856">
        <v>3.2659999999999998E-3</v>
      </c>
      <c r="L67" s="856">
        <v>4.3288E-2</v>
      </c>
      <c r="M67" s="856">
        <v>0</v>
      </c>
      <c r="N67" s="857">
        <v>3.8327959999999996</v>
      </c>
      <c r="O67" s="857">
        <v>8.1508079999999996</v>
      </c>
      <c r="P67" s="857">
        <v>13.141976000000001</v>
      </c>
      <c r="Q67" s="857">
        <v>147.99983499999999</v>
      </c>
      <c r="R67" s="857">
        <v>206.40693299999998</v>
      </c>
      <c r="S67" s="857">
        <v>319.70909799999998</v>
      </c>
      <c r="T67" s="857">
        <v>304.12363299999998</v>
      </c>
      <c r="U67" s="857">
        <v>25.006377000000001</v>
      </c>
      <c r="V67" s="857">
        <v>16.033754000000002</v>
      </c>
      <c r="W67" s="857">
        <v>21.418388999999998</v>
      </c>
      <c r="X67" s="857">
        <v>19.219166000000001</v>
      </c>
      <c r="Y67" s="857">
        <v>8.8512529999999998</v>
      </c>
      <c r="Z67" s="857">
        <v>27.369408</v>
      </c>
      <c r="AA67" s="857">
        <v>338.99570299999999</v>
      </c>
    </row>
    <row r="68" spans="1:27" s="549" customFormat="1">
      <c r="B68" s="555" t="s">
        <v>1397</v>
      </c>
      <c r="C68" s="1157">
        <v>2934.0477910000004</v>
      </c>
      <c r="D68" s="856">
        <v>2440.7575630000001</v>
      </c>
      <c r="E68" s="856">
        <v>2768.1422590000002</v>
      </c>
      <c r="F68" s="856">
        <v>3179.0706379999997</v>
      </c>
      <c r="G68" s="856">
        <v>2603.122069</v>
      </c>
      <c r="H68" s="856">
        <v>2562.5875580000002</v>
      </c>
      <c r="I68" s="856">
        <v>2822.69389</v>
      </c>
      <c r="J68" s="856">
        <v>1689.9754699999999</v>
      </c>
      <c r="K68" s="856">
        <v>2273.465361</v>
      </c>
      <c r="L68" s="856">
        <v>1991.580483</v>
      </c>
      <c r="M68" s="856">
        <v>1478.3513310000001</v>
      </c>
      <c r="N68" s="857">
        <v>1430.732399</v>
      </c>
      <c r="O68" s="857">
        <v>1213.4188019999999</v>
      </c>
      <c r="P68" s="857">
        <v>1174.7825849999999</v>
      </c>
      <c r="Q68" s="857">
        <v>967.35430399999996</v>
      </c>
      <c r="R68" s="857">
        <v>1038.337092</v>
      </c>
      <c r="S68" s="857">
        <v>916.12059099999999</v>
      </c>
      <c r="T68" s="857">
        <v>1114.8800530000001</v>
      </c>
      <c r="U68" s="857">
        <v>811.37283200000002</v>
      </c>
      <c r="V68" s="857">
        <v>591.24721399999999</v>
      </c>
      <c r="W68" s="857">
        <v>669.49674800000003</v>
      </c>
      <c r="X68" s="857">
        <v>557.48669900000004</v>
      </c>
      <c r="Y68" s="857">
        <v>426.73514899999998</v>
      </c>
      <c r="Z68" s="857">
        <v>333.24295400000005</v>
      </c>
      <c r="AA68" s="857">
        <v>545.98493500000006</v>
      </c>
    </row>
    <row r="69" spans="1:27" s="549" customFormat="1">
      <c r="B69" s="554" t="s">
        <v>612</v>
      </c>
      <c r="C69" s="1157">
        <v>122.500258</v>
      </c>
      <c r="D69" s="856">
        <v>173.72178700000001</v>
      </c>
      <c r="E69" s="856">
        <v>130.972692</v>
      </c>
      <c r="F69" s="856">
        <v>140.557076</v>
      </c>
      <c r="G69" s="856">
        <v>330.54510700000003</v>
      </c>
      <c r="H69" s="856">
        <v>716.66322500000001</v>
      </c>
      <c r="I69" s="856">
        <v>1039.4721750000001</v>
      </c>
      <c r="J69" s="856">
        <v>1330.6876029999999</v>
      </c>
      <c r="K69" s="856">
        <v>1108.3979879999999</v>
      </c>
      <c r="L69" s="856">
        <v>860.85979099999997</v>
      </c>
      <c r="M69" s="856">
        <v>526.75911399999995</v>
      </c>
      <c r="N69" s="857">
        <v>1218.877354</v>
      </c>
      <c r="O69" s="857">
        <v>1361.1594580000001</v>
      </c>
      <c r="P69" s="857">
        <v>1506.7850919999998</v>
      </c>
      <c r="Q69" s="857">
        <v>1181.902519</v>
      </c>
      <c r="R69" s="857">
        <v>2285.6345590000001</v>
      </c>
      <c r="S69" s="857">
        <v>2695.4700350000003</v>
      </c>
      <c r="T69" s="857">
        <v>1894.340179</v>
      </c>
      <c r="U69" s="857">
        <v>1829.8863819999999</v>
      </c>
      <c r="V69" s="857">
        <v>2507.1923870000001</v>
      </c>
      <c r="W69" s="857">
        <v>2528.8154139999997</v>
      </c>
      <c r="X69" s="857">
        <v>2637.402302</v>
      </c>
      <c r="Y69" s="857">
        <v>2716.5818080000004</v>
      </c>
      <c r="Z69" s="857">
        <v>2782.2797230000001</v>
      </c>
      <c r="AA69" s="857">
        <v>2048.0535709999999</v>
      </c>
    </row>
    <row r="70" spans="1:27" s="549" customFormat="1">
      <c r="B70" s="550" t="s">
        <v>1411</v>
      </c>
      <c r="C70" s="1157">
        <v>2669.6960140000006</v>
      </c>
      <c r="D70" s="856">
        <v>2722.0810320000001</v>
      </c>
      <c r="E70" s="856">
        <v>2591.3675110000004</v>
      </c>
      <c r="F70" s="856">
        <v>3157.9535449999998</v>
      </c>
      <c r="G70" s="856">
        <v>3029.3973889999997</v>
      </c>
      <c r="H70" s="856">
        <v>2446.7556570000002</v>
      </c>
      <c r="I70" s="856">
        <v>2660.2683480000001</v>
      </c>
      <c r="J70" s="856">
        <v>2694.7854570000004</v>
      </c>
      <c r="K70" s="856">
        <v>2267.143059</v>
      </c>
      <c r="L70" s="856">
        <v>2335.9223069999998</v>
      </c>
      <c r="M70" s="856">
        <v>1969.0381150000001</v>
      </c>
      <c r="N70" s="857">
        <v>1886.8612579999999</v>
      </c>
      <c r="O70" s="857">
        <v>2200.2014119999999</v>
      </c>
      <c r="P70" s="857">
        <v>1849.321138</v>
      </c>
      <c r="Q70" s="857">
        <v>2081.3914659999996</v>
      </c>
      <c r="R70" s="857">
        <v>2174.3364279999996</v>
      </c>
      <c r="S70" s="857">
        <v>2216.7517310000003</v>
      </c>
      <c r="T70" s="857">
        <v>2394.254007</v>
      </c>
      <c r="U70" s="857">
        <v>2365.7261129999997</v>
      </c>
      <c r="V70" s="857">
        <v>2741.8356040000003</v>
      </c>
      <c r="W70" s="857">
        <v>3102.3769819999998</v>
      </c>
      <c r="X70" s="857">
        <v>3129.6827479999997</v>
      </c>
      <c r="Y70" s="857">
        <v>3702.4524409999999</v>
      </c>
      <c r="Z70" s="857">
        <v>3772.2153329999996</v>
      </c>
      <c r="AA70" s="857">
        <v>3429.4672519999999</v>
      </c>
    </row>
    <row r="71" spans="1:27" s="549" customFormat="1">
      <c r="B71" s="554" t="s">
        <v>1412</v>
      </c>
      <c r="C71" s="1157">
        <v>1297.955657</v>
      </c>
      <c r="D71" s="856">
        <v>1380.2420179999999</v>
      </c>
      <c r="E71" s="856">
        <v>1405.361631</v>
      </c>
      <c r="F71" s="856">
        <v>2123.7264190000001</v>
      </c>
      <c r="G71" s="856">
        <v>2117.768818</v>
      </c>
      <c r="H71" s="856">
        <v>1658.336718</v>
      </c>
      <c r="I71" s="856">
        <v>1844.519168</v>
      </c>
      <c r="J71" s="856">
        <v>1781.969926</v>
      </c>
      <c r="K71" s="856">
        <v>1436.022964</v>
      </c>
      <c r="L71" s="856">
        <v>1379.571469</v>
      </c>
      <c r="M71" s="856">
        <v>997.67929900000001</v>
      </c>
      <c r="N71" s="857">
        <v>890.93234499999994</v>
      </c>
      <c r="O71" s="857">
        <v>1020.795735</v>
      </c>
      <c r="P71" s="857">
        <v>430.93565500000005</v>
      </c>
      <c r="Q71" s="857">
        <v>516.67647099999999</v>
      </c>
      <c r="R71" s="857">
        <v>718.30104099999994</v>
      </c>
      <c r="S71" s="857">
        <v>689.37685799999997</v>
      </c>
      <c r="T71" s="857">
        <v>737.73926300000005</v>
      </c>
      <c r="U71" s="857">
        <v>581.26780099999996</v>
      </c>
      <c r="V71" s="857">
        <v>727.12065700000005</v>
      </c>
      <c r="W71" s="857">
        <v>1450.9037060000001</v>
      </c>
      <c r="X71" s="857">
        <v>1233.405902</v>
      </c>
      <c r="Y71" s="857">
        <v>1829.207402</v>
      </c>
      <c r="Z71" s="857">
        <v>2183.470229</v>
      </c>
      <c r="AA71" s="857">
        <v>1684.8544059999999</v>
      </c>
    </row>
    <row r="72" spans="1:27" s="549" customFormat="1">
      <c r="B72" s="554" t="s">
        <v>1413</v>
      </c>
      <c r="C72" s="1157">
        <v>1250.114225</v>
      </c>
      <c r="D72" s="856">
        <v>1195.087851</v>
      </c>
      <c r="E72" s="856">
        <v>1025.3552910000001</v>
      </c>
      <c r="F72" s="856">
        <v>891.59713199999999</v>
      </c>
      <c r="G72" s="856">
        <v>793.45899399999996</v>
      </c>
      <c r="H72" s="856">
        <v>648.29952099999991</v>
      </c>
      <c r="I72" s="856">
        <v>650.83713400000011</v>
      </c>
      <c r="J72" s="856">
        <v>742.59921699999995</v>
      </c>
      <c r="K72" s="856">
        <v>636.56533700000011</v>
      </c>
      <c r="L72" s="856">
        <v>732.39029900000003</v>
      </c>
      <c r="M72" s="856">
        <v>722.39713300000005</v>
      </c>
      <c r="N72" s="857">
        <v>805.68802700000003</v>
      </c>
      <c r="O72" s="857">
        <v>896.89710600000001</v>
      </c>
      <c r="P72" s="857">
        <v>859.93541200000004</v>
      </c>
      <c r="Q72" s="857">
        <v>927.43383199999994</v>
      </c>
      <c r="R72" s="857">
        <v>978.24621300000001</v>
      </c>
      <c r="S72" s="857">
        <v>921.89781299999993</v>
      </c>
      <c r="T72" s="857">
        <v>912.96356700000001</v>
      </c>
      <c r="U72" s="857">
        <v>840.55851099999995</v>
      </c>
      <c r="V72" s="857">
        <v>1000.53052</v>
      </c>
      <c r="W72" s="857">
        <v>937.69581000000005</v>
      </c>
      <c r="X72" s="857">
        <v>1054.7303219999999</v>
      </c>
      <c r="Y72" s="857">
        <v>1022.155609</v>
      </c>
      <c r="Z72" s="857">
        <v>806.07265300000006</v>
      </c>
      <c r="AA72" s="857">
        <v>818.37749399999996</v>
      </c>
    </row>
    <row r="73" spans="1:27" s="549" customFormat="1">
      <c r="B73" s="555" t="s">
        <v>1414</v>
      </c>
      <c r="C73" s="1157">
        <v>128.435506</v>
      </c>
      <c r="D73" s="856">
        <v>118.88555000000001</v>
      </c>
      <c r="E73" s="856">
        <v>77.275913000000003</v>
      </c>
      <c r="F73" s="856">
        <v>39.510911</v>
      </c>
      <c r="G73" s="856">
        <v>31.941175999999999</v>
      </c>
      <c r="H73" s="856">
        <v>25.095612000000003</v>
      </c>
      <c r="I73" s="856">
        <v>30.194077</v>
      </c>
      <c r="J73" s="856">
        <v>53.680816</v>
      </c>
      <c r="K73" s="856">
        <v>31.636810000000001</v>
      </c>
      <c r="L73" s="856">
        <v>98.559426000000002</v>
      </c>
      <c r="M73" s="856">
        <v>145.61304699999999</v>
      </c>
      <c r="N73" s="857">
        <v>99.997427999999999</v>
      </c>
      <c r="O73" s="857">
        <v>143.63656400000002</v>
      </c>
      <c r="P73" s="857">
        <v>147.60271799999998</v>
      </c>
      <c r="Q73" s="857">
        <v>109.48821799999999</v>
      </c>
      <c r="R73" s="857">
        <v>76.321916999999999</v>
      </c>
      <c r="S73" s="857">
        <v>118.540553</v>
      </c>
      <c r="T73" s="857">
        <v>165.897368</v>
      </c>
      <c r="U73" s="857">
        <v>154.73961</v>
      </c>
      <c r="V73" s="857">
        <v>151.08027299999998</v>
      </c>
      <c r="W73" s="857">
        <v>135.04093400000002</v>
      </c>
      <c r="X73" s="857">
        <v>170.30795900000001</v>
      </c>
      <c r="Y73" s="857">
        <v>151.929045</v>
      </c>
      <c r="Z73" s="857">
        <v>86.278960999999995</v>
      </c>
      <c r="AA73" s="857">
        <v>120.265913</v>
      </c>
    </row>
    <row r="74" spans="1:27" s="549" customFormat="1">
      <c r="B74" s="555" t="s">
        <v>1415</v>
      </c>
      <c r="C74" s="1157">
        <v>1121.678719</v>
      </c>
      <c r="D74" s="856">
        <v>1076.202301</v>
      </c>
      <c r="E74" s="856">
        <v>948.07937800000002</v>
      </c>
      <c r="F74" s="856">
        <v>852.08622100000002</v>
      </c>
      <c r="G74" s="856">
        <v>761.51781799999992</v>
      </c>
      <c r="H74" s="856">
        <v>623.20390899999995</v>
      </c>
      <c r="I74" s="856">
        <v>620.643057</v>
      </c>
      <c r="J74" s="856">
        <v>688.9184009999999</v>
      </c>
      <c r="K74" s="856">
        <v>604.92852700000003</v>
      </c>
      <c r="L74" s="856">
        <v>633.830873</v>
      </c>
      <c r="M74" s="856">
        <v>576.784086</v>
      </c>
      <c r="N74" s="857">
        <v>705.69059900000002</v>
      </c>
      <c r="O74" s="857">
        <v>753.26054199999999</v>
      </c>
      <c r="P74" s="857">
        <v>712.33269400000006</v>
      </c>
      <c r="Q74" s="857">
        <v>817.94561399999998</v>
      </c>
      <c r="R74" s="857">
        <v>901.92429600000003</v>
      </c>
      <c r="S74" s="857">
        <v>803.35726</v>
      </c>
      <c r="T74" s="857">
        <v>747.06619899999998</v>
      </c>
      <c r="U74" s="857">
        <v>685.81890099999998</v>
      </c>
      <c r="V74" s="857">
        <v>849.45024699999999</v>
      </c>
      <c r="W74" s="857">
        <v>802.65487600000006</v>
      </c>
      <c r="X74" s="857">
        <v>884.42236300000002</v>
      </c>
      <c r="Y74" s="857">
        <v>870.22656400000005</v>
      </c>
      <c r="Z74" s="857">
        <v>719.79369200000008</v>
      </c>
      <c r="AA74" s="857">
        <v>698.111581</v>
      </c>
    </row>
    <row r="75" spans="1:27" s="549" customFormat="1">
      <c r="B75" s="554" t="s">
        <v>612</v>
      </c>
      <c r="C75" s="1157">
        <v>121.626132</v>
      </c>
      <c r="D75" s="856">
        <v>146.75116299999999</v>
      </c>
      <c r="E75" s="856">
        <v>160.650589</v>
      </c>
      <c r="F75" s="856">
        <v>142.62999400000001</v>
      </c>
      <c r="G75" s="856">
        <v>118.169577</v>
      </c>
      <c r="H75" s="856">
        <v>140.119418</v>
      </c>
      <c r="I75" s="856">
        <v>164.912046</v>
      </c>
      <c r="J75" s="856">
        <v>170.21631400000001</v>
      </c>
      <c r="K75" s="856">
        <v>194.55475799999999</v>
      </c>
      <c r="L75" s="856">
        <v>223.96053899999998</v>
      </c>
      <c r="M75" s="856">
        <v>248.96168299999999</v>
      </c>
      <c r="N75" s="857">
        <v>190.24088599999999</v>
      </c>
      <c r="O75" s="857">
        <v>282.50857100000002</v>
      </c>
      <c r="P75" s="857">
        <v>558.45007099999998</v>
      </c>
      <c r="Q75" s="857">
        <v>637.28116299999999</v>
      </c>
      <c r="R75" s="857">
        <v>477.789174</v>
      </c>
      <c r="S75" s="857">
        <v>605.47706000000005</v>
      </c>
      <c r="T75" s="857">
        <v>743.55117700000005</v>
      </c>
      <c r="U75" s="857">
        <v>943.89980100000002</v>
      </c>
      <c r="V75" s="857">
        <v>1014.184427</v>
      </c>
      <c r="W75" s="857">
        <v>713.777466</v>
      </c>
      <c r="X75" s="857">
        <v>841.54652399999998</v>
      </c>
      <c r="Y75" s="857">
        <v>851.08943000000011</v>
      </c>
      <c r="Z75" s="857">
        <v>782.67245100000002</v>
      </c>
      <c r="AA75" s="857">
        <v>926.23535199999992</v>
      </c>
    </row>
    <row r="76" spans="1:27" s="549" customFormat="1">
      <c r="B76" s="550" t="s">
        <v>1416</v>
      </c>
      <c r="C76" s="1157">
        <v>559.03605099999993</v>
      </c>
      <c r="D76" s="856">
        <v>503.80116399999997</v>
      </c>
      <c r="E76" s="856">
        <v>484.160279</v>
      </c>
      <c r="F76" s="856">
        <v>583.69336699999997</v>
      </c>
      <c r="G76" s="856">
        <v>586.25032299999998</v>
      </c>
      <c r="H76" s="856">
        <v>667.82838100000004</v>
      </c>
      <c r="I76" s="856">
        <v>763.54503800000009</v>
      </c>
      <c r="J76" s="856">
        <v>729.58961299999999</v>
      </c>
      <c r="K76" s="856">
        <v>769.75041899999997</v>
      </c>
      <c r="L76" s="856">
        <v>767.24608599999999</v>
      </c>
      <c r="M76" s="856">
        <v>829.238652</v>
      </c>
      <c r="N76" s="857">
        <v>1109.1452979999999</v>
      </c>
      <c r="O76" s="857">
        <v>1381.2198700000001</v>
      </c>
      <c r="P76" s="857">
        <v>1627.9626989999999</v>
      </c>
      <c r="Q76" s="857">
        <v>1566.1386839999998</v>
      </c>
      <c r="R76" s="857">
        <v>1242.4546779999998</v>
      </c>
      <c r="S76" s="857">
        <v>1377.8535889999998</v>
      </c>
      <c r="T76" s="857">
        <v>1488.5706620000001</v>
      </c>
      <c r="U76" s="857">
        <v>1248.42623</v>
      </c>
      <c r="V76" s="857">
        <v>1244.229953</v>
      </c>
      <c r="W76" s="857">
        <v>1314.999904</v>
      </c>
      <c r="X76" s="857">
        <v>1750.9260129999998</v>
      </c>
      <c r="Y76" s="857">
        <v>2025.5558629999998</v>
      </c>
      <c r="Z76" s="857">
        <v>2039.8815789999999</v>
      </c>
      <c r="AA76" s="857">
        <v>2109.9481090000004</v>
      </c>
    </row>
    <row r="77" spans="1:27" s="549" customFormat="1">
      <c r="B77" s="554" t="s">
        <v>1412</v>
      </c>
      <c r="C77" s="1157">
        <v>131.43453500000001</v>
      </c>
      <c r="D77" s="856">
        <v>110.83913000000001</v>
      </c>
      <c r="E77" s="856">
        <v>83.311672999999999</v>
      </c>
      <c r="F77" s="856">
        <v>103.717861</v>
      </c>
      <c r="G77" s="856">
        <v>98.258596999999995</v>
      </c>
      <c r="H77" s="856">
        <v>121.40125500000001</v>
      </c>
      <c r="I77" s="856">
        <v>139.68207100000001</v>
      </c>
      <c r="J77" s="856">
        <v>79.088694000000004</v>
      </c>
      <c r="K77" s="856">
        <v>78.532158999999993</v>
      </c>
      <c r="L77" s="856">
        <v>114.82310700000001</v>
      </c>
      <c r="M77" s="856">
        <v>138.78067199999998</v>
      </c>
      <c r="N77" s="857">
        <v>149.59186099999999</v>
      </c>
      <c r="O77" s="857">
        <v>215.34929099999999</v>
      </c>
      <c r="P77" s="857">
        <v>268.37544099999997</v>
      </c>
      <c r="Q77" s="857">
        <v>237.185463</v>
      </c>
      <c r="R77" s="857">
        <v>218.49357599999999</v>
      </c>
      <c r="S77" s="857">
        <v>272.25574</v>
      </c>
      <c r="T77" s="857">
        <v>305.87284299999999</v>
      </c>
      <c r="U77" s="857">
        <v>229.616782</v>
      </c>
      <c r="V77" s="857">
        <v>259.65323100000001</v>
      </c>
      <c r="W77" s="857">
        <v>270.54136</v>
      </c>
      <c r="X77" s="857">
        <v>296.07518300000004</v>
      </c>
      <c r="Y77" s="857">
        <v>309.473118</v>
      </c>
      <c r="Z77" s="857">
        <v>327.99436300000002</v>
      </c>
      <c r="AA77" s="857">
        <v>341.51226600000001</v>
      </c>
    </row>
    <row r="78" spans="1:27" s="549" customFormat="1" ht="12.65" customHeight="1">
      <c r="A78" s="556"/>
      <c r="B78" s="554" t="s">
        <v>1413</v>
      </c>
      <c r="C78" s="1157">
        <v>236.84557899999999</v>
      </c>
      <c r="D78" s="856">
        <v>241.87116999999998</v>
      </c>
      <c r="E78" s="856">
        <v>246.99924299999998</v>
      </c>
      <c r="F78" s="856">
        <v>299.06033000000002</v>
      </c>
      <c r="G78" s="856">
        <v>317.41746199999994</v>
      </c>
      <c r="H78" s="856">
        <v>374.40708699999999</v>
      </c>
      <c r="I78" s="856">
        <v>366.12951400000003</v>
      </c>
      <c r="J78" s="856">
        <v>400.50656900000001</v>
      </c>
      <c r="K78" s="856">
        <v>382.56334199999998</v>
      </c>
      <c r="L78" s="856">
        <v>387.92523699999998</v>
      </c>
      <c r="M78" s="856">
        <v>396.73319899999996</v>
      </c>
      <c r="N78" s="857">
        <v>475.00439500000005</v>
      </c>
      <c r="O78" s="857">
        <v>490.97229200000004</v>
      </c>
      <c r="P78" s="857">
        <v>496.84416800000002</v>
      </c>
      <c r="Q78" s="857">
        <v>541.14138099999991</v>
      </c>
      <c r="R78" s="857">
        <v>330.30247300000002</v>
      </c>
      <c r="S78" s="857">
        <v>376.38575199999997</v>
      </c>
      <c r="T78" s="857">
        <v>449.78053499999999</v>
      </c>
      <c r="U78" s="857">
        <v>367.71469700000006</v>
      </c>
      <c r="V78" s="857">
        <v>333.62068300000004</v>
      </c>
      <c r="W78" s="857">
        <v>377.10073299999999</v>
      </c>
      <c r="X78" s="857">
        <v>424.80466200000001</v>
      </c>
      <c r="Y78" s="857">
        <v>429.52271100000002</v>
      </c>
      <c r="Z78" s="857">
        <v>563.35031100000003</v>
      </c>
      <c r="AA78" s="857">
        <v>602.47511499999996</v>
      </c>
    </row>
    <row r="79" spans="1:27" s="549" customFormat="1">
      <c r="B79" s="555" t="s">
        <v>1414</v>
      </c>
      <c r="C79" s="1157">
        <v>177.94778299999999</v>
      </c>
      <c r="D79" s="856">
        <v>193.65405999999999</v>
      </c>
      <c r="E79" s="856">
        <v>204.41706299999998</v>
      </c>
      <c r="F79" s="856">
        <v>250.09171700000002</v>
      </c>
      <c r="G79" s="856">
        <v>268.85389399999997</v>
      </c>
      <c r="H79" s="856">
        <v>320.41116800000003</v>
      </c>
      <c r="I79" s="856">
        <v>298.29822200000001</v>
      </c>
      <c r="J79" s="856">
        <v>371.17002600000001</v>
      </c>
      <c r="K79" s="856">
        <v>350.54218099999997</v>
      </c>
      <c r="L79" s="856">
        <v>342.456975</v>
      </c>
      <c r="M79" s="856">
        <v>357.76504599999998</v>
      </c>
      <c r="N79" s="857">
        <v>391.561509</v>
      </c>
      <c r="O79" s="857">
        <v>433.26304999999996</v>
      </c>
      <c r="P79" s="857">
        <v>436.00878</v>
      </c>
      <c r="Q79" s="857">
        <v>473.90857199999999</v>
      </c>
      <c r="R79" s="857">
        <v>297.14479399999999</v>
      </c>
      <c r="S79" s="857">
        <v>292.157985</v>
      </c>
      <c r="T79" s="857">
        <v>368.33683200000002</v>
      </c>
      <c r="U79" s="857">
        <v>315.12386700000002</v>
      </c>
      <c r="V79" s="857">
        <v>288.314391</v>
      </c>
      <c r="W79" s="857">
        <v>344.68136200000004</v>
      </c>
      <c r="X79" s="857">
        <v>394.56922600000001</v>
      </c>
      <c r="Y79" s="857">
        <v>410.10749800000002</v>
      </c>
      <c r="Z79" s="857">
        <v>465.73773299999999</v>
      </c>
      <c r="AA79" s="857">
        <v>503.39977399999998</v>
      </c>
    </row>
    <row r="80" spans="1:27" s="549" customFormat="1" ht="12.65" customHeight="1">
      <c r="A80" s="556"/>
      <c r="B80" s="555" t="s">
        <v>1415</v>
      </c>
      <c r="C80" s="1156">
        <v>58.897796</v>
      </c>
      <c r="D80" s="838">
        <v>48.217109999999998</v>
      </c>
      <c r="E80" s="838">
        <v>42.582180000000001</v>
      </c>
      <c r="F80" s="838">
        <v>48.968612999999998</v>
      </c>
      <c r="G80" s="838">
        <v>48.563567999999997</v>
      </c>
      <c r="H80" s="838">
        <v>53.995919000000001</v>
      </c>
      <c r="I80" s="838">
        <v>67.831292000000005</v>
      </c>
      <c r="J80" s="838">
        <v>29.336543000000002</v>
      </c>
      <c r="K80" s="838">
        <v>32.021160999999999</v>
      </c>
      <c r="L80" s="838">
        <v>45.468262000000003</v>
      </c>
      <c r="M80" s="838">
        <v>38.968153000000001</v>
      </c>
      <c r="N80" s="838">
        <v>83.442886000000001</v>
      </c>
      <c r="O80" s="838">
        <v>57.709241999999996</v>
      </c>
      <c r="P80" s="838">
        <v>60.835388000000002</v>
      </c>
      <c r="Q80" s="838">
        <v>67.232808999999989</v>
      </c>
      <c r="R80" s="838">
        <v>33.157678999999995</v>
      </c>
      <c r="S80" s="838">
        <v>84.227767</v>
      </c>
      <c r="T80" s="838">
        <v>81.443702999999999</v>
      </c>
      <c r="U80" s="838">
        <v>52.590830000000004</v>
      </c>
      <c r="V80" s="838">
        <v>45.306291999999999</v>
      </c>
      <c r="W80" s="838">
        <v>32.419370999999998</v>
      </c>
      <c r="X80" s="838">
        <v>30.235436</v>
      </c>
      <c r="Y80" s="857">
        <v>19.415213000000001</v>
      </c>
      <c r="Z80" s="857">
        <v>97.612577999999999</v>
      </c>
      <c r="AA80" s="857">
        <v>99.075340999999995</v>
      </c>
    </row>
    <row r="81" spans="1:27" s="549" customFormat="1">
      <c r="B81" s="554" t="s">
        <v>612</v>
      </c>
      <c r="C81" s="1157">
        <v>190.75593700000002</v>
      </c>
      <c r="D81" s="856">
        <v>151.09086400000001</v>
      </c>
      <c r="E81" s="856">
        <v>153.84936300000001</v>
      </c>
      <c r="F81" s="856">
        <v>180.915176</v>
      </c>
      <c r="G81" s="856">
        <v>170.574264</v>
      </c>
      <c r="H81" s="856">
        <v>172.020039</v>
      </c>
      <c r="I81" s="856">
        <v>257.733453</v>
      </c>
      <c r="J81" s="856">
        <v>249.99435</v>
      </c>
      <c r="K81" s="856">
        <v>308.65491800000001</v>
      </c>
      <c r="L81" s="856">
        <v>264.49774200000002</v>
      </c>
      <c r="M81" s="856">
        <v>293.72478100000001</v>
      </c>
      <c r="N81" s="857">
        <v>484.54904200000004</v>
      </c>
      <c r="O81" s="857">
        <v>674.89828699999998</v>
      </c>
      <c r="P81" s="857">
        <v>862.74308999999994</v>
      </c>
      <c r="Q81" s="857">
        <v>787.81183999999996</v>
      </c>
      <c r="R81" s="857">
        <v>693.65862899999991</v>
      </c>
      <c r="S81" s="857">
        <v>729.21209699999997</v>
      </c>
      <c r="T81" s="857">
        <v>732.917284</v>
      </c>
      <c r="U81" s="857">
        <v>651.09475100000009</v>
      </c>
      <c r="V81" s="857">
        <v>650.95603900000003</v>
      </c>
      <c r="W81" s="857">
        <v>667.35781099999997</v>
      </c>
      <c r="X81" s="857">
        <v>1030.0461679999999</v>
      </c>
      <c r="Y81" s="857">
        <v>1286.5600340000001</v>
      </c>
      <c r="Z81" s="857">
        <v>1148.5369049999999</v>
      </c>
      <c r="AA81" s="857">
        <v>1165.9607279999998</v>
      </c>
    </row>
    <row r="82" spans="1:27" s="549" customFormat="1" ht="12.65" customHeight="1">
      <c r="B82" s="550" t="s">
        <v>1417</v>
      </c>
      <c r="C82" s="1157">
        <v>0</v>
      </c>
      <c r="D82" s="856">
        <v>0</v>
      </c>
      <c r="E82" s="856">
        <v>0</v>
      </c>
      <c r="F82" s="856">
        <v>0.97899999999999998</v>
      </c>
      <c r="G82" s="856">
        <v>0.22500000000000001</v>
      </c>
      <c r="H82" s="856">
        <v>0.127</v>
      </c>
      <c r="I82" s="856">
        <v>2.5419999999999998</v>
      </c>
      <c r="J82" s="856">
        <v>2.1880000000000002</v>
      </c>
      <c r="K82" s="856">
        <v>10.712</v>
      </c>
      <c r="L82" s="856">
        <v>16.579000000000001</v>
      </c>
      <c r="M82" s="856">
        <v>30.013999999999999</v>
      </c>
      <c r="N82" s="857">
        <v>38.811</v>
      </c>
      <c r="O82" s="857">
        <v>66.45</v>
      </c>
      <c r="P82" s="857">
        <v>79.087000000000003</v>
      </c>
      <c r="Q82" s="857">
        <v>323.678</v>
      </c>
      <c r="R82" s="857">
        <v>57.606000000000002</v>
      </c>
      <c r="S82" s="857">
        <v>89.123999999999995</v>
      </c>
      <c r="T82" s="857">
        <v>84.448999999999998</v>
      </c>
      <c r="U82" s="857">
        <v>75.018000000000001</v>
      </c>
      <c r="V82" s="857">
        <v>78.930000000000007</v>
      </c>
      <c r="W82" s="857">
        <v>93.070999999999998</v>
      </c>
      <c r="X82" s="857">
        <v>101.167</v>
      </c>
      <c r="Y82" s="857">
        <v>90.745000000000005</v>
      </c>
      <c r="Z82" s="857">
        <v>533.11759399999994</v>
      </c>
      <c r="AA82" s="857">
        <v>463.79253600000004</v>
      </c>
    </row>
    <row r="83" spans="1:27" ht="14.5">
      <c r="A83" s="538"/>
      <c r="B83" s="861" t="s">
        <v>1418</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422.07759399999998</v>
      </c>
      <c r="AA83" s="857">
        <v>379.21853600000003</v>
      </c>
    </row>
    <row r="84" spans="1:27" ht="25">
      <c r="A84" s="538"/>
      <c r="B84" s="860" t="s">
        <v>1419</v>
      </c>
      <c r="C84" s="1157">
        <v>0</v>
      </c>
      <c r="D84" s="856">
        <v>0</v>
      </c>
      <c r="E84" s="856">
        <v>0</v>
      </c>
      <c r="F84" s="856" t="s">
        <v>356</v>
      </c>
      <c r="G84" s="856" t="s">
        <v>356</v>
      </c>
      <c r="H84" s="856" t="s">
        <v>356</v>
      </c>
      <c r="I84" s="856" t="s">
        <v>356</v>
      </c>
      <c r="J84" s="856" t="s">
        <v>356</v>
      </c>
      <c r="K84" s="856" t="s">
        <v>356</v>
      </c>
      <c r="L84" s="856" t="s">
        <v>356</v>
      </c>
      <c r="M84" s="856">
        <v>30.013999999999999</v>
      </c>
      <c r="N84" s="857">
        <v>38.811</v>
      </c>
      <c r="O84" s="857">
        <v>66.45</v>
      </c>
      <c r="P84" s="857">
        <v>79.087000000000003</v>
      </c>
      <c r="Q84" s="857">
        <v>323.678</v>
      </c>
      <c r="R84" s="857">
        <v>57.606000000000002</v>
      </c>
      <c r="S84" s="857">
        <v>89.123999999999995</v>
      </c>
      <c r="T84" s="857">
        <v>84.448999999999998</v>
      </c>
      <c r="U84" s="857">
        <v>75.018000000000001</v>
      </c>
      <c r="V84" s="857">
        <v>78.930000000000007</v>
      </c>
      <c r="W84" s="857">
        <v>93.070999999999998</v>
      </c>
      <c r="X84" s="857" t="s">
        <v>356</v>
      </c>
      <c r="Y84" s="857">
        <v>90.745000000000005</v>
      </c>
      <c r="Z84" s="857">
        <v>111.04</v>
      </c>
      <c r="AA84" s="857">
        <v>84.573999999999998</v>
      </c>
    </row>
    <row r="85" spans="1:27" ht="25">
      <c r="A85" s="131"/>
      <c r="B85" s="941" t="s">
        <v>865</v>
      </c>
      <c r="C85" s="1157" t="s">
        <v>356</v>
      </c>
      <c r="D85" s="856" t="s">
        <v>356</v>
      </c>
      <c r="E85" s="856">
        <v>684.29899999999998</v>
      </c>
      <c r="F85" s="856" t="s">
        <v>356</v>
      </c>
      <c r="G85" s="856">
        <v>374.41399999999999</v>
      </c>
      <c r="H85" s="856">
        <v>262.03399999999999</v>
      </c>
      <c r="I85" s="856">
        <v>306.529</v>
      </c>
      <c r="J85" s="856">
        <v>246.71100000000001</v>
      </c>
      <c r="K85" s="856">
        <v>342.31</v>
      </c>
      <c r="L85" s="856">
        <v>232.79400000000001</v>
      </c>
      <c r="M85" s="856">
        <v>436.42099999999999</v>
      </c>
      <c r="N85" s="857">
        <v>503.798</v>
      </c>
      <c r="O85" s="857">
        <v>667.26900000000001</v>
      </c>
      <c r="P85" s="857">
        <v>695.22199999999998</v>
      </c>
      <c r="Q85" s="857">
        <v>565.45699999999999</v>
      </c>
      <c r="R85" s="857">
        <v>504.78399999999999</v>
      </c>
      <c r="S85" s="857">
        <v>343.42099999999999</v>
      </c>
      <c r="T85" s="857">
        <v>373.68599999999998</v>
      </c>
      <c r="U85" s="857">
        <v>435.05700000000002</v>
      </c>
      <c r="V85" s="857">
        <v>386.16800000000001</v>
      </c>
      <c r="W85" s="857">
        <v>373.92200000000003</v>
      </c>
      <c r="X85" s="857">
        <v>360.16300000000001</v>
      </c>
      <c r="Y85" s="857">
        <v>291.22500000000002</v>
      </c>
      <c r="Z85" s="857">
        <v>458.78800000000001</v>
      </c>
      <c r="AA85" s="857">
        <v>629.86900000000003</v>
      </c>
    </row>
    <row r="86" spans="1:27" ht="14.5">
      <c r="A86" s="131"/>
      <c r="B86" s="933" t="s">
        <v>1420</v>
      </c>
      <c r="C86" s="1157">
        <v>15984.572252472117</v>
      </c>
      <c r="D86" s="856">
        <v>16263.94845632081</v>
      </c>
      <c r="E86" s="856">
        <v>16987.136838521044</v>
      </c>
      <c r="F86" s="856">
        <v>15493.815039817649</v>
      </c>
      <c r="G86" s="856">
        <v>15828.450811618699</v>
      </c>
      <c r="H86" s="856">
        <v>17130.904006803656</v>
      </c>
      <c r="I86" s="856">
        <v>18151.20501075935</v>
      </c>
      <c r="J86" s="856">
        <v>18069.161198646296</v>
      </c>
      <c r="K86" s="856">
        <v>18586.029483308143</v>
      </c>
      <c r="L86" s="856">
        <v>18786.911209507249</v>
      </c>
      <c r="M86" s="856">
        <v>20262.327350671796</v>
      </c>
      <c r="N86" s="856">
        <v>20780.386499999997</v>
      </c>
      <c r="O86" s="856">
        <v>21150.489000000001</v>
      </c>
      <c r="P86" s="856">
        <v>21631.656999999999</v>
      </c>
      <c r="Q86" s="856">
        <v>23436.3</v>
      </c>
      <c r="R86" s="856">
        <v>22757.108</v>
      </c>
      <c r="S86" s="856">
        <v>20802.036</v>
      </c>
      <c r="T86" s="856">
        <v>22392.523999999998</v>
      </c>
      <c r="U86" s="856">
        <v>22558.630999999998</v>
      </c>
      <c r="V86" s="856">
        <v>23593.226000000002</v>
      </c>
      <c r="W86" s="856">
        <v>25246.436999999998</v>
      </c>
      <c r="X86" s="856">
        <v>24669.691000000003</v>
      </c>
      <c r="Y86" s="856">
        <v>24354.229424549998</v>
      </c>
      <c r="Z86" s="856">
        <v>24166.669812710003</v>
      </c>
      <c r="AA86" s="856">
        <v>22628.052</v>
      </c>
    </row>
    <row r="87" spans="1:27" ht="14.5">
      <c r="A87" s="131"/>
      <c r="B87" s="934" t="s">
        <v>1421</v>
      </c>
      <c r="C87" s="1157">
        <v>4039.1259999999997</v>
      </c>
      <c r="D87" s="856">
        <v>4240.3900000000003</v>
      </c>
      <c r="E87" s="857">
        <v>4784.1319999999996</v>
      </c>
      <c r="F87" s="857">
        <v>4245.7379999999994</v>
      </c>
      <c r="G87" s="857">
        <v>5101.0219999999999</v>
      </c>
      <c r="H87" s="857">
        <v>5531.5060000000003</v>
      </c>
      <c r="I87" s="857">
        <v>6515.8810000000003</v>
      </c>
      <c r="J87" s="857">
        <v>5843.3069999999998</v>
      </c>
      <c r="K87" s="857">
        <v>6220.3119999999999</v>
      </c>
      <c r="L87" s="857">
        <v>5778.48</v>
      </c>
      <c r="M87" s="857">
        <v>6278.0370000000003</v>
      </c>
      <c r="N87" s="838">
        <v>6386.5240999999996</v>
      </c>
      <c r="O87" s="838">
        <v>6335.0410000000002</v>
      </c>
      <c r="P87" s="838">
        <v>7269.6009999999997</v>
      </c>
      <c r="Q87" s="838">
        <v>7441.2280000000001</v>
      </c>
      <c r="R87" s="838">
        <v>6973.4320000000007</v>
      </c>
      <c r="S87" s="838">
        <v>6380.9069999999992</v>
      </c>
      <c r="T87" s="838">
        <v>6072.9369999999999</v>
      </c>
      <c r="U87" s="838">
        <v>6391.335</v>
      </c>
      <c r="V87" s="838">
        <v>6675.5770000000002</v>
      </c>
      <c r="W87" s="838">
        <v>7517.0069999999996</v>
      </c>
      <c r="X87" s="838">
        <v>6960.0970000000007</v>
      </c>
      <c r="Y87" s="856">
        <v>7136.8078630299979</v>
      </c>
      <c r="Z87" s="856">
        <v>7085.3914165199985</v>
      </c>
      <c r="AA87" s="856">
        <v>6263.4260000000004</v>
      </c>
    </row>
    <row r="88" spans="1:27" ht="14.5">
      <c r="A88" s="131"/>
      <c r="B88" s="934" t="s">
        <v>1422</v>
      </c>
      <c r="C88" s="1157">
        <v>11945.446252472117</v>
      </c>
      <c r="D88" s="856">
        <v>12023.55845632081</v>
      </c>
      <c r="E88" s="857">
        <v>12203.004838521047</v>
      </c>
      <c r="F88" s="857">
        <v>11248.07703981765</v>
      </c>
      <c r="G88" s="857">
        <v>10727.428811618698</v>
      </c>
      <c r="H88" s="857">
        <v>11599.398006803656</v>
      </c>
      <c r="I88" s="857">
        <v>11635.324010759348</v>
      </c>
      <c r="J88" s="857">
        <v>12225.854198646297</v>
      </c>
      <c r="K88" s="857">
        <v>12365.717483308141</v>
      </c>
      <c r="L88" s="857">
        <v>13008.431209507247</v>
      </c>
      <c r="M88" s="857">
        <v>13984.290350671798</v>
      </c>
      <c r="N88" s="838">
        <v>14393.862399999998</v>
      </c>
      <c r="O88" s="838">
        <v>14815.448</v>
      </c>
      <c r="P88" s="838">
        <v>14362.056</v>
      </c>
      <c r="Q88" s="838">
        <v>15995.072</v>
      </c>
      <c r="R88" s="838">
        <v>15783.675999999999</v>
      </c>
      <c r="S88" s="838">
        <v>14421.129000000001</v>
      </c>
      <c r="T88" s="838">
        <v>16319.587</v>
      </c>
      <c r="U88" s="838">
        <v>16167.295999999998</v>
      </c>
      <c r="V88" s="838">
        <v>16917.649000000001</v>
      </c>
      <c r="W88" s="838">
        <v>17729.43</v>
      </c>
      <c r="X88" s="838">
        <v>17709.594000000001</v>
      </c>
      <c r="Y88" s="856">
        <v>17217.421561520001</v>
      </c>
      <c r="Z88" s="856">
        <v>17081.278396190002</v>
      </c>
      <c r="AA88" s="856">
        <v>16364.626</v>
      </c>
    </row>
    <row r="89" spans="1:27">
      <c r="A89" s="131"/>
      <c r="B89" s="933" t="s">
        <v>1423</v>
      </c>
      <c r="C89" s="1157">
        <v>11521.179</v>
      </c>
      <c r="D89" s="857">
        <v>12306.029</v>
      </c>
      <c r="E89" s="857">
        <v>12177.507</v>
      </c>
      <c r="F89" s="857">
        <v>12123.803</v>
      </c>
      <c r="G89" s="857">
        <v>13756.373</v>
      </c>
      <c r="H89" s="857">
        <v>13729.999</v>
      </c>
      <c r="I89" s="857">
        <v>13122.721</v>
      </c>
      <c r="J89" s="857">
        <v>11995.866</v>
      </c>
      <c r="K89" s="857">
        <v>11350.34</v>
      </c>
      <c r="L89" s="857">
        <v>10277.013000000001</v>
      </c>
      <c r="M89" s="857">
        <v>10435.786</v>
      </c>
      <c r="N89" s="857">
        <v>11096.815000000001</v>
      </c>
      <c r="O89" s="857">
        <v>11242.790999999999</v>
      </c>
      <c r="P89" s="857">
        <v>12064.277</v>
      </c>
      <c r="Q89" s="857">
        <v>11626.243</v>
      </c>
      <c r="R89" s="857">
        <v>11561.753000000001</v>
      </c>
      <c r="S89" s="857">
        <v>11144.289000000001</v>
      </c>
      <c r="T89" s="857">
        <v>12025.356</v>
      </c>
      <c r="U89" s="857">
        <v>12295.128000000001</v>
      </c>
      <c r="V89" s="857">
        <v>12428.393</v>
      </c>
      <c r="W89" s="857">
        <v>13856.785</v>
      </c>
      <c r="X89" s="857">
        <v>12096.388999999999</v>
      </c>
      <c r="Y89" s="856">
        <v>11041.144</v>
      </c>
      <c r="Z89" s="856">
        <v>11673.655000000001</v>
      </c>
      <c r="AA89" s="856">
        <v>10184.977000000001</v>
      </c>
    </row>
    <row r="90" spans="1:27">
      <c r="A90" s="131"/>
      <c r="B90" s="934" t="s">
        <v>1424</v>
      </c>
      <c r="C90" s="1157">
        <v>0</v>
      </c>
      <c r="D90" s="857">
        <v>0</v>
      </c>
      <c r="E90" s="856">
        <v>0</v>
      </c>
      <c r="F90" s="856">
        <v>3.3140000000000001</v>
      </c>
      <c r="G90" s="856">
        <v>3.0569999999999999</v>
      </c>
      <c r="H90" s="856">
        <v>2.2290000000000001</v>
      </c>
      <c r="I90" s="856">
        <v>2.0640000000000001</v>
      </c>
      <c r="J90" s="856">
        <v>1.544</v>
      </c>
      <c r="K90" s="856">
        <v>1.2250000000000001</v>
      </c>
      <c r="L90" s="857">
        <v>1.101</v>
      </c>
      <c r="M90" s="857">
        <v>1.0469999999999999</v>
      </c>
      <c r="N90" s="856">
        <v>0.68799999999999994</v>
      </c>
      <c r="O90" s="856">
        <v>0.34100000000000003</v>
      </c>
      <c r="P90" s="856">
        <v>0.56899999999999995</v>
      </c>
      <c r="Q90" s="856">
        <v>0</v>
      </c>
      <c r="R90" s="856">
        <v>0</v>
      </c>
      <c r="S90" s="856">
        <v>0</v>
      </c>
      <c r="T90" s="856">
        <v>0</v>
      </c>
      <c r="U90" s="856">
        <v>0</v>
      </c>
      <c r="V90" s="856">
        <v>0</v>
      </c>
      <c r="W90" s="856">
        <v>0</v>
      </c>
      <c r="X90" s="856">
        <v>0</v>
      </c>
      <c r="Y90" s="856">
        <v>0</v>
      </c>
      <c r="Z90" s="856">
        <v>0</v>
      </c>
      <c r="AA90" s="856">
        <v>0</v>
      </c>
    </row>
    <row r="91" spans="1:27">
      <c r="A91" s="131"/>
      <c r="B91" s="935" t="s">
        <v>866</v>
      </c>
      <c r="C91" s="1157">
        <v>0</v>
      </c>
      <c r="D91" s="857">
        <v>0</v>
      </c>
      <c r="E91" s="856">
        <v>0</v>
      </c>
      <c r="F91" s="856">
        <v>0</v>
      </c>
      <c r="G91" s="856">
        <v>0</v>
      </c>
      <c r="H91" s="856">
        <v>0</v>
      </c>
      <c r="I91" s="856">
        <v>0</v>
      </c>
      <c r="J91" s="856">
        <v>0</v>
      </c>
      <c r="K91" s="856">
        <v>0</v>
      </c>
      <c r="L91" s="857">
        <v>0</v>
      </c>
      <c r="M91" s="857">
        <v>0</v>
      </c>
      <c r="N91" s="856">
        <v>0</v>
      </c>
      <c r="O91" s="856">
        <v>0</v>
      </c>
      <c r="P91" s="856">
        <v>0</v>
      </c>
      <c r="Q91" s="856">
        <v>0</v>
      </c>
      <c r="R91" s="856">
        <v>0</v>
      </c>
      <c r="S91" s="856">
        <v>0</v>
      </c>
      <c r="T91" s="856">
        <v>0</v>
      </c>
      <c r="U91" s="856">
        <v>0</v>
      </c>
      <c r="V91" s="856">
        <v>0</v>
      </c>
      <c r="W91" s="856">
        <v>0</v>
      </c>
      <c r="X91" s="856">
        <v>0</v>
      </c>
      <c r="Y91" s="856">
        <v>0</v>
      </c>
      <c r="Z91" s="856">
        <v>0</v>
      </c>
      <c r="AA91" s="856">
        <v>0</v>
      </c>
    </row>
    <row r="92" spans="1:27">
      <c r="A92" s="131"/>
      <c r="B92" s="934" t="s">
        <v>867</v>
      </c>
      <c r="C92" s="1156">
        <v>1705.6610000000001</v>
      </c>
      <c r="D92" s="838">
        <v>1363.1949999999999</v>
      </c>
      <c r="E92" s="838">
        <v>1665.47</v>
      </c>
      <c r="F92" s="838">
        <v>1305.922</v>
      </c>
      <c r="G92" s="838">
        <v>1204.606</v>
      </c>
      <c r="H92" s="838">
        <v>1381.316</v>
      </c>
      <c r="I92" s="838">
        <v>1018.7140000000001</v>
      </c>
      <c r="J92" s="838">
        <v>1047.1969999999999</v>
      </c>
      <c r="K92" s="838">
        <v>1130.423</v>
      </c>
      <c r="L92" s="838">
        <v>1135.982</v>
      </c>
      <c r="M92" s="838">
        <v>1150.2070000000001</v>
      </c>
      <c r="N92" s="838">
        <v>1144.2560000000001</v>
      </c>
      <c r="O92" s="838">
        <v>1262.7380000000001</v>
      </c>
      <c r="P92" s="838">
        <v>1215.7829999999999</v>
      </c>
      <c r="Q92" s="838">
        <v>1122.9169999999999</v>
      </c>
      <c r="R92" s="838">
        <v>1115.8779999999999</v>
      </c>
      <c r="S92" s="838">
        <v>950.84400000000005</v>
      </c>
      <c r="T92" s="838">
        <v>1228.0119999999999</v>
      </c>
      <c r="U92" s="838">
        <v>1076.095</v>
      </c>
      <c r="V92" s="838">
        <v>1055.663</v>
      </c>
      <c r="W92" s="838">
        <v>1236.1120000000001</v>
      </c>
      <c r="X92" s="838">
        <v>1004.712</v>
      </c>
      <c r="Y92" s="856">
        <v>958.33699999999999</v>
      </c>
      <c r="Z92" s="856">
        <v>1099.9590000000001</v>
      </c>
      <c r="AA92" s="856">
        <v>1179.3040000000001</v>
      </c>
    </row>
    <row r="93" spans="1:27" s="930" customFormat="1">
      <c r="A93" s="931"/>
      <c r="B93" s="934" t="s">
        <v>1425</v>
      </c>
      <c r="C93" s="1156">
        <v>7226.152</v>
      </c>
      <c r="D93" s="838">
        <v>8353.4680000000008</v>
      </c>
      <c r="E93" s="838">
        <v>7922.6710000000003</v>
      </c>
      <c r="F93" s="838">
        <v>8470.0990000000002</v>
      </c>
      <c r="G93" s="838">
        <v>9334.3160000000007</v>
      </c>
      <c r="H93" s="838">
        <v>8761.41</v>
      </c>
      <c r="I93" s="838">
        <v>8668.8179999999993</v>
      </c>
      <c r="J93" s="838">
        <v>8597.3259999999991</v>
      </c>
      <c r="K93" s="838">
        <v>7877.2629999999999</v>
      </c>
      <c r="L93" s="838">
        <v>6797.1549999999997</v>
      </c>
      <c r="M93" s="838">
        <v>8033.0820000000003</v>
      </c>
      <c r="N93" s="838">
        <v>8158.3209999999999</v>
      </c>
      <c r="O93" s="838">
        <v>8119.59</v>
      </c>
      <c r="P93" s="838">
        <v>8232.3430000000008</v>
      </c>
      <c r="Q93" s="838">
        <v>8221.0249999999996</v>
      </c>
      <c r="R93" s="838">
        <v>8131.442</v>
      </c>
      <c r="S93" s="838">
        <v>7874.3320000000003</v>
      </c>
      <c r="T93" s="838">
        <v>8176.7860000000001</v>
      </c>
      <c r="U93" s="838">
        <v>8813.0249999999996</v>
      </c>
      <c r="V93" s="838">
        <v>8892.8770000000004</v>
      </c>
      <c r="W93" s="838">
        <v>10475.471</v>
      </c>
      <c r="X93" s="838">
        <v>9450.2489999999998</v>
      </c>
      <c r="Y93" s="856">
        <v>7917.7049999999999</v>
      </c>
      <c r="Z93" s="856">
        <v>8364.9719999999998</v>
      </c>
      <c r="AA93" s="856">
        <v>6077.6279999999997</v>
      </c>
    </row>
    <row r="94" spans="1:27" s="930" customFormat="1">
      <c r="A94" s="931"/>
      <c r="B94" s="934" t="s">
        <v>868</v>
      </c>
      <c r="C94" s="1156" t="s">
        <v>356</v>
      </c>
      <c r="D94" s="838" t="s">
        <v>356</v>
      </c>
      <c r="E94" s="838">
        <v>2589.366</v>
      </c>
      <c r="F94" s="838">
        <v>2344.4679999999998</v>
      </c>
      <c r="G94" s="838">
        <v>3214.3939999999998</v>
      </c>
      <c r="H94" s="838">
        <v>3585.0439999999999</v>
      </c>
      <c r="I94" s="838">
        <v>3433.125</v>
      </c>
      <c r="J94" s="838">
        <v>2349.799</v>
      </c>
      <c r="K94" s="838">
        <v>2341.4290000000001</v>
      </c>
      <c r="L94" s="838">
        <v>2342.7750000000001</v>
      </c>
      <c r="M94" s="838">
        <v>1251.45</v>
      </c>
      <c r="N94" s="838">
        <v>1793.55</v>
      </c>
      <c r="O94" s="838">
        <v>1860.1220000000001</v>
      </c>
      <c r="P94" s="838">
        <v>2615.5819999999999</v>
      </c>
      <c r="Q94" s="838">
        <v>2282.3009999999999</v>
      </c>
      <c r="R94" s="838">
        <v>2314.433</v>
      </c>
      <c r="S94" s="838">
        <v>2319.1129999999998</v>
      </c>
      <c r="T94" s="838">
        <v>2620.558</v>
      </c>
      <c r="U94" s="838">
        <v>2406.0079999999998</v>
      </c>
      <c r="V94" s="838">
        <v>2479.8530000000001</v>
      </c>
      <c r="W94" s="838">
        <v>2145.2020000000002</v>
      </c>
      <c r="X94" s="838">
        <v>1641.4280000000001</v>
      </c>
      <c r="Y94" s="856">
        <v>2165.1019999999999</v>
      </c>
      <c r="Z94" s="856">
        <v>2208.7240000000002</v>
      </c>
      <c r="AA94" s="856">
        <v>2928.0450000000001</v>
      </c>
    </row>
    <row r="95" spans="1:27">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7" s="154" customFormat="1" ht="20.149999999999999" customHeight="1">
      <c r="A96" s="560"/>
      <c r="C96" s="1279" t="s">
        <v>1426</v>
      </c>
      <c r="D96" s="1279"/>
      <c r="E96" s="1279"/>
      <c r="F96" s="1279"/>
      <c r="G96" s="1279"/>
      <c r="H96" s="1279"/>
    </row>
    <row r="97" spans="1:8" s="154" customFormat="1" ht="28" customHeight="1">
      <c r="A97" s="560"/>
      <c r="C97" s="1413" t="s">
        <v>1427</v>
      </c>
      <c r="D97" s="1413"/>
      <c r="E97" s="1413"/>
      <c r="F97" s="1413"/>
      <c r="G97" s="1413"/>
      <c r="H97" s="1413"/>
    </row>
    <row r="98" spans="1:8" s="154" customFormat="1" ht="15" customHeight="1">
      <c r="A98" s="560"/>
      <c r="C98" s="1279" t="s">
        <v>1428</v>
      </c>
      <c r="D98" s="1279"/>
      <c r="E98" s="1279"/>
      <c r="F98" s="1279"/>
      <c r="G98" s="1279"/>
      <c r="H98" s="1279"/>
    </row>
    <row r="99" spans="1:8" s="154" customFormat="1" ht="15" customHeight="1">
      <c r="A99" s="560"/>
      <c r="C99" s="1279" t="s">
        <v>1429</v>
      </c>
      <c r="D99" s="1279"/>
      <c r="E99" s="1279"/>
      <c r="F99" s="1279"/>
      <c r="G99" s="1279"/>
      <c r="H99" s="1279"/>
    </row>
    <row r="100" spans="1:8" ht="15" customHeight="1">
      <c r="C100" s="64" t="s">
        <v>1430</v>
      </c>
      <c r="D100" s="1010"/>
      <c r="E100" s="1010"/>
      <c r="F100" s="1010"/>
      <c r="G100" s="1010"/>
      <c r="H100" s="1010"/>
    </row>
    <row r="101" spans="1:8" ht="15" customHeight="1">
      <c r="C101" s="1010" t="s">
        <v>1431</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Mecklenburg-Vorpommern</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8">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53125" defaultRowHeight="12.5"/>
  <cols>
    <col min="1" max="1" width="4.54296875" style="376" customWidth="1"/>
    <col min="2" max="2" width="45" style="376" customWidth="1"/>
    <col min="3" max="27" width="13.453125" style="376" customWidth="1"/>
    <col min="28" max="16384" width="11.453125" style="376"/>
  </cols>
  <sheetData>
    <row r="1" spans="1:32" ht="13">
      <c r="A1" s="1414" t="s">
        <v>322</v>
      </c>
      <c r="B1" s="1415"/>
    </row>
    <row r="3" spans="1:32" ht="12.75" customHeight="1">
      <c r="A3" s="1416" t="s">
        <v>892</v>
      </c>
      <c r="B3" s="1416"/>
      <c r="C3" s="407" t="s">
        <v>1230</v>
      </c>
      <c r="D3" s="407"/>
      <c r="E3" s="407"/>
      <c r="F3" s="407"/>
      <c r="G3" s="407"/>
      <c r="H3" s="407"/>
      <c r="I3" s="407"/>
      <c r="J3" s="407"/>
      <c r="K3" s="407"/>
    </row>
    <row r="4" spans="1:32" ht="12.75" customHeight="1">
      <c r="A4" s="377"/>
      <c r="B4" s="535"/>
      <c r="C4" s="377"/>
      <c r="D4" s="377"/>
      <c r="E4" s="377"/>
      <c r="F4" s="377"/>
      <c r="G4" s="377"/>
      <c r="H4" s="377"/>
      <c r="I4" s="377"/>
      <c r="J4" s="377"/>
      <c r="K4" s="377"/>
    </row>
    <row r="5" spans="1:32" ht="14.5">
      <c r="A5" s="536"/>
      <c r="B5" s="943"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ht="13">
      <c r="A7" s="399"/>
      <c r="B7" s="499"/>
      <c r="C7" s="1283" t="s">
        <v>434</v>
      </c>
      <c r="D7" s="1283"/>
      <c r="E7" s="1283"/>
      <c r="F7" s="1283"/>
      <c r="G7" s="1283"/>
      <c r="H7" s="1283"/>
      <c r="I7" s="1283" t="s">
        <v>434</v>
      </c>
      <c r="J7" s="1283"/>
      <c r="K7" s="1283"/>
      <c r="L7" s="1283"/>
      <c r="M7" s="1283"/>
      <c r="N7" s="1283"/>
      <c r="O7" s="1283" t="s">
        <v>434</v>
      </c>
      <c r="P7" s="1283"/>
      <c r="Q7" s="1283"/>
      <c r="R7" s="1283"/>
      <c r="S7" s="1283"/>
      <c r="T7" s="1283"/>
      <c r="U7" s="1283" t="s">
        <v>434</v>
      </c>
      <c r="V7" s="1283"/>
      <c r="W7" s="1283"/>
      <c r="X7" s="1283"/>
      <c r="Y7" s="1283"/>
      <c r="Z7" s="1283"/>
      <c r="AA7" s="1283" t="s">
        <v>434</v>
      </c>
      <c r="AB7" s="1283"/>
      <c r="AC7" s="1283"/>
      <c r="AD7" s="1283"/>
      <c r="AE7" s="1283"/>
      <c r="AF7" s="1283"/>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945" t="s">
        <v>827</v>
      </c>
      <c r="C9" s="1156">
        <v>119465.523</v>
      </c>
      <c r="D9" s="838">
        <v>121583.863</v>
      </c>
      <c r="E9" s="838">
        <v>120338.641</v>
      </c>
      <c r="F9" s="838">
        <v>122521.378</v>
      </c>
      <c r="G9" s="838">
        <v>120761.041</v>
      </c>
      <c r="H9" s="838">
        <v>128500.898</v>
      </c>
      <c r="I9" s="838">
        <v>118986.647</v>
      </c>
      <c r="J9" s="838">
        <v>114054.224</v>
      </c>
      <c r="K9" s="838">
        <v>103955.993</v>
      </c>
      <c r="L9" s="838">
        <v>103930.238</v>
      </c>
      <c r="M9" s="838">
        <v>106979.548</v>
      </c>
      <c r="N9" s="838">
        <v>105146.9</v>
      </c>
      <c r="O9" s="838">
        <v>99927.448000000004</v>
      </c>
      <c r="P9" s="838">
        <v>104362.68399999999</v>
      </c>
      <c r="Q9" s="838">
        <v>107459.95699999999</v>
      </c>
      <c r="R9" s="838">
        <v>110096.92200000001</v>
      </c>
      <c r="S9" s="838">
        <v>100678.249</v>
      </c>
      <c r="T9" s="838">
        <v>114800.77099999999</v>
      </c>
      <c r="U9" s="838">
        <v>113355.557</v>
      </c>
      <c r="V9" s="838">
        <v>105909.568</v>
      </c>
      <c r="W9" s="838">
        <v>115487.413</v>
      </c>
      <c r="X9" s="838">
        <v>110982.909</v>
      </c>
      <c r="Y9" s="856">
        <v>107683.36</v>
      </c>
      <c r="Z9" s="856">
        <v>108062.63499999999</v>
      </c>
      <c r="AA9" s="856">
        <v>99353.794410000002</v>
      </c>
    </row>
    <row r="10" spans="1:32">
      <c r="A10" s="131"/>
      <c r="B10" s="946" t="s">
        <v>1394</v>
      </c>
      <c r="C10" s="1156">
        <v>79951.796000000002</v>
      </c>
      <c r="D10" s="838">
        <v>80133.767000000007</v>
      </c>
      <c r="E10" s="838">
        <v>77807.088000000003</v>
      </c>
      <c r="F10" s="838">
        <v>77324.146999999997</v>
      </c>
      <c r="G10" s="838">
        <v>77816.945999999996</v>
      </c>
      <c r="H10" s="838">
        <v>82989.866999999998</v>
      </c>
      <c r="I10" s="838">
        <v>73088.850000000006</v>
      </c>
      <c r="J10" s="838">
        <v>68096.475000000006</v>
      </c>
      <c r="K10" s="838">
        <v>62731.057999999997</v>
      </c>
      <c r="L10" s="838">
        <v>64868.567999999999</v>
      </c>
      <c r="M10" s="838">
        <v>60072.735000000001</v>
      </c>
      <c r="N10" s="838">
        <v>57774.785000000003</v>
      </c>
      <c r="O10" s="838">
        <v>56058.123</v>
      </c>
      <c r="P10" s="838">
        <v>53615.716999999997</v>
      </c>
      <c r="Q10" s="838">
        <v>54061.184999999998</v>
      </c>
      <c r="R10" s="838">
        <v>57224.343000000001</v>
      </c>
      <c r="S10" s="838">
        <v>51270.591</v>
      </c>
      <c r="T10" s="838">
        <v>55070.826000000001</v>
      </c>
      <c r="U10" s="838">
        <v>52989.966999999997</v>
      </c>
      <c r="V10" s="838">
        <v>52341.786</v>
      </c>
      <c r="W10" s="838">
        <v>52521.120999999999</v>
      </c>
      <c r="X10" s="838">
        <v>50434.659</v>
      </c>
      <c r="Y10" s="856">
        <v>49128.485999999997</v>
      </c>
      <c r="Z10" s="856">
        <v>48776.849000000002</v>
      </c>
      <c r="AA10" s="856">
        <v>50854.373</v>
      </c>
    </row>
    <row r="11" spans="1:32">
      <c r="A11" s="131"/>
      <c r="B11" s="947" t="s">
        <v>1395</v>
      </c>
      <c r="C11" s="1156">
        <v>18785.554</v>
      </c>
      <c r="D11" s="838">
        <v>19472.902999999998</v>
      </c>
      <c r="E11" s="838">
        <v>20298.754000000001</v>
      </c>
      <c r="F11" s="838">
        <v>20227.79</v>
      </c>
      <c r="G11" s="838">
        <v>20173.757000000001</v>
      </c>
      <c r="H11" s="838">
        <v>21215.183000000001</v>
      </c>
      <c r="I11" s="838">
        <v>20109.258000000002</v>
      </c>
      <c r="J11" s="838">
        <v>20058.595000000001</v>
      </c>
      <c r="K11" s="838">
        <v>17794.415000000001</v>
      </c>
      <c r="L11" s="838">
        <v>17727.973999999998</v>
      </c>
      <c r="M11" s="838">
        <v>16704.451000000001</v>
      </c>
      <c r="N11" s="838">
        <v>15617.486000000001</v>
      </c>
      <c r="O11" s="838">
        <v>15841.831</v>
      </c>
      <c r="P11" s="838">
        <v>15230.421</v>
      </c>
      <c r="Q11" s="838">
        <v>15262.483</v>
      </c>
      <c r="R11" s="838">
        <v>14261.415999999999</v>
      </c>
      <c r="S11" s="838">
        <v>12858.915000000001</v>
      </c>
      <c r="T11" s="838">
        <v>11997.978999999999</v>
      </c>
      <c r="U11" s="838">
        <v>11572.629000000001</v>
      </c>
      <c r="V11" s="838">
        <v>9981.9539999999997</v>
      </c>
      <c r="W11" s="838">
        <v>10017.175999999999</v>
      </c>
      <c r="X11" s="838">
        <v>9169.9</v>
      </c>
      <c r="Y11" s="856">
        <v>8193.58</v>
      </c>
      <c r="Z11" s="856">
        <v>6582.4830000000002</v>
      </c>
      <c r="AA11" s="856">
        <v>5720.2079999999996</v>
      </c>
    </row>
    <row r="12" spans="1:32">
      <c r="A12" s="131"/>
      <c r="B12" s="948" t="s">
        <v>828</v>
      </c>
      <c r="C12" s="1156">
        <v>0</v>
      </c>
      <c r="D12" s="838">
        <v>0</v>
      </c>
      <c r="E12" s="838">
        <v>0</v>
      </c>
      <c r="F12" s="838">
        <v>0</v>
      </c>
      <c r="G12" s="838">
        <v>0</v>
      </c>
      <c r="H12" s="838">
        <v>0</v>
      </c>
      <c r="I12" s="838">
        <v>0</v>
      </c>
      <c r="J12" s="838">
        <v>0</v>
      </c>
      <c r="K12" s="838">
        <v>0</v>
      </c>
      <c r="L12" s="838">
        <v>0</v>
      </c>
      <c r="M12" s="838">
        <v>0</v>
      </c>
      <c r="N12" s="838">
        <v>0</v>
      </c>
      <c r="O12" s="838">
        <v>0</v>
      </c>
      <c r="P12" s="838">
        <v>0</v>
      </c>
      <c r="Q12" s="838">
        <v>0</v>
      </c>
      <c r="R12" s="838">
        <v>0</v>
      </c>
      <c r="S12" s="838">
        <v>0</v>
      </c>
      <c r="T12" s="838">
        <v>0</v>
      </c>
      <c r="U12" s="838">
        <v>0</v>
      </c>
      <c r="V12" s="838">
        <v>0</v>
      </c>
      <c r="W12" s="838">
        <v>0</v>
      </c>
      <c r="X12" s="838">
        <v>0</v>
      </c>
      <c r="Y12" s="856">
        <v>0</v>
      </c>
      <c r="Z12" s="856">
        <v>0</v>
      </c>
      <c r="AA12" s="856">
        <v>0</v>
      </c>
    </row>
    <row r="13" spans="1:32">
      <c r="A13" s="131"/>
      <c r="B13" s="948" t="s">
        <v>829</v>
      </c>
      <c r="C13" s="1156">
        <v>3792.2330000000002</v>
      </c>
      <c r="D13" s="838">
        <v>4077.2179999999998</v>
      </c>
      <c r="E13" s="838">
        <v>3875.5070000000001</v>
      </c>
      <c r="F13" s="838">
        <v>3935.58</v>
      </c>
      <c r="G13" s="838">
        <v>4294.5559999999996</v>
      </c>
      <c r="H13" s="838">
        <v>4334.7730000000001</v>
      </c>
      <c r="I13" s="838">
        <v>4144.3119999999999</v>
      </c>
      <c r="J13" s="838">
        <v>4073.38</v>
      </c>
      <c r="K13" s="838">
        <v>2901.009</v>
      </c>
      <c r="L13" s="838">
        <v>2133.4499999999998</v>
      </c>
      <c r="M13" s="838">
        <v>2372.4369999999999</v>
      </c>
      <c r="N13" s="838">
        <v>2128.5940000000001</v>
      </c>
      <c r="O13" s="838">
        <v>1804.2179999999998</v>
      </c>
      <c r="P13" s="838">
        <v>2115.6039999999998</v>
      </c>
      <c r="Q13" s="838">
        <v>2130.6669999999999</v>
      </c>
      <c r="R13" s="838">
        <v>1920.9359999999999</v>
      </c>
      <c r="S13" s="838">
        <v>1983.8130000000001</v>
      </c>
      <c r="T13" s="838">
        <v>1628.2260000000001</v>
      </c>
      <c r="U13" s="838">
        <v>2027.106</v>
      </c>
      <c r="V13" s="838">
        <v>1195.7249999999999</v>
      </c>
      <c r="W13" s="838">
        <v>1812.2950000000001</v>
      </c>
      <c r="X13" s="838">
        <v>1474.4590000000001</v>
      </c>
      <c r="Y13" s="856">
        <v>1073.6110000000001</v>
      </c>
      <c r="Z13" s="856">
        <v>0</v>
      </c>
      <c r="AA13" s="856">
        <v>0</v>
      </c>
    </row>
    <row r="14" spans="1:32">
      <c r="A14" s="131"/>
      <c r="B14" s="948" t="s">
        <v>830</v>
      </c>
      <c r="C14" s="1156">
        <v>2155.3690000000001</v>
      </c>
      <c r="D14" s="838">
        <v>2040.471</v>
      </c>
      <c r="E14" s="838">
        <v>1918.7850000000001</v>
      </c>
      <c r="F14" s="838">
        <v>1895.011</v>
      </c>
      <c r="G14" s="838">
        <v>1784.1590000000001</v>
      </c>
      <c r="H14" s="838">
        <v>1655.3989999999999</v>
      </c>
      <c r="I14" s="838">
        <v>1629.29</v>
      </c>
      <c r="J14" s="838">
        <v>1636.75</v>
      </c>
      <c r="K14" s="838">
        <v>1466.3710000000001</v>
      </c>
      <c r="L14" s="838">
        <v>1326.43</v>
      </c>
      <c r="M14" s="838">
        <v>1272.615</v>
      </c>
      <c r="N14" s="838">
        <v>1186.1559999999999</v>
      </c>
      <c r="O14" s="838">
        <v>1171.7819999999999</v>
      </c>
      <c r="P14" s="838">
        <v>1119.075</v>
      </c>
      <c r="Q14" s="838">
        <v>1063</v>
      </c>
      <c r="R14" s="838">
        <v>1035.6320000000001</v>
      </c>
      <c r="S14" s="838">
        <v>985.74300000000005</v>
      </c>
      <c r="T14" s="838">
        <v>966.22</v>
      </c>
      <c r="U14" s="838">
        <v>929.85900000000004</v>
      </c>
      <c r="V14" s="838">
        <v>895.73400000000004</v>
      </c>
      <c r="W14" s="838">
        <v>825.08799999999997</v>
      </c>
      <c r="X14" s="838">
        <v>817.89800000000002</v>
      </c>
      <c r="Y14" s="856">
        <v>802.43899999999996</v>
      </c>
      <c r="Z14" s="856">
        <v>788.04600000000005</v>
      </c>
      <c r="AA14" s="856">
        <v>733.65800000000002</v>
      </c>
    </row>
    <row r="15" spans="1:32">
      <c r="A15" s="131"/>
      <c r="B15" s="948" t="s">
        <v>831</v>
      </c>
      <c r="C15" s="1156">
        <v>12837.951999999999</v>
      </c>
      <c r="D15" s="838">
        <v>13355.214</v>
      </c>
      <c r="E15" s="838">
        <v>14504.462</v>
      </c>
      <c r="F15" s="838">
        <v>14397.199000000001</v>
      </c>
      <c r="G15" s="838">
        <v>14095.041999999999</v>
      </c>
      <c r="H15" s="838">
        <v>15225.011</v>
      </c>
      <c r="I15" s="838">
        <v>14335.656000000001</v>
      </c>
      <c r="J15" s="838">
        <v>14348.465</v>
      </c>
      <c r="K15" s="838">
        <v>13427.035</v>
      </c>
      <c r="L15" s="838">
        <v>14268.093999999999</v>
      </c>
      <c r="M15" s="838">
        <v>13059.398999999999</v>
      </c>
      <c r="N15" s="838">
        <v>12302.736000000001</v>
      </c>
      <c r="O15" s="838">
        <v>12865.831</v>
      </c>
      <c r="P15" s="838">
        <v>11995.742</v>
      </c>
      <c r="Q15" s="838">
        <v>12068.816000000001</v>
      </c>
      <c r="R15" s="838">
        <v>11304.848</v>
      </c>
      <c r="S15" s="838">
        <v>9889.3590000000004</v>
      </c>
      <c r="T15" s="838">
        <v>9403.5329999999994</v>
      </c>
      <c r="U15" s="838">
        <v>8615.6640000000007</v>
      </c>
      <c r="V15" s="838">
        <v>7890.4949999999999</v>
      </c>
      <c r="W15" s="838">
        <v>7379.7929999999997</v>
      </c>
      <c r="X15" s="838">
        <v>6877.5429999999997</v>
      </c>
      <c r="Y15" s="856">
        <v>6317.53</v>
      </c>
      <c r="Z15" s="856">
        <v>5794.4369999999999</v>
      </c>
      <c r="AA15" s="856">
        <v>4986.55</v>
      </c>
    </row>
    <row r="16" spans="1:32">
      <c r="A16" s="131"/>
      <c r="B16" s="949" t="s">
        <v>832</v>
      </c>
      <c r="C16" s="1156">
        <v>12728.842000000001</v>
      </c>
      <c r="D16" s="838">
        <v>13258.477000000001</v>
      </c>
      <c r="E16" s="838">
        <v>14417.72</v>
      </c>
      <c r="F16" s="838">
        <v>14320.875</v>
      </c>
      <c r="G16" s="838">
        <v>14010.626</v>
      </c>
      <c r="H16" s="838">
        <v>15145.672</v>
      </c>
      <c r="I16" s="838">
        <v>14260.614</v>
      </c>
      <c r="J16" s="838">
        <v>14277.058000000001</v>
      </c>
      <c r="K16" s="838">
        <v>13366.673000000001</v>
      </c>
      <c r="L16" s="838">
        <v>14211.964</v>
      </c>
      <c r="M16" s="838">
        <v>13000.898999999999</v>
      </c>
      <c r="N16" s="838">
        <v>12256.686</v>
      </c>
      <c r="O16" s="838">
        <v>12809.300999999999</v>
      </c>
      <c r="P16" s="838">
        <v>11941.424000000001</v>
      </c>
      <c r="Q16" s="838">
        <v>12011.960999999999</v>
      </c>
      <c r="R16" s="838">
        <v>11253.743</v>
      </c>
      <c r="S16" s="838">
        <v>9842.6849999999995</v>
      </c>
      <c r="T16" s="838">
        <v>9360.393</v>
      </c>
      <c r="U16" s="838">
        <v>8572.8490000000002</v>
      </c>
      <c r="V16" s="838">
        <v>7851.63</v>
      </c>
      <c r="W16" s="838">
        <v>7344.857</v>
      </c>
      <c r="X16" s="838">
        <v>6844.183</v>
      </c>
      <c r="Y16" s="856">
        <v>6283.9219999999996</v>
      </c>
      <c r="Z16" s="856">
        <v>5759.8739999999998</v>
      </c>
      <c r="AA16" s="856">
        <v>4947.2520000000004</v>
      </c>
    </row>
    <row r="17" spans="1:27">
      <c r="A17" s="131"/>
      <c r="B17" s="949" t="s">
        <v>833</v>
      </c>
      <c r="C17" s="1156">
        <v>0</v>
      </c>
      <c r="D17" s="838">
        <v>0</v>
      </c>
      <c r="E17" s="838">
        <v>0</v>
      </c>
      <c r="F17" s="838">
        <v>0</v>
      </c>
      <c r="G17" s="838">
        <v>0</v>
      </c>
      <c r="H17" s="838">
        <v>0</v>
      </c>
      <c r="I17" s="838">
        <v>0</v>
      </c>
      <c r="J17" s="838">
        <v>0</v>
      </c>
      <c r="K17" s="838">
        <v>0</v>
      </c>
      <c r="L17" s="838">
        <v>0</v>
      </c>
      <c r="M17" s="838">
        <v>0</v>
      </c>
      <c r="N17" s="838">
        <v>0</v>
      </c>
      <c r="O17" s="838">
        <v>0</v>
      </c>
      <c r="P17" s="838">
        <v>0</v>
      </c>
      <c r="Q17" s="838">
        <v>0</v>
      </c>
      <c r="R17" s="838">
        <v>0</v>
      </c>
      <c r="S17" s="838">
        <v>0</v>
      </c>
      <c r="T17" s="838">
        <v>0</v>
      </c>
      <c r="U17" s="838">
        <v>0</v>
      </c>
      <c r="V17" s="838">
        <v>0</v>
      </c>
      <c r="W17" s="838">
        <v>0</v>
      </c>
      <c r="X17" s="838">
        <v>0</v>
      </c>
      <c r="Y17" s="856">
        <v>0</v>
      </c>
      <c r="Z17" s="856">
        <v>0</v>
      </c>
      <c r="AA17" s="856">
        <v>0</v>
      </c>
    </row>
    <row r="18" spans="1:27">
      <c r="A18" s="131"/>
      <c r="B18" s="949" t="s">
        <v>834</v>
      </c>
      <c r="C18" s="1156">
        <v>109.11</v>
      </c>
      <c r="D18" s="838">
        <v>96.736999999999995</v>
      </c>
      <c r="E18" s="838">
        <v>86.742000000000004</v>
      </c>
      <c r="F18" s="838">
        <v>76.323999999999998</v>
      </c>
      <c r="G18" s="838">
        <v>84.415999999999997</v>
      </c>
      <c r="H18" s="838">
        <v>79.338999999999999</v>
      </c>
      <c r="I18" s="838">
        <v>75.042000000000002</v>
      </c>
      <c r="J18" s="838">
        <v>71.406999999999996</v>
      </c>
      <c r="K18" s="838">
        <v>60.362000000000002</v>
      </c>
      <c r="L18" s="838">
        <v>56.13</v>
      </c>
      <c r="M18" s="838">
        <v>58.5</v>
      </c>
      <c r="N18" s="838">
        <v>46.05</v>
      </c>
      <c r="O18" s="838">
        <v>56.53</v>
      </c>
      <c r="P18" s="838">
        <v>54.317999999999998</v>
      </c>
      <c r="Q18" s="838">
        <v>56.854999999999997</v>
      </c>
      <c r="R18" s="838">
        <v>51.104999999999997</v>
      </c>
      <c r="S18" s="838">
        <v>46.673999999999999</v>
      </c>
      <c r="T18" s="838">
        <v>43.14</v>
      </c>
      <c r="U18" s="838">
        <v>42.814999999999998</v>
      </c>
      <c r="V18" s="838">
        <v>38.865000000000002</v>
      </c>
      <c r="W18" s="838">
        <v>34.936</v>
      </c>
      <c r="X18" s="838">
        <v>33.36</v>
      </c>
      <c r="Y18" s="856">
        <v>33.607999999999997</v>
      </c>
      <c r="Z18" s="856">
        <v>34.563000000000002</v>
      </c>
      <c r="AA18" s="856">
        <v>39.298000000000002</v>
      </c>
    </row>
    <row r="19" spans="1:27">
      <c r="A19" s="131"/>
      <c r="B19" s="948" t="s">
        <v>1396</v>
      </c>
      <c r="C19" s="1156">
        <v>0</v>
      </c>
      <c r="D19" s="838">
        <v>0</v>
      </c>
      <c r="E19" s="838">
        <v>0</v>
      </c>
      <c r="F19" s="838">
        <v>0</v>
      </c>
      <c r="G19" s="838">
        <v>0</v>
      </c>
      <c r="H19" s="838">
        <v>0</v>
      </c>
      <c r="I19" s="838">
        <v>0</v>
      </c>
      <c r="J19" s="838">
        <v>0</v>
      </c>
      <c r="K19" s="838">
        <v>0</v>
      </c>
      <c r="L19" s="838">
        <v>0</v>
      </c>
      <c r="M19" s="838">
        <v>0</v>
      </c>
      <c r="N19" s="838">
        <v>0</v>
      </c>
      <c r="O19" s="838">
        <v>0</v>
      </c>
      <c r="P19" s="838">
        <v>0</v>
      </c>
      <c r="Q19" s="838">
        <v>0</v>
      </c>
      <c r="R19" s="838">
        <v>0</v>
      </c>
      <c r="S19" s="838">
        <v>0</v>
      </c>
      <c r="T19" s="838">
        <v>0</v>
      </c>
      <c r="U19" s="838">
        <v>0</v>
      </c>
      <c r="V19" s="838">
        <v>0</v>
      </c>
      <c r="W19" s="838">
        <v>0</v>
      </c>
      <c r="X19" s="838">
        <v>0</v>
      </c>
      <c r="Y19" s="856">
        <v>0</v>
      </c>
      <c r="Z19" s="856">
        <v>0</v>
      </c>
      <c r="AA19" s="856">
        <v>0</v>
      </c>
    </row>
    <row r="20" spans="1:27">
      <c r="A20" s="131"/>
      <c r="B20" s="947" t="s">
        <v>864</v>
      </c>
      <c r="C20" s="1156">
        <v>61166.241999999998</v>
      </c>
      <c r="D20" s="838">
        <v>60660.864000000001</v>
      </c>
      <c r="E20" s="838">
        <v>57508.334000000003</v>
      </c>
      <c r="F20" s="838">
        <v>57096.357000000004</v>
      </c>
      <c r="G20" s="838">
        <v>57643.188999999998</v>
      </c>
      <c r="H20" s="838">
        <v>61774.684000000001</v>
      </c>
      <c r="I20" s="838">
        <v>52979.591999999997</v>
      </c>
      <c r="J20" s="838">
        <v>48037.88</v>
      </c>
      <c r="K20" s="838">
        <v>44936.642999999996</v>
      </c>
      <c r="L20" s="838">
        <v>47140.593999999997</v>
      </c>
      <c r="M20" s="838">
        <v>43368.284</v>
      </c>
      <c r="N20" s="838">
        <v>42157.298999999999</v>
      </c>
      <c r="O20" s="838">
        <v>40216.292000000001</v>
      </c>
      <c r="P20" s="838">
        <v>38385.296000000002</v>
      </c>
      <c r="Q20" s="838">
        <v>38798.701999999997</v>
      </c>
      <c r="R20" s="838">
        <v>42962.927000000003</v>
      </c>
      <c r="S20" s="838">
        <v>38411.675999999999</v>
      </c>
      <c r="T20" s="838">
        <v>43072.847000000002</v>
      </c>
      <c r="U20" s="838">
        <v>41417.338000000003</v>
      </c>
      <c r="V20" s="838">
        <v>42359.832000000002</v>
      </c>
      <c r="W20" s="838">
        <v>42503.945</v>
      </c>
      <c r="X20" s="838">
        <v>41264.758999999998</v>
      </c>
      <c r="Y20" s="856">
        <v>40934.906000000003</v>
      </c>
      <c r="Z20" s="856">
        <v>42194.366000000002</v>
      </c>
      <c r="AA20" s="856">
        <v>45134.165000000001</v>
      </c>
    </row>
    <row r="21" spans="1:27">
      <c r="A21" s="131"/>
      <c r="B21" s="948" t="s">
        <v>835</v>
      </c>
      <c r="C21" s="1156">
        <v>0</v>
      </c>
      <c r="D21" s="838">
        <v>0</v>
      </c>
      <c r="E21" s="838">
        <v>0</v>
      </c>
      <c r="F21" s="838">
        <v>0</v>
      </c>
      <c r="G21" s="838">
        <v>0</v>
      </c>
      <c r="H21" s="838">
        <v>0</v>
      </c>
      <c r="I21" s="838">
        <v>0</v>
      </c>
      <c r="J21" s="838">
        <v>0</v>
      </c>
      <c r="K21" s="838">
        <v>0</v>
      </c>
      <c r="L21" s="838">
        <v>0</v>
      </c>
      <c r="M21" s="838">
        <v>0</v>
      </c>
      <c r="N21" s="838">
        <v>0</v>
      </c>
      <c r="O21" s="838">
        <v>0</v>
      </c>
      <c r="P21" s="838">
        <v>0</v>
      </c>
      <c r="Q21" s="838">
        <v>0</v>
      </c>
      <c r="R21" s="838">
        <v>0</v>
      </c>
      <c r="S21" s="838">
        <v>0</v>
      </c>
      <c r="T21" s="838">
        <v>0</v>
      </c>
      <c r="U21" s="838">
        <v>0</v>
      </c>
      <c r="V21" s="838">
        <v>0</v>
      </c>
      <c r="W21" s="838">
        <v>0</v>
      </c>
      <c r="X21" s="838">
        <v>0</v>
      </c>
      <c r="Y21" s="856">
        <v>0</v>
      </c>
      <c r="Z21" s="856">
        <v>0</v>
      </c>
      <c r="AA21" s="856">
        <v>0</v>
      </c>
    </row>
    <row r="22" spans="1:27">
      <c r="A22" s="131"/>
      <c r="B22" s="948" t="s">
        <v>1397</v>
      </c>
      <c r="C22" s="1156">
        <v>61166.241999999998</v>
      </c>
      <c r="D22" s="838">
        <v>60660.864000000001</v>
      </c>
      <c r="E22" s="838">
        <v>57508.334000000003</v>
      </c>
      <c r="F22" s="838">
        <v>57096.357000000004</v>
      </c>
      <c r="G22" s="838">
        <v>57643.188999999998</v>
      </c>
      <c r="H22" s="838">
        <v>61774.684000000001</v>
      </c>
      <c r="I22" s="838">
        <v>52979.591999999997</v>
      </c>
      <c r="J22" s="838">
        <v>48037.88</v>
      </c>
      <c r="K22" s="838">
        <v>44936.642999999996</v>
      </c>
      <c r="L22" s="838">
        <v>47140.593999999997</v>
      </c>
      <c r="M22" s="838">
        <v>43368.284</v>
      </c>
      <c r="N22" s="838">
        <v>42157.298999999999</v>
      </c>
      <c r="O22" s="838">
        <v>40216.292000000001</v>
      </c>
      <c r="P22" s="838">
        <v>38385.296000000002</v>
      </c>
      <c r="Q22" s="838">
        <v>38798.701999999997</v>
      </c>
      <c r="R22" s="838">
        <v>42962.927000000003</v>
      </c>
      <c r="S22" s="838">
        <v>38411.675999999999</v>
      </c>
      <c r="T22" s="838">
        <v>43072.847000000002</v>
      </c>
      <c r="U22" s="838">
        <v>41417.338000000003</v>
      </c>
      <c r="V22" s="838">
        <v>42359.832000000002</v>
      </c>
      <c r="W22" s="838">
        <v>42503.945</v>
      </c>
      <c r="X22" s="838">
        <v>41264.758999999998</v>
      </c>
      <c r="Y22" s="856">
        <v>40934.906000000003</v>
      </c>
      <c r="Z22" s="856">
        <v>42194.366000000002</v>
      </c>
      <c r="AA22" s="856">
        <v>45134.165000000001</v>
      </c>
    </row>
    <row r="23" spans="1:27">
      <c r="A23" s="131"/>
      <c r="B23" s="949" t="s">
        <v>836</v>
      </c>
      <c r="C23" s="1157">
        <v>51899.663999999997</v>
      </c>
      <c r="D23" s="838">
        <v>50580.502999999997</v>
      </c>
      <c r="E23" s="838">
        <v>47453.192000000003</v>
      </c>
      <c r="F23" s="838">
        <v>47612.281999999999</v>
      </c>
      <c r="G23" s="838">
        <v>47834.239000000001</v>
      </c>
      <c r="H23" s="856">
        <v>51689.864999999998</v>
      </c>
      <c r="I23" s="856">
        <v>43190.161999999997</v>
      </c>
      <c r="J23" s="856">
        <v>38653.802000000003</v>
      </c>
      <c r="K23" s="838">
        <v>35007.796000000002</v>
      </c>
      <c r="L23" s="838">
        <v>36786.156000000003</v>
      </c>
      <c r="M23" s="838">
        <v>32982.879999999997</v>
      </c>
      <c r="N23" s="838">
        <v>31078.203000000001</v>
      </c>
      <c r="O23" s="838">
        <v>29658.600999999999</v>
      </c>
      <c r="P23" s="838">
        <v>27748.344000000001</v>
      </c>
      <c r="Q23" s="838">
        <v>29381.999</v>
      </c>
      <c r="R23" s="838">
        <v>32543.651000000002</v>
      </c>
      <c r="S23" s="838">
        <v>29690.548999999999</v>
      </c>
      <c r="T23" s="838">
        <v>34784.370999999999</v>
      </c>
      <c r="U23" s="838">
        <v>33246.805</v>
      </c>
      <c r="V23" s="838">
        <v>34168.5</v>
      </c>
      <c r="W23" s="838">
        <v>34366.614000000001</v>
      </c>
      <c r="X23" s="838">
        <v>33760.087</v>
      </c>
      <c r="Y23" s="856">
        <v>33851.718999999997</v>
      </c>
      <c r="Z23" s="856">
        <v>34731.906999999999</v>
      </c>
      <c r="AA23" s="856">
        <v>37566.480000000003</v>
      </c>
    </row>
    <row r="24" spans="1:27">
      <c r="A24" s="131"/>
      <c r="B24" s="950" t="s">
        <v>837</v>
      </c>
      <c r="C24" s="1157">
        <v>1060.432</v>
      </c>
      <c r="D24" s="838">
        <v>19010.701000000001</v>
      </c>
      <c r="E24" s="838">
        <v>15503.8</v>
      </c>
      <c r="F24" s="838">
        <v>14434.891</v>
      </c>
      <c r="G24" s="838">
        <v>16101.959000000001</v>
      </c>
      <c r="H24" s="856">
        <v>16072.880999999999</v>
      </c>
      <c r="I24" s="856">
        <v>13633.235000000001</v>
      </c>
      <c r="J24" s="856">
        <v>11665.014999999999</v>
      </c>
      <c r="K24" s="838">
        <v>9818.2219999999998</v>
      </c>
      <c r="L24" s="838">
        <v>10973.637000000001</v>
      </c>
      <c r="M24" s="838">
        <v>10870.519</v>
      </c>
      <c r="N24" s="838">
        <v>9267.6290000000008</v>
      </c>
      <c r="O24" s="838">
        <v>7644.4219999999996</v>
      </c>
      <c r="P24" s="838">
        <v>7431.4660000000003</v>
      </c>
      <c r="Q24" s="838">
        <v>8664.7180000000008</v>
      </c>
      <c r="R24" s="838">
        <v>8138.3119999999999</v>
      </c>
      <c r="S24" s="838">
        <v>7296.2920000000004</v>
      </c>
      <c r="T24" s="838">
        <v>9047.4330000000009</v>
      </c>
      <c r="U24" s="838">
        <v>9271.3220000000001</v>
      </c>
      <c r="V24" s="838">
        <v>9899.7129999999997</v>
      </c>
      <c r="W24" s="838">
        <v>10362.715</v>
      </c>
      <c r="X24" s="838">
        <v>9388.9699999999993</v>
      </c>
      <c r="Y24" s="856">
        <v>9698.3639999999996</v>
      </c>
      <c r="Z24" s="856">
        <v>10142.263000000001</v>
      </c>
      <c r="AA24" s="856">
        <v>10364.579</v>
      </c>
    </row>
    <row r="25" spans="1:27" ht="25.5" customHeight="1">
      <c r="A25" s="546"/>
      <c r="B25" s="951" t="s">
        <v>838</v>
      </c>
      <c r="C25" s="1157">
        <v>44822.061999999998</v>
      </c>
      <c r="D25" s="838">
        <v>25334.893</v>
      </c>
      <c r="E25" s="838">
        <v>24954.458999999999</v>
      </c>
      <c r="F25" s="838">
        <v>27017.994999999999</v>
      </c>
      <c r="G25" s="838">
        <v>25853.079000000002</v>
      </c>
      <c r="H25" s="856">
        <v>29415.3</v>
      </c>
      <c r="I25" s="856">
        <v>24008.233</v>
      </c>
      <c r="J25" s="856">
        <v>21485.026999999998</v>
      </c>
      <c r="K25" s="838">
        <v>20158.474999999999</v>
      </c>
      <c r="L25" s="838">
        <v>20562.419000000002</v>
      </c>
      <c r="M25" s="838">
        <v>16874.821</v>
      </c>
      <c r="N25" s="838">
        <v>16741.436000000002</v>
      </c>
      <c r="O25" s="838">
        <v>16425.308000000001</v>
      </c>
      <c r="P25" s="838">
        <v>14612.817999999999</v>
      </c>
      <c r="Q25" s="838">
        <v>15083.626</v>
      </c>
      <c r="R25" s="838">
        <v>19161.142</v>
      </c>
      <c r="S25" s="838">
        <v>17247.548999999999</v>
      </c>
      <c r="T25" s="838">
        <v>19867.876</v>
      </c>
      <c r="U25" s="838">
        <v>19151.287</v>
      </c>
      <c r="V25" s="838">
        <v>19561.781999999999</v>
      </c>
      <c r="W25" s="838">
        <v>18693.452000000001</v>
      </c>
      <c r="X25" s="838">
        <v>19032.116999999998</v>
      </c>
      <c r="Y25" s="856">
        <v>18813.53</v>
      </c>
      <c r="Z25" s="856">
        <v>19079.991999999998</v>
      </c>
      <c r="AA25" s="856">
        <v>21224.712</v>
      </c>
    </row>
    <row r="26" spans="1:27">
      <c r="A26" s="131"/>
      <c r="B26" s="950" t="s">
        <v>839</v>
      </c>
      <c r="C26" s="1157" t="s">
        <v>356</v>
      </c>
      <c r="D26" s="838" t="s">
        <v>356</v>
      </c>
      <c r="E26" s="838" t="s">
        <v>356</v>
      </c>
      <c r="F26" s="838" t="s">
        <v>356</v>
      </c>
      <c r="G26" s="838" t="s">
        <v>356</v>
      </c>
      <c r="H26" s="856" t="s">
        <v>356</v>
      </c>
      <c r="I26" s="856" t="s">
        <v>356</v>
      </c>
      <c r="J26" s="856" t="s">
        <v>356</v>
      </c>
      <c r="K26" s="838" t="s">
        <v>356</v>
      </c>
      <c r="L26" s="838" t="s">
        <v>356</v>
      </c>
      <c r="M26" s="838" t="s">
        <v>356</v>
      </c>
      <c r="N26" s="838" t="s">
        <v>356</v>
      </c>
      <c r="O26" s="838" t="s">
        <v>356</v>
      </c>
      <c r="P26" s="838" t="s">
        <v>356</v>
      </c>
      <c r="Q26" s="838" t="s">
        <v>356</v>
      </c>
      <c r="R26" s="838" t="s">
        <v>356</v>
      </c>
      <c r="S26" s="838" t="s">
        <v>356</v>
      </c>
      <c r="T26" s="838" t="s">
        <v>356</v>
      </c>
      <c r="U26" s="838" t="s">
        <v>356</v>
      </c>
      <c r="V26" s="838" t="s">
        <v>356</v>
      </c>
      <c r="W26" s="838" t="s">
        <v>356</v>
      </c>
      <c r="X26" s="838" t="s">
        <v>356</v>
      </c>
      <c r="Y26" s="856" t="s">
        <v>356</v>
      </c>
      <c r="Z26" s="856" t="s">
        <v>356</v>
      </c>
      <c r="AA26" s="856">
        <v>275.85399999999998</v>
      </c>
    </row>
    <row r="27" spans="1:27" ht="25.5" customHeight="1">
      <c r="A27" s="131"/>
      <c r="B27" s="951" t="s">
        <v>840</v>
      </c>
      <c r="C27" s="1156">
        <v>6008.3720000000003</v>
      </c>
      <c r="D27" s="838">
        <v>6218.69</v>
      </c>
      <c r="E27" s="838">
        <v>6986.2759999999998</v>
      </c>
      <c r="F27" s="838">
        <v>6146.3869999999997</v>
      </c>
      <c r="G27" s="838">
        <v>5868.509</v>
      </c>
      <c r="H27" s="838">
        <v>6189.3320000000003</v>
      </c>
      <c r="I27" s="838">
        <v>5535.0060000000003</v>
      </c>
      <c r="J27" s="838">
        <v>5488.9210000000003</v>
      </c>
      <c r="K27" s="838">
        <v>5018.9160000000002</v>
      </c>
      <c r="L27" s="838">
        <v>5233.1000000000004</v>
      </c>
      <c r="M27" s="838">
        <v>5219.0810000000001</v>
      </c>
      <c r="N27" s="838">
        <v>5051.3459999999995</v>
      </c>
      <c r="O27" s="838">
        <v>5570.2430000000004</v>
      </c>
      <c r="P27" s="838">
        <v>5683.7690000000002</v>
      </c>
      <c r="Q27" s="838">
        <v>5615.0039999999999</v>
      </c>
      <c r="R27" s="838">
        <v>5224.8379999999997</v>
      </c>
      <c r="S27" s="838">
        <v>5128.7250000000004</v>
      </c>
      <c r="T27" s="838">
        <v>5849.2039999999997</v>
      </c>
      <c r="U27" s="838">
        <v>4807.4170000000004</v>
      </c>
      <c r="V27" s="838">
        <v>4690.9399999999996</v>
      </c>
      <c r="W27" s="838">
        <v>5294.4229999999998</v>
      </c>
      <c r="X27" s="838">
        <v>5323.5129999999999</v>
      </c>
      <c r="Y27" s="856">
        <v>5325.7439999999997</v>
      </c>
      <c r="Z27" s="856">
        <v>5496.3710000000001</v>
      </c>
      <c r="AA27" s="856">
        <v>5701.335</v>
      </c>
    </row>
    <row r="28" spans="1:27">
      <c r="A28" s="131"/>
      <c r="B28" s="950" t="s">
        <v>841</v>
      </c>
      <c r="C28" s="1156" t="s">
        <v>356</v>
      </c>
      <c r="D28" s="838" t="s">
        <v>356</v>
      </c>
      <c r="E28" s="838" t="s">
        <v>356</v>
      </c>
      <c r="F28" s="838" t="s">
        <v>356</v>
      </c>
      <c r="G28" s="838" t="s">
        <v>356</v>
      </c>
      <c r="H28" s="838" t="s">
        <v>356</v>
      </c>
      <c r="I28" s="838" t="s">
        <v>356</v>
      </c>
      <c r="J28" s="838" t="s">
        <v>356</v>
      </c>
      <c r="K28" s="838" t="s">
        <v>356</v>
      </c>
      <c r="L28" s="838" t="s">
        <v>356</v>
      </c>
      <c r="M28" s="838" t="s">
        <v>356</v>
      </c>
      <c r="N28" s="838" t="s">
        <v>356</v>
      </c>
      <c r="O28" s="838" t="s">
        <v>356</v>
      </c>
      <c r="P28" s="838" t="s">
        <v>356</v>
      </c>
      <c r="Q28" s="838" t="s">
        <v>356</v>
      </c>
      <c r="R28" s="838" t="s">
        <v>356</v>
      </c>
      <c r="S28" s="838" t="s">
        <v>356</v>
      </c>
      <c r="T28" s="838" t="s">
        <v>356</v>
      </c>
      <c r="U28" s="838" t="s">
        <v>356</v>
      </c>
      <c r="V28" s="838" t="s">
        <v>356</v>
      </c>
      <c r="W28" s="838" t="s">
        <v>356</v>
      </c>
      <c r="X28" s="838" t="s">
        <v>356</v>
      </c>
      <c r="Y28" s="856" t="s">
        <v>356</v>
      </c>
      <c r="Z28" s="856" t="s">
        <v>356</v>
      </c>
      <c r="AA28" s="856">
        <v>0</v>
      </c>
    </row>
    <row r="29" spans="1:27">
      <c r="A29" s="131"/>
      <c r="B29" s="949" t="s">
        <v>842</v>
      </c>
      <c r="C29" s="1156">
        <v>9266.5779999999995</v>
      </c>
      <c r="D29" s="838">
        <v>10080.361000000001</v>
      </c>
      <c r="E29" s="838">
        <v>10055.142</v>
      </c>
      <c r="F29" s="838">
        <v>9484.0750000000007</v>
      </c>
      <c r="G29" s="838">
        <v>9808.9500000000007</v>
      </c>
      <c r="H29" s="838">
        <v>10084.819</v>
      </c>
      <c r="I29" s="838">
        <v>9789.43</v>
      </c>
      <c r="J29" s="838">
        <v>9384.0779999999995</v>
      </c>
      <c r="K29" s="838">
        <v>9928.8469999999998</v>
      </c>
      <c r="L29" s="838">
        <v>10354.438</v>
      </c>
      <c r="M29" s="838">
        <v>10385.404</v>
      </c>
      <c r="N29" s="838">
        <v>11079.096</v>
      </c>
      <c r="O29" s="838">
        <v>10557.691000000001</v>
      </c>
      <c r="P29" s="838">
        <v>10636.951999999999</v>
      </c>
      <c r="Q29" s="838">
        <v>9416.7029999999995</v>
      </c>
      <c r="R29" s="838">
        <v>10419.276</v>
      </c>
      <c r="S29" s="838">
        <v>8721.1270000000004</v>
      </c>
      <c r="T29" s="838">
        <v>8288.4760000000006</v>
      </c>
      <c r="U29" s="838">
        <v>8170.5330000000004</v>
      </c>
      <c r="V29" s="838">
        <v>8191.3320000000003</v>
      </c>
      <c r="W29" s="838">
        <v>8137.3310000000001</v>
      </c>
      <c r="X29" s="838">
        <v>7504.6719999999996</v>
      </c>
      <c r="Y29" s="856">
        <v>7083.1869999999999</v>
      </c>
      <c r="Z29" s="856">
        <v>7462.4589999999998</v>
      </c>
      <c r="AA29" s="856">
        <v>7567.6850000000004</v>
      </c>
    </row>
    <row r="30" spans="1:27">
      <c r="A30" s="131"/>
      <c r="B30" s="950" t="s">
        <v>1398</v>
      </c>
      <c r="C30" s="1156">
        <v>57.604999999999997</v>
      </c>
      <c r="D30" s="838">
        <v>800.80700000000002</v>
      </c>
      <c r="E30" s="838">
        <v>827.70899999999995</v>
      </c>
      <c r="F30" s="838">
        <v>308.10000000000002</v>
      </c>
      <c r="G30" s="838">
        <v>302.04000000000002</v>
      </c>
      <c r="H30" s="838">
        <v>280.51100000000002</v>
      </c>
      <c r="I30" s="838">
        <v>275.39100000000002</v>
      </c>
      <c r="J30" s="838">
        <v>240.25800000000001</v>
      </c>
      <c r="K30" s="838">
        <v>218.08699999999999</v>
      </c>
      <c r="L30" s="838">
        <v>207.16</v>
      </c>
      <c r="M30" s="838">
        <v>215.405</v>
      </c>
      <c r="N30" s="838">
        <v>213.65199999999999</v>
      </c>
      <c r="O30" s="838">
        <v>194.89099999999999</v>
      </c>
      <c r="P30" s="838">
        <v>207.88900000000001</v>
      </c>
      <c r="Q30" s="838">
        <v>233.239</v>
      </c>
      <c r="R30" s="838">
        <v>252.36199999999999</v>
      </c>
      <c r="S30" s="838">
        <v>265.33600000000001</v>
      </c>
      <c r="T30" s="838">
        <v>232.131</v>
      </c>
      <c r="U30" s="838">
        <v>223.37899999999999</v>
      </c>
      <c r="V30" s="838">
        <v>226.904</v>
      </c>
      <c r="W30" s="838">
        <v>220.072</v>
      </c>
      <c r="X30" s="838" t="s">
        <v>356</v>
      </c>
      <c r="Y30" s="856" t="s">
        <v>356</v>
      </c>
      <c r="Z30" s="856" t="s">
        <v>356</v>
      </c>
      <c r="AA30" s="856" t="s">
        <v>356</v>
      </c>
    </row>
    <row r="31" spans="1:27">
      <c r="A31" s="131"/>
      <c r="B31" s="950" t="s">
        <v>1399</v>
      </c>
      <c r="C31" s="1156">
        <v>843.71699999999998</v>
      </c>
      <c r="D31" s="838">
        <v>1025.691</v>
      </c>
      <c r="E31" s="838">
        <v>1023.003</v>
      </c>
      <c r="F31" s="838">
        <v>1108.5450000000001</v>
      </c>
      <c r="G31" s="838">
        <v>1112.0619999999999</v>
      </c>
      <c r="H31" s="838">
        <v>1156.4880000000001</v>
      </c>
      <c r="I31" s="838">
        <v>1118.4179999999999</v>
      </c>
      <c r="J31" s="838">
        <v>1005.503</v>
      </c>
      <c r="K31" s="838">
        <v>1107.3119999999999</v>
      </c>
      <c r="L31" s="838">
        <v>1032.127</v>
      </c>
      <c r="M31" s="838">
        <v>954.22</v>
      </c>
      <c r="N31" s="838">
        <v>1068.799</v>
      </c>
      <c r="O31" s="838">
        <v>1124.0050000000001</v>
      </c>
      <c r="P31" s="838">
        <v>1095.2829999999999</v>
      </c>
      <c r="Q31" s="838">
        <v>1029.6669999999999</v>
      </c>
      <c r="R31" s="838">
        <v>927.35199999999998</v>
      </c>
      <c r="S31" s="838">
        <v>831.53300000000002</v>
      </c>
      <c r="T31" s="838">
        <v>874.63900000000001</v>
      </c>
      <c r="U31" s="838">
        <v>798.25699999999995</v>
      </c>
      <c r="V31" s="838">
        <v>754.54</v>
      </c>
      <c r="W31" s="838">
        <v>708.14599999999996</v>
      </c>
      <c r="X31" s="838">
        <v>627.79700000000003</v>
      </c>
      <c r="Y31" s="856">
        <v>577.68399999999997</v>
      </c>
      <c r="Z31" s="856" t="s">
        <v>356</v>
      </c>
      <c r="AA31" s="856" t="s">
        <v>356</v>
      </c>
    </row>
    <row r="32" spans="1:27">
      <c r="A32" s="131"/>
      <c r="B32" s="950" t="s">
        <v>843</v>
      </c>
      <c r="C32" s="1156">
        <v>5495.3050000000003</v>
      </c>
      <c r="D32" s="838">
        <v>5200.8509999999997</v>
      </c>
      <c r="E32" s="838">
        <v>5275.3320000000003</v>
      </c>
      <c r="F32" s="838">
        <v>5159.9269999999997</v>
      </c>
      <c r="G32" s="838">
        <v>5096.5910000000003</v>
      </c>
      <c r="H32" s="838">
        <v>5497.3789999999999</v>
      </c>
      <c r="I32" s="838">
        <v>5308.085</v>
      </c>
      <c r="J32" s="838">
        <v>5100.3339999999998</v>
      </c>
      <c r="K32" s="838">
        <v>5570.9170000000004</v>
      </c>
      <c r="L32" s="838">
        <v>6482.317</v>
      </c>
      <c r="M32" s="838">
        <v>6535.1180000000004</v>
      </c>
      <c r="N32" s="838">
        <v>7068.2659999999996</v>
      </c>
      <c r="O32" s="838">
        <v>6649.8440000000001</v>
      </c>
      <c r="P32" s="838">
        <v>6658.1970000000001</v>
      </c>
      <c r="Q32" s="838">
        <v>5583.6080000000002</v>
      </c>
      <c r="R32" s="838">
        <v>6690.6689999999999</v>
      </c>
      <c r="S32" s="838">
        <v>5284.0519999999997</v>
      </c>
      <c r="T32" s="838">
        <v>4715.8310000000001</v>
      </c>
      <c r="U32" s="838">
        <v>4792.1760000000004</v>
      </c>
      <c r="V32" s="838">
        <v>4863.2510000000002</v>
      </c>
      <c r="W32" s="838">
        <v>4970.8789999999999</v>
      </c>
      <c r="X32" s="838">
        <v>4273.9340000000002</v>
      </c>
      <c r="Y32" s="856">
        <v>3763.8180000000002</v>
      </c>
      <c r="Z32" s="856">
        <v>4019.8510000000001</v>
      </c>
      <c r="AA32" s="856">
        <v>4024.828</v>
      </c>
    </row>
    <row r="33" spans="1:27">
      <c r="A33" s="131"/>
      <c r="B33" s="950" t="s">
        <v>844</v>
      </c>
      <c r="C33" s="1156" t="s">
        <v>356</v>
      </c>
      <c r="D33" s="838" t="s">
        <v>356</v>
      </c>
      <c r="E33" s="838" t="s">
        <v>356</v>
      </c>
      <c r="F33" s="838" t="s">
        <v>356</v>
      </c>
      <c r="G33" s="838" t="s">
        <v>356</v>
      </c>
      <c r="H33" s="838" t="s">
        <v>356</v>
      </c>
      <c r="I33" s="838" t="s">
        <v>356</v>
      </c>
      <c r="J33" s="838" t="s">
        <v>356</v>
      </c>
      <c r="K33" s="838" t="s">
        <v>356</v>
      </c>
      <c r="L33" s="838" t="s">
        <v>356</v>
      </c>
      <c r="M33" s="838">
        <v>77.597999999999999</v>
      </c>
      <c r="N33" s="838">
        <v>69.888000000000005</v>
      </c>
      <c r="O33" s="838">
        <v>65.977000000000004</v>
      </c>
      <c r="P33" s="838">
        <v>70.465000000000003</v>
      </c>
      <c r="Q33" s="838">
        <v>63.631999999999998</v>
      </c>
      <c r="R33" s="838">
        <v>29.193000000000001</v>
      </c>
      <c r="S33" s="838">
        <v>33.695999999999998</v>
      </c>
      <c r="T33" s="838">
        <v>42.115000000000002</v>
      </c>
      <c r="U33" s="838">
        <v>43.511000000000003</v>
      </c>
      <c r="V33" s="838">
        <v>41.216999999999999</v>
      </c>
      <c r="W33" s="838">
        <v>41.923999999999999</v>
      </c>
      <c r="X33" s="838" t="s">
        <v>356</v>
      </c>
      <c r="Y33" s="856" t="s">
        <v>356</v>
      </c>
      <c r="Z33" s="856" t="s">
        <v>356</v>
      </c>
      <c r="AA33" s="856" t="s">
        <v>356</v>
      </c>
    </row>
    <row r="34" spans="1:27" ht="25.5" customHeight="1">
      <c r="A34" s="131"/>
      <c r="B34" s="951" t="s">
        <v>845</v>
      </c>
      <c r="C34" s="1156" t="s">
        <v>356</v>
      </c>
      <c r="D34" s="838" t="s">
        <v>356</v>
      </c>
      <c r="E34" s="838" t="s">
        <v>356</v>
      </c>
      <c r="F34" s="838" t="s">
        <v>356</v>
      </c>
      <c r="G34" s="838" t="s">
        <v>356</v>
      </c>
      <c r="H34" s="838" t="s">
        <v>356</v>
      </c>
      <c r="I34" s="838" t="s">
        <v>356</v>
      </c>
      <c r="J34" s="838" t="s">
        <v>356</v>
      </c>
      <c r="K34" s="838" t="s">
        <v>356</v>
      </c>
      <c r="L34" s="838" t="s">
        <v>356</v>
      </c>
      <c r="M34" s="838">
        <v>0</v>
      </c>
      <c r="N34" s="838">
        <v>0</v>
      </c>
      <c r="O34" s="838">
        <v>0</v>
      </c>
      <c r="P34" s="838">
        <v>0</v>
      </c>
      <c r="Q34" s="838">
        <v>0</v>
      </c>
      <c r="R34" s="838">
        <v>0</v>
      </c>
      <c r="S34" s="838">
        <v>0</v>
      </c>
      <c r="T34" s="838">
        <v>0</v>
      </c>
      <c r="U34" s="838">
        <v>0</v>
      </c>
      <c r="V34" s="838">
        <v>0</v>
      </c>
      <c r="W34" s="838">
        <v>0</v>
      </c>
      <c r="X34" s="838">
        <v>0</v>
      </c>
      <c r="Y34" s="856">
        <v>0</v>
      </c>
      <c r="Z34" s="856">
        <v>0</v>
      </c>
      <c r="AA34" s="856">
        <v>0</v>
      </c>
    </row>
    <row r="35" spans="1:27">
      <c r="A35" s="131"/>
      <c r="B35" s="950" t="s">
        <v>846</v>
      </c>
      <c r="C35" s="1156">
        <v>2686.6350000000002</v>
      </c>
      <c r="D35" s="838">
        <v>2798.4259999999999</v>
      </c>
      <c r="E35" s="838">
        <v>2769.0929999999998</v>
      </c>
      <c r="F35" s="838">
        <v>2776.4229999999998</v>
      </c>
      <c r="G35" s="838">
        <v>3177.9679999999998</v>
      </c>
      <c r="H35" s="838">
        <v>3030.8960000000002</v>
      </c>
      <c r="I35" s="838">
        <v>2981.0079999999998</v>
      </c>
      <c r="J35" s="838">
        <v>2954.6320000000001</v>
      </c>
      <c r="K35" s="838">
        <v>2942.6320000000001</v>
      </c>
      <c r="L35" s="838">
        <v>2553.4769999999999</v>
      </c>
      <c r="M35" s="838">
        <v>2603.0630000000001</v>
      </c>
      <c r="N35" s="838">
        <v>2658.491</v>
      </c>
      <c r="O35" s="838">
        <v>2522.9740000000002</v>
      </c>
      <c r="P35" s="838">
        <v>2605.1179999999999</v>
      </c>
      <c r="Q35" s="838">
        <v>2506.5569999999998</v>
      </c>
      <c r="R35" s="838">
        <v>2519.6999999999998</v>
      </c>
      <c r="S35" s="838">
        <v>2306.5100000000002</v>
      </c>
      <c r="T35" s="838">
        <v>2423.7600000000002</v>
      </c>
      <c r="U35" s="838">
        <v>2313.21</v>
      </c>
      <c r="V35" s="838">
        <v>2305.42</v>
      </c>
      <c r="W35" s="838">
        <v>2196.31</v>
      </c>
      <c r="X35" s="838">
        <v>2323.31</v>
      </c>
      <c r="Y35" s="856">
        <v>2449.62</v>
      </c>
      <c r="Z35" s="856">
        <v>2419.2800000000002</v>
      </c>
      <c r="AA35" s="856">
        <v>2391.8200000000002</v>
      </c>
    </row>
    <row r="36" spans="1:27">
      <c r="A36" s="131"/>
      <c r="B36" s="946" t="s">
        <v>1400</v>
      </c>
      <c r="C36" s="1156">
        <v>39513.726999999999</v>
      </c>
      <c r="D36" s="838">
        <v>41450.095999999998</v>
      </c>
      <c r="E36" s="838">
        <v>42531.553</v>
      </c>
      <c r="F36" s="838">
        <v>45197.231</v>
      </c>
      <c r="G36" s="838">
        <v>42944.095000000001</v>
      </c>
      <c r="H36" s="838">
        <v>45511.031000000003</v>
      </c>
      <c r="I36" s="838">
        <v>45897.796999999999</v>
      </c>
      <c r="J36" s="838">
        <v>45957.749000000003</v>
      </c>
      <c r="K36" s="838">
        <v>41224.934999999998</v>
      </c>
      <c r="L36" s="838">
        <v>39061.67</v>
      </c>
      <c r="M36" s="838">
        <v>46906.813000000002</v>
      </c>
      <c r="N36" s="838">
        <v>47372.114999999998</v>
      </c>
      <c r="O36" s="838">
        <v>43869.324999999997</v>
      </c>
      <c r="P36" s="838">
        <v>50746.966999999997</v>
      </c>
      <c r="Q36" s="838">
        <v>53398.771999999997</v>
      </c>
      <c r="R36" s="838">
        <v>52872.578999999998</v>
      </c>
      <c r="S36" s="838">
        <v>49407.658000000003</v>
      </c>
      <c r="T36" s="838">
        <v>59729.945</v>
      </c>
      <c r="U36" s="838">
        <v>60365.59</v>
      </c>
      <c r="V36" s="838">
        <v>53567.781999999999</v>
      </c>
      <c r="W36" s="838">
        <v>62966.292000000001</v>
      </c>
      <c r="X36" s="838">
        <v>60548.25</v>
      </c>
      <c r="Y36" s="856">
        <v>58554.874000000003</v>
      </c>
      <c r="Z36" s="856">
        <v>59285.786</v>
      </c>
      <c r="AA36" s="856">
        <v>48499.421409999995</v>
      </c>
    </row>
    <row r="37" spans="1:27">
      <c r="A37" s="131"/>
      <c r="B37" s="947" t="s">
        <v>1401</v>
      </c>
      <c r="C37" s="1157">
        <v>38246.777999999998</v>
      </c>
      <c r="D37" s="838">
        <v>39629.093999999997</v>
      </c>
      <c r="E37" s="838">
        <v>40963.184000000001</v>
      </c>
      <c r="F37" s="838">
        <v>43564.637999999999</v>
      </c>
      <c r="G37" s="838">
        <v>41138.612000000001</v>
      </c>
      <c r="H37" s="856">
        <v>43681.122000000003</v>
      </c>
      <c r="I37" s="856">
        <v>44294.953999999998</v>
      </c>
      <c r="J37" s="856">
        <v>44084.957000000002</v>
      </c>
      <c r="K37" s="838">
        <v>39338.364999999998</v>
      </c>
      <c r="L37" s="838">
        <v>36879.559000000001</v>
      </c>
      <c r="M37" s="838">
        <v>44444.171000000002</v>
      </c>
      <c r="N37" s="838">
        <v>45022.891000000003</v>
      </c>
      <c r="O37" s="838">
        <v>41238.675999999999</v>
      </c>
      <c r="P37" s="838">
        <v>47658.34</v>
      </c>
      <c r="Q37" s="838">
        <v>51280.341</v>
      </c>
      <c r="R37" s="838">
        <v>50935.358999999997</v>
      </c>
      <c r="S37" s="838">
        <v>47051.928</v>
      </c>
      <c r="T37" s="838">
        <v>57199.353000000003</v>
      </c>
      <c r="U37" s="838">
        <v>57966.461000000003</v>
      </c>
      <c r="V37" s="838">
        <v>51299.697</v>
      </c>
      <c r="W37" s="838">
        <v>60734.972999999998</v>
      </c>
      <c r="X37" s="838">
        <v>58371.533000000003</v>
      </c>
      <c r="Y37" s="856">
        <v>56371.093999999997</v>
      </c>
      <c r="Z37" s="856">
        <v>57250.180999999997</v>
      </c>
      <c r="AA37" s="856">
        <v>45292.56841</v>
      </c>
    </row>
    <row r="38" spans="1:27">
      <c r="A38" s="131"/>
      <c r="B38" s="948" t="s">
        <v>847</v>
      </c>
      <c r="C38" s="1156">
        <v>5786.6689999999999</v>
      </c>
      <c r="D38" s="838">
        <v>6356.8869999999997</v>
      </c>
      <c r="E38" s="838">
        <v>6568.7550000000001</v>
      </c>
      <c r="F38" s="838">
        <v>7390.3469999999998</v>
      </c>
      <c r="G38" s="838">
        <v>6828.5479999999998</v>
      </c>
      <c r="H38" s="838">
        <v>7170.1880000000001</v>
      </c>
      <c r="I38" s="838">
        <v>7168.5919999999996</v>
      </c>
      <c r="J38" s="838">
        <v>8145.5079999999998</v>
      </c>
      <c r="K38" s="838">
        <v>6693.2870000000003</v>
      </c>
      <c r="L38" s="838">
        <v>6612.4269999999997</v>
      </c>
      <c r="M38" s="838">
        <v>7840.82</v>
      </c>
      <c r="N38" s="838">
        <v>7483.5379999999996</v>
      </c>
      <c r="O38" s="838">
        <v>6993.3869999999997</v>
      </c>
      <c r="P38" s="838">
        <v>5944.817</v>
      </c>
      <c r="Q38" s="838">
        <v>7945.9790000000003</v>
      </c>
      <c r="R38" s="838">
        <v>7700.3419999999996</v>
      </c>
      <c r="S38" s="838">
        <v>6696.7330000000002</v>
      </c>
      <c r="T38" s="838">
        <v>6120.4880000000003</v>
      </c>
      <c r="U38" s="838">
        <v>6536.268</v>
      </c>
      <c r="V38" s="838">
        <v>7116.95</v>
      </c>
      <c r="W38" s="838">
        <v>7473.3</v>
      </c>
      <c r="X38" s="838">
        <v>7544.0659999999998</v>
      </c>
      <c r="Y38" s="856">
        <v>6842.183</v>
      </c>
      <c r="Z38" s="856">
        <v>6842.7139999999999</v>
      </c>
      <c r="AA38" s="856">
        <v>5336.6744100000005</v>
      </c>
    </row>
    <row r="39" spans="1:27">
      <c r="A39" s="131"/>
      <c r="B39" s="949" t="s">
        <v>848</v>
      </c>
      <c r="C39" s="1156">
        <v>5761.7749999999996</v>
      </c>
      <c r="D39" s="838">
        <v>6336.9250000000002</v>
      </c>
      <c r="E39" s="838">
        <v>6547.509</v>
      </c>
      <c r="F39" s="838">
        <v>7364.0990000000002</v>
      </c>
      <c r="G39" s="838">
        <v>6801.8190000000004</v>
      </c>
      <c r="H39" s="838">
        <v>7136.59</v>
      </c>
      <c r="I39" s="838">
        <v>7144.6049999999996</v>
      </c>
      <c r="J39" s="838">
        <v>8111.1819999999998</v>
      </c>
      <c r="K39" s="838">
        <v>6662.5169999999998</v>
      </c>
      <c r="L39" s="838">
        <v>6584.9639999999999</v>
      </c>
      <c r="M39" s="838">
        <v>7814.3609999999999</v>
      </c>
      <c r="N39" s="838">
        <v>7464.0889999999999</v>
      </c>
      <c r="O39" s="838">
        <v>6977.6959999999999</v>
      </c>
      <c r="P39" s="838">
        <v>5930.5929999999998</v>
      </c>
      <c r="Q39" s="838">
        <v>7933.39</v>
      </c>
      <c r="R39" s="838">
        <v>7692.6390000000001</v>
      </c>
      <c r="S39" s="838">
        <v>6688.95</v>
      </c>
      <c r="T39" s="838">
        <v>6111.8680000000004</v>
      </c>
      <c r="U39" s="838">
        <v>6523.3720000000003</v>
      </c>
      <c r="V39" s="838">
        <v>7103.6859999999997</v>
      </c>
      <c r="W39" s="838">
        <v>7453.5</v>
      </c>
      <c r="X39" s="838">
        <v>7514.0510000000004</v>
      </c>
      <c r="Y39" s="856">
        <v>6807.7870000000003</v>
      </c>
      <c r="Z39" s="856">
        <v>6804.8389999999999</v>
      </c>
      <c r="AA39" s="856">
        <v>5306.0634099999997</v>
      </c>
    </row>
    <row r="40" spans="1:27">
      <c r="A40" s="131"/>
      <c r="B40" s="949" t="s">
        <v>849</v>
      </c>
      <c r="C40" s="1156">
        <v>24.893999999999998</v>
      </c>
      <c r="D40" s="838">
        <v>19.962</v>
      </c>
      <c r="E40" s="838">
        <v>21.245999999999999</v>
      </c>
      <c r="F40" s="838">
        <v>26.248000000000001</v>
      </c>
      <c r="G40" s="838">
        <v>26.728999999999999</v>
      </c>
      <c r="H40" s="838">
        <v>33.597999999999999</v>
      </c>
      <c r="I40" s="838">
        <v>23.986999999999998</v>
      </c>
      <c r="J40" s="838">
        <v>34.326000000000001</v>
      </c>
      <c r="K40" s="838">
        <v>30.77</v>
      </c>
      <c r="L40" s="838">
        <v>27.463000000000001</v>
      </c>
      <c r="M40" s="838">
        <v>26.459</v>
      </c>
      <c r="N40" s="838">
        <v>19.449000000000002</v>
      </c>
      <c r="O40" s="838">
        <v>15.691000000000001</v>
      </c>
      <c r="P40" s="838">
        <v>14.224</v>
      </c>
      <c r="Q40" s="838">
        <v>12.589</v>
      </c>
      <c r="R40" s="838">
        <v>7.7030000000000003</v>
      </c>
      <c r="S40" s="838">
        <v>7.7830000000000004</v>
      </c>
      <c r="T40" s="838">
        <v>8.6199999999999992</v>
      </c>
      <c r="U40" s="838">
        <v>12.896000000000001</v>
      </c>
      <c r="V40" s="838">
        <v>13.263999999999999</v>
      </c>
      <c r="W40" s="838">
        <v>19.8</v>
      </c>
      <c r="X40" s="838">
        <v>30.015000000000001</v>
      </c>
      <c r="Y40" s="856">
        <v>34.396000000000001</v>
      </c>
      <c r="Z40" s="856">
        <v>37.875</v>
      </c>
      <c r="AA40" s="856">
        <v>30.611000000000001</v>
      </c>
    </row>
    <row r="41" spans="1:27">
      <c r="A41" s="131"/>
      <c r="B41" s="948" t="s">
        <v>850</v>
      </c>
      <c r="C41" s="1156">
        <v>10904.049000000001</v>
      </c>
      <c r="D41" s="838">
        <v>11295.831</v>
      </c>
      <c r="E41" s="838">
        <v>11931.929</v>
      </c>
      <c r="F41" s="838">
        <v>12117.004999999999</v>
      </c>
      <c r="G41" s="838">
        <v>11965.303</v>
      </c>
      <c r="H41" s="838">
        <v>12721.669</v>
      </c>
      <c r="I41" s="838">
        <v>12790.992</v>
      </c>
      <c r="J41" s="838">
        <v>11944.918</v>
      </c>
      <c r="K41" s="838">
        <v>11486.786</v>
      </c>
      <c r="L41" s="838">
        <v>11278.038</v>
      </c>
      <c r="M41" s="838">
        <v>12634.169</v>
      </c>
      <c r="N41" s="838">
        <v>11883.58</v>
      </c>
      <c r="O41" s="838">
        <v>9276.8119999999999</v>
      </c>
      <c r="P41" s="838">
        <v>11452.375</v>
      </c>
      <c r="Q41" s="838">
        <v>11582.607</v>
      </c>
      <c r="R41" s="838">
        <v>12471.869000000001</v>
      </c>
      <c r="S41" s="838">
        <v>10718.164000000001</v>
      </c>
      <c r="T41" s="838">
        <v>12811.74</v>
      </c>
      <c r="U41" s="838">
        <v>12250.43</v>
      </c>
      <c r="V41" s="838">
        <v>10473.092000000001</v>
      </c>
      <c r="W41" s="838">
        <v>13030.72</v>
      </c>
      <c r="X41" s="838">
        <v>11870.79</v>
      </c>
      <c r="Y41" s="856">
        <v>11992.691999999999</v>
      </c>
      <c r="Z41" s="856">
        <v>13925.120999999999</v>
      </c>
      <c r="AA41" s="856">
        <v>11364.481</v>
      </c>
    </row>
    <row r="42" spans="1:27">
      <c r="A42" s="131"/>
      <c r="B42" s="948" t="s">
        <v>851</v>
      </c>
      <c r="C42" s="1156">
        <v>175.12</v>
      </c>
      <c r="D42" s="838">
        <v>225.23</v>
      </c>
      <c r="E42" s="838">
        <v>160.404</v>
      </c>
      <c r="F42" s="838">
        <v>203.38800000000001</v>
      </c>
      <c r="G42" s="838">
        <v>231.27099999999999</v>
      </c>
      <c r="H42" s="838">
        <v>324.096</v>
      </c>
      <c r="I42" s="838">
        <v>252.32599999999999</v>
      </c>
      <c r="J42" s="838">
        <v>276.79199999999997</v>
      </c>
      <c r="K42" s="838">
        <v>259.58999999999997</v>
      </c>
      <c r="L42" s="838">
        <v>278.75799999999998</v>
      </c>
      <c r="M42" s="838">
        <v>416.69099999999997</v>
      </c>
      <c r="N42" s="838">
        <v>446.14100000000002</v>
      </c>
      <c r="O42" s="838">
        <v>498.90699999999998</v>
      </c>
      <c r="P42" s="838">
        <v>476.28</v>
      </c>
      <c r="Q42" s="838">
        <v>418.74</v>
      </c>
      <c r="R42" s="838">
        <v>561.32500000000005</v>
      </c>
      <c r="S42" s="838">
        <v>524.79899999999998</v>
      </c>
      <c r="T42" s="838">
        <v>438.88200000000001</v>
      </c>
      <c r="U42" s="838">
        <v>472.02</v>
      </c>
      <c r="V42" s="838">
        <v>567.44600000000003</v>
      </c>
      <c r="W42" s="838" t="s">
        <v>356</v>
      </c>
      <c r="X42" s="838" t="s">
        <v>356</v>
      </c>
      <c r="Y42" s="856" t="s">
        <v>356</v>
      </c>
      <c r="Z42" s="856" t="s">
        <v>356</v>
      </c>
      <c r="AA42" s="856" t="s">
        <v>356</v>
      </c>
    </row>
    <row r="43" spans="1:27">
      <c r="A43" s="131"/>
      <c r="B43" s="948" t="s">
        <v>852</v>
      </c>
      <c r="C43" s="1156">
        <v>1030.3869999999999</v>
      </c>
      <c r="D43" s="838">
        <v>791.226</v>
      </c>
      <c r="E43" s="838">
        <v>962.03800000000001</v>
      </c>
      <c r="F43" s="838">
        <v>826.678</v>
      </c>
      <c r="G43" s="838">
        <v>987.45500000000004</v>
      </c>
      <c r="H43" s="838">
        <v>1095.4690000000001</v>
      </c>
      <c r="I43" s="838">
        <v>1319.61</v>
      </c>
      <c r="J43" s="838">
        <v>1045.5999999999999</v>
      </c>
      <c r="K43" s="838">
        <v>746.88400000000001</v>
      </c>
      <c r="L43" s="838">
        <v>937.99400000000003</v>
      </c>
      <c r="M43" s="838">
        <v>1128.164</v>
      </c>
      <c r="N43" s="838">
        <v>1195.393</v>
      </c>
      <c r="O43" s="838">
        <v>1319.44</v>
      </c>
      <c r="P43" s="838">
        <v>1554.329</v>
      </c>
      <c r="Q43" s="838">
        <v>1483.5329999999999</v>
      </c>
      <c r="R43" s="838">
        <v>1591.0940000000001</v>
      </c>
      <c r="S43" s="838">
        <v>1327.8610000000001</v>
      </c>
      <c r="T43" s="838">
        <v>1397.7809999999999</v>
      </c>
      <c r="U43" s="838">
        <v>1515.9760000000001</v>
      </c>
      <c r="V43" s="838">
        <v>1140.126</v>
      </c>
      <c r="W43" s="838">
        <v>1669.421</v>
      </c>
      <c r="X43" s="838">
        <v>1486.537</v>
      </c>
      <c r="Y43" s="856">
        <v>1596.8779999999999</v>
      </c>
      <c r="Z43" s="856">
        <v>1272.395</v>
      </c>
      <c r="AA43" s="856">
        <v>1489.1690000000001</v>
      </c>
    </row>
    <row r="44" spans="1:27">
      <c r="A44" s="131"/>
      <c r="B44" s="949" t="s">
        <v>853</v>
      </c>
      <c r="C44" s="1156">
        <v>239.279</v>
      </c>
      <c r="D44" s="838">
        <v>238.702</v>
      </c>
      <c r="E44" s="838">
        <v>247.99299999999999</v>
      </c>
      <c r="F44" s="838">
        <v>235.88200000000001</v>
      </c>
      <c r="G44" s="838">
        <v>256.29000000000002</v>
      </c>
      <c r="H44" s="838">
        <v>288.18599999999998</v>
      </c>
      <c r="I44" s="838">
        <v>265.25200000000001</v>
      </c>
      <c r="J44" s="838">
        <v>282.72300000000001</v>
      </c>
      <c r="K44" s="838">
        <v>296.19099999999997</v>
      </c>
      <c r="L44" s="838">
        <v>336.90800000000002</v>
      </c>
      <c r="M44" s="838">
        <v>438.63799999999998</v>
      </c>
      <c r="N44" s="838">
        <v>385.86700000000002</v>
      </c>
      <c r="O44" s="838">
        <v>386.65600000000001</v>
      </c>
      <c r="P44" s="838">
        <v>479.88400000000001</v>
      </c>
      <c r="Q44" s="838">
        <v>528.81899999999996</v>
      </c>
      <c r="R44" s="838">
        <v>492.26499999999999</v>
      </c>
      <c r="S44" s="838">
        <v>458.72399999999999</v>
      </c>
      <c r="T44" s="838">
        <v>517.44899999999996</v>
      </c>
      <c r="U44" s="838">
        <v>529.07799999999997</v>
      </c>
      <c r="V44" s="838">
        <v>472.399</v>
      </c>
      <c r="W44" s="838">
        <v>467.74700000000001</v>
      </c>
      <c r="X44" s="838">
        <v>473.07400000000001</v>
      </c>
      <c r="Y44" s="856">
        <v>488.74400000000003</v>
      </c>
      <c r="Z44" s="856">
        <v>509.66899999999998</v>
      </c>
      <c r="AA44" s="856">
        <v>478.79899999999998</v>
      </c>
    </row>
    <row r="45" spans="1:27">
      <c r="A45" s="131"/>
      <c r="B45" s="949" t="s">
        <v>854</v>
      </c>
      <c r="C45" s="1156">
        <v>791.10799999999995</v>
      </c>
      <c r="D45" s="838">
        <v>552.524</v>
      </c>
      <c r="E45" s="838">
        <v>714.04499999999996</v>
      </c>
      <c r="F45" s="838">
        <v>590.79600000000005</v>
      </c>
      <c r="G45" s="838">
        <v>731.16499999999996</v>
      </c>
      <c r="H45" s="838">
        <v>807.28300000000002</v>
      </c>
      <c r="I45" s="838">
        <v>1054.3579999999999</v>
      </c>
      <c r="J45" s="838">
        <v>762.87699999999995</v>
      </c>
      <c r="K45" s="838">
        <v>450.69299999999998</v>
      </c>
      <c r="L45" s="838">
        <v>601.08600000000001</v>
      </c>
      <c r="M45" s="838">
        <v>689.52599999999995</v>
      </c>
      <c r="N45" s="838">
        <v>809.52599999999995</v>
      </c>
      <c r="O45" s="838">
        <v>932.78399999999999</v>
      </c>
      <c r="P45" s="838">
        <v>1074.4449999999999</v>
      </c>
      <c r="Q45" s="838">
        <v>954.71400000000006</v>
      </c>
      <c r="R45" s="838">
        <v>1098.829</v>
      </c>
      <c r="S45" s="838">
        <v>869.13699999999994</v>
      </c>
      <c r="T45" s="838">
        <v>880.33199999999999</v>
      </c>
      <c r="U45" s="838">
        <v>986.89800000000002</v>
      </c>
      <c r="V45" s="838">
        <v>667.72699999999998</v>
      </c>
      <c r="W45" s="838">
        <v>1201.674</v>
      </c>
      <c r="X45" s="838">
        <v>1013.463</v>
      </c>
      <c r="Y45" s="856">
        <v>1108.134</v>
      </c>
      <c r="Z45" s="856">
        <v>762.726</v>
      </c>
      <c r="AA45" s="856">
        <v>1010.37</v>
      </c>
    </row>
    <row r="46" spans="1:27">
      <c r="A46" s="131"/>
      <c r="B46" s="948" t="s">
        <v>855</v>
      </c>
      <c r="C46" s="1156">
        <v>2662.12</v>
      </c>
      <c r="D46" s="838">
        <v>2971.8339999999998</v>
      </c>
      <c r="E46" s="838">
        <v>3018.4760000000001</v>
      </c>
      <c r="F46" s="838">
        <v>3355.3629999999998</v>
      </c>
      <c r="G46" s="838">
        <v>3131.8760000000002</v>
      </c>
      <c r="H46" s="838">
        <v>3239.8159999999998</v>
      </c>
      <c r="I46" s="838">
        <v>3225.7950000000001</v>
      </c>
      <c r="J46" s="838">
        <v>3782.895</v>
      </c>
      <c r="K46" s="838">
        <v>3039.36</v>
      </c>
      <c r="L46" s="838">
        <v>2966.7550000000001</v>
      </c>
      <c r="M46" s="838">
        <v>3555.5369999999998</v>
      </c>
      <c r="N46" s="838">
        <v>3339.7910000000002</v>
      </c>
      <c r="O46" s="838">
        <v>3169.7249999999999</v>
      </c>
      <c r="P46" s="838">
        <v>2642.2020000000002</v>
      </c>
      <c r="Q46" s="838">
        <v>3509.529</v>
      </c>
      <c r="R46" s="838">
        <v>3468.6909999999998</v>
      </c>
      <c r="S46" s="838">
        <v>2958.5360000000001</v>
      </c>
      <c r="T46" s="838">
        <v>2610.2370000000001</v>
      </c>
      <c r="U46" s="838">
        <v>2845.451</v>
      </c>
      <c r="V46" s="838">
        <v>3208.915</v>
      </c>
      <c r="W46" s="838">
        <v>3300.9349999999999</v>
      </c>
      <c r="X46" s="838">
        <v>3384.3539999999998</v>
      </c>
      <c r="Y46" s="856">
        <v>3042.02</v>
      </c>
      <c r="Z46" s="856">
        <v>2988.203</v>
      </c>
      <c r="AA46" s="856">
        <v>2361.393</v>
      </c>
    </row>
    <row r="47" spans="1:27" ht="27">
      <c r="A47" s="546"/>
      <c r="B47" s="952" t="s">
        <v>1402</v>
      </c>
      <c r="C47" s="1156">
        <v>1961.664</v>
      </c>
      <c r="D47" s="838">
        <v>2007.7049999999999</v>
      </c>
      <c r="E47" s="838">
        <v>1959.905</v>
      </c>
      <c r="F47" s="838">
        <v>1953.579</v>
      </c>
      <c r="G47" s="838">
        <v>1849.8309999999999</v>
      </c>
      <c r="H47" s="838">
        <v>1801.732</v>
      </c>
      <c r="I47" s="838">
        <v>1726.8610000000001</v>
      </c>
      <c r="J47" s="838">
        <v>1622.4259999999999</v>
      </c>
      <c r="K47" s="838">
        <v>257.31299999999999</v>
      </c>
      <c r="L47" s="838">
        <v>231.07499999999999</v>
      </c>
      <c r="M47" s="838">
        <v>226.13800000000001</v>
      </c>
      <c r="N47" s="838">
        <v>218.512</v>
      </c>
      <c r="O47" s="838">
        <v>254.27699999999999</v>
      </c>
      <c r="P47" s="838">
        <v>431.43200000000002</v>
      </c>
      <c r="Q47" s="838">
        <v>432.18599999999998</v>
      </c>
      <c r="R47" s="838">
        <v>427.77699999999999</v>
      </c>
      <c r="S47" s="838">
        <v>321.83499999999998</v>
      </c>
      <c r="T47" s="838">
        <v>319.11</v>
      </c>
      <c r="U47" s="838">
        <v>322.3</v>
      </c>
      <c r="V47" s="838">
        <v>323.08300000000003</v>
      </c>
      <c r="W47" s="838" t="s">
        <v>356</v>
      </c>
      <c r="X47" s="838" t="s">
        <v>356</v>
      </c>
      <c r="Y47" s="856" t="s">
        <v>356</v>
      </c>
      <c r="Z47" s="856" t="s">
        <v>356</v>
      </c>
      <c r="AA47" s="856" t="s">
        <v>356</v>
      </c>
    </row>
    <row r="48" spans="1:27">
      <c r="A48" s="131"/>
      <c r="B48" s="948" t="s">
        <v>856</v>
      </c>
      <c r="C48" s="1156">
        <v>15726.769</v>
      </c>
      <c r="D48" s="838">
        <v>15980.380999999999</v>
      </c>
      <c r="E48" s="838">
        <v>16361.677</v>
      </c>
      <c r="F48" s="838">
        <v>17718.277999999998</v>
      </c>
      <c r="G48" s="838">
        <v>16144.328</v>
      </c>
      <c r="H48" s="838">
        <v>17328.151999999998</v>
      </c>
      <c r="I48" s="838">
        <v>17810.777999999998</v>
      </c>
      <c r="J48" s="838">
        <v>17266.817999999999</v>
      </c>
      <c r="K48" s="838">
        <v>16855.145</v>
      </c>
      <c r="L48" s="838">
        <v>14574.512000000001</v>
      </c>
      <c r="M48" s="838">
        <v>18642.651999999998</v>
      </c>
      <c r="N48" s="838">
        <v>20455.936000000002</v>
      </c>
      <c r="O48" s="838">
        <v>19726.128000000001</v>
      </c>
      <c r="P48" s="838">
        <v>25156.904999999999</v>
      </c>
      <c r="Q48" s="838">
        <v>25907.767</v>
      </c>
      <c r="R48" s="838">
        <v>24714.260999999999</v>
      </c>
      <c r="S48" s="838">
        <v>24504</v>
      </c>
      <c r="T48" s="838">
        <v>33501.114999999998</v>
      </c>
      <c r="U48" s="838">
        <v>34024.016000000003</v>
      </c>
      <c r="V48" s="838">
        <v>28470.084999999999</v>
      </c>
      <c r="W48" s="838">
        <v>34398.578999999998</v>
      </c>
      <c r="X48" s="838">
        <v>33301.826999999997</v>
      </c>
      <c r="Y48" s="856">
        <v>32126.327000000001</v>
      </c>
      <c r="Z48" s="856">
        <v>31528.371999999999</v>
      </c>
      <c r="AA48" s="856">
        <v>24121.234</v>
      </c>
    </row>
    <row r="49" spans="1:27">
      <c r="A49" s="131"/>
      <c r="B49" s="948" t="s">
        <v>1403</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56" t="s">
        <v>356</v>
      </c>
      <c r="Z49" s="856" t="s">
        <v>356</v>
      </c>
      <c r="AA49" s="856" t="s">
        <v>356</v>
      </c>
    </row>
    <row r="50" spans="1:27">
      <c r="A50" s="131"/>
      <c r="B50" s="947" t="s">
        <v>857</v>
      </c>
      <c r="C50" s="1156">
        <v>1203.8720000000001</v>
      </c>
      <c r="D50" s="838">
        <v>1767.498</v>
      </c>
      <c r="E50" s="838">
        <v>1515.318</v>
      </c>
      <c r="F50" s="838">
        <v>1584.104</v>
      </c>
      <c r="G50" s="838">
        <v>1760.1759999999999</v>
      </c>
      <c r="H50" s="838">
        <v>1779.9949999999999</v>
      </c>
      <c r="I50" s="838">
        <v>1558.018</v>
      </c>
      <c r="J50" s="838">
        <v>1830.8050000000001</v>
      </c>
      <c r="K50" s="838">
        <v>1851.204</v>
      </c>
      <c r="L50" s="838">
        <v>2132.9569999999999</v>
      </c>
      <c r="M50" s="838">
        <v>2407.9290000000001</v>
      </c>
      <c r="N50" s="838">
        <v>2295.5949999999998</v>
      </c>
      <c r="O50" s="838">
        <v>2581.9119999999998</v>
      </c>
      <c r="P50" s="838">
        <v>3046.5990000000002</v>
      </c>
      <c r="Q50" s="838">
        <v>2081.4229999999998</v>
      </c>
      <c r="R50" s="838">
        <v>1904.72</v>
      </c>
      <c r="S50" s="838">
        <v>2325.8330000000001</v>
      </c>
      <c r="T50" s="838">
        <v>2488.2469999999998</v>
      </c>
      <c r="U50" s="838">
        <v>2361.8009999999999</v>
      </c>
      <c r="V50" s="838">
        <v>2235.326</v>
      </c>
      <c r="W50" s="838">
        <v>2198.058</v>
      </c>
      <c r="X50" s="838">
        <v>2141.2510000000002</v>
      </c>
      <c r="Y50" s="856">
        <v>2141.2910000000002</v>
      </c>
      <c r="Z50" s="856">
        <v>1995.587</v>
      </c>
      <c r="AA50" s="856">
        <v>3167.0149999999999</v>
      </c>
    </row>
    <row r="51" spans="1:27">
      <c r="A51" s="131"/>
      <c r="B51" s="948" t="s">
        <v>858</v>
      </c>
      <c r="C51" s="1156">
        <v>690.83399999999995</v>
      </c>
      <c r="D51" s="838">
        <v>1057.1210000000001</v>
      </c>
      <c r="E51" s="838">
        <v>836.58</v>
      </c>
      <c r="F51" s="838">
        <v>1095.866</v>
      </c>
      <c r="G51" s="838">
        <v>1110.4110000000001</v>
      </c>
      <c r="H51" s="838">
        <v>1095</v>
      </c>
      <c r="I51" s="838">
        <v>936.55200000000002</v>
      </c>
      <c r="J51" s="838">
        <v>1110.4290000000001</v>
      </c>
      <c r="K51" s="838">
        <v>1264.7619999999999</v>
      </c>
      <c r="L51" s="838">
        <v>1439.2560000000001</v>
      </c>
      <c r="M51" s="838">
        <v>1654.277</v>
      </c>
      <c r="N51" s="838">
        <v>1551.183</v>
      </c>
      <c r="O51" s="838">
        <v>1611.56</v>
      </c>
      <c r="P51" s="838">
        <v>2211.4189999999999</v>
      </c>
      <c r="Q51" s="838">
        <v>1233.1469999999999</v>
      </c>
      <c r="R51" s="838">
        <v>1203.799</v>
      </c>
      <c r="S51" s="838">
        <v>1563.546</v>
      </c>
      <c r="T51" s="838">
        <v>1560.049</v>
      </c>
      <c r="U51" s="838">
        <v>1449.5809999999999</v>
      </c>
      <c r="V51" s="838">
        <v>1371.8109999999999</v>
      </c>
      <c r="W51" s="838">
        <v>1374.8320000000001</v>
      </c>
      <c r="X51" s="838">
        <v>1382.5640000000001</v>
      </c>
      <c r="Y51" s="856">
        <v>1337.835</v>
      </c>
      <c r="Z51" s="856">
        <v>1316.9369999999999</v>
      </c>
      <c r="AA51" s="856">
        <v>2538.6570000000002</v>
      </c>
    </row>
    <row r="52" spans="1:27">
      <c r="A52" s="131"/>
      <c r="B52" s="948" t="s">
        <v>859</v>
      </c>
      <c r="C52" s="1156">
        <v>512.43299999999999</v>
      </c>
      <c r="D52" s="838">
        <v>709.5</v>
      </c>
      <c r="E52" s="838">
        <v>677.98699999999997</v>
      </c>
      <c r="F52" s="838">
        <v>487.43700000000001</v>
      </c>
      <c r="G52" s="838">
        <v>648.89200000000005</v>
      </c>
      <c r="H52" s="838">
        <v>684.11800000000005</v>
      </c>
      <c r="I52" s="838">
        <v>620.69000000000005</v>
      </c>
      <c r="J52" s="838">
        <v>719.476</v>
      </c>
      <c r="K52" s="838">
        <v>585.51199999999994</v>
      </c>
      <c r="L52" s="838">
        <v>692.625</v>
      </c>
      <c r="M52" s="838">
        <v>752.42499999999995</v>
      </c>
      <c r="N52" s="838">
        <v>743.24400000000003</v>
      </c>
      <c r="O52" s="838">
        <v>969.05200000000002</v>
      </c>
      <c r="P52" s="838">
        <v>833.61599999999999</v>
      </c>
      <c r="Q52" s="838">
        <v>847.226</v>
      </c>
      <c r="R52" s="838">
        <v>699.95500000000004</v>
      </c>
      <c r="S52" s="838">
        <v>761.10799999999995</v>
      </c>
      <c r="T52" s="838">
        <v>926.95100000000002</v>
      </c>
      <c r="U52" s="838">
        <v>911.03899999999999</v>
      </c>
      <c r="V52" s="838">
        <v>862.40099999999995</v>
      </c>
      <c r="W52" s="838">
        <v>822.12099999999998</v>
      </c>
      <c r="X52" s="838">
        <v>757.61500000000001</v>
      </c>
      <c r="Y52" s="856">
        <v>802.38599999999997</v>
      </c>
      <c r="Z52" s="856">
        <v>677.64800000000002</v>
      </c>
      <c r="AA52" s="856">
        <v>626.75400000000002</v>
      </c>
    </row>
    <row r="53" spans="1:27">
      <c r="A53" s="131"/>
      <c r="B53" s="947" t="s">
        <v>860</v>
      </c>
      <c r="C53" s="1156">
        <v>63.076999999999998</v>
      </c>
      <c r="D53" s="838">
        <v>53.503999999999998</v>
      </c>
      <c r="E53" s="838">
        <v>53.051000000000002</v>
      </c>
      <c r="F53" s="838">
        <v>48.488999999999997</v>
      </c>
      <c r="G53" s="838">
        <v>45.307000000000002</v>
      </c>
      <c r="H53" s="838">
        <v>49.914000000000001</v>
      </c>
      <c r="I53" s="838">
        <v>44.825000000000003</v>
      </c>
      <c r="J53" s="838">
        <v>41.987000000000002</v>
      </c>
      <c r="K53" s="838">
        <v>35.366</v>
      </c>
      <c r="L53" s="838">
        <v>49.154000000000003</v>
      </c>
      <c r="M53" s="838">
        <v>54.713000000000001</v>
      </c>
      <c r="N53" s="838">
        <v>53.628999999999998</v>
      </c>
      <c r="O53" s="838">
        <v>48.737000000000002</v>
      </c>
      <c r="P53" s="838">
        <v>42.027999999999999</v>
      </c>
      <c r="Q53" s="838">
        <v>37.008000000000003</v>
      </c>
      <c r="R53" s="838">
        <v>32.5</v>
      </c>
      <c r="S53" s="838">
        <v>29.896999999999998</v>
      </c>
      <c r="T53" s="838">
        <v>42.344999999999999</v>
      </c>
      <c r="U53" s="838">
        <v>37.328000000000003</v>
      </c>
      <c r="V53" s="838">
        <v>32.759</v>
      </c>
      <c r="W53" s="838">
        <v>33.261000000000003</v>
      </c>
      <c r="X53" s="838">
        <v>35.466000000000001</v>
      </c>
      <c r="Y53" s="856">
        <v>42.488999999999997</v>
      </c>
      <c r="Z53" s="856">
        <v>40.018000000000001</v>
      </c>
      <c r="AA53" s="856">
        <v>39.838000000000001</v>
      </c>
    </row>
    <row r="54" spans="1:27">
      <c r="A54" s="131"/>
      <c r="B54" s="948" t="s">
        <v>861</v>
      </c>
      <c r="C54" s="1156">
        <v>58.110999999999997</v>
      </c>
      <c r="D54" s="838">
        <v>49</v>
      </c>
      <c r="E54" s="838">
        <v>48</v>
      </c>
      <c r="F54" s="838">
        <v>44</v>
      </c>
      <c r="G54" s="838">
        <v>41</v>
      </c>
      <c r="H54" s="838">
        <v>44.667999999999999</v>
      </c>
      <c r="I54" s="838">
        <v>39.856000000000002</v>
      </c>
      <c r="J54" s="838">
        <v>36.268000000000001</v>
      </c>
      <c r="K54" s="838">
        <v>29.881</v>
      </c>
      <c r="L54" s="838">
        <v>43.792999999999999</v>
      </c>
      <c r="M54" s="838">
        <v>49.363999999999997</v>
      </c>
      <c r="N54" s="838">
        <v>48.345999999999997</v>
      </c>
      <c r="O54" s="838">
        <v>44.131</v>
      </c>
      <c r="P54" s="838">
        <v>35.933999999999997</v>
      </c>
      <c r="Q54" s="838">
        <v>30.623000000000001</v>
      </c>
      <c r="R54" s="838">
        <v>26.315000000000001</v>
      </c>
      <c r="S54" s="838">
        <v>23.533000000000001</v>
      </c>
      <c r="T54" s="838">
        <v>36.941000000000003</v>
      </c>
      <c r="U54" s="838">
        <v>31.113</v>
      </c>
      <c r="V54" s="838">
        <v>27.282</v>
      </c>
      <c r="W54" s="838">
        <v>27.747</v>
      </c>
      <c r="X54" s="838">
        <v>29.638000000000002</v>
      </c>
      <c r="Y54" s="856">
        <v>36.055999999999997</v>
      </c>
      <c r="Z54" s="856">
        <v>33.31</v>
      </c>
      <c r="AA54" s="856">
        <v>33.659999999999997</v>
      </c>
    </row>
    <row r="55" spans="1:27">
      <c r="A55" s="131"/>
      <c r="B55" s="948" t="s">
        <v>862</v>
      </c>
      <c r="C55" s="1156">
        <v>4.9660000000000002</v>
      </c>
      <c r="D55" s="838">
        <v>4.5039999999999996</v>
      </c>
      <c r="E55" s="838">
        <v>5.0510000000000002</v>
      </c>
      <c r="F55" s="838">
        <v>4.4889999999999999</v>
      </c>
      <c r="G55" s="838">
        <v>4.3070000000000004</v>
      </c>
      <c r="H55" s="838">
        <v>5.2460000000000004</v>
      </c>
      <c r="I55" s="838">
        <v>4.9690000000000003</v>
      </c>
      <c r="J55" s="838">
        <v>5.7190000000000003</v>
      </c>
      <c r="K55" s="838">
        <v>5.4850000000000003</v>
      </c>
      <c r="L55" s="838">
        <v>5.3609999999999998</v>
      </c>
      <c r="M55" s="838">
        <v>5.3490000000000002</v>
      </c>
      <c r="N55" s="838">
        <v>5.2830000000000004</v>
      </c>
      <c r="O55" s="838">
        <v>4.6059999999999999</v>
      </c>
      <c r="P55" s="838">
        <v>6.0940000000000003</v>
      </c>
      <c r="Q55" s="838">
        <v>6.3849999999999998</v>
      </c>
      <c r="R55" s="838">
        <v>6.1849999999999996</v>
      </c>
      <c r="S55" s="838">
        <v>6.3639999999999999</v>
      </c>
      <c r="T55" s="838">
        <v>5.4039999999999999</v>
      </c>
      <c r="U55" s="838">
        <v>6.2149999999999999</v>
      </c>
      <c r="V55" s="838">
        <v>5.4770000000000003</v>
      </c>
      <c r="W55" s="838">
        <v>5.5140000000000002</v>
      </c>
      <c r="X55" s="838">
        <v>5.8280000000000003</v>
      </c>
      <c r="Y55" s="856">
        <v>6.4329999999999998</v>
      </c>
      <c r="Z55" s="856">
        <v>6.7080000000000002</v>
      </c>
      <c r="AA55" s="856">
        <v>6.1779999999999999</v>
      </c>
    </row>
    <row r="56" spans="1:27">
      <c r="A56" s="538"/>
      <c r="B56" s="945" t="s">
        <v>1404</v>
      </c>
      <c r="C56" s="1156">
        <v>113866.64240000001</v>
      </c>
      <c r="D56" s="838" t="s">
        <v>356</v>
      </c>
      <c r="E56" s="838">
        <v>115464.81670000001</v>
      </c>
      <c r="F56" s="838" t="s">
        <v>356</v>
      </c>
      <c r="G56" s="838">
        <v>117188.054</v>
      </c>
      <c r="H56" s="838" t="s">
        <v>356</v>
      </c>
      <c r="I56" s="838">
        <v>109321.0344</v>
      </c>
      <c r="J56" s="838" t="s">
        <v>356</v>
      </c>
      <c r="K56" s="838">
        <v>107715.3756</v>
      </c>
      <c r="L56" s="838" t="s">
        <v>356</v>
      </c>
      <c r="M56" s="838">
        <v>105685.0944</v>
      </c>
      <c r="N56" s="838" t="s">
        <v>356</v>
      </c>
      <c r="O56" s="838">
        <v>106642.24770000001</v>
      </c>
      <c r="P56" s="838" t="s">
        <v>356</v>
      </c>
      <c r="Q56" s="838">
        <v>106342.7861</v>
      </c>
      <c r="R56" s="838">
        <v>101867.09820000001</v>
      </c>
      <c r="S56" s="838">
        <v>104427.6793</v>
      </c>
      <c r="T56" s="838">
        <v>102051.22929999999</v>
      </c>
      <c r="U56" s="838">
        <v>99517.442700000014</v>
      </c>
      <c r="V56" s="838">
        <v>100652.821</v>
      </c>
      <c r="W56" s="838">
        <v>101548.0895</v>
      </c>
      <c r="X56" s="838">
        <v>100874.5934</v>
      </c>
      <c r="Y56" s="856">
        <v>101894.1054</v>
      </c>
      <c r="Z56" s="856">
        <v>101631.84939999999</v>
      </c>
      <c r="AA56" s="856">
        <v>15275.8899</v>
      </c>
    </row>
    <row r="57" spans="1:27" s="551" customFormat="1">
      <c r="A57" s="549"/>
      <c r="B57" s="946" t="s">
        <v>1405</v>
      </c>
      <c r="C57" s="1156">
        <v>113866.64240000001</v>
      </c>
      <c r="D57" s="838">
        <v>15624.0263</v>
      </c>
      <c r="E57" s="838">
        <v>115464.81670000001</v>
      </c>
      <c r="F57" s="838">
        <v>15516.2657</v>
      </c>
      <c r="G57" s="838">
        <v>117188.054</v>
      </c>
      <c r="H57" s="838">
        <v>15694.207399999999</v>
      </c>
      <c r="I57" s="838">
        <v>109321.0344</v>
      </c>
      <c r="J57" s="838">
        <v>15596.2235</v>
      </c>
      <c r="K57" s="838">
        <v>107715.3756</v>
      </c>
      <c r="L57" s="838">
        <v>15296.685100000001</v>
      </c>
      <c r="M57" s="838">
        <v>105685.0944</v>
      </c>
      <c r="N57" s="838">
        <v>15060.978999999999</v>
      </c>
      <c r="O57" s="838">
        <v>106642.24770000001</v>
      </c>
      <c r="P57" s="838">
        <v>15120.344800000001</v>
      </c>
      <c r="Q57" s="838">
        <v>106342.7861</v>
      </c>
      <c r="R57" s="838">
        <v>101867.09820000001</v>
      </c>
      <c r="S57" s="838">
        <v>104427.6793</v>
      </c>
      <c r="T57" s="838">
        <v>102051.22929999999</v>
      </c>
      <c r="U57" s="838">
        <v>99517.442700000014</v>
      </c>
      <c r="V57" s="838">
        <v>100652.821</v>
      </c>
      <c r="W57" s="838">
        <v>101548.0895</v>
      </c>
      <c r="X57" s="838">
        <v>100874.5934</v>
      </c>
      <c r="Y57" s="856">
        <v>101894.1054</v>
      </c>
      <c r="Z57" s="856">
        <v>101631.84939999999</v>
      </c>
      <c r="AA57" s="856">
        <v>15275.8899</v>
      </c>
    </row>
    <row r="58" spans="1:27" s="551" customFormat="1">
      <c r="A58" s="549"/>
      <c r="B58" s="554" t="s">
        <v>1406</v>
      </c>
      <c r="C58" s="1156">
        <v>98182.513000000006</v>
      </c>
      <c r="D58" s="838" t="s">
        <v>356</v>
      </c>
      <c r="E58" s="838">
        <v>99765.295800000007</v>
      </c>
      <c r="F58" s="838" t="s">
        <v>356</v>
      </c>
      <c r="G58" s="838">
        <v>101431.41220000001</v>
      </c>
      <c r="H58" s="838" t="s">
        <v>356</v>
      </c>
      <c r="I58" s="838">
        <v>93852.066000000006</v>
      </c>
      <c r="J58" s="838" t="s">
        <v>356</v>
      </c>
      <c r="K58" s="838">
        <v>92251.504300000001</v>
      </c>
      <c r="L58" s="838" t="s">
        <v>356</v>
      </c>
      <c r="M58" s="838">
        <v>90732.077900000004</v>
      </c>
      <c r="N58" s="838" t="s">
        <v>356</v>
      </c>
      <c r="O58" s="838">
        <v>91634.1777</v>
      </c>
      <c r="P58" s="838" t="s">
        <v>356</v>
      </c>
      <c r="Q58" s="838">
        <v>91090.584600000002</v>
      </c>
      <c r="R58" s="838">
        <v>86634.443700000003</v>
      </c>
      <c r="S58" s="838">
        <v>89385.040699999998</v>
      </c>
      <c r="T58" s="838">
        <v>87101.928499999995</v>
      </c>
      <c r="U58" s="838">
        <v>83805.671700000006</v>
      </c>
      <c r="V58" s="838">
        <v>84895.448499999999</v>
      </c>
      <c r="W58" s="838">
        <v>85687.728900000002</v>
      </c>
      <c r="X58" s="838">
        <v>85057.908899999995</v>
      </c>
      <c r="Y58" s="856">
        <v>86208.015599999999</v>
      </c>
      <c r="Z58" s="856">
        <v>85941.929699999993</v>
      </c>
      <c r="AA58" s="856" t="s">
        <v>358</v>
      </c>
    </row>
    <row r="59" spans="1:27">
      <c r="A59" s="538"/>
      <c r="B59" s="860" t="s">
        <v>1407</v>
      </c>
      <c r="C59" s="1156">
        <v>15684.1294</v>
      </c>
      <c r="D59" s="838">
        <v>15624.0263</v>
      </c>
      <c r="E59" s="838">
        <v>15699.5209</v>
      </c>
      <c r="F59" s="838">
        <v>15516.2657</v>
      </c>
      <c r="G59" s="838">
        <v>15756.641799999999</v>
      </c>
      <c r="H59" s="838">
        <v>15694.207399999999</v>
      </c>
      <c r="I59" s="838">
        <v>15468.9684</v>
      </c>
      <c r="J59" s="838">
        <v>15596.2235</v>
      </c>
      <c r="K59" s="838">
        <v>15463.871300000001</v>
      </c>
      <c r="L59" s="838">
        <v>15296.685100000001</v>
      </c>
      <c r="M59" s="838">
        <v>14953.0165</v>
      </c>
      <c r="N59" s="838">
        <v>15060.978999999999</v>
      </c>
      <c r="O59" s="838">
        <v>15008.07</v>
      </c>
      <c r="P59" s="838">
        <v>15120.344800000001</v>
      </c>
      <c r="Q59" s="838">
        <v>15252.201499999999</v>
      </c>
      <c r="R59" s="838">
        <v>15232.654500000001</v>
      </c>
      <c r="S59" s="838">
        <v>15042.6386</v>
      </c>
      <c r="T59" s="838">
        <v>14949.300800000001</v>
      </c>
      <c r="U59" s="838">
        <v>15711.771000000001</v>
      </c>
      <c r="V59" s="838">
        <v>15757.372499999999</v>
      </c>
      <c r="W59" s="838">
        <v>15860.3606</v>
      </c>
      <c r="X59" s="838">
        <v>15816.684499999999</v>
      </c>
      <c r="Y59" s="856">
        <v>15686.0898</v>
      </c>
      <c r="Z59" s="856">
        <v>15689.9197</v>
      </c>
      <c r="AA59" s="856">
        <v>15275.8899</v>
      </c>
    </row>
    <row r="60" spans="1:27">
      <c r="A60" s="538"/>
      <c r="B60" s="946" t="s">
        <v>1408</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56" t="s">
        <v>356</v>
      </c>
      <c r="Z60" s="856" t="s">
        <v>356</v>
      </c>
      <c r="AA60" s="856" t="s">
        <v>356</v>
      </c>
    </row>
    <row r="61" spans="1:27" s="549" customFormat="1">
      <c r="B61" s="947" t="s">
        <v>1406</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56" t="s">
        <v>356</v>
      </c>
      <c r="Z61" s="856" t="s">
        <v>356</v>
      </c>
      <c r="AA61" s="856" t="s">
        <v>356</v>
      </c>
    </row>
    <row r="62" spans="1:27" s="549" customFormat="1">
      <c r="B62" s="947" t="s">
        <v>1409</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6" t="s">
        <v>356</v>
      </c>
      <c r="Z62" s="856" t="s">
        <v>356</v>
      </c>
      <c r="AA62" s="856" t="s">
        <v>356</v>
      </c>
    </row>
    <row r="63" spans="1:27" s="549" customFormat="1" ht="14.5">
      <c r="B63" s="552" t="s">
        <v>1410</v>
      </c>
      <c r="C63" s="1157">
        <v>54336.713963000009</v>
      </c>
      <c r="D63" s="857">
        <v>57889.973831999996</v>
      </c>
      <c r="E63" s="857">
        <v>65003.853599000002</v>
      </c>
      <c r="F63" s="857">
        <v>71205.078798000002</v>
      </c>
      <c r="G63" s="857">
        <v>74668.750530000005</v>
      </c>
      <c r="H63" s="857">
        <v>73215.652075999998</v>
      </c>
      <c r="I63" s="857">
        <v>76784.221886999992</v>
      </c>
      <c r="J63" s="857">
        <v>77622.333153999993</v>
      </c>
      <c r="K63" s="857">
        <v>78412.683281999998</v>
      </c>
      <c r="L63" s="857">
        <v>78017.682084000015</v>
      </c>
      <c r="M63" s="857">
        <v>86669.058399999994</v>
      </c>
      <c r="N63" s="857">
        <v>87939.555634999997</v>
      </c>
      <c r="O63" s="857">
        <v>89183.069792999988</v>
      </c>
      <c r="P63" s="857">
        <v>93245.659900999992</v>
      </c>
      <c r="Q63" s="857">
        <v>97508.141434000019</v>
      </c>
      <c r="R63" s="857">
        <v>92865.151228999996</v>
      </c>
      <c r="S63" s="857">
        <v>95133.531934999992</v>
      </c>
      <c r="T63" s="857">
        <v>99685.494301999992</v>
      </c>
      <c r="U63" s="857">
        <v>91311.878852000023</v>
      </c>
      <c r="V63" s="857">
        <v>81907.402502000012</v>
      </c>
      <c r="W63" s="857">
        <v>88020.771926000001</v>
      </c>
      <c r="X63" s="857">
        <v>96399.223037000003</v>
      </c>
      <c r="Y63" s="857">
        <v>96745.826924999987</v>
      </c>
      <c r="Z63" s="857">
        <v>80486.606002999994</v>
      </c>
      <c r="AA63" s="857">
        <v>76441.708750000005</v>
      </c>
    </row>
    <row r="64" spans="1:27" s="549" customFormat="1">
      <c r="B64" s="550" t="s">
        <v>863</v>
      </c>
      <c r="C64" s="1157">
        <v>38788.506292000005</v>
      </c>
      <c r="D64" s="856">
        <v>41798.031858999995</v>
      </c>
      <c r="E64" s="856">
        <v>48698.091848000004</v>
      </c>
      <c r="F64" s="856">
        <v>52939.034819</v>
      </c>
      <c r="G64" s="856">
        <v>55511.646409000001</v>
      </c>
      <c r="H64" s="856">
        <v>54221.061733000002</v>
      </c>
      <c r="I64" s="856">
        <v>55786.846626999999</v>
      </c>
      <c r="J64" s="856">
        <v>58364.803802999995</v>
      </c>
      <c r="K64" s="856">
        <v>58492.618150000002</v>
      </c>
      <c r="L64" s="856">
        <v>55998.166823</v>
      </c>
      <c r="M64" s="856">
        <v>62105.442987999995</v>
      </c>
      <c r="N64" s="856">
        <v>64992.691859999999</v>
      </c>
      <c r="O64" s="856">
        <v>63927.432957999998</v>
      </c>
      <c r="P64" s="856">
        <v>65265.498355999996</v>
      </c>
      <c r="Q64" s="856">
        <v>70764.306227000008</v>
      </c>
      <c r="R64" s="856">
        <v>67583.284282000008</v>
      </c>
      <c r="S64" s="856">
        <v>64180.948977999993</v>
      </c>
      <c r="T64" s="856">
        <v>68474.065940999993</v>
      </c>
      <c r="U64" s="856">
        <v>60568.091088000001</v>
      </c>
      <c r="V64" s="856">
        <v>52670.966137000003</v>
      </c>
      <c r="W64" s="856">
        <v>58957.086921999995</v>
      </c>
      <c r="X64" s="856">
        <v>66741.28639600001</v>
      </c>
      <c r="Y64" s="857">
        <v>66962.060824999993</v>
      </c>
      <c r="Z64" s="857">
        <v>50339.431274999995</v>
      </c>
      <c r="AA64" s="857">
        <v>46321.613783000001</v>
      </c>
    </row>
    <row r="65" spans="1:27" s="549" customFormat="1">
      <c r="B65" s="554" t="s">
        <v>1395</v>
      </c>
      <c r="C65" s="1157">
        <v>25159.474482999998</v>
      </c>
      <c r="D65" s="857">
        <v>27663.463798000001</v>
      </c>
      <c r="E65" s="856">
        <v>37063.207670000003</v>
      </c>
      <c r="F65" s="856">
        <v>40218.511113</v>
      </c>
      <c r="G65" s="856">
        <v>43007.781498000004</v>
      </c>
      <c r="H65" s="856">
        <v>41178.338614</v>
      </c>
      <c r="I65" s="856">
        <v>41470.607506</v>
      </c>
      <c r="J65" s="856">
        <v>45237.662839000004</v>
      </c>
      <c r="K65" s="856">
        <v>47173.853056999993</v>
      </c>
      <c r="L65" s="856">
        <v>45368.083237000006</v>
      </c>
      <c r="M65" s="856">
        <v>48555.000323</v>
      </c>
      <c r="N65" s="856">
        <v>50519.482571</v>
      </c>
      <c r="O65" s="856">
        <v>49720.201609999996</v>
      </c>
      <c r="P65" s="856">
        <v>48135.358790999999</v>
      </c>
      <c r="Q65" s="856">
        <v>52309.307943000007</v>
      </c>
      <c r="R65" s="856">
        <v>54233.000047000001</v>
      </c>
      <c r="S65" s="856">
        <v>48880.265545999995</v>
      </c>
      <c r="T65" s="856">
        <v>50652.141089000004</v>
      </c>
      <c r="U65" s="856">
        <v>44534.796917</v>
      </c>
      <c r="V65" s="856">
        <v>37834.993835000001</v>
      </c>
      <c r="W65" s="856">
        <v>42435.340726000002</v>
      </c>
      <c r="X65" s="856">
        <v>52313.621641000005</v>
      </c>
      <c r="Y65" s="857">
        <v>51983.201300000001</v>
      </c>
      <c r="Z65" s="857">
        <v>33812.480178000005</v>
      </c>
      <c r="AA65" s="857">
        <v>29184.173615</v>
      </c>
    </row>
    <row r="66" spans="1:27" s="549" customFormat="1">
      <c r="B66" s="554" t="s">
        <v>864</v>
      </c>
      <c r="C66" s="1157">
        <v>11692.811857000001</v>
      </c>
      <c r="D66" s="857">
        <v>12198.592833999999</v>
      </c>
      <c r="E66" s="857">
        <v>9740.6763709999996</v>
      </c>
      <c r="F66" s="857">
        <v>10984.085081000001</v>
      </c>
      <c r="G66" s="857">
        <v>10690.708595</v>
      </c>
      <c r="H66" s="857">
        <v>11329.792843000001</v>
      </c>
      <c r="I66" s="857">
        <v>12371.133159999999</v>
      </c>
      <c r="J66" s="857">
        <v>11271.508416999999</v>
      </c>
      <c r="K66" s="857">
        <v>9625.0325160000011</v>
      </c>
      <c r="L66" s="857">
        <v>8983.1236280000012</v>
      </c>
      <c r="M66" s="857">
        <v>11894.206962999999</v>
      </c>
      <c r="N66" s="857">
        <v>12819.794148999999</v>
      </c>
      <c r="O66" s="857">
        <v>12215.478172000001</v>
      </c>
      <c r="P66" s="857">
        <v>14221.046246</v>
      </c>
      <c r="Q66" s="857">
        <v>15104.853376999999</v>
      </c>
      <c r="R66" s="857">
        <v>10606.077137</v>
      </c>
      <c r="S66" s="857">
        <v>12452.659657000002</v>
      </c>
      <c r="T66" s="857">
        <v>14948.172243999999</v>
      </c>
      <c r="U66" s="857">
        <v>13281.312664999999</v>
      </c>
      <c r="V66" s="857">
        <v>11728.718541000002</v>
      </c>
      <c r="W66" s="857">
        <v>12964.181715000001</v>
      </c>
      <c r="X66" s="857">
        <v>11191.840634</v>
      </c>
      <c r="Y66" s="857">
        <v>11646.380448999998</v>
      </c>
      <c r="Z66" s="857">
        <v>13360.881844000001</v>
      </c>
      <c r="AA66" s="857">
        <v>13193.977229</v>
      </c>
    </row>
    <row r="67" spans="1:27" s="549" customFormat="1">
      <c r="B67" s="555" t="s">
        <v>835</v>
      </c>
      <c r="C67" s="1157">
        <v>8227.8294619999997</v>
      </c>
      <c r="D67" s="856">
        <v>8090.7065949999997</v>
      </c>
      <c r="E67" s="856">
        <v>5740.8752410000006</v>
      </c>
      <c r="F67" s="856">
        <v>6434.1093579999997</v>
      </c>
      <c r="G67" s="856">
        <v>6559.7958239999998</v>
      </c>
      <c r="H67" s="856">
        <v>6963.7800640000005</v>
      </c>
      <c r="I67" s="856">
        <v>7715.3584380000002</v>
      </c>
      <c r="J67" s="856">
        <v>7350.8712130000004</v>
      </c>
      <c r="K67" s="856">
        <v>5869.8427300000003</v>
      </c>
      <c r="L67" s="856">
        <v>5190.3063650000004</v>
      </c>
      <c r="M67" s="856">
        <v>8021.535527</v>
      </c>
      <c r="N67" s="857">
        <v>8348.2000219999991</v>
      </c>
      <c r="O67" s="857">
        <v>7776.7554460000001</v>
      </c>
      <c r="P67" s="857">
        <v>9264.7626079999991</v>
      </c>
      <c r="Q67" s="857">
        <v>9329.734437000001</v>
      </c>
      <c r="R67" s="857">
        <v>5749.8931149999999</v>
      </c>
      <c r="S67" s="857">
        <v>7622.7486269999999</v>
      </c>
      <c r="T67" s="857">
        <v>8347.6657790000008</v>
      </c>
      <c r="U67" s="857">
        <v>8890.5941210000001</v>
      </c>
      <c r="V67" s="857">
        <v>8313.5474340000001</v>
      </c>
      <c r="W67" s="857">
        <v>9725.4455379999999</v>
      </c>
      <c r="X67" s="857">
        <v>8123.6834560000007</v>
      </c>
      <c r="Y67" s="857">
        <v>8358.4592589999993</v>
      </c>
      <c r="Z67" s="857">
        <v>9014.0899460000001</v>
      </c>
      <c r="AA67" s="857">
        <v>9402.6575360000006</v>
      </c>
    </row>
    <row r="68" spans="1:27" s="549" customFormat="1">
      <c r="B68" s="555" t="s">
        <v>1397</v>
      </c>
      <c r="C68" s="1157">
        <v>3464.982395</v>
      </c>
      <c r="D68" s="856">
        <v>4107.8862390000004</v>
      </c>
      <c r="E68" s="856">
        <v>3999.8011299999998</v>
      </c>
      <c r="F68" s="856">
        <v>4549.9757230000005</v>
      </c>
      <c r="G68" s="856">
        <v>4130.9127710000002</v>
      </c>
      <c r="H68" s="856">
        <v>4366.0127789999997</v>
      </c>
      <c r="I68" s="856">
        <v>4655.7747220000001</v>
      </c>
      <c r="J68" s="856">
        <v>3920.6372040000001</v>
      </c>
      <c r="K68" s="856">
        <v>3755.1897859999999</v>
      </c>
      <c r="L68" s="856">
        <v>3792.8172629999999</v>
      </c>
      <c r="M68" s="856">
        <v>3872.6714360000001</v>
      </c>
      <c r="N68" s="857">
        <v>4471.5941270000003</v>
      </c>
      <c r="O68" s="857">
        <v>4438.722726</v>
      </c>
      <c r="P68" s="857">
        <v>4956.2836379999999</v>
      </c>
      <c r="Q68" s="857">
        <v>5775.1189400000003</v>
      </c>
      <c r="R68" s="857">
        <v>4856.1840219999995</v>
      </c>
      <c r="S68" s="857">
        <v>4829.9110300000002</v>
      </c>
      <c r="T68" s="857">
        <v>6600.5064649999995</v>
      </c>
      <c r="U68" s="857">
        <v>4390.7185439999994</v>
      </c>
      <c r="V68" s="857">
        <v>3415.1711069999997</v>
      </c>
      <c r="W68" s="857">
        <v>3238.7361770000002</v>
      </c>
      <c r="X68" s="857">
        <v>3068.1571779999999</v>
      </c>
      <c r="Y68" s="857">
        <v>3287.92119</v>
      </c>
      <c r="Z68" s="857">
        <v>4346.7918980000004</v>
      </c>
      <c r="AA68" s="857">
        <v>3791.3196929999999</v>
      </c>
    </row>
    <row r="69" spans="1:27" s="549" customFormat="1">
      <c r="B69" s="554" t="s">
        <v>612</v>
      </c>
      <c r="C69" s="1157">
        <v>1936.2199520000001</v>
      </c>
      <c r="D69" s="856">
        <v>1935.9752269999999</v>
      </c>
      <c r="E69" s="856">
        <v>1894.207807</v>
      </c>
      <c r="F69" s="856">
        <v>1736.438625</v>
      </c>
      <c r="G69" s="856">
        <v>1813.1563160000001</v>
      </c>
      <c r="H69" s="856">
        <v>1712.930276</v>
      </c>
      <c r="I69" s="856">
        <v>1945.105961</v>
      </c>
      <c r="J69" s="856">
        <v>1855.6325469999999</v>
      </c>
      <c r="K69" s="856">
        <v>1693.732577</v>
      </c>
      <c r="L69" s="856">
        <v>1646.9599580000001</v>
      </c>
      <c r="M69" s="856">
        <v>1656.2357019999999</v>
      </c>
      <c r="N69" s="857">
        <v>1653.4151399999998</v>
      </c>
      <c r="O69" s="857">
        <v>1991.7531759999999</v>
      </c>
      <c r="P69" s="857">
        <v>2909.0933190000001</v>
      </c>
      <c r="Q69" s="857">
        <v>3350.1449070000003</v>
      </c>
      <c r="R69" s="857">
        <v>2744.2070980000003</v>
      </c>
      <c r="S69" s="857">
        <v>2848.0237750000001</v>
      </c>
      <c r="T69" s="857">
        <v>2873.7526079999998</v>
      </c>
      <c r="U69" s="857">
        <v>2751.9815060000001</v>
      </c>
      <c r="V69" s="857">
        <v>3107.2537609999999</v>
      </c>
      <c r="W69" s="857">
        <v>3557.5644810000003</v>
      </c>
      <c r="X69" s="857">
        <v>3235.8241209999996</v>
      </c>
      <c r="Y69" s="857">
        <v>3332.4790760000001</v>
      </c>
      <c r="Z69" s="857">
        <v>3166.0692530000001</v>
      </c>
      <c r="AA69" s="857">
        <v>3943.462939</v>
      </c>
    </row>
    <row r="70" spans="1:27" s="549" customFormat="1">
      <c r="B70" s="550" t="s">
        <v>1411</v>
      </c>
      <c r="C70" s="1157">
        <v>7591.9879259999989</v>
      </c>
      <c r="D70" s="856">
        <v>8123.2120939999995</v>
      </c>
      <c r="E70" s="856">
        <v>8302.3254820000002</v>
      </c>
      <c r="F70" s="856">
        <v>9354.1098509999993</v>
      </c>
      <c r="G70" s="856">
        <v>9473.9830839999995</v>
      </c>
      <c r="H70" s="856">
        <v>8679.1557919999996</v>
      </c>
      <c r="I70" s="856">
        <v>9898.488421</v>
      </c>
      <c r="J70" s="856">
        <v>8559.7509730000002</v>
      </c>
      <c r="K70" s="856">
        <v>8855.2630250000002</v>
      </c>
      <c r="L70" s="856">
        <v>9730.7162439999993</v>
      </c>
      <c r="M70" s="856">
        <v>11078.484956999999</v>
      </c>
      <c r="N70" s="857">
        <v>9616.067301000001</v>
      </c>
      <c r="O70" s="857">
        <v>10397.398451999999</v>
      </c>
      <c r="P70" s="857">
        <v>11108.032422</v>
      </c>
      <c r="Q70" s="857">
        <v>10359.850991000001</v>
      </c>
      <c r="R70" s="857">
        <v>9921.9939890000005</v>
      </c>
      <c r="S70" s="857">
        <v>13169.51426</v>
      </c>
      <c r="T70" s="857">
        <v>13263.421160999998</v>
      </c>
      <c r="U70" s="857">
        <v>12898.624697000001</v>
      </c>
      <c r="V70" s="857">
        <v>12029.720323</v>
      </c>
      <c r="W70" s="857">
        <v>11483.286664000001</v>
      </c>
      <c r="X70" s="857">
        <v>11949.992221999999</v>
      </c>
      <c r="Y70" s="857">
        <v>11486.459409999999</v>
      </c>
      <c r="Z70" s="857">
        <v>10807.739343000001</v>
      </c>
      <c r="AA70" s="857">
        <v>10372.043795</v>
      </c>
    </row>
    <row r="71" spans="1:27" s="549" customFormat="1">
      <c r="B71" s="554" t="s">
        <v>1412</v>
      </c>
      <c r="C71" s="1157">
        <v>1645.3445290000002</v>
      </c>
      <c r="D71" s="856">
        <v>1955.906606</v>
      </c>
      <c r="E71" s="856">
        <v>2332.8761</v>
      </c>
      <c r="F71" s="856">
        <v>2914.6734200000001</v>
      </c>
      <c r="G71" s="856">
        <v>2837.2249630000001</v>
      </c>
      <c r="H71" s="856">
        <v>2486.645751</v>
      </c>
      <c r="I71" s="856">
        <v>2861.3472039999997</v>
      </c>
      <c r="J71" s="856">
        <v>2331.1102489999998</v>
      </c>
      <c r="K71" s="856">
        <v>2749.607121</v>
      </c>
      <c r="L71" s="856">
        <v>2890.9669180000001</v>
      </c>
      <c r="M71" s="856">
        <v>3597.913814</v>
      </c>
      <c r="N71" s="857">
        <v>3424.5638859999999</v>
      </c>
      <c r="O71" s="857">
        <v>3888.3409259999999</v>
      </c>
      <c r="P71" s="857">
        <v>3940.7484509999999</v>
      </c>
      <c r="Q71" s="857">
        <v>3538.5173319999999</v>
      </c>
      <c r="R71" s="857">
        <v>3378.0603509999996</v>
      </c>
      <c r="S71" s="857">
        <v>5145.8062800000007</v>
      </c>
      <c r="T71" s="857">
        <v>4700.9947890000003</v>
      </c>
      <c r="U71" s="857">
        <v>4399.3647249999995</v>
      </c>
      <c r="V71" s="857">
        <v>4328.6534230000007</v>
      </c>
      <c r="W71" s="857">
        <v>3394.2229179999999</v>
      </c>
      <c r="X71" s="857">
        <v>4021.1424040000002</v>
      </c>
      <c r="Y71" s="857">
        <v>3375.200343</v>
      </c>
      <c r="Z71" s="857">
        <v>3259.9566110000001</v>
      </c>
      <c r="AA71" s="857">
        <v>3048.7576379999996</v>
      </c>
    </row>
    <row r="72" spans="1:27" s="549" customFormat="1">
      <c r="B72" s="554" t="s">
        <v>1413</v>
      </c>
      <c r="C72" s="1157">
        <v>2894.7318839999998</v>
      </c>
      <c r="D72" s="856">
        <v>2875.5596009999999</v>
      </c>
      <c r="E72" s="856">
        <v>2636.579557</v>
      </c>
      <c r="F72" s="856">
        <v>2897.7483729999994</v>
      </c>
      <c r="G72" s="856">
        <v>3009.3501579999997</v>
      </c>
      <c r="H72" s="856">
        <v>2621.2782950000001</v>
      </c>
      <c r="I72" s="856">
        <v>3050.4007790000001</v>
      </c>
      <c r="J72" s="856">
        <v>2448.4492700000001</v>
      </c>
      <c r="K72" s="856">
        <v>2107.6612129999999</v>
      </c>
      <c r="L72" s="856">
        <v>2827.4668059999999</v>
      </c>
      <c r="M72" s="856">
        <v>3340.9225189999997</v>
      </c>
      <c r="N72" s="857">
        <v>2573.4462189999999</v>
      </c>
      <c r="O72" s="857">
        <v>2330.018838</v>
      </c>
      <c r="P72" s="857">
        <v>2806.156344</v>
      </c>
      <c r="Q72" s="857">
        <v>2696.1351030000001</v>
      </c>
      <c r="R72" s="857">
        <v>2876.8186679999999</v>
      </c>
      <c r="S72" s="857">
        <v>3892.579369</v>
      </c>
      <c r="T72" s="857">
        <v>4091.3466189999999</v>
      </c>
      <c r="U72" s="857">
        <v>3856.6866670000004</v>
      </c>
      <c r="V72" s="857">
        <v>2809.0583630000001</v>
      </c>
      <c r="W72" s="857">
        <v>3257.4693989999996</v>
      </c>
      <c r="X72" s="857">
        <v>3008.738245</v>
      </c>
      <c r="Y72" s="857">
        <v>2975.9316519999998</v>
      </c>
      <c r="Z72" s="857">
        <v>2800.7941299999998</v>
      </c>
      <c r="AA72" s="857">
        <v>2731.1142159999999</v>
      </c>
    </row>
    <row r="73" spans="1:27" s="549" customFormat="1">
      <c r="B73" s="555" t="s">
        <v>1414</v>
      </c>
      <c r="C73" s="1157">
        <v>550.26250700000003</v>
      </c>
      <c r="D73" s="856">
        <v>536.14464199999998</v>
      </c>
      <c r="E73" s="856">
        <v>426.17584099999999</v>
      </c>
      <c r="F73" s="856">
        <v>652.75467500000002</v>
      </c>
      <c r="G73" s="856">
        <v>759.837896</v>
      </c>
      <c r="H73" s="856">
        <v>578.50906799999996</v>
      </c>
      <c r="I73" s="856">
        <v>733.51362199999994</v>
      </c>
      <c r="J73" s="856">
        <v>813.94937500000003</v>
      </c>
      <c r="K73" s="856">
        <v>754.34410000000003</v>
      </c>
      <c r="L73" s="856">
        <v>1131.637279</v>
      </c>
      <c r="M73" s="856">
        <v>1533.9520049999999</v>
      </c>
      <c r="N73" s="857">
        <v>1367.6238870000002</v>
      </c>
      <c r="O73" s="857">
        <v>1037.3557499999999</v>
      </c>
      <c r="P73" s="857">
        <v>1529.8794869999999</v>
      </c>
      <c r="Q73" s="857">
        <v>1365.031929</v>
      </c>
      <c r="R73" s="857">
        <v>621.98880500000007</v>
      </c>
      <c r="S73" s="857">
        <v>1105.569986</v>
      </c>
      <c r="T73" s="857">
        <v>1065.576949</v>
      </c>
      <c r="U73" s="857">
        <v>1084.8486009999999</v>
      </c>
      <c r="V73" s="857">
        <v>1200.3985439999999</v>
      </c>
      <c r="W73" s="857">
        <v>1091.8906359999999</v>
      </c>
      <c r="X73" s="857">
        <v>1072.929938</v>
      </c>
      <c r="Y73" s="857">
        <v>1137.1255779999999</v>
      </c>
      <c r="Z73" s="857">
        <v>1183.606642</v>
      </c>
      <c r="AA73" s="857">
        <v>1007.9580559999999</v>
      </c>
    </row>
    <row r="74" spans="1:27" s="549" customFormat="1">
      <c r="B74" s="555" t="s">
        <v>1415</v>
      </c>
      <c r="C74" s="1157">
        <v>2344.4693769999999</v>
      </c>
      <c r="D74" s="856">
        <v>2339.4149589999997</v>
      </c>
      <c r="E74" s="856">
        <v>2210.4037159999998</v>
      </c>
      <c r="F74" s="856">
        <v>2244.9936979999998</v>
      </c>
      <c r="G74" s="856">
        <v>2249.5122620000002</v>
      </c>
      <c r="H74" s="856">
        <v>2042.769227</v>
      </c>
      <c r="I74" s="856">
        <v>2316.8871570000001</v>
      </c>
      <c r="J74" s="856">
        <v>1634.4998949999999</v>
      </c>
      <c r="K74" s="856">
        <v>1353.3171129999998</v>
      </c>
      <c r="L74" s="856">
        <v>1695.8295270000001</v>
      </c>
      <c r="M74" s="856">
        <v>1806.9705139999999</v>
      </c>
      <c r="N74" s="857">
        <v>1205.822332</v>
      </c>
      <c r="O74" s="857">
        <v>1292.663088</v>
      </c>
      <c r="P74" s="857">
        <v>1276.2768570000001</v>
      </c>
      <c r="Q74" s="857">
        <v>1331.1031740000001</v>
      </c>
      <c r="R74" s="857">
        <v>2254.8298629999999</v>
      </c>
      <c r="S74" s="857">
        <v>2787.0093830000001</v>
      </c>
      <c r="T74" s="857">
        <v>3025.7696700000001</v>
      </c>
      <c r="U74" s="857">
        <v>2771.8380660000003</v>
      </c>
      <c r="V74" s="857">
        <v>1608.659819</v>
      </c>
      <c r="W74" s="857">
        <v>2165.578763</v>
      </c>
      <c r="X74" s="857">
        <v>1935.808307</v>
      </c>
      <c r="Y74" s="857">
        <v>1838.8060740000001</v>
      </c>
      <c r="Z74" s="857">
        <v>1617.1874879999998</v>
      </c>
      <c r="AA74" s="857">
        <v>1723.15616</v>
      </c>
    </row>
    <row r="75" spans="1:27" s="549" customFormat="1">
      <c r="B75" s="554" t="s">
        <v>612</v>
      </c>
      <c r="C75" s="1157">
        <v>3051.911513</v>
      </c>
      <c r="D75" s="856">
        <v>3291.745887</v>
      </c>
      <c r="E75" s="856">
        <v>3332.8698250000002</v>
      </c>
      <c r="F75" s="856">
        <v>3541.6880580000002</v>
      </c>
      <c r="G75" s="856">
        <v>3627.4079630000001</v>
      </c>
      <c r="H75" s="856">
        <v>3571.2317459999999</v>
      </c>
      <c r="I75" s="856">
        <v>3986.7404380000003</v>
      </c>
      <c r="J75" s="856">
        <v>3780.1914539999998</v>
      </c>
      <c r="K75" s="856">
        <v>3997.9946910000003</v>
      </c>
      <c r="L75" s="856">
        <v>4012.2825200000002</v>
      </c>
      <c r="M75" s="856">
        <v>4139.6486239999995</v>
      </c>
      <c r="N75" s="857">
        <v>3618.0571960000002</v>
      </c>
      <c r="O75" s="857">
        <v>4179.0386879999996</v>
      </c>
      <c r="P75" s="857">
        <v>4361.1276270000008</v>
      </c>
      <c r="Q75" s="857">
        <v>4125.1985560000003</v>
      </c>
      <c r="R75" s="857">
        <v>3667.1149700000001</v>
      </c>
      <c r="S75" s="857">
        <v>4131.1286110000001</v>
      </c>
      <c r="T75" s="857">
        <v>4471.079753</v>
      </c>
      <c r="U75" s="857">
        <v>4642.5733049999999</v>
      </c>
      <c r="V75" s="857">
        <v>4892.0085369999997</v>
      </c>
      <c r="W75" s="857">
        <v>4831.5943470000002</v>
      </c>
      <c r="X75" s="857">
        <v>4920.1115730000001</v>
      </c>
      <c r="Y75" s="857">
        <v>5135.3274149999997</v>
      </c>
      <c r="Z75" s="857">
        <v>4746.9886020000004</v>
      </c>
      <c r="AA75" s="857">
        <v>4592.1719409999996</v>
      </c>
    </row>
    <row r="76" spans="1:27" s="549" customFormat="1">
      <c r="B76" s="550" t="s">
        <v>1416</v>
      </c>
      <c r="C76" s="1157">
        <v>7956.2197450000003</v>
      </c>
      <c r="D76" s="856">
        <v>7968.7298789999986</v>
      </c>
      <c r="E76" s="856">
        <v>8003.4362689999998</v>
      </c>
      <c r="F76" s="856">
        <v>8911.9341280000008</v>
      </c>
      <c r="G76" s="856">
        <v>9683.0290370000002</v>
      </c>
      <c r="H76" s="856">
        <v>10314.774551</v>
      </c>
      <c r="I76" s="856">
        <v>11089.602838999999</v>
      </c>
      <c r="J76" s="856">
        <v>10697.778378000001</v>
      </c>
      <c r="K76" s="856">
        <v>11000.336107000001</v>
      </c>
      <c r="L76" s="856">
        <v>12159.942017000001</v>
      </c>
      <c r="M76" s="856">
        <v>13184.622455000002</v>
      </c>
      <c r="N76" s="857">
        <v>13087.429473999999</v>
      </c>
      <c r="O76" s="857">
        <v>14675.785382999999</v>
      </c>
      <c r="P76" s="857">
        <v>16501.884123</v>
      </c>
      <c r="Q76" s="857">
        <v>15968.892216</v>
      </c>
      <c r="R76" s="857">
        <v>14733.801958</v>
      </c>
      <c r="S76" s="857">
        <v>17118.273697000001</v>
      </c>
      <c r="T76" s="857">
        <v>17321.210199999998</v>
      </c>
      <c r="U76" s="857">
        <v>17271.756067000002</v>
      </c>
      <c r="V76" s="857">
        <v>16527.784041999999</v>
      </c>
      <c r="W76" s="857">
        <v>16770.735339999999</v>
      </c>
      <c r="X76" s="857">
        <v>16833.633418999998</v>
      </c>
      <c r="Y76" s="857">
        <v>17445.241689999999</v>
      </c>
      <c r="Z76" s="857">
        <v>16117.452276</v>
      </c>
      <c r="AA76" s="857">
        <v>16806.948740000003</v>
      </c>
    </row>
    <row r="77" spans="1:27" s="549" customFormat="1">
      <c r="B77" s="554" t="s">
        <v>1412</v>
      </c>
      <c r="C77" s="1157">
        <v>1425.9083439999999</v>
      </c>
      <c r="D77" s="856">
        <v>1391.1768750000001</v>
      </c>
      <c r="E77" s="856">
        <v>1412.8539850000002</v>
      </c>
      <c r="F77" s="856">
        <v>1694.4846950000001</v>
      </c>
      <c r="G77" s="856">
        <v>1956.667287</v>
      </c>
      <c r="H77" s="856">
        <v>1947.6517570000001</v>
      </c>
      <c r="I77" s="856">
        <v>2226.0434190000001</v>
      </c>
      <c r="J77" s="856">
        <v>2029.045926</v>
      </c>
      <c r="K77" s="856">
        <v>2062.3735430000002</v>
      </c>
      <c r="L77" s="856">
        <v>2566.9382230000001</v>
      </c>
      <c r="M77" s="856">
        <v>2915.3297400000001</v>
      </c>
      <c r="N77" s="857">
        <v>3070.681341</v>
      </c>
      <c r="O77" s="857">
        <v>3547.9988069999999</v>
      </c>
      <c r="P77" s="857">
        <v>3695.725269</v>
      </c>
      <c r="Q77" s="857">
        <v>3533.0772319999996</v>
      </c>
      <c r="R77" s="857">
        <v>3244.659302</v>
      </c>
      <c r="S77" s="857">
        <v>3567.4171189999997</v>
      </c>
      <c r="T77" s="857">
        <v>3848.991489</v>
      </c>
      <c r="U77" s="857">
        <v>3679.2660369999999</v>
      </c>
      <c r="V77" s="857">
        <v>3824.9428429999998</v>
      </c>
      <c r="W77" s="857">
        <v>3785.0756729999998</v>
      </c>
      <c r="X77" s="857">
        <v>3628.2334049999999</v>
      </c>
      <c r="Y77" s="857">
        <v>3853.6046710000001</v>
      </c>
      <c r="Z77" s="857">
        <v>3387.4472070000002</v>
      </c>
      <c r="AA77" s="857">
        <v>3309.0985820000001</v>
      </c>
    </row>
    <row r="78" spans="1:27" s="549" customFormat="1" ht="12.65" customHeight="1">
      <c r="A78" s="556"/>
      <c r="B78" s="554" t="s">
        <v>1413</v>
      </c>
      <c r="C78" s="1157">
        <v>2843.914561</v>
      </c>
      <c r="D78" s="856">
        <v>3080.467678</v>
      </c>
      <c r="E78" s="856">
        <v>3268.4853899999998</v>
      </c>
      <c r="F78" s="856">
        <v>3808.9869090000002</v>
      </c>
      <c r="G78" s="856">
        <v>4169.3099009999996</v>
      </c>
      <c r="H78" s="856">
        <v>4355.4103480000003</v>
      </c>
      <c r="I78" s="856">
        <v>4498.4247589999995</v>
      </c>
      <c r="J78" s="856">
        <v>4216.8650010000001</v>
      </c>
      <c r="K78" s="856">
        <v>4302.9070510000001</v>
      </c>
      <c r="L78" s="856">
        <v>4714.5993980000003</v>
      </c>
      <c r="M78" s="856">
        <v>5137.3927930000009</v>
      </c>
      <c r="N78" s="857">
        <v>4753.025356000001</v>
      </c>
      <c r="O78" s="857">
        <v>5665.000556</v>
      </c>
      <c r="P78" s="857">
        <v>6473.5277550000001</v>
      </c>
      <c r="Q78" s="857">
        <v>5692.4115839999995</v>
      </c>
      <c r="R78" s="857">
        <v>4523.3239239999994</v>
      </c>
      <c r="S78" s="857">
        <v>6307.3140600000006</v>
      </c>
      <c r="T78" s="857">
        <v>6475.9371159999992</v>
      </c>
      <c r="U78" s="857">
        <v>6199.9584670000004</v>
      </c>
      <c r="V78" s="857">
        <v>6029.1497089999993</v>
      </c>
      <c r="W78" s="857">
        <v>6067.8992969999999</v>
      </c>
      <c r="X78" s="857">
        <v>6307.6392789999991</v>
      </c>
      <c r="Y78" s="857">
        <v>6860.8156410000001</v>
      </c>
      <c r="Z78" s="857">
        <v>6570.479045</v>
      </c>
      <c r="AA78" s="857">
        <v>7372.4766150000005</v>
      </c>
    </row>
    <row r="79" spans="1:27" s="549" customFormat="1">
      <c r="B79" s="555" t="s">
        <v>1414</v>
      </c>
      <c r="C79" s="1157">
        <v>2460.4609780000001</v>
      </c>
      <c r="D79" s="856">
        <v>2705.4932319999998</v>
      </c>
      <c r="E79" s="856">
        <v>2839.094928</v>
      </c>
      <c r="F79" s="856">
        <v>3299.32348</v>
      </c>
      <c r="G79" s="856">
        <v>3612.2721000000001</v>
      </c>
      <c r="H79" s="856">
        <v>3815.4362220000003</v>
      </c>
      <c r="I79" s="856">
        <v>3862.5158849999998</v>
      </c>
      <c r="J79" s="856">
        <v>3667.9644629999998</v>
      </c>
      <c r="K79" s="856">
        <v>3714.7576359999998</v>
      </c>
      <c r="L79" s="856">
        <v>4051.485443</v>
      </c>
      <c r="M79" s="856">
        <v>4348.2981610000006</v>
      </c>
      <c r="N79" s="857">
        <v>4024.0144300000002</v>
      </c>
      <c r="O79" s="857">
        <v>4862.5143499999995</v>
      </c>
      <c r="P79" s="857">
        <v>5614.6876919999995</v>
      </c>
      <c r="Q79" s="857">
        <v>4767.1236589999999</v>
      </c>
      <c r="R79" s="857">
        <v>3749.0221919999999</v>
      </c>
      <c r="S79" s="857">
        <v>5531.4892900000004</v>
      </c>
      <c r="T79" s="857">
        <v>5478.4207079999996</v>
      </c>
      <c r="U79" s="857">
        <v>5294.7421480000003</v>
      </c>
      <c r="V79" s="857">
        <v>4874.6006079999997</v>
      </c>
      <c r="W79" s="857">
        <v>4872.1090760000006</v>
      </c>
      <c r="X79" s="857">
        <v>5128.6360999999997</v>
      </c>
      <c r="Y79" s="857">
        <v>5565.4335149999997</v>
      </c>
      <c r="Z79" s="857">
        <v>5570.186318</v>
      </c>
      <c r="AA79" s="857">
        <v>6107.31898</v>
      </c>
    </row>
    <row r="80" spans="1:27" s="549" customFormat="1" ht="12.65" customHeight="1">
      <c r="A80" s="556"/>
      <c r="B80" s="555" t="s">
        <v>1415</v>
      </c>
      <c r="C80" s="1156">
        <v>383.45358299999998</v>
      </c>
      <c r="D80" s="838">
        <v>374.974446</v>
      </c>
      <c r="E80" s="838">
        <v>429.39046200000001</v>
      </c>
      <c r="F80" s="838">
        <v>509.66342900000001</v>
      </c>
      <c r="G80" s="838">
        <v>557.03780099999994</v>
      </c>
      <c r="H80" s="838">
        <v>539.97412600000007</v>
      </c>
      <c r="I80" s="838">
        <v>635.90887399999997</v>
      </c>
      <c r="J80" s="838">
        <v>548.90053799999998</v>
      </c>
      <c r="K80" s="838">
        <v>588.14941500000009</v>
      </c>
      <c r="L80" s="838">
        <v>663.11395499999992</v>
      </c>
      <c r="M80" s="838">
        <v>789.09463199999993</v>
      </c>
      <c r="N80" s="838">
        <v>729.01092599999993</v>
      </c>
      <c r="O80" s="838">
        <v>802.48620600000004</v>
      </c>
      <c r="P80" s="838">
        <v>858.84006299999999</v>
      </c>
      <c r="Q80" s="838">
        <v>925.28792500000009</v>
      </c>
      <c r="R80" s="838">
        <v>774.30173200000002</v>
      </c>
      <c r="S80" s="838">
        <v>775.82477000000006</v>
      </c>
      <c r="T80" s="838">
        <v>997.51640800000007</v>
      </c>
      <c r="U80" s="838">
        <v>905.216319</v>
      </c>
      <c r="V80" s="838">
        <v>1154.5491010000001</v>
      </c>
      <c r="W80" s="838">
        <v>1195.790221</v>
      </c>
      <c r="X80" s="838">
        <v>1179.003179</v>
      </c>
      <c r="Y80" s="857">
        <v>1295.382126</v>
      </c>
      <c r="Z80" s="857">
        <v>1000.2927269999999</v>
      </c>
      <c r="AA80" s="857">
        <v>1265.157635</v>
      </c>
    </row>
    <row r="81" spans="1:27" s="549" customFormat="1">
      <c r="B81" s="554" t="s">
        <v>612</v>
      </c>
      <c r="C81" s="1157">
        <v>3686.3968399999999</v>
      </c>
      <c r="D81" s="856">
        <v>3497.0853259999999</v>
      </c>
      <c r="E81" s="856">
        <v>3322.0968939999998</v>
      </c>
      <c r="F81" s="856">
        <v>3408.462524</v>
      </c>
      <c r="G81" s="856">
        <v>3557.0518489999999</v>
      </c>
      <c r="H81" s="856">
        <v>4011.712446</v>
      </c>
      <c r="I81" s="856">
        <v>4365.1346610000001</v>
      </c>
      <c r="J81" s="856">
        <v>4451.8674510000001</v>
      </c>
      <c r="K81" s="856">
        <v>4635.0555130000002</v>
      </c>
      <c r="L81" s="856">
        <v>4878.4043959999999</v>
      </c>
      <c r="M81" s="856">
        <v>5131.8999220000005</v>
      </c>
      <c r="N81" s="857">
        <v>5263.722777</v>
      </c>
      <c r="O81" s="857">
        <v>5462.7860199999996</v>
      </c>
      <c r="P81" s="857">
        <v>6332.6310990000002</v>
      </c>
      <c r="Q81" s="857">
        <v>6743.4034000000001</v>
      </c>
      <c r="R81" s="857">
        <v>6965.8187319999997</v>
      </c>
      <c r="S81" s="857">
        <v>7243.5425180000002</v>
      </c>
      <c r="T81" s="857">
        <v>6996.2815949999995</v>
      </c>
      <c r="U81" s="857">
        <v>7392.5315630000005</v>
      </c>
      <c r="V81" s="857">
        <v>6673.6914900000002</v>
      </c>
      <c r="W81" s="857">
        <v>6917.76037</v>
      </c>
      <c r="X81" s="857">
        <v>6897.7607350000008</v>
      </c>
      <c r="Y81" s="857">
        <v>6730.8213779999996</v>
      </c>
      <c r="Z81" s="857">
        <v>6159.5260239999998</v>
      </c>
      <c r="AA81" s="857">
        <v>6125.3735429999997</v>
      </c>
    </row>
    <row r="82" spans="1:27" s="549" customFormat="1" ht="12.65" customHeight="1">
      <c r="B82" s="550" t="s">
        <v>1417</v>
      </c>
      <c r="C82" s="1157">
        <v>0</v>
      </c>
      <c r="D82" s="856">
        <v>0</v>
      </c>
      <c r="E82" s="856">
        <v>0</v>
      </c>
      <c r="F82" s="856">
        <v>0</v>
      </c>
      <c r="G82" s="856">
        <v>9.1999999999999998E-2</v>
      </c>
      <c r="H82" s="856">
        <v>0.66</v>
      </c>
      <c r="I82" s="856">
        <v>9.2840000000000007</v>
      </c>
      <c r="J82" s="856">
        <v>0</v>
      </c>
      <c r="K82" s="856">
        <v>64.465999999999994</v>
      </c>
      <c r="L82" s="856">
        <v>128.857</v>
      </c>
      <c r="M82" s="856">
        <v>300.50799999999998</v>
      </c>
      <c r="N82" s="857">
        <v>243.36699999999999</v>
      </c>
      <c r="O82" s="857">
        <v>182.453</v>
      </c>
      <c r="P82" s="857">
        <v>370.245</v>
      </c>
      <c r="Q82" s="857">
        <v>415.09199999999998</v>
      </c>
      <c r="R82" s="857">
        <v>626.07100000000003</v>
      </c>
      <c r="S82" s="857">
        <v>664.79499999999996</v>
      </c>
      <c r="T82" s="857">
        <v>626.79700000000003</v>
      </c>
      <c r="U82" s="857">
        <v>573.40700000000004</v>
      </c>
      <c r="V82" s="857">
        <v>678.93200000000002</v>
      </c>
      <c r="W82" s="857">
        <v>809.66300000000001</v>
      </c>
      <c r="X82" s="857">
        <v>874.31100000000004</v>
      </c>
      <c r="Y82" s="857">
        <v>852.06500000000005</v>
      </c>
      <c r="Z82" s="857">
        <v>3221.9831090000002</v>
      </c>
      <c r="AA82" s="857">
        <v>2941.1024320000001</v>
      </c>
    </row>
    <row r="83" spans="1:27" ht="14.5">
      <c r="A83" s="538"/>
      <c r="B83" s="861" t="s">
        <v>1418</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2303.1991090000001</v>
      </c>
      <c r="AA83" s="857">
        <v>2075.3284320000002</v>
      </c>
    </row>
    <row r="84" spans="1:27" ht="25">
      <c r="A84" s="538"/>
      <c r="B84" s="860" t="s">
        <v>1419</v>
      </c>
      <c r="C84" s="1157">
        <v>0</v>
      </c>
      <c r="D84" s="856">
        <v>0</v>
      </c>
      <c r="E84" s="856">
        <v>0</v>
      </c>
      <c r="F84" s="856">
        <v>0</v>
      </c>
      <c r="G84" s="856">
        <v>9.1999999999999998E-2</v>
      </c>
      <c r="H84" s="856">
        <v>0.66</v>
      </c>
      <c r="I84" s="856">
        <v>9.2840000000000007</v>
      </c>
      <c r="J84" s="856">
        <v>0</v>
      </c>
      <c r="K84" s="856">
        <v>64.465999999999994</v>
      </c>
      <c r="L84" s="856">
        <v>128.857</v>
      </c>
      <c r="M84" s="856">
        <v>300.50799999999998</v>
      </c>
      <c r="N84" s="857">
        <v>243.36699999999999</v>
      </c>
      <c r="O84" s="857">
        <v>182.453</v>
      </c>
      <c r="P84" s="857">
        <v>370.245</v>
      </c>
      <c r="Q84" s="857">
        <v>415.09199999999998</v>
      </c>
      <c r="R84" s="857">
        <v>626.07100000000003</v>
      </c>
      <c r="S84" s="857">
        <v>664.79499999999996</v>
      </c>
      <c r="T84" s="857">
        <v>626.79700000000003</v>
      </c>
      <c r="U84" s="857">
        <v>573.40700000000004</v>
      </c>
      <c r="V84" s="857">
        <v>678.93200000000002</v>
      </c>
      <c r="W84" s="857">
        <v>809.66300000000001</v>
      </c>
      <c r="X84" s="857">
        <v>874.31100000000004</v>
      </c>
      <c r="Y84" s="857">
        <v>852.06500000000005</v>
      </c>
      <c r="Z84" s="857">
        <v>918.78399999999999</v>
      </c>
      <c r="AA84" s="857">
        <v>865.774</v>
      </c>
    </row>
    <row r="85" spans="1:27" ht="25">
      <c r="A85" s="131"/>
      <c r="B85" s="953" t="s">
        <v>865</v>
      </c>
      <c r="C85" s="1157" t="s">
        <v>356</v>
      </c>
      <c r="D85" s="856" t="s">
        <v>356</v>
      </c>
      <c r="E85" s="856">
        <v>154.90299999999999</v>
      </c>
      <c r="F85" s="856">
        <v>294.24200000000002</v>
      </c>
      <c r="G85" s="856">
        <v>254.85300000000001</v>
      </c>
      <c r="H85" s="856">
        <v>314.012</v>
      </c>
      <c r="I85" s="856">
        <v>308.72399999999999</v>
      </c>
      <c r="J85" s="856">
        <v>280.10000000000002</v>
      </c>
      <c r="K85" s="856">
        <v>602.98699999999997</v>
      </c>
      <c r="L85" s="856">
        <v>736.28499999999997</v>
      </c>
      <c r="M85" s="856">
        <v>573.31100000000004</v>
      </c>
      <c r="N85" s="857">
        <v>738.40800000000002</v>
      </c>
      <c r="O85" s="857">
        <v>609.79499999999996</v>
      </c>
      <c r="P85" s="857">
        <v>660.58699999999999</v>
      </c>
      <c r="Q85" s="857">
        <v>811.24900000000002</v>
      </c>
      <c r="R85" s="857">
        <v>755.81</v>
      </c>
      <c r="S85" s="857">
        <v>815.68200000000002</v>
      </c>
      <c r="T85" s="857">
        <v>1002.6609999999999</v>
      </c>
      <c r="U85" s="857">
        <v>957.86</v>
      </c>
      <c r="V85" s="857">
        <v>974.83500000000004</v>
      </c>
      <c r="W85" s="857">
        <v>890.72799999999995</v>
      </c>
      <c r="X85" s="857">
        <v>881.19399999999996</v>
      </c>
      <c r="Y85" s="857">
        <v>778.68</v>
      </c>
      <c r="Z85" s="857">
        <v>772.43600000000004</v>
      </c>
      <c r="AA85" s="857">
        <v>858.55499999999995</v>
      </c>
    </row>
    <row r="86" spans="1:27" ht="14.5">
      <c r="A86" s="131"/>
      <c r="B86" s="945" t="s">
        <v>1420</v>
      </c>
      <c r="C86" s="1157">
        <v>77819.077482263237</v>
      </c>
      <c r="D86" s="856">
        <v>80025.935345849095</v>
      </c>
      <c r="E86" s="856">
        <v>77673.702374394503</v>
      </c>
      <c r="F86" s="856">
        <v>79139.863945008226</v>
      </c>
      <c r="G86" s="856">
        <v>85645.078629731375</v>
      </c>
      <c r="H86" s="856">
        <v>87443.605347171761</v>
      </c>
      <c r="I86" s="856">
        <v>88869.884322701197</v>
      </c>
      <c r="J86" s="856">
        <v>92874.700280309495</v>
      </c>
      <c r="K86" s="856">
        <v>87375.974359060638</v>
      </c>
      <c r="L86" s="856">
        <v>93115.067151564275</v>
      </c>
      <c r="M86" s="856">
        <v>93336.333444552438</v>
      </c>
      <c r="N86" s="856">
        <v>96802.594899999996</v>
      </c>
      <c r="O86" s="856">
        <v>105301.46900000001</v>
      </c>
      <c r="P86" s="856">
        <v>104873.86</v>
      </c>
      <c r="Q86" s="856">
        <v>106567.57800000001</v>
      </c>
      <c r="R86" s="856">
        <v>100838.50399999999</v>
      </c>
      <c r="S86" s="856">
        <v>104927.6584</v>
      </c>
      <c r="T86" s="856">
        <v>114637.408</v>
      </c>
      <c r="U86" s="856">
        <v>110137.78219999999</v>
      </c>
      <c r="V86" s="856">
        <v>111899.7567</v>
      </c>
      <c r="W86" s="856">
        <v>114268.96329999999</v>
      </c>
      <c r="X86" s="856">
        <v>118497.0306</v>
      </c>
      <c r="Y86" s="856">
        <v>122431.80873462993</v>
      </c>
      <c r="Z86" s="856">
        <v>120541.90147920013</v>
      </c>
      <c r="AA86" s="856">
        <v>121725.6032</v>
      </c>
    </row>
    <row r="87" spans="1:27" ht="14.5">
      <c r="A87" s="131"/>
      <c r="B87" s="946" t="s">
        <v>1421</v>
      </c>
      <c r="C87" s="1157">
        <v>16439.57</v>
      </c>
      <c r="D87" s="856">
        <v>17138.241999999998</v>
      </c>
      <c r="E87" s="857">
        <v>16508.876</v>
      </c>
      <c r="F87" s="857">
        <v>16595.786</v>
      </c>
      <c r="G87" s="857">
        <v>17062.581999999999</v>
      </c>
      <c r="H87" s="857">
        <v>18462.829000000002</v>
      </c>
      <c r="I87" s="857">
        <v>19154.860999999997</v>
      </c>
      <c r="J87" s="857">
        <v>19182.868000000002</v>
      </c>
      <c r="K87" s="857">
        <v>19165.434000000001</v>
      </c>
      <c r="L87" s="857">
        <v>19919.392999999996</v>
      </c>
      <c r="M87" s="857">
        <v>20513.259999999998</v>
      </c>
      <c r="N87" s="838">
        <v>21788.377100000002</v>
      </c>
      <c r="O87" s="838">
        <v>25146.050999999999</v>
      </c>
      <c r="P87" s="838">
        <v>23907.329000000002</v>
      </c>
      <c r="Q87" s="838">
        <v>24017.803999999996</v>
      </c>
      <c r="R87" s="838">
        <v>24561.665000000001</v>
      </c>
      <c r="S87" s="838">
        <v>22329.902000000002</v>
      </c>
      <c r="T87" s="838">
        <v>23205.292999999998</v>
      </c>
      <c r="U87" s="838">
        <v>23143.010999999999</v>
      </c>
      <c r="V87" s="838">
        <v>22944.725999999999</v>
      </c>
      <c r="W87" s="838">
        <v>23854.513999999999</v>
      </c>
      <c r="X87" s="838">
        <v>24777.788099999998</v>
      </c>
      <c r="Y87" s="856">
        <v>26262.569501520029</v>
      </c>
      <c r="Z87" s="856">
        <v>26043.087590919997</v>
      </c>
      <c r="AA87" s="856">
        <v>24957.508900000001</v>
      </c>
    </row>
    <row r="88" spans="1:27" ht="14.5">
      <c r="A88" s="131"/>
      <c r="B88" s="946" t="s">
        <v>1422</v>
      </c>
      <c r="C88" s="1157">
        <v>61379.507482263238</v>
      </c>
      <c r="D88" s="856">
        <v>62887.693345849097</v>
      </c>
      <c r="E88" s="857">
        <v>61164.826374394499</v>
      </c>
      <c r="F88" s="857">
        <v>62544.077945008219</v>
      </c>
      <c r="G88" s="857">
        <v>68582.49662973138</v>
      </c>
      <c r="H88" s="857">
        <v>68980.776347171763</v>
      </c>
      <c r="I88" s="857">
        <v>69715.023322701192</v>
      </c>
      <c r="J88" s="857">
        <v>73691.832280309492</v>
      </c>
      <c r="K88" s="857">
        <v>68210.540359060644</v>
      </c>
      <c r="L88" s="857">
        <v>73195.674151564279</v>
      </c>
      <c r="M88" s="857">
        <v>72823.073444552443</v>
      </c>
      <c r="N88" s="838">
        <v>75014.217799999999</v>
      </c>
      <c r="O88" s="838">
        <v>80155.418000000005</v>
      </c>
      <c r="P88" s="838">
        <v>80966.531000000003</v>
      </c>
      <c r="Q88" s="838">
        <v>82549.774000000005</v>
      </c>
      <c r="R88" s="838">
        <v>76276.838999999993</v>
      </c>
      <c r="S88" s="838">
        <v>82597.756399999998</v>
      </c>
      <c r="T88" s="838">
        <v>91432.115000000005</v>
      </c>
      <c r="U88" s="838">
        <v>86994.771199999988</v>
      </c>
      <c r="V88" s="838">
        <v>88955.030700000003</v>
      </c>
      <c r="W88" s="838">
        <v>90414.449299999993</v>
      </c>
      <c r="X88" s="838">
        <v>93719.242500000008</v>
      </c>
      <c r="Y88" s="856">
        <v>96169.239233109896</v>
      </c>
      <c r="Z88" s="856">
        <v>94498.813888280129</v>
      </c>
      <c r="AA88" s="856">
        <v>96768.094299999997</v>
      </c>
    </row>
    <row r="89" spans="1:27">
      <c r="A89" s="131"/>
      <c r="B89" s="945" t="s">
        <v>1423</v>
      </c>
      <c r="C89" s="1157">
        <v>70181.710000000006</v>
      </c>
      <c r="D89" s="857">
        <v>64077.726000000002</v>
      </c>
      <c r="E89" s="857">
        <v>74787.801000000007</v>
      </c>
      <c r="F89" s="857">
        <v>79693.653000000006</v>
      </c>
      <c r="G89" s="857">
        <v>80315.17</v>
      </c>
      <c r="H89" s="857">
        <v>86907.135999999999</v>
      </c>
      <c r="I89" s="857">
        <v>86832.01</v>
      </c>
      <c r="J89" s="857">
        <v>79973.218999999997</v>
      </c>
      <c r="K89" s="857">
        <v>74862.569000000003</v>
      </c>
      <c r="L89" s="857">
        <v>67065.479000000007</v>
      </c>
      <c r="M89" s="857">
        <v>77650.327999999994</v>
      </c>
      <c r="N89" s="857">
        <v>74054.767999999996</v>
      </c>
      <c r="O89" s="857">
        <v>73150.517999999996</v>
      </c>
      <c r="P89" s="857">
        <v>69802.928</v>
      </c>
      <c r="Q89" s="857">
        <v>63098.773999999998</v>
      </c>
      <c r="R89" s="857">
        <v>63292.807999999997</v>
      </c>
      <c r="S89" s="857">
        <v>49340.870999999999</v>
      </c>
      <c r="T89" s="857">
        <v>54230.387000000002</v>
      </c>
      <c r="U89" s="857">
        <v>51351.451000000001</v>
      </c>
      <c r="V89" s="857">
        <v>50614.724999999999</v>
      </c>
      <c r="W89" s="857">
        <v>58584.072999999997</v>
      </c>
      <c r="X89" s="857">
        <v>49999.552000000003</v>
      </c>
      <c r="Y89" s="856">
        <v>48402.188000000002</v>
      </c>
      <c r="Z89" s="856">
        <v>44992.495000000003</v>
      </c>
      <c r="AA89" s="856">
        <v>39941.588000000003</v>
      </c>
    </row>
    <row r="90" spans="1:27">
      <c r="A90" s="131"/>
      <c r="B90" s="946" t="s">
        <v>1424</v>
      </c>
      <c r="C90" s="1157">
        <v>25515.419000000002</v>
      </c>
      <c r="D90" s="857">
        <v>22526.755000000001</v>
      </c>
      <c r="E90" s="856">
        <v>23032.105</v>
      </c>
      <c r="F90" s="856">
        <v>25808.853999999999</v>
      </c>
      <c r="G90" s="856">
        <v>24539.511999999999</v>
      </c>
      <c r="H90" s="856">
        <v>27813.88</v>
      </c>
      <c r="I90" s="856">
        <v>29557.172999999999</v>
      </c>
      <c r="J90" s="856">
        <v>28357.432000000001</v>
      </c>
      <c r="K90" s="856">
        <v>27486.032999999999</v>
      </c>
      <c r="L90" s="857">
        <v>25273.260999999999</v>
      </c>
      <c r="M90" s="857">
        <v>29631.333999999999</v>
      </c>
      <c r="N90" s="856">
        <v>25768.884999999998</v>
      </c>
      <c r="O90" s="856">
        <v>24352.253000000001</v>
      </c>
      <c r="P90" s="856">
        <v>16812.124</v>
      </c>
      <c r="Q90" s="856">
        <v>12531.831</v>
      </c>
      <c r="R90" s="856">
        <v>14528.932000000001</v>
      </c>
      <c r="S90" s="856">
        <v>11729.648999999999</v>
      </c>
      <c r="T90" s="856">
        <v>13326.905000000001</v>
      </c>
      <c r="U90" s="856">
        <v>9974.6740000000009</v>
      </c>
      <c r="V90" s="856">
        <v>10248.966</v>
      </c>
      <c r="W90" s="856">
        <v>7624.009</v>
      </c>
      <c r="X90" s="856">
        <v>1944.6379999999999</v>
      </c>
      <c r="Y90" s="856">
        <v>93.540999999999997</v>
      </c>
      <c r="Z90" s="856">
        <v>19.524999999999999</v>
      </c>
      <c r="AA90" s="856">
        <v>59.168999999999997</v>
      </c>
    </row>
    <row r="91" spans="1:27">
      <c r="A91" s="131"/>
      <c r="B91" s="947" t="s">
        <v>866</v>
      </c>
      <c r="C91" s="1157">
        <v>24100.2</v>
      </c>
      <c r="D91" s="857">
        <v>21178.799999999999</v>
      </c>
      <c r="E91" s="856">
        <v>21634.2</v>
      </c>
      <c r="F91" s="856">
        <v>24456.6</v>
      </c>
      <c r="G91" s="856">
        <v>23146.2</v>
      </c>
      <c r="H91" s="856">
        <v>26357.4</v>
      </c>
      <c r="I91" s="856">
        <v>28153.8</v>
      </c>
      <c r="J91" s="856">
        <v>26919</v>
      </c>
      <c r="K91" s="856">
        <v>26242.2</v>
      </c>
      <c r="L91" s="857">
        <v>23851</v>
      </c>
      <c r="M91" s="857">
        <v>28340.7</v>
      </c>
      <c r="N91" s="856">
        <v>24511.844000000001</v>
      </c>
      <c r="O91" s="856">
        <v>23053.63</v>
      </c>
      <c r="P91" s="856">
        <v>15604.3</v>
      </c>
      <c r="Q91" s="856">
        <v>12399.05</v>
      </c>
      <c r="R91" s="856">
        <v>14367.212</v>
      </c>
      <c r="S91" s="856">
        <v>11608.664000000001</v>
      </c>
      <c r="T91" s="856">
        <v>13295.7</v>
      </c>
      <c r="U91" s="856">
        <v>9943.2999999999993</v>
      </c>
      <c r="V91" s="856">
        <v>10243.67</v>
      </c>
      <c r="W91" s="856">
        <v>7621.3620000000001</v>
      </c>
      <c r="X91" s="856">
        <v>1910.095</v>
      </c>
      <c r="Y91" s="856">
        <v>63.103999999999999</v>
      </c>
      <c r="Z91" s="856">
        <v>0</v>
      </c>
      <c r="AA91" s="856">
        <v>0</v>
      </c>
    </row>
    <row r="92" spans="1:27">
      <c r="A92" s="131"/>
      <c r="B92" s="946" t="s">
        <v>867</v>
      </c>
      <c r="C92" s="1156">
        <v>11019.709000000001</v>
      </c>
      <c r="D92" s="838">
        <v>9503.0709999999999</v>
      </c>
      <c r="E92" s="838">
        <v>8567.7970000000005</v>
      </c>
      <c r="F92" s="838">
        <v>8223.4869999999992</v>
      </c>
      <c r="G92" s="838">
        <v>8050.5649999999996</v>
      </c>
      <c r="H92" s="838">
        <v>8708.9419999999991</v>
      </c>
      <c r="I92" s="838">
        <v>7639.54</v>
      </c>
      <c r="J92" s="838">
        <v>7062.6540000000005</v>
      </c>
      <c r="K92" s="838">
        <v>6841.4229999999998</v>
      </c>
      <c r="L92" s="838">
        <v>7418.7420000000002</v>
      </c>
      <c r="M92" s="838">
        <v>6880.6049999999996</v>
      </c>
      <c r="N92" s="838">
        <v>6465.2780000000002</v>
      </c>
      <c r="O92" s="838">
        <v>6503.7619999999997</v>
      </c>
      <c r="P92" s="838">
        <v>6027.3670000000002</v>
      </c>
      <c r="Q92" s="838">
        <v>6306.9989999999998</v>
      </c>
      <c r="R92" s="838">
        <v>5845.5959999999995</v>
      </c>
      <c r="S92" s="838">
        <v>5832.8320000000003</v>
      </c>
      <c r="T92" s="838">
        <v>6574.393</v>
      </c>
      <c r="U92" s="838">
        <v>6375.6059999999998</v>
      </c>
      <c r="V92" s="838">
        <v>6705.7489999999998</v>
      </c>
      <c r="W92" s="838">
        <v>6647.0309999999999</v>
      </c>
      <c r="X92" s="838">
        <v>5936.22</v>
      </c>
      <c r="Y92" s="856">
        <v>6153.9570000000003</v>
      </c>
      <c r="Z92" s="856">
        <v>6614.9170000000004</v>
      </c>
      <c r="AA92" s="856">
        <v>6325.192</v>
      </c>
    </row>
    <row r="93" spans="1:27" s="942" customFormat="1">
      <c r="A93" s="944"/>
      <c r="B93" s="946" t="s">
        <v>1425</v>
      </c>
      <c r="C93" s="1156">
        <v>33646.582000000002</v>
      </c>
      <c r="D93" s="838">
        <v>32047.9</v>
      </c>
      <c r="E93" s="838">
        <v>30566.832999999999</v>
      </c>
      <c r="F93" s="838">
        <v>32742.892</v>
      </c>
      <c r="G93" s="838">
        <v>33444.150999999998</v>
      </c>
      <c r="H93" s="838">
        <v>34015.288999999997</v>
      </c>
      <c r="I93" s="838">
        <v>35055.029000000002</v>
      </c>
      <c r="J93" s="838">
        <v>34339.976000000002</v>
      </c>
      <c r="K93" s="838">
        <v>29713.306</v>
      </c>
      <c r="L93" s="838">
        <v>25503.091</v>
      </c>
      <c r="M93" s="838">
        <v>32234.173999999999</v>
      </c>
      <c r="N93" s="838">
        <v>33189.142</v>
      </c>
      <c r="O93" s="838">
        <v>33225.883999999998</v>
      </c>
      <c r="P93" s="838">
        <v>37035.071000000004</v>
      </c>
      <c r="Q93" s="838">
        <v>34105.438999999998</v>
      </c>
      <c r="R93" s="838">
        <v>31995.236000000001</v>
      </c>
      <c r="S93" s="838">
        <v>30002.489000000001</v>
      </c>
      <c r="T93" s="838">
        <v>32406.669000000002</v>
      </c>
      <c r="U93" s="838">
        <v>33290.599000000002</v>
      </c>
      <c r="V93" s="838">
        <v>31829.937999999998</v>
      </c>
      <c r="W93" s="838">
        <v>35823.101999999999</v>
      </c>
      <c r="X93" s="838">
        <v>33314.391000000003</v>
      </c>
      <c r="Y93" s="856">
        <v>32744.087</v>
      </c>
      <c r="Z93" s="856">
        <v>29362.365000000002</v>
      </c>
      <c r="AA93" s="856">
        <v>24240.674999999999</v>
      </c>
    </row>
    <row r="94" spans="1:27" s="942" customFormat="1">
      <c r="A94" s="944"/>
      <c r="B94" s="946" t="s">
        <v>868</v>
      </c>
      <c r="C94" s="1156" t="s">
        <v>356</v>
      </c>
      <c r="D94" s="838" t="s">
        <v>356</v>
      </c>
      <c r="E94" s="838">
        <v>12621.066000000001</v>
      </c>
      <c r="F94" s="838">
        <v>12918.42</v>
      </c>
      <c r="G94" s="838">
        <v>14280.941999999999</v>
      </c>
      <c r="H94" s="838">
        <v>16369.025</v>
      </c>
      <c r="I94" s="838">
        <v>14580.268</v>
      </c>
      <c r="J94" s="838">
        <v>10213.156999999999</v>
      </c>
      <c r="K94" s="838">
        <v>10821.807000000001</v>
      </c>
      <c r="L94" s="838">
        <v>8870.3850000000002</v>
      </c>
      <c r="M94" s="838">
        <v>8904.2150000000001</v>
      </c>
      <c r="N94" s="838">
        <v>8631.4629999999997</v>
      </c>
      <c r="O94" s="838">
        <v>9068.6190000000006</v>
      </c>
      <c r="P94" s="838">
        <v>9928.366</v>
      </c>
      <c r="Q94" s="838">
        <v>10154.504999999999</v>
      </c>
      <c r="R94" s="838">
        <v>10923.044</v>
      </c>
      <c r="S94" s="838">
        <v>1775.9010000000001</v>
      </c>
      <c r="T94" s="838">
        <v>1922.42</v>
      </c>
      <c r="U94" s="838">
        <v>1710.5719999999999</v>
      </c>
      <c r="V94" s="838">
        <v>1830.0719999999999</v>
      </c>
      <c r="W94" s="838">
        <v>8489.9310000000005</v>
      </c>
      <c r="X94" s="838">
        <v>8804.3029999999999</v>
      </c>
      <c r="Y94" s="856">
        <v>9410.6029999999992</v>
      </c>
      <c r="Z94" s="856">
        <v>8995.6880000000001</v>
      </c>
      <c r="AA94" s="856">
        <v>9316.5519999999997</v>
      </c>
    </row>
    <row r="95" spans="1:27">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7" s="154" customFormat="1" ht="20.149999999999999" customHeight="1">
      <c r="A96" s="560"/>
      <c r="C96" s="1279" t="s">
        <v>1426</v>
      </c>
      <c r="D96" s="1279"/>
      <c r="E96" s="1279"/>
      <c r="F96" s="1279"/>
      <c r="G96" s="1279"/>
      <c r="H96" s="1279"/>
    </row>
    <row r="97" spans="1:8" s="154" customFormat="1" ht="28" customHeight="1">
      <c r="A97" s="560"/>
      <c r="C97" s="1413" t="s">
        <v>1427</v>
      </c>
      <c r="D97" s="1413"/>
      <c r="E97" s="1413"/>
      <c r="F97" s="1413"/>
      <c r="G97" s="1413"/>
      <c r="H97" s="1413"/>
    </row>
    <row r="98" spans="1:8" s="154" customFormat="1" ht="15" customHeight="1">
      <c r="A98" s="560"/>
      <c r="C98" s="1279" t="s">
        <v>1428</v>
      </c>
      <c r="D98" s="1279"/>
      <c r="E98" s="1279"/>
      <c r="F98" s="1279"/>
      <c r="G98" s="1279"/>
      <c r="H98" s="1279"/>
    </row>
    <row r="99" spans="1:8" s="154" customFormat="1" ht="15" customHeight="1">
      <c r="A99" s="560"/>
      <c r="C99" s="1279" t="s">
        <v>1429</v>
      </c>
      <c r="D99" s="1279"/>
      <c r="E99" s="1279"/>
      <c r="F99" s="1279"/>
      <c r="G99" s="1279"/>
      <c r="H99" s="1279"/>
    </row>
    <row r="100" spans="1:8" ht="15" customHeight="1">
      <c r="C100" s="64" t="s">
        <v>1430</v>
      </c>
      <c r="D100" s="1010"/>
      <c r="E100" s="1010"/>
      <c r="F100" s="1010"/>
      <c r="G100" s="1010"/>
      <c r="H100" s="1010"/>
    </row>
    <row r="101" spans="1:8" ht="15" customHeight="1">
      <c r="C101" s="1010" t="s">
        <v>1431</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Niedersachsen</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9">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53125" defaultRowHeight="12.5"/>
  <cols>
    <col min="1" max="1" width="4.54296875" style="376" customWidth="1"/>
    <col min="2" max="2" width="45" style="376" customWidth="1"/>
    <col min="3" max="27" width="13.453125" style="376" customWidth="1"/>
    <col min="28" max="16384" width="11.453125" style="376"/>
  </cols>
  <sheetData>
    <row r="1" spans="1:32" ht="13">
      <c r="A1" s="1414" t="s">
        <v>322</v>
      </c>
      <c r="B1" s="1415"/>
    </row>
    <row r="3" spans="1:32" ht="12.75" customHeight="1">
      <c r="A3" s="1416" t="s">
        <v>893</v>
      </c>
      <c r="B3" s="1416"/>
      <c r="C3" s="407" t="s">
        <v>1231</v>
      </c>
      <c r="D3" s="407"/>
      <c r="E3" s="407"/>
      <c r="F3" s="407"/>
      <c r="G3" s="407"/>
      <c r="H3" s="407"/>
      <c r="I3" s="407"/>
      <c r="J3" s="407"/>
      <c r="K3" s="407"/>
    </row>
    <row r="4" spans="1:32" ht="12.75" customHeight="1">
      <c r="A4" s="377"/>
      <c r="B4" s="535"/>
      <c r="C4" s="377"/>
      <c r="D4" s="377"/>
      <c r="E4" s="377"/>
      <c r="F4" s="377"/>
      <c r="G4" s="377"/>
      <c r="H4" s="377"/>
      <c r="I4" s="377"/>
      <c r="J4" s="377"/>
      <c r="K4" s="377"/>
    </row>
    <row r="5" spans="1:32" ht="14.5">
      <c r="A5" s="536"/>
      <c r="B5" s="955"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ht="13">
      <c r="A7" s="399"/>
      <c r="B7" s="499"/>
      <c r="C7" s="1283" t="s">
        <v>434</v>
      </c>
      <c r="D7" s="1283"/>
      <c r="E7" s="1283"/>
      <c r="F7" s="1283"/>
      <c r="G7" s="1283"/>
      <c r="H7" s="1283"/>
      <c r="I7" s="1283" t="s">
        <v>434</v>
      </c>
      <c r="J7" s="1283"/>
      <c r="K7" s="1283"/>
      <c r="L7" s="1283"/>
      <c r="M7" s="1283"/>
      <c r="N7" s="1283"/>
      <c r="O7" s="1283" t="s">
        <v>434</v>
      </c>
      <c r="P7" s="1283"/>
      <c r="Q7" s="1283"/>
      <c r="R7" s="1283"/>
      <c r="S7" s="1283"/>
      <c r="T7" s="1283"/>
      <c r="U7" s="1283" t="s">
        <v>434</v>
      </c>
      <c r="V7" s="1283"/>
      <c r="W7" s="1283"/>
      <c r="X7" s="1283"/>
      <c r="Y7" s="1283"/>
      <c r="Z7" s="1283"/>
      <c r="AA7" s="1283" t="s">
        <v>434</v>
      </c>
      <c r="AB7" s="1283"/>
      <c r="AC7" s="1283"/>
      <c r="AD7" s="1283"/>
      <c r="AE7" s="1283"/>
      <c r="AF7" s="1283"/>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957" t="s">
        <v>827</v>
      </c>
      <c r="C9" s="1156">
        <v>320086.446</v>
      </c>
      <c r="D9" s="838">
        <v>307024.75300000003</v>
      </c>
      <c r="E9" s="838">
        <v>299896.07500000001</v>
      </c>
      <c r="F9" s="838">
        <v>294461.69199999998</v>
      </c>
      <c r="G9" s="838">
        <v>286591.07199999999</v>
      </c>
      <c r="H9" s="838">
        <v>289922.64899999998</v>
      </c>
      <c r="I9" s="838">
        <v>281409.446</v>
      </c>
      <c r="J9" s="838">
        <v>271189.16600000003</v>
      </c>
      <c r="K9" s="838">
        <v>275106.36599999998</v>
      </c>
      <c r="L9" s="838">
        <v>268723.43699999998</v>
      </c>
      <c r="M9" s="838">
        <v>284385.40399999998</v>
      </c>
      <c r="N9" s="838">
        <v>274755.223</v>
      </c>
      <c r="O9" s="838">
        <v>274522.58</v>
      </c>
      <c r="P9" s="838">
        <v>283983.29499999998</v>
      </c>
      <c r="Q9" s="838">
        <v>281691.67200000002</v>
      </c>
      <c r="R9" s="838">
        <v>252729.927</v>
      </c>
      <c r="S9" s="838">
        <v>249094.231</v>
      </c>
      <c r="T9" s="838">
        <v>266098.864</v>
      </c>
      <c r="U9" s="838">
        <v>264427.48800000001</v>
      </c>
      <c r="V9" s="838">
        <v>257103.166</v>
      </c>
      <c r="W9" s="838">
        <v>255912</v>
      </c>
      <c r="X9" s="838">
        <v>243431.68100000001</v>
      </c>
      <c r="Y9" s="856">
        <v>240187.62899999999</v>
      </c>
      <c r="Z9" s="856">
        <v>248036.50200000001</v>
      </c>
      <c r="AA9" s="856">
        <v>248619.58799999999</v>
      </c>
      <c r="AB9" s="540"/>
    </row>
    <row r="10" spans="1:32">
      <c r="A10" s="131"/>
      <c r="B10" s="959" t="s">
        <v>1394</v>
      </c>
      <c r="C10" s="1156">
        <v>295682.21299999999</v>
      </c>
      <c r="D10" s="838">
        <v>281554.565</v>
      </c>
      <c r="E10" s="838">
        <v>272672.93199999997</v>
      </c>
      <c r="F10" s="838">
        <v>267333.32400000002</v>
      </c>
      <c r="G10" s="838">
        <v>261354.11900000001</v>
      </c>
      <c r="H10" s="838">
        <v>263130.09399999998</v>
      </c>
      <c r="I10" s="838">
        <v>254672.92600000001</v>
      </c>
      <c r="J10" s="838">
        <v>244458.73199999999</v>
      </c>
      <c r="K10" s="838">
        <v>250167.50899999999</v>
      </c>
      <c r="L10" s="838">
        <v>244716.80799999999</v>
      </c>
      <c r="M10" s="838">
        <v>257785.269</v>
      </c>
      <c r="N10" s="838">
        <v>248461.228</v>
      </c>
      <c r="O10" s="838">
        <v>250183.94</v>
      </c>
      <c r="P10" s="838">
        <v>255098.95499999999</v>
      </c>
      <c r="Q10" s="838">
        <v>252702.91099999999</v>
      </c>
      <c r="R10" s="838">
        <v>225269.81200000001</v>
      </c>
      <c r="S10" s="838">
        <v>223717.76500000001</v>
      </c>
      <c r="T10" s="838">
        <v>237903.451</v>
      </c>
      <c r="U10" s="838">
        <v>236137.318</v>
      </c>
      <c r="V10" s="838">
        <v>229799.29300000001</v>
      </c>
      <c r="W10" s="838">
        <v>226162.41500000001</v>
      </c>
      <c r="X10" s="838">
        <v>215313.19500000001</v>
      </c>
      <c r="Y10" s="856">
        <v>213786.04300000001</v>
      </c>
      <c r="Z10" s="856">
        <v>218719.853</v>
      </c>
      <c r="AA10" s="856">
        <v>224126.571</v>
      </c>
      <c r="AB10" s="540"/>
    </row>
    <row r="11" spans="1:32">
      <c r="A11" s="131"/>
      <c r="B11" s="960" t="s">
        <v>1395</v>
      </c>
      <c r="C11" s="1156">
        <v>145091.125</v>
      </c>
      <c r="D11" s="838">
        <v>145154.41200000001</v>
      </c>
      <c r="E11" s="838">
        <v>143381.266</v>
      </c>
      <c r="F11" s="838">
        <v>138308.598</v>
      </c>
      <c r="G11" s="838">
        <v>131539.54399999999</v>
      </c>
      <c r="H11" s="838">
        <v>124762.56299999999</v>
      </c>
      <c r="I11" s="838">
        <v>119496.125</v>
      </c>
      <c r="J11" s="838">
        <v>116150.658</v>
      </c>
      <c r="K11" s="838">
        <v>120129.853</v>
      </c>
      <c r="L11" s="838">
        <v>117659.746</v>
      </c>
      <c r="M11" s="838">
        <v>120107.19</v>
      </c>
      <c r="N11" s="838">
        <v>117454.37300000001</v>
      </c>
      <c r="O11" s="838">
        <v>113393.78999999998</v>
      </c>
      <c r="P11" s="838">
        <v>117706.82000000002</v>
      </c>
      <c r="Q11" s="838">
        <v>112066.701</v>
      </c>
      <c r="R11" s="838">
        <v>105008.69899999998</v>
      </c>
      <c r="S11" s="838">
        <v>102492.30699999999</v>
      </c>
      <c r="T11" s="838">
        <v>106449.652</v>
      </c>
      <c r="U11" s="838">
        <v>112292.21400000001</v>
      </c>
      <c r="V11" s="838">
        <v>106381.201</v>
      </c>
      <c r="W11" s="838">
        <v>101421.921</v>
      </c>
      <c r="X11" s="838">
        <v>101603.764</v>
      </c>
      <c r="Y11" s="856">
        <v>94464.099000000002</v>
      </c>
      <c r="Z11" s="856">
        <v>95066.317999999999</v>
      </c>
      <c r="AA11" s="856">
        <v>89037.254000000001</v>
      </c>
      <c r="AB11" s="540"/>
    </row>
    <row r="12" spans="1:32">
      <c r="A12" s="131"/>
      <c r="B12" s="961" t="s">
        <v>828</v>
      </c>
      <c r="C12" s="1156">
        <v>43729.125</v>
      </c>
      <c r="D12" s="838">
        <v>44970.411999999997</v>
      </c>
      <c r="E12" s="838">
        <v>40588.262999999999</v>
      </c>
      <c r="F12" s="838">
        <v>39117.421999999999</v>
      </c>
      <c r="G12" s="838">
        <v>34116.769</v>
      </c>
      <c r="H12" s="838">
        <v>32836.561999999998</v>
      </c>
      <c r="I12" s="838">
        <v>27572.280999999999</v>
      </c>
      <c r="J12" s="838">
        <v>21759.055</v>
      </c>
      <c r="K12" s="838">
        <v>20723.977999999999</v>
      </c>
      <c r="L12" s="838">
        <v>20062.123</v>
      </c>
      <c r="M12" s="838">
        <v>19677.126</v>
      </c>
      <c r="N12" s="838">
        <v>19982.580999999998</v>
      </c>
      <c r="O12" s="838">
        <v>17044.598999999998</v>
      </c>
      <c r="P12" s="838">
        <v>17781.678</v>
      </c>
      <c r="Q12" s="838">
        <v>16120.433000000001</v>
      </c>
      <c r="R12" s="838">
        <v>12804.056</v>
      </c>
      <c r="S12" s="838">
        <v>11574.081</v>
      </c>
      <c r="T12" s="838">
        <v>10652.147000000001</v>
      </c>
      <c r="U12" s="838">
        <v>10374.915000000001</v>
      </c>
      <c r="V12" s="838">
        <v>7566.4059999999999</v>
      </c>
      <c r="W12" s="838">
        <v>7639.8490000000002</v>
      </c>
      <c r="X12" s="838">
        <v>6222.7860000000001</v>
      </c>
      <c r="Y12" s="856">
        <v>3848.9749999999999</v>
      </c>
      <c r="Z12" s="856">
        <v>3668.502</v>
      </c>
      <c r="AA12" s="856">
        <v>2583.56</v>
      </c>
      <c r="AB12" s="540"/>
    </row>
    <row r="13" spans="1:32">
      <c r="A13" s="131"/>
      <c r="B13" s="961" t="s">
        <v>829</v>
      </c>
      <c r="C13" s="1156">
        <v>101362</v>
      </c>
      <c r="D13" s="838">
        <v>100184</v>
      </c>
      <c r="E13" s="838">
        <v>102778</v>
      </c>
      <c r="F13" s="838">
        <v>99178</v>
      </c>
      <c r="G13" s="838">
        <v>97407</v>
      </c>
      <c r="H13" s="838">
        <v>91906</v>
      </c>
      <c r="I13" s="838">
        <v>91898</v>
      </c>
      <c r="J13" s="838">
        <v>94349</v>
      </c>
      <c r="K13" s="838">
        <v>99394</v>
      </c>
      <c r="L13" s="838">
        <v>97480</v>
      </c>
      <c r="M13" s="838">
        <v>100286</v>
      </c>
      <c r="N13" s="838">
        <v>97287.61</v>
      </c>
      <c r="O13" s="838">
        <v>96177.758999999991</v>
      </c>
      <c r="P13" s="838">
        <v>99751.531000000017</v>
      </c>
      <c r="Q13" s="838">
        <v>95777.698999999993</v>
      </c>
      <c r="R13" s="838">
        <v>92012.862999999983</v>
      </c>
      <c r="S13" s="838">
        <v>90741.556999999986</v>
      </c>
      <c r="T13" s="838">
        <v>95644.452999999994</v>
      </c>
      <c r="U13" s="838">
        <v>101739</v>
      </c>
      <c r="V13" s="838">
        <v>98616.217000000004</v>
      </c>
      <c r="W13" s="838">
        <v>93597.883000000002</v>
      </c>
      <c r="X13" s="838">
        <v>95214.452000000005</v>
      </c>
      <c r="Y13" s="856">
        <v>90450.842999999993</v>
      </c>
      <c r="Z13" s="856">
        <v>91248.933999999994</v>
      </c>
      <c r="AA13" s="856">
        <v>86330.091</v>
      </c>
      <c r="AB13" s="540"/>
    </row>
    <row r="14" spans="1:32">
      <c r="A14" s="131"/>
      <c r="B14" s="961" t="s">
        <v>830</v>
      </c>
      <c r="C14" s="1156">
        <v>0</v>
      </c>
      <c r="D14" s="838">
        <v>0</v>
      </c>
      <c r="E14" s="838">
        <v>0</v>
      </c>
      <c r="F14" s="838">
        <v>0</v>
      </c>
      <c r="G14" s="838">
        <v>0</v>
      </c>
      <c r="H14" s="838">
        <v>0</v>
      </c>
      <c r="I14" s="838">
        <v>0</v>
      </c>
      <c r="J14" s="838">
        <v>0</v>
      </c>
      <c r="K14" s="838">
        <v>0</v>
      </c>
      <c r="L14" s="838">
        <v>0</v>
      </c>
      <c r="M14" s="838">
        <v>0</v>
      </c>
      <c r="N14" s="838">
        <v>0</v>
      </c>
      <c r="O14" s="838">
        <v>0</v>
      </c>
      <c r="P14" s="838">
        <v>0</v>
      </c>
      <c r="Q14" s="838">
        <v>0</v>
      </c>
      <c r="R14" s="838">
        <v>0</v>
      </c>
      <c r="S14" s="838">
        <v>0</v>
      </c>
      <c r="T14" s="838">
        <v>0</v>
      </c>
      <c r="U14" s="838">
        <v>0</v>
      </c>
      <c r="V14" s="838">
        <v>0</v>
      </c>
      <c r="W14" s="838">
        <v>0</v>
      </c>
      <c r="X14" s="838">
        <v>0</v>
      </c>
      <c r="Y14" s="856">
        <v>0</v>
      </c>
      <c r="Z14" s="856">
        <v>0</v>
      </c>
      <c r="AA14" s="856">
        <v>0</v>
      </c>
      <c r="AB14" s="540"/>
    </row>
    <row r="15" spans="1:32">
      <c r="A15" s="131"/>
      <c r="B15" s="961" t="s">
        <v>831</v>
      </c>
      <c r="C15" s="1156">
        <v>0</v>
      </c>
      <c r="D15" s="838">
        <v>0</v>
      </c>
      <c r="E15" s="838">
        <v>15.003</v>
      </c>
      <c r="F15" s="838">
        <v>13.176</v>
      </c>
      <c r="G15" s="838">
        <v>15.775</v>
      </c>
      <c r="H15" s="838">
        <v>20.001000000000001</v>
      </c>
      <c r="I15" s="838">
        <v>25.844000000000001</v>
      </c>
      <c r="J15" s="838">
        <v>42.603000000000002</v>
      </c>
      <c r="K15" s="838">
        <v>11.875</v>
      </c>
      <c r="L15" s="838">
        <v>117.623</v>
      </c>
      <c r="M15" s="838">
        <v>144.06399999999999</v>
      </c>
      <c r="N15" s="838">
        <v>184.18199999999999</v>
      </c>
      <c r="O15" s="838">
        <v>171.43199999999999</v>
      </c>
      <c r="P15" s="838">
        <v>173.61099999999999</v>
      </c>
      <c r="Q15" s="838">
        <v>168.56899999999999</v>
      </c>
      <c r="R15" s="838">
        <v>191.78</v>
      </c>
      <c r="S15" s="838">
        <v>176.66900000000001</v>
      </c>
      <c r="T15" s="838">
        <v>153.05199999999999</v>
      </c>
      <c r="U15" s="838">
        <v>178.29900000000001</v>
      </c>
      <c r="V15" s="838">
        <v>198.578</v>
      </c>
      <c r="W15" s="838">
        <v>184.18899999999999</v>
      </c>
      <c r="X15" s="838">
        <v>166.52600000000001</v>
      </c>
      <c r="Y15" s="856">
        <v>164.28100000000001</v>
      </c>
      <c r="Z15" s="856">
        <v>148.88200000000001</v>
      </c>
      <c r="AA15" s="856">
        <v>123.60299999999999</v>
      </c>
      <c r="AB15" s="540"/>
    </row>
    <row r="16" spans="1:32">
      <c r="A16" s="131"/>
      <c r="B16" s="962" t="s">
        <v>832</v>
      </c>
      <c r="C16" s="1156">
        <v>0</v>
      </c>
      <c r="D16" s="838">
        <v>0</v>
      </c>
      <c r="E16" s="838">
        <v>15.003</v>
      </c>
      <c r="F16" s="838">
        <v>13.176</v>
      </c>
      <c r="G16" s="838">
        <v>15.775</v>
      </c>
      <c r="H16" s="838">
        <v>20.001000000000001</v>
      </c>
      <c r="I16" s="838">
        <v>25.844000000000001</v>
      </c>
      <c r="J16" s="838">
        <v>42.603000000000002</v>
      </c>
      <c r="K16" s="838">
        <v>11.875</v>
      </c>
      <c r="L16" s="838">
        <v>3.3330000000000002</v>
      </c>
      <c r="M16" s="838">
        <v>1.5549999999999999</v>
      </c>
      <c r="N16" s="838">
        <v>1.125</v>
      </c>
      <c r="O16" s="838">
        <v>2E-3</v>
      </c>
      <c r="P16" s="838">
        <v>0</v>
      </c>
      <c r="Q16" s="838">
        <v>0</v>
      </c>
      <c r="R16" s="838">
        <v>0</v>
      </c>
      <c r="S16" s="838">
        <v>0</v>
      </c>
      <c r="T16" s="838">
        <v>0</v>
      </c>
      <c r="U16" s="838">
        <v>0</v>
      </c>
      <c r="V16" s="838">
        <v>0</v>
      </c>
      <c r="W16" s="838">
        <v>0</v>
      </c>
      <c r="X16" s="838">
        <v>0</v>
      </c>
      <c r="Y16" s="856">
        <v>0</v>
      </c>
      <c r="Z16" s="856">
        <v>0</v>
      </c>
      <c r="AA16" s="856">
        <v>0</v>
      </c>
      <c r="AB16" s="540"/>
    </row>
    <row r="17" spans="1:28">
      <c r="A17" s="131"/>
      <c r="B17" s="962" t="s">
        <v>833</v>
      </c>
      <c r="C17" s="1156">
        <v>0</v>
      </c>
      <c r="D17" s="838">
        <v>0</v>
      </c>
      <c r="E17" s="838">
        <v>0</v>
      </c>
      <c r="F17" s="838">
        <v>0</v>
      </c>
      <c r="G17" s="838">
        <v>0</v>
      </c>
      <c r="H17" s="838">
        <v>0</v>
      </c>
      <c r="I17" s="838">
        <v>0</v>
      </c>
      <c r="J17" s="838">
        <v>0</v>
      </c>
      <c r="K17" s="838">
        <v>0</v>
      </c>
      <c r="L17" s="838">
        <v>114.29</v>
      </c>
      <c r="M17" s="838">
        <v>142.50899999999999</v>
      </c>
      <c r="N17" s="838">
        <v>183.05699999999999</v>
      </c>
      <c r="O17" s="838">
        <v>171.43</v>
      </c>
      <c r="P17" s="838">
        <v>173.61099999999999</v>
      </c>
      <c r="Q17" s="838">
        <v>168.56899999999999</v>
      </c>
      <c r="R17" s="838">
        <v>191.78</v>
      </c>
      <c r="S17" s="838">
        <v>176.66900000000001</v>
      </c>
      <c r="T17" s="838">
        <v>153.05199999999999</v>
      </c>
      <c r="U17" s="838">
        <v>178.29900000000001</v>
      </c>
      <c r="V17" s="838">
        <v>198.578</v>
      </c>
      <c r="W17" s="838">
        <v>184.18899999999999</v>
      </c>
      <c r="X17" s="838">
        <v>166.52600000000001</v>
      </c>
      <c r="Y17" s="856">
        <v>164.28100000000001</v>
      </c>
      <c r="Z17" s="856">
        <v>148.88200000000001</v>
      </c>
      <c r="AA17" s="856">
        <v>123.60299999999999</v>
      </c>
      <c r="AB17" s="540"/>
    </row>
    <row r="18" spans="1:28">
      <c r="A18" s="131"/>
      <c r="B18" s="962" t="s">
        <v>834</v>
      </c>
      <c r="C18" s="1156">
        <v>0</v>
      </c>
      <c r="D18" s="838">
        <v>0</v>
      </c>
      <c r="E18" s="838">
        <v>0</v>
      </c>
      <c r="F18" s="838">
        <v>0</v>
      </c>
      <c r="G18" s="838">
        <v>0</v>
      </c>
      <c r="H18" s="838">
        <v>0</v>
      </c>
      <c r="I18" s="838">
        <v>0</v>
      </c>
      <c r="J18" s="838">
        <v>0</v>
      </c>
      <c r="K18" s="838">
        <v>0</v>
      </c>
      <c r="L18" s="838">
        <v>0</v>
      </c>
      <c r="M18" s="838">
        <v>0</v>
      </c>
      <c r="N18" s="838">
        <v>0</v>
      </c>
      <c r="O18" s="838">
        <v>0</v>
      </c>
      <c r="P18" s="838">
        <v>0</v>
      </c>
      <c r="Q18" s="838">
        <v>0</v>
      </c>
      <c r="R18" s="838">
        <v>0</v>
      </c>
      <c r="S18" s="838">
        <v>0</v>
      </c>
      <c r="T18" s="838">
        <v>0</v>
      </c>
      <c r="U18" s="838">
        <v>0</v>
      </c>
      <c r="V18" s="838">
        <v>0</v>
      </c>
      <c r="W18" s="838">
        <v>0</v>
      </c>
      <c r="X18" s="838">
        <v>0</v>
      </c>
      <c r="Y18" s="856">
        <v>0</v>
      </c>
      <c r="Z18" s="856">
        <v>0</v>
      </c>
      <c r="AA18" s="856">
        <v>0</v>
      </c>
      <c r="AB18" s="540"/>
    </row>
    <row r="19" spans="1:28">
      <c r="A19" s="131"/>
      <c r="B19" s="961" t="s">
        <v>1396</v>
      </c>
      <c r="C19" s="1156">
        <v>0</v>
      </c>
      <c r="D19" s="838">
        <v>0</v>
      </c>
      <c r="E19" s="838">
        <v>0</v>
      </c>
      <c r="F19" s="838">
        <v>0</v>
      </c>
      <c r="G19" s="838">
        <v>0</v>
      </c>
      <c r="H19" s="838">
        <v>0</v>
      </c>
      <c r="I19" s="838">
        <v>0</v>
      </c>
      <c r="J19" s="838">
        <v>0</v>
      </c>
      <c r="K19" s="838">
        <v>0</v>
      </c>
      <c r="L19" s="838">
        <v>0</v>
      </c>
      <c r="M19" s="838">
        <v>0</v>
      </c>
      <c r="N19" s="838">
        <v>0</v>
      </c>
      <c r="O19" s="838">
        <v>0</v>
      </c>
      <c r="P19" s="838">
        <v>0</v>
      </c>
      <c r="Q19" s="838">
        <v>0</v>
      </c>
      <c r="R19" s="838">
        <v>0</v>
      </c>
      <c r="S19" s="838">
        <v>0</v>
      </c>
      <c r="T19" s="838">
        <v>0</v>
      </c>
      <c r="U19" s="838">
        <v>0</v>
      </c>
      <c r="V19" s="838">
        <v>0</v>
      </c>
      <c r="W19" s="838">
        <v>0</v>
      </c>
      <c r="X19" s="838">
        <v>0</v>
      </c>
      <c r="Y19" s="856">
        <v>0</v>
      </c>
      <c r="Z19" s="856">
        <v>0</v>
      </c>
      <c r="AA19" s="856">
        <v>0</v>
      </c>
      <c r="AB19" s="540"/>
    </row>
    <row r="20" spans="1:28">
      <c r="A20" s="131"/>
      <c r="B20" s="960" t="s">
        <v>864</v>
      </c>
      <c r="C20" s="1156">
        <v>150591.08799999999</v>
      </c>
      <c r="D20" s="838">
        <v>136400.15299999999</v>
      </c>
      <c r="E20" s="838">
        <v>129291.666</v>
      </c>
      <c r="F20" s="838">
        <v>129024.726</v>
      </c>
      <c r="G20" s="838">
        <v>129814.575</v>
      </c>
      <c r="H20" s="838">
        <v>138367.53099999999</v>
      </c>
      <c r="I20" s="838">
        <v>135176.80100000001</v>
      </c>
      <c r="J20" s="838">
        <v>128308.07399999999</v>
      </c>
      <c r="K20" s="838">
        <v>130037.656</v>
      </c>
      <c r="L20" s="838">
        <v>127057.06200000001</v>
      </c>
      <c r="M20" s="838">
        <v>137678.079</v>
      </c>
      <c r="N20" s="838">
        <v>131006.855</v>
      </c>
      <c r="O20" s="838">
        <v>136790.15</v>
      </c>
      <c r="P20" s="838">
        <v>137392.13500000001</v>
      </c>
      <c r="Q20" s="838">
        <v>140636.21</v>
      </c>
      <c r="R20" s="838">
        <v>120261.113</v>
      </c>
      <c r="S20" s="838">
        <v>121225.458</v>
      </c>
      <c r="T20" s="838">
        <v>131453.799</v>
      </c>
      <c r="U20" s="838">
        <v>123845.10400000001</v>
      </c>
      <c r="V20" s="838">
        <v>123418.092</v>
      </c>
      <c r="W20" s="838">
        <v>124740.49400000001</v>
      </c>
      <c r="X20" s="838">
        <v>113709.431</v>
      </c>
      <c r="Y20" s="856">
        <v>119321.944</v>
      </c>
      <c r="Z20" s="856">
        <v>123653.535</v>
      </c>
      <c r="AA20" s="856">
        <v>135089.31700000001</v>
      </c>
      <c r="AB20" s="540"/>
    </row>
    <row r="21" spans="1:28">
      <c r="A21" s="131"/>
      <c r="B21" s="961" t="s">
        <v>835</v>
      </c>
      <c r="C21" s="1156">
        <v>145.76</v>
      </c>
      <c r="D21" s="838">
        <v>68.72</v>
      </c>
      <c r="E21" s="838">
        <v>104.28</v>
      </c>
      <c r="F21" s="838">
        <v>200.94</v>
      </c>
      <c r="G21" s="838">
        <v>604.91200000000003</v>
      </c>
      <c r="H21" s="838">
        <v>615.16499999999996</v>
      </c>
      <c r="I21" s="838">
        <v>461.52499999999998</v>
      </c>
      <c r="J21" s="838">
        <v>407.00200000000001</v>
      </c>
      <c r="K21" s="838">
        <v>419.37099999999998</v>
      </c>
      <c r="L21" s="838">
        <v>429.17</v>
      </c>
      <c r="M21" s="838">
        <v>412.238</v>
      </c>
      <c r="N21" s="838">
        <v>362.10599999999999</v>
      </c>
      <c r="O21" s="838">
        <v>411.97300000000001</v>
      </c>
      <c r="P21" s="838">
        <v>421.71100000000001</v>
      </c>
      <c r="Q21" s="838">
        <v>455.1</v>
      </c>
      <c r="R21" s="838">
        <v>363.69900000000001</v>
      </c>
      <c r="S21" s="838">
        <v>390.351</v>
      </c>
      <c r="T21" s="838">
        <v>489.09100000000001</v>
      </c>
      <c r="U21" s="838">
        <v>444.42500000000001</v>
      </c>
      <c r="V21" s="838">
        <v>410.52199999999999</v>
      </c>
      <c r="W21" s="838">
        <v>450.952</v>
      </c>
      <c r="X21" s="838">
        <v>460.85</v>
      </c>
      <c r="Y21" s="856">
        <v>463.80099999999999</v>
      </c>
      <c r="Z21" s="856">
        <v>447.30099999999999</v>
      </c>
      <c r="AA21" s="856">
        <v>441.76100000000002</v>
      </c>
      <c r="AB21" s="540"/>
    </row>
    <row r="22" spans="1:28">
      <c r="A22" s="131"/>
      <c r="B22" s="961" t="s">
        <v>1397</v>
      </c>
      <c r="C22" s="1156">
        <v>150445.32800000001</v>
      </c>
      <c r="D22" s="838">
        <v>136331.43299999999</v>
      </c>
      <c r="E22" s="838">
        <v>129187.386</v>
      </c>
      <c r="F22" s="838">
        <v>128823.78599999999</v>
      </c>
      <c r="G22" s="838">
        <v>129209.663</v>
      </c>
      <c r="H22" s="838">
        <v>137752.36600000001</v>
      </c>
      <c r="I22" s="838">
        <v>134715.27600000001</v>
      </c>
      <c r="J22" s="838">
        <v>127901.072</v>
      </c>
      <c r="K22" s="838">
        <v>129618.285</v>
      </c>
      <c r="L22" s="838">
        <v>126627.89200000001</v>
      </c>
      <c r="M22" s="838">
        <v>137265.84099999999</v>
      </c>
      <c r="N22" s="838">
        <v>130644.749</v>
      </c>
      <c r="O22" s="838">
        <v>136378.177</v>
      </c>
      <c r="P22" s="838">
        <v>136970.424</v>
      </c>
      <c r="Q22" s="838">
        <v>140181.10999999999</v>
      </c>
      <c r="R22" s="838">
        <v>119897.414</v>
      </c>
      <c r="S22" s="838">
        <v>120835.107</v>
      </c>
      <c r="T22" s="838">
        <v>130964.708</v>
      </c>
      <c r="U22" s="838">
        <v>123400.679</v>
      </c>
      <c r="V22" s="838">
        <v>123007.57</v>
      </c>
      <c r="W22" s="838">
        <v>124289.542</v>
      </c>
      <c r="X22" s="838">
        <v>113248.58100000001</v>
      </c>
      <c r="Y22" s="856">
        <v>118858.143</v>
      </c>
      <c r="Z22" s="856">
        <v>123206.234</v>
      </c>
      <c r="AA22" s="856">
        <v>134647.55600000001</v>
      </c>
      <c r="AB22" s="540"/>
    </row>
    <row r="23" spans="1:28">
      <c r="A23" s="131"/>
      <c r="B23" s="962" t="s">
        <v>836</v>
      </c>
      <c r="C23" s="1157">
        <v>142435.427</v>
      </c>
      <c r="D23" s="838">
        <v>128540.679</v>
      </c>
      <c r="E23" s="838">
        <v>121297.073</v>
      </c>
      <c r="F23" s="838">
        <v>121417.93</v>
      </c>
      <c r="G23" s="838">
        <v>121811.739</v>
      </c>
      <c r="H23" s="856">
        <v>130029.54399999999</v>
      </c>
      <c r="I23" s="856">
        <v>127230.054</v>
      </c>
      <c r="J23" s="856">
        <v>120568.09</v>
      </c>
      <c r="K23" s="838">
        <v>122181.565</v>
      </c>
      <c r="L23" s="838">
        <v>119166.708</v>
      </c>
      <c r="M23" s="838">
        <v>129462.77099999999</v>
      </c>
      <c r="N23" s="838">
        <v>122886.019</v>
      </c>
      <c r="O23" s="838">
        <v>128562.13099999999</v>
      </c>
      <c r="P23" s="838">
        <v>129117.227</v>
      </c>
      <c r="Q23" s="838">
        <v>132634.96799999999</v>
      </c>
      <c r="R23" s="838">
        <v>113609.368</v>
      </c>
      <c r="S23" s="838">
        <v>113503.306</v>
      </c>
      <c r="T23" s="838">
        <v>123779.45299999999</v>
      </c>
      <c r="U23" s="838">
        <v>117146.527</v>
      </c>
      <c r="V23" s="838">
        <v>116320.73699999999</v>
      </c>
      <c r="W23" s="838">
        <v>117578.497</v>
      </c>
      <c r="X23" s="838">
        <v>106586.825</v>
      </c>
      <c r="Y23" s="856">
        <v>112572.3</v>
      </c>
      <c r="Z23" s="856">
        <v>116017.76700000001</v>
      </c>
      <c r="AA23" s="856">
        <v>126858.584</v>
      </c>
      <c r="AB23" s="540"/>
    </row>
    <row r="24" spans="1:28">
      <c r="A24" s="131"/>
      <c r="B24" s="963" t="s">
        <v>837</v>
      </c>
      <c r="C24" s="1157">
        <v>6842.1809999999996</v>
      </c>
      <c r="D24" s="838">
        <v>38316.639999999999</v>
      </c>
      <c r="E24" s="838">
        <v>36235.781999999999</v>
      </c>
      <c r="F24" s="838">
        <v>37177</v>
      </c>
      <c r="G24" s="838">
        <v>36720.190999999999</v>
      </c>
      <c r="H24" s="856">
        <v>38737.249000000003</v>
      </c>
      <c r="I24" s="856">
        <v>39160.156000000003</v>
      </c>
      <c r="J24" s="856">
        <v>37098.432000000001</v>
      </c>
      <c r="K24" s="838">
        <v>37637.067000000003</v>
      </c>
      <c r="L24" s="838">
        <v>37144.625</v>
      </c>
      <c r="M24" s="838">
        <v>37157.315000000002</v>
      </c>
      <c r="N24" s="838">
        <v>34701.309000000001</v>
      </c>
      <c r="O24" s="838">
        <v>36815.741999999998</v>
      </c>
      <c r="P24" s="838">
        <v>36786.773999999998</v>
      </c>
      <c r="Q24" s="838">
        <v>37658.845000000001</v>
      </c>
      <c r="R24" s="838">
        <v>34475.938000000002</v>
      </c>
      <c r="S24" s="838">
        <v>32153.564999999999</v>
      </c>
      <c r="T24" s="838">
        <v>34979.362999999998</v>
      </c>
      <c r="U24" s="838">
        <v>33272.004000000001</v>
      </c>
      <c r="V24" s="838">
        <v>31960.863000000001</v>
      </c>
      <c r="W24" s="838">
        <v>33487.813000000002</v>
      </c>
      <c r="X24" s="838">
        <v>32633.862000000001</v>
      </c>
      <c r="Y24" s="856">
        <v>32640.828000000001</v>
      </c>
      <c r="Z24" s="856">
        <v>32577.106</v>
      </c>
      <c r="AA24" s="856">
        <v>31747.96</v>
      </c>
      <c r="AB24" s="540"/>
    </row>
    <row r="25" spans="1:28" ht="25.5" customHeight="1">
      <c r="A25" s="546"/>
      <c r="B25" s="964" t="s">
        <v>838</v>
      </c>
      <c r="C25" s="1157">
        <v>116238.732</v>
      </c>
      <c r="D25" s="838">
        <v>68990.362999999998</v>
      </c>
      <c r="E25" s="838">
        <v>62151.093999999997</v>
      </c>
      <c r="F25" s="838">
        <v>62316.097000000002</v>
      </c>
      <c r="G25" s="838">
        <v>63033.658000000003</v>
      </c>
      <c r="H25" s="856">
        <v>68309.884000000005</v>
      </c>
      <c r="I25" s="856">
        <v>66906.706000000006</v>
      </c>
      <c r="J25" s="856">
        <v>63280.695</v>
      </c>
      <c r="K25" s="838">
        <v>65959.740000000005</v>
      </c>
      <c r="L25" s="838">
        <v>64324.11</v>
      </c>
      <c r="M25" s="838">
        <v>70901.451000000001</v>
      </c>
      <c r="N25" s="838">
        <v>67472.917000000001</v>
      </c>
      <c r="O25" s="838">
        <v>69336.383000000002</v>
      </c>
      <c r="P25" s="838">
        <v>70082.489000000001</v>
      </c>
      <c r="Q25" s="838">
        <v>72272.258000000002</v>
      </c>
      <c r="R25" s="838">
        <v>60366.800999999999</v>
      </c>
      <c r="S25" s="838">
        <v>60222.665999999997</v>
      </c>
      <c r="T25" s="838">
        <v>66496.786999999997</v>
      </c>
      <c r="U25" s="838">
        <v>61364.851000000002</v>
      </c>
      <c r="V25" s="838">
        <v>61312.862999999998</v>
      </c>
      <c r="W25" s="838">
        <v>62103.161999999997</v>
      </c>
      <c r="X25" s="838">
        <v>58662.603999999999</v>
      </c>
      <c r="Y25" s="856">
        <v>59757.222000000002</v>
      </c>
      <c r="Z25" s="856">
        <v>62108.442999999999</v>
      </c>
      <c r="AA25" s="856">
        <v>74870.854000000007</v>
      </c>
      <c r="AB25" s="540"/>
    </row>
    <row r="26" spans="1:28">
      <c r="A26" s="131"/>
      <c r="B26" s="963" t="s">
        <v>839</v>
      </c>
      <c r="C26" s="1157" t="s">
        <v>356</v>
      </c>
      <c r="D26" s="838" t="s">
        <v>356</v>
      </c>
      <c r="E26" s="838" t="s">
        <v>356</v>
      </c>
      <c r="F26" s="838" t="s">
        <v>356</v>
      </c>
      <c r="G26" s="838" t="s">
        <v>356</v>
      </c>
      <c r="H26" s="856" t="s">
        <v>356</v>
      </c>
      <c r="I26" s="856" t="s">
        <v>356</v>
      </c>
      <c r="J26" s="856" t="s">
        <v>356</v>
      </c>
      <c r="K26" s="838" t="s">
        <v>356</v>
      </c>
      <c r="L26" s="838" t="s">
        <v>356</v>
      </c>
      <c r="M26" s="838" t="s">
        <v>356</v>
      </c>
      <c r="N26" s="838" t="s">
        <v>356</v>
      </c>
      <c r="O26" s="838" t="s">
        <v>356</v>
      </c>
      <c r="P26" s="838" t="s">
        <v>356</v>
      </c>
      <c r="Q26" s="838" t="s">
        <v>356</v>
      </c>
      <c r="R26" s="838" t="s">
        <v>356</v>
      </c>
      <c r="S26" s="838" t="s">
        <v>356</v>
      </c>
      <c r="T26" s="838" t="s">
        <v>356</v>
      </c>
      <c r="U26" s="838" t="s">
        <v>356</v>
      </c>
      <c r="V26" s="838" t="s">
        <v>356</v>
      </c>
      <c r="W26" s="838" t="s">
        <v>356</v>
      </c>
      <c r="X26" s="838" t="s">
        <v>356</v>
      </c>
      <c r="Y26" s="856" t="s">
        <v>356</v>
      </c>
      <c r="Z26" s="856" t="s">
        <v>356</v>
      </c>
      <c r="AA26" s="856" t="s">
        <v>356</v>
      </c>
      <c r="AB26" s="540"/>
    </row>
    <row r="27" spans="1:28" ht="25.5" customHeight="1">
      <c r="A27" s="131"/>
      <c r="B27" s="964" t="s">
        <v>840</v>
      </c>
      <c r="C27" s="1156" t="s">
        <v>356</v>
      </c>
      <c r="D27" s="838" t="s">
        <v>356</v>
      </c>
      <c r="E27" s="838" t="s">
        <v>356</v>
      </c>
      <c r="F27" s="838" t="s">
        <v>356</v>
      </c>
      <c r="G27" s="838" t="s">
        <v>356</v>
      </c>
      <c r="H27" s="838" t="s">
        <v>356</v>
      </c>
      <c r="I27" s="838" t="s">
        <v>356</v>
      </c>
      <c r="J27" s="838" t="s">
        <v>356</v>
      </c>
      <c r="K27" s="838" t="s">
        <v>356</v>
      </c>
      <c r="L27" s="838" t="s">
        <v>356</v>
      </c>
      <c r="M27" s="838" t="s">
        <v>356</v>
      </c>
      <c r="N27" s="838" t="s">
        <v>356</v>
      </c>
      <c r="O27" s="838" t="s">
        <v>356</v>
      </c>
      <c r="P27" s="838" t="s">
        <v>356</v>
      </c>
      <c r="Q27" s="838" t="s">
        <v>356</v>
      </c>
      <c r="R27" s="838" t="s">
        <v>356</v>
      </c>
      <c r="S27" s="838" t="s">
        <v>356</v>
      </c>
      <c r="T27" s="838" t="s">
        <v>356</v>
      </c>
      <c r="U27" s="838" t="s">
        <v>356</v>
      </c>
      <c r="V27" s="838" t="s">
        <v>356</v>
      </c>
      <c r="W27" s="838" t="s">
        <v>356</v>
      </c>
      <c r="X27" s="838" t="s">
        <v>356</v>
      </c>
      <c r="Y27" s="856" t="s">
        <v>356</v>
      </c>
      <c r="Z27" s="856" t="s">
        <v>356</v>
      </c>
      <c r="AA27" s="856" t="s">
        <v>356</v>
      </c>
      <c r="AB27" s="540"/>
    </row>
    <row r="28" spans="1:28">
      <c r="A28" s="131"/>
      <c r="B28" s="963" t="s">
        <v>841</v>
      </c>
      <c r="C28" s="1156">
        <v>0</v>
      </c>
      <c r="D28" s="838">
        <v>0</v>
      </c>
      <c r="E28" s="838">
        <v>0</v>
      </c>
      <c r="F28" s="838">
        <v>0</v>
      </c>
      <c r="G28" s="838">
        <v>0</v>
      </c>
      <c r="H28" s="838">
        <v>0</v>
      </c>
      <c r="I28" s="838">
        <v>0</v>
      </c>
      <c r="J28" s="838">
        <v>0</v>
      </c>
      <c r="K28" s="838">
        <v>0</v>
      </c>
      <c r="L28" s="838">
        <v>0</v>
      </c>
      <c r="M28" s="838">
        <v>0</v>
      </c>
      <c r="N28" s="838">
        <v>0</v>
      </c>
      <c r="O28" s="838">
        <v>0</v>
      </c>
      <c r="P28" s="838">
        <v>0</v>
      </c>
      <c r="Q28" s="838">
        <v>0</v>
      </c>
      <c r="R28" s="838">
        <v>0</v>
      </c>
      <c r="S28" s="838">
        <v>0</v>
      </c>
      <c r="T28" s="838">
        <v>0</v>
      </c>
      <c r="U28" s="838">
        <v>0</v>
      </c>
      <c r="V28" s="838">
        <v>0</v>
      </c>
      <c r="W28" s="838">
        <v>0</v>
      </c>
      <c r="X28" s="838">
        <v>0</v>
      </c>
      <c r="Y28" s="856">
        <v>0</v>
      </c>
      <c r="Z28" s="856">
        <v>0</v>
      </c>
      <c r="AA28" s="856">
        <v>0</v>
      </c>
      <c r="AB28" s="540"/>
    </row>
    <row r="29" spans="1:28">
      <c r="A29" s="131"/>
      <c r="B29" s="962" t="s">
        <v>842</v>
      </c>
      <c r="C29" s="1156">
        <v>8009.9009999999998</v>
      </c>
      <c r="D29" s="838">
        <v>7790.7539999999999</v>
      </c>
      <c r="E29" s="838">
        <v>7890.3130000000001</v>
      </c>
      <c r="F29" s="838">
        <v>7405.8559999999998</v>
      </c>
      <c r="G29" s="838">
        <v>7397.924</v>
      </c>
      <c r="H29" s="838">
        <v>7722.8220000000001</v>
      </c>
      <c r="I29" s="838">
        <v>7485.2219999999998</v>
      </c>
      <c r="J29" s="838">
        <v>7332.982</v>
      </c>
      <c r="K29" s="838">
        <v>7436.72</v>
      </c>
      <c r="L29" s="838">
        <v>7461.1840000000002</v>
      </c>
      <c r="M29" s="838">
        <v>7803.07</v>
      </c>
      <c r="N29" s="838">
        <v>7758.73</v>
      </c>
      <c r="O29" s="838">
        <v>7816.0460000000003</v>
      </c>
      <c r="P29" s="838">
        <v>7853.1970000000001</v>
      </c>
      <c r="Q29" s="838">
        <v>7546.1419999999998</v>
      </c>
      <c r="R29" s="838">
        <v>6288.0460000000003</v>
      </c>
      <c r="S29" s="838">
        <v>7331.8010000000004</v>
      </c>
      <c r="T29" s="838">
        <v>7185.2550000000001</v>
      </c>
      <c r="U29" s="838">
        <v>6254.152</v>
      </c>
      <c r="V29" s="838">
        <v>6686.8329999999996</v>
      </c>
      <c r="W29" s="838">
        <v>6711.0450000000001</v>
      </c>
      <c r="X29" s="838">
        <v>6661.7560000000003</v>
      </c>
      <c r="Y29" s="856">
        <v>6285.8429999999998</v>
      </c>
      <c r="Z29" s="856">
        <v>7188.4669999999996</v>
      </c>
      <c r="AA29" s="856">
        <v>7788.9719999999998</v>
      </c>
      <c r="AB29" s="540"/>
    </row>
    <row r="30" spans="1:28">
      <c r="A30" s="131"/>
      <c r="B30" s="963" t="s">
        <v>1398</v>
      </c>
      <c r="C30" s="1156" t="s">
        <v>356</v>
      </c>
      <c r="D30" s="838" t="s">
        <v>356</v>
      </c>
      <c r="E30" s="838" t="s">
        <v>356</v>
      </c>
      <c r="F30" s="838" t="s">
        <v>356</v>
      </c>
      <c r="G30" s="838" t="s">
        <v>356</v>
      </c>
      <c r="H30" s="838" t="s">
        <v>356</v>
      </c>
      <c r="I30" s="838" t="s">
        <v>356</v>
      </c>
      <c r="J30" s="838" t="s">
        <v>356</v>
      </c>
      <c r="K30" s="838" t="s">
        <v>356</v>
      </c>
      <c r="L30" s="838" t="s">
        <v>356</v>
      </c>
      <c r="M30" s="838" t="s">
        <v>356</v>
      </c>
      <c r="N30" s="838" t="s">
        <v>356</v>
      </c>
      <c r="O30" s="838" t="s">
        <v>356</v>
      </c>
      <c r="P30" s="838" t="s">
        <v>356</v>
      </c>
      <c r="Q30" s="838" t="s">
        <v>356</v>
      </c>
      <c r="R30" s="838" t="s">
        <v>356</v>
      </c>
      <c r="S30" s="838" t="s">
        <v>356</v>
      </c>
      <c r="T30" s="838" t="s">
        <v>356</v>
      </c>
      <c r="U30" s="838" t="s">
        <v>356</v>
      </c>
      <c r="V30" s="838" t="s">
        <v>356</v>
      </c>
      <c r="W30" s="838" t="s">
        <v>356</v>
      </c>
      <c r="X30" s="838" t="s">
        <v>356</v>
      </c>
      <c r="Y30" s="856" t="s">
        <v>356</v>
      </c>
      <c r="Z30" s="856" t="s">
        <v>356</v>
      </c>
      <c r="AA30" s="856" t="s">
        <v>356</v>
      </c>
      <c r="AB30" s="540"/>
    </row>
    <row r="31" spans="1:28">
      <c r="A31" s="131"/>
      <c r="B31" s="963" t="s">
        <v>1399</v>
      </c>
      <c r="C31" s="1156">
        <v>3484.4389999999999</v>
      </c>
      <c r="D31" s="838">
        <v>36.338000000000001</v>
      </c>
      <c r="E31" s="838">
        <v>41.715000000000003</v>
      </c>
      <c r="F31" s="838">
        <v>46.975999999999999</v>
      </c>
      <c r="G31" s="838">
        <v>47.155000000000001</v>
      </c>
      <c r="H31" s="838">
        <v>45.707999999999998</v>
      </c>
      <c r="I31" s="838">
        <v>36.719000000000001</v>
      </c>
      <c r="J31" s="838">
        <v>33.636000000000003</v>
      </c>
      <c r="K31" s="838">
        <v>32.902999999999999</v>
      </c>
      <c r="L31" s="838">
        <v>32.945999999999998</v>
      </c>
      <c r="M31" s="838">
        <v>20.414999999999999</v>
      </c>
      <c r="N31" s="838">
        <v>20.36</v>
      </c>
      <c r="O31" s="838">
        <v>10.534000000000001</v>
      </c>
      <c r="P31" s="838">
        <v>15.71</v>
      </c>
      <c r="Q31" s="838">
        <v>15.603</v>
      </c>
      <c r="R31" s="838">
        <v>10.055999999999999</v>
      </c>
      <c r="S31" s="838">
        <v>0</v>
      </c>
      <c r="T31" s="838">
        <v>0</v>
      </c>
      <c r="U31" s="838">
        <v>0</v>
      </c>
      <c r="V31" s="838">
        <v>0</v>
      </c>
      <c r="W31" s="838">
        <v>0</v>
      </c>
      <c r="X31" s="838">
        <v>0</v>
      </c>
      <c r="Y31" s="856">
        <v>0</v>
      </c>
      <c r="Z31" s="856">
        <v>0</v>
      </c>
      <c r="AA31" s="856">
        <v>0</v>
      </c>
      <c r="AB31" s="540"/>
    </row>
    <row r="32" spans="1:28">
      <c r="A32" s="131"/>
      <c r="B32" s="963" t="s">
        <v>843</v>
      </c>
      <c r="C32" s="1156">
        <v>3893.9690000000001</v>
      </c>
      <c r="D32" s="838">
        <v>3347.3429999999998</v>
      </c>
      <c r="E32" s="838">
        <v>3665.3649999999998</v>
      </c>
      <c r="F32" s="838">
        <v>3354.348</v>
      </c>
      <c r="G32" s="838">
        <v>3200.4989999999998</v>
      </c>
      <c r="H32" s="838">
        <v>3568.0839999999998</v>
      </c>
      <c r="I32" s="838">
        <v>3433.4780000000001</v>
      </c>
      <c r="J32" s="838">
        <v>3366.9609999999998</v>
      </c>
      <c r="K32" s="838">
        <v>3449.893</v>
      </c>
      <c r="L32" s="838">
        <v>3369.2559999999999</v>
      </c>
      <c r="M32" s="838">
        <v>3546.6579999999999</v>
      </c>
      <c r="N32" s="838">
        <v>3880.0659999999998</v>
      </c>
      <c r="O32" s="838">
        <v>3939.1109999999999</v>
      </c>
      <c r="P32" s="838">
        <v>3130.5590000000002</v>
      </c>
      <c r="Q32" s="838">
        <v>3240.36</v>
      </c>
      <c r="R32" s="838">
        <v>3406.2359999999999</v>
      </c>
      <c r="S32" s="838">
        <v>3941.123</v>
      </c>
      <c r="T32" s="838">
        <v>3597.75</v>
      </c>
      <c r="U32" s="838">
        <v>3067.13</v>
      </c>
      <c r="V32" s="838">
        <v>3550.04</v>
      </c>
      <c r="W32" s="838">
        <v>3006.8470000000002</v>
      </c>
      <c r="X32" s="838">
        <v>3254.0419999999999</v>
      </c>
      <c r="Y32" s="856">
        <v>3121.7289999999998</v>
      </c>
      <c r="Z32" s="856">
        <v>3446.4070000000002</v>
      </c>
      <c r="AA32" s="856">
        <v>3568.1030000000001</v>
      </c>
      <c r="AB32" s="540"/>
    </row>
    <row r="33" spans="1:28">
      <c r="A33" s="131"/>
      <c r="B33" s="963" t="s">
        <v>844</v>
      </c>
      <c r="C33" s="1156">
        <v>397.16800000000001</v>
      </c>
      <c r="D33" s="838">
        <v>415.92200000000003</v>
      </c>
      <c r="E33" s="838">
        <v>468.93700000000001</v>
      </c>
      <c r="F33" s="838">
        <v>287.31200000000001</v>
      </c>
      <c r="G33" s="838">
        <v>432.56799999999998</v>
      </c>
      <c r="H33" s="838">
        <v>387.75799999999998</v>
      </c>
      <c r="I33" s="838">
        <v>381.18599999999998</v>
      </c>
      <c r="J33" s="838">
        <v>439.12</v>
      </c>
      <c r="K33" s="838">
        <v>468.76100000000002</v>
      </c>
      <c r="L33" s="838">
        <v>362.517</v>
      </c>
      <c r="M33" s="838">
        <v>321.27300000000002</v>
      </c>
      <c r="N33" s="838">
        <v>492.072</v>
      </c>
      <c r="O33" s="838">
        <v>420.76400000000001</v>
      </c>
      <c r="P33" s="838">
        <v>565.08399999999995</v>
      </c>
      <c r="Q33" s="838">
        <v>552.83600000000001</v>
      </c>
      <c r="R33" s="838">
        <v>358.411</v>
      </c>
      <c r="S33" s="838">
        <v>412.834</v>
      </c>
      <c r="T33" s="838">
        <v>401.66899999999998</v>
      </c>
      <c r="U33" s="838">
        <v>365.46899999999999</v>
      </c>
      <c r="V33" s="838">
        <v>278.642</v>
      </c>
      <c r="W33" s="838">
        <v>341.185</v>
      </c>
      <c r="X33" s="838">
        <v>423.18</v>
      </c>
      <c r="Y33" s="856">
        <v>243.214</v>
      </c>
      <c r="Z33" s="856">
        <v>263.45499999999998</v>
      </c>
      <c r="AA33" s="856">
        <v>288.91199999999998</v>
      </c>
      <c r="AB33" s="540"/>
    </row>
    <row r="34" spans="1:28" ht="25.5" customHeight="1">
      <c r="A34" s="131"/>
      <c r="B34" s="964" t="s">
        <v>845</v>
      </c>
      <c r="C34" s="1156">
        <v>17.359000000000002</v>
      </c>
      <c r="D34" s="838">
        <v>1.4239999999999999</v>
      </c>
      <c r="E34" s="838">
        <v>0</v>
      </c>
      <c r="F34" s="838">
        <v>0.29199999999999998</v>
      </c>
      <c r="G34" s="838">
        <v>0.18</v>
      </c>
      <c r="H34" s="838">
        <v>0.54500000000000004</v>
      </c>
      <c r="I34" s="838">
        <v>0.69899999999999995</v>
      </c>
      <c r="J34" s="838">
        <v>0.42299999999999999</v>
      </c>
      <c r="K34" s="838">
        <v>0.245</v>
      </c>
      <c r="L34" s="838">
        <v>0.09</v>
      </c>
      <c r="M34" s="838">
        <v>0.08</v>
      </c>
      <c r="N34" s="838">
        <v>0.06</v>
      </c>
      <c r="O34" s="838">
        <v>0.11799999999999999</v>
      </c>
      <c r="P34" s="838">
        <v>0.52</v>
      </c>
      <c r="Q34" s="838">
        <v>0.7</v>
      </c>
      <c r="R34" s="838">
        <v>0</v>
      </c>
      <c r="S34" s="838">
        <v>0</v>
      </c>
      <c r="T34" s="838">
        <v>3.5000000000000003E-2</v>
      </c>
      <c r="U34" s="838">
        <v>0.04</v>
      </c>
      <c r="V34" s="838">
        <v>3.1E-2</v>
      </c>
      <c r="W34" s="838">
        <v>3.3000000000000002E-2</v>
      </c>
      <c r="X34" s="838">
        <v>0.04</v>
      </c>
      <c r="Y34" s="856">
        <v>3.5000000000000003E-2</v>
      </c>
      <c r="Z34" s="856">
        <v>3.7999999999999999E-2</v>
      </c>
      <c r="AA34" s="856">
        <v>4.4999999999999998E-2</v>
      </c>
      <c r="AB34" s="540"/>
    </row>
    <row r="35" spans="1:28">
      <c r="A35" s="131"/>
      <c r="B35" s="963" t="s">
        <v>846</v>
      </c>
      <c r="C35" s="1156" t="s">
        <v>356</v>
      </c>
      <c r="D35" s="838" t="s">
        <v>356</v>
      </c>
      <c r="E35" s="838" t="s">
        <v>356</v>
      </c>
      <c r="F35" s="838" t="s">
        <v>356</v>
      </c>
      <c r="G35" s="838" t="s">
        <v>356</v>
      </c>
      <c r="H35" s="838" t="s">
        <v>356</v>
      </c>
      <c r="I35" s="838" t="s">
        <v>356</v>
      </c>
      <c r="J35" s="838" t="s">
        <v>356</v>
      </c>
      <c r="K35" s="838" t="s">
        <v>356</v>
      </c>
      <c r="L35" s="838" t="s">
        <v>356</v>
      </c>
      <c r="M35" s="838" t="s">
        <v>356</v>
      </c>
      <c r="N35" s="838" t="s">
        <v>356</v>
      </c>
      <c r="O35" s="838" t="s">
        <v>356</v>
      </c>
      <c r="P35" s="838" t="s">
        <v>356</v>
      </c>
      <c r="Q35" s="838" t="s">
        <v>356</v>
      </c>
      <c r="R35" s="838" t="s">
        <v>356</v>
      </c>
      <c r="S35" s="838" t="s">
        <v>356</v>
      </c>
      <c r="T35" s="838" t="s">
        <v>356</v>
      </c>
      <c r="U35" s="838" t="s">
        <v>356</v>
      </c>
      <c r="V35" s="838" t="s">
        <v>356</v>
      </c>
      <c r="W35" s="838" t="s">
        <v>356</v>
      </c>
      <c r="X35" s="838" t="s">
        <v>356</v>
      </c>
      <c r="Y35" s="856" t="s">
        <v>356</v>
      </c>
      <c r="Z35" s="856" t="s">
        <v>356</v>
      </c>
      <c r="AA35" s="856" t="s">
        <v>356</v>
      </c>
      <c r="AB35" s="540"/>
    </row>
    <row r="36" spans="1:28">
      <c r="A36" s="131"/>
      <c r="B36" s="959" t="s">
        <v>1400</v>
      </c>
      <c r="C36" s="1156">
        <v>24404.233</v>
      </c>
      <c r="D36" s="838">
        <v>25470.187999999998</v>
      </c>
      <c r="E36" s="838">
        <v>27223.143</v>
      </c>
      <c r="F36" s="838">
        <v>27128.367999999999</v>
      </c>
      <c r="G36" s="838">
        <v>25236.953000000001</v>
      </c>
      <c r="H36" s="838">
        <v>26792.555</v>
      </c>
      <c r="I36" s="838">
        <v>26736.52</v>
      </c>
      <c r="J36" s="838">
        <v>26730.434000000001</v>
      </c>
      <c r="K36" s="838">
        <v>24938.857</v>
      </c>
      <c r="L36" s="838">
        <v>24006.629000000001</v>
      </c>
      <c r="M36" s="838">
        <v>26600.134999999998</v>
      </c>
      <c r="N36" s="838">
        <v>26293.994999999999</v>
      </c>
      <c r="O36" s="838">
        <v>24338.639999999999</v>
      </c>
      <c r="P36" s="838">
        <v>28884.34</v>
      </c>
      <c r="Q36" s="838">
        <v>28988.760999999999</v>
      </c>
      <c r="R36" s="838">
        <v>27460.115000000002</v>
      </c>
      <c r="S36" s="838">
        <v>25376.466</v>
      </c>
      <c r="T36" s="838">
        <v>28195.413</v>
      </c>
      <c r="U36" s="838">
        <v>28290.17</v>
      </c>
      <c r="V36" s="838">
        <v>27303.873</v>
      </c>
      <c r="W36" s="838">
        <v>29749.584999999999</v>
      </c>
      <c r="X36" s="838">
        <v>28118.486000000001</v>
      </c>
      <c r="Y36" s="856">
        <v>26401.585999999999</v>
      </c>
      <c r="Z36" s="856">
        <v>29316.649000000001</v>
      </c>
      <c r="AA36" s="856">
        <v>24493.017</v>
      </c>
      <c r="AB36" s="540"/>
    </row>
    <row r="37" spans="1:28">
      <c r="A37" s="131"/>
      <c r="B37" s="960" t="s">
        <v>1401</v>
      </c>
      <c r="C37" s="1157">
        <v>22933.812999999998</v>
      </c>
      <c r="D37" s="838">
        <v>23746.453000000001</v>
      </c>
      <c r="E37" s="838">
        <v>25490.036</v>
      </c>
      <c r="F37" s="838">
        <v>25537.830999999998</v>
      </c>
      <c r="G37" s="838">
        <v>23539.177</v>
      </c>
      <c r="H37" s="856">
        <v>25120.001</v>
      </c>
      <c r="I37" s="856">
        <v>25274.871999999999</v>
      </c>
      <c r="J37" s="856">
        <v>25084.768</v>
      </c>
      <c r="K37" s="838">
        <v>23240.942999999999</v>
      </c>
      <c r="L37" s="838">
        <v>22138.532999999999</v>
      </c>
      <c r="M37" s="838">
        <v>24714.647000000001</v>
      </c>
      <c r="N37" s="838">
        <v>24319.984</v>
      </c>
      <c r="O37" s="838">
        <v>21994.899000000001</v>
      </c>
      <c r="P37" s="838">
        <v>23405.280999999999</v>
      </c>
      <c r="Q37" s="838">
        <v>25962.681</v>
      </c>
      <c r="R37" s="838">
        <v>25419.312999999998</v>
      </c>
      <c r="S37" s="838">
        <v>23572.7</v>
      </c>
      <c r="T37" s="838">
        <v>26239.8</v>
      </c>
      <c r="U37" s="838">
        <v>26504.095000000001</v>
      </c>
      <c r="V37" s="838">
        <v>25590.129000000001</v>
      </c>
      <c r="W37" s="838">
        <v>27819.280999999999</v>
      </c>
      <c r="X37" s="838">
        <v>26377.600999999999</v>
      </c>
      <c r="Y37" s="856">
        <v>24666.121999999999</v>
      </c>
      <c r="Z37" s="856">
        <v>27754.244999999999</v>
      </c>
      <c r="AA37" s="856">
        <v>22433.401999999998</v>
      </c>
      <c r="AB37" s="540"/>
    </row>
    <row r="38" spans="1:28">
      <c r="A38" s="131"/>
      <c r="B38" s="961" t="s">
        <v>847</v>
      </c>
      <c r="C38" s="1156">
        <v>4236.8500000000004</v>
      </c>
      <c r="D38" s="838">
        <v>4644.0079999999998</v>
      </c>
      <c r="E38" s="838">
        <v>5016.2950000000001</v>
      </c>
      <c r="F38" s="838">
        <v>5258.8429999999998</v>
      </c>
      <c r="G38" s="838">
        <v>4615.4970000000003</v>
      </c>
      <c r="H38" s="838">
        <v>4879.5200000000004</v>
      </c>
      <c r="I38" s="838">
        <v>4851.3950000000004</v>
      </c>
      <c r="J38" s="838">
        <v>5547.1940000000004</v>
      </c>
      <c r="K38" s="838">
        <v>4945.1379999999999</v>
      </c>
      <c r="L38" s="838">
        <v>4806.4070000000002</v>
      </c>
      <c r="M38" s="838">
        <v>5358.5460000000003</v>
      </c>
      <c r="N38" s="838">
        <v>5218.3819999999996</v>
      </c>
      <c r="O38" s="838">
        <v>4843.2209999999995</v>
      </c>
      <c r="P38" s="838">
        <v>4299.1679999999997</v>
      </c>
      <c r="Q38" s="838">
        <v>5616.6170000000002</v>
      </c>
      <c r="R38" s="838">
        <v>5679.5690000000004</v>
      </c>
      <c r="S38" s="838">
        <v>4761.7340000000004</v>
      </c>
      <c r="T38" s="838">
        <v>4902.375</v>
      </c>
      <c r="U38" s="838">
        <v>5067.4740000000002</v>
      </c>
      <c r="V38" s="838">
        <v>5461.3649999999998</v>
      </c>
      <c r="W38" s="838">
        <v>5598.3389999999999</v>
      </c>
      <c r="X38" s="838">
        <v>5394.0950000000003</v>
      </c>
      <c r="Y38" s="856">
        <v>4738.7039999999997</v>
      </c>
      <c r="Z38" s="856" t="s">
        <v>356</v>
      </c>
      <c r="AA38" s="856">
        <v>4268.2920000000004</v>
      </c>
      <c r="AB38" s="540"/>
    </row>
    <row r="39" spans="1:28">
      <c r="A39" s="131"/>
      <c r="B39" s="962" t="s">
        <v>848</v>
      </c>
      <c r="C39" s="1156">
        <v>4218.4629999999997</v>
      </c>
      <c r="D39" s="838">
        <v>4629.8670000000002</v>
      </c>
      <c r="E39" s="838">
        <v>5004.3670000000002</v>
      </c>
      <c r="F39" s="838">
        <v>5243.7860000000001</v>
      </c>
      <c r="G39" s="838">
        <v>4599.1840000000002</v>
      </c>
      <c r="H39" s="838">
        <v>4858.3280000000004</v>
      </c>
      <c r="I39" s="838">
        <v>4838.4790000000003</v>
      </c>
      <c r="J39" s="838">
        <v>5524.7539999999999</v>
      </c>
      <c r="K39" s="838">
        <v>4927.2889999999998</v>
      </c>
      <c r="L39" s="838">
        <v>4787.9030000000002</v>
      </c>
      <c r="M39" s="838">
        <v>5334.9210000000003</v>
      </c>
      <c r="N39" s="838">
        <v>5199.0309999999999</v>
      </c>
      <c r="O39" s="838">
        <v>4820.1610000000001</v>
      </c>
      <c r="P39" s="838">
        <v>4281.22</v>
      </c>
      <c r="Q39" s="838">
        <v>5600.3029999999999</v>
      </c>
      <c r="R39" s="838">
        <v>5663.1009999999997</v>
      </c>
      <c r="S39" s="838">
        <v>4755.8119999999999</v>
      </c>
      <c r="T39" s="838">
        <v>4898.2610000000004</v>
      </c>
      <c r="U39" s="838">
        <v>5055.5140000000001</v>
      </c>
      <c r="V39" s="838">
        <v>5449.2219999999998</v>
      </c>
      <c r="W39" s="838">
        <v>5583.9780000000001</v>
      </c>
      <c r="X39" s="838">
        <v>5374.1480000000001</v>
      </c>
      <c r="Y39" s="856">
        <v>4726.2579999999998</v>
      </c>
      <c r="Z39" s="856">
        <v>4765.7150000000001</v>
      </c>
      <c r="AA39" s="856">
        <v>4224.2700000000004</v>
      </c>
      <c r="AB39" s="540"/>
    </row>
    <row r="40" spans="1:28">
      <c r="A40" s="131"/>
      <c r="B40" s="962" t="s">
        <v>849</v>
      </c>
      <c r="C40" s="1156">
        <v>18.387</v>
      </c>
      <c r="D40" s="838">
        <v>14.141</v>
      </c>
      <c r="E40" s="838">
        <v>11.928000000000001</v>
      </c>
      <c r="F40" s="838">
        <v>15.057</v>
      </c>
      <c r="G40" s="838">
        <v>16.312999999999999</v>
      </c>
      <c r="H40" s="838">
        <v>21.192</v>
      </c>
      <c r="I40" s="838">
        <v>12.916</v>
      </c>
      <c r="J40" s="838">
        <v>22.44</v>
      </c>
      <c r="K40" s="838">
        <v>17.849</v>
      </c>
      <c r="L40" s="838">
        <v>18.504000000000001</v>
      </c>
      <c r="M40" s="838">
        <v>23.625</v>
      </c>
      <c r="N40" s="838">
        <v>19.350999999999999</v>
      </c>
      <c r="O40" s="838">
        <v>23.06</v>
      </c>
      <c r="P40" s="838">
        <v>17.948</v>
      </c>
      <c r="Q40" s="838">
        <v>16.314</v>
      </c>
      <c r="R40" s="838">
        <v>16.468</v>
      </c>
      <c r="S40" s="838">
        <v>5.9219999999999997</v>
      </c>
      <c r="T40" s="838">
        <v>4.1139999999999999</v>
      </c>
      <c r="U40" s="838">
        <v>11.96</v>
      </c>
      <c r="V40" s="838">
        <v>12.143000000000001</v>
      </c>
      <c r="W40" s="838">
        <v>14.361000000000001</v>
      </c>
      <c r="X40" s="838">
        <v>19.946999999999999</v>
      </c>
      <c r="Y40" s="856">
        <v>12.446</v>
      </c>
      <c r="Z40" s="856" t="s">
        <v>356</v>
      </c>
      <c r="AA40" s="856">
        <v>44.021999999999998</v>
      </c>
      <c r="AB40" s="540"/>
    </row>
    <row r="41" spans="1:28">
      <c r="A41" s="131"/>
      <c r="B41" s="961" t="s">
        <v>850</v>
      </c>
      <c r="C41" s="1156">
        <v>5282.0709999999999</v>
      </c>
      <c r="D41" s="838">
        <v>5435.384</v>
      </c>
      <c r="E41" s="838">
        <v>5968.2449999999999</v>
      </c>
      <c r="F41" s="838">
        <v>5637.3419999999996</v>
      </c>
      <c r="G41" s="838">
        <v>5418.3209999999999</v>
      </c>
      <c r="H41" s="838">
        <v>6036.0069999999996</v>
      </c>
      <c r="I41" s="838">
        <v>6208.6970000000001</v>
      </c>
      <c r="J41" s="838">
        <v>5363.6480000000001</v>
      </c>
      <c r="K41" s="838">
        <v>5479.8990000000003</v>
      </c>
      <c r="L41" s="838">
        <v>5515.8890000000001</v>
      </c>
      <c r="M41" s="838">
        <v>6188.7650000000003</v>
      </c>
      <c r="N41" s="838">
        <v>5521.259</v>
      </c>
      <c r="O41" s="838">
        <v>4803.5810000000001</v>
      </c>
      <c r="P41" s="838">
        <v>5410.6450000000004</v>
      </c>
      <c r="Q41" s="838">
        <v>5154.0649999999996</v>
      </c>
      <c r="R41" s="838">
        <v>5317.5429999999997</v>
      </c>
      <c r="S41" s="838">
        <v>5150.7089999999998</v>
      </c>
      <c r="T41" s="838">
        <v>6187.2510000000002</v>
      </c>
      <c r="U41" s="838">
        <v>5505.2910000000002</v>
      </c>
      <c r="V41" s="838">
        <v>5164.6360000000004</v>
      </c>
      <c r="W41" s="838">
        <v>6122.9279999999999</v>
      </c>
      <c r="X41" s="838">
        <v>5222.5169999999998</v>
      </c>
      <c r="Y41" s="856">
        <v>5083.4830000000002</v>
      </c>
      <c r="Z41" s="856">
        <v>7038.5630000000001</v>
      </c>
      <c r="AA41" s="856">
        <v>5281.0280000000002</v>
      </c>
      <c r="AB41" s="540"/>
    </row>
    <row r="42" spans="1:28">
      <c r="A42" s="131"/>
      <c r="B42" s="961" t="s">
        <v>851</v>
      </c>
      <c r="C42" s="1156">
        <v>118.62</v>
      </c>
      <c r="D42" s="838">
        <v>138.334</v>
      </c>
      <c r="E42" s="838">
        <v>125.267</v>
      </c>
      <c r="F42" s="838">
        <v>132.49199999999999</v>
      </c>
      <c r="G42" s="838">
        <v>141.767</v>
      </c>
      <c r="H42" s="838">
        <v>176.28299999999999</v>
      </c>
      <c r="I42" s="838">
        <v>150.44800000000001</v>
      </c>
      <c r="J42" s="838">
        <v>168.87700000000001</v>
      </c>
      <c r="K42" s="838">
        <v>157.29499999999999</v>
      </c>
      <c r="L42" s="838">
        <v>159.13499999999999</v>
      </c>
      <c r="M42" s="838">
        <v>221.76499999999999</v>
      </c>
      <c r="N42" s="838">
        <v>239.08500000000001</v>
      </c>
      <c r="O42" s="838">
        <v>259.17200000000003</v>
      </c>
      <c r="P42" s="838">
        <v>261.54000000000002</v>
      </c>
      <c r="Q42" s="838">
        <v>219.661</v>
      </c>
      <c r="R42" s="838">
        <v>286.54599999999999</v>
      </c>
      <c r="S42" s="838">
        <v>274.81099999999998</v>
      </c>
      <c r="T42" s="838">
        <v>242.33500000000001</v>
      </c>
      <c r="U42" s="838">
        <v>253.15</v>
      </c>
      <c r="V42" s="838">
        <v>288.45699999999999</v>
      </c>
      <c r="W42" s="838">
        <v>288.42899999999997</v>
      </c>
      <c r="X42" s="838">
        <v>230.215</v>
      </c>
      <c r="Y42" s="856">
        <v>227.00700000000001</v>
      </c>
      <c r="Z42" s="856" t="s">
        <v>356</v>
      </c>
      <c r="AA42" s="856">
        <v>201.126</v>
      </c>
      <c r="AB42" s="540"/>
    </row>
    <row r="43" spans="1:28">
      <c r="A43" s="131"/>
      <c r="B43" s="961" t="s">
        <v>852</v>
      </c>
      <c r="C43" s="1156">
        <v>651.27099999999996</v>
      </c>
      <c r="D43" s="838">
        <v>700.97799999999995</v>
      </c>
      <c r="E43" s="838">
        <v>782.09199999999998</v>
      </c>
      <c r="F43" s="838">
        <v>699.68899999999996</v>
      </c>
      <c r="G43" s="838">
        <v>733.46699999999998</v>
      </c>
      <c r="H43" s="838">
        <v>827.69200000000001</v>
      </c>
      <c r="I43" s="838">
        <v>821.72400000000005</v>
      </c>
      <c r="J43" s="838">
        <v>712.66499999999996</v>
      </c>
      <c r="K43" s="838">
        <v>739.41600000000005</v>
      </c>
      <c r="L43" s="838">
        <v>707.56899999999996</v>
      </c>
      <c r="M43" s="838">
        <v>867.16499999999996</v>
      </c>
      <c r="N43" s="838">
        <v>848.06799999999998</v>
      </c>
      <c r="O43" s="838">
        <v>896.05</v>
      </c>
      <c r="P43" s="838">
        <v>861.75</v>
      </c>
      <c r="Q43" s="838">
        <v>880.64599999999996</v>
      </c>
      <c r="R43" s="838">
        <v>915.68799999999999</v>
      </c>
      <c r="S43" s="838">
        <v>824.49400000000003</v>
      </c>
      <c r="T43" s="838">
        <v>859.94899999999996</v>
      </c>
      <c r="U43" s="838">
        <v>921.65300000000002</v>
      </c>
      <c r="V43" s="838">
        <v>873.44600000000003</v>
      </c>
      <c r="W43" s="838">
        <v>994.8</v>
      </c>
      <c r="X43" s="838">
        <v>946.40599999999995</v>
      </c>
      <c r="Y43" s="856">
        <v>994.51499999999999</v>
      </c>
      <c r="Z43" s="856">
        <v>1047.6569999999999</v>
      </c>
      <c r="AA43" s="856">
        <v>1047.3720000000001</v>
      </c>
      <c r="AB43" s="540"/>
    </row>
    <row r="44" spans="1:28">
      <c r="A44" s="131"/>
      <c r="B44" s="962" t="s">
        <v>853</v>
      </c>
      <c r="C44" s="1156">
        <v>420.11500000000001</v>
      </c>
      <c r="D44" s="838">
        <v>460.21600000000001</v>
      </c>
      <c r="E44" s="838">
        <v>555.72</v>
      </c>
      <c r="F44" s="838">
        <v>504.988</v>
      </c>
      <c r="G44" s="838">
        <v>515.43499999999995</v>
      </c>
      <c r="H44" s="838">
        <v>530.41899999999998</v>
      </c>
      <c r="I44" s="838">
        <v>525.93299999999999</v>
      </c>
      <c r="J44" s="838">
        <v>464.435</v>
      </c>
      <c r="K44" s="838">
        <v>490.74400000000003</v>
      </c>
      <c r="L44" s="838">
        <v>497.44099999999997</v>
      </c>
      <c r="M44" s="838">
        <v>575.43700000000001</v>
      </c>
      <c r="N44" s="838">
        <v>550.38</v>
      </c>
      <c r="O44" s="838">
        <v>538.44799999999998</v>
      </c>
      <c r="P44" s="838">
        <v>558.52599999999995</v>
      </c>
      <c r="Q44" s="838">
        <v>581.00900000000001</v>
      </c>
      <c r="R44" s="838">
        <v>583.95100000000002</v>
      </c>
      <c r="S44" s="838">
        <v>556.69500000000005</v>
      </c>
      <c r="T44" s="838">
        <v>560.46199999999999</v>
      </c>
      <c r="U44" s="838">
        <v>657.43200000000002</v>
      </c>
      <c r="V44" s="838">
        <v>600.02599999999995</v>
      </c>
      <c r="W44" s="838">
        <v>682.52300000000002</v>
      </c>
      <c r="X44" s="838">
        <v>624.79600000000005</v>
      </c>
      <c r="Y44" s="856">
        <v>703.452</v>
      </c>
      <c r="Z44" s="856">
        <v>842.36900000000003</v>
      </c>
      <c r="AA44" s="856">
        <v>697.14400000000001</v>
      </c>
      <c r="AB44" s="540"/>
    </row>
    <row r="45" spans="1:28">
      <c r="A45" s="131"/>
      <c r="B45" s="962" t="s">
        <v>854</v>
      </c>
      <c r="C45" s="1156">
        <v>231.15600000000001</v>
      </c>
      <c r="D45" s="838">
        <v>240.762</v>
      </c>
      <c r="E45" s="838">
        <v>226.37200000000001</v>
      </c>
      <c r="F45" s="838">
        <v>194.70099999999999</v>
      </c>
      <c r="G45" s="838">
        <v>218.03200000000001</v>
      </c>
      <c r="H45" s="838">
        <v>297.27300000000002</v>
      </c>
      <c r="I45" s="838">
        <v>295.791</v>
      </c>
      <c r="J45" s="838">
        <v>248.23</v>
      </c>
      <c r="K45" s="838">
        <v>248.672</v>
      </c>
      <c r="L45" s="838">
        <v>210.12799999999999</v>
      </c>
      <c r="M45" s="838">
        <v>291.72800000000001</v>
      </c>
      <c r="N45" s="838">
        <v>297.68799999999999</v>
      </c>
      <c r="O45" s="838">
        <v>357.60199999999998</v>
      </c>
      <c r="P45" s="838">
        <v>303.22399999999999</v>
      </c>
      <c r="Q45" s="838">
        <v>299.637</v>
      </c>
      <c r="R45" s="838">
        <v>331.73700000000002</v>
      </c>
      <c r="S45" s="838">
        <v>267.79899999999998</v>
      </c>
      <c r="T45" s="838">
        <v>299.48700000000002</v>
      </c>
      <c r="U45" s="838">
        <v>264.221</v>
      </c>
      <c r="V45" s="838">
        <v>273.42</v>
      </c>
      <c r="W45" s="838">
        <v>312.27699999999999</v>
      </c>
      <c r="X45" s="838">
        <v>321.61</v>
      </c>
      <c r="Y45" s="856">
        <v>291.06299999999999</v>
      </c>
      <c r="Z45" s="856">
        <v>205.28800000000001</v>
      </c>
      <c r="AA45" s="856">
        <v>350.22800000000001</v>
      </c>
      <c r="AB45" s="540"/>
    </row>
    <row r="46" spans="1:28">
      <c r="A46" s="131"/>
      <c r="B46" s="961" t="s">
        <v>855</v>
      </c>
      <c r="C46" s="1156">
        <v>1949.0619999999999</v>
      </c>
      <c r="D46" s="838">
        <v>2171.2730000000001</v>
      </c>
      <c r="E46" s="838">
        <v>2307.0700000000002</v>
      </c>
      <c r="F46" s="838">
        <v>2389.268</v>
      </c>
      <c r="G46" s="838">
        <v>2117.6799999999998</v>
      </c>
      <c r="H46" s="838">
        <v>2205.547</v>
      </c>
      <c r="I46" s="838">
        <v>2184.5770000000002</v>
      </c>
      <c r="J46" s="838">
        <v>2576.636</v>
      </c>
      <c r="K46" s="838">
        <v>2247.77</v>
      </c>
      <c r="L46" s="838">
        <v>2157.1170000000002</v>
      </c>
      <c r="M46" s="838">
        <v>2427.3910000000001</v>
      </c>
      <c r="N46" s="838">
        <v>2326.2959999999998</v>
      </c>
      <c r="O46" s="838">
        <v>2189.6320000000001</v>
      </c>
      <c r="P46" s="838">
        <v>1907.3720000000001</v>
      </c>
      <c r="Q46" s="838">
        <v>2477.431</v>
      </c>
      <c r="R46" s="838">
        <v>2553.5509999999999</v>
      </c>
      <c r="S46" s="838">
        <v>2103.5050000000001</v>
      </c>
      <c r="T46" s="838">
        <v>2091.9340000000002</v>
      </c>
      <c r="U46" s="838">
        <v>2205.1819999999998</v>
      </c>
      <c r="V46" s="838">
        <v>2461.5520000000001</v>
      </c>
      <c r="W46" s="838">
        <v>2472.9789999999998</v>
      </c>
      <c r="X46" s="838">
        <v>2420.5349999999999</v>
      </c>
      <c r="Y46" s="856">
        <v>2111.9009999999998</v>
      </c>
      <c r="Z46" s="856">
        <v>2092.7640000000001</v>
      </c>
      <c r="AA46" s="856">
        <v>1879.9549999999999</v>
      </c>
      <c r="AB46" s="540"/>
    </row>
    <row r="47" spans="1:28" ht="27">
      <c r="A47" s="546"/>
      <c r="B47" s="965" t="s">
        <v>1402</v>
      </c>
      <c r="C47" s="1156">
        <v>1453.43</v>
      </c>
      <c r="D47" s="838">
        <v>1469.0530000000001</v>
      </c>
      <c r="E47" s="838">
        <v>1486.5070000000001</v>
      </c>
      <c r="F47" s="838">
        <v>1450.72</v>
      </c>
      <c r="G47" s="838">
        <v>1313.43</v>
      </c>
      <c r="H47" s="838">
        <v>1367.94</v>
      </c>
      <c r="I47" s="838">
        <v>1341.64</v>
      </c>
      <c r="J47" s="838">
        <v>1204.028</v>
      </c>
      <c r="K47" s="838">
        <v>286.61500000000001</v>
      </c>
      <c r="L47" s="838">
        <v>310.68299999999999</v>
      </c>
      <c r="M47" s="838">
        <v>306.71600000000001</v>
      </c>
      <c r="N47" s="838">
        <v>294.94299999999998</v>
      </c>
      <c r="O47" s="838">
        <v>346.666</v>
      </c>
      <c r="P47" s="838">
        <v>424.66699999999997</v>
      </c>
      <c r="Q47" s="838">
        <v>423.44200000000001</v>
      </c>
      <c r="R47" s="838">
        <v>419.19499999999999</v>
      </c>
      <c r="S47" s="838">
        <v>404.71199999999999</v>
      </c>
      <c r="T47" s="838">
        <v>401.67</v>
      </c>
      <c r="U47" s="838">
        <v>404.77199999999999</v>
      </c>
      <c r="V47" s="838">
        <v>407.86</v>
      </c>
      <c r="W47" s="838">
        <v>406.96</v>
      </c>
      <c r="X47" s="838">
        <v>402.15499999999997</v>
      </c>
      <c r="Y47" s="856">
        <v>351.56400000000002</v>
      </c>
      <c r="Z47" s="856">
        <v>339.30900000000003</v>
      </c>
      <c r="AA47" s="856">
        <v>347.12099999999998</v>
      </c>
      <c r="AB47" s="540"/>
    </row>
    <row r="48" spans="1:28">
      <c r="A48" s="131"/>
      <c r="B48" s="961" t="s">
        <v>856</v>
      </c>
      <c r="C48" s="1156">
        <v>9242.509</v>
      </c>
      <c r="D48" s="838">
        <v>9187.4230000000007</v>
      </c>
      <c r="E48" s="838">
        <v>9804.56</v>
      </c>
      <c r="F48" s="838">
        <v>9969.4770000000008</v>
      </c>
      <c r="G48" s="838">
        <v>9199.0149999999994</v>
      </c>
      <c r="H48" s="838">
        <v>9627.0120000000006</v>
      </c>
      <c r="I48" s="838">
        <v>9716.3909999999996</v>
      </c>
      <c r="J48" s="838">
        <v>9511.7199999999993</v>
      </c>
      <c r="K48" s="838">
        <v>9384.81</v>
      </c>
      <c r="L48" s="838">
        <v>8481.7330000000002</v>
      </c>
      <c r="M48" s="838">
        <v>9344.2990000000009</v>
      </c>
      <c r="N48" s="838">
        <v>9871.9509999999991</v>
      </c>
      <c r="O48" s="838">
        <v>8656.5769999999993</v>
      </c>
      <c r="P48" s="838">
        <v>10240.138999999999</v>
      </c>
      <c r="Q48" s="838">
        <v>11190.819</v>
      </c>
      <c r="R48" s="838">
        <v>10247.221</v>
      </c>
      <c r="S48" s="838">
        <v>10052.735000000001</v>
      </c>
      <c r="T48" s="838">
        <v>11554.286</v>
      </c>
      <c r="U48" s="838">
        <v>12146.573</v>
      </c>
      <c r="V48" s="838">
        <v>10932.813</v>
      </c>
      <c r="W48" s="838">
        <v>11934.846</v>
      </c>
      <c r="X48" s="838">
        <v>11761.678</v>
      </c>
      <c r="Y48" s="856">
        <v>11158.948</v>
      </c>
      <c r="Z48" s="856">
        <v>12206.089</v>
      </c>
      <c r="AA48" s="856">
        <v>9408.5079999999998</v>
      </c>
      <c r="AB48" s="540"/>
    </row>
    <row r="49" spans="1:28">
      <c r="A49" s="131"/>
      <c r="B49" s="961" t="s">
        <v>1403</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56" t="s">
        <v>356</v>
      </c>
      <c r="Z49" s="856" t="s">
        <v>356</v>
      </c>
      <c r="AA49" s="856" t="s">
        <v>356</v>
      </c>
      <c r="AB49" s="540"/>
    </row>
    <row r="50" spans="1:28">
      <c r="A50" s="131"/>
      <c r="B50" s="960" t="s">
        <v>857</v>
      </c>
      <c r="C50" s="1156">
        <v>1466.7190000000001</v>
      </c>
      <c r="D50" s="838">
        <v>1720.424</v>
      </c>
      <c r="E50" s="838">
        <v>1729.3810000000001</v>
      </c>
      <c r="F50" s="838">
        <v>1587.066</v>
      </c>
      <c r="G50" s="838">
        <v>1694.682</v>
      </c>
      <c r="H50" s="838">
        <v>1668.9449999999999</v>
      </c>
      <c r="I50" s="838">
        <v>1458.2329999999999</v>
      </c>
      <c r="J50" s="838">
        <v>1641.6289999999999</v>
      </c>
      <c r="K50" s="838">
        <v>1694.1880000000001</v>
      </c>
      <c r="L50" s="838">
        <v>1863.722</v>
      </c>
      <c r="M50" s="838">
        <v>1881.66</v>
      </c>
      <c r="N50" s="838">
        <v>1969.5719999999999</v>
      </c>
      <c r="O50" s="838">
        <v>2340.127</v>
      </c>
      <c r="P50" s="838">
        <v>5474.5940000000001</v>
      </c>
      <c r="Q50" s="838">
        <v>3021.0450000000001</v>
      </c>
      <c r="R50" s="838">
        <v>2036.7149999999999</v>
      </c>
      <c r="S50" s="838">
        <v>1799.1130000000001</v>
      </c>
      <c r="T50" s="838">
        <v>1951.7159999999999</v>
      </c>
      <c r="U50" s="838">
        <v>1781.0029999999999</v>
      </c>
      <c r="V50" s="838">
        <v>1709.95</v>
      </c>
      <c r="W50" s="838">
        <v>1926.057</v>
      </c>
      <c r="X50" s="838">
        <v>1736.3989999999999</v>
      </c>
      <c r="Y50" s="856">
        <v>1730.681</v>
      </c>
      <c r="Z50" s="856">
        <v>1556.229</v>
      </c>
      <c r="AA50" s="856">
        <v>2054.788</v>
      </c>
      <c r="AB50" s="540"/>
    </row>
    <row r="51" spans="1:28">
      <c r="A51" s="131"/>
      <c r="B51" s="961" t="s">
        <v>858</v>
      </c>
      <c r="C51" s="1156">
        <v>1019.016</v>
      </c>
      <c r="D51" s="838">
        <v>1154.74</v>
      </c>
      <c r="E51" s="838">
        <v>1111.3420000000001</v>
      </c>
      <c r="F51" s="838">
        <v>1130.2809999999999</v>
      </c>
      <c r="G51" s="838">
        <v>1118.55</v>
      </c>
      <c r="H51" s="838">
        <v>1076.623</v>
      </c>
      <c r="I51" s="838">
        <v>868.92499999999995</v>
      </c>
      <c r="J51" s="838">
        <v>895.55499999999995</v>
      </c>
      <c r="K51" s="838">
        <v>1147.3820000000001</v>
      </c>
      <c r="L51" s="838">
        <v>1295.4369999999999</v>
      </c>
      <c r="M51" s="838">
        <v>1305.7260000000001</v>
      </c>
      <c r="N51" s="838">
        <v>1378.5239999999999</v>
      </c>
      <c r="O51" s="838">
        <v>1551.2619999999999</v>
      </c>
      <c r="P51" s="838">
        <v>4833.7709999999997</v>
      </c>
      <c r="Q51" s="838">
        <v>2389.239</v>
      </c>
      <c r="R51" s="838">
        <v>1524.0740000000001</v>
      </c>
      <c r="S51" s="838">
        <v>1284.009</v>
      </c>
      <c r="T51" s="838">
        <v>1311.886</v>
      </c>
      <c r="U51" s="838">
        <v>1159.2950000000001</v>
      </c>
      <c r="V51" s="838">
        <v>1043.4079999999999</v>
      </c>
      <c r="W51" s="838">
        <v>1174.6099999999999</v>
      </c>
      <c r="X51" s="838">
        <v>1060.4670000000001</v>
      </c>
      <c r="Y51" s="856">
        <v>970.86400000000003</v>
      </c>
      <c r="Z51" s="856">
        <v>960.06700000000001</v>
      </c>
      <c r="AA51" s="856">
        <v>1568.6759999999999</v>
      </c>
      <c r="AB51" s="540"/>
    </row>
    <row r="52" spans="1:28">
      <c r="A52" s="131"/>
      <c r="B52" s="961" t="s">
        <v>859</v>
      </c>
      <c r="C52" s="1156">
        <v>446.96600000000001</v>
      </c>
      <c r="D52" s="838">
        <v>564.83000000000004</v>
      </c>
      <c r="E52" s="838">
        <v>617.18200000000002</v>
      </c>
      <c r="F52" s="838">
        <v>455.98200000000003</v>
      </c>
      <c r="G52" s="838">
        <v>575.29200000000003</v>
      </c>
      <c r="H52" s="838">
        <v>591.49900000000002</v>
      </c>
      <c r="I52" s="838">
        <v>588.58199999999999</v>
      </c>
      <c r="J52" s="838">
        <v>745.26700000000005</v>
      </c>
      <c r="K52" s="838">
        <v>545.95500000000004</v>
      </c>
      <c r="L52" s="838">
        <v>567.34500000000003</v>
      </c>
      <c r="M52" s="838">
        <v>574.97500000000002</v>
      </c>
      <c r="N52" s="838">
        <v>590.04499999999996</v>
      </c>
      <c r="O52" s="838">
        <v>787.68700000000001</v>
      </c>
      <c r="P52" s="838">
        <v>638.01300000000003</v>
      </c>
      <c r="Q52" s="838">
        <v>630.28200000000004</v>
      </c>
      <c r="R52" s="838">
        <v>511.608</v>
      </c>
      <c r="S52" s="838">
        <v>514.19200000000001</v>
      </c>
      <c r="T52" s="838">
        <v>638.85199999999998</v>
      </c>
      <c r="U52" s="838">
        <v>620.81700000000001</v>
      </c>
      <c r="V52" s="838">
        <v>665.69</v>
      </c>
      <c r="W52" s="838">
        <v>750.47900000000004</v>
      </c>
      <c r="X52" s="838">
        <v>675.06200000000001</v>
      </c>
      <c r="Y52" s="856">
        <v>758.952</v>
      </c>
      <c r="Z52" s="856">
        <v>595.38099999999997</v>
      </c>
      <c r="AA52" s="856">
        <v>485.072</v>
      </c>
      <c r="AB52" s="540"/>
    </row>
    <row r="53" spans="1:28">
      <c r="A53" s="131"/>
      <c r="B53" s="960" t="s">
        <v>860</v>
      </c>
      <c r="C53" s="1156">
        <v>3.7010000000000001</v>
      </c>
      <c r="D53" s="838">
        <v>3.3109999999999999</v>
      </c>
      <c r="E53" s="838">
        <v>3.726</v>
      </c>
      <c r="F53" s="838">
        <v>3.4710000000000001</v>
      </c>
      <c r="G53" s="838">
        <v>3.0939999999999999</v>
      </c>
      <c r="H53" s="838">
        <v>3.609</v>
      </c>
      <c r="I53" s="838">
        <v>3.415</v>
      </c>
      <c r="J53" s="838">
        <v>4.0369999999999999</v>
      </c>
      <c r="K53" s="838">
        <v>3.726</v>
      </c>
      <c r="L53" s="838">
        <v>4.3739999999999997</v>
      </c>
      <c r="M53" s="838">
        <v>3.8279999999999998</v>
      </c>
      <c r="N53" s="838">
        <v>4.4390000000000001</v>
      </c>
      <c r="O53" s="838">
        <v>3.6139999999999999</v>
      </c>
      <c r="P53" s="838">
        <v>4.4649999999999999</v>
      </c>
      <c r="Q53" s="838">
        <v>5.0350000000000001</v>
      </c>
      <c r="R53" s="838">
        <v>4.0869999999999997</v>
      </c>
      <c r="S53" s="838">
        <v>4.6529999999999996</v>
      </c>
      <c r="T53" s="838">
        <v>3.8969999999999998</v>
      </c>
      <c r="U53" s="838">
        <v>5.0720000000000001</v>
      </c>
      <c r="V53" s="838">
        <v>3.794</v>
      </c>
      <c r="W53" s="838">
        <v>4.2469999999999999</v>
      </c>
      <c r="X53" s="838">
        <v>4.4859999999999998</v>
      </c>
      <c r="Y53" s="856">
        <v>4.7830000000000004</v>
      </c>
      <c r="Z53" s="856">
        <v>6.1749999999999998</v>
      </c>
      <c r="AA53" s="856">
        <v>4.827</v>
      </c>
      <c r="AB53" s="540"/>
    </row>
    <row r="54" spans="1:28">
      <c r="A54" s="131"/>
      <c r="B54" s="961" t="s">
        <v>861</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56">
        <v>0</v>
      </c>
      <c r="Z54" s="856">
        <v>0</v>
      </c>
      <c r="AA54" s="856">
        <v>0</v>
      </c>
      <c r="AB54" s="540"/>
    </row>
    <row r="55" spans="1:28">
      <c r="A55" s="131"/>
      <c r="B55" s="961" t="s">
        <v>862</v>
      </c>
      <c r="C55" s="1156">
        <v>3.7010000000000001</v>
      </c>
      <c r="D55" s="838">
        <v>3.3109999999999999</v>
      </c>
      <c r="E55" s="838">
        <v>3.726</v>
      </c>
      <c r="F55" s="838">
        <v>3.4710000000000001</v>
      </c>
      <c r="G55" s="838">
        <v>3.0939999999999999</v>
      </c>
      <c r="H55" s="838">
        <v>3.609</v>
      </c>
      <c r="I55" s="838">
        <v>3.415</v>
      </c>
      <c r="J55" s="838">
        <v>4.0369999999999999</v>
      </c>
      <c r="K55" s="838">
        <v>3.726</v>
      </c>
      <c r="L55" s="838">
        <v>4.3739999999999997</v>
      </c>
      <c r="M55" s="838">
        <v>3.8279999999999998</v>
      </c>
      <c r="N55" s="838">
        <v>4.4390000000000001</v>
      </c>
      <c r="O55" s="838">
        <v>3.6139999999999999</v>
      </c>
      <c r="P55" s="838">
        <v>4.4649999999999999</v>
      </c>
      <c r="Q55" s="838">
        <v>5.0350000000000001</v>
      </c>
      <c r="R55" s="838">
        <v>4.0869999999999997</v>
      </c>
      <c r="S55" s="838">
        <v>4.6529999999999996</v>
      </c>
      <c r="T55" s="838">
        <v>3.8969999999999998</v>
      </c>
      <c r="U55" s="838">
        <v>5.0720000000000001</v>
      </c>
      <c r="V55" s="838">
        <v>3.794</v>
      </c>
      <c r="W55" s="838">
        <v>4.2469999999999999</v>
      </c>
      <c r="X55" s="838">
        <v>4.4859999999999998</v>
      </c>
      <c r="Y55" s="856">
        <v>4.7830000000000004</v>
      </c>
      <c r="Z55" s="856">
        <v>6.1749999999999998</v>
      </c>
      <c r="AA55" s="856">
        <v>4.827</v>
      </c>
      <c r="AB55" s="540"/>
    </row>
    <row r="56" spans="1:28">
      <c r="A56" s="538"/>
      <c r="B56" s="957" t="s">
        <v>1404</v>
      </c>
      <c r="C56" s="1156">
        <v>336509.27470000001</v>
      </c>
      <c r="D56" s="838">
        <v>344535.69939999998</v>
      </c>
      <c r="E56" s="838">
        <v>355484.82750000001</v>
      </c>
      <c r="F56" s="838">
        <v>349337.76299999998</v>
      </c>
      <c r="G56" s="838">
        <v>346297.64169999998</v>
      </c>
      <c r="H56" s="838">
        <v>335063.08979999996</v>
      </c>
      <c r="I56" s="838">
        <v>333904.25689999998</v>
      </c>
      <c r="J56" s="838">
        <v>340381.7353</v>
      </c>
      <c r="K56" s="838">
        <v>333096.91440000001</v>
      </c>
      <c r="L56" s="838">
        <v>334679.6643</v>
      </c>
      <c r="M56" s="838">
        <v>329291.84700000001</v>
      </c>
      <c r="N56" s="838">
        <v>323058.19079999998</v>
      </c>
      <c r="O56" s="838">
        <v>328579.68969999999</v>
      </c>
      <c r="P56" s="838">
        <v>327972.60599999997</v>
      </c>
      <c r="Q56" s="838">
        <v>331230.42660000001</v>
      </c>
      <c r="R56" s="838">
        <v>303399.97149999999</v>
      </c>
      <c r="S56" s="838">
        <v>314664.13860000001</v>
      </c>
      <c r="T56" s="838">
        <v>301141.81079999998</v>
      </c>
      <c r="U56" s="838">
        <v>304131.71519999998</v>
      </c>
      <c r="V56" s="838">
        <v>305340.05919999996</v>
      </c>
      <c r="W56" s="838">
        <v>295371.71049999999</v>
      </c>
      <c r="X56" s="838">
        <v>291471.12209999998</v>
      </c>
      <c r="Y56" s="856">
        <v>297156.65830000001</v>
      </c>
      <c r="Z56" s="856" t="s">
        <v>358</v>
      </c>
      <c r="AA56" s="856">
        <v>13415.221299999999</v>
      </c>
      <c r="AB56" s="540"/>
    </row>
    <row r="57" spans="1:28" s="551" customFormat="1">
      <c r="A57" s="549"/>
      <c r="B57" s="959" t="s">
        <v>1405</v>
      </c>
      <c r="C57" s="1156">
        <v>336509.27470000001</v>
      </c>
      <c r="D57" s="838">
        <v>344535.69939999998</v>
      </c>
      <c r="E57" s="838">
        <v>355484.82750000001</v>
      </c>
      <c r="F57" s="838">
        <v>349337.76299999998</v>
      </c>
      <c r="G57" s="838">
        <v>346297.64169999998</v>
      </c>
      <c r="H57" s="838">
        <v>335063.08979999996</v>
      </c>
      <c r="I57" s="838">
        <v>333904.25689999998</v>
      </c>
      <c r="J57" s="838">
        <v>340381.7353</v>
      </c>
      <c r="K57" s="838">
        <v>333096.91440000001</v>
      </c>
      <c r="L57" s="838">
        <v>334679.6643</v>
      </c>
      <c r="M57" s="838">
        <v>329291.84700000001</v>
      </c>
      <c r="N57" s="838">
        <v>323058.19079999998</v>
      </c>
      <c r="O57" s="838">
        <v>328579.68969999999</v>
      </c>
      <c r="P57" s="838">
        <v>327972.60599999997</v>
      </c>
      <c r="Q57" s="838">
        <v>331230.42660000001</v>
      </c>
      <c r="R57" s="838">
        <v>303399.97149999999</v>
      </c>
      <c r="S57" s="838">
        <v>314664.13860000001</v>
      </c>
      <c r="T57" s="838">
        <v>301141.81079999998</v>
      </c>
      <c r="U57" s="838">
        <v>304131.71519999998</v>
      </c>
      <c r="V57" s="838">
        <v>305340.05919999996</v>
      </c>
      <c r="W57" s="838">
        <v>295371.71049999999</v>
      </c>
      <c r="X57" s="838">
        <v>291471.12209999998</v>
      </c>
      <c r="Y57" s="856">
        <v>297156.65830000001</v>
      </c>
      <c r="Z57" s="856">
        <v>13733.761</v>
      </c>
      <c r="AA57" s="856">
        <v>13415.221299999999</v>
      </c>
      <c r="AB57" s="540"/>
    </row>
    <row r="58" spans="1:28" s="551" customFormat="1">
      <c r="A58" s="549"/>
      <c r="B58" s="554" t="s">
        <v>1406</v>
      </c>
      <c r="C58" s="1156">
        <v>322666.96950000001</v>
      </c>
      <c r="D58" s="838">
        <v>330840.27179999999</v>
      </c>
      <c r="E58" s="838">
        <v>341805.4106</v>
      </c>
      <c r="F58" s="838">
        <v>335878.44439999998</v>
      </c>
      <c r="G58" s="838">
        <v>332686.24209999997</v>
      </c>
      <c r="H58" s="838">
        <v>321568.00069999998</v>
      </c>
      <c r="I58" s="838">
        <v>320562.4423</v>
      </c>
      <c r="J58" s="838">
        <v>327096.27590000001</v>
      </c>
      <c r="K58" s="838">
        <v>320064.2083</v>
      </c>
      <c r="L58" s="838">
        <v>321555.22700000001</v>
      </c>
      <c r="M58" s="838">
        <v>316433.39559999999</v>
      </c>
      <c r="N58" s="838">
        <v>309830.56359999999</v>
      </c>
      <c r="O58" s="838">
        <v>315826.86589999998</v>
      </c>
      <c r="P58" s="838">
        <v>315046.0649</v>
      </c>
      <c r="Q58" s="838">
        <v>318105.90500000003</v>
      </c>
      <c r="R58" s="838">
        <v>290143.47450000001</v>
      </c>
      <c r="S58" s="838">
        <v>301577.44410000002</v>
      </c>
      <c r="T58" s="838">
        <v>288096.90139999997</v>
      </c>
      <c r="U58" s="838">
        <v>290567.10479999997</v>
      </c>
      <c r="V58" s="838">
        <v>291513.26559999998</v>
      </c>
      <c r="W58" s="838">
        <v>281518.74489999999</v>
      </c>
      <c r="X58" s="838">
        <v>277631.114</v>
      </c>
      <c r="Y58" s="856">
        <v>283397.09159999999</v>
      </c>
      <c r="Z58" s="856" t="s">
        <v>358</v>
      </c>
      <c r="AA58" s="856" t="s">
        <v>358</v>
      </c>
      <c r="AB58" s="540"/>
    </row>
    <row r="59" spans="1:28">
      <c r="A59" s="538"/>
      <c r="B59" s="860" t="s">
        <v>1407</v>
      </c>
      <c r="C59" s="1156">
        <v>13842.305200000001</v>
      </c>
      <c r="D59" s="838">
        <v>13695.427600000001</v>
      </c>
      <c r="E59" s="838">
        <v>13679.4169</v>
      </c>
      <c r="F59" s="838">
        <v>13459.318600000001</v>
      </c>
      <c r="G59" s="838">
        <v>13611.399600000001</v>
      </c>
      <c r="H59" s="838">
        <v>13495.089099999999</v>
      </c>
      <c r="I59" s="838">
        <v>13341.8146</v>
      </c>
      <c r="J59" s="838">
        <v>13285.4594</v>
      </c>
      <c r="K59" s="838">
        <v>13032.706099999999</v>
      </c>
      <c r="L59" s="838">
        <v>13124.4373</v>
      </c>
      <c r="M59" s="838">
        <v>12858.4514</v>
      </c>
      <c r="N59" s="838">
        <v>13227.627200000001</v>
      </c>
      <c r="O59" s="838">
        <v>12752.8238</v>
      </c>
      <c r="P59" s="838">
        <v>12926.5411</v>
      </c>
      <c r="Q59" s="838">
        <v>13124.5216</v>
      </c>
      <c r="R59" s="838">
        <v>13256.496999999999</v>
      </c>
      <c r="S59" s="838">
        <v>13086.6945</v>
      </c>
      <c r="T59" s="838">
        <v>13044.9094</v>
      </c>
      <c r="U59" s="838">
        <v>13564.6104</v>
      </c>
      <c r="V59" s="838">
        <v>13826.793600000001</v>
      </c>
      <c r="W59" s="838">
        <v>13852.9656</v>
      </c>
      <c r="X59" s="838">
        <v>13840.008099999999</v>
      </c>
      <c r="Y59" s="856">
        <v>13759.566699999999</v>
      </c>
      <c r="Z59" s="856">
        <v>13733.761</v>
      </c>
      <c r="AA59" s="856">
        <v>13415.221299999999</v>
      </c>
      <c r="AB59" s="540"/>
    </row>
    <row r="60" spans="1:28">
      <c r="A60" s="538"/>
      <c r="B60" s="959" t="s">
        <v>1408</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56" t="s">
        <v>356</v>
      </c>
      <c r="Z60" s="856" t="s">
        <v>356</v>
      </c>
      <c r="AA60" s="856" t="s">
        <v>356</v>
      </c>
      <c r="AB60" s="540"/>
    </row>
    <row r="61" spans="1:28" s="549" customFormat="1">
      <c r="B61" s="960" t="s">
        <v>1406</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56" t="s">
        <v>356</v>
      </c>
      <c r="Z61" s="856" t="s">
        <v>356</v>
      </c>
      <c r="AA61" s="856" t="s">
        <v>356</v>
      </c>
      <c r="AB61" s="553"/>
    </row>
    <row r="62" spans="1:28" s="549" customFormat="1">
      <c r="B62" s="960" t="s">
        <v>1409</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6" t="s">
        <v>356</v>
      </c>
      <c r="Z62" s="856" t="s">
        <v>356</v>
      </c>
      <c r="AA62" s="856" t="s">
        <v>356</v>
      </c>
      <c r="AB62" s="553"/>
    </row>
    <row r="63" spans="1:28" s="549" customFormat="1" ht="14.5">
      <c r="B63" s="552" t="s">
        <v>1410</v>
      </c>
      <c r="C63" s="1157">
        <v>147069.05678100002</v>
      </c>
      <c r="D63" s="857">
        <v>145933.80514899999</v>
      </c>
      <c r="E63" s="857">
        <v>149882.91461300003</v>
      </c>
      <c r="F63" s="857">
        <v>146982.57846900003</v>
      </c>
      <c r="G63" s="857">
        <v>157969.180551</v>
      </c>
      <c r="H63" s="857">
        <v>151838.232724</v>
      </c>
      <c r="I63" s="857">
        <v>160449.24829999998</v>
      </c>
      <c r="J63" s="857">
        <v>152776.815019</v>
      </c>
      <c r="K63" s="857">
        <v>167536.27280900002</v>
      </c>
      <c r="L63" s="857">
        <v>178332.97178299999</v>
      </c>
      <c r="M63" s="857">
        <v>183745.71839299999</v>
      </c>
      <c r="N63" s="857">
        <v>181315.45389400001</v>
      </c>
      <c r="O63" s="857">
        <v>184892.57814</v>
      </c>
      <c r="P63" s="857">
        <v>186678.67400899998</v>
      </c>
      <c r="Q63" s="857">
        <v>182297.04781599998</v>
      </c>
      <c r="R63" s="857">
        <v>146611.73757600004</v>
      </c>
      <c r="S63" s="857">
        <v>172618.45133099999</v>
      </c>
      <c r="T63" s="857">
        <v>179164.836002</v>
      </c>
      <c r="U63" s="857">
        <v>171416.48343200004</v>
      </c>
      <c r="V63" s="857">
        <v>184792.53785200001</v>
      </c>
      <c r="W63" s="857">
        <v>187106.35261900001</v>
      </c>
      <c r="X63" s="857">
        <v>193760.61152000003</v>
      </c>
      <c r="Y63" s="857">
        <v>188450.46591500001</v>
      </c>
      <c r="Z63" s="857">
        <v>199949.274038</v>
      </c>
      <c r="AA63" s="857">
        <v>206455.46752999997</v>
      </c>
      <c r="AB63" s="553"/>
    </row>
    <row r="64" spans="1:28" s="549" customFormat="1">
      <c r="B64" s="550" t="s">
        <v>863</v>
      </c>
      <c r="C64" s="1157">
        <v>87989.52420900001</v>
      </c>
      <c r="D64" s="856">
        <v>85326.737330000004</v>
      </c>
      <c r="E64" s="856">
        <v>91703.296011000013</v>
      </c>
      <c r="F64" s="856">
        <v>85275.511417000016</v>
      </c>
      <c r="G64" s="856">
        <v>92355.184456999996</v>
      </c>
      <c r="H64" s="856">
        <v>87636.413078999991</v>
      </c>
      <c r="I64" s="856">
        <v>92203.144889999996</v>
      </c>
      <c r="J64" s="856">
        <v>81325.05840899999</v>
      </c>
      <c r="K64" s="856">
        <v>96999.445598000006</v>
      </c>
      <c r="L64" s="856">
        <v>102444.656307</v>
      </c>
      <c r="M64" s="856">
        <v>105635.91510500001</v>
      </c>
      <c r="N64" s="856">
        <v>106338.33264000002</v>
      </c>
      <c r="O64" s="856">
        <v>104611.43090000001</v>
      </c>
      <c r="P64" s="856">
        <v>103789.15713699999</v>
      </c>
      <c r="Q64" s="856">
        <v>101637.54761899999</v>
      </c>
      <c r="R64" s="856">
        <v>77225.866433000017</v>
      </c>
      <c r="S64" s="856">
        <v>92559.360041000007</v>
      </c>
      <c r="T64" s="856">
        <v>94925.585319000005</v>
      </c>
      <c r="U64" s="856">
        <v>93306.336115999991</v>
      </c>
      <c r="V64" s="856">
        <v>104822.20504300001</v>
      </c>
      <c r="W64" s="856">
        <v>104941.939104</v>
      </c>
      <c r="X64" s="856">
        <v>109216.681794</v>
      </c>
      <c r="Y64" s="857">
        <v>102120.617734</v>
      </c>
      <c r="Z64" s="857">
        <v>108589.26274200002</v>
      </c>
      <c r="AA64" s="857">
        <v>111668.49964499999</v>
      </c>
      <c r="AB64" s="553"/>
    </row>
    <row r="65" spans="1:28" s="549" customFormat="1">
      <c r="B65" s="554" t="s">
        <v>1395</v>
      </c>
      <c r="C65" s="1157">
        <v>47137.294641</v>
      </c>
      <c r="D65" s="857">
        <v>44693.103617000001</v>
      </c>
      <c r="E65" s="856">
        <v>51929.463389999997</v>
      </c>
      <c r="F65" s="856">
        <v>49969.535950999998</v>
      </c>
      <c r="G65" s="856">
        <v>51377.325516999997</v>
      </c>
      <c r="H65" s="856">
        <v>53960.702792999997</v>
      </c>
      <c r="I65" s="856">
        <v>52169.674626999993</v>
      </c>
      <c r="J65" s="856">
        <v>48444.400399999999</v>
      </c>
      <c r="K65" s="856">
        <v>58619.852552000004</v>
      </c>
      <c r="L65" s="856">
        <v>68252.278361999997</v>
      </c>
      <c r="M65" s="856">
        <v>66186.385748000001</v>
      </c>
      <c r="N65" s="856">
        <v>69148.939853000003</v>
      </c>
      <c r="O65" s="856">
        <v>65983.281518999996</v>
      </c>
      <c r="P65" s="856">
        <v>63457.13523</v>
      </c>
      <c r="Q65" s="856">
        <v>61280.958274999997</v>
      </c>
      <c r="R65" s="856">
        <v>48495.788487000005</v>
      </c>
      <c r="S65" s="856">
        <v>54582.938373999998</v>
      </c>
      <c r="T65" s="856">
        <v>57691.401793999998</v>
      </c>
      <c r="U65" s="856">
        <v>57694.596012999995</v>
      </c>
      <c r="V65" s="856">
        <v>68836.132815999998</v>
      </c>
      <c r="W65" s="856">
        <v>68155.256771999993</v>
      </c>
      <c r="X65" s="856">
        <v>72244.433491999996</v>
      </c>
      <c r="Y65" s="857">
        <v>65674.254535</v>
      </c>
      <c r="Z65" s="857">
        <v>71317.789667999998</v>
      </c>
      <c r="AA65" s="857">
        <v>75451.164405000003</v>
      </c>
      <c r="AB65" s="553"/>
    </row>
    <row r="66" spans="1:28" s="549" customFormat="1">
      <c r="B66" s="554" t="s">
        <v>864</v>
      </c>
      <c r="C66" s="1157">
        <v>35565.331660999997</v>
      </c>
      <c r="D66" s="857">
        <v>35184.742983999997</v>
      </c>
      <c r="E66" s="857">
        <v>34158.626964000003</v>
      </c>
      <c r="F66" s="857">
        <v>29773.358206000001</v>
      </c>
      <c r="G66" s="857">
        <v>35041.022122000002</v>
      </c>
      <c r="H66" s="857">
        <v>27656.140363000002</v>
      </c>
      <c r="I66" s="857">
        <v>33783.109649999999</v>
      </c>
      <c r="J66" s="857">
        <v>27040.806068999998</v>
      </c>
      <c r="K66" s="857">
        <v>32505.732357000001</v>
      </c>
      <c r="L66" s="857">
        <v>27904.866086999999</v>
      </c>
      <c r="M66" s="857">
        <v>32856.712872000004</v>
      </c>
      <c r="N66" s="857">
        <v>30458.817519</v>
      </c>
      <c r="O66" s="857">
        <v>30900.068781999998</v>
      </c>
      <c r="P66" s="857">
        <v>32707.073783</v>
      </c>
      <c r="Q66" s="857">
        <v>32294.818729999999</v>
      </c>
      <c r="R66" s="857">
        <v>21127.213062999999</v>
      </c>
      <c r="S66" s="857">
        <v>30395.114542000003</v>
      </c>
      <c r="T66" s="857">
        <v>28941.105333</v>
      </c>
      <c r="U66" s="857">
        <v>26880.957613000002</v>
      </c>
      <c r="V66" s="857">
        <v>27110.232711000004</v>
      </c>
      <c r="W66" s="857">
        <v>28894.174950000001</v>
      </c>
      <c r="X66" s="857">
        <v>29127.962846999999</v>
      </c>
      <c r="Y66" s="857">
        <v>28158.211379</v>
      </c>
      <c r="Z66" s="857">
        <v>28724.039107000001</v>
      </c>
      <c r="AA66" s="857">
        <v>27464.512761999998</v>
      </c>
      <c r="AB66" s="553"/>
    </row>
    <row r="67" spans="1:28" s="549" customFormat="1">
      <c r="B67" s="555" t="s">
        <v>835</v>
      </c>
      <c r="C67" s="1157">
        <v>30959.718881000001</v>
      </c>
      <c r="D67" s="856">
        <v>29754.466026999999</v>
      </c>
      <c r="E67" s="856">
        <v>28148.892175999998</v>
      </c>
      <c r="F67" s="856">
        <v>24747.222892000002</v>
      </c>
      <c r="G67" s="856">
        <v>29620.333965000002</v>
      </c>
      <c r="H67" s="856">
        <v>22756.466530000002</v>
      </c>
      <c r="I67" s="856">
        <v>28103.160644</v>
      </c>
      <c r="J67" s="856">
        <v>22284.782955999999</v>
      </c>
      <c r="K67" s="856">
        <v>26755.437894000002</v>
      </c>
      <c r="L67" s="856">
        <v>21890.472384000001</v>
      </c>
      <c r="M67" s="856">
        <v>26738.223554</v>
      </c>
      <c r="N67" s="857">
        <v>24136.841771000003</v>
      </c>
      <c r="O67" s="857">
        <v>24641.361226000001</v>
      </c>
      <c r="P67" s="857">
        <v>25737.007901999998</v>
      </c>
      <c r="Q67" s="857">
        <v>25833.365138000001</v>
      </c>
      <c r="R67" s="857">
        <v>16243.451012</v>
      </c>
      <c r="S67" s="857">
        <v>24374.246385000002</v>
      </c>
      <c r="T67" s="857">
        <v>22909.860863000002</v>
      </c>
      <c r="U67" s="857">
        <v>21094.894521000002</v>
      </c>
      <c r="V67" s="857">
        <v>21646.82589</v>
      </c>
      <c r="W67" s="857">
        <v>23047.339184</v>
      </c>
      <c r="X67" s="857">
        <v>23353.647708999997</v>
      </c>
      <c r="Y67" s="857">
        <v>22743.591827</v>
      </c>
      <c r="Z67" s="857">
        <v>23043.223349</v>
      </c>
      <c r="AA67" s="857">
        <v>21001.755921999997</v>
      </c>
      <c r="AB67" s="553"/>
    </row>
    <row r="68" spans="1:28" s="549" customFormat="1">
      <c r="B68" s="555" t="s">
        <v>1397</v>
      </c>
      <c r="C68" s="1157">
        <v>4605.6127800000004</v>
      </c>
      <c r="D68" s="856">
        <v>5430.276957</v>
      </c>
      <c r="E68" s="856">
        <v>6009.7347879999998</v>
      </c>
      <c r="F68" s="856">
        <v>5026.1353140000001</v>
      </c>
      <c r="G68" s="856">
        <v>5420.6881569999996</v>
      </c>
      <c r="H68" s="856">
        <v>4899.6738329999998</v>
      </c>
      <c r="I68" s="856">
        <v>5679.9490059999998</v>
      </c>
      <c r="J68" s="856">
        <v>4756.0231130000002</v>
      </c>
      <c r="K68" s="856">
        <v>5750.2944630000002</v>
      </c>
      <c r="L68" s="856">
        <v>6014.3937029999997</v>
      </c>
      <c r="M68" s="856">
        <v>6118.4893179999999</v>
      </c>
      <c r="N68" s="857">
        <v>6321.9757479999998</v>
      </c>
      <c r="O68" s="857">
        <v>6258.7075560000003</v>
      </c>
      <c r="P68" s="857">
        <v>6970.0658810000004</v>
      </c>
      <c r="Q68" s="857">
        <v>6461.4535919999998</v>
      </c>
      <c r="R68" s="857">
        <v>4883.7620509999997</v>
      </c>
      <c r="S68" s="857">
        <v>6020.8681569999999</v>
      </c>
      <c r="T68" s="857">
        <v>6031.2444699999996</v>
      </c>
      <c r="U68" s="857">
        <v>5786.0630920000003</v>
      </c>
      <c r="V68" s="857">
        <v>5463.4068210000005</v>
      </c>
      <c r="W68" s="857">
        <v>5846.8357660000001</v>
      </c>
      <c r="X68" s="857">
        <v>5774.3151379999999</v>
      </c>
      <c r="Y68" s="857">
        <v>5414.6195520000001</v>
      </c>
      <c r="Z68" s="857">
        <v>5680.8157580000006</v>
      </c>
      <c r="AA68" s="857">
        <v>6462.75684</v>
      </c>
      <c r="AB68" s="553"/>
    </row>
    <row r="69" spans="1:28" s="549" customFormat="1">
      <c r="B69" s="554" t="s">
        <v>612</v>
      </c>
      <c r="C69" s="1157">
        <v>5286.8979069999996</v>
      </c>
      <c r="D69" s="856">
        <v>5448.8907290000006</v>
      </c>
      <c r="E69" s="856">
        <v>5615.2056569999995</v>
      </c>
      <c r="F69" s="856">
        <v>5532.61726</v>
      </c>
      <c r="G69" s="856">
        <v>5936.8368179999998</v>
      </c>
      <c r="H69" s="856">
        <v>6019.569923</v>
      </c>
      <c r="I69" s="856">
        <v>6250.3606129999998</v>
      </c>
      <c r="J69" s="856">
        <v>5839.8519400000005</v>
      </c>
      <c r="K69" s="856">
        <v>5873.8606890000001</v>
      </c>
      <c r="L69" s="856">
        <v>6287.5118579999998</v>
      </c>
      <c r="M69" s="856">
        <v>6592.8164850000003</v>
      </c>
      <c r="N69" s="857">
        <v>6730.5752680000005</v>
      </c>
      <c r="O69" s="857">
        <v>7728.0805990000008</v>
      </c>
      <c r="P69" s="857">
        <v>7624.9481239999996</v>
      </c>
      <c r="Q69" s="857">
        <v>8061.770614</v>
      </c>
      <c r="R69" s="857">
        <v>7602.8648830000002</v>
      </c>
      <c r="S69" s="857">
        <v>7581.3071250000003</v>
      </c>
      <c r="T69" s="857">
        <v>8293.078191999999</v>
      </c>
      <c r="U69" s="857">
        <v>8730.7824899999996</v>
      </c>
      <c r="V69" s="857">
        <v>8875.839516</v>
      </c>
      <c r="W69" s="857">
        <v>7892.5073819999998</v>
      </c>
      <c r="X69" s="857">
        <v>7844.2854550000002</v>
      </c>
      <c r="Y69" s="857">
        <v>8288.151820000001</v>
      </c>
      <c r="Z69" s="857">
        <v>8547.4339670000008</v>
      </c>
      <c r="AA69" s="857">
        <v>8752.822478</v>
      </c>
      <c r="AB69" s="553"/>
    </row>
    <row r="70" spans="1:28" s="549" customFormat="1">
      <c r="B70" s="550" t="s">
        <v>1411</v>
      </c>
      <c r="C70" s="1157">
        <v>33588.544171000001</v>
      </c>
      <c r="D70" s="856">
        <v>33448.437632000001</v>
      </c>
      <c r="E70" s="856">
        <v>32183.576427</v>
      </c>
      <c r="F70" s="856">
        <v>33785.341464000005</v>
      </c>
      <c r="G70" s="856">
        <v>35473.684695999997</v>
      </c>
      <c r="H70" s="856">
        <v>34989.209674000005</v>
      </c>
      <c r="I70" s="856">
        <v>35901.900651000004</v>
      </c>
      <c r="J70" s="856">
        <v>38806.092374</v>
      </c>
      <c r="K70" s="856">
        <v>38393.831082000004</v>
      </c>
      <c r="L70" s="856">
        <v>40752.031693999998</v>
      </c>
      <c r="M70" s="856">
        <v>41058.049249999996</v>
      </c>
      <c r="N70" s="857">
        <v>37977.876324999997</v>
      </c>
      <c r="O70" s="857">
        <v>38855.575658000002</v>
      </c>
      <c r="P70" s="857">
        <v>37656.384611000001</v>
      </c>
      <c r="Q70" s="857">
        <v>37211.047531999997</v>
      </c>
      <c r="R70" s="857">
        <v>34606.699603000001</v>
      </c>
      <c r="S70" s="857">
        <v>39875.038022000001</v>
      </c>
      <c r="T70" s="857">
        <v>41381.373034000004</v>
      </c>
      <c r="U70" s="857">
        <v>38015.740428000005</v>
      </c>
      <c r="V70" s="857">
        <v>38742.968768999992</v>
      </c>
      <c r="W70" s="857">
        <v>38706.759451999998</v>
      </c>
      <c r="X70" s="857">
        <v>40107.650904000002</v>
      </c>
      <c r="Y70" s="857">
        <v>39275.721066999999</v>
      </c>
      <c r="Z70" s="857">
        <v>37758.873532999998</v>
      </c>
      <c r="AA70" s="857">
        <v>39642.575103000003</v>
      </c>
      <c r="AB70" s="553"/>
    </row>
    <row r="71" spans="1:28" s="549" customFormat="1">
      <c r="B71" s="554" t="s">
        <v>1412</v>
      </c>
      <c r="C71" s="1157">
        <v>19100.084208</v>
      </c>
      <c r="D71" s="856">
        <v>18029.520153999998</v>
      </c>
      <c r="E71" s="856">
        <v>19021.092133999999</v>
      </c>
      <c r="F71" s="856">
        <v>19780.699247</v>
      </c>
      <c r="G71" s="856">
        <v>20703.650233</v>
      </c>
      <c r="H71" s="856">
        <v>20264.121409000003</v>
      </c>
      <c r="I71" s="856">
        <v>19696.926984999998</v>
      </c>
      <c r="J71" s="856">
        <v>22763.779513999998</v>
      </c>
      <c r="K71" s="856">
        <v>22271.905986999998</v>
      </c>
      <c r="L71" s="856">
        <v>23591.129676</v>
      </c>
      <c r="M71" s="856">
        <v>22869.688666000002</v>
      </c>
      <c r="N71" s="857">
        <v>19634.791763000001</v>
      </c>
      <c r="O71" s="857">
        <v>19101.290872999998</v>
      </c>
      <c r="P71" s="857">
        <v>17081.084444</v>
      </c>
      <c r="Q71" s="857">
        <v>17890.712084999999</v>
      </c>
      <c r="R71" s="857">
        <v>18973.731368000001</v>
      </c>
      <c r="S71" s="857">
        <v>21519.239420000002</v>
      </c>
      <c r="T71" s="857">
        <v>22206.867407999998</v>
      </c>
      <c r="U71" s="857">
        <v>19872.695592</v>
      </c>
      <c r="V71" s="857">
        <v>21333.292889</v>
      </c>
      <c r="W71" s="857">
        <v>20593.256614000002</v>
      </c>
      <c r="X71" s="857">
        <v>22504.112550999998</v>
      </c>
      <c r="Y71" s="857">
        <v>20813.970565</v>
      </c>
      <c r="Z71" s="857">
        <v>20639.375268</v>
      </c>
      <c r="AA71" s="857">
        <v>22701.843977</v>
      </c>
      <c r="AB71" s="553"/>
    </row>
    <row r="72" spans="1:28" s="549" customFormat="1">
      <c r="B72" s="554" t="s">
        <v>1413</v>
      </c>
      <c r="C72" s="1157">
        <v>9104.5938130000013</v>
      </c>
      <c r="D72" s="856">
        <v>10385.646343</v>
      </c>
      <c r="E72" s="856">
        <v>8273.3429670000005</v>
      </c>
      <c r="F72" s="856">
        <v>9193.672195000001</v>
      </c>
      <c r="G72" s="856">
        <v>9721.4465729999993</v>
      </c>
      <c r="H72" s="856">
        <v>9559.0663089999998</v>
      </c>
      <c r="I72" s="856">
        <v>10583.858831</v>
      </c>
      <c r="J72" s="856">
        <v>10186.185690000002</v>
      </c>
      <c r="K72" s="856">
        <v>10074.077593</v>
      </c>
      <c r="L72" s="856">
        <v>10549.482890000001</v>
      </c>
      <c r="M72" s="856">
        <v>11192.480486</v>
      </c>
      <c r="N72" s="857">
        <v>11307.658670000001</v>
      </c>
      <c r="O72" s="857">
        <v>12566.344289000001</v>
      </c>
      <c r="P72" s="857">
        <v>12719.324618999999</v>
      </c>
      <c r="Q72" s="857">
        <v>11911.884201999999</v>
      </c>
      <c r="R72" s="857">
        <v>8724.7526230000003</v>
      </c>
      <c r="S72" s="857">
        <v>11030.689574000002</v>
      </c>
      <c r="T72" s="857">
        <v>11684.021626</v>
      </c>
      <c r="U72" s="857">
        <v>10792.064907000002</v>
      </c>
      <c r="V72" s="857">
        <v>10260.934179</v>
      </c>
      <c r="W72" s="857">
        <v>10854.791126</v>
      </c>
      <c r="X72" s="857">
        <v>10069.954174</v>
      </c>
      <c r="Y72" s="857">
        <v>10768.591129</v>
      </c>
      <c r="Z72" s="857">
        <v>9705.7099920000001</v>
      </c>
      <c r="AA72" s="857">
        <v>9455.8009970000003</v>
      </c>
      <c r="AB72" s="553"/>
    </row>
    <row r="73" spans="1:28" s="549" customFormat="1">
      <c r="B73" s="555" t="s">
        <v>1414</v>
      </c>
      <c r="C73" s="1157">
        <v>4063.3290910000001</v>
      </c>
      <c r="D73" s="856">
        <v>4604.0327040000002</v>
      </c>
      <c r="E73" s="856">
        <v>3771.7077079999999</v>
      </c>
      <c r="F73" s="856">
        <v>4738.8562240000001</v>
      </c>
      <c r="G73" s="856">
        <v>5368.7577840000004</v>
      </c>
      <c r="H73" s="856">
        <v>4912.4871330000005</v>
      </c>
      <c r="I73" s="856">
        <v>5928.1985240000004</v>
      </c>
      <c r="J73" s="856">
        <v>5892.752888</v>
      </c>
      <c r="K73" s="856">
        <v>5967.3555130000004</v>
      </c>
      <c r="L73" s="856">
        <v>6519.0690199999999</v>
      </c>
      <c r="M73" s="856">
        <v>7078.199278</v>
      </c>
      <c r="N73" s="857">
        <v>7757.7368649999999</v>
      </c>
      <c r="O73" s="857">
        <v>8816.0173159999995</v>
      </c>
      <c r="P73" s="857">
        <v>9305.6491679999999</v>
      </c>
      <c r="Q73" s="857">
        <v>8627.6844529999998</v>
      </c>
      <c r="R73" s="857">
        <v>5572.8419489999997</v>
      </c>
      <c r="S73" s="857">
        <v>7583.6038430000008</v>
      </c>
      <c r="T73" s="857">
        <v>8515.9921180000001</v>
      </c>
      <c r="U73" s="857">
        <v>7468.3346330000004</v>
      </c>
      <c r="V73" s="857">
        <v>6962.3369320000002</v>
      </c>
      <c r="W73" s="857">
        <v>7260.1381670000001</v>
      </c>
      <c r="X73" s="857">
        <v>6466.438838</v>
      </c>
      <c r="Y73" s="857">
        <v>6849.1008260000008</v>
      </c>
      <c r="Z73" s="857">
        <v>6147.4344460000002</v>
      </c>
      <c r="AA73" s="857">
        <v>5891.5771399999994</v>
      </c>
      <c r="AB73" s="553"/>
    </row>
    <row r="74" spans="1:28" s="549" customFormat="1">
      <c r="B74" s="555" t="s">
        <v>1415</v>
      </c>
      <c r="C74" s="1157">
        <v>5041.2647219999999</v>
      </c>
      <c r="D74" s="856">
        <v>5781.6136390000001</v>
      </c>
      <c r="E74" s="856">
        <v>4501.6352589999997</v>
      </c>
      <c r="F74" s="856">
        <v>4454.815971</v>
      </c>
      <c r="G74" s="856">
        <v>4352.6887889999998</v>
      </c>
      <c r="H74" s="856">
        <v>4646.5791760000002</v>
      </c>
      <c r="I74" s="856">
        <v>4655.6603070000001</v>
      </c>
      <c r="J74" s="856">
        <v>4293.4328020000003</v>
      </c>
      <c r="K74" s="856">
        <v>4106.7220800000005</v>
      </c>
      <c r="L74" s="856">
        <v>4030.4138700000003</v>
      </c>
      <c r="M74" s="856">
        <v>4114.2812080000003</v>
      </c>
      <c r="N74" s="857">
        <v>3549.9218049999999</v>
      </c>
      <c r="O74" s="857">
        <v>3750.3269730000002</v>
      </c>
      <c r="P74" s="857">
        <v>3413.6754510000001</v>
      </c>
      <c r="Q74" s="857">
        <v>3284.1997489999999</v>
      </c>
      <c r="R74" s="857">
        <v>3151.9106740000002</v>
      </c>
      <c r="S74" s="857">
        <v>3447.0857310000001</v>
      </c>
      <c r="T74" s="857">
        <v>3168.0295080000001</v>
      </c>
      <c r="U74" s="857">
        <v>3323.730274</v>
      </c>
      <c r="V74" s="857">
        <v>3298.5972470000002</v>
      </c>
      <c r="W74" s="857">
        <v>3594.652959</v>
      </c>
      <c r="X74" s="857">
        <v>3603.5153359999999</v>
      </c>
      <c r="Y74" s="857">
        <v>3919.490303</v>
      </c>
      <c r="Z74" s="857">
        <v>3558.2755460000003</v>
      </c>
      <c r="AA74" s="857">
        <v>3564.223857</v>
      </c>
      <c r="AB74" s="553"/>
    </row>
    <row r="75" spans="1:28" s="549" customFormat="1">
      <c r="B75" s="554" t="s">
        <v>612</v>
      </c>
      <c r="C75" s="1157">
        <v>5383.8661500000007</v>
      </c>
      <c r="D75" s="856">
        <v>5033.271135</v>
      </c>
      <c r="E75" s="856">
        <v>4889.1413259999999</v>
      </c>
      <c r="F75" s="856">
        <v>4810.9700219999995</v>
      </c>
      <c r="G75" s="856">
        <v>5048.5878899999998</v>
      </c>
      <c r="H75" s="856">
        <v>5166.0219560000005</v>
      </c>
      <c r="I75" s="856">
        <v>5621.1148350000003</v>
      </c>
      <c r="J75" s="856">
        <v>5856.1271699999998</v>
      </c>
      <c r="K75" s="856">
        <v>6047.8475020000005</v>
      </c>
      <c r="L75" s="856">
        <v>6611.4191279999995</v>
      </c>
      <c r="M75" s="856">
        <v>6995.8800980000005</v>
      </c>
      <c r="N75" s="857">
        <v>7035.4258920000002</v>
      </c>
      <c r="O75" s="857">
        <v>7187.9404960000002</v>
      </c>
      <c r="P75" s="857">
        <v>7855.9755480000003</v>
      </c>
      <c r="Q75" s="857">
        <v>7408.4512450000002</v>
      </c>
      <c r="R75" s="857">
        <v>6908.215612</v>
      </c>
      <c r="S75" s="857">
        <v>7325.1090279999999</v>
      </c>
      <c r="T75" s="857">
        <v>7490.4840000000004</v>
      </c>
      <c r="U75" s="857">
        <v>7350.9799289999992</v>
      </c>
      <c r="V75" s="857">
        <v>7148.7417009999999</v>
      </c>
      <c r="W75" s="857">
        <v>7258.7117120000003</v>
      </c>
      <c r="X75" s="857">
        <v>7533.5841789999995</v>
      </c>
      <c r="Y75" s="857">
        <v>7693.1593729999995</v>
      </c>
      <c r="Z75" s="857">
        <v>7413.7882730000001</v>
      </c>
      <c r="AA75" s="857">
        <v>7484.9301289999994</v>
      </c>
      <c r="AB75" s="553"/>
    </row>
    <row r="76" spans="1:28" s="549" customFormat="1">
      <c r="B76" s="550" t="s">
        <v>1416</v>
      </c>
      <c r="C76" s="1157">
        <v>25490.988401000002</v>
      </c>
      <c r="D76" s="856">
        <v>27158.630186999999</v>
      </c>
      <c r="E76" s="856">
        <v>25995.777174999996</v>
      </c>
      <c r="F76" s="856">
        <v>27920.335587999998</v>
      </c>
      <c r="G76" s="856">
        <v>30132.602397999999</v>
      </c>
      <c r="H76" s="856">
        <v>29173.454970999999</v>
      </c>
      <c r="I76" s="856">
        <v>32231.356758999998</v>
      </c>
      <c r="J76" s="856">
        <v>32442.627236</v>
      </c>
      <c r="K76" s="856">
        <v>31959.694129</v>
      </c>
      <c r="L76" s="856">
        <v>35029.032781999995</v>
      </c>
      <c r="M76" s="856">
        <v>36437.231038000005</v>
      </c>
      <c r="N76" s="857">
        <v>36629.887928999997</v>
      </c>
      <c r="O76" s="857">
        <v>41207.701581999994</v>
      </c>
      <c r="P76" s="857">
        <v>44979.515261</v>
      </c>
      <c r="Q76" s="857">
        <v>43034.338664999996</v>
      </c>
      <c r="R76" s="857">
        <v>34347.411540000001</v>
      </c>
      <c r="S76" s="857">
        <v>39586.020268</v>
      </c>
      <c r="T76" s="857">
        <v>42097.182649000002</v>
      </c>
      <c r="U76" s="857">
        <v>39359.179887999999</v>
      </c>
      <c r="V76" s="857">
        <v>40457.819040000002</v>
      </c>
      <c r="W76" s="857">
        <v>42583.405062999991</v>
      </c>
      <c r="X76" s="857">
        <v>43520.276822000007</v>
      </c>
      <c r="Y76" s="857">
        <v>46121.673113999997</v>
      </c>
      <c r="Z76" s="857">
        <v>42876.976259000003</v>
      </c>
      <c r="AA76" s="857">
        <v>43319.859363000003</v>
      </c>
      <c r="AB76" s="553"/>
    </row>
    <row r="77" spans="1:28" s="549" customFormat="1">
      <c r="B77" s="554" t="s">
        <v>1412</v>
      </c>
      <c r="C77" s="1157">
        <v>5004.2316359999995</v>
      </c>
      <c r="D77" s="856">
        <v>5057.3532060000007</v>
      </c>
      <c r="E77" s="856">
        <v>4689.1085480000002</v>
      </c>
      <c r="F77" s="856">
        <v>5096.7620880000004</v>
      </c>
      <c r="G77" s="856">
        <v>5482.8243700000003</v>
      </c>
      <c r="H77" s="856">
        <v>5278.3791610000007</v>
      </c>
      <c r="I77" s="856">
        <v>5957.3205969999999</v>
      </c>
      <c r="J77" s="856">
        <v>6433.2512850000003</v>
      </c>
      <c r="K77" s="856">
        <v>6594.0931679999994</v>
      </c>
      <c r="L77" s="856">
        <v>6844.3105609999993</v>
      </c>
      <c r="M77" s="856">
        <v>7059.6225719999993</v>
      </c>
      <c r="N77" s="857">
        <v>7073.9261940000006</v>
      </c>
      <c r="O77" s="857">
        <v>7724.4865449999998</v>
      </c>
      <c r="P77" s="857">
        <v>8560.0419860000002</v>
      </c>
      <c r="Q77" s="857">
        <v>8194.7368279999992</v>
      </c>
      <c r="R77" s="857">
        <v>7144.0136390000007</v>
      </c>
      <c r="S77" s="857">
        <v>8449.5608640000009</v>
      </c>
      <c r="T77" s="857">
        <v>8623.659255999999</v>
      </c>
      <c r="U77" s="857">
        <v>8221.3241739999994</v>
      </c>
      <c r="V77" s="857">
        <v>8572.1601300000002</v>
      </c>
      <c r="W77" s="857">
        <v>8963.2069839999986</v>
      </c>
      <c r="X77" s="857">
        <v>9275.252058</v>
      </c>
      <c r="Y77" s="857">
        <v>9667.7778129999988</v>
      </c>
      <c r="Z77" s="857">
        <v>9204.6960550000003</v>
      </c>
      <c r="AA77" s="857">
        <v>9336.9657029999998</v>
      </c>
      <c r="AB77" s="553"/>
    </row>
    <row r="78" spans="1:28" s="549" customFormat="1" ht="12.65" customHeight="1">
      <c r="A78" s="556"/>
      <c r="B78" s="554" t="s">
        <v>1413</v>
      </c>
      <c r="C78" s="1157">
        <v>12197.819302000002</v>
      </c>
      <c r="D78" s="856">
        <v>13533.740092</v>
      </c>
      <c r="E78" s="856">
        <v>12758.252847</v>
      </c>
      <c r="F78" s="856">
        <v>14235.248090999999</v>
      </c>
      <c r="G78" s="856">
        <v>15495.221834999998</v>
      </c>
      <c r="H78" s="856">
        <v>15211.629272</v>
      </c>
      <c r="I78" s="856">
        <v>16944.283872</v>
      </c>
      <c r="J78" s="856">
        <v>16750.225347</v>
      </c>
      <c r="K78" s="856">
        <v>15973.872148</v>
      </c>
      <c r="L78" s="856">
        <v>18021.355684999999</v>
      </c>
      <c r="M78" s="856">
        <v>18886.281433</v>
      </c>
      <c r="N78" s="857">
        <v>18862.181922</v>
      </c>
      <c r="O78" s="857">
        <v>22044.109960999998</v>
      </c>
      <c r="P78" s="857">
        <v>24533.336966999999</v>
      </c>
      <c r="Q78" s="857">
        <v>24132.543994</v>
      </c>
      <c r="R78" s="857">
        <v>17210.615582000002</v>
      </c>
      <c r="S78" s="857">
        <v>20619.843763999997</v>
      </c>
      <c r="T78" s="857">
        <v>22786.038661000002</v>
      </c>
      <c r="U78" s="857">
        <v>21082.475012999999</v>
      </c>
      <c r="V78" s="857">
        <v>21455.955300999998</v>
      </c>
      <c r="W78" s="857">
        <v>22795.871055</v>
      </c>
      <c r="X78" s="857">
        <v>23231.254384</v>
      </c>
      <c r="Y78" s="857">
        <v>24698.792249000002</v>
      </c>
      <c r="Z78" s="857">
        <v>23339.317002</v>
      </c>
      <c r="AA78" s="857">
        <v>23619.621327000001</v>
      </c>
      <c r="AB78" s="553"/>
    </row>
    <row r="79" spans="1:28" s="549" customFormat="1">
      <c r="B79" s="555" t="s">
        <v>1414</v>
      </c>
      <c r="C79" s="1157">
        <v>10620.318458</v>
      </c>
      <c r="D79" s="856">
        <v>11999.750102</v>
      </c>
      <c r="E79" s="856">
        <v>10920.022723</v>
      </c>
      <c r="F79" s="856">
        <v>12309.299675</v>
      </c>
      <c r="G79" s="856">
        <v>13434.718031</v>
      </c>
      <c r="H79" s="856">
        <v>13136.418051000001</v>
      </c>
      <c r="I79" s="856">
        <v>14713.645828000001</v>
      </c>
      <c r="J79" s="856">
        <v>14591.306791999999</v>
      </c>
      <c r="K79" s="856">
        <v>13705.800878</v>
      </c>
      <c r="L79" s="856">
        <v>15489.601849999999</v>
      </c>
      <c r="M79" s="856">
        <v>16335.343975</v>
      </c>
      <c r="N79" s="857">
        <v>16196.862213999999</v>
      </c>
      <c r="O79" s="857">
        <v>19139.946436999999</v>
      </c>
      <c r="P79" s="857">
        <v>21423.337267000003</v>
      </c>
      <c r="Q79" s="857">
        <v>20910.350149999998</v>
      </c>
      <c r="R79" s="857">
        <v>14523.623639000001</v>
      </c>
      <c r="S79" s="857">
        <v>17492.588197000001</v>
      </c>
      <c r="T79" s="857">
        <v>19656.212782000002</v>
      </c>
      <c r="U79" s="857">
        <v>17969.598653999998</v>
      </c>
      <c r="V79" s="857">
        <v>18251.594798000002</v>
      </c>
      <c r="W79" s="857">
        <v>19510.312460999998</v>
      </c>
      <c r="X79" s="857">
        <v>19942.544832</v>
      </c>
      <c r="Y79" s="857">
        <v>21202.376903</v>
      </c>
      <c r="Z79" s="857">
        <v>19729.365684</v>
      </c>
      <c r="AA79" s="857">
        <v>20028.182869</v>
      </c>
      <c r="AB79" s="553"/>
    </row>
    <row r="80" spans="1:28" s="549" customFormat="1" ht="12.65" customHeight="1">
      <c r="A80" s="556"/>
      <c r="B80" s="555" t="s">
        <v>1415</v>
      </c>
      <c r="C80" s="1156">
        <v>1577.5008440000001</v>
      </c>
      <c r="D80" s="838">
        <v>1533.98999</v>
      </c>
      <c r="E80" s="838">
        <v>1838.2301240000002</v>
      </c>
      <c r="F80" s="838">
        <v>1925.948416</v>
      </c>
      <c r="G80" s="838">
        <v>2060.5038039999999</v>
      </c>
      <c r="H80" s="838">
        <v>2075.211221</v>
      </c>
      <c r="I80" s="838">
        <v>2230.6380440000003</v>
      </c>
      <c r="J80" s="838">
        <v>2158.9185550000002</v>
      </c>
      <c r="K80" s="838">
        <v>2268.0712699999999</v>
      </c>
      <c r="L80" s="838">
        <v>2531.753835</v>
      </c>
      <c r="M80" s="838">
        <v>2550.9374579999999</v>
      </c>
      <c r="N80" s="838">
        <v>2665.319708</v>
      </c>
      <c r="O80" s="838">
        <v>2904.1635240000001</v>
      </c>
      <c r="P80" s="838">
        <v>3109.9997000000003</v>
      </c>
      <c r="Q80" s="838">
        <v>3222.1938439999999</v>
      </c>
      <c r="R80" s="838">
        <v>2686.991943</v>
      </c>
      <c r="S80" s="838">
        <v>3127.2555669999997</v>
      </c>
      <c r="T80" s="838">
        <v>3129.825879</v>
      </c>
      <c r="U80" s="838">
        <v>3112.8763590000003</v>
      </c>
      <c r="V80" s="838">
        <v>3204.3605029999999</v>
      </c>
      <c r="W80" s="838">
        <v>3285.5585940000001</v>
      </c>
      <c r="X80" s="838">
        <v>3288.7095520000003</v>
      </c>
      <c r="Y80" s="857">
        <v>3496.4153459999998</v>
      </c>
      <c r="Z80" s="857">
        <v>3609.9513179999999</v>
      </c>
      <c r="AA80" s="857">
        <v>3591.4384580000001</v>
      </c>
      <c r="AB80" s="553"/>
    </row>
    <row r="81" spans="1:28" s="549" customFormat="1">
      <c r="B81" s="554" t="s">
        <v>612</v>
      </c>
      <c r="C81" s="1157">
        <v>8288.9374630000002</v>
      </c>
      <c r="D81" s="856">
        <v>8567.5368890000009</v>
      </c>
      <c r="E81" s="856">
        <v>8548.4157799999994</v>
      </c>
      <c r="F81" s="856">
        <v>8588.3254089999991</v>
      </c>
      <c r="G81" s="856">
        <v>9154.5561930000003</v>
      </c>
      <c r="H81" s="856">
        <v>8683.4465380000001</v>
      </c>
      <c r="I81" s="856">
        <v>9329.7522899999985</v>
      </c>
      <c r="J81" s="856">
        <v>9259.1506040000004</v>
      </c>
      <c r="K81" s="856">
        <v>9391.7288129999997</v>
      </c>
      <c r="L81" s="856">
        <v>10163.366536</v>
      </c>
      <c r="M81" s="856">
        <v>10491.327033</v>
      </c>
      <c r="N81" s="857">
        <v>10693.779812999999</v>
      </c>
      <c r="O81" s="857">
        <v>11439.105076</v>
      </c>
      <c r="P81" s="857">
        <v>11886.136308000001</v>
      </c>
      <c r="Q81" s="857">
        <v>10707.057843000001</v>
      </c>
      <c r="R81" s="857">
        <v>9992.7823189999999</v>
      </c>
      <c r="S81" s="857">
        <v>10516.61564</v>
      </c>
      <c r="T81" s="857">
        <v>10687.484732000001</v>
      </c>
      <c r="U81" s="857">
        <v>10055.380701</v>
      </c>
      <c r="V81" s="857">
        <v>10429.703609</v>
      </c>
      <c r="W81" s="857">
        <v>10824.327024</v>
      </c>
      <c r="X81" s="857">
        <v>11013.77038</v>
      </c>
      <c r="Y81" s="857">
        <v>11755.103051999999</v>
      </c>
      <c r="Z81" s="857">
        <v>10332.963201999999</v>
      </c>
      <c r="AA81" s="857">
        <v>10363.272333000001</v>
      </c>
      <c r="AB81" s="553"/>
    </row>
    <row r="82" spans="1:28" s="549" customFormat="1" ht="12.65" customHeight="1">
      <c r="B82" s="550" t="s">
        <v>1417</v>
      </c>
      <c r="C82" s="1157">
        <v>0</v>
      </c>
      <c r="D82" s="856">
        <v>0</v>
      </c>
      <c r="E82" s="856">
        <v>0.26500000000000001</v>
      </c>
      <c r="F82" s="856">
        <v>1.39</v>
      </c>
      <c r="G82" s="856">
        <v>7.7089999999999996</v>
      </c>
      <c r="H82" s="856">
        <v>39.155000000000001</v>
      </c>
      <c r="I82" s="856">
        <v>112.846</v>
      </c>
      <c r="J82" s="856">
        <v>203.03700000000001</v>
      </c>
      <c r="K82" s="856">
        <v>183.30199999999999</v>
      </c>
      <c r="L82" s="856">
        <v>107.251</v>
      </c>
      <c r="M82" s="856">
        <v>614.52300000000002</v>
      </c>
      <c r="N82" s="857">
        <v>369.35700000000003</v>
      </c>
      <c r="O82" s="857">
        <v>217.87</v>
      </c>
      <c r="P82" s="857">
        <v>253.61699999999999</v>
      </c>
      <c r="Q82" s="857">
        <v>414.11399999999998</v>
      </c>
      <c r="R82" s="857">
        <v>431.76</v>
      </c>
      <c r="S82" s="857">
        <v>598.03300000000002</v>
      </c>
      <c r="T82" s="857">
        <v>760.69500000000005</v>
      </c>
      <c r="U82" s="857">
        <v>735.22699999999998</v>
      </c>
      <c r="V82" s="857">
        <v>769.54499999999996</v>
      </c>
      <c r="W82" s="857">
        <v>874.24900000000002</v>
      </c>
      <c r="X82" s="857">
        <v>916.00199999999995</v>
      </c>
      <c r="Y82" s="857">
        <v>932.45399999999995</v>
      </c>
      <c r="Z82" s="857">
        <v>10724.161504000002</v>
      </c>
      <c r="AA82" s="857">
        <v>11824.533418999999</v>
      </c>
      <c r="AB82" s="553"/>
    </row>
    <row r="83" spans="1:28" ht="14.5">
      <c r="A83" s="538"/>
      <c r="B83" s="861" t="s">
        <v>1418</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9854.9105040000013</v>
      </c>
      <c r="AA83" s="857">
        <v>11061.365419</v>
      </c>
      <c r="AB83" s="540"/>
    </row>
    <row r="84" spans="1:28" ht="25">
      <c r="A84" s="538"/>
      <c r="B84" s="860" t="s">
        <v>1419</v>
      </c>
      <c r="C84" s="1157">
        <v>0</v>
      </c>
      <c r="D84" s="856">
        <v>0</v>
      </c>
      <c r="E84" s="856">
        <v>0.26500000000000001</v>
      </c>
      <c r="F84" s="856">
        <v>1.39</v>
      </c>
      <c r="G84" s="856">
        <v>7.7089999999999996</v>
      </c>
      <c r="H84" s="856">
        <v>39.155000000000001</v>
      </c>
      <c r="I84" s="856">
        <v>112.846</v>
      </c>
      <c r="J84" s="856">
        <v>203.03700000000001</v>
      </c>
      <c r="K84" s="856">
        <v>183.30199999999999</v>
      </c>
      <c r="L84" s="856">
        <v>107.251</v>
      </c>
      <c r="M84" s="856">
        <v>614.52300000000002</v>
      </c>
      <c r="N84" s="857">
        <v>369.35700000000003</v>
      </c>
      <c r="O84" s="857">
        <v>217.87</v>
      </c>
      <c r="P84" s="857">
        <v>253.61699999999999</v>
      </c>
      <c r="Q84" s="857">
        <v>414.11399999999998</v>
      </c>
      <c r="R84" s="857">
        <v>431.76</v>
      </c>
      <c r="S84" s="857">
        <v>598.03300000000002</v>
      </c>
      <c r="T84" s="857">
        <v>760.69500000000005</v>
      </c>
      <c r="U84" s="857">
        <v>735.22699999999998</v>
      </c>
      <c r="V84" s="857">
        <v>769.54499999999996</v>
      </c>
      <c r="W84" s="857">
        <v>874.24900000000002</v>
      </c>
      <c r="X84" s="857">
        <v>916.00199999999995</v>
      </c>
      <c r="Y84" s="857">
        <v>932.45399999999995</v>
      </c>
      <c r="Z84" s="857">
        <v>869.25099999999998</v>
      </c>
      <c r="AA84" s="857">
        <v>763.16800000000001</v>
      </c>
      <c r="AB84" s="540"/>
    </row>
    <row r="85" spans="1:28" ht="25">
      <c r="A85" s="131"/>
      <c r="B85" s="966" t="s">
        <v>865</v>
      </c>
      <c r="C85" s="1157" t="s">
        <v>356</v>
      </c>
      <c r="D85" s="856" t="s">
        <v>356</v>
      </c>
      <c r="E85" s="856">
        <v>196.161</v>
      </c>
      <c r="F85" s="856">
        <v>315.923</v>
      </c>
      <c r="G85" s="856">
        <v>558.66</v>
      </c>
      <c r="H85" s="856">
        <v>552.072</v>
      </c>
      <c r="I85" s="856">
        <v>600.822</v>
      </c>
      <c r="J85" s="856">
        <v>744.03899999999999</v>
      </c>
      <c r="K85" s="856">
        <v>625.68700000000001</v>
      </c>
      <c r="L85" s="856">
        <v>613.27700000000004</v>
      </c>
      <c r="M85" s="856">
        <v>601.67899999999997</v>
      </c>
      <c r="N85" s="857">
        <v>616.33100000000002</v>
      </c>
      <c r="O85" s="857">
        <v>847.12599999999998</v>
      </c>
      <c r="P85" s="857">
        <v>904.697</v>
      </c>
      <c r="Q85" s="857">
        <v>947.36699999999996</v>
      </c>
      <c r="R85" s="857">
        <v>1129.893</v>
      </c>
      <c r="S85" s="857">
        <v>1044.0139999999999</v>
      </c>
      <c r="T85" s="857">
        <v>1253.77</v>
      </c>
      <c r="U85" s="857">
        <v>1172.058</v>
      </c>
      <c r="V85" s="857">
        <v>1055.124</v>
      </c>
      <c r="W85" s="857">
        <v>1318.7539999999999</v>
      </c>
      <c r="X85" s="857">
        <v>1684.654</v>
      </c>
      <c r="Y85" s="857">
        <v>1870.54</v>
      </c>
      <c r="Z85" s="857">
        <v>1707.7090000000001</v>
      </c>
      <c r="AA85" s="857">
        <v>1752.1769999999999</v>
      </c>
      <c r="AB85" s="540"/>
    </row>
    <row r="86" spans="1:28" ht="14.5">
      <c r="A86" s="131"/>
      <c r="B86" s="957" t="s">
        <v>1420</v>
      </c>
      <c r="C86" s="1157">
        <v>75526.178281813001</v>
      </c>
      <c r="D86" s="856">
        <v>76810.133138507124</v>
      </c>
      <c r="E86" s="856">
        <v>75782.764971984463</v>
      </c>
      <c r="F86" s="856">
        <v>80588.626803470062</v>
      </c>
      <c r="G86" s="856">
        <v>85914.153794113372</v>
      </c>
      <c r="H86" s="856">
        <v>89948.015171331004</v>
      </c>
      <c r="I86" s="856">
        <v>88709.850093167915</v>
      </c>
      <c r="J86" s="856">
        <v>94025.613792658463</v>
      </c>
      <c r="K86" s="856">
        <v>91893.232977995649</v>
      </c>
      <c r="L86" s="856">
        <v>95262.504676201905</v>
      </c>
      <c r="M86" s="856">
        <v>97948.001219152895</v>
      </c>
      <c r="N86" s="856">
        <v>103264.253</v>
      </c>
      <c r="O86" s="856">
        <v>109080.23199999999</v>
      </c>
      <c r="P86" s="856">
        <v>114300.09700000001</v>
      </c>
      <c r="Q86" s="856">
        <v>113865.79100000001</v>
      </c>
      <c r="R86" s="856">
        <v>103189.405</v>
      </c>
      <c r="S86" s="856">
        <v>109994.1159</v>
      </c>
      <c r="T86" s="856">
        <v>114242.909</v>
      </c>
      <c r="U86" s="856">
        <v>108732.8266</v>
      </c>
      <c r="V86" s="856">
        <v>109636.3976</v>
      </c>
      <c r="W86" s="856">
        <v>111040.73440000002</v>
      </c>
      <c r="X86" s="856">
        <v>116398.427</v>
      </c>
      <c r="Y86" s="856">
        <v>116957.78312907985</v>
      </c>
      <c r="Z86" s="856">
        <v>115337.64374603999</v>
      </c>
      <c r="AA86" s="856">
        <v>120039.6672</v>
      </c>
      <c r="AB86" s="540"/>
    </row>
    <row r="87" spans="1:28" ht="14.5">
      <c r="A87" s="131"/>
      <c r="B87" s="959" t="s">
        <v>1421</v>
      </c>
      <c r="C87" s="1157">
        <v>17319.867999999999</v>
      </c>
      <c r="D87" s="856">
        <v>18007.599000000002</v>
      </c>
      <c r="E87" s="857">
        <v>17974.815000000002</v>
      </c>
      <c r="F87" s="857">
        <v>19145.035</v>
      </c>
      <c r="G87" s="857">
        <v>19097.78</v>
      </c>
      <c r="H87" s="857">
        <v>20306.252</v>
      </c>
      <c r="I87" s="857">
        <v>22020.018</v>
      </c>
      <c r="J87" s="857">
        <v>21664.728999999999</v>
      </c>
      <c r="K87" s="857">
        <v>21313.067999999999</v>
      </c>
      <c r="L87" s="857">
        <v>22224.306999999997</v>
      </c>
      <c r="M87" s="857">
        <v>22598.308000000001</v>
      </c>
      <c r="N87" s="838">
        <v>24415.072499999998</v>
      </c>
      <c r="O87" s="838">
        <v>24158.644</v>
      </c>
      <c r="P87" s="838">
        <v>26296.288</v>
      </c>
      <c r="Q87" s="838">
        <v>25302.694000000003</v>
      </c>
      <c r="R87" s="838">
        <v>26294.145</v>
      </c>
      <c r="S87" s="838">
        <v>24845.938200000001</v>
      </c>
      <c r="T87" s="838">
        <v>23608.511000000002</v>
      </c>
      <c r="U87" s="838">
        <v>23091.355100000001</v>
      </c>
      <c r="V87" s="838">
        <v>24106.549600000002</v>
      </c>
      <c r="W87" s="838">
        <v>23696.150900000001</v>
      </c>
      <c r="X87" s="838">
        <v>24888.444100000001</v>
      </c>
      <c r="Y87" s="856">
        <v>25295.477040400001</v>
      </c>
      <c r="Z87" s="856">
        <v>26241.583591449962</v>
      </c>
      <c r="AA87" s="856">
        <v>24658.7683</v>
      </c>
      <c r="AB87" s="540"/>
    </row>
    <row r="88" spans="1:28" ht="14.5">
      <c r="A88" s="131"/>
      <c r="B88" s="959" t="s">
        <v>1422</v>
      </c>
      <c r="C88" s="1157">
        <v>58206.310281813006</v>
      </c>
      <c r="D88" s="856">
        <v>58802.534138507122</v>
      </c>
      <c r="E88" s="857">
        <v>57807.949971984453</v>
      </c>
      <c r="F88" s="857">
        <v>61443.591803470066</v>
      </c>
      <c r="G88" s="857">
        <v>66816.373794113373</v>
      </c>
      <c r="H88" s="857">
        <v>69641.763171331011</v>
      </c>
      <c r="I88" s="857">
        <v>66689.832093167919</v>
      </c>
      <c r="J88" s="857">
        <v>72360.884792658457</v>
      </c>
      <c r="K88" s="857">
        <v>70580.16497799565</v>
      </c>
      <c r="L88" s="857">
        <v>73038.197676201904</v>
      </c>
      <c r="M88" s="857">
        <v>75349.69321915289</v>
      </c>
      <c r="N88" s="838">
        <v>78849.180500000002</v>
      </c>
      <c r="O88" s="838">
        <v>84921.587999999989</v>
      </c>
      <c r="P88" s="838">
        <v>88003.809000000008</v>
      </c>
      <c r="Q88" s="838">
        <v>88563.097000000009</v>
      </c>
      <c r="R88" s="838">
        <v>76895.259999999995</v>
      </c>
      <c r="S88" s="838">
        <v>85148.1777</v>
      </c>
      <c r="T88" s="838">
        <v>90634.398000000001</v>
      </c>
      <c r="U88" s="838">
        <v>85641.4715</v>
      </c>
      <c r="V88" s="838">
        <v>85529.847999999998</v>
      </c>
      <c r="W88" s="838">
        <v>87344.583500000008</v>
      </c>
      <c r="X88" s="838">
        <v>91509.982900000003</v>
      </c>
      <c r="Y88" s="856">
        <v>91662.306088679848</v>
      </c>
      <c r="Z88" s="856">
        <v>89096.060154590028</v>
      </c>
      <c r="AA88" s="856">
        <v>95380.8989</v>
      </c>
      <c r="AB88" s="540"/>
    </row>
    <row r="89" spans="1:28">
      <c r="A89" s="131"/>
      <c r="B89" s="957" t="s">
        <v>1423</v>
      </c>
      <c r="C89" s="1157">
        <v>1072917.8829999999</v>
      </c>
      <c r="D89" s="857">
        <v>1057345.8930000002</v>
      </c>
      <c r="E89" s="857">
        <v>1089339.49</v>
      </c>
      <c r="F89" s="857">
        <v>991070.56200000003</v>
      </c>
      <c r="G89" s="857">
        <v>945939.65099999995</v>
      </c>
      <c r="H89" s="857">
        <v>961410.85900000005</v>
      </c>
      <c r="I89" s="857">
        <v>889549.60400000005</v>
      </c>
      <c r="J89" s="857">
        <v>875475.22499999998</v>
      </c>
      <c r="K89" s="857">
        <v>901045.42599999998</v>
      </c>
      <c r="L89" s="857">
        <v>955910.95200000005</v>
      </c>
      <c r="M89" s="857">
        <v>940412.73100000003</v>
      </c>
      <c r="N89" s="857">
        <v>939304.14</v>
      </c>
      <c r="O89" s="857">
        <v>861819.57299999997</v>
      </c>
      <c r="P89" s="857">
        <v>906769.21200000006</v>
      </c>
      <c r="Q89" s="857">
        <v>942015.29700000002</v>
      </c>
      <c r="R89" s="857">
        <v>929223.30599999998</v>
      </c>
      <c r="S89" s="857">
        <v>952966.78500000003</v>
      </c>
      <c r="T89" s="857">
        <v>907567.65399999998</v>
      </c>
      <c r="U89" s="857">
        <v>925586.69299999997</v>
      </c>
      <c r="V89" s="857">
        <v>937710.12399999995</v>
      </c>
      <c r="W89" s="857">
        <v>921143.59400000004</v>
      </c>
      <c r="X89" s="857">
        <v>900516.51300000004</v>
      </c>
      <c r="Y89" s="856">
        <v>865257.30099999998</v>
      </c>
      <c r="Z89" s="856">
        <v>819348.24100000004</v>
      </c>
      <c r="AA89" s="856">
        <v>860630.321</v>
      </c>
      <c r="AB89" s="540"/>
    </row>
    <row r="90" spans="1:28">
      <c r="A90" s="131"/>
      <c r="B90" s="959" t="s">
        <v>1424</v>
      </c>
      <c r="C90" s="1157">
        <v>1033434.5429999999</v>
      </c>
      <c r="D90" s="857">
        <v>1021023.817</v>
      </c>
      <c r="E90" s="856">
        <v>1040064.232</v>
      </c>
      <c r="F90" s="856">
        <v>938227.60800000001</v>
      </c>
      <c r="G90" s="856">
        <v>888757.68400000001</v>
      </c>
      <c r="H90" s="856">
        <v>902059.93</v>
      </c>
      <c r="I90" s="856">
        <v>829189.32900000003</v>
      </c>
      <c r="J90" s="856">
        <v>818928.41099999996</v>
      </c>
      <c r="K90" s="856">
        <v>845141.68400000001</v>
      </c>
      <c r="L90" s="857">
        <v>904248.99800000002</v>
      </c>
      <c r="M90" s="857">
        <v>889274.22400000005</v>
      </c>
      <c r="N90" s="856">
        <v>889374.12</v>
      </c>
      <c r="O90" s="856">
        <v>812685.95299999998</v>
      </c>
      <c r="P90" s="856">
        <v>851267.076</v>
      </c>
      <c r="Q90" s="856">
        <v>892027.93700000003</v>
      </c>
      <c r="R90" s="856">
        <v>884549.72699999996</v>
      </c>
      <c r="S90" s="856">
        <v>905456.64000000001</v>
      </c>
      <c r="T90" s="856">
        <v>859103.07499999995</v>
      </c>
      <c r="U90" s="856">
        <v>875756.43900000001</v>
      </c>
      <c r="V90" s="856">
        <v>888858.80799999996</v>
      </c>
      <c r="W90" s="856">
        <v>869102.54</v>
      </c>
      <c r="X90" s="856">
        <v>854088.17299999995</v>
      </c>
      <c r="Y90" s="856">
        <v>818022.91899999999</v>
      </c>
      <c r="Z90" s="856">
        <v>770418.14199999999</v>
      </c>
      <c r="AA90" s="856">
        <v>814389.79799999995</v>
      </c>
      <c r="AB90" s="540"/>
    </row>
    <row r="91" spans="1:28">
      <c r="A91" s="131"/>
      <c r="B91" s="960" t="s">
        <v>866</v>
      </c>
      <c r="C91" s="1157">
        <v>992449.8</v>
      </c>
      <c r="D91" s="857">
        <v>978010.2</v>
      </c>
      <c r="E91" s="856">
        <v>1000864.8</v>
      </c>
      <c r="F91" s="856">
        <v>899956.8</v>
      </c>
      <c r="G91" s="856">
        <v>854526.6</v>
      </c>
      <c r="H91" s="856">
        <v>869815.8</v>
      </c>
      <c r="I91" s="856">
        <v>802200.6</v>
      </c>
      <c r="J91" s="856">
        <v>793954.8</v>
      </c>
      <c r="K91" s="856">
        <v>821185.2</v>
      </c>
      <c r="L91" s="857">
        <v>880133.2</v>
      </c>
      <c r="M91" s="857">
        <v>863576.6</v>
      </c>
      <c r="N91" s="856">
        <v>863618.12100000004</v>
      </c>
      <c r="O91" s="856">
        <v>790016.71699999995</v>
      </c>
      <c r="P91" s="856">
        <v>828753.4</v>
      </c>
      <c r="Q91" s="856">
        <v>872333.02599999995</v>
      </c>
      <c r="R91" s="856">
        <v>870185.53</v>
      </c>
      <c r="S91" s="856">
        <v>891280.32499999995</v>
      </c>
      <c r="T91" s="856">
        <v>847420.9</v>
      </c>
      <c r="U91" s="856">
        <v>865051</v>
      </c>
      <c r="V91" s="856">
        <v>879509.66</v>
      </c>
      <c r="W91" s="856">
        <v>860435.73300000001</v>
      </c>
      <c r="X91" s="856">
        <v>847573.21699999995</v>
      </c>
      <c r="Y91" s="856">
        <v>813660.67</v>
      </c>
      <c r="Z91" s="856">
        <v>767400.29099999997</v>
      </c>
      <c r="AA91" s="856">
        <v>812183.7</v>
      </c>
      <c r="AB91" s="540"/>
    </row>
    <row r="92" spans="1:28">
      <c r="A92" s="131"/>
      <c r="B92" s="959" t="s">
        <v>867</v>
      </c>
      <c r="C92" s="1156">
        <v>20857.562000000002</v>
      </c>
      <c r="D92" s="838">
        <v>19044.052</v>
      </c>
      <c r="E92" s="838">
        <v>17687.666000000001</v>
      </c>
      <c r="F92" s="838">
        <v>17171.153999999999</v>
      </c>
      <c r="G92" s="838">
        <v>17346.131000000001</v>
      </c>
      <c r="H92" s="838">
        <v>18488.673999999999</v>
      </c>
      <c r="I92" s="838">
        <v>18082.884999999998</v>
      </c>
      <c r="J92" s="838">
        <v>17090.024000000001</v>
      </c>
      <c r="K92" s="838">
        <v>17333.188999999998</v>
      </c>
      <c r="L92" s="838">
        <v>16854.023000000001</v>
      </c>
      <c r="M92" s="838">
        <v>19057.826000000001</v>
      </c>
      <c r="N92" s="838">
        <v>18207.855</v>
      </c>
      <c r="O92" s="838">
        <v>19066.878000000001</v>
      </c>
      <c r="P92" s="838">
        <v>19200.197</v>
      </c>
      <c r="Q92" s="838">
        <v>20000.543000000001</v>
      </c>
      <c r="R92" s="838">
        <v>16650.252</v>
      </c>
      <c r="S92" s="838">
        <v>17313.481</v>
      </c>
      <c r="T92" s="838">
        <v>18691.71</v>
      </c>
      <c r="U92" s="838">
        <v>17768.620999999999</v>
      </c>
      <c r="V92" s="838">
        <v>18002.796999999999</v>
      </c>
      <c r="W92" s="838">
        <v>17888.198</v>
      </c>
      <c r="X92" s="838">
        <v>15552.699000000001</v>
      </c>
      <c r="Y92" s="856">
        <v>17089.062000000002</v>
      </c>
      <c r="Z92" s="856">
        <v>17978.221000000001</v>
      </c>
      <c r="AA92" s="856">
        <v>17577.207999999999</v>
      </c>
      <c r="AB92" s="540"/>
    </row>
    <row r="93" spans="1:28" s="954" customFormat="1">
      <c r="A93" s="956"/>
      <c r="B93" s="959" t="s">
        <v>1425</v>
      </c>
      <c r="C93" s="1156">
        <v>18625.777999999998</v>
      </c>
      <c r="D93" s="838">
        <v>17278.024000000001</v>
      </c>
      <c r="E93" s="838">
        <v>17440.921999999999</v>
      </c>
      <c r="F93" s="838">
        <v>17733.648000000001</v>
      </c>
      <c r="G93" s="838">
        <v>18175.399000000001</v>
      </c>
      <c r="H93" s="838">
        <v>18188.096000000001</v>
      </c>
      <c r="I93" s="838">
        <v>18321.081999999999</v>
      </c>
      <c r="J93" s="838">
        <v>18609.386999999999</v>
      </c>
      <c r="K93" s="838">
        <v>16564.454000000002</v>
      </c>
      <c r="L93" s="838">
        <v>15328.692999999999</v>
      </c>
      <c r="M93" s="838">
        <v>17215.245999999999</v>
      </c>
      <c r="N93" s="838">
        <v>17848.828000000001</v>
      </c>
      <c r="O93" s="838">
        <v>16927.304</v>
      </c>
      <c r="P93" s="838">
        <v>22241.940999999999</v>
      </c>
      <c r="Q93" s="838">
        <v>17311.816999999999</v>
      </c>
      <c r="R93" s="838">
        <v>15464.052</v>
      </c>
      <c r="S93" s="838">
        <v>15926.841</v>
      </c>
      <c r="T93" s="838">
        <v>14973.367</v>
      </c>
      <c r="U93" s="838">
        <v>16597.964</v>
      </c>
      <c r="V93" s="838">
        <v>15069.485000000001</v>
      </c>
      <c r="W93" s="838">
        <v>16459.541000000001</v>
      </c>
      <c r="X93" s="838">
        <v>14404.532999999999</v>
      </c>
      <c r="Y93" s="856">
        <v>14142.655000000001</v>
      </c>
      <c r="Z93" s="856">
        <v>14512.84</v>
      </c>
      <c r="AA93" s="856">
        <v>11548.785</v>
      </c>
      <c r="AB93" s="958"/>
    </row>
    <row r="94" spans="1:28" s="954" customFormat="1">
      <c r="A94" s="956"/>
      <c r="B94" s="959" t="s">
        <v>868</v>
      </c>
      <c r="C94" s="1156" t="s">
        <v>356</v>
      </c>
      <c r="D94" s="838" t="s">
        <v>356</v>
      </c>
      <c r="E94" s="838">
        <v>14146.67</v>
      </c>
      <c r="F94" s="838">
        <v>17938.151999999998</v>
      </c>
      <c r="G94" s="838">
        <v>21660.437000000002</v>
      </c>
      <c r="H94" s="838">
        <v>22674.159</v>
      </c>
      <c r="I94" s="838">
        <v>23956.308000000001</v>
      </c>
      <c r="J94" s="838">
        <v>20847.402999999998</v>
      </c>
      <c r="K94" s="838">
        <v>22006.098999999998</v>
      </c>
      <c r="L94" s="838">
        <v>19479.238000000001</v>
      </c>
      <c r="M94" s="838">
        <v>14865.434999999999</v>
      </c>
      <c r="N94" s="838">
        <v>13873.337</v>
      </c>
      <c r="O94" s="838">
        <v>13139.438</v>
      </c>
      <c r="P94" s="838">
        <v>14059.998</v>
      </c>
      <c r="Q94" s="838">
        <v>12675</v>
      </c>
      <c r="R94" s="838">
        <v>12559.275</v>
      </c>
      <c r="S94" s="838">
        <v>14269.823</v>
      </c>
      <c r="T94" s="838">
        <v>14799.502</v>
      </c>
      <c r="U94" s="838">
        <v>15463.669</v>
      </c>
      <c r="V94" s="838">
        <v>15779.034</v>
      </c>
      <c r="W94" s="838">
        <v>17693.314999999999</v>
      </c>
      <c r="X94" s="838">
        <v>16471.108</v>
      </c>
      <c r="Y94" s="856">
        <v>16002.665000000001</v>
      </c>
      <c r="Z94" s="856">
        <v>16439.038</v>
      </c>
      <c r="AA94" s="856">
        <v>17114.53</v>
      </c>
      <c r="AB94" s="958"/>
    </row>
    <row r="95" spans="1:28">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8" s="154" customFormat="1" ht="20.149999999999999" customHeight="1">
      <c r="A96" s="560"/>
      <c r="C96" s="1279" t="s">
        <v>1426</v>
      </c>
      <c r="D96" s="1279"/>
      <c r="E96" s="1279"/>
      <c r="F96" s="1279"/>
      <c r="G96" s="1279"/>
      <c r="H96" s="1279"/>
    </row>
    <row r="97" spans="1:8" s="154" customFormat="1" ht="29.15" customHeight="1">
      <c r="A97" s="560"/>
      <c r="C97" s="1413" t="s">
        <v>1427</v>
      </c>
      <c r="D97" s="1413"/>
      <c r="E97" s="1413"/>
      <c r="F97" s="1413"/>
      <c r="G97" s="1413"/>
      <c r="H97" s="1413"/>
    </row>
    <row r="98" spans="1:8" s="154" customFormat="1" ht="15" customHeight="1">
      <c r="A98" s="560"/>
      <c r="C98" s="1279" t="s">
        <v>1428</v>
      </c>
      <c r="D98" s="1279"/>
      <c r="E98" s="1279"/>
      <c r="F98" s="1279"/>
      <c r="G98" s="1279"/>
      <c r="H98" s="1279"/>
    </row>
    <row r="99" spans="1:8" s="154" customFormat="1" ht="15" customHeight="1">
      <c r="A99" s="560"/>
      <c r="C99" s="1279" t="s">
        <v>1429</v>
      </c>
      <c r="D99" s="1279"/>
      <c r="E99" s="1279"/>
      <c r="F99" s="1279"/>
      <c r="G99" s="1279"/>
      <c r="H99" s="1279"/>
    </row>
    <row r="100" spans="1:8" ht="15" customHeight="1">
      <c r="C100" s="64" t="s">
        <v>1430</v>
      </c>
      <c r="D100" s="1010"/>
      <c r="E100" s="1010"/>
      <c r="F100" s="1010"/>
      <c r="G100" s="1010"/>
      <c r="H100" s="1010"/>
    </row>
    <row r="101" spans="1:8" ht="15" customHeight="1">
      <c r="C101" s="1010" t="s">
        <v>1431</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Nordrhein-Westfalen</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0">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53125" defaultRowHeight="12.5"/>
  <cols>
    <col min="1" max="1" width="4.54296875" style="376" customWidth="1"/>
    <col min="2" max="2" width="45" style="376" customWidth="1"/>
    <col min="3" max="27" width="13.453125" style="376" customWidth="1"/>
    <col min="28" max="16384" width="11.453125" style="376"/>
  </cols>
  <sheetData>
    <row r="1" spans="1:32" ht="13">
      <c r="A1" s="1414" t="s">
        <v>322</v>
      </c>
      <c r="B1" s="1415"/>
    </row>
    <row r="3" spans="1:32" ht="12.75" customHeight="1">
      <c r="A3" s="1416" t="s">
        <v>894</v>
      </c>
      <c r="B3" s="1416"/>
      <c r="C3" s="407" t="s">
        <v>1232</v>
      </c>
      <c r="D3" s="407"/>
      <c r="E3" s="407"/>
      <c r="F3" s="407"/>
      <c r="G3" s="407"/>
      <c r="H3" s="407"/>
      <c r="I3" s="407"/>
      <c r="J3" s="407"/>
      <c r="K3" s="407"/>
    </row>
    <row r="4" spans="1:32" ht="12.75" customHeight="1">
      <c r="A4" s="377"/>
      <c r="B4" s="535"/>
      <c r="C4" s="377"/>
      <c r="D4" s="377"/>
      <c r="E4" s="377"/>
      <c r="F4" s="377"/>
      <c r="G4" s="377"/>
      <c r="H4" s="377"/>
      <c r="I4" s="377"/>
      <c r="J4" s="377"/>
      <c r="K4" s="377"/>
    </row>
    <row r="5" spans="1:32" ht="14.5">
      <c r="A5" s="536"/>
      <c r="B5" s="970"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ht="13">
      <c r="A7" s="399"/>
      <c r="B7" s="499"/>
      <c r="C7" s="1283" t="s">
        <v>434</v>
      </c>
      <c r="D7" s="1283"/>
      <c r="E7" s="1283"/>
      <c r="F7" s="1283"/>
      <c r="G7" s="1283"/>
      <c r="H7" s="1283"/>
      <c r="I7" s="1283" t="s">
        <v>434</v>
      </c>
      <c r="J7" s="1283"/>
      <c r="K7" s="1283"/>
      <c r="L7" s="1283"/>
      <c r="M7" s="1283"/>
      <c r="N7" s="1283"/>
      <c r="O7" s="1283" t="s">
        <v>434</v>
      </c>
      <c r="P7" s="1283"/>
      <c r="Q7" s="1283"/>
      <c r="R7" s="1283"/>
      <c r="S7" s="1283"/>
      <c r="T7" s="1283"/>
      <c r="U7" s="1283" t="s">
        <v>434</v>
      </c>
      <c r="V7" s="1283"/>
      <c r="W7" s="1283"/>
      <c r="X7" s="1283"/>
      <c r="Y7" s="1283"/>
      <c r="Z7" s="1283"/>
      <c r="AA7" s="1283" t="s">
        <v>434</v>
      </c>
      <c r="AB7" s="1283"/>
      <c r="AC7" s="1283"/>
      <c r="AD7" s="1283"/>
      <c r="AE7" s="1283"/>
      <c r="AF7" s="1283"/>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1013" t="s">
        <v>827</v>
      </c>
      <c r="C9" s="1156">
        <v>58553.970999999998</v>
      </c>
      <c r="D9" s="838">
        <v>57564.177000000003</v>
      </c>
      <c r="E9" s="838">
        <v>55148.773000000001</v>
      </c>
      <c r="F9" s="838">
        <v>55574.169000000002</v>
      </c>
      <c r="G9" s="838">
        <v>56073.881000000001</v>
      </c>
      <c r="H9" s="838">
        <v>61496.767999999996</v>
      </c>
      <c r="I9" s="838">
        <v>63356.421999999999</v>
      </c>
      <c r="J9" s="838">
        <v>56972.154000000002</v>
      </c>
      <c r="K9" s="838">
        <v>55098.408000000003</v>
      </c>
      <c r="L9" s="838">
        <v>53341.163999999997</v>
      </c>
      <c r="M9" s="838">
        <v>52411.688000000002</v>
      </c>
      <c r="N9" s="838">
        <v>52830.864999999998</v>
      </c>
      <c r="O9" s="838">
        <v>58122.858999999997</v>
      </c>
      <c r="P9" s="838">
        <v>55589.932000000001</v>
      </c>
      <c r="Q9" s="838">
        <v>54102.432999999997</v>
      </c>
      <c r="R9" s="838">
        <v>51940.858999999997</v>
      </c>
      <c r="S9" s="838">
        <v>54025.167999999998</v>
      </c>
      <c r="T9" s="838">
        <v>56750.868000000002</v>
      </c>
      <c r="U9" s="838">
        <v>53556.817000000003</v>
      </c>
      <c r="V9" s="838">
        <v>54087.642</v>
      </c>
      <c r="W9" s="838">
        <v>55886.57</v>
      </c>
      <c r="X9" s="838">
        <v>52458.875</v>
      </c>
      <c r="Y9" s="856">
        <v>53706.302000000003</v>
      </c>
      <c r="Z9" s="856">
        <v>56550.082000000002</v>
      </c>
      <c r="AA9" s="856">
        <v>57152.370750000002</v>
      </c>
      <c r="AB9" s="540"/>
    </row>
    <row r="10" spans="1:32">
      <c r="A10" s="131"/>
      <c r="B10" s="1015" t="s">
        <v>1394</v>
      </c>
      <c r="C10" s="1156">
        <v>49686.978999999999</v>
      </c>
      <c r="D10" s="838">
        <v>48352.218000000001</v>
      </c>
      <c r="E10" s="838">
        <v>46036.9</v>
      </c>
      <c r="F10" s="838">
        <v>46693.010999999999</v>
      </c>
      <c r="G10" s="838">
        <v>46746.569000000003</v>
      </c>
      <c r="H10" s="838">
        <v>52147.800999999999</v>
      </c>
      <c r="I10" s="838">
        <v>53718.343999999997</v>
      </c>
      <c r="J10" s="838">
        <v>48549.898999999998</v>
      </c>
      <c r="K10" s="838">
        <v>46064.224000000002</v>
      </c>
      <c r="L10" s="838">
        <v>45039.275999999998</v>
      </c>
      <c r="M10" s="838">
        <v>42317.731</v>
      </c>
      <c r="N10" s="838">
        <v>43227.826999999997</v>
      </c>
      <c r="O10" s="838">
        <v>48230.063000000002</v>
      </c>
      <c r="P10" s="838">
        <v>45434.396999999997</v>
      </c>
      <c r="Q10" s="838">
        <v>44108.497000000003</v>
      </c>
      <c r="R10" s="838">
        <v>41764.633000000002</v>
      </c>
      <c r="S10" s="838">
        <v>43196.211000000003</v>
      </c>
      <c r="T10" s="838">
        <v>46639.961000000003</v>
      </c>
      <c r="U10" s="838">
        <v>43248.451999999997</v>
      </c>
      <c r="V10" s="838">
        <v>43731.235000000001</v>
      </c>
      <c r="W10" s="838">
        <v>44962.69</v>
      </c>
      <c r="X10" s="838">
        <v>42801.904000000002</v>
      </c>
      <c r="Y10" s="856">
        <v>43842.785000000003</v>
      </c>
      <c r="Z10" s="856">
        <v>46088.544000000002</v>
      </c>
      <c r="AA10" s="856">
        <v>47262.131999999998</v>
      </c>
      <c r="AB10" s="540"/>
    </row>
    <row r="11" spans="1:32">
      <c r="A11" s="131"/>
      <c r="B11" s="1016" t="s">
        <v>1395</v>
      </c>
      <c r="C11" s="1156">
        <v>121.43899999999999</v>
      </c>
      <c r="D11" s="838">
        <v>143.54</v>
      </c>
      <c r="E11" s="838">
        <v>163.41</v>
      </c>
      <c r="F11" s="838">
        <v>149.036</v>
      </c>
      <c r="G11" s="838">
        <v>122.01300000000001</v>
      </c>
      <c r="H11" s="838">
        <v>94.52</v>
      </c>
      <c r="I11" s="838">
        <v>78.477000000000004</v>
      </c>
      <c r="J11" s="838">
        <v>67.405000000000001</v>
      </c>
      <c r="K11" s="838">
        <v>62.514000000000003</v>
      </c>
      <c r="L11" s="838">
        <v>54.869</v>
      </c>
      <c r="M11" s="838">
        <v>50.582000000000001</v>
      </c>
      <c r="N11" s="838">
        <v>46.393000000000001</v>
      </c>
      <c r="O11" s="838">
        <v>41.357999999999997</v>
      </c>
      <c r="P11" s="838">
        <v>38.396999999999998</v>
      </c>
      <c r="Q11" s="838">
        <v>45.722000000000001</v>
      </c>
      <c r="R11" s="838">
        <v>94.917000000000002</v>
      </c>
      <c r="S11" s="838">
        <v>104.03700000000001</v>
      </c>
      <c r="T11" s="838">
        <v>171.822</v>
      </c>
      <c r="U11" s="838">
        <v>213.596</v>
      </c>
      <c r="V11" s="838">
        <v>211.45599999999999</v>
      </c>
      <c r="W11" s="838">
        <v>194.815</v>
      </c>
      <c r="X11" s="838">
        <v>204.46700000000001</v>
      </c>
      <c r="Y11" s="856">
        <v>189.411</v>
      </c>
      <c r="Z11" s="856">
        <v>127.824</v>
      </c>
      <c r="AA11" s="856">
        <v>150.047</v>
      </c>
      <c r="AB11" s="540"/>
    </row>
    <row r="12" spans="1:32">
      <c r="A12" s="131"/>
      <c r="B12" s="1017" t="s">
        <v>828</v>
      </c>
      <c r="C12" s="1156">
        <v>0</v>
      </c>
      <c r="D12" s="838">
        <v>0</v>
      </c>
      <c r="E12" s="838">
        <v>0</v>
      </c>
      <c r="F12" s="838">
        <v>0</v>
      </c>
      <c r="G12" s="838">
        <v>0</v>
      </c>
      <c r="H12" s="838">
        <v>0</v>
      </c>
      <c r="I12" s="838">
        <v>0</v>
      </c>
      <c r="J12" s="838">
        <v>0</v>
      </c>
      <c r="K12" s="838">
        <v>0</v>
      </c>
      <c r="L12" s="838">
        <v>0</v>
      </c>
      <c r="M12" s="838">
        <v>0</v>
      </c>
      <c r="N12" s="838">
        <v>0</v>
      </c>
      <c r="O12" s="838">
        <v>0</v>
      </c>
      <c r="P12" s="838">
        <v>0</v>
      </c>
      <c r="Q12" s="838">
        <v>0</v>
      </c>
      <c r="R12" s="838">
        <v>0</v>
      </c>
      <c r="S12" s="838">
        <v>0</v>
      </c>
      <c r="T12" s="838">
        <v>0</v>
      </c>
      <c r="U12" s="838">
        <v>0</v>
      </c>
      <c r="V12" s="838">
        <v>0</v>
      </c>
      <c r="W12" s="838">
        <v>0</v>
      </c>
      <c r="X12" s="838">
        <v>0</v>
      </c>
      <c r="Y12" s="856">
        <v>0</v>
      </c>
      <c r="Z12" s="856">
        <v>0</v>
      </c>
      <c r="AA12" s="856">
        <v>0</v>
      </c>
      <c r="AB12" s="540"/>
    </row>
    <row r="13" spans="1:32">
      <c r="A13" s="131"/>
      <c r="B13" s="1017" t="s">
        <v>829</v>
      </c>
      <c r="C13" s="1156">
        <v>0</v>
      </c>
      <c r="D13" s="838">
        <v>0</v>
      </c>
      <c r="E13" s="838">
        <v>0</v>
      </c>
      <c r="F13" s="838">
        <v>0</v>
      </c>
      <c r="G13" s="838">
        <v>0</v>
      </c>
      <c r="H13" s="838">
        <v>0</v>
      </c>
      <c r="I13" s="838">
        <v>0</v>
      </c>
      <c r="J13" s="838">
        <v>0</v>
      </c>
      <c r="K13" s="838">
        <v>0</v>
      </c>
      <c r="L13" s="838">
        <v>0</v>
      </c>
      <c r="M13" s="838">
        <v>0</v>
      </c>
      <c r="N13" s="838">
        <v>0</v>
      </c>
      <c r="O13" s="838">
        <v>0</v>
      </c>
      <c r="P13" s="838">
        <v>0</v>
      </c>
      <c r="Q13" s="838">
        <v>0</v>
      </c>
      <c r="R13" s="838">
        <v>0</v>
      </c>
      <c r="S13" s="838">
        <v>0</v>
      </c>
      <c r="T13" s="838">
        <v>0</v>
      </c>
      <c r="U13" s="838">
        <v>0</v>
      </c>
      <c r="V13" s="838">
        <v>0</v>
      </c>
      <c r="W13" s="838">
        <v>0</v>
      </c>
      <c r="X13" s="838">
        <v>0</v>
      </c>
      <c r="Y13" s="856">
        <v>0</v>
      </c>
      <c r="Z13" s="856">
        <v>0</v>
      </c>
      <c r="AA13" s="856">
        <v>0</v>
      </c>
      <c r="AB13" s="540"/>
    </row>
    <row r="14" spans="1:32">
      <c r="A14" s="131"/>
      <c r="B14" s="1017" t="s">
        <v>830</v>
      </c>
      <c r="C14" s="1156">
        <v>120.43899999999999</v>
      </c>
      <c r="D14" s="838">
        <v>142.803</v>
      </c>
      <c r="E14" s="838">
        <v>162.351</v>
      </c>
      <c r="F14" s="838">
        <v>145.32499999999999</v>
      </c>
      <c r="G14" s="838">
        <v>119.127</v>
      </c>
      <c r="H14" s="838">
        <v>92.102999999999994</v>
      </c>
      <c r="I14" s="838">
        <v>76.671000000000006</v>
      </c>
      <c r="J14" s="838">
        <v>65.760999999999996</v>
      </c>
      <c r="K14" s="838">
        <v>61.741</v>
      </c>
      <c r="L14" s="838">
        <v>54.220999999999997</v>
      </c>
      <c r="M14" s="838">
        <v>50.029000000000003</v>
      </c>
      <c r="N14" s="838">
        <v>45.889000000000003</v>
      </c>
      <c r="O14" s="838">
        <v>40.877000000000002</v>
      </c>
      <c r="P14" s="838">
        <v>37.984999999999999</v>
      </c>
      <c r="Q14" s="838">
        <v>44.79</v>
      </c>
      <c r="R14" s="838">
        <v>93.643000000000001</v>
      </c>
      <c r="S14" s="838">
        <v>102.744</v>
      </c>
      <c r="T14" s="838">
        <v>170.01900000000001</v>
      </c>
      <c r="U14" s="838">
        <v>211.59399999999999</v>
      </c>
      <c r="V14" s="838">
        <v>209.54499999999999</v>
      </c>
      <c r="W14" s="838">
        <v>192.49700000000001</v>
      </c>
      <c r="X14" s="838">
        <v>202.34399999999999</v>
      </c>
      <c r="Y14" s="856">
        <v>187.494</v>
      </c>
      <c r="Z14" s="856">
        <v>126.63500000000001</v>
      </c>
      <c r="AA14" s="856">
        <v>148.483</v>
      </c>
      <c r="AB14" s="540"/>
    </row>
    <row r="15" spans="1:32">
      <c r="A15" s="131"/>
      <c r="B15" s="1017" t="s">
        <v>831</v>
      </c>
      <c r="C15" s="1156">
        <v>1</v>
      </c>
      <c r="D15" s="838">
        <v>0.73699999999999999</v>
      </c>
      <c r="E15" s="838">
        <v>1.0589999999999999</v>
      </c>
      <c r="F15" s="838">
        <v>3.7109999999999999</v>
      </c>
      <c r="G15" s="838">
        <v>2.8860000000000001</v>
      </c>
      <c r="H15" s="838">
        <v>2.4169999999999998</v>
      </c>
      <c r="I15" s="838">
        <v>1.806</v>
      </c>
      <c r="J15" s="838">
        <v>1.6439999999999999</v>
      </c>
      <c r="K15" s="838">
        <v>0.77300000000000002</v>
      </c>
      <c r="L15" s="838">
        <v>0.64800000000000002</v>
      </c>
      <c r="M15" s="838">
        <v>0.55300000000000005</v>
      </c>
      <c r="N15" s="838">
        <v>0.504</v>
      </c>
      <c r="O15" s="838">
        <v>0.48099999999999998</v>
      </c>
      <c r="P15" s="838">
        <v>0.41199999999999998</v>
      </c>
      <c r="Q15" s="838">
        <v>0.93200000000000005</v>
      </c>
      <c r="R15" s="838">
        <v>1.274</v>
      </c>
      <c r="S15" s="838">
        <v>1.2929999999999999</v>
      </c>
      <c r="T15" s="838">
        <v>1.8029999999999999</v>
      </c>
      <c r="U15" s="838">
        <v>2.0019999999999998</v>
      </c>
      <c r="V15" s="838">
        <v>1.911</v>
      </c>
      <c r="W15" s="838">
        <v>2.3180000000000001</v>
      </c>
      <c r="X15" s="838">
        <v>2.1230000000000002</v>
      </c>
      <c r="Y15" s="856">
        <v>1.917</v>
      </c>
      <c r="Z15" s="856">
        <v>1.1890000000000001</v>
      </c>
      <c r="AA15" s="856">
        <v>1.5640000000000001</v>
      </c>
      <c r="AB15" s="540"/>
    </row>
    <row r="16" spans="1:32">
      <c r="A16" s="131"/>
      <c r="B16" s="1018" t="s">
        <v>832</v>
      </c>
      <c r="C16" s="1156">
        <v>0</v>
      </c>
      <c r="D16" s="838">
        <v>0</v>
      </c>
      <c r="E16" s="838">
        <v>0</v>
      </c>
      <c r="F16" s="838">
        <v>0</v>
      </c>
      <c r="G16" s="838">
        <v>0</v>
      </c>
      <c r="H16" s="838">
        <v>0</v>
      </c>
      <c r="I16" s="838">
        <v>0</v>
      </c>
      <c r="J16" s="838">
        <v>0</v>
      </c>
      <c r="K16" s="838">
        <v>0</v>
      </c>
      <c r="L16" s="838">
        <v>0</v>
      </c>
      <c r="M16" s="838">
        <v>0</v>
      </c>
      <c r="N16" s="838">
        <v>0</v>
      </c>
      <c r="O16" s="838">
        <v>0</v>
      </c>
      <c r="P16" s="838">
        <v>0</v>
      </c>
      <c r="Q16" s="838">
        <v>0</v>
      </c>
      <c r="R16" s="838">
        <v>0</v>
      </c>
      <c r="S16" s="838">
        <v>0</v>
      </c>
      <c r="T16" s="838">
        <v>0</v>
      </c>
      <c r="U16" s="838">
        <v>0</v>
      </c>
      <c r="V16" s="838">
        <v>0</v>
      </c>
      <c r="W16" s="838">
        <v>0</v>
      </c>
      <c r="X16" s="838">
        <v>0</v>
      </c>
      <c r="Y16" s="856">
        <v>0</v>
      </c>
      <c r="Z16" s="856">
        <v>0</v>
      </c>
      <c r="AA16" s="856">
        <v>0</v>
      </c>
      <c r="AB16" s="540"/>
    </row>
    <row r="17" spans="1:28">
      <c r="A17" s="131"/>
      <c r="B17" s="1018" t="s">
        <v>833</v>
      </c>
      <c r="C17" s="1156">
        <v>0</v>
      </c>
      <c r="D17" s="838">
        <v>0</v>
      </c>
      <c r="E17" s="838">
        <v>0</v>
      </c>
      <c r="F17" s="838">
        <v>0</v>
      </c>
      <c r="G17" s="838">
        <v>0</v>
      </c>
      <c r="H17" s="838">
        <v>0</v>
      </c>
      <c r="I17" s="838">
        <v>0</v>
      </c>
      <c r="J17" s="838">
        <v>0</v>
      </c>
      <c r="K17" s="838">
        <v>0</v>
      </c>
      <c r="L17" s="838">
        <v>0</v>
      </c>
      <c r="M17" s="838">
        <v>0</v>
      </c>
      <c r="N17" s="838">
        <v>0</v>
      </c>
      <c r="O17" s="838">
        <v>0</v>
      </c>
      <c r="P17" s="838">
        <v>0</v>
      </c>
      <c r="Q17" s="838">
        <v>0</v>
      </c>
      <c r="R17" s="838">
        <v>0</v>
      </c>
      <c r="S17" s="838">
        <v>0</v>
      </c>
      <c r="T17" s="838">
        <v>0</v>
      </c>
      <c r="U17" s="838">
        <v>0</v>
      </c>
      <c r="V17" s="838">
        <v>0</v>
      </c>
      <c r="W17" s="838">
        <v>0</v>
      </c>
      <c r="X17" s="838">
        <v>0</v>
      </c>
      <c r="Y17" s="856">
        <v>0</v>
      </c>
      <c r="Z17" s="856">
        <v>0</v>
      </c>
      <c r="AA17" s="856">
        <v>0</v>
      </c>
      <c r="AB17" s="540"/>
    </row>
    <row r="18" spans="1:28">
      <c r="A18" s="131"/>
      <c r="B18" s="1018" t="s">
        <v>834</v>
      </c>
      <c r="C18" s="1156">
        <v>1</v>
      </c>
      <c r="D18" s="838">
        <v>0.73699999999999999</v>
      </c>
      <c r="E18" s="838">
        <v>1.0589999999999999</v>
      </c>
      <c r="F18" s="838">
        <v>3.7109999999999999</v>
      </c>
      <c r="G18" s="838">
        <v>2.8860000000000001</v>
      </c>
      <c r="H18" s="838">
        <v>2.4169999999999998</v>
      </c>
      <c r="I18" s="838">
        <v>1.806</v>
      </c>
      <c r="J18" s="838">
        <v>1.6439999999999999</v>
      </c>
      <c r="K18" s="838">
        <v>0.77300000000000002</v>
      </c>
      <c r="L18" s="838">
        <v>0.64800000000000002</v>
      </c>
      <c r="M18" s="838">
        <v>0.55300000000000005</v>
      </c>
      <c r="N18" s="838">
        <v>0.504</v>
      </c>
      <c r="O18" s="838">
        <v>0.48099999999999998</v>
      </c>
      <c r="P18" s="838">
        <v>0.41199999999999998</v>
      </c>
      <c r="Q18" s="838">
        <v>0.93200000000000005</v>
      </c>
      <c r="R18" s="838">
        <v>1.274</v>
      </c>
      <c r="S18" s="838">
        <v>1.2929999999999999</v>
      </c>
      <c r="T18" s="838">
        <v>1.8029999999999999</v>
      </c>
      <c r="U18" s="838">
        <v>2.0019999999999998</v>
      </c>
      <c r="V18" s="838">
        <v>1.911</v>
      </c>
      <c r="W18" s="838">
        <v>2.3180000000000001</v>
      </c>
      <c r="X18" s="838">
        <v>2.1230000000000002</v>
      </c>
      <c r="Y18" s="856">
        <v>1.917</v>
      </c>
      <c r="Z18" s="856">
        <v>1.1890000000000001</v>
      </c>
      <c r="AA18" s="856">
        <v>1.5640000000000001</v>
      </c>
      <c r="AB18" s="540"/>
    </row>
    <row r="19" spans="1:28">
      <c r="A19" s="131"/>
      <c r="B19" s="1017" t="s">
        <v>1396</v>
      </c>
      <c r="C19" s="1156">
        <v>0</v>
      </c>
      <c r="D19" s="838">
        <v>0</v>
      </c>
      <c r="E19" s="838">
        <v>0</v>
      </c>
      <c r="F19" s="838">
        <v>0</v>
      </c>
      <c r="G19" s="838">
        <v>0</v>
      </c>
      <c r="H19" s="838">
        <v>0</v>
      </c>
      <c r="I19" s="838">
        <v>0</v>
      </c>
      <c r="J19" s="838">
        <v>0</v>
      </c>
      <c r="K19" s="838">
        <v>0</v>
      </c>
      <c r="L19" s="838">
        <v>0</v>
      </c>
      <c r="M19" s="838">
        <v>0</v>
      </c>
      <c r="N19" s="838">
        <v>0</v>
      </c>
      <c r="O19" s="838">
        <v>0</v>
      </c>
      <c r="P19" s="838">
        <v>0</v>
      </c>
      <c r="Q19" s="838">
        <v>0</v>
      </c>
      <c r="R19" s="838">
        <v>0</v>
      </c>
      <c r="S19" s="838">
        <v>0</v>
      </c>
      <c r="T19" s="838">
        <v>0</v>
      </c>
      <c r="U19" s="838">
        <v>0</v>
      </c>
      <c r="V19" s="838">
        <v>0</v>
      </c>
      <c r="W19" s="838">
        <v>0</v>
      </c>
      <c r="X19" s="838">
        <v>0</v>
      </c>
      <c r="Y19" s="856">
        <v>0</v>
      </c>
      <c r="Z19" s="856">
        <v>0</v>
      </c>
      <c r="AA19" s="856">
        <v>0</v>
      </c>
      <c r="AB19" s="540"/>
    </row>
    <row r="20" spans="1:28">
      <c r="A20" s="131"/>
      <c r="B20" s="1016" t="s">
        <v>864</v>
      </c>
      <c r="C20" s="1156">
        <v>49565.54</v>
      </c>
      <c r="D20" s="838">
        <v>48208.678</v>
      </c>
      <c r="E20" s="838">
        <v>45873.49</v>
      </c>
      <c r="F20" s="838">
        <v>46543.974999999999</v>
      </c>
      <c r="G20" s="838">
        <v>46624.555999999997</v>
      </c>
      <c r="H20" s="838">
        <v>52053.281000000003</v>
      </c>
      <c r="I20" s="838">
        <v>53639.866999999998</v>
      </c>
      <c r="J20" s="838">
        <v>48482.493999999999</v>
      </c>
      <c r="K20" s="838">
        <v>46001.71</v>
      </c>
      <c r="L20" s="838">
        <v>44984.406999999999</v>
      </c>
      <c r="M20" s="838">
        <v>42267.148999999998</v>
      </c>
      <c r="N20" s="838">
        <v>43181.434000000001</v>
      </c>
      <c r="O20" s="838">
        <v>48188.705000000002</v>
      </c>
      <c r="P20" s="838">
        <v>45396</v>
      </c>
      <c r="Q20" s="838">
        <v>44062.775000000001</v>
      </c>
      <c r="R20" s="838">
        <v>41669.716</v>
      </c>
      <c r="S20" s="838">
        <v>43092.173999999999</v>
      </c>
      <c r="T20" s="838">
        <v>46468.139000000003</v>
      </c>
      <c r="U20" s="838">
        <v>43034.856</v>
      </c>
      <c r="V20" s="838">
        <v>43519.779000000002</v>
      </c>
      <c r="W20" s="838">
        <v>44767.875</v>
      </c>
      <c r="X20" s="838">
        <v>42597.436999999998</v>
      </c>
      <c r="Y20" s="856">
        <v>43653.374000000003</v>
      </c>
      <c r="Z20" s="856">
        <v>45960.72</v>
      </c>
      <c r="AA20" s="856">
        <v>47112.084999999999</v>
      </c>
      <c r="AB20" s="540"/>
    </row>
    <row r="21" spans="1:28">
      <c r="A21" s="131"/>
      <c r="B21" s="1017" t="s">
        <v>835</v>
      </c>
      <c r="C21" s="1156">
        <v>0</v>
      </c>
      <c r="D21" s="838">
        <v>0</v>
      </c>
      <c r="E21" s="838">
        <v>0</v>
      </c>
      <c r="F21" s="838">
        <v>0</v>
      </c>
      <c r="G21" s="838">
        <v>0</v>
      </c>
      <c r="H21" s="838">
        <v>0</v>
      </c>
      <c r="I21" s="838">
        <v>0</v>
      </c>
      <c r="J21" s="838">
        <v>0</v>
      </c>
      <c r="K21" s="838">
        <v>0</v>
      </c>
      <c r="L21" s="838">
        <v>0</v>
      </c>
      <c r="M21" s="838">
        <v>0</v>
      </c>
      <c r="N21" s="838">
        <v>0</v>
      </c>
      <c r="O21" s="838">
        <v>0</v>
      </c>
      <c r="P21" s="838">
        <v>0</v>
      </c>
      <c r="Q21" s="838">
        <v>0</v>
      </c>
      <c r="R21" s="838">
        <v>0</v>
      </c>
      <c r="S21" s="838">
        <v>0</v>
      </c>
      <c r="T21" s="838">
        <v>0</v>
      </c>
      <c r="U21" s="838">
        <v>0</v>
      </c>
      <c r="V21" s="838">
        <v>0</v>
      </c>
      <c r="W21" s="838">
        <v>0</v>
      </c>
      <c r="X21" s="838">
        <v>0</v>
      </c>
      <c r="Y21" s="856">
        <v>0</v>
      </c>
      <c r="Z21" s="856">
        <v>0</v>
      </c>
      <c r="AA21" s="856">
        <v>0</v>
      </c>
      <c r="AB21" s="540"/>
    </row>
    <row r="22" spans="1:28">
      <c r="A22" s="131"/>
      <c r="B22" s="1017" t="s">
        <v>1397</v>
      </c>
      <c r="C22" s="1156">
        <v>49565.54</v>
      </c>
      <c r="D22" s="838">
        <v>48208.678</v>
      </c>
      <c r="E22" s="838">
        <v>45873.49</v>
      </c>
      <c r="F22" s="838">
        <v>46543.974999999999</v>
      </c>
      <c r="G22" s="838">
        <v>46624.555999999997</v>
      </c>
      <c r="H22" s="838">
        <v>52053.281000000003</v>
      </c>
      <c r="I22" s="838">
        <v>53639.866999999998</v>
      </c>
      <c r="J22" s="838">
        <v>48482.493999999999</v>
      </c>
      <c r="K22" s="838">
        <v>46001.71</v>
      </c>
      <c r="L22" s="838">
        <v>44984.406999999999</v>
      </c>
      <c r="M22" s="838">
        <v>42267.148999999998</v>
      </c>
      <c r="N22" s="838">
        <v>43181.434000000001</v>
      </c>
      <c r="O22" s="838">
        <v>48188.705000000002</v>
      </c>
      <c r="P22" s="838">
        <v>45396</v>
      </c>
      <c r="Q22" s="838">
        <v>44062.775000000001</v>
      </c>
      <c r="R22" s="838">
        <v>41669.716</v>
      </c>
      <c r="S22" s="838">
        <v>43092.173999999999</v>
      </c>
      <c r="T22" s="838">
        <v>46468.139000000003</v>
      </c>
      <c r="U22" s="838">
        <v>43034.856</v>
      </c>
      <c r="V22" s="838">
        <v>43519.779000000002</v>
      </c>
      <c r="W22" s="838">
        <v>44767.875</v>
      </c>
      <c r="X22" s="838">
        <v>42597.436999999998</v>
      </c>
      <c r="Y22" s="856">
        <v>43653.374000000003</v>
      </c>
      <c r="Z22" s="856">
        <v>45960.72</v>
      </c>
      <c r="AA22" s="856">
        <v>47112.084999999999</v>
      </c>
      <c r="AB22" s="540"/>
    </row>
    <row r="23" spans="1:28">
      <c r="A23" s="131"/>
      <c r="B23" s="1018" t="s">
        <v>836</v>
      </c>
      <c r="C23" s="1157">
        <v>43546.569000000003</v>
      </c>
      <c r="D23" s="838">
        <v>42806.392999999996</v>
      </c>
      <c r="E23" s="838">
        <v>40749.207999999999</v>
      </c>
      <c r="F23" s="838">
        <v>40905.921000000002</v>
      </c>
      <c r="G23" s="838">
        <v>41178.178</v>
      </c>
      <c r="H23" s="856">
        <v>46623.457000000002</v>
      </c>
      <c r="I23" s="856">
        <v>48241.983</v>
      </c>
      <c r="J23" s="856">
        <v>42651.285000000003</v>
      </c>
      <c r="K23" s="838">
        <v>39405.086000000003</v>
      </c>
      <c r="L23" s="838">
        <v>38475.120999999999</v>
      </c>
      <c r="M23" s="838">
        <v>35114.065000000002</v>
      </c>
      <c r="N23" s="838">
        <v>35030.478999999999</v>
      </c>
      <c r="O23" s="838">
        <v>39868.972000000002</v>
      </c>
      <c r="P23" s="838">
        <v>36917.267</v>
      </c>
      <c r="Q23" s="838">
        <v>35432.906999999999</v>
      </c>
      <c r="R23" s="838">
        <v>33418.000999999997</v>
      </c>
      <c r="S23" s="838">
        <v>32775.571000000004</v>
      </c>
      <c r="T23" s="838">
        <v>35918.080999999998</v>
      </c>
      <c r="U23" s="838">
        <v>33090.963000000003</v>
      </c>
      <c r="V23" s="838">
        <v>33658.089999999997</v>
      </c>
      <c r="W23" s="838">
        <v>34558.004999999997</v>
      </c>
      <c r="X23" s="838">
        <v>33570.902000000002</v>
      </c>
      <c r="Y23" s="856">
        <v>33991.571000000004</v>
      </c>
      <c r="Z23" s="856">
        <v>36004.800999999999</v>
      </c>
      <c r="AA23" s="856">
        <v>38395.953999999998</v>
      </c>
      <c r="AB23" s="540"/>
    </row>
    <row r="24" spans="1:28">
      <c r="A24" s="131"/>
      <c r="B24" s="1019" t="s">
        <v>837</v>
      </c>
      <c r="C24" s="1157">
        <v>162.20599999999999</v>
      </c>
      <c r="D24" s="838">
        <v>6958.4880000000003</v>
      </c>
      <c r="E24" s="838">
        <v>6395.58</v>
      </c>
      <c r="F24" s="838">
        <v>6666.0330000000004</v>
      </c>
      <c r="G24" s="838">
        <v>5822.5479999999998</v>
      </c>
      <c r="H24" s="856">
        <v>6984.1850000000004</v>
      </c>
      <c r="I24" s="856">
        <v>6827.24</v>
      </c>
      <c r="J24" s="856">
        <v>5824.0079999999998</v>
      </c>
      <c r="K24" s="838">
        <v>5410.799</v>
      </c>
      <c r="L24" s="838">
        <v>5582.7529999999997</v>
      </c>
      <c r="M24" s="838">
        <v>5313.9620000000004</v>
      </c>
      <c r="N24" s="838">
        <v>4875.3360000000002</v>
      </c>
      <c r="O24" s="838">
        <v>5829.201</v>
      </c>
      <c r="P24" s="838">
        <v>4803.47</v>
      </c>
      <c r="Q24" s="838">
        <v>4804.5460000000003</v>
      </c>
      <c r="R24" s="838">
        <v>5038.0600000000004</v>
      </c>
      <c r="S24" s="838">
        <v>5169.8379999999997</v>
      </c>
      <c r="T24" s="838">
        <v>5848.2610000000004</v>
      </c>
      <c r="U24" s="838">
        <v>5720.96</v>
      </c>
      <c r="V24" s="838">
        <v>6190.9440000000004</v>
      </c>
      <c r="W24" s="838">
        <v>6947.6080000000002</v>
      </c>
      <c r="X24" s="838">
        <v>7037.4</v>
      </c>
      <c r="Y24" s="856">
        <v>6172.3230000000003</v>
      </c>
      <c r="Z24" s="856">
        <v>7369.4769999999999</v>
      </c>
      <c r="AA24" s="856">
        <v>7850.4560000000001</v>
      </c>
      <c r="AB24" s="540"/>
    </row>
    <row r="25" spans="1:28" ht="25.5" customHeight="1">
      <c r="A25" s="546"/>
      <c r="B25" s="1020" t="s">
        <v>838</v>
      </c>
      <c r="C25" s="1157">
        <v>38462.078000000001</v>
      </c>
      <c r="D25" s="838">
        <v>30798.027999999998</v>
      </c>
      <c r="E25" s="838">
        <v>29253.81</v>
      </c>
      <c r="F25" s="838">
        <v>29161.386999999999</v>
      </c>
      <c r="G25" s="838">
        <v>30136.921999999999</v>
      </c>
      <c r="H25" s="856">
        <v>34603.358</v>
      </c>
      <c r="I25" s="856">
        <v>35648.61</v>
      </c>
      <c r="J25" s="856">
        <v>31555.114000000001</v>
      </c>
      <c r="K25" s="838">
        <v>29223.634999999998</v>
      </c>
      <c r="L25" s="838">
        <v>28811.632000000001</v>
      </c>
      <c r="M25" s="838">
        <v>25755.918000000001</v>
      </c>
      <c r="N25" s="838">
        <v>26402.543000000001</v>
      </c>
      <c r="O25" s="838">
        <v>29807.107</v>
      </c>
      <c r="P25" s="838">
        <v>27683.924999999999</v>
      </c>
      <c r="Q25" s="838">
        <v>26495.420999999998</v>
      </c>
      <c r="R25" s="838">
        <v>24935.375</v>
      </c>
      <c r="S25" s="838">
        <v>23878.382000000001</v>
      </c>
      <c r="T25" s="838">
        <v>26704.946</v>
      </c>
      <c r="U25" s="838">
        <v>24271.128000000001</v>
      </c>
      <c r="V25" s="838">
        <v>24674.371999999999</v>
      </c>
      <c r="W25" s="838">
        <v>24633.262999999999</v>
      </c>
      <c r="X25" s="838">
        <v>23484.607</v>
      </c>
      <c r="Y25" s="856">
        <v>24443.367999999999</v>
      </c>
      <c r="Z25" s="856">
        <v>25275.741000000002</v>
      </c>
      <c r="AA25" s="856">
        <v>27291.736000000001</v>
      </c>
      <c r="AB25" s="540"/>
    </row>
    <row r="26" spans="1:28">
      <c r="A26" s="131"/>
      <c r="B26" s="1019" t="s">
        <v>839</v>
      </c>
      <c r="C26" s="1157" t="s">
        <v>356</v>
      </c>
      <c r="D26" s="838" t="s">
        <v>356</v>
      </c>
      <c r="E26" s="838" t="s">
        <v>356</v>
      </c>
      <c r="F26" s="838" t="s">
        <v>356</v>
      </c>
      <c r="G26" s="838" t="s">
        <v>356</v>
      </c>
      <c r="H26" s="856" t="s">
        <v>356</v>
      </c>
      <c r="I26" s="856" t="s">
        <v>356</v>
      </c>
      <c r="J26" s="856" t="s">
        <v>356</v>
      </c>
      <c r="K26" s="838" t="s">
        <v>356</v>
      </c>
      <c r="L26" s="838" t="s">
        <v>356</v>
      </c>
      <c r="M26" s="838" t="s">
        <v>356</v>
      </c>
      <c r="N26" s="838" t="s">
        <v>356</v>
      </c>
      <c r="O26" s="838" t="s">
        <v>356</v>
      </c>
      <c r="P26" s="838" t="s">
        <v>356</v>
      </c>
      <c r="Q26" s="838" t="s">
        <v>356</v>
      </c>
      <c r="R26" s="838">
        <v>20.247</v>
      </c>
      <c r="S26" s="838">
        <v>26.443999999999999</v>
      </c>
      <c r="T26" s="838">
        <v>31.716999999999999</v>
      </c>
      <c r="U26" s="838">
        <v>29.920999999999999</v>
      </c>
      <c r="V26" s="838">
        <v>20.536000000000001</v>
      </c>
      <c r="W26" s="838">
        <v>16.754000000000001</v>
      </c>
      <c r="X26" s="838">
        <v>16.805</v>
      </c>
      <c r="Y26" s="856">
        <v>13.906000000000001</v>
      </c>
      <c r="Z26" s="856">
        <v>13.685</v>
      </c>
      <c r="AA26" s="856">
        <v>13.824</v>
      </c>
      <c r="AB26" s="540"/>
    </row>
    <row r="27" spans="1:28" ht="25.5" customHeight="1">
      <c r="A27" s="131"/>
      <c r="B27" s="1020" t="s">
        <v>840</v>
      </c>
      <c r="C27" s="1156" t="s">
        <v>356</v>
      </c>
      <c r="D27" s="838" t="s">
        <v>356</v>
      </c>
      <c r="E27" s="838" t="s">
        <v>356</v>
      </c>
      <c r="F27" s="838" t="s">
        <v>356</v>
      </c>
      <c r="G27" s="838" t="s">
        <v>356</v>
      </c>
      <c r="H27" s="838" t="s">
        <v>356</v>
      </c>
      <c r="I27" s="838" t="s">
        <v>356</v>
      </c>
      <c r="J27" s="838" t="s">
        <v>356</v>
      </c>
      <c r="K27" s="838" t="s">
        <v>356</v>
      </c>
      <c r="L27" s="838" t="s">
        <v>356</v>
      </c>
      <c r="M27" s="838" t="s">
        <v>356</v>
      </c>
      <c r="N27" s="838" t="s">
        <v>356</v>
      </c>
      <c r="O27" s="838" t="s">
        <v>356</v>
      </c>
      <c r="P27" s="838" t="s">
        <v>356</v>
      </c>
      <c r="Q27" s="838" t="s">
        <v>356</v>
      </c>
      <c r="R27" s="838">
        <v>3424.319</v>
      </c>
      <c r="S27" s="838">
        <v>3700.9070000000002</v>
      </c>
      <c r="T27" s="838">
        <v>3333.1570000000002</v>
      </c>
      <c r="U27" s="838">
        <v>3068.9540000000002</v>
      </c>
      <c r="V27" s="838">
        <v>2772.2379999999998</v>
      </c>
      <c r="W27" s="838">
        <v>2960.38</v>
      </c>
      <c r="X27" s="838">
        <v>3032.09</v>
      </c>
      <c r="Y27" s="856">
        <v>3361.9740000000002</v>
      </c>
      <c r="Z27" s="856">
        <v>3345.8980000000001</v>
      </c>
      <c r="AA27" s="856">
        <v>3239.9380000000001</v>
      </c>
      <c r="AB27" s="540"/>
    </row>
    <row r="28" spans="1:28">
      <c r="A28" s="131"/>
      <c r="B28" s="1019" t="s">
        <v>841</v>
      </c>
      <c r="C28" s="1156">
        <v>0</v>
      </c>
      <c r="D28" s="838">
        <v>0</v>
      </c>
      <c r="E28" s="838">
        <v>0</v>
      </c>
      <c r="F28" s="838">
        <v>0</v>
      </c>
      <c r="G28" s="838">
        <v>0</v>
      </c>
      <c r="H28" s="838">
        <v>0</v>
      </c>
      <c r="I28" s="838">
        <v>0</v>
      </c>
      <c r="J28" s="838">
        <v>0</v>
      </c>
      <c r="K28" s="838">
        <v>0</v>
      </c>
      <c r="L28" s="838">
        <v>0</v>
      </c>
      <c r="M28" s="838">
        <v>0</v>
      </c>
      <c r="N28" s="838">
        <v>0</v>
      </c>
      <c r="O28" s="838">
        <v>0</v>
      </c>
      <c r="P28" s="838">
        <v>0</v>
      </c>
      <c r="Q28" s="838">
        <v>0</v>
      </c>
      <c r="R28" s="838">
        <v>0</v>
      </c>
      <c r="S28" s="838">
        <v>0</v>
      </c>
      <c r="T28" s="838">
        <v>0</v>
      </c>
      <c r="U28" s="838">
        <v>0</v>
      </c>
      <c r="V28" s="838">
        <v>0</v>
      </c>
      <c r="W28" s="838">
        <v>0</v>
      </c>
      <c r="X28" s="838">
        <v>0</v>
      </c>
      <c r="Y28" s="856">
        <v>0</v>
      </c>
      <c r="Z28" s="856">
        <v>0</v>
      </c>
      <c r="AA28" s="856">
        <v>0</v>
      </c>
      <c r="AB28" s="540"/>
    </row>
    <row r="29" spans="1:28">
      <c r="A29" s="131"/>
      <c r="B29" s="1018" t="s">
        <v>842</v>
      </c>
      <c r="C29" s="1156">
        <v>6018.9709999999995</v>
      </c>
      <c r="D29" s="838">
        <v>5402.2849999999999</v>
      </c>
      <c r="E29" s="838">
        <v>5124.2820000000002</v>
      </c>
      <c r="F29" s="838">
        <v>5638.0540000000001</v>
      </c>
      <c r="G29" s="838">
        <v>5446.3779999999997</v>
      </c>
      <c r="H29" s="838">
        <v>5429.8239999999996</v>
      </c>
      <c r="I29" s="838">
        <v>5397.884</v>
      </c>
      <c r="J29" s="838">
        <v>5831.2089999999998</v>
      </c>
      <c r="K29" s="838">
        <v>6596.6239999999998</v>
      </c>
      <c r="L29" s="838">
        <v>6509.2860000000001</v>
      </c>
      <c r="M29" s="838">
        <v>7153.0839999999998</v>
      </c>
      <c r="N29" s="838">
        <v>8150.9549999999999</v>
      </c>
      <c r="O29" s="838">
        <v>8319.7330000000002</v>
      </c>
      <c r="P29" s="838">
        <v>8478.7330000000002</v>
      </c>
      <c r="Q29" s="838">
        <v>8629.8680000000004</v>
      </c>
      <c r="R29" s="838">
        <v>8251.7150000000001</v>
      </c>
      <c r="S29" s="838">
        <v>10316.602999999999</v>
      </c>
      <c r="T29" s="838">
        <v>10550.058000000001</v>
      </c>
      <c r="U29" s="838">
        <v>9943.893</v>
      </c>
      <c r="V29" s="838">
        <v>9861.6890000000003</v>
      </c>
      <c r="W29" s="838">
        <v>10209.870000000001</v>
      </c>
      <c r="X29" s="838">
        <v>9026.5349999999999</v>
      </c>
      <c r="Y29" s="856">
        <v>9661.8029999999999</v>
      </c>
      <c r="Z29" s="856">
        <v>9955.9189999999999</v>
      </c>
      <c r="AA29" s="856">
        <v>8716.1309999999994</v>
      </c>
      <c r="AB29" s="540"/>
    </row>
    <row r="30" spans="1:28">
      <c r="A30" s="131"/>
      <c r="B30" s="1019" t="s">
        <v>1398</v>
      </c>
      <c r="C30" s="1156" t="s">
        <v>356</v>
      </c>
      <c r="D30" s="838" t="s">
        <v>356</v>
      </c>
      <c r="E30" s="838" t="s">
        <v>356</v>
      </c>
      <c r="F30" s="838" t="s">
        <v>356</v>
      </c>
      <c r="G30" s="838" t="s">
        <v>356</v>
      </c>
      <c r="H30" s="838" t="s">
        <v>356</v>
      </c>
      <c r="I30" s="838" t="s">
        <v>356</v>
      </c>
      <c r="J30" s="838" t="s">
        <v>356</v>
      </c>
      <c r="K30" s="838" t="s">
        <v>356</v>
      </c>
      <c r="L30" s="838" t="s">
        <v>356</v>
      </c>
      <c r="M30" s="838" t="s">
        <v>356</v>
      </c>
      <c r="N30" s="838" t="s">
        <v>356</v>
      </c>
      <c r="O30" s="838" t="s">
        <v>356</v>
      </c>
      <c r="P30" s="838" t="s">
        <v>356</v>
      </c>
      <c r="Q30" s="838" t="s">
        <v>356</v>
      </c>
      <c r="R30" s="838" t="s">
        <v>356</v>
      </c>
      <c r="S30" s="838" t="s">
        <v>356</v>
      </c>
      <c r="T30" s="838" t="s">
        <v>356</v>
      </c>
      <c r="U30" s="838" t="s">
        <v>356</v>
      </c>
      <c r="V30" s="838" t="s">
        <v>356</v>
      </c>
      <c r="W30" s="838" t="s">
        <v>356</v>
      </c>
      <c r="X30" s="838" t="s">
        <v>356</v>
      </c>
      <c r="Y30" s="856" t="s">
        <v>356</v>
      </c>
      <c r="Z30" s="856" t="s">
        <v>356</v>
      </c>
      <c r="AA30" s="856" t="s">
        <v>356</v>
      </c>
      <c r="AB30" s="540"/>
    </row>
    <row r="31" spans="1:28">
      <c r="A31" s="131"/>
      <c r="B31" s="1019" t="s">
        <v>1399</v>
      </c>
      <c r="C31" s="1156" t="s">
        <v>356</v>
      </c>
      <c r="D31" s="838" t="s">
        <v>356</v>
      </c>
      <c r="E31" s="838" t="s">
        <v>356</v>
      </c>
      <c r="F31" s="838" t="s">
        <v>356</v>
      </c>
      <c r="G31" s="838" t="s">
        <v>356</v>
      </c>
      <c r="H31" s="838" t="s">
        <v>356</v>
      </c>
      <c r="I31" s="838" t="s">
        <v>356</v>
      </c>
      <c r="J31" s="838" t="s">
        <v>356</v>
      </c>
      <c r="K31" s="838" t="s">
        <v>356</v>
      </c>
      <c r="L31" s="838" t="s">
        <v>356</v>
      </c>
      <c r="M31" s="838" t="s">
        <v>356</v>
      </c>
      <c r="N31" s="838" t="s">
        <v>356</v>
      </c>
      <c r="O31" s="838" t="s">
        <v>356</v>
      </c>
      <c r="P31" s="838" t="s">
        <v>356</v>
      </c>
      <c r="Q31" s="838" t="s">
        <v>356</v>
      </c>
      <c r="R31" s="838">
        <v>0</v>
      </c>
      <c r="S31" s="838">
        <v>0</v>
      </c>
      <c r="T31" s="838">
        <v>0</v>
      </c>
      <c r="U31" s="838">
        <v>0</v>
      </c>
      <c r="V31" s="838">
        <v>0</v>
      </c>
      <c r="W31" s="838">
        <v>0</v>
      </c>
      <c r="X31" s="838">
        <v>0</v>
      </c>
      <c r="Y31" s="856">
        <v>0</v>
      </c>
      <c r="Z31" s="856" t="s">
        <v>356</v>
      </c>
      <c r="AA31" s="856" t="s">
        <v>356</v>
      </c>
      <c r="AB31" s="540"/>
    </row>
    <row r="32" spans="1:28">
      <c r="A32" s="131"/>
      <c r="B32" s="1019" t="s">
        <v>843</v>
      </c>
      <c r="C32" s="1156">
        <v>1.7000000000000001E-2</v>
      </c>
      <c r="D32" s="838">
        <v>1.0999999999999999E-2</v>
      </c>
      <c r="E32" s="838">
        <v>1.4E-2</v>
      </c>
      <c r="F32" s="838">
        <v>0</v>
      </c>
      <c r="G32" s="838">
        <v>0</v>
      </c>
      <c r="H32" s="838">
        <v>0</v>
      </c>
      <c r="I32" s="838">
        <v>0</v>
      </c>
      <c r="J32" s="838">
        <v>0</v>
      </c>
      <c r="K32" s="838">
        <v>0</v>
      </c>
      <c r="L32" s="838">
        <v>0</v>
      </c>
      <c r="M32" s="838">
        <v>0</v>
      </c>
      <c r="N32" s="838">
        <v>0</v>
      </c>
      <c r="O32" s="838">
        <v>0</v>
      </c>
      <c r="P32" s="838">
        <v>0</v>
      </c>
      <c r="Q32" s="838">
        <v>0</v>
      </c>
      <c r="R32" s="838">
        <v>0</v>
      </c>
      <c r="S32" s="838">
        <v>0</v>
      </c>
      <c r="T32" s="838">
        <v>0</v>
      </c>
      <c r="U32" s="838">
        <v>0</v>
      </c>
      <c r="V32" s="838">
        <v>0</v>
      </c>
      <c r="W32" s="838">
        <v>0</v>
      </c>
      <c r="X32" s="838">
        <v>0</v>
      </c>
      <c r="Y32" s="856">
        <v>0</v>
      </c>
      <c r="Z32" s="856">
        <v>0</v>
      </c>
      <c r="AA32" s="856">
        <v>0</v>
      </c>
      <c r="AB32" s="540"/>
    </row>
    <row r="33" spans="1:28">
      <c r="A33" s="131"/>
      <c r="B33" s="1019" t="s">
        <v>844</v>
      </c>
      <c r="C33" s="1156" t="s">
        <v>356</v>
      </c>
      <c r="D33" s="838" t="s">
        <v>356</v>
      </c>
      <c r="E33" s="838" t="s">
        <v>356</v>
      </c>
      <c r="F33" s="838" t="s">
        <v>356</v>
      </c>
      <c r="G33" s="838" t="s">
        <v>356</v>
      </c>
      <c r="H33" s="838" t="s">
        <v>356</v>
      </c>
      <c r="I33" s="838" t="s">
        <v>356</v>
      </c>
      <c r="J33" s="838" t="s">
        <v>356</v>
      </c>
      <c r="K33" s="838" t="s">
        <v>356</v>
      </c>
      <c r="L33" s="838" t="s">
        <v>356</v>
      </c>
      <c r="M33" s="838" t="s">
        <v>356</v>
      </c>
      <c r="N33" s="838" t="s">
        <v>356</v>
      </c>
      <c r="O33" s="838" t="s">
        <v>356</v>
      </c>
      <c r="P33" s="838" t="s">
        <v>356</v>
      </c>
      <c r="Q33" s="838" t="s">
        <v>356</v>
      </c>
      <c r="R33" s="838" t="s">
        <v>356</v>
      </c>
      <c r="S33" s="838" t="s">
        <v>356</v>
      </c>
      <c r="T33" s="838" t="s">
        <v>356</v>
      </c>
      <c r="U33" s="838" t="s">
        <v>356</v>
      </c>
      <c r="V33" s="838" t="s">
        <v>356</v>
      </c>
      <c r="W33" s="838" t="s">
        <v>356</v>
      </c>
      <c r="X33" s="838" t="s">
        <v>356</v>
      </c>
      <c r="Y33" s="856" t="s">
        <v>356</v>
      </c>
      <c r="Z33" s="856" t="s">
        <v>356</v>
      </c>
      <c r="AA33" s="856" t="s">
        <v>356</v>
      </c>
      <c r="AB33" s="540"/>
    </row>
    <row r="34" spans="1:28" ht="25.5" customHeight="1">
      <c r="A34" s="131"/>
      <c r="B34" s="1020" t="s">
        <v>845</v>
      </c>
      <c r="C34" s="1156" t="s">
        <v>356</v>
      </c>
      <c r="D34" s="838" t="s">
        <v>356</v>
      </c>
      <c r="E34" s="838" t="s">
        <v>356</v>
      </c>
      <c r="F34" s="838" t="s">
        <v>356</v>
      </c>
      <c r="G34" s="838" t="s">
        <v>356</v>
      </c>
      <c r="H34" s="838" t="s">
        <v>356</v>
      </c>
      <c r="I34" s="838" t="s">
        <v>356</v>
      </c>
      <c r="J34" s="838" t="s">
        <v>356</v>
      </c>
      <c r="K34" s="838" t="s">
        <v>356</v>
      </c>
      <c r="L34" s="838" t="s">
        <v>356</v>
      </c>
      <c r="M34" s="838" t="s">
        <v>356</v>
      </c>
      <c r="N34" s="838" t="s">
        <v>356</v>
      </c>
      <c r="O34" s="838" t="s">
        <v>356</v>
      </c>
      <c r="P34" s="838" t="s">
        <v>356</v>
      </c>
      <c r="Q34" s="838" t="s">
        <v>356</v>
      </c>
      <c r="R34" s="838" t="s">
        <v>356</v>
      </c>
      <c r="S34" s="838" t="s">
        <v>356</v>
      </c>
      <c r="T34" s="838" t="s">
        <v>356</v>
      </c>
      <c r="U34" s="838" t="s">
        <v>356</v>
      </c>
      <c r="V34" s="838" t="s">
        <v>356</v>
      </c>
      <c r="W34" s="838" t="s">
        <v>356</v>
      </c>
      <c r="X34" s="838" t="s">
        <v>356</v>
      </c>
      <c r="Y34" s="856" t="s">
        <v>356</v>
      </c>
      <c r="Z34" s="856" t="s">
        <v>356</v>
      </c>
      <c r="AA34" s="856" t="s">
        <v>356</v>
      </c>
      <c r="AB34" s="540"/>
    </row>
    <row r="35" spans="1:28">
      <c r="A35" s="131"/>
      <c r="B35" s="1019" t="s">
        <v>846</v>
      </c>
      <c r="C35" s="1156">
        <v>0</v>
      </c>
      <c r="D35" s="838">
        <v>0</v>
      </c>
      <c r="E35" s="838">
        <v>0</v>
      </c>
      <c r="F35" s="838">
        <v>0</v>
      </c>
      <c r="G35" s="838">
        <v>0</v>
      </c>
      <c r="H35" s="838">
        <v>0</v>
      </c>
      <c r="I35" s="838">
        <v>0</v>
      </c>
      <c r="J35" s="838">
        <v>0</v>
      </c>
      <c r="K35" s="838">
        <v>0</v>
      </c>
      <c r="L35" s="838">
        <v>0</v>
      </c>
      <c r="M35" s="838">
        <v>0</v>
      </c>
      <c r="N35" s="838">
        <v>0</v>
      </c>
      <c r="O35" s="838">
        <v>0</v>
      </c>
      <c r="P35" s="838">
        <v>0</v>
      </c>
      <c r="Q35" s="838">
        <v>0</v>
      </c>
      <c r="R35" s="838">
        <v>0</v>
      </c>
      <c r="S35" s="838">
        <v>0</v>
      </c>
      <c r="T35" s="838">
        <v>0</v>
      </c>
      <c r="U35" s="838">
        <v>0</v>
      </c>
      <c r="V35" s="838" t="s">
        <v>356</v>
      </c>
      <c r="W35" s="838" t="s">
        <v>356</v>
      </c>
      <c r="X35" s="838" t="s">
        <v>356</v>
      </c>
      <c r="Y35" s="856" t="s">
        <v>356</v>
      </c>
      <c r="Z35" s="856" t="s">
        <v>356</v>
      </c>
      <c r="AA35" s="856" t="s">
        <v>356</v>
      </c>
      <c r="AB35" s="540"/>
    </row>
    <row r="36" spans="1:28">
      <c r="A36" s="131"/>
      <c r="B36" s="1015" t="s">
        <v>1400</v>
      </c>
      <c r="C36" s="1156">
        <v>8866.9920000000002</v>
      </c>
      <c r="D36" s="838">
        <v>9211.9590000000007</v>
      </c>
      <c r="E36" s="838">
        <v>9111.8729999999996</v>
      </c>
      <c r="F36" s="838">
        <v>8881.1579999999994</v>
      </c>
      <c r="G36" s="838">
        <v>9327.3119999999999</v>
      </c>
      <c r="H36" s="838">
        <v>9348.9670000000006</v>
      </c>
      <c r="I36" s="838">
        <v>9638.0779999999995</v>
      </c>
      <c r="J36" s="838">
        <v>8422.2549999999992</v>
      </c>
      <c r="K36" s="838">
        <v>9034.1839999999993</v>
      </c>
      <c r="L36" s="838">
        <v>8301.8880000000008</v>
      </c>
      <c r="M36" s="838">
        <v>10093.957</v>
      </c>
      <c r="N36" s="838">
        <v>9603.0380000000005</v>
      </c>
      <c r="O36" s="838">
        <v>9892.7960000000003</v>
      </c>
      <c r="P36" s="838">
        <v>10155.535</v>
      </c>
      <c r="Q36" s="838">
        <v>9993.9359999999997</v>
      </c>
      <c r="R36" s="838">
        <v>10176.226000000001</v>
      </c>
      <c r="S36" s="838">
        <v>10828.957</v>
      </c>
      <c r="T36" s="838">
        <v>10110.906999999999</v>
      </c>
      <c r="U36" s="838">
        <v>10308.365</v>
      </c>
      <c r="V36" s="838">
        <v>10356.406999999999</v>
      </c>
      <c r="W36" s="838">
        <v>10923.88</v>
      </c>
      <c r="X36" s="838">
        <v>9656.9709999999995</v>
      </c>
      <c r="Y36" s="856">
        <v>9863.5169999999998</v>
      </c>
      <c r="Z36" s="856">
        <v>10461.538</v>
      </c>
      <c r="AA36" s="856">
        <v>9890.2387500000004</v>
      </c>
      <c r="AB36" s="540"/>
    </row>
    <row r="37" spans="1:28">
      <c r="A37" s="131"/>
      <c r="B37" s="1016" t="s">
        <v>1401</v>
      </c>
      <c r="C37" s="1157">
        <v>7585.2929999999997</v>
      </c>
      <c r="D37" s="838">
        <v>7642.9409999999998</v>
      </c>
      <c r="E37" s="838">
        <v>7689.1610000000001</v>
      </c>
      <c r="F37" s="838">
        <v>7584.3</v>
      </c>
      <c r="G37" s="838">
        <v>7975.308</v>
      </c>
      <c r="H37" s="856">
        <v>7915.3220000000001</v>
      </c>
      <c r="I37" s="856">
        <v>8502.1380000000008</v>
      </c>
      <c r="J37" s="856">
        <v>7240.598</v>
      </c>
      <c r="K37" s="838">
        <v>7666.7969999999996</v>
      </c>
      <c r="L37" s="838">
        <v>6345.55</v>
      </c>
      <c r="M37" s="838">
        <v>8018.0379999999996</v>
      </c>
      <c r="N37" s="838">
        <v>7368.1210000000001</v>
      </c>
      <c r="O37" s="838">
        <v>7525.3090000000002</v>
      </c>
      <c r="P37" s="838">
        <v>7749.0150000000003</v>
      </c>
      <c r="Q37" s="838">
        <v>8173.1679999999997</v>
      </c>
      <c r="R37" s="838">
        <v>8547.76</v>
      </c>
      <c r="S37" s="838">
        <v>8190.8559999999998</v>
      </c>
      <c r="T37" s="838">
        <v>8138.3410000000003</v>
      </c>
      <c r="U37" s="838">
        <v>8600.7520000000004</v>
      </c>
      <c r="V37" s="838">
        <v>8709.4789999999994</v>
      </c>
      <c r="W37" s="838">
        <v>9286.0640000000003</v>
      </c>
      <c r="X37" s="838">
        <v>8100.3580000000002</v>
      </c>
      <c r="Y37" s="856">
        <v>8352.3510000000006</v>
      </c>
      <c r="Z37" s="856">
        <v>8924.7870000000003</v>
      </c>
      <c r="AA37" s="856">
        <v>8176.4677499999998</v>
      </c>
      <c r="AB37" s="540"/>
    </row>
    <row r="38" spans="1:28">
      <c r="A38" s="131"/>
      <c r="B38" s="1017" t="s">
        <v>847</v>
      </c>
      <c r="C38" s="1156">
        <v>1313.039</v>
      </c>
      <c r="D38" s="838">
        <v>1388.8009999999999</v>
      </c>
      <c r="E38" s="838">
        <v>1588.664</v>
      </c>
      <c r="F38" s="838">
        <v>1637.6420000000001</v>
      </c>
      <c r="G38" s="838">
        <v>1602.8969999999999</v>
      </c>
      <c r="H38" s="838">
        <v>1479.1110000000001</v>
      </c>
      <c r="I38" s="838">
        <v>1527.809</v>
      </c>
      <c r="J38" s="838">
        <v>1485.1110000000001</v>
      </c>
      <c r="K38" s="838">
        <v>1476.45</v>
      </c>
      <c r="L38" s="838">
        <v>1308.807</v>
      </c>
      <c r="M38" s="838">
        <v>1661.9960000000001</v>
      </c>
      <c r="N38" s="838">
        <v>1396.7429999999999</v>
      </c>
      <c r="O38" s="838">
        <v>1463.7070000000001</v>
      </c>
      <c r="P38" s="838">
        <v>1293.654</v>
      </c>
      <c r="Q38" s="838">
        <v>1688.249</v>
      </c>
      <c r="R38" s="838">
        <v>1666.8330000000001</v>
      </c>
      <c r="S38" s="838">
        <v>1568.2260000000001</v>
      </c>
      <c r="T38" s="838">
        <v>1333.278</v>
      </c>
      <c r="U38" s="838">
        <v>1484.6220000000001</v>
      </c>
      <c r="V38" s="838">
        <v>1735.451</v>
      </c>
      <c r="W38" s="838">
        <v>1654.316</v>
      </c>
      <c r="X38" s="838">
        <v>1663.087</v>
      </c>
      <c r="Y38" s="856">
        <v>1460.38</v>
      </c>
      <c r="Z38" s="856">
        <v>1501.5350000000001</v>
      </c>
      <c r="AA38" s="856">
        <v>1569.7807499999999</v>
      </c>
      <c r="AB38" s="540"/>
    </row>
    <row r="39" spans="1:28">
      <c r="A39" s="131"/>
      <c r="B39" s="1018" t="s">
        <v>848</v>
      </c>
      <c r="C39" s="1156">
        <v>1299.308</v>
      </c>
      <c r="D39" s="838">
        <v>1379.268</v>
      </c>
      <c r="E39" s="838">
        <v>1578.538</v>
      </c>
      <c r="F39" s="838">
        <v>1627.184</v>
      </c>
      <c r="G39" s="838">
        <v>1586.3309999999999</v>
      </c>
      <c r="H39" s="838">
        <v>1461.2739999999999</v>
      </c>
      <c r="I39" s="838">
        <v>1512.1559999999999</v>
      </c>
      <c r="J39" s="838">
        <v>1461.462</v>
      </c>
      <c r="K39" s="838">
        <v>1459.8009999999999</v>
      </c>
      <c r="L39" s="838">
        <v>1295.9090000000001</v>
      </c>
      <c r="M39" s="838">
        <v>1651.796</v>
      </c>
      <c r="N39" s="838">
        <v>1388.922</v>
      </c>
      <c r="O39" s="838">
        <v>1456.567</v>
      </c>
      <c r="P39" s="838">
        <v>1288.635</v>
      </c>
      <c r="Q39" s="838">
        <v>1683.837</v>
      </c>
      <c r="R39" s="838">
        <v>1662.133</v>
      </c>
      <c r="S39" s="838">
        <v>1563.134</v>
      </c>
      <c r="T39" s="838">
        <v>1329.7739999999999</v>
      </c>
      <c r="U39" s="838">
        <v>1480.2090000000001</v>
      </c>
      <c r="V39" s="838">
        <v>1729.6410000000001</v>
      </c>
      <c r="W39" s="838">
        <v>1647.8240000000001</v>
      </c>
      <c r="X39" s="838">
        <v>1656.04</v>
      </c>
      <c r="Y39" s="856">
        <v>1453.575</v>
      </c>
      <c r="Z39" s="856">
        <v>1493.2909999999999</v>
      </c>
      <c r="AA39" s="856">
        <v>1557.50875</v>
      </c>
      <c r="AB39" s="540"/>
    </row>
    <row r="40" spans="1:28">
      <c r="A40" s="131"/>
      <c r="B40" s="1018" t="s">
        <v>849</v>
      </c>
      <c r="C40" s="1156">
        <v>13.731</v>
      </c>
      <c r="D40" s="838">
        <v>9.5329999999999995</v>
      </c>
      <c r="E40" s="838">
        <v>10.125999999999999</v>
      </c>
      <c r="F40" s="838">
        <v>10.458</v>
      </c>
      <c r="G40" s="838">
        <v>16.565999999999999</v>
      </c>
      <c r="H40" s="838">
        <v>17.837</v>
      </c>
      <c r="I40" s="838">
        <v>15.653</v>
      </c>
      <c r="J40" s="838">
        <v>23.649000000000001</v>
      </c>
      <c r="K40" s="838">
        <v>16.649000000000001</v>
      </c>
      <c r="L40" s="838">
        <v>12.898</v>
      </c>
      <c r="M40" s="838">
        <v>10.199999999999999</v>
      </c>
      <c r="N40" s="838">
        <v>7.8209999999999997</v>
      </c>
      <c r="O40" s="838">
        <v>7.14</v>
      </c>
      <c r="P40" s="838">
        <v>5.0190000000000001</v>
      </c>
      <c r="Q40" s="838">
        <v>4.4119999999999999</v>
      </c>
      <c r="R40" s="838">
        <v>4.7</v>
      </c>
      <c r="S40" s="838">
        <v>5.0919999999999996</v>
      </c>
      <c r="T40" s="838">
        <v>3.504</v>
      </c>
      <c r="U40" s="838">
        <v>4.4130000000000003</v>
      </c>
      <c r="V40" s="838">
        <v>5.81</v>
      </c>
      <c r="W40" s="838">
        <v>6.492</v>
      </c>
      <c r="X40" s="838">
        <v>7.0469999999999997</v>
      </c>
      <c r="Y40" s="856">
        <v>6.8049999999999997</v>
      </c>
      <c r="Z40" s="856">
        <v>8.2439999999999998</v>
      </c>
      <c r="AA40" s="856">
        <v>12.272</v>
      </c>
      <c r="AB40" s="540"/>
    </row>
    <row r="41" spans="1:28">
      <c r="A41" s="131"/>
      <c r="B41" s="1017" t="s">
        <v>850</v>
      </c>
      <c r="C41" s="1156">
        <v>1730.1959999999999</v>
      </c>
      <c r="D41" s="838">
        <v>1761.386</v>
      </c>
      <c r="E41" s="838">
        <v>1728.7090000000001</v>
      </c>
      <c r="F41" s="838">
        <v>1623.94</v>
      </c>
      <c r="G41" s="838">
        <v>1674.5609999999999</v>
      </c>
      <c r="H41" s="838">
        <v>1730.5530000000001</v>
      </c>
      <c r="I41" s="838">
        <v>2095.9920000000002</v>
      </c>
      <c r="J41" s="838">
        <v>1420.4760000000001</v>
      </c>
      <c r="K41" s="838">
        <v>1811.6489999999999</v>
      </c>
      <c r="L41" s="838">
        <v>1288.0909999999999</v>
      </c>
      <c r="M41" s="838">
        <v>1700.2170000000001</v>
      </c>
      <c r="N41" s="838">
        <v>1604.0889999999999</v>
      </c>
      <c r="O41" s="838">
        <v>1548.5340000000001</v>
      </c>
      <c r="P41" s="838">
        <v>1583.2829999999999</v>
      </c>
      <c r="Q41" s="838">
        <v>1429.46</v>
      </c>
      <c r="R41" s="838">
        <v>1577.396</v>
      </c>
      <c r="S41" s="838">
        <v>1573.18</v>
      </c>
      <c r="T41" s="838">
        <v>1750.07</v>
      </c>
      <c r="U41" s="838">
        <v>1616.3520000000001</v>
      </c>
      <c r="V41" s="838">
        <v>1470.752</v>
      </c>
      <c r="W41" s="838">
        <v>1722.048</v>
      </c>
      <c r="X41" s="838">
        <v>1152.5540000000001</v>
      </c>
      <c r="Y41" s="856">
        <v>1549.325</v>
      </c>
      <c r="Z41" s="856">
        <v>1860.8810000000001</v>
      </c>
      <c r="AA41" s="856">
        <v>1501.1880000000001</v>
      </c>
      <c r="AB41" s="540"/>
    </row>
    <row r="42" spans="1:28">
      <c r="A42" s="131"/>
      <c r="B42" s="1017" t="s">
        <v>851</v>
      </c>
      <c r="C42" s="1156">
        <v>78.497</v>
      </c>
      <c r="D42" s="838">
        <v>78.817999999999998</v>
      </c>
      <c r="E42" s="838">
        <v>67.599000000000004</v>
      </c>
      <c r="F42" s="838">
        <v>81.212000000000003</v>
      </c>
      <c r="G42" s="838">
        <v>92.715000000000003</v>
      </c>
      <c r="H42" s="838">
        <v>110.878</v>
      </c>
      <c r="I42" s="838">
        <v>89.433999999999997</v>
      </c>
      <c r="J42" s="838">
        <v>76.545000000000002</v>
      </c>
      <c r="K42" s="838">
        <v>94.093999999999994</v>
      </c>
      <c r="L42" s="838">
        <v>92.093999999999994</v>
      </c>
      <c r="M42" s="838">
        <v>137.66999999999999</v>
      </c>
      <c r="N42" s="838">
        <v>137.84700000000001</v>
      </c>
      <c r="O42" s="838">
        <v>152.37700000000001</v>
      </c>
      <c r="P42" s="838">
        <v>151.899</v>
      </c>
      <c r="Q42" s="838">
        <v>169.49</v>
      </c>
      <c r="R42" s="838">
        <v>190.13200000000001</v>
      </c>
      <c r="S42" s="838">
        <v>178.191</v>
      </c>
      <c r="T42" s="838">
        <v>109.61499999999999</v>
      </c>
      <c r="U42" s="838">
        <v>146.41300000000001</v>
      </c>
      <c r="V42" s="838">
        <v>190.864</v>
      </c>
      <c r="W42" s="838">
        <v>197.71</v>
      </c>
      <c r="X42" s="838">
        <v>174.291</v>
      </c>
      <c r="Y42" s="856">
        <v>157.15600000000001</v>
      </c>
      <c r="Z42" s="856">
        <v>150.56100000000001</v>
      </c>
      <c r="AA42" s="856">
        <v>160.07499999999999</v>
      </c>
      <c r="AB42" s="540"/>
    </row>
    <row r="43" spans="1:28">
      <c r="A43" s="131"/>
      <c r="B43" s="1017" t="s">
        <v>852</v>
      </c>
      <c r="C43" s="1156">
        <v>1290.6099999999999</v>
      </c>
      <c r="D43" s="838">
        <v>1169.9159999999999</v>
      </c>
      <c r="E43" s="838">
        <v>1166.337</v>
      </c>
      <c r="F43" s="838">
        <v>1056.5319999999999</v>
      </c>
      <c r="G43" s="838">
        <v>1299.2190000000001</v>
      </c>
      <c r="H43" s="838">
        <v>1473.7940000000001</v>
      </c>
      <c r="I43" s="838">
        <v>1397.45</v>
      </c>
      <c r="J43" s="838">
        <v>1132.4090000000001</v>
      </c>
      <c r="K43" s="838">
        <v>1271.269</v>
      </c>
      <c r="L43" s="838">
        <v>1127.6859999999999</v>
      </c>
      <c r="M43" s="838">
        <v>1397.203</v>
      </c>
      <c r="N43" s="838">
        <v>1251.011</v>
      </c>
      <c r="O43" s="838">
        <v>1363.7940000000001</v>
      </c>
      <c r="P43" s="838">
        <v>1459.6489999999999</v>
      </c>
      <c r="Q43" s="838">
        <v>1409.5319999999999</v>
      </c>
      <c r="R43" s="838">
        <v>1531.52</v>
      </c>
      <c r="S43" s="838">
        <v>1217.5909999999999</v>
      </c>
      <c r="T43" s="838">
        <v>1420.4580000000001</v>
      </c>
      <c r="U43" s="838">
        <v>1453.9469999999999</v>
      </c>
      <c r="V43" s="838">
        <v>1458.088</v>
      </c>
      <c r="W43" s="838">
        <v>1488.2840000000001</v>
      </c>
      <c r="X43" s="838">
        <v>1463.931</v>
      </c>
      <c r="Y43" s="856">
        <v>1411.8019999999999</v>
      </c>
      <c r="Z43" s="856">
        <v>1203.3330000000001</v>
      </c>
      <c r="AA43" s="856">
        <v>1527.2950000000001</v>
      </c>
      <c r="AB43" s="540"/>
    </row>
    <row r="44" spans="1:28">
      <c r="A44" s="131"/>
      <c r="B44" s="1018" t="s">
        <v>853</v>
      </c>
      <c r="C44" s="1156">
        <v>266.12400000000002</v>
      </c>
      <c r="D44" s="838">
        <v>260.23899999999998</v>
      </c>
      <c r="E44" s="838">
        <v>284.25400000000002</v>
      </c>
      <c r="F44" s="838">
        <v>281.214</v>
      </c>
      <c r="G44" s="838">
        <v>303.13799999999998</v>
      </c>
      <c r="H44" s="838">
        <v>317.495</v>
      </c>
      <c r="I44" s="838">
        <v>322.47800000000001</v>
      </c>
      <c r="J44" s="838">
        <v>304.82799999999997</v>
      </c>
      <c r="K44" s="838">
        <v>337.66399999999999</v>
      </c>
      <c r="L44" s="838">
        <v>354.26100000000002</v>
      </c>
      <c r="M44" s="838">
        <v>395.18299999999999</v>
      </c>
      <c r="N44" s="838">
        <v>401.14699999999999</v>
      </c>
      <c r="O44" s="838">
        <v>466.61799999999999</v>
      </c>
      <c r="P44" s="838">
        <v>496.52600000000001</v>
      </c>
      <c r="Q44" s="838">
        <v>523.13900000000001</v>
      </c>
      <c r="R44" s="838">
        <v>590.29100000000005</v>
      </c>
      <c r="S44" s="838">
        <v>525.61400000000003</v>
      </c>
      <c r="T44" s="838">
        <v>558.18499999999995</v>
      </c>
      <c r="U44" s="838">
        <v>679.93100000000004</v>
      </c>
      <c r="V44" s="838">
        <v>633.01499999999999</v>
      </c>
      <c r="W44" s="838">
        <v>628.01</v>
      </c>
      <c r="X44" s="838">
        <v>632.10900000000004</v>
      </c>
      <c r="Y44" s="856">
        <v>617.79899999999998</v>
      </c>
      <c r="Z44" s="856">
        <v>595.89200000000005</v>
      </c>
      <c r="AA44" s="856">
        <v>590.74</v>
      </c>
      <c r="AB44" s="540"/>
    </row>
    <row r="45" spans="1:28">
      <c r="A45" s="131"/>
      <c r="B45" s="1018" t="s">
        <v>854</v>
      </c>
      <c r="C45" s="1156">
        <v>1024.4860000000001</v>
      </c>
      <c r="D45" s="838">
        <v>909.67700000000002</v>
      </c>
      <c r="E45" s="838">
        <v>882.08299999999997</v>
      </c>
      <c r="F45" s="838">
        <v>775.31799999999998</v>
      </c>
      <c r="G45" s="838">
        <v>996.08100000000002</v>
      </c>
      <c r="H45" s="838">
        <v>1156.299</v>
      </c>
      <c r="I45" s="838">
        <v>1074.972</v>
      </c>
      <c r="J45" s="838">
        <v>827.58100000000002</v>
      </c>
      <c r="K45" s="838">
        <v>933.60500000000002</v>
      </c>
      <c r="L45" s="838">
        <v>773.42499999999995</v>
      </c>
      <c r="M45" s="838">
        <v>1002.02</v>
      </c>
      <c r="N45" s="838">
        <v>849.86400000000003</v>
      </c>
      <c r="O45" s="838">
        <v>897.17600000000004</v>
      </c>
      <c r="P45" s="838">
        <v>963.12300000000005</v>
      </c>
      <c r="Q45" s="838">
        <v>886.39300000000003</v>
      </c>
      <c r="R45" s="838">
        <v>941.22900000000004</v>
      </c>
      <c r="S45" s="838">
        <v>691.97699999999998</v>
      </c>
      <c r="T45" s="838">
        <v>862.27300000000002</v>
      </c>
      <c r="U45" s="838">
        <v>774.01599999999996</v>
      </c>
      <c r="V45" s="838">
        <v>825.07299999999998</v>
      </c>
      <c r="W45" s="838">
        <v>860.274</v>
      </c>
      <c r="X45" s="838">
        <v>831.822</v>
      </c>
      <c r="Y45" s="856">
        <v>794.00300000000004</v>
      </c>
      <c r="Z45" s="856">
        <v>607.44100000000003</v>
      </c>
      <c r="AA45" s="856">
        <v>936.55499999999995</v>
      </c>
      <c r="AB45" s="540"/>
    </row>
    <row r="46" spans="1:28">
      <c r="A46" s="131"/>
      <c r="B46" s="1017" t="s">
        <v>855</v>
      </c>
      <c r="C46" s="1156">
        <v>600.32100000000003</v>
      </c>
      <c r="D46" s="838">
        <v>646.83699999999999</v>
      </c>
      <c r="E46" s="838">
        <v>727.72400000000005</v>
      </c>
      <c r="F46" s="838">
        <v>741.40700000000004</v>
      </c>
      <c r="G46" s="838">
        <v>730.42100000000005</v>
      </c>
      <c r="H46" s="838">
        <v>663.37800000000004</v>
      </c>
      <c r="I46" s="838">
        <v>682.74</v>
      </c>
      <c r="J46" s="838">
        <v>681.59699999999998</v>
      </c>
      <c r="K46" s="838">
        <v>665.94399999999996</v>
      </c>
      <c r="L46" s="838">
        <v>583.85199999999998</v>
      </c>
      <c r="M46" s="838">
        <v>751.56799999999998</v>
      </c>
      <c r="N46" s="838">
        <v>621.47</v>
      </c>
      <c r="O46" s="838">
        <v>661.66800000000001</v>
      </c>
      <c r="P46" s="838">
        <v>574.11400000000003</v>
      </c>
      <c r="Q46" s="838">
        <v>744.88699999999994</v>
      </c>
      <c r="R46" s="838">
        <v>749.47299999999996</v>
      </c>
      <c r="S46" s="838">
        <v>691.37699999999995</v>
      </c>
      <c r="T46" s="838">
        <v>567.91600000000005</v>
      </c>
      <c r="U46" s="838">
        <v>645.65700000000004</v>
      </c>
      <c r="V46" s="838">
        <v>781.32299999999998</v>
      </c>
      <c r="W46" s="838">
        <v>729.77300000000002</v>
      </c>
      <c r="X46" s="838">
        <v>745.88599999999997</v>
      </c>
      <c r="Y46" s="856">
        <v>649.52200000000005</v>
      </c>
      <c r="Z46" s="856">
        <v>655.74699999999996</v>
      </c>
      <c r="AA46" s="856">
        <v>693.149</v>
      </c>
      <c r="AB46" s="540"/>
    </row>
    <row r="47" spans="1:28" ht="27">
      <c r="A47" s="546"/>
      <c r="B47" s="1021" t="s">
        <v>1402</v>
      </c>
      <c r="C47" s="1156">
        <v>353.95699999999999</v>
      </c>
      <c r="D47" s="838">
        <v>358.81599999999997</v>
      </c>
      <c r="E47" s="838">
        <v>342.53199999999998</v>
      </c>
      <c r="F47" s="838">
        <v>324.69400000000002</v>
      </c>
      <c r="G47" s="838">
        <v>324.32600000000002</v>
      </c>
      <c r="H47" s="838">
        <v>306.98599999999999</v>
      </c>
      <c r="I47" s="838">
        <v>373.892</v>
      </c>
      <c r="J47" s="838">
        <v>256.71300000000002</v>
      </c>
      <c r="K47" s="838">
        <v>20.797999999999998</v>
      </c>
      <c r="L47" s="838">
        <v>18.547000000000001</v>
      </c>
      <c r="M47" s="838">
        <v>18.837</v>
      </c>
      <c r="N47" s="838">
        <v>18.29</v>
      </c>
      <c r="O47" s="838">
        <v>21.501999999999999</v>
      </c>
      <c r="P47" s="838">
        <v>27.222999999999999</v>
      </c>
      <c r="Q47" s="838">
        <v>27.158000000000001</v>
      </c>
      <c r="R47" s="838">
        <v>26.844000000000001</v>
      </c>
      <c r="S47" s="838">
        <v>15.429</v>
      </c>
      <c r="T47" s="838">
        <v>14.906000000000001</v>
      </c>
      <c r="U47" s="838">
        <v>14.922000000000001</v>
      </c>
      <c r="V47" s="838">
        <v>14.927</v>
      </c>
      <c r="W47" s="838">
        <v>14.737</v>
      </c>
      <c r="X47" s="838">
        <v>14.157999999999999</v>
      </c>
      <c r="Y47" s="856">
        <v>41.328000000000003</v>
      </c>
      <c r="Z47" s="856">
        <v>38.17</v>
      </c>
      <c r="AA47" s="856">
        <v>39.048999999999999</v>
      </c>
      <c r="AB47" s="540"/>
    </row>
    <row r="48" spans="1:28">
      <c r="A48" s="131"/>
      <c r="B48" s="1017" t="s">
        <v>856</v>
      </c>
      <c r="C48" s="1156">
        <v>2218.6729999999998</v>
      </c>
      <c r="D48" s="838">
        <v>2238.3670000000002</v>
      </c>
      <c r="E48" s="838">
        <v>2067.596</v>
      </c>
      <c r="F48" s="838">
        <v>2118.873</v>
      </c>
      <c r="G48" s="838">
        <v>2251.1689999999999</v>
      </c>
      <c r="H48" s="838">
        <v>2150.6219999999998</v>
      </c>
      <c r="I48" s="838">
        <v>2334.8209999999999</v>
      </c>
      <c r="J48" s="838">
        <v>2187.7469999999998</v>
      </c>
      <c r="K48" s="838">
        <v>2326.5929999999998</v>
      </c>
      <c r="L48" s="838">
        <v>1926.473</v>
      </c>
      <c r="M48" s="838">
        <v>2350.547</v>
      </c>
      <c r="N48" s="838">
        <v>2338.6709999999998</v>
      </c>
      <c r="O48" s="838">
        <v>2313.7269999999999</v>
      </c>
      <c r="P48" s="838">
        <v>2659.1930000000002</v>
      </c>
      <c r="Q48" s="838">
        <v>2704.3919999999998</v>
      </c>
      <c r="R48" s="838">
        <v>2805.5619999999999</v>
      </c>
      <c r="S48" s="838">
        <v>2946.8620000000001</v>
      </c>
      <c r="T48" s="838">
        <v>2942.098</v>
      </c>
      <c r="U48" s="838">
        <v>3238.8389999999999</v>
      </c>
      <c r="V48" s="838">
        <v>3058.0740000000001</v>
      </c>
      <c r="W48" s="838">
        <v>3479.1959999999999</v>
      </c>
      <c r="X48" s="838">
        <v>2886.451</v>
      </c>
      <c r="Y48" s="856">
        <v>3082.8380000000002</v>
      </c>
      <c r="Z48" s="856">
        <v>3514.56</v>
      </c>
      <c r="AA48" s="856">
        <v>2685.931</v>
      </c>
      <c r="AB48" s="540"/>
    </row>
    <row r="49" spans="1:28">
      <c r="A49" s="131"/>
      <c r="B49" s="1017" t="s">
        <v>1403</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56" t="s">
        <v>356</v>
      </c>
      <c r="Z49" s="856" t="s">
        <v>356</v>
      </c>
      <c r="AA49" s="856" t="s">
        <v>356</v>
      </c>
      <c r="AB49" s="540"/>
    </row>
    <row r="50" spans="1:28">
      <c r="A50" s="131"/>
      <c r="B50" s="1016" t="s">
        <v>857</v>
      </c>
      <c r="C50" s="1156">
        <v>1277.9590000000001</v>
      </c>
      <c r="D50" s="838">
        <v>1565.885</v>
      </c>
      <c r="E50" s="838">
        <v>1418.904</v>
      </c>
      <c r="F50" s="838">
        <v>1293.847</v>
      </c>
      <c r="G50" s="838">
        <v>1349.3620000000001</v>
      </c>
      <c r="H50" s="838">
        <v>1429.7729999999999</v>
      </c>
      <c r="I50" s="838">
        <v>1132.43</v>
      </c>
      <c r="J50" s="838">
        <v>1176.9580000000001</v>
      </c>
      <c r="K50" s="838">
        <v>1363.08</v>
      </c>
      <c r="L50" s="838">
        <v>1951.2619999999999</v>
      </c>
      <c r="M50" s="838">
        <v>2071.5880000000002</v>
      </c>
      <c r="N50" s="838">
        <v>2229.9720000000002</v>
      </c>
      <c r="O50" s="838">
        <v>2364.4</v>
      </c>
      <c r="P50" s="838">
        <v>2402.5859999999998</v>
      </c>
      <c r="Q50" s="838">
        <v>1814.8689999999999</v>
      </c>
      <c r="R50" s="838">
        <v>1624.672</v>
      </c>
      <c r="S50" s="838">
        <v>2632.9490000000001</v>
      </c>
      <c r="T50" s="838">
        <v>1969.0540000000001</v>
      </c>
      <c r="U50" s="838">
        <v>1701.585</v>
      </c>
      <c r="V50" s="838">
        <v>1643.038</v>
      </c>
      <c r="W50" s="838">
        <v>1633.4290000000001</v>
      </c>
      <c r="X50" s="838">
        <v>1551.4570000000001</v>
      </c>
      <c r="Y50" s="856">
        <v>1506.079</v>
      </c>
      <c r="Z50" s="856">
        <v>1530.2329999999999</v>
      </c>
      <c r="AA50" s="856">
        <v>1708.8579999999999</v>
      </c>
      <c r="AB50" s="540"/>
    </row>
    <row r="51" spans="1:28">
      <c r="A51" s="131"/>
      <c r="B51" s="1017" t="s">
        <v>858</v>
      </c>
      <c r="C51" s="1156">
        <v>899.79</v>
      </c>
      <c r="D51" s="838">
        <v>1018.398</v>
      </c>
      <c r="E51" s="838">
        <v>942.92200000000003</v>
      </c>
      <c r="F51" s="838">
        <v>909.26400000000001</v>
      </c>
      <c r="G51" s="838">
        <v>854.28599999999994</v>
      </c>
      <c r="H51" s="838">
        <v>874.26400000000001</v>
      </c>
      <c r="I51" s="838">
        <v>638.89</v>
      </c>
      <c r="J51" s="838">
        <v>655.33399999999995</v>
      </c>
      <c r="K51" s="838">
        <v>840.63300000000004</v>
      </c>
      <c r="L51" s="838">
        <v>1147.193</v>
      </c>
      <c r="M51" s="838">
        <v>1404.5709999999999</v>
      </c>
      <c r="N51" s="838">
        <v>1510.6420000000001</v>
      </c>
      <c r="O51" s="838">
        <v>1427.3689999999999</v>
      </c>
      <c r="P51" s="838">
        <v>1591.875</v>
      </c>
      <c r="Q51" s="838">
        <v>1014.78</v>
      </c>
      <c r="R51" s="838">
        <v>952.71400000000006</v>
      </c>
      <c r="S51" s="838">
        <v>1924.529</v>
      </c>
      <c r="T51" s="838">
        <v>1163.663</v>
      </c>
      <c r="U51" s="838">
        <v>1045.816</v>
      </c>
      <c r="V51" s="838">
        <v>963.75300000000004</v>
      </c>
      <c r="W51" s="838">
        <v>915.98099999999999</v>
      </c>
      <c r="X51" s="838">
        <v>870.85500000000002</v>
      </c>
      <c r="Y51" s="856">
        <v>873.71600000000001</v>
      </c>
      <c r="Z51" s="856">
        <v>911.66</v>
      </c>
      <c r="AA51" s="856">
        <v>1101.9100000000001</v>
      </c>
      <c r="AB51" s="540"/>
    </row>
    <row r="52" spans="1:28">
      <c r="A52" s="131"/>
      <c r="B52" s="1017" t="s">
        <v>859</v>
      </c>
      <c r="C52" s="1156">
        <v>377.52699999999999</v>
      </c>
      <c r="D52" s="838">
        <v>546.71</v>
      </c>
      <c r="E52" s="838">
        <v>475.279</v>
      </c>
      <c r="F52" s="838">
        <v>383.92899999999997</v>
      </c>
      <c r="G52" s="838">
        <v>494.40699999999998</v>
      </c>
      <c r="H52" s="838">
        <v>554.80399999999997</v>
      </c>
      <c r="I52" s="838">
        <v>492.976</v>
      </c>
      <c r="J52" s="838">
        <v>521.04499999999996</v>
      </c>
      <c r="K52" s="838">
        <v>521.76199999999994</v>
      </c>
      <c r="L52" s="838">
        <v>803.08500000000004</v>
      </c>
      <c r="M52" s="838">
        <v>665.96100000000001</v>
      </c>
      <c r="N52" s="838">
        <v>718.19500000000005</v>
      </c>
      <c r="O52" s="838">
        <v>935.84100000000001</v>
      </c>
      <c r="P52" s="838">
        <v>809.47799999999995</v>
      </c>
      <c r="Q52" s="838">
        <v>799.173</v>
      </c>
      <c r="R52" s="838">
        <v>671.13400000000001</v>
      </c>
      <c r="S52" s="838">
        <v>707.08500000000004</v>
      </c>
      <c r="T52" s="838">
        <v>804.404</v>
      </c>
      <c r="U52" s="838">
        <v>654.91800000000001</v>
      </c>
      <c r="V52" s="838">
        <v>678.46600000000001</v>
      </c>
      <c r="W52" s="838">
        <v>716.62699999999995</v>
      </c>
      <c r="X52" s="838">
        <v>679.82500000000005</v>
      </c>
      <c r="Y52" s="856">
        <v>631.61</v>
      </c>
      <c r="Z52" s="856">
        <v>617.80499999999995</v>
      </c>
      <c r="AA52" s="856">
        <v>606.08299999999997</v>
      </c>
      <c r="AB52" s="540"/>
    </row>
    <row r="53" spans="1:28">
      <c r="A53" s="131"/>
      <c r="B53" s="1016" t="s">
        <v>860</v>
      </c>
      <c r="C53" s="1156">
        <v>3.74</v>
      </c>
      <c r="D53" s="838">
        <v>3.133</v>
      </c>
      <c r="E53" s="838">
        <v>3.8079999999999998</v>
      </c>
      <c r="F53" s="838">
        <v>3.0110000000000001</v>
      </c>
      <c r="G53" s="838">
        <v>2.6419999999999999</v>
      </c>
      <c r="H53" s="838">
        <v>3.8719999999999999</v>
      </c>
      <c r="I53" s="838">
        <v>3.51</v>
      </c>
      <c r="J53" s="838">
        <v>4.6989999999999998</v>
      </c>
      <c r="K53" s="838">
        <v>4.3070000000000004</v>
      </c>
      <c r="L53" s="838">
        <v>5.0759999999999996</v>
      </c>
      <c r="M53" s="838">
        <v>4.3310000000000004</v>
      </c>
      <c r="N53" s="838">
        <v>4.9450000000000003</v>
      </c>
      <c r="O53" s="838">
        <v>3.0870000000000002</v>
      </c>
      <c r="P53" s="838">
        <v>3.9340000000000002</v>
      </c>
      <c r="Q53" s="838">
        <v>5.899</v>
      </c>
      <c r="R53" s="838">
        <v>3.794</v>
      </c>
      <c r="S53" s="838">
        <v>5.1520000000000001</v>
      </c>
      <c r="T53" s="838">
        <v>3.512</v>
      </c>
      <c r="U53" s="838">
        <v>6.0279999999999996</v>
      </c>
      <c r="V53" s="838">
        <v>3.89</v>
      </c>
      <c r="W53" s="838">
        <v>4.3869999999999996</v>
      </c>
      <c r="X53" s="838">
        <v>5.1559999999999997</v>
      </c>
      <c r="Y53" s="856">
        <v>5.0869999999999997</v>
      </c>
      <c r="Z53" s="856">
        <v>6.5179999999999998</v>
      </c>
      <c r="AA53" s="856">
        <v>4.9130000000000003</v>
      </c>
      <c r="AB53" s="540"/>
    </row>
    <row r="54" spans="1:28">
      <c r="A54" s="131"/>
      <c r="B54" s="1017" t="s">
        <v>861</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56">
        <v>0</v>
      </c>
      <c r="Z54" s="856">
        <v>0</v>
      </c>
      <c r="AA54" s="856">
        <v>0</v>
      </c>
      <c r="AB54" s="540"/>
    </row>
    <row r="55" spans="1:28">
      <c r="A55" s="131"/>
      <c r="B55" s="1017" t="s">
        <v>862</v>
      </c>
      <c r="C55" s="1156">
        <v>3.74</v>
      </c>
      <c r="D55" s="838">
        <v>3.133</v>
      </c>
      <c r="E55" s="838">
        <v>3.8079999999999998</v>
      </c>
      <c r="F55" s="838">
        <v>3.0110000000000001</v>
      </c>
      <c r="G55" s="838">
        <v>2.6419999999999999</v>
      </c>
      <c r="H55" s="838">
        <v>3.8719999999999999</v>
      </c>
      <c r="I55" s="838">
        <v>3.51</v>
      </c>
      <c r="J55" s="838">
        <v>4.6989999999999998</v>
      </c>
      <c r="K55" s="838">
        <v>4.3070000000000004</v>
      </c>
      <c r="L55" s="838">
        <v>5.0759999999999996</v>
      </c>
      <c r="M55" s="838">
        <v>4.3310000000000004</v>
      </c>
      <c r="N55" s="838">
        <v>4.9450000000000003</v>
      </c>
      <c r="O55" s="838">
        <v>3.0870000000000002</v>
      </c>
      <c r="P55" s="838">
        <v>3.9340000000000002</v>
      </c>
      <c r="Q55" s="838">
        <v>5.899</v>
      </c>
      <c r="R55" s="838">
        <v>3.794</v>
      </c>
      <c r="S55" s="838">
        <v>5.1520000000000001</v>
      </c>
      <c r="T55" s="838">
        <v>3.512</v>
      </c>
      <c r="U55" s="838">
        <v>6.0279999999999996</v>
      </c>
      <c r="V55" s="838">
        <v>3.89</v>
      </c>
      <c r="W55" s="838">
        <v>4.3869999999999996</v>
      </c>
      <c r="X55" s="838">
        <v>5.1559999999999997</v>
      </c>
      <c r="Y55" s="856">
        <v>5.0869999999999997</v>
      </c>
      <c r="Z55" s="856">
        <v>6.5179999999999998</v>
      </c>
      <c r="AA55" s="856">
        <v>4.9130000000000003</v>
      </c>
      <c r="AB55" s="540"/>
    </row>
    <row r="56" spans="1:28">
      <c r="A56" s="538"/>
      <c r="B56" s="1013" t="s">
        <v>1404</v>
      </c>
      <c r="C56" s="1156">
        <v>42985.698899999996</v>
      </c>
      <c r="D56" s="838">
        <v>44697.025599999994</v>
      </c>
      <c r="E56" s="838">
        <v>44813.470799999996</v>
      </c>
      <c r="F56" s="838">
        <v>44260.268000000004</v>
      </c>
      <c r="G56" s="838">
        <v>45226.747300000003</v>
      </c>
      <c r="H56" s="838">
        <v>44443.840700000001</v>
      </c>
      <c r="I56" s="838">
        <v>42692.063399999999</v>
      </c>
      <c r="J56" s="838">
        <v>43834.467799999999</v>
      </c>
      <c r="K56" s="838">
        <v>41521.417800000003</v>
      </c>
      <c r="L56" s="838">
        <v>39957.322899999999</v>
      </c>
      <c r="M56" s="838">
        <v>39916.517899999999</v>
      </c>
      <c r="N56" s="838">
        <v>39968.351500000004</v>
      </c>
      <c r="O56" s="838">
        <v>41458.729600000006</v>
      </c>
      <c r="P56" s="838">
        <v>39989.671200000004</v>
      </c>
      <c r="Q56" s="838">
        <v>42160.795100000003</v>
      </c>
      <c r="R56" s="838">
        <v>40607.911899999999</v>
      </c>
      <c r="S56" s="838">
        <v>42064.362300000001</v>
      </c>
      <c r="T56" s="838">
        <v>39132.166599999997</v>
      </c>
      <c r="U56" s="838">
        <v>39063.796499999997</v>
      </c>
      <c r="V56" s="838">
        <v>40687.735200000003</v>
      </c>
      <c r="W56" s="838">
        <v>38502.537300000004</v>
      </c>
      <c r="X56" s="838">
        <v>39238.913</v>
      </c>
      <c r="Y56" s="856">
        <v>39980.696300000003</v>
      </c>
      <c r="Z56" s="856">
        <v>40390.985699999997</v>
      </c>
      <c r="AA56" s="856">
        <v>2179.7305999999999</v>
      </c>
      <c r="AB56" s="540"/>
    </row>
    <row r="57" spans="1:28" s="551" customFormat="1">
      <c r="A57" s="549"/>
      <c r="B57" s="1015" t="s">
        <v>1405</v>
      </c>
      <c r="C57" s="1156">
        <v>42985.698899999996</v>
      </c>
      <c r="D57" s="838">
        <v>44697.025599999994</v>
      </c>
      <c r="E57" s="838">
        <v>44813.470799999996</v>
      </c>
      <c r="F57" s="838">
        <v>44260.268000000004</v>
      </c>
      <c r="G57" s="838">
        <v>45226.747300000003</v>
      </c>
      <c r="H57" s="838">
        <v>44443.840700000001</v>
      </c>
      <c r="I57" s="838">
        <v>42692.063399999999</v>
      </c>
      <c r="J57" s="838">
        <v>43834.467799999999</v>
      </c>
      <c r="K57" s="838">
        <v>41521.417800000003</v>
      </c>
      <c r="L57" s="838">
        <v>39957.322899999999</v>
      </c>
      <c r="M57" s="838">
        <v>39916.517899999999</v>
      </c>
      <c r="N57" s="838">
        <v>39968.351500000004</v>
      </c>
      <c r="O57" s="838">
        <v>41458.729600000006</v>
      </c>
      <c r="P57" s="838">
        <v>39989.671200000004</v>
      </c>
      <c r="Q57" s="838">
        <v>42160.795100000003</v>
      </c>
      <c r="R57" s="838">
        <v>40607.911899999999</v>
      </c>
      <c r="S57" s="838">
        <v>42064.362300000001</v>
      </c>
      <c r="T57" s="838">
        <v>39132.166599999997</v>
      </c>
      <c r="U57" s="838">
        <v>39063.796499999997</v>
      </c>
      <c r="V57" s="838">
        <v>40687.735200000003</v>
      </c>
      <c r="W57" s="838">
        <v>38502.537300000004</v>
      </c>
      <c r="X57" s="838">
        <v>39238.913</v>
      </c>
      <c r="Y57" s="856">
        <v>39980.696300000003</v>
      </c>
      <c r="Z57" s="856">
        <v>40390.985699999997</v>
      </c>
      <c r="AA57" s="856">
        <v>2179.7305999999999</v>
      </c>
      <c r="AB57" s="540"/>
    </row>
    <row r="58" spans="1:28" s="551" customFormat="1">
      <c r="A58" s="549"/>
      <c r="B58" s="554" t="s">
        <v>1406</v>
      </c>
      <c r="C58" s="1156">
        <v>40161.349199999997</v>
      </c>
      <c r="D58" s="838">
        <v>41885.567499999997</v>
      </c>
      <c r="E58" s="838">
        <v>42002.916299999997</v>
      </c>
      <c r="F58" s="838">
        <v>41498.033900000002</v>
      </c>
      <c r="G58" s="838">
        <v>42483.809500000003</v>
      </c>
      <c r="H58" s="838">
        <v>41731.134899999997</v>
      </c>
      <c r="I58" s="838">
        <v>39998.498500000002</v>
      </c>
      <c r="J58" s="838">
        <v>41162.507899999997</v>
      </c>
      <c r="K58" s="838">
        <v>38892.201000000001</v>
      </c>
      <c r="L58" s="838">
        <v>37405.111299999997</v>
      </c>
      <c r="M58" s="838">
        <v>37414.250200000002</v>
      </c>
      <c r="N58" s="838">
        <v>37496.338900000002</v>
      </c>
      <c r="O58" s="838">
        <v>39017.246400000004</v>
      </c>
      <c r="P58" s="838">
        <v>37553.809200000003</v>
      </c>
      <c r="Q58" s="838">
        <v>39713.9211</v>
      </c>
      <c r="R58" s="838">
        <v>38203.3197</v>
      </c>
      <c r="S58" s="838">
        <v>39707.699500000002</v>
      </c>
      <c r="T58" s="838">
        <v>36817.753499999999</v>
      </c>
      <c r="U58" s="838">
        <v>36799.495999999999</v>
      </c>
      <c r="V58" s="838">
        <v>38408.1011</v>
      </c>
      <c r="W58" s="838">
        <v>36207.435100000002</v>
      </c>
      <c r="X58" s="838">
        <v>36969.371099999997</v>
      </c>
      <c r="Y58" s="856">
        <v>37735.995300000002</v>
      </c>
      <c r="Z58" s="856">
        <v>38172.292600000001</v>
      </c>
      <c r="AA58" s="856" t="s">
        <v>358</v>
      </c>
      <c r="AB58" s="540"/>
    </row>
    <row r="59" spans="1:28">
      <c r="A59" s="538"/>
      <c r="B59" s="860" t="s">
        <v>1407</v>
      </c>
      <c r="C59" s="1156">
        <v>2824.3497000000002</v>
      </c>
      <c r="D59" s="838">
        <v>2811.4580999999998</v>
      </c>
      <c r="E59" s="838">
        <v>2810.5545000000002</v>
      </c>
      <c r="F59" s="838">
        <v>2762.2341000000001</v>
      </c>
      <c r="G59" s="838">
        <v>2742.9378000000002</v>
      </c>
      <c r="H59" s="838">
        <v>2712.7058000000002</v>
      </c>
      <c r="I59" s="838">
        <v>2693.5648999999999</v>
      </c>
      <c r="J59" s="838">
        <v>2671.9598999999998</v>
      </c>
      <c r="K59" s="838">
        <v>2629.2168000000001</v>
      </c>
      <c r="L59" s="838">
        <v>2552.2116000000001</v>
      </c>
      <c r="M59" s="838">
        <v>2502.2676999999999</v>
      </c>
      <c r="N59" s="838">
        <v>2472.0126</v>
      </c>
      <c r="O59" s="838">
        <v>2441.4832000000001</v>
      </c>
      <c r="P59" s="838">
        <v>2435.8620000000001</v>
      </c>
      <c r="Q59" s="838">
        <v>2446.8739999999998</v>
      </c>
      <c r="R59" s="838">
        <v>2404.5922</v>
      </c>
      <c r="S59" s="838">
        <v>2356.6628000000001</v>
      </c>
      <c r="T59" s="838">
        <v>2314.4131000000002</v>
      </c>
      <c r="U59" s="838">
        <v>2264.3004999999998</v>
      </c>
      <c r="V59" s="838">
        <v>2279.6341000000002</v>
      </c>
      <c r="W59" s="838">
        <v>2295.1021999999998</v>
      </c>
      <c r="X59" s="838">
        <v>2269.5419000000002</v>
      </c>
      <c r="Y59" s="856">
        <v>2244.701</v>
      </c>
      <c r="Z59" s="856">
        <v>2218.6931</v>
      </c>
      <c r="AA59" s="856">
        <v>2179.7305999999999</v>
      </c>
      <c r="AB59" s="540"/>
    </row>
    <row r="60" spans="1:28">
      <c r="A60" s="538"/>
      <c r="B60" s="1015" t="s">
        <v>1408</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56" t="s">
        <v>356</v>
      </c>
      <c r="Z60" s="856" t="s">
        <v>356</v>
      </c>
      <c r="AA60" s="856" t="s">
        <v>356</v>
      </c>
      <c r="AB60" s="540"/>
    </row>
    <row r="61" spans="1:28" s="549" customFormat="1">
      <c r="B61" s="1016" t="s">
        <v>1406</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56" t="s">
        <v>356</v>
      </c>
      <c r="Z61" s="856" t="s">
        <v>356</v>
      </c>
      <c r="AA61" s="856" t="s">
        <v>356</v>
      </c>
      <c r="AB61" s="553"/>
    </row>
    <row r="62" spans="1:28" s="549" customFormat="1">
      <c r="B62" s="1016" t="s">
        <v>1409</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6" t="s">
        <v>356</v>
      </c>
      <c r="Z62" s="856" t="s">
        <v>356</v>
      </c>
      <c r="AA62" s="856" t="s">
        <v>356</v>
      </c>
      <c r="AB62" s="553"/>
    </row>
    <row r="63" spans="1:28" s="549" customFormat="1" ht="14.5">
      <c r="B63" s="552" t="s">
        <v>1410</v>
      </c>
      <c r="C63" s="1157">
        <v>19785.933716000003</v>
      </c>
      <c r="D63" s="857">
        <v>21056.327255</v>
      </c>
      <c r="E63" s="857">
        <v>17409.743666999999</v>
      </c>
      <c r="F63" s="857">
        <v>19441.638210999998</v>
      </c>
      <c r="G63" s="857">
        <v>22805.602243000001</v>
      </c>
      <c r="H63" s="857">
        <v>19410.413983000002</v>
      </c>
      <c r="I63" s="857">
        <v>20250.281182000002</v>
      </c>
      <c r="J63" s="857">
        <v>17719.5916</v>
      </c>
      <c r="K63" s="857">
        <v>18241.696941999999</v>
      </c>
      <c r="L63" s="857">
        <v>18140.131837000001</v>
      </c>
      <c r="M63" s="857">
        <v>19913.113094</v>
      </c>
      <c r="N63" s="857">
        <v>19319.941025999997</v>
      </c>
      <c r="O63" s="857">
        <v>19869.471661</v>
      </c>
      <c r="P63" s="857">
        <v>20819.733945</v>
      </c>
      <c r="Q63" s="857">
        <v>19860.021821999999</v>
      </c>
      <c r="R63" s="857">
        <v>17245.628452999998</v>
      </c>
      <c r="S63" s="857">
        <v>20577.487718</v>
      </c>
      <c r="T63" s="857">
        <v>21200.421323000002</v>
      </c>
      <c r="U63" s="857">
        <v>19211.733819000001</v>
      </c>
      <c r="V63" s="857">
        <v>18584.428264999999</v>
      </c>
      <c r="W63" s="857">
        <v>18965.498331000003</v>
      </c>
      <c r="X63" s="857">
        <v>19283.460377999996</v>
      </c>
      <c r="Y63" s="857">
        <v>19073.690006000001</v>
      </c>
      <c r="Z63" s="857">
        <v>21243.499997999999</v>
      </c>
      <c r="AA63" s="857">
        <v>20023.733559</v>
      </c>
      <c r="AB63" s="553"/>
    </row>
    <row r="64" spans="1:28" s="549" customFormat="1">
      <c r="B64" s="550" t="s">
        <v>863</v>
      </c>
      <c r="C64" s="1157">
        <v>8431.3336400000007</v>
      </c>
      <c r="D64" s="856">
        <v>8022.9597749999994</v>
      </c>
      <c r="E64" s="856">
        <v>3905.1177620000003</v>
      </c>
      <c r="F64" s="856">
        <v>4095.4023899999997</v>
      </c>
      <c r="G64" s="856">
        <v>4713.1744120000003</v>
      </c>
      <c r="H64" s="856">
        <v>4071.9554670000002</v>
      </c>
      <c r="I64" s="856">
        <v>4196.6287129999992</v>
      </c>
      <c r="J64" s="856">
        <v>3799.0370049999997</v>
      </c>
      <c r="K64" s="856">
        <v>4209.0074539999996</v>
      </c>
      <c r="L64" s="856">
        <v>3832.9066990000001</v>
      </c>
      <c r="M64" s="856">
        <v>4488.7733990000006</v>
      </c>
      <c r="N64" s="856">
        <v>4185.4206020000001</v>
      </c>
      <c r="O64" s="856">
        <v>4573.5950579999999</v>
      </c>
      <c r="P64" s="856">
        <v>5088.4798780000001</v>
      </c>
      <c r="Q64" s="856">
        <v>4938.8289910000003</v>
      </c>
      <c r="R64" s="856">
        <v>4193.5847220000005</v>
      </c>
      <c r="S64" s="856">
        <v>4937.8132369999994</v>
      </c>
      <c r="T64" s="856">
        <v>5895.610138</v>
      </c>
      <c r="U64" s="856">
        <v>4351.6567990000003</v>
      </c>
      <c r="V64" s="856">
        <v>3002.6111430000001</v>
      </c>
      <c r="W64" s="856">
        <v>3182.5960060000002</v>
      </c>
      <c r="X64" s="856">
        <v>2731.1723320000006</v>
      </c>
      <c r="Y64" s="857">
        <v>1888.2142960000001</v>
      </c>
      <c r="Z64" s="857">
        <v>2032.838051</v>
      </c>
      <c r="AA64" s="857">
        <v>2612.7893629999999</v>
      </c>
      <c r="AB64" s="553"/>
    </row>
    <row r="65" spans="1:28" s="549" customFormat="1">
      <c r="B65" s="554" t="s">
        <v>1395</v>
      </c>
      <c r="C65" s="1157">
        <v>5256.8155310000002</v>
      </c>
      <c r="D65" s="857">
        <v>4414.1382160000003</v>
      </c>
      <c r="E65" s="856">
        <v>1135.519055</v>
      </c>
      <c r="F65" s="856">
        <v>1621.55808</v>
      </c>
      <c r="G65" s="856">
        <v>1680.392691</v>
      </c>
      <c r="H65" s="856">
        <v>1072.580854</v>
      </c>
      <c r="I65" s="856">
        <v>1468.964258</v>
      </c>
      <c r="J65" s="856">
        <v>1108.674501</v>
      </c>
      <c r="K65" s="856">
        <v>1518.703078</v>
      </c>
      <c r="L65" s="856">
        <v>1358.3565840000001</v>
      </c>
      <c r="M65" s="856">
        <v>1941.9705319999998</v>
      </c>
      <c r="N65" s="856">
        <v>1829.088759</v>
      </c>
      <c r="O65" s="856">
        <v>1869.912824</v>
      </c>
      <c r="P65" s="856">
        <v>2164.0551</v>
      </c>
      <c r="Q65" s="856">
        <v>2502.074693</v>
      </c>
      <c r="R65" s="856">
        <v>1990.2844319999999</v>
      </c>
      <c r="S65" s="856">
        <v>2281.209554</v>
      </c>
      <c r="T65" s="856">
        <v>2770.2633459999997</v>
      </c>
      <c r="U65" s="856">
        <v>1336.1615850000001</v>
      </c>
      <c r="V65" s="856">
        <v>100.59711999999999</v>
      </c>
      <c r="W65" s="856">
        <v>101.452367</v>
      </c>
      <c r="X65" s="856">
        <v>73.498778999999999</v>
      </c>
      <c r="Y65" s="857">
        <v>83.655327</v>
      </c>
      <c r="Z65" s="857">
        <v>51.399645</v>
      </c>
      <c r="AA65" s="857">
        <v>46.616904999999996</v>
      </c>
      <c r="AB65" s="553"/>
    </row>
    <row r="66" spans="1:28" s="549" customFormat="1">
      <c r="B66" s="554" t="s">
        <v>864</v>
      </c>
      <c r="C66" s="1157">
        <v>1857.4787419999998</v>
      </c>
      <c r="D66" s="857">
        <v>2103.3650210000001</v>
      </c>
      <c r="E66" s="857">
        <v>1363.661652</v>
      </c>
      <c r="F66" s="857">
        <v>1324.7133899999999</v>
      </c>
      <c r="G66" s="857">
        <v>1555.8169169999999</v>
      </c>
      <c r="H66" s="857">
        <v>1219.908985</v>
      </c>
      <c r="I66" s="857">
        <v>1183.9689810000002</v>
      </c>
      <c r="J66" s="857">
        <v>1106.4803899999999</v>
      </c>
      <c r="K66" s="857">
        <v>1143.6501699999999</v>
      </c>
      <c r="L66" s="857">
        <v>1068.1167439999999</v>
      </c>
      <c r="M66" s="857">
        <v>1074.642601</v>
      </c>
      <c r="N66" s="857">
        <v>959.7182610000001</v>
      </c>
      <c r="O66" s="857">
        <v>1134.8148219999998</v>
      </c>
      <c r="P66" s="857">
        <v>1061.770743</v>
      </c>
      <c r="Q66" s="857">
        <v>922.12398600000006</v>
      </c>
      <c r="R66" s="857">
        <v>689.383061</v>
      </c>
      <c r="S66" s="857">
        <v>1070.4734570000003</v>
      </c>
      <c r="T66" s="857">
        <v>1596.593977</v>
      </c>
      <c r="U66" s="857">
        <v>1326.6153869999998</v>
      </c>
      <c r="V66" s="857">
        <v>1224.2616190000001</v>
      </c>
      <c r="W66" s="857">
        <v>1331.198459</v>
      </c>
      <c r="X66" s="857">
        <v>1002.0958440000001</v>
      </c>
      <c r="Y66" s="857">
        <v>912.58610999999996</v>
      </c>
      <c r="Z66" s="857">
        <v>1036.968961</v>
      </c>
      <c r="AA66" s="857">
        <v>958.83452899999997</v>
      </c>
      <c r="AB66" s="553"/>
    </row>
    <row r="67" spans="1:28" s="549" customFormat="1">
      <c r="B67" s="555" t="s">
        <v>835</v>
      </c>
      <c r="C67" s="1157">
        <v>30.938001</v>
      </c>
      <c r="D67" s="856">
        <v>30.467389000000001</v>
      </c>
      <c r="E67" s="856">
        <v>6.6137899999999998</v>
      </c>
      <c r="F67" s="856">
        <v>3.1226759999999998</v>
      </c>
      <c r="G67" s="856">
        <v>9.0353659999999998</v>
      </c>
      <c r="H67" s="856">
        <v>26.118144000000001</v>
      </c>
      <c r="I67" s="856">
        <v>31.044891</v>
      </c>
      <c r="J67" s="856">
        <v>27.309787</v>
      </c>
      <c r="K67" s="856">
        <v>25.949179000000001</v>
      </c>
      <c r="L67" s="856">
        <v>45.281749000000005</v>
      </c>
      <c r="M67" s="856">
        <v>27.481750000000002</v>
      </c>
      <c r="N67" s="857">
        <v>31.457738000000003</v>
      </c>
      <c r="O67" s="857">
        <v>29.674655999999999</v>
      </c>
      <c r="P67" s="857">
        <v>34.872011000000001</v>
      </c>
      <c r="Q67" s="857">
        <v>22.635784999999998</v>
      </c>
      <c r="R67" s="857">
        <v>11.685467000000001</v>
      </c>
      <c r="S67" s="857">
        <v>22.012723000000001</v>
      </c>
      <c r="T67" s="857">
        <v>15.668179</v>
      </c>
      <c r="U67" s="857">
        <v>14.189836</v>
      </c>
      <c r="V67" s="857">
        <v>24.036197999999999</v>
      </c>
      <c r="W67" s="857">
        <v>24.082330000000002</v>
      </c>
      <c r="X67" s="857">
        <v>24.712370999999997</v>
      </c>
      <c r="Y67" s="857">
        <v>24.097493999999998</v>
      </c>
      <c r="Z67" s="857">
        <v>22.618454</v>
      </c>
      <c r="AA67" s="857">
        <v>16.497177999999998</v>
      </c>
      <c r="AB67" s="553"/>
    </row>
    <row r="68" spans="1:28" s="549" customFormat="1">
      <c r="B68" s="555" t="s">
        <v>1397</v>
      </c>
      <c r="C68" s="1157">
        <v>1826.540741</v>
      </c>
      <c r="D68" s="856">
        <v>2072.8976320000002</v>
      </c>
      <c r="E68" s="856">
        <v>1357.0478619999999</v>
      </c>
      <c r="F68" s="856">
        <v>1321.5907139999999</v>
      </c>
      <c r="G68" s="856">
        <v>1546.781551</v>
      </c>
      <c r="H68" s="856">
        <v>1193.790841</v>
      </c>
      <c r="I68" s="856">
        <v>1152.92409</v>
      </c>
      <c r="J68" s="856">
        <v>1079.1706029999998</v>
      </c>
      <c r="K68" s="856">
        <v>1117.7009909999999</v>
      </c>
      <c r="L68" s="856">
        <v>1022.834995</v>
      </c>
      <c r="M68" s="856">
        <v>1047.1608510000001</v>
      </c>
      <c r="N68" s="857">
        <v>928.26052300000003</v>
      </c>
      <c r="O68" s="857">
        <v>1105.1401659999999</v>
      </c>
      <c r="P68" s="857">
        <v>1026.8987319999999</v>
      </c>
      <c r="Q68" s="857">
        <v>899.488201</v>
      </c>
      <c r="R68" s="857">
        <v>677.69759400000009</v>
      </c>
      <c r="S68" s="857">
        <v>1048.460734</v>
      </c>
      <c r="T68" s="857">
        <v>1580.925798</v>
      </c>
      <c r="U68" s="857">
        <v>1312.425551</v>
      </c>
      <c r="V68" s="857">
        <v>1200.2254210000001</v>
      </c>
      <c r="W68" s="857">
        <v>1307.116129</v>
      </c>
      <c r="X68" s="857">
        <v>977.38347299999998</v>
      </c>
      <c r="Y68" s="857">
        <v>888.48861600000009</v>
      </c>
      <c r="Z68" s="857">
        <v>1014.350507</v>
      </c>
      <c r="AA68" s="857">
        <v>942.33735100000001</v>
      </c>
      <c r="AB68" s="553"/>
    </row>
    <row r="69" spans="1:28" s="549" customFormat="1">
      <c r="B69" s="554" t="s">
        <v>612</v>
      </c>
      <c r="C69" s="1157">
        <v>1317.0393670000001</v>
      </c>
      <c r="D69" s="856">
        <v>1505.4565379999999</v>
      </c>
      <c r="E69" s="856">
        <v>1405.9370549999999</v>
      </c>
      <c r="F69" s="856">
        <v>1149.1309199999998</v>
      </c>
      <c r="G69" s="856">
        <v>1476.964804</v>
      </c>
      <c r="H69" s="856">
        <v>1779.4656279999999</v>
      </c>
      <c r="I69" s="856">
        <v>1543.6954739999999</v>
      </c>
      <c r="J69" s="856">
        <v>1583.882114</v>
      </c>
      <c r="K69" s="856">
        <v>1546.6542059999999</v>
      </c>
      <c r="L69" s="856">
        <v>1406.4333710000001</v>
      </c>
      <c r="M69" s="856">
        <v>1472.1602660000001</v>
      </c>
      <c r="N69" s="857">
        <v>1396.613582</v>
      </c>
      <c r="O69" s="857">
        <v>1568.8674120000001</v>
      </c>
      <c r="P69" s="857">
        <v>1862.654035</v>
      </c>
      <c r="Q69" s="857">
        <v>1514.630312</v>
      </c>
      <c r="R69" s="857">
        <v>1513.9172290000001</v>
      </c>
      <c r="S69" s="857">
        <v>1586.130226</v>
      </c>
      <c r="T69" s="857">
        <v>1528.7528150000001</v>
      </c>
      <c r="U69" s="857">
        <v>1688.879827</v>
      </c>
      <c r="V69" s="857">
        <v>1677.7524040000001</v>
      </c>
      <c r="W69" s="857">
        <v>1749.9451799999999</v>
      </c>
      <c r="X69" s="857">
        <v>1655.5777090000001</v>
      </c>
      <c r="Y69" s="857">
        <v>891.97285900000008</v>
      </c>
      <c r="Z69" s="857">
        <v>944.46944499999995</v>
      </c>
      <c r="AA69" s="857">
        <v>1607.337929</v>
      </c>
      <c r="AB69" s="553"/>
    </row>
    <row r="70" spans="1:28" s="549" customFormat="1">
      <c r="B70" s="550" t="s">
        <v>1411</v>
      </c>
      <c r="C70" s="1157">
        <v>7146.5044939999998</v>
      </c>
      <c r="D70" s="856">
        <v>8482.3578629999993</v>
      </c>
      <c r="E70" s="856">
        <v>9176.2635879999998</v>
      </c>
      <c r="F70" s="856">
        <v>10832.329792999999</v>
      </c>
      <c r="G70" s="856">
        <v>12735.859210999999</v>
      </c>
      <c r="H70" s="856">
        <v>10276.037008000001</v>
      </c>
      <c r="I70" s="856">
        <v>10387.565929999999</v>
      </c>
      <c r="J70" s="856">
        <v>8396.7225400000007</v>
      </c>
      <c r="K70" s="856">
        <v>8120.1924529999997</v>
      </c>
      <c r="L70" s="856">
        <v>7946.4088519999996</v>
      </c>
      <c r="M70" s="856">
        <v>8498.7246589999995</v>
      </c>
      <c r="N70" s="857">
        <v>8660.7589039999984</v>
      </c>
      <c r="O70" s="857">
        <v>7938.997171</v>
      </c>
      <c r="P70" s="857">
        <v>7977.6671049999995</v>
      </c>
      <c r="Q70" s="857">
        <v>7621.0610850000003</v>
      </c>
      <c r="R70" s="857">
        <v>6970.6822519999996</v>
      </c>
      <c r="S70" s="857">
        <v>8200.157752000001</v>
      </c>
      <c r="T70" s="857">
        <v>7762.1828969999997</v>
      </c>
      <c r="U70" s="857">
        <v>7558.8530369999999</v>
      </c>
      <c r="V70" s="857">
        <v>7917.8050149999999</v>
      </c>
      <c r="W70" s="857">
        <v>7893.3113030000013</v>
      </c>
      <c r="X70" s="857">
        <v>7945.4749149999989</v>
      </c>
      <c r="Y70" s="857">
        <v>8210.6157079999994</v>
      </c>
      <c r="Z70" s="857">
        <v>9104.763296000001</v>
      </c>
      <c r="AA70" s="857">
        <v>7433.9904319999996</v>
      </c>
      <c r="AB70" s="553"/>
    </row>
    <row r="71" spans="1:28" s="549" customFormat="1">
      <c r="B71" s="554" t="s">
        <v>1412</v>
      </c>
      <c r="C71" s="1157">
        <v>3666.7410180000002</v>
      </c>
      <c r="D71" s="856">
        <v>4573.7427889999999</v>
      </c>
      <c r="E71" s="856">
        <v>4785.71353</v>
      </c>
      <c r="F71" s="856">
        <v>6267.9223920000004</v>
      </c>
      <c r="G71" s="856">
        <v>6741.5235219999995</v>
      </c>
      <c r="H71" s="856">
        <v>5485.7535189999999</v>
      </c>
      <c r="I71" s="856">
        <v>6018.4847790000003</v>
      </c>
      <c r="J71" s="856">
        <v>4877.9509900000003</v>
      </c>
      <c r="K71" s="856">
        <v>4518.335943</v>
      </c>
      <c r="L71" s="856">
        <v>4013.091058</v>
      </c>
      <c r="M71" s="856">
        <v>4129.4743150000004</v>
      </c>
      <c r="N71" s="857">
        <v>4630.263516</v>
      </c>
      <c r="O71" s="857">
        <v>3752.2419619999996</v>
      </c>
      <c r="P71" s="857">
        <v>3314.1687140000004</v>
      </c>
      <c r="Q71" s="857">
        <v>3679.919633</v>
      </c>
      <c r="R71" s="857">
        <v>3444.296351</v>
      </c>
      <c r="S71" s="857">
        <v>4044.9792729999999</v>
      </c>
      <c r="T71" s="857">
        <v>3551.9802020000002</v>
      </c>
      <c r="U71" s="857">
        <v>3388.5874959999996</v>
      </c>
      <c r="V71" s="857">
        <v>3654.600324</v>
      </c>
      <c r="W71" s="857">
        <v>3399.7603220000001</v>
      </c>
      <c r="X71" s="857">
        <v>3576.3836390000001</v>
      </c>
      <c r="Y71" s="857">
        <v>3745.0014929999998</v>
      </c>
      <c r="Z71" s="857">
        <v>4125.3517499999998</v>
      </c>
      <c r="AA71" s="857">
        <v>3358.5782159999999</v>
      </c>
      <c r="AB71" s="553"/>
    </row>
    <row r="72" spans="1:28" s="549" customFormat="1">
      <c r="B72" s="554" t="s">
        <v>1413</v>
      </c>
      <c r="C72" s="1157">
        <v>2187.1048619999997</v>
      </c>
      <c r="D72" s="856">
        <v>2668.4065929999997</v>
      </c>
      <c r="E72" s="856">
        <v>3126.9758140000004</v>
      </c>
      <c r="F72" s="856">
        <v>3269.5961430000002</v>
      </c>
      <c r="G72" s="856">
        <v>4682.9575519999989</v>
      </c>
      <c r="H72" s="856">
        <v>3460.9291359999997</v>
      </c>
      <c r="I72" s="856">
        <v>3016.1601839999998</v>
      </c>
      <c r="J72" s="856">
        <v>2381.1804440000001</v>
      </c>
      <c r="K72" s="856">
        <v>2346.5263749999999</v>
      </c>
      <c r="L72" s="856">
        <v>2460.6767100000002</v>
      </c>
      <c r="M72" s="856">
        <v>2679.8662650000001</v>
      </c>
      <c r="N72" s="857">
        <v>2567.4004260000002</v>
      </c>
      <c r="O72" s="857">
        <v>2564.0866499999997</v>
      </c>
      <c r="P72" s="857">
        <v>2791.3757939999996</v>
      </c>
      <c r="Q72" s="857">
        <v>2144.646072</v>
      </c>
      <c r="R72" s="857">
        <v>1721.3238799999999</v>
      </c>
      <c r="S72" s="857">
        <v>2245.8181630000004</v>
      </c>
      <c r="T72" s="857">
        <v>2197.1576680000003</v>
      </c>
      <c r="U72" s="857">
        <v>2091.0133719999999</v>
      </c>
      <c r="V72" s="857">
        <v>1991.7318659999999</v>
      </c>
      <c r="W72" s="857">
        <v>2069.6227610000001</v>
      </c>
      <c r="X72" s="857">
        <v>1972.1721660000001</v>
      </c>
      <c r="Y72" s="857">
        <v>1942.7263440000002</v>
      </c>
      <c r="Z72" s="857">
        <v>2140.6458259999999</v>
      </c>
      <c r="AA72" s="857">
        <v>1784.3964569999998</v>
      </c>
      <c r="AB72" s="553"/>
    </row>
    <row r="73" spans="1:28" s="549" customFormat="1">
      <c r="B73" s="555" t="s">
        <v>1414</v>
      </c>
      <c r="C73" s="1157">
        <v>310.36998</v>
      </c>
      <c r="D73" s="856">
        <v>306.86272499999995</v>
      </c>
      <c r="E73" s="856">
        <v>249.64642699999999</v>
      </c>
      <c r="F73" s="856">
        <v>304.81633199999999</v>
      </c>
      <c r="G73" s="856">
        <v>343.55859399999997</v>
      </c>
      <c r="H73" s="856">
        <v>288.41284400000001</v>
      </c>
      <c r="I73" s="856">
        <v>367.47108000000003</v>
      </c>
      <c r="J73" s="856">
        <v>428.648394</v>
      </c>
      <c r="K73" s="856">
        <v>444.14468499999998</v>
      </c>
      <c r="L73" s="856">
        <v>584.66685199999995</v>
      </c>
      <c r="M73" s="856">
        <v>652.70847500000002</v>
      </c>
      <c r="N73" s="857">
        <v>516.67620399999998</v>
      </c>
      <c r="O73" s="857">
        <v>691.820697</v>
      </c>
      <c r="P73" s="857">
        <v>658.83915200000001</v>
      </c>
      <c r="Q73" s="857">
        <v>528.324026</v>
      </c>
      <c r="R73" s="857">
        <v>424.74950000000001</v>
      </c>
      <c r="S73" s="857">
        <v>659.42829599999993</v>
      </c>
      <c r="T73" s="857">
        <v>603.78755000000001</v>
      </c>
      <c r="U73" s="857">
        <v>472.621668</v>
      </c>
      <c r="V73" s="857">
        <v>396.86849999999998</v>
      </c>
      <c r="W73" s="857">
        <v>474.507633</v>
      </c>
      <c r="X73" s="857">
        <v>523.43002000000001</v>
      </c>
      <c r="Y73" s="857">
        <v>486.626958</v>
      </c>
      <c r="Z73" s="857">
        <v>514.08659999999998</v>
      </c>
      <c r="AA73" s="857">
        <v>533.15095999999994</v>
      </c>
      <c r="AB73" s="553"/>
    </row>
    <row r="74" spans="1:28" s="549" customFormat="1">
      <c r="B74" s="555" t="s">
        <v>1415</v>
      </c>
      <c r="C74" s="1157">
        <v>1876.734882</v>
      </c>
      <c r="D74" s="856">
        <v>2361.5438679999997</v>
      </c>
      <c r="E74" s="856">
        <v>2877.3293870000002</v>
      </c>
      <c r="F74" s="856">
        <v>2964.7798110000003</v>
      </c>
      <c r="G74" s="856">
        <v>4339.3989579999998</v>
      </c>
      <c r="H74" s="856">
        <v>3172.5162919999998</v>
      </c>
      <c r="I74" s="856">
        <v>2648.689104</v>
      </c>
      <c r="J74" s="856">
        <v>1952.53205</v>
      </c>
      <c r="K74" s="856">
        <v>1902.3816899999999</v>
      </c>
      <c r="L74" s="856">
        <v>1876.0098579999999</v>
      </c>
      <c r="M74" s="856">
        <v>2027.15779</v>
      </c>
      <c r="N74" s="857">
        <v>2050.7242220000003</v>
      </c>
      <c r="O74" s="857">
        <v>1872.2659530000001</v>
      </c>
      <c r="P74" s="857">
        <v>2132.536642</v>
      </c>
      <c r="Q74" s="857">
        <v>1616.322046</v>
      </c>
      <c r="R74" s="857">
        <v>1296.5743799999998</v>
      </c>
      <c r="S74" s="857">
        <v>1586.3898670000001</v>
      </c>
      <c r="T74" s="857">
        <v>1593.370118</v>
      </c>
      <c r="U74" s="857">
        <v>1618.3917039999999</v>
      </c>
      <c r="V74" s="857">
        <v>1594.8633659999998</v>
      </c>
      <c r="W74" s="857">
        <v>1595.1151279999999</v>
      </c>
      <c r="X74" s="857">
        <v>1448.742146</v>
      </c>
      <c r="Y74" s="857">
        <v>1456.0993859999999</v>
      </c>
      <c r="Z74" s="857">
        <v>1626.5592260000001</v>
      </c>
      <c r="AA74" s="857">
        <v>1251.2454969999999</v>
      </c>
      <c r="AB74" s="553"/>
    </row>
    <row r="75" spans="1:28" s="549" customFormat="1">
      <c r="B75" s="554" t="s">
        <v>612</v>
      </c>
      <c r="C75" s="1157">
        <v>1292.6586140000002</v>
      </c>
      <c r="D75" s="856">
        <v>1240.2084809999999</v>
      </c>
      <c r="E75" s="856">
        <v>1263.5742439999999</v>
      </c>
      <c r="F75" s="856">
        <v>1294.811258</v>
      </c>
      <c r="G75" s="856">
        <v>1311.3781370000002</v>
      </c>
      <c r="H75" s="856">
        <v>1329.3543529999999</v>
      </c>
      <c r="I75" s="856">
        <v>1352.920967</v>
      </c>
      <c r="J75" s="856">
        <v>1137.5911059999999</v>
      </c>
      <c r="K75" s="856">
        <v>1255.3301349999999</v>
      </c>
      <c r="L75" s="856">
        <v>1472.6410840000001</v>
      </c>
      <c r="M75" s="856">
        <v>1689.3840789999999</v>
      </c>
      <c r="N75" s="857">
        <v>1463.0949620000001</v>
      </c>
      <c r="O75" s="857">
        <v>1622.668559</v>
      </c>
      <c r="P75" s="857">
        <v>1872.122597</v>
      </c>
      <c r="Q75" s="857">
        <v>1796.4953799999998</v>
      </c>
      <c r="R75" s="857">
        <v>1805.062021</v>
      </c>
      <c r="S75" s="857">
        <v>1909.360316</v>
      </c>
      <c r="T75" s="857">
        <v>2013.0450269999999</v>
      </c>
      <c r="U75" s="857">
        <v>2079.2521689999999</v>
      </c>
      <c r="V75" s="857">
        <v>2271.4728250000003</v>
      </c>
      <c r="W75" s="857">
        <v>2423.9282200000002</v>
      </c>
      <c r="X75" s="857">
        <v>2396.9191099999998</v>
      </c>
      <c r="Y75" s="857">
        <v>2522.8878709999999</v>
      </c>
      <c r="Z75" s="857">
        <v>2838.7657200000003</v>
      </c>
      <c r="AA75" s="857">
        <v>2291.0157589999999</v>
      </c>
      <c r="AB75" s="553"/>
    </row>
    <row r="76" spans="1:28" s="549" customFormat="1">
      <c r="B76" s="550" t="s">
        <v>1416</v>
      </c>
      <c r="C76" s="1157">
        <v>4208.0955820000008</v>
      </c>
      <c r="D76" s="856">
        <v>4551.0096170000006</v>
      </c>
      <c r="E76" s="856">
        <v>4328.3623170000001</v>
      </c>
      <c r="F76" s="856">
        <v>4513.8700280000003</v>
      </c>
      <c r="G76" s="856">
        <v>5356.2966200000001</v>
      </c>
      <c r="H76" s="856">
        <v>5061.6855079999996</v>
      </c>
      <c r="I76" s="856">
        <v>5652.221539000001</v>
      </c>
      <c r="J76" s="856">
        <v>5486.2650549999998</v>
      </c>
      <c r="K76" s="856">
        <v>5909.5270350000001</v>
      </c>
      <c r="L76" s="856">
        <v>6357.279286</v>
      </c>
      <c r="M76" s="856">
        <v>6858.3880360000003</v>
      </c>
      <c r="N76" s="857">
        <v>6443.4955199999995</v>
      </c>
      <c r="O76" s="857">
        <v>7301.3664319999998</v>
      </c>
      <c r="P76" s="857">
        <v>7721.7399619999997</v>
      </c>
      <c r="Q76" s="857">
        <v>7272.5257459999993</v>
      </c>
      <c r="R76" s="857">
        <v>6028.6534790000005</v>
      </c>
      <c r="S76" s="857">
        <v>7401.6267290000005</v>
      </c>
      <c r="T76" s="857">
        <v>7514.6732880000009</v>
      </c>
      <c r="U76" s="857">
        <v>7267.1139830000002</v>
      </c>
      <c r="V76" s="857">
        <v>7596.4451070000005</v>
      </c>
      <c r="W76" s="857">
        <v>7858.017022</v>
      </c>
      <c r="X76" s="857">
        <v>8558.5351310000005</v>
      </c>
      <c r="Y76" s="857">
        <v>8921.0363020000004</v>
      </c>
      <c r="Z76" s="857">
        <v>9033.8569489999991</v>
      </c>
      <c r="AA76" s="857">
        <v>8888.1020810000009</v>
      </c>
      <c r="AB76" s="553"/>
    </row>
    <row r="77" spans="1:28" s="549" customFormat="1">
      <c r="B77" s="554" t="s">
        <v>1412</v>
      </c>
      <c r="C77" s="1157">
        <v>1604.5549140000001</v>
      </c>
      <c r="D77" s="856">
        <v>1783.676318</v>
      </c>
      <c r="E77" s="856">
        <v>1594.5201470000002</v>
      </c>
      <c r="F77" s="856">
        <v>1748.0094779999999</v>
      </c>
      <c r="G77" s="856">
        <v>2262.2765639999998</v>
      </c>
      <c r="H77" s="856">
        <v>1849.040115</v>
      </c>
      <c r="I77" s="856">
        <v>2009.453401</v>
      </c>
      <c r="J77" s="856">
        <v>1975.3648949999999</v>
      </c>
      <c r="K77" s="856">
        <v>2274.6725469999997</v>
      </c>
      <c r="L77" s="856">
        <v>2349.739517</v>
      </c>
      <c r="M77" s="856">
        <v>2581.9147119999998</v>
      </c>
      <c r="N77" s="857">
        <v>2692.8411809999998</v>
      </c>
      <c r="O77" s="857">
        <v>3070.8416649999999</v>
      </c>
      <c r="P77" s="857">
        <v>3231.2883440000001</v>
      </c>
      <c r="Q77" s="857">
        <v>2927.6288050000003</v>
      </c>
      <c r="R77" s="857">
        <v>2448.5821980000001</v>
      </c>
      <c r="S77" s="857">
        <v>3016.563056</v>
      </c>
      <c r="T77" s="857">
        <v>2980.4249049999999</v>
      </c>
      <c r="U77" s="857">
        <v>3107.9677340000003</v>
      </c>
      <c r="V77" s="857">
        <v>3288.7667190000002</v>
      </c>
      <c r="W77" s="857">
        <v>3334.1196220000002</v>
      </c>
      <c r="X77" s="857">
        <v>3383.4463040000001</v>
      </c>
      <c r="Y77" s="857">
        <v>3568.5026910000001</v>
      </c>
      <c r="Z77" s="857">
        <v>3760.8460369999998</v>
      </c>
      <c r="AA77" s="857">
        <v>3544.2605980000003</v>
      </c>
      <c r="AB77" s="553"/>
    </row>
    <row r="78" spans="1:28" s="549" customFormat="1" ht="12.65" customHeight="1">
      <c r="A78" s="556"/>
      <c r="B78" s="554" t="s">
        <v>1413</v>
      </c>
      <c r="C78" s="1157">
        <v>1654.881547</v>
      </c>
      <c r="D78" s="856">
        <v>1819.8556690000003</v>
      </c>
      <c r="E78" s="856">
        <v>1811.6251030000001</v>
      </c>
      <c r="F78" s="856">
        <v>1816.7975899999999</v>
      </c>
      <c r="G78" s="856">
        <v>2079.6052869999999</v>
      </c>
      <c r="H78" s="856">
        <v>2186.2200539999999</v>
      </c>
      <c r="I78" s="856">
        <v>2478.0848430000005</v>
      </c>
      <c r="J78" s="856">
        <v>2368.9176949999996</v>
      </c>
      <c r="K78" s="856">
        <v>2474.9795700000004</v>
      </c>
      <c r="L78" s="856">
        <v>2652.9931219999999</v>
      </c>
      <c r="M78" s="856">
        <v>3037.3376869999997</v>
      </c>
      <c r="N78" s="857">
        <v>2657.4735189999997</v>
      </c>
      <c r="O78" s="857">
        <v>2909.2439130000002</v>
      </c>
      <c r="P78" s="857">
        <v>3087.8970129999998</v>
      </c>
      <c r="Q78" s="857">
        <v>3073.6747829999999</v>
      </c>
      <c r="R78" s="857">
        <v>2351.3872850000002</v>
      </c>
      <c r="S78" s="857">
        <v>3023.1536959999999</v>
      </c>
      <c r="T78" s="857">
        <v>3242.4817899999998</v>
      </c>
      <c r="U78" s="857">
        <v>2881.0561970000003</v>
      </c>
      <c r="V78" s="857">
        <v>3024.1019660000002</v>
      </c>
      <c r="W78" s="857">
        <v>3113.5557489999997</v>
      </c>
      <c r="X78" s="857">
        <v>3300.7356780000005</v>
      </c>
      <c r="Y78" s="857">
        <v>3331.3771540000002</v>
      </c>
      <c r="Z78" s="857">
        <v>3347.7191969999999</v>
      </c>
      <c r="AA78" s="857">
        <v>3491.5638049999998</v>
      </c>
      <c r="AB78" s="553"/>
    </row>
    <row r="79" spans="1:28" s="549" customFormat="1">
      <c r="B79" s="555" t="s">
        <v>1414</v>
      </c>
      <c r="C79" s="1157">
        <v>1025.4034120000001</v>
      </c>
      <c r="D79" s="856">
        <v>1146.6253330000002</v>
      </c>
      <c r="E79" s="856">
        <v>1053.692276</v>
      </c>
      <c r="F79" s="856">
        <v>1107.3747129999999</v>
      </c>
      <c r="G79" s="856">
        <v>1280.7964180000001</v>
      </c>
      <c r="H79" s="856">
        <v>1386.240065</v>
      </c>
      <c r="I79" s="856">
        <v>1526.0260900000001</v>
      </c>
      <c r="J79" s="856">
        <v>1469.8162379999999</v>
      </c>
      <c r="K79" s="856">
        <v>1543.6817250000001</v>
      </c>
      <c r="L79" s="856">
        <v>1682.8091650000001</v>
      </c>
      <c r="M79" s="856">
        <v>1982.9964269999998</v>
      </c>
      <c r="N79" s="857">
        <v>1858.5849639999999</v>
      </c>
      <c r="O79" s="857">
        <v>2027.0840130000001</v>
      </c>
      <c r="P79" s="857">
        <v>2189.2936439999999</v>
      </c>
      <c r="Q79" s="857">
        <v>2163.5545339999999</v>
      </c>
      <c r="R79" s="857">
        <v>1545.4091040000001</v>
      </c>
      <c r="S79" s="857">
        <v>1993.4327209999999</v>
      </c>
      <c r="T79" s="857">
        <v>2163.413125</v>
      </c>
      <c r="U79" s="857">
        <v>2041.1307400000001</v>
      </c>
      <c r="V79" s="857">
        <v>2125.5729179999998</v>
      </c>
      <c r="W79" s="857">
        <v>2171.52738</v>
      </c>
      <c r="X79" s="857">
        <v>2357.2854580000003</v>
      </c>
      <c r="Y79" s="857">
        <v>2321.7999490000002</v>
      </c>
      <c r="Z79" s="857">
        <v>2364.6189570000001</v>
      </c>
      <c r="AA79" s="857">
        <v>2401.336358</v>
      </c>
      <c r="AB79" s="553"/>
    </row>
    <row r="80" spans="1:28" s="549" customFormat="1" ht="12.65" customHeight="1">
      <c r="A80" s="556"/>
      <c r="B80" s="555" t="s">
        <v>1415</v>
      </c>
      <c r="C80" s="1156">
        <v>629.47813500000007</v>
      </c>
      <c r="D80" s="838">
        <v>673.23033599999997</v>
      </c>
      <c r="E80" s="838">
        <v>757.93282700000009</v>
      </c>
      <c r="F80" s="838">
        <v>709.42287699999997</v>
      </c>
      <c r="G80" s="838">
        <v>798.80886899999996</v>
      </c>
      <c r="H80" s="838">
        <v>799.97998899999993</v>
      </c>
      <c r="I80" s="838">
        <v>952.05875300000002</v>
      </c>
      <c r="J80" s="838">
        <v>899.1014570000001</v>
      </c>
      <c r="K80" s="838">
        <v>931.29784499999994</v>
      </c>
      <c r="L80" s="838">
        <v>970.18395700000008</v>
      </c>
      <c r="M80" s="838">
        <v>1054.3412599999999</v>
      </c>
      <c r="N80" s="838">
        <v>798.888555</v>
      </c>
      <c r="O80" s="838">
        <v>882.15989999999999</v>
      </c>
      <c r="P80" s="838">
        <v>898.60336899999993</v>
      </c>
      <c r="Q80" s="838">
        <v>910.12024899999994</v>
      </c>
      <c r="R80" s="838">
        <v>805.97818099999995</v>
      </c>
      <c r="S80" s="838">
        <v>1029.720975</v>
      </c>
      <c r="T80" s="838">
        <v>1079.068665</v>
      </c>
      <c r="U80" s="838">
        <v>839.92545700000005</v>
      </c>
      <c r="V80" s="838">
        <v>898.52904799999999</v>
      </c>
      <c r="W80" s="838">
        <v>942.028369</v>
      </c>
      <c r="X80" s="838">
        <v>943.45021999999994</v>
      </c>
      <c r="Y80" s="857">
        <v>1009.5772049999999</v>
      </c>
      <c r="Z80" s="857">
        <v>983.10023999999999</v>
      </c>
      <c r="AA80" s="857">
        <v>1090.227447</v>
      </c>
      <c r="AB80" s="553"/>
    </row>
    <row r="81" spans="1:28" s="549" customFormat="1">
      <c r="B81" s="554" t="s">
        <v>612</v>
      </c>
      <c r="C81" s="1157">
        <v>948.65912100000003</v>
      </c>
      <c r="D81" s="856">
        <v>947.47762999999998</v>
      </c>
      <c r="E81" s="856">
        <v>922.21706700000004</v>
      </c>
      <c r="F81" s="856">
        <v>949.06295999999998</v>
      </c>
      <c r="G81" s="856">
        <v>1014.414769</v>
      </c>
      <c r="H81" s="856">
        <v>1026.4253390000001</v>
      </c>
      <c r="I81" s="856">
        <v>1164.6832949999998</v>
      </c>
      <c r="J81" s="856">
        <v>1141.982465</v>
      </c>
      <c r="K81" s="856">
        <v>1159.874918</v>
      </c>
      <c r="L81" s="856">
        <v>1354.5466470000001</v>
      </c>
      <c r="M81" s="856">
        <v>1239.1356370000001</v>
      </c>
      <c r="N81" s="857">
        <v>1093.18082</v>
      </c>
      <c r="O81" s="857">
        <v>1321.2808540000001</v>
      </c>
      <c r="P81" s="857">
        <v>1402.554605</v>
      </c>
      <c r="Q81" s="857">
        <v>1271.222158</v>
      </c>
      <c r="R81" s="857">
        <v>1228.683996</v>
      </c>
      <c r="S81" s="857">
        <v>1361.909977</v>
      </c>
      <c r="T81" s="857">
        <v>1291.7665930000001</v>
      </c>
      <c r="U81" s="857">
        <v>1278.090052</v>
      </c>
      <c r="V81" s="857">
        <v>1283.5764220000001</v>
      </c>
      <c r="W81" s="857">
        <v>1410.3416510000002</v>
      </c>
      <c r="X81" s="857">
        <v>1874.353149</v>
      </c>
      <c r="Y81" s="857">
        <v>2021.156457</v>
      </c>
      <c r="Z81" s="857">
        <v>1925.2917150000001</v>
      </c>
      <c r="AA81" s="857">
        <v>1852.2776780000002</v>
      </c>
      <c r="AB81" s="553"/>
    </row>
    <row r="82" spans="1:28" s="549" customFormat="1" ht="12.65" customHeight="1">
      <c r="B82" s="550" t="s">
        <v>1417</v>
      </c>
      <c r="C82" s="1157">
        <v>0</v>
      </c>
      <c r="D82" s="856">
        <v>0</v>
      </c>
      <c r="E82" s="856">
        <v>0</v>
      </c>
      <c r="F82" s="856">
        <v>3.5999999999999997E-2</v>
      </c>
      <c r="G82" s="856">
        <v>0.27200000000000002</v>
      </c>
      <c r="H82" s="856">
        <v>0.73599999999999999</v>
      </c>
      <c r="I82" s="856">
        <v>13.865</v>
      </c>
      <c r="J82" s="856">
        <v>37.567</v>
      </c>
      <c r="K82" s="856">
        <v>2.97</v>
      </c>
      <c r="L82" s="856">
        <v>3.5369999999999999</v>
      </c>
      <c r="M82" s="856">
        <v>67.227000000000004</v>
      </c>
      <c r="N82" s="857">
        <v>30.265999999999998</v>
      </c>
      <c r="O82" s="857">
        <v>55.512999999999998</v>
      </c>
      <c r="P82" s="857">
        <v>31.847000000000001</v>
      </c>
      <c r="Q82" s="857">
        <v>27.606000000000002</v>
      </c>
      <c r="R82" s="857">
        <v>52.707999999999998</v>
      </c>
      <c r="S82" s="857">
        <v>37.89</v>
      </c>
      <c r="T82" s="857">
        <v>27.954999999999998</v>
      </c>
      <c r="U82" s="857">
        <v>34.11</v>
      </c>
      <c r="V82" s="857">
        <v>67.566999999999993</v>
      </c>
      <c r="W82" s="857">
        <v>31.574000000000002</v>
      </c>
      <c r="X82" s="857">
        <v>48.277999999999999</v>
      </c>
      <c r="Y82" s="857">
        <v>53.823700000000002</v>
      </c>
      <c r="Z82" s="857">
        <v>1072.041702</v>
      </c>
      <c r="AA82" s="857">
        <v>1088.8516829999999</v>
      </c>
      <c r="AB82" s="553"/>
    </row>
    <row r="83" spans="1:28" ht="14.5">
      <c r="A83" s="538"/>
      <c r="B83" s="861" t="s">
        <v>1418</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1016.8707020000001</v>
      </c>
      <c r="AA83" s="857">
        <v>1023.7386829999999</v>
      </c>
      <c r="AB83" s="540"/>
    </row>
    <row r="84" spans="1:28" ht="25">
      <c r="A84" s="538"/>
      <c r="B84" s="860" t="s">
        <v>1419</v>
      </c>
      <c r="C84" s="1157">
        <v>0</v>
      </c>
      <c r="D84" s="856">
        <v>0</v>
      </c>
      <c r="E84" s="856">
        <v>0</v>
      </c>
      <c r="F84" s="856">
        <v>3.5999999999999997E-2</v>
      </c>
      <c r="G84" s="856">
        <v>0.27200000000000002</v>
      </c>
      <c r="H84" s="856">
        <v>0.73599999999999999</v>
      </c>
      <c r="I84" s="856">
        <v>13.865</v>
      </c>
      <c r="J84" s="856">
        <v>37.567</v>
      </c>
      <c r="K84" s="856">
        <v>2.97</v>
      </c>
      <c r="L84" s="856">
        <v>3.5369999999999999</v>
      </c>
      <c r="M84" s="856">
        <v>67.227000000000004</v>
      </c>
      <c r="N84" s="857">
        <v>30.265999999999998</v>
      </c>
      <c r="O84" s="857">
        <v>55.512999999999998</v>
      </c>
      <c r="P84" s="857">
        <v>31.847000000000001</v>
      </c>
      <c r="Q84" s="857">
        <v>27.606000000000002</v>
      </c>
      <c r="R84" s="857">
        <v>52.707999999999998</v>
      </c>
      <c r="S84" s="857">
        <v>37.89</v>
      </c>
      <c r="T84" s="857">
        <v>27.954999999999998</v>
      </c>
      <c r="U84" s="857">
        <v>34.11</v>
      </c>
      <c r="V84" s="857">
        <v>67.566999999999993</v>
      </c>
      <c r="W84" s="857">
        <v>31.574000000000002</v>
      </c>
      <c r="X84" s="857">
        <v>48.277999999999999</v>
      </c>
      <c r="Y84" s="857">
        <v>53.823700000000002</v>
      </c>
      <c r="Z84" s="857">
        <v>55.170999999999999</v>
      </c>
      <c r="AA84" s="857">
        <v>65.113</v>
      </c>
      <c r="AB84" s="540"/>
    </row>
    <row r="85" spans="1:28" ht="25">
      <c r="A85" s="131"/>
      <c r="B85" s="1022" t="s">
        <v>865</v>
      </c>
      <c r="C85" s="1157" t="s">
        <v>356</v>
      </c>
      <c r="D85" s="856" t="s">
        <v>356</v>
      </c>
      <c r="E85" s="856">
        <v>81.23</v>
      </c>
      <c r="F85" s="856">
        <v>98.465999999999994</v>
      </c>
      <c r="G85" s="856">
        <v>122.608</v>
      </c>
      <c r="H85" s="856">
        <v>110.178</v>
      </c>
      <c r="I85" s="856">
        <v>201.035</v>
      </c>
      <c r="J85" s="856">
        <v>295.09699999999998</v>
      </c>
      <c r="K85" s="856">
        <v>287.50200000000001</v>
      </c>
      <c r="L85" s="856">
        <v>352.68700000000001</v>
      </c>
      <c r="M85" s="856">
        <v>229.6</v>
      </c>
      <c r="N85" s="857">
        <v>524.61099999999999</v>
      </c>
      <c r="O85" s="857">
        <v>391.33100000000002</v>
      </c>
      <c r="P85" s="857">
        <v>584.39599999999996</v>
      </c>
      <c r="Q85" s="857">
        <v>799.56299999999999</v>
      </c>
      <c r="R85" s="857">
        <v>775.30700000000002</v>
      </c>
      <c r="S85" s="857">
        <v>964.39</v>
      </c>
      <c r="T85" s="857">
        <v>753.41</v>
      </c>
      <c r="U85" s="857">
        <v>833.68200000000002</v>
      </c>
      <c r="V85" s="857">
        <v>750.923</v>
      </c>
      <c r="W85" s="857">
        <v>699.65200000000004</v>
      </c>
      <c r="X85" s="857">
        <v>689.69100000000003</v>
      </c>
      <c r="Y85" s="857">
        <v>832.45039999999995</v>
      </c>
      <c r="Z85" s="857">
        <v>866.35400000000004</v>
      </c>
      <c r="AA85" s="857">
        <v>894.75189999999998</v>
      </c>
      <c r="AB85" s="540"/>
    </row>
    <row r="86" spans="1:28" ht="14.5">
      <c r="A86" s="131"/>
      <c r="B86" s="1013" t="s">
        <v>1420</v>
      </c>
      <c r="C86" s="1157">
        <v>43947.532135716094</v>
      </c>
      <c r="D86" s="856">
        <v>43885.952072405635</v>
      </c>
      <c r="E86" s="856">
        <v>42657.016931118684</v>
      </c>
      <c r="F86" s="856">
        <v>42880.375150397223</v>
      </c>
      <c r="G86" s="856">
        <v>44606.022347595761</v>
      </c>
      <c r="H86" s="856">
        <v>45725.487454643931</v>
      </c>
      <c r="I86" s="856">
        <v>45274.314267174996</v>
      </c>
      <c r="J86" s="856">
        <v>46410.785188016656</v>
      </c>
      <c r="K86" s="856">
        <v>44759.145842119971</v>
      </c>
      <c r="L86" s="856">
        <v>50437.459037492852</v>
      </c>
      <c r="M86" s="856">
        <v>50580.842610141648</v>
      </c>
      <c r="N86" s="856">
        <v>52607.901400000002</v>
      </c>
      <c r="O86" s="856">
        <v>55266.892</v>
      </c>
      <c r="P86" s="856">
        <v>57848.938000000002</v>
      </c>
      <c r="Q86" s="856">
        <v>59113.728000000003</v>
      </c>
      <c r="R86" s="856">
        <v>54389.778999999995</v>
      </c>
      <c r="S86" s="856">
        <v>54848.206399999995</v>
      </c>
      <c r="T86" s="856">
        <v>61025.96699999999</v>
      </c>
      <c r="U86" s="856">
        <v>58446.136200000001</v>
      </c>
      <c r="V86" s="856">
        <v>59692.737099999998</v>
      </c>
      <c r="W86" s="856">
        <v>63676.143199999999</v>
      </c>
      <c r="X86" s="856">
        <v>60817.901299999998</v>
      </c>
      <c r="Y86" s="856">
        <v>65092.761990390012</v>
      </c>
      <c r="Z86" s="856">
        <v>62642.007426560041</v>
      </c>
      <c r="AA86" s="856">
        <v>65902.255699999994</v>
      </c>
      <c r="AB86" s="540"/>
    </row>
    <row r="87" spans="1:28" ht="14.5">
      <c r="A87" s="131"/>
      <c r="B87" s="1015" t="s">
        <v>1421</v>
      </c>
      <c r="C87" s="1157">
        <v>6379.5360000000001</v>
      </c>
      <c r="D87" s="856">
        <v>6550.1220000000003</v>
      </c>
      <c r="E87" s="857">
        <v>6543.2430000000004</v>
      </c>
      <c r="F87" s="857">
        <v>6633.1900000000005</v>
      </c>
      <c r="G87" s="857">
        <v>7199.4110000000001</v>
      </c>
      <c r="H87" s="857">
        <v>6925.5330000000004</v>
      </c>
      <c r="I87" s="857">
        <v>7754.3760000000002</v>
      </c>
      <c r="J87" s="857">
        <v>6974.6480000000001</v>
      </c>
      <c r="K87" s="857">
        <v>7269.4879999999994</v>
      </c>
      <c r="L87" s="857">
        <v>7800.1049999999996</v>
      </c>
      <c r="M87" s="857">
        <v>8557.1619999999984</v>
      </c>
      <c r="N87" s="838">
        <v>8937.4019000000008</v>
      </c>
      <c r="O87" s="838">
        <v>9276.3829999999998</v>
      </c>
      <c r="P87" s="838">
        <v>9376.3389999999999</v>
      </c>
      <c r="Q87" s="838">
        <v>10144.746999999999</v>
      </c>
      <c r="R87" s="838">
        <v>9462.4930000000004</v>
      </c>
      <c r="S87" s="838">
        <v>8398.8180000000011</v>
      </c>
      <c r="T87" s="838">
        <v>9672.268</v>
      </c>
      <c r="U87" s="838">
        <v>9211.5860000000011</v>
      </c>
      <c r="V87" s="838">
        <v>8943.540500000001</v>
      </c>
      <c r="W87" s="838">
        <v>9599.4643000000015</v>
      </c>
      <c r="X87" s="838">
        <v>10325.372299999999</v>
      </c>
      <c r="Y87" s="856">
        <v>9990.6080755899984</v>
      </c>
      <c r="Z87" s="856">
        <v>9669.9436505399972</v>
      </c>
      <c r="AA87" s="856">
        <v>10050.6736</v>
      </c>
      <c r="AB87" s="540"/>
    </row>
    <row r="88" spans="1:28" ht="14.5">
      <c r="A88" s="131"/>
      <c r="B88" s="1015" t="s">
        <v>1422</v>
      </c>
      <c r="C88" s="1157">
        <v>37567.996135716094</v>
      </c>
      <c r="D88" s="856">
        <v>37335.830072405632</v>
      </c>
      <c r="E88" s="857">
        <v>36113.773931118682</v>
      </c>
      <c r="F88" s="857">
        <v>36247.185150397221</v>
      </c>
      <c r="G88" s="857">
        <v>37406.611347595761</v>
      </c>
      <c r="H88" s="857">
        <v>38799.954454643928</v>
      </c>
      <c r="I88" s="857">
        <v>37519.938267174999</v>
      </c>
      <c r="J88" s="857">
        <v>39436.137188016655</v>
      </c>
      <c r="K88" s="857">
        <v>37489.657842119974</v>
      </c>
      <c r="L88" s="857">
        <v>42637.354037492856</v>
      </c>
      <c r="M88" s="857">
        <v>42023.680610141651</v>
      </c>
      <c r="N88" s="838">
        <v>43670.499499999998</v>
      </c>
      <c r="O88" s="838">
        <v>45990.508999999998</v>
      </c>
      <c r="P88" s="838">
        <v>48472.599000000002</v>
      </c>
      <c r="Q88" s="838">
        <v>48968.981</v>
      </c>
      <c r="R88" s="838">
        <v>44927.285999999993</v>
      </c>
      <c r="S88" s="838">
        <v>46449.388399999996</v>
      </c>
      <c r="T88" s="838">
        <v>51353.698999999993</v>
      </c>
      <c r="U88" s="838">
        <v>49234.550199999998</v>
      </c>
      <c r="V88" s="838">
        <v>50749.196599999996</v>
      </c>
      <c r="W88" s="838">
        <v>54076.678899999999</v>
      </c>
      <c r="X88" s="838">
        <v>50492.529000000002</v>
      </c>
      <c r="Y88" s="856">
        <v>55102.153914800016</v>
      </c>
      <c r="Z88" s="856">
        <v>52972.063776020048</v>
      </c>
      <c r="AA88" s="856">
        <v>55851.5821</v>
      </c>
      <c r="AB88" s="540"/>
    </row>
    <row r="89" spans="1:28">
      <c r="A89" s="131"/>
      <c r="B89" s="1013" t="s">
        <v>1423</v>
      </c>
      <c r="C89" s="1157">
        <v>16052.603999999999</v>
      </c>
      <c r="D89" s="857">
        <v>16129.73</v>
      </c>
      <c r="E89" s="857">
        <v>19625.651000000002</v>
      </c>
      <c r="F89" s="857">
        <v>19734.405999999999</v>
      </c>
      <c r="G89" s="857">
        <v>20446.060000000001</v>
      </c>
      <c r="H89" s="857">
        <v>22226.612000000001</v>
      </c>
      <c r="I89" s="857">
        <v>24961.599999999999</v>
      </c>
      <c r="J89" s="857">
        <v>25095.05</v>
      </c>
      <c r="K89" s="857">
        <v>22738.31</v>
      </c>
      <c r="L89" s="857">
        <v>21766.737000000001</v>
      </c>
      <c r="M89" s="857">
        <v>20519.534</v>
      </c>
      <c r="N89" s="857">
        <v>20436.956999999999</v>
      </c>
      <c r="O89" s="857">
        <v>21949.952000000001</v>
      </c>
      <c r="P89" s="857">
        <v>23141.88</v>
      </c>
      <c r="Q89" s="857">
        <v>21992.665000000001</v>
      </c>
      <c r="R89" s="857">
        <v>20369.884999999998</v>
      </c>
      <c r="S89" s="857">
        <v>21080.082999999999</v>
      </c>
      <c r="T89" s="857">
        <v>20268.668000000001</v>
      </c>
      <c r="U89" s="857">
        <v>19954.262999999999</v>
      </c>
      <c r="V89" s="857">
        <v>20773.713</v>
      </c>
      <c r="W89" s="857">
        <v>20393.781999999999</v>
      </c>
      <c r="X89" s="857">
        <v>19146.871999999999</v>
      </c>
      <c r="Y89" s="856">
        <v>19941.159</v>
      </c>
      <c r="Z89" s="856">
        <v>20885.595000000001</v>
      </c>
      <c r="AA89" s="856">
        <v>20384.876</v>
      </c>
      <c r="AB89" s="540"/>
    </row>
    <row r="90" spans="1:28">
      <c r="A90" s="131"/>
      <c r="B90" s="1015" t="s">
        <v>1424</v>
      </c>
      <c r="C90" s="1157">
        <v>1.9359999999999999</v>
      </c>
      <c r="D90" s="857">
        <v>2.1739999999999999</v>
      </c>
      <c r="E90" s="856">
        <v>3.42</v>
      </c>
      <c r="F90" s="856">
        <v>0</v>
      </c>
      <c r="G90" s="856">
        <v>0</v>
      </c>
      <c r="H90" s="856">
        <v>0</v>
      </c>
      <c r="I90" s="856">
        <v>0</v>
      </c>
      <c r="J90" s="856">
        <v>0</v>
      </c>
      <c r="K90" s="856">
        <v>0.7</v>
      </c>
      <c r="L90" s="857">
        <v>0.68400000000000005</v>
      </c>
      <c r="M90" s="857">
        <v>0.68899999999999995</v>
      </c>
      <c r="N90" s="856">
        <v>0.61</v>
      </c>
      <c r="O90" s="856">
        <v>0.56499999999999995</v>
      </c>
      <c r="P90" s="856">
        <v>0.503</v>
      </c>
      <c r="Q90" s="856">
        <v>0</v>
      </c>
      <c r="R90" s="856">
        <v>0</v>
      </c>
      <c r="S90" s="856">
        <v>0</v>
      </c>
      <c r="T90" s="856">
        <v>0</v>
      </c>
      <c r="U90" s="856">
        <v>0</v>
      </c>
      <c r="V90" s="856">
        <v>0</v>
      </c>
      <c r="W90" s="856">
        <v>0</v>
      </c>
      <c r="X90" s="856">
        <v>0</v>
      </c>
      <c r="Y90" s="856">
        <v>0</v>
      </c>
      <c r="Z90" s="856">
        <v>0</v>
      </c>
      <c r="AA90" s="856">
        <v>0</v>
      </c>
      <c r="AB90" s="540"/>
    </row>
    <row r="91" spans="1:28">
      <c r="A91" s="131"/>
      <c r="B91" s="1016" t="s">
        <v>866</v>
      </c>
      <c r="C91" s="1157">
        <v>0</v>
      </c>
      <c r="D91" s="857">
        <v>0</v>
      </c>
      <c r="E91" s="856">
        <v>0</v>
      </c>
      <c r="F91" s="856">
        <v>0</v>
      </c>
      <c r="G91" s="856">
        <v>0</v>
      </c>
      <c r="H91" s="856">
        <v>0</v>
      </c>
      <c r="I91" s="856">
        <v>0</v>
      </c>
      <c r="J91" s="856">
        <v>0</v>
      </c>
      <c r="K91" s="856">
        <v>0</v>
      </c>
      <c r="L91" s="857">
        <v>0</v>
      </c>
      <c r="M91" s="857">
        <v>0</v>
      </c>
      <c r="N91" s="856">
        <v>0</v>
      </c>
      <c r="O91" s="856">
        <v>0</v>
      </c>
      <c r="P91" s="856">
        <v>0</v>
      </c>
      <c r="Q91" s="856">
        <v>0</v>
      </c>
      <c r="R91" s="856">
        <v>0</v>
      </c>
      <c r="S91" s="856">
        <v>0</v>
      </c>
      <c r="T91" s="856">
        <v>0</v>
      </c>
      <c r="U91" s="856">
        <v>0</v>
      </c>
      <c r="V91" s="856">
        <v>0</v>
      </c>
      <c r="W91" s="856">
        <v>0</v>
      </c>
      <c r="X91" s="856">
        <v>0</v>
      </c>
      <c r="Y91" s="856">
        <v>0</v>
      </c>
      <c r="Z91" s="856">
        <v>0</v>
      </c>
      <c r="AA91" s="856">
        <v>0</v>
      </c>
      <c r="AB91" s="540"/>
    </row>
    <row r="92" spans="1:28">
      <c r="A92" s="131"/>
      <c r="B92" s="1015" t="s">
        <v>867</v>
      </c>
      <c r="C92" s="1156">
        <v>7372.3779999999997</v>
      </c>
      <c r="D92" s="838">
        <v>7359.7960000000003</v>
      </c>
      <c r="E92" s="838">
        <v>6871.973</v>
      </c>
      <c r="F92" s="838">
        <v>6758.3010000000004</v>
      </c>
      <c r="G92" s="838">
        <v>7010.5889999999999</v>
      </c>
      <c r="H92" s="838">
        <v>7710.9530000000004</v>
      </c>
      <c r="I92" s="838">
        <v>8110.6059999999998</v>
      </c>
      <c r="J92" s="838">
        <v>7295.0020000000004</v>
      </c>
      <c r="K92" s="838">
        <v>7002.18</v>
      </c>
      <c r="L92" s="838">
        <v>6412.6229999999996</v>
      </c>
      <c r="M92" s="838">
        <v>5870.241</v>
      </c>
      <c r="N92" s="838">
        <v>5842.777</v>
      </c>
      <c r="O92" s="838">
        <v>6534.84</v>
      </c>
      <c r="P92" s="838">
        <v>6489.3959999999997</v>
      </c>
      <c r="Q92" s="838">
        <v>6210.2129999999997</v>
      </c>
      <c r="R92" s="838">
        <v>5821.0290000000005</v>
      </c>
      <c r="S92" s="838">
        <v>5656.9589999999998</v>
      </c>
      <c r="T92" s="838">
        <v>5950.4269999999997</v>
      </c>
      <c r="U92" s="838">
        <v>5963.1930000000002</v>
      </c>
      <c r="V92" s="838">
        <v>5825.8190000000004</v>
      </c>
      <c r="W92" s="838">
        <v>5604.085</v>
      </c>
      <c r="X92" s="838">
        <v>5575.87</v>
      </c>
      <c r="Y92" s="856">
        <v>5703.6409999999996</v>
      </c>
      <c r="Z92" s="856">
        <v>5889.3310000000001</v>
      </c>
      <c r="AA92" s="856">
        <v>5723.5680000000002</v>
      </c>
      <c r="AB92" s="540"/>
    </row>
    <row r="93" spans="1:28" s="967" customFormat="1">
      <c r="A93" s="968"/>
      <c r="B93" s="1015" t="s">
        <v>1425</v>
      </c>
      <c r="C93" s="1156">
        <v>8678.2900000000009</v>
      </c>
      <c r="D93" s="838">
        <v>8767.76</v>
      </c>
      <c r="E93" s="838">
        <v>8171.951</v>
      </c>
      <c r="F93" s="838">
        <v>8057.3990000000003</v>
      </c>
      <c r="G93" s="838">
        <v>8392.5460000000003</v>
      </c>
      <c r="H93" s="838">
        <v>8192.1119999999992</v>
      </c>
      <c r="I93" s="838">
        <v>8531.0439999999999</v>
      </c>
      <c r="J93" s="838">
        <v>7960.1610000000001</v>
      </c>
      <c r="K93" s="838">
        <v>7948.6080000000002</v>
      </c>
      <c r="L93" s="838">
        <v>7840.1480000000001</v>
      </c>
      <c r="M93" s="838">
        <v>8892.7919999999995</v>
      </c>
      <c r="N93" s="838">
        <v>8936.982</v>
      </c>
      <c r="O93" s="838">
        <v>9082.1659999999993</v>
      </c>
      <c r="P93" s="838">
        <v>9492.2440000000006</v>
      </c>
      <c r="Q93" s="838">
        <v>7785.11</v>
      </c>
      <c r="R93" s="838">
        <v>7582.7709999999997</v>
      </c>
      <c r="S93" s="838">
        <v>9188.6919999999991</v>
      </c>
      <c r="T93" s="838">
        <v>7583.3469999999998</v>
      </c>
      <c r="U93" s="838">
        <v>8004.0749999999998</v>
      </c>
      <c r="V93" s="838">
        <v>8536.5689999999995</v>
      </c>
      <c r="W93" s="838">
        <v>8591.0759999999991</v>
      </c>
      <c r="X93" s="838">
        <v>7569.3119999999999</v>
      </c>
      <c r="Y93" s="856">
        <v>8059.8559999999998</v>
      </c>
      <c r="Z93" s="856">
        <v>8642.8700000000008</v>
      </c>
      <c r="AA93" s="856">
        <v>7571.857</v>
      </c>
      <c r="AB93" s="969"/>
    </row>
    <row r="94" spans="1:28" s="967" customFormat="1">
      <c r="A94" s="968"/>
      <c r="B94" s="1015" t="s">
        <v>868</v>
      </c>
      <c r="C94" s="1156" t="s">
        <v>356</v>
      </c>
      <c r="D94" s="838" t="s">
        <v>356</v>
      </c>
      <c r="E94" s="838">
        <v>4578.3069999999998</v>
      </c>
      <c r="F94" s="838">
        <v>4918.7060000000001</v>
      </c>
      <c r="G94" s="838">
        <v>5042.9250000000002</v>
      </c>
      <c r="H94" s="838">
        <v>6323.5469999999996</v>
      </c>
      <c r="I94" s="838">
        <v>8319.9500000000007</v>
      </c>
      <c r="J94" s="838">
        <v>9839.8870000000006</v>
      </c>
      <c r="K94" s="838">
        <v>7786.8220000000001</v>
      </c>
      <c r="L94" s="838">
        <v>7513.2820000000002</v>
      </c>
      <c r="M94" s="838">
        <v>5755.8119999999999</v>
      </c>
      <c r="N94" s="838">
        <v>5656.5879999999997</v>
      </c>
      <c r="O94" s="838">
        <v>6332.3810000000003</v>
      </c>
      <c r="P94" s="838">
        <v>7159.7370000000001</v>
      </c>
      <c r="Q94" s="838">
        <v>7997.3419999999996</v>
      </c>
      <c r="R94" s="838">
        <v>6966.085</v>
      </c>
      <c r="S94" s="838">
        <v>6234.4319999999998</v>
      </c>
      <c r="T94" s="838">
        <v>6734.8940000000002</v>
      </c>
      <c r="U94" s="838">
        <v>5986.9949999999999</v>
      </c>
      <c r="V94" s="838">
        <v>6411.3249999999998</v>
      </c>
      <c r="W94" s="838">
        <v>6198.6210000000001</v>
      </c>
      <c r="X94" s="838">
        <v>6001.69</v>
      </c>
      <c r="Y94" s="856">
        <v>6177.6620000000003</v>
      </c>
      <c r="Z94" s="856">
        <v>6353.3940000000002</v>
      </c>
      <c r="AA94" s="856">
        <v>7089.451</v>
      </c>
      <c r="AB94" s="969"/>
    </row>
    <row r="95" spans="1:28">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8" s="154" customFormat="1" ht="20.149999999999999" customHeight="1">
      <c r="A96" s="560"/>
      <c r="C96" s="1279" t="s">
        <v>1426</v>
      </c>
      <c r="D96" s="1279"/>
      <c r="E96" s="1279"/>
      <c r="F96" s="1279"/>
      <c r="G96" s="1279"/>
      <c r="H96" s="1279"/>
    </row>
    <row r="97" spans="1:8" s="154" customFormat="1" ht="27.65" customHeight="1">
      <c r="A97" s="560"/>
      <c r="C97" s="1413" t="s">
        <v>1427</v>
      </c>
      <c r="D97" s="1413"/>
      <c r="E97" s="1413"/>
      <c r="F97" s="1413"/>
      <c r="G97" s="1413"/>
      <c r="H97" s="1413"/>
    </row>
    <row r="98" spans="1:8" s="154" customFormat="1" ht="15" customHeight="1">
      <c r="A98" s="560"/>
      <c r="C98" s="1279" t="s">
        <v>1428</v>
      </c>
      <c r="D98" s="1279"/>
      <c r="E98" s="1279"/>
      <c r="F98" s="1279"/>
      <c r="G98" s="1279"/>
      <c r="H98" s="1279"/>
    </row>
    <row r="99" spans="1:8" s="154" customFormat="1" ht="15" customHeight="1">
      <c r="A99" s="560"/>
      <c r="C99" s="1279" t="s">
        <v>1429</v>
      </c>
      <c r="D99" s="1279"/>
      <c r="E99" s="1279"/>
      <c r="F99" s="1279"/>
      <c r="G99" s="1279"/>
      <c r="H99" s="1279"/>
    </row>
    <row r="100" spans="1:8" ht="15" customHeight="1">
      <c r="C100" s="64" t="s">
        <v>1430</v>
      </c>
      <c r="D100" s="1010"/>
      <c r="E100" s="1010"/>
      <c r="F100" s="1010"/>
      <c r="G100" s="1010"/>
      <c r="H100" s="1010"/>
    </row>
    <row r="101" spans="1:8" ht="15" customHeight="1">
      <c r="C101" s="1010" t="s">
        <v>1431</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Rheinland-Pfalz</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1">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53125" defaultRowHeight="12.5"/>
  <cols>
    <col min="1" max="1" width="4.54296875" style="376" customWidth="1"/>
    <col min="2" max="2" width="45" style="376" customWidth="1"/>
    <col min="3" max="27" width="13.453125" style="376" customWidth="1"/>
    <col min="28" max="16384" width="11.453125" style="376"/>
  </cols>
  <sheetData>
    <row r="1" spans="1:32" ht="13">
      <c r="A1" s="1414" t="s">
        <v>322</v>
      </c>
      <c r="B1" s="1415"/>
    </row>
    <row r="3" spans="1:32" ht="12.75" customHeight="1">
      <c r="A3" s="1416" t="s">
        <v>895</v>
      </c>
      <c r="B3" s="1416"/>
      <c r="C3" s="407" t="s">
        <v>1233</v>
      </c>
      <c r="D3" s="407"/>
      <c r="E3" s="407"/>
      <c r="F3" s="407"/>
      <c r="G3" s="407"/>
      <c r="H3" s="407"/>
      <c r="I3" s="407"/>
      <c r="J3" s="407"/>
      <c r="K3" s="407"/>
    </row>
    <row r="4" spans="1:32" ht="12.75" customHeight="1">
      <c r="A4" s="377"/>
      <c r="B4" s="535"/>
      <c r="C4" s="377"/>
      <c r="D4" s="377"/>
      <c r="E4" s="377"/>
      <c r="F4" s="377"/>
      <c r="G4" s="377"/>
      <c r="H4" s="377"/>
      <c r="I4" s="377"/>
      <c r="J4" s="377"/>
      <c r="K4" s="377"/>
    </row>
    <row r="5" spans="1:32" ht="14.5">
      <c r="A5" s="536"/>
      <c r="B5" s="973"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ht="13">
      <c r="A7" s="399"/>
      <c r="B7" s="499"/>
      <c r="C7" s="1283" t="s">
        <v>434</v>
      </c>
      <c r="D7" s="1283"/>
      <c r="E7" s="1283"/>
      <c r="F7" s="1283"/>
      <c r="G7" s="1283"/>
      <c r="H7" s="1283"/>
      <c r="I7" s="1283" t="s">
        <v>434</v>
      </c>
      <c r="J7" s="1283"/>
      <c r="K7" s="1283"/>
      <c r="L7" s="1283"/>
      <c r="M7" s="1283"/>
      <c r="N7" s="1283"/>
      <c r="O7" s="1283" t="s">
        <v>434</v>
      </c>
      <c r="P7" s="1283"/>
      <c r="Q7" s="1283"/>
      <c r="R7" s="1283"/>
      <c r="S7" s="1283"/>
      <c r="T7" s="1283"/>
      <c r="U7" s="1283" t="s">
        <v>434</v>
      </c>
      <c r="V7" s="1283"/>
      <c r="W7" s="1283"/>
      <c r="X7" s="1283"/>
      <c r="Y7" s="1283"/>
      <c r="Z7" s="1283"/>
      <c r="AA7" s="1283" t="s">
        <v>434</v>
      </c>
      <c r="AB7" s="1283"/>
      <c r="AC7" s="1283"/>
      <c r="AD7" s="1283"/>
      <c r="AE7" s="1283"/>
      <c r="AF7" s="1283"/>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974" t="s">
        <v>827</v>
      </c>
      <c r="C9" s="1156">
        <v>14581.373</v>
      </c>
      <c r="D9" s="838">
        <v>14543.487999999999</v>
      </c>
      <c r="E9" s="838">
        <v>13168.831</v>
      </c>
      <c r="F9" s="838">
        <v>12435.484</v>
      </c>
      <c r="G9" s="838">
        <v>11900.870999999999</v>
      </c>
      <c r="H9" s="838">
        <v>11625.837</v>
      </c>
      <c r="I9" s="838">
        <v>10852.575999999999</v>
      </c>
      <c r="J9" s="838">
        <v>9862.375</v>
      </c>
      <c r="K9" s="838">
        <v>9647.41</v>
      </c>
      <c r="L9" s="838">
        <v>9636.4539999999997</v>
      </c>
      <c r="M9" s="838">
        <v>10297.844999999999</v>
      </c>
      <c r="N9" s="838">
        <v>8288.5750000000007</v>
      </c>
      <c r="O9" s="838">
        <v>7468.4189999999999</v>
      </c>
      <c r="P9" s="838">
        <v>7528.0150000000003</v>
      </c>
      <c r="Q9" s="838">
        <v>5088.8580000000002</v>
      </c>
      <c r="R9" s="838">
        <v>4763.6040000000003</v>
      </c>
      <c r="S9" s="838">
        <v>4899.1130000000003</v>
      </c>
      <c r="T9" s="838">
        <v>5475.4189999999999</v>
      </c>
      <c r="U9" s="838">
        <v>3993.192</v>
      </c>
      <c r="V9" s="838">
        <v>3635.252</v>
      </c>
      <c r="W9" s="838">
        <v>3098.739</v>
      </c>
      <c r="X9" s="838">
        <v>3176.1019999999999</v>
      </c>
      <c r="Y9" s="856">
        <v>3323.672</v>
      </c>
      <c r="Z9" s="856">
        <v>3091.4079999999999</v>
      </c>
      <c r="AA9" s="856">
        <v>3322.442</v>
      </c>
    </row>
    <row r="10" spans="1:32">
      <c r="A10" s="131"/>
      <c r="B10" s="975" t="s">
        <v>1394</v>
      </c>
      <c r="C10" s="1156">
        <v>13932.433000000001</v>
      </c>
      <c r="D10" s="838">
        <v>13825.727000000001</v>
      </c>
      <c r="E10" s="838">
        <v>12477.184999999999</v>
      </c>
      <c r="F10" s="838">
        <v>11734.648999999999</v>
      </c>
      <c r="G10" s="838">
        <v>11135.466</v>
      </c>
      <c r="H10" s="838">
        <v>10888.88</v>
      </c>
      <c r="I10" s="838">
        <v>10080.373</v>
      </c>
      <c r="J10" s="838">
        <v>9131.0640000000003</v>
      </c>
      <c r="K10" s="838">
        <v>8909.7440000000006</v>
      </c>
      <c r="L10" s="838">
        <v>9032.2330000000002</v>
      </c>
      <c r="M10" s="838">
        <v>9470.6880000000001</v>
      </c>
      <c r="N10" s="838">
        <v>7560.1260000000002</v>
      </c>
      <c r="O10" s="838">
        <v>6758.0990000000002</v>
      </c>
      <c r="P10" s="838">
        <v>6819.3980000000001</v>
      </c>
      <c r="Q10" s="838">
        <v>4334.1099999999997</v>
      </c>
      <c r="R10" s="838">
        <v>3909.6729999999998</v>
      </c>
      <c r="S10" s="838">
        <v>4043.578</v>
      </c>
      <c r="T10" s="838">
        <v>4640.5630000000001</v>
      </c>
      <c r="U10" s="838">
        <v>3106.3389999999999</v>
      </c>
      <c r="V10" s="838">
        <v>2748.65</v>
      </c>
      <c r="W10" s="838">
        <v>2339.2399999999998</v>
      </c>
      <c r="X10" s="838">
        <v>2358.6390000000001</v>
      </c>
      <c r="Y10" s="856">
        <v>2447.971</v>
      </c>
      <c r="Z10" s="856">
        <v>2182.8960000000002</v>
      </c>
      <c r="AA10" s="856">
        <v>2570.89</v>
      </c>
    </row>
    <row r="11" spans="1:32">
      <c r="A11" s="131"/>
      <c r="B11" s="976" t="s">
        <v>1395</v>
      </c>
      <c r="C11" s="1156">
        <v>8676.3430000000008</v>
      </c>
      <c r="D11" s="838">
        <v>8593.1869999999999</v>
      </c>
      <c r="E11" s="838">
        <v>7608.2520000000004</v>
      </c>
      <c r="F11" s="838">
        <v>7672.5649999999996</v>
      </c>
      <c r="G11" s="838">
        <v>7523.183</v>
      </c>
      <c r="H11" s="838">
        <v>6687</v>
      </c>
      <c r="I11" s="838">
        <v>6018.4</v>
      </c>
      <c r="J11" s="838">
        <v>5602.0240000000003</v>
      </c>
      <c r="K11" s="838">
        <v>5639.1059999999998</v>
      </c>
      <c r="L11" s="838">
        <v>5810.92</v>
      </c>
      <c r="M11" s="838">
        <v>6398.0129999999999</v>
      </c>
      <c r="N11" s="838">
        <v>5127.5429999999997</v>
      </c>
      <c r="O11" s="838">
        <v>4030.5390000000002</v>
      </c>
      <c r="P11" s="838">
        <v>3961.741</v>
      </c>
      <c r="Q11" s="838">
        <v>1213.329</v>
      </c>
      <c r="R11" s="838">
        <v>1090.6110000000001</v>
      </c>
      <c r="S11" s="838">
        <v>1452.3720000000001</v>
      </c>
      <c r="T11" s="838">
        <v>1545.521</v>
      </c>
      <c r="U11" s="838">
        <v>520.09100000000001</v>
      </c>
      <c r="V11" s="838">
        <v>118.066</v>
      </c>
      <c r="W11" s="838">
        <v>114.17700000000001</v>
      </c>
      <c r="X11" s="838">
        <v>106.663</v>
      </c>
      <c r="Y11" s="856">
        <v>102.765</v>
      </c>
      <c r="Z11" s="856">
        <v>102.76</v>
      </c>
      <c r="AA11" s="856">
        <v>99.816000000000003</v>
      </c>
    </row>
    <row r="12" spans="1:32">
      <c r="A12" s="131"/>
      <c r="B12" s="977" t="s">
        <v>828</v>
      </c>
      <c r="C12" s="1156">
        <v>8676.3430000000008</v>
      </c>
      <c r="D12" s="838">
        <v>8593.1869999999999</v>
      </c>
      <c r="E12" s="838">
        <v>7608.2520000000004</v>
      </c>
      <c r="F12" s="838">
        <v>7672.5649999999996</v>
      </c>
      <c r="G12" s="838">
        <v>7523.183</v>
      </c>
      <c r="H12" s="838">
        <v>6687</v>
      </c>
      <c r="I12" s="838">
        <v>6018.4</v>
      </c>
      <c r="J12" s="838">
        <v>5602.0240000000003</v>
      </c>
      <c r="K12" s="838">
        <v>5639.1059999999998</v>
      </c>
      <c r="L12" s="838">
        <v>5810.92</v>
      </c>
      <c r="M12" s="838">
        <v>6194.7560000000003</v>
      </c>
      <c r="N12" s="838">
        <v>4924.2860000000001</v>
      </c>
      <c r="O12" s="838">
        <v>3837.52</v>
      </c>
      <c r="P12" s="838">
        <v>3750.2779999999998</v>
      </c>
      <c r="Q12" s="838">
        <v>1051.271</v>
      </c>
      <c r="R12" s="838">
        <v>962.27599999999995</v>
      </c>
      <c r="S12" s="838">
        <v>1325.8330000000001</v>
      </c>
      <c r="T12" s="838">
        <v>1406.5029999999999</v>
      </c>
      <c r="U12" s="838">
        <v>395.238</v>
      </c>
      <c r="V12" s="838">
        <v>0</v>
      </c>
      <c r="W12" s="838">
        <v>0</v>
      </c>
      <c r="X12" s="838">
        <v>0</v>
      </c>
      <c r="Y12" s="856">
        <v>0</v>
      </c>
      <c r="Z12" s="856">
        <v>0</v>
      </c>
      <c r="AA12" s="856">
        <v>0</v>
      </c>
    </row>
    <row r="13" spans="1:32">
      <c r="A13" s="131"/>
      <c r="B13" s="977" t="s">
        <v>829</v>
      </c>
      <c r="C13" s="1156">
        <v>0</v>
      </c>
      <c r="D13" s="838">
        <v>0</v>
      </c>
      <c r="E13" s="838">
        <v>0</v>
      </c>
      <c r="F13" s="838">
        <v>0</v>
      </c>
      <c r="G13" s="838">
        <v>0</v>
      </c>
      <c r="H13" s="838">
        <v>0</v>
      </c>
      <c r="I13" s="838">
        <v>0</v>
      </c>
      <c r="J13" s="838">
        <v>0</v>
      </c>
      <c r="K13" s="838">
        <v>0</v>
      </c>
      <c r="L13" s="838">
        <v>0</v>
      </c>
      <c r="M13" s="838">
        <v>0</v>
      </c>
      <c r="N13" s="838">
        <v>0</v>
      </c>
      <c r="O13" s="838">
        <v>0</v>
      </c>
      <c r="P13" s="838">
        <v>0</v>
      </c>
      <c r="Q13" s="838">
        <v>0</v>
      </c>
      <c r="R13" s="838">
        <v>0</v>
      </c>
      <c r="S13" s="838">
        <v>0</v>
      </c>
      <c r="T13" s="838">
        <v>0</v>
      </c>
      <c r="U13" s="838">
        <v>0</v>
      </c>
      <c r="V13" s="838">
        <v>0</v>
      </c>
      <c r="W13" s="838">
        <v>0</v>
      </c>
      <c r="X13" s="838">
        <v>0</v>
      </c>
      <c r="Y13" s="856">
        <v>0</v>
      </c>
      <c r="Z13" s="856">
        <v>0</v>
      </c>
      <c r="AA13" s="856">
        <v>0</v>
      </c>
    </row>
    <row r="14" spans="1:32">
      <c r="A14" s="131"/>
      <c r="B14" s="977" t="s">
        <v>830</v>
      </c>
      <c r="C14" s="1156">
        <v>0</v>
      </c>
      <c r="D14" s="838">
        <v>0</v>
      </c>
      <c r="E14" s="838">
        <v>0</v>
      </c>
      <c r="F14" s="838">
        <v>0</v>
      </c>
      <c r="G14" s="838">
        <v>0</v>
      </c>
      <c r="H14" s="838">
        <v>0</v>
      </c>
      <c r="I14" s="838">
        <v>0</v>
      </c>
      <c r="J14" s="838">
        <v>0</v>
      </c>
      <c r="K14" s="838">
        <v>0</v>
      </c>
      <c r="L14" s="838">
        <v>0</v>
      </c>
      <c r="M14" s="838">
        <v>0</v>
      </c>
      <c r="N14" s="838">
        <v>0</v>
      </c>
      <c r="O14" s="838">
        <v>0</v>
      </c>
      <c r="P14" s="838">
        <v>0</v>
      </c>
      <c r="Q14" s="838">
        <v>0</v>
      </c>
      <c r="R14" s="838">
        <v>0</v>
      </c>
      <c r="S14" s="838">
        <v>0</v>
      </c>
      <c r="T14" s="838">
        <v>0</v>
      </c>
      <c r="U14" s="838">
        <v>0</v>
      </c>
      <c r="V14" s="838">
        <v>0</v>
      </c>
      <c r="W14" s="838">
        <v>0</v>
      </c>
      <c r="X14" s="838">
        <v>0</v>
      </c>
      <c r="Y14" s="856">
        <v>0</v>
      </c>
      <c r="Z14" s="856">
        <v>0</v>
      </c>
      <c r="AA14" s="856">
        <v>0</v>
      </c>
    </row>
    <row r="15" spans="1:32">
      <c r="A15" s="131"/>
      <c r="B15" s="977" t="s">
        <v>831</v>
      </c>
      <c r="C15" s="1156">
        <v>0</v>
      </c>
      <c r="D15" s="838">
        <v>0</v>
      </c>
      <c r="E15" s="838">
        <v>0</v>
      </c>
      <c r="F15" s="838">
        <v>0</v>
      </c>
      <c r="G15" s="838">
        <v>0</v>
      </c>
      <c r="H15" s="838">
        <v>0</v>
      </c>
      <c r="I15" s="838">
        <v>0</v>
      </c>
      <c r="J15" s="838">
        <v>0</v>
      </c>
      <c r="K15" s="838">
        <v>0</v>
      </c>
      <c r="L15" s="838">
        <v>0</v>
      </c>
      <c r="M15" s="838">
        <v>203.25700000000001</v>
      </c>
      <c r="N15" s="838">
        <v>203.25700000000001</v>
      </c>
      <c r="O15" s="838">
        <v>193.01900000000001</v>
      </c>
      <c r="P15" s="838">
        <v>211.46299999999999</v>
      </c>
      <c r="Q15" s="838">
        <v>162.05799999999999</v>
      </c>
      <c r="R15" s="838">
        <v>128.33500000000001</v>
      </c>
      <c r="S15" s="838">
        <v>126.539</v>
      </c>
      <c r="T15" s="838">
        <v>139.018</v>
      </c>
      <c r="U15" s="838">
        <v>124.85299999999999</v>
      </c>
      <c r="V15" s="838">
        <v>118.066</v>
      </c>
      <c r="W15" s="838">
        <v>114.17700000000001</v>
      </c>
      <c r="X15" s="838">
        <v>106.663</v>
      </c>
      <c r="Y15" s="856">
        <v>102.765</v>
      </c>
      <c r="Z15" s="856">
        <v>102.76</v>
      </c>
      <c r="AA15" s="856">
        <v>99.816000000000003</v>
      </c>
    </row>
    <row r="16" spans="1:32">
      <c r="A16" s="131"/>
      <c r="B16" s="978" t="s">
        <v>832</v>
      </c>
      <c r="C16" s="1156">
        <v>0</v>
      </c>
      <c r="D16" s="838">
        <v>0</v>
      </c>
      <c r="E16" s="838">
        <v>0</v>
      </c>
      <c r="F16" s="838">
        <v>0</v>
      </c>
      <c r="G16" s="838">
        <v>0</v>
      </c>
      <c r="H16" s="838">
        <v>0</v>
      </c>
      <c r="I16" s="838">
        <v>0</v>
      </c>
      <c r="J16" s="838">
        <v>0</v>
      </c>
      <c r="K16" s="838">
        <v>0</v>
      </c>
      <c r="L16" s="838">
        <v>0</v>
      </c>
      <c r="M16" s="838">
        <v>0</v>
      </c>
      <c r="N16" s="838">
        <v>0</v>
      </c>
      <c r="O16" s="838">
        <v>0</v>
      </c>
      <c r="P16" s="838">
        <v>0</v>
      </c>
      <c r="Q16" s="838">
        <v>0</v>
      </c>
      <c r="R16" s="838">
        <v>0</v>
      </c>
      <c r="S16" s="838">
        <v>0</v>
      </c>
      <c r="T16" s="838">
        <v>0</v>
      </c>
      <c r="U16" s="838">
        <v>0</v>
      </c>
      <c r="V16" s="838">
        <v>0</v>
      </c>
      <c r="W16" s="838">
        <v>0</v>
      </c>
      <c r="X16" s="838">
        <v>0</v>
      </c>
      <c r="Y16" s="856">
        <v>0</v>
      </c>
      <c r="Z16" s="856">
        <v>0</v>
      </c>
      <c r="AA16" s="856">
        <v>0</v>
      </c>
    </row>
    <row r="17" spans="1:27">
      <c r="A17" s="131"/>
      <c r="B17" s="978" t="s">
        <v>833</v>
      </c>
      <c r="C17" s="1156">
        <v>0</v>
      </c>
      <c r="D17" s="838">
        <v>0</v>
      </c>
      <c r="E17" s="838">
        <v>0</v>
      </c>
      <c r="F17" s="838">
        <v>0</v>
      </c>
      <c r="G17" s="838">
        <v>0</v>
      </c>
      <c r="H17" s="838">
        <v>0</v>
      </c>
      <c r="I17" s="838">
        <v>0</v>
      </c>
      <c r="J17" s="838">
        <v>0</v>
      </c>
      <c r="K17" s="838">
        <v>0</v>
      </c>
      <c r="L17" s="838">
        <v>0</v>
      </c>
      <c r="M17" s="838">
        <v>203.25700000000001</v>
      </c>
      <c r="N17" s="838">
        <v>203.25700000000001</v>
      </c>
      <c r="O17" s="838">
        <v>193.01900000000001</v>
      </c>
      <c r="P17" s="838">
        <v>211.46299999999999</v>
      </c>
      <c r="Q17" s="838">
        <v>162.05799999999999</v>
      </c>
      <c r="R17" s="838">
        <v>128.33500000000001</v>
      </c>
      <c r="S17" s="838">
        <v>126.539</v>
      </c>
      <c r="T17" s="838">
        <v>139.018</v>
      </c>
      <c r="U17" s="838">
        <v>124.85299999999999</v>
      </c>
      <c r="V17" s="838">
        <v>118.066</v>
      </c>
      <c r="W17" s="838">
        <v>114.17700000000001</v>
      </c>
      <c r="X17" s="838">
        <v>106.663</v>
      </c>
      <c r="Y17" s="856">
        <v>102.765</v>
      </c>
      <c r="Z17" s="856">
        <v>102.76</v>
      </c>
      <c r="AA17" s="856">
        <v>99.816000000000003</v>
      </c>
    </row>
    <row r="18" spans="1:27">
      <c r="A18" s="131"/>
      <c r="B18" s="978" t="s">
        <v>834</v>
      </c>
      <c r="C18" s="1156">
        <v>0</v>
      </c>
      <c r="D18" s="838">
        <v>0</v>
      </c>
      <c r="E18" s="838">
        <v>0</v>
      </c>
      <c r="F18" s="838">
        <v>0</v>
      </c>
      <c r="G18" s="838">
        <v>0</v>
      </c>
      <c r="H18" s="838">
        <v>0</v>
      </c>
      <c r="I18" s="838">
        <v>0</v>
      </c>
      <c r="J18" s="838">
        <v>0</v>
      </c>
      <c r="K18" s="838">
        <v>0</v>
      </c>
      <c r="L18" s="838">
        <v>0</v>
      </c>
      <c r="M18" s="838">
        <v>0</v>
      </c>
      <c r="N18" s="838">
        <v>0</v>
      </c>
      <c r="O18" s="838">
        <v>0</v>
      </c>
      <c r="P18" s="838">
        <v>0</v>
      </c>
      <c r="Q18" s="838">
        <v>0</v>
      </c>
      <c r="R18" s="838">
        <v>0</v>
      </c>
      <c r="S18" s="838">
        <v>0</v>
      </c>
      <c r="T18" s="838">
        <v>0</v>
      </c>
      <c r="U18" s="838">
        <v>0</v>
      </c>
      <c r="V18" s="838">
        <v>0</v>
      </c>
      <c r="W18" s="838">
        <v>0</v>
      </c>
      <c r="X18" s="838">
        <v>0</v>
      </c>
      <c r="Y18" s="856">
        <v>0</v>
      </c>
      <c r="Z18" s="856">
        <v>0</v>
      </c>
      <c r="AA18" s="856">
        <v>0</v>
      </c>
    </row>
    <row r="19" spans="1:27">
      <c r="A19" s="131"/>
      <c r="B19" s="977" t="s">
        <v>1396</v>
      </c>
      <c r="C19" s="1156">
        <v>0</v>
      </c>
      <c r="D19" s="838">
        <v>0</v>
      </c>
      <c r="E19" s="838">
        <v>0</v>
      </c>
      <c r="F19" s="838">
        <v>0</v>
      </c>
      <c r="G19" s="838">
        <v>0</v>
      </c>
      <c r="H19" s="838">
        <v>0</v>
      </c>
      <c r="I19" s="838">
        <v>0</v>
      </c>
      <c r="J19" s="838">
        <v>0</v>
      </c>
      <c r="K19" s="838">
        <v>0</v>
      </c>
      <c r="L19" s="838">
        <v>0</v>
      </c>
      <c r="M19" s="838">
        <v>0</v>
      </c>
      <c r="N19" s="838">
        <v>0</v>
      </c>
      <c r="O19" s="838">
        <v>0</v>
      </c>
      <c r="P19" s="838">
        <v>0</v>
      </c>
      <c r="Q19" s="838">
        <v>0</v>
      </c>
      <c r="R19" s="838">
        <v>0</v>
      </c>
      <c r="S19" s="838">
        <v>0</v>
      </c>
      <c r="T19" s="838">
        <v>0</v>
      </c>
      <c r="U19" s="838">
        <v>0</v>
      </c>
      <c r="V19" s="838">
        <v>0</v>
      </c>
      <c r="W19" s="838">
        <v>0</v>
      </c>
      <c r="X19" s="838">
        <v>0</v>
      </c>
      <c r="Y19" s="856">
        <v>0</v>
      </c>
      <c r="Z19" s="856">
        <v>0</v>
      </c>
      <c r="AA19" s="856">
        <v>0</v>
      </c>
    </row>
    <row r="20" spans="1:27">
      <c r="A20" s="131"/>
      <c r="B20" s="976" t="s">
        <v>864</v>
      </c>
      <c r="C20" s="1156">
        <v>5256.09</v>
      </c>
      <c r="D20" s="838">
        <v>5232.54</v>
      </c>
      <c r="E20" s="838">
        <v>4868.933</v>
      </c>
      <c r="F20" s="838">
        <v>4062.0839999999998</v>
      </c>
      <c r="G20" s="838">
        <v>3612.2829999999999</v>
      </c>
      <c r="H20" s="838">
        <v>4201.88</v>
      </c>
      <c r="I20" s="838">
        <v>4061.973</v>
      </c>
      <c r="J20" s="838">
        <v>3529.04</v>
      </c>
      <c r="K20" s="838">
        <v>3270.6379999999999</v>
      </c>
      <c r="L20" s="838">
        <v>3221.3130000000001</v>
      </c>
      <c r="M20" s="838">
        <v>3072.6750000000002</v>
      </c>
      <c r="N20" s="838">
        <v>2432.5830000000001</v>
      </c>
      <c r="O20" s="838">
        <v>2727.56</v>
      </c>
      <c r="P20" s="838">
        <v>2857.6570000000002</v>
      </c>
      <c r="Q20" s="838">
        <v>3120.7809999999999</v>
      </c>
      <c r="R20" s="838">
        <v>2819.0619999999999</v>
      </c>
      <c r="S20" s="838">
        <v>2591.2060000000001</v>
      </c>
      <c r="T20" s="838">
        <v>3095.0419999999999</v>
      </c>
      <c r="U20" s="838">
        <v>2586.248</v>
      </c>
      <c r="V20" s="838">
        <v>2630.5839999999998</v>
      </c>
      <c r="W20" s="838">
        <v>2225.0630000000001</v>
      </c>
      <c r="X20" s="838">
        <v>2251.9760000000001</v>
      </c>
      <c r="Y20" s="856">
        <v>2345.2060000000001</v>
      </c>
      <c r="Z20" s="856">
        <v>2080.136</v>
      </c>
      <c r="AA20" s="856">
        <v>2471.0740000000001</v>
      </c>
    </row>
    <row r="21" spans="1:27">
      <c r="A21" s="131"/>
      <c r="B21" s="977" t="s">
        <v>835</v>
      </c>
      <c r="C21" s="1156">
        <v>0</v>
      </c>
      <c r="D21" s="838">
        <v>0</v>
      </c>
      <c r="E21" s="838">
        <v>0</v>
      </c>
      <c r="F21" s="838">
        <v>0</v>
      </c>
      <c r="G21" s="838">
        <v>0</v>
      </c>
      <c r="H21" s="838">
        <v>0</v>
      </c>
      <c r="I21" s="838">
        <v>0</v>
      </c>
      <c r="J21" s="838">
        <v>0</v>
      </c>
      <c r="K21" s="838">
        <v>0</v>
      </c>
      <c r="L21" s="838">
        <v>0</v>
      </c>
      <c r="M21" s="838">
        <v>0</v>
      </c>
      <c r="N21" s="838">
        <v>0</v>
      </c>
      <c r="O21" s="838">
        <v>0</v>
      </c>
      <c r="P21" s="838">
        <v>0</v>
      </c>
      <c r="Q21" s="838">
        <v>0</v>
      </c>
      <c r="R21" s="838">
        <v>0</v>
      </c>
      <c r="S21" s="838">
        <v>0</v>
      </c>
      <c r="T21" s="838">
        <v>0</v>
      </c>
      <c r="U21" s="838">
        <v>0</v>
      </c>
      <c r="V21" s="838">
        <v>0</v>
      </c>
      <c r="W21" s="838">
        <v>0</v>
      </c>
      <c r="X21" s="838">
        <v>0</v>
      </c>
      <c r="Y21" s="856">
        <v>0</v>
      </c>
      <c r="Z21" s="856">
        <v>0</v>
      </c>
      <c r="AA21" s="856">
        <v>0</v>
      </c>
    </row>
    <row r="22" spans="1:27">
      <c r="A22" s="131"/>
      <c r="B22" s="977" t="s">
        <v>1397</v>
      </c>
      <c r="C22" s="1156">
        <v>5256.09</v>
      </c>
      <c r="D22" s="838">
        <v>5232.54</v>
      </c>
      <c r="E22" s="838">
        <v>4868.933</v>
      </c>
      <c r="F22" s="838">
        <v>4062.0839999999998</v>
      </c>
      <c r="G22" s="838">
        <v>3612.2829999999999</v>
      </c>
      <c r="H22" s="838">
        <v>4201.88</v>
      </c>
      <c r="I22" s="838">
        <v>4061.973</v>
      </c>
      <c r="J22" s="838">
        <v>3529.04</v>
      </c>
      <c r="K22" s="838">
        <v>3270.6379999999999</v>
      </c>
      <c r="L22" s="838">
        <v>3221.3130000000001</v>
      </c>
      <c r="M22" s="838">
        <v>3072.6750000000002</v>
      </c>
      <c r="N22" s="838">
        <v>2432.5830000000001</v>
      </c>
      <c r="O22" s="838">
        <v>2727.56</v>
      </c>
      <c r="P22" s="838">
        <v>2857.6570000000002</v>
      </c>
      <c r="Q22" s="838">
        <v>3120.7809999999999</v>
      </c>
      <c r="R22" s="838">
        <v>2819.0619999999999</v>
      </c>
      <c r="S22" s="838">
        <v>2591.2060000000001</v>
      </c>
      <c r="T22" s="838">
        <v>3095.0419999999999</v>
      </c>
      <c r="U22" s="838">
        <v>2586.248</v>
      </c>
      <c r="V22" s="838">
        <v>2630.5839999999998</v>
      </c>
      <c r="W22" s="838">
        <v>2225.0630000000001</v>
      </c>
      <c r="X22" s="838">
        <v>2251.9760000000001</v>
      </c>
      <c r="Y22" s="856">
        <v>2345.2060000000001</v>
      </c>
      <c r="Z22" s="856">
        <v>2080.136</v>
      </c>
      <c r="AA22" s="856">
        <v>2471.0740000000001</v>
      </c>
    </row>
    <row r="23" spans="1:27">
      <c r="A23" s="131"/>
      <c r="B23" s="978" t="s">
        <v>836</v>
      </c>
      <c r="C23" s="1157" t="s">
        <v>356</v>
      </c>
      <c r="D23" s="838" t="s">
        <v>356</v>
      </c>
      <c r="E23" s="838" t="s">
        <v>356</v>
      </c>
      <c r="F23" s="838" t="s">
        <v>356</v>
      </c>
      <c r="G23" s="838" t="s">
        <v>356</v>
      </c>
      <c r="H23" s="856" t="s">
        <v>356</v>
      </c>
      <c r="I23" s="856" t="s">
        <v>356</v>
      </c>
      <c r="J23" s="856"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56" t="s">
        <v>356</v>
      </c>
      <c r="Z23" s="856" t="s">
        <v>356</v>
      </c>
      <c r="AA23" s="856" t="s">
        <v>356</v>
      </c>
    </row>
    <row r="24" spans="1:27">
      <c r="A24" s="131"/>
      <c r="B24" s="979" t="s">
        <v>837</v>
      </c>
      <c r="C24" s="1157">
        <v>10.329000000000001</v>
      </c>
      <c r="D24" s="838">
        <v>1515.192</v>
      </c>
      <c r="E24" s="838">
        <v>1309.204</v>
      </c>
      <c r="F24" s="838">
        <v>1657.3030000000001</v>
      </c>
      <c r="G24" s="838">
        <v>1405.75</v>
      </c>
      <c r="H24" s="856">
        <v>1126.7809999999999</v>
      </c>
      <c r="I24" s="856">
        <v>1004.807</v>
      </c>
      <c r="J24" s="856">
        <v>917.47799999999995</v>
      </c>
      <c r="K24" s="838">
        <v>917.50400000000002</v>
      </c>
      <c r="L24" s="838">
        <v>897.6</v>
      </c>
      <c r="M24" s="838">
        <v>844.524</v>
      </c>
      <c r="N24" s="838">
        <v>750.52300000000002</v>
      </c>
      <c r="O24" s="838">
        <v>660.88199999999995</v>
      </c>
      <c r="P24" s="838">
        <v>704.56500000000005</v>
      </c>
      <c r="Q24" s="838">
        <v>785.87699999999995</v>
      </c>
      <c r="R24" s="838">
        <v>752.505</v>
      </c>
      <c r="S24" s="838">
        <v>551.00699999999995</v>
      </c>
      <c r="T24" s="838">
        <v>674.13800000000003</v>
      </c>
      <c r="U24" s="838">
        <v>583.14599999999996</v>
      </c>
      <c r="V24" s="838">
        <v>537.50099999999998</v>
      </c>
      <c r="W24" s="838">
        <v>474.81299999999999</v>
      </c>
      <c r="X24" s="838">
        <v>458.09500000000003</v>
      </c>
      <c r="Y24" s="856">
        <v>456.322</v>
      </c>
      <c r="Z24" s="856">
        <v>700.346</v>
      </c>
      <c r="AA24" s="856" t="s">
        <v>356</v>
      </c>
    </row>
    <row r="25" spans="1:27" ht="25.5" customHeight="1">
      <c r="A25" s="546"/>
      <c r="B25" s="980" t="s">
        <v>838</v>
      </c>
      <c r="C25" s="1157" t="s">
        <v>356</v>
      </c>
      <c r="D25" s="838" t="s">
        <v>356</v>
      </c>
      <c r="E25" s="838" t="s">
        <v>356</v>
      </c>
      <c r="F25" s="838" t="s">
        <v>356</v>
      </c>
      <c r="G25" s="838" t="s">
        <v>356</v>
      </c>
      <c r="H25" s="856" t="s">
        <v>356</v>
      </c>
      <c r="I25" s="856" t="s">
        <v>356</v>
      </c>
      <c r="J25" s="856" t="s">
        <v>356</v>
      </c>
      <c r="K25" s="838" t="s">
        <v>356</v>
      </c>
      <c r="L25" s="838" t="s">
        <v>356</v>
      </c>
      <c r="M25" s="838" t="s">
        <v>356</v>
      </c>
      <c r="N25" s="838" t="s">
        <v>356</v>
      </c>
      <c r="O25" s="838" t="s">
        <v>356</v>
      </c>
      <c r="P25" s="838" t="s">
        <v>356</v>
      </c>
      <c r="Q25" s="838">
        <v>2123.0050000000001</v>
      </c>
      <c r="R25" s="838">
        <v>1845.2170000000001</v>
      </c>
      <c r="S25" s="838" t="s">
        <v>356</v>
      </c>
      <c r="T25" s="838" t="s">
        <v>356</v>
      </c>
      <c r="U25" s="838" t="s">
        <v>356</v>
      </c>
      <c r="V25" s="838" t="s">
        <v>356</v>
      </c>
      <c r="W25" s="838" t="s">
        <v>356</v>
      </c>
      <c r="X25" s="838" t="s">
        <v>356</v>
      </c>
      <c r="Y25" s="856" t="s">
        <v>356</v>
      </c>
      <c r="Z25" s="856" t="s">
        <v>356</v>
      </c>
      <c r="AA25" s="856" t="s">
        <v>356</v>
      </c>
    </row>
    <row r="26" spans="1:27">
      <c r="A26" s="131"/>
      <c r="B26" s="979" t="s">
        <v>839</v>
      </c>
      <c r="C26" s="1157">
        <v>0</v>
      </c>
      <c r="D26" s="838">
        <v>0</v>
      </c>
      <c r="E26" s="838">
        <v>0</v>
      </c>
      <c r="F26" s="838">
        <v>0</v>
      </c>
      <c r="G26" s="838">
        <v>0</v>
      </c>
      <c r="H26" s="856">
        <v>0</v>
      </c>
      <c r="I26" s="856">
        <v>0</v>
      </c>
      <c r="J26" s="856">
        <v>0</v>
      </c>
      <c r="K26" s="838">
        <v>0</v>
      </c>
      <c r="L26" s="838">
        <v>0</v>
      </c>
      <c r="M26" s="838">
        <v>0</v>
      </c>
      <c r="N26" s="838">
        <v>0</v>
      </c>
      <c r="O26" s="838">
        <v>0</v>
      </c>
      <c r="P26" s="838">
        <v>0</v>
      </c>
      <c r="Q26" s="838">
        <v>0</v>
      </c>
      <c r="R26" s="838">
        <v>0</v>
      </c>
      <c r="S26" s="838">
        <v>0</v>
      </c>
      <c r="T26" s="838">
        <v>0</v>
      </c>
      <c r="U26" s="838">
        <v>0</v>
      </c>
      <c r="V26" s="838">
        <v>0</v>
      </c>
      <c r="W26" s="838">
        <v>0</v>
      </c>
      <c r="X26" s="838">
        <v>0</v>
      </c>
      <c r="Y26" s="856">
        <v>0</v>
      </c>
      <c r="Z26" s="856">
        <v>0</v>
      </c>
      <c r="AA26" s="856">
        <v>0</v>
      </c>
    </row>
    <row r="27" spans="1:27" ht="25.5" customHeight="1">
      <c r="A27" s="131"/>
      <c r="B27" s="980" t="s">
        <v>840</v>
      </c>
      <c r="C27" s="1156" t="s">
        <v>356</v>
      </c>
      <c r="D27" s="838" t="s">
        <v>356</v>
      </c>
      <c r="E27" s="838" t="s">
        <v>356</v>
      </c>
      <c r="F27" s="838" t="s">
        <v>356</v>
      </c>
      <c r="G27" s="838" t="s">
        <v>356</v>
      </c>
      <c r="H27" s="838" t="s">
        <v>356</v>
      </c>
      <c r="I27" s="838" t="s">
        <v>356</v>
      </c>
      <c r="J27" s="838" t="s">
        <v>356</v>
      </c>
      <c r="K27" s="838" t="s">
        <v>356</v>
      </c>
      <c r="L27" s="838" t="s">
        <v>356</v>
      </c>
      <c r="M27" s="838" t="s">
        <v>356</v>
      </c>
      <c r="N27" s="838" t="s">
        <v>356</v>
      </c>
      <c r="O27" s="838" t="s">
        <v>356</v>
      </c>
      <c r="P27" s="838" t="s">
        <v>356</v>
      </c>
      <c r="Q27" s="838" t="s">
        <v>356</v>
      </c>
      <c r="R27" s="838">
        <v>0</v>
      </c>
      <c r="S27" s="838">
        <v>0</v>
      </c>
      <c r="T27" s="838">
        <v>0</v>
      </c>
      <c r="U27" s="838">
        <v>0</v>
      </c>
      <c r="V27" s="838">
        <v>0</v>
      </c>
      <c r="W27" s="838">
        <v>0</v>
      </c>
      <c r="X27" s="838">
        <v>0</v>
      </c>
      <c r="Y27" s="856">
        <v>0</v>
      </c>
      <c r="Z27" s="856">
        <v>0</v>
      </c>
      <c r="AA27" s="856">
        <v>0</v>
      </c>
    </row>
    <row r="28" spans="1:27">
      <c r="A28" s="131"/>
      <c r="B28" s="979" t="s">
        <v>841</v>
      </c>
      <c r="C28" s="1156" t="s">
        <v>356</v>
      </c>
      <c r="D28" s="838" t="s">
        <v>356</v>
      </c>
      <c r="E28" s="838" t="s">
        <v>356</v>
      </c>
      <c r="F28" s="838" t="s">
        <v>356</v>
      </c>
      <c r="G28" s="838" t="s">
        <v>356</v>
      </c>
      <c r="H28" s="838" t="s">
        <v>356</v>
      </c>
      <c r="I28" s="838" t="s">
        <v>356</v>
      </c>
      <c r="J28" s="838" t="s">
        <v>356</v>
      </c>
      <c r="K28" s="838" t="s">
        <v>356</v>
      </c>
      <c r="L28" s="838" t="s">
        <v>356</v>
      </c>
      <c r="M28" s="838" t="s">
        <v>356</v>
      </c>
      <c r="N28" s="838" t="s">
        <v>356</v>
      </c>
      <c r="O28" s="838" t="s">
        <v>356</v>
      </c>
      <c r="P28" s="838" t="s">
        <v>356</v>
      </c>
      <c r="Q28" s="838" t="s">
        <v>356</v>
      </c>
      <c r="R28" s="838">
        <v>0</v>
      </c>
      <c r="S28" s="838">
        <v>0</v>
      </c>
      <c r="T28" s="838">
        <v>0</v>
      </c>
      <c r="U28" s="838">
        <v>0</v>
      </c>
      <c r="V28" s="838">
        <v>0</v>
      </c>
      <c r="W28" s="838">
        <v>0</v>
      </c>
      <c r="X28" s="838">
        <v>0</v>
      </c>
      <c r="Y28" s="856">
        <v>0</v>
      </c>
      <c r="Z28" s="856">
        <v>0</v>
      </c>
      <c r="AA28" s="856">
        <v>0</v>
      </c>
    </row>
    <row r="29" spans="1:27">
      <c r="A29" s="131"/>
      <c r="B29" s="978" t="s">
        <v>842</v>
      </c>
      <c r="C29" s="1156" t="s">
        <v>356</v>
      </c>
      <c r="D29" s="838" t="s">
        <v>356</v>
      </c>
      <c r="E29" s="838" t="s">
        <v>356</v>
      </c>
      <c r="F29" s="838" t="s">
        <v>356</v>
      </c>
      <c r="G29" s="838" t="s">
        <v>356</v>
      </c>
      <c r="H29" s="838" t="s">
        <v>356</v>
      </c>
      <c r="I29" s="838" t="s">
        <v>356</v>
      </c>
      <c r="J29" s="838" t="s">
        <v>356</v>
      </c>
      <c r="K29" s="838" t="s">
        <v>356</v>
      </c>
      <c r="L29" s="838" t="s">
        <v>356</v>
      </c>
      <c r="M29" s="838" t="s">
        <v>356</v>
      </c>
      <c r="N29" s="838" t="s">
        <v>356</v>
      </c>
      <c r="O29" s="838" t="s">
        <v>356</v>
      </c>
      <c r="P29" s="838" t="s">
        <v>356</v>
      </c>
      <c r="Q29" s="838" t="s">
        <v>356</v>
      </c>
      <c r="R29" s="838" t="s">
        <v>356</v>
      </c>
      <c r="S29" s="838" t="s">
        <v>356</v>
      </c>
      <c r="T29" s="838" t="s">
        <v>356</v>
      </c>
      <c r="U29" s="838" t="s">
        <v>356</v>
      </c>
      <c r="V29" s="838" t="s">
        <v>356</v>
      </c>
      <c r="W29" s="838" t="s">
        <v>356</v>
      </c>
      <c r="X29" s="838" t="s">
        <v>356</v>
      </c>
      <c r="Y29" s="856" t="s">
        <v>356</v>
      </c>
      <c r="Z29" s="856" t="s">
        <v>356</v>
      </c>
      <c r="AA29" s="856" t="s">
        <v>356</v>
      </c>
    </row>
    <row r="30" spans="1:27">
      <c r="A30" s="131"/>
      <c r="B30" s="979" t="s">
        <v>1398</v>
      </c>
      <c r="C30" s="1156">
        <v>0</v>
      </c>
      <c r="D30" s="838">
        <v>0</v>
      </c>
      <c r="E30" s="838">
        <v>0</v>
      </c>
      <c r="F30" s="838">
        <v>0</v>
      </c>
      <c r="G30" s="838">
        <v>0</v>
      </c>
      <c r="H30" s="838">
        <v>0</v>
      </c>
      <c r="I30" s="838">
        <v>0</v>
      </c>
      <c r="J30" s="838">
        <v>0</v>
      </c>
      <c r="K30" s="838">
        <v>0</v>
      </c>
      <c r="L30" s="838">
        <v>0</v>
      </c>
      <c r="M30" s="838">
        <v>0</v>
      </c>
      <c r="N30" s="838">
        <v>0</v>
      </c>
      <c r="O30" s="838">
        <v>0</v>
      </c>
      <c r="P30" s="838">
        <v>0</v>
      </c>
      <c r="Q30" s="838" t="s">
        <v>356</v>
      </c>
      <c r="R30" s="838" t="s">
        <v>356</v>
      </c>
      <c r="S30" s="838" t="s">
        <v>356</v>
      </c>
      <c r="T30" s="838" t="s">
        <v>356</v>
      </c>
      <c r="U30" s="838" t="s">
        <v>356</v>
      </c>
      <c r="V30" s="838" t="s">
        <v>356</v>
      </c>
      <c r="W30" s="838" t="s">
        <v>356</v>
      </c>
      <c r="X30" s="838" t="s">
        <v>356</v>
      </c>
      <c r="Y30" s="856" t="s">
        <v>356</v>
      </c>
      <c r="Z30" s="856" t="s">
        <v>356</v>
      </c>
      <c r="AA30" s="856" t="s">
        <v>356</v>
      </c>
    </row>
    <row r="31" spans="1:27">
      <c r="A31" s="131"/>
      <c r="B31" s="979" t="s">
        <v>1399</v>
      </c>
      <c r="C31" s="1156">
        <v>0</v>
      </c>
      <c r="D31" s="838">
        <v>0</v>
      </c>
      <c r="E31" s="838">
        <v>0</v>
      </c>
      <c r="F31" s="838">
        <v>0</v>
      </c>
      <c r="G31" s="838">
        <v>0</v>
      </c>
      <c r="H31" s="838">
        <v>0</v>
      </c>
      <c r="I31" s="838">
        <v>0</v>
      </c>
      <c r="J31" s="838">
        <v>0</v>
      </c>
      <c r="K31" s="838">
        <v>0</v>
      </c>
      <c r="L31" s="838">
        <v>0</v>
      </c>
      <c r="M31" s="838">
        <v>0</v>
      </c>
      <c r="N31" s="838">
        <v>0</v>
      </c>
      <c r="O31" s="838">
        <v>0</v>
      </c>
      <c r="P31" s="838">
        <v>0</v>
      </c>
      <c r="Q31" s="838">
        <v>0</v>
      </c>
      <c r="R31" s="838">
        <v>0</v>
      </c>
      <c r="S31" s="838">
        <v>0</v>
      </c>
      <c r="T31" s="838">
        <v>0</v>
      </c>
      <c r="U31" s="838">
        <v>0</v>
      </c>
      <c r="V31" s="838">
        <v>0</v>
      </c>
      <c r="W31" s="838">
        <v>0</v>
      </c>
      <c r="X31" s="838">
        <v>0</v>
      </c>
      <c r="Y31" s="856">
        <v>0</v>
      </c>
      <c r="Z31" s="856">
        <v>0</v>
      </c>
      <c r="AA31" s="856">
        <v>0</v>
      </c>
    </row>
    <row r="32" spans="1:27">
      <c r="A32" s="131"/>
      <c r="B32" s="979" t="s">
        <v>843</v>
      </c>
      <c r="C32" s="1156">
        <v>0</v>
      </c>
      <c r="D32" s="838">
        <v>0</v>
      </c>
      <c r="E32" s="838">
        <v>0</v>
      </c>
      <c r="F32" s="838">
        <v>0</v>
      </c>
      <c r="G32" s="838">
        <v>0</v>
      </c>
      <c r="H32" s="838">
        <v>0</v>
      </c>
      <c r="I32" s="838">
        <v>0</v>
      </c>
      <c r="J32" s="838">
        <v>0</v>
      </c>
      <c r="K32" s="838">
        <v>0</v>
      </c>
      <c r="L32" s="838">
        <v>0</v>
      </c>
      <c r="M32" s="838">
        <v>0</v>
      </c>
      <c r="N32" s="838">
        <v>0</v>
      </c>
      <c r="O32" s="838">
        <v>0</v>
      </c>
      <c r="P32" s="838">
        <v>0</v>
      </c>
      <c r="Q32" s="838">
        <v>0</v>
      </c>
      <c r="R32" s="838">
        <v>0</v>
      </c>
      <c r="S32" s="838">
        <v>0</v>
      </c>
      <c r="T32" s="838">
        <v>0</v>
      </c>
      <c r="U32" s="838">
        <v>0</v>
      </c>
      <c r="V32" s="838">
        <v>0</v>
      </c>
      <c r="W32" s="838">
        <v>0</v>
      </c>
      <c r="X32" s="838">
        <v>0</v>
      </c>
      <c r="Y32" s="856">
        <v>0</v>
      </c>
      <c r="Z32" s="856">
        <v>0</v>
      </c>
      <c r="AA32" s="856">
        <v>0</v>
      </c>
    </row>
    <row r="33" spans="1:27">
      <c r="A33" s="131"/>
      <c r="B33" s="979" t="s">
        <v>844</v>
      </c>
      <c r="C33" s="1156">
        <v>0</v>
      </c>
      <c r="D33" s="838">
        <v>0</v>
      </c>
      <c r="E33" s="838">
        <v>1</v>
      </c>
      <c r="F33" s="838">
        <v>0</v>
      </c>
      <c r="G33" s="838">
        <v>0</v>
      </c>
      <c r="H33" s="838">
        <v>0</v>
      </c>
      <c r="I33" s="838">
        <v>0</v>
      </c>
      <c r="J33" s="838">
        <v>0</v>
      </c>
      <c r="K33" s="838">
        <v>0</v>
      </c>
      <c r="L33" s="838">
        <v>0</v>
      </c>
      <c r="M33" s="838">
        <v>0</v>
      </c>
      <c r="N33" s="838">
        <v>0</v>
      </c>
      <c r="O33" s="838">
        <v>0</v>
      </c>
      <c r="P33" s="838">
        <v>0</v>
      </c>
      <c r="Q33" s="838">
        <v>0</v>
      </c>
      <c r="R33" s="838">
        <v>0</v>
      </c>
      <c r="S33" s="838">
        <v>0</v>
      </c>
      <c r="T33" s="838">
        <v>0</v>
      </c>
      <c r="U33" s="838">
        <v>0</v>
      </c>
      <c r="V33" s="838">
        <v>0</v>
      </c>
      <c r="W33" s="838">
        <v>0</v>
      </c>
      <c r="X33" s="838">
        <v>0</v>
      </c>
      <c r="Y33" s="856">
        <v>0</v>
      </c>
      <c r="Z33" s="856">
        <v>0</v>
      </c>
      <c r="AA33" s="856">
        <v>0</v>
      </c>
    </row>
    <row r="34" spans="1:27" ht="25.5" customHeight="1">
      <c r="A34" s="131"/>
      <c r="B34" s="980" t="s">
        <v>845</v>
      </c>
      <c r="C34" s="1156" t="s">
        <v>356</v>
      </c>
      <c r="D34" s="838" t="s">
        <v>356</v>
      </c>
      <c r="E34" s="838" t="s">
        <v>356</v>
      </c>
      <c r="F34" s="838" t="s">
        <v>356</v>
      </c>
      <c r="G34" s="838" t="s">
        <v>356</v>
      </c>
      <c r="H34" s="838" t="s">
        <v>356</v>
      </c>
      <c r="I34" s="838" t="s">
        <v>356</v>
      </c>
      <c r="J34" s="838" t="s">
        <v>356</v>
      </c>
      <c r="K34" s="838" t="s">
        <v>356</v>
      </c>
      <c r="L34" s="838" t="s">
        <v>356</v>
      </c>
      <c r="M34" s="838" t="s">
        <v>356</v>
      </c>
      <c r="N34" s="838" t="s">
        <v>356</v>
      </c>
      <c r="O34" s="838" t="s">
        <v>356</v>
      </c>
      <c r="P34" s="838" t="s">
        <v>356</v>
      </c>
      <c r="Q34" s="838" t="s">
        <v>356</v>
      </c>
      <c r="R34" s="838" t="s">
        <v>356</v>
      </c>
      <c r="S34" s="838" t="s">
        <v>356</v>
      </c>
      <c r="T34" s="838" t="s">
        <v>356</v>
      </c>
      <c r="U34" s="838" t="s">
        <v>356</v>
      </c>
      <c r="V34" s="838" t="s">
        <v>356</v>
      </c>
      <c r="W34" s="838" t="s">
        <v>356</v>
      </c>
      <c r="X34" s="838" t="s">
        <v>356</v>
      </c>
      <c r="Y34" s="856" t="s">
        <v>356</v>
      </c>
      <c r="Z34" s="856" t="s">
        <v>356</v>
      </c>
      <c r="AA34" s="856" t="s">
        <v>356</v>
      </c>
    </row>
    <row r="35" spans="1:27">
      <c r="A35" s="131"/>
      <c r="B35" s="979" t="s">
        <v>846</v>
      </c>
      <c r="C35" s="1156">
        <v>0</v>
      </c>
      <c r="D35" s="838">
        <v>0</v>
      </c>
      <c r="E35" s="838">
        <v>0</v>
      </c>
      <c r="F35" s="838">
        <v>0</v>
      </c>
      <c r="G35" s="838">
        <v>0</v>
      </c>
      <c r="H35" s="838">
        <v>0</v>
      </c>
      <c r="I35" s="838">
        <v>0</v>
      </c>
      <c r="J35" s="838">
        <v>0</v>
      </c>
      <c r="K35" s="838">
        <v>0</v>
      </c>
      <c r="L35" s="838">
        <v>0</v>
      </c>
      <c r="M35" s="838">
        <v>0</v>
      </c>
      <c r="N35" s="838">
        <v>0</v>
      </c>
      <c r="O35" s="838">
        <v>0</v>
      </c>
      <c r="P35" s="838">
        <v>0</v>
      </c>
      <c r="Q35" s="838">
        <v>0</v>
      </c>
      <c r="R35" s="838">
        <v>0</v>
      </c>
      <c r="S35" s="838">
        <v>0</v>
      </c>
      <c r="T35" s="838">
        <v>0</v>
      </c>
      <c r="U35" s="838">
        <v>0</v>
      </c>
      <c r="V35" s="838">
        <v>0</v>
      </c>
      <c r="W35" s="838">
        <v>0</v>
      </c>
      <c r="X35" s="838">
        <v>0</v>
      </c>
      <c r="Y35" s="856">
        <v>0</v>
      </c>
      <c r="Z35" s="856">
        <v>0</v>
      </c>
      <c r="AA35" s="856">
        <v>0</v>
      </c>
    </row>
    <row r="36" spans="1:27">
      <c r="A36" s="131"/>
      <c r="B36" s="975" t="s">
        <v>1400</v>
      </c>
      <c r="C36" s="1156">
        <v>648.94000000000005</v>
      </c>
      <c r="D36" s="838">
        <v>717.76099999999997</v>
      </c>
      <c r="E36" s="838">
        <v>691.64599999999996</v>
      </c>
      <c r="F36" s="838">
        <v>700.83500000000004</v>
      </c>
      <c r="G36" s="838">
        <v>765.40499999999997</v>
      </c>
      <c r="H36" s="838">
        <v>736.95699999999999</v>
      </c>
      <c r="I36" s="838">
        <v>772.20299999999997</v>
      </c>
      <c r="J36" s="838">
        <v>731.31100000000004</v>
      </c>
      <c r="K36" s="838">
        <v>737.66600000000005</v>
      </c>
      <c r="L36" s="838">
        <v>604.221</v>
      </c>
      <c r="M36" s="838">
        <v>827.15700000000004</v>
      </c>
      <c r="N36" s="838">
        <v>728.44899999999996</v>
      </c>
      <c r="O36" s="838">
        <v>710.32</v>
      </c>
      <c r="P36" s="838">
        <v>708.61699999999996</v>
      </c>
      <c r="Q36" s="838">
        <v>754.74800000000005</v>
      </c>
      <c r="R36" s="838">
        <v>853.93100000000004</v>
      </c>
      <c r="S36" s="838">
        <v>855.53499999999997</v>
      </c>
      <c r="T36" s="838">
        <v>834.85599999999999</v>
      </c>
      <c r="U36" s="838">
        <v>886.85299999999995</v>
      </c>
      <c r="V36" s="838">
        <v>886.60199999999998</v>
      </c>
      <c r="W36" s="838">
        <v>759.49900000000002</v>
      </c>
      <c r="X36" s="838">
        <v>817.46299999999997</v>
      </c>
      <c r="Y36" s="856">
        <v>875.70100000000002</v>
      </c>
      <c r="Z36" s="856">
        <v>908.51199999999994</v>
      </c>
      <c r="AA36" s="856">
        <v>751.55200000000002</v>
      </c>
    </row>
    <row r="37" spans="1:27">
      <c r="A37" s="131"/>
      <c r="B37" s="976" t="s">
        <v>1401</v>
      </c>
      <c r="C37" s="1157">
        <v>522.74699999999996</v>
      </c>
      <c r="D37" s="838">
        <v>582.70100000000002</v>
      </c>
      <c r="E37" s="838">
        <v>585.64700000000005</v>
      </c>
      <c r="F37" s="838">
        <v>613.755</v>
      </c>
      <c r="G37" s="838">
        <v>655.58</v>
      </c>
      <c r="H37" s="856">
        <v>605.678</v>
      </c>
      <c r="I37" s="856">
        <v>660.03800000000001</v>
      </c>
      <c r="J37" s="856">
        <v>618.94100000000003</v>
      </c>
      <c r="K37" s="838">
        <v>653.01700000000005</v>
      </c>
      <c r="L37" s="838">
        <v>481.762</v>
      </c>
      <c r="M37" s="838">
        <v>697.41899999999998</v>
      </c>
      <c r="N37" s="838">
        <v>596.14</v>
      </c>
      <c r="O37" s="838">
        <v>573.75099999999998</v>
      </c>
      <c r="P37" s="838">
        <v>572.81100000000004</v>
      </c>
      <c r="Q37" s="838">
        <v>615.00900000000001</v>
      </c>
      <c r="R37" s="838">
        <v>716.51300000000003</v>
      </c>
      <c r="S37" s="838">
        <v>685.04499999999996</v>
      </c>
      <c r="T37" s="838">
        <v>644.375</v>
      </c>
      <c r="U37" s="838">
        <v>694.77499999999998</v>
      </c>
      <c r="V37" s="838">
        <v>674.88699999999994</v>
      </c>
      <c r="W37" s="838">
        <v>746.03800000000001</v>
      </c>
      <c r="X37" s="838">
        <v>614.08299999999997</v>
      </c>
      <c r="Y37" s="856">
        <v>679.46199999999999</v>
      </c>
      <c r="Z37" s="856">
        <v>746.45299999999997</v>
      </c>
      <c r="AA37" s="856">
        <v>572.154</v>
      </c>
    </row>
    <row r="38" spans="1:27">
      <c r="A38" s="131"/>
      <c r="B38" s="977" t="s">
        <v>847</v>
      </c>
      <c r="C38" s="1156">
        <v>114.751</v>
      </c>
      <c r="D38" s="838">
        <v>134.88399999999999</v>
      </c>
      <c r="E38" s="838">
        <v>140.56399999999999</v>
      </c>
      <c r="F38" s="838">
        <v>154.57900000000001</v>
      </c>
      <c r="G38" s="838">
        <v>153.38399999999999</v>
      </c>
      <c r="H38" s="838">
        <v>132.38999999999999</v>
      </c>
      <c r="I38" s="838">
        <v>144.298</v>
      </c>
      <c r="J38" s="838">
        <v>125.633</v>
      </c>
      <c r="K38" s="838">
        <v>144.74100000000001</v>
      </c>
      <c r="L38" s="838">
        <v>115.408</v>
      </c>
      <c r="M38" s="838">
        <v>152.31100000000001</v>
      </c>
      <c r="N38" s="838">
        <v>132.25200000000001</v>
      </c>
      <c r="O38" s="838">
        <v>126.89</v>
      </c>
      <c r="P38" s="838">
        <v>115.33199999999999</v>
      </c>
      <c r="Q38" s="838">
        <v>150.21799999999999</v>
      </c>
      <c r="R38" s="838">
        <v>147.02099999999999</v>
      </c>
      <c r="S38" s="838">
        <v>139.39699999999999</v>
      </c>
      <c r="T38" s="838">
        <v>112.166</v>
      </c>
      <c r="U38" s="838">
        <v>130.30000000000001</v>
      </c>
      <c r="V38" s="838">
        <v>141.15799999999999</v>
      </c>
      <c r="W38" s="838">
        <v>131.45599999999999</v>
      </c>
      <c r="X38" s="838">
        <v>134.09899999999999</v>
      </c>
      <c r="Y38" s="856">
        <v>109.83499999999999</v>
      </c>
      <c r="Z38" s="856" t="s">
        <v>356</v>
      </c>
      <c r="AA38" s="856">
        <v>112.452</v>
      </c>
    </row>
    <row r="39" spans="1:27">
      <c r="A39" s="131"/>
      <c r="B39" s="978" t="s">
        <v>848</v>
      </c>
      <c r="C39" s="1156">
        <v>114.27500000000001</v>
      </c>
      <c r="D39" s="838">
        <v>134.42099999999999</v>
      </c>
      <c r="E39" s="838">
        <v>139.989</v>
      </c>
      <c r="F39" s="838">
        <v>154.23099999999999</v>
      </c>
      <c r="G39" s="838">
        <v>152.52500000000001</v>
      </c>
      <c r="H39" s="838">
        <v>131.35300000000001</v>
      </c>
      <c r="I39" s="838">
        <v>143.042</v>
      </c>
      <c r="J39" s="838">
        <v>124.155</v>
      </c>
      <c r="K39" s="838">
        <v>143.66200000000001</v>
      </c>
      <c r="L39" s="838">
        <v>114.51</v>
      </c>
      <c r="M39" s="838">
        <v>151.434</v>
      </c>
      <c r="N39" s="838">
        <v>131.59800000000001</v>
      </c>
      <c r="O39" s="838">
        <v>126.041</v>
      </c>
      <c r="P39" s="838">
        <v>114.69</v>
      </c>
      <c r="Q39" s="838">
        <v>149.76400000000001</v>
      </c>
      <c r="R39" s="838">
        <v>146.40199999999999</v>
      </c>
      <c r="S39" s="838">
        <v>138.50399999999999</v>
      </c>
      <c r="T39" s="838">
        <v>111.56100000000001</v>
      </c>
      <c r="U39" s="838">
        <v>129.98599999999999</v>
      </c>
      <c r="V39" s="838">
        <v>140.77000000000001</v>
      </c>
      <c r="W39" s="838">
        <v>130.90700000000001</v>
      </c>
      <c r="X39" s="838">
        <v>133.45400000000001</v>
      </c>
      <c r="Y39" s="856">
        <v>108.77</v>
      </c>
      <c r="Z39" s="856">
        <v>114.76300000000001</v>
      </c>
      <c r="AA39" s="856">
        <v>112.227</v>
      </c>
    </row>
    <row r="40" spans="1:27">
      <c r="A40" s="131"/>
      <c r="B40" s="978" t="s">
        <v>849</v>
      </c>
      <c r="C40" s="1156">
        <v>0.47599999999999998</v>
      </c>
      <c r="D40" s="838">
        <v>0.46300000000000002</v>
      </c>
      <c r="E40" s="838">
        <v>0.57499999999999996</v>
      </c>
      <c r="F40" s="838">
        <v>0.34799999999999998</v>
      </c>
      <c r="G40" s="838">
        <v>0.85899999999999999</v>
      </c>
      <c r="H40" s="838">
        <v>1.0369999999999999</v>
      </c>
      <c r="I40" s="838">
        <v>1.256</v>
      </c>
      <c r="J40" s="838">
        <v>1.478</v>
      </c>
      <c r="K40" s="838">
        <v>1.079</v>
      </c>
      <c r="L40" s="838">
        <v>0.89800000000000002</v>
      </c>
      <c r="M40" s="838">
        <v>0.877</v>
      </c>
      <c r="N40" s="838">
        <v>0.65400000000000003</v>
      </c>
      <c r="O40" s="838">
        <v>0.84899999999999998</v>
      </c>
      <c r="P40" s="838">
        <v>0.64200000000000002</v>
      </c>
      <c r="Q40" s="838">
        <v>0.45400000000000001</v>
      </c>
      <c r="R40" s="838">
        <v>0.61899999999999999</v>
      </c>
      <c r="S40" s="838">
        <v>0.89300000000000002</v>
      </c>
      <c r="T40" s="838">
        <v>0.60499999999999998</v>
      </c>
      <c r="U40" s="838">
        <v>0.314</v>
      </c>
      <c r="V40" s="838">
        <v>0.38800000000000001</v>
      </c>
      <c r="W40" s="838">
        <v>0.54900000000000004</v>
      </c>
      <c r="X40" s="838">
        <v>0.64500000000000002</v>
      </c>
      <c r="Y40" s="856">
        <v>1.0649999999999999</v>
      </c>
      <c r="Z40" s="856" t="s">
        <v>356</v>
      </c>
      <c r="AA40" s="856">
        <v>0.22500000000000001</v>
      </c>
    </row>
    <row r="41" spans="1:27">
      <c r="A41" s="131"/>
      <c r="B41" s="977" t="s">
        <v>850</v>
      </c>
      <c r="C41" s="1156">
        <v>14.605</v>
      </c>
      <c r="D41" s="838">
        <v>12.967000000000001</v>
      </c>
      <c r="E41" s="838">
        <v>14.111000000000001</v>
      </c>
      <c r="F41" s="838">
        <v>12.583</v>
      </c>
      <c r="G41" s="838">
        <v>15.840999999999999</v>
      </c>
      <c r="H41" s="838">
        <v>9.3629999999999995</v>
      </c>
      <c r="I41" s="838">
        <v>10.112</v>
      </c>
      <c r="J41" s="838">
        <v>7.266</v>
      </c>
      <c r="K41" s="838">
        <v>8.8710000000000004</v>
      </c>
      <c r="L41" s="838">
        <v>6.9119999999999999</v>
      </c>
      <c r="M41" s="838">
        <v>9.7040000000000006</v>
      </c>
      <c r="N41" s="838">
        <v>7.31</v>
      </c>
      <c r="O41" s="838">
        <v>7.5359999999999996</v>
      </c>
      <c r="P41" s="838">
        <v>5.5990000000000002</v>
      </c>
      <c r="Q41" s="838">
        <v>4.1420000000000003</v>
      </c>
      <c r="R41" s="838">
        <v>6.165</v>
      </c>
      <c r="S41" s="838">
        <v>4.8040000000000003</v>
      </c>
      <c r="T41" s="838">
        <v>5.7229999999999999</v>
      </c>
      <c r="U41" s="838">
        <v>4.6520000000000001</v>
      </c>
      <c r="V41" s="838">
        <v>3.7959999999999998</v>
      </c>
      <c r="W41" s="838">
        <v>4.6609999999999996</v>
      </c>
      <c r="X41" s="838">
        <v>3.637</v>
      </c>
      <c r="Y41" s="856">
        <v>3.26</v>
      </c>
      <c r="Z41" s="856" t="s">
        <v>356</v>
      </c>
      <c r="AA41" s="856" t="s">
        <v>356</v>
      </c>
    </row>
    <row r="42" spans="1:27">
      <c r="A42" s="131"/>
      <c r="B42" s="977" t="s">
        <v>851</v>
      </c>
      <c r="C42" s="1156">
        <v>5.6349999999999998</v>
      </c>
      <c r="D42" s="838">
        <v>7.2489999999999997</v>
      </c>
      <c r="E42" s="838">
        <v>5.4729999999999999</v>
      </c>
      <c r="F42" s="838">
        <v>7.7629999999999999</v>
      </c>
      <c r="G42" s="838">
        <v>10.423999999999999</v>
      </c>
      <c r="H42" s="838">
        <v>11.366</v>
      </c>
      <c r="I42" s="838">
        <v>8.1940000000000008</v>
      </c>
      <c r="J42" s="838">
        <v>7.5170000000000003</v>
      </c>
      <c r="K42" s="838">
        <v>8.9009999999999998</v>
      </c>
      <c r="L42" s="838">
        <v>7.0220000000000002</v>
      </c>
      <c r="M42" s="838">
        <v>10.757</v>
      </c>
      <c r="N42" s="838">
        <v>10.331</v>
      </c>
      <c r="O42" s="838">
        <v>11.225</v>
      </c>
      <c r="P42" s="838">
        <v>11.93</v>
      </c>
      <c r="Q42" s="838">
        <v>13.534000000000001</v>
      </c>
      <c r="R42" s="838">
        <v>17.135000000000002</v>
      </c>
      <c r="S42" s="838">
        <v>15.901999999999999</v>
      </c>
      <c r="T42" s="838">
        <v>10.198</v>
      </c>
      <c r="U42" s="838">
        <v>12.61</v>
      </c>
      <c r="V42" s="838">
        <v>14.217000000000001</v>
      </c>
      <c r="W42" s="838">
        <v>16.780999999999999</v>
      </c>
      <c r="X42" s="838">
        <v>13.98</v>
      </c>
      <c r="Y42" s="856">
        <v>11.94</v>
      </c>
      <c r="Z42" s="856">
        <v>9.5660000000000007</v>
      </c>
      <c r="AA42" s="856" t="s">
        <v>356</v>
      </c>
    </row>
    <row r="43" spans="1:27">
      <c r="A43" s="131"/>
      <c r="B43" s="977" t="s">
        <v>852</v>
      </c>
      <c r="C43" s="1156">
        <v>11.955</v>
      </c>
      <c r="D43" s="838">
        <v>6.5060000000000002</v>
      </c>
      <c r="E43" s="838">
        <v>6.6989999999999998</v>
      </c>
      <c r="F43" s="838">
        <v>1.9810000000000001</v>
      </c>
      <c r="G43" s="838">
        <v>5.6379999999999999</v>
      </c>
      <c r="H43" s="838">
        <v>8.8699999999999992</v>
      </c>
      <c r="I43" s="838">
        <v>7.8220000000000001</v>
      </c>
      <c r="J43" s="838">
        <v>5.4539999999999997</v>
      </c>
      <c r="K43" s="838">
        <v>7.5940000000000003</v>
      </c>
      <c r="L43" s="838">
        <v>6.4589999999999996</v>
      </c>
      <c r="M43" s="838">
        <v>9.3710000000000004</v>
      </c>
      <c r="N43" s="838">
        <v>5.9989999999999997</v>
      </c>
      <c r="O43" s="838">
        <v>8.6630000000000003</v>
      </c>
      <c r="P43" s="838">
        <v>1.1839999999999999</v>
      </c>
      <c r="Q43" s="838">
        <v>1.012</v>
      </c>
      <c r="R43" s="838">
        <v>1.0369999999999999</v>
      </c>
      <c r="S43" s="838">
        <v>9.9779999999999998</v>
      </c>
      <c r="T43" s="838">
        <v>9.9120000000000008</v>
      </c>
      <c r="U43" s="838">
        <v>11.57</v>
      </c>
      <c r="V43" s="838">
        <v>16.048999999999999</v>
      </c>
      <c r="W43" s="838">
        <v>15.029</v>
      </c>
      <c r="X43" s="838">
        <v>14.202999999999999</v>
      </c>
      <c r="Y43" s="856">
        <v>12.792</v>
      </c>
      <c r="Z43" s="856">
        <v>6.915</v>
      </c>
      <c r="AA43" s="856">
        <v>13.991</v>
      </c>
    </row>
    <row r="44" spans="1:27">
      <c r="A44" s="131"/>
      <c r="B44" s="978" t="s">
        <v>853</v>
      </c>
      <c r="C44" s="1156">
        <v>3.1970000000000001</v>
      </c>
      <c r="D44" s="838">
        <v>0</v>
      </c>
      <c r="E44" s="838">
        <v>0</v>
      </c>
      <c r="F44" s="838">
        <v>0</v>
      </c>
      <c r="G44" s="838">
        <v>0</v>
      </c>
      <c r="H44" s="838">
        <v>0</v>
      </c>
      <c r="I44" s="838">
        <v>0</v>
      </c>
      <c r="J44" s="838">
        <v>0</v>
      </c>
      <c r="K44" s="838">
        <v>0</v>
      </c>
      <c r="L44" s="838">
        <v>0</v>
      </c>
      <c r="M44" s="838">
        <v>0</v>
      </c>
      <c r="N44" s="838">
        <v>0</v>
      </c>
      <c r="O44" s="838">
        <v>0</v>
      </c>
      <c r="P44" s="838">
        <v>0</v>
      </c>
      <c r="Q44" s="838">
        <v>0</v>
      </c>
      <c r="R44" s="838">
        <v>0</v>
      </c>
      <c r="S44" s="838">
        <v>3.133</v>
      </c>
      <c r="T44" s="838">
        <v>3.37</v>
      </c>
      <c r="U44" s="838">
        <v>4.2590000000000003</v>
      </c>
      <c r="V44" s="838">
        <v>3.48</v>
      </c>
      <c r="W44" s="838">
        <v>3.4940000000000002</v>
      </c>
      <c r="X44" s="838">
        <v>2.6669999999999998</v>
      </c>
      <c r="Y44" s="856">
        <v>2.8239999999999998</v>
      </c>
      <c r="Z44" s="856">
        <v>2.2160000000000002</v>
      </c>
      <c r="AA44" s="856">
        <v>2.3319999999999999</v>
      </c>
    </row>
    <row r="45" spans="1:27">
      <c r="A45" s="131"/>
      <c r="B45" s="978" t="s">
        <v>854</v>
      </c>
      <c r="C45" s="1156">
        <v>8.7579999999999991</v>
      </c>
      <c r="D45" s="838">
        <v>6.5060000000000002</v>
      </c>
      <c r="E45" s="838">
        <v>6.6989999999999998</v>
      </c>
      <c r="F45" s="838">
        <v>1.9810000000000001</v>
      </c>
      <c r="G45" s="838">
        <v>5.6379999999999999</v>
      </c>
      <c r="H45" s="838">
        <v>8.8699999999999992</v>
      </c>
      <c r="I45" s="838">
        <v>7.8220000000000001</v>
      </c>
      <c r="J45" s="838">
        <v>5.4539999999999997</v>
      </c>
      <c r="K45" s="838">
        <v>7.5940000000000003</v>
      </c>
      <c r="L45" s="838">
        <v>6.4589999999999996</v>
      </c>
      <c r="M45" s="838">
        <v>9.3710000000000004</v>
      </c>
      <c r="N45" s="838">
        <v>5.9989999999999997</v>
      </c>
      <c r="O45" s="838">
        <v>8.6630000000000003</v>
      </c>
      <c r="P45" s="838">
        <v>1.1839999999999999</v>
      </c>
      <c r="Q45" s="838">
        <v>1.012</v>
      </c>
      <c r="R45" s="838">
        <v>1.0369999999999999</v>
      </c>
      <c r="S45" s="838">
        <v>6.8449999999999998</v>
      </c>
      <c r="T45" s="838">
        <v>6.5419999999999998</v>
      </c>
      <c r="U45" s="838">
        <v>7.3109999999999999</v>
      </c>
      <c r="V45" s="838">
        <v>12.569000000000001</v>
      </c>
      <c r="W45" s="838">
        <v>11.535</v>
      </c>
      <c r="X45" s="838">
        <v>11.536</v>
      </c>
      <c r="Y45" s="856">
        <v>9.968</v>
      </c>
      <c r="Z45" s="856">
        <v>4.6989999999999998</v>
      </c>
      <c r="AA45" s="856">
        <v>11.659000000000001</v>
      </c>
    </row>
    <row r="46" spans="1:27">
      <c r="A46" s="131"/>
      <c r="B46" s="977" t="s">
        <v>855</v>
      </c>
      <c r="C46" s="1156">
        <v>52.798999999999999</v>
      </c>
      <c r="D46" s="838">
        <v>63.04</v>
      </c>
      <c r="E46" s="838">
        <v>64.537000000000006</v>
      </c>
      <c r="F46" s="838">
        <v>70.272999999999996</v>
      </c>
      <c r="G46" s="838">
        <v>70.23</v>
      </c>
      <c r="H46" s="838">
        <v>59.631</v>
      </c>
      <c r="I46" s="838">
        <v>64.584000000000003</v>
      </c>
      <c r="J46" s="838">
        <v>57.902999999999999</v>
      </c>
      <c r="K46" s="838">
        <v>65.537000000000006</v>
      </c>
      <c r="L46" s="838">
        <v>51.591000000000001</v>
      </c>
      <c r="M46" s="838">
        <v>68.903000000000006</v>
      </c>
      <c r="N46" s="838">
        <v>58.883000000000003</v>
      </c>
      <c r="O46" s="838">
        <v>57.256</v>
      </c>
      <c r="P46" s="838">
        <v>51.097000000000001</v>
      </c>
      <c r="Q46" s="838">
        <v>66.251999999999995</v>
      </c>
      <c r="R46" s="838">
        <v>66.013999999999996</v>
      </c>
      <c r="S46" s="838">
        <v>61.261000000000003</v>
      </c>
      <c r="T46" s="838">
        <v>47.645000000000003</v>
      </c>
      <c r="U46" s="838">
        <v>56.698999999999998</v>
      </c>
      <c r="V46" s="838">
        <v>63.588999999999999</v>
      </c>
      <c r="W46" s="838">
        <v>57.975000000000001</v>
      </c>
      <c r="X46" s="838">
        <v>60.107999999999997</v>
      </c>
      <c r="Y46" s="856">
        <v>48.603000000000002</v>
      </c>
      <c r="Z46" s="856">
        <v>50.396000000000001</v>
      </c>
      <c r="AA46" s="856">
        <v>49.945</v>
      </c>
    </row>
    <row r="47" spans="1:27" ht="27">
      <c r="A47" s="546"/>
      <c r="B47" s="981" t="s">
        <v>1402</v>
      </c>
      <c r="C47" s="1156">
        <v>8.2759999999999998</v>
      </c>
      <c r="D47" s="838">
        <v>8.0419999999999998</v>
      </c>
      <c r="E47" s="838">
        <v>8.0950000000000006</v>
      </c>
      <c r="F47" s="838">
        <v>7.5990000000000002</v>
      </c>
      <c r="G47" s="838">
        <v>6.1870000000000003</v>
      </c>
      <c r="H47" s="838">
        <v>7.1260000000000003</v>
      </c>
      <c r="I47" s="838">
        <v>7.0519999999999996</v>
      </c>
      <c r="J47" s="838">
        <v>6.5369999999999999</v>
      </c>
      <c r="K47" s="838">
        <v>4.3789999999999996</v>
      </c>
      <c r="L47" s="838">
        <v>5.3120000000000003</v>
      </c>
      <c r="M47" s="838">
        <v>5.2519999999999998</v>
      </c>
      <c r="N47" s="838">
        <v>5.0460000000000003</v>
      </c>
      <c r="O47" s="838">
        <v>5.9580000000000002</v>
      </c>
      <c r="P47" s="838">
        <v>2.7170000000000001</v>
      </c>
      <c r="Q47" s="838">
        <v>2.7109999999999999</v>
      </c>
      <c r="R47" s="838">
        <v>2.6840000000000002</v>
      </c>
      <c r="S47" s="838">
        <v>2.153</v>
      </c>
      <c r="T47" s="838">
        <v>2.1379999999999999</v>
      </c>
      <c r="U47" s="838">
        <v>2.157</v>
      </c>
      <c r="V47" s="838">
        <v>2.1760000000000002</v>
      </c>
      <c r="W47" s="838">
        <v>2.1739999999999999</v>
      </c>
      <c r="X47" s="838">
        <v>2.1440000000000001</v>
      </c>
      <c r="Y47" s="856">
        <v>4.444</v>
      </c>
      <c r="Z47" s="856">
        <v>4.3780000000000001</v>
      </c>
      <c r="AA47" s="856">
        <v>4.4790000000000001</v>
      </c>
    </row>
    <row r="48" spans="1:27">
      <c r="A48" s="131"/>
      <c r="B48" s="977" t="s">
        <v>856</v>
      </c>
      <c r="C48" s="1156">
        <v>314.726</v>
      </c>
      <c r="D48" s="838">
        <v>350.01299999999998</v>
      </c>
      <c r="E48" s="838">
        <v>346.16800000000001</v>
      </c>
      <c r="F48" s="838">
        <v>358.97699999999998</v>
      </c>
      <c r="G48" s="838">
        <v>393.87599999999998</v>
      </c>
      <c r="H48" s="838">
        <v>376.93200000000002</v>
      </c>
      <c r="I48" s="838">
        <v>417.976</v>
      </c>
      <c r="J48" s="838">
        <v>408.63099999999997</v>
      </c>
      <c r="K48" s="838">
        <v>412.99400000000003</v>
      </c>
      <c r="L48" s="838">
        <v>289.05799999999999</v>
      </c>
      <c r="M48" s="838">
        <v>441.12099999999998</v>
      </c>
      <c r="N48" s="838">
        <v>376.31900000000002</v>
      </c>
      <c r="O48" s="838">
        <v>356.22300000000001</v>
      </c>
      <c r="P48" s="838">
        <v>384.952</v>
      </c>
      <c r="Q48" s="838">
        <v>377.14</v>
      </c>
      <c r="R48" s="838">
        <v>476.45699999999999</v>
      </c>
      <c r="S48" s="838">
        <v>451.55</v>
      </c>
      <c r="T48" s="838">
        <v>456.59300000000002</v>
      </c>
      <c r="U48" s="838">
        <v>476.78699999999998</v>
      </c>
      <c r="V48" s="838">
        <v>433.90199999999999</v>
      </c>
      <c r="W48" s="838">
        <v>517.96199999999999</v>
      </c>
      <c r="X48" s="838">
        <v>385.91199999999998</v>
      </c>
      <c r="Y48" s="856">
        <v>488.58800000000002</v>
      </c>
      <c r="Z48" s="856">
        <v>555.41200000000003</v>
      </c>
      <c r="AA48" s="856" t="s">
        <v>356</v>
      </c>
    </row>
    <row r="49" spans="1:27">
      <c r="A49" s="131"/>
      <c r="B49" s="977" t="s">
        <v>1403</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56" t="s">
        <v>356</v>
      </c>
      <c r="Z49" s="856" t="s">
        <v>356</v>
      </c>
      <c r="AA49" s="856" t="s">
        <v>356</v>
      </c>
    </row>
    <row r="50" spans="1:27">
      <c r="A50" s="131"/>
      <c r="B50" s="976" t="s">
        <v>857</v>
      </c>
      <c r="C50" s="1156">
        <v>125.899</v>
      </c>
      <c r="D50" s="838">
        <v>134.78</v>
      </c>
      <c r="E50" s="838">
        <v>105.65900000000001</v>
      </c>
      <c r="F50" s="838">
        <v>86.799000000000007</v>
      </c>
      <c r="G50" s="838">
        <v>109.586</v>
      </c>
      <c r="H50" s="838">
        <v>130.976</v>
      </c>
      <c r="I50" s="838">
        <v>111.864</v>
      </c>
      <c r="J50" s="838">
        <v>111.91200000000001</v>
      </c>
      <c r="K50" s="838">
        <v>84.253</v>
      </c>
      <c r="L50" s="838">
        <v>121.90900000000001</v>
      </c>
      <c r="M50" s="838">
        <v>129.33500000000001</v>
      </c>
      <c r="N50" s="838">
        <v>131.82900000000001</v>
      </c>
      <c r="O50" s="838">
        <v>136.233</v>
      </c>
      <c r="P50" s="838">
        <v>135.38999999999999</v>
      </c>
      <c r="Q50" s="838">
        <v>139.24299999999999</v>
      </c>
      <c r="R50" s="838">
        <v>137.042</v>
      </c>
      <c r="S50" s="838">
        <v>169.977</v>
      </c>
      <c r="T50" s="838">
        <v>190.17500000000001</v>
      </c>
      <c r="U50" s="838">
        <v>191.56700000000001</v>
      </c>
      <c r="V50" s="838">
        <v>211.39500000000001</v>
      </c>
      <c r="W50" s="838">
        <v>13.118</v>
      </c>
      <c r="X50" s="838">
        <v>202.923</v>
      </c>
      <c r="Y50" s="856">
        <v>195.786</v>
      </c>
      <c r="Z50" s="856">
        <v>161.44</v>
      </c>
      <c r="AA50" s="856">
        <v>178.887</v>
      </c>
    </row>
    <row r="51" spans="1:27">
      <c r="A51" s="131"/>
      <c r="B51" s="977" t="s">
        <v>858</v>
      </c>
      <c r="C51" s="1156">
        <v>65.632000000000005</v>
      </c>
      <c r="D51" s="838">
        <v>55.908999999999999</v>
      </c>
      <c r="E51" s="838">
        <v>45.433</v>
      </c>
      <c r="F51" s="838">
        <v>38.247</v>
      </c>
      <c r="G51" s="838">
        <v>43.722999999999999</v>
      </c>
      <c r="H51" s="838">
        <v>46.991</v>
      </c>
      <c r="I51" s="838">
        <v>33.244</v>
      </c>
      <c r="J51" s="838">
        <v>33.570999999999998</v>
      </c>
      <c r="K51" s="838">
        <v>46.228000000000002</v>
      </c>
      <c r="L51" s="838">
        <v>47.338000000000001</v>
      </c>
      <c r="M51" s="838">
        <v>57.061</v>
      </c>
      <c r="N51" s="838">
        <v>59.173999999999999</v>
      </c>
      <c r="O51" s="838">
        <v>55.917999999999999</v>
      </c>
      <c r="P51" s="838">
        <v>49.286000000000001</v>
      </c>
      <c r="Q51" s="838">
        <v>47.610999999999997</v>
      </c>
      <c r="R51" s="838">
        <v>49.927999999999997</v>
      </c>
      <c r="S51" s="838">
        <v>90.796000000000006</v>
      </c>
      <c r="T51" s="838">
        <v>85.658000000000001</v>
      </c>
      <c r="U51" s="838">
        <v>79.463999999999999</v>
      </c>
      <c r="V51" s="838">
        <v>81.5</v>
      </c>
      <c r="W51" s="838">
        <v>7.1790000000000003</v>
      </c>
      <c r="X51" s="838">
        <v>78.323999999999998</v>
      </c>
      <c r="Y51" s="856">
        <v>72.930999999999997</v>
      </c>
      <c r="Z51" s="856">
        <v>68.653999999999996</v>
      </c>
      <c r="AA51" s="856">
        <v>79.942999999999998</v>
      </c>
    </row>
    <row r="52" spans="1:27">
      <c r="A52" s="131"/>
      <c r="B52" s="977" t="s">
        <v>859</v>
      </c>
      <c r="C52" s="1156">
        <v>60.204000000000001</v>
      </c>
      <c r="D52" s="838">
        <v>78.804000000000002</v>
      </c>
      <c r="E52" s="838">
        <v>60.173999999999999</v>
      </c>
      <c r="F52" s="838">
        <v>48.508000000000003</v>
      </c>
      <c r="G52" s="838">
        <v>65.808999999999997</v>
      </c>
      <c r="H52" s="838">
        <v>83.92</v>
      </c>
      <c r="I52" s="838">
        <v>78.563999999999993</v>
      </c>
      <c r="J52" s="838">
        <v>78.286000000000001</v>
      </c>
      <c r="K52" s="838">
        <v>37.982999999999997</v>
      </c>
      <c r="L52" s="838">
        <v>74.510000000000005</v>
      </c>
      <c r="M52" s="838">
        <v>72.207999999999998</v>
      </c>
      <c r="N52" s="838">
        <v>72.587999999999994</v>
      </c>
      <c r="O52" s="838">
        <v>80.245999999999995</v>
      </c>
      <c r="P52" s="838">
        <v>86.034999999999997</v>
      </c>
      <c r="Q52" s="838">
        <v>91.561999999999998</v>
      </c>
      <c r="R52" s="838">
        <v>87.043999999999997</v>
      </c>
      <c r="S52" s="838">
        <v>79.094999999999999</v>
      </c>
      <c r="T52" s="838">
        <v>104.422</v>
      </c>
      <c r="U52" s="838">
        <v>112.00700000000001</v>
      </c>
      <c r="V52" s="838">
        <v>129.79</v>
      </c>
      <c r="W52" s="838">
        <v>5.9320000000000004</v>
      </c>
      <c r="X52" s="838">
        <v>124.497</v>
      </c>
      <c r="Y52" s="856">
        <v>122.75700000000001</v>
      </c>
      <c r="Z52" s="856">
        <v>92.704999999999998</v>
      </c>
      <c r="AA52" s="856">
        <v>98.852999999999994</v>
      </c>
    </row>
    <row r="53" spans="1:27">
      <c r="A53" s="131"/>
      <c r="B53" s="976" t="s">
        <v>860</v>
      </c>
      <c r="C53" s="1156">
        <v>0.29399999999999998</v>
      </c>
      <c r="D53" s="838">
        <v>0.28000000000000003</v>
      </c>
      <c r="E53" s="838">
        <v>0.34</v>
      </c>
      <c r="F53" s="838">
        <v>0.28100000000000003</v>
      </c>
      <c r="G53" s="838">
        <v>0.23899999999999999</v>
      </c>
      <c r="H53" s="838">
        <v>0.30299999999999999</v>
      </c>
      <c r="I53" s="838">
        <v>0.30099999999999999</v>
      </c>
      <c r="J53" s="838">
        <v>0.45800000000000002</v>
      </c>
      <c r="K53" s="838">
        <v>0.39600000000000002</v>
      </c>
      <c r="L53" s="838">
        <v>0.55000000000000004</v>
      </c>
      <c r="M53" s="838">
        <v>0.40300000000000002</v>
      </c>
      <c r="N53" s="838">
        <v>0.48</v>
      </c>
      <c r="O53" s="838">
        <v>0.33600000000000002</v>
      </c>
      <c r="P53" s="838">
        <v>0.41599999999999998</v>
      </c>
      <c r="Q53" s="838">
        <v>0.496</v>
      </c>
      <c r="R53" s="838">
        <v>0.376</v>
      </c>
      <c r="S53" s="838">
        <v>0.51300000000000001</v>
      </c>
      <c r="T53" s="838">
        <v>0.30599999999999999</v>
      </c>
      <c r="U53" s="838">
        <v>0.51100000000000001</v>
      </c>
      <c r="V53" s="838">
        <v>0.32</v>
      </c>
      <c r="W53" s="838">
        <v>0.34300000000000003</v>
      </c>
      <c r="X53" s="838">
        <v>0.45700000000000002</v>
      </c>
      <c r="Y53" s="856">
        <v>0.45300000000000001</v>
      </c>
      <c r="Z53" s="856">
        <v>0.61899999999999999</v>
      </c>
      <c r="AA53" s="856">
        <v>0.51100000000000001</v>
      </c>
    </row>
    <row r="54" spans="1:27">
      <c r="A54" s="131"/>
      <c r="B54" s="977" t="s">
        <v>861</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56">
        <v>0</v>
      </c>
      <c r="Z54" s="856">
        <v>0</v>
      </c>
      <c r="AA54" s="856">
        <v>0</v>
      </c>
    </row>
    <row r="55" spans="1:27">
      <c r="A55" s="131"/>
      <c r="B55" s="977" t="s">
        <v>862</v>
      </c>
      <c r="C55" s="1156">
        <v>0.29399999999999998</v>
      </c>
      <c r="D55" s="838">
        <v>0.28000000000000003</v>
      </c>
      <c r="E55" s="838">
        <v>0.34</v>
      </c>
      <c r="F55" s="838">
        <v>0.28100000000000003</v>
      </c>
      <c r="G55" s="838">
        <v>0.23899999999999999</v>
      </c>
      <c r="H55" s="838">
        <v>0.30299999999999999</v>
      </c>
      <c r="I55" s="838">
        <v>0.30099999999999999</v>
      </c>
      <c r="J55" s="838">
        <v>0.45800000000000002</v>
      </c>
      <c r="K55" s="838">
        <v>0.39600000000000002</v>
      </c>
      <c r="L55" s="838">
        <v>0.55000000000000004</v>
      </c>
      <c r="M55" s="838">
        <v>0.40300000000000002</v>
      </c>
      <c r="N55" s="838">
        <v>0.48</v>
      </c>
      <c r="O55" s="838">
        <v>0.33600000000000002</v>
      </c>
      <c r="P55" s="838">
        <v>0.41599999999999998</v>
      </c>
      <c r="Q55" s="838">
        <v>0.496</v>
      </c>
      <c r="R55" s="838">
        <v>0.376</v>
      </c>
      <c r="S55" s="838">
        <v>0.51300000000000001</v>
      </c>
      <c r="T55" s="838">
        <v>0.30599999999999999</v>
      </c>
      <c r="U55" s="838">
        <v>0.51100000000000001</v>
      </c>
      <c r="V55" s="838">
        <v>0.32</v>
      </c>
      <c r="W55" s="838">
        <v>0.34300000000000003</v>
      </c>
      <c r="X55" s="838">
        <v>0.45700000000000002</v>
      </c>
      <c r="Y55" s="856">
        <v>0.45300000000000001</v>
      </c>
      <c r="Z55" s="856">
        <v>0.61899999999999999</v>
      </c>
      <c r="AA55" s="856">
        <v>0.51100000000000001</v>
      </c>
    </row>
    <row r="56" spans="1:27">
      <c r="A56" s="538"/>
      <c r="B56" s="974" t="s">
        <v>1404</v>
      </c>
      <c r="C56" s="1156">
        <v>27137.188399999999</v>
      </c>
      <c r="D56" s="838">
        <v>26030.288900000003</v>
      </c>
      <c r="E56" s="838">
        <v>26625.411200000002</v>
      </c>
      <c r="F56" s="838">
        <v>24534.559400000002</v>
      </c>
      <c r="G56" s="838">
        <v>26684.2693</v>
      </c>
      <c r="H56" s="838">
        <v>25595.1152</v>
      </c>
      <c r="I56" s="838">
        <v>26059.473300000001</v>
      </c>
      <c r="J56" s="838">
        <v>26018.0615</v>
      </c>
      <c r="K56" s="838">
        <v>25758.6309</v>
      </c>
      <c r="L56" s="838">
        <v>26031.966199999999</v>
      </c>
      <c r="M56" s="838">
        <v>26350.341699999997</v>
      </c>
      <c r="N56" s="838">
        <v>27274.9228</v>
      </c>
      <c r="O56" s="838">
        <v>26321.362699999998</v>
      </c>
      <c r="P56" s="838">
        <v>28077.2336</v>
      </c>
      <c r="Q56" s="838">
        <v>25394.917099999999</v>
      </c>
      <c r="R56" s="838">
        <v>20824.867000000002</v>
      </c>
      <c r="S56" s="838">
        <v>21647.410500000002</v>
      </c>
      <c r="T56" s="838">
        <v>23174.701099999998</v>
      </c>
      <c r="U56" s="838">
        <v>24020.197199999999</v>
      </c>
      <c r="V56" s="838">
        <v>25362.697499999998</v>
      </c>
      <c r="W56" s="838">
        <v>23141.870700000003</v>
      </c>
      <c r="X56" s="838">
        <v>23878.156300000002</v>
      </c>
      <c r="Y56" s="856" t="s">
        <v>358</v>
      </c>
      <c r="Z56" s="856" t="s">
        <v>358</v>
      </c>
      <c r="AA56" s="856">
        <v>394.38130000000001</v>
      </c>
    </row>
    <row r="57" spans="1:27" s="551" customFormat="1">
      <c r="A57" s="549"/>
      <c r="B57" s="975" t="s">
        <v>1405</v>
      </c>
      <c r="C57" s="1156">
        <v>27137.188399999999</v>
      </c>
      <c r="D57" s="838">
        <v>26030.288900000003</v>
      </c>
      <c r="E57" s="838">
        <v>26625.411200000002</v>
      </c>
      <c r="F57" s="838">
        <v>24534.559400000002</v>
      </c>
      <c r="G57" s="838">
        <v>26684.2693</v>
      </c>
      <c r="H57" s="838">
        <v>25595.1152</v>
      </c>
      <c r="I57" s="838">
        <v>26059.473300000001</v>
      </c>
      <c r="J57" s="838">
        <v>26018.0615</v>
      </c>
      <c r="K57" s="838">
        <v>25758.6309</v>
      </c>
      <c r="L57" s="838">
        <v>26031.966199999999</v>
      </c>
      <c r="M57" s="838">
        <v>26350.341699999997</v>
      </c>
      <c r="N57" s="838">
        <v>27274.9228</v>
      </c>
      <c r="O57" s="838">
        <v>26321.362699999998</v>
      </c>
      <c r="P57" s="838">
        <v>28077.2336</v>
      </c>
      <c r="Q57" s="838">
        <v>25394.917099999999</v>
      </c>
      <c r="R57" s="838">
        <v>20824.867000000002</v>
      </c>
      <c r="S57" s="838">
        <v>21647.410500000002</v>
      </c>
      <c r="T57" s="838">
        <v>23174.701099999998</v>
      </c>
      <c r="U57" s="838">
        <v>24020.197199999999</v>
      </c>
      <c r="V57" s="838">
        <v>25362.697499999998</v>
      </c>
      <c r="W57" s="838">
        <v>23141.870700000003</v>
      </c>
      <c r="X57" s="838">
        <v>23878.156300000002</v>
      </c>
      <c r="Y57" s="856">
        <v>407.64229999999998</v>
      </c>
      <c r="Z57" s="856">
        <v>401.92950000000002</v>
      </c>
      <c r="AA57" s="856">
        <v>394.38130000000001</v>
      </c>
    </row>
    <row r="58" spans="1:27" s="551" customFormat="1">
      <c r="A58" s="549"/>
      <c r="B58" s="554" t="s">
        <v>1406</v>
      </c>
      <c r="C58" s="1156">
        <v>26645.549299999999</v>
      </c>
      <c r="D58" s="838">
        <v>25540.694500000001</v>
      </c>
      <c r="E58" s="838">
        <v>26132.613000000001</v>
      </c>
      <c r="F58" s="838">
        <v>24046.188300000002</v>
      </c>
      <c r="G58" s="838">
        <v>26197.1531</v>
      </c>
      <c r="H58" s="838">
        <v>25109.085200000001</v>
      </c>
      <c r="I58" s="838">
        <v>25586.160100000001</v>
      </c>
      <c r="J58" s="838">
        <v>25536.443599999999</v>
      </c>
      <c r="K58" s="838">
        <v>25283.9732</v>
      </c>
      <c r="L58" s="838">
        <v>25563.942999999999</v>
      </c>
      <c r="M58" s="838">
        <v>25892.456999999999</v>
      </c>
      <c r="N58" s="838">
        <v>26826.147000000001</v>
      </c>
      <c r="O58" s="838">
        <v>25880.2948</v>
      </c>
      <c r="P58" s="838">
        <v>27634.812999999998</v>
      </c>
      <c r="Q58" s="838">
        <v>24953.413199999999</v>
      </c>
      <c r="R58" s="838">
        <v>20389.9997</v>
      </c>
      <c r="S58" s="838">
        <v>21220.929</v>
      </c>
      <c r="T58" s="838">
        <v>22756.5749</v>
      </c>
      <c r="U58" s="838">
        <v>23604.9663</v>
      </c>
      <c r="V58" s="838">
        <v>24945.858</v>
      </c>
      <c r="W58" s="838">
        <v>22724.770100000002</v>
      </c>
      <c r="X58" s="838">
        <v>23465.505700000002</v>
      </c>
      <c r="Y58" s="856" t="s">
        <v>358</v>
      </c>
      <c r="Z58" s="856" t="s">
        <v>358</v>
      </c>
      <c r="AA58" s="856" t="s">
        <v>358</v>
      </c>
    </row>
    <row r="59" spans="1:27">
      <c r="A59" s="538"/>
      <c r="B59" s="860" t="s">
        <v>1407</v>
      </c>
      <c r="C59" s="1156">
        <v>491.63909999999998</v>
      </c>
      <c r="D59" s="838">
        <v>489.59440000000001</v>
      </c>
      <c r="E59" s="838">
        <v>492.79820000000001</v>
      </c>
      <c r="F59" s="838">
        <v>488.37110000000001</v>
      </c>
      <c r="G59" s="838">
        <v>487.11619999999999</v>
      </c>
      <c r="H59" s="838">
        <v>486.03</v>
      </c>
      <c r="I59" s="838">
        <v>473.31319999999999</v>
      </c>
      <c r="J59" s="838">
        <v>481.61790000000002</v>
      </c>
      <c r="K59" s="838">
        <v>474.65769999999998</v>
      </c>
      <c r="L59" s="838">
        <v>468.02319999999997</v>
      </c>
      <c r="M59" s="838">
        <v>457.88470000000001</v>
      </c>
      <c r="N59" s="838">
        <v>448.7758</v>
      </c>
      <c r="O59" s="838">
        <v>441.06790000000001</v>
      </c>
      <c r="P59" s="838">
        <v>442.42059999999998</v>
      </c>
      <c r="Q59" s="838">
        <v>441.50389999999999</v>
      </c>
      <c r="R59" s="838">
        <v>434.8673</v>
      </c>
      <c r="S59" s="838">
        <v>426.48149999999998</v>
      </c>
      <c r="T59" s="838">
        <v>418.12619999999998</v>
      </c>
      <c r="U59" s="838">
        <v>415.23090000000002</v>
      </c>
      <c r="V59" s="838">
        <v>416.83949999999999</v>
      </c>
      <c r="W59" s="838">
        <v>417.10059999999999</v>
      </c>
      <c r="X59" s="838">
        <v>412.6506</v>
      </c>
      <c r="Y59" s="856">
        <v>407.64229999999998</v>
      </c>
      <c r="Z59" s="856">
        <v>401.92950000000002</v>
      </c>
      <c r="AA59" s="856">
        <v>394.38130000000001</v>
      </c>
    </row>
    <row r="60" spans="1:27">
      <c r="A60" s="538"/>
      <c r="B60" s="975" t="s">
        <v>1408</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56" t="s">
        <v>356</v>
      </c>
      <c r="Z60" s="856" t="s">
        <v>356</v>
      </c>
      <c r="AA60" s="856" t="s">
        <v>356</v>
      </c>
    </row>
    <row r="61" spans="1:27" s="549" customFormat="1">
      <c r="B61" s="976" t="s">
        <v>1406</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56" t="s">
        <v>356</v>
      </c>
      <c r="Z61" s="856" t="s">
        <v>356</v>
      </c>
      <c r="AA61" s="856" t="s">
        <v>356</v>
      </c>
    </row>
    <row r="62" spans="1:27" s="549" customFormat="1">
      <c r="B62" s="976" t="s">
        <v>1409</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6" t="s">
        <v>356</v>
      </c>
      <c r="Z62" s="856" t="s">
        <v>356</v>
      </c>
      <c r="AA62" s="856" t="s">
        <v>356</v>
      </c>
    </row>
    <row r="63" spans="1:27" s="549" customFormat="1" ht="14.5">
      <c r="B63" s="552" t="s">
        <v>1410</v>
      </c>
      <c r="C63" s="1157">
        <v>4525.2840000000006</v>
      </c>
      <c r="D63" s="857">
        <v>4676.6211000000012</v>
      </c>
      <c r="E63" s="857">
        <v>4353.6608000000006</v>
      </c>
      <c r="F63" s="857">
        <v>10384.580694999999</v>
      </c>
      <c r="G63" s="857">
        <v>11019.708637</v>
      </c>
      <c r="H63" s="857">
        <v>10372.658873</v>
      </c>
      <c r="I63" s="857">
        <v>11088.652220000002</v>
      </c>
      <c r="J63" s="857">
        <v>11546.908990000002</v>
      </c>
      <c r="K63" s="857">
        <v>11469.912636000001</v>
      </c>
      <c r="L63" s="857">
        <v>11797.495742000001</v>
      </c>
      <c r="M63" s="857">
        <v>12697.960997999999</v>
      </c>
      <c r="N63" s="857">
        <v>11338.996020999999</v>
      </c>
      <c r="O63" s="857">
        <v>14103.005574999999</v>
      </c>
      <c r="P63" s="857">
        <v>14870.608701999998</v>
      </c>
      <c r="Q63" s="857">
        <v>14767.678242999998</v>
      </c>
      <c r="R63" s="857">
        <v>11199.899614</v>
      </c>
      <c r="S63" s="857">
        <v>12402.514401999999</v>
      </c>
      <c r="T63" s="857">
        <v>15480.610737000003</v>
      </c>
      <c r="U63" s="857">
        <v>15077.010679000001</v>
      </c>
      <c r="V63" s="857">
        <v>15823.078421999999</v>
      </c>
      <c r="W63" s="857">
        <v>17350.069146999998</v>
      </c>
      <c r="X63" s="857">
        <v>17298.399863999999</v>
      </c>
      <c r="Y63" s="857">
        <v>16528.669918</v>
      </c>
      <c r="Z63" s="857">
        <v>16734.377157999999</v>
      </c>
      <c r="AA63" s="857">
        <v>15244.477467000001</v>
      </c>
    </row>
    <row r="64" spans="1:27" s="549" customFormat="1">
      <c r="B64" s="550" t="s">
        <v>863</v>
      </c>
      <c r="C64" s="1157">
        <v>1673.3364738870478</v>
      </c>
      <c r="D64" s="856">
        <v>1519.4962016175061</v>
      </c>
      <c r="E64" s="856">
        <v>1347.5313946702192</v>
      </c>
      <c r="F64" s="856">
        <v>7321.3277159999989</v>
      </c>
      <c r="G64" s="856">
        <v>7741.8328280000005</v>
      </c>
      <c r="H64" s="856">
        <v>7171.3038720000004</v>
      </c>
      <c r="I64" s="856">
        <v>7596.2886110000009</v>
      </c>
      <c r="J64" s="856">
        <v>7571.9772750000011</v>
      </c>
      <c r="K64" s="856">
        <v>7314.6318219999994</v>
      </c>
      <c r="L64" s="856">
        <v>7096.6302860000005</v>
      </c>
      <c r="M64" s="856">
        <v>7995.6142460000001</v>
      </c>
      <c r="N64" s="856">
        <v>7361.2381009999999</v>
      </c>
      <c r="O64" s="856">
        <v>9366.3434219999999</v>
      </c>
      <c r="P64" s="856">
        <v>9744.7245889999995</v>
      </c>
      <c r="Q64" s="856">
        <v>9790.0492489999997</v>
      </c>
      <c r="R64" s="856">
        <v>7481.0547749999996</v>
      </c>
      <c r="S64" s="856">
        <v>8047.5605979999991</v>
      </c>
      <c r="T64" s="856">
        <v>10286.216110000001</v>
      </c>
      <c r="U64" s="856">
        <v>10194.775156</v>
      </c>
      <c r="V64" s="856">
        <v>11375.457423</v>
      </c>
      <c r="W64" s="856">
        <v>12869.899335999999</v>
      </c>
      <c r="X64" s="856">
        <v>12352.661853</v>
      </c>
      <c r="Y64" s="857">
        <v>11369.213459000001</v>
      </c>
      <c r="Z64" s="857">
        <v>11083.352105</v>
      </c>
      <c r="AA64" s="857">
        <v>10081.065102</v>
      </c>
    </row>
    <row r="65" spans="1:27" s="549" customFormat="1">
      <c r="B65" s="554" t="s">
        <v>1395</v>
      </c>
      <c r="C65" s="1157">
        <v>35.69070006038676</v>
      </c>
      <c r="D65" s="857">
        <v>73.030952516665664</v>
      </c>
      <c r="E65" s="856">
        <v>29.697706265126616</v>
      </c>
      <c r="F65" s="856">
        <v>677.56439599999999</v>
      </c>
      <c r="G65" s="856">
        <v>862.85840500000006</v>
      </c>
      <c r="H65" s="856">
        <v>640.92278599999997</v>
      </c>
      <c r="I65" s="856">
        <v>572.71747900000003</v>
      </c>
      <c r="J65" s="856">
        <v>538.45964500000002</v>
      </c>
      <c r="K65" s="856">
        <v>669.68239599999993</v>
      </c>
      <c r="L65" s="856">
        <v>512.10654699999998</v>
      </c>
      <c r="M65" s="856">
        <v>680.74882200000002</v>
      </c>
      <c r="N65" s="856">
        <v>1068.9039150000001</v>
      </c>
      <c r="O65" s="856">
        <v>1965.046562</v>
      </c>
      <c r="P65" s="856">
        <v>2061.9082400000002</v>
      </c>
      <c r="Q65" s="856">
        <v>2408.2248519999998</v>
      </c>
      <c r="R65" s="856">
        <v>2631.9574199999997</v>
      </c>
      <c r="S65" s="856">
        <v>2167.5240659999999</v>
      </c>
      <c r="T65" s="856">
        <v>3114.5792030000002</v>
      </c>
      <c r="U65" s="856">
        <v>3557.6635839999999</v>
      </c>
      <c r="V65" s="856">
        <v>4911.2242150000002</v>
      </c>
      <c r="W65" s="856">
        <v>5810.1544260000001</v>
      </c>
      <c r="X65" s="856">
        <v>5128.1016799999998</v>
      </c>
      <c r="Y65" s="857">
        <v>4971.5141730000005</v>
      </c>
      <c r="Z65" s="857">
        <v>3985.0015099999996</v>
      </c>
      <c r="AA65" s="857">
        <v>2948.729992</v>
      </c>
    </row>
    <row r="66" spans="1:27" s="549" customFormat="1">
      <c r="B66" s="554" t="s">
        <v>864</v>
      </c>
      <c r="C66" s="1157">
        <v>1378.3591482901929</v>
      </c>
      <c r="D66" s="857">
        <v>1160.6062536972042</v>
      </c>
      <c r="E66" s="857">
        <v>1021.1152614731899</v>
      </c>
      <c r="F66" s="857">
        <v>6395.3675670000002</v>
      </c>
      <c r="G66" s="857">
        <v>6663.487768</v>
      </c>
      <c r="H66" s="857">
        <v>6273.6664180000007</v>
      </c>
      <c r="I66" s="857">
        <v>6809.1444599999995</v>
      </c>
      <c r="J66" s="857">
        <v>6812.0586340000009</v>
      </c>
      <c r="K66" s="857">
        <v>6397.017887</v>
      </c>
      <c r="L66" s="857">
        <v>6346.0525659999994</v>
      </c>
      <c r="M66" s="857">
        <v>7051.8846910000002</v>
      </c>
      <c r="N66" s="857">
        <v>6020.1774320000004</v>
      </c>
      <c r="O66" s="857">
        <v>7094.2214489999997</v>
      </c>
      <c r="P66" s="857">
        <v>7356.5914080000002</v>
      </c>
      <c r="Q66" s="857">
        <v>7042.5323859999999</v>
      </c>
      <c r="R66" s="857">
        <v>4543.7710950000001</v>
      </c>
      <c r="S66" s="857">
        <v>5505.1371939999999</v>
      </c>
      <c r="T66" s="857">
        <v>6781.4366290000007</v>
      </c>
      <c r="U66" s="857">
        <v>6280.5224559999997</v>
      </c>
      <c r="V66" s="857">
        <v>6092.7358869999998</v>
      </c>
      <c r="W66" s="857">
        <v>6716.7078469999997</v>
      </c>
      <c r="X66" s="857">
        <v>6813.7318409999998</v>
      </c>
      <c r="Y66" s="857">
        <v>5992.4769679999999</v>
      </c>
      <c r="Z66" s="857">
        <v>6693.1738070000001</v>
      </c>
      <c r="AA66" s="857">
        <v>6720.4353319999991</v>
      </c>
    </row>
    <row r="67" spans="1:27" s="549" customFormat="1">
      <c r="B67" s="555" t="s">
        <v>835</v>
      </c>
      <c r="C67" s="1157">
        <v>336.55631254985201</v>
      </c>
      <c r="D67" s="856">
        <v>123.31934015046241</v>
      </c>
      <c r="E67" s="856">
        <v>1.8744808184377852</v>
      </c>
      <c r="F67" s="856">
        <v>5359.0563729999994</v>
      </c>
      <c r="G67" s="856">
        <v>5717.564147</v>
      </c>
      <c r="H67" s="856">
        <v>5278.7799460000006</v>
      </c>
      <c r="I67" s="856">
        <v>5944.379328</v>
      </c>
      <c r="J67" s="856">
        <v>5787.6848150000005</v>
      </c>
      <c r="K67" s="856">
        <v>5635.4791519999999</v>
      </c>
      <c r="L67" s="856">
        <v>5735.3156870000003</v>
      </c>
      <c r="M67" s="856">
        <v>6469.6390880000008</v>
      </c>
      <c r="N67" s="857">
        <v>5632.8596720000005</v>
      </c>
      <c r="O67" s="857">
        <v>6753.8555140000008</v>
      </c>
      <c r="P67" s="857">
        <v>6875.576188</v>
      </c>
      <c r="Q67" s="857">
        <v>6519.4551100000008</v>
      </c>
      <c r="R67" s="857">
        <v>4136.3442489999998</v>
      </c>
      <c r="S67" s="857">
        <v>5110.2554140000002</v>
      </c>
      <c r="T67" s="857">
        <v>6210.8591670000005</v>
      </c>
      <c r="U67" s="857">
        <v>5793.2962019999995</v>
      </c>
      <c r="V67" s="857">
        <v>5584.1064620000006</v>
      </c>
      <c r="W67" s="857">
        <v>6013.2921670000005</v>
      </c>
      <c r="X67" s="857">
        <v>6081.4400089999999</v>
      </c>
      <c r="Y67" s="857">
        <v>5323.8581640000002</v>
      </c>
      <c r="Z67" s="857">
        <v>5976.9768569999997</v>
      </c>
      <c r="AA67" s="857">
        <v>5850.0809519999993</v>
      </c>
    </row>
    <row r="68" spans="1:27" s="549" customFormat="1">
      <c r="B68" s="555" t="s">
        <v>1397</v>
      </c>
      <c r="C68" s="1157">
        <v>1041.8028357403409</v>
      </c>
      <c r="D68" s="856">
        <v>1037.2869135467417</v>
      </c>
      <c r="E68" s="856">
        <v>1019.2407806547521</v>
      </c>
      <c r="F68" s="856">
        <v>1036.3111940000001</v>
      </c>
      <c r="G68" s="856">
        <v>945.92362100000003</v>
      </c>
      <c r="H68" s="856">
        <v>994.88647199999991</v>
      </c>
      <c r="I68" s="856">
        <v>864.76513199999999</v>
      </c>
      <c r="J68" s="856">
        <v>1024.3738189999999</v>
      </c>
      <c r="K68" s="856">
        <v>761.53873499999997</v>
      </c>
      <c r="L68" s="856">
        <v>610.73687899999993</v>
      </c>
      <c r="M68" s="856">
        <v>582.24560299999996</v>
      </c>
      <c r="N68" s="857">
        <v>387.31776000000002</v>
      </c>
      <c r="O68" s="857">
        <v>340.36593499999998</v>
      </c>
      <c r="P68" s="857">
        <v>481.01522</v>
      </c>
      <c r="Q68" s="857">
        <v>523.07727599999998</v>
      </c>
      <c r="R68" s="857">
        <v>407.42684600000001</v>
      </c>
      <c r="S68" s="857">
        <v>394.88178000000005</v>
      </c>
      <c r="T68" s="857">
        <v>570.57746200000008</v>
      </c>
      <c r="U68" s="857">
        <v>487.22625400000004</v>
      </c>
      <c r="V68" s="857">
        <v>508.62942499999997</v>
      </c>
      <c r="W68" s="857">
        <v>703.41568000000007</v>
      </c>
      <c r="X68" s="857">
        <v>732.291832</v>
      </c>
      <c r="Y68" s="857">
        <v>668.61880399999995</v>
      </c>
      <c r="Z68" s="857">
        <v>716.1969499999999</v>
      </c>
      <c r="AA68" s="857">
        <v>870.35437999999999</v>
      </c>
    </row>
    <row r="69" spans="1:27" s="549" customFormat="1">
      <c r="B69" s="554" t="s">
        <v>612</v>
      </c>
      <c r="C69" s="1157">
        <v>259.28662553646819</v>
      </c>
      <c r="D69" s="856">
        <v>285.8589954036363</v>
      </c>
      <c r="E69" s="856">
        <v>296.71842693190246</v>
      </c>
      <c r="F69" s="856">
        <v>248.39575299999998</v>
      </c>
      <c r="G69" s="856">
        <v>215.48665499999998</v>
      </c>
      <c r="H69" s="856">
        <v>256.71466800000002</v>
      </c>
      <c r="I69" s="856">
        <v>214.426672</v>
      </c>
      <c r="J69" s="856">
        <v>221.45899600000001</v>
      </c>
      <c r="K69" s="856">
        <v>247.93153899999999</v>
      </c>
      <c r="L69" s="856">
        <v>238.47117300000002</v>
      </c>
      <c r="M69" s="856">
        <v>262.98073299999999</v>
      </c>
      <c r="N69" s="857">
        <v>272.15675400000003</v>
      </c>
      <c r="O69" s="857">
        <v>307.07541100000003</v>
      </c>
      <c r="P69" s="857">
        <v>326.224941</v>
      </c>
      <c r="Q69" s="857">
        <v>339.292011</v>
      </c>
      <c r="R69" s="857">
        <v>305.32625999999999</v>
      </c>
      <c r="S69" s="857">
        <v>374.899338</v>
      </c>
      <c r="T69" s="857">
        <v>390.20027799999997</v>
      </c>
      <c r="U69" s="857">
        <v>356.58911599999999</v>
      </c>
      <c r="V69" s="857">
        <v>371.497321</v>
      </c>
      <c r="W69" s="857">
        <v>343.03706300000005</v>
      </c>
      <c r="X69" s="857">
        <v>410.82833199999999</v>
      </c>
      <c r="Y69" s="857">
        <v>405.22231800000003</v>
      </c>
      <c r="Z69" s="857">
        <v>405.17678799999999</v>
      </c>
      <c r="AA69" s="857">
        <v>411.89977799999997</v>
      </c>
    </row>
    <row r="70" spans="1:27" s="549" customFormat="1">
      <c r="B70" s="550" t="s">
        <v>1411</v>
      </c>
      <c r="C70" s="1157">
        <v>1280.4176061621995</v>
      </c>
      <c r="D70" s="856">
        <v>1435.4499335573701</v>
      </c>
      <c r="E70" s="856">
        <v>1256.410517646683</v>
      </c>
      <c r="F70" s="856">
        <v>1625.1847270000001</v>
      </c>
      <c r="G70" s="856">
        <v>1705.1429599999999</v>
      </c>
      <c r="H70" s="856">
        <v>1545.2249510000001</v>
      </c>
      <c r="I70" s="856">
        <v>1750.6218570000001</v>
      </c>
      <c r="J70" s="856">
        <v>2319.513042</v>
      </c>
      <c r="K70" s="856">
        <v>2351.9173530000003</v>
      </c>
      <c r="L70" s="856">
        <v>2651.1402849999999</v>
      </c>
      <c r="M70" s="856">
        <v>2543.7496169999995</v>
      </c>
      <c r="N70" s="857">
        <v>1901.226488</v>
      </c>
      <c r="O70" s="857">
        <v>2558.9414309999997</v>
      </c>
      <c r="P70" s="857">
        <v>2975.5082670000002</v>
      </c>
      <c r="Q70" s="857">
        <v>2969.9513670000001</v>
      </c>
      <c r="R70" s="857">
        <v>1913.7994630000001</v>
      </c>
      <c r="S70" s="857">
        <v>2123.4783270000003</v>
      </c>
      <c r="T70" s="857">
        <v>2870.9961170000006</v>
      </c>
      <c r="U70" s="857">
        <v>2392.64887</v>
      </c>
      <c r="V70" s="857">
        <v>2317.7749410000001</v>
      </c>
      <c r="W70" s="857">
        <v>2402.0944660000005</v>
      </c>
      <c r="X70" s="857">
        <v>2640.4806210000002</v>
      </c>
      <c r="Y70" s="857">
        <v>2565.6357710000002</v>
      </c>
      <c r="Z70" s="857">
        <v>2621.4819980000002</v>
      </c>
      <c r="AA70" s="857">
        <v>2405.1986219999999</v>
      </c>
    </row>
    <row r="71" spans="1:27" s="549" customFormat="1">
      <c r="B71" s="554" t="s">
        <v>1412</v>
      </c>
      <c r="C71" s="1157">
        <v>314.05157293606948</v>
      </c>
      <c r="D71" s="856">
        <v>250.45165350236465</v>
      </c>
      <c r="E71" s="856">
        <v>164.03440814379573</v>
      </c>
      <c r="F71" s="856">
        <v>589.21313499999997</v>
      </c>
      <c r="G71" s="856">
        <v>709.50343399999997</v>
      </c>
      <c r="H71" s="856">
        <v>642.52492599999994</v>
      </c>
      <c r="I71" s="856">
        <v>796.61295600000005</v>
      </c>
      <c r="J71" s="856">
        <v>730.77108200000009</v>
      </c>
      <c r="K71" s="856">
        <v>751.48042799999996</v>
      </c>
      <c r="L71" s="856">
        <v>960.43642399999999</v>
      </c>
      <c r="M71" s="856">
        <v>875.23193600000002</v>
      </c>
      <c r="N71" s="857">
        <v>576.60975399999995</v>
      </c>
      <c r="O71" s="857">
        <v>950.43580399999996</v>
      </c>
      <c r="P71" s="857">
        <v>1258.0406310000001</v>
      </c>
      <c r="Q71" s="857">
        <v>1390.7408210000001</v>
      </c>
      <c r="R71" s="857">
        <v>809.15055099999995</v>
      </c>
      <c r="S71" s="857">
        <v>529.15880000000004</v>
      </c>
      <c r="T71" s="857">
        <v>1066.7596210000002</v>
      </c>
      <c r="U71" s="857">
        <v>807.65193500000009</v>
      </c>
      <c r="V71" s="857">
        <v>515.91332699999998</v>
      </c>
      <c r="W71" s="857">
        <v>302.17400400000002</v>
      </c>
      <c r="X71" s="857">
        <v>374.96387099999998</v>
      </c>
      <c r="Y71" s="857">
        <v>361.811376</v>
      </c>
      <c r="Z71" s="857">
        <v>477.73325499999999</v>
      </c>
      <c r="AA71" s="857">
        <v>457.084</v>
      </c>
    </row>
    <row r="72" spans="1:27" s="549" customFormat="1">
      <c r="B72" s="554" t="s">
        <v>1413</v>
      </c>
      <c r="C72" s="1157">
        <v>628.83867221500464</v>
      </c>
      <c r="D72" s="856">
        <v>790.57291856338168</v>
      </c>
      <c r="E72" s="856">
        <v>740.72413179872672</v>
      </c>
      <c r="F72" s="856">
        <v>862.29233000000011</v>
      </c>
      <c r="G72" s="856">
        <v>784.45341800000006</v>
      </c>
      <c r="H72" s="856">
        <v>689.32996900000001</v>
      </c>
      <c r="I72" s="856">
        <v>786.06196900000009</v>
      </c>
      <c r="J72" s="856">
        <v>1240.304517</v>
      </c>
      <c r="K72" s="856">
        <v>1240.833844</v>
      </c>
      <c r="L72" s="856">
        <v>1257.934051</v>
      </c>
      <c r="M72" s="856">
        <v>1242.0061020000001</v>
      </c>
      <c r="N72" s="857">
        <v>1057.4367850000001</v>
      </c>
      <c r="O72" s="857">
        <v>1265.8390570000001</v>
      </c>
      <c r="P72" s="857">
        <v>1417.7776000000001</v>
      </c>
      <c r="Q72" s="857">
        <v>1315.8814169999998</v>
      </c>
      <c r="R72" s="857">
        <v>876.99100999999996</v>
      </c>
      <c r="S72" s="857">
        <v>1316.0226839999998</v>
      </c>
      <c r="T72" s="857">
        <v>1516.1318820000001</v>
      </c>
      <c r="U72" s="857">
        <v>1335.8992190000001</v>
      </c>
      <c r="V72" s="857">
        <v>1572.0998649999999</v>
      </c>
      <c r="W72" s="857">
        <v>1883.2909240000001</v>
      </c>
      <c r="X72" s="857">
        <v>2037.0946750000001</v>
      </c>
      <c r="Y72" s="857">
        <v>1965.2401290000003</v>
      </c>
      <c r="Z72" s="857">
        <v>1955.8325120000002</v>
      </c>
      <c r="AA72" s="857">
        <v>1742.4488470000001</v>
      </c>
    </row>
    <row r="73" spans="1:27" s="549" customFormat="1">
      <c r="B73" s="555" t="s">
        <v>1414</v>
      </c>
      <c r="C73" s="1157">
        <v>242.7209500012921</v>
      </c>
      <c r="D73" s="856">
        <v>279.00491407680653</v>
      </c>
      <c r="E73" s="856">
        <v>228.50370183575347</v>
      </c>
      <c r="F73" s="856">
        <v>355.99766099999999</v>
      </c>
      <c r="G73" s="856">
        <v>350.319795</v>
      </c>
      <c r="H73" s="856">
        <v>304.54081099999996</v>
      </c>
      <c r="I73" s="856">
        <v>320.41495500000002</v>
      </c>
      <c r="J73" s="856">
        <v>367.25635299999999</v>
      </c>
      <c r="K73" s="856">
        <v>323.93474800000001</v>
      </c>
      <c r="L73" s="856">
        <v>371.63285500000001</v>
      </c>
      <c r="M73" s="856">
        <v>400.05760399999997</v>
      </c>
      <c r="N73" s="857">
        <v>338.69854700000002</v>
      </c>
      <c r="O73" s="857">
        <v>439.17040299999996</v>
      </c>
      <c r="P73" s="857">
        <v>575.03961800000002</v>
      </c>
      <c r="Q73" s="857">
        <v>491.09543099999996</v>
      </c>
      <c r="R73" s="857">
        <v>236.62009099999997</v>
      </c>
      <c r="S73" s="857">
        <v>413.29194900000005</v>
      </c>
      <c r="T73" s="857">
        <v>620.15924600000005</v>
      </c>
      <c r="U73" s="857">
        <v>506.44739000000004</v>
      </c>
      <c r="V73" s="857">
        <v>817.127567</v>
      </c>
      <c r="W73" s="857">
        <v>995.82886399999995</v>
      </c>
      <c r="X73" s="857">
        <v>1104.213851</v>
      </c>
      <c r="Y73" s="857">
        <v>1124.599665</v>
      </c>
      <c r="Z73" s="857">
        <v>1323.4326289999999</v>
      </c>
      <c r="AA73" s="857">
        <v>1142.9643160000001</v>
      </c>
    </row>
    <row r="74" spans="1:27" s="549" customFormat="1">
      <c r="B74" s="555" t="s">
        <v>1415</v>
      </c>
      <c r="C74" s="1157">
        <v>386.11772221371263</v>
      </c>
      <c r="D74" s="856">
        <v>511.56800448657515</v>
      </c>
      <c r="E74" s="856">
        <v>512.2204299629733</v>
      </c>
      <c r="F74" s="856">
        <v>506.294669</v>
      </c>
      <c r="G74" s="856">
        <v>434.133623</v>
      </c>
      <c r="H74" s="856">
        <v>384.78915799999999</v>
      </c>
      <c r="I74" s="856">
        <v>465.64701400000001</v>
      </c>
      <c r="J74" s="856">
        <v>873.04816400000004</v>
      </c>
      <c r="K74" s="856">
        <v>916.89909599999999</v>
      </c>
      <c r="L74" s="856">
        <v>886.301196</v>
      </c>
      <c r="M74" s="856">
        <v>841.94849799999997</v>
      </c>
      <c r="N74" s="857">
        <v>718.73823800000002</v>
      </c>
      <c r="O74" s="857">
        <v>826.66865399999995</v>
      </c>
      <c r="P74" s="857">
        <v>842.73798199999999</v>
      </c>
      <c r="Q74" s="857">
        <v>824.78598599999998</v>
      </c>
      <c r="R74" s="857">
        <v>640.37091899999996</v>
      </c>
      <c r="S74" s="857">
        <v>902.73073499999998</v>
      </c>
      <c r="T74" s="857">
        <v>895.97263600000008</v>
      </c>
      <c r="U74" s="857">
        <v>829.45182899999998</v>
      </c>
      <c r="V74" s="857">
        <v>754.97229799999991</v>
      </c>
      <c r="W74" s="857">
        <v>887.46206000000006</v>
      </c>
      <c r="X74" s="857">
        <v>932.88082400000008</v>
      </c>
      <c r="Y74" s="857">
        <v>840.64046400000007</v>
      </c>
      <c r="Z74" s="857">
        <v>632.39988300000005</v>
      </c>
      <c r="AA74" s="857">
        <v>599.48453099999995</v>
      </c>
    </row>
    <row r="75" spans="1:27" s="549" customFormat="1">
      <c r="B75" s="554" t="s">
        <v>612</v>
      </c>
      <c r="C75" s="1157">
        <v>337.52736101112538</v>
      </c>
      <c r="D75" s="856">
        <v>394.42536149162373</v>
      </c>
      <c r="E75" s="856">
        <v>351.65197770416069</v>
      </c>
      <c r="F75" s="856">
        <v>173.67926199999999</v>
      </c>
      <c r="G75" s="856">
        <v>211.18610800000002</v>
      </c>
      <c r="H75" s="856">
        <v>213.37005600000001</v>
      </c>
      <c r="I75" s="856">
        <v>167.946932</v>
      </c>
      <c r="J75" s="856">
        <v>348.43744300000003</v>
      </c>
      <c r="K75" s="856">
        <v>359.60308100000003</v>
      </c>
      <c r="L75" s="856">
        <v>432.76981000000001</v>
      </c>
      <c r="M75" s="856">
        <v>426.51157900000004</v>
      </c>
      <c r="N75" s="857">
        <v>267.17994900000002</v>
      </c>
      <c r="O75" s="857">
        <v>342.66656999999998</v>
      </c>
      <c r="P75" s="857">
        <v>299.69003600000002</v>
      </c>
      <c r="Q75" s="857">
        <v>263.32912900000002</v>
      </c>
      <c r="R75" s="857">
        <v>227.65790200000001</v>
      </c>
      <c r="S75" s="857">
        <v>278.29684299999997</v>
      </c>
      <c r="T75" s="857">
        <v>288.10461400000003</v>
      </c>
      <c r="U75" s="857">
        <v>249.09771599999999</v>
      </c>
      <c r="V75" s="857">
        <v>229.76174900000001</v>
      </c>
      <c r="W75" s="857">
        <v>216.629538</v>
      </c>
      <c r="X75" s="857">
        <v>228.42207500000001</v>
      </c>
      <c r="Y75" s="857">
        <v>238.58426600000001</v>
      </c>
      <c r="Z75" s="857">
        <v>187.91623100000001</v>
      </c>
      <c r="AA75" s="857">
        <v>205.665775</v>
      </c>
    </row>
    <row r="76" spans="1:27" s="549" customFormat="1">
      <c r="B76" s="550" t="s">
        <v>1416</v>
      </c>
      <c r="C76" s="1157">
        <v>1571.5299199507535</v>
      </c>
      <c r="D76" s="856">
        <v>1721.674964825125</v>
      </c>
      <c r="E76" s="856">
        <v>1749.718887683098</v>
      </c>
      <c r="F76" s="856">
        <v>1438.0682519999998</v>
      </c>
      <c r="G76" s="856">
        <v>1572.732849</v>
      </c>
      <c r="H76" s="856">
        <v>1656.1300500000002</v>
      </c>
      <c r="I76" s="856">
        <v>1741.7417519999999</v>
      </c>
      <c r="J76" s="856">
        <v>1655.4186729999999</v>
      </c>
      <c r="K76" s="856">
        <v>1803.3634610000001</v>
      </c>
      <c r="L76" s="856">
        <v>2014.2621710000001</v>
      </c>
      <c r="M76" s="856">
        <v>2112.4221350000003</v>
      </c>
      <c r="N76" s="857">
        <v>2040.994432</v>
      </c>
      <c r="O76" s="857">
        <v>2146.7457220000001</v>
      </c>
      <c r="P76" s="857">
        <v>2124.2878459999997</v>
      </c>
      <c r="Q76" s="857">
        <v>1971.0886270000001</v>
      </c>
      <c r="R76" s="857">
        <v>1714.930376</v>
      </c>
      <c r="S76" s="857">
        <v>2075.8064770000001</v>
      </c>
      <c r="T76" s="857">
        <v>2181.4045100000003</v>
      </c>
      <c r="U76" s="857">
        <v>2204.4056529999998</v>
      </c>
      <c r="V76" s="857">
        <v>1930.734058</v>
      </c>
      <c r="W76" s="857">
        <v>1911.5583449999999</v>
      </c>
      <c r="X76" s="857">
        <v>2018.9003900000002</v>
      </c>
      <c r="Y76" s="857">
        <v>2252.8876880000003</v>
      </c>
      <c r="Z76" s="857">
        <v>2083.0070909999999</v>
      </c>
      <c r="AA76" s="857">
        <v>2040.0690780000002</v>
      </c>
    </row>
    <row r="77" spans="1:27" s="549" customFormat="1">
      <c r="B77" s="554" t="s">
        <v>1412</v>
      </c>
      <c r="C77" s="1157">
        <v>173.84004134186421</v>
      </c>
      <c r="D77" s="856">
        <v>189.41872829874302</v>
      </c>
      <c r="E77" s="856">
        <v>173.66678094862567</v>
      </c>
      <c r="F77" s="856">
        <v>205.684459</v>
      </c>
      <c r="G77" s="856">
        <v>200.95797300000001</v>
      </c>
      <c r="H77" s="856">
        <v>201.10552600000003</v>
      </c>
      <c r="I77" s="856">
        <v>206.31376900000001</v>
      </c>
      <c r="J77" s="856">
        <v>186.063278</v>
      </c>
      <c r="K77" s="856">
        <v>179.43924900000002</v>
      </c>
      <c r="L77" s="856">
        <v>265.23150900000002</v>
      </c>
      <c r="M77" s="856">
        <v>268.181398</v>
      </c>
      <c r="N77" s="857">
        <v>243.113148</v>
      </c>
      <c r="O77" s="857">
        <v>204.71551300000002</v>
      </c>
      <c r="P77" s="857">
        <v>199.40562599999998</v>
      </c>
      <c r="Q77" s="857">
        <v>202.96592900000002</v>
      </c>
      <c r="R77" s="857">
        <v>224.44479199999998</v>
      </c>
      <c r="S77" s="857">
        <v>296.214651</v>
      </c>
      <c r="T77" s="857">
        <v>295.37979100000001</v>
      </c>
      <c r="U77" s="857">
        <v>326.23044300000004</v>
      </c>
      <c r="V77" s="857">
        <v>304.76840399999998</v>
      </c>
      <c r="W77" s="857">
        <v>258.691394</v>
      </c>
      <c r="X77" s="857">
        <v>284.452495</v>
      </c>
      <c r="Y77" s="857">
        <v>321.68444199999999</v>
      </c>
      <c r="Z77" s="857">
        <v>276.86569900000001</v>
      </c>
      <c r="AA77" s="857">
        <v>290.31486200000001</v>
      </c>
    </row>
    <row r="78" spans="1:27" s="549" customFormat="1" ht="12.65" customHeight="1">
      <c r="A78" s="556"/>
      <c r="B78" s="554" t="s">
        <v>1413</v>
      </c>
      <c r="C78" s="1157">
        <v>1126.7374534209314</v>
      </c>
      <c r="D78" s="856">
        <v>1244.6491626936213</v>
      </c>
      <c r="E78" s="856">
        <v>1293.750400537941</v>
      </c>
      <c r="F78" s="856">
        <v>1023.69638</v>
      </c>
      <c r="G78" s="856">
        <v>1146.8703189999999</v>
      </c>
      <c r="H78" s="856">
        <v>1256.1557600000003</v>
      </c>
      <c r="I78" s="856">
        <v>1331.7294439999998</v>
      </c>
      <c r="J78" s="856">
        <v>1224.01496</v>
      </c>
      <c r="K78" s="856">
        <v>1363.60671</v>
      </c>
      <c r="L78" s="856">
        <v>1418.7797990000001</v>
      </c>
      <c r="M78" s="856">
        <v>1495.699691</v>
      </c>
      <c r="N78" s="857">
        <v>1540.4233380000001</v>
      </c>
      <c r="O78" s="857">
        <v>1686.479433</v>
      </c>
      <c r="P78" s="857">
        <v>1676.110263</v>
      </c>
      <c r="Q78" s="857">
        <v>1524.535071</v>
      </c>
      <c r="R78" s="857">
        <v>1271.777922</v>
      </c>
      <c r="S78" s="857">
        <v>1512.9399799999999</v>
      </c>
      <c r="T78" s="857">
        <v>1612.8296940000002</v>
      </c>
      <c r="U78" s="857">
        <v>1618.2576280000001</v>
      </c>
      <c r="V78" s="857">
        <v>1373.9740820000002</v>
      </c>
      <c r="W78" s="857">
        <v>1372.7720139999999</v>
      </c>
      <c r="X78" s="857">
        <v>1415.6303830000002</v>
      </c>
      <c r="Y78" s="857">
        <v>1591.532113</v>
      </c>
      <c r="Z78" s="857">
        <v>1507.8001019999999</v>
      </c>
      <c r="AA78" s="857">
        <v>1448.2252720000001</v>
      </c>
    </row>
    <row r="79" spans="1:27" s="549" customFormat="1">
      <c r="B79" s="555" t="s">
        <v>1414</v>
      </c>
      <c r="C79" s="1157">
        <v>984.83014805584025</v>
      </c>
      <c r="D79" s="856">
        <v>1096.0571707443437</v>
      </c>
      <c r="E79" s="856">
        <v>1074.9181734310043</v>
      </c>
      <c r="F79" s="856">
        <v>885.19849799999997</v>
      </c>
      <c r="G79" s="856">
        <v>936.62695999999994</v>
      </c>
      <c r="H79" s="856">
        <v>1061.3989240000001</v>
      </c>
      <c r="I79" s="856">
        <v>1101.308886</v>
      </c>
      <c r="J79" s="856">
        <v>1126.6896299999999</v>
      </c>
      <c r="K79" s="856">
        <v>1257.497243</v>
      </c>
      <c r="L79" s="856">
        <v>1266.1923750000001</v>
      </c>
      <c r="M79" s="856">
        <v>1338.400752</v>
      </c>
      <c r="N79" s="857">
        <v>1402.6302029999999</v>
      </c>
      <c r="O79" s="857">
        <v>1545.9898680000001</v>
      </c>
      <c r="P79" s="857">
        <v>1507.1380530000001</v>
      </c>
      <c r="Q79" s="857">
        <v>1370.1104639999999</v>
      </c>
      <c r="R79" s="857">
        <v>1129.8356000000001</v>
      </c>
      <c r="S79" s="857">
        <v>1373.4337819999998</v>
      </c>
      <c r="T79" s="857">
        <v>1482.540289</v>
      </c>
      <c r="U79" s="857">
        <v>1490.1647309999998</v>
      </c>
      <c r="V79" s="857">
        <v>1261.153421</v>
      </c>
      <c r="W79" s="857">
        <v>1229.2287239999998</v>
      </c>
      <c r="X79" s="857">
        <v>1283.391779</v>
      </c>
      <c r="Y79" s="857">
        <v>1422.8168009999999</v>
      </c>
      <c r="Z79" s="857">
        <v>1264.8905670000001</v>
      </c>
      <c r="AA79" s="857">
        <v>1214.4435120000001</v>
      </c>
    </row>
    <row r="80" spans="1:27" s="549" customFormat="1" ht="12.65" customHeight="1">
      <c r="A80" s="556"/>
      <c r="B80" s="555" t="s">
        <v>1415</v>
      </c>
      <c r="C80" s="1156">
        <v>141.90730536509108</v>
      </c>
      <c r="D80" s="838">
        <v>148.5919919492778</v>
      </c>
      <c r="E80" s="838">
        <v>218.83222710693641</v>
      </c>
      <c r="F80" s="838">
        <v>138.497882</v>
      </c>
      <c r="G80" s="838">
        <v>210.243359</v>
      </c>
      <c r="H80" s="838">
        <v>194.75683600000002</v>
      </c>
      <c r="I80" s="838">
        <v>230.420558</v>
      </c>
      <c r="J80" s="838">
        <v>97.325330000000008</v>
      </c>
      <c r="K80" s="838">
        <v>106.10946700000001</v>
      </c>
      <c r="L80" s="838">
        <v>152.587424</v>
      </c>
      <c r="M80" s="838">
        <v>157.29893900000002</v>
      </c>
      <c r="N80" s="838">
        <v>137.79313500000001</v>
      </c>
      <c r="O80" s="838">
        <v>140.489565</v>
      </c>
      <c r="P80" s="838">
        <v>168.97220999999999</v>
      </c>
      <c r="Q80" s="838">
        <v>154.42460699999998</v>
      </c>
      <c r="R80" s="838">
        <v>141.94232199999999</v>
      </c>
      <c r="S80" s="838">
        <v>139.50619800000001</v>
      </c>
      <c r="T80" s="838">
        <v>130.28940499999999</v>
      </c>
      <c r="U80" s="838">
        <v>128.09289699999999</v>
      </c>
      <c r="V80" s="838">
        <v>112.82066099999999</v>
      </c>
      <c r="W80" s="838">
        <v>143.54329000000001</v>
      </c>
      <c r="X80" s="838">
        <v>132.23860399999998</v>
      </c>
      <c r="Y80" s="857">
        <v>168.71531200000001</v>
      </c>
      <c r="Z80" s="857">
        <v>242.90953500000001</v>
      </c>
      <c r="AA80" s="857">
        <v>233.78176000000002</v>
      </c>
    </row>
    <row r="81" spans="1:27" s="549" customFormat="1">
      <c r="B81" s="554" t="s">
        <v>612</v>
      </c>
      <c r="C81" s="1157">
        <v>270.9524251879576</v>
      </c>
      <c r="D81" s="856">
        <v>287.60707383276059</v>
      </c>
      <c r="E81" s="856">
        <v>282.30170619653148</v>
      </c>
      <c r="F81" s="856">
        <v>208.68741299999999</v>
      </c>
      <c r="G81" s="856">
        <v>224.90455700000001</v>
      </c>
      <c r="H81" s="856">
        <v>198.868764</v>
      </c>
      <c r="I81" s="856">
        <v>203.69853899999998</v>
      </c>
      <c r="J81" s="856">
        <v>245.34043499999999</v>
      </c>
      <c r="K81" s="856">
        <v>260.31750199999999</v>
      </c>
      <c r="L81" s="856">
        <v>330.25086300000004</v>
      </c>
      <c r="M81" s="856">
        <v>348.54104599999999</v>
      </c>
      <c r="N81" s="857">
        <v>257.45794599999999</v>
      </c>
      <c r="O81" s="857">
        <v>255.55077600000001</v>
      </c>
      <c r="P81" s="857">
        <v>248.77195699999999</v>
      </c>
      <c r="Q81" s="857">
        <v>243.587627</v>
      </c>
      <c r="R81" s="857">
        <v>218.707662</v>
      </c>
      <c r="S81" s="857">
        <v>266.65184600000003</v>
      </c>
      <c r="T81" s="857">
        <v>273.19502500000004</v>
      </c>
      <c r="U81" s="857">
        <v>259.91758199999998</v>
      </c>
      <c r="V81" s="857">
        <v>251.99157199999999</v>
      </c>
      <c r="W81" s="857">
        <v>280.09493699999996</v>
      </c>
      <c r="X81" s="857">
        <v>318.81751199999997</v>
      </c>
      <c r="Y81" s="857">
        <v>339.671133</v>
      </c>
      <c r="Z81" s="857">
        <v>298.34128999999996</v>
      </c>
      <c r="AA81" s="857">
        <v>301.52894400000002</v>
      </c>
    </row>
    <row r="82" spans="1:27" s="549" customFormat="1" ht="12.65" customHeight="1">
      <c r="B82" s="550" t="s">
        <v>1417</v>
      </c>
      <c r="C82" s="1157">
        <v>0</v>
      </c>
      <c r="D82" s="856">
        <v>0</v>
      </c>
      <c r="E82" s="856">
        <v>0</v>
      </c>
      <c r="F82" s="856">
        <v>0</v>
      </c>
      <c r="G82" s="856">
        <v>0</v>
      </c>
      <c r="H82" s="856">
        <v>0</v>
      </c>
      <c r="I82" s="856">
        <v>0</v>
      </c>
      <c r="J82" s="856">
        <v>0</v>
      </c>
      <c r="K82" s="856">
        <v>0</v>
      </c>
      <c r="L82" s="856">
        <v>35.463000000000001</v>
      </c>
      <c r="M82" s="856">
        <v>46.174999999999997</v>
      </c>
      <c r="N82" s="857">
        <v>35.536999999999999</v>
      </c>
      <c r="O82" s="857">
        <v>30.975000000000001</v>
      </c>
      <c r="P82" s="857">
        <v>26.088000000000001</v>
      </c>
      <c r="Q82" s="857">
        <v>36.588999999999999</v>
      </c>
      <c r="R82" s="857">
        <v>90.114999999999995</v>
      </c>
      <c r="S82" s="857">
        <v>155.66900000000001</v>
      </c>
      <c r="T82" s="857">
        <v>141.994</v>
      </c>
      <c r="U82" s="857">
        <v>285.18099999999998</v>
      </c>
      <c r="V82" s="857">
        <v>199.11199999999999</v>
      </c>
      <c r="W82" s="857">
        <v>166.517</v>
      </c>
      <c r="X82" s="857">
        <v>286.35700000000003</v>
      </c>
      <c r="Y82" s="857">
        <v>340.93299999999999</v>
      </c>
      <c r="Z82" s="857">
        <v>946.53596399999992</v>
      </c>
      <c r="AA82" s="857">
        <v>718.14466500000003</v>
      </c>
    </row>
    <row r="83" spans="1:27" ht="14.5">
      <c r="A83" s="538"/>
      <c r="B83" s="861" t="s">
        <v>1418</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582.926964</v>
      </c>
      <c r="AA83" s="857">
        <v>368.65366499999999</v>
      </c>
    </row>
    <row r="84" spans="1:27" ht="25">
      <c r="A84" s="538"/>
      <c r="B84" s="860" t="s">
        <v>1419</v>
      </c>
      <c r="C84" s="1157">
        <v>0</v>
      </c>
      <c r="D84" s="856">
        <v>0</v>
      </c>
      <c r="E84" s="856">
        <v>0</v>
      </c>
      <c r="F84" s="856">
        <v>0</v>
      </c>
      <c r="G84" s="856">
        <v>0</v>
      </c>
      <c r="H84" s="856">
        <v>0</v>
      </c>
      <c r="I84" s="856">
        <v>0</v>
      </c>
      <c r="J84" s="856">
        <v>0</v>
      </c>
      <c r="K84" s="856">
        <v>0</v>
      </c>
      <c r="L84" s="856">
        <v>35.463000000000001</v>
      </c>
      <c r="M84" s="856">
        <v>46.174999999999997</v>
      </c>
      <c r="N84" s="857">
        <v>35.536999999999999</v>
      </c>
      <c r="O84" s="857">
        <v>30.975000000000001</v>
      </c>
      <c r="P84" s="857">
        <v>26.088000000000001</v>
      </c>
      <c r="Q84" s="857">
        <v>36.588999999999999</v>
      </c>
      <c r="R84" s="857">
        <v>90.114999999999995</v>
      </c>
      <c r="S84" s="857">
        <v>155.66900000000001</v>
      </c>
      <c r="T84" s="857">
        <v>141.994</v>
      </c>
      <c r="U84" s="857">
        <v>285.18099999999998</v>
      </c>
      <c r="V84" s="857">
        <v>199.11199999999999</v>
      </c>
      <c r="W84" s="857">
        <v>166.517</v>
      </c>
      <c r="X84" s="857">
        <v>286.35700000000003</v>
      </c>
      <c r="Y84" s="857">
        <v>340.93299999999999</v>
      </c>
      <c r="Z84" s="857">
        <v>363.60899999999998</v>
      </c>
      <c r="AA84" s="857">
        <v>349.49099999999999</v>
      </c>
    </row>
    <row r="85" spans="1:27" ht="25">
      <c r="A85" s="131"/>
      <c r="B85" s="982" t="s">
        <v>865</v>
      </c>
      <c r="C85" s="1157" t="s">
        <v>356</v>
      </c>
      <c r="D85" s="856" t="s">
        <v>356</v>
      </c>
      <c r="E85" s="856">
        <v>0.86399999999999999</v>
      </c>
      <c r="F85" s="856">
        <v>0.97</v>
      </c>
      <c r="G85" s="856">
        <v>85.956999999999994</v>
      </c>
      <c r="H85" s="856">
        <v>119.614</v>
      </c>
      <c r="I85" s="856">
        <v>213.696</v>
      </c>
      <c r="J85" s="856">
        <v>110.818</v>
      </c>
      <c r="K85" s="856">
        <v>84.540999999999997</v>
      </c>
      <c r="L85" s="856">
        <v>135.018</v>
      </c>
      <c r="M85" s="856">
        <v>112.456</v>
      </c>
      <c r="N85" s="857">
        <v>125.517</v>
      </c>
      <c r="O85" s="857">
        <v>113.05800000000001</v>
      </c>
      <c r="P85" s="857">
        <v>128.54499999999999</v>
      </c>
      <c r="Q85" s="857">
        <v>169.41399999999999</v>
      </c>
      <c r="R85" s="857">
        <v>145.02099999999999</v>
      </c>
      <c r="S85" s="857">
        <v>152.41</v>
      </c>
      <c r="T85" s="857">
        <v>273.97500000000002</v>
      </c>
      <c r="U85" s="857">
        <v>226.26400000000001</v>
      </c>
      <c r="V85" s="857">
        <v>200.68100000000001</v>
      </c>
      <c r="W85" s="857">
        <v>243.67099999999999</v>
      </c>
      <c r="X85" s="857">
        <v>263.64100000000002</v>
      </c>
      <c r="Y85" s="857">
        <v>290.10899999999998</v>
      </c>
      <c r="Z85" s="857">
        <v>280.48399999999998</v>
      </c>
      <c r="AA85" s="857">
        <v>366.27</v>
      </c>
    </row>
    <row r="86" spans="1:27" ht="14.5">
      <c r="A86" s="131"/>
      <c r="B86" s="974" t="s">
        <v>1420</v>
      </c>
      <c r="C86" s="1157">
        <v>10762.761356109533</v>
      </c>
      <c r="D86" s="856">
        <v>10820.575128918661</v>
      </c>
      <c r="E86" s="856">
        <v>9639.7736119068104</v>
      </c>
      <c r="F86" s="856">
        <v>10318.462010065934</v>
      </c>
      <c r="G86" s="856">
        <v>9976.6427308921939</v>
      </c>
      <c r="H86" s="856">
        <v>10147.606257938603</v>
      </c>
      <c r="I86" s="856">
        <v>9125.5341394776096</v>
      </c>
      <c r="J86" s="856">
        <v>9562.3847140454709</v>
      </c>
      <c r="K86" s="856">
        <v>9373.7298640313729</v>
      </c>
      <c r="L86" s="856">
        <v>11000.376422041314</v>
      </c>
      <c r="M86" s="856">
        <v>11044.130972640383</v>
      </c>
      <c r="N86" s="856">
        <v>10667.777600000001</v>
      </c>
      <c r="O86" s="856">
        <v>11462.261</v>
      </c>
      <c r="P86" s="856">
        <v>11977.817000000001</v>
      </c>
      <c r="Q86" s="856">
        <v>13019.221</v>
      </c>
      <c r="R86" s="856">
        <v>10322.184000000001</v>
      </c>
      <c r="S86" s="856">
        <v>10540.297999999999</v>
      </c>
      <c r="T86" s="856">
        <v>12990.112999999999</v>
      </c>
      <c r="U86" s="856">
        <v>12625.159</v>
      </c>
      <c r="V86" s="856">
        <v>13565.519</v>
      </c>
      <c r="W86" s="856">
        <v>14471.777</v>
      </c>
      <c r="X86" s="856">
        <v>13448.789000000001</v>
      </c>
      <c r="Y86" s="856">
        <v>13546.980700509997</v>
      </c>
      <c r="Z86" s="856">
        <v>13207.155247860002</v>
      </c>
      <c r="AA86" s="856">
        <v>12656.592000000001</v>
      </c>
    </row>
    <row r="87" spans="1:27" ht="14.5">
      <c r="A87" s="131"/>
      <c r="B87" s="975" t="s">
        <v>1421</v>
      </c>
      <c r="C87" s="1157">
        <v>1870.405</v>
      </c>
      <c r="D87" s="856">
        <v>1856.58</v>
      </c>
      <c r="E87" s="857">
        <v>1504.442</v>
      </c>
      <c r="F87" s="857">
        <v>1580.519</v>
      </c>
      <c r="G87" s="857">
        <v>1658.7810000000002</v>
      </c>
      <c r="H87" s="857">
        <v>1766.3009999999999</v>
      </c>
      <c r="I87" s="857">
        <v>1868.018</v>
      </c>
      <c r="J87" s="857">
        <v>1792.9749999999999</v>
      </c>
      <c r="K87" s="857">
        <v>1919.606</v>
      </c>
      <c r="L87" s="857">
        <v>1746.7059999999999</v>
      </c>
      <c r="M87" s="857">
        <v>1953.704</v>
      </c>
      <c r="N87" s="838">
        <v>2033.5087000000001</v>
      </c>
      <c r="O87" s="838">
        <v>2184.8420000000001</v>
      </c>
      <c r="P87" s="838">
        <v>2289.7060000000001</v>
      </c>
      <c r="Q87" s="838">
        <v>2536.395</v>
      </c>
      <c r="R87" s="838">
        <v>2189.9499999999998</v>
      </c>
      <c r="S87" s="838">
        <v>1735.326</v>
      </c>
      <c r="T87" s="838">
        <v>1988.787</v>
      </c>
      <c r="U87" s="838">
        <v>2047.5440000000001</v>
      </c>
      <c r="V87" s="838">
        <v>1862.231</v>
      </c>
      <c r="W87" s="838">
        <v>1840.6319999999998</v>
      </c>
      <c r="X87" s="838">
        <v>2101.9170000000004</v>
      </c>
      <c r="Y87" s="856">
        <v>1917.6783770300003</v>
      </c>
      <c r="Z87" s="856">
        <v>1946.30113848</v>
      </c>
      <c r="AA87" s="856">
        <v>1699.6899999999998</v>
      </c>
    </row>
    <row r="88" spans="1:27" ht="14.5">
      <c r="A88" s="131"/>
      <c r="B88" s="975" t="s">
        <v>1422</v>
      </c>
      <c r="C88" s="1157">
        <v>8892.3563561095325</v>
      </c>
      <c r="D88" s="856">
        <v>8963.9951289186611</v>
      </c>
      <c r="E88" s="857">
        <v>8135.3316119068113</v>
      </c>
      <c r="F88" s="857">
        <v>8737.9430100659338</v>
      </c>
      <c r="G88" s="857">
        <v>8317.861730892193</v>
      </c>
      <c r="H88" s="857">
        <v>8381.305257938604</v>
      </c>
      <c r="I88" s="857">
        <v>7257.5161394776096</v>
      </c>
      <c r="J88" s="857">
        <v>7769.4097140454705</v>
      </c>
      <c r="K88" s="857">
        <v>7454.1238640313722</v>
      </c>
      <c r="L88" s="857">
        <v>9253.6704220413139</v>
      </c>
      <c r="M88" s="857">
        <v>9090.4269726403836</v>
      </c>
      <c r="N88" s="838">
        <v>8634.2689000000009</v>
      </c>
      <c r="O88" s="838">
        <v>9277.4189999999999</v>
      </c>
      <c r="P88" s="838">
        <v>9688.1110000000008</v>
      </c>
      <c r="Q88" s="838">
        <v>10482.825999999999</v>
      </c>
      <c r="R88" s="838">
        <v>8132.2340000000004</v>
      </c>
      <c r="S88" s="838">
        <v>8804.9719999999998</v>
      </c>
      <c r="T88" s="838">
        <v>11001.325999999999</v>
      </c>
      <c r="U88" s="838">
        <v>10577.615</v>
      </c>
      <c r="V88" s="838">
        <v>11703.288</v>
      </c>
      <c r="W88" s="838">
        <v>12631.145</v>
      </c>
      <c r="X88" s="838">
        <v>11346.871999999999</v>
      </c>
      <c r="Y88" s="856">
        <v>11629.302323479997</v>
      </c>
      <c r="Z88" s="856">
        <v>11260.854109380003</v>
      </c>
      <c r="AA88" s="856">
        <v>10956.902</v>
      </c>
    </row>
    <row r="89" spans="1:27">
      <c r="A89" s="131"/>
      <c r="B89" s="974" t="s">
        <v>1423</v>
      </c>
      <c r="C89" s="1157">
        <v>9421.5630000000001</v>
      </c>
      <c r="D89" s="857">
        <v>9863.3310000000001</v>
      </c>
      <c r="E89" s="857">
        <v>10438.547</v>
      </c>
      <c r="F89" s="857">
        <v>10564.967000000001</v>
      </c>
      <c r="G89" s="857">
        <v>9776.6280000000006</v>
      </c>
      <c r="H89" s="857">
        <v>9914.8189999999995</v>
      </c>
      <c r="I89" s="857">
        <v>8247.3970000000008</v>
      </c>
      <c r="J89" s="857">
        <v>7382.152</v>
      </c>
      <c r="K89" s="857">
        <v>7075.58</v>
      </c>
      <c r="L89" s="857">
        <v>7379.433</v>
      </c>
      <c r="M89" s="857">
        <v>7379.9480000000003</v>
      </c>
      <c r="N89" s="857">
        <v>6656.5280000000002</v>
      </c>
      <c r="O89" s="857">
        <v>6010.6120000000001</v>
      </c>
      <c r="P89" s="857">
        <v>5980.7730000000001</v>
      </c>
      <c r="Q89" s="857">
        <v>4316.7470000000003</v>
      </c>
      <c r="R89" s="857">
        <v>5118.2420000000002</v>
      </c>
      <c r="S89" s="857">
        <v>4991.9070000000002</v>
      </c>
      <c r="T89" s="857">
        <v>3849.6559999999999</v>
      </c>
      <c r="U89" s="857">
        <v>2856.6260000000002</v>
      </c>
      <c r="V89" s="857">
        <v>2681.788</v>
      </c>
      <c r="W89" s="857">
        <v>2499.0819999999999</v>
      </c>
      <c r="X89" s="857">
        <v>2399.3049999999998</v>
      </c>
      <c r="Y89" s="856">
        <v>2679.6350000000002</v>
      </c>
      <c r="Z89" s="856">
        <v>2722.4490000000001</v>
      </c>
      <c r="AA89" s="856">
        <v>2887.7159999999999</v>
      </c>
    </row>
    <row r="90" spans="1:27">
      <c r="A90" s="131"/>
      <c r="B90" s="975" t="s">
        <v>1424</v>
      </c>
      <c r="C90" s="1157">
        <v>7729.3630000000003</v>
      </c>
      <c r="D90" s="857">
        <v>8136.3010000000004</v>
      </c>
      <c r="E90" s="856">
        <v>7058.6180000000004</v>
      </c>
      <c r="F90" s="856">
        <v>7160.9340000000002</v>
      </c>
      <c r="G90" s="856">
        <v>6219.348</v>
      </c>
      <c r="H90" s="856">
        <v>6538.2650000000003</v>
      </c>
      <c r="I90" s="856">
        <v>5059.4620000000004</v>
      </c>
      <c r="J90" s="856">
        <v>4498.2</v>
      </c>
      <c r="K90" s="856">
        <v>4382.1059999999998</v>
      </c>
      <c r="L90" s="857">
        <v>4650.67</v>
      </c>
      <c r="M90" s="857">
        <v>4411.6099999999997</v>
      </c>
      <c r="N90" s="856">
        <v>3915.6819999999998</v>
      </c>
      <c r="O90" s="856">
        <v>3299.357</v>
      </c>
      <c r="P90" s="856">
        <v>2959.0610000000001</v>
      </c>
      <c r="Q90" s="856">
        <v>1305.2149999999999</v>
      </c>
      <c r="R90" s="856">
        <v>2033.7560000000001</v>
      </c>
      <c r="S90" s="856">
        <v>2060.4009999999998</v>
      </c>
      <c r="T90" s="856">
        <v>953.39300000000003</v>
      </c>
      <c r="U90" s="856">
        <v>188.20500000000001</v>
      </c>
      <c r="V90" s="856">
        <v>0</v>
      </c>
      <c r="W90" s="856">
        <v>0</v>
      </c>
      <c r="X90" s="856">
        <v>0</v>
      </c>
      <c r="Y90" s="856">
        <v>0</v>
      </c>
      <c r="Z90" s="856">
        <v>0</v>
      </c>
      <c r="AA90" s="856">
        <v>0</v>
      </c>
    </row>
    <row r="91" spans="1:27">
      <c r="A91" s="131"/>
      <c r="B91" s="976" t="s">
        <v>866</v>
      </c>
      <c r="C91" s="1157">
        <v>0</v>
      </c>
      <c r="D91" s="857">
        <v>0</v>
      </c>
      <c r="E91" s="856">
        <v>0</v>
      </c>
      <c r="F91" s="856">
        <v>0</v>
      </c>
      <c r="G91" s="856">
        <v>0</v>
      </c>
      <c r="H91" s="856">
        <v>0</v>
      </c>
      <c r="I91" s="856">
        <v>0</v>
      </c>
      <c r="J91" s="856">
        <v>0</v>
      </c>
      <c r="K91" s="856">
        <v>0</v>
      </c>
      <c r="L91" s="857">
        <v>0</v>
      </c>
      <c r="M91" s="857">
        <v>0</v>
      </c>
      <c r="N91" s="856">
        <v>0</v>
      </c>
      <c r="O91" s="856">
        <v>0</v>
      </c>
      <c r="P91" s="856">
        <v>0</v>
      </c>
      <c r="Q91" s="856">
        <v>0</v>
      </c>
      <c r="R91" s="856">
        <v>0</v>
      </c>
      <c r="S91" s="856">
        <v>0</v>
      </c>
      <c r="T91" s="856">
        <v>0</v>
      </c>
      <c r="U91" s="856">
        <v>0</v>
      </c>
      <c r="V91" s="856">
        <v>0</v>
      </c>
      <c r="W91" s="856">
        <v>0</v>
      </c>
      <c r="X91" s="856">
        <v>0</v>
      </c>
      <c r="Y91" s="856">
        <v>0</v>
      </c>
      <c r="Z91" s="856">
        <v>0</v>
      </c>
      <c r="AA91" s="856">
        <v>0</v>
      </c>
    </row>
    <row r="92" spans="1:27">
      <c r="A92" s="131"/>
      <c r="B92" s="975" t="s">
        <v>867</v>
      </c>
      <c r="C92" s="1156">
        <v>776.971</v>
      </c>
      <c r="D92" s="838">
        <v>755.55700000000002</v>
      </c>
      <c r="E92" s="838">
        <v>699.721</v>
      </c>
      <c r="F92" s="838">
        <v>491.714</v>
      </c>
      <c r="G92" s="838">
        <v>450.23899999999998</v>
      </c>
      <c r="H92" s="838">
        <v>523.19399999999996</v>
      </c>
      <c r="I92" s="838">
        <v>493.48</v>
      </c>
      <c r="J92" s="838">
        <v>463.79500000000002</v>
      </c>
      <c r="K92" s="838">
        <v>439.48399999999998</v>
      </c>
      <c r="L92" s="838">
        <v>405.36900000000003</v>
      </c>
      <c r="M92" s="838">
        <v>394.90300000000002</v>
      </c>
      <c r="N92" s="838">
        <v>251.55600000000001</v>
      </c>
      <c r="O92" s="838">
        <v>296.548</v>
      </c>
      <c r="P92" s="838">
        <v>329.44099999999997</v>
      </c>
      <c r="Q92" s="838">
        <v>345.90899999999999</v>
      </c>
      <c r="R92" s="838">
        <v>313.19400000000002</v>
      </c>
      <c r="S92" s="838">
        <v>288.971</v>
      </c>
      <c r="T92" s="838">
        <v>338.649</v>
      </c>
      <c r="U92" s="838">
        <v>279.61200000000002</v>
      </c>
      <c r="V92" s="838">
        <v>287.62099999999998</v>
      </c>
      <c r="W92" s="838">
        <v>222.00700000000001</v>
      </c>
      <c r="X92" s="838">
        <v>236.54499999999999</v>
      </c>
      <c r="Y92" s="856">
        <v>253.428</v>
      </c>
      <c r="Z92" s="856">
        <v>232.179</v>
      </c>
      <c r="AA92" s="856">
        <v>258.73899999999998</v>
      </c>
    </row>
    <row r="93" spans="1:27" s="971" customFormat="1">
      <c r="A93" s="972"/>
      <c r="B93" s="975" t="s">
        <v>1425</v>
      </c>
      <c r="C93" s="1156">
        <v>915.22900000000004</v>
      </c>
      <c r="D93" s="838">
        <v>971.47299999999996</v>
      </c>
      <c r="E93" s="838">
        <v>915.06899999999996</v>
      </c>
      <c r="F93" s="838">
        <v>962.27099999999996</v>
      </c>
      <c r="G93" s="838">
        <v>1061.9559999999999</v>
      </c>
      <c r="H93" s="838">
        <v>955.75900000000001</v>
      </c>
      <c r="I93" s="838">
        <v>1070.6479999999999</v>
      </c>
      <c r="J93" s="838">
        <v>1089.0239999999999</v>
      </c>
      <c r="K93" s="838">
        <v>1115.127</v>
      </c>
      <c r="L93" s="838">
        <v>836.15700000000004</v>
      </c>
      <c r="M93" s="838">
        <v>1191.4079999999999</v>
      </c>
      <c r="N93" s="838">
        <v>1064.2139999999999</v>
      </c>
      <c r="O93" s="838">
        <v>1040.8219999999999</v>
      </c>
      <c r="P93" s="838">
        <v>1052.0119999999999</v>
      </c>
      <c r="Q93" s="838">
        <v>999.17200000000003</v>
      </c>
      <c r="R93" s="838">
        <v>1157.299</v>
      </c>
      <c r="S93" s="838">
        <v>1174.7560000000001</v>
      </c>
      <c r="T93" s="838">
        <v>1147.9870000000001</v>
      </c>
      <c r="U93" s="838">
        <v>1168.9549999999999</v>
      </c>
      <c r="V93" s="838">
        <v>1166.529</v>
      </c>
      <c r="W93" s="838">
        <v>1018.003</v>
      </c>
      <c r="X93" s="838">
        <v>1020.922</v>
      </c>
      <c r="Y93" s="856">
        <v>1260.796</v>
      </c>
      <c r="Z93" s="856">
        <v>1318.12</v>
      </c>
      <c r="AA93" s="856">
        <v>1047.125</v>
      </c>
    </row>
    <row r="94" spans="1:27" s="971" customFormat="1">
      <c r="A94" s="972"/>
      <c r="B94" s="975" t="s">
        <v>868</v>
      </c>
      <c r="C94" s="1156" t="s">
        <v>356</v>
      </c>
      <c r="D94" s="838" t="s">
        <v>356</v>
      </c>
      <c r="E94" s="838">
        <v>1765.1389999999999</v>
      </c>
      <c r="F94" s="838">
        <v>1950.048</v>
      </c>
      <c r="G94" s="838">
        <v>2045.085</v>
      </c>
      <c r="H94" s="838">
        <v>1897.6010000000001</v>
      </c>
      <c r="I94" s="838">
        <v>1623.807</v>
      </c>
      <c r="J94" s="838">
        <v>1331.133</v>
      </c>
      <c r="K94" s="838">
        <v>1138.8630000000001</v>
      </c>
      <c r="L94" s="838">
        <v>1487.2370000000001</v>
      </c>
      <c r="M94" s="838">
        <v>1382.027</v>
      </c>
      <c r="N94" s="838">
        <v>1425.076</v>
      </c>
      <c r="O94" s="838">
        <v>1373.885</v>
      </c>
      <c r="P94" s="838">
        <v>1640.259</v>
      </c>
      <c r="Q94" s="838">
        <v>1666.451</v>
      </c>
      <c r="R94" s="838">
        <v>1613.9929999999999</v>
      </c>
      <c r="S94" s="838">
        <v>1467.779</v>
      </c>
      <c r="T94" s="838">
        <v>1409.627</v>
      </c>
      <c r="U94" s="838">
        <v>1219.854</v>
      </c>
      <c r="V94" s="838">
        <v>1227.6379999999999</v>
      </c>
      <c r="W94" s="838">
        <v>1259.0719999999999</v>
      </c>
      <c r="X94" s="838">
        <v>1141.838</v>
      </c>
      <c r="Y94" s="856">
        <v>1165.4110000000001</v>
      </c>
      <c r="Z94" s="856">
        <v>1172.1500000000001</v>
      </c>
      <c r="AA94" s="856">
        <v>1581.8520000000001</v>
      </c>
    </row>
    <row r="95" spans="1:27">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7" s="154" customFormat="1" ht="20.149999999999999" customHeight="1">
      <c r="A96" s="560"/>
      <c r="C96" s="1279" t="s">
        <v>1426</v>
      </c>
      <c r="D96" s="1279"/>
      <c r="E96" s="1279"/>
      <c r="F96" s="1279"/>
      <c r="G96" s="1279"/>
      <c r="H96" s="1279"/>
    </row>
    <row r="97" spans="1:8" s="154" customFormat="1" ht="29.15" customHeight="1">
      <c r="A97" s="560"/>
      <c r="C97" s="1413" t="s">
        <v>1427</v>
      </c>
      <c r="D97" s="1413"/>
      <c r="E97" s="1413"/>
      <c r="F97" s="1413"/>
      <c r="G97" s="1413"/>
      <c r="H97" s="1413"/>
    </row>
    <row r="98" spans="1:8" s="154" customFormat="1" ht="15" customHeight="1">
      <c r="A98" s="560"/>
      <c r="C98" s="1279" t="s">
        <v>1428</v>
      </c>
      <c r="D98" s="1279"/>
      <c r="E98" s="1279"/>
      <c r="F98" s="1279"/>
      <c r="G98" s="1279"/>
      <c r="H98" s="1279"/>
    </row>
    <row r="99" spans="1:8" s="154" customFormat="1" ht="15" customHeight="1">
      <c r="A99" s="560"/>
      <c r="C99" s="1279" t="s">
        <v>1429</v>
      </c>
      <c r="D99" s="1279"/>
      <c r="E99" s="1279"/>
      <c r="F99" s="1279"/>
      <c r="G99" s="1279"/>
      <c r="H99" s="1279"/>
    </row>
    <row r="100" spans="1:8" ht="15" customHeight="1">
      <c r="C100" s="64" t="s">
        <v>1430</v>
      </c>
      <c r="D100" s="1010"/>
      <c r="E100" s="1010"/>
      <c r="F100" s="1010"/>
      <c r="G100" s="1010"/>
      <c r="H100" s="1010"/>
    </row>
    <row r="101" spans="1:8" ht="15" customHeight="1">
      <c r="C101" s="1010" t="s">
        <v>1431</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im Saarland</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pageSetUpPr autoPageBreaks="0"/>
  </sheetPr>
  <dimension ref="A1:L85"/>
  <sheetViews>
    <sheetView showGridLines="0" showRowColHeaders="0" zoomScaleNormal="100" workbookViewId="0">
      <pane ySplit="5" topLeftCell="A6" activePane="bottomLeft" state="frozen"/>
      <selection activeCell="C72" sqref="C72"/>
      <selection pane="bottomLeft"/>
    </sheetView>
  </sheetViews>
  <sheetFormatPr baseColWidth="10" defaultColWidth="11.453125" defaultRowHeight="12.5"/>
  <cols>
    <col min="1" max="1" width="25.81640625" style="84" customWidth="1"/>
    <col min="2" max="7" width="17.54296875" style="84" customWidth="1"/>
    <col min="8" max="16384" width="11.453125" style="111"/>
  </cols>
  <sheetData>
    <row r="1" spans="1:7" ht="13">
      <c r="A1" s="691" t="s">
        <v>322</v>
      </c>
    </row>
    <row r="3" spans="1:7" s="53" customFormat="1" ht="13">
      <c r="A3" s="54" t="s">
        <v>481</v>
      </c>
      <c r="B3" s="87" t="s">
        <v>1200</v>
      </c>
      <c r="C3" s="54"/>
      <c r="D3" s="84"/>
      <c r="E3" s="84"/>
      <c r="F3" s="84"/>
      <c r="G3" s="84"/>
    </row>
    <row r="4" spans="1:7" s="53" customFormat="1" ht="13">
      <c r="A4" s="54"/>
      <c r="B4" s="87"/>
      <c r="C4" s="54"/>
      <c r="D4" s="84"/>
      <c r="E4" s="84"/>
      <c r="F4" s="84"/>
      <c r="G4" s="84"/>
    </row>
    <row r="5" spans="1:7" s="85" customFormat="1" ht="59.25" customHeight="1">
      <c r="A5" s="689" t="s">
        <v>433</v>
      </c>
      <c r="B5" s="103" t="s">
        <v>456</v>
      </c>
      <c r="C5" s="112" t="s">
        <v>470</v>
      </c>
      <c r="D5" s="104" t="s">
        <v>471</v>
      </c>
      <c r="E5" s="104" t="s">
        <v>472</v>
      </c>
      <c r="F5" s="104" t="s">
        <v>473</v>
      </c>
      <c r="G5" s="104" t="s">
        <v>474</v>
      </c>
    </row>
    <row r="6" spans="1:7" s="85" customFormat="1" ht="12.75" customHeight="1">
      <c r="A6" s="113"/>
      <c r="B6" s="89"/>
      <c r="C6" s="89"/>
      <c r="D6" s="89"/>
      <c r="E6" s="89"/>
      <c r="F6" s="84"/>
      <c r="G6" s="84"/>
    </row>
    <row r="7" spans="1:7" s="85" customFormat="1" ht="12.75" customHeight="1">
      <c r="B7" s="1269" t="s">
        <v>434</v>
      </c>
      <c r="C7" s="1269"/>
      <c r="D7" s="1269"/>
      <c r="E7" s="1269"/>
      <c r="F7" s="1269"/>
      <c r="G7" s="1269"/>
    </row>
    <row r="8" spans="1:7" s="85" customFormat="1" ht="12.75" customHeight="1">
      <c r="A8" s="82"/>
      <c r="B8" s="89"/>
      <c r="C8" s="89"/>
      <c r="D8" s="89"/>
      <c r="E8" s="89"/>
      <c r="F8" s="84"/>
      <c r="G8" s="84"/>
    </row>
    <row r="9" spans="1:7" s="85" customFormat="1">
      <c r="A9" s="81" t="s">
        <v>435</v>
      </c>
      <c r="B9" s="835">
        <v>37833.8845</v>
      </c>
      <c r="C9" s="119">
        <v>0.1217</v>
      </c>
      <c r="D9" s="119">
        <v>35569.743000000002</v>
      </c>
      <c r="E9" s="823">
        <v>872.63610000000006</v>
      </c>
      <c r="F9" s="823">
        <v>1391.3837000000001</v>
      </c>
      <c r="G9" s="806">
        <v>0</v>
      </c>
    </row>
    <row r="10" spans="1:7" s="85" customFormat="1">
      <c r="A10" s="81" t="s">
        <v>436</v>
      </c>
      <c r="B10" s="835">
        <v>41261.857000000004</v>
      </c>
      <c r="C10" s="119">
        <v>4.9969999999999999</v>
      </c>
      <c r="D10" s="119">
        <v>40451.646999999997</v>
      </c>
      <c r="E10" s="823">
        <v>571.06799999999998</v>
      </c>
      <c r="F10" s="823">
        <v>234.14500000000001</v>
      </c>
      <c r="G10" s="806">
        <v>0</v>
      </c>
    </row>
    <row r="11" spans="1:7" s="85" customFormat="1">
      <c r="A11" s="81" t="s">
        <v>437</v>
      </c>
      <c r="B11" s="835">
        <v>1182.9749999999999</v>
      </c>
      <c r="C11" s="835">
        <v>0</v>
      </c>
      <c r="D11" s="119">
        <v>1182.9749999999999</v>
      </c>
      <c r="E11" s="835">
        <v>0</v>
      </c>
      <c r="F11" s="835">
        <v>0</v>
      </c>
      <c r="G11" s="806">
        <v>0</v>
      </c>
    </row>
    <row r="12" spans="1:7" s="85" customFormat="1">
      <c r="A12" s="81" t="s">
        <v>438</v>
      </c>
      <c r="B12" s="835">
        <v>7506.8059999999996</v>
      </c>
      <c r="C12" s="119">
        <v>4.3070000000000004</v>
      </c>
      <c r="D12" s="119">
        <v>4386.835</v>
      </c>
      <c r="E12" s="823">
        <v>2829.683</v>
      </c>
      <c r="F12" s="823">
        <v>285.98099999999999</v>
      </c>
      <c r="G12" s="806">
        <v>0</v>
      </c>
    </row>
    <row r="13" spans="1:7" s="85" customFormat="1">
      <c r="A13" s="81" t="s">
        <v>439</v>
      </c>
      <c r="B13" s="835">
        <v>554</v>
      </c>
      <c r="C13" s="119">
        <v>2</v>
      </c>
      <c r="D13" s="119">
        <v>307</v>
      </c>
      <c r="E13" s="823">
        <v>146</v>
      </c>
      <c r="F13" s="823">
        <v>99</v>
      </c>
      <c r="G13" s="806">
        <v>0</v>
      </c>
    </row>
    <row r="14" spans="1:7" s="85" customFormat="1">
      <c r="A14" s="81" t="s">
        <v>440</v>
      </c>
      <c r="B14" s="835">
        <v>676.7</v>
      </c>
      <c r="C14" s="835">
        <v>0</v>
      </c>
      <c r="D14" s="119">
        <v>676.7</v>
      </c>
      <c r="E14" s="835">
        <v>0</v>
      </c>
      <c r="F14" s="835">
        <v>0</v>
      </c>
      <c r="G14" s="806">
        <v>0</v>
      </c>
    </row>
    <row r="15" spans="1:7" s="85" customFormat="1">
      <c r="A15" s="81" t="s">
        <v>441</v>
      </c>
      <c r="B15" s="835">
        <v>27606.077000000001</v>
      </c>
      <c r="C15" s="119">
        <v>10.449</v>
      </c>
      <c r="D15" s="119">
        <v>11091.07</v>
      </c>
      <c r="E15" s="823">
        <v>639.36199999999997</v>
      </c>
      <c r="F15" s="823">
        <v>289.78199999999998</v>
      </c>
      <c r="G15" s="827">
        <v>15575.414000000001</v>
      </c>
    </row>
    <row r="16" spans="1:7" s="85" customFormat="1">
      <c r="A16" s="81" t="s">
        <v>442</v>
      </c>
      <c r="B16" s="835">
        <v>4663.8999999999996</v>
      </c>
      <c r="C16" s="119">
        <v>0.2</v>
      </c>
      <c r="D16" s="119">
        <v>3955.7</v>
      </c>
      <c r="E16" s="823">
        <v>352.8</v>
      </c>
      <c r="F16" s="823">
        <v>355.2</v>
      </c>
      <c r="G16" s="806">
        <v>0</v>
      </c>
    </row>
    <row r="17" spans="1:12" s="85" customFormat="1">
      <c r="A17" s="81" t="s">
        <v>443</v>
      </c>
      <c r="B17" s="808" t="s">
        <v>356</v>
      </c>
      <c r="C17" s="119">
        <v>20.538</v>
      </c>
      <c r="D17" s="119">
        <v>15949.689</v>
      </c>
      <c r="E17" s="823">
        <v>1938.877</v>
      </c>
      <c r="F17" s="823">
        <v>1052.9690000000001</v>
      </c>
      <c r="G17" s="827" t="s">
        <v>356</v>
      </c>
    </row>
    <row r="18" spans="1:12" s="85" customFormat="1">
      <c r="A18" s="81" t="s">
        <v>444</v>
      </c>
      <c r="B18" s="835">
        <v>33664</v>
      </c>
      <c r="C18" s="119">
        <v>29.6</v>
      </c>
      <c r="D18" s="119">
        <v>23385</v>
      </c>
      <c r="E18" s="823">
        <v>8708.7999999999993</v>
      </c>
      <c r="F18" s="823">
        <v>1540.6</v>
      </c>
      <c r="G18" s="808">
        <v>0</v>
      </c>
    </row>
    <row r="19" spans="1:12" s="85" customFormat="1">
      <c r="A19" s="81" t="s">
        <v>445</v>
      </c>
      <c r="B19" s="835">
        <v>10313.251</v>
      </c>
      <c r="C19" s="119">
        <v>11.1739</v>
      </c>
      <c r="D19" s="119">
        <v>8687.9508000000005</v>
      </c>
      <c r="E19" s="823">
        <v>434.48919999999998</v>
      </c>
      <c r="F19" s="823">
        <v>725.57209999999998</v>
      </c>
      <c r="G19" s="827">
        <v>454.065</v>
      </c>
    </row>
    <row r="20" spans="1:12" s="85" customFormat="1">
      <c r="A20" s="81" t="s">
        <v>446</v>
      </c>
      <c r="B20" s="835">
        <v>2407.1999999999998</v>
      </c>
      <c r="C20" s="119">
        <v>24.1</v>
      </c>
      <c r="D20" s="119">
        <v>1716.3</v>
      </c>
      <c r="E20" s="823">
        <v>296.60000000000002</v>
      </c>
      <c r="F20" s="823">
        <v>370.2</v>
      </c>
      <c r="G20" s="806">
        <v>0</v>
      </c>
    </row>
    <row r="21" spans="1:12" s="85" customFormat="1">
      <c r="A21" s="81" t="s">
        <v>447</v>
      </c>
      <c r="B21" s="835">
        <v>12987.695</v>
      </c>
      <c r="C21" s="119">
        <v>3.63</v>
      </c>
      <c r="D21" s="119">
        <v>9629.3080000000009</v>
      </c>
      <c r="E21" s="813">
        <v>2766.0410000000002</v>
      </c>
      <c r="F21" s="813">
        <v>588.71600000000001</v>
      </c>
      <c r="G21" s="806">
        <v>0</v>
      </c>
    </row>
    <row r="22" spans="1:12" s="85" customFormat="1">
      <c r="A22" s="81" t="s">
        <v>448</v>
      </c>
      <c r="B22" s="835">
        <v>17790.940999999999</v>
      </c>
      <c r="C22" s="827" t="s">
        <v>356</v>
      </c>
      <c r="D22" s="119">
        <v>6258.3770000000004</v>
      </c>
      <c r="E22" s="813">
        <v>1301.74</v>
      </c>
      <c r="F22" s="66">
        <v>488.94799999999998</v>
      </c>
      <c r="G22" s="827" t="s">
        <v>356</v>
      </c>
    </row>
    <row r="23" spans="1:12" s="85" customFormat="1">
      <c r="A23" s="81" t="s">
        <v>449</v>
      </c>
      <c r="B23" s="835">
        <v>5300</v>
      </c>
      <c r="C23" s="119">
        <v>5.6</v>
      </c>
      <c r="D23" s="119">
        <v>4917</v>
      </c>
      <c r="E23" s="823">
        <v>201.9</v>
      </c>
      <c r="F23" s="823">
        <v>175.5</v>
      </c>
      <c r="G23" s="806">
        <v>0</v>
      </c>
    </row>
    <row r="24" spans="1:12" s="85" customFormat="1" ht="12.75" customHeight="1">
      <c r="A24" s="81" t="s">
        <v>450</v>
      </c>
      <c r="B24" s="835">
        <v>7098.6</v>
      </c>
      <c r="C24" s="119">
        <v>2.9</v>
      </c>
      <c r="D24" s="119">
        <v>6009.2</v>
      </c>
      <c r="E24" s="823">
        <v>301.10000000000002</v>
      </c>
      <c r="F24" s="66">
        <v>785.4</v>
      </c>
      <c r="G24" s="829">
        <v>0</v>
      </c>
    </row>
    <row r="25" spans="1:12" ht="20.25" customHeight="1">
      <c r="A25" s="60" t="s">
        <v>460</v>
      </c>
      <c r="B25" s="808" t="s">
        <v>356</v>
      </c>
      <c r="C25" s="827" t="s">
        <v>356</v>
      </c>
      <c r="D25" s="119">
        <v>174174.49479999999</v>
      </c>
      <c r="E25" s="119">
        <v>21361.096300000001</v>
      </c>
      <c r="F25" s="119">
        <v>8383.3968000000004</v>
      </c>
      <c r="G25" s="119">
        <v>26621.879999999997</v>
      </c>
    </row>
    <row r="26" spans="1:12" ht="12.75" customHeight="1">
      <c r="A26" s="98"/>
      <c r="B26" s="105"/>
      <c r="C26" s="105"/>
      <c r="D26" s="105"/>
      <c r="E26" s="105"/>
      <c r="F26" s="105"/>
      <c r="G26" s="105"/>
    </row>
    <row r="27" spans="1:12" s="62" customFormat="1" ht="13">
      <c r="B27" s="1267" t="s">
        <v>462</v>
      </c>
      <c r="C27" s="1267"/>
      <c r="D27" s="1267"/>
      <c r="E27" s="1267"/>
      <c r="F27" s="1267"/>
      <c r="G27" s="1267"/>
      <c r="H27" s="75"/>
      <c r="I27" s="75"/>
      <c r="J27" s="75"/>
      <c r="K27" s="93"/>
      <c r="L27" s="93"/>
    </row>
    <row r="28" spans="1:12" s="62" customFormat="1">
      <c r="A28" s="64"/>
      <c r="B28" s="22"/>
      <c r="C28" s="22"/>
      <c r="D28" s="22"/>
      <c r="E28" s="22"/>
      <c r="F28" s="22"/>
      <c r="G28" s="22"/>
      <c r="H28" s="75"/>
      <c r="I28" s="75"/>
      <c r="J28" s="75"/>
      <c r="K28" s="93"/>
      <c r="L28" s="93"/>
    </row>
    <row r="29" spans="1:12" s="62" customFormat="1">
      <c r="A29" s="81" t="s">
        <v>435</v>
      </c>
      <c r="B29" s="855">
        <v>0.61096710862832992</v>
      </c>
      <c r="C29" s="855">
        <v>-74.839776721108123</v>
      </c>
      <c r="D29" s="855">
        <v>1.2184631175168761</v>
      </c>
      <c r="E29" s="855">
        <v>-21.057119587002703</v>
      </c>
      <c r="F29" s="855">
        <v>2.5569363877879994</v>
      </c>
      <c r="G29" s="806">
        <v>0</v>
      </c>
      <c r="H29" s="63"/>
      <c r="I29" s="63"/>
      <c r="J29" s="63"/>
    </row>
    <row r="30" spans="1:12" s="62" customFormat="1">
      <c r="A30" s="81" t="s">
        <v>436</v>
      </c>
      <c r="B30" s="855">
        <v>2.7775823835096247</v>
      </c>
      <c r="C30" s="855">
        <v>-86.976125938281911</v>
      </c>
      <c r="D30" s="855">
        <v>3.4116346108764333</v>
      </c>
      <c r="E30" s="855">
        <v>-25.909030756416342</v>
      </c>
      <c r="F30" s="855">
        <v>6.1882086167800452</v>
      </c>
      <c r="G30" s="806">
        <v>0</v>
      </c>
      <c r="H30" s="63"/>
      <c r="I30" s="63"/>
      <c r="J30" s="63"/>
    </row>
    <row r="31" spans="1:12" s="62" customFormat="1">
      <c r="A31" s="81" t="s">
        <v>437</v>
      </c>
      <c r="B31" s="855">
        <v>-26.988389489068396</v>
      </c>
      <c r="C31" s="806">
        <v>0</v>
      </c>
      <c r="D31" s="855">
        <v>-26.988389489068396</v>
      </c>
      <c r="E31" s="806">
        <v>0</v>
      </c>
      <c r="F31" s="806">
        <v>0</v>
      </c>
      <c r="G31" s="806">
        <v>0</v>
      </c>
      <c r="H31" s="63"/>
      <c r="I31" s="63"/>
      <c r="J31" s="63"/>
    </row>
    <row r="32" spans="1:12" s="62" customFormat="1">
      <c r="A32" s="81" t="s">
        <v>438</v>
      </c>
      <c r="B32" s="855">
        <v>-17.123333646875111</v>
      </c>
      <c r="C32" s="855">
        <v>-3.3438061041292713</v>
      </c>
      <c r="D32" s="855">
        <v>-17.439512334665778</v>
      </c>
      <c r="E32" s="855">
        <v>-18.02879162930958</v>
      </c>
      <c r="F32" s="855">
        <v>-0.64032186336095265</v>
      </c>
      <c r="G32" s="806">
        <v>0</v>
      </c>
      <c r="H32" s="63"/>
      <c r="I32" s="63"/>
      <c r="J32" s="63"/>
    </row>
    <row r="33" spans="1:10" s="62" customFormat="1">
      <c r="A33" s="81" t="s">
        <v>439</v>
      </c>
      <c r="B33" s="100" t="s">
        <v>356</v>
      </c>
      <c r="C33" s="100" t="s">
        <v>356</v>
      </c>
      <c r="D33" s="100" t="s">
        <v>356</v>
      </c>
      <c r="E33" s="855">
        <v>7.3529411764705799</v>
      </c>
      <c r="F33" s="855">
        <v>7.6086956521739069</v>
      </c>
      <c r="G33" s="806">
        <v>0</v>
      </c>
      <c r="H33" s="63"/>
      <c r="I33" s="63"/>
      <c r="J33" s="63"/>
    </row>
    <row r="34" spans="1:10" s="62" customFormat="1">
      <c r="A34" s="81" t="s">
        <v>440</v>
      </c>
      <c r="B34" s="855">
        <v>3.2931069748414927</v>
      </c>
      <c r="C34" s="806">
        <v>0</v>
      </c>
      <c r="D34" s="855">
        <v>3.2931069748414927</v>
      </c>
      <c r="E34" s="806">
        <v>0</v>
      </c>
      <c r="F34" s="806">
        <v>0</v>
      </c>
      <c r="G34" s="806">
        <v>0</v>
      </c>
      <c r="H34" s="63"/>
      <c r="I34" s="63"/>
      <c r="J34" s="63"/>
    </row>
    <row r="35" spans="1:10" s="62" customFormat="1">
      <c r="A35" s="81" t="s">
        <v>441</v>
      </c>
      <c r="B35" s="855">
        <v>0.17721657984557737</v>
      </c>
      <c r="C35" s="855">
        <v>4.4482207117153081</v>
      </c>
      <c r="D35" s="855">
        <v>3.0177384261355513</v>
      </c>
      <c r="E35" s="855">
        <v>2.5813638048987286E-2</v>
      </c>
      <c r="F35" s="855">
        <v>-1.9559281777489161</v>
      </c>
      <c r="G35" s="830">
        <v>-1.7094713959130559</v>
      </c>
      <c r="H35" s="63"/>
      <c r="I35" s="63"/>
      <c r="J35" s="63"/>
    </row>
    <row r="36" spans="1:10" s="62" customFormat="1">
      <c r="A36" s="81" t="s">
        <v>442</v>
      </c>
      <c r="B36" s="855">
        <v>17.460304667938331</v>
      </c>
      <c r="C36" s="100" t="s">
        <v>356</v>
      </c>
      <c r="D36" s="855">
        <v>23.815432153637929</v>
      </c>
      <c r="E36" s="100" t="s">
        <v>356</v>
      </c>
      <c r="F36" s="855">
        <v>12.779806318463244</v>
      </c>
      <c r="G36" s="806">
        <v>0</v>
      </c>
      <c r="H36" s="63"/>
      <c r="I36" s="63"/>
      <c r="J36" s="63"/>
    </row>
    <row r="37" spans="1:10" s="62" customFormat="1">
      <c r="A37" s="81" t="s">
        <v>443</v>
      </c>
      <c r="B37" s="100" t="s">
        <v>356</v>
      </c>
      <c r="C37" s="855">
        <v>-17.686665865095591</v>
      </c>
      <c r="D37" s="855">
        <v>0.87252323085751016</v>
      </c>
      <c r="E37" s="855">
        <v>-31.212468681771327</v>
      </c>
      <c r="F37" s="855">
        <v>38.184908136482932</v>
      </c>
      <c r="G37" s="830" t="s">
        <v>356</v>
      </c>
      <c r="H37" s="63"/>
      <c r="I37" s="63"/>
      <c r="J37" s="63"/>
    </row>
    <row r="38" spans="1:10" s="62" customFormat="1">
      <c r="A38" s="81" t="s">
        <v>444</v>
      </c>
      <c r="B38" s="855">
        <v>-1.6359912225082525</v>
      </c>
      <c r="C38" s="855">
        <v>-23.116883116883116</v>
      </c>
      <c r="D38" s="855">
        <v>-2.6476832771325007</v>
      </c>
      <c r="E38" s="855">
        <v>3.4385281436698989</v>
      </c>
      <c r="F38" s="855">
        <v>-11.718526158959378</v>
      </c>
      <c r="G38" s="806">
        <v>0</v>
      </c>
      <c r="H38" s="63"/>
      <c r="I38" s="63"/>
      <c r="J38" s="63"/>
    </row>
    <row r="39" spans="1:10" s="62" customFormat="1">
      <c r="A39" s="81" t="s">
        <v>445</v>
      </c>
      <c r="B39" s="855">
        <v>6.6213635975010732</v>
      </c>
      <c r="C39" s="855">
        <v>158.77489578508573</v>
      </c>
      <c r="D39" s="855">
        <v>8.2063659530627433</v>
      </c>
      <c r="E39" s="855">
        <v>-10.027251341859383</v>
      </c>
      <c r="F39" s="855">
        <v>8.3549897330595542</v>
      </c>
      <c r="G39" s="830">
        <v>-6.7377467039388534</v>
      </c>
      <c r="H39" s="63"/>
      <c r="I39" s="63"/>
      <c r="J39" s="63"/>
    </row>
    <row r="40" spans="1:10" s="62" customFormat="1">
      <c r="A40" s="81" t="s">
        <v>446</v>
      </c>
      <c r="B40" s="855">
        <v>-1.4048740528363766</v>
      </c>
      <c r="C40" s="855">
        <v>20.5</v>
      </c>
      <c r="D40" s="855">
        <v>3.3666586364731472</v>
      </c>
      <c r="E40" s="855">
        <v>-8.3436341161928311</v>
      </c>
      <c r="F40" s="855">
        <v>-15.382857142857148</v>
      </c>
      <c r="G40" s="806">
        <v>0</v>
      </c>
      <c r="H40" s="63"/>
      <c r="I40" s="63"/>
      <c r="J40" s="63"/>
    </row>
    <row r="41" spans="1:10" s="62" customFormat="1">
      <c r="A41" s="81" t="s">
        <v>447</v>
      </c>
      <c r="B41" s="855">
        <v>14.44002111215967</v>
      </c>
      <c r="C41" s="855">
        <v>42.913385826771645</v>
      </c>
      <c r="D41" s="855">
        <v>18.337643402534098</v>
      </c>
      <c r="E41" s="855">
        <v>1.5900853072283212</v>
      </c>
      <c r="F41" s="855">
        <v>21.016453021320686</v>
      </c>
      <c r="G41" s="806">
        <v>0</v>
      </c>
      <c r="H41" s="63"/>
      <c r="I41" s="63"/>
      <c r="J41" s="63"/>
    </row>
    <row r="42" spans="1:10" s="62" customFormat="1">
      <c r="A42" s="81" t="s">
        <v>448</v>
      </c>
      <c r="B42" s="855">
        <v>-2.1452595763592512</v>
      </c>
      <c r="C42" s="100" t="s">
        <v>356</v>
      </c>
      <c r="D42" s="855">
        <v>-3.06466349836181</v>
      </c>
      <c r="E42" s="855">
        <v>-7.2050230501143062</v>
      </c>
      <c r="F42" s="855">
        <v>-3.4897400064741788</v>
      </c>
      <c r="G42" s="830" t="s">
        <v>356</v>
      </c>
      <c r="H42" s="63"/>
      <c r="I42" s="63"/>
      <c r="J42" s="63"/>
    </row>
    <row r="43" spans="1:10" s="85" customFormat="1">
      <c r="A43" s="81" t="s">
        <v>449</v>
      </c>
      <c r="B43" s="855">
        <v>0.40892957450296308</v>
      </c>
      <c r="C43" s="855">
        <v>-19.459226233280603</v>
      </c>
      <c r="D43" s="855">
        <v>1.9161352705067998</v>
      </c>
      <c r="E43" s="855">
        <v>-23.914395215538192</v>
      </c>
      <c r="F43" s="855">
        <v>-3.3313503866746004</v>
      </c>
      <c r="G43" s="806">
        <v>0</v>
      </c>
      <c r="H43" s="65"/>
      <c r="I43" s="65"/>
      <c r="J43" s="65"/>
    </row>
    <row r="44" spans="1:10" s="62" customFormat="1" ht="12.75" customHeight="1">
      <c r="A44" s="81" t="s">
        <v>450</v>
      </c>
      <c r="B44" s="855">
        <v>-6.7372625272617341</v>
      </c>
      <c r="C44" s="855">
        <v>-9.3750000000000142</v>
      </c>
      <c r="D44" s="855">
        <v>-8.1821932250523304</v>
      </c>
      <c r="E44" s="855">
        <v>5.7604495960660529</v>
      </c>
      <c r="F44" s="855">
        <v>0.84745762711864359</v>
      </c>
      <c r="G44" s="806">
        <v>0</v>
      </c>
      <c r="H44" s="63"/>
      <c r="I44" s="63"/>
      <c r="J44" s="63"/>
    </row>
    <row r="45" spans="1:10" s="62" customFormat="1" ht="20.25" customHeight="1">
      <c r="A45" s="60" t="s">
        <v>460</v>
      </c>
      <c r="B45" s="100" t="s">
        <v>356</v>
      </c>
      <c r="C45" s="100" t="s">
        <v>356</v>
      </c>
      <c r="D45" s="100" t="s">
        <v>356</v>
      </c>
      <c r="E45" s="100" t="s">
        <v>356</v>
      </c>
      <c r="F45" s="855">
        <v>3.0507997220329202</v>
      </c>
      <c r="G45" s="830">
        <v>-3.0010492781812985</v>
      </c>
      <c r="H45" s="63"/>
      <c r="I45" s="63"/>
      <c r="J45" s="63"/>
    </row>
    <row r="46" spans="1:10" s="62" customFormat="1">
      <c r="A46" s="69"/>
      <c r="B46" s="63"/>
      <c r="C46" s="63"/>
      <c r="D46" s="63"/>
      <c r="E46" s="63"/>
      <c r="F46" s="63"/>
      <c r="G46" s="63"/>
      <c r="H46" s="63"/>
      <c r="I46" s="63"/>
      <c r="J46" s="63"/>
    </row>
    <row r="47" spans="1:10" s="62" customFormat="1" ht="13">
      <c r="B47" s="1269" t="s">
        <v>463</v>
      </c>
      <c r="C47" s="1269"/>
      <c r="D47" s="1269"/>
      <c r="E47" s="1269"/>
      <c r="F47" s="1269"/>
      <c r="G47" s="1269"/>
      <c r="H47" s="63"/>
      <c r="I47" s="63"/>
      <c r="J47" s="63"/>
    </row>
    <row r="48" spans="1:10" s="62" customFormat="1">
      <c r="A48" s="69"/>
      <c r="B48" s="63"/>
      <c r="C48" s="63"/>
      <c r="D48" s="63"/>
      <c r="E48" s="63"/>
      <c r="F48" s="63"/>
      <c r="G48" s="63"/>
      <c r="H48" s="63"/>
      <c r="I48" s="63"/>
      <c r="J48" s="63"/>
    </row>
    <row r="49" spans="1:10" s="62" customFormat="1">
      <c r="A49" s="81" t="s">
        <v>435</v>
      </c>
      <c r="B49" s="855">
        <v>132.28439455456837</v>
      </c>
      <c r="C49" s="855">
        <v>6.075279552717916E-3</v>
      </c>
      <c r="D49" s="855">
        <v>136.47368705379074</v>
      </c>
      <c r="E49" s="855">
        <v>3876.4874950024437</v>
      </c>
      <c r="F49" s="855">
        <v>272.1485000753043</v>
      </c>
      <c r="G49" s="806">
        <v>0</v>
      </c>
      <c r="H49" s="68"/>
      <c r="I49" s="68"/>
      <c r="J49" s="68"/>
    </row>
    <row r="50" spans="1:10" s="62" customFormat="1">
      <c r="A50" s="81" t="s">
        <v>436</v>
      </c>
      <c r="B50" s="855">
        <v>121.68659885632724</v>
      </c>
      <c r="C50" s="855">
        <v>0.51922277639235404</v>
      </c>
      <c r="D50" s="855">
        <v>124.57930250749911</v>
      </c>
      <c r="E50" s="855">
        <v>223.24784988272086</v>
      </c>
      <c r="F50" s="100" t="s">
        <v>356</v>
      </c>
      <c r="G50" s="806">
        <v>0</v>
      </c>
      <c r="H50" s="68"/>
      <c r="I50" s="68"/>
      <c r="J50" s="68"/>
    </row>
    <row r="51" spans="1:10" s="62" customFormat="1">
      <c r="A51" s="81" t="s">
        <v>437</v>
      </c>
      <c r="B51" s="855">
        <v>35.967619337184544</v>
      </c>
      <c r="C51" s="806">
        <v>0</v>
      </c>
      <c r="D51" s="855">
        <v>35.967619337184544</v>
      </c>
      <c r="E51" s="806">
        <v>0</v>
      </c>
      <c r="F51" s="806">
        <v>0</v>
      </c>
      <c r="G51" s="806">
        <v>0</v>
      </c>
      <c r="H51" s="68"/>
      <c r="I51" s="68"/>
      <c r="J51" s="68"/>
    </row>
    <row r="52" spans="1:10" s="62" customFormat="1">
      <c r="A52" s="81" t="s">
        <v>438</v>
      </c>
      <c r="B52" s="855">
        <v>43.905098901613087</v>
      </c>
      <c r="C52" s="855">
        <v>0.146118876374004</v>
      </c>
      <c r="D52" s="855">
        <v>31.589963130454834</v>
      </c>
      <c r="E52" s="855">
        <v>1579.9458403126746</v>
      </c>
      <c r="F52" s="855">
        <v>339.24199288256227</v>
      </c>
      <c r="G52" s="806">
        <v>0</v>
      </c>
      <c r="H52" s="68"/>
      <c r="I52" s="68"/>
      <c r="J52" s="68"/>
    </row>
    <row r="53" spans="1:10" s="62" customFormat="1">
      <c r="A53" s="81" t="s">
        <v>439</v>
      </c>
      <c r="B53" s="855">
        <v>63.205932686822592</v>
      </c>
      <c r="C53" s="855">
        <v>3.2733224222585875</v>
      </c>
      <c r="D53" s="855">
        <v>42.656662498263159</v>
      </c>
      <c r="E53" s="855">
        <v>14600</v>
      </c>
      <c r="F53" s="855">
        <v>104.43037974683546</v>
      </c>
      <c r="G53" s="806">
        <v>0</v>
      </c>
      <c r="H53" s="68"/>
      <c r="I53" s="68"/>
      <c r="J53" s="68"/>
    </row>
    <row r="54" spans="1:10" s="62" customFormat="1">
      <c r="A54" s="81" t="s">
        <v>440</v>
      </c>
      <c r="B54" s="855">
        <v>120.36641764496619</v>
      </c>
      <c r="C54" s="806">
        <v>0</v>
      </c>
      <c r="D54" s="855">
        <v>120.36641764496619</v>
      </c>
      <c r="E54" s="806">
        <v>0</v>
      </c>
      <c r="F54" s="806">
        <v>0</v>
      </c>
      <c r="G54" s="806">
        <v>0</v>
      </c>
      <c r="H54" s="68"/>
      <c r="I54" s="68"/>
      <c r="J54" s="68"/>
    </row>
    <row r="55" spans="1:10" s="62" customFormat="1">
      <c r="A55" s="81" t="s">
        <v>441</v>
      </c>
      <c r="B55" s="855">
        <v>136.76124068642994</v>
      </c>
      <c r="C55" s="855">
        <v>0.67745072614107471</v>
      </c>
      <c r="D55" s="855">
        <v>154.80591806825319</v>
      </c>
      <c r="E55" s="855">
        <v>927.95645863570371</v>
      </c>
      <c r="F55" s="855">
        <v>210.75054545454543</v>
      </c>
      <c r="G55" s="830">
        <v>138.17423241042201</v>
      </c>
      <c r="H55" s="68"/>
      <c r="I55" s="68"/>
      <c r="J55" s="68"/>
    </row>
    <row r="56" spans="1:10" s="62" customFormat="1">
      <c r="A56" s="81" t="s">
        <v>442</v>
      </c>
      <c r="B56" s="855">
        <v>98.17500870416734</v>
      </c>
      <c r="C56" s="855">
        <v>1.4615609470908453E-2</v>
      </c>
      <c r="D56" s="855">
        <v>133.13520845183243</v>
      </c>
      <c r="E56" s="855">
        <v>717.97793968008477</v>
      </c>
      <c r="F56" s="855">
        <v>98.156796639677225</v>
      </c>
      <c r="G56" s="806">
        <v>0</v>
      </c>
      <c r="H56" s="68"/>
      <c r="I56" s="68"/>
      <c r="J56" s="68"/>
    </row>
    <row r="57" spans="1:10" s="62" customFormat="1">
      <c r="A57" s="81" t="s">
        <v>443</v>
      </c>
      <c r="B57" s="100" t="s">
        <v>356</v>
      </c>
      <c r="C57" s="855">
        <v>0.92222721149528297</v>
      </c>
      <c r="D57" s="855">
        <v>125.77627158741424</v>
      </c>
      <c r="E57" s="855">
        <v>989.22295918367354</v>
      </c>
      <c r="F57" s="855">
        <v>360.60582191780821</v>
      </c>
      <c r="G57" s="830" t="s">
        <v>356</v>
      </c>
      <c r="H57" s="68"/>
      <c r="I57" s="68"/>
      <c r="J57" s="68"/>
    </row>
    <row r="58" spans="1:10" s="62" customFormat="1">
      <c r="A58" s="81" t="s">
        <v>444</v>
      </c>
      <c r="B58" s="855">
        <v>50.855958474079529</v>
      </c>
      <c r="C58" s="855">
        <v>0.65178138899898386</v>
      </c>
      <c r="D58" s="855">
        <v>77.400200575247169</v>
      </c>
      <c r="E58" s="855">
        <v>2050.5768777960911</v>
      </c>
      <c r="F58" s="855">
        <v>85.517624202053838</v>
      </c>
      <c r="G58" s="806">
        <v>0</v>
      </c>
      <c r="H58" s="68"/>
      <c r="I58" s="68"/>
      <c r="J58" s="68"/>
    </row>
    <row r="59" spans="1:10" s="62" customFormat="1">
      <c r="A59" s="81" t="s">
        <v>445</v>
      </c>
      <c r="B59" s="855">
        <v>129.64489000628535</v>
      </c>
      <c r="C59" s="855">
        <v>0.87227946916470955</v>
      </c>
      <c r="D59" s="855">
        <v>135.88936715988365</v>
      </c>
      <c r="E59" s="855">
        <v>1328.7131498470947</v>
      </c>
      <c r="F59" s="855">
        <v>292.68741427995161</v>
      </c>
      <c r="G59" s="830" t="s">
        <v>356</v>
      </c>
      <c r="H59" s="68"/>
      <c r="I59" s="68"/>
      <c r="J59" s="68"/>
    </row>
    <row r="60" spans="1:10" s="62" customFormat="1">
      <c r="A60" s="81" t="s">
        <v>446</v>
      </c>
      <c r="B60" s="855">
        <v>23.774345198119534</v>
      </c>
      <c r="C60" s="855">
        <v>6.915351506456247</v>
      </c>
      <c r="D60" s="855">
        <v>50.242974238875888</v>
      </c>
      <c r="E60" s="855">
        <v>1694.8571428571431</v>
      </c>
      <c r="F60" s="855">
        <v>485.19003931847965</v>
      </c>
      <c r="G60" s="806">
        <v>0</v>
      </c>
      <c r="H60" s="68"/>
      <c r="I60" s="68"/>
      <c r="J60" s="68"/>
    </row>
    <row r="61" spans="1:10" s="62" customFormat="1">
      <c r="A61" s="81" t="s">
        <v>447</v>
      </c>
      <c r="B61" s="855">
        <v>59.874306183038584</v>
      </c>
      <c r="C61" s="855">
        <v>0.16595044344884968</v>
      </c>
      <c r="D61" s="855">
        <v>50.658705190391515</v>
      </c>
      <c r="E61" s="855">
        <v>1741.8394206549117</v>
      </c>
      <c r="F61" s="855">
        <v>180.14565483476133</v>
      </c>
      <c r="G61" s="806">
        <v>0</v>
      </c>
      <c r="H61" s="68"/>
      <c r="I61" s="68"/>
      <c r="J61" s="68"/>
    </row>
    <row r="62" spans="1:10" s="62" customFormat="1">
      <c r="A62" s="81" t="s">
        <v>448</v>
      </c>
      <c r="B62" s="855">
        <v>106.14486605811109</v>
      </c>
      <c r="C62" s="100" t="s">
        <v>356</v>
      </c>
      <c r="D62" s="855">
        <v>87.042795549374148</v>
      </c>
      <c r="E62" s="855">
        <v>1216.5794392523364</v>
      </c>
      <c r="F62" s="855">
        <v>44.168744354110203</v>
      </c>
      <c r="G62" s="830" t="s">
        <v>356</v>
      </c>
      <c r="H62" s="68"/>
      <c r="I62" s="68"/>
      <c r="J62" s="68"/>
    </row>
    <row r="63" spans="1:10" s="85" customFormat="1">
      <c r="A63" s="81" t="s">
        <v>449</v>
      </c>
      <c r="B63" s="855">
        <v>124.94401093849456</v>
      </c>
      <c r="C63" s="855">
        <v>0.68151393452598086</v>
      </c>
      <c r="D63" s="855">
        <v>145.44325139763953</v>
      </c>
      <c r="E63" s="855">
        <v>524.41558441558436</v>
      </c>
      <c r="F63" s="100" t="s">
        <v>356</v>
      </c>
      <c r="G63" s="806">
        <v>0</v>
      </c>
      <c r="H63" s="71"/>
      <c r="I63" s="71"/>
      <c r="J63" s="71"/>
    </row>
    <row r="64" spans="1:10" s="62" customFormat="1" ht="12.75" customHeight="1">
      <c r="A64" s="81" t="s">
        <v>450</v>
      </c>
      <c r="B64" s="855">
        <v>53.042315193269019</v>
      </c>
      <c r="C64" s="855">
        <v>0.21691973969630851</v>
      </c>
      <c r="D64" s="855">
        <v>51.638738506487925</v>
      </c>
      <c r="E64" s="855">
        <v>186.67079975201489</v>
      </c>
      <c r="F64" s="855">
        <v>324.00990099009903</v>
      </c>
      <c r="G64" s="806">
        <v>0</v>
      </c>
      <c r="H64" s="68"/>
      <c r="I64" s="68"/>
      <c r="J64" s="68"/>
    </row>
    <row r="65" spans="1:10" s="62" customFormat="1" ht="20.25" customHeight="1">
      <c r="A65" s="60" t="s">
        <v>460</v>
      </c>
      <c r="B65" s="100" t="s">
        <v>356</v>
      </c>
      <c r="C65" s="100" t="s">
        <v>356</v>
      </c>
      <c r="D65" s="855">
        <v>96.204162843390463</v>
      </c>
      <c r="E65" s="855">
        <v>1247.036327409631</v>
      </c>
      <c r="F65" s="855">
        <v>152.61883379825596</v>
      </c>
      <c r="G65" s="830">
        <v>49.019188312824184</v>
      </c>
      <c r="H65" s="68"/>
      <c r="I65" s="68"/>
      <c r="J65" s="68"/>
    </row>
    <row r="66" spans="1:10" s="62" customFormat="1">
      <c r="A66" s="98"/>
      <c r="B66" s="114"/>
      <c r="C66" s="114"/>
      <c r="D66" s="114"/>
      <c r="E66" s="114"/>
      <c r="F66" s="114"/>
      <c r="G66" s="114"/>
      <c r="H66" s="68"/>
      <c r="I66" s="68"/>
      <c r="J66" s="68"/>
    </row>
    <row r="67" spans="1:10" s="62" customFormat="1" ht="13">
      <c r="B67" s="1273" t="s">
        <v>464</v>
      </c>
      <c r="C67" s="1273"/>
      <c r="D67" s="1273"/>
      <c r="E67" s="1273"/>
      <c r="F67" s="1273"/>
      <c r="G67" s="1273"/>
      <c r="H67" s="68"/>
      <c r="I67" s="68"/>
      <c r="J67" s="68"/>
    </row>
    <row r="68" spans="1:10" s="62" customFormat="1">
      <c r="A68" s="672"/>
      <c r="B68" s="107"/>
      <c r="C68" s="107"/>
      <c r="D68" s="107"/>
      <c r="E68" s="107"/>
      <c r="F68" s="107"/>
      <c r="G68" s="107"/>
      <c r="H68" s="68"/>
      <c r="I68" s="68"/>
      <c r="J68" s="68"/>
    </row>
    <row r="69" spans="1:10" s="62" customFormat="1">
      <c r="A69" s="81" t="s">
        <v>435</v>
      </c>
      <c r="B69" s="100" t="s">
        <v>356</v>
      </c>
      <c r="C69" s="100" t="s">
        <v>356</v>
      </c>
      <c r="D69" s="855">
        <v>20.421901060108606</v>
      </c>
      <c r="E69" s="855">
        <v>4.0851653292719812</v>
      </c>
      <c r="F69" s="855">
        <v>16.596896618325403</v>
      </c>
      <c r="G69" s="806">
        <v>0</v>
      </c>
      <c r="H69" s="63"/>
      <c r="I69" s="63"/>
      <c r="J69" s="63"/>
    </row>
    <row r="70" spans="1:10" s="62" customFormat="1">
      <c r="A70" s="81" t="s">
        <v>436</v>
      </c>
      <c r="B70" s="100" t="s">
        <v>356</v>
      </c>
      <c r="C70" s="100" t="s">
        <v>356</v>
      </c>
      <c r="D70" s="855">
        <v>23.224782162537384</v>
      </c>
      <c r="E70" s="855">
        <v>2.6734021137295279</v>
      </c>
      <c r="F70" s="855">
        <v>2.7929609630311192</v>
      </c>
      <c r="G70" s="806">
        <v>0</v>
      </c>
      <c r="H70" s="63"/>
      <c r="I70" s="63"/>
      <c r="J70" s="63"/>
    </row>
    <row r="71" spans="1:10" s="62" customFormat="1">
      <c r="A71" s="81" t="s">
        <v>437</v>
      </c>
      <c r="B71" s="100" t="s">
        <v>356</v>
      </c>
      <c r="C71" s="100" t="s">
        <v>356</v>
      </c>
      <c r="D71" s="855">
        <v>0.67918956868993885</v>
      </c>
      <c r="E71" s="806">
        <v>0</v>
      </c>
      <c r="F71" s="806">
        <v>0</v>
      </c>
      <c r="G71" s="806">
        <v>0</v>
      </c>
      <c r="H71" s="63"/>
      <c r="I71" s="63"/>
      <c r="J71" s="63"/>
    </row>
    <row r="72" spans="1:10" s="62" customFormat="1">
      <c r="A72" s="81" t="s">
        <v>438</v>
      </c>
      <c r="B72" s="100" t="s">
        <v>356</v>
      </c>
      <c r="C72" s="100" t="s">
        <v>356</v>
      </c>
      <c r="D72" s="855">
        <v>2.5186437342834194</v>
      </c>
      <c r="E72" s="855">
        <v>13.246899692128627</v>
      </c>
      <c r="F72" s="855">
        <v>3.4112783496064503</v>
      </c>
      <c r="G72" s="806">
        <v>0</v>
      </c>
      <c r="H72" s="63"/>
      <c r="I72" s="63"/>
      <c r="J72" s="63"/>
    </row>
    <row r="73" spans="1:10" s="62" customFormat="1">
      <c r="A73" s="81" t="s">
        <v>439</v>
      </c>
      <c r="B73" s="100" t="s">
        <v>356</v>
      </c>
      <c r="C73" s="100" t="s">
        <v>356</v>
      </c>
      <c r="D73" s="855">
        <v>0.17626002036206279</v>
      </c>
      <c r="E73" s="855">
        <v>0.68348551942064872</v>
      </c>
      <c r="F73" s="855">
        <v>1.1809055727864388</v>
      </c>
      <c r="G73" s="806">
        <v>0</v>
      </c>
      <c r="H73" s="63"/>
      <c r="I73" s="63"/>
      <c r="J73" s="63"/>
    </row>
    <row r="74" spans="1:10" s="62" customFormat="1">
      <c r="A74" s="81" t="s">
        <v>440</v>
      </c>
      <c r="B74" s="100" t="s">
        <v>356</v>
      </c>
      <c r="C74" s="100" t="s">
        <v>356</v>
      </c>
      <c r="D74" s="855">
        <v>0.38851842273292475</v>
      </c>
      <c r="E74" s="806">
        <v>0</v>
      </c>
      <c r="F74" s="806">
        <v>0</v>
      </c>
      <c r="G74" s="806">
        <v>0</v>
      </c>
      <c r="H74" s="63"/>
      <c r="I74" s="63"/>
      <c r="J74" s="63"/>
    </row>
    <row r="75" spans="1:10" s="62" customFormat="1">
      <c r="A75" s="81" t="s">
        <v>441</v>
      </c>
      <c r="B75" s="100" t="s">
        <v>356</v>
      </c>
      <c r="C75" s="100" t="s">
        <v>356</v>
      </c>
      <c r="D75" s="855">
        <v>6.3677922607070485</v>
      </c>
      <c r="E75" s="855">
        <v>2.9931141689577041</v>
      </c>
      <c r="F75" s="855">
        <v>3.4566179665979782</v>
      </c>
      <c r="G75" s="830">
        <v>58.506063433536639</v>
      </c>
      <c r="H75" s="63"/>
      <c r="I75" s="63"/>
      <c r="J75" s="63"/>
    </row>
    <row r="76" spans="1:10" s="62" customFormat="1">
      <c r="A76" s="81" t="s">
        <v>442</v>
      </c>
      <c r="B76" s="100" t="s">
        <v>356</v>
      </c>
      <c r="C76" s="100" t="s">
        <v>356</v>
      </c>
      <c r="D76" s="855">
        <v>2.2711132330495496</v>
      </c>
      <c r="E76" s="855">
        <v>1.6516006250109925</v>
      </c>
      <c r="F76" s="855">
        <v>4.236946055088314</v>
      </c>
      <c r="G76" s="806">
        <v>0</v>
      </c>
      <c r="H76" s="63"/>
      <c r="I76" s="63"/>
      <c r="J76" s="63"/>
    </row>
    <row r="77" spans="1:10" s="62" customFormat="1">
      <c r="A77" s="81" t="s">
        <v>443</v>
      </c>
      <c r="B77" s="100" t="s">
        <v>356</v>
      </c>
      <c r="C77" s="100" t="s">
        <v>356</v>
      </c>
      <c r="D77" s="855">
        <v>9.1573045860213966</v>
      </c>
      <c r="E77" s="855">
        <v>9.0766736536832138</v>
      </c>
      <c r="F77" s="855">
        <v>12.560171313852161</v>
      </c>
      <c r="G77" s="830" t="s">
        <v>356</v>
      </c>
      <c r="H77" s="63"/>
      <c r="I77" s="63"/>
      <c r="J77" s="63"/>
    </row>
    <row r="78" spans="1:10" s="62" customFormat="1">
      <c r="A78" s="81" t="s">
        <v>444</v>
      </c>
      <c r="B78" s="100" t="s">
        <v>356</v>
      </c>
      <c r="C78" s="100" t="s">
        <v>356</v>
      </c>
      <c r="D78" s="855">
        <v>13.42619080184638</v>
      </c>
      <c r="E78" s="855">
        <v>40.769443092674976</v>
      </c>
      <c r="F78" s="855">
        <v>18.376799246816038</v>
      </c>
      <c r="G78" s="806">
        <v>0</v>
      </c>
      <c r="H78" s="63"/>
      <c r="I78" s="63"/>
      <c r="J78" s="63"/>
    </row>
    <row r="79" spans="1:10" s="62" customFormat="1">
      <c r="A79" s="81" t="s">
        <v>445</v>
      </c>
      <c r="B79" s="100" t="s">
        <v>356</v>
      </c>
      <c r="C79" s="100" t="s">
        <v>356</v>
      </c>
      <c r="D79" s="855">
        <v>4.9880729150247554</v>
      </c>
      <c r="E79" s="855">
        <v>2.0340210722237133</v>
      </c>
      <c r="F79" s="855">
        <v>8.6548700641248431</v>
      </c>
      <c r="G79" s="830">
        <v>1.7056083191720497</v>
      </c>
      <c r="H79" s="63"/>
      <c r="I79" s="63"/>
      <c r="J79" s="63"/>
    </row>
    <row r="80" spans="1:10" s="62" customFormat="1">
      <c r="A80" s="81" t="s">
        <v>446</v>
      </c>
      <c r="B80" s="100" t="s">
        <v>356</v>
      </c>
      <c r="C80" s="100" t="s">
        <v>356</v>
      </c>
      <c r="D80" s="855">
        <v>0.98539111709253557</v>
      </c>
      <c r="E80" s="855">
        <v>1.3885055141107154</v>
      </c>
      <c r="F80" s="855">
        <v>4.4158711418741383</v>
      </c>
      <c r="G80" s="806">
        <v>0</v>
      </c>
      <c r="H80" s="63"/>
      <c r="I80" s="63"/>
      <c r="J80" s="63"/>
    </row>
    <row r="81" spans="1:10" s="62" customFormat="1">
      <c r="A81" s="81" t="s">
        <v>447</v>
      </c>
      <c r="B81" s="100" t="s">
        <v>356</v>
      </c>
      <c r="C81" s="100" t="s">
        <v>356</v>
      </c>
      <c r="D81" s="855">
        <v>5.5285407952852594</v>
      </c>
      <c r="E81" s="855">
        <v>12.948965545368567</v>
      </c>
      <c r="F81" s="855">
        <v>7.0224040928135469</v>
      </c>
      <c r="G81" s="806">
        <v>0</v>
      </c>
      <c r="H81" s="63"/>
      <c r="I81" s="63"/>
      <c r="J81" s="63"/>
    </row>
    <row r="82" spans="1:10" s="62" customFormat="1">
      <c r="A82" s="81" t="s">
        <v>448</v>
      </c>
      <c r="B82" s="100" t="s">
        <v>356</v>
      </c>
      <c r="C82" s="100" t="s">
        <v>356</v>
      </c>
      <c r="D82" s="855">
        <v>3.593165007991745</v>
      </c>
      <c r="E82" s="855">
        <v>6.0939756167851735</v>
      </c>
      <c r="F82" s="855">
        <v>5.8323375555836741</v>
      </c>
      <c r="G82" s="830" t="s">
        <v>356</v>
      </c>
      <c r="H82" s="63"/>
      <c r="I82" s="63"/>
      <c r="J82" s="63"/>
    </row>
    <row r="83" spans="1:10" s="85" customFormat="1">
      <c r="A83" s="81" t="s">
        <v>449</v>
      </c>
      <c r="B83" s="100" t="s">
        <v>356</v>
      </c>
      <c r="C83" s="100" t="s">
        <v>356</v>
      </c>
      <c r="D83" s="855">
        <v>2.8230310101637226</v>
      </c>
      <c r="E83" s="855">
        <v>0.94517620802074664</v>
      </c>
      <c r="F83" s="855">
        <v>2.0934235153941416</v>
      </c>
      <c r="G83" s="806">
        <v>0</v>
      </c>
      <c r="H83" s="65"/>
      <c r="I83" s="65"/>
      <c r="J83" s="65"/>
    </row>
    <row r="84" spans="1:10" s="62" customFormat="1" ht="12.75" customHeight="1">
      <c r="A84" s="81" t="s">
        <v>450</v>
      </c>
      <c r="B84" s="100" t="s">
        <v>356</v>
      </c>
      <c r="C84" s="100" t="s">
        <v>356</v>
      </c>
      <c r="D84" s="855">
        <v>3.4501033041032829</v>
      </c>
      <c r="E84" s="855">
        <v>1.4095718486134068</v>
      </c>
      <c r="F84" s="855">
        <v>9.3685175441057496</v>
      </c>
      <c r="G84" s="806">
        <v>0</v>
      </c>
      <c r="H84" s="75"/>
      <c r="I84" s="75"/>
      <c r="J84" s="75"/>
    </row>
    <row r="85" spans="1:10" s="62" customFormat="1" ht="20.25" customHeight="1">
      <c r="A85" s="60" t="s">
        <v>460</v>
      </c>
      <c r="B85" s="821">
        <v>100</v>
      </c>
      <c r="C85" s="821">
        <v>100</v>
      </c>
      <c r="D85" s="821">
        <v>100</v>
      </c>
      <c r="E85" s="821">
        <v>100</v>
      </c>
      <c r="F85" s="821">
        <v>100</v>
      </c>
      <c r="G85" s="1055">
        <v>100</v>
      </c>
      <c r="H85" s="75"/>
      <c r="I85" s="75"/>
      <c r="J85" s="75"/>
    </row>
  </sheetData>
  <sheetProtection selectLockedCells="1"/>
  <mergeCells count="4">
    <mergeCell ref="B7:G7"/>
    <mergeCell ref="B27:G27"/>
    <mergeCell ref="B47:G47"/>
    <mergeCell ref="B67:G6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&amp;"Arial,Fett"Abgabe von Abfällen an die Natur 2018 nach Abfallarten und Bundesländern</oddHeader>
    <oddFooter>&amp;CStatistische Ämter der Länder – Indikatoren und Kennzahlen, UGRdL 2020</oddFooter>
  </headerFooter>
  <rowBreaks count="3" manualBreakCount="3">
    <brk id="25" max="6" man="1"/>
    <brk id="45" max="6" man="1"/>
    <brk id="65" max="6"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2">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53125" defaultRowHeight="12.5"/>
  <cols>
    <col min="1" max="1" width="4.54296875" style="376" customWidth="1"/>
    <col min="2" max="2" width="45" style="376" customWidth="1"/>
    <col min="3" max="27" width="13.453125" style="376" customWidth="1"/>
    <col min="28" max="16384" width="11.453125" style="376"/>
  </cols>
  <sheetData>
    <row r="1" spans="1:32" ht="13">
      <c r="A1" s="1414" t="s">
        <v>322</v>
      </c>
      <c r="B1" s="1415"/>
    </row>
    <row r="3" spans="1:32" ht="12.75" customHeight="1">
      <c r="A3" s="1416" t="s">
        <v>896</v>
      </c>
      <c r="B3" s="1416"/>
      <c r="C3" s="407" t="s">
        <v>1234</v>
      </c>
      <c r="D3" s="407"/>
      <c r="E3" s="407"/>
      <c r="F3" s="407"/>
      <c r="G3" s="407"/>
      <c r="H3" s="407"/>
      <c r="I3" s="407"/>
      <c r="J3" s="407"/>
      <c r="K3" s="407"/>
    </row>
    <row r="4" spans="1:32" ht="12.75" customHeight="1">
      <c r="A4" s="377"/>
      <c r="B4" s="535"/>
      <c r="C4" s="377"/>
      <c r="D4" s="377"/>
      <c r="E4" s="377"/>
      <c r="F4" s="377"/>
      <c r="G4" s="377"/>
      <c r="H4" s="377"/>
      <c r="I4" s="377"/>
      <c r="J4" s="377"/>
      <c r="K4" s="377"/>
    </row>
    <row r="5" spans="1:32" ht="14.5">
      <c r="A5" s="536"/>
      <c r="B5" s="1196"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ht="13">
      <c r="A7" s="399"/>
      <c r="B7" s="499"/>
      <c r="C7" s="1283" t="s">
        <v>434</v>
      </c>
      <c r="D7" s="1283"/>
      <c r="E7" s="1283"/>
      <c r="F7" s="1283"/>
      <c r="G7" s="1283"/>
      <c r="H7" s="1283"/>
      <c r="I7" s="1283" t="s">
        <v>434</v>
      </c>
      <c r="J7" s="1283"/>
      <c r="K7" s="1283"/>
      <c r="L7" s="1283"/>
      <c r="M7" s="1283"/>
      <c r="N7" s="1283"/>
      <c r="O7" s="1283" t="s">
        <v>434</v>
      </c>
      <c r="P7" s="1283"/>
      <c r="Q7" s="1283"/>
      <c r="R7" s="1283"/>
      <c r="S7" s="1283"/>
      <c r="T7" s="1283"/>
      <c r="U7" s="1283" t="s">
        <v>434</v>
      </c>
      <c r="V7" s="1283"/>
      <c r="W7" s="1283"/>
      <c r="X7" s="1283"/>
      <c r="Y7" s="1283"/>
      <c r="Z7" s="1283"/>
      <c r="AA7" s="1283" t="s">
        <v>434</v>
      </c>
      <c r="AB7" s="1283"/>
      <c r="AC7" s="1283"/>
      <c r="AD7" s="1283"/>
      <c r="AE7" s="1283"/>
      <c r="AF7" s="1283"/>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990" t="s">
        <v>827</v>
      </c>
      <c r="C9" s="1156">
        <v>140459.94899999999</v>
      </c>
      <c r="D9" s="838">
        <v>126756.181</v>
      </c>
      <c r="E9" s="838">
        <v>117542.77499999999</v>
      </c>
      <c r="F9" s="838">
        <v>114337.423</v>
      </c>
      <c r="G9" s="838">
        <v>93391.668000000005</v>
      </c>
      <c r="H9" s="838">
        <v>95117.512000000002</v>
      </c>
      <c r="I9" s="838">
        <v>93968.948000000004</v>
      </c>
      <c r="J9" s="838">
        <v>92206.781000000003</v>
      </c>
      <c r="K9" s="838">
        <v>94424.324999999997</v>
      </c>
      <c r="L9" s="838">
        <v>101944.851</v>
      </c>
      <c r="M9" s="838">
        <v>99950.331999999995</v>
      </c>
      <c r="N9" s="838">
        <v>98039.835999999996</v>
      </c>
      <c r="O9" s="838">
        <v>102887.966</v>
      </c>
      <c r="P9" s="838">
        <v>95090.224000000002</v>
      </c>
      <c r="Q9" s="838">
        <v>90097.834000000003</v>
      </c>
      <c r="R9" s="838">
        <v>87639.212</v>
      </c>
      <c r="S9" s="838">
        <v>88716.269</v>
      </c>
      <c r="T9" s="838">
        <v>99991.524999999994</v>
      </c>
      <c r="U9" s="838">
        <v>92657.648000000001</v>
      </c>
      <c r="V9" s="838">
        <v>91113.528999999995</v>
      </c>
      <c r="W9" s="838">
        <v>97703.866999999998</v>
      </c>
      <c r="X9" s="838">
        <v>94975.466</v>
      </c>
      <c r="Y9" s="856">
        <v>94487.766000000003</v>
      </c>
      <c r="Z9" s="856">
        <v>100815.54300000001</v>
      </c>
      <c r="AA9" s="856">
        <v>100641.137</v>
      </c>
    </row>
    <row r="10" spans="1:32">
      <c r="A10" s="131"/>
      <c r="B10" s="992" t="s">
        <v>1394</v>
      </c>
      <c r="C10" s="1156">
        <v>131335.6</v>
      </c>
      <c r="D10" s="838">
        <v>116931.209</v>
      </c>
      <c r="E10" s="838">
        <v>107151.087</v>
      </c>
      <c r="F10" s="838">
        <v>103335.46799999999</v>
      </c>
      <c r="G10" s="838">
        <v>82158.709000000003</v>
      </c>
      <c r="H10" s="838">
        <v>84401.932000000001</v>
      </c>
      <c r="I10" s="838">
        <v>83628.77</v>
      </c>
      <c r="J10" s="838">
        <v>81322.870999999999</v>
      </c>
      <c r="K10" s="838">
        <v>84414.653000000006</v>
      </c>
      <c r="L10" s="838">
        <v>93877.032000000007</v>
      </c>
      <c r="M10" s="838">
        <v>88462.293000000005</v>
      </c>
      <c r="N10" s="838">
        <v>86891.248000000007</v>
      </c>
      <c r="O10" s="838">
        <v>93481.858999999997</v>
      </c>
      <c r="P10" s="838">
        <v>83796.444000000003</v>
      </c>
      <c r="Q10" s="838">
        <v>78926.328999999998</v>
      </c>
      <c r="R10" s="838">
        <v>75992.941999999995</v>
      </c>
      <c r="S10" s="838">
        <v>78052.831999999995</v>
      </c>
      <c r="T10" s="838">
        <v>88186.981</v>
      </c>
      <c r="U10" s="838">
        <v>80816.956000000006</v>
      </c>
      <c r="V10" s="838">
        <v>80712.456999999995</v>
      </c>
      <c r="W10" s="838">
        <v>84166.966</v>
      </c>
      <c r="X10" s="838">
        <v>83430.013000000006</v>
      </c>
      <c r="Y10" s="856">
        <v>81867.864000000001</v>
      </c>
      <c r="Z10" s="856">
        <v>88422.805999999997</v>
      </c>
      <c r="AA10" s="856">
        <v>90990.433000000005</v>
      </c>
    </row>
    <row r="11" spans="1:32">
      <c r="A11" s="131"/>
      <c r="B11" s="993" t="s">
        <v>1395</v>
      </c>
      <c r="C11" s="1156">
        <v>43680</v>
      </c>
      <c r="D11" s="838">
        <v>39033.368999999999</v>
      </c>
      <c r="E11" s="838">
        <v>30638.576000000001</v>
      </c>
      <c r="F11" s="838">
        <v>27856.528999999999</v>
      </c>
      <c r="G11" s="838">
        <v>15853.746999999999</v>
      </c>
      <c r="H11" s="838">
        <v>16345.877</v>
      </c>
      <c r="I11" s="838">
        <v>23429.431</v>
      </c>
      <c r="J11" s="838">
        <v>26415</v>
      </c>
      <c r="K11" s="838">
        <v>30076</v>
      </c>
      <c r="L11" s="838">
        <v>29536</v>
      </c>
      <c r="M11" s="838">
        <v>31351</v>
      </c>
      <c r="N11" s="838">
        <v>31916.277999999998</v>
      </c>
      <c r="O11" s="838">
        <v>33540.523000000001</v>
      </c>
      <c r="P11" s="838">
        <v>32128.02</v>
      </c>
      <c r="Q11" s="838">
        <v>30980.863000000001</v>
      </c>
      <c r="R11" s="838">
        <v>30209.731</v>
      </c>
      <c r="S11" s="838">
        <v>31736.328000000001</v>
      </c>
      <c r="T11" s="838">
        <v>34938.523999999998</v>
      </c>
      <c r="U11" s="838">
        <v>35135.817999999999</v>
      </c>
      <c r="V11" s="838">
        <v>36874.915000000001</v>
      </c>
      <c r="W11" s="838">
        <v>38174.376000000004</v>
      </c>
      <c r="X11" s="838">
        <v>39929.883999999998</v>
      </c>
      <c r="Y11" s="856">
        <v>38472.455999999998</v>
      </c>
      <c r="Z11" s="856">
        <v>42288.072999999997</v>
      </c>
      <c r="AA11" s="856">
        <v>40844.985999999997</v>
      </c>
    </row>
    <row r="12" spans="1:32">
      <c r="A12" s="131"/>
      <c r="B12" s="994" t="s">
        <v>828</v>
      </c>
      <c r="C12" s="1156">
        <v>0</v>
      </c>
      <c r="D12" s="838">
        <v>0</v>
      </c>
      <c r="E12" s="838">
        <v>0</v>
      </c>
      <c r="F12" s="838">
        <v>0</v>
      </c>
      <c r="G12" s="838">
        <v>0</v>
      </c>
      <c r="H12" s="838">
        <v>0</v>
      </c>
      <c r="I12" s="838">
        <v>0</v>
      </c>
      <c r="J12" s="838">
        <v>0</v>
      </c>
      <c r="K12" s="838">
        <v>0</v>
      </c>
      <c r="L12" s="838">
        <v>0</v>
      </c>
      <c r="M12" s="838">
        <v>0</v>
      </c>
      <c r="N12" s="838">
        <v>0</v>
      </c>
      <c r="O12" s="838">
        <v>0</v>
      </c>
      <c r="P12" s="838">
        <v>0</v>
      </c>
      <c r="Q12" s="838">
        <v>0</v>
      </c>
      <c r="R12" s="838">
        <v>0</v>
      </c>
      <c r="S12" s="838">
        <v>0</v>
      </c>
      <c r="T12" s="838">
        <v>0</v>
      </c>
      <c r="U12" s="838">
        <v>0</v>
      </c>
      <c r="V12" s="838">
        <v>0</v>
      </c>
      <c r="W12" s="838">
        <v>0</v>
      </c>
      <c r="X12" s="838">
        <v>0</v>
      </c>
      <c r="Y12" s="856">
        <v>0</v>
      </c>
      <c r="Z12" s="856">
        <v>0</v>
      </c>
      <c r="AA12" s="856">
        <v>0</v>
      </c>
    </row>
    <row r="13" spans="1:32">
      <c r="A13" s="131"/>
      <c r="B13" s="994" t="s">
        <v>829</v>
      </c>
      <c r="C13" s="1156">
        <v>43680</v>
      </c>
      <c r="D13" s="838">
        <v>39033.368999999999</v>
      </c>
      <c r="E13" s="838">
        <v>30638.576000000001</v>
      </c>
      <c r="F13" s="838">
        <v>27856.528999999999</v>
      </c>
      <c r="G13" s="838">
        <v>15853.746999999999</v>
      </c>
      <c r="H13" s="838">
        <v>16345.877</v>
      </c>
      <c r="I13" s="838">
        <v>23429.431</v>
      </c>
      <c r="J13" s="838">
        <v>26415</v>
      </c>
      <c r="K13" s="838">
        <v>30076</v>
      </c>
      <c r="L13" s="838">
        <v>29536</v>
      </c>
      <c r="M13" s="838">
        <v>31351</v>
      </c>
      <c r="N13" s="838">
        <v>31916.277999999998</v>
      </c>
      <c r="O13" s="838">
        <v>33540.523000000001</v>
      </c>
      <c r="P13" s="838">
        <v>32128.02</v>
      </c>
      <c r="Q13" s="838">
        <v>30980.863000000001</v>
      </c>
      <c r="R13" s="838">
        <v>30209.731</v>
      </c>
      <c r="S13" s="838">
        <v>31736.328000000001</v>
      </c>
      <c r="T13" s="838">
        <v>34938.523999999998</v>
      </c>
      <c r="U13" s="838">
        <v>35135.817999999999</v>
      </c>
      <c r="V13" s="838">
        <v>36874.915000000001</v>
      </c>
      <c r="W13" s="838">
        <v>38174.376000000004</v>
      </c>
      <c r="X13" s="838">
        <v>39929.883999999998</v>
      </c>
      <c r="Y13" s="856">
        <v>38472.455999999998</v>
      </c>
      <c r="Z13" s="856">
        <v>42288.072999999997</v>
      </c>
      <c r="AA13" s="856">
        <v>40844.985999999997</v>
      </c>
    </row>
    <row r="14" spans="1:32">
      <c r="A14" s="131"/>
      <c r="B14" s="994" t="s">
        <v>830</v>
      </c>
      <c r="C14" s="1156">
        <v>0</v>
      </c>
      <c r="D14" s="838">
        <v>0</v>
      </c>
      <c r="E14" s="838">
        <v>0</v>
      </c>
      <c r="F14" s="838">
        <v>0</v>
      </c>
      <c r="G14" s="838">
        <v>0</v>
      </c>
      <c r="H14" s="838">
        <v>0</v>
      </c>
      <c r="I14" s="838">
        <v>0</v>
      </c>
      <c r="J14" s="838">
        <v>0</v>
      </c>
      <c r="K14" s="838">
        <v>0</v>
      </c>
      <c r="L14" s="838">
        <v>0</v>
      </c>
      <c r="M14" s="838">
        <v>0</v>
      </c>
      <c r="N14" s="838">
        <v>0</v>
      </c>
      <c r="O14" s="838">
        <v>0</v>
      </c>
      <c r="P14" s="838">
        <v>0</v>
      </c>
      <c r="Q14" s="838">
        <v>0</v>
      </c>
      <c r="R14" s="838">
        <v>0</v>
      </c>
      <c r="S14" s="838">
        <v>0</v>
      </c>
      <c r="T14" s="838">
        <v>0</v>
      </c>
      <c r="U14" s="838">
        <v>0</v>
      </c>
      <c r="V14" s="838">
        <v>0</v>
      </c>
      <c r="W14" s="838">
        <v>0</v>
      </c>
      <c r="X14" s="838">
        <v>0</v>
      </c>
      <c r="Y14" s="856">
        <v>0</v>
      </c>
      <c r="Z14" s="856">
        <v>0</v>
      </c>
      <c r="AA14" s="856">
        <v>0</v>
      </c>
    </row>
    <row r="15" spans="1:32">
      <c r="A15" s="131"/>
      <c r="B15" s="994" t="s">
        <v>831</v>
      </c>
      <c r="C15" s="1156">
        <v>0</v>
      </c>
      <c r="D15" s="838">
        <v>0</v>
      </c>
      <c r="E15" s="838">
        <v>0</v>
      </c>
      <c r="F15" s="838">
        <v>0</v>
      </c>
      <c r="G15" s="838">
        <v>0</v>
      </c>
      <c r="H15" s="838">
        <v>0</v>
      </c>
      <c r="I15" s="838">
        <v>0</v>
      </c>
      <c r="J15" s="838">
        <v>0</v>
      </c>
      <c r="K15" s="838">
        <v>0</v>
      </c>
      <c r="L15" s="838">
        <v>0</v>
      </c>
      <c r="M15" s="838">
        <v>0</v>
      </c>
      <c r="N15" s="838">
        <v>0</v>
      </c>
      <c r="O15" s="838">
        <v>0</v>
      </c>
      <c r="P15" s="838">
        <v>0</v>
      </c>
      <c r="Q15" s="838">
        <v>0</v>
      </c>
      <c r="R15" s="838">
        <v>0</v>
      </c>
      <c r="S15" s="838">
        <v>0</v>
      </c>
      <c r="T15" s="838">
        <v>0</v>
      </c>
      <c r="U15" s="838">
        <v>0</v>
      </c>
      <c r="V15" s="838">
        <v>0</v>
      </c>
      <c r="W15" s="838">
        <v>0</v>
      </c>
      <c r="X15" s="838">
        <v>0</v>
      </c>
      <c r="Y15" s="856">
        <v>0</v>
      </c>
      <c r="Z15" s="856">
        <v>0</v>
      </c>
      <c r="AA15" s="856">
        <v>0</v>
      </c>
    </row>
    <row r="16" spans="1:32">
      <c r="A16" s="131"/>
      <c r="B16" s="995" t="s">
        <v>832</v>
      </c>
      <c r="C16" s="1156">
        <v>0</v>
      </c>
      <c r="D16" s="838">
        <v>0</v>
      </c>
      <c r="E16" s="838">
        <v>0</v>
      </c>
      <c r="F16" s="838">
        <v>0</v>
      </c>
      <c r="G16" s="838">
        <v>0</v>
      </c>
      <c r="H16" s="838">
        <v>0</v>
      </c>
      <c r="I16" s="838">
        <v>0</v>
      </c>
      <c r="J16" s="838">
        <v>0</v>
      </c>
      <c r="K16" s="838">
        <v>0</v>
      </c>
      <c r="L16" s="838">
        <v>0</v>
      </c>
      <c r="M16" s="838">
        <v>0</v>
      </c>
      <c r="N16" s="838">
        <v>0</v>
      </c>
      <c r="O16" s="838">
        <v>0</v>
      </c>
      <c r="P16" s="838">
        <v>0</v>
      </c>
      <c r="Q16" s="838">
        <v>0</v>
      </c>
      <c r="R16" s="838">
        <v>0</v>
      </c>
      <c r="S16" s="838">
        <v>0</v>
      </c>
      <c r="T16" s="838">
        <v>0</v>
      </c>
      <c r="U16" s="838">
        <v>0</v>
      </c>
      <c r="V16" s="838">
        <v>0</v>
      </c>
      <c r="W16" s="838">
        <v>0</v>
      </c>
      <c r="X16" s="838">
        <v>0</v>
      </c>
      <c r="Y16" s="856">
        <v>0</v>
      </c>
      <c r="Z16" s="856">
        <v>0</v>
      </c>
      <c r="AA16" s="856">
        <v>0</v>
      </c>
    </row>
    <row r="17" spans="1:27">
      <c r="A17" s="131"/>
      <c r="B17" s="995" t="s">
        <v>833</v>
      </c>
      <c r="C17" s="1156">
        <v>0</v>
      </c>
      <c r="D17" s="838">
        <v>0</v>
      </c>
      <c r="E17" s="838">
        <v>0</v>
      </c>
      <c r="F17" s="838">
        <v>0</v>
      </c>
      <c r="G17" s="838">
        <v>0</v>
      </c>
      <c r="H17" s="838">
        <v>0</v>
      </c>
      <c r="I17" s="838">
        <v>0</v>
      </c>
      <c r="J17" s="838">
        <v>0</v>
      </c>
      <c r="K17" s="838">
        <v>0</v>
      </c>
      <c r="L17" s="838">
        <v>0</v>
      </c>
      <c r="M17" s="838">
        <v>0</v>
      </c>
      <c r="N17" s="838">
        <v>0</v>
      </c>
      <c r="O17" s="838">
        <v>0</v>
      </c>
      <c r="P17" s="838">
        <v>0</v>
      </c>
      <c r="Q17" s="838">
        <v>0</v>
      </c>
      <c r="R17" s="838">
        <v>0</v>
      </c>
      <c r="S17" s="838">
        <v>0</v>
      </c>
      <c r="T17" s="838">
        <v>0</v>
      </c>
      <c r="U17" s="838">
        <v>0</v>
      </c>
      <c r="V17" s="838">
        <v>0</v>
      </c>
      <c r="W17" s="838">
        <v>0</v>
      </c>
      <c r="X17" s="838">
        <v>0</v>
      </c>
      <c r="Y17" s="856">
        <v>0</v>
      </c>
      <c r="Z17" s="856">
        <v>0</v>
      </c>
      <c r="AA17" s="856">
        <v>0</v>
      </c>
    </row>
    <row r="18" spans="1:27">
      <c r="A18" s="131"/>
      <c r="B18" s="995" t="s">
        <v>834</v>
      </c>
      <c r="C18" s="1156">
        <v>0</v>
      </c>
      <c r="D18" s="838">
        <v>0</v>
      </c>
      <c r="E18" s="838">
        <v>0</v>
      </c>
      <c r="F18" s="838">
        <v>0</v>
      </c>
      <c r="G18" s="838">
        <v>0</v>
      </c>
      <c r="H18" s="838">
        <v>0</v>
      </c>
      <c r="I18" s="838">
        <v>0</v>
      </c>
      <c r="J18" s="838">
        <v>0</v>
      </c>
      <c r="K18" s="838">
        <v>0</v>
      </c>
      <c r="L18" s="838">
        <v>0</v>
      </c>
      <c r="M18" s="838">
        <v>0</v>
      </c>
      <c r="N18" s="838">
        <v>0</v>
      </c>
      <c r="O18" s="838">
        <v>0</v>
      </c>
      <c r="P18" s="838">
        <v>0</v>
      </c>
      <c r="Q18" s="838">
        <v>0</v>
      </c>
      <c r="R18" s="838">
        <v>0</v>
      </c>
      <c r="S18" s="838">
        <v>0</v>
      </c>
      <c r="T18" s="838">
        <v>0</v>
      </c>
      <c r="U18" s="838">
        <v>0</v>
      </c>
      <c r="V18" s="838">
        <v>0</v>
      </c>
      <c r="W18" s="838">
        <v>0</v>
      </c>
      <c r="X18" s="838">
        <v>0</v>
      </c>
      <c r="Y18" s="856">
        <v>0</v>
      </c>
      <c r="Z18" s="856">
        <v>0</v>
      </c>
      <c r="AA18" s="856">
        <v>0</v>
      </c>
    </row>
    <row r="19" spans="1:27">
      <c r="A19" s="131"/>
      <c r="B19" s="994" t="s">
        <v>1396</v>
      </c>
      <c r="C19" s="1156">
        <v>0</v>
      </c>
      <c r="D19" s="838">
        <v>0</v>
      </c>
      <c r="E19" s="838">
        <v>0</v>
      </c>
      <c r="F19" s="838">
        <v>0</v>
      </c>
      <c r="G19" s="838">
        <v>0</v>
      </c>
      <c r="H19" s="838">
        <v>0</v>
      </c>
      <c r="I19" s="838">
        <v>0</v>
      </c>
      <c r="J19" s="838">
        <v>0</v>
      </c>
      <c r="K19" s="838">
        <v>0</v>
      </c>
      <c r="L19" s="838">
        <v>0</v>
      </c>
      <c r="M19" s="838">
        <v>0</v>
      </c>
      <c r="N19" s="838">
        <v>0</v>
      </c>
      <c r="O19" s="838">
        <v>0</v>
      </c>
      <c r="P19" s="838">
        <v>0</v>
      </c>
      <c r="Q19" s="838">
        <v>0</v>
      </c>
      <c r="R19" s="838">
        <v>0</v>
      </c>
      <c r="S19" s="838">
        <v>0</v>
      </c>
      <c r="T19" s="838">
        <v>0</v>
      </c>
      <c r="U19" s="838">
        <v>0</v>
      </c>
      <c r="V19" s="838">
        <v>0</v>
      </c>
      <c r="W19" s="838">
        <v>0</v>
      </c>
      <c r="X19" s="838">
        <v>0</v>
      </c>
      <c r="Y19" s="856">
        <v>0</v>
      </c>
      <c r="Z19" s="856">
        <v>0</v>
      </c>
      <c r="AA19" s="856">
        <v>0</v>
      </c>
    </row>
    <row r="20" spans="1:27">
      <c r="A20" s="131"/>
      <c r="B20" s="993" t="s">
        <v>864</v>
      </c>
      <c r="C20" s="1156">
        <v>87655.6</v>
      </c>
      <c r="D20" s="838">
        <v>77897.84</v>
      </c>
      <c r="E20" s="838">
        <v>76512.510999999999</v>
      </c>
      <c r="F20" s="838">
        <v>75478.938999999998</v>
      </c>
      <c r="G20" s="838">
        <v>66304.962</v>
      </c>
      <c r="H20" s="838">
        <v>68056.054999999993</v>
      </c>
      <c r="I20" s="838">
        <v>60199.339</v>
      </c>
      <c r="J20" s="838">
        <v>54907.870999999999</v>
      </c>
      <c r="K20" s="838">
        <v>54338.652999999998</v>
      </c>
      <c r="L20" s="838">
        <v>64341.031999999999</v>
      </c>
      <c r="M20" s="838">
        <v>57111.292999999998</v>
      </c>
      <c r="N20" s="838">
        <v>54974.97</v>
      </c>
      <c r="O20" s="838">
        <v>59941.336000000003</v>
      </c>
      <c r="P20" s="838">
        <v>51668.423999999999</v>
      </c>
      <c r="Q20" s="838">
        <v>47945.466</v>
      </c>
      <c r="R20" s="838">
        <v>45783.211000000003</v>
      </c>
      <c r="S20" s="838">
        <v>46316.504000000001</v>
      </c>
      <c r="T20" s="838">
        <v>53248.457000000002</v>
      </c>
      <c r="U20" s="838">
        <v>45681.137999999999</v>
      </c>
      <c r="V20" s="838">
        <v>43837.542000000001</v>
      </c>
      <c r="W20" s="838">
        <v>45992.59</v>
      </c>
      <c r="X20" s="838">
        <v>43500.129000000001</v>
      </c>
      <c r="Y20" s="856">
        <v>43395.408000000003</v>
      </c>
      <c r="Z20" s="856">
        <v>46134.733</v>
      </c>
      <c r="AA20" s="856">
        <v>50145.447</v>
      </c>
    </row>
    <row r="21" spans="1:27">
      <c r="A21" s="131"/>
      <c r="B21" s="994" t="s">
        <v>835</v>
      </c>
      <c r="C21" s="1156">
        <v>0</v>
      </c>
      <c r="D21" s="838">
        <v>0</v>
      </c>
      <c r="E21" s="838">
        <v>0</v>
      </c>
      <c r="F21" s="838">
        <v>0</v>
      </c>
      <c r="G21" s="838">
        <v>0</v>
      </c>
      <c r="H21" s="838">
        <v>0</v>
      </c>
      <c r="I21" s="838">
        <v>0</v>
      </c>
      <c r="J21" s="838">
        <v>0</v>
      </c>
      <c r="K21" s="838">
        <v>0</v>
      </c>
      <c r="L21" s="838">
        <v>0</v>
      </c>
      <c r="M21" s="838">
        <v>0</v>
      </c>
      <c r="N21" s="838">
        <v>0</v>
      </c>
      <c r="O21" s="838">
        <v>0</v>
      </c>
      <c r="P21" s="838">
        <v>0</v>
      </c>
      <c r="Q21" s="838">
        <v>0</v>
      </c>
      <c r="R21" s="838">
        <v>0</v>
      </c>
      <c r="S21" s="838">
        <v>0</v>
      </c>
      <c r="T21" s="838">
        <v>0</v>
      </c>
      <c r="U21" s="838">
        <v>0</v>
      </c>
      <c r="V21" s="838">
        <v>0</v>
      </c>
      <c r="W21" s="838">
        <v>0</v>
      </c>
      <c r="X21" s="838">
        <v>0</v>
      </c>
      <c r="Y21" s="856">
        <v>0</v>
      </c>
      <c r="Z21" s="856">
        <v>0</v>
      </c>
      <c r="AA21" s="856">
        <v>0</v>
      </c>
    </row>
    <row r="22" spans="1:27">
      <c r="A22" s="131"/>
      <c r="B22" s="994" t="s">
        <v>1397</v>
      </c>
      <c r="C22" s="1156">
        <v>87655.6</v>
      </c>
      <c r="D22" s="838">
        <v>77897.84</v>
      </c>
      <c r="E22" s="838">
        <v>76512.510999999999</v>
      </c>
      <c r="F22" s="838">
        <v>75478.938999999998</v>
      </c>
      <c r="G22" s="838">
        <v>66304.962</v>
      </c>
      <c r="H22" s="838">
        <v>68056.054999999993</v>
      </c>
      <c r="I22" s="838">
        <v>60199.339</v>
      </c>
      <c r="J22" s="838">
        <v>54907.870999999999</v>
      </c>
      <c r="K22" s="838">
        <v>54338.652999999998</v>
      </c>
      <c r="L22" s="838">
        <v>64341.031999999999</v>
      </c>
      <c r="M22" s="838">
        <v>57111.292999999998</v>
      </c>
      <c r="N22" s="838">
        <v>54974.97</v>
      </c>
      <c r="O22" s="838">
        <v>59941.336000000003</v>
      </c>
      <c r="P22" s="838">
        <v>51668.423999999999</v>
      </c>
      <c r="Q22" s="838">
        <v>47945.466</v>
      </c>
      <c r="R22" s="838">
        <v>45783.211000000003</v>
      </c>
      <c r="S22" s="838">
        <v>46316.504000000001</v>
      </c>
      <c r="T22" s="838">
        <v>53248.457000000002</v>
      </c>
      <c r="U22" s="838">
        <v>45681.137999999999</v>
      </c>
      <c r="V22" s="838">
        <v>43837.542000000001</v>
      </c>
      <c r="W22" s="838">
        <v>45992.59</v>
      </c>
      <c r="X22" s="838">
        <v>43500.129000000001</v>
      </c>
      <c r="Y22" s="856">
        <v>43395.408000000003</v>
      </c>
      <c r="Z22" s="856">
        <v>46134.733</v>
      </c>
      <c r="AA22" s="856">
        <v>50145.447</v>
      </c>
    </row>
    <row r="23" spans="1:27">
      <c r="A23" s="131"/>
      <c r="B23" s="995" t="s">
        <v>836</v>
      </c>
      <c r="C23" s="1157">
        <v>85668.01</v>
      </c>
      <c r="D23" s="838">
        <v>76519.697</v>
      </c>
      <c r="E23" s="838">
        <v>75072.067999999999</v>
      </c>
      <c r="F23" s="838">
        <v>73964.088000000003</v>
      </c>
      <c r="G23" s="838">
        <v>64749.097000000002</v>
      </c>
      <c r="H23" s="856">
        <v>66514.907000000007</v>
      </c>
      <c r="I23" s="856">
        <v>58626.904000000002</v>
      </c>
      <c r="J23" s="856">
        <v>53018.790999999997</v>
      </c>
      <c r="K23" s="838">
        <v>52880.4</v>
      </c>
      <c r="L23" s="838">
        <v>62614.858</v>
      </c>
      <c r="M23" s="838">
        <v>55340.646999999997</v>
      </c>
      <c r="N23" s="838">
        <v>53070.671999999999</v>
      </c>
      <c r="O23" s="838">
        <v>58323.678999999996</v>
      </c>
      <c r="P23" s="838">
        <v>49696.152999999998</v>
      </c>
      <c r="Q23" s="838">
        <v>46333.79</v>
      </c>
      <c r="R23" s="838">
        <v>44284.930999999997</v>
      </c>
      <c r="S23" s="838">
        <v>44642.932000000001</v>
      </c>
      <c r="T23" s="838">
        <v>51367.161999999997</v>
      </c>
      <c r="U23" s="838">
        <v>43895.459000000003</v>
      </c>
      <c r="V23" s="838">
        <v>42222.050999999999</v>
      </c>
      <c r="W23" s="838">
        <v>44258.093999999997</v>
      </c>
      <c r="X23" s="838">
        <v>42024.472000000002</v>
      </c>
      <c r="Y23" s="856">
        <v>41779.122000000003</v>
      </c>
      <c r="Z23" s="856">
        <v>44531.279000000002</v>
      </c>
      <c r="AA23" s="856">
        <v>48621.409</v>
      </c>
    </row>
    <row r="24" spans="1:27">
      <c r="A24" s="131"/>
      <c r="B24" s="996" t="s">
        <v>837</v>
      </c>
      <c r="C24" s="1157" t="s">
        <v>356</v>
      </c>
      <c r="D24" s="838" t="s">
        <v>356</v>
      </c>
      <c r="E24" s="838" t="s">
        <v>356</v>
      </c>
      <c r="F24" s="838" t="s">
        <v>356</v>
      </c>
      <c r="G24" s="838" t="s">
        <v>356</v>
      </c>
      <c r="H24" s="856" t="s">
        <v>356</v>
      </c>
      <c r="I24" s="856" t="s">
        <v>356</v>
      </c>
      <c r="J24" s="856"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56" t="s">
        <v>356</v>
      </c>
      <c r="Z24" s="856" t="s">
        <v>356</v>
      </c>
      <c r="AA24" s="856" t="s">
        <v>356</v>
      </c>
    </row>
    <row r="25" spans="1:27" ht="25.5" customHeight="1">
      <c r="A25" s="546"/>
      <c r="B25" s="997" t="s">
        <v>838</v>
      </c>
      <c r="C25" s="1157">
        <v>84624.563999999998</v>
      </c>
      <c r="D25" s="838">
        <v>58150.534</v>
      </c>
      <c r="E25" s="838">
        <v>57485.811000000002</v>
      </c>
      <c r="F25" s="838">
        <v>56306.955000000002</v>
      </c>
      <c r="G25" s="838">
        <v>50751.038999999997</v>
      </c>
      <c r="H25" s="856">
        <v>52209.339</v>
      </c>
      <c r="I25" s="856">
        <v>45958.33</v>
      </c>
      <c r="J25" s="856">
        <v>40744.968000000001</v>
      </c>
      <c r="K25" s="838">
        <v>40217.417999999998</v>
      </c>
      <c r="L25" s="838">
        <v>48562.733999999997</v>
      </c>
      <c r="M25" s="838">
        <v>42566.836000000003</v>
      </c>
      <c r="N25" s="838">
        <v>41143.046000000002</v>
      </c>
      <c r="O25" s="838">
        <v>44237.368000000002</v>
      </c>
      <c r="P25" s="838">
        <v>38258.661</v>
      </c>
      <c r="Q25" s="838">
        <v>36195.694000000003</v>
      </c>
      <c r="R25" s="838">
        <v>35035.453999999998</v>
      </c>
      <c r="S25" s="838">
        <v>35691.425000000003</v>
      </c>
      <c r="T25" s="838">
        <v>40665.286</v>
      </c>
      <c r="U25" s="838">
        <v>34742.108</v>
      </c>
      <c r="V25" s="838">
        <v>33130.838000000003</v>
      </c>
      <c r="W25" s="838">
        <v>33485.696000000004</v>
      </c>
      <c r="X25" s="838">
        <v>31767.657999999999</v>
      </c>
      <c r="Y25" s="856">
        <v>30664.859</v>
      </c>
      <c r="Z25" s="856">
        <v>33252.383000000002</v>
      </c>
      <c r="AA25" s="856">
        <v>37541.805</v>
      </c>
    </row>
    <row r="26" spans="1:27">
      <c r="A26" s="131"/>
      <c r="B26" s="996" t="s">
        <v>839</v>
      </c>
      <c r="C26" s="1157">
        <v>3.78</v>
      </c>
      <c r="D26" s="838">
        <v>14.635999999999999</v>
      </c>
      <c r="E26" s="838">
        <v>18.239000000000001</v>
      </c>
      <c r="F26" s="838">
        <v>17.332999999999998</v>
      </c>
      <c r="G26" s="838">
        <v>15.263999999999999</v>
      </c>
      <c r="H26" s="856">
        <v>8.8460000000000001</v>
      </c>
      <c r="I26" s="856">
        <v>6.2670000000000003</v>
      </c>
      <c r="J26" s="856">
        <v>439.02699999999999</v>
      </c>
      <c r="K26" s="838">
        <v>3.5230000000000001</v>
      </c>
      <c r="L26" s="838">
        <v>4.1079999999999997</v>
      </c>
      <c r="M26" s="838">
        <v>6.7539999999999996</v>
      </c>
      <c r="N26" s="838">
        <v>12.65</v>
      </c>
      <c r="O26" s="838">
        <v>11.568</v>
      </c>
      <c r="P26" s="838">
        <v>21.545000000000002</v>
      </c>
      <c r="Q26" s="838">
        <v>20.654</v>
      </c>
      <c r="R26" s="838">
        <v>19.085000000000001</v>
      </c>
      <c r="S26" s="838">
        <v>19.042999999999999</v>
      </c>
      <c r="T26" s="838">
        <v>19.132000000000001</v>
      </c>
      <c r="U26" s="838">
        <v>12.239000000000001</v>
      </c>
      <c r="V26" s="838">
        <v>10.231</v>
      </c>
      <c r="W26" s="838">
        <v>10.023999999999999</v>
      </c>
      <c r="X26" s="838">
        <v>6.4089999999999998</v>
      </c>
      <c r="Y26" s="856">
        <v>8.4169999999999998</v>
      </c>
      <c r="Z26" s="856">
        <v>52.87</v>
      </c>
      <c r="AA26" s="856">
        <v>5.218</v>
      </c>
    </row>
    <row r="27" spans="1:27" ht="25.5" customHeight="1">
      <c r="A27" s="131"/>
      <c r="B27" s="997" t="s">
        <v>840</v>
      </c>
      <c r="C27" s="1156" t="s">
        <v>356</v>
      </c>
      <c r="D27" s="838" t="s">
        <v>356</v>
      </c>
      <c r="E27" s="838" t="s">
        <v>356</v>
      </c>
      <c r="F27" s="838" t="s">
        <v>356</v>
      </c>
      <c r="G27" s="838" t="s">
        <v>356</v>
      </c>
      <c r="H27" s="838" t="s">
        <v>356</v>
      </c>
      <c r="I27" s="838" t="s">
        <v>356</v>
      </c>
      <c r="J27" s="838" t="s">
        <v>356</v>
      </c>
      <c r="K27" s="838" t="s">
        <v>356</v>
      </c>
      <c r="L27" s="838" t="s">
        <v>356</v>
      </c>
      <c r="M27" s="838" t="s">
        <v>356</v>
      </c>
      <c r="N27" s="838" t="s">
        <v>356</v>
      </c>
      <c r="O27" s="838" t="s">
        <v>356</v>
      </c>
      <c r="P27" s="838" t="s">
        <v>356</v>
      </c>
      <c r="Q27" s="838" t="s">
        <v>356</v>
      </c>
      <c r="R27" s="838" t="s">
        <v>356</v>
      </c>
      <c r="S27" s="838" t="s">
        <v>356</v>
      </c>
      <c r="T27" s="838" t="s">
        <v>356</v>
      </c>
      <c r="U27" s="838" t="s">
        <v>356</v>
      </c>
      <c r="V27" s="838" t="s">
        <v>356</v>
      </c>
      <c r="W27" s="838" t="s">
        <v>356</v>
      </c>
      <c r="X27" s="838" t="s">
        <v>356</v>
      </c>
      <c r="Y27" s="856" t="s">
        <v>356</v>
      </c>
      <c r="Z27" s="856" t="s">
        <v>356</v>
      </c>
      <c r="AA27" s="856" t="s">
        <v>356</v>
      </c>
    </row>
    <row r="28" spans="1:27">
      <c r="A28" s="131"/>
      <c r="B28" s="996" t="s">
        <v>841</v>
      </c>
      <c r="C28" s="1156">
        <v>971.28300000000002</v>
      </c>
      <c r="D28" s="838">
        <v>1199.7249999999999</v>
      </c>
      <c r="E28" s="838">
        <v>809.30399999999997</v>
      </c>
      <c r="F28" s="838">
        <v>773.06799999999998</v>
      </c>
      <c r="G28" s="838">
        <v>806.82500000000005</v>
      </c>
      <c r="H28" s="838">
        <v>1167.1569999999999</v>
      </c>
      <c r="I28" s="838">
        <v>1153.8209999999999</v>
      </c>
      <c r="J28" s="838">
        <v>965.14</v>
      </c>
      <c r="K28" s="838">
        <v>760.04200000000003</v>
      </c>
      <c r="L28" s="838">
        <v>1037.4929999999999</v>
      </c>
      <c r="M28" s="838">
        <v>1348.7439999999999</v>
      </c>
      <c r="N28" s="838">
        <v>1615.271</v>
      </c>
      <c r="O28" s="838">
        <v>1579.59</v>
      </c>
      <c r="P28" s="838">
        <v>1452.097</v>
      </c>
      <c r="Q28" s="838">
        <v>1123.8810000000001</v>
      </c>
      <c r="R28" s="838">
        <v>584.33900000000006</v>
      </c>
      <c r="S28" s="838">
        <v>593.09500000000003</v>
      </c>
      <c r="T28" s="838">
        <v>1120.6869999999999</v>
      </c>
      <c r="U28" s="838">
        <v>794.21299999999997</v>
      </c>
      <c r="V28" s="838">
        <v>778.05700000000002</v>
      </c>
      <c r="W28" s="838">
        <v>886.82500000000005</v>
      </c>
      <c r="X28" s="838">
        <v>741.39800000000002</v>
      </c>
      <c r="Y28" s="856">
        <v>602.87699999999995</v>
      </c>
      <c r="Z28" s="856">
        <v>688.73500000000001</v>
      </c>
      <c r="AA28" s="856">
        <v>784.44799999999998</v>
      </c>
    </row>
    <row r="29" spans="1:27">
      <c r="A29" s="131"/>
      <c r="B29" s="995" t="s">
        <v>842</v>
      </c>
      <c r="C29" s="1156">
        <v>1987.59</v>
      </c>
      <c r="D29" s="838">
        <v>1378.143</v>
      </c>
      <c r="E29" s="838">
        <v>1440.443</v>
      </c>
      <c r="F29" s="838">
        <v>1514.8510000000001</v>
      </c>
      <c r="G29" s="838">
        <v>1555.865</v>
      </c>
      <c r="H29" s="838">
        <v>1541.1479999999999</v>
      </c>
      <c r="I29" s="838">
        <v>1572.4349999999999</v>
      </c>
      <c r="J29" s="838">
        <v>1889.08</v>
      </c>
      <c r="K29" s="838">
        <v>1458.2529999999999</v>
      </c>
      <c r="L29" s="838">
        <v>1726.174</v>
      </c>
      <c r="M29" s="838">
        <v>1770.646</v>
      </c>
      <c r="N29" s="838">
        <v>1904.298</v>
      </c>
      <c r="O29" s="838">
        <v>1617.6569999999999</v>
      </c>
      <c r="P29" s="838">
        <v>1972.271</v>
      </c>
      <c r="Q29" s="838">
        <v>1611.6759999999999</v>
      </c>
      <c r="R29" s="838">
        <v>1498.28</v>
      </c>
      <c r="S29" s="838">
        <v>1673.5719999999999</v>
      </c>
      <c r="T29" s="838">
        <v>1881.2950000000001</v>
      </c>
      <c r="U29" s="838">
        <v>1785.6790000000001</v>
      </c>
      <c r="V29" s="838">
        <v>1615.491</v>
      </c>
      <c r="W29" s="838">
        <v>1734.4960000000001</v>
      </c>
      <c r="X29" s="838">
        <v>1475.6569999999999</v>
      </c>
      <c r="Y29" s="856">
        <v>1616.2860000000001</v>
      </c>
      <c r="Z29" s="856">
        <v>1603.454</v>
      </c>
      <c r="AA29" s="856">
        <v>1524.038</v>
      </c>
    </row>
    <row r="30" spans="1:27">
      <c r="A30" s="131"/>
      <c r="B30" s="996" t="s">
        <v>1398</v>
      </c>
      <c r="C30" s="1156" t="s">
        <v>356</v>
      </c>
      <c r="D30" s="838" t="s">
        <v>356</v>
      </c>
      <c r="E30" s="838" t="s">
        <v>356</v>
      </c>
      <c r="F30" s="838" t="s">
        <v>356</v>
      </c>
      <c r="G30" s="838" t="s">
        <v>356</v>
      </c>
      <c r="H30" s="838" t="s">
        <v>356</v>
      </c>
      <c r="I30" s="838" t="s">
        <v>356</v>
      </c>
      <c r="J30" s="838" t="s">
        <v>356</v>
      </c>
      <c r="K30" s="838" t="s">
        <v>356</v>
      </c>
      <c r="L30" s="838" t="s">
        <v>356</v>
      </c>
      <c r="M30" s="838" t="s">
        <v>356</v>
      </c>
      <c r="N30" s="838" t="s">
        <v>356</v>
      </c>
      <c r="O30" s="838" t="s">
        <v>356</v>
      </c>
      <c r="P30" s="838" t="s">
        <v>356</v>
      </c>
      <c r="Q30" s="838" t="s">
        <v>356</v>
      </c>
      <c r="R30" s="838">
        <v>0</v>
      </c>
      <c r="S30" s="838">
        <v>0</v>
      </c>
      <c r="T30" s="838">
        <v>0</v>
      </c>
      <c r="U30" s="838">
        <v>0</v>
      </c>
      <c r="V30" s="838">
        <v>0</v>
      </c>
      <c r="W30" s="838">
        <v>0</v>
      </c>
      <c r="X30" s="838">
        <v>0</v>
      </c>
      <c r="Y30" s="856">
        <v>0</v>
      </c>
      <c r="Z30" s="856">
        <v>0</v>
      </c>
      <c r="AA30" s="856">
        <v>0</v>
      </c>
    </row>
    <row r="31" spans="1:27">
      <c r="A31" s="131"/>
      <c r="B31" s="996" t="s">
        <v>1399</v>
      </c>
      <c r="C31" s="1156">
        <v>0</v>
      </c>
      <c r="D31" s="838">
        <v>0</v>
      </c>
      <c r="E31" s="838">
        <v>0</v>
      </c>
      <c r="F31" s="838">
        <v>0</v>
      </c>
      <c r="G31" s="838">
        <v>0</v>
      </c>
      <c r="H31" s="838">
        <v>0</v>
      </c>
      <c r="I31" s="838">
        <v>0</v>
      </c>
      <c r="J31" s="838">
        <v>0</v>
      </c>
      <c r="K31" s="838">
        <v>0</v>
      </c>
      <c r="L31" s="838">
        <v>0</v>
      </c>
      <c r="M31" s="838">
        <v>0</v>
      </c>
      <c r="N31" s="838">
        <v>0</v>
      </c>
      <c r="O31" s="838">
        <v>0</v>
      </c>
      <c r="P31" s="838">
        <v>0</v>
      </c>
      <c r="Q31" s="838">
        <v>0</v>
      </c>
      <c r="R31" s="838">
        <v>0</v>
      </c>
      <c r="S31" s="838">
        <v>0</v>
      </c>
      <c r="T31" s="838">
        <v>0</v>
      </c>
      <c r="U31" s="838">
        <v>0</v>
      </c>
      <c r="V31" s="838">
        <v>0</v>
      </c>
      <c r="W31" s="838">
        <v>39.74</v>
      </c>
      <c r="X31" s="838">
        <v>20.219000000000001</v>
      </c>
      <c r="Y31" s="856">
        <v>28.026</v>
      </c>
      <c r="Z31" s="856" t="s">
        <v>356</v>
      </c>
      <c r="AA31" s="856" t="s">
        <v>356</v>
      </c>
    </row>
    <row r="32" spans="1:27">
      <c r="A32" s="131"/>
      <c r="B32" s="996" t="s">
        <v>843</v>
      </c>
      <c r="C32" s="1156">
        <v>0</v>
      </c>
      <c r="D32" s="838">
        <v>0</v>
      </c>
      <c r="E32" s="838">
        <v>0</v>
      </c>
      <c r="F32" s="838">
        <v>0</v>
      </c>
      <c r="G32" s="838">
        <v>0</v>
      </c>
      <c r="H32" s="838">
        <v>0</v>
      </c>
      <c r="I32" s="838">
        <v>0</v>
      </c>
      <c r="J32" s="838">
        <v>0</v>
      </c>
      <c r="K32" s="838">
        <v>0</v>
      </c>
      <c r="L32" s="838">
        <v>0</v>
      </c>
      <c r="M32" s="838">
        <v>0</v>
      </c>
      <c r="N32" s="838">
        <v>0</v>
      </c>
      <c r="O32" s="838">
        <v>0</v>
      </c>
      <c r="P32" s="838">
        <v>0</v>
      </c>
      <c r="Q32" s="838">
        <v>0</v>
      </c>
      <c r="R32" s="838">
        <v>0</v>
      </c>
      <c r="S32" s="838">
        <v>0</v>
      </c>
      <c r="T32" s="838">
        <v>0</v>
      </c>
      <c r="U32" s="838">
        <v>0</v>
      </c>
      <c r="V32" s="838">
        <v>0</v>
      </c>
      <c r="W32" s="838">
        <v>0</v>
      </c>
      <c r="X32" s="838">
        <v>0</v>
      </c>
      <c r="Y32" s="856">
        <v>0</v>
      </c>
      <c r="Z32" s="856">
        <v>0</v>
      </c>
      <c r="AA32" s="856">
        <v>0</v>
      </c>
    </row>
    <row r="33" spans="1:27">
      <c r="A33" s="131"/>
      <c r="B33" s="996" t="s">
        <v>844</v>
      </c>
      <c r="C33" s="1156" t="s">
        <v>356</v>
      </c>
      <c r="D33" s="838" t="s">
        <v>356</v>
      </c>
      <c r="E33" s="838" t="s">
        <v>356</v>
      </c>
      <c r="F33" s="838" t="s">
        <v>356</v>
      </c>
      <c r="G33" s="838" t="s">
        <v>356</v>
      </c>
      <c r="H33" s="838" t="s">
        <v>356</v>
      </c>
      <c r="I33" s="838" t="s">
        <v>356</v>
      </c>
      <c r="J33" s="838" t="s">
        <v>356</v>
      </c>
      <c r="K33" s="838" t="s">
        <v>356</v>
      </c>
      <c r="L33" s="838" t="s">
        <v>356</v>
      </c>
      <c r="M33" s="838" t="s">
        <v>356</v>
      </c>
      <c r="N33" s="838" t="s">
        <v>356</v>
      </c>
      <c r="O33" s="838" t="s">
        <v>356</v>
      </c>
      <c r="P33" s="838" t="s">
        <v>356</v>
      </c>
      <c r="Q33" s="838" t="s">
        <v>356</v>
      </c>
      <c r="R33" s="838">
        <v>1498.28</v>
      </c>
      <c r="S33" s="838">
        <v>1673.5719999999999</v>
      </c>
      <c r="T33" s="838">
        <v>1881.2950000000001</v>
      </c>
      <c r="U33" s="838">
        <v>1785.6790000000001</v>
      </c>
      <c r="V33" s="838">
        <v>1615.491</v>
      </c>
      <c r="W33" s="838">
        <v>1694.7560000000001</v>
      </c>
      <c r="X33" s="838">
        <v>1455.4380000000001</v>
      </c>
      <c r="Y33" s="856">
        <v>1588.26</v>
      </c>
      <c r="Z33" s="856" t="s">
        <v>356</v>
      </c>
      <c r="AA33" s="856" t="s">
        <v>356</v>
      </c>
    </row>
    <row r="34" spans="1:27" ht="25.5" customHeight="1">
      <c r="A34" s="131"/>
      <c r="B34" s="997" t="s">
        <v>845</v>
      </c>
      <c r="C34" s="1156" t="s">
        <v>356</v>
      </c>
      <c r="D34" s="838">
        <v>0</v>
      </c>
      <c r="E34" s="838">
        <v>0</v>
      </c>
      <c r="F34" s="838">
        <v>0</v>
      </c>
      <c r="G34" s="838">
        <v>0</v>
      </c>
      <c r="H34" s="838">
        <v>0</v>
      </c>
      <c r="I34" s="838">
        <v>0</v>
      </c>
      <c r="J34" s="838">
        <v>0</v>
      </c>
      <c r="K34" s="838">
        <v>0</v>
      </c>
      <c r="L34" s="838">
        <v>0</v>
      </c>
      <c r="M34" s="838">
        <v>0</v>
      </c>
      <c r="N34" s="838">
        <v>0</v>
      </c>
      <c r="O34" s="838">
        <v>0</v>
      </c>
      <c r="P34" s="838">
        <v>0</v>
      </c>
      <c r="Q34" s="838">
        <v>0</v>
      </c>
      <c r="R34" s="838">
        <v>0</v>
      </c>
      <c r="S34" s="838">
        <v>0</v>
      </c>
      <c r="T34" s="838">
        <v>0</v>
      </c>
      <c r="U34" s="838">
        <v>0</v>
      </c>
      <c r="V34" s="838">
        <v>0</v>
      </c>
      <c r="W34" s="838">
        <v>0</v>
      </c>
      <c r="X34" s="838">
        <v>0</v>
      </c>
      <c r="Y34" s="856">
        <v>0</v>
      </c>
      <c r="Z34" s="856">
        <v>0</v>
      </c>
      <c r="AA34" s="856">
        <v>0</v>
      </c>
    </row>
    <row r="35" spans="1:27">
      <c r="A35" s="131"/>
      <c r="B35" s="996" t="s">
        <v>846</v>
      </c>
      <c r="C35" s="1156">
        <v>0</v>
      </c>
      <c r="D35" s="838">
        <v>0</v>
      </c>
      <c r="E35" s="838">
        <v>0</v>
      </c>
      <c r="F35" s="838">
        <v>0</v>
      </c>
      <c r="G35" s="838">
        <v>0</v>
      </c>
      <c r="H35" s="838">
        <v>0</v>
      </c>
      <c r="I35" s="838">
        <v>0</v>
      </c>
      <c r="J35" s="838">
        <v>0</v>
      </c>
      <c r="K35" s="838">
        <v>0</v>
      </c>
      <c r="L35" s="838">
        <v>0</v>
      </c>
      <c r="M35" s="838">
        <v>0</v>
      </c>
      <c r="N35" s="838">
        <v>0</v>
      </c>
      <c r="O35" s="838">
        <v>0</v>
      </c>
      <c r="P35" s="838">
        <v>0</v>
      </c>
      <c r="Q35" s="838">
        <v>0</v>
      </c>
      <c r="R35" s="838">
        <v>0</v>
      </c>
      <c r="S35" s="838">
        <v>0</v>
      </c>
      <c r="T35" s="838">
        <v>0</v>
      </c>
      <c r="U35" s="838">
        <v>0</v>
      </c>
      <c r="V35" s="838">
        <v>0</v>
      </c>
      <c r="W35" s="838">
        <v>0</v>
      </c>
      <c r="X35" s="838">
        <v>0</v>
      </c>
      <c r="Y35" s="856">
        <v>0</v>
      </c>
      <c r="Z35" s="856">
        <v>0</v>
      </c>
      <c r="AA35" s="856">
        <v>0</v>
      </c>
    </row>
    <row r="36" spans="1:27">
      <c r="A36" s="131"/>
      <c r="B36" s="992" t="s">
        <v>1400</v>
      </c>
      <c r="C36" s="1156">
        <v>9124.3490000000002</v>
      </c>
      <c r="D36" s="838">
        <v>9824.9719999999998</v>
      </c>
      <c r="E36" s="838">
        <v>10391.688</v>
      </c>
      <c r="F36" s="838">
        <v>11001.955</v>
      </c>
      <c r="G36" s="838">
        <v>11232.959000000001</v>
      </c>
      <c r="H36" s="838">
        <v>10715.58</v>
      </c>
      <c r="I36" s="838">
        <v>10340.178</v>
      </c>
      <c r="J36" s="838">
        <v>10883.91</v>
      </c>
      <c r="K36" s="838">
        <v>10009.672</v>
      </c>
      <c r="L36" s="838">
        <v>8067.8190000000004</v>
      </c>
      <c r="M36" s="838">
        <v>11488.039000000001</v>
      </c>
      <c r="N36" s="838">
        <v>11148.588</v>
      </c>
      <c r="O36" s="838">
        <v>9406.107</v>
      </c>
      <c r="P36" s="838">
        <v>11293.78</v>
      </c>
      <c r="Q36" s="838">
        <v>11171.504999999999</v>
      </c>
      <c r="R36" s="838">
        <v>11646.27</v>
      </c>
      <c r="S36" s="838">
        <v>10663.437</v>
      </c>
      <c r="T36" s="838">
        <v>11804.544</v>
      </c>
      <c r="U36" s="838">
        <v>11840.691999999999</v>
      </c>
      <c r="V36" s="838">
        <v>10401.072</v>
      </c>
      <c r="W36" s="838">
        <v>13536.901</v>
      </c>
      <c r="X36" s="838">
        <v>11545.453</v>
      </c>
      <c r="Y36" s="856">
        <v>12619.902</v>
      </c>
      <c r="Z36" s="856">
        <v>12392.736999999999</v>
      </c>
      <c r="AA36" s="856">
        <v>9650.7039999999997</v>
      </c>
    </row>
    <row r="37" spans="1:27">
      <c r="A37" s="131"/>
      <c r="B37" s="993" t="s">
        <v>1401</v>
      </c>
      <c r="C37" s="1157">
        <v>8847.3420000000006</v>
      </c>
      <c r="D37" s="838">
        <v>9472.3420000000006</v>
      </c>
      <c r="E37" s="838">
        <v>9967.5069999999996</v>
      </c>
      <c r="F37" s="838">
        <v>10510.925999999999</v>
      </c>
      <c r="G37" s="838">
        <v>10747.325000000001</v>
      </c>
      <c r="H37" s="856">
        <v>10273.147999999999</v>
      </c>
      <c r="I37" s="856">
        <v>9933.7369999999992</v>
      </c>
      <c r="J37" s="856">
        <v>10428.23</v>
      </c>
      <c r="K37" s="838">
        <v>9549.2479999999996</v>
      </c>
      <c r="L37" s="838">
        <v>7567.7730000000001</v>
      </c>
      <c r="M37" s="838">
        <v>10936.187</v>
      </c>
      <c r="N37" s="838">
        <v>10549.2</v>
      </c>
      <c r="O37" s="838">
        <v>8833.9269999999997</v>
      </c>
      <c r="P37" s="838">
        <v>10532.439</v>
      </c>
      <c r="Q37" s="838">
        <v>10730.33</v>
      </c>
      <c r="R37" s="838">
        <v>11135.536</v>
      </c>
      <c r="S37" s="838">
        <v>10123.968999999999</v>
      </c>
      <c r="T37" s="838">
        <v>11170.187</v>
      </c>
      <c r="U37" s="838">
        <v>11223.164000000001</v>
      </c>
      <c r="V37" s="838">
        <v>9792.39</v>
      </c>
      <c r="W37" s="838">
        <v>12889.513000000001</v>
      </c>
      <c r="X37" s="838">
        <v>10899.368</v>
      </c>
      <c r="Y37" s="856">
        <v>11932.416999999999</v>
      </c>
      <c r="Z37" s="856">
        <v>11701.630999999999</v>
      </c>
      <c r="AA37" s="856">
        <v>8623.5490000000009</v>
      </c>
    </row>
    <row r="38" spans="1:27">
      <c r="A38" s="131"/>
      <c r="B38" s="994" t="s">
        <v>847</v>
      </c>
      <c r="C38" s="1156">
        <v>2018.9179999999999</v>
      </c>
      <c r="D38" s="838">
        <v>2190.3870000000002</v>
      </c>
      <c r="E38" s="838">
        <v>2225.944</v>
      </c>
      <c r="F38" s="838">
        <v>2497.0079999999998</v>
      </c>
      <c r="G38" s="838">
        <v>2489.2640000000001</v>
      </c>
      <c r="H38" s="838">
        <v>2620.6480000000001</v>
      </c>
      <c r="I38" s="838">
        <v>2596.6909999999998</v>
      </c>
      <c r="J38" s="838">
        <v>2925.4960000000001</v>
      </c>
      <c r="K38" s="838">
        <v>2384.375</v>
      </c>
      <c r="L38" s="838">
        <v>1861.1559999999999</v>
      </c>
      <c r="M38" s="838">
        <v>3068.183</v>
      </c>
      <c r="N38" s="838">
        <v>2767.527</v>
      </c>
      <c r="O38" s="838">
        <v>2319.3870000000002</v>
      </c>
      <c r="P38" s="838">
        <v>2509.212</v>
      </c>
      <c r="Q38" s="838">
        <v>2865.32</v>
      </c>
      <c r="R38" s="838">
        <v>2826.8470000000002</v>
      </c>
      <c r="S38" s="838">
        <v>2658.172</v>
      </c>
      <c r="T38" s="838">
        <v>2491.1950000000002</v>
      </c>
      <c r="U38" s="838">
        <v>2678.4960000000001</v>
      </c>
      <c r="V38" s="838">
        <v>2557.0839999999998</v>
      </c>
      <c r="W38" s="838">
        <v>3216.6790000000001</v>
      </c>
      <c r="X38" s="838">
        <v>2968.328</v>
      </c>
      <c r="Y38" s="856">
        <v>2944.4270000000001</v>
      </c>
      <c r="Z38" s="856">
        <v>2722.134</v>
      </c>
      <c r="AA38" s="856">
        <v>2311.241</v>
      </c>
    </row>
    <row r="39" spans="1:27">
      <c r="A39" s="131"/>
      <c r="B39" s="995" t="s">
        <v>848</v>
      </c>
      <c r="C39" s="1156">
        <v>2004.4970000000001</v>
      </c>
      <c r="D39" s="838">
        <v>2159.788</v>
      </c>
      <c r="E39" s="838">
        <v>2183.7139999999999</v>
      </c>
      <c r="F39" s="838">
        <v>2440.1950000000002</v>
      </c>
      <c r="G39" s="838">
        <v>2405.8069999999998</v>
      </c>
      <c r="H39" s="838">
        <v>2532.1149999999998</v>
      </c>
      <c r="I39" s="838">
        <v>2533.21</v>
      </c>
      <c r="J39" s="838">
        <v>2846.4920000000002</v>
      </c>
      <c r="K39" s="838">
        <v>2322.8130000000001</v>
      </c>
      <c r="L39" s="838">
        <v>1805.5319999999999</v>
      </c>
      <c r="M39" s="838">
        <v>2998.3560000000002</v>
      </c>
      <c r="N39" s="838">
        <v>2704.7739999999999</v>
      </c>
      <c r="O39" s="838">
        <v>2275.1509999999998</v>
      </c>
      <c r="P39" s="838">
        <v>2481.4920000000002</v>
      </c>
      <c r="Q39" s="838">
        <v>2846.2150000000001</v>
      </c>
      <c r="R39" s="838">
        <v>2804.527</v>
      </c>
      <c r="S39" s="838">
        <v>2633.623</v>
      </c>
      <c r="T39" s="838">
        <v>2466.1260000000002</v>
      </c>
      <c r="U39" s="838">
        <v>2650.3739999999998</v>
      </c>
      <c r="V39" s="838">
        <v>2535.357</v>
      </c>
      <c r="W39" s="838">
        <v>3194.366</v>
      </c>
      <c r="X39" s="838">
        <v>2917.922</v>
      </c>
      <c r="Y39" s="856">
        <v>2901.4290000000001</v>
      </c>
      <c r="Z39" s="856">
        <v>2670.7350000000001</v>
      </c>
      <c r="AA39" s="856">
        <v>2285.6950000000002</v>
      </c>
    </row>
    <row r="40" spans="1:27">
      <c r="A40" s="131"/>
      <c r="B40" s="995" t="s">
        <v>849</v>
      </c>
      <c r="C40" s="1156">
        <v>14.420999999999999</v>
      </c>
      <c r="D40" s="838">
        <v>30.599</v>
      </c>
      <c r="E40" s="838">
        <v>42.23</v>
      </c>
      <c r="F40" s="838">
        <v>56.813000000000002</v>
      </c>
      <c r="G40" s="838">
        <v>83.456999999999994</v>
      </c>
      <c r="H40" s="838">
        <v>88.533000000000001</v>
      </c>
      <c r="I40" s="838">
        <v>63.481000000000002</v>
      </c>
      <c r="J40" s="838">
        <v>79.004000000000005</v>
      </c>
      <c r="K40" s="838">
        <v>61.561999999999998</v>
      </c>
      <c r="L40" s="838">
        <v>55.624000000000002</v>
      </c>
      <c r="M40" s="838">
        <v>69.826999999999998</v>
      </c>
      <c r="N40" s="838">
        <v>62.753</v>
      </c>
      <c r="O40" s="838">
        <v>44.235999999999997</v>
      </c>
      <c r="P40" s="838">
        <v>27.72</v>
      </c>
      <c r="Q40" s="838">
        <v>19.105</v>
      </c>
      <c r="R40" s="838">
        <v>22.32</v>
      </c>
      <c r="S40" s="838">
        <v>24.548999999999999</v>
      </c>
      <c r="T40" s="838">
        <v>25.068999999999999</v>
      </c>
      <c r="U40" s="838">
        <v>28.122</v>
      </c>
      <c r="V40" s="838">
        <v>21.727</v>
      </c>
      <c r="W40" s="838">
        <v>22.312999999999999</v>
      </c>
      <c r="X40" s="838">
        <v>50.405999999999999</v>
      </c>
      <c r="Y40" s="856">
        <v>42.997999999999998</v>
      </c>
      <c r="Z40" s="856">
        <v>51.399000000000001</v>
      </c>
      <c r="AA40" s="856">
        <v>25.545999999999999</v>
      </c>
    </row>
    <row r="41" spans="1:27">
      <c r="A41" s="131"/>
      <c r="B41" s="994" t="s">
        <v>850</v>
      </c>
      <c r="C41" s="1156">
        <v>1070.7239999999999</v>
      </c>
      <c r="D41" s="838">
        <v>1216.277</v>
      </c>
      <c r="E41" s="838">
        <v>1291.7139999999999</v>
      </c>
      <c r="F41" s="838">
        <v>1195.9280000000001</v>
      </c>
      <c r="G41" s="838">
        <v>1321.6410000000001</v>
      </c>
      <c r="H41" s="838">
        <v>1288.1610000000001</v>
      </c>
      <c r="I41" s="838">
        <v>1277.6690000000001</v>
      </c>
      <c r="J41" s="838">
        <v>1263.2339999999999</v>
      </c>
      <c r="K41" s="838">
        <v>1266.991</v>
      </c>
      <c r="L41" s="838">
        <v>975.74699999999996</v>
      </c>
      <c r="M41" s="838">
        <v>1350.93</v>
      </c>
      <c r="N41" s="838">
        <v>1310.8579999999999</v>
      </c>
      <c r="O41" s="838">
        <v>949.32</v>
      </c>
      <c r="P41" s="838">
        <v>1365.33</v>
      </c>
      <c r="Q41" s="838">
        <v>1091.9770000000001</v>
      </c>
      <c r="R41" s="838">
        <v>1257.2429999999999</v>
      </c>
      <c r="S41" s="838">
        <v>1093.2429999999999</v>
      </c>
      <c r="T41" s="838">
        <v>1371.182</v>
      </c>
      <c r="U41" s="838">
        <v>1235.2280000000001</v>
      </c>
      <c r="V41" s="838">
        <v>861.173</v>
      </c>
      <c r="W41" s="838">
        <v>1381.98</v>
      </c>
      <c r="X41" s="838">
        <v>1012.607</v>
      </c>
      <c r="Y41" s="856">
        <v>1171.248</v>
      </c>
      <c r="Z41" s="856">
        <v>1561.511</v>
      </c>
      <c r="AA41" s="856">
        <v>1044.249</v>
      </c>
    </row>
    <row r="42" spans="1:27">
      <c r="A42" s="131"/>
      <c r="B42" s="994" t="s">
        <v>851</v>
      </c>
      <c r="C42" s="1156">
        <v>317.45499999999998</v>
      </c>
      <c r="D42" s="838">
        <v>265.53699999999998</v>
      </c>
      <c r="E42" s="838">
        <v>159.404</v>
      </c>
      <c r="F42" s="838">
        <v>253.929</v>
      </c>
      <c r="G42" s="838">
        <v>306.995</v>
      </c>
      <c r="H42" s="838">
        <v>382.23700000000002</v>
      </c>
      <c r="I42" s="838">
        <v>322.19799999999998</v>
      </c>
      <c r="J42" s="838">
        <v>381.73399999999998</v>
      </c>
      <c r="K42" s="838">
        <v>353.72199999999998</v>
      </c>
      <c r="L42" s="838">
        <v>314.29399999999998</v>
      </c>
      <c r="M42" s="838">
        <v>500.72899999999998</v>
      </c>
      <c r="N42" s="838">
        <v>463.94</v>
      </c>
      <c r="O42" s="838">
        <v>459.625</v>
      </c>
      <c r="P42" s="838">
        <v>469.60599999999999</v>
      </c>
      <c r="Q42" s="838">
        <v>471.41500000000002</v>
      </c>
      <c r="R42" s="838">
        <v>563.54200000000003</v>
      </c>
      <c r="S42" s="838">
        <v>530.81299999999999</v>
      </c>
      <c r="T42" s="838">
        <v>405.52800000000002</v>
      </c>
      <c r="U42" s="838">
        <v>501.94400000000002</v>
      </c>
      <c r="V42" s="838">
        <v>501.15199999999999</v>
      </c>
      <c r="W42" s="838">
        <v>611.90800000000002</v>
      </c>
      <c r="X42" s="838">
        <v>491.517</v>
      </c>
      <c r="Y42" s="856">
        <v>484.91</v>
      </c>
      <c r="Z42" s="856">
        <v>434.39699999999999</v>
      </c>
      <c r="AA42" s="856" t="s">
        <v>356</v>
      </c>
    </row>
    <row r="43" spans="1:27">
      <c r="A43" s="131"/>
      <c r="B43" s="994" t="s">
        <v>852</v>
      </c>
      <c r="C43" s="1156">
        <v>208.13200000000001</v>
      </c>
      <c r="D43" s="838">
        <v>267.93299999999999</v>
      </c>
      <c r="E43" s="838">
        <v>261.553</v>
      </c>
      <c r="F43" s="838">
        <v>307.43599999999998</v>
      </c>
      <c r="G43" s="838">
        <v>374.65499999999997</v>
      </c>
      <c r="H43" s="838">
        <v>380.25299999999999</v>
      </c>
      <c r="I43" s="838">
        <v>485.82</v>
      </c>
      <c r="J43" s="838">
        <v>357.40600000000001</v>
      </c>
      <c r="K43" s="838">
        <v>353.74799999999999</v>
      </c>
      <c r="L43" s="838">
        <v>389.06700000000001</v>
      </c>
      <c r="M43" s="838">
        <v>404.59899999999999</v>
      </c>
      <c r="N43" s="838">
        <v>368.40699999999998</v>
      </c>
      <c r="O43" s="838">
        <v>385.76900000000001</v>
      </c>
      <c r="P43" s="838">
        <v>402.97800000000001</v>
      </c>
      <c r="Q43" s="838">
        <v>382.25099999999998</v>
      </c>
      <c r="R43" s="838">
        <v>437.17500000000001</v>
      </c>
      <c r="S43" s="838">
        <v>308.524</v>
      </c>
      <c r="T43" s="838">
        <v>395.04199999999997</v>
      </c>
      <c r="U43" s="838">
        <v>378.18400000000003</v>
      </c>
      <c r="V43" s="838">
        <v>304.77300000000002</v>
      </c>
      <c r="W43" s="838">
        <v>384.72500000000002</v>
      </c>
      <c r="X43" s="838">
        <v>380.43799999999999</v>
      </c>
      <c r="Y43" s="856">
        <v>372.315</v>
      </c>
      <c r="Z43" s="856">
        <v>298.13200000000001</v>
      </c>
      <c r="AA43" s="856">
        <v>295.28399999999999</v>
      </c>
    </row>
    <row r="44" spans="1:27">
      <c r="A44" s="131"/>
      <c r="B44" s="995" t="s">
        <v>853</v>
      </c>
      <c r="C44" s="1156">
        <v>20.661000000000001</v>
      </c>
      <c r="D44" s="838">
        <v>52.098999999999997</v>
      </c>
      <c r="E44" s="838">
        <v>64.106999999999999</v>
      </c>
      <c r="F44" s="838">
        <v>70.081999999999994</v>
      </c>
      <c r="G44" s="838">
        <v>82.325999999999993</v>
      </c>
      <c r="H44" s="838">
        <v>75.927000000000007</v>
      </c>
      <c r="I44" s="838">
        <v>67.564999999999998</v>
      </c>
      <c r="J44" s="838">
        <v>60.633000000000003</v>
      </c>
      <c r="K44" s="838">
        <v>65.572999999999993</v>
      </c>
      <c r="L44" s="838">
        <v>55.573</v>
      </c>
      <c r="M44" s="838">
        <v>74.093000000000004</v>
      </c>
      <c r="N44" s="838">
        <v>73.507000000000005</v>
      </c>
      <c r="O44" s="838">
        <v>58.082999999999998</v>
      </c>
      <c r="P44" s="838">
        <v>73.558000000000007</v>
      </c>
      <c r="Q44" s="838">
        <v>71.049000000000007</v>
      </c>
      <c r="R44" s="838">
        <v>71.572000000000003</v>
      </c>
      <c r="S44" s="838">
        <v>55.715000000000003</v>
      </c>
      <c r="T44" s="838">
        <v>63.140999999999998</v>
      </c>
      <c r="U44" s="838">
        <v>62.737000000000002</v>
      </c>
      <c r="V44" s="838">
        <v>51.89</v>
      </c>
      <c r="W44" s="838">
        <v>67.956000000000003</v>
      </c>
      <c r="X44" s="838">
        <v>59.459000000000003</v>
      </c>
      <c r="Y44" s="856">
        <v>56.652999999999999</v>
      </c>
      <c r="Z44" s="856">
        <v>63.356000000000002</v>
      </c>
      <c r="AA44" s="856">
        <v>36.908000000000001</v>
      </c>
    </row>
    <row r="45" spans="1:27">
      <c r="A45" s="131"/>
      <c r="B45" s="995" t="s">
        <v>854</v>
      </c>
      <c r="C45" s="1156">
        <v>187.471</v>
      </c>
      <c r="D45" s="838">
        <v>215.834</v>
      </c>
      <c r="E45" s="838">
        <v>197.446</v>
      </c>
      <c r="F45" s="838">
        <v>237.35400000000001</v>
      </c>
      <c r="G45" s="838">
        <v>292.32900000000001</v>
      </c>
      <c r="H45" s="838">
        <v>304.32600000000002</v>
      </c>
      <c r="I45" s="838">
        <v>418.255</v>
      </c>
      <c r="J45" s="838">
        <v>296.77300000000002</v>
      </c>
      <c r="K45" s="838">
        <v>288.17500000000001</v>
      </c>
      <c r="L45" s="838">
        <v>333.49400000000003</v>
      </c>
      <c r="M45" s="838">
        <v>330.50599999999997</v>
      </c>
      <c r="N45" s="838">
        <v>294.89999999999998</v>
      </c>
      <c r="O45" s="838">
        <v>327.68599999999998</v>
      </c>
      <c r="P45" s="838">
        <v>329.42</v>
      </c>
      <c r="Q45" s="838">
        <v>311.202</v>
      </c>
      <c r="R45" s="838">
        <v>365.60300000000001</v>
      </c>
      <c r="S45" s="838">
        <v>252.809</v>
      </c>
      <c r="T45" s="838">
        <v>331.90100000000001</v>
      </c>
      <c r="U45" s="838">
        <v>315.447</v>
      </c>
      <c r="V45" s="838">
        <v>252.88300000000001</v>
      </c>
      <c r="W45" s="838">
        <v>316.76900000000001</v>
      </c>
      <c r="X45" s="838">
        <v>320.97899999999998</v>
      </c>
      <c r="Y45" s="856">
        <v>315.66199999999998</v>
      </c>
      <c r="Z45" s="856">
        <v>234.77600000000001</v>
      </c>
      <c r="AA45" s="856">
        <v>258.37599999999998</v>
      </c>
    </row>
    <row r="46" spans="1:27">
      <c r="A46" s="131"/>
      <c r="B46" s="994" t="s">
        <v>855</v>
      </c>
      <c r="C46" s="1156">
        <v>926.14</v>
      </c>
      <c r="D46" s="838">
        <v>1012.878</v>
      </c>
      <c r="E46" s="838">
        <v>1006.717</v>
      </c>
      <c r="F46" s="838">
        <v>1111.845</v>
      </c>
      <c r="G46" s="838">
        <v>1107.7460000000001</v>
      </c>
      <c r="H46" s="838">
        <v>1149.511</v>
      </c>
      <c r="I46" s="838">
        <v>1143.7460000000001</v>
      </c>
      <c r="J46" s="838">
        <v>1327.548</v>
      </c>
      <c r="K46" s="838">
        <v>1059.6389999999999</v>
      </c>
      <c r="L46" s="838">
        <v>813.45500000000004</v>
      </c>
      <c r="M46" s="838">
        <v>1364.2529999999999</v>
      </c>
      <c r="N46" s="838">
        <v>1210.2460000000001</v>
      </c>
      <c r="O46" s="838">
        <v>1033.5219999999999</v>
      </c>
      <c r="P46" s="838">
        <v>1105.556</v>
      </c>
      <c r="Q46" s="838">
        <v>1259.0930000000001</v>
      </c>
      <c r="R46" s="838">
        <v>1264.5899999999999</v>
      </c>
      <c r="S46" s="838">
        <v>1164.857</v>
      </c>
      <c r="T46" s="838">
        <v>1053.2249999999999</v>
      </c>
      <c r="U46" s="838">
        <v>1156.076</v>
      </c>
      <c r="V46" s="838">
        <v>1145.2850000000001</v>
      </c>
      <c r="W46" s="838">
        <v>1414.69</v>
      </c>
      <c r="X46" s="838">
        <v>1314.242</v>
      </c>
      <c r="Y46" s="856">
        <v>1296.4870000000001</v>
      </c>
      <c r="Z46" s="856">
        <v>1172.797</v>
      </c>
      <c r="AA46" s="856">
        <v>1017.218</v>
      </c>
    </row>
    <row r="47" spans="1:27" ht="27">
      <c r="A47" s="546"/>
      <c r="B47" s="998" t="s">
        <v>1402</v>
      </c>
      <c r="C47" s="1156">
        <v>303.60300000000001</v>
      </c>
      <c r="D47" s="838">
        <v>324.15699999999998</v>
      </c>
      <c r="E47" s="838">
        <v>317.16699999999997</v>
      </c>
      <c r="F47" s="838">
        <v>313.733</v>
      </c>
      <c r="G47" s="838">
        <v>304.36</v>
      </c>
      <c r="H47" s="838">
        <v>334.58100000000002</v>
      </c>
      <c r="I47" s="838">
        <v>330.29300000000001</v>
      </c>
      <c r="J47" s="838">
        <v>317.47699999999998</v>
      </c>
      <c r="K47" s="838">
        <v>95.100999999999999</v>
      </c>
      <c r="L47" s="838">
        <v>122.46</v>
      </c>
      <c r="M47" s="838">
        <v>121.423</v>
      </c>
      <c r="N47" s="838">
        <v>116.902</v>
      </c>
      <c r="O47" s="838">
        <v>137.28</v>
      </c>
      <c r="P47" s="838">
        <v>138.88800000000001</v>
      </c>
      <c r="Q47" s="838">
        <v>138.23699999999999</v>
      </c>
      <c r="R47" s="838">
        <v>136.947</v>
      </c>
      <c r="S47" s="838">
        <v>153.49</v>
      </c>
      <c r="T47" s="838">
        <v>152.429</v>
      </c>
      <c r="U47" s="838">
        <v>153.649</v>
      </c>
      <c r="V47" s="838">
        <v>154.59800000000001</v>
      </c>
      <c r="W47" s="838">
        <v>154.72300000000001</v>
      </c>
      <c r="X47" s="838">
        <v>152.483</v>
      </c>
      <c r="Y47" s="856">
        <v>180.416</v>
      </c>
      <c r="Z47" s="856">
        <v>175.97499999999999</v>
      </c>
      <c r="AA47" s="856" t="s">
        <v>356</v>
      </c>
    </row>
    <row r="48" spans="1:27">
      <c r="A48" s="131"/>
      <c r="B48" s="994" t="s">
        <v>856</v>
      </c>
      <c r="C48" s="1156">
        <v>4002.37</v>
      </c>
      <c r="D48" s="838">
        <v>4195.1729999999998</v>
      </c>
      <c r="E48" s="838">
        <v>4705.0079999999998</v>
      </c>
      <c r="F48" s="838">
        <v>4831.0469999999996</v>
      </c>
      <c r="G48" s="838">
        <v>4842.6639999999998</v>
      </c>
      <c r="H48" s="838">
        <v>4117.7569999999996</v>
      </c>
      <c r="I48" s="838">
        <v>3777.32</v>
      </c>
      <c r="J48" s="838">
        <v>3855.335</v>
      </c>
      <c r="K48" s="838">
        <v>4035.672</v>
      </c>
      <c r="L48" s="838">
        <v>3091.5940000000001</v>
      </c>
      <c r="M48" s="838">
        <v>4126.07</v>
      </c>
      <c r="N48" s="838">
        <v>4311.32</v>
      </c>
      <c r="O48" s="838">
        <v>3549.0239999999999</v>
      </c>
      <c r="P48" s="838">
        <v>4540.8689999999997</v>
      </c>
      <c r="Q48" s="838">
        <v>4522.0370000000003</v>
      </c>
      <c r="R48" s="838">
        <v>4649.192</v>
      </c>
      <c r="S48" s="838">
        <v>4214.87</v>
      </c>
      <c r="T48" s="838">
        <v>5301.5860000000002</v>
      </c>
      <c r="U48" s="838">
        <v>5119.5870000000004</v>
      </c>
      <c r="V48" s="838">
        <v>4268.3249999999998</v>
      </c>
      <c r="W48" s="838">
        <v>5724.808</v>
      </c>
      <c r="X48" s="838">
        <v>4579.7529999999997</v>
      </c>
      <c r="Y48" s="856">
        <v>5482.6139999999996</v>
      </c>
      <c r="Z48" s="856">
        <v>5336.6850000000004</v>
      </c>
      <c r="AA48" s="856">
        <v>3389.6790000000001</v>
      </c>
    </row>
    <row r="49" spans="1:27">
      <c r="A49" s="131"/>
      <c r="B49" s="994" t="s">
        <v>1403</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56" t="s">
        <v>356</v>
      </c>
      <c r="Z49" s="856" t="s">
        <v>356</v>
      </c>
      <c r="AA49" s="856" t="s">
        <v>356</v>
      </c>
    </row>
    <row r="50" spans="1:27">
      <c r="A50" s="131"/>
      <c r="B50" s="993" t="s">
        <v>857</v>
      </c>
      <c r="C50" s="1156">
        <v>275.23700000000002</v>
      </c>
      <c r="D50" s="838">
        <v>350.89600000000002</v>
      </c>
      <c r="E50" s="838">
        <v>422.44</v>
      </c>
      <c r="F50" s="838">
        <v>489.37400000000002</v>
      </c>
      <c r="G50" s="838">
        <v>483.91800000000001</v>
      </c>
      <c r="H50" s="838">
        <v>440.16</v>
      </c>
      <c r="I50" s="838">
        <v>404.166</v>
      </c>
      <c r="J50" s="838">
        <v>452.99599999999998</v>
      </c>
      <c r="K50" s="838">
        <v>457.82</v>
      </c>
      <c r="L50" s="838">
        <v>498.101</v>
      </c>
      <c r="M50" s="838">
        <v>549.48599999999999</v>
      </c>
      <c r="N50" s="838">
        <v>597.34</v>
      </c>
      <c r="O50" s="838">
        <v>570.73299999999995</v>
      </c>
      <c r="P50" s="838">
        <v>759.29100000000005</v>
      </c>
      <c r="Q50" s="838">
        <v>438.88299999999998</v>
      </c>
      <c r="R50" s="838">
        <v>508.59399999999999</v>
      </c>
      <c r="S50" s="838">
        <v>537.29</v>
      </c>
      <c r="T50" s="838">
        <v>632.38</v>
      </c>
      <c r="U50" s="838">
        <v>614.98599999999999</v>
      </c>
      <c r="V50" s="838">
        <v>606.53</v>
      </c>
      <c r="W50" s="838">
        <v>645.12699999999995</v>
      </c>
      <c r="X50" s="838">
        <v>643.45000000000005</v>
      </c>
      <c r="Y50" s="856">
        <v>684.83299999999997</v>
      </c>
      <c r="Z50" s="856">
        <v>687.86599999999999</v>
      </c>
      <c r="AA50" s="856">
        <v>1024.307</v>
      </c>
    </row>
    <row r="51" spans="1:27">
      <c r="A51" s="131"/>
      <c r="B51" s="994" t="s">
        <v>858</v>
      </c>
      <c r="C51" s="1156">
        <v>245.73599999999999</v>
      </c>
      <c r="D51" s="838">
        <v>297.22899999999998</v>
      </c>
      <c r="E51" s="838">
        <v>371.40699999999998</v>
      </c>
      <c r="F51" s="838">
        <v>448.81</v>
      </c>
      <c r="G51" s="838">
        <v>435.90899999999999</v>
      </c>
      <c r="H51" s="838">
        <v>392.70600000000002</v>
      </c>
      <c r="I51" s="838">
        <v>359.18</v>
      </c>
      <c r="J51" s="838">
        <v>386.88200000000001</v>
      </c>
      <c r="K51" s="838">
        <v>407.46899999999999</v>
      </c>
      <c r="L51" s="838">
        <v>433.80900000000003</v>
      </c>
      <c r="M51" s="838">
        <v>479.34199999999998</v>
      </c>
      <c r="N51" s="838">
        <v>533.48400000000004</v>
      </c>
      <c r="O51" s="838">
        <v>497.416</v>
      </c>
      <c r="P51" s="838">
        <v>712.19399999999996</v>
      </c>
      <c r="Q51" s="838">
        <v>368.49400000000003</v>
      </c>
      <c r="R51" s="838">
        <v>431.64699999999999</v>
      </c>
      <c r="S51" s="838">
        <v>460.411</v>
      </c>
      <c r="T51" s="838">
        <v>527.24699999999996</v>
      </c>
      <c r="U51" s="838">
        <v>501.46699999999998</v>
      </c>
      <c r="V51" s="838">
        <v>511.505</v>
      </c>
      <c r="W51" s="838">
        <v>537.76800000000003</v>
      </c>
      <c r="X51" s="838">
        <v>534.42200000000003</v>
      </c>
      <c r="Y51" s="856">
        <v>584.43899999999996</v>
      </c>
      <c r="Z51" s="856">
        <v>597.697</v>
      </c>
      <c r="AA51" s="856">
        <v>958.13800000000003</v>
      </c>
    </row>
    <row r="52" spans="1:27">
      <c r="A52" s="131"/>
      <c r="B52" s="994" t="s">
        <v>859</v>
      </c>
      <c r="C52" s="1156">
        <v>29.363</v>
      </c>
      <c r="D52" s="838">
        <v>53.493000000000002</v>
      </c>
      <c r="E52" s="838">
        <v>50.823999999999998</v>
      </c>
      <c r="F52" s="838">
        <v>40.316000000000003</v>
      </c>
      <c r="G52" s="838">
        <v>47.768999999999998</v>
      </c>
      <c r="H52" s="838">
        <v>47.237000000000002</v>
      </c>
      <c r="I52" s="838">
        <v>44.784999999999997</v>
      </c>
      <c r="J52" s="838">
        <v>65.891000000000005</v>
      </c>
      <c r="K52" s="838">
        <v>50.121000000000002</v>
      </c>
      <c r="L52" s="838">
        <v>64.040999999999997</v>
      </c>
      <c r="M52" s="838">
        <v>69.864000000000004</v>
      </c>
      <c r="N52" s="838">
        <v>63.552</v>
      </c>
      <c r="O52" s="838">
        <v>73.03</v>
      </c>
      <c r="P52" s="838">
        <v>46.707000000000001</v>
      </c>
      <c r="Q52" s="838">
        <v>70.168000000000006</v>
      </c>
      <c r="R52" s="838">
        <v>76.688999999999993</v>
      </c>
      <c r="S52" s="838">
        <v>76.606999999999999</v>
      </c>
      <c r="T52" s="838">
        <v>104.816</v>
      </c>
      <c r="U52" s="838">
        <v>113.211</v>
      </c>
      <c r="V52" s="838">
        <v>94.722999999999999</v>
      </c>
      <c r="W52" s="838">
        <v>107.035</v>
      </c>
      <c r="X52" s="838">
        <v>108.706</v>
      </c>
      <c r="Y52" s="856">
        <v>100.05200000000001</v>
      </c>
      <c r="Z52" s="856">
        <v>89.823999999999998</v>
      </c>
      <c r="AA52" s="856">
        <v>65.650000000000006</v>
      </c>
    </row>
    <row r="53" spans="1:27">
      <c r="A53" s="131"/>
      <c r="B53" s="993" t="s">
        <v>860</v>
      </c>
      <c r="C53" s="1156">
        <v>1.77</v>
      </c>
      <c r="D53" s="838">
        <v>1.734</v>
      </c>
      <c r="E53" s="838">
        <v>1.7410000000000001</v>
      </c>
      <c r="F53" s="838">
        <v>1.655</v>
      </c>
      <c r="G53" s="838">
        <v>1.716</v>
      </c>
      <c r="H53" s="838">
        <v>2.2719999999999998</v>
      </c>
      <c r="I53" s="838">
        <v>2.2749999999999999</v>
      </c>
      <c r="J53" s="838">
        <v>2.6840000000000002</v>
      </c>
      <c r="K53" s="838">
        <v>2.6040000000000001</v>
      </c>
      <c r="L53" s="838">
        <v>1.9450000000000001</v>
      </c>
      <c r="M53" s="838">
        <v>2.3660000000000001</v>
      </c>
      <c r="N53" s="838">
        <v>2.048</v>
      </c>
      <c r="O53" s="838">
        <v>1.4470000000000001</v>
      </c>
      <c r="P53" s="838">
        <v>2.0499999999999998</v>
      </c>
      <c r="Q53" s="838">
        <v>2.2919999999999998</v>
      </c>
      <c r="R53" s="838">
        <v>2.14</v>
      </c>
      <c r="S53" s="838">
        <v>2.1779999999999999</v>
      </c>
      <c r="T53" s="838">
        <v>1.9770000000000001</v>
      </c>
      <c r="U53" s="838">
        <v>2.5419999999999998</v>
      </c>
      <c r="V53" s="838">
        <v>2.1520000000000001</v>
      </c>
      <c r="W53" s="838">
        <v>2.2610000000000001</v>
      </c>
      <c r="X53" s="838">
        <v>2.6349999999999998</v>
      </c>
      <c r="Y53" s="856">
        <v>2.6520000000000001</v>
      </c>
      <c r="Z53" s="856">
        <v>3.24</v>
      </c>
      <c r="AA53" s="856">
        <v>2.8479999999999999</v>
      </c>
    </row>
    <row r="54" spans="1:27">
      <c r="A54" s="131"/>
      <c r="B54" s="994" t="s">
        <v>861</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56">
        <v>0</v>
      </c>
      <c r="Z54" s="856">
        <v>0</v>
      </c>
      <c r="AA54" s="856">
        <v>0</v>
      </c>
    </row>
    <row r="55" spans="1:27">
      <c r="A55" s="131"/>
      <c r="B55" s="994" t="s">
        <v>862</v>
      </c>
      <c r="C55" s="1156">
        <v>1.77</v>
      </c>
      <c r="D55" s="838">
        <v>1.734</v>
      </c>
      <c r="E55" s="838">
        <v>1.7410000000000001</v>
      </c>
      <c r="F55" s="838">
        <v>1.655</v>
      </c>
      <c r="G55" s="838">
        <v>1.716</v>
      </c>
      <c r="H55" s="838">
        <v>2.2719999999999998</v>
      </c>
      <c r="I55" s="838">
        <v>2.2749999999999999</v>
      </c>
      <c r="J55" s="838">
        <v>2.6840000000000002</v>
      </c>
      <c r="K55" s="838">
        <v>2.6040000000000001</v>
      </c>
      <c r="L55" s="838">
        <v>1.9450000000000001</v>
      </c>
      <c r="M55" s="838">
        <v>2.3660000000000001</v>
      </c>
      <c r="N55" s="838">
        <v>2.048</v>
      </c>
      <c r="O55" s="838">
        <v>1.4470000000000001</v>
      </c>
      <c r="P55" s="838">
        <v>2.0499999999999998</v>
      </c>
      <c r="Q55" s="838">
        <v>2.2919999999999998</v>
      </c>
      <c r="R55" s="838">
        <v>2.14</v>
      </c>
      <c r="S55" s="838">
        <v>2.1779999999999999</v>
      </c>
      <c r="T55" s="838">
        <v>1.9770000000000001</v>
      </c>
      <c r="U55" s="838">
        <v>2.5419999999999998</v>
      </c>
      <c r="V55" s="838">
        <v>2.1520000000000001</v>
      </c>
      <c r="W55" s="838">
        <v>2.2610000000000001</v>
      </c>
      <c r="X55" s="838">
        <v>2.6349999999999998</v>
      </c>
      <c r="Y55" s="856">
        <v>2.6520000000000001</v>
      </c>
      <c r="Z55" s="856">
        <v>3.24</v>
      </c>
      <c r="AA55" s="856">
        <v>2.8479999999999999</v>
      </c>
    </row>
    <row r="56" spans="1:27">
      <c r="A56" s="538"/>
      <c r="B56" s="990" t="s">
        <v>1404</v>
      </c>
      <c r="C56" s="1156">
        <v>63027.658600000002</v>
      </c>
      <c r="D56" s="838">
        <v>62824.430699999997</v>
      </c>
      <c r="E56" s="838">
        <v>59962.873400000004</v>
      </c>
      <c r="F56" s="838">
        <v>55669.432099999998</v>
      </c>
      <c r="G56" s="838">
        <v>45140.104700000004</v>
      </c>
      <c r="H56" s="838">
        <v>43539.683299999997</v>
      </c>
      <c r="I56" s="838">
        <v>47812.791900000004</v>
      </c>
      <c r="J56" s="838">
        <v>53874.744299999998</v>
      </c>
      <c r="K56" s="838">
        <v>54092.206000000006</v>
      </c>
      <c r="L56" s="838">
        <v>54233.3727</v>
      </c>
      <c r="M56" s="838">
        <v>53180.091799999995</v>
      </c>
      <c r="N56" s="838">
        <v>52010.369200000001</v>
      </c>
      <c r="O56" s="838">
        <v>53308.999199999998</v>
      </c>
      <c r="P56" s="838">
        <v>51262.875200000002</v>
      </c>
      <c r="Q56" s="838">
        <v>51959.126100000001</v>
      </c>
      <c r="R56" s="838">
        <v>52741.558199999999</v>
      </c>
      <c r="S56" s="838">
        <v>53665.381299999994</v>
      </c>
      <c r="T56" s="838">
        <v>50610.674500000001</v>
      </c>
      <c r="U56" s="838">
        <v>52864.528599999998</v>
      </c>
      <c r="V56" s="838">
        <v>55293.546000000002</v>
      </c>
      <c r="W56" s="838">
        <v>54588.046699999999</v>
      </c>
      <c r="X56" s="838">
        <v>54149.178399999997</v>
      </c>
      <c r="Y56" s="856">
        <v>55007.235000000001</v>
      </c>
      <c r="Z56" s="856">
        <v>56985.561600000001</v>
      </c>
      <c r="AA56" s="856">
        <v>2914.6469000000002</v>
      </c>
    </row>
    <row r="57" spans="1:27" s="551" customFormat="1">
      <c r="A57" s="549"/>
      <c r="B57" s="992" t="s">
        <v>1405</v>
      </c>
      <c r="C57" s="1156">
        <v>63027.658600000002</v>
      </c>
      <c r="D57" s="838">
        <v>62824.430699999997</v>
      </c>
      <c r="E57" s="838">
        <v>59962.873400000004</v>
      </c>
      <c r="F57" s="838">
        <v>55669.432099999998</v>
      </c>
      <c r="G57" s="838">
        <v>45140.104700000004</v>
      </c>
      <c r="H57" s="838">
        <v>43539.683299999997</v>
      </c>
      <c r="I57" s="838">
        <v>47812.791900000004</v>
      </c>
      <c r="J57" s="838">
        <v>53874.744299999998</v>
      </c>
      <c r="K57" s="838">
        <v>54092.206000000006</v>
      </c>
      <c r="L57" s="838">
        <v>54233.3727</v>
      </c>
      <c r="M57" s="838">
        <v>53180.091799999995</v>
      </c>
      <c r="N57" s="838">
        <v>52010.369200000001</v>
      </c>
      <c r="O57" s="838">
        <v>53308.999199999998</v>
      </c>
      <c r="P57" s="838">
        <v>51262.875200000002</v>
      </c>
      <c r="Q57" s="838">
        <v>51959.126100000001</v>
      </c>
      <c r="R57" s="838">
        <v>52741.558199999999</v>
      </c>
      <c r="S57" s="838">
        <v>53665.381299999994</v>
      </c>
      <c r="T57" s="838">
        <v>50610.674500000001</v>
      </c>
      <c r="U57" s="838">
        <v>52864.528599999998</v>
      </c>
      <c r="V57" s="838">
        <v>55293.546000000002</v>
      </c>
      <c r="W57" s="838">
        <v>54588.046699999999</v>
      </c>
      <c r="X57" s="838">
        <v>54149.178399999997</v>
      </c>
      <c r="Y57" s="856">
        <v>55007.235000000001</v>
      </c>
      <c r="Z57" s="856">
        <v>56985.561600000001</v>
      </c>
      <c r="AA57" s="856">
        <v>2914.6469000000002</v>
      </c>
    </row>
    <row r="58" spans="1:27" s="551" customFormat="1">
      <c r="A58" s="549"/>
      <c r="B58" s="554" t="s">
        <v>1406</v>
      </c>
      <c r="C58" s="1156">
        <v>59452.506000000001</v>
      </c>
      <c r="D58" s="838">
        <v>59310.568599999999</v>
      </c>
      <c r="E58" s="838">
        <v>56499.309500000003</v>
      </c>
      <c r="F58" s="838">
        <v>52239.073100000001</v>
      </c>
      <c r="G58" s="838">
        <v>41726.6077</v>
      </c>
      <c r="H58" s="838">
        <v>40217.572399999997</v>
      </c>
      <c r="I58" s="838">
        <v>44557.308100000002</v>
      </c>
      <c r="J58" s="838">
        <v>50654.293799999999</v>
      </c>
      <c r="K58" s="838">
        <v>50948.950900000003</v>
      </c>
      <c r="L58" s="838">
        <v>51102.084199999998</v>
      </c>
      <c r="M58" s="838">
        <v>50123.404499999997</v>
      </c>
      <c r="N58" s="838">
        <v>48967.102899999998</v>
      </c>
      <c r="O58" s="838">
        <v>50322.885600000001</v>
      </c>
      <c r="P58" s="838">
        <v>48301.341</v>
      </c>
      <c r="Q58" s="838">
        <v>48939.631300000001</v>
      </c>
      <c r="R58" s="838">
        <v>49693.819300000003</v>
      </c>
      <c r="S58" s="838">
        <v>50642.09</v>
      </c>
      <c r="T58" s="838">
        <v>47620.197099999998</v>
      </c>
      <c r="U58" s="838">
        <v>49882.282099999997</v>
      </c>
      <c r="V58" s="838">
        <v>52301.169399999999</v>
      </c>
      <c r="W58" s="838">
        <v>51550.461199999998</v>
      </c>
      <c r="X58" s="838">
        <v>51133.7618</v>
      </c>
      <c r="Y58" s="856">
        <v>52036.415300000001</v>
      </c>
      <c r="Z58" s="856">
        <v>54020.110699999997</v>
      </c>
      <c r="AA58" s="856" t="s">
        <v>358</v>
      </c>
    </row>
    <row r="59" spans="1:27">
      <c r="A59" s="538"/>
      <c r="B59" s="860" t="s">
        <v>1407</v>
      </c>
      <c r="C59" s="1156">
        <v>3575.1525999999999</v>
      </c>
      <c r="D59" s="838">
        <v>3513.8620999999998</v>
      </c>
      <c r="E59" s="838">
        <v>3463.5639000000001</v>
      </c>
      <c r="F59" s="838">
        <v>3430.3589999999999</v>
      </c>
      <c r="G59" s="838">
        <v>3413.4969999999998</v>
      </c>
      <c r="H59" s="838">
        <v>3322.1109000000001</v>
      </c>
      <c r="I59" s="838">
        <v>3255.4838</v>
      </c>
      <c r="J59" s="838">
        <v>3220.4504999999999</v>
      </c>
      <c r="K59" s="838">
        <v>3143.2550999999999</v>
      </c>
      <c r="L59" s="838">
        <v>3131.2885000000001</v>
      </c>
      <c r="M59" s="838">
        <v>3056.6873000000001</v>
      </c>
      <c r="N59" s="838">
        <v>3043.2662999999998</v>
      </c>
      <c r="O59" s="838">
        <v>2986.1136000000001</v>
      </c>
      <c r="P59" s="838">
        <v>2961.5342000000001</v>
      </c>
      <c r="Q59" s="838">
        <v>3019.4947999999999</v>
      </c>
      <c r="R59" s="838">
        <v>3047.7388999999998</v>
      </c>
      <c r="S59" s="838">
        <v>3023.2912999999999</v>
      </c>
      <c r="T59" s="838">
        <v>2990.4774000000002</v>
      </c>
      <c r="U59" s="838">
        <v>2982.2465000000002</v>
      </c>
      <c r="V59" s="838">
        <v>2992.3766000000001</v>
      </c>
      <c r="W59" s="838">
        <v>3037.5855000000001</v>
      </c>
      <c r="X59" s="838">
        <v>3015.4166</v>
      </c>
      <c r="Y59" s="856">
        <v>2970.8197</v>
      </c>
      <c r="Z59" s="856">
        <v>2965.4508999999998</v>
      </c>
      <c r="AA59" s="856">
        <v>2914.6469000000002</v>
      </c>
    </row>
    <row r="60" spans="1:27">
      <c r="A60" s="538"/>
      <c r="B60" s="992" t="s">
        <v>1408</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56" t="s">
        <v>356</v>
      </c>
      <c r="Z60" s="856" t="s">
        <v>356</v>
      </c>
      <c r="AA60" s="856" t="s">
        <v>356</v>
      </c>
    </row>
    <row r="61" spans="1:27" s="549" customFormat="1">
      <c r="B61" s="993" t="s">
        <v>1406</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56" t="s">
        <v>356</v>
      </c>
      <c r="Z61" s="856" t="s">
        <v>356</v>
      </c>
      <c r="AA61" s="856" t="s">
        <v>356</v>
      </c>
    </row>
    <row r="62" spans="1:27" s="549" customFormat="1">
      <c r="B62" s="993" t="s">
        <v>1409</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6" t="s">
        <v>356</v>
      </c>
      <c r="Z62" s="856" t="s">
        <v>356</v>
      </c>
      <c r="AA62" s="856" t="s">
        <v>356</v>
      </c>
    </row>
    <row r="63" spans="1:27" s="549" customFormat="1" ht="14.5">
      <c r="B63" s="552" t="s">
        <v>1410</v>
      </c>
      <c r="C63" s="1157">
        <v>13671.843181</v>
      </c>
      <c r="D63" s="857">
        <v>14008.674555000001</v>
      </c>
      <c r="E63" s="857">
        <v>14074.955876999999</v>
      </c>
      <c r="F63" s="857">
        <v>12232.912962</v>
      </c>
      <c r="G63" s="857">
        <v>10799.674365000001</v>
      </c>
      <c r="H63" s="857">
        <v>10431.769061999999</v>
      </c>
      <c r="I63" s="857">
        <v>10899.912490000001</v>
      </c>
      <c r="J63" s="857">
        <v>7972.9160970000003</v>
      </c>
      <c r="K63" s="857">
        <v>8960.1883849999995</v>
      </c>
      <c r="L63" s="857">
        <v>8891.3102909999998</v>
      </c>
      <c r="M63" s="857">
        <v>8378.724060999999</v>
      </c>
      <c r="N63" s="857">
        <v>8522.4667379999992</v>
      </c>
      <c r="O63" s="857">
        <v>9912.2579379999988</v>
      </c>
      <c r="P63" s="857">
        <v>10941.889591000001</v>
      </c>
      <c r="Q63" s="857">
        <v>11077.926805000001</v>
      </c>
      <c r="R63" s="857">
        <v>10000.329702999999</v>
      </c>
      <c r="S63" s="857">
        <v>11044.907066999998</v>
      </c>
      <c r="T63" s="857">
        <v>13013.043588999999</v>
      </c>
      <c r="U63" s="857">
        <v>12827.209107999999</v>
      </c>
      <c r="V63" s="857">
        <v>12523.288886</v>
      </c>
      <c r="W63" s="857">
        <v>13526.920019000001</v>
      </c>
      <c r="X63" s="857">
        <v>13854.974445000002</v>
      </c>
      <c r="Y63" s="857">
        <v>10708.514775999998</v>
      </c>
      <c r="Z63" s="857">
        <v>11195.391904</v>
      </c>
      <c r="AA63" s="857">
        <v>11767.173273</v>
      </c>
    </row>
    <row r="64" spans="1:27" s="549" customFormat="1">
      <c r="B64" s="550" t="s">
        <v>863</v>
      </c>
      <c r="C64" s="1157">
        <v>6440.1827920000005</v>
      </c>
      <c r="D64" s="856">
        <v>6738.2821800000002</v>
      </c>
      <c r="E64" s="856">
        <v>6398.1364730000005</v>
      </c>
      <c r="F64" s="856">
        <v>4716.3740479999997</v>
      </c>
      <c r="G64" s="856">
        <v>3984.7727869999999</v>
      </c>
      <c r="H64" s="856">
        <v>3886.314167</v>
      </c>
      <c r="I64" s="856">
        <v>4360.5425130000003</v>
      </c>
      <c r="J64" s="856">
        <v>3823.6470379999996</v>
      </c>
      <c r="K64" s="856">
        <v>4781.9576160000006</v>
      </c>
      <c r="L64" s="856">
        <v>4145.3208919999997</v>
      </c>
      <c r="M64" s="856">
        <v>3481.3449869999999</v>
      </c>
      <c r="N64" s="856">
        <v>3548.4508619999997</v>
      </c>
      <c r="O64" s="856">
        <v>3870.7271729999998</v>
      </c>
      <c r="P64" s="856">
        <v>3978.6651160000001</v>
      </c>
      <c r="Q64" s="856">
        <v>3779.3624810000006</v>
      </c>
      <c r="R64" s="856">
        <v>3981.2646770000001</v>
      </c>
      <c r="S64" s="856">
        <v>4304.2994079999999</v>
      </c>
      <c r="T64" s="856">
        <v>5505.5116859999998</v>
      </c>
      <c r="U64" s="856">
        <v>5044.4206670000003</v>
      </c>
      <c r="V64" s="856">
        <v>4874.9878250000002</v>
      </c>
      <c r="W64" s="856">
        <v>5508.1335630000003</v>
      </c>
      <c r="X64" s="856">
        <v>5808.7438190000003</v>
      </c>
      <c r="Y64" s="857">
        <v>2266.7398440000002</v>
      </c>
      <c r="Z64" s="857">
        <v>2600.9947139999999</v>
      </c>
      <c r="AA64" s="857">
        <v>2711.4123920000002</v>
      </c>
    </row>
    <row r="65" spans="1:27" s="549" customFormat="1">
      <c r="B65" s="554" t="s">
        <v>1395</v>
      </c>
      <c r="C65" s="1157">
        <v>3600.451251</v>
      </c>
      <c r="D65" s="857">
        <v>3992.7427900000002</v>
      </c>
      <c r="E65" s="856">
        <v>4279.0110979999999</v>
      </c>
      <c r="F65" s="856">
        <v>3335.523173</v>
      </c>
      <c r="G65" s="856">
        <v>3054.5385150000002</v>
      </c>
      <c r="H65" s="856">
        <v>2941.675432</v>
      </c>
      <c r="I65" s="856">
        <v>2812.817043</v>
      </c>
      <c r="J65" s="856">
        <v>2621.3108139999999</v>
      </c>
      <c r="K65" s="856">
        <v>3291.8674169999999</v>
      </c>
      <c r="L65" s="856">
        <v>2790.4264909999997</v>
      </c>
      <c r="M65" s="856">
        <v>2552.205363</v>
      </c>
      <c r="N65" s="856">
        <v>2682.1310759999997</v>
      </c>
      <c r="O65" s="856">
        <v>2728.9166479999999</v>
      </c>
      <c r="P65" s="856">
        <v>2745.1623749999999</v>
      </c>
      <c r="Q65" s="856">
        <v>2775.6494360000002</v>
      </c>
      <c r="R65" s="856">
        <v>2477.679486</v>
      </c>
      <c r="S65" s="856">
        <v>2874.3062919999998</v>
      </c>
      <c r="T65" s="856">
        <v>3940.076063</v>
      </c>
      <c r="U65" s="856">
        <v>3575.8470109999998</v>
      </c>
      <c r="V65" s="856">
        <v>2997.8514030000001</v>
      </c>
      <c r="W65" s="856">
        <v>3597.6588270000002</v>
      </c>
      <c r="X65" s="856">
        <v>3694.0627610000001</v>
      </c>
      <c r="Y65" s="857">
        <v>252.94814199999999</v>
      </c>
      <c r="Z65" s="857">
        <v>482.52755400000001</v>
      </c>
      <c r="AA65" s="857">
        <v>496.35735100000005</v>
      </c>
    </row>
    <row r="66" spans="1:27" s="549" customFormat="1">
      <c r="B66" s="554" t="s">
        <v>864</v>
      </c>
      <c r="C66" s="1157">
        <v>2579.9162980000001</v>
      </c>
      <c r="D66" s="857">
        <v>2460.6480630000001</v>
      </c>
      <c r="E66" s="857">
        <v>1873.5203759999999</v>
      </c>
      <c r="F66" s="857">
        <v>1135.5908010000001</v>
      </c>
      <c r="G66" s="857">
        <v>684.51105099999995</v>
      </c>
      <c r="H66" s="857">
        <v>661.102352</v>
      </c>
      <c r="I66" s="857">
        <v>1191.093568</v>
      </c>
      <c r="J66" s="857">
        <v>869.64645799999994</v>
      </c>
      <c r="K66" s="857">
        <v>1147.7084819999998</v>
      </c>
      <c r="L66" s="857">
        <v>1020.406529</v>
      </c>
      <c r="M66" s="857">
        <v>647.91762400000005</v>
      </c>
      <c r="N66" s="857">
        <v>460.39398899999998</v>
      </c>
      <c r="O66" s="857">
        <v>567.494957</v>
      </c>
      <c r="P66" s="857">
        <v>439.94064400000002</v>
      </c>
      <c r="Q66" s="857">
        <v>384.48491300000001</v>
      </c>
      <c r="R66" s="857">
        <v>411.36933199999999</v>
      </c>
      <c r="S66" s="857">
        <v>395.31122899999997</v>
      </c>
      <c r="T66" s="857">
        <v>443.44643000000002</v>
      </c>
      <c r="U66" s="857">
        <v>376.86127400000004</v>
      </c>
      <c r="V66" s="857">
        <v>482.43035499999996</v>
      </c>
      <c r="W66" s="857">
        <v>436.84889299999998</v>
      </c>
      <c r="X66" s="857">
        <v>571.71869200000003</v>
      </c>
      <c r="Y66" s="857">
        <v>527.36913100000004</v>
      </c>
      <c r="Z66" s="857">
        <v>559.44828800000005</v>
      </c>
      <c r="AA66" s="857">
        <v>691.45210599999996</v>
      </c>
    </row>
    <row r="67" spans="1:27" s="549" customFormat="1">
      <c r="B67" s="555" t="s">
        <v>835</v>
      </c>
      <c r="C67" s="1157">
        <v>1.1435200000000001</v>
      </c>
      <c r="D67" s="856">
        <v>4.1059939999999999</v>
      </c>
      <c r="E67" s="856">
        <v>4.7474799999999995</v>
      </c>
      <c r="F67" s="856">
        <v>3.260418</v>
      </c>
      <c r="G67" s="856">
        <v>4.1150120000000001</v>
      </c>
      <c r="H67" s="856">
        <v>5.4243969999999999</v>
      </c>
      <c r="I67" s="856">
        <v>6.6747749999999995</v>
      </c>
      <c r="J67" s="856">
        <v>5.5110659999999996</v>
      </c>
      <c r="K67" s="856">
        <v>9.9813220000000005</v>
      </c>
      <c r="L67" s="856">
        <v>12.313843</v>
      </c>
      <c r="M67" s="856">
        <v>15.455822</v>
      </c>
      <c r="N67" s="857">
        <v>3.210026</v>
      </c>
      <c r="O67" s="857">
        <v>14.821459000000001</v>
      </c>
      <c r="P67" s="857">
        <v>11.43526</v>
      </c>
      <c r="Q67" s="857">
        <v>7.2975379999999994</v>
      </c>
      <c r="R67" s="857">
        <v>4.1726809999999999</v>
      </c>
      <c r="S67" s="857">
        <v>6.8109500000000001</v>
      </c>
      <c r="T67" s="857">
        <v>15.928191999999999</v>
      </c>
      <c r="U67" s="857">
        <v>8.8612420000000007</v>
      </c>
      <c r="V67" s="857">
        <v>5.2356090000000002</v>
      </c>
      <c r="W67" s="857">
        <v>6.7513339999999999</v>
      </c>
      <c r="X67" s="857">
        <v>7.4456819999999997</v>
      </c>
      <c r="Y67" s="857">
        <v>5.3801909999999999</v>
      </c>
      <c r="Z67" s="857">
        <v>4.527971</v>
      </c>
      <c r="AA67" s="857">
        <v>5.9985379999999999</v>
      </c>
    </row>
    <row r="68" spans="1:27" s="549" customFormat="1">
      <c r="B68" s="555" t="s">
        <v>1397</v>
      </c>
      <c r="C68" s="1157">
        <v>2578.772778</v>
      </c>
      <c r="D68" s="856">
        <v>2456.5420690000001</v>
      </c>
      <c r="E68" s="856">
        <v>1868.7728959999999</v>
      </c>
      <c r="F68" s="856">
        <v>1132.330383</v>
      </c>
      <c r="G68" s="856">
        <v>680.39603899999997</v>
      </c>
      <c r="H68" s="856">
        <v>655.677955</v>
      </c>
      <c r="I68" s="856">
        <v>1184.4187930000001</v>
      </c>
      <c r="J68" s="856">
        <v>864.13539200000002</v>
      </c>
      <c r="K68" s="856">
        <v>1137.7271599999999</v>
      </c>
      <c r="L68" s="856">
        <v>1008.092686</v>
      </c>
      <c r="M68" s="856">
        <v>632.46180200000003</v>
      </c>
      <c r="N68" s="857">
        <v>457.18396300000001</v>
      </c>
      <c r="O68" s="857">
        <v>552.673498</v>
      </c>
      <c r="P68" s="857">
        <v>428.50538399999999</v>
      </c>
      <c r="Q68" s="857">
        <v>377.18737499999997</v>
      </c>
      <c r="R68" s="857">
        <v>407.19665100000003</v>
      </c>
      <c r="S68" s="857">
        <v>388.50027899999998</v>
      </c>
      <c r="T68" s="857">
        <v>427.518238</v>
      </c>
      <c r="U68" s="857">
        <v>368.00003200000003</v>
      </c>
      <c r="V68" s="857">
        <v>477.19474600000001</v>
      </c>
      <c r="W68" s="857">
        <v>430.09755899999999</v>
      </c>
      <c r="X68" s="857">
        <v>564.27301</v>
      </c>
      <c r="Y68" s="857">
        <v>521.98893999999996</v>
      </c>
      <c r="Z68" s="857">
        <v>554.92031700000007</v>
      </c>
      <c r="AA68" s="857">
        <v>685.45356800000002</v>
      </c>
    </row>
    <row r="69" spans="1:27" s="549" customFormat="1">
      <c r="B69" s="554" t="s">
        <v>612</v>
      </c>
      <c r="C69" s="1157">
        <v>259.81524300000001</v>
      </c>
      <c r="D69" s="856">
        <v>284.89132699999999</v>
      </c>
      <c r="E69" s="856">
        <v>245.60499900000002</v>
      </c>
      <c r="F69" s="856">
        <v>245.260074</v>
      </c>
      <c r="G69" s="856">
        <v>245.723221</v>
      </c>
      <c r="H69" s="856">
        <v>283.536383</v>
      </c>
      <c r="I69" s="856">
        <v>356.63190200000003</v>
      </c>
      <c r="J69" s="856">
        <v>332.68976600000002</v>
      </c>
      <c r="K69" s="856">
        <v>342.38171699999998</v>
      </c>
      <c r="L69" s="856">
        <v>334.48787199999998</v>
      </c>
      <c r="M69" s="856">
        <v>281.22199999999998</v>
      </c>
      <c r="N69" s="857">
        <v>405.92579700000005</v>
      </c>
      <c r="O69" s="857">
        <v>574.31556799999998</v>
      </c>
      <c r="P69" s="857">
        <v>793.56209699999999</v>
      </c>
      <c r="Q69" s="857">
        <v>619.22813199999996</v>
      </c>
      <c r="R69" s="857">
        <v>1092.2158589999999</v>
      </c>
      <c r="S69" s="857">
        <v>1034.681887</v>
      </c>
      <c r="T69" s="857">
        <v>1121.9891929999999</v>
      </c>
      <c r="U69" s="857">
        <v>1091.7123819999999</v>
      </c>
      <c r="V69" s="857">
        <v>1394.7060670000001</v>
      </c>
      <c r="W69" s="857">
        <v>1473.625843</v>
      </c>
      <c r="X69" s="857">
        <v>1542.962366</v>
      </c>
      <c r="Y69" s="857">
        <v>1486.4225710000001</v>
      </c>
      <c r="Z69" s="857">
        <v>1559.0188719999999</v>
      </c>
      <c r="AA69" s="857">
        <v>1523.6029350000001</v>
      </c>
    </row>
    <row r="70" spans="1:27" s="549" customFormat="1">
      <c r="B70" s="550" t="s">
        <v>1411</v>
      </c>
      <c r="C70" s="1157">
        <v>5738.95525</v>
      </c>
      <c r="D70" s="856">
        <v>5629.6602979999998</v>
      </c>
      <c r="E70" s="856">
        <v>6167.4187599999996</v>
      </c>
      <c r="F70" s="856">
        <v>5722.118375</v>
      </c>
      <c r="G70" s="856">
        <v>4820.1780600000002</v>
      </c>
      <c r="H70" s="856">
        <v>4587.0628979999992</v>
      </c>
      <c r="I70" s="856">
        <v>4506.6786840000004</v>
      </c>
      <c r="J70" s="856">
        <v>2070.1472039999999</v>
      </c>
      <c r="K70" s="856">
        <v>1914.9160729999999</v>
      </c>
      <c r="L70" s="856">
        <v>2230.7691770000001</v>
      </c>
      <c r="M70" s="856">
        <v>2294.1242179999999</v>
      </c>
      <c r="N70" s="857">
        <v>2237.8899919999994</v>
      </c>
      <c r="O70" s="857">
        <v>2781.6397379999999</v>
      </c>
      <c r="P70" s="857">
        <v>3487.3374409999997</v>
      </c>
      <c r="Q70" s="857">
        <v>3753.926989</v>
      </c>
      <c r="R70" s="857">
        <v>2987.8556469999999</v>
      </c>
      <c r="S70" s="857">
        <v>3645.2478999999998</v>
      </c>
      <c r="T70" s="857">
        <v>4030.4497510000001</v>
      </c>
      <c r="U70" s="857">
        <v>4309.6488669999999</v>
      </c>
      <c r="V70" s="857">
        <v>4264.9053380000005</v>
      </c>
      <c r="W70" s="857">
        <v>4425.8050789999998</v>
      </c>
      <c r="X70" s="857">
        <v>4072.6393890000004</v>
      </c>
      <c r="Y70" s="857">
        <v>4085.9296429999999</v>
      </c>
      <c r="Z70" s="857">
        <v>3691.4204169999998</v>
      </c>
      <c r="AA70" s="857">
        <v>4008.153026</v>
      </c>
    </row>
    <row r="71" spans="1:27" s="549" customFormat="1">
      <c r="B71" s="554" t="s">
        <v>1412</v>
      </c>
      <c r="C71" s="1157">
        <v>2631.5843610000002</v>
      </c>
      <c r="D71" s="856">
        <v>2850.0064509999997</v>
      </c>
      <c r="E71" s="856">
        <v>3086.5763700000002</v>
      </c>
      <c r="F71" s="856">
        <v>2690.8665679999999</v>
      </c>
      <c r="G71" s="856">
        <v>2445.2599789999999</v>
      </c>
      <c r="H71" s="856">
        <v>2264.0108460000001</v>
      </c>
      <c r="I71" s="856">
        <v>2195.0406109999999</v>
      </c>
      <c r="J71" s="856">
        <v>264.64321000000001</v>
      </c>
      <c r="K71" s="856">
        <v>385.10947999999996</v>
      </c>
      <c r="L71" s="856">
        <v>316.99238500000001</v>
      </c>
      <c r="M71" s="856">
        <v>433.52198399999997</v>
      </c>
      <c r="N71" s="857">
        <v>232.38101399999999</v>
      </c>
      <c r="O71" s="857">
        <v>295.88477699999999</v>
      </c>
      <c r="P71" s="857">
        <v>1063.649514</v>
      </c>
      <c r="Q71" s="857">
        <v>1014.933844</v>
      </c>
      <c r="R71" s="857">
        <v>767.60431999999992</v>
      </c>
      <c r="S71" s="857">
        <v>962.16702199999997</v>
      </c>
      <c r="T71" s="857">
        <v>1054.683947</v>
      </c>
      <c r="U71" s="857">
        <v>1121.8576149999999</v>
      </c>
      <c r="V71" s="857">
        <v>1030.0925520000001</v>
      </c>
      <c r="W71" s="857">
        <v>811.74829</v>
      </c>
      <c r="X71" s="857">
        <v>769.62606099999994</v>
      </c>
      <c r="Y71" s="857">
        <v>580.68103700000006</v>
      </c>
      <c r="Z71" s="857">
        <v>440.10641299999997</v>
      </c>
      <c r="AA71" s="857">
        <v>425.14637400000004</v>
      </c>
    </row>
    <row r="72" spans="1:27" s="549" customFormat="1">
      <c r="B72" s="554" t="s">
        <v>1413</v>
      </c>
      <c r="C72" s="1157">
        <v>2804.2305100000003</v>
      </c>
      <c r="D72" s="856">
        <v>2439.0527609999999</v>
      </c>
      <c r="E72" s="856">
        <v>2747.603306</v>
      </c>
      <c r="F72" s="856">
        <v>2639.5271480000001</v>
      </c>
      <c r="G72" s="856">
        <v>1989.157044</v>
      </c>
      <c r="H72" s="856">
        <v>1946.20506</v>
      </c>
      <c r="I72" s="856">
        <v>1860.1627030000002</v>
      </c>
      <c r="J72" s="856">
        <v>1424.0247879999999</v>
      </c>
      <c r="K72" s="856">
        <v>1115.956923</v>
      </c>
      <c r="L72" s="856">
        <v>1433.7418680000001</v>
      </c>
      <c r="M72" s="856">
        <v>1238.0516910000001</v>
      </c>
      <c r="N72" s="857">
        <v>1088.6435929999998</v>
      </c>
      <c r="O72" s="857">
        <v>1415.1726529999999</v>
      </c>
      <c r="P72" s="857">
        <v>1417.2851749999998</v>
      </c>
      <c r="Q72" s="857">
        <v>1602.8402289999999</v>
      </c>
      <c r="R72" s="857">
        <v>1172.4855239999999</v>
      </c>
      <c r="S72" s="857">
        <v>1547.6662590000001</v>
      </c>
      <c r="T72" s="857">
        <v>1737.5942539999999</v>
      </c>
      <c r="U72" s="857">
        <v>1825.8427469999999</v>
      </c>
      <c r="V72" s="857">
        <v>1781.3211820000001</v>
      </c>
      <c r="W72" s="857">
        <v>1929.6668070000001</v>
      </c>
      <c r="X72" s="857">
        <v>1842.7215200000001</v>
      </c>
      <c r="Y72" s="857">
        <v>1790.363793</v>
      </c>
      <c r="Z72" s="857">
        <v>1473.3235770000001</v>
      </c>
      <c r="AA72" s="857">
        <v>1655.9453619999999</v>
      </c>
    </row>
    <row r="73" spans="1:27" s="549" customFormat="1">
      <c r="B73" s="555" t="s">
        <v>1414</v>
      </c>
      <c r="C73" s="1157">
        <v>92.088073999999992</v>
      </c>
      <c r="D73" s="856">
        <v>97.011251000000001</v>
      </c>
      <c r="E73" s="856">
        <v>204.49584400000001</v>
      </c>
      <c r="F73" s="856">
        <v>261.18994699999996</v>
      </c>
      <c r="G73" s="856">
        <v>280.27208899999999</v>
      </c>
      <c r="H73" s="856">
        <v>309.03466300000002</v>
      </c>
      <c r="I73" s="856">
        <v>337.61642399999999</v>
      </c>
      <c r="J73" s="856">
        <v>350.01314299999996</v>
      </c>
      <c r="K73" s="856">
        <v>406.077089</v>
      </c>
      <c r="L73" s="856">
        <v>530.85701300000005</v>
      </c>
      <c r="M73" s="856">
        <v>428.57674900000001</v>
      </c>
      <c r="N73" s="857">
        <v>389.29399699999999</v>
      </c>
      <c r="O73" s="857">
        <v>584.61057499999993</v>
      </c>
      <c r="P73" s="857">
        <v>636.854107</v>
      </c>
      <c r="Q73" s="857">
        <v>798.66901399999995</v>
      </c>
      <c r="R73" s="857">
        <v>558.47638899999993</v>
      </c>
      <c r="S73" s="857">
        <v>833.24798799999996</v>
      </c>
      <c r="T73" s="857">
        <v>1021.288169</v>
      </c>
      <c r="U73" s="857">
        <v>1003.242034</v>
      </c>
      <c r="V73" s="857">
        <v>876.02199800000005</v>
      </c>
      <c r="W73" s="857">
        <v>889.41530299999999</v>
      </c>
      <c r="X73" s="857">
        <v>732.15414099999998</v>
      </c>
      <c r="Y73" s="857">
        <v>759.91755699999999</v>
      </c>
      <c r="Z73" s="857">
        <v>751.02815199999998</v>
      </c>
      <c r="AA73" s="857">
        <v>866.67562699999996</v>
      </c>
    </row>
    <row r="74" spans="1:27" s="549" customFormat="1">
      <c r="B74" s="555" t="s">
        <v>1415</v>
      </c>
      <c r="C74" s="1157">
        <v>2712.1424360000001</v>
      </c>
      <c r="D74" s="856">
        <v>2342.0415099999996</v>
      </c>
      <c r="E74" s="856">
        <v>2543.1074619999999</v>
      </c>
      <c r="F74" s="856">
        <v>2378.3372009999998</v>
      </c>
      <c r="G74" s="856">
        <v>1708.884955</v>
      </c>
      <c r="H74" s="856">
        <v>1637.1703970000001</v>
      </c>
      <c r="I74" s="856">
        <v>1522.5462790000001</v>
      </c>
      <c r="J74" s="856">
        <v>1074.011645</v>
      </c>
      <c r="K74" s="856">
        <v>709.87983400000007</v>
      </c>
      <c r="L74" s="856">
        <v>902.88485500000002</v>
      </c>
      <c r="M74" s="856">
        <v>809.47494200000006</v>
      </c>
      <c r="N74" s="857">
        <v>699.34959600000002</v>
      </c>
      <c r="O74" s="857">
        <v>830.56207799999993</v>
      </c>
      <c r="P74" s="857">
        <v>780.43106799999998</v>
      </c>
      <c r="Q74" s="857">
        <v>804.17121499999996</v>
      </c>
      <c r="R74" s="857">
        <v>614.00913500000001</v>
      </c>
      <c r="S74" s="857">
        <v>714.418271</v>
      </c>
      <c r="T74" s="857">
        <v>716.30608499999994</v>
      </c>
      <c r="U74" s="857">
        <v>822.60071300000004</v>
      </c>
      <c r="V74" s="857">
        <v>905.29918399999997</v>
      </c>
      <c r="W74" s="857">
        <v>1040.2515040000001</v>
      </c>
      <c r="X74" s="857">
        <v>1110.5673789999998</v>
      </c>
      <c r="Y74" s="857">
        <v>1030.446236</v>
      </c>
      <c r="Z74" s="857">
        <v>722.29542500000002</v>
      </c>
      <c r="AA74" s="857">
        <v>789.26973499999997</v>
      </c>
    </row>
    <row r="75" spans="1:27" s="549" customFormat="1">
      <c r="B75" s="554" t="s">
        <v>612</v>
      </c>
      <c r="C75" s="1157">
        <v>303.140379</v>
      </c>
      <c r="D75" s="856">
        <v>340.60108600000001</v>
      </c>
      <c r="E75" s="856">
        <v>333.23908399999999</v>
      </c>
      <c r="F75" s="856">
        <v>391.72465899999997</v>
      </c>
      <c r="G75" s="856">
        <v>385.76103699999999</v>
      </c>
      <c r="H75" s="856">
        <v>376.846992</v>
      </c>
      <c r="I75" s="856">
        <v>451.47537</v>
      </c>
      <c r="J75" s="856">
        <v>381.47920600000003</v>
      </c>
      <c r="K75" s="856">
        <v>413.84967</v>
      </c>
      <c r="L75" s="856">
        <v>480.03492399999999</v>
      </c>
      <c r="M75" s="856">
        <v>622.55054299999995</v>
      </c>
      <c r="N75" s="857">
        <v>916.86538500000006</v>
      </c>
      <c r="O75" s="857">
        <v>1070.582308</v>
      </c>
      <c r="P75" s="857">
        <v>1006.402752</v>
      </c>
      <c r="Q75" s="857">
        <v>1136.152916</v>
      </c>
      <c r="R75" s="857">
        <v>1047.765803</v>
      </c>
      <c r="S75" s="857">
        <v>1135.4146189999999</v>
      </c>
      <c r="T75" s="857">
        <v>1238.17155</v>
      </c>
      <c r="U75" s="857">
        <v>1361.9485049999998</v>
      </c>
      <c r="V75" s="857">
        <v>1453.4916040000001</v>
      </c>
      <c r="W75" s="857">
        <v>1684.3899820000001</v>
      </c>
      <c r="X75" s="857">
        <v>1460.2918079999999</v>
      </c>
      <c r="Y75" s="857">
        <v>1714.8848130000001</v>
      </c>
      <c r="Z75" s="857">
        <v>1777.990427</v>
      </c>
      <c r="AA75" s="857">
        <v>1927.0612900000001</v>
      </c>
    </row>
    <row r="76" spans="1:27" s="549" customFormat="1">
      <c r="B76" s="550" t="s">
        <v>1416</v>
      </c>
      <c r="C76" s="1157">
        <v>1492.7051389999999</v>
      </c>
      <c r="D76" s="856">
        <v>1640.7320770000001</v>
      </c>
      <c r="E76" s="856">
        <v>1509.4006439999998</v>
      </c>
      <c r="F76" s="856">
        <v>1791.7395390000001</v>
      </c>
      <c r="G76" s="856">
        <v>1990.8375179999998</v>
      </c>
      <c r="H76" s="856">
        <v>1950.775997</v>
      </c>
      <c r="I76" s="856">
        <v>2022.7572930000001</v>
      </c>
      <c r="J76" s="856">
        <v>2068.1958549999999</v>
      </c>
      <c r="K76" s="856">
        <v>2188.6466959999998</v>
      </c>
      <c r="L76" s="856">
        <v>2428.2502220000001</v>
      </c>
      <c r="M76" s="856">
        <v>2356.4418560000004</v>
      </c>
      <c r="N76" s="857">
        <v>2404.6488840000002</v>
      </c>
      <c r="O76" s="857">
        <v>3020.6070269999996</v>
      </c>
      <c r="P76" s="857">
        <v>3017.3570340000001</v>
      </c>
      <c r="Q76" s="857">
        <v>3045.2083350000003</v>
      </c>
      <c r="R76" s="857">
        <v>2585.6043789999999</v>
      </c>
      <c r="S76" s="857">
        <v>2818.0937589999999</v>
      </c>
      <c r="T76" s="857">
        <v>3203.3931519999996</v>
      </c>
      <c r="U76" s="857">
        <v>3307.7045739999999</v>
      </c>
      <c r="V76" s="857">
        <v>3230.5757229999999</v>
      </c>
      <c r="W76" s="857">
        <v>3485.1233769999999</v>
      </c>
      <c r="X76" s="857">
        <v>3868.296237</v>
      </c>
      <c r="Y76" s="857">
        <v>4189.4472889999997</v>
      </c>
      <c r="Z76" s="857">
        <v>3932.427103</v>
      </c>
      <c r="AA76" s="857">
        <v>4039.6003050000004</v>
      </c>
    </row>
    <row r="77" spans="1:27" s="549" customFormat="1">
      <c r="B77" s="554" t="s">
        <v>1412</v>
      </c>
      <c r="C77" s="1157">
        <v>140.616243</v>
      </c>
      <c r="D77" s="856">
        <v>162.974627</v>
      </c>
      <c r="E77" s="856">
        <v>173.618278</v>
      </c>
      <c r="F77" s="856">
        <v>223.47504699999999</v>
      </c>
      <c r="G77" s="856">
        <v>262.56159000000002</v>
      </c>
      <c r="H77" s="856">
        <v>270.13473499999998</v>
      </c>
      <c r="I77" s="856">
        <v>339.93348900000001</v>
      </c>
      <c r="J77" s="856">
        <v>311.63259999999997</v>
      </c>
      <c r="K77" s="856">
        <v>301.43463700000001</v>
      </c>
      <c r="L77" s="856">
        <v>327.963032</v>
      </c>
      <c r="M77" s="856">
        <v>376.35205699999995</v>
      </c>
      <c r="N77" s="857">
        <v>309.89679899999999</v>
      </c>
      <c r="O77" s="857">
        <v>469.60621299999997</v>
      </c>
      <c r="P77" s="857">
        <v>450.938942</v>
      </c>
      <c r="Q77" s="857">
        <v>465.04048700000004</v>
      </c>
      <c r="R77" s="857">
        <v>384.44421799999998</v>
      </c>
      <c r="S77" s="857">
        <v>445.60530399999999</v>
      </c>
      <c r="T77" s="857">
        <v>454.65871299999998</v>
      </c>
      <c r="U77" s="857">
        <v>533.04662899999994</v>
      </c>
      <c r="V77" s="857">
        <v>540.93048499999998</v>
      </c>
      <c r="W77" s="857">
        <v>599.89151399999992</v>
      </c>
      <c r="X77" s="857">
        <v>694.96796699999993</v>
      </c>
      <c r="Y77" s="857">
        <v>720.88947400000006</v>
      </c>
      <c r="Z77" s="857">
        <v>668.34151800000006</v>
      </c>
      <c r="AA77" s="857">
        <v>684.96453399999996</v>
      </c>
    </row>
    <row r="78" spans="1:27" s="549" customFormat="1" ht="12.65" customHeight="1">
      <c r="A78" s="556"/>
      <c r="B78" s="554" t="s">
        <v>1413</v>
      </c>
      <c r="C78" s="1157">
        <v>929.46037799999999</v>
      </c>
      <c r="D78" s="856">
        <v>985.19908299999997</v>
      </c>
      <c r="E78" s="856">
        <v>840.0880719999999</v>
      </c>
      <c r="F78" s="856">
        <v>965.29152600000009</v>
      </c>
      <c r="G78" s="856">
        <v>1093.8085359999998</v>
      </c>
      <c r="H78" s="856">
        <v>1055.637489</v>
      </c>
      <c r="I78" s="856">
        <v>1076.7547770000001</v>
      </c>
      <c r="J78" s="856">
        <v>1061.1791969999999</v>
      </c>
      <c r="K78" s="856">
        <v>1090.0246179999999</v>
      </c>
      <c r="L78" s="856">
        <v>1159.5089989999999</v>
      </c>
      <c r="M78" s="856">
        <v>1190.1641689999999</v>
      </c>
      <c r="N78" s="857">
        <v>1311.9558460000001</v>
      </c>
      <c r="O78" s="857">
        <v>1679.285537</v>
      </c>
      <c r="P78" s="857">
        <v>1714.428398</v>
      </c>
      <c r="Q78" s="857">
        <v>1805.281819</v>
      </c>
      <c r="R78" s="857">
        <v>1491.0699180000001</v>
      </c>
      <c r="S78" s="857">
        <v>1608.6159520000001</v>
      </c>
      <c r="T78" s="857">
        <v>1993.4854290000001</v>
      </c>
      <c r="U78" s="857">
        <v>1997.836337</v>
      </c>
      <c r="V78" s="857">
        <v>1983.159165</v>
      </c>
      <c r="W78" s="857">
        <v>2091.032753</v>
      </c>
      <c r="X78" s="857">
        <v>2345.3275520000002</v>
      </c>
      <c r="Y78" s="857">
        <v>2530.2243819999999</v>
      </c>
      <c r="Z78" s="857">
        <v>2413.9582680000003</v>
      </c>
      <c r="AA78" s="857">
        <v>2474.5582400000003</v>
      </c>
    </row>
    <row r="79" spans="1:27" s="549" customFormat="1">
      <c r="B79" s="555" t="s">
        <v>1414</v>
      </c>
      <c r="C79" s="1157">
        <v>812.40602200000001</v>
      </c>
      <c r="D79" s="856">
        <v>869.119236</v>
      </c>
      <c r="E79" s="856">
        <v>725.84034199999996</v>
      </c>
      <c r="F79" s="856">
        <v>816.88276100000007</v>
      </c>
      <c r="G79" s="856">
        <v>900.78709500000002</v>
      </c>
      <c r="H79" s="856">
        <v>912.00655200000006</v>
      </c>
      <c r="I79" s="856">
        <v>909.33862799999997</v>
      </c>
      <c r="J79" s="856">
        <v>926.65369900000007</v>
      </c>
      <c r="K79" s="856">
        <v>935.98721599999999</v>
      </c>
      <c r="L79" s="856">
        <v>992.7640429999999</v>
      </c>
      <c r="M79" s="856">
        <v>1024.1950139999999</v>
      </c>
      <c r="N79" s="857">
        <v>1068.4735970000002</v>
      </c>
      <c r="O79" s="857">
        <v>1426.1188500000001</v>
      </c>
      <c r="P79" s="857">
        <v>1481.211311</v>
      </c>
      <c r="Q79" s="857">
        <v>1496.834617</v>
      </c>
      <c r="R79" s="857">
        <v>1214.502058</v>
      </c>
      <c r="S79" s="857">
        <v>1321.4102690000002</v>
      </c>
      <c r="T79" s="857">
        <v>1611.7240469999999</v>
      </c>
      <c r="U79" s="857">
        <v>1620.0394389999999</v>
      </c>
      <c r="V79" s="857">
        <v>1648.977774</v>
      </c>
      <c r="W79" s="857">
        <v>1745.74135</v>
      </c>
      <c r="X79" s="857">
        <v>1959.7152660000002</v>
      </c>
      <c r="Y79" s="857">
        <v>2101.4301700000001</v>
      </c>
      <c r="Z79" s="857">
        <v>1933.0425130000001</v>
      </c>
      <c r="AA79" s="857">
        <v>1938.746799</v>
      </c>
    </row>
    <row r="80" spans="1:27" s="549" customFormat="1" ht="12.65" customHeight="1">
      <c r="A80" s="556"/>
      <c r="B80" s="555" t="s">
        <v>1415</v>
      </c>
      <c r="C80" s="1156">
        <v>117.054356</v>
      </c>
      <c r="D80" s="838">
        <v>116.079847</v>
      </c>
      <c r="E80" s="838">
        <v>114.24772999999999</v>
      </c>
      <c r="F80" s="838">
        <v>148.40876500000002</v>
      </c>
      <c r="G80" s="838">
        <v>193.02144099999998</v>
      </c>
      <c r="H80" s="838">
        <v>143.63093700000002</v>
      </c>
      <c r="I80" s="838">
        <v>167.41614900000002</v>
      </c>
      <c r="J80" s="838">
        <v>134.525498</v>
      </c>
      <c r="K80" s="838">
        <v>154.03740200000001</v>
      </c>
      <c r="L80" s="838">
        <v>166.744956</v>
      </c>
      <c r="M80" s="838">
        <v>165.969155</v>
      </c>
      <c r="N80" s="838">
        <v>243.48224900000002</v>
      </c>
      <c r="O80" s="838">
        <v>253.166687</v>
      </c>
      <c r="P80" s="838">
        <v>233.21708699999999</v>
      </c>
      <c r="Q80" s="838">
        <v>308.447202</v>
      </c>
      <c r="R80" s="838">
        <v>276.56786</v>
      </c>
      <c r="S80" s="838">
        <v>287.20568300000002</v>
      </c>
      <c r="T80" s="838">
        <v>381.76138199999997</v>
      </c>
      <c r="U80" s="838">
        <v>377.796898</v>
      </c>
      <c r="V80" s="838">
        <v>334.18139100000002</v>
      </c>
      <c r="W80" s="838">
        <v>345.291403</v>
      </c>
      <c r="X80" s="838">
        <v>385.61228600000004</v>
      </c>
      <c r="Y80" s="857">
        <v>428.79421200000002</v>
      </c>
      <c r="Z80" s="857">
        <v>480.91575499999999</v>
      </c>
      <c r="AA80" s="857">
        <v>535.81144099999995</v>
      </c>
    </row>
    <row r="81" spans="1:27" s="549" customFormat="1">
      <c r="B81" s="554" t="s">
        <v>612</v>
      </c>
      <c r="C81" s="1157">
        <v>422.62851799999999</v>
      </c>
      <c r="D81" s="856">
        <v>492.55836700000003</v>
      </c>
      <c r="E81" s="856">
        <v>495.69429400000001</v>
      </c>
      <c r="F81" s="856">
        <v>602.97296600000004</v>
      </c>
      <c r="G81" s="856">
        <v>634.46739200000002</v>
      </c>
      <c r="H81" s="856">
        <v>625.00377300000002</v>
      </c>
      <c r="I81" s="856">
        <v>606.06902700000001</v>
      </c>
      <c r="J81" s="856">
        <v>695.38405799999998</v>
      </c>
      <c r="K81" s="856">
        <v>797.18744100000004</v>
      </c>
      <c r="L81" s="856">
        <v>940.77819099999999</v>
      </c>
      <c r="M81" s="856">
        <v>789.92562999999996</v>
      </c>
      <c r="N81" s="857">
        <v>782.7962389999999</v>
      </c>
      <c r="O81" s="857">
        <v>871.71527700000001</v>
      </c>
      <c r="P81" s="857">
        <v>851.98969399999999</v>
      </c>
      <c r="Q81" s="857">
        <v>774.88602900000001</v>
      </c>
      <c r="R81" s="857">
        <v>710.09024299999999</v>
      </c>
      <c r="S81" s="857">
        <v>763.87250300000005</v>
      </c>
      <c r="T81" s="857">
        <v>755.24901</v>
      </c>
      <c r="U81" s="857">
        <v>776.82160799999997</v>
      </c>
      <c r="V81" s="857">
        <v>706.48607299999992</v>
      </c>
      <c r="W81" s="857">
        <v>794.19911000000002</v>
      </c>
      <c r="X81" s="857">
        <v>828.00071800000001</v>
      </c>
      <c r="Y81" s="857">
        <v>938.33343300000001</v>
      </c>
      <c r="Z81" s="857">
        <v>850.12731700000006</v>
      </c>
      <c r="AA81" s="857">
        <v>880.07753099999991</v>
      </c>
    </row>
    <row r="82" spans="1:27" s="549" customFormat="1" ht="12.65" customHeight="1">
      <c r="B82" s="550" t="s">
        <v>1417</v>
      </c>
      <c r="C82" s="1157">
        <v>0</v>
      </c>
      <c r="D82" s="856">
        <v>0</v>
      </c>
      <c r="E82" s="856">
        <v>0</v>
      </c>
      <c r="F82" s="856">
        <v>2.681</v>
      </c>
      <c r="G82" s="856">
        <v>3.8860000000000001</v>
      </c>
      <c r="H82" s="856">
        <v>7.6159999999999997</v>
      </c>
      <c r="I82" s="856">
        <v>9.9339999999999993</v>
      </c>
      <c r="J82" s="856">
        <v>10.926</v>
      </c>
      <c r="K82" s="856">
        <v>74.668000000000006</v>
      </c>
      <c r="L82" s="856">
        <v>86.97</v>
      </c>
      <c r="M82" s="856">
        <v>246.81299999999999</v>
      </c>
      <c r="N82" s="857">
        <v>331.47699999999998</v>
      </c>
      <c r="O82" s="857">
        <v>239.28399999999999</v>
      </c>
      <c r="P82" s="857">
        <v>458.53</v>
      </c>
      <c r="Q82" s="857">
        <v>499.42899999999997</v>
      </c>
      <c r="R82" s="857">
        <v>445.60500000000002</v>
      </c>
      <c r="S82" s="857">
        <v>277.26600000000002</v>
      </c>
      <c r="T82" s="857">
        <v>273.68900000000002</v>
      </c>
      <c r="U82" s="857">
        <v>165.435</v>
      </c>
      <c r="V82" s="857">
        <v>152.82</v>
      </c>
      <c r="W82" s="857">
        <v>107.858</v>
      </c>
      <c r="X82" s="857">
        <v>105.295</v>
      </c>
      <c r="Y82" s="857">
        <v>166.398</v>
      </c>
      <c r="Z82" s="857">
        <v>970.54967000000011</v>
      </c>
      <c r="AA82" s="857">
        <v>1008.00755</v>
      </c>
    </row>
    <row r="83" spans="1:27" ht="14.5">
      <c r="A83" s="538"/>
      <c r="B83" s="861" t="s">
        <v>1418</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814.78267000000005</v>
      </c>
      <c r="AA83" s="857">
        <v>782.03955000000008</v>
      </c>
    </row>
    <row r="84" spans="1:27" ht="25">
      <c r="A84" s="538"/>
      <c r="B84" s="860" t="s">
        <v>1419</v>
      </c>
      <c r="C84" s="1157">
        <v>0</v>
      </c>
      <c r="D84" s="856">
        <v>0</v>
      </c>
      <c r="E84" s="856">
        <v>0</v>
      </c>
      <c r="F84" s="856" t="s">
        <v>356</v>
      </c>
      <c r="G84" s="856" t="s">
        <v>356</v>
      </c>
      <c r="H84" s="856" t="s">
        <v>356</v>
      </c>
      <c r="I84" s="856" t="s">
        <v>356</v>
      </c>
      <c r="J84" s="856" t="s">
        <v>356</v>
      </c>
      <c r="K84" s="856" t="s">
        <v>356</v>
      </c>
      <c r="L84" s="856">
        <v>86.97</v>
      </c>
      <c r="M84" s="856">
        <v>246.81299999999999</v>
      </c>
      <c r="N84" s="857">
        <v>331.47699999999998</v>
      </c>
      <c r="O84" s="857">
        <v>239.28399999999999</v>
      </c>
      <c r="P84" s="857">
        <v>458.53</v>
      </c>
      <c r="Q84" s="857">
        <v>499.42899999999997</v>
      </c>
      <c r="R84" s="857">
        <v>445.60500000000002</v>
      </c>
      <c r="S84" s="857">
        <v>277.26600000000002</v>
      </c>
      <c r="T84" s="857">
        <v>273.68900000000002</v>
      </c>
      <c r="U84" s="857">
        <v>165.435</v>
      </c>
      <c r="V84" s="857">
        <v>152.82</v>
      </c>
      <c r="W84" s="857">
        <v>107.858</v>
      </c>
      <c r="X84" s="857">
        <v>105.295</v>
      </c>
      <c r="Y84" s="857">
        <v>166.398</v>
      </c>
      <c r="Z84" s="857">
        <v>155.767</v>
      </c>
      <c r="AA84" s="857">
        <v>225.96799999999999</v>
      </c>
    </row>
    <row r="85" spans="1:27" ht="25">
      <c r="A85" s="131"/>
      <c r="B85" s="999" t="s">
        <v>865</v>
      </c>
      <c r="C85" s="1157" t="s">
        <v>356</v>
      </c>
      <c r="D85" s="856" t="s">
        <v>356</v>
      </c>
      <c r="E85" s="856">
        <v>170.20699999999999</v>
      </c>
      <c r="F85" s="856">
        <v>172.84700000000001</v>
      </c>
      <c r="G85" s="856">
        <v>254.416</v>
      </c>
      <c r="H85" s="856">
        <v>266.20299999999997</v>
      </c>
      <c r="I85" s="856">
        <v>422.42500000000001</v>
      </c>
      <c r="J85" s="856">
        <v>360.79500000000002</v>
      </c>
      <c r="K85" s="856">
        <v>493.65</v>
      </c>
      <c r="L85" s="856">
        <v>659.43499999999995</v>
      </c>
      <c r="M85" s="856">
        <v>691.31899999999996</v>
      </c>
      <c r="N85" s="857">
        <v>776.35500000000002</v>
      </c>
      <c r="O85" s="857">
        <v>791.75300000000004</v>
      </c>
      <c r="P85" s="857">
        <v>797.40200000000004</v>
      </c>
      <c r="Q85" s="857">
        <v>632.92600000000004</v>
      </c>
      <c r="R85" s="857">
        <v>634.78399999999999</v>
      </c>
      <c r="S85" s="857">
        <v>621.78300000000002</v>
      </c>
      <c r="T85" s="857">
        <v>638.67200000000003</v>
      </c>
      <c r="U85" s="857">
        <v>761.14400000000001</v>
      </c>
      <c r="V85" s="857">
        <v>735.48099999999999</v>
      </c>
      <c r="W85" s="857">
        <v>677.50900000000001</v>
      </c>
      <c r="X85" s="857">
        <v>654.14400000000001</v>
      </c>
      <c r="Y85" s="857">
        <v>686.47299999999996</v>
      </c>
      <c r="Z85" s="857">
        <v>899.95600000000002</v>
      </c>
      <c r="AA85" s="857">
        <v>868.23900000000003</v>
      </c>
    </row>
    <row r="86" spans="1:27" ht="14.5">
      <c r="A86" s="131"/>
      <c r="B86" s="990" t="s">
        <v>1420</v>
      </c>
      <c r="C86" s="1157">
        <v>42853.727321310915</v>
      </c>
      <c r="D86" s="856">
        <v>44400.005517359903</v>
      </c>
      <c r="E86" s="856">
        <v>42087.412054980545</v>
      </c>
      <c r="F86" s="856">
        <v>38377.687414802116</v>
      </c>
      <c r="G86" s="856">
        <v>37165.780972993918</v>
      </c>
      <c r="H86" s="856">
        <v>38121.247764970314</v>
      </c>
      <c r="I86" s="856">
        <v>36928.778838081016</v>
      </c>
      <c r="J86" s="856">
        <v>38337.682442872996</v>
      </c>
      <c r="K86" s="856">
        <v>34933.565201902187</v>
      </c>
      <c r="L86" s="856">
        <v>38780.132582973871</v>
      </c>
      <c r="M86" s="856">
        <v>37445.015501163842</v>
      </c>
      <c r="N86" s="856">
        <v>39642.148199999996</v>
      </c>
      <c r="O86" s="856">
        <v>41416.135000000002</v>
      </c>
      <c r="P86" s="856">
        <v>43062.876000000004</v>
      </c>
      <c r="Q86" s="856">
        <v>44873.759000000005</v>
      </c>
      <c r="R86" s="856">
        <v>40292.921000000002</v>
      </c>
      <c r="S86" s="856">
        <v>43919.103600000002</v>
      </c>
      <c r="T86" s="856">
        <v>47355.150999999998</v>
      </c>
      <c r="U86" s="856">
        <v>42680.814100000003</v>
      </c>
      <c r="V86" s="856">
        <v>43886.299800000001</v>
      </c>
      <c r="W86" s="856">
        <v>43948.669500000004</v>
      </c>
      <c r="X86" s="856">
        <v>47293.938500000004</v>
      </c>
      <c r="Y86" s="856">
        <v>46681.359122319991</v>
      </c>
      <c r="Z86" s="856">
        <v>46879.032363240003</v>
      </c>
      <c r="AA86" s="856">
        <v>47107.316000000006</v>
      </c>
    </row>
    <row r="87" spans="1:27" ht="14.5">
      <c r="A87" s="131"/>
      <c r="B87" s="992" t="s">
        <v>1421</v>
      </c>
      <c r="C87" s="1157">
        <v>6034.5370000000003</v>
      </c>
      <c r="D87" s="856">
        <v>6247.799</v>
      </c>
      <c r="E87" s="857">
        <v>7271.3490000000002</v>
      </c>
      <c r="F87" s="857">
        <v>6179.067</v>
      </c>
      <c r="G87" s="857">
        <v>6944.4669999999996</v>
      </c>
      <c r="H87" s="857">
        <v>7523.7789999999995</v>
      </c>
      <c r="I87" s="857">
        <v>7993.1289999999999</v>
      </c>
      <c r="J87" s="857">
        <v>7904.8650000000007</v>
      </c>
      <c r="K87" s="857">
        <v>7243.5769999999993</v>
      </c>
      <c r="L87" s="857">
        <v>8162.2879999999996</v>
      </c>
      <c r="M87" s="857">
        <v>7799.4070000000002</v>
      </c>
      <c r="N87" s="838">
        <v>8505.5069999999996</v>
      </c>
      <c r="O87" s="838">
        <v>8738.7219999999998</v>
      </c>
      <c r="P87" s="838">
        <v>9529.8040000000001</v>
      </c>
      <c r="Q87" s="838">
        <v>8962.478000000001</v>
      </c>
      <c r="R87" s="838">
        <v>8871.6970000000001</v>
      </c>
      <c r="S87" s="838">
        <v>8794.2260000000006</v>
      </c>
      <c r="T87" s="838">
        <v>8060.2860000000001</v>
      </c>
      <c r="U87" s="838">
        <v>7995.2940000000008</v>
      </c>
      <c r="V87" s="838">
        <v>7996.7079999999996</v>
      </c>
      <c r="W87" s="838">
        <v>8432.8510000000006</v>
      </c>
      <c r="X87" s="838">
        <v>8915.8739999999998</v>
      </c>
      <c r="Y87" s="856">
        <v>9001.3138405099999</v>
      </c>
      <c r="Z87" s="856">
        <v>8434.3355800799982</v>
      </c>
      <c r="AA87" s="856">
        <v>9268.2129999999997</v>
      </c>
    </row>
    <row r="88" spans="1:27" ht="14.5">
      <c r="A88" s="131"/>
      <c r="B88" s="992" t="s">
        <v>1422</v>
      </c>
      <c r="C88" s="1157">
        <v>36819.190321310918</v>
      </c>
      <c r="D88" s="856">
        <v>38152.206517359904</v>
      </c>
      <c r="E88" s="857">
        <v>34816.063054980543</v>
      </c>
      <c r="F88" s="857">
        <v>32198.620414802117</v>
      </c>
      <c r="G88" s="857">
        <v>30221.313972993921</v>
      </c>
      <c r="H88" s="857">
        <v>30597.468764970316</v>
      </c>
      <c r="I88" s="857">
        <v>28935.649838081015</v>
      </c>
      <c r="J88" s="857">
        <v>30432.817442872998</v>
      </c>
      <c r="K88" s="857">
        <v>27689.98820190219</v>
      </c>
      <c r="L88" s="857">
        <v>30617.844582973874</v>
      </c>
      <c r="M88" s="857">
        <v>29645.608501163842</v>
      </c>
      <c r="N88" s="838">
        <v>31136.641199999998</v>
      </c>
      <c r="O88" s="838">
        <v>32677.413</v>
      </c>
      <c r="P88" s="838">
        <v>33533.072</v>
      </c>
      <c r="Q88" s="838">
        <v>35911.281000000003</v>
      </c>
      <c r="R88" s="838">
        <v>31421.224000000002</v>
      </c>
      <c r="S88" s="838">
        <v>35124.8776</v>
      </c>
      <c r="T88" s="838">
        <v>39294.864999999998</v>
      </c>
      <c r="U88" s="838">
        <v>34685.520100000002</v>
      </c>
      <c r="V88" s="838">
        <v>35889.591800000002</v>
      </c>
      <c r="W88" s="838">
        <v>35515.818500000001</v>
      </c>
      <c r="X88" s="838">
        <v>38378.0645</v>
      </c>
      <c r="Y88" s="856">
        <v>37680.045281809988</v>
      </c>
      <c r="Z88" s="856">
        <v>38444.696783160005</v>
      </c>
      <c r="AA88" s="856">
        <v>37839.103000000003</v>
      </c>
    </row>
    <row r="89" spans="1:27">
      <c r="A89" s="131"/>
      <c r="B89" s="990" t="s">
        <v>1423</v>
      </c>
      <c r="C89" s="1157">
        <v>385294.15899999999</v>
      </c>
      <c r="D89" s="857">
        <v>360744.38400000002</v>
      </c>
      <c r="E89" s="857">
        <v>286866.31099999999</v>
      </c>
      <c r="F89" s="857">
        <v>260288.67199999999</v>
      </c>
      <c r="G89" s="857">
        <v>219064.921</v>
      </c>
      <c r="H89" s="857">
        <v>257078.93799999999</v>
      </c>
      <c r="I89" s="857">
        <v>279795.86300000001</v>
      </c>
      <c r="J89" s="857">
        <v>324837.21100000001</v>
      </c>
      <c r="K89" s="857">
        <v>351322.71600000001</v>
      </c>
      <c r="L89" s="857">
        <v>278426.23300000001</v>
      </c>
      <c r="M89" s="857">
        <v>319981.777</v>
      </c>
      <c r="N89" s="857">
        <v>312320.05099999998</v>
      </c>
      <c r="O89" s="857">
        <v>347163.77799999999</v>
      </c>
      <c r="P89" s="857">
        <v>318100.70500000002</v>
      </c>
      <c r="Q89" s="857">
        <v>309493.33100000001</v>
      </c>
      <c r="R89" s="857">
        <v>256213.90700000001</v>
      </c>
      <c r="S89" s="857">
        <v>264080.78700000001</v>
      </c>
      <c r="T89" s="857">
        <v>300170.25199999998</v>
      </c>
      <c r="U89" s="857">
        <v>289880.11700000003</v>
      </c>
      <c r="V89" s="857">
        <v>311060.51799999998</v>
      </c>
      <c r="W89" s="857">
        <v>297918.16399999999</v>
      </c>
      <c r="X89" s="857">
        <v>327446.60800000001</v>
      </c>
      <c r="Y89" s="856">
        <v>312031.74900000001</v>
      </c>
      <c r="Z89" s="856">
        <v>334029.989</v>
      </c>
      <c r="AA89" s="856">
        <v>340632.34399999998</v>
      </c>
    </row>
    <row r="90" spans="1:27">
      <c r="A90" s="131"/>
      <c r="B90" s="992" t="s">
        <v>1424</v>
      </c>
      <c r="C90" s="1157">
        <v>366474.6</v>
      </c>
      <c r="D90" s="857">
        <v>343323</v>
      </c>
      <c r="E90" s="856">
        <v>257819.4</v>
      </c>
      <c r="F90" s="856">
        <v>230648.4</v>
      </c>
      <c r="G90" s="856">
        <v>192808.8</v>
      </c>
      <c r="H90" s="856">
        <v>227806.2</v>
      </c>
      <c r="I90" s="856">
        <v>253265.4</v>
      </c>
      <c r="J90" s="856">
        <v>299653.2</v>
      </c>
      <c r="K90" s="856">
        <v>326719.8</v>
      </c>
      <c r="L90" s="857">
        <v>251365.4</v>
      </c>
      <c r="M90" s="857">
        <v>296289.59999999998</v>
      </c>
      <c r="N90" s="856">
        <v>290021.7</v>
      </c>
      <c r="O90" s="856">
        <v>325925.7</v>
      </c>
      <c r="P90" s="856">
        <v>296519.09999999998</v>
      </c>
      <c r="Q90" s="856">
        <v>289962.2</v>
      </c>
      <c r="R90" s="856">
        <v>237061</v>
      </c>
      <c r="S90" s="856">
        <v>245308.552</v>
      </c>
      <c r="T90" s="856">
        <v>279349.09999999998</v>
      </c>
      <c r="U90" s="856">
        <v>271129.59999999998</v>
      </c>
      <c r="V90" s="856">
        <v>292587.27500000002</v>
      </c>
      <c r="W90" s="856">
        <v>278347.49599999998</v>
      </c>
      <c r="X90" s="856">
        <v>310000.73800000001</v>
      </c>
      <c r="Y90" s="856">
        <v>292939.815</v>
      </c>
      <c r="Z90" s="856">
        <v>314983.43800000002</v>
      </c>
      <c r="AA90" s="856">
        <v>321875.83399999997</v>
      </c>
    </row>
    <row r="91" spans="1:27">
      <c r="A91" s="131"/>
      <c r="B91" s="993" t="s">
        <v>866</v>
      </c>
      <c r="C91" s="1157">
        <v>366474.6</v>
      </c>
      <c r="D91" s="857">
        <v>343323</v>
      </c>
      <c r="E91" s="856">
        <v>257819.4</v>
      </c>
      <c r="F91" s="856">
        <v>230648.4</v>
      </c>
      <c r="G91" s="856">
        <v>192808.8</v>
      </c>
      <c r="H91" s="856">
        <v>227806.2</v>
      </c>
      <c r="I91" s="856">
        <v>253265.4</v>
      </c>
      <c r="J91" s="856">
        <v>299653.2</v>
      </c>
      <c r="K91" s="856">
        <v>326719.8</v>
      </c>
      <c r="L91" s="857">
        <v>251365.4</v>
      </c>
      <c r="M91" s="857">
        <v>296289.59999999998</v>
      </c>
      <c r="N91" s="856">
        <v>290021.7</v>
      </c>
      <c r="O91" s="856">
        <v>325925.7</v>
      </c>
      <c r="P91" s="856">
        <v>296519.09999999998</v>
      </c>
      <c r="Q91" s="856">
        <v>289962.2</v>
      </c>
      <c r="R91" s="856">
        <v>237061</v>
      </c>
      <c r="S91" s="856">
        <v>245308.552</v>
      </c>
      <c r="T91" s="856">
        <v>279349.09999999998</v>
      </c>
      <c r="U91" s="856">
        <v>271129.59999999998</v>
      </c>
      <c r="V91" s="856">
        <v>292587.27500000002</v>
      </c>
      <c r="W91" s="856">
        <v>278347.49599999998</v>
      </c>
      <c r="X91" s="856">
        <v>310000.73800000001</v>
      </c>
      <c r="Y91" s="856">
        <v>292939.815</v>
      </c>
      <c r="Z91" s="856">
        <v>314983.43800000002</v>
      </c>
      <c r="AA91" s="856">
        <v>321875.83399999997</v>
      </c>
    </row>
    <row r="92" spans="1:27">
      <c r="A92" s="131"/>
      <c r="B92" s="992" t="s">
        <v>867</v>
      </c>
      <c r="C92" s="1156">
        <v>10812.441999999999</v>
      </c>
      <c r="D92" s="838">
        <v>9794.3289999999997</v>
      </c>
      <c r="E92" s="838">
        <v>9508.7950000000001</v>
      </c>
      <c r="F92" s="838">
        <v>9379.7119999999995</v>
      </c>
      <c r="G92" s="838">
        <v>8593.3320000000003</v>
      </c>
      <c r="H92" s="838">
        <v>8982.6170000000002</v>
      </c>
      <c r="I92" s="838">
        <v>7937.14</v>
      </c>
      <c r="J92" s="838">
        <v>7294.6419999999998</v>
      </c>
      <c r="K92" s="838">
        <v>7255.8050000000003</v>
      </c>
      <c r="L92" s="838">
        <v>8391.0640000000003</v>
      </c>
      <c r="M92" s="838">
        <v>7589.8069999999998</v>
      </c>
      <c r="N92" s="838">
        <v>7307.1409999999996</v>
      </c>
      <c r="O92" s="838">
        <v>7803.7929999999997</v>
      </c>
      <c r="P92" s="838">
        <v>7459.0659999999998</v>
      </c>
      <c r="Q92" s="838">
        <v>6245.616</v>
      </c>
      <c r="R92" s="838">
        <v>6064.7510000000002</v>
      </c>
      <c r="S92" s="838">
        <v>6198.8339999999998</v>
      </c>
      <c r="T92" s="838">
        <v>7034.24</v>
      </c>
      <c r="U92" s="838">
        <v>6159.8760000000002</v>
      </c>
      <c r="V92" s="838">
        <v>6053.9430000000002</v>
      </c>
      <c r="W92" s="838">
        <v>6235.8180000000002</v>
      </c>
      <c r="X92" s="838">
        <v>5877.7839999999997</v>
      </c>
      <c r="Y92" s="856">
        <v>5765.8010000000004</v>
      </c>
      <c r="Z92" s="856">
        <v>6110.7049999999999</v>
      </c>
      <c r="AA92" s="856">
        <v>6226.8230000000003</v>
      </c>
    </row>
    <row r="93" spans="1:27" s="983" customFormat="1">
      <c r="A93" s="984"/>
      <c r="B93" s="992" t="s">
        <v>1425</v>
      </c>
      <c r="C93" s="1156">
        <v>8007.1170000000002</v>
      </c>
      <c r="D93" s="838">
        <v>7627.0550000000003</v>
      </c>
      <c r="E93" s="838">
        <v>7538.5929999999998</v>
      </c>
      <c r="F93" s="838">
        <v>7871.8819999999996</v>
      </c>
      <c r="G93" s="838">
        <v>7932.7340000000004</v>
      </c>
      <c r="H93" s="838">
        <v>7884.348</v>
      </c>
      <c r="I93" s="838">
        <v>7360.982</v>
      </c>
      <c r="J93" s="838">
        <v>7585.0709999999999</v>
      </c>
      <c r="K93" s="838">
        <v>7349.808</v>
      </c>
      <c r="L93" s="838">
        <v>5522.8630000000003</v>
      </c>
      <c r="M93" s="838">
        <v>7891.9219999999996</v>
      </c>
      <c r="N93" s="838">
        <v>8073.8249999999998</v>
      </c>
      <c r="O93" s="838">
        <v>6673.5330000000004</v>
      </c>
      <c r="P93" s="838">
        <v>8253.1119999999992</v>
      </c>
      <c r="Q93" s="838">
        <v>7496.174</v>
      </c>
      <c r="R93" s="838">
        <v>7682.3270000000002</v>
      </c>
      <c r="S93" s="838">
        <v>7518.723</v>
      </c>
      <c r="T93" s="838">
        <v>8203.27</v>
      </c>
      <c r="U93" s="838">
        <v>7962.7479999999996</v>
      </c>
      <c r="V93" s="838">
        <v>7429.4719999999998</v>
      </c>
      <c r="W93" s="838">
        <v>9097.7479999999996</v>
      </c>
      <c r="X93" s="838">
        <v>7488.5810000000001</v>
      </c>
      <c r="Y93" s="856">
        <v>8999.6110000000008</v>
      </c>
      <c r="Z93" s="856">
        <v>8222.0310000000009</v>
      </c>
      <c r="AA93" s="856">
        <v>6470.915</v>
      </c>
    </row>
    <row r="94" spans="1:27" s="983" customFormat="1">
      <c r="A94" s="984"/>
      <c r="B94" s="992" t="s">
        <v>868</v>
      </c>
      <c r="C94" s="1156" t="s">
        <v>356</v>
      </c>
      <c r="D94" s="838" t="s">
        <v>356</v>
      </c>
      <c r="E94" s="838">
        <v>11999.522999999999</v>
      </c>
      <c r="F94" s="838">
        <v>12388.678</v>
      </c>
      <c r="G94" s="838">
        <v>9730.0550000000003</v>
      </c>
      <c r="H94" s="838">
        <v>12405.772999999999</v>
      </c>
      <c r="I94" s="838">
        <v>11232.341</v>
      </c>
      <c r="J94" s="838">
        <v>10304.298000000001</v>
      </c>
      <c r="K94" s="838">
        <v>9997.3029999999999</v>
      </c>
      <c r="L94" s="838">
        <v>13146.906000000001</v>
      </c>
      <c r="M94" s="838">
        <v>8210.4480000000003</v>
      </c>
      <c r="N94" s="838">
        <v>6917.3850000000002</v>
      </c>
      <c r="O94" s="838">
        <v>6760.7520000000004</v>
      </c>
      <c r="P94" s="838">
        <v>5869.4269999999997</v>
      </c>
      <c r="Q94" s="838">
        <v>5789.3410000000003</v>
      </c>
      <c r="R94" s="838">
        <v>5405.8289999999997</v>
      </c>
      <c r="S94" s="838">
        <v>5054.6779999999999</v>
      </c>
      <c r="T94" s="838">
        <v>5583.6419999999998</v>
      </c>
      <c r="U94" s="838">
        <v>4627.893</v>
      </c>
      <c r="V94" s="838">
        <v>4989.8280000000004</v>
      </c>
      <c r="W94" s="838">
        <v>4237.1019999999999</v>
      </c>
      <c r="X94" s="838">
        <v>4079.5050000000001</v>
      </c>
      <c r="Y94" s="856">
        <v>4326.5219999999999</v>
      </c>
      <c r="Z94" s="856">
        <v>4713.8149999999996</v>
      </c>
      <c r="AA94" s="856">
        <v>6058.7719999999999</v>
      </c>
    </row>
    <row r="95" spans="1:27">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7" s="154" customFormat="1" ht="20.149999999999999" customHeight="1">
      <c r="A96" s="560"/>
      <c r="C96" s="1279" t="s">
        <v>1426</v>
      </c>
      <c r="D96" s="1279"/>
      <c r="E96" s="1279"/>
      <c r="F96" s="1279"/>
      <c r="G96" s="1279"/>
      <c r="H96" s="1279"/>
    </row>
    <row r="97" spans="1:8" s="154" customFormat="1" ht="27.65" customHeight="1">
      <c r="A97" s="560"/>
      <c r="C97" s="1413" t="s">
        <v>1427</v>
      </c>
      <c r="D97" s="1413"/>
      <c r="E97" s="1413"/>
      <c r="F97" s="1413"/>
      <c r="G97" s="1413"/>
      <c r="H97" s="1413"/>
    </row>
    <row r="98" spans="1:8" s="154" customFormat="1" ht="15" customHeight="1">
      <c r="A98" s="560"/>
      <c r="C98" s="1279" t="s">
        <v>1428</v>
      </c>
      <c r="D98" s="1279"/>
      <c r="E98" s="1279"/>
      <c r="F98" s="1279"/>
      <c r="G98" s="1279"/>
      <c r="H98" s="1279"/>
    </row>
    <row r="99" spans="1:8" s="154" customFormat="1" ht="15" customHeight="1">
      <c r="A99" s="560"/>
      <c r="C99" s="1279" t="s">
        <v>1429</v>
      </c>
      <c r="D99" s="1279"/>
      <c r="E99" s="1279"/>
      <c r="F99" s="1279"/>
      <c r="G99" s="1279"/>
      <c r="H99" s="1279"/>
    </row>
    <row r="100" spans="1:8" ht="15" customHeight="1">
      <c r="C100" s="64" t="s">
        <v>1430</v>
      </c>
      <c r="D100" s="1010"/>
      <c r="E100" s="1010"/>
      <c r="F100" s="1010"/>
      <c r="G100" s="1010"/>
      <c r="H100" s="1010"/>
    </row>
    <row r="101" spans="1:8" ht="15" customHeight="1">
      <c r="C101" s="1010" t="s">
        <v>1431</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Sachsen</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3">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53125" defaultRowHeight="12.5"/>
  <cols>
    <col min="1" max="1" width="4.54296875" style="376" customWidth="1"/>
    <col min="2" max="2" width="45" style="376" customWidth="1"/>
    <col min="3" max="27" width="13.453125" style="376" customWidth="1"/>
    <col min="28" max="16384" width="11.453125" style="376"/>
  </cols>
  <sheetData>
    <row r="1" spans="1:32" ht="13">
      <c r="A1" s="1414" t="s">
        <v>322</v>
      </c>
      <c r="B1" s="1415"/>
    </row>
    <row r="3" spans="1:32" ht="12.75" customHeight="1">
      <c r="A3" s="1416" t="s">
        <v>897</v>
      </c>
      <c r="B3" s="1416"/>
      <c r="C3" s="407" t="s">
        <v>1235</v>
      </c>
      <c r="D3" s="407"/>
      <c r="E3" s="407"/>
      <c r="F3" s="407"/>
      <c r="G3" s="407"/>
      <c r="H3" s="407"/>
      <c r="I3" s="407"/>
      <c r="J3" s="407"/>
      <c r="K3" s="407"/>
    </row>
    <row r="4" spans="1:32" ht="12.75" customHeight="1">
      <c r="A4" s="377"/>
      <c r="B4" s="535"/>
      <c r="C4" s="377"/>
      <c r="D4" s="377"/>
      <c r="E4" s="377"/>
      <c r="F4" s="377"/>
      <c r="G4" s="377"/>
      <c r="H4" s="377"/>
      <c r="I4" s="377"/>
      <c r="J4" s="377"/>
      <c r="K4" s="377"/>
    </row>
    <row r="5" spans="1:32" ht="17.5" customHeight="1">
      <c r="A5" s="536"/>
      <c r="B5" s="988"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ht="13">
      <c r="A7" s="399"/>
      <c r="B7" s="499"/>
      <c r="C7" s="1283" t="s">
        <v>434</v>
      </c>
      <c r="D7" s="1283"/>
      <c r="E7" s="1283"/>
      <c r="F7" s="1283"/>
      <c r="G7" s="1283"/>
      <c r="H7" s="1283"/>
      <c r="I7" s="1283" t="s">
        <v>434</v>
      </c>
      <c r="J7" s="1283"/>
      <c r="K7" s="1283"/>
      <c r="L7" s="1283"/>
      <c r="M7" s="1283"/>
      <c r="N7" s="1283"/>
      <c r="O7" s="1283" t="s">
        <v>434</v>
      </c>
      <c r="P7" s="1283"/>
      <c r="Q7" s="1283"/>
      <c r="R7" s="1283"/>
      <c r="S7" s="1283"/>
      <c r="T7" s="1283"/>
      <c r="U7" s="1283" t="s">
        <v>434</v>
      </c>
      <c r="V7" s="1283"/>
      <c r="W7" s="1283"/>
      <c r="X7" s="1283"/>
      <c r="Y7" s="1283"/>
      <c r="Z7" s="1283"/>
      <c r="AA7" s="1283" t="s">
        <v>434</v>
      </c>
      <c r="AB7" s="1283"/>
      <c r="AC7" s="1283"/>
      <c r="AD7" s="1283"/>
      <c r="AE7" s="1283"/>
      <c r="AF7" s="1283"/>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990" t="s">
        <v>827</v>
      </c>
      <c r="C9" s="1156">
        <v>84695.873000000007</v>
      </c>
      <c r="D9" s="838">
        <v>82775.747000000003</v>
      </c>
      <c r="E9" s="838">
        <v>87655.376999999993</v>
      </c>
      <c r="F9" s="838">
        <v>88634.505000000005</v>
      </c>
      <c r="G9" s="838">
        <v>86455.118000000002</v>
      </c>
      <c r="H9" s="838">
        <v>89257.035000000003</v>
      </c>
      <c r="I9" s="838">
        <v>80429.312999999995</v>
      </c>
      <c r="J9" s="838">
        <v>74674.324999999997</v>
      </c>
      <c r="K9" s="838">
        <v>71827.141000000003</v>
      </c>
      <c r="L9" s="838">
        <v>77051.607999999993</v>
      </c>
      <c r="M9" s="838">
        <v>74486.851999999999</v>
      </c>
      <c r="N9" s="838">
        <v>67651.553</v>
      </c>
      <c r="O9" s="838">
        <v>67277.394</v>
      </c>
      <c r="P9" s="838">
        <v>67933.316999999995</v>
      </c>
      <c r="Q9" s="838">
        <v>66935.937000000005</v>
      </c>
      <c r="R9" s="838">
        <v>65623.22</v>
      </c>
      <c r="S9" s="838">
        <v>65989.260999999999</v>
      </c>
      <c r="T9" s="838">
        <v>74746.885999999999</v>
      </c>
      <c r="U9" s="838">
        <v>71596.233999999997</v>
      </c>
      <c r="V9" s="838">
        <v>69758.384999999995</v>
      </c>
      <c r="W9" s="838">
        <v>70855.395999999993</v>
      </c>
      <c r="X9" s="838">
        <v>67339.801000000007</v>
      </c>
      <c r="Y9" s="856">
        <v>69665.747000000003</v>
      </c>
      <c r="Z9" s="856">
        <v>76866.906000000003</v>
      </c>
      <c r="AA9" s="856">
        <v>72917.922000000006</v>
      </c>
    </row>
    <row r="10" spans="1:32">
      <c r="A10" s="131"/>
      <c r="B10" s="992" t="s">
        <v>1394</v>
      </c>
      <c r="C10" s="1156">
        <v>73003.356</v>
      </c>
      <c r="D10" s="838">
        <v>69255.444000000003</v>
      </c>
      <c r="E10" s="838">
        <v>73045.671000000002</v>
      </c>
      <c r="F10" s="838">
        <v>74588.044999999998</v>
      </c>
      <c r="G10" s="838">
        <v>72067.28</v>
      </c>
      <c r="H10" s="838">
        <v>74873.813999999998</v>
      </c>
      <c r="I10" s="838">
        <v>66686.599000000002</v>
      </c>
      <c r="J10" s="838">
        <v>60256.411</v>
      </c>
      <c r="K10" s="838">
        <v>59295.089</v>
      </c>
      <c r="L10" s="838">
        <v>66299.187999999995</v>
      </c>
      <c r="M10" s="838">
        <v>59806.565999999999</v>
      </c>
      <c r="N10" s="838">
        <v>53753.137000000002</v>
      </c>
      <c r="O10" s="838">
        <v>55095.353999999999</v>
      </c>
      <c r="P10" s="838">
        <v>53621.364000000001</v>
      </c>
      <c r="Q10" s="838">
        <v>51866.322999999997</v>
      </c>
      <c r="R10" s="838">
        <v>50548.044999999998</v>
      </c>
      <c r="S10" s="838">
        <v>50966.504000000001</v>
      </c>
      <c r="T10" s="838">
        <v>58149.118000000002</v>
      </c>
      <c r="U10" s="838">
        <v>54663.302000000003</v>
      </c>
      <c r="V10" s="838">
        <v>54311.048999999999</v>
      </c>
      <c r="W10" s="838">
        <v>51475.156000000003</v>
      </c>
      <c r="X10" s="838">
        <v>51463.21</v>
      </c>
      <c r="Y10" s="856">
        <v>53366.212</v>
      </c>
      <c r="Z10" s="856">
        <v>58150.428</v>
      </c>
      <c r="AA10" s="856">
        <v>60526.101999999999</v>
      </c>
    </row>
    <row r="11" spans="1:32">
      <c r="A11" s="131"/>
      <c r="B11" s="993" t="s">
        <v>1395</v>
      </c>
      <c r="C11" s="1156">
        <v>12468.234</v>
      </c>
      <c r="D11" s="838">
        <v>11804.263999999999</v>
      </c>
      <c r="E11" s="838">
        <v>12715.326999999999</v>
      </c>
      <c r="F11" s="838">
        <v>10499.624</v>
      </c>
      <c r="G11" s="838">
        <v>8971.8169999999991</v>
      </c>
      <c r="H11" s="838">
        <v>9402.9639999999999</v>
      </c>
      <c r="I11" s="838">
        <v>9009.9140000000007</v>
      </c>
      <c r="J11" s="838">
        <v>9586.1489999999994</v>
      </c>
      <c r="K11" s="838">
        <v>7562.9870000000001</v>
      </c>
      <c r="L11" s="838">
        <v>10551.773999999999</v>
      </c>
      <c r="M11" s="838">
        <v>7469.4409999999998</v>
      </c>
      <c r="N11" s="838">
        <v>6891.3720000000003</v>
      </c>
      <c r="O11" s="838">
        <v>6314.1589999999997</v>
      </c>
      <c r="P11" s="838">
        <v>6750.3360000000002</v>
      </c>
      <c r="Q11" s="838">
        <v>7175.445999999999</v>
      </c>
      <c r="R11" s="838">
        <v>6726.3960000000006</v>
      </c>
      <c r="S11" s="838">
        <v>7373.915</v>
      </c>
      <c r="T11" s="838">
        <v>9006.616</v>
      </c>
      <c r="U11" s="838">
        <v>9727.0759999999991</v>
      </c>
      <c r="V11" s="838">
        <v>9053.1209999999992</v>
      </c>
      <c r="W11" s="838">
        <v>9247.7219999999998</v>
      </c>
      <c r="X11" s="838">
        <v>9254.75</v>
      </c>
      <c r="Y11" s="856">
        <v>8102.0780000000004</v>
      </c>
      <c r="Z11" s="856">
        <v>8489.9069999999992</v>
      </c>
      <c r="AA11" s="856">
        <v>8421.0210000000006</v>
      </c>
    </row>
    <row r="12" spans="1:32">
      <c r="A12" s="131"/>
      <c r="B12" s="994" t="s">
        <v>828</v>
      </c>
      <c r="C12" s="1156">
        <v>0</v>
      </c>
      <c r="D12" s="838">
        <v>0</v>
      </c>
      <c r="E12" s="838">
        <v>0</v>
      </c>
      <c r="F12" s="838">
        <v>0</v>
      </c>
      <c r="G12" s="838">
        <v>0</v>
      </c>
      <c r="H12" s="838">
        <v>0</v>
      </c>
      <c r="I12" s="838">
        <v>0</v>
      </c>
      <c r="J12" s="838">
        <v>0</v>
      </c>
      <c r="K12" s="838">
        <v>0</v>
      </c>
      <c r="L12" s="838">
        <v>0</v>
      </c>
      <c r="M12" s="838">
        <v>0</v>
      </c>
      <c r="N12" s="838">
        <v>0</v>
      </c>
      <c r="O12" s="838">
        <v>0</v>
      </c>
      <c r="P12" s="838">
        <v>0</v>
      </c>
      <c r="Q12" s="838">
        <v>0</v>
      </c>
      <c r="R12" s="838">
        <v>0</v>
      </c>
      <c r="S12" s="838">
        <v>0</v>
      </c>
      <c r="T12" s="838">
        <v>0</v>
      </c>
      <c r="U12" s="838">
        <v>0</v>
      </c>
      <c r="V12" s="838">
        <v>0</v>
      </c>
      <c r="W12" s="838">
        <v>0</v>
      </c>
      <c r="X12" s="838">
        <v>0</v>
      </c>
      <c r="Y12" s="856">
        <v>0</v>
      </c>
      <c r="Z12" s="856">
        <v>0</v>
      </c>
      <c r="AA12" s="856">
        <v>0</v>
      </c>
    </row>
    <row r="13" spans="1:32">
      <c r="A13" s="131"/>
      <c r="B13" s="994" t="s">
        <v>829</v>
      </c>
      <c r="C13" s="1156">
        <v>10415.540000000001</v>
      </c>
      <c r="D13" s="838">
        <v>9573.2649999999994</v>
      </c>
      <c r="E13" s="838">
        <v>10387.540000000001</v>
      </c>
      <c r="F13" s="838">
        <v>8576.59</v>
      </c>
      <c r="G13" s="838">
        <v>7250</v>
      </c>
      <c r="H13" s="838">
        <v>7926.4489999999996</v>
      </c>
      <c r="I13" s="838">
        <v>7698.0330000000004</v>
      </c>
      <c r="J13" s="838">
        <v>8258.9509999999991</v>
      </c>
      <c r="K13" s="838">
        <v>6282.0690000000004</v>
      </c>
      <c r="L13" s="838">
        <v>9475.2459999999992</v>
      </c>
      <c r="M13" s="838">
        <v>6571.7089999999998</v>
      </c>
      <c r="N13" s="838">
        <v>6190.9690000000001</v>
      </c>
      <c r="O13" s="838">
        <v>5736.4110000000001</v>
      </c>
      <c r="P13" s="838">
        <v>6355.6040000000003</v>
      </c>
      <c r="Q13" s="838">
        <v>6789.0509999999995</v>
      </c>
      <c r="R13" s="838">
        <v>6334.8960000000006</v>
      </c>
      <c r="S13" s="838">
        <v>6965.8230000000003</v>
      </c>
      <c r="T13" s="838">
        <v>8629.1239999999998</v>
      </c>
      <c r="U13" s="838">
        <v>9375.2260000000006</v>
      </c>
      <c r="V13" s="838">
        <v>8716.69</v>
      </c>
      <c r="W13" s="838">
        <v>8909.1470000000008</v>
      </c>
      <c r="X13" s="838">
        <v>8945.1370000000006</v>
      </c>
      <c r="Y13" s="856">
        <v>7773.6080000000002</v>
      </c>
      <c r="Z13" s="856">
        <v>8213.6229999999996</v>
      </c>
      <c r="AA13" s="856">
        <v>8130.2340000000004</v>
      </c>
    </row>
    <row r="14" spans="1:32">
      <c r="A14" s="131"/>
      <c r="B14" s="994" t="s">
        <v>830</v>
      </c>
      <c r="C14" s="1156">
        <v>0</v>
      </c>
      <c r="D14" s="838">
        <v>0</v>
      </c>
      <c r="E14" s="838">
        <v>0</v>
      </c>
      <c r="F14" s="838">
        <v>0</v>
      </c>
      <c r="G14" s="838">
        <v>0</v>
      </c>
      <c r="H14" s="838">
        <v>0</v>
      </c>
      <c r="I14" s="838">
        <v>0</v>
      </c>
      <c r="J14" s="838">
        <v>0</v>
      </c>
      <c r="K14" s="838">
        <v>0</v>
      </c>
      <c r="L14" s="838">
        <v>0</v>
      </c>
      <c r="M14" s="838">
        <v>0</v>
      </c>
      <c r="N14" s="838">
        <v>0</v>
      </c>
      <c r="O14" s="838">
        <v>0</v>
      </c>
      <c r="P14" s="838">
        <v>0</v>
      </c>
      <c r="Q14" s="838">
        <v>0</v>
      </c>
      <c r="R14" s="838">
        <v>0</v>
      </c>
      <c r="S14" s="838">
        <v>0</v>
      </c>
      <c r="T14" s="838">
        <v>0</v>
      </c>
      <c r="U14" s="838">
        <v>0</v>
      </c>
      <c r="V14" s="838">
        <v>0</v>
      </c>
      <c r="W14" s="838">
        <v>0</v>
      </c>
      <c r="X14" s="838">
        <v>0</v>
      </c>
      <c r="Y14" s="856">
        <v>0</v>
      </c>
      <c r="Z14" s="856">
        <v>0</v>
      </c>
      <c r="AA14" s="856">
        <v>0</v>
      </c>
    </row>
    <row r="15" spans="1:32">
      <c r="A15" s="131"/>
      <c r="B15" s="994" t="s">
        <v>831</v>
      </c>
      <c r="C15" s="1156">
        <v>2052.694</v>
      </c>
      <c r="D15" s="838">
        <v>2230.9989999999998</v>
      </c>
      <c r="E15" s="838">
        <v>2327.7869999999998</v>
      </c>
      <c r="F15" s="838">
        <v>1923.0340000000001</v>
      </c>
      <c r="G15" s="838">
        <v>1721.817</v>
      </c>
      <c r="H15" s="838">
        <v>1476.5150000000001</v>
      </c>
      <c r="I15" s="838">
        <v>1311.8810000000001</v>
      </c>
      <c r="J15" s="838">
        <v>1327.1980000000001</v>
      </c>
      <c r="K15" s="838">
        <v>1280.9179999999999</v>
      </c>
      <c r="L15" s="838">
        <v>1076.528</v>
      </c>
      <c r="M15" s="838">
        <v>897.73199999999997</v>
      </c>
      <c r="N15" s="838">
        <v>700.40300000000002</v>
      </c>
      <c r="O15" s="838">
        <v>577.74800000000005</v>
      </c>
      <c r="P15" s="838">
        <v>394.73200000000003</v>
      </c>
      <c r="Q15" s="838">
        <v>386.39499999999998</v>
      </c>
      <c r="R15" s="838">
        <v>391.5</v>
      </c>
      <c r="S15" s="838">
        <v>408.09199999999998</v>
      </c>
      <c r="T15" s="838">
        <v>377.49200000000002</v>
      </c>
      <c r="U15" s="838">
        <v>351.85</v>
      </c>
      <c r="V15" s="838">
        <v>336.43099999999998</v>
      </c>
      <c r="W15" s="838">
        <v>338.57499999999999</v>
      </c>
      <c r="X15" s="838">
        <v>309.613</v>
      </c>
      <c r="Y15" s="856">
        <v>328.47</v>
      </c>
      <c r="Z15" s="856">
        <v>276.28399999999999</v>
      </c>
      <c r="AA15" s="856">
        <v>290.78699999999998</v>
      </c>
    </row>
    <row r="16" spans="1:32">
      <c r="A16" s="131"/>
      <c r="B16" s="995" t="s">
        <v>832</v>
      </c>
      <c r="C16" s="1156">
        <v>2052.694</v>
      </c>
      <c r="D16" s="838">
        <v>2230.9989999999998</v>
      </c>
      <c r="E16" s="838">
        <v>2327.7869999999998</v>
      </c>
      <c r="F16" s="838">
        <v>1923.0340000000001</v>
      </c>
      <c r="G16" s="838">
        <v>1721.817</v>
      </c>
      <c r="H16" s="838">
        <v>1476.5150000000001</v>
      </c>
      <c r="I16" s="838">
        <v>1311.8810000000001</v>
      </c>
      <c r="J16" s="838">
        <v>1327.1980000000001</v>
      </c>
      <c r="K16" s="838">
        <v>1280.9179999999999</v>
      </c>
      <c r="L16" s="838">
        <v>1076.528</v>
      </c>
      <c r="M16" s="838">
        <v>897.73199999999997</v>
      </c>
      <c r="N16" s="838">
        <v>700.40300000000002</v>
      </c>
      <c r="O16" s="838">
        <v>577.74800000000005</v>
      </c>
      <c r="P16" s="838">
        <v>394.73200000000003</v>
      </c>
      <c r="Q16" s="838">
        <v>386.39499999999998</v>
      </c>
      <c r="R16" s="838">
        <v>391.5</v>
      </c>
      <c r="S16" s="838">
        <v>408.09199999999998</v>
      </c>
      <c r="T16" s="838">
        <v>377.49200000000002</v>
      </c>
      <c r="U16" s="838">
        <v>351.85</v>
      </c>
      <c r="V16" s="838">
        <v>336.43099999999998</v>
      </c>
      <c r="W16" s="838">
        <v>338.57499999999999</v>
      </c>
      <c r="X16" s="838">
        <v>309.613</v>
      </c>
      <c r="Y16" s="856">
        <v>328.47</v>
      </c>
      <c r="Z16" s="856">
        <v>276.28399999999999</v>
      </c>
      <c r="AA16" s="856">
        <v>290.78699999999998</v>
      </c>
    </row>
    <row r="17" spans="1:27">
      <c r="A17" s="131"/>
      <c r="B17" s="995" t="s">
        <v>833</v>
      </c>
      <c r="C17" s="1156">
        <v>0</v>
      </c>
      <c r="D17" s="838">
        <v>0</v>
      </c>
      <c r="E17" s="838">
        <v>0</v>
      </c>
      <c r="F17" s="838">
        <v>0</v>
      </c>
      <c r="G17" s="838">
        <v>0</v>
      </c>
      <c r="H17" s="838">
        <v>0</v>
      </c>
      <c r="I17" s="838">
        <v>0</v>
      </c>
      <c r="J17" s="838">
        <v>0</v>
      </c>
      <c r="K17" s="838">
        <v>0</v>
      </c>
      <c r="L17" s="838">
        <v>0</v>
      </c>
      <c r="M17" s="838">
        <v>0</v>
      </c>
      <c r="N17" s="838">
        <v>0</v>
      </c>
      <c r="O17" s="838">
        <v>0</v>
      </c>
      <c r="P17" s="838">
        <v>0</v>
      </c>
      <c r="Q17" s="838">
        <v>0</v>
      </c>
      <c r="R17" s="838">
        <v>0</v>
      </c>
      <c r="S17" s="838">
        <v>0</v>
      </c>
      <c r="T17" s="838">
        <v>0</v>
      </c>
      <c r="U17" s="838">
        <v>0</v>
      </c>
      <c r="V17" s="838">
        <v>0</v>
      </c>
      <c r="W17" s="838">
        <v>0</v>
      </c>
      <c r="X17" s="838">
        <v>0</v>
      </c>
      <c r="Y17" s="856">
        <v>0</v>
      </c>
      <c r="Z17" s="856">
        <v>0</v>
      </c>
      <c r="AA17" s="856">
        <v>0</v>
      </c>
    </row>
    <row r="18" spans="1:27">
      <c r="A18" s="131"/>
      <c r="B18" s="995" t="s">
        <v>834</v>
      </c>
      <c r="C18" s="1156">
        <v>0</v>
      </c>
      <c r="D18" s="838">
        <v>0</v>
      </c>
      <c r="E18" s="838">
        <v>0</v>
      </c>
      <c r="F18" s="838">
        <v>0</v>
      </c>
      <c r="G18" s="838">
        <v>0</v>
      </c>
      <c r="H18" s="838">
        <v>0</v>
      </c>
      <c r="I18" s="838">
        <v>0</v>
      </c>
      <c r="J18" s="838">
        <v>0</v>
      </c>
      <c r="K18" s="838">
        <v>0</v>
      </c>
      <c r="L18" s="838">
        <v>0</v>
      </c>
      <c r="M18" s="838">
        <v>0</v>
      </c>
      <c r="N18" s="838">
        <v>0</v>
      </c>
      <c r="O18" s="838">
        <v>0</v>
      </c>
      <c r="P18" s="838">
        <v>0</v>
      </c>
      <c r="Q18" s="838">
        <v>0</v>
      </c>
      <c r="R18" s="838">
        <v>0</v>
      </c>
      <c r="S18" s="838">
        <v>0</v>
      </c>
      <c r="T18" s="838">
        <v>0</v>
      </c>
      <c r="U18" s="838">
        <v>0</v>
      </c>
      <c r="V18" s="838">
        <v>0</v>
      </c>
      <c r="W18" s="838">
        <v>0</v>
      </c>
      <c r="X18" s="838">
        <v>0</v>
      </c>
      <c r="Y18" s="856">
        <v>0</v>
      </c>
      <c r="Z18" s="856">
        <v>0</v>
      </c>
      <c r="AA18" s="856">
        <v>0</v>
      </c>
    </row>
    <row r="19" spans="1:27">
      <c r="A19" s="131"/>
      <c r="B19" s="994" t="s">
        <v>1396</v>
      </c>
      <c r="C19" s="1156">
        <v>0</v>
      </c>
      <c r="D19" s="838">
        <v>0</v>
      </c>
      <c r="E19" s="838">
        <v>0</v>
      </c>
      <c r="F19" s="838">
        <v>0</v>
      </c>
      <c r="G19" s="838">
        <v>0</v>
      </c>
      <c r="H19" s="838">
        <v>0</v>
      </c>
      <c r="I19" s="838">
        <v>0</v>
      </c>
      <c r="J19" s="838">
        <v>0</v>
      </c>
      <c r="K19" s="838">
        <v>0</v>
      </c>
      <c r="L19" s="838">
        <v>0</v>
      </c>
      <c r="M19" s="838">
        <v>0</v>
      </c>
      <c r="N19" s="838">
        <v>0</v>
      </c>
      <c r="O19" s="838">
        <v>0</v>
      </c>
      <c r="P19" s="838">
        <v>0</v>
      </c>
      <c r="Q19" s="838">
        <v>0</v>
      </c>
      <c r="R19" s="838">
        <v>0</v>
      </c>
      <c r="S19" s="838">
        <v>0</v>
      </c>
      <c r="T19" s="838">
        <v>0</v>
      </c>
      <c r="U19" s="838">
        <v>0</v>
      </c>
      <c r="V19" s="838">
        <v>0</v>
      </c>
      <c r="W19" s="838">
        <v>0</v>
      </c>
      <c r="X19" s="838">
        <v>0</v>
      </c>
      <c r="Y19" s="856">
        <v>0</v>
      </c>
      <c r="Z19" s="856">
        <v>0</v>
      </c>
      <c r="AA19" s="856">
        <v>0</v>
      </c>
    </row>
    <row r="20" spans="1:27">
      <c r="A20" s="131"/>
      <c r="B20" s="993" t="s">
        <v>864</v>
      </c>
      <c r="C20" s="1156">
        <v>60535.122000000003</v>
      </c>
      <c r="D20" s="838">
        <v>57451.18</v>
      </c>
      <c r="E20" s="838">
        <v>60330.343999999997</v>
      </c>
      <c r="F20" s="838">
        <v>64088.421000000002</v>
      </c>
      <c r="G20" s="838">
        <v>63095.463000000003</v>
      </c>
      <c r="H20" s="838">
        <v>65470.85</v>
      </c>
      <c r="I20" s="838">
        <v>57676.684999999998</v>
      </c>
      <c r="J20" s="838">
        <v>50670.262000000002</v>
      </c>
      <c r="K20" s="838">
        <v>51732.101999999999</v>
      </c>
      <c r="L20" s="838">
        <v>55747.413999999997</v>
      </c>
      <c r="M20" s="838">
        <v>52337.125</v>
      </c>
      <c r="N20" s="838">
        <v>46861.764999999999</v>
      </c>
      <c r="O20" s="838">
        <v>48781.195</v>
      </c>
      <c r="P20" s="838">
        <v>46871.027999999998</v>
      </c>
      <c r="Q20" s="838">
        <v>44690.877</v>
      </c>
      <c r="R20" s="838">
        <v>43821.648999999998</v>
      </c>
      <c r="S20" s="838">
        <v>43592.589</v>
      </c>
      <c r="T20" s="838">
        <v>49142.502</v>
      </c>
      <c r="U20" s="838">
        <v>44936.226000000002</v>
      </c>
      <c r="V20" s="838">
        <v>45257.928</v>
      </c>
      <c r="W20" s="838">
        <v>42227.434000000001</v>
      </c>
      <c r="X20" s="838">
        <v>42208.46</v>
      </c>
      <c r="Y20" s="856">
        <v>45264.133999999998</v>
      </c>
      <c r="Z20" s="856">
        <v>49660.521000000001</v>
      </c>
      <c r="AA20" s="856">
        <v>52105.080999999998</v>
      </c>
    </row>
    <row r="21" spans="1:27">
      <c r="A21" s="131"/>
      <c r="B21" s="994" t="s">
        <v>835</v>
      </c>
      <c r="C21" s="1156">
        <v>0</v>
      </c>
      <c r="D21" s="838">
        <v>0</v>
      </c>
      <c r="E21" s="838">
        <v>0</v>
      </c>
      <c r="F21" s="838">
        <v>0</v>
      </c>
      <c r="G21" s="838">
        <v>0</v>
      </c>
      <c r="H21" s="838">
        <v>0</v>
      </c>
      <c r="I21" s="838">
        <v>0</v>
      </c>
      <c r="J21" s="838">
        <v>0</v>
      </c>
      <c r="K21" s="838">
        <v>0</v>
      </c>
      <c r="L21" s="838">
        <v>0</v>
      </c>
      <c r="M21" s="838">
        <v>0</v>
      </c>
      <c r="N21" s="838">
        <v>0</v>
      </c>
      <c r="O21" s="838">
        <v>14.177</v>
      </c>
      <c r="P21" s="838">
        <v>12.499000000000001</v>
      </c>
      <c r="Q21" s="838">
        <v>8.0570000000000004</v>
      </c>
      <c r="R21" s="838">
        <v>4.0110000000000001</v>
      </c>
      <c r="S21" s="838">
        <v>3.335</v>
      </c>
      <c r="T21" s="838">
        <v>0</v>
      </c>
      <c r="U21" s="838">
        <v>6.6890000000000001</v>
      </c>
      <c r="V21" s="838">
        <v>7.9290000000000003</v>
      </c>
      <c r="W21" s="838">
        <v>5.141</v>
      </c>
      <c r="X21" s="838">
        <v>28.388999999999999</v>
      </c>
      <c r="Y21" s="856">
        <v>50.203000000000003</v>
      </c>
      <c r="Z21" s="856">
        <v>70.617000000000004</v>
      </c>
      <c r="AA21" s="856">
        <v>76.286000000000001</v>
      </c>
    </row>
    <row r="22" spans="1:27">
      <c r="A22" s="131"/>
      <c r="B22" s="994" t="s">
        <v>1397</v>
      </c>
      <c r="C22" s="1156">
        <v>60535.122000000003</v>
      </c>
      <c r="D22" s="838">
        <v>57451.18</v>
      </c>
      <c r="E22" s="838">
        <v>60330.343999999997</v>
      </c>
      <c r="F22" s="838">
        <v>64088.421000000002</v>
      </c>
      <c r="G22" s="838">
        <v>63095.463000000003</v>
      </c>
      <c r="H22" s="838">
        <v>65470.85</v>
      </c>
      <c r="I22" s="838">
        <v>57676.684999999998</v>
      </c>
      <c r="J22" s="838">
        <v>50670.262000000002</v>
      </c>
      <c r="K22" s="838">
        <v>51732.101999999999</v>
      </c>
      <c r="L22" s="838">
        <v>55747.413999999997</v>
      </c>
      <c r="M22" s="838">
        <v>52337.125</v>
      </c>
      <c r="N22" s="838">
        <v>46861.764999999999</v>
      </c>
      <c r="O22" s="838">
        <v>48767.017999999996</v>
      </c>
      <c r="P22" s="838">
        <v>46858.529000000002</v>
      </c>
      <c r="Q22" s="838">
        <v>44682.82</v>
      </c>
      <c r="R22" s="838">
        <v>43817.637999999999</v>
      </c>
      <c r="S22" s="838">
        <v>43589.254000000001</v>
      </c>
      <c r="T22" s="838">
        <v>49142.502</v>
      </c>
      <c r="U22" s="838">
        <v>44929.536999999997</v>
      </c>
      <c r="V22" s="838">
        <v>45249.999000000003</v>
      </c>
      <c r="W22" s="838">
        <v>42222.292999999998</v>
      </c>
      <c r="X22" s="838">
        <v>42180.071000000004</v>
      </c>
      <c r="Y22" s="856">
        <v>45213.930999999997</v>
      </c>
      <c r="Z22" s="856">
        <v>49589.904000000002</v>
      </c>
      <c r="AA22" s="856">
        <v>52028.794999999998</v>
      </c>
    </row>
    <row r="23" spans="1:27">
      <c r="A23" s="131"/>
      <c r="B23" s="995" t="s">
        <v>836</v>
      </c>
      <c r="C23" s="1157">
        <v>54396.832000000002</v>
      </c>
      <c r="D23" s="838">
        <v>52310.870999999999</v>
      </c>
      <c r="E23" s="838">
        <v>54342.607000000004</v>
      </c>
      <c r="F23" s="838">
        <v>55704.27</v>
      </c>
      <c r="G23" s="838">
        <v>55719.951999999997</v>
      </c>
      <c r="H23" s="856">
        <v>58169.322999999997</v>
      </c>
      <c r="I23" s="856">
        <v>51872.925999999999</v>
      </c>
      <c r="J23" s="856">
        <v>44423.137000000002</v>
      </c>
      <c r="K23" s="838">
        <v>45287.137999999999</v>
      </c>
      <c r="L23" s="838">
        <v>49870.127</v>
      </c>
      <c r="M23" s="838">
        <v>44369.813000000002</v>
      </c>
      <c r="N23" s="838">
        <v>39820.938000000002</v>
      </c>
      <c r="O23" s="838">
        <v>40870.300999999999</v>
      </c>
      <c r="P23" s="838">
        <v>40066.614000000001</v>
      </c>
      <c r="Q23" s="838">
        <v>37510.112000000001</v>
      </c>
      <c r="R23" s="838">
        <v>36745.866000000002</v>
      </c>
      <c r="S23" s="838">
        <v>35374.995999999999</v>
      </c>
      <c r="T23" s="838">
        <v>41174.447</v>
      </c>
      <c r="U23" s="838">
        <v>37834.004000000001</v>
      </c>
      <c r="V23" s="838">
        <v>36964.781000000003</v>
      </c>
      <c r="W23" s="838">
        <v>35828.364000000001</v>
      </c>
      <c r="X23" s="838">
        <v>34809.550000000003</v>
      </c>
      <c r="Y23" s="856">
        <v>37272.766000000003</v>
      </c>
      <c r="Z23" s="856">
        <v>41176.720999999998</v>
      </c>
      <c r="AA23" s="856">
        <v>43489.275999999998</v>
      </c>
    </row>
    <row r="24" spans="1:27">
      <c r="A24" s="131"/>
      <c r="B24" s="996" t="s">
        <v>837</v>
      </c>
      <c r="C24" s="1157" t="s">
        <v>356</v>
      </c>
      <c r="D24" s="838" t="s">
        <v>356</v>
      </c>
      <c r="E24" s="838" t="s">
        <v>356</v>
      </c>
      <c r="F24" s="838" t="s">
        <v>356</v>
      </c>
      <c r="G24" s="838" t="s">
        <v>356</v>
      </c>
      <c r="H24" s="856" t="s">
        <v>356</v>
      </c>
      <c r="I24" s="856" t="s">
        <v>356</v>
      </c>
      <c r="J24" s="856" t="s">
        <v>356</v>
      </c>
      <c r="K24" s="838" t="s">
        <v>356</v>
      </c>
      <c r="L24" s="838" t="s">
        <v>356</v>
      </c>
      <c r="M24" s="838" t="s">
        <v>356</v>
      </c>
      <c r="N24" s="838" t="s">
        <v>356</v>
      </c>
      <c r="O24" s="838" t="s">
        <v>356</v>
      </c>
      <c r="P24" s="838" t="s">
        <v>356</v>
      </c>
      <c r="Q24" s="838" t="s">
        <v>356</v>
      </c>
      <c r="R24" s="838">
        <v>6744.9930000000004</v>
      </c>
      <c r="S24" s="838">
        <v>6535.6629999999996</v>
      </c>
      <c r="T24" s="838">
        <v>7875.3819999999996</v>
      </c>
      <c r="U24" s="838">
        <v>6909.3980000000001</v>
      </c>
      <c r="V24" s="838">
        <v>7024.0379999999996</v>
      </c>
      <c r="W24" s="838">
        <v>6705.0029999999997</v>
      </c>
      <c r="X24" s="838">
        <v>6677.69</v>
      </c>
      <c r="Y24" s="856">
        <v>6954.8040000000001</v>
      </c>
      <c r="Z24" s="856">
        <v>7865.5249999999996</v>
      </c>
      <c r="AA24" s="856">
        <v>7899.6180000000004</v>
      </c>
    </row>
    <row r="25" spans="1:27" ht="25.5" customHeight="1">
      <c r="A25" s="546"/>
      <c r="B25" s="997" t="s">
        <v>838</v>
      </c>
      <c r="C25" s="1157">
        <v>46032.383999999998</v>
      </c>
      <c r="D25" s="838">
        <v>28008.274000000001</v>
      </c>
      <c r="E25" s="838">
        <v>28435.537</v>
      </c>
      <c r="F25" s="838">
        <v>29654.643</v>
      </c>
      <c r="G25" s="838">
        <v>28895.191999999999</v>
      </c>
      <c r="H25" s="856">
        <v>30899.657999999999</v>
      </c>
      <c r="I25" s="856">
        <v>27293.947</v>
      </c>
      <c r="J25" s="856">
        <v>22847.235000000001</v>
      </c>
      <c r="K25" s="838">
        <v>23898.514999999999</v>
      </c>
      <c r="L25" s="838">
        <v>26444.792000000001</v>
      </c>
      <c r="M25" s="838">
        <v>24844.455999999998</v>
      </c>
      <c r="N25" s="838">
        <v>22146.347000000002</v>
      </c>
      <c r="O25" s="838">
        <v>23295.308000000001</v>
      </c>
      <c r="P25" s="838">
        <v>21390.365000000002</v>
      </c>
      <c r="Q25" s="838">
        <v>22146.399000000001</v>
      </c>
      <c r="R25" s="838">
        <v>22697.696</v>
      </c>
      <c r="S25" s="838">
        <v>21361.628000000001</v>
      </c>
      <c r="T25" s="838">
        <v>25322.546999999999</v>
      </c>
      <c r="U25" s="838">
        <v>23303.874</v>
      </c>
      <c r="V25" s="838">
        <v>22761.339</v>
      </c>
      <c r="W25" s="838">
        <v>22007.504000000001</v>
      </c>
      <c r="X25" s="838">
        <v>20835.850999999999</v>
      </c>
      <c r="Y25" s="856">
        <v>22928.563999999998</v>
      </c>
      <c r="Z25" s="856">
        <v>25469.503000000001</v>
      </c>
      <c r="AA25" s="856">
        <v>28154.326000000001</v>
      </c>
    </row>
    <row r="26" spans="1:27">
      <c r="A26" s="131"/>
      <c r="B26" s="996" t="s">
        <v>839</v>
      </c>
      <c r="C26" s="1157" t="s">
        <v>356</v>
      </c>
      <c r="D26" s="838" t="s">
        <v>356</v>
      </c>
      <c r="E26" s="838" t="s">
        <v>356</v>
      </c>
      <c r="F26" s="838" t="s">
        <v>356</v>
      </c>
      <c r="G26" s="838" t="s">
        <v>356</v>
      </c>
      <c r="H26" s="856" t="s">
        <v>356</v>
      </c>
      <c r="I26" s="856" t="s">
        <v>356</v>
      </c>
      <c r="J26" s="856" t="s">
        <v>356</v>
      </c>
      <c r="K26" s="838" t="s">
        <v>356</v>
      </c>
      <c r="L26" s="838" t="s">
        <v>356</v>
      </c>
      <c r="M26" s="838" t="s">
        <v>356</v>
      </c>
      <c r="N26" s="838" t="s">
        <v>356</v>
      </c>
      <c r="O26" s="838" t="s">
        <v>356</v>
      </c>
      <c r="P26" s="838" t="s">
        <v>356</v>
      </c>
      <c r="Q26" s="838" t="s">
        <v>356</v>
      </c>
      <c r="R26" s="838" t="s">
        <v>356</v>
      </c>
      <c r="S26" s="838">
        <v>0</v>
      </c>
      <c r="T26" s="838">
        <v>0</v>
      </c>
      <c r="U26" s="838" t="s">
        <v>356</v>
      </c>
      <c r="V26" s="838">
        <v>0</v>
      </c>
      <c r="W26" s="838">
        <v>0</v>
      </c>
      <c r="X26" s="838">
        <v>0</v>
      </c>
      <c r="Y26" s="856">
        <v>0</v>
      </c>
      <c r="Z26" s="856">
        <v>0</v>
      </c>
      <c r="AA26" s="856">
        <v>0</v>
      </c>
    </row>
    <row r="27" spans="1:27" ht="25.5" customHeight="1">
      <c r="A27" s="131"/>
      <c r="B27" s="997" t="s">
        <v>840</v>
      </c>
      <c r="C27" s="1156" t="s">
        <v>356</v>
      </c>
      <c r="D27" s="838" t="s">
        <v>356</v>
      </c>
      <c r="E27" s="838" t="s">
        <v>356</v>
      </c>
      <c r="F27" s="838" t="s">
        <v>356</v>
      </c>
      <c r="G27" s="838" t="s">
        <v>356</v>
      </c>
      <c r="H27" s="838" t="s">
        <v>356</v>
      </c>
      <c r="I27" s="838" t="s">
        <v>356</v>
      </c>
      <c r="J27" s="838" t="s">
        <v>356</v>
      </c>
      <c r="K27" s="838" t="s">
        <v>356</v>
      </c>
      <c r="L27" s="838" t="s">
        <v>356</v>
      </c>
      <c r="M27" s="838" t="s">
        <v>356</v>
      </c>
      <c r="N27" s="838" t="s">
        <v>356</v>
      </c>
      <c r="O27" s="838" t="s">
        <v>356</v>
      </c>
      <c r="P27" s="838" t="s">
        <v>356</v>
      </c>
      <c r="Q27" s="838" t="s">
        <v>356</v>
      </c>
      <c r="R27" s="838">
        <v>6974.817</v>
      </c>
      <c r="S27" s="838">
        <v>7126.8329999999996</v>
      </c>
      <c r="T27" s="838">
        <v>7569.6940000000004</v>
      </c>
      <c r="U27" s="838">
        <v>7266.0630000000001</v>
      </c>
      <c r="V27" s="838" t="s">
        <v>356</v>
      </c>
      <c r="W27" s="838">
        <v>6790.1319999999996</v>
      </c>
      <c r="X27" s="838">
        <v>7029.3429999999998</v>
      </c>
      <c r="Y27" s="856">
        <v>7023.2169999999996</v>
      </c>
      <c r="Z27" s="856">
        <v>7461.7780000000002</v>
      </c>
      <c r="AA27" s="856">
        <v>7066.7120000000004</v>
      </c>
    </row>
    <row r="28" spans="1:27">
      <c r="A28" s="131"/>
      <c r="B28" s="996" t="s">
        <v>841</v>
      </c>
      <c r="C28" s="1156">
        <v>470.63099999999997</v>
      </c>
      <c r="D28" s="838">
        <v>406.34</v>
      </c>
      <c r="E28" s="838">
        <v>133.602</v>
      </c>
      <c r="F28" s="838">
        <v>313.02199999999999</v>
      </c>
      <c r="G28" s="838">
        <v>587.61800000000005</v>
      </c>
      <c r="H28" s="838">
        <v>633.20699999999999</v>
      </c>
      <c r="I28" s="838">
        <v>438.221</v>
      </c>
      <c r="J28" s="838">
        <v>121.383</v>
      </c>
      <c r="K28" s="838">
        <v>140.232</v>
      </c>
      <c r="L28" s="838">
        <v>624.23800000000006</v>
      </c>
      <c r="M28" s="838">
        <v>521.96199999999999</v>
      </c>
      <c r="N28" s="838">
        <v>523.25800000000004</v>
      </c>
      <c r="O28" s="838">
        <v>857.995</v>
      </c>
      <c r="P28" s="838">
        <v>1869.124</v>
      </c>
      <c r="Q28" s="838">
        <v>321.471</v>
      </c>
      <c r="R28" s="838" t="s">
        <v>356</v>
      </c>
      <c r="S28" s="838">
        <v>350.87200000000001</v>
      </c>
      <c r="T28" s="838">
        <v>406.82400000000001</v>
      </c>
      <c r="U28" s="838" t="s">
        <v>356</v>
      </c>
      <c r="V28" s="838" t="s">
        <v>356</v>
      </c>
      <c r="W28" s="838">
        <v>325.72500000000002</v>
      </c>
      <c r="X28" s="838">
        <v>266.666</v>
      </c>
      <c r="Y28" s="856">
        <v>366.18099999999998</v>
      </c>
      <c r="Z28" s="856">
        <v>379.91500000000002</v>
      </c>
      <c r="AA28" s="856">
        <v>368.62</v>
      </c>
    </row>
    <row r="29" spans="1:27">
      <c r="A29" s="131"/>
      <c r="B29" s="995" t="s">
        <v>842</v>
      </c>
      <c r="C29" s="1156">
        <v>6138.29</v>
      </c>
      <c r="D29" s="838">
        <v>5140.3090000000002</v>
      </c>
      <c r="E29" s="838">
        <v>5987.7370000000001</v>
      </c>
      <c r="F29" s="838">
        <v>8384.1509999999998</v>
      </c>
      <c r="G29" s="838">
        <v>7375.5110000000004</v>
      </c>
      <c r="H29" s="838">
        <v>7301.527</v>
      </c>
      <c r="I29" s="838">
        <v>5803.759</v>
      </c>
      <c r="J29" s="838">
        <v>6247.125</v>
      </c>
      <c r="K29" s="838">
        <v>6444.9639999999999</v>
      </c>
      <c r="L29" s="838">
        <v>5877.2870000000003</v>
      </c>
      <c r="M29" s="838">
        <v>7967.3119999999999</v>
      </c>
      <c r="N29" s="838">
        <v>7040.8270000000002</v>
      </c>
      <c r="O29" s="838">
        <v>7896.7169999999996</v>
      </c>
      <c r="P29" s="838">
        <v>6791.915</v>
      </c>
      <c r="Q29" s="838">
        <v>7172.7079999999996</v>
      </c>
      <c r="R29" s="838">
        <v>7071.7719999999999</v>
      </c>
      <c r="S29" s="838">
        <v>8214.2579999999998</v>
      </c>
      <c r="T29" s="838">
        <v>7968.0550000000003</v>
      </c>
      <c r="U29" s="838">
        <v>7095.5330000000004</v>
      </c>
      <c r="V29" s="838">
        <v>8285.2180000000008</v>
      </c>
      <c r="W29" s="838">
        <v>6393.9290000000001</v>
      </c>
      <c r="X29" s="838">
        <v>7370.5209999999997</v>
      </c>
      <c r="Y29" s="856">
        <v>7941.165</v>
      </c>
      <c r="Z29" s="856">
        <v>8413.1830000000009</v>
      </c>
      <c r="AA29" s="856">
        <v>8539.5190000000002</v>
      </c>
    </row>
    <row r="30" spans="1:27">
      <c r="A30" s="131"/>
      <c r="B30" s="996" t="s">
        <v>1398</v>
      </c>
      <c r="C30" s="1156" t="s">
        <v>356</v>
      </c>
      <c r="D30" s="838" t="s">
        <v>356</v>
      </c>
      <c r="E30" s="838" t="s">
        <v>356</v>
      </c>
      <c r="F30" s="838" t="s">
        <v>356</v>
      </c>
      <c r="G30" s="838" t="s">
        <v>356</v>
      </c>
      <c r="H30" s="838" t="s">
        <v>356</v>
      </c>
      <c r="I30" s="838" t="s">
        <v>356</v>
      </c>
      <c r="J30" s="838" t="s">
        <v>356</v>
      </c>
      <c r="K30" s="838" t="s">
        <v>356</v>
      </c>
      <c r="L30" s="838" t="s">
        <v>356</v>
      </c>
      <c r="M30" s="838" t="s">
        <v>356</v>
      </c>
      <c r="N30" s="838" t="s">
        <v>356</v>
      </c>
      <c r="O30" s="838" t="s">
        <v>356</v>
      </c>
      <c r="P30" s="838" t="s">
        <v>356</v>
      </c>
      <c r="Q30" s="838" t="s">
        <v>356</v>
      </c>
      <c r="R30" s="838" t="s">
        <v>356</v>
      </c>
      <c r="S30" s="838" t="s">
        <v>356</v>
      </c>
      <c r="T30" s="838" t="s">
        <v>356</v>
      </c>
      <c r="U30" s="838" t="s">
        <v>356</v>
      </c>
      <c r="V30" s="838" t="s">
        <v>356</v>
      </c>
      <c r="W30" s="838" t="s">
        <v>356</v>
      </c>
      <c r="X30" s="838" t="s">
        <v>356</v>
      </c>
      <c r="Y30" s="856" t="s">
        <v>356</v>
      </c>
      <c r="Z30" s="856" t="s">
        <v>356</v>
      </c>
      <c r="AA30" s="856" t="s">
        <v>356</v>
      </c>
    </row>
    <row r="31" spans="1:27">
      <c r="A31" s="131"/>
      <c r="B31" s="996" t="s">
        <v>1399</v>
      </c>
      <c r="C31" s="1156">
        <v>0</v>
      </c>
      <c r="D31" s="838">
        <v>0</v>
      </c>
      <c r="E31" s="838">
        <v>0</v>
      </c>
      <c r="F31" s="838">
        <v>0</v>
      </c>
      <c r="G31" s="838">
        <v>0</v>
      </c>
      <c r="H31" s="838">
        <v>0</v>
      </c>
      <c r="I31" s="838">
        <v>0</v>
      </c>
      <c r="J31" s="838">
        <v>0</v>
      </c>
      <c r="K31" s="838">
        <v>0</v>
      </c>
      <c r="L31" s="838">
        <v>0</v>
      </c>
      <c r="M31" s="838">
        <v>0</v>
      </c>
      <c r="N31" s="838">
        <v>0</v>
      </c>
      <c r="O31" s="838">
        <v>0</v>
      </c>
      <c r="P31" s="838">
        <v>0</v>
      </c>
      <c r="Q31" s="838">
        <v>0</v>
      </c>
      <c r="R31" s="838">
        <v>0</v>
      </c>
      <c r="S31" s="838">
        <v>0</v>
      </c>
      <c r="T31" s="838">
        <v>0</v>
      </c>
      <c r="U31" s="838">
        <v>0</v>
      </c>
      <c r="V31" s="838">
        <v>0</v>
      </c>
      <c r="W31" s="838">
        <v>0</v>
      </c>
      <c r="X31" s="838">
        <v>0</v>
      </c>
      <c r="Y31" s="856">
        <v>0</v>
      </c>
      <c r="Z31" s="856">
        <v>0</v>
      </c>
      <c r="AA31" s="856">
        <v>0</v>
      </c>
    </row>
    <row r="32" spans="1:27">
      <c r="A32" s="131"/>
      <c r="B32" s="996" t="s">
        <v>843</v>
      </c>
      <c r="C32" s="1156">
        <v>5472.8680000000004</v>
      </c>
      <c r="D32" s="838">
        <v>3916.1379999999999</v>
      </c>
      <c r="E32" s="838">
        <v>4347.5469999999996</v>
      </c>
      <c r="F32" s="838">
        <v>6601.1570000000002</v>
      </c>
      <c r="G32" s="838">
        <v>6339.9780000000001</v>
      </c>
      <c r="H32" s="838">
        <v>6120.8969999999999</v>
      </c>
      <c r="I32" s="838">
        <v>5165.4840000000004</v>
      </c>
      <c r="J32" s="838">
        <v>5532.2669999999998</v>
      </c>
      <c r="K32" s="838">
        <v>5893.8109999999997</v>
      </c>
      <c r="L32" s="838">
        <v>5336.1959999999999</v>
      </c>
      <c r="M32" s="838">
        <v>7458.4070000000002</v>
      </c>
      <c r="N32" s="838">
        <v>6503.07</v>
      </c>
      <c r="O32" s="838">
        <v>7049.18</v>
      </c>
      <c r="P32" s="838">
        <v>5785.8860000000004</v>
      </c>
      <c r="Q32" s="838">
        <v>5991.0680000000002</v>
      </c>
      <c r="R32" s="838">
        <v>6008.7219999999998</v>
      </c>
      <c r="S32" s="838">
        <v>7123.9939999999997</v>
      </c>
      <c r="T32" s="838">
        <v>6822.5990000000002</v>
      </c>
      <c r="U32" s="838">
        <v>5951.8130000000001</v>
      </c>
      <c r="V32" s="838">
        <v>7129.7129999999997</v>
      </c>
      <c r="W32" s="838">
        <v>5326.5839999999998</v>
      </c>
      <c r="X32" s="838">
        <v>5833.2179999999998</v>
      </c>
      <c r="Y32" s="856">
        <v>6286.3230000000003</v>
      </c>
      <c r="Z32" s="856" t="s">
        <v>356</v>
      </c>
      <c r="AA32" s="856" t="s">
        <v>356</v>
      </c>
    </row>
    <row r="33" spans="1:27">
      <c r="A33" s="131"/>
      <c r="B33" s="996" t="s">
        <v>844</v>
      </c>
      <c r="C33" s="1156" t="s">
        <v>356</v>
      </c>
      <c r="D33" s="838" t="s">
        <v>356</v>
      </c>
      <c r="E33" s="838" t="s">
        <v>356</v>
      </c>
      <c r="F33" s="838" t="s">
        <v>356</v>
      </c>
      <c r="G33" s="838" t="s">
        <v>356</v>
      </c>
      <c r="H33" s="838" t="s">
        <v>356</v>
      </c>
      <c r="I33" s="838" t="s">
        <v>356</v>
      </c>
      <c r="J33" s="838" t="s">
        <v>356</v>
      </c>
      <c r="K33" s="838" t="s">
        <v>356</v>
      </c>
      <c r="L33" s="838" t="s">
        <v>356</v>
      </c>
      <c r="M33" s="838" t="s">
        <v>356</v>
      </c>
      <c r="N33" s="838" t="s">
        <v>356</v>
      </c>
      <c r="O33" s="838" t="s">
        <v>356</v>
      </c>
      <c r="P33" s="838" t="s">
        <v>356</v>
      </c>
      <c r="Q33" s="838" t="s">
        <v>356</v>
      </c>
      <c r="R33" s="838" t="s">
        <v>356</v>
      </c>
      <c r="S33" s="838" t="s">
        <v>356</v>
      </c>
      <c r="T33" s="838" t="s">
        <v>356</v>
      </c>
      <c r="U33" s="838" t="s">
        <v>356</v>
      </c>
      <c r="V33" s="838" t="s">
        <v>356</v>
      </c>
      <c r="W33" s="838" t="s">
        <v>356</v>
      </c>
      <c r="X33" s="838" t="s">
        <v>356</v>
      </c>
      <c r="Y33" s="856" t="s">
        <v>356</v>
      </c>
      <c r="Z33" s="856" t="s">
        <v>356</v>
      </c>
      <c r="AA33" s="856" t="s">
        <v>356</v>
      </c>
    </row>
    <row r="34" spans="1:27" ht="25.5" customHeight="1">
      <c r="A34" s="131"/>
      <c r="B34" s="997" t="s">
        <v>845</v>
      </c>
      <c r="C34" s="1156" t="s">
        <v>356</v>
      </c>
      <c r="D34" s="838" t="s">
        <v>356</v>
      </c>
      <c r="E34" s="838" t="s">
        <v>356</v>
      </c>
      <c r="F34" s="838" t="s">
        <v>356</v>
      </c>
      <c r="G34" s="838" t="s">
        <v>356</v>
      </c>
      <c r="H34" s="838" t="s">
        <v>356</v>
      </c>
      <c r="I34" s="838" t="s">
        <v>356</v>
      </c>
      <c r="J34" s="838" t="s">
        <v>356</v>
      </c>
      <c r="K34" s="838" t="s">
        <v>356</v>
      </c>
      <c r="L34" s="838" t="s">
        <v>356</v>
      </c>
      <c r="M34" s="838" t="s">
        <v>356</v>
      </c>
      <c r="N34" s="838" t="s">
        <v>356</v>
      </c>
      <c r="O34" s="838" t="s">
        <v>356</v>
      </c>
      <c r="P34" s="838" t="s">
        <v>356</v>
      </c>
      <c r="Q34" s="838" t="s">
        <v>356</v>
      </c>
      <c r="R34" s="838" t="s">
        <v>356</v>
      </c>
      <c r="S34" s="838" t="s">
        <v>356</v>
      </c>
      <c r="T34" s="838" t="s">
        <v>356</v>
      </c>
      <c r="U34" s="838" t="s">
        <v>356</v>
      </c>
      <c r="V34" s="838" t="s">
        <v>356</v>
      </c>
      <c r="W34" s="838" t="s">
        <v>356</v>
      </c>
      <c r="X34" s="838" t="s">
        <v>356</v>
      </c>
      <c r="Y34" s="856" t="s">
        <v>356</v>
      </c>
      <c r="Z34" s="856" t="s">
        <v>356</v>
      </c>
      <c r="AA34" s="856" t="s">
        <v>356</v>
      </c>
    </row>
    <row r="35" spans="1:27">
      <c r="A35" s="131"/>
      <c r="B35" s="996" t="s">
        <v>846</v>
      </c>
      <c r="C35" s="1156">
        <v>0</v>
      </c>
      <c r="D35" s="838">
        <v>0</v>
      </c>
      <c r="E35" s="838">
        <v>0</v>
      </c>
      <c r="F35" s="838">
        <v>0</v>
      </c>
      <c r="G35" s="838">
        <v>0</v>
      </c>
      <c r="H35" s="838">
        <v>0</v>
      </c>
      <c r="I35" s="838">
        <v>0</v>
      </c>
      <c r="J35" s="838">
        <v>0</v>
      </c>
      <c r="K35" s="838">
        <v>0</v>
      </c>
      <c r="L35" s="838">
        <v>0</v>
      </c>
      <c r="M35" s="838">
        <v>0</v>
      </c>
      <c r="N35" s="838">
        <v>0</v>
      </c>
      <c r="O35" s="838">
        <v>0</v>
      </c>
      <c r="P35" s="838">
        <v>0</v>
      </c>
      <c r="Q35" s="838">
        <v>0</v>
      </c>
      <c r="R35" s="838">
        <v>0</v>
      </c>
      <c r="S35" s="838">
        <v>0</v>
      </c>
      <c r="T35" s="838">
        <v>0</v>
      </c>
      <c r="U35" s="838">
        <v>0</v>
      </c>
      <c r="V35" s="838">
        <v>0</v>
      </c>
      <c r="W35" s="838">
        <v>0</v>
      </c>
      <c r="X35" s="838">
        <v>0</v>
      </c>
      <c r="Y35" s="856">
        <v>0</v>
      </c>
      <c r="Z35" s="856">
        <v>0</v>
      </c>
      <c r="AA35" s="856">
        <v>0</v>
      </c>
    </row>
    <row r="36" spans="1:27">
      <c r="A36" s="131"/>
      <c r="B36" s="992" t="s">
        <v>1400</v>
      </c>
      <c r="C36" s="1156">
        <v>11692.517</v>
      </c>
      <c r="D36" s="838">
        <v>13520.303</v>
      </c>
      <c r="E36" s="838">
        <v>14609.706</v>
      </c>
      <c r="F36" s="838">
        <v>14046.46</v>
      </c>
      <c r="G36" s="838">
        <v>14387.838</v>
      </c>
      <c r="H36" s="838">
        <v>14383.221</v>
      </c>
      <c r="I36" s="838">
        <v>13742.714</v>
      </c>
      <c r="J36" s="838">
        <v>14417.914000000001</v>
      </c>
      <c r="K36" s="838">
        <v>12532.052</v>
      </c>
      <c r="L36" s="838">
        <v>10752.42</v>
      </c>
      <c r="M36" s="838">
        <v>14680.286</v>
      </c>
      <c r="N36" s="838">
        <v>13898.415999999999</v>
      </c>
      <c r="O36" s="838">
        <v>12182.04</v>
      </c>
      <c r="P36" s="838">
        <v>14311.953</v>
      </c>
      <c r="Q36" s="838">
        <v>15069.614</v>
      </c>
      <c r="R36" s="838">
        <v>15075.174999999999</v>
      </c>
      <c r="S36" s="838">
        <v>15022.757</v>
      </c>
      <c r="T36" s="838">
        <v>16597.768</v>
      </c>
      <c r="U36" s="838">
        <v>16932.932000000001</v>
      </c>
      <c r="V36" s="838">
        <v>15447.335999999999</v>
      </c>
      <c r="W36" s="838">
        <v>19380.240000000002</v>
      </c>
      <c r="X36" s="838">
        <v>15876.591</v>
      </c>
      <c r="Y36" s="856">
        <v>16299.535</v>
      </c>
      <c r="Z36" s="856">
        <v>18716.477999999999</v>
      </c>
      <c r="AA36" s="856">
        <v>12391.82</v>
      </c>
    </row>
    <row r="37" spans="1:27">
      <c r="A37" s="131"/>
      <c r="B37" s="993" t="s">
        <v>1401</v>
      </c>
      <c r="C37" s="1157">
        <v>11382.540999999999</v>
      </c>
      <c r="D37" s="838">
        <v>13108.918</v>
      </c>
      <c r="E37" s="838">
        <v>14214.933999999999</v>
      </c>
      <c r="F37" s="838">
        <v>13587.638999999999</v>
      </c>
      <c r="G37" s="838">
        <v>13891.573</v>
      </c>
      <c r="H37" s="856">
        <v>13828.61</v>
      </c>
      <c r="I37" s="856">
        <v>13261.109</v>
      </c>
      <c r="J37" s="856">
        <v>13959.904</v>
      </c>
      <c r="K37" s="838">
        <v>12023.385</v>
      </c>
      <c r="L37" s="838">
        <v>10255.700000000001</v>
      </c>
      <c r="M37" s="838">
        <v>13975.688</v>
      </c>
      <c r="N37" s="838">
        <v>13026.454</v>
      </c>
      <c r="O37" s="838">
        <v>11402.696</v>
      </c>
      <c r="P37" s="838">
        <v>13542.699000000001</v>
      </c>
      <c r="Q37" s="838">
        <v>14548.754999999999</v>
      </c>
      <c r="R37" s="838">
        <v>14603.668</v>
      </c>
      <c r="S37" s="838">
        <v>14375.138999999999</v>
      </c>
      <c r="T37" s="838">
        <v>15794.221</v>
      </c>
      <c r="U37" s="838">
        <v>16176.075000000001</v>
      </c>
      <c r="V37" s="838">
        <v>14784.029</v>
      </c>
      <c r="W37" s="838">
        <v>18731.981</v>
      </c>
      <c r="X37" s="838">
        <v>15223.025</v>
      </c>
      <c r="Y37" s="856">
        <v>15641.736999999999</v>
      </c>
      <c r="Z37" s="856">
        <v>18008.491999999998</v>
      </c>
      <c r="AA37" s="856">
        <v>11247.009</v>
      </c>
    </row>
    <row r="38" spans="1:27">
      <c r="A38" s="131"/>
      <c r="B38" s="994" t="s">
        <v>847</v>
      </c>
      <c r="C38" s="1156">
        <v>3192.1979999999999</v>
      </c>
      <c r="D38" s="838">
        <v>3684.895</v>
      </c>
      <c r="E38" s="838">
        <v>3571.6759999999999</v>
      </c>
      <c r="F38" s="838">
        <v>3983.8809999999999</v>
      </c>
      <c r="G38" s="838">
        <v>3935.2860000000001</v>
      </c>
      <c r="H38" s="838">
        <v>4365.1710000000003</v>
      </c>
      <c r="I38" s="838">
        <v>4015.27</v>
      </c>
      <c r="J38" s="838">
        <v>4506.5150000000003</v>
      </c>
      <c r="K38" s="838">
        <v>3672.4160000000002</v>
      </c>
      <c r="L38" s="838">
        <v>3423.9360000000001</v>
      </c>
      <c r="M38" s="838">
        <v>4612.76</v>
      </c>
      <c r="N38" s="838">
        <v>3994.9340000000002</v>
      </c>
      <c r="O38" s="838">
        <v>3791.6210000000001</v>
      </c>
      <c r="P38" s="838">
        <v>3415.1579999999999</v>
      </c>
      <c r="Q38" s="838">
        <v>4475.4089999999997</v>
      </c>
      <c r="R38" s="838">
        <v>4506.5950000000003</v>
      </c>
      <c r="S38" s="838">
        <v>4070.0549999999998</v>
      </c>
      <c r="T38" s="838">
        <v>3395.02</v>
      </c>
      <c r="U38" s="838">
        <v>3988.654</v>
      </c>
      <c r="V38" s="838">
        <v>4159.3280000000004</v>
      </c>
      <c r="W38" s="838">
        <v>4583.2039999999997</v>
      </c>
      <c r="X38" s="838">
        <v>3918.5239999999999</v>
      </c>
      <c r="Y38" s="856">
        <v>4339.1459999999997</v>
      </c>
      <c r="Z38" s="856">
        <v>3817.0259999999998</v>
      </c>
      <c r="AA38" s="856">
        <v>2823.3150000000001</v>
      </c>
    </row>
    <row r="39" spans="1:27">
      <c r="A39" s="131"/>
      <c r="B39" s="995" t="s">
        <v>848</v>
      </c>
      <c r="C39" s="1156">
        <v>3133.922</v>
      </c>
      <c r="D39" s="838">
        <v>3607.4929999999999</v>
      </c>
      <c r="E39" s="838">
        <v>3473.1039999999998</v>
      </c>
      <c r="F39" s="838">
        <v>3861.4180000000001</v>
      </c>
      <c r="G39" s="838">
        <v>3778.6759999999999</v>
      </c>
      <c r="H39" s="838">
        <v>4203.3649999999998</v>
      </c>
      <c r="I39" s="838">
        <v>3903.2539999999999</v>
      </c>
      <c r="J39" s="838">
        <v>4362.777</v>
      </c>
      <c r="K39" s="838">
        <v>3577.248</v>
      </c>
      <c r="L39" s="838">
        <v>3312.3319999999999</v>
      </c>
      <c r="M39" s="838">
        <v>4499.4639999999999</v>
      </c>
      <c r="N39" s="838">
        <v>3910.482</v>
      </c>
      <c r="O39" s="838">
        <v>3729.7339999999999</v>
      </c>
      <c r="P39" s="838">
        <v>3389.1959999999999</v>
      </c>
      <c r="Q39" s="838">
        <v>4450.067</v>
      </c>
      <c r="R39" s="838">
        <v>4467.0780000000004</v>
      </c>
      <c r="S39" s="838">
        <v>4032.7249999999999</v>
      </c>
      <c r="T39" s="838">
        <v>3371.873</v>
      </c>
      <c r="U39" s="838">
        <v>3970.3870000000002</v>
      </c>
      <c r="V39" s="838">
        <v>4128.3029999999999</v>
      </c>
      <c r="W39" s="838">
        <v>4533.2340000000004</v>
      </c>
      <c r="X39" s="838">
        <v>3863.1419999999998</v>
      </c>
      <c r="Y39" s="856">
        <v>4255.9219999999996</v>
      </c>
      <c r="Z39" s="856">
        <v>3745.2930000000001</v>
      </c>
      <c r="AA39" s="856">
        <v>2799.4870000000001</v>
      </c>
    </row>
    <row r="40" spans="1:27">
      <c r="A40" s="131"/>
      <c r="B40" s="995" t="s">
        <v>849</v>
      </c>
      <c r="C40" s="1156">
        <v>58.276000000000003</v>
      </c>
      <c r="D40" s="838">
        <v>77.402000000000001</v>
      </c>
      <c r="E40" s="838">
        <v>98.572000000000003</v>
      </c>
      <c r="F40" s="838">
        <v>122.46299999999999</v>
      </c>
      <c r="G40" s="838">
        <v>156.61000000000001</v>
      </c>
      <c r="H40" s="838">
        <v>161.80600000000001</v>
      </c>
      <c r="I40" s="838">
        <v>112.01600000000001</v>
      </c>
      <c r="J40" s="838">
        <v>143.738</v>
      </c>
      <c r="K40" s="838">
        <v>95.168000000000006</v>
      </c>
      <c r="L40" s="838">
        <v>111.604</v>
      </c>
      <c r="M40" s="838">
        <v>113.29600000000001</v>
      </c>
      <c r="N40" s="838">
        <v>84.451999999999998</v>
      </c>
      <c r="O40" s="838">
        <v>61.887</v>
      </c>
      <c r="P40" s="838">
        <v>25.962</v>
      </c>
      <c r="Q40" s="838">
        <v>25.341999999999999</v>
      </c>
      <c r="R40" s="838">
        <v>39.517000000000003</v>
      </c>
      <c r="S40" s="838">
        <v>37.33</v>
      </c>
      <c r="T40" s="838">
        <v>23.146999999999998</v>
      </c>
      <c r="U40" s="838">
        <v>18.266999999999999</v>
      </c>
      <c r="V40" s="838">
        <v>31.024999999999999</v>
      </c>
      <c r="W40" s="838">
        <v>49.97</v>
      </c>
      <c r="X40" s="838">
        <v>55.381999999999998</v>
      </c>
      <c r="Y40" s="856">
        <v>83.224000000000004</v>
      </c>
      <c r="Z40" s="856">
        <v>71.733000000000004</v>
      </c>
      <c r="AA40" s="856">
        <v>23.827999999999999</v>
      </c>
    </row>
    <row r="41" spans="1:27">
      <c r="A41" s="131"/>
      <c r="B41" s="994" t="s">
        <v>850</v>
      </c>
      <c r="C41" s="1156">
        <v>2792.9059999999999</v>
      </c>
      <c r="D41" s="838">
        <v>3293.9229999999998</v>
      </c>
      <c r="E41" s="838">
        <v>3557.3510000000001</v>
      </c>
      <c r="F41" s="838">
        <v>3373.3150000000001</v>
      </c>
      <c r="G41" s="838">
        <v>3352.3919999999998</v>
      </c>
      <c r="H41" s="838">
        <v>3299.0920000000001</v>
      </c>
      <c r="I41" s="838">
        <v>3368.9470000000001</v>
      </c>
      <c r="J41" s="838">
        <v>3154.5529999999999</v>
      </c>
      <c r="K41" s="838">
        <v>3208.06</v>
      </c>
      <c r="L41" s="838">
        <v>2716.7460000000001</v>
      </c>
      <c r="M41" s="838">
        <v>3365.9319999999998</v>
      </c>
      <c r="N41" s="838">
        <v>3155.9409999999998</v>
      </c>
      <c r="O41" s="838">
        <v>2341.27</v>
      </c>
      <c r="P41" s="838">
        <v>3455.1930000000002</v>
      </c>
      <c r="Q41" s="838">
        <v>3192.8130000000001</v>
      </c>
      <c r="R41" s="838">
        <v>3338.8049999999998</v>
      </c>
      <c r="S41" s="838">
        <v>3179.009</v>
      </c>
      <c r="T41" s="838">
        <v>4023.0059999999999</v>
      </c>
      <c r="U41" s="838">
        <v>3789.799</v>
      </c>
      <c r="V41" s="838">
        <v>3012.2869999999998</v>
      </c>
      <c r="W41" s="838">
        <v>4216.16</v>
      </c>
      <c r="X41" s="838">
        <v>2924.837</v>
      </c>
      <c r="Y41" s="856">
        <v>2899.6979999999999</v>
      </c>
      <c r="Z41" s="856">
        <v>4481.4690000000001</v>
      </c>
      <c r="AA41" s="856">
        <v>2588.904</v>
      </c>
    </row>
    <row r="42" spans="1:27">
      <c r="A42" s="131"/>
      <c r="B42" s="994" t="s">
        <v>851</v>
      </c>
      <c r="C42" s="1156">
        <v>343.69900000000001</v>
      </c>
      <c r="D42" s="838">
        <v>312.61700000000002</v>
      </c>
      <c r="E42" s="838">
        <v>168.12700000000001</v>
      </c>
      <c r="F42" s="838">
        <v>271.82499999999999</v>
      </c>
      <c r="G42" s="838">
        <v>307.30799999999999</v>
      </c>
      <c r="H42" s="838">
        <v>424.84699999999998</v>
      </c>
      <c r="I42" s="838">
        <v>311.17</v>
      </c>
      <c r="J42" s="838">
        <v>408.43799999999999</v>
      </c>
      <c r="K42" s="838">
        <v>379.827</v>
      </c>
      <c r="L42" s="838">
        <v>383.839</v>
      </c>
      <c r="M42" s="838">
        <v>586.67100000000005</v>
      </c>
      <c r="N42" s="838">
        <v>570.27099999999996</v>
      </c>
      <c r="O42" s="838">
        <v>618.41099999999994</v>
      </c>
      <c r="P42" s="838">
        <v>572.45500000000004</v>
      </c>
      <c r="Q42" s="838">
        <v>667.55399999999997</v>
      </c>
      <c r="R42" s="838">
        <v>755.279</v>
      </c>
      <c r="S42" s="838">
        <v>700.84500000000003</v>
      </c>
      <c r="T42" s="838">
        <v>508.71800000000002</v>
      </c>
      <c r="U42" s="838">
        <v>669.24599999999998</v>
      </c>
      <c r="V42" s="838">
        <v>721.54700000000003</v>
      </c>
      <c r="W42" s="838">
        <v>840.91700000000003</v>
      </c>
      <c r="X42" s="838">
        <v>623.14800000000002</v>
      </c>
      <c r="Y42" s="856">
        <v>672.154</v>
      </c>
      <c r="Z42" s="856">
        <v>483.28100000000001</v>
      </c>
      <c r="AA42" s="856">
        <v>445.51600000000002</v>
      </c>
    </row>
    <row r="43" spans="1:27">
      <c r="A43" s="131"/>
      <c r="B43" s="994" t="s">
        <v>852</v>
      </c>
      <c r="C43" s="1156">
        <v>237.452</v>
      </c>
      <c r="D43" s="838">
        <v>211.49799999999999</v>
      </c>
      <c r="E43" s="838">
        <v>254.54300000000001</v>
      </c>
      <c r="F43" s="838">
        <v>141.81</v>
      </c>
      <c r="G43" s="838">
        <v>195.482</v>
      </c>
      <c r="H43" s="838">
        <v>227.23</v>
      </c>
      <c r="I43" s="838">
        <v>230.196</v>
      </c>
      <c r="J43" s="838">
        <v>227.125</v>
      </c>
      <c r="K43" s="838">
        <v>169.77699999999999</v>
      </c>
      <c r="L43" s="838">
        <v>214.82400000000001</v>
      </c>
      <c r="M43" s="838">
        <v>232.953</v>
      </c>
      <c r="N43" s="838">
        <v>222.054</v>
      </c>
      <c r="O43" s="838">
        <v>241.303</v>
      </c>
      <c r="P43" s="838">
        <v>237.74</v>
      </c>
      <c r="Q43" s="838">
        <v>244.184</v>
      </c>
      <c r="R43" s="838">
        <v>237.05699999999999</v>
      </c>
      <c r="S43" s="838">
        <v>181.541</v>
      </c>
      <c r="T43" s="838">
        <v>286.34800000000001</v>
      </c>
      <c r="U43" s="838">
        <v>248.99299999999999</v>
      </c>
      <c r="V43" s="838">
        <v>207.411</v>
      </c>
      <c r="W43" s="838">
        <v>275.05500000000001</v>
      </c>
      <c r="X43" s="838">
        <v>236.45099999999999</v>
      </c>
      <c r="Y43" s="856">
        <v>260.447</v>
      </c>
      <c r="Z43" s="856">
        <v>235.761</v>
      </c>
      <c r="AA43" s="856">
        <v>189.84200000000001</v>
      </c>
    </row>
    <row r="44" spans="1:27">
      <c r="A44" s="131"/>
      <c r="B44" s="995" t="s">
        <v>853</v>
      </c>
      <c r="C44" s="1156">
        <v>55.21</v>
      </c>
      <c r="D44" s="838">
        <v>62.488</v>
      </c>
      <c r="E44" s="838">
        <v>77.180000000000007</v>
      </c>
      <c r="F44" s="838">
        <v>58.192</v>
      </c>
      <c r="G44" s="838">
        <v>87.224000000000004</v>
      </c>
      <c r="H44" s="838">
        <v>80.34</v>
      </c>
      <c r="I44" s="838">
        <v>83.197999999999993</v>
      </c>
      <c r="J44" s="838">
        <v>96.168000000000006</v>
      </c>
      <c r="K44" s="838">
        <v>100.99299999999999</v>
      </c>
      <c r="L44" s="838">
        <v>82.501000000000005</v>
      </c>
      <c r="M44" s="838">
        <v>130.11600000000001</v>
      </c>
      <c r="N44" s="838">
        <v>110.136</v>
      </c>
      <c r="O44" s="838">
        <v>118.72199999999999</v>
      </c>
      <c r="P44" s="838">
        <v>130.31899999999999</v>
      </c>
      <c r="Q44" s="838">
        <v>128.035</v>
      </c>
      <c r="R44" s="838">
        <v>120.02</v>
      </c>
      <c r="S44" s="838">
        <v>108.145</v>
      </c>
      <c r="T44" s="838">
        <v>159.06200000000001</v>
      </c>
      <c r="U44" s="838">
        <v>146.63800000000001</v>
      </c>
      <c r="V44" s="838">
        <v>116.988</v>
      </c>
      <c r="W44" s="838">
        <v>148.91900000000001</v>
      </c>
      <c r="X44" s="838">
        <v>130.46</v>
      </c>
      <c r="Y44" s="856">
        <v>150.435</v>
      </c>
      <c r="Z44" s="856">
        <v>167.65</v>
      </c>
      <c r="AA44" s="856">
        <v>116.581</v>
      </c>
    </row>
    <row r="45" spans="1:27">
      <c r="A45" s="131"/>
      <c r="B45" s="995" t="s">
        <v>854</v>
      </c>
      <c r="C45" s="1156">
        <v>182.24199999999999</v>
      </c>
      <c r="D45" s="838">
        <v>149.01</v>
      </c>
      <c r="E45" s="838">
        <v>177.363</v>
      </c>
      <c r="F45" s="838">
        <v>83.617999999999995</v>
      </c>
      <c r="G45" s="838">
        <v>108.258</v>
      </c>
      <c r="H45" s="838">
        <v>146.88999999999999</v>
      </c>
      <c r="I45" s="838">
        <v>146.99799999999999</v>
      </c>
      <c r="J45" s="838">
        <v>130.95699999999999</v>
      </c>
      <c r="K45" s="838">
        <v>68.784000000000006</v>
      </c>
      <c r="L45" s="838">
        <v>132.32300000000001</v>
      </c>
      <c r="M45" s="838">
        <v>102.837</v>
      </c>
      <c r="N45" s="838">
        <v>111.91800000000001</v>
      </c>
      <c r="O45" s="838">
        <v>122.581</v>
      </c>
      <c r="P45" s="838">
        <v>107.42100000000001</v>
      </c>
      <c r="Q45" s="838">
        <v>116.149</v>
      </c>
      <c r="R45" s="838">
        <v>117.03700000000001</v>
      </c>
      <c r="S45" s="838">
        <v>73.396000000000001</v>
      </c>
      <c r="T45" s="838">
        <v>127.286</v>
      </c>
      <c r="U45" s="838">
        <v>102.355</v>
      </c>
      <c r="V45" s="838">
        <v>90.423000000000002</v>
      </c>
      <c r="W45" s="838">
        <v>126.136</v>
      </c>
      <c r="X45" s="838">
        <v>105.991</v>
      </c>
      <c r="Y45" s="856">
        <v>110.012</v>
      </c>
      <c r="Z45" s="856">
        <v>68.111000000000004</v>
      </c>
      <c r="AA45" s="856">
        <v>73.260999999999996</v>
      </c>
    </row>
    <row r="46" spans="1:27">
      <c r="A46" s="131"/>
      <c r="B46" s="994" t="s">
        <v>855</v>
      </c>
      <c r="C46" s="1156">
        <v>1447.97</v>
      </c>
      <c r="D46" s="838">
        <v>1691.81</v>
      </c>
      <c r="E46" s="838">
        <v>1601.1410000000001</v>
      </c>
      <c r="F46" s="838">
        <v>1759.4079999999999</v>
      </c>
      <c r="G46" s="838">
        <v>1739.88</v>
      </c>
      <c r="H46" s="838">
        <v>1908.212</v>
      </c>
      <c r="I46" s="838">
        <v>1762.3219999999999</v>
      </c>
      <c r="J46" s="838">
        <v>2034.713</v>
      </c>
      <c r="K46" s="838">
        <v>1631.8969999999999</v>
      </c>
      <c r="L46" s="838">
        <v>1492.3209999999999</v>
      </c>
      <c r="M46" s="838">
        <v>2047.2570000000001</v>
      </c>
      <c r="N46" s="838">
        <v>1749.7370000000001</v>
      </c>
      <c r="O46" s="838">
        <v>1694.289</v>
      </c>
      <c r="P46" s="838">
        <v>1509.9570000000001</v>
      </c>
      <c r="Q46" s="838">
        <v>1968.596</v>
      </c>
      <c r="R46" s="838">
        <v>2014.252</v>
      </c>
      <c r="S46" s="838">
        <v>1783.682</v>
      </c>
      <c r="T46" s="838">
        <v>1440.049</v>
      </c>
      <c r="U46" s="838">
        <v>1731.856</v>
      </c>
      <c r="V46" s="838">
        <v>1864.8589999999999</v>
      </c>
      <c r="W46" s="838">
        <v>2007.635</v>
      </c>
      <c r="X46" s="838">
        <v>1739.972</v>
      </c>
      <c r="Y46" s="856">
        <v>1901.7339999999999</v>
      </c>
      <c r="Z46" s="856">
        <v>1644.6669999999999</v>
      </c>
      <c r="AA46" s="856">
        <v>1245.875</v>
      </c>
    </row>
    <row r="47" spans="1:27" ht="27">
      <c r="A47" s="546"/>
      <c r="B47" s="998" t="s">
        <v>1402</v>
      </c>
      <c r="C47" s="1156">
        <v>550.16800000000001</v>
      </c>
      <c r="D47" s="838">
        <v>631.577</v>
      </c>
      <c r="E47" s="838">
        <v>646.60799999999995</v>
      </c>
      <c r="F47" s="838">
        <v>636.601</v>
      </c>
      <c r="G47" s="838">
        <v>617.29</v>
      </c>
      <c r="H47" s="838">
        <v>579.83699999999999</v>
      </c>
      <c r="I47" s="838">
        <v>578.45799999999997</v>
      </c>
      <c r="J47" s="838">
        <v>542.71299999999997</v>
      </c>
      <c r="K47" s="838">
        <v>26.276</v>
      </c>
      <c r="L47" s="838">
        <v>23.25</v>
      </c>
      <c r="M47" s="838">
        <v>23.471</v>
      </c>
      <c r="N47" s="838">
        <v>22.853999999999999</v>
      </c>
      <c r="O47" s="838">
        <v>25.18</v>
      </c>
      <c r="P47" s="838">
        <v>32.83</v>
      </c>
      <c r="Q47" s="838">
        <v>32.792000000000002</v>
      </c>
      <c r="R47" s="838">
        <v>32.103999999999999</v>
      </c>
      <c r="S47" s="838">
        <v>37.484999999999999</v>
      </c>
      <c r="T47" s="838">
        <v>37.127000000000002</v>
      </c>
      <c r="U47" s="838">
        <v>37.531999999999996</v>
      </c>
      <c r="V47" s="838">
        <v>36.569000000000003</v>
      </c>
      <c r="W47" s="838">
        <v>36.982999999999997</v>
      </c>
      <c r="X47" s="838">
        <v>35.838999999999999</v>
      </c>
      <c r="Y47" s="856">
        <v>64.44</v>
      </c>
      <c r="Z47" s="856">
        <v>58.899000000000001</v>
      </c>
      <c r="AA47" s="856">
        <v>60.255000000000003</v>
      </c>
    </row>
    <row r="48" spans="1:27">
      <c r="A48" s="131"/>
      <c r="B48" s="994" t="s">
        <v>856</v>
      </c>
      <c r="C48" s="1156">
        <v>2818.1480000000001</v>
      </c>
      <c r="D48" s="838">
        <v>3282.598</v>
      </c>
      <c r="E48" s="838">
        <v>4415.4880000000003</v>
      </c>
      <c r="F48" s="838">
        <v>3420.799</v>
      </c>
      <c r="G48" s="838">
        <v>3743.9349999999999</v>
      </c>
      <c r="H48" s="838">
        <v>3024.221</v>
      </c>
      <c r="I48" s="838">
        <v>2994.7460000000001</v>
      </c>
      <c r="J48" s="838">
        <v>3085.8470000000002</v>
      </c>
      <c r="K48" s="838">
        <v>2935.1320000000001</v>
      </c>
      <c r="L48" s="838">
        <v>2000.7840000000001</v>
      </c>
      <c r="M48" s="838">
        <v>3106.6439999999998</v>
      </c>
      <c r="N48" s="838">
        <v>3310.663</v>
      </c>
      <c r="O48" s="838">
        <v>2690.6219999999998</v>
      </c>
      <c r="P48" s="838">
        <v>4319.366</v>
      </c>
      <c r="Q48" s="838">
        <v>3967.4070000000002</v>
      </c>
      <c r="R48" s="838">
        <v>3719.576</v>
      </c>
      <c r="S48" s="838">
        <v>4422.5219999999999</v>
      </c>
      <c r="T48" s="838">
        <v>6103.9530000000004</v>
      </c>
      <c r="U48" s="838">
        <v>5709.9949999999999</v>
      </c>
      <c r="V48" s="838">
        <v>4782.0280000000002</v>
      </c>
      <c r="W48" s="838">
        <v>6772.027</v>
      </c>
      <c r="X48" s="838">
        <v>5744.2539999999999</v>
      </c>
      <c r="Y48" s="856">
        <v>5504.1180000000004</v>
      </c>
      <c r="Z48" s="856">
        <v>7287.3890000000001</v>
      </c>
      <c r="AA48" s="856">
        <v>3893.3020000000001</v>
      </c>
    </row>
    <row r="49" spans="1:27">
      <c r="A49" s="131"/>
      <c r="B49" s="994" t="s">
        <v>1403</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56" t="s">
        <v>356</v>
      </c>
      <c r="Z49" s="856" t="s">
        <v>356</v>
      </c>
      <c r="AA49" s="856" t="s">
        <v>356</v>
      </c>
    </row>
    <row r="50" spans="1:27">
      <c r="A50" s="131"/>
      <c r="B50" s="993" t="s">
        <v>857</v>
      </c>
      <c r="C50" s="1156">
        <v>307.87200000000001</v>
      </c>
      <c r="D50" s="838">
        <v>409.44600000000003</v>
      </c>
      <c r="E50" s="838">
        <v>392.60300000000001</v>
      </c>
      <c r="F50" s="838">
        <v>456.74</v>
      </c>
      <c r="G50" s="838">
        <v>494.26</v>
      </c>
      <c r="H50" s="838">
        <v>551.827</v>
      </c>
      <c r="I50" s="838">
        <v>479.10399999999998</v>
      </c>
      <c r="J50" s="838">
        <v>455.108</v>
      </c>
      <c r="K50" s="838">
        <v>505.65</v>
      </c>
      <c r="L50" s="838">
        <v>494.08100000000002</v>
      </c>
      <c r="M50" s="838">
        <v>701.702</v>
      </c>
      <c r="N50" s="838">
        <v>869.12199999999996</v>
      </c>
      <c r="O50" s="838">
        <v>777.35500000000002</v>
      </c>
      <c r="P50" s="838">
        <v>766.52200000000005</v>
      </c>
      <c r="Q50" s="838">
        <v>517.73900000000003</v>
      </c>
      <c r="R50" s="838">
        <v>468.66399999999999</v>
      </c>
      <c r="S50" s="838">
        <v>644.53899999999999</v>
      </c>
      <c r="T50" s="838">
        <v>800.798</v>
      </c>
      <c r="U50" s="838">
        <v>753.57100000000003</v>
      </c>
      <c r="V50" s="838">
        <v>660.41200000000003</v>
      </c>
      <c r="W50" s="838">
        <v>645.32500000000005</v>
      </c>
      <c r="X50" s="838">
        <v>650.30799999999999</v>
      </c>
      <c r="Y50" s="856">
        <v>654.24400000000003</v>
      </c>
      <c r="Z50" s="856">
        <v>703.99599999999998</v>
      </c>
      <c r="AA50" s="856">
        <v>1141.3900000000001</v>
      </c>
    </row>
    <row r="51" spans="1:27">
      <c r="A51" s="131"/>
      <c r="B51" s="994" t="s">
        <v>858</v>
      </c>
      <c r="C51" s="1156">
        <v>196.39699999999999</v>
      </c>
      <c r="D51" s="838">
        <v>248.745</v>
      </c>
      <c r="E51" s="838">
        <v>247.75899999999999</v>
      </c>
      <c r="F51" s="838">
        <v>315.60599999999999</v>
      </c>
      <c r="G51" s="838">
        <v>308.70100000000002</v>
      </c>
      <c r="H51" s="838">
        <v>332.74900000000002</v>
      </c>
      <c r="I51" s="838">
        <v>289.53899999999999</v>
      </c>
      <c r="J51" s="838">
        <v>284.86500000000001</v>
      </c>
      <c r="K51" s="838">
        <v>346.46699999999998</v>
      </c>
      <c r="L51" s="838">
        <v>282.92500000000001</v>
      </c>
      <c r="M51" s="838">
        <v>488.738</v>
      </c>
      <c r="N51" s="838">
        <v>616.94399999999996</v>
      </c>
      <c r="O51" s="838">
        <v>557.654</v>
      </c>
      <c r="P51" s="838">
        <v>608.18499999999995</v>
      </c>
      <c r="Q51" s="838">
        <v>346.83800000000002</v>
      </c>
      <c r="R51" s="838">
        <v>307.596</v>
      </c>
      <c r="S51" s="838">
        <v>463.61099999999999</v>
      </c>
      <c r="T51" s="838">
        <v>587.70899999999995</v>
      </c>
      <c r="U51" s="838">
        <v>528.69200000000001</v>
      </c>
      <c r="V51" s="838">
        <v>451.94400000000002</v>
      </c>
      <c r="W51" s="838">
        <v>436.31700000000001</v>
      </c>
      <c r="X51" s="838">
        <v>451.85500000000002</v>
      </c>
      <c r="Y51" s="856">
        <v>447.78399999999999</v>
      </c>
      <c r="Z51" s="856">
        <v>524.73800000000006</v>
      </c>
      <c r="AA51" s="856">
        <v>970.09100000000001</v>
      </c>
    </row>
    <row r="52" spans="1:27">
      <c r="A52" s="131"/>
      <c r="B52" s="994" t="s">
        <v>859</v>
      </c>
      <c r="C52" s="1156">
        <v>111.32</v>
      </c>
      <c r="D52" s="838">
        <v>160.49799999999999</v>
      </c>
      <c r="E52" s="838">
        <v>144.649</v>
      </c>
      <c r="F52" s="838">
        <v>140.90299999999999</v>
      </c>
      <c r="G52" s="838">
        <v>185.31399999999999</v>
      </c>
      <c r="H52" s="838">
        <v>218.80600000000001</v>
      </c>
      <c r="I52" s="838">
        <v>189.32599999999999</v>
      </c>
      <c r="J52" s="838">
        <v>170.01900000000001</v>
      </c>
      <c r="K52" s="838">
        <v>158.929</v>
      </c>
      <c r="L52" s="838">
        <v>210.90700000000001</v>
      </c>
      <c r="M52" s="838">
        <v>212.60599999999999</v>
      </c>
      <c r="N52" s="838">
        <v>251.73599999999999</v>
      </c>
      <c r="O52" s="838">
        <v>219.31</v>
      </c>
      <c r="P52" s="838">
        <v>157.94399999999999</v>
      </c>
      <c r="Q52" s="838">
        <v>170.64</v>
      </c>
      <c r="R52" s="838">
        <v>160.83000000000001</v>
      </c>
      <c r="S52" s="838">
        <v>180.601</v>
      </c>
      <c r="T52" s="838">
        <v>212.68799999999999</v>
      </c>
      <c r="U52" s="838">
        <v>224.50200000000001</v>
      </c>
      <c r="V52" s="838">
        <v>208.13900000000001</v>
      </c>
      <c r="W52" s="838">
        <v>208.684</v>
      </c>
      <c r="X52" s="838">
        <v>198.12700000000001</v>
      </c>
      <c r="Y52" s="856">
        <v>206.13300000000001</v>
      </c>
      <c r="Z52" s="856">
        <v>178.905</v>
      </c>
      <c r="AA52" s="856">
        <v>170.721</v>
      </c>
    </row>
    <row r="53" spans="1:27">
      <c r="A53" s="131"/>
      <c r="B53" s="993" t="s">
        <v>860</v>
      </c>
      <c r="C53" s="1156">
        <v>2.1040000000000001</v>
      </c>
      <c r="D53" s="838">
        <v>1.9390000000000001</v>
      </c>
      <c r="E53" s="838">
        <v>2.169</v>
      </c>
      <c r="F53" s="838">
        <v>2.081</v>
      </c>
      <c r="G53" s="838">
        <v>2.0049999999999999</v>
      </c>
      <c r="H53" s="838">
        <v>2.7839999999999998</v>
      </c>
      <c r="I53" s="838">
        <v>2.5009999999999999</v>
      </c>
      <c r="J53" s="838">
        <v>2.9020000000000001</v>
      </c>
      <c r="K53" s="838">
        <v>3.0169999999999999</v>
      </c>
      <c r="L53" s="838">
        <v>2.6389999999999998</v>
      </c>
      <c r="M53" s="838">
        <v>2.8959999999999999</v>
      </c>
      <c r="N53" s="838">
        <v>2.84</v>
      </c>
      <c r="O53" s="838">
        <v>1.9890000000000001</v>
      </c>
      <c r="P53" s="838">
        <v>2.7320000000000002</v>
      </c>
      <c r="Q53" s="838">
        <v>3.12</v>
      </c>
      <c r="R53" s="838">
        <v>2.843</v>
      </c>
      <c r="S53" s="838">
        <v>3.0790000000000002</v>
      </c>
      <c r="T53" s="838">
        <v>2.7490000000000001</v>
      </c>
      <c r="U53" s="838">
        <v>3.286</v>
      </c>
      <c r="V53" s="838">
        <v>2.895</v>
      </c>
      <c r="W53" s="838">
        <v>2.9340000000000002</v>
      </c>
      <c r="X53" s="838">
        <v>3.258</v>
      </c>
      <c r="Y53" s="856">
        <v>3.5539999999999998</v>
      </c>
      <c r="Z53" s="856">
        <v>3.99</v>
      </c>
      <c r="AA53" s="856">
        <v>3.4209999999999998</v>
      </c>
    </row>
    <row r="54" spans="1:27">
      <c r="A54" s="131"/>
      <c r="B54" s="994" t="s">
        <v>861</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56">
        <v>0</v>
      </c>
      <c r="Z54" s="856">
        <v>0</v>
      </c>
      <c r="AA54" s="856">
        <v>0</v>
      </c>
    </row>
    <row r="55" spans="1:27">
      <c r="A55" s="131"/>
      <c r="B55" s="994" t="s">
        <v>862</v>
      </c>
      <c r="C55" s="1156">
        <v>2.1040000000000001</v>
      </c>
      <c r="D55" s="838">
        <v>1.9390000000000001</v>
      </c>
      <c r="E55" s="838">
        <v>2.169</v>
      </c>
      <c r="F55" s="838">
        <v>2.081</v>
      </c>
      <c r="G55" s="838">
        <v>2.0049999999999999</v>
      </c>
      <c r="H55" s="838">
        <v>2.7839999999999998</v>
      </c>
      <c r="I55" s="838">
        <v>2.5009999999999999</v>
      </c>
      <c r="J55" s="838">
        <v>2.9020000000000001</v>
      </c>
      <c r="K55" s="838">
        <v>3.0169999999999999</v>
      </c>
      <c r="L55" s="838">
        <v>2.6389999999999998</v>
      </c>
      <c r="M55" s="838">
        <v>2.8959999999999999</v>
      </c>
      <c r="N55" s="838">
        <v>2.84</v>
      </c>
      <c r="O55" s="838">
        <v>1.9890000000000001</v>
      </c>
      <c r="P55" s="838">
        <v>2.7320000000000002</v>
      </c>
      <c r="Q55" s="838">
        <v>3.12</v>
      </c>
      <c r="R55" s="838">
        <v>2.843</v>
      </c>
      <c r="S55" s="838">
        <v>3.0790000000000002</v>
      </c>
      <c r="T55" s="838">
        <v>2.7490000000000001</v>
      </c>
      <c r="U55" s="838">
        <v>3.286</v>
      </c>
      <c r="V55" s="838">
        <v>2.895</v>
      </c>
      <c r="W55" s="838">
        <v>2.9340000000000002</v>
      </c>
      <c r="X55" s="838">
        <v>3.258</v>
      </c>
      <c r="Y55" s="856">
        <v>3.5539999999999998</v>
      </c>
      <c r="Z55" s="856">
        <v>3.99</v>
      </c>
      <c r="AA55" s="856">
        <v>3.4209999999999998</v>
      </c>
    </row>
    <row r="56" spans="1:27">
      <c r="A56" s="538"/>
      <c r="B56" s="990" t="s">
        <v>1404</v>
      </c>
      <c r="C56" s="1156">
        <v>33053.597499999996</v>
      </c>
      <c r="D56" s="838">
        <v>33485.442499999997</v>
      </c>
      <c r="E56" s="838">
        <v>33461.812899999997</v>
      </c>
      <c r="F56" s="838">
        <v>32257.692500000001</v>
      </c>
      <c r="G56" s="838">
        <v>32561.437400000003</v>
      </c>
      <c r="H56" s="838">
        <v>34463.738599999997</v>
      </c>
      <c r="I56" s="838">
        <v>33742.838599999995</v>
      </c>
      <c r="J56" s="838">
        <v>34394.051399999997</v>
      </c>
      <c r="K56" s="838">
        <v>34537.2212</v>
      </c>
      <c r="L56" s="838">
        <v>34548.111000000004</v>
      </c>
      <c r="M56" s="838">
        <v>33962.4712</v>
      </c>
      <c r="N56" s="838">
        <v>34870.4594</v>
      </c>
      <c r="O56" s="838">
        <v>35281.307700000005</v>
      </c>
      <c r="P56" s="838">
        <v>33972.058400000002</v>
      </c>
      <c r="Q56" s="838">
        <v>34826.324999999997</v>
      </c>
      <c r="R56" s="838">
        <v>34759.769</v>
      </c>
      <c r="S56" s="838">
        <v>36187.255899999996</v>
      </c>
      <c r="T56" s="838">
        <v>35553.557000000001</v>
      </c>
      <c r="U56" s="838">
        <v>36100.748700000004</v>
      </c>
      <c r="V56" s="838">
        <v>35517.642599999999</v>
      </c>
      <c r="W56" s="838">
        <v>33737.681700000001</v>
      </c>
      <c r="X56" s="838">
        <v>33248.260799999996</v>
      </c>
      <c r="Y56" s="856">
        <v>33734.841399999998</v>
      </c>
      <c r="Z56" s="856">
        <v>33100.660799999998</v>
      </c>
      <c r="AA56" s="856">
        <v>2307.5412999999999</v>
      </c>
    </row>
    <row r="57" spans="1:27" s="551" customFormat="1">
      <c r="A57" s="549"/>
      <c r="B57" s="992" t="s">
        <v>1405</v>
      </c>
      <c r="C57" s="1156">
        <v>33053.597499999996</v>
      </c>
      <c r="D57" s="838">
        <v>33485.442499999997</v>
      </c>
      <c r="E57" s="838">
        <v>33461.812899999997</v>
      </c>
      <c r="F57" s="838">
        <v>32257.692500000001</v>
      </c>
      <c r="G57" s="838">
        <v>32561.437400000003</v>
      </c>
      <c r="H57" s="838">
        <v>34463.738599999997</v>
      </c>
      <c r="I57" s="838">
        <v>33742.838599999995</v>
      </c>
      <c r="J57" s="838">
        <v>34394.051399999997</v>
      </c>
      <c r="K57" s="838">
        <v>34537.2212</v>
      </c>
      <c r="L57" s="838">
        <v>34548.111000000004</v>
      </c>
      <c r="M57" s="838">
        <v>33962.4712</v>
      </c>
      <c r="N57" s="838">
        <v>34870.4594</v>
      </c>
      <c r="O57" s="838">
        <v>35281.307700000005</v>
      </c>
      <c r="P57" s="838">
        <v>33972.058400000002</v>
      </c>
      <c r="Q57" s="838">
        <v>34826.324999999997</v>
      </c>
      <c r="R57" s="838">
        <v>34759.769</v>
      </c>
      <c r="S57" s="838">
        <v>36187.255899999996</v>
      </c>
      <c r="T57" s="838">
        <v>35553.557000000001</v>
      </c>
      <c r="U57" s="838">
        <v>36100.748700000004</v>
      </c>
      <c r="V57" s="838">
        <v>35517.642599999999</v>
      </c>
      <c r="W57" s="838">
        <v>33737.681700000001</v>
      </c>
      <c r="X57" s="838">
        <v>33248.260799999996</v>
      </c>
      <c r="Y57" s="856">
        <v>33734.841399999998</v>
      </c>
      <c r="Z57" s="856">
        <v>33100.660799999998</v>
      </c>
      <c r="AA57" s="856">
        <v>2307.5412999999999</v>
      </c>
    </row>
    <row r="58" spans="1:27" s="551" customFormat="1">
      <c r="A58" s="549"/>
      <c r="B58" s="554" t="s">
        <v>1406</v>
      </c>
      <c r="C58" s="1156">
        <v>30492.761699999999</v>
      </c>
      <c r="D58" s="838">
        <v>30901.1682</v>
      </c>
      <c r="E58" s="838">
        <v>30927.710299999999</v>
      </c>
      <c r="F58" s="838">
        <v>29765.8197</v>
      </c>
      <c r="G58" s="838">
        <v>30075.765100000001</v>
      </c>
      <c r="H58" s="838">
        <v>31934.3894</v>
      </c>
      <c r="I58" s="838">
        <v>31285.309099999999</v>
      </c>
      <c r="J58" s="838">
        <v>31976.4931</v>
      </c>
      <c r="K58" s="838">
        <v>32157.350900000001</v>
      </c>
      <c r="L58" s="838">
        <v>32231.452300000001</v>
      </c>
      <c r="M58" s="838">
        <v>31671.517400000001</v>
      </c>
      <c r="N58" s="838">
        <v>32551.553199999998</v>
      </c>
      <c r="O58" s="838">
        <v>32970.887900000002</v>
      </c>
      <c r="P58" s="838">
        <v>31655.444500000001</v>
      </c>
      <c r="Q58" s="838">
        <v>32469.172999999999</v>
      </c>
      <c r="R58" s="838">
        <v>32372.496800000001</v>
      </c>
      <c r="S58" s="838">
        <v>33817.952299999997</v>
      </c>
      <c r="T58" s="838">
        <v>33124.982799999998</v>
      </c>
      <c r="U58" s="838">
        <v>33656.542600000001</v>
      </c>
      <c r="V58" s="838">
        <v>33044.746800000001</v>
      </c>
      <c r="W58" s="838">
        <v>31259.5795</v>
      </c>
      <c r="X58" s="838">
        <v>30821.425299999999</v>
      </c>
      <c r="Y58" s="856">
        <v>31337.446400000001</v>
      </c>
      <c r="Z58" s="856">
        <v>30709.423599999998</v>
      </c>
      <c r="AA58" s="856" t="s">
        <v>358</v>
      </c>
    </row>
    <row r="59" spans="1:27">
      <c r="A59" s="538"/>
      <c r="B59" s="860" t="s">
        <v>1407</v>
      </c>
      <c r="C59" s="1156">
        <v>2560.8357999999998</v>
      </c>
      <c r="D59" s="838">
        <v>2584.2743</v>
      </c>
      <c r="E59" s="838">
        <v>2534.1026000000002</v>
      </c>
      <c r="F59" s="838">
        <v>2491.8728000000001</v>
      </c>
      <c r="G59" s="838">
        <v>2485.6723000000002</v>
      </c>
      <c r="H59" s="838">
        <v>2529.3492000000001</v>
      </c>
      <c r="I59" s="838">
        <v>2457.5295000000001</v>
      </c>
      <c r="J59" s="838">
        <v>2417.5583000000001</v>
      </c>
      <c r="K59" s="838">
        <v>2379.8703</v>
      </c>
      <c r="L59" s="838">
        <v>2316.6587</v>
      </c>
      <c r="M59" s="838">
        <v>2290.9537999999998</v>
      </c>
      <c r="N59" s="838">
        <v>2318.9061999999999</v>
      </c>
      <c r="O59" s="838">
        <v>2310.4198000000001</v>
      </c>
      <c r="P59" s="838">
        <v>2316.6138999999998</v>
      </c>
      <c r="Q59" s="838">
        <v>2357.152</v>
      </c>
      <c r="R59" s="838">
        <v>2387.2721999999999</v>
      </c>
      <c r="S59" s="838">
        <v>2369.3036000000002</v>
      </c>
      <c r="T59" s="838">
        <v>2428.5742</v>
      </c>
      <c r="U59" s="838">
        <v>2444.2060999999999</v>
      </c>
      <c r="V59" s="838">
        <v>2472.8957999999998</v>
      </c>
      <c r="W59" s="838">
        <v>2478.1021999999998</v>
      </c>
      <c r="X59" s="838">
        <v>2426.8355000000001</v>
      </c>
      <c r="Y59" s="856">
        <v>2397.395</v>
      </c>
      <c r="Z59" s="856">
        <v>2391.2372</v>
      </c>
      <c r="AA59" s="856">
        <v>2307.5412999999999</v>
      </c>
    </row>
    <row r="60" spans="1:27">
      <c r="A60" s="538"/>
      <c r="B60" s="992" t="s">
        <v>1408</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56" t="s">
        <v>356</v>
      </c>
      <c r="Z60" s="856" t="s">
        <v>356</v>
      </c>
      <c r="AA60" s="856" t="s">
        <v>356</v>
      </c>
    </row>
    <row r="61" spans="1:27" s="549" customFormat="1">
      <c r="B61" s="993" t="s">
        <v>1406</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56" t="s">
        <v>356</v>
      </c>
      <c r="Z61" s="856" t="s">
        <v>356</v>
      </c>
      <c r="AA61" s="856" t="s">
        <v>356</v>
      </c>
    </row>
    <row r="62" spans="1:27" s="549" customFormat="1">
      <c r="B62" s="993" t="s">
        <v>1409</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6" t="s">
        <v>356</v>
      </c>
      <c r="Z62" s="856" t="s">
        <v>356</v>
      </c>
      <c r="AA62" s="856" t="s">
        <v>356</v>
      </c>
    </row>
    <row r="63" spans="1:27" s="549" customFormat="1" ht="14.5">
      <c r="B63" s="552" t="s">
        <v>1410</v>
      </c>
      <c r="C63" s="1157">
        <v>8483.9234919999999</v>
      </c>
      <c r="D63" s="857">
        <v>8685.2384610000008</v>
      </c>
      <c r="E63" s="857">
        <v>6680.6535969999995</v>
      </c>
      <c r="F63" s="857">
        <v>5536.5964949999998</v>
      </c>
      <c r="G63" s="857">
        <v>9457.2526379999999</v>
      </c>
      <c r="H63" s="857">
        <v>12403.438636000001</v>
      </c>
      <c r="I63" s="857">
        <v>12943.313254999999</v>
      </c>
      <c r="J63" s="857">
        <v>13118.604430999998</v>
      </c>
      <c r="K63" s="857">
        <v>12366.274230999999</v>
      </c>
      <c r="L63" s="857">
        <v>13808.105072</v>
      </c>
      <c r="M63" s="857">
        <v>13088.016604</v>
      </c>
      <c r="N63" s="857">
        <v>15286.302349000001</v>
      </c>
      <c r="O63" s="857">
        <v>15398.90582</v>
      </c>
      <c r="P63" s="857">
        <v>16629.077455000002</v>
      </c>
      <c r="Q63" s="857">
        <v>14340.968255</v>
      </c>
      <c r="R63" s="857">
        <v>16251.707038</v>
      </c>
      <c r="S63" s="857">
        <v>16847.451308</v>
      </c>
      <c r="T63" s="857">
        <v>16548.643022999997</v>
      </c>
      <c r="U63" s="857">
        <v>16657.048519</v>
      </c>
      <c r="V63" s="857">
        <v>18413.485841000002</v>
      </c>
      <c r="W63" s="857">
        <v>16712.324175999998</v>
      </c>
      <c r="X63" s="857">
        <v>19159.863661000003</v>
      </c>
      <c r="Y63" s="857">
        <v>19618.708515999999</v>
      </c>
      <c r="Z63" s="857">
        <v>18912.764482000002</v>
      </c>
      <c r="AA63" s="857">
        <v>20973.100868999998</v>
      </c>
    </row>
    <row r="64" spans="1:27" s="549" customFormat="1">
      <c r="B64" s="550" t="s">
        <v>863</v>
      </c>
      <c r="C64" s="1157">
        <v>6152.3721449999994</v>
      </c>
      <c r="D64" s="856">
        <v>6444.8768470000005</v>
      </c>
      <c r="E64" s="856">
        <v>4578.0715949999994</v>
      </c>
      <c r="F64" s="856">
        <v>3378.616434</v>
      </c>
      <c r="G64" s="856">
        <v>7129.1945359999991</v>
      </c>
      <c r="H64" s="856">
        <v>9891.6861499999995</v>
      </c>
      <c r="I64" s="856">
        <v>10204.122683</v>
      </c>
      <c r="J64" s="856">
        <v>10283.140871</v>
      </c>
      <c r="K64" s="856">
        <v>9705.1594509999995</v>
      </c>
      <c r="L64" s="856">
        <v>11111.592736999999</v>
      </c>
      <c r="M64" s="856">
        <v>10023.449127</v>
      </c>
      <c r="N64" s="856">
        <v>11790.813055000001</v>
      </c>
      <c r="O64" s="856">
        <v>11600.237235999999</v>
      </c>
      <c r="P64" s="856">
        <v>12310.395002000001</v>
      </c>
      <c r="Q64" s="856">
        <v>10118.562263</v>
      </c>
      <c r="R64" s="856">
        <v>12268.064312</v>
      </c>
      <c r="S64" s="856">
        <v>12536.592309</v>
      </c>
      <c r="T64" s="856">
        <v>11870.263618000001</v>
      </c>
      <c r="U64" s="856">
        <v>11967.472718000001</v>
      </c>
      <c r="V64" s="856">
        <v>13510.225038</v>
      </c>
      <c r="W64" s="856">
        <v>11258.327207999999</v>
      </c>
      <c r="X64" s="856">
        <v>12957.242456</v>
      </c>
      <c r="Y64" s="857">
        <v>12741.519228000001</v>
      </c>
      <c r="Z64" s="857">
        <v>11605.641821000001</v>
      </c>
      <c r="AA64" s="857">
        <v>13725.71178</v>
      </c>
    </row>
    <row r="65" spans="1:27" s="549" customFormat="1">
      <c r="B65" s="554" t="s">
        <v>1395</v>
      </c>
      <c r="C65" s="1157">
        <v>5917.3705760000003</v>
      </c>
      <c r="D65" s="857">
        <v>6161.1616279999998</v>
      </c>
      <c r="E65" s="856">
        <v>4277.0577350000003</v>
      </c>
      <c r="F65" s="856">
        <v>3127.3985459999999</v>
      </c>
      <c r="G65" s="856">
        <v>6922.015891</v>
      </c>
      <c r="H65" s="856">
        <v>9710.1911840000012</v>
      </c>
      <c r="I65" s="856">
        <v>10033.932866000001</v>
      </c>
      <c r="J65" s="856">
        <v>10135.415897000001</v>
      </c>
      <c r="K65" s="856">
        <v>9475.9723329999997</v>
      </c>
      <c r="L65" s="856">
        <v>10800.668965999999</v>
      </c>
      <c r="M65" s="856">
        <v>9781.4876390000009</v>
      </c>
      <c r="N65" s="856">
        <v>11449.241044</v>
      </c>
      <c r="O65" s="856">
        <v>10896.064806</v>
      </c>
      <c r="P65" s="856">
        <v>11394.603795999999</v>
      </c>
      <c r="Q65" s="856">
        <v>9297.2609560000001</v>
      </c>
      <c r="R65" s="856">
        <v>10967.172460000002</v>
      </c>
      <c r="S65" s="856">
        <v>10747.312545999999</v>
      </c>
      <c r="T65" s="856">
        <v>10233.480004000001</v>
      </c>
      <c r="U65" s="856">
        <v>10423.060679</v>
      </c>
      <c r="V65" s="856">
        <v>11592.749793999999</v>
      </c>
      <c r="W65" s="856">
        <v>9237.5977789999997</v>
      </c>
      <c r="X65" s="856">
        <v>10661.994642000001</v>
      </c>
      <c r="Y65" s="857">
        <v>10869.751379000001</v>
      </c>
      <c r="Z65" s="857">
        <v>9327.0443350000005</v>
      </c>
      <c r="AA65" s="857">
        <v>11056.555207000001</v>
      </c>
    </row>
    <row r="66" spans="1:27" s="549" customFormat="1">
      <c r="B66" s="554" t="s">
        <v>864</v>
      </c>
      <c r="C66" s="1157">
        <v>110.37706</v>
      </c>
      <c r="D66" s="857">
        <v>111.66109900000001</v>
      </c>
      <c r="E66" s="857">
        <v>80.588123999999993</v>
      </c>
      <c r="F66" s="857">
        <v>89.484402000000003</v>
      </c>
      <c r="G66" s="857">
        <v>68.694253000000003</v>
      </c>
      <c r="H66" s="857">
        <v>60.361536000000001</v>
      </c>
      <c r="I66" s="857">
        <v>50.523594000000003</v>
      </c>
      <c r="J66" s="857">
        <v>44.965250999999995</v>
      </c>
      <c r="K66" s="857">
        <v>92.459077999999991</v>
      </c>
      <c r="L66" s="857">
        <v>151.65938199999999</v>
      </c>
      <c r="M66" s="857">
        <v>114.88762699999999</v>
      </c>
      <c r="N66" s="857">
        <v>112.546834</v>
      </c>
      <c r="O66" s="857">
        <v>77.270230000000012</v>
      </c>
      <c r="P66" s="857">
        <v>110.177583</v>
      </c>
      <c r="Q66" s="857">
        <v>107.08527099999999</v>
      </c>
      <c r="R66" s="857">
        <v>80.743656999999999</v>
      </c>
      <c r="S66" s="857">
        <v>130.96704099999999</v>
      </c>
      <c r="T66" s="857">
        <v>113.320581</v>
      </c>
      <c r="U66" s="857">
        <v>138.93775200000002</v>
      </c>
      <c r="V66" s="857">
        <v>136.29757199999997</v>
      </c>
      <c r="W66" s="857">
        <v>143.58524599999998</v>
      </c>
      <c r="X66" s="857">
        <v>154.41039999999998</v>
      </c>
      <c r="Y66" s="857">
        <v>204.210915</v>
      </c>
      <c r="Z66" s="857">
        <v>400.32430399999998</v>
      </c>
      <c r="AA66" s="857">
        <v>317.27497399999999</v>
      </c>
    </row>
    <row r="67" spans="1:27" s="549" customFormat="1">
      <c r="B67" s="555" t="s">
        <v>835</v>
      </c>
      <c r="C67" s="1157">
        <v>3.856328</v>
      </c>
      <c r="D67" s="856">
        <v>6.0011779999999995</v>
      </c>
      <c r="E67" s="856">
        <v>3.6338300000000001</v>
      </c>
      <c r="F67" s="856">
        <v>6.5724799999999997</v>
      </c>
      <c r="G67" s="856">
        <v>8.5689809999999991</v>
      </c>
      <c r="H67" s="856">
        <v>1.286036</v>
      </c>
      <c r="I67" s="856">
        <v>4.3831519999999999</v>
      </c>
      <c r="J67" s="856">
        <v>1.8624240000000001</v>
      </c>
      <c r="K67" s="856">
        <v>3.0377540000000001</v>
      </c>
      <c r="L67" s="856">
        <v>1.431835</v>
      </c>
      <c r="M67" s="856">
        <v>5.6106999999999996</v>
      </c>
      <c r="N67" s="857">
        <v>9.7062090000000012</v>
      </c>
      <c r="O67" s="857">
        <v>8.2923050000000007</v>
      </c>
      <c r="P67" s="857">
        <v>6.1231710000000001</v>
      </c>
      <c r="Q67" s="857">
        <v>7.7876779999999997</v>
      </c>
      <c r="R67" s="857">
        <v>7.0102600000000006</v>
      </c>
      <c r="S67" s="857">
        <v>9.4666420000000002</v>
      </c>
      <c r="T67" s="857">
        <v>9.0797849999999993</v>
      </c>
      <c r="U67" s="857">
        <v>5.4825520000000001</v>
      </c>
      <c r="V67" s="857">
        <v>3.6216559999999998</v>
      </c>
      <c r="W67" s="857">
        <v>3.4150659999999999</v>
      </c>
      <c r="X67" s="857">
        <v>3.1831499999999999</v>
      </c>
      <c r="Y67" s="857">
        <v>3.1332629999999999</v>
      </c>
      <c r="Z67" s="857">
        <v>4.3170860000000006</v>
      </c>
      <c r="AA67" s="857">
        <v>6.0963229999999999</v>
      </c>
    </row>
    <row r="68" spans="1:27" s="549" customFormat="1">
      <c r="B68" s="555" t="s">
        <v>1397</v>
      </c>
      <c r="C68" s="1157">
        <v>106.52073200000001</v>
      </c>
      <c r="D68" s="856">
        <v>105.659921</v>
      </c>
      <c r="E68" s="856">
        <v>76.95429399999999</v>
      </c>
      <c r="F68" s="856">
        <v>82.911922000000004</v>
      </c>
      <c r="G68" s="856">
        <v>60.125271999999995</v>
      </c>
      <c r="H68" s="856">
        <v>59.075499999999998</v>
      </c>
      <c r="I68" s="856">
        <v>46.140442</v>
      </c>
      <c r="J68" s="856">
        <v>43.102826999999998</v>
      </c>
      <c r="K68" s="856">
        <v>89.421323999999998</v>
      </c>
      <c r="L68" s="856">
        <v>150.22754699999999</v>
      </c>
      <c r="M68" s="856">
        <v>109.276927</v>
      </c>
      <c r="N68" s="857">
        <v>102.840625</v>
      </c>
      <c r="O68" s="857">
        <v>68.977924999999999</v>
      </c>
      <c r="P68" s="857">
        <v>104.054412</v>
      </c>
      <c r="Q68" s="857">
        <v>99.297592999999992</v>
      </c>
      <c r="R68" s="857">
        <v>73.733396999999997</v>
      </c>
      <c r="S68" s="857">
        <v>121.500399</v>
      </c>
      <c r="T68" s="857">
        <v>104.240796</v>
      </c>
      <c r="U68" s="857">
        <v>133.45520000000002</v>
      </c>
      <c r="V68" s="857">
        <v>132.675916</v>
      </c>
      <c r="W68" s="857">
        <v>140.17017999999999</v>
      </c>
      <c r="X68" s="857">
        <v>151.22725</v>
      </c>
      <c r="Y68" s="857">
        <v>201.077652</v>
      </c>
      <c r="Z68" s="857">
        <v>396.00721799999997</v>
      </c>
      <c r="AA68" s="857">
        <v>311.178651</v>
      </c>
    </row>
    <row r="69" spans="1:27" s="549" customFormat="1">
      <c r="B69" s="554" t="s">
        <v>612</v>
      </c>
      <c r="C69" s="1157">
        <v>124.624509</v>
      </c>
      <c r="D69" s="856">
        <v>172.05411999999998</v>
      </c>
      <c r="E69" s="856">
        <v>220.425736</v>
      </c>
      <c r="F69" s="856">
        <v>161.733486</v>
      </c>
      <c r="G69" s="856">
        <v>138.48439199999999</v>
      </c>
      <c r="H69" s="856">
        <v>121.13342999999999</v>
      </c>
      <c r="I69" s="856">
        <v>119.666223</v>
      </c>
      <c r="J69" s="856">
        <v>102.75972299999999</v>
      </c>
      <c r="K69" s="856">
        <v>136.72804000000002</v>
      </c>
      <c r="L69" s="856">
        <v>159.26438899999999</v>
      </c>
      <c r="M69" s="856">
        <v>127.07386100000001</v>
      </c>
      <c r="N69" s="857">
        <v>229.02517699999999</v>
      </c>
      <c r="O69" s="857">
        <v>626.90219999999999</v>
      </c>
      <c r="P69" s="857">
        <v>805.61362300000008</v>
      </c>
      <c r="Q69" s="857">
        <v>714.21603599999992</v>
      </c>
      <c r="R69" s="857">
        <v>1220.148195</v>
      </c>
      <c r="S69" s="857">
        <v>1658.3127220000001</v>
      </c>
      <c r="T69" s="857">
        <v>1523.463033</v>
      </c>
      <c r="U69" s="857">
        <v>1405.474287</v>
      </c>
      <c r="V69" s="857">
        <v>1781.177672</v>
      </c>
      <c r="W69" s="857">
        <v>1877.1441829999999</v>
      </c>
      <c r="X69" s="857">
        <v>2140.8374140000001</v>
      </c>
      <c r="Y69" s="857">
        <v>1667.556934</v>
      </c>
      <c r="Z69" s="857">
        <v>1878.2731820000001</v>
      </c>
      <c r="AA69" s="857">
        <v>2351.8815989999998</v>
      </c>
    </row>
    <row r="70" spans="1:27" s="549" customFormat="1">
      <c r="B70" s="550" t="s">
        <v>1411</v>
      </c>
      <c r="C70" s="1157">
        <v>1651.9019510000001</v>
      </c>
      <c r="D70" s="856">
        <v>1537.437686</v>
      </c>
      <c r="E70" s="856">
        <v>1350.7609359999999</v>
      </c>
      <c r="F70" s="856">
        <v>1353.1312419999999</v>
      </c>
      <c r="G70" s="856">
        <v>1357.9257230000001</v>
      </c>
      <c r="H70" s="856">
        <v>1313.899799</v>
      </c>
      <c r="I70" s="856">
        <v>1403.8882749999998</v>
      </c>
      <c r="J70" s="856">
        <v>1474.4638369999998</v>
      </c>
      <c r="K70" s="856">
        <v>1215.3780300000001</v>
      </c>
      <c r="L70" s="856">
        <v>1096.5714700000003</v>
      </c>
      <c r="M70" s="856">
        <v>1314.9145230000001</v>
      </c>
      <c r="N70" s="857">
        <v>1480.4021929999999</v>
      </c>
      <c r="O70" s="857">
        <v>1472.442086</v>
      </c>
      <c r="P70" s="857">
        <v>1601.0663119999999</v>
      </c>
      <c r="Q70" s="857">
        <v>1502.6405600000001</v>
      </c>
      <c r="R70" s="857">
        <v>1614.7231299999999</v>
      </c>
      <c r="S70" s="857">
        <v>1736.9694300000001</v>
      </c>
      <c r="T70" s="857">
        <v>2000.4732239999998</v>
      </c>
      <c r="U70" s="857">
        <v>1843.2510870000001</v>
      </c>
      <c r="V70" s="857">
        <v>2104.5782399999998</v>
      </c>
      <c r="W70" s="857">
        <v>2263.6103760000001</v>
      </c>
      <c r="X70" s="857">
        <v>2625.218347</v>
      </c>
      <c r="Y70" s="857">
        <v>2937.5876389999999</v>
      </c>
      <c r="Z70" s="857">
        <v>3037.5847840000001</v>
      </c>
      <c r="AA70" s="857">
        <v>2879.9341210000002</v>
      </c>
    </row>
    <row r="71" spans="1:27" s="549" customFormat="1">
      <c r="B71" s="554" t="s">
        <v>1412</v>
      </c>
      <c r="C71" s="1157">
        <v>266.05839899999995</v>
      </c>
      <c r="D71" s="856">
        <v>287.04413599999998</v>
      </c>
      <c r="E71" s="856">
        <v>229.26120299999999</v>
      </c>
      <c r="F71" s="856">
        <v>229.53094000000002</v>
      </c>
      <c r="G71" s="856">
        <v>287.78356700000001</v>
      </c>
      <c r="H71" s="856">
        <v>287.14512999999999</v>
      </c>
      <c r="I71" s="856">
        <v>363.76178399999998</v>
      </c>
      <c r="J71" s="856">
        <v>419.85542300000003</v>
      </c>
      <c r="K71" s="856">
        <v>381.62551400000001</v>
      </c>
      <c r="L71" s="856">
        <v>251.23769200000001</v>
      </c>
      <c r="M71" s="856">
        <v>246.099288</v>
      </c>
      <c r="N71" s="857">
        <v>224.643596</v>
      </c>
      <c r="O71" s="857">
        <v>243.558706</v>
      </c>
      <c r="P71" s="857">
        <v>266.45420200000001</v>
      </c>
      <c r="Q71" s="857">
        <v>223.38187599999998</v>
      </c>
      <c r="R71" s="857">
        <v>333.37227200000001</v>
      </c>
      <c r="S71" s="857">
        <v>374.19145899999995</v>
      </c>
      <c r="T71" s="857">
        <v>438.12858899999998</v>
      </c>
      <c r="U71" s="857">
        <v>440.62183099999999</v>
      </c>
      <c r="V71" s="857">
        <v>632.12409199999991</v>
      </c>
      <c r="W71" s="857">
        <v>613.37379699999997</v>
      </c>
      <c r="X71" s="857">
        <v>657.03952300000003</v>
      </c>
      <c r="Y71" s="857">
        <v>706.55852300000004</v>
      </c>
      <c r="Z71" s="857">
        <v>735.26212499999997</v>
      </c>
      <c r="AA71" s="857">
        <v>627.83521600000006</v>
      </c>
    </row>
    <row r="72" spans="1:27" s="549" customFormat="1">
      <c r="B72" s="554" t="s">
        <v>1413</v>
      </c>
      <c r="C72" s="1157">
        <v>1260.7730940000001</v>
      </c>
      <c r="D72" s="856">
        <v>1111.647723</v>
      </c>
      <c r="E72" s="856">
        <v>978.87897600000008</v>
      </c>
      <c r="F72" s="856">
        <v>961.50377400000002</v>
      </c>
      <c r="G72" s="856">
        <v>912.90598900000009</v>
      </c>
      <c r="H72" s="856">
        <v>850.44220600000006</v>
      </c>
      <c r="I72" s="856">
        <v>867.2029520000001</v>
      </c>
      <c r="J72" s="856">
        <v>883.10080799999992</v>
      </c>
      <c r="K72" s="856">
        <v>629.82805300000007</v>
      </c>
      <c r="L72" s="856">
        <v>619.735996</v>
      </c>
      <c r="M72" s="856">
        <v>771.71155099999999</v>
      </c>
      <c r="N72" s="857">
        <v>893.08592299999998</v>
      </c>
      <c r="O72" s="857">
        <v>703.59095600000001</v>
      </c>
      <c r="P72" s="857">
        <v>729.27624600000001</v>
      </c>
      <c r="Q72" s="857">
        <v>719.10115300000007</v>
      </c>
      <c r="R72" s="857">
        <v>648.19075999999995</v>
      </c>
      <c r="S72" s="857">
        <v>700.41505700000005</v>
      </c>
      <c r="T72" s="857">
        <v>878.67096600000002</v>
      </c>
      <c r="U72" s="857">
        <v>752.23265500000002</v>
      </c>
      <c r="V72" s="857">
        <v>736.875271</v>
      </c>
      <c r="W72" s="857">
        <v>863.775173</v>
      </c>
      <c r="X72" s="857">
        <v>1011.78572</v>
      </c>
      <c r="Y72" s="857">
        <v>1307.0196080000001</v>
      </c>
      <c r="Z72" s="857">
        <v>1216.07844</v>
      </c>
      <c r="AA72" s="857">
        <v>1140.848487</v>
      </c>
    </row>
    <row r="73" spans="1:27" s="549" customFormat="1">
      <c r="B73" s="555" t="s">
        <v>1414</v>
      </c>
      <c r="C73" s="1157">
        <v>128.59961100000001</v>
      </c>
      <c r="D73" s="856">
        <v>114.181403</v>
      </c>
      <c r="E73" s="856">
        <v>129.83598000000001</v>
      </c>
      <c r="F73" s="856">
        <v>128.13428299999998</v>
      </c>
      <c r="G73" s="856">
        <v>154.67793</v>
      </c>
      <c r="H73" s="856">
        <v>147.89378400000001</v>
      </c>
      <c r="I73" s="856">
        <v>153.55811600000001</v>
      </c>
      <c r="J73" s="856">
        <v>168.34672899999998</v>
      </c>
      <c r="K73" s="856">
        <v>205.162564</v>
      </c>
      <c r="L73" s="856">
        <v>299.87201199999998</v>
      </c>
      <c r="M73" s="856">
        <v>470.56678899999997</v>
      </c>
      <c r="N73" s="857">
        <v>495.131305</v>
      </c>
      <c r="O73" s="857">
        <v>363.12680499999999</v>
      </c>
      <c r="P73" s="857">
        <v>394.580623</v>
      </c>
      <c r="Q73" s="857">
        <v>346.95828600000004</v>
      </c>
      <c r="R73" s="857">
        <v>280.53990999999996</v>
      </c>
      <c r="S73" s="857">
        <v>303.84712099999996</v>
      </c>
      <c r="T73" s="857">
        <v>335.763913</v>
      </c>
      <c r="U73" s="857">
        <v>334.198261</v>
      </c>
      <c r="V73" s="857">
        <v>313.59730400000001</v>
      </c>
      <c r="W73" s="857">
        <v>446.74409499999996</v>
      </c>
      <c r="X73" s="857">
        <v>532.59990399999992</v>
      </c>
      <c r="Y73" s="857">
        <v>609.63307099999997</v>
      </c>
      <c r="Z73" s="857">
        <v>559.45209999999997</v>
      </c>
      <c r="AA73" s="857">
        <v>657.36187600000005</v>
      </c>
    </row>
    <row r="74" spans="1:27" s="549" customFormat="1">
      <c r="B74" s="555" t="s">
        <v>1415</v>
      </c>
      <c r="C74" s="1157">
        <v>1132.173483</v>
      </c>
      <c r="D74" s="856">
        <v>997.46632</v>
      </c>
      <c r="E74" s="856">
        <v>849.04299600000002</v>
      </c>
      <c r="F74" s="856">
        <v>833.36949100000004</v>
      </c>
      <c r="G74" s="856">
        <v>758.22805900000003</v>
      </c>
      <c r="H74" s="856">
        <v>702.54842200000007</v>
      </c>
      <c r="I74" s="856">
        <v>713.64483600000005</v>
      </c>
      <c r="J74" s="856">
        <v>714.75407900000005</v>
      </c>
      <c r="K74" s="856">
        <v>424.66548899999998</v>
      </c>
      <c r="L74" s="856">
        <v>319.86398400000002</v>
      </c>
      <c r="M74" s="856">
        <v>301.14476200000001</v>
      </c>
      <c r="N74" s="857">
        <v>397.95461800000004</v>
      </c>
      <c r="O74" s="857">
        <v>340.46415100000002</v>
      </c>
      <c r="P74" s="857">
        <v>334.69562300000001</v>
      </c>
      <c r="Q74" s="857">
        <v>372.14286700000002</v>
      </c>
      <c r="R74" s="857">
        <v>367.65084999999999</v>
      </c>
      <c r="S74" s="857">
        <v>396.56793599999997</v>
      </c>
      <c r="T74" s="857">
        <v>542.90705299999991</v>
      </c>
      <c r="U74" s="857">
        <v>418.03439399999996</v>
      </c>
      <c r="V74" s="857">
        <v>423.27796699999999</v>
      </c>
      <c r="W74" s="857">
        <v>417.03107799999998</v>
      </c>
      <c r="X74" s="857">
        <v>479.18581599999999</v>
      </c>
      <c r="Y74" s="857">
        <v>697.38653699999998</v>
      </c>
      <c r="Z74" s="857">
        <v>656.62633999999991</v>
      </c>
      <c r="AA74" s="857">
        <v>483.48661099999998</v>
      </c>
    </row>
    <row r="75" spans="1:27" s="549" customFormat="1">
      <c r="B75" s="554" t="s">
        <v>612</v>
      </c>
      <c r="C75" s="1157">
        <v>125.070458</v>
      </c>
      <c r="D75" s="856">
        <v>138.74582699999999</v>
      </c>
      <c r="E75" s="856">
        <v>142.62075700000003</v>
      </c>
      <c r="F75" s="856">
        <v>162.09652799999998</v>
      </c>
      <c r="G75" s="856">
        <v>157.23616699999999</v>
      </c>
      <c r="H75" s="856">
        <v>176.31246299999998</v>
      </c>
      <c r="I75" s="856">
        <v>172.92353899999998</v>
      </c>
      <c r="J75" s="856">
        <v>171.50760600000001</v>
      </c>
      <c r="K75" s="856">
        <v>203.924463</v>
      </c>
      <c r="L75" s="856">
        <v>225.597782</v>
      </c>
      <c r="M75" s="856">
        <v>297.10368399999999</v>
      </c>
      <c r="N75" s="857">
        <v>362.67267399999997</v>
      </c>
      <c r="O75" s="857">
        <v>525.29242399999998</v>
      </c>
      <c r="P75" s="857">
        <v>605.3358639999999</v>
      </c>
      <c r="Q75" s="857">
        <v>560.15753099999995</v>
      </c>
      <c r="R75" s="857">
        <v>633.16009799999995</v>
      </c>
      <c r="S75" s="857">
        <v>662.36291400000005</v>
      </c>
      <c r="T75" s="857">
        <v>683.67366900000002</v>
      </c>
      <c r="U75" s="857">
        <v>650.39660100000003</v>
      </c>
      <c r="V75" s="857">
        <v>735.57887700000003</v>
      </c>
      <c r="W75" s="857">
        <v>786.46140600000001</v>
      </c>
      <c r="X75" s="857">
        <v>956.39310399999999</v>
      </c>
      <c r="Y75" s="857">
        <v>924.00950799999998</v>
      </c>
      <c r="Z75" s="857">
        <v>1086.2442189999999</v>
      </c>
      <c r="AA75" s="857">
        <v>1111.2504180000001</v>
      </c>
    </row>
    <row r="76" spans="1:27" s="549" customFormat="1">
      <c r="B76" s="550" t="s">
        <v>1416</v>
      </c>
      <c r="C76" s="1157">
        <v>679.64939599999991</v>
      </c>
      <c r="D76" s="856">
        <v>702.92392799999993</v>
      </c>
      <c r="E76" s="856">
        <v>751.82106600000009</v>
      </c>
      <c r="F76" s="856">
        <v>804.84881900000005</v>
      </c>
      <c r="G76" s="856">
        <v>970.1323789999999</v>
      </c>
      <c r="H76" s="856">
        <v>1197.8526869999998</v>
      </c>
      <c r="I76" s="856">
        <v>1335.302297</v>
      </c>
      <c r="J76" s="856">
        <v>1360.9997229999997</v>
      </c>
      <c r="K76" s="856">
        <v>1445.73675</v>
      </c>
      <c r="L76" s="856">
        <v>1599.940865</v>
      </c>
      <c r="M76" s="856">
        <v>1719.2059540000002</v>
      </c>
      <c r="N76" s="857">
        <v>1963.773101</v>
      </c>
      <c r="O76" s="857">
        <v>2279.5214980000001</v>
      </c>
      <c r="P76" s="857">
        <v>2638.7901409999999</v>
      </c>
      <c r="Q76" s="857">
        <v>2673.7834320000002</v>
      </c>
      <c r="R76" s="857">
        <v>2340.4325960000001</v>
      </c>
      <c r="S76" s="857">
        <v>2559.289569</v>
      </c>
      <c r="T76" s="857">
        <v>2646.2721809999998</v>
      </c>
      <c r="U76" s="857">
        <v>2797.4127140000001</v>
      </c>
      <c r="V76" s="857">
        <v>2764.2855629999999</v>
      </c>
      <c r="W76" s="857">
        <v>3151.7165920000002</v>
      </c>
      <c r="X76" s="857">
        <v>3499.3768580000001</v>
      </c>
      <c r="Y76" s="857">
        <v>3841.4486490000004</v>
      </c>
      <c r="Z76" s="857">
        <v>3594.4419249999996</v>
      </c>
      <c r="AA76" s="857">
        <v>3626.653182</v>
      </c>
    </row>
    <row r="77" spans="1:27" s="549" customFormat="1">
      <c r="B77" s="554" t="s">
        <v>1412</v>
      </c>
      <c r="C77" s="1157">
        <v>175.58872299999999</v>
      </c>
      <c r="D77" s="856">
        <v>171.69763599999999</v>
      </c>
      <c r="E77" s="856">
        <v>196.479457</v>
      </c>
      <c r="F77" s="856">
        <v>184.105042</v>
      </c>
      <c r="G77" s="856">
        <v>252.78442999999999</v>
      </c>
      <c r="H77" s="856">
        <v>327.01017999999999</v>
      </c>
      <c r="I77" s="856">
        <v>435.63266600000003</v>
      </c>
      <c r="J77" s="856">
        <v>484.41534499999995</v>
      </c>
      <c r="K77" s="856">
        <v>497.29372600000005</v>
      </c>
      <c r="L77" s="856">
        <v>494.67089899999996</v>
      </c>
      <c r="M77" s="856">
        <v>552.89123899999993</v>
      </c>
      <c r="N77" s="857">
        <v>741.49957900000004</v>
      </c>
      <c r="O77" s="857">
        <v>786.91496299999994</v>
      </c>
      <c r="P77" s="857">
        <v>880.86950899999999</v>
      </c>
      <c r="Q77" s="857">
        <v>880.15121099999999</v>
      </c>
      <c r="R77" s="857">
        <v>841.26572499999997</v>
      </c>
      <c r="S77" s="857">
        <v>980.76420900000005</v>
      </c>
      <c r="T77" s="857">
        <v>990.67015099999992</v>
      </c>
      <c r="U77" s="857">
        <v>1061.37345</v>
      </c>
      <c r="V77" s="857">
        <v>1024.974422</v>
      </c>
      <c r="W77" s="857">
        <v>1231.8056939999999</v>
      </c>
      <c r="X77" s="857">
        <v>1318.1243570000001</v>
      </c>
      <c r="Y77" s="857">
        <v>1413.4265909999999</v>
      </c>
      <c r="Z77" s="857">
        <v>1282.1390789999998</v>
      </c>
      <c r="AA77" s="857">
        <v>1364.2805639999999</v>
      </c>
    </row>
    <row r="78" spans="1:27" s="549" customFormat="1" ht="12.65" customHeight="1">
      <c r="A78" s="556"/>
      <c r="B78" s="554" t="s">
        <v>1413</v>
      </c>
      <c r="C78" s="1157">
        <v>312.32500400000004</v>
      </c>
      <c r="D78" s="856">
        <v>334.53386</v>
      </c>
      <c r="E78" s="856">
        <v>334.859083</v>
      </c>
      <c r="F78" s="856">
        <v>374.132406</v>
      </c>
      <c r="G78" s="856">
        <v>433.24498699999998</v>
      </c>
      <c r="H78" s="856">
        <v>583.33257499999991</v>
      </c>
      <c r="I78" s="856">
        <v>565.27502400000003</v>
      </c>
      <c r="J78" s="856">
        <v>566.51479599999993</v>
      </c>
      <c r="K78" s="856">
        <v>582.34249699999998</v>
      </c>
      <c r="L78" s="856">
        <v>621.0697439999999</v>
      </c>
      <c r="M78" s="856">
        <v>653.18647200000009</v>
      </c>
      <c r="N78" s="857">
        <v>662.621036</v>
      </c>
      <c r="O78" s="857">
        <v>824.42298900000003</v>
      </c>
      <c r="P78" s="857">
        <v>949.01948600000003</v>
      </c>
      <c r="Q78" s="857">
        <v>1028.83439</v>
      </c>
      <c r="R78" s="857">
        <v>829.693085</v>
      </c>
      <c r="S78" s="857">
        <v>945.32415700000001</v>
      </c>
      <c r="T78" s="857">
        <v>1043.215604</v>
      </c>
      <c r="U78" s="857">
        <v>1079.4027489999999</v>
      </c>
      <c r="V78" s="857">
        <v>1058.601962</v>
      </c>
      <c r="W78" s="857">
        <v>1244.9464780000001</v>
      </c>
      <c r="X78" s="857">
        <v>1424.49623</v>
      </c>
      <c r="Y78" s="857">
        <v>1572.39075</v>
      </c>
      <c r="Z78" s="857">
        <v>1500.048311</v>
      </c>
      <c r="AA78" s="857">
        <v>1421.7139079999999</v>
      </c>
    </row>
    <row r="79" spans="1:27" s="549" customFormat="1">
      <c r="B79" s="555" t="s">
        <v>1414</v>
      </c>
      <c r="C79" s="1157">
        <v>251.53588500000001</v>
      </c>
      <c r="D79" s="856">
        <v>275.34564399999999</v>
      </c>
      <c r="E79" s="856">
        <v>260.936283</v>
      </c>
      <c r="F79" s="856">
        <v>308.52418999999998</v>
      </c>
      <c r="G79" s="856">
        <v>356.45050099999997</v>
      </c>
      <c r="H79" s="856">
        <v>478.79450500000002</v>
      </c>
      <c r="I79" s="856">
        <v>416.454274</v>
      </c>
      <c r="J79" s="856">
        <v>418.46346399999999</v>
      </c>
      <c r="K79" s="856">
        <v>417.017066</v>
      </c>
      <c r="L79" s="856">
        <v>444.22682700000001</v>
      </c>
      <c r="M79" s="856">
        <v>469.87231300000002</v>
      </c>
      <c r="N79" s="857">
        <v>492.16037</v>
      </c>
      <c r="O79" s="857">
        <v>623.75136600000008</v>
      </c>
      <c r="P79" s="857">
        <v>707.51278000000002</v>
      </c>
      <c r="Q79" s="857">
        <v>758.46543099999997</v>
      </c>
      <c r="R79" s="857">
        <v>602.46111399999995</v>
      </c>
      <c r="S79" s="857">
        <v>689.90777200000002</v>
      </c>
      <c r="T79" s="857">
        <v>776.357662</v>
      </c>
      <c r="U79" s="857">
        <v>740.88463899999999</v>
      </c>
      <c r="V79" s="857">
        <v>765.58963500000004</v>
      </c>
      <c r="W79" s="857">
        <v>908.90194400000007</v>
      </c>
      <c r="X79" s="857">
        <v>988.397378</v>
      </c>
      <c r="Y79" s="857">
        <v>1070.191857</v>
      </c>
      <c r="Z79" s="857">
        <v>993.85769299999993</v>
      </c>
      <c r="AA79" s="857">
        <v>985.62765800000011</v>
      </c>
    </row>
    <row r="80" spans="1:27" s="549" customFormat="1" ht="12.65" customHeight="1">
      <c r="A80" s="556"/>
      <c r="B80" s="555" t="s">
        <v>1415</v>
      </c>
      <c r="C80" s="1156">
        <v>60.789118999999999</v>
      </c>
      <c r="D80" s="838">
        <v>59.188215999999997</v>
      </c>
      <c r="E80" s="838">
        <v>73.922800000000009</v>
      </c>
      <c r="F80" s="838">
        <v>65.608215999999999</v>
      </c>
      <c r="G80" s="838">
        <v>76.794486000000006</v>
      </c>
      <c r="H80" s="838">
        <v>104.53807</v>
      </c>
      <c r="I80" s="838">
        <v>148.82075</v>
      </c>
      <c r="J80" s="838">
        <v>148.051332</v>
      </c>
      <c r="K80" s="838">
        <v>165.32543100000001</v>
      </c>
      <c r="L80" s="838">
        <v>176.842917</v>
      </c>
      <c r="M80" s="838">
        <v>183.31415900000002</v>
      </c>
      <c r="N80" s="838">
        <v>170.460666</v>
      </c>
      <c r="O80" s="838">
        <v>200.67162299999998</v>
      </c>
      <c r="P80" s="838">
        <v>241.50670600000001</v>
      </c>
      <c r="Q80" s="838">
        <v>270.36895899999996</v>
      </c>
      <c r="R80" s="838">
        <v>227.23197099999999</v>
      </c>
      <c r="S80" s="838">
        <v>255.41638500000002</v>
      </c>
      <c r="T80" s="838">
        <v>266.85794199999998</v>
      </c>
      <c r="U80" s="838">
        <v>338.51810999999998</v>
      </c>
      <c r="V80" s="838">
        <v>293.01232699999997</v>
      </c>
      <c r="W80" s="838">
        <v>336.044534</v>
      </c>
      <c r="X80" s="838">
        <v>436.09885200000002</v>
      </c>
      <c r="Y80" s="857">
        <v>502.198893</v>
      </c>
      <c r="Z80" s="857">
        <v>506.19061800000003</v>
      </c>
      <c r="AA80" s="857">
        <v>436.08625000000001</v>
      </c>
    </row>
    <row r="81" spans="1:27" s="549" customFormat="1">
      <c r="B81" s="554" t="s">
        <v>612</v>
      </c>
      <c r="C81" s="1157">
        <v>191.735669</v>
      </c>
      <c r="D81" s="856">
        <v>196.692432</v>
      </c>
      <c r="E81" s="856">
        <v>220.48252600000001</v>
      </c>
      <c r="F81" s="856">
        <v>246.61137100000002</v>
      </c>
      <c r="G81" s="856">
        <v>284.10296199999999</v>
      </c>
      <c r="H81" s="856">
        <v>287.50993199999999</v>
      </c>
      <c r="I81" s="856">
        <v>334.39460700000001</v>
      </c>
      <c r="J81" s="856">
        <v>310.06958199999997</v>
      </c>
      <c r="K81" s="856">
        <v>366.100527</v>
      </c>
      <c r="L81" s="856">
        <v>484.200222</v>
      </c>
      <c r="M81" s="856">
        <v>513.128243</v>
      </c>
      <c r="N81" s="857">
        <v>559.65248600000007</v>
      </c>
      <c r="O81" s="857">
        <v>668.18354599999998</v>
      </c>
      <c r="P81" s="857">
        <v>808.90114599999993</v>
      </c>
      <c r="Q81" s="857">
        <v>764.79783099999997</v>
      </c>
      <c r="R81" s="857">
        <v>669.47378600000002</v>
      </c>
      <c r="S81" s="857">
        <v>633.20120299999996</v>
      </c>
      <c r="T81" s="857">
        <v>612.38642600000003</v>
      </c>
      <c r="U81" s="857">
        <v>656.63651500000003</v>
      </c>
      <c r="V81" s="857">
        <v>680.70917899999995</v>
      </c>
      <c r="W81" s="857">
        <v>674.96442000000002</v>
      </c>
      <c r="X81" s="857">
        <v>756.75627099999997</v>
      </c>
      <c r="Y81" s="857">
        <v>855.63130799999999</v>
      </c>
      <c r="Z81" s="857">
        <v>812.25453500000003</v>
      </c>
      <c r="AA81" s="857">
        <v>840.65870999999993</v>
      </c>
    </row>
    <row r="82" spans="1:27" s="549" customFormat="1" ht="12.65" customHeight="1">
      <c r="B82" s="550" t="s">
        <v>1417</v>
      </c>
      <c r="C82" s="1157">
        <v>0</v>
      </c>
      <c r="D82" s="856">
        <v>0</v>
      </c>
      <c r="E82" s="856">
        <v>0</v>
      </c>
      <c r="F82" s="856">
        <v>0</v>
      </c>
      <c r="G82" s="856">
        <v>0</v>
      </c>
      <c r="H82" s="856">
        <v>0</v>
      </c>
      <c r="I82" s="856">
        <v>0</v>
      </c>
      <c r="J82" s="856">
        <v>0</v>
      </c>
      <c r="K82" s="856">
        <v>0</v>
      </c>
      <c r="L82" s="856">
        <v>0</v>
      </c>
      <c r="M82" s="856">
        <v>30.446999999999999</v>
      </c>
      <c r="N82" s="857">
        <v>51.314</v>
      </c>
      <c r="O82" s="857">
        <v>46.704999999999998</v>
      </c>
      <c r="P82" s="857">
        <v>78.825999999999993</v>
      </c>
      <c r="Q82" s="857">
        <v>45.981999999999999</v>
      </c>
      <c r="R82" s="857">
        <v>28.486999999999998</v>
      </c>
      <c r="S82" s="857">
        <v>14.6</v>
      </c>
      <c r="T82" s="857">
        <v>31.634</v>
      </c>
      <c r="U82" s="857">
        <v>48.911999999999999</v>
      </c>
      <c r="V82" s="857">
        <v>34.396999999999998</v>
      </c>
      <c r="W82" s="857">
        <v>38.67</v>
      </c>
      <c r="X82" s="857">
        <v>78.025999999999996</v>
      </c>
      <c r="Y82" s="857">
        <v>98.153000000000006</v>
      </c>
      <c r="Z82" s="857">
        <v>675.09595200000001</v>
      </c>
      <c r="AA82" s="857">
        <v>740.80178599999988</v>
      </c>
    </row>
    <row r="83" spans="1:27" ht="14.5">
      <c r="A83" s="538"/>
      <c r="B83" s="861" t="s">
        <v>1418</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621.807952</v>
      </c>
      <c r="AA83" s="857">
        <v>691.66078599999992</v>
      </c>
    </row>
    <row r="84" spans="1:27" ht="25">
      <c r="A84" s="538"/>
      <c r="B84" s="860" t="s">
        <v>1419</v>
      </c>
      <c r="C84" s="1157">
        <v>0</v>
      </c>
      <c r="D84" s="856">
        <v>0</v>
      </c>
      <c r="E84" s="856">
        <v>0</v>
      </c>
      <c r="F84" s="856">
        <v>0</v>
      </c>
      <c r="G84" s="856">
        <v>0</v>
      </c>
      <c r="H84" s="856">
        <v>0</v>
      </c>
      <c r="I84" s="856">
        <v>0</v>
      </c>
      <c r="J84" s="856">
        <v>0</v>
      </c>
      <c r="K84" s="856">
        <v>0</v>
      </c>
      <c r="L84" s="856">
        <v>0</v>
      </c>
      <c r="M84" s="856">
        <v>30.446999999999999</v>
      </c>
      <c r="N84" s="857">
        <v>51.314</v>
      </c>
      <c r="O84" s="857">
        <v>46.704999999999998</v>
      </c>
      <c r="P84" s="857">
        <v>78.825999999999993</v>
      </c>
      <c r="Q84" s="857">
        <v>45.981999999999999</v>
      </c>
      <c r="R84" s="857">
        <v>28.486999999999998</v>
      </c>
      <c r="S84" s="857">
        <v>14.6</v>
      </c>
      <c r="T84" s="857">
        <v>31.634</v>
      </c>
      <c r="U84" s="857">
        <v>48.911999999999999</v>
      </c>
      <c r="V84" s="857">
        <v>34.396999999999998</v>
      </c>
      <c r="W84" s="857">
        <v>38.67</v>
      </c>
      <c r="X84" s="857" t="s">
        <v>356</v>
      </c>
      <c r="Y84" s="857" t="s">
        <v>356</v>
      </c>
      <c r="Z84" s="857">
        <v>53.287999999999997</v>
      </c>
      <c r="AA84" s="857">
        <v>49.140999999999998</v>
      </c>
    </row>
    <row r="85" spans="1:27" ht="25">
      <c r="A85" s="131"/>
      <c r="B85" s="999" t="s">
        <v>865</v>
      </c>
      <c r="C85" s="1157" t="s">
        <v>356</v>
      </c>
      <c r="D85" s="856" t="s">
        <v>356</v>
      </c>
      <c r="E85" s="856">
        <v>112.57299999999999</v>
      </c>
      <c r="F85" s="856">
        <v>235.233</v>
      </c>
      <c r="G85" s="856">
        <v>328.10199999999998</v>
      </c>
      <c r="H85" s="856">
        <v>254.72399999999999</v>
      </c>
      <c r="I85" s="856">
        <v>270.762</v>
      </c>
      <c r="J85" s="856">
        <v>370.78800000000001</v>
      </c>
      <c r="K85" s="856">
        <v>546.08199999999999</v>
      </c>
      <c r="L85" s="856">
        <v>582.40499999999997</v>
      </c>
      <c r="M85" s="856">
        <v>1107.306</v>
      </c>
      <c r="N85" s="857">
        <v>1505.761</v>
      </c>
      <c r="O85" s="857">
        <v>1184.2750000000001</v>
      </c>
      <c r="P85" s="857">
        <v>1467.279</v>
      </c>
      <c r="Q85" s="857">
        <v>1670.3140000000001</v>
      </c>
      <c r="R85" s="857">
        <v>1426.0329999999999</v>
      </c>
      <c r="S85" s="857">
        <v>1836.84</v>
      </c>
      <c r="T85" s="857">
        <v>1938.6189999999999</v>
      </c>
      <c r="U85" s="857">
        <v>2116.6370000000002</v>
      </c>
      <c r="V85" s="857">
        <v>2160.462</v>
      </c>
      <c r="W85" s="857">
        <v>1988.056</v>
      </c>
      <c r="X85" s="857" t="s">
        <v>356</v>
      </c>
      <c r="Y85" s="857">
        <v>2160.3420000000001</v>
      </c>
      <c r="Z85" s="857">
        <v>2384.7779999999998</v>
      </c>
      <c r="AA85" s="857">
        <v>2266.7939999999999</v>
      </c>
    </row>
    <row r="86" spans="1:27" ht="14.5">
      <c r="A86" s="131"/>
      <c r="B86" s="990" t="s">
        <v>1420</v>
      </c>
      <c r="C86" s="1157">
        <v>31620.648847306456</v>
      </c>
      <c r="D86" s="856">
        <v>32053.19796018647</v>
      </c>
      <c r="E86" s="856">
        <v>33128.121286438596</v>
      </c>
      <c r="F86" s="856">
        <v>32109.076888527317</v>
      </c>
      <c r="G86" s="856">
        <v>32018.802893592376</v>
      </c>
      <c r="H86" s="856">
        <v>36183.852085596605</v>
      </c>
      <c r="I86" s="856">
        <v>33180.220538917609</v>
      </c>
      <c r="J86" s="856">
        <v>30952.97633916085</v>
      </c>
      <c r="K86" s="856">
        <v>34792.230757061625</v>
      </c>
      <c r="L86" s="856">
        <v>34020.585419835828</v>
      </c>
      <c r="M86" s="856">
        <v>35942.681996099389</v>
      </c>
      <c r="N86" s="856">
        <v>41932.449699999997</v>
      </c>
      <c r="O86" s="856">
        <v>41321.718000000001</v>
      </c>
      <c r="P86" s="856">
        <v>44689.724999999999</v>
      </c>
      <c r="Q86" s="856">
        <v>43446.975999999995</v>
      </c>
      <c r="R86" s="856">
        <v>43638.608</v>
      </c>
      <c r="S86" s="856">
        <v>45884.796900000001</v>
      </c>
      <c r="T86" s="856">
        <v>48218.559999999998</v>
      </c>
      <c r="U86" s="856">
        <v>44829.684300000001</v>
      </c>
      <c r="V86" s="856">
        <v>47821.036</v>
      </c>
      <c r="W86" s="856">
        <v>49525.483099999998</v>
      </c>
      <c r="X86" s="1158">
        <v>51506.884499999993</v>
      </c>
      <c r="Y86" s="856">
        <v>48780.367384760008</v>
      </c>
      <c r="Z86" s="856">
        <v>51259.282289979965</v>
      </c>
      <c r="AA86" s="856">
        <v>50929.901100000003</v>
      </c>
    </row>
    <row r="87" spans="1:27" ht="14.5">
      <c r="A87" s="131"/>
      <c r="B87" s="992" t="s">
        <v>1421</v>
      </c>
      <c r="C87" s="1157">
        <v>5759.6310000000003</v>
      </c>
      <c r="D87" s="856">
        <v>6200.5410000000002</v>
      </c>
      <c r="E87" s="857">
        <v>7741.9169999999995</v>
      </c>
      <c r="F87" s="857">
        <v>6759.2699999999995</v>
      </c>
      <c r="G87" s="857">
        <v>7311.6979999999994</v>
      </c>
      <c r="H87" s="857">
        <v>8107.2260000000006</v>
      </c>
      <c r="I87" s="857">
        <v>8396.2790000000005</v>
      </c>
      <c r="J87" s="857">
        <v>8182.8849999999993</v>
      </c>
      <c r="K87" s="857">
        <v>10169.959000000001</v>
      </c>
      <c r="L87" s="857">
        <v>9465.3130000000001</v>
      </c>
      <c r="M87" s="857">
        <v>9995.4279999999999</v>
      </c>
      <c r="N87" s="838">
        <v>12398.644700000001</v>
      </c>
      <c r="O87" s="838">
        <v>12772.228000000001</v>
      </c>
      <c r="P87" s="838">
        <v>14226.264999999999</v>
      </c>
      <c r="Q87" s="838">
        <v>13136.012999999999</v>
      </c>
      <c r="R87" s="838">
        <v>14677.74</v>
      </c>
      <c r="S87" s="838">
        <v>13273.294999999998</v>
      </c>
      <c r="T87" s="838">
        <v>13279.789000000001</v>
      </c>
      <c r="U87" s="838">
        <v>11188.4067</v>
      </c>
      <c r="V87" s="838">
        <v>12155.3683</v>
      </c>
      <c r="W87" s="838">
        <v>13386.997499999999</v>
      </c>
      <c r="X87" s="1158">
        <v>12366.164299999999</v>
      </c>
      <c r="Y87" s="856">
        <v>12377.17500255</v>
      </c>
      <c r="Z87" s="856">
        <v>12654.860479570005</v>
      </c>
      <c r="AA87" s="856">
        <v>12085.8858</v>
      </c>
    </row>
    <row r="88" spans="1:27" ht="14.5">
      <c r="A88" s="131"/>
      <c r="B88" s="992" t="s">
        <v>1422</v>
      </c>
      <c r="C88" s="1157">
        <v>25861.017847306455</v>
      </c>
      <c r="D88" s="856">
        <v>25852.656960186468</v>
      </c>
      <c r="E88" s="857">
        <v>25386.204286438599</v>
      </c>
      <c r="F88" s="857">
        <v>25349.806888527317</v>
      </c>
      <c r="G88" s="857">
        <v>24707.104893592375</v>
      </c>
      <c r="H88" s="857">
        <v>28076.626085596603</v>
      </c>
      <c r="I88" s="857">
        <v>24783.941538917607</v>
      </c>
      <c r="J88" s="857">
        <v>22770.091339160852</v>
      </c>
      <c r="K88" s="857">
        <v>24622.271757061622</v>
      </c>
      <c r="L88" s="857">
        <v>24555.272419835826</v>
      </c>
      <c r="M88" s="857">
        <v>25947.253996099389</v>
      </c>
      <c r="N88" s="838">
        <v>29533.805</v>
      </c>
      <c r="O88" s="838">
        <v>28549.489999999998</v>
      </c>
      <c r="P88" s="838">
        <v>30463.46</v>
      </c>
      <c r="Q88" s="838">
        <v>30310.963</v>
      </c>
      <c r="R88" s="838">
        <v>28960.867999999999</v>
      </c>
      <c r="S88" s="838">
        <v>32611.501899999999</v>
      </c>
      <c r="T88" s="838">
        <v>34938.771000000001</v>
      </c>
      <c r="U88" s="838">
        <v>33641.277600000001</v>
      </c>
      <c r="V88" s="838">
        <v>35665.667699999998</v>
      </c>
      <c r="W88" s="838">
        <v>36138.4856</v>
      </c>
      <c r="X88" s="1158">
        <v>39140.720199999996</v>
      </c>
      <c r="Y88" s="856">
        <v>36403.192382210007</v>
      </c>
      <c r="Z88" s="856">
        <v>38604.421810409964</v>
      </c>
      <c r="AA88" s="856">
        <v>38844.015299999999</v>
      </c>
    </row>
    <row r="89" spans="1:27">
      <c r="A89" s="131"/>
      <c r="B89" s="990" t="s">
        <v>1423</v>
      </c>
      <c r="C89" s="1157">
        <v>49597.942999999999</v>
      </c>
      <c r="D89" s="857">
        <v>54251.625999999997</v>
      </c>
      <c r="E89" s="857">
        <v>61609.398000000001</v>
      </c>
      <c r="F89" s="857">
        <v>69301.619000000006</v>
      </c>
      <c r="G89" s="857">
        <v>67441.384999999995</v>
      </c>
      <c r="H89" s="857">
        <v>68402.342999999993</v>
      </c>
      <c r="I89" s="857">
        <v>69688.985000000001</v>
      </c>
      <c r="J89" s="857">
        <v>60117.292999999998</v>
      </c>
      <c r="K89" s="857">
        <v>74254.5</v>
      </c>
      <c r="L89" s="857">
        <v>91857.453999999998</v>
      </c>
      <c r="M89" s="857">
        <v>92717.070999999996</v>
      </c>
      <c r="N89" s="857">
        <v>75171.793000000005</v>
      </c>
      <c r="O89" s="857">
        <v>71073.638999999996</v>
      </c>
      <c r="P89" s="857">
        <v>96022.926999999996</v>
      </c>
      <c r="Q89" s="857">
        <v>83427.982999999993</v>
      </c>
      <c r="R89" s="857">
        <v>95258.785000000003</v>
      </c>
      <c r="S89" s="857">
        <v>101940.671</v>
      </c>
      <c r="T89" s="857">
        <v>100429.04399999999</v>
      </c>
      <c r="U89" s="857">
        <v>92514.710999999996</v>
      </c>
      <c r="V89" s="857">
        <v>84874.123000000007</v>
      </c>
      <c r="W89" s="857">
        <v>88735.625</v>
      </c>
      <c r="X89" s="857">
        <v>90034.856</v>
      </c>
      <c r="Y89" s="856">
        <v>70686.618000000002</v>
      </c>
      <c r="Z89" s="856">
        <v>74023.792000000001</v>
      </c>
      <c r="AA89" s="856">
        <v>76517.471999999994</v>
      </c>
    </row>
    <row r="90" spans="1:27">
      <c r="A90" s="131"/>
      <c r="B90" s="992" t="s">
        <v>1424</v>
      </c>
      <c r="C90" s="1157">
        <v>28684.959999999999</v>
      </c>
      <c r="D90" s="857">
        <v>33443.017</v>
      </c>
      <c r="E90" s="856">
        <v>35872.576999999997</v>
      </c>
      <c r="F90" s="856">
        <v>40697.146999999997</v>
      </c>
      <c r="G90" s="856">
        <v>37587.474000000002</v>
      </c>
      <c r="H90" s="856">
        <v>38295.847999999998</v>
      </c>
      <c r="I90" s="856">
        <v>40841.428999999996</v>
      </c>
      <c r="J90" s="856">
        <v>32100.593000000001</v>
      </c>
      <c r="K90" s="856">
        <v>46999.56</v>
      </c>
      <c r="L90" s="857">
        <v>64547.175000000003</v>
      </c>
      <c r="M90" s="857">
        <v>65354.976999999999</v>
      </c>
      <c r="N90" s="856">
        <v>48993.781000000003</v>
      </c>
      <c r="O90" s="856">
        <v>44325.610999999997</v>
      </c>
      <c r="P90" s="856">
        <v>69122.8</v>
      </c>
      <c r="Q90" s="856">
        <v>58884.593000000001</v>
      </c>
      <c r="R90" s="856">
        <v>72609.187000000005</v>
      </c>
      <c r="S90" s="856">
        <v>76060.942999999999</v>
      </c>
      <c r="T90" s="856">
        <v>75200.331999999995</v>
      </c>
      <c r="U90" s="856">
        <v>67702.55</v>
      </c>
      <c r="V90" s="856">
        <v>60557.487000000001</v>
      </c>
      <c r="W90" s="856">
        <v>59489.463000000003</v>
      </c>
      <c r="X90" s="856">
        <v>63521.053</v>
      </c>
      <c r="Y90" s="856">
        <v>42160.184000000001</v>
      </c>
      <c r="Z90" s="856">
        <v>45219.612000000001</v>
      </c>
      <c r="AA90" s="856">
        <v>49532.118999999999</v>
      </c>
    </row>
    <row r="91" spans="1:27">
      <c r="A91" s="131"/>
      <c r="B91" s="993" t="s">
        <v>866</v>
      </c>
      <c r="C91" s="1157">
        <v>28468.799999999999</v>
      </c>
      <c r="D91" s="857">
        <v>33188.400000000001</v>
      </c>
      <c r="E91" s="856">
        <v>35575.199999999997</v>
      </c>
      <c r="F91" s="856">
        <v>40440.6</v>
      </c>
      <c r="G91" s="856">
        <v>37351.800000000003</v>
      </c>
      <c r="H91" s="856">
        <v>38082.6</v>
      </c>
      <c r="I91" s="856">
        <v>40649.4</v>
      </c>
      <c r="J91" s="856">
        <v>31915.8</v>
      </c>
      <c r="K91" s="856">
        <v>46875.6</v>
      </c>
      <c r="L91" s="857">
        <v>64406.2</v>
      </c>
      <c r="M91" s="857">
        <v>65268.1</v>
      </c>
      <c r="N91" s="856">
        <v>48926</v>
      </c>
      <c r="O91" s="856">
        <v>44269.7</v>
      </c>
      <c r="P91" s="856">
        <v>69084.600000000006</v>
      </c>
      <c r="Q91" s="856">
        <v>58847.199999999997</v>
      </c>
      <c r="R91" s="856">
        <v>72571.3</v>
      </c>
      <c r="S91" s="856">
        <v>76021.45</v>
      </c>
      <c r="T91" s="856">
        <v>75163.8</v>
      </c>
      <c r="U91" s="856">
        <v>67668.5</v>
      </c>
      <c r="V91" s="856">
        <v>60524.93</v>
      </c>
      <c r="W91" s="856">
        <v>59456.697999999997</v>
      </c>
      <c r="X91" s="856">
        <v>63491.09</v>
      </c>
      <c r="Y91" s="856">
        <v>42128.396999999997</v>
      </c>
      <c r="Z91" s="856">
        <v>45192.875</v>
      </c>
      <c r="AA91" s="856">
        <v>49503.978000000003</v>
      </c>
    </row>
    <row r="92" spans="1:27">
      <c r="A92" s="131"/>
      <c r="B92" s="992" t="s">
        <v>867</v>
      </c>
      <c r="C92" s="1156">
        <v>14390.364</v>
      </c>
      <c r="D92" s="838">
        <v>13739.429</v>
      </c>
      <c r="E92" s="838">
        <v>14424.824000000001</v>
      </c>
      <c r="F92" s="838">
        <v>16151.528</v>
      </c>
      <c r="G92" s="838">
        <v>16688.937999999998</v>
      </c>
      <c r="H92" s="838">
        <v>17547.766</v>
      </c>
      <c r="I92" s="838">
        <v>16994.937999999998</v>
      </c>
      <c r="J92" s="838">
        <v>16194.312</v>
      </c>
      <c r="K92" s="838">
        <v>16570.937000000002</v>
      </c>
      <c r="L92" s="838">
        <v>17933.366000000002</v>
      </c>
      <c r="M92" s="838">
        <v>16314.51</v>
      </c>
      <c r="N92" s="838">
        <v>15800.246999999999</v>
      </c>
      <c r="O92" s="838">
        <v>16251.661</v>
      </c>
      <c r="P92" s="838">
        <v>16566.268</v>
      </c>
      <c r="Q92" s="838">
        <v>14930.325999999999</v>
      </c>
      <c r="R92" s="838">
        <v>13431.981</v>
      </c>
      <c r="S92" s="838">
        <v>14846.370999999999</v>
      </c>
      <c r="T92" s="838">
        <v>15661.796</v>
      </c>
      <c r="U92" s="838">
        <v>15254.620999999999</v>
      </c>
      <c r="V92" s="838">
        <v>15352.584999999999</v>
      </c>
      <c r="W92" s="838">
        <v>18485.357</v>
      </c>
      <c r="X92" s="838">
        <v>16498.245999999999</v>
      </c>
      <c r="Y92" s="856">
        <v>16993.654999999999</v>
      </c>
      <c r="Z92" s="856">
        <v>17242.746999999999</v>
      </c>
      <c r="AA92" s="856">
        <v>16923.013999999999</v>
      </c>
    </row>
    <row r="93" spans="1:27" s="985" customFormat="1">
      <c r="A93" s="986"/>
      <c r="B93" s="992" t="s">
        <v>1425</v>
      </c>
      <c r="C93" s="1156">
        <v>6522.6189999999997</v>
      </c>
      <c r="D93" s="838">
        <v>7069.18</v>
      </c>
      <c r="E93" s="838">
        <v>7024.915</v>
      </c>
      <c r="F93" s="838">
        <v>7208.7650000000003</v>
      </c>
      <c r="G93" s="838">
        <v>7329.8850000000002</v>
      </c>
      <c r="H93" s="838">
        <v>7314.7870000000003</v>
      </c>
      <c r="I93" s="838">
        <v>7127.1180000000004</v>
      </c>
      <c r="J93" s="838">
        <v>7310.3890000000001</v>
      </c>
      <c r="K93" s="838">
        <v>5507.0219999999999</v>
      </c>
      <c r="L93" s="838">
        <v>4336.2610000000004</v>
      </c>
      <c r="M93" s="838">
        <v>6137.9539999999997</v>
      </c>
      <c r="N93" s="838">
        <v>6388.674</v>
      </c>
      <c r="O93" s="838">
        <v>5745.6570000000002</v>
      </c>
      <c r="P93" s="838">
        <v>6118.5330000000004</v>
      </c>
      <c r="Q93" s="838">
        <v>5624.933</v>
      </c>
      <c r="R93" s="838">
        <v>5608.5370000000003</v>
      </c>
      <c r="S93" s="838">
        <v>6043.5569999999998</v>
      </c>
      <c r="T93" s="838">
        <v>5973.7179999999998</v>
      </c>
      <c r="U93" s="838">
        <v>6212.0060000000003</v>
      </c>
      <c r="V93" s="838">
        <v>5819.9480000000003</v>
      </c>
      <c r="W93" s="838">
        <v>6829.1719999999996</v>
      </c>
      <c r="X93" s="838">
        <v>6107.3649999999998</v>
      </c>
      <c r="Y93" s="856">
        <v>6391.9930000000004</v>
      </c>
      <c r="Z93" s="856">
        <v>7099.56</v>
      </c>
      <c r="AA93" s="856">
        <v>5770.7860000000001</v>
      </c>
    </row>
    <row r="94" spans="1:27" s="985" customFormat="1">
      <c r="A94" s="986"/>
      <c r="B94" s="992" t="s">
        <v>868</v>
      </c>
      <c r="C94" s="1156" t="s">
        <v>356</v>
      </c>
      <c r="D94" s="838" t="s">
        <v>356</v>
      </c>
      <c r="E94" s="838">
        <v>4287.0820000000003</v>
      </c>
      <c r="F94" s="838">
        <v>5244.1790000000001</v>
      </c>
      <c r="G94" s="838">
        <v>5835.0879999999997</v>
      </c>
      <c r="H94" s="838">
        <v>5243.942</v>
      </c>
      <c r="I94" s="838">
        <v>4725.5</v>
      </c>
      <c r="J94" s="838">
        <v>4511.9989999999998</v>
      </c>
      <c r="K94" s="838">
        <v>5176.9809999999998</v>
      </c>
      <c r="L94" s="838">
        <v>5040.652</v>
      </c>
      <c r="M94" s="838">
        <v>4909.63</v>
      </c>
      <c r="N94" s="838">
        <v>3989.0909999999999</v>
      </c>
      <c r="O94" s="838">
        <v>4750.71</v>
      </c>
      <c r="P94" s="838">
        <v>4215.326</v>
      </c>
      <c r="Q94" s="838">
        <v>3988.1309999999999</v>
      </c>
      <c r="R94" s="838">
        <v>3609.08</v>
      </c>
      <c r="S94" s="838">
        <v>4989.8</v>
      </c>
      <c r="T94" s="838">
        <v>3593.1979999999999</v>
      </c>
      <c r="U94" s="838">
        <v>3345.5340000000001</v>
      </c>
      <c r="V94" s="838">
        <v>3144.1030000000001</v>
      </c>
      <c r="W94" s="838">
        <v>3931.6329999999998</v>
      </c>
      <c r="X94" s="838">
        <v>3908.192</v>
      </c>
      <c r="Y94" s="856">
        <v>5140.7860000000001</v>
      </c>
      <c r="Z94" s="856">
        <v>4461.8729999999996</v>
      </c>
      <c r="AA94" s="856">
        <v>4291.5529999999999</v>
      </c>
    </row>
    <row r="95" spans="1:27">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7" s="154" customFormat="1" ht="20.149999999999999" customHeight="1">
      <c r="A96" s="560"/>
      <c r="C96" s="1279" t="s">
        <v>1426</v>
      </c>
      <c r="D96" s="1279"/>
      <c r="E96" s="1279"/>
      <c r="F96" s="1279"/>
      <c r="G96" s="1279"/>
      <c r="H96" s="1279"/>
    </row>
    <row r="97" spans="1:8" s="154" customFormat="1" ht="27.65" customHeight="1">
      <c r="A97" s="560"/>
      <c r="C97" s="1413" t="s">
        <v>1427</v>
      </c>
      <c r="D97" s="1413"/>
      <c r="E97" s="1413"/>
      <c r="F97" s="1413"/>
      <c r="G97" s="1413"/>
      <c r="H97" s="1413"/>
    </row>
    <row r="98" spans="1:8" s="154" customFormat="1" ht="15" customHeight="1">
      <c r="A98" s="560"/>
      <c r="C98" s="1279" t="s">
        <v>1428</v>
      </c>
      <c r="D98" s="1279"/>
      <c r="E98" s="1279"/>
      <c r="F98" s="1279"/>
      <c r="G98" s="1279"/>
      <c r="H98" s="1279"/>
    </row>
    <row r="99" spans="1:8" s="154" customFormat="1" ht="15" customHeight="1">
      <c r="A99" s="560"/>
      <c r="C99" s="1279" t="s">
        <v>1429</v>
      </c>
      <c r="D99" s="1279"/>
      <c r="E99" s="1279"/>
      <c r="F99" s="1279"/>
      <c r="G99" s="1279"/>
      <c r="H99" s="1279"/>
    </row>
    <row r="100" spans="1:8" ht="15" customHeight="1">
      <c r="C100" s="64" t="s">
        <v>1430</v>
      </c>
      <c r="D100" s="1010"/>
      <c r="E100" s="1010"/>
      <c r="F100" s="1010"/>
      <c r="G100" s="1010"/>
      <c r="H100" s="1010"/>
    </row>
    <row r="101" spans="1:8" ht="15" customHeight="1">
      <c r="C101" s="1010" t="s">
        <v>1431</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Sachsen-Anhalt</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4">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53125" defaultRowHeight="12.5"/>
  <cols>
    <col min="1" max="1" width="4.54296875" style="376" customWidth="1"/>
    <col min="2" max="2" width="45" style="376" customWidth="1"/>
    <col min="3" max="27" width="13.453125" style="376" customWidth="1"/>
    <col min="28" max="16384" width="11.453125" style="376"/>
  </cols>
  <sheetData>
    <row r="1" spans="1:32" ht="13">
      <c r="A1" s="1414" t="s">
        <v>322</v>
      </c>
      <c r="B1" s="1415"/>
    </row>
    <row r="3" spans="1:32" ht="12.75" customHeight="1">
      <c r="A3" s="1416" t="s">
        <v>898</v>
      </c>
      <c r="B3" s="1416"/>
      <c r="C3" s="407" t="s">
        <v>1236</v>
      </c>
      <c r="D3" s="407"/>
      <c r="E3" s="407"/>
      <c r="F3" s="407"/>
      <c r="G3" s="407"/>
      <c r="H3" s="407"/>
      <c r="I3" s="407"/>
      <c r="J3" s="407"/>
      <c r="K3" s="407"/>
    </row>
    <row r="4" spans="1:32" ht="12.75" customHeight="1">
      <c r="A4" s="377"/>
      <c r="B4" s="535"/>
      <c r="C4" s="377"/>
      <c r="D4" s="377"/>
      <c r="E4" s="377"/>
      <c r="F4" s="377"/>
      <c r="G4" s="377"/>
      <c r="H4" s="377"/>
      <c r="I4" s="377"/>
      <c r="J4" s="377"/>
      <c r="K4" s="377"/>
    </row>
    <row r="5" spans="1:32" ht="17.149999999999999" customHeight="1">
      <c r="A5" s="536"/>
      <c r="B5" s="1000"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ht="13">
      <c r="A7" s="399"/>
      <c r="B7" s="499"/>
      <c r="C7" s="1283" t="s">
        <v>434</v>
      </c>
      <c r="D7" s="1283"/>
      <c r="E7" s="1283"/>
      <c r="F7" s="1283"/>
      <c r="G7" s="1283"/>
      <c r="H7" s="1283"/>
      <c r="I7" s="1283" t="s">
        <v>434</v>
      </c>
      <c r="J7" s="1283"/>
      <c r="K7" s="1283"/>
      <c r="L7" s="1283"/>
      <c r="M7" s="1283"/>
      <c r="N7" s="1283"/>
      <c r="O7" s="1283" t="s">
        <v>434</v>
      </c>
      <c r="P7" s="1283"/>
      <c r="Q7" s="1283"/>
      <c r="R7" s="1283"/>
      <c r="S7" s="1283"/>
      <c r="T7" s="1283"/>
      <c r="U7" s="1283" t="s">
        <v>434</v>
      </c>
      <c r="V7" s="1283"/>
      <c r="W7" s="1283"/>
      <c r="X7" s="1283"/>
      <c r="Y7" s="1283"/>
      <c r="Z7" s="1283"/>
      <c r="AA7" s="1283" t="s">
        <v>434</v>
      </c>
      <c r="AB7" s="1283"/>
      <c r="AC7" s="1283"/>
      <c r="AD7" s="1283"/>
      <c r="AE7" s="1283"/>
      <c r="AF7" s="1283"/>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1001" t="s">
        <v>827</v>
      </c>
      <c r="C9" s="1156">
        <v>23932.559000000001</v>
      </c>
      <c r="D9" s="838">
        <v>26529.383999999998</v>
      </c>
      <c r="E9" s="838">
        <v>26608.228999999999</v>
      </c>
      <c r="F9" s="838">
        <v>26718.742999999999</v>
      </c>
      <c r="G9" s="838">
        <v>25495.092000000001</v>
      </c>
      <c r="H9" s="838">
        <v>27995.701000000001</v>
      </c>
      <c r="I9" s="838">
        <v>28164.44</v>
      </c>
      <c r="J9" s="838">
        <v>26734.224999999999</v>
      </c>
      <c r="K9" s="838">
        <v>26197.754000000001</v>
      </c>
      <c r="L9" s="838">
        <v>27378.846000000001</v>
      </c>
      <c r="M9" s="838">
        <v>26934.332999999999</v>
      </c>
      <c r="N9" s="838">
        <v>28611.168000000001</v>
      </c>
      <c r="O9" s="838">
        <v>30680.715</v>
      </c>
      <c r="P9" s="838">
        <v>29665.132000000001</v>
      </c>
      <c r="Q9" s="838">
        <v>30662.205999999998</v>
      </c>
      <c r="R9" s="838">
        <v>31530.392600000003</v>
      </c>
      <c r="S9" s="838">
        <v>32105.5252</v>
      </c>
      <c r="T9" s="838">
        <v>35526.701000000001</v>
      </c>
      <c r="U9" s="838">
        <v>36238.9879</v>
      </c>
      <c r="V9" s="838">
        <v>35690.639499999997</v>
      </c>
      <c r="W9" s="838">
        <v>38828.397299999997</v>
      </c>
      <c r="X9" s="838">
        <v>36750.212399999997</v>
      </c>
      <c r="Y9" s="856">
        <v>37067.045700000002</v>
      </c>
      <c r="Z9" s="856">
        <v>37775.849000000002</v>
      </c>
      <c r="AA9" s="856">
        <v>37914.411</v>
      </c>
      <c r="AB9" s="540"/>
    </row>
    <row r="10" spans="1:32">
      <c r="A10" s="131"/>
      <c r="B10" s="1002" t="s">
        <v>1394</v>
      </c>
      <c r="C10" s="1156">
        <v>14756.947</v>
      </c>
      <c r="D10" s="838">
        <v>16953.738000000001</v>
      </c>
      <c r="E10" s="838">
        <v>16817.954000000002</v>
      </c>
      <c r="F10" s="838">
        <v>15730.178</v>
      </c>
      <c r="G10" s="838">
        <v>15101.761</v>
      </c>
      <c r="H10" s="838">
        <v>16832.642</v>
      </c>
      <c r="I10" s="838">
        <v>16828.866000000002</v>
      </c>
      <c r="J10" s="838">
        <v>14685.549000000001</v>
      </c>
      <c r="K10" s="838">
        <v>15552.996999999999</v>
      </c>
      <c r="L10" s="838">
        <v>16789.381000000001</v>
      </c>
      <c r="M10" s="838">
        <v>15347.548000000001</v>
      </c>
      <c r="N10" s="838">
        <v>16424.321</v>
      </c>
      <c r="O10" s="838">
        <v>19506.920999999998</v>
      </c>
      <c r="P10" s="838">
        <v>17682.383000000002</v>
      </c>
      <c r="Q10" s="838">
        <v>17667.758999999998</v>
      </c>
      <c r="R10" s="838">
        <v>17611.715</v>
      </c>
      <c r="S10" s="838">
        <v>17500.499</v>
      </c>
      <c r="T10" s="838">
        <v>19145.669999999998</v>
      </c>
      <c r="U10" s="838">
        <v>19237.490000000002</v>
      </c>
      <c r="V10" s="838">
        <v>19830.994999999999</v>
      </c>
      <c r="W10" s="838">
        <v>20697.678</v>
      </c>
      <c r="X10" s="838">
        <v>20025.032999999999</v>
      </c>
      <c r="Y10" s="856">
        <v>20134.46</v>
      </c>
      <c r="Z10" s="856">
        <v>21389.238000000001</v>
      </c>
      <c r="AA10" s="856">
        <v>24341.119999999999</v>
      </c>
      <c r="AB10" s="540"/>
    </row>
    <row r="11" spans="1:32">
      <c r="A11" s="131"/>
      <c r="B11" s="1003" t="s">
        <v>1395</v>
      </c>
      <c r="C11" s="1156">
        <v>447.81299999999999</v>
      </c>
      <c r="D11" s="838">
        <v>621.23599999999999</v>
      </c>
      <c r="E11" s="838">
        <v>642.17999999999995</v>
      </c>
      <c r="F11" s="838">
        <v>686.69200000000001</v>
      </c>
      <c r="G11" s="838">
        <v>892.06700000000001</v>
      </c>
      <c r="H11" s="838">
        <v>911.221</v>
      </c>
      <c r="I11" s="838">
        <v>1344.5550000000001</v>
      </c>
      <c r="J11" s="838">
        <v>1578.634</v>
      </c>
      <c r="K11" s="838">
        <v>2957.4459999999999</v>
      </c>
      <c r="L11" s="838">
        <v>3121.5</v>
      </c>
      <c r="M11" s="838">
        <v>3018.116</v>
      </c>
      <c r="N11" s="838">
        <v>3013.1379999999999</v>
      </c>
      <c r="O11" s="838">
        <v>2979.08</v>
      </c>
      <c r="P11" s="838">
        <v>2717.3490000000002</v>
      </c>
      <c r="Q11" s="838">
        <v>2270.549</v>
      </c>
      <c r="R11" s="838">
        <v>1926.1179999999999</v>
      </c>
      <c r="S11" s="838">
        <v>1622.8330000000001</v>
      </c>
      <c r="T11" s="838">
        <v>1700.681</v>
      </c>
      <c r="U11" s="838">
        <v>1539.4110000000001</v>
      </c>
      <c r="V11" s="838">
        <v>1538.617</v>
      </c>
      <c r="W11" s="838">
        <v>1453.7149999999999</v>
      </c>
      <c r="X11" s="838">
        <v>1389.0740000000001</v>
      </c>
      <c r="Y11" s="856">
        <v>1350.9190000000001</v>
      </c>
      <c r="Z11" s="856">
        <v>1289.2049999999999</v>
      </c>
      <c r="AA11" s="856">
        <v>1160.962</v>
      </c>
      <c r="AB11" s="540"/>
    </row>
    <row r="12" spans="1:32">
      <c r="A12" s="131"/>
      <c r="B12" s="1004" t="s">
        <v>828</v>
      </c>
      <c r="C12" s="1156">
        <v>0</v>
      </c>
      <c r="D12" s="838">
        <v>0</v>
      </c>
      <c r="E12" s="838">
        <v>0</v>
      </c>
      <c r="F12" s="838">
        <v>0</v>
      </c>
      <c r="G12" s="838">
        <v>0</v>
      </c>
      <c r="H12" s="838">
        <v>0</v>
      </c>
      <c r="I12" s="838">
        <v>0</v>
      </c>
      <c r="J12" s="838">
        <v>0</v>
      </c>
      <c r="K12" s="838">
        <v>0</v>
      </c>
      <c r="L12" s="838">
        <v>0</v>
      </c>
      <c r="M12" s="838">
        <v>0</v>
      </c>
      <c r="N12" s="838">
        <v>0</v>
      </c>
      <c r="O12" s="838">
        <v>0</v>
      </c>
      <c r="P12" s="838">
        <v>0</v>
      </c>
      <c r="Q12" s="838">
        <v>0</v>
      </c>
      <c r="R12" s="838">
        <v>0</v>
      </c>
      <c r="S12" s="838">
        <v>0</v>
      </c>
      <c r="T12" s="838">
        <v>0</v>
      </c>
      <c r="U12" s="838">
        <v>0</v>
      </c>
      <c r="V12" s="838">
        <v>0</v>
      </c>
      <c r="W12" s="838">
        <v>0</v>
      </c>
      <c r="X12" s="838">
        <v>0</v>
      </c>
      <c r="Y12" s="856">
        <v>0</v>
      </c>
      <c r="Z12" s="856">
        <v>0</v>
      </c>
      <c r="AA12" s="856">
        <v>0</v>
      </c>
      <c r="AB12" s="540"/>
    </row>
    <row r="13" spans="1:32">
      <c r="A13" s="131"/>
      <c r="B13" s="1004" t="s">
        <v>829</v>
      </c>
      <c r="C13" s="1156">
        <v>0</v>
      </c>
      <c r="D13" s="838">
        <v>0</v>
      </c>
      <c r="E13" s="838">
        <v>0</v>
      </c>
      <c r="F13" s="838">
        <v>0</v>
      </c>
      <c r="G13" s="838">
        <v>0</v>
      </c>
      <c r="H13" s="838">
        <v>0</v>
      </c>
      <c r="I13" s="838">
        <v>0</v>
      </c>
      <c r="J13" s="838">
        <v>0</v>
      </c>
      <c r="K13" s="838">
        <v>0</v>
      </c>
      <c r="L13" s="838">
        <v>0</v>
      </c>
      <c r="M13" s="838">
        <v>0</v>
      </c>
      <c r="N13" s="838">
        <v>0</v>
      </c>
      <c r="O13" s="838">
        <v>0</v>
      </c>
      <c r="P13" s="838">
        <v>0</v>
      </c>
      <c r="Q13" s="838">
        <v>0</v>
      </c>
      <c r="R13" s="838">
        <v>0</v>
      </c>
      <c r="S13" s="838">
        <v>0</v>
      </c>
      <c r="T13" s="838">
        <v>0</v>
      </c>
      <c r="U13" s="838">
        <v>0</v>
      </c>
      <c r="V13" s="838">
        <v>0</v>
      </c>
      <c r="W13" s="838">
        <v>0</v>
      </c>
      <c r="X13" s="838">
        <v>0</v>
      </c>
      <c r="Y13" s="856">
        <v>0</v>
      </c>
      <c r="Z13" s="856">
        <v>0</v>
      </c>
      <c r="AA13" s="856">
        <v>0</v>
      </c>
      <c r="AB13" s="540"/>
    </row>
    <row r="14" spans="1:32">
      <c r="A14" s="131"/>
      <c r="B14" s="1004" t="s">
        <v>830</v>
      </c>
      <c r="C14" s="1156">
        <v>443.54700000000003</v>
      </c>
      <c r="D14" s="838">
        <v>616.89099999999996</v>
      </c>
      <c r="E14" s="838">
        <v>636.32000000000005</v>
      </c>
      <c r="F14" s="838">
        <v>679.54899999999998</v>
      </c>
      <c r="G14" s="838">
        <v>882.84699999999998</v>
      </c>
      <c r="H14" s="838">
        <v>901.61400000000003</v>
      </c>
      <c r="I14" s="838">
        <v>1330.383</v>
      </c>
      <c r="J14" s="838">
        <v>1560.4480000000001</v>
      </c>
      <c r="K14" s="838">
        <v>2006.01</v>
      </c>
      <c r="L14" s="838">
        <v>2325.9740000000002</v>
      </c>
      <c r="M14" s="838">
        <v>2110.3339999999998</v>
      </c>
      <c r="N14" s="838">
        <v>2255.0219999999999</v>
      </c>
      <c r="O14" s="838">
        <v>2206.7730000000001</v>
      </c>
      <c r="P14" s="838">
        <v>2166.2339999999999</v>
      </c>
      <c r="Q14" s="838">
        <v>1867.886</v>
      </c>
      <c r="R14" s="838">
        <v>1595.758</v>
      </c>
      <c r="S14" s="838">
        <v>1355.105</v>
      </c>
      <c r="T14" s="838">
        <v>1469.7560000000001</v>
      </c>
      <c r="U14" s="838">
        <v>1399.211</v>
      </c>
      <c r="V14" s="838">
        <v>1452.5740000000001</v>
      </c>
      <c r="W14" s="838">
        <v>1344.88</v>
      </c>
      <c r="X14" s="838">
        <v>1325.7149999999999</v>
      </c>
      <c r="Y14" s="856">
        <v>1301.4780000000001</v>
      </c>
      <c r="Z14" s="856">
        <v>1233.3340000000001</v>
      </c>
      <c r="AA14" s="856">
        <v>1119.9449999999999</v>
      </c>
      <c r="AB14" s="540"/>
    </row>
    <row r="15" spans="1:32">
      <c r="A15" s="131"/>
      <c r="B15" s="1004" t="s">
        <v>831</v>
      </c>
      <c r="C15" s="1156">
        <v>4.266</v>
      </c>
      <c r="D15" s="838">
        <v>4.3449999999999998</v>
      </c>
      <c r="E15" s="838">
        <v>5.86</v>
      </c>
      <c r="F15" s="838">
        <v>7.1429999999999998</v>
      </c>
      <c r="G15" s="838">
        <v>9.2200000000000006</v>
      </c>
      <c r="H15" s="838">
        <v>9.6069999999999993</v>
      </c>
      <c r="I15" s="838">
        <v>14.172000000000001</v>
      </c>
      <c r="J15" s="838">
        <v>18.186</v>
      </c>
      <c r="K15" s="838">
        <v>951.43600000000004</v>
      </c>
      <c r="L15" s="838">
        <v>795.52599999999995</v>
      </c>
      <c r="M15" s="838">
        <v>907.78200000000004</v>
      </c>
      <c r="N15" s="838">
        <v>758.11599999999999</v>
      </c>
      <c r="O15" s="838">
        <v>772.30700000000002</v>
      </c>
      <c r="P15" s="838">
        <v>551.11500000000001</v>
      </c>
      <c r="Q15" s="838">
        <v>402.66300000000001</v>
      </c>
      <c r="R15" s="838">
        <v>330.36</v>
      </c>
      <c r="S15" s="838">
        <v>267.72800000000001</v>
      </c>
      <c r="T15" s="838">
        <v>230.92500000000001</v>
      </c>
      <c r="U15" s="838">
        <v>140.19999999999999</v>
      </c>
      <c r="V15" s="838">
        <v>86.043000000000006</v>
      </c>
      <c r="W15" s="838">
        <v>108.83499999999999</v>
      </c>
      <c r="X15" s="838">
        <v>63.359000000000002</v>
      </c>
      <c r="Y15" s="856">
        <v>49.441000000000003</v>
      </c>
      <c r="Z15" s="856">
        <v>55.871000000000002</v>
      </c>
      <c r="AA15" s="856">
        <v>41.017000000000003</v>
      </c>
      <c r="AB15" s="540"/>
    </row>
    <row r="16" spans="1:32">
      <c r="A16" s="131"/>
      <c r="B16" s="1005" t="s">
        <v>832</v>
      </c>
      <c r="C16" s="1156">
        <v>0</v>
      </c>
      <c r="D16" s="838">
        <v>0</v>
      </c>
      <c r="E16" s="838">
        <v>0</v>
      </c>
      <c r="F16" s="838">
        <v>0</v>
      </c>
      <c r="G16" s="838">
        <v>0</v>
      </c>
      <c r="H16" s="838">
        <v>0</v>
      </c>
      <c r="I16" s="838">
        <v>0</v>
      </c>
      <c r="J16" s="838">
        <v>0</v>
      </c>
      <c r="K16" s="838">
        <v>929.39599999999996</v>
      </c>
      <c r="L16" s="838">
        <v>771.57799999999997</v>
      </c>
      <c r="M16" s="838">
        <v>886.33500000000004</v>
      </c>
      <c r="N16" s="838">
        <v>735.46199999999999</v>
      </c>
      <c r="O16" s="838">
        <v>747.66300000000001</v>
      </c>
      <c r="P16" s="838">
        <v>525.875</v>
      </c>
      <c r="Q16" s="838">
        <v>380.90199999999999</v>
      </c>
      <c r="R16" s="838">
        <v>311.62599999999998</v>
      </c>
      <c r="S16" s="838">
        <v>251.63499999999999</v>
      </c>
      <c r="T16" s="838">
        <v>213.232</v>
      </c>
      <c r="U16" s="838">
        <v>123.36199999999999</v>
      </c>
      <c r="V16" s="838">
        <v>68.557000000000002</v>
      </c>
      <c r="W16" s="838">
        <v>92.668000000000006</v>
      </c>
      <c r="X16" s="838">
        <v>47.390999999999998</v>
      </c>
      <c r="Y16" s="856">
        <v>33.588999999999999</v>
      </c>
      <c r="Z16" s="856">
        <v>40.712000000000003</v>
      </c>
      <c r="AA16" s="856">
        <v>27.082000000000001</v>
      </c>
      <c r="AB16" s="540"/>
    </row>
    <row r="17" spans="1:28">
      <c r="A17" s="131"/>
      <c r="B17" s="1005" t="s">
        <v>833</v>
      </c>
      <c r="C17" s="1156">
        <v>0</v>
      </c>
      <c r="D17" s="838">
        <v>0</v>
      </c>
      <c r="E17" s="838">
        <v>0</v>
      </c>
      <c r="F17" s="838">
        <v>0</v>
      </c>
      <c r="G17" s="838">
        <v>0</v>
      </c>
      <c r="H17" s="838">
        <v>0</v>
      </c>
      <c r="I17" s="838">
        <v>0</v>
      </c>
      <c r="J17" s="838">
        <v>0</v>
      </c>
      <c r="K17" s="838">
        <v>0</v>
      </c>
      <c r="L17" s="838">
        <v>0</v>
      </c>
      <c r="M17" s="838">
        <v>0</v>
      </c>
      <c r="N17" s="838">
        <v>0</v>
      </c>
      <c r="O17" s="838">
        <v>0</v>
      </c>
      <c r="P17" s="838">
        <v>0</v>
      </c>
      <c r="Q17" s="838">
        <v>0</v>
      </c>
      <c r="R17" s="838">
        <v>0</v>
      </c>
      <c r="S17" s="838">
        <v>0</v>
      </c>
      <c r="T17" s="838">
        <v>0</v>
      </c>
      <c r="U17" s="838">
        <v>0</v>
      </c>
      <c r="V17" s="838">
        <v>0</v>
      </c>
      <c r="W17" s="838">
        <v>0</v>
      </c>
      <c r="X17" s="838">
        <v>0</v>
      </c>
      <c r="Y17" s="856">
        <v>0</v>
      </c>
      <c r="Z17" s="856">
        <v>0</v>
      </c>
      <c r="AA17" s="856">
        <v>0</v>
      </c>
      <c r="AB17" s="540"/>
    </row>
    <row r="18" spans="1:28">
      <c r="A18" s="131"/>
      <c r="B18" s="1005" t="s">
        <v>834</v>
      </c>
      <c r="C18" s="1156">
        <v>4.266</v>
      </c>
      <c r="D18" s="838">
        <v>4.3449999999999998</v>
      </c>
      <c r="E18" s="838">
        <v>5.86</v>
      </c>
      <c r="F18" s="838">
        <v>7.1429999999999998</v>
      </c>
      <c r="G18" s="838">
        <v>9.2200000000000006</v>
      </c>
      <c r="H18" s="838">
        <v>9.6069999999999993</v>
      </c>
      <c r="I18" s="838">
        <v>14.172000000000001</v>
      </c>
      <c r="J18" s="838">
        <v>18.186</v>
      </c>
      <c r="K18" s="838">
        <v>22.04</v>
      </c>
      <c r="L18" s="838">
        <v>23.948</v>
      </c>
      <c r="M18" s="838">
        <v>21.446999999999999</v>
      </c>
      <c r="N18" s="838">
        <v>22.654</v>
      </c>
      <c r="O18" s="838">
        <v>24.643999999999998</v>
      </c>
      <c r="P18" s="838">
        <v>25.24</v>
      </c>
      <c r="Q18" s="838">
        <v>21.760999999999999</v>
      </c>
      <c r="R18" s="838">
        <v>18.734000000000002</v>
      </c>
      <c r="S18" s="838">
        <v>16.093</v>
      </c>
      <c r="T18" s="838">
        <v>17.693000000000001</v>
      </c>
      <c r="U18" s="838">
        <v>16.838000000000001</v>
      </c>
      <c r="V18" s="838">
        <v>17.486000000000001</v>
      </c>
      <c r="W18" s="838">
        <v>16.167000000000002</v>
      </c>
      <c r="X18" s="838">
        <v>15.968</v>
      </c>
      <c r="Y18" s="856">
        <v>15.852</v>
      </c>
      <c r="Z18" s="856">
        <v>15.159000000000001</v>
      </c>
      <c r="AA18" s="856">
        <v>13.935</v>
      </c>
      <c r="AB18" s="540"/>
    </row>
    <row r="19" spans="1:28">
      <c r="A19" s="131"/>
      <c r="B19" s="1004" t="s">
        <v>1396</v>
      </c>
      <c r="C19" s="1156">
        <v>0</v>
      </c>
      <c r="D19" s="838">
        <v>0</v>
      </c>
      <c r="E19" s="838">
        <v>0</v>
      </c>
      <c r="F19" s="838">
        <v>0</v>
      </c>
      <c r="G19" s="838">
        <v>0</v>
      </c>
      <c r="H19" s="838">
        <v>0</v>
      </c>
      <c r="I19" s="838">
        <v>0</v>
      </c>
      <c r="J19" s="838">
        <v>0</v>
      </c>
      <c r="K19" s="838">
        <v>0</v>
      </c>
      <c r="L19" s="838">
        <v>0</v>
      </c>
      <c r="M19" s="838">
        <v>0</v>
      </c>
      <c r="N19" s="838">
        <v>0</v>
      </c>
      <c r="O19" s="838">
        <v>0</v>
      </c>
      <c r="P19" s="838">
        <v>0</v>
      </c>
      <c r="Q19" s="838">
        <v>0</v>
      </c>
      <c r="R19" s="838">
        <v>0</v>
      </c>
      <c r="S19" s="838">
        <v>0</v>
      </c>
      <c r="T19" s="838">
        <v>0</v>
      </c>
      <c r="U19" s="838">
        <v>0</v>
      </c>
      <c r="V19" s="838">
        <v>0</v>
      </c>
      <c r="W19" s="838">
        <v>0</v>
      </c>
      <c r="X19" s="838">
        <v>0</v>
      </c>
      <c r="Y19" s="856">
        <v>0</v>
      </c>
      <c r="Z19" s="856">
        <v>0</v>
      </c>
      <c r="AA19" s="856">
        <v>0</v>
      </c>
      <c r="AB19" s="540"/>
    </row>
    <row r="20" spans="1:28">
      <c r="A20" s="131"/>
      <c r="B20" s="1003" t="s">
        <v>864</v>
      </c>
      <c r="C20" s="1156">
        <v>14309.134</v>
      </c>
      <c r="D20" s="838">
        <v>16332.502</v>
      </c>
      <c r="E20" s="838">
        <v>16175.773999999999</v>
      </c>
      <c r="F20" s="838">
        <v>15043.486000000001</v>
      </c>
      <c r="G20" s="838">
        <v>14209.694</v>
      </c>
      <c r="H20" s="838">
        <v>15921.421</v>
      </c>
      <c r="I20" s="838">
        <v>15484.311</v>
      </c>
      <c r="J20" s="838">
        <v>13106.915000000001</v>
      </c>
      <c r="K20" s="838">
        <v>12595.550999999999</v>
      </c>
      <c r="L20" s="838">
        <v>13667.880999999999</v>
      </c>
      <c r="M20" s="838">
        <v>12329.432000000001</v>
      </c>
      <c r="N20" s="838">
        <v>13411.183000000001</v>
      </c>
      <c r="O20" s="838">
        <v>16527.841</v>
      </c>
      <c r="P20" s="838">
        <v>14965.034</v>
      </c>
      <c r="Q20" s="838">
        <v>15397.21</v>
      </c>
      <c r="R20" s="838">
        <v>15685.597</v>
      </c>
      <c r="S20" s="838">
        <v>15877.665999999999</v>
      </c>
      <c r="T20" s="838">
        <v>17444.989000000001</v>
      </c>
      <c r="U20" s="838">
        <v>17698.079000000002</v>
      </c>
      <c r="V20" s="838">
        <v>18292.378000000001</v>
      </c>
      <c r="W20" s="838">
        <v>19243.963</v>
      </c>
      <c r="X20" s="838">
        <v>18635.958999999999</v>
      </c>
      <c r="Y20" s="856">
        <v>18783.541000000001</v>
      </c>
      <c r="Z20" s="856">
        <v>20100.032999999999</v>
      </c>
      <c r="AA20" s="856">
        <v>23180.157999999999</v>
      </c>
      <c r="AB20" s="540"/>
    </row>
    <row r="21" spans="1:28">
      <c r="A21" s="131"/>
      <c r="B21" s="1004" t="s">
        <v>835</v>
      </c>
      <c r="C21" s="1156">
        <v>0</v>
      </c>
      <c r="D21" s="838">
        <v>0</v>
      </c>
      <c r="E21" s="838">
        <v>0</v>
      </c>
      <c r="F21" s="838">
        <v>0</v>
      </c>
      <c r="G21" s="838">
        <v>0</v>
      </c>
      <c r="H21" s="838">
        <v>0</v>
      </c>
      <c r="I21" s="838">
        <v>0</v>
      </c>
      <c r="J21" s="838">
        <v>0</v>
      </c>
      <c r="K21" s="838">
        <v>0</v>
      </c>
      <c r="L21" s="838">
        <v>0</v>
      </c>
      <c r="M21" s="838">
        <v>0</v>
      </c>
      <c r="N21" s="838">
        <v>0</v>
      </c>
      <c r="O21" s="838">
        <v>0</v>
      </c>
      <c r="P21" s="838">
        <v>0</v>
      </c>
      <c r="Q21" s="838">
        <v>0</v>
      </c>
      <c r="R21" s="838">
        <v>0</v>
      </c>
      <c r="S21" s="838">
        <v>0</v>
      </c>
      <c r="T21" s="838">
        <v>0</v>
      </c>
      <c r="U21" s="838">
        <v>0</v>
      </c>
      <c r="V21" s="838">
        <v>0</v>
      </c>
      <c r="W21" s="838">
        <v>0</v>
      </c>
      <c r="X21" s="838">
        <v>0</v>
      </c>
      <c r="Y21" s="856">
        <v>0</v>
      </c>
      <c r="Z21" s="856">
        <v>0</v>
      </c>
      <c r="AA21" s="856">
        <v>0</v>
      </c>
      <c r="AB21" s="540"/>
    </row>
    <row r="22" spans="1:28">
      <c r="A22" s="131"/>
      <c r="B22" s="1004" t="s">
        <v>1397</v>
      </c>
      <c r="C22" s="1156">
        <v>14309.134</v>
      </c>
      <c r="D22" s="838">
        <v>16332.502</v>
      </c>
      <c r="E22" s="838">
        <v>16175.773999999999</v>
      </c>
      <c r="F22" s="838">
        <v>15043.486000000001</v>
      </c>
      <c r="G22" s="838">
        <v>14209.694</v>
      </c>
      <c r="H22" s="838">
        <v>15921.421</v>
      </c>
      <c r="I22" s="838">
        <v>15484.311</v>
      </c>
      <c r="J22" s="838">
        <v>13106.915000000001</v>
      </c>
      <c r="K22" s="838">
        <v>12595.550999999999</v>
      </c>
      <c r="L22" s="838">
        <v>13667.880999999999</v>
      </c>
      <c r="M22" s="838">
        <v>12329.432000000001</v>
      </c>
      <c r="N22" s="838">
        <v>13411.183000000001</v>
      </c>
      <c r="O22" s="838">
        <v>16527.841</v>
      </c>
      <c r="P22" s="838">
        <v>14965.034</v>
      </c>
      <c r="Q22" s="838">
        <v>15397.21</v>
      </c>
      <c r="R22" s="838">
        <v>15685.597</v>
      </c>
      <c r="S22" s="838">
        <v>15877.665999999999</v>
      </c>
      <c r="T22" s="838">
        <v>17444.989000000001</v>
      </c>
      <c r="U22" s="838">
        <v>17698.079000000002</v>
      </c>
      <c r="V22" s="838">
        <v>18292.378000000001</v>
      </c>
      <c r="W22" s="838">
        <v>19243.963</v>
      </c>
      <c r="X22" s="838">
        <v>18635.958999999999</v>
      </c>
      <c r="Y22" s="856">
        <v>18783.541000000001</v>
      </c>
      <c r="Z22" s="856">
        <v>20100.032999999999</v>
      </c>
      <c r="AA22" s="856">
        <v>23180.157999999999</v>
      </c>
      <c r="AB22" s="540"/>
    </row>
    <row r="23" spans="1:28">
      <c r="A23" s="131"/>
      <c r="B23" s="1005" t="s">
        <v>836</v>
      </c>
      <c r="C23" s="1157">
        <v>13847.108</v>
      </c>
      <c r="D23" s="838">
        <v>15756.371999999999</v>
      </c>
      <c r="E23" s="838">
        <v>15822.701999999999</v>
      </c>
      <c r="F23" s="838">
        <v>14744.754000000001</v>
      </c>
      <c r="G23" s="838">
        <v>13977.145</v>
      </c>
      <c r="H23" s="856">
        <v>15697.717000000001</v>
      </c>
      <c r="I23" s="856">
        <v>15361.022999999999</v>
      </c>
      <c r="J23" s="856">
        <v>12992.433000000001</v>
      </c>
      <c r="K23" s="838">
        <v>12475.232</v>
      </c>
      <c r="L23" s="838">
        <v>13551.38</v>
      </c>
      <c r="M23" s="838">
        <v>12222.641</v>
      </c>
      <c r="N23" s="838">
        <v>13302.886</v>
      </c>
      <c r="O23" s="838">
        <v>16402.687999999998</v>
      </c>
      <c r="P23" s="838">
        <v>14731.391</v>
      </c>
      <c r="Q23" s="838">
        <v>15265.364</v>
      </c>
      <c r="R23" s="838">
        <v>15589.277</v>
      </c>
      <c r="S23" s="838" t="s">
        <v>356</v>
      </c>
      <c r="T23" s="838" t="s">
        <v>356</v>
      </c>
      <c r="U23" s="838" t="s">
        <v>356</v>
      </c>
      <c r="V23" s="838" t="s">
        <v>356</v>
      </c>
      <c r="W23" s="838">
        <v>19243.963</v>
      </c>
      <c r="X23" s="838">
        <v>18635.958999999999</v>
      </c>
      <c r="Y23" s="856">
        <v>18783.541000000001</v>
      </c>
      <c r="Z23" s="856">
        <v>20100.032999999999</v>
      </c>
      <c r="AA23" s="856">
        <v>23180.157999999999</v>
      </c>
      <c r="AB23" s="540"/>
    </row>
    <row r="24" spans="1:28">
      <c r="A24" s="131"/>
      <c r="B24" s="1006" t="s">
        <v>837</v>
      </c>
      <c r="C24" s="1157">
        <v>0</v>
      </c>
      <c r="D24" s="838">
        <v>6587.5789999999997</v>
      </c>
      <c r="E24" s="838">
        <v>7880.7550000000001</v>
      </c>
      <c r="F24" s="838">
        <v>7353.8069999999998</v>
      </c>
      <c r="G24" s="838">
        <v>6860.5469999999996</v>
      </c>
      <c r="H24" s="856">
        <v>7308.3059999999996</v>
      </c>
      <c r="I24" s="856">
        <v>7408.82</v>
      </c>
      <c r="J24" s="856">
        <v>5994.0659999999998</v>
      </c>
      <c r="K24" s="838">
        <v>4782.152</v>
      </c>
      <c r="L24" s="838">
        <v>5037.1270000000004</v>
      </c>
      <c r="M24" s="838">
        <v>5002.1729999999998</v>
      </c>
      <c r="N24" s="838">
        <v>5678.567</v>
      </c>
      <c r="O24" s="838">
        <v>7707.348</v>
      </c>
      <c r="P24" s="838">
        <v>6407.0320000000002</v>
      </c>
      <c r="Q24" s="838">
        <v>6938.7259999999997</v>
      </c>
      <c r="R24" s="838" t="s">
        <v>356</v>
      </c>
      <c r="S24" s="838">
        <v>7018.3249999999998</v>
      </c>
      <c r="T24" s="838">
        <v>7275.4589999999998</v>
      </c>
      <c r="U24" s="838">
        <v>7075.6490000000003</v>
      </c>
      <c r="V24" s="838">
        <v>7010.5249999999996</v>
      </c>
      <c r="W24" s="838" t="s">
        <v>356</v>
      </c>
      <c r="X24" s="838" t="s">
        <v>356</v>
      </c>
      <c r="Y24" s="856" t="s">
        <v>356</v>
      </c>
      <c r="Z24" s="856" t="s">
        <v>356</v>
      </c>
      <c r="AA24" s="856" t="s">
        <v>356</v>
      </c>
      <c r="AB24" s="540"/>
    </row>
    <row r="25" spans="1:28" ht="25.5" customHeight="1">
      <c r="A25" s="546"/>
      <c r="B25" s="1007" t="s">
        <v>838</v>
      </c>
      <c r="C25" s="1157">
        <v>13530.968000000001</v>
      </c>
      <c r="D25" s="838">
        <v>8487.0910000000003</v>
      </c>
      <c r="E25" s="838">
        <v>7102.107</v>
      </c>
      <c r="F25" s="838">
        <v>6820.33</v>
      </c>
      <c r="G25" s="838">
        <v>6632.4</v>
      </c>
      <c r="H25" s="856">
        <v>7904.143</v>
      </c>
      <c r="I25" s="856">
        <v>7475.2669999999998</v>
      </c>
      <c r="J25" s="856">
        <v>6541.7629999999999</v>
      </c>
      <c r="K25" s="838">
        <v>7199.1450000000004</v>
      </c>
      <c r="L25" s="838">
        <v>8067.0420000000004</v>
      </c>
      <c r="M25" s="838">
        <v>6812.9040000000005</v>
      </c>
      <c r="N25" s="838">
        <v>7136.0519999999997</v>
      </c>
      <c r="O25" s="838">
        <v>8170.9049999999997</v>
      </c>
      <c r="P25" s="838">
        <v>7815.8239999999996</v>
      </c>
      <c r="Q25" s="838">
        <v>7766.2449999999999</v>
      </c>
      <c r="R25" s="838">
        <v>7915.7860000000001</v>
      </c>
      <c r="S25" s="838">
        <v>8290.6959999999999</v>
      </c>
      <c r="T25" s="838">
        <v>9530.2340000000004</v>
      </c>
      <c r="U25" s="838">
        <v>9851.6810000000005</v>
      </c>
      <c r="V25" s="838">
        <v>10379.323</v>
      </c>
      <c r="W25" s="838">
        <v>11158.066999999999</v>
      </c>
      <c r="X25" s="838">
        <v>9638.7170000000006</v>
      </c>
      <c r="Y25" s="856">
        <v>9890.1380000000008</v>
      </c>
      <c r="Z25" s="856">
        <v>10758.009</v>
      </c>
      <c r="AA25" s="856">
        <v>13832.108</v>
      </c>
      <c r="AB25" s="540"/>
    </row>
    <row r="26" spans="1:28">
      <c r="A26" s="131"/>
      <c r="B26" s="1006" t="s">
        <v>839</v>
      </c>
      <c r="C26" s="1157">
        <v>0</v>
      </c>
      <c r="D26" s="838">
        <v>0</v>
      </c>
      <c r="E26" s="838">
        <v>0</v>
      </c>
      <c r="F26" s="838">
        <v>0</v>
      </c>
      <c r="G26" s="838">
        <v>0</v>
      </c>
      <c r="H26" s="856">
        <v>0</v>
      </c>
      <c r="I26" s="856">
        <v>0</v>
      </c>
      <c r="J26" s="856">
        <v>0</v>
      </c>
      <c r="K26" s="838">
        <v>0</v>
      </c>
      <c r="L26" s="838">
        <v>0</v>
      </c>
      <c r="M26" s="838">
        <v>0</v>
      </c>
      <c r="N26" s="838">
        <v>0</v>
      </c>
      <c r="O26" s="838">
        <v>0</v>
      </c>
      <c r="P26" s="838">
        <v>0</v>
      </c>
      <c r="Q26" s="838">
        <v>0</v>
      </c>
      <c r="R26" s="838">
        <v>0</v>
      </c>
      <c r="S26" s="838">
        <v>0</v>
      </c>
      <c r="T26" s="838">
        <v>0</v>
      </c>
      <c r="U26" s="838">
        <v>0</v>
      </c>
      <c r="V26" s="838">
        <v>0</v>
      </c>
      <c r="W26" s="838">
        <v>0</v>
      </c>
      <c r="X26" s="838">
        <v>0</v>
      </c>
      <c r="Y26" s="856">
        <v>0</v>
      </c>
      <c r="Z26" s="856">
        <v>0</v>
      </c>
      <c r="AA26" s="856">
        <v>0</v>
      </c>
      <c r="AB26" s="540"/>
    </row>
    <row r="27" spans="1:28" ht="25.5" customHeight="1">
      <c r="A27" s="131"/>
      <c r="B27" s="1007" t="s">
        <v>840</v>
      </c>
      <c r="C27" s="1156" t="s">
        <v>356</v>
      </c>
      <c r="D27" s="838" t="s">
        <v>356</v>
      </c>
      <c r="E27" s="838" t="s">
        <v>356</v>
      </c>
      <c r="F27" s="838" t="s">
        <v>356</v>
      </c>
      <c r="G27" s="838" t="s">
        <v>356</v>
      </c>
      <c r="H27" s="838" t="s">
        <v>356</v>
      </c>
      <c r="I27" s="838" t="s">
        <v>356</v>
      </c>
      <c r="J27" s="838" t="s">
        <v>356</v>
      </c>
      <c r="K27" s="838" t="s">
        <v>356</v>
      </c>
      <c r="L27" s="838" t="s">
        <v>356</v>
      </c>
      <c r="M27" s="838" t="s">
        <v>356</v>
      </c>
      <c r="N27" s="838" t="s">
        <v>356</v>
      </c>
      <c r="O27" s="838" t="s">
        <v>356</v>
      </c>
      <c r="P27" s="838" t="s">
        <v>356</v>
      </c>
      <c r="Q27" s="838" t="s">
        <v>356</v>
      </c>
      <c r="R27" s="838" t="s">
        <v>356</v>
      </c>
      <c r="S27" s="838" t="s">
        <v>356</v>
      </c>
      <c r="T27" s="838" t="s">
        <v>356</v>
      </c>
      <c r="U27" s="838" t="s">
        <v>356</v>
      </c>
      <c r="V27" s="838" t="s">
        <v>356</v>
      </c>
      <c r="W27" s="838" t="s">
        <v>356</v>
      </c>
      <c r="X27" s="838" t="s">
        <v>356</v>
      </c>
      <c r="Y27" s="856" t="s">
        <v>356</v>
      </c>
      <c r="Z27" s="856" t="s">
        <v>356</v>
      </c>
      <c r="AA27" s="856" t="s">
        <v>356</v>
      </c>
      <c r="AB27" s="540"/>
    </row>
    <row r="28" spans="1:28">
      <c r="A28" s="131"/>
      <c r="B28" s="1006" t="s">
        <v>841</v>
      </c>
      <c r="C28" s="1156" t="s">
        <v>356</v>
      </c>
      <c r="D28" s="838" t="s">
        <v>356</v>
      </c>
      <c r="E28" s="838" t="s">
        <v>356</v>
      </c>
      <c r="F28" s="838" t="s">
        <v>356</v>
      </c>
      <c r="G28" s="838" t="s">
        <v>356</v>
      </c>
      <c r="H28" s="838" t="s">
        <v>356</v>
      </c>
      <c r="I28" s="838" t="s">
        <v>356</v>
      </c>
      <c r="J28" s="838" t="s">
        <v>356</v>
      </c>
      <c r="K28" s="838" t="s">
        <v>356</v>
      </c>
      <c r="L28" s="838" t="s">
        <v>356</v>
      </c>
      <c r="M28" s="838" t="s">
        <v>356</v>
      </c>
      <c r="N28" s="838" t="s">
        <v>356</v>
      </c>
      <c r="O28" s="838" t="s">
        <v>356</v>
      </c>
      <c r="P28" s="838" t="s">
        <v>356</v>
      </c>
      <c r="Q28" s="838" t="s">
        <v>356</v>
      </c>
      <c r="R28" s="838">
        <v>0</v>
      </c>
      <c r="S28" s="838">
        <v>0</v>
      </c>
      <c r="T28" s="838">
        <v>0</v>
      </c>
      <c r="U28" s="838">
        <v>0</v>
      </c>
      <c r="V28" s="838">
        <v>0</v>
      </c>
      <c r="W28" s="838">
        <v>0</v>
      </c>
      <c r="X28" s="838">
        <v>0</v>
      </c>
      <c r="Y28" s="856">
        <v>0</v>
      </c>
      <c r="Z28" s="856">
        <v>0</v>
      </c>
      <c r="AA28" s="856">
        <v>0</v>
      </c>
      <c r="AB28" s="540"/>
    </row>
    <row r="29" spans="1:28">
      <c r="A29" s="131"/>
      <c r="B29" s="1005" t="s">
        <v>842</v>
      </c>
      <c r="C29" s="1156">
        <v>462.02600000000001</v>
      </c>
      <c r="D29" s="838">
        <v>576.13</v>
      </c>
      <c r="E29" s="838">
        <v>353.072</v>
      </c>
      <c r="F29" s="838">
        <v>298.73200000000003</v>
      </c>
      <c r="G29" s="838">
        <v>232.54900000000001</v>
      </c>
      <c r="H29" s="838">
        <v>223.70400000000001</v>
      </c>
      <c r="I29" s="838">
        <v>123.288</v>
      </c>
      <c r="J29" s="838">
        <v>114.482</v>
      </c>
      <c r="K29" s="838">
        <v>120.319</v>
      </c>
      <c r="L29" s="838">
        <v>116.501</v>
      </c>
      <c r="M29" s="838">
        <v>106.791</v>
      </c>
      <c r="N29" s="838">
        <v>108.297</v>
      </c>
      <c r="O29" s="838">
        <v>125.15300000000001</v>
      </c>
      <c r="P29" s="838">
        <v>233.643</v>
      </c>
      <c r="Q29" s="838">
        <v>131.846</v>
      </c>
      <c r="R29" s="838">
        <v>96.32</v>
      </c>
      <c r="S29" s="838" t="s">
        <v>356</v>
      </c>
      <c r="T29" s="838" t="s">
        <v>356</v>
      </c>
      <c r="U29" s="838" t="s">
        <v>356</v>
      </c>
      <c r="V29" s="838" t="s">
        <v>356</v>
      </c>
      <c r="W29" s="838">
        <v>0</v>
      </c>
      <c r="X29" s="838">
        <v>0</v>
      </c>
      <c r="Y29" s="856">
        <v>0</v>
      </c>
      <c r="Z29" s="856">
        <v>0</v>
      </c>
      <c r="AA29" s="856">
        <v>0</v>
      </c>
      <c r="AB29" s="540"/>
    </row>
    <row r="30" spans="1:28">
      <c r="A30" s="131"/>
      <c r="B30" s="1006" t="s">
        <v>1398</v>
      </c>
      <c r="C30" s="1156" t="s">
        <v>356</v>
      </c>
      <c r="D30" s="838" t="s">
        <v>356</v>
      </c>
      <c r="E30" s="838" t="s">
        <v>356</v>
      </c>
      <c r="F30" s="838" t="s">
        <v>356</v>
      </c>
      <c r="G30" s="838" t="s">
        <v>356</v>
      </c>
      <c r="H30" s="838" t="s">
        <v>356</v>
      </c>
      <c r="I30" s="838" t="s">
        <v>356</v>
      </c>
      <c r="J30" s="838" t="s">
        <v>356</v>
      </c>
      <c r="K30" s="838" t="s">
        <v>356</v>
      </c>
      <c r="L30" s="838" t="s">
        <v>356</v>
      </c>
      <c r="M30" s="838" t="s">
        <v>356</v>
      </c>
      <c r="N30" s="838" t="s">
        <v>356</v>
      </c>
      <c r="O30" s="838" t="s">
        <v>356</v>
      </c>
      <c r="P30" s="838" t="s">
        <v>356</v>
      </c>
      <c r="Q30" s="838" t="s">
        <v>356</v>
      </c>
      <c r="R30" s="838" t="s">
        <v>356</v>
      </c>
      <c r="S30" s="838" t="s">
        <v>356</v>
      </c>
      <c r="T30" s="838" t="s">
        <v>356</v>
      </c>
      <c r="U30" s="838" t="s">
        <v>356</v>
      </c>
      <c r="V30" s="838" t="s">
        <v>356</v>
      </c>
      <c r="W30" s="838">
        <v>0</v>
      </c>
      <c r="X30" s="838">
        <v>0</v>
      </c>
      <c r="Y30" s="856">
        <v>0</v>
      </c>
      <c r="Z30" s="856">
        <v>0</v>
      </c>
      <c r="AA30" s="856">
        <v>0</v>
      </c>
      <c r="AB30" s="540"/>
    </row>
    <row r="31" spans="1:28">
      <c r="A31" s="131"/>
      <c r="B31" s="1006" t="s">
        <v>1399</v>
      </c>
      <c r="C31" s="1156">
        <v>0</v>
      </c>
      <c r="D31" s="838">
        <v>0</v>
      </c>
      <c r="E31" s="838">
        <v>0</v>
      </c>
      <c r="F31" s="838">
        <v>0</v>
      </c>
      <c r="G31" s="838">
        <v>0</v>
      </c>
      <c r="H31" s="838">
        <v>0</v>
      </c>
      <c r="I31" s="838">
        <v>0</v>
      </c>
      <c r="J31" s="838">
        <v>0</v>
      </c>
      <c r="K31" s="838">
        <v>0</v>
      </c>
      <c r="L31" s="838">
        <v>0</v>
      </c>
      <c r="M31" s="838">
        <v>0</v>
      </c>
      <c r="N31" s="838">
        <v>0</v>
      </c>
      <c r="O31" s="838">
        <v>0</v>
      </c>
      <c r="P31" s="838">
        <v>0</v>
      </c>
      <c r="Q31" s="838">
        <v>0</v>
      </c>
      <c r="R31" s="838">
        <v>0</v>
      </c>
      <c r="S31" s="838">
        <v>0</v>
      </c>
      <c r="T31" s="838">
        <v>0</v>
      </c>
      <c r="U31" s="838">
        <v>0</v>
      </c>
      <c r="V31" s="838">
        <v>0</v>
      </c>
      <c r="W31" s="838">
        <v>0</v>
      </c>
      <c r="X31" s="838">
        <v>0</v>
      </c>
      <c r="Y31" s="856">
        <v>0</v>
      </c>
      <c r="Z31" s="856">
        <v>0</v>
      </c>
      <c r="AA31" s="856">
        <v>0</v>
      </c>
      <c r="AB31" s="540"/>
    </row>
    <row r="32" spans="1:28">
      <c r="A32" s="131"/>
      <c r="B32" s="1006" t="s">
        <v>843</v>
      </c>
      <c r="C32" s="1156">
        <v>0</v>
      </c>
      <c r="D32" s="838">
        <v>0</v>
      </c>
      <c r="E32" s="838">
        <v>0</v>
      </c>
      <c r="F32" s="838">
        <v>0</v>
      </c>
      <c r="G32" s="838">
        <v>0</v>
      </c>
      <c r="H32" s="838">
        <v>0</v>
      </c>
      <c r="I32" s="838">
        <v>0</v>
      </c>
      <c r="J32" s="838">
        <v>0</v>
      </c>
      <c r="K32" s="838">
        <v>0</v>
      </c>
      <c r="L32" s="838">
        <v>0</v>
      </c>
      <c r="M32" s="838">
        <v>0</v>
      </c>
      <c r="N32" s="838">
        <v>0</v>
      </c>
      <c r="O32" s="838">
        <v>0</v>
      </c>
      <c r="P32" s="838">
        <v>0</v>
      </c>
      <c r="Q32" s="838">
        <v>0</v>
      </c>
      <c r="R32" s="838">
        <v>0</v>
      </c>
      <c r="S32" s="838">
        <v>0</v>
      </c>
      <c r="T32" s="838">
        <v>0</v>
      </c>
      <c r="U32" s="838">
        <v>0</v>
      </c>
      <c r="V32" s="838">
        <v>0</v>
      </c>
      <c r="W32" s="838">
        <v>0</v>
      </c>
      <c r="X32" s="838">
        <v>0</v>
      </c>
      <c r="Y32" s="856">
        <v>0</v>
      </c>
      <c r="Z32" s="856">
        <v>0</v>
      </c>
      <c r="AA32" s="856">
        <v>0</v>
      </c>
      <c r="AB32" s="540"/>
    </row>
    <row r="33" spans="1:28">
      <c r="A33" s="131"/>
      <c r="B33" s="1006" t="s">
        <v>844</v>
      </c>
      <c r="C33" s="1156">
        <v>363.34199999999998</v>
      </c>
      <c r="D33" s="838">
        <v>335.58800000000002</v>
      </c>
      <c r="E33" s="838">
        <v>115.244</v>
      </c>
      <c r="F33" s="838">
        <v>64.823999999999998</v>
      </c>
      <c r="G33" s="838">
        <v>0</v>
      </c>
      <c r="H33" s="838">
        <v>10.1</v>
      </c>
      <c r="I33" s="838">
        <v>8.5500000000000007</v>
      </c>
      <c r="J33" s="838">
        <v>7.77</v>
      </c>
      <c r="K33" s="838">
        <v>8.1</v>
      </c>
      <c r="L33" s="838">
        <v>10.25</v>
      </c>
      <c r="M33" s="838">
        <v>8.69</v>
      </c>
      <c r="N33" s="838">
        <v>7.5</v>
      </c>
      <c r="O33" s="838">
        <v>0</v>
      </c>
      <c r="P33" s="838">
        <v>0</v>
      </c>
      <c r="Q33" s="838">
        <v>0</v>
      </c>
      <c r="R33" s="838">
        <v>0</v>
      </c>
      <c r="S33" s="838">
        <v>0</v>
      </c>
      <c r="T33" s="838">
        <v>0</v>
      </c>
      <c r="U33" s="838">
        <v>0</v>
      </c>
      <c r="V33" s="838">
        <v>0</v>
      </c>
      <c r="W33" s="838">
        <v>0</v>
      </c>
      <c r="X33" s="838">
        <v>0</v>
      </c>
      <c r="Y33" s="856">
        <v>0</v>
      </c>
      <c r="Z33" s="856">
        <v>0</v>
      </c>
      <c r="AA33" s="856">
        <v>0</v>
      </c>
      <c r="AB33" s="540"/>
    </row>
    <row r="34" spans="1:28" ht="25.5" customHeight="1">
      <c r="A34" s="131"/>
      <c r="B34" s="1007" t="s">
        <v>845</v>
      </c>
      <c r="C34" s="1156">
        <v>0</v>
      </c>
      <c r="D34" s="838">
        <v>0</v>
      </c>
      <c r="E34" s="838">
        <v>0</v>
      </c>
      <c r="F34" s="838">
        <v>0</v>
      </c>
      <c r="G34" s="838">
        <v>0</v>
      </c>
      <c r="H34" s="838">
        <v>0</v>
      </c>
      <c r="I34" s="838">
        <v>0</v>
      </c>
      <c r="J34" s="838">
        <v>0</v>
      </c>
      <c r="K34" s="838">
        <v>0</v>
      </c>
      <c r="L34" s="838">
        <v>0</v>
      </c>
      <c r="M34" s="838">
        <v>0</v>
      </c>
      <c r="N34" s="838">
        <v>0</v>
      </c>
      <c r="O34" s="838" t="s">
        <v>356</v>
      </c>
      <c r="P34" s="838" t="s">
        <v>356</v>
      </c>
      <c r="Q34" s="838" t="s">
        <v>356</v>
      </c>
      <c r="R34" s="838" t="s">
        <v>356</v>
      </c>
      <c r="S34" s="838">
        <v>0</v>
      </c>
      <c r="T34" s="838">
        <v>0</v>
      </c>
      <c r="U34" s="838">
        <v>0</v>
      </c>
      <c r="V34" s="838">
        <v>0</v>
      </c>
      <c r="W34" s="838">
        <v>0</v>
      </c>
      <c r="X34" s="838">
        <v>0</v>
      </c>
      <c r="Y34" s="856">
        <v>0</v>
      </c>
      <c r="Z34" s="856">
        <v>0</v>
      </c>
      <c r="AA34" s="856">
        <v>0</v>
      </c>
      <c r="AB34" s="540"/>
    </row>
    <row r="35" spans="1:28">
      <c r="A35" s="131"/>
      <c r="B35" s="1006" t="s">
        <v>846</v>
      </c>
      <c r="C35" s="1156" t="s">
        <v>356</v>
      </c>
      <c r="D35" s="838" t="s">
        <v>356</v>
      </c>
      <c r="E35" s="838" t="s">
        <v>356</v>
      </c>
      <c r="F35" s="838" t="s">
        <v>356</v>
      </c>
      <c r="G35" s="838" t="s">
        <v>356</v>
      </c>
      <c r="H35" s="838" t="s">
        <v>356</v>
      </c>
      <c r="I35" s="838" t="s">
        <v>356</v>
      </c>
      <c r="J35" s="838" t="s">
        <v>356</v>
      </c>
      <c r="K35" s="838" t="s">
        <v>356</v>
      </c>
      <c r="L35" s="838" t="s">
        <v>356</v>
      </c>
      <c r="M35" s="838" t="s">
        <v>356</v>
      </c>
      <c r="N35" s="838" t="s">
        <v>356</v>
      </c>
      <c r="O35" s="838" t="s">
        <v>356</v>
      </c>
      <c r="P35" s="838" t="s">
        <v>356</v>
      </c>
      <c r="Q35" s="838" t="s">
        <v>356</v>
      </c>
      <c r="R35" s="838">
        <v>0</v>
      </c>
      <c r="S35" s="838">
        <v>0</v>
      </c>
      <c r="T35" s="838">
        <v>0</v>
      </c>
      <c r="U35" s="838">
        <v>0</v>
      </c>
      <c r="V35" s="838">
        <v>0</v>
      </c>
      <c r="W35" s="838">
        <v>0</v>
      </c>
      <c r="X35" s="838">
        <v>0</v>
      </c>
      <c r="Y35" s="856">
        <v>0</v>
      </c>
      <c r="Z35" s="856">
        <v>0</v>
      </c>
      <c r="AA35" s="856">
        <v>0</v>
      </c>
      <c r="AB35" s="540"/>
    </row>
    <row r="36" spans="1:28">
      <c r="A36" s="131"/>
      <c r="B36" s="1002" t="s">
        <v>1400</v>
      </c>
      <c r="C36" s="1156">
        <v>9175.6119999999992</v>
      </c>
      <c r="D36" s="838">
        <v>9575.6460000000006</v>
      </c>
      <c r="E36" s="838">
        <v>9790.2749999999996</v>
      </c>
      <c r="F36" s="838">
        <v>10988.565000000001</v>
      </c>
      <c r="G36" s="838">
        <v>10393.331</v>
      </c>
      <c r="H36" s="838">
        <v>11163.058999999999</v>
      </c>
      <c r="I36" s="838">
        <v>11335.574000000001</v>
      </c>
      <c r="J36" s="838">
        <v>12048.675999999999</v>
      </c>
      <c r="K36" s="838">
        <v>10644.757</v>
      </c>
      <c r="L36" s="838">
        <v>10589.465</v>
      </c>
      <c r="M36" s="838">
        <v>11586.785</v>
      </c>
      <c r="N36" s="838">
        <v>12186.847</v>
      </c>
      <c r="O36" s="838">
        <v>11173.794</v>
      </c>
      <c r="P36" s="838">
        <v>11982.749</v>
      </c>
      <c r="Q36" s="838">
        <v>12994.447</v>
      </c>
      <c r="R36" s="838">
        <v>13918.677599999999</v>
      </c>
      <c r="S36" s="838">
        <v>14605.026199999998</v>
      </c>
      <c r="T36" s="838">
        <v>16381.031000000001</v>
      </c>
      <c r="U36" s="838">
        <v>17001.497899999998</v>
      </c>
      <c r="V36" s="838">
        <v>15859.6445</v>
      </c>
      <c r="W36" s="838">
        <v>18130.719300000001</v>
      </c>
      <c r="X36" s="838">
        <v>16725.179400000001</v>
      </c>
      <c r="Y36" s="856">
        <v>16932.5857</v>
      </c>
      <c r="Z36" s="856">
        <v>16386.611000000001</v>
      </c>
      <c r="AA36" s="856">
        <v>13573.290999999999</v>
      </c>
      <c r="AB36" s="540"/>
    </row>
    <row r="37" spans="1:28">
      <c r="A37" s="131"/>
      <c r="B37" s="1003" t="s">
        <v>1401</v>
      </c>
      <c r="C37" s="1157">
        <v>8854.7960000000003</v>
      </c>
      <c r="D37" s="838">
        <v>9227.3179999999993</v>
      </c>
      <c r="E37" s="838">
        <v>9502.01</v>
      </c>
      <c r="F37" s="838">
        <v>10678.564</v>
      </c>
      <c r="G37" s="838">
        <v>10071.629000000001</v>
      </c>
      <c r="H37" s="856">
        <v>10941.505999999999</v>
      </c>
      <c r="I37" s="856">
        <v>11068.735000000001</v>
      </c>
      <c r="J37" s="856">
        <v>11809.651</v>
      </c>
      <c r="K37" s="838">
        <v>10370.714</v>
      </c>
      <c r="L37" s="838">
        <v>10312.674999999999</v>
      </c>
      <c r="M37" s="838">
        <v>11265.547</v>
      </c>
      <c r="N37" s="838">
        <v>11894.4</v>
      </c>
      <c r="O37" s="838">
        <v>10821.52</v>
      </c>
      <c r="P37" s="838">
        <v>11688.509</v>
      </c>
      <c r="Q37" s="838">
        <v>12689.236000000001</v>
      </c>
      <c r="R37" s="838">
        <v>13623.4076</v>
      </c>
      <c r="S37" s="838">
        <v>14329.467199999999</v>
      </c>
      <c r="T37" s="838">
        <v>16075.181</v>
      </c>
      <c r="U37" s="838">
        <v>16715.7889</v>
      </c>
      <c r="V37" s="838">
        <v>15498.2145</v>
      </c>
      <c r="W37" s="838">
        <v>17494.256300000001</v>
      </c>
      <c r="X37" s="838">
        <v>16374.660400000001</v>
      </c>
      <c r="Y37" s="856">
        <v>16613.169699999999</v>
      </c>
      <c r="Z37" s="856">
        <v>16055.525</v>
      </c>
      <c r="AA37" s="856">
        <v>13209.575000000001</v>
      </c>
      <c r="AB37" s="540"/>
    </row>
    <row r="38" spans="1:28">
      <c r="A38" s="131"/>
      <c r="B38" s="1004" t="s">
        <v>847</v>
      </c>
      <c r="C38" s="1156">
        <v>1940.8150000000001</v>
      </c>
      <c r="D38" s="838">
        <v>2160.922</v>
      </c>
      <c r="E38" s="838">
        <v>2263.9740000000002</v>
      </c>
      <c r="F38" s="838">
        <v>2604.2109999999998</v>
      </c>
      <c r="G38" s="838">
        <v>2435.9189999999999</v>
      </c>
      <c r="H38" s="838">
        <v>2498.6179999999999</v>
      </c>
      <c r="I38" s="838">
        <v>2812.07</v>
      </c>
      <c r="J38" s="838">
        <v>2974.5639999999999</v>
      </c>
      <c r="K38" s="838">
        <v>2448.942</v>
      </c>
      <c r="L38" s="838">
        <v>2677.3710000000001</v>
      </c>
      <c r="M38" s="838">
        <v>2719.009</v>
      </c>
      <c r="N38" s="838">
        <v>2821.4839999999999</v>
      </c>
      <c r="O38" s="838">
        <v>2536.73</v>
      </c>
      <c r="P38" s="838">
        <v>2121.6689999999999</v>
      </c>
      <c r="Q38" s="838">
        <v>2957.3850000000002</v>
      </c>
      <c r="R38" s="838">
        <v>2784.2289999999998</v>
      </c>
      <c r="S38" s="838">
        <v>2445.6</v>
      </c>
      <c r="T38" s="838">
        <v>2163.6999999999998</v>
      </c>
      <c r="U38" s="838">
        <v>2902</v>
      </c>
      <c r="V38" s="838">
        <v>2348</v>
      </c>
      <c r="W38" s="838">
        <v>2831</v>
      </c>
      <c r="X38" s="838">
        <v>2915.6660000000002</v>
      </c>
      <c r="Y38" s="856">
        <v>2494.6579999999999</v>
      </c>
      <c r="Z38" s="856">
        <v>2562.0859999999998</v>
      </c>
      <c r="AA38" s="856">
        <v>1846.905</v>
      </c>
      <c r="AB38" s="540"/>
    </row>
    <row r="39" spans="1:28">
      <c r="A39" s="131"/>
      <c r="B39" s="1005" t="s">
        <v>848</v>
      </c>
      <c r="C39" s="1156">
        <v>1930.7819999999999</v>
      </c>
      <c r="D39" s="838">
        <v>2153.5</v>
      </c>
      <c r="E39" s="838">
        <v>2255.0309999999999</v>
      </c>
      <c r="F39" s="838">
        <v>2589.2310000000002</v>
      </c>
      <c r="G39" s="838">
        <v>2420.2910000000002</v>
      </c>
      <c r="H39" s="838">
        <v>2481.2109999999998</v>
      </c>
      <c r="I39" s="838">
        <v>2802.1570000000002</v>
      </c>
      <c r="J39" s="838">
        <v>2962</v>
      </c>
      <c r="K39" s="838">
        <v>2439.982</v>
      </c>
      <c r="L39" s="838">
        <v>2668.4</v>
      </c>
      <c r="M39" s="838">
        <v>2707.683</v>
      </c>
      <c r="N39" s="838">
        <v>2812.0529999999999</v>
      </c>
      <c r="O39" s="838">
        <v>2530.4630000000002</v>
      </c>
      <c r="P39" s="838">
        <v>2116.6</v>
      </c>
      <c r="Q39" s="838">
        <v>2951.723</v>
      </c>
      <c r="R39" s="838">
        <v>2784.2289999999998</v>
      </c>
      <c r="S39" s="838">
        <v>2445.6</v>
      </c>
      <c r="T39" s="838">
        <v>2163.6999999999998</v>
      </c>
      <c r="U39" s="838">
        <v>2902</v>
      </c>
      <c r="V39" s="838">
        <v>2348</v>
      </c>
      <c r="W39" s="838">
        <v>2831</v>
      </c>
      <c r="X39" s="838">
        <v>2903.2</v>
      </c>
      <c r="Y39" s="856">
        <v>2493.1190000000001</v>
      </c>
      <c r="Z39" s="856">
        <v>2533.3150000000001</v>
      </c>
      <c r="AA39" s="856">
        <v>1806.2429999999999</v>
      </c>
      <c r="AB39" s="540"/>
    </row>
    <row r="40" spans="1:28">
      <c r="A40" s="131"/>
      <c r="B40" s="1005" t="s">
        <v>849</v>
      </c>
      <c r="C40" s="1156">
        <v>10.032999999999999</v>
      </c>
      <c r="D40" s="838">
        <v>7.4219999999999997</v>
      </c>
      <c r="E40" s="838">
        <v>8.9429999999999996</v>
      </c>
      <c r="F40" s="838">
        <v>14.98</v>
      </c>
      <c r="G40" s="838">
        <v>15.628</v>
      </c>
      <c r="H40" s="838">
        <v>17.407</v>
      </c>
      <c r="I40" s="838">
        <v>9.9130000000000003</v>
      </c>
      <c r="J40" s="838">
        <v>12.564</v>
      </c>
      <c r="K40" s="838">
        <v>8.9600000000000009</v>
      </c>
      <c r="L40" s="838">
        <v>8.9710000000000001</v>
      </c>
      <c r="M40" s="838">
        <v>11.326000000000001</v>
      </c>
      <c r="N40" s="838">
        <v>9.4309999999999992</v>
      </c>
      <c r="O40" s="838">
        <v>6.2670000000000003</v>
      </c>
      <c r="P40" s="838">
        <v>5.069</v>
      </c>
      <c r="Q40" s="838">
        <v>5.6619999999999999</v>
      </c>
      <c r="R40" s="838">
        <v>0</v>
      </c>
      <c r="S40" s="838">
        <v>0</v>
      </c>
      <c r="T40" s="838">
        <v>0</v>
      </c>
      <c r="U40" s="838">
        <v>0</v>
      </c>
      <c r="V40" s="838">
        <v>0</v>
      </c>
      <c r="W40" s="838">
        <v>0</v>
      </c>
      <c r="X40" s="838">
        <v>12.465999999999999</v>
      </c>
      <c r="Y40" s="856">
        <v>1.5389999999999999</v>
      </c>
      <c r="Z40" s="856">
        <v>28.771000000000001</v>
      </c>
      <c r="AA40" s="856">
        <v>40.661999999999999</v>
      </c>
      <c r="AB40" s="540"/>
    </row>
    <row r="41" spans="1:28">
      <c r="A41" s="131"/>
      <c r="B41" s="1004" t="s">
        <v>850</v>
      </c>
      <c r="C41" s="1156">
        <v>971.13599999999997</v>
      </c>
      <c r="D41" s="838">
        <v>962.48599999999999</v>
      </c>
      <c r="E41" s="838">
        <v>967.08199999999999</v>
      </c>
      <c r="F41" s="838">
        <v>1050.972</v>
      </c>
      <c r="G41" s="838">
        <v>938.94600000000003</v>
      </c>
      <c r="H41" s="838">
        <v>1056.395</v>
      </c>
      <c r="I41" s="838">
        <v>1019.731</v>
      </c>
      <c r="J41" s="838">
        <v>974.01599999999996</v>
      </c>
      <c r="K41" s="838">
        <v>964.95399999999995</v>
      </c>
      <c r="L41" s="838">
        <v>909.678</v>
      </c>
      <c r="M41" s="838">
        <v>969.94899999999996</v>
      </c>
      <c r="N41" s="838">
        <v>956.82</v>
      </c>
      <c r="O41" s="838">
        <v>763.84400000000005</v>
      </c>
      <c r="P41" s="838">
        <v>838.47400000000005</v>
      </c>
      <c r="Q41" s="838">
        <v>608.35500000000002</v>
      </c>
      <c r="R41" s="838">
        <v>686.84199999999998</v>
      </c>
      <c r="S41" s="838">
        <v>649.63699999999994</v>
      </c>
      <c r="T41" s="838">
        <v>827.57799999999997</v>
      </c>
      <c r="U41" s="838">
        <v>743.30399999999997</v>
      </c>
      <c r="V41" s="838">
        <v>738.79600000000005</v>
      </c>
      <c r="W41" s="838">
        <v>919.80100000000004</v>
      </c>
      <c r="X41" s="838">
        <v>717.13</v>
      </c>
      <c r="Y41" s="856">
        <v>769.35199999999998</v>
      </c>
      <c r="Z41" s="856">
        <v>885.92399999999998</v>
      </c>
      <c r="AA41" s="856">
        <v>822.42100000000005</v>
      </c>
      <c r="AB41" s="540"/>
    </row>
    <row r="42" spans="1:28">
      <c r="A42" s="131"/>
      <c r="B42" s="1004" t="s">
        <v>851</v>
      </c>
      <c r="C42" s="1156">
        <v>223.85</v>
      </c>
      <c r="D42" s="838">
        <v>298.65699999999998</v>
      </c>
      <c r="E42" s="838">
        <v>240.678</v>
      </c>
      <c r="F42" s="838">
        <v>315.08699999999999</v>
      </c>
      <c r="G42" s="838">
        <v>345.71100000000001</v>
      </c>
      <c r="H42" s="838">
        <v>386.39600000000002</v>
      </c>
      <c r="I42" s="838">
        <v>347.87</v>
      </c>
      <c r="J42" s="838">
        <v>366.91500000000002</v>
      </c>
      <c r="K42" s="838">
        <v>335.08600000000001</v>
      </c>
      <c r="L42" s="838">
        <v>389.12700000000001</v>
      </c>
      <c r="M42" s="838">
        <v>503.59300000000002</v>
      </c>
      <c r="N42" s="838">
        <v>436.28300000000002</v>
      </c>
      <c r="O42" s="838">
        <v>440.7</v>
      </c>
      <c r="P42" s="838">
        <v>468.72899999999998</v>
      </c>
      <c r="Q42" s="838">
        <v>403.36099999999999</v>
      </c>
      <c r="R42" s="838">
        <v>539.23159999999996</v>
      </c>
      <c r="S42" s="838">
        <v>485.99119999999999</v>
      </c>
      <c r="T42" s="838">
        <v>274.11099999999999</v>
      </c>
      <c r="U42" s="838">
        <v>255.68689999999998</v>
      </c>
      <c r="V42" s="838">
        <v>462.6705</v>
      </c>
      <c r="W42" s="838">
        <v>462.95830000000001</v>
      </c>
      <c r="X42" s="838">
        <v>387.28340000000003</v>
      </c>
      <c r="Y42" s="856">
        <v>291.64870000000002</v>
      </c>
      <c r="Z42" s="856">
        <v>346.16800000000001</v>
      </c>
      <c r="AA42" s="856">
        <v>226.05799999999999</v>
      </c>
      <c r="AB42" s="540"/>
    </row>
    <row r="43" spans="1:28">
      <c r="A43" s="131"/>
      <c r="B43" s="1004" t="s">
        <v>852</v>
      </c>
      <c r="C43" s="1156">
        <v>343.31099999999998</v>
      </c>
      <c r="D43" s="838">
        <v>390.49</v>
      </c>
      <c r="E43" s="838">
        <v>439.48200000000003</v>
      </c>
      <c r="F43" s="838">
        <v>406.74900000000002</v>
      </c>
      <c r="G43" s="838">
        <v>386.666</v>
      </c>
      <c r="H43" s="838">
        <v>508.87599999999998</v>
      </c>
      <c r="I43" s="838">
        <v>541.505</v>
      </c>
      <c r="J43" s="838">
        <v>498.779</v>
      </c>
      <c r="K43" s="838">
        <v>377.85599999999999</v>
      </c>
      <c r="L43" s="838">
        <v>485.86399999999998</v>
      </c>
      <c r="M43" s="838">
        <v>454.18200000000002</v>
      </c>
      <c r="N43" s="838">
        <v>446.24</v>
      </c>
      <c r="O43" s="838">
        <v>435.95600000000002</v>
      </c>
      <c r="P43" s="838">
        <v>450.26499999999999</v>
      </c>
      <c r="Q43" s="838">
        <v>385.72800000000001</v>
      </c>
      <c r="R43" s="838">
        <v>453.31599999999997</v>
      </c>
      <c r="S43" s="838">
        <v>440.21</v>
      </c>
      <c r="T43" s="838">
        <v>405.358</v>
      </c>
      <c r="U43" s="838">
        <v>409.91699999999997</v>
      </c>
      <c r="V43" s="838">
        <v>354.77</v>
      </c>
      <c r="W43" s="838">
        <v>421.50900000000001</v>
      </c>
      <c r="X43" s="838">
        <v>380.06200000000001</v>
      </c>
      <c r="Y43" s="856">
        <v>372.78300000000002</v>
      </c>
      <c r="Z43" s="856">
        <v>361.86200000000002</v>
      </c>
      <c r="AA43" s="856">
        <v>330.06200000000001</v>
      </c>
      <c r="AB43" s="540"/>
    </row>
    <row r="44" spans="1:28">
      <c r="A44" s="131"/>
      <c r="B44" s="1005" t="s">
        <v>853</v>
      </c>
      <c r="C44" s="1156">
        <v>270.62799999999999</v>
      </c>
      <c r="D44" s="838">
        <v>323.89299999999997</v>
      </c>
      <c r="E44" s="838">
        <v>361.89600000000002</v>
      </c>
      <c r="F44" s="838">
        <v>342.11500000000001</v>
      </c>
      <c r="G44" s="838">
        <v>318.399</v>
      </c>
      <c r="H44" s="838">
        <v>429.726</v>
      </c>
      <c r="I44" s="838">
        <v>425.99400000000003</v>
      </c>
      <c r="J44" s="838">
        <v>417.13900000000001</v>
      </c>
      <c r="K44" s="838">
        <v>316.45499999999998</v>
      </c>
      <c r="L44" s="838">
        <v>424.93400000000003</v>
      </c>
      <c r="M44" s="838">
        <v>384.60599999999999</v>
      </c>
      <c r="N44" s="838">
        <v>371.46800000000002</v>
      </c>
      <c r="O44" s="838">
        <v>361.15100000000001</v>
      </c>
      <c r="P44" s="838">
        <v>362.27199999999999</v>
      </c>
      <c r="Q44" s="838">
        <v>305.76</v>
      </c>
      <c r="R44" s="838">
        <v>365.404</v>
      </c>
      <c r="S44" s="838">
        <v>375.06</v>
      </c>
      <c r="T44" s="838">
        <v>336.82299999999998</v>
      </c>
      <c r="U44" s="838">
        <v>340.233</v>
      </c>
      <c r="V44" s="838">
        <v>309.37400000000002</v>
      </c>
      <c r="W44" s="838">
        <v>343.858</v>
      </c>
      <c r="X44" s="838">
        <v>306.36900000000003</v>
      </c>
      <c r="Y44" s="856">
        <v>301.78199999999998</v>
      </c>
      <c r="Z44" s="856">
        <v>312.44299999999998</v>
      </c>
      <c r="AA44" s="856">
        <v>269.04500000000002</v>
      </c>
      <c r="AB44" s="540"/>
    </row>
    <row r="45" spans="1:28">
      <c r="A45" s="131"/>
      <c r="B45" s="1005" t="s">
        <v>854</v>
      </c>
      <c r="C45" s="1156">
        <v>72.683000000000007</v>
      </c>
      <c r="D45" s="838">
        <v>66.596999999999994</v>
      </c>
      <c r="E45" s="838">
        <v>77.585999999999999</v>
      </c>
      <c r="F45" s="838">
        <v>64.634</v>
      </c>
      <c r="G45" s="838">
        <v>68.266999999999996</v>
      </c>
      <c r="H45" s="838">
        <v>79.150000000000006</v>
      </c>
      <c r="I45" s="838">
        <v>115.511</v>
      </c>
      <c r="J45" s="838">
        <v>81.64</v>
      </c>
      <c r="K45" s="838">
        <v>61.401000000000003</v>
      </c>
      <c r="L45" s="838">
        <v>60.93</v>
      </c>
      <c r="M45" s="838">
        <v>69.575999999999993</v>
      </c>
      <c r="N45" s="838">
        <v>74.772000000000006</v>
      </c>
      <c r="O45" s="838">
        <v>74.805000000000007</v>
      </c>
      <c r="P45" s="838">
        <v>87.992999999999995</v>
      </c>
      <c r="Q45" s="838">
        <v>79.968000000000004</v>
      </c>
      <c r="R45" s="838">
        <v>87.912000000000006</v>
      </c>
      <c r="S45" s="838">
        <v>65.150000000000006</v>
      </c>
      <c r="T45" s="838">
        <v>68.534999999999997</v>
      </c>
      <c r="U45" s="838">
        <v>69.683999999999997</v>
      </c>
      <c r="V45" s="838">
        <v>45.396000000000001</v>
      </c>
      <c r="W45" s="838">
        <v>77.650999999999996</v>
      </c>
      <c r="X45" s="838">
        <v>73.692999999999998</v>
      </c>
      <c r="Y45" s="856">
        <v>71.001000000000005</v>
      </c>
      <c r="Z45" s="856">
        <v>49.418999999999997</v>
      </c>
      <c r="AA45" s="856">
        <v>61.017000000000003</v>
      </c>
      <c r="AB45" s="540"/>
    </row>
    <row r="46" spans="1:28">
      <c r="A46" s="131"/>
      <c r="B46" s="1004" t="s">
        <v>855</v>
      </c>
      <c r="C46" s="1156">
        <v>892.08199999999999</v>
      </c>
      <c r="D46" s="838">
        <v>1009.929</v>
      </c>
      <c r="E46" s="838">
        <v>1039.595</v>
      </c>
      <c r="F46" s="838">
        <v>1179.752</v>
      </c>
      <c r="G46" s="838">
        <v>1114.415</v>
      </c>
      <c r="H46" s="838">
        <v>1126.402</v>
      </c>
      <c r="I46" s="838">
        <v>1265.1759999999999</v>
      </c>
      <c r="J46" s="838">
        <v>1381.4179999999999</v>
      </c>
      <c r="K46" s="838">
        <v>1113.0899999999999</v>
      </c>
      <c r="L46" s="838">
        <v>1202.2070000000001</v>
      </c>
      <c r="M46" s="838">
        <v>1231.9970000000001</v>
      </c>
      <c r="N46" s="838">
        <v>1258.2470000000001</v>
      </c>
      <c r="O46" s="838">
        <v>1149.502</v>
      </c>
      <c r="P46" s="838">
        <v>942.98900000000003</v>
      </c>
      <c r="Q46" s="838">
        <v>1305.7670000000001</v>
      </c>
      <c r="R46" s="838">
        <v>1255.4380000000001</v>
      </c>
      <c r="S46" s="838">
        <v>1081.694</v>
      </c>
      <c r="T46" s="838">
        <v>924.06600000000003</v>
      </c>
      <c r="U46" s="838">
        <v>1265.8330000000001</v>
      </c>
      <c r="V46" s="838">
        <v>1060.6510000000001</v>
      </c>
      <c r="W46" s="838">
        <v>1253.7660000000001</v>
      </c>
      <c r="X46" s="838">
        <v>1307.6110000000001</v>
      </c>
      <c r="Y46" s="856">
        <v>1114.0360000000001</v>
      </c>
      <c r="Z46" s="856">
        <v>1112.452</v>
      </c>
      <c r="AA46" s="856">
        <v>803.84500000000003</v>
      </c>
      <c r="AB46" s="540"/>
    </row>
    <row r="47" spans="1:28" ht="27">
      <c r="A47" s="546"/>
      <c r="B47" s="1008" t="s">
        <v>1402</v>
      </c>
      <c r="C47" s="1156">
        <v>188.892</v>
      </c>
      <c r="D47" s="838">
        <v>183.81200000000001</v>
      </c>
      <c r="E47" s="838">
        <v>176.34399999999999</v>
      </c>
      <c r="F47" s="838">
        <v>192.15199999999999</v>
      </c>
      <c r="G47" s="838">
        <v>165.8</v>
      </c>
      <c r="H47" s="838">
        <v>182.58500000000001</v>
      </c>
      <c r="I47" s="838">
        <v>176.78200000000001</v>
      </c>
      <c r="J47" s="838">
        <v>165.483</v>
      </c>
      <c r="K47" s="838">
        <v>10.994</v>
      </c>
      <c r="L47" s="838">
        <v>17.132000000000001</v>
      </c>
      <c r="M47" s="838">
        <v>16.773</v>
      </c>
      <c r="N47" s="838">
        <v>16.422000000000001</v>
      </c>
      <c r="O47" s="838">
        <v>18.934000000000001</v>
      </c>
      <c r="P47" s="838">
        <v>33.106999999999999</v>
      </c>
      <c r="Q47" s="838">
        <v>32.597000000000001</v>
      </c>
      <c r="R47" s="838">
        <v>32.249000000000002</v>
      </c>
      <c r="S47" s="838">
        <v>37.895000000000003</v>
      </c>
      <c r="T47" s="838">
        <v>37.814</v>
      </c>
      <c r="U47" s="838">
        <v>38</v>
      </c>
      <c r="V47" s="838">
        <v>38.418999999999997</v>
      </c>
      <c r="W47" s="838">
        <v>38.33</v>
      </c>
      <c r="X47" s="838">
        <v>37.76</v>
      </c>
      <c r="Y47" s="856">
        <v>58.5</v>
      </c>
      <c r="Z47" s="856">
        <v>56.595999999999997</v>
      </c>
      <c r="AA47" s="856">
        <v>57.898000000000003</v>
      </c>
      <c r="AB47" s="540"/>
    </row>
    <row r="48" spans="1:28">
      <c r="A48" s="131"/>
      <c r="B48" s="1004" t="s">
        <v>856</v>
      </c>
      <c r="C48" s="1156">
        <v>4294.71</v>
      </c>
      <c r="D48" s="838">
        <v>4221.0219999999999</v>
      </c>
      <c r="E48" s="838">
        <v>4374.8549999999996</v>
      </c>
      <c r="F48" s="838">
        <v>4929.6409999999996</v>
      </c>
      <c r="G48" s="838">
        <v>4684.1719999999996</v>
      </c>
      <c r="H48" s="838">
        <v>5182.2340000000004</v>
      </c>
      <c r="I48" s="838">
        <v>4905.6009999999997</v>
      </c>
      <c r="J48" s="838">
        <v>5448.4759999999997</v>
      </c>
      <c r="K48" s="838">
        <v>5119.7920000000004</v>
      </c>
      <c r="L48" s="838">
        <v>4631.2960000000003</v>
      </c>
      <c r="M48" s="838">
        <v>5370.0439999999999</v>
      </c>
      <c r="N48" s="838">
        <v>5958.9040000000005</v>
      </c>
      <c r="O48" s="838">
        <v>5475.8540000000003</v>
      </c>
      <c r="P48" s="838">
        <v>6833.2759999999998</v>
      </c>
      <c r="Q48" s="838">
        <v>6996.0429999999997</v>
      </c>
      <c r="R48" s="838">
        <v>7872.1019999999999</v>
      </c>
      <c r="S48" s="838">
        <v>9188.44</v>
      </c>
      <c r="T48" s="838">
        <v>11442.554</v>
      </c>
      <c r="U48" s="838">
        <v>11101.048000000001</v>
      </c>
      <c r="V48" s="838">
        <v>10494.907999999999</v>
      </c>
      <c r="W48" s="838">
        <v>11566.892</v>
      </c>
      <c r="X48" s="838">
        <v>10629.147999999999</v>
      </c>
      <c r="Y48" s="856">
        <v>11512.191999999999</v>
      </c>
      <c r="Z48" s="856">
        <v>10730.437</v>
      </c>
      <c r="AA48" s="856">
        <v>9122.3860000000004</v>
      </c>
      <c r="AB48" s="540"/>
    </row>
    <row r="49" spans="1:28">
      <c r="A49" s="131"/>
      <c r="B49" s="1004" t="s">
        <v>1403</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56" t="s">
        <v>356</v>
      </c>
      <c r="Z49" s="856" t="s">
        <v>356</v>
      </c>
      <c r="AA49" s="856" t="s">
        <v>356</v>
      </c>
      <c r="AB49" s="540"/>
    </row>
    <row r="50" spans="1:28">
      <c r="A50" s="131"/>
      <c r="B50" s="1003" t="s">
        <v>857</v>
      </c>
      <c r="C50" s="1156">
        <v>292.04700000000003</v>
      </c>
      <c r="D50" s="838">
        <v>323.90100000000001</v>
      </c>
      <c r="E50" s="838">
        <v>264.66300000000001</v>
      </c>
      <c r="F50" s="838">
        <v>288.54399999999998</v>
      </c>
      <c r="G50" s="838">
        <v>302.255</v>
      </c>
      <c r="H50" s="838">
        <v>200.822</v>
      </c>
      <c r="I50" s="838">
        <v>248.24700000000001</v>
      </c>
      <c r="J50" s="838">
        <v>221.745</v>
      </c>
      <c r="K50" s="838">
        <v>259.54700000000003</v>
      </c>
      <c r="L50" s="838">
        <v>256.09100000000001</v>
      </c>
      <c r="M50" s="838">
        <v>298.33999999999997</v>
      </c>
      <c r="N50" s="838">
        <v>270.02800000000002</v>
      </c>
      <c r="O50" s="838">
        <v>331.67599999999999</v>
      </c>
      <c r="P50" s="838">
        <v>276.97899999999998</v>
      </c>
      <c r="Q50" s="838">
        <v>290.065</v>
      </c>
      <c r="R50" s="838">
        <v>281.87099999999998</v>
      </c>
      <c r="S50" s="838">
        <v>263.24799999999999</v>
      </c>
      <c r="T50" s="838">
        <v>288.173</v>
      </c>
      <c r="U50" s="838">
        <v>270.13299999999998</v>
      </c>
      <c r="V50" s="838">
        <v>347.89100000000002</v>
      </c>
      <c r="W50" s="838">
        <v>622.63199999999995</v>
      </c>
      <c r="X50" s="838">
        <v>335.714</v>
      </c>
      <c r="Y50" s="856">
        <v>301.77199999999999</v>
      </c>
      <c r="Z50" s="856">
        <v>314.45800000000003</v>
      </c>
      <c r="AA50" s="856">
        <v>347.04</v>
      </c>
      <c r="AB50" s="540"/>
    </row>
    <row r="51" spans="1:28">
      <c r="A51" s="131"/>
      <c r="B51" s="1004" t="s">
        <v>858</v>
      </c>
      <c r="C51" s="1156">
        <v>175.541</v>
      </c>
      <c r="D51" s="838">
        <v>198.506</v>
      </c>
      <c r="E51" s="838">
        <v>152.9</v>
      </c>
      <c r="F51" s="838">
        <v>169.43700000000001</v>
      </c>
      <c r="G51" s="838">
        <v>178.095</v>
      </c>
      <c r="H51" s="838">
        <v>112.59699999999999</v>
      </c>
      <c r="I51" s="838">
        <v>144.97200000000001</v>
      </c>
      <c r="J51" s="838">
        <v>109.306</v>
      </c>
      <c r="K51" s="838">
        <v>152.232</v>
      </c>
      <c r="L51" s="838">
        <v>134.91399999999999</v>
      </c>
      <c r="M51" s="838">
        <v>160.80600000000001</v>
      </c>
      <c r="N51" s="838">
        <v>146.012</v>
      </c>
      <c r="O51" s="838">
        <v>166.125</v>
      </c>
      <c r="P51" s="838">
        <v>130.233</v>
      </c>
      <c r="Q51" s="838">
        <v>139.559</v>
      </c>
      <c r="R51" s="838">
        <v>137.00700000000001</v>
      </c>
      <c r="S51" s="838">
        <v>125.879</v>
      </c>
      <c r="T51" s="838">
        <v>145.95400000000001</v>
      </c>
      <c r="U51" s="838">
        <v>119.423</v>
      </c>
      <c r="V51" s="838">
        <v>185.05</v>
      </c>
      <c r="W51" s="838">
        <v>472.78899999999999</v>
      </c>
      <c r="X51" s="838">
        <v>205.65799999999999</v>
      </c>
      <c r="Y51" s="856">
        <v>160.626</v>
      </c>
      <c r="Z51" s="856">
        <v>173.84800000000001</v>
      </c>
      <c r="AA51" s="856">
        <v>168.01499999999999</v>
      </c>
      <c r="AB51" s="540"/>
    </row>
    <row r="52" spans="1:28">
      <c r="A52" s="131"/>
      <c r="B52" s="1004" t="s">
        <v>859</v>
      </c>
      <c r="C52" s="1156">
        <v>116.35899999999999</v>
      </c>
      <c r="D52" s="838">
        <v>125.23399999999999</v>
      </c>
      <c r="E52" s="838">
        <v>111.63200000000001</v>
      </c>
      <c r="F52" s="838">
        <v>118.961</v>
      </c>
      <c r="G52" s="838">
        <v>124.01</v>
      </c>
      <c r="H52" s="838">
        <v>88.126000000000005</v>
      </c>
      <c r="I52" s="838">
        <v>103.151</v>
      </c>
      <c r="J52" s="838">
        <v>112.33</v>
      </c>
      <c r="K52" s="838">
        <v>107.185</v>
      </c>
      <c r="L52" s="838">
        <v>121.048</v>
      </c>
      <c r="M52" s="838">
        <v>137.38200000000001</v>
      </c>
      <c r="N52" s="838">
        <v>123.879</v>
      </c>
      <c r="O52" s="838">
        <v>165.38399999999999</v>
      </c>
      <c r="P52" s="838">
        <v>146.60400000000001</v>
      </c>
      <c r="Q52" s="838">
        <v>150.36000000000001</v>
      </c>
      <c r="R52" s="838">
        <v>144.721</v>
      </c>
      <c r="S52" s="838">
        <v>137.23599999999999</v>
      </c>
      <c r="T52" s="838">
        <v>142.07499999999999</v>
      </c>
      <c r="U52" s="838">
        <v>150.57499999999999</v>
      </c>
      <c r="V52" s="838">
        <v>162.66800000000001</v>
      </c>
      <c r="W52" s="838">
        <v>149.53</v>
      </c>
      <c r="X52" s="838">
        <v>129.88800000000001</v>
      </c>
      <c r="Y52" s="856">
        <v>140.995</v>
      </c>
      <c r="Z52" s="856">
        <v>140.452</v>
      </c>
      <c r="AA52" s="856">
        <v>178.84899999999999</v>
      </c>
      <c r="AB52" s="540"/>
    </row>
    <row r="53" spans="1:28">
      <c r="A53" s="131"/>
      <c r="B53" s="1003" t="s">
        <v>860</v>
      </c>
      <c r="C53" s="1156">
        <v>28.768999999999998</v>
      </c>
      <c r="D53" s="838">
        <v>24.427</v>
      </c>
      <c r="E53" s="838">
        <v>23.602</v>
      </c>
      <c r="F53" s="838">
        <v>21.457000000000001</v>
      </c>
      <c r="G53" s="838">
        <v>19.446999999999999</v>
      </c>
      <c r="H53" s="838">
        <v>20.731000000000002</v>
      </c>
      <c r="I53" s="838">
        <v>18.591999999999999</v>
      </c>
      <c r="J53" s="838">
        <v>17.28</v>
      </c>
      <c r="K53" s="838">
        <v>14.496</v>
      </c>
      <c r="L53" s="838">
        <v>20.699000000000002</v>
      </c>
      <c r="M53" s="838">
        <v>22.898</v>
      </c>
      <c r="N53" s="838">
        <v>22.419</v>
      </c>
      <c r="O53" s="838">
        <v>20.597999999999999</v>
      </c>
      <c r="P53" s="838">
        <v>17.260999999999999</v>
      </c>
      <c r="Q53" s="838">
        <v>15.146000000000001</v>
      </c>
      <c r="R53" s="838">
        <v>13.398999999999999</v>
      </c>
      <c r="S53" s="838">
        <v>12.311</v>
      </c>
      <c r="T53" s="838">
        <v>17.677</v>
      </c>
      <c r="U53" s="838">
        <v>15.576000000000001</v>
      </c>
      <c r="V53" s="838">
        <v>13.539</v>
      </c>
      <c r="W53" s="838">
        <v>13.831</v>
      </c>
      <c r="X53" s="838">
        <v>14.805</v>
      </c>
      <c r="Y53" s="856">
        <v>17.643999999999998</v>
      </c>
      <c r="Z53" s="856">
        <v>16.628</v>
      </c>
      <c r="AA53" s="856">
        <v>16.675999999999998</v>
      </c>
      <c r="AB53" s="540"/>
    </row>
    <row r="54" spans="1:28">
      <c r="A54" s="131"/>
      <c r="B54" s="1004" t="s">
        <v>861</v>
      </c>
      <c r="C54" s="1156">
        <v>27.277000000000001</v>
      </c>
      <c r="D54" s="838">
        <v>23</v>
      </c>
      <c r="E54" s="838">
        <v>22</v>
      </c>
      <c r="F54" s="838">
        <v>20</v>
      </c>
      <c r="G54" s="838">
        <v>18</v>
      </c>
      <c r="H54" s="838">
        <v>19.143999999999998</v>
      </c>
      <c r="I54" s="838">
        <v>17.081</v>
      </c>
      <c r="J54" s="838">
        <v>15.544</v>
      </c>
      <c r="K54" s="838">
        <v>12.805999999999999</v>
      </c>
      <c r="L54" s="838">
        <v>18.768999999999998</v>
      </c>
      <c r="M54" s="838">
        <v>21.155999999999999</v>
      </c>
      <c r="N54" s="838">
        <v>20.719000000000001</v>
      </c>
      <c r="O54" s="838">
        <v>18.913</v>
      </c>
      <c r="P54" s="838">
        <v>15.4</v>
      </c>
      <c r="Q54" s="838">
        <v>13.124000000000001</v>
      </c>
      <c r="R54" s="838">
        <v>11.278</v>
      </c>
      <c r="S54" s="838">
        <v>10.086</v>
      </c>
      <c r="T54" s="838">
        <v>15.832000000000001</v>
      </c>
      <c r="U54" s="838">
        <v>13.334</v>
      </c>
      <c r="V54" s="838">
        <v>11.692</v>
      </c>
      <c r="W54" s="838">
        <v>11.891</v>
      </c>
      <c r="X54" s="838">
        <v>12.702</v>
      </c>
      <c r="Y54" s="856">
        <v>15.452</v>
      </c>
      <c r="Z54" s="856">
        <v>14.275</v>
      </c>
      <c r="AA54" s="856">
        <v>14.426</v>
      </c>
      <c r="AB54" s="540"/>
    </row>
    <row r="55" spans="1:28">
      <c r="A55" s="131"/>
      <c r="B55" s="1004" t="s">
        <v>862</v>
      </c>
      <c r="C55" s="1156">
        <v>1.492</v>
      </c>
      <c r="D55" s="838">
        <v>1.427</v>
      </c>
      <c r="E55" s="838">
        <v>1.6020000000000001</v>
      </c>
      <c r="F55" s="838">
        <v>1.4570000000000001</v>
      </c>
      <c r="G55" s="838">
        <v>1.4470000000000001</v>
      </c>
      <c r="H55" s="838">
        <v>1.587</v>
      </c>
      <c r="I55" s="838">
        <v>1.5109999999999999</v>
      </c>
      <c r="J55" s="838">
        <v>1.736</v>
      </c>
      <c r="K55" s="838">
        <v>1.69</v>
      </c>
      <c r="L55" s="838">
        <v>1.93</v>
      </c>
      <c r="M55" s="838">
        <v>1.742</v>
      </c>
      <c r="N55" s="838">
        <v>1.7</v>
      </c>
      <c r="O55" s="838">
        <v>1.6850000000000001</v>
      </c>
      <c r="P55" s="838">
        <v>1.861</v>
      </c>
      <c r="Q55" s="838">
        <v>2.0219999999999998</v>
      </c>
      <c r="R55" s="838">
        <v>2.121</v>
      </c>
      <c r="S55" s="838">
        <v>2.2250000000000001</v>
      </c>
      <c r="T55" s="838">
        <v>1.845</v>
      </c>
      <c r="U55" s="838">
        <v>2.242</v>
      </c>
      <c r="V55" s="838">
        <v>1.847</v>
      </c>
      <c r="W55" s="838">
        <v>1.94</v>
      </c>
      <c r="X55" s="838">
        <v>2.1030000000000002</v>
      </c>
      <c r="Y55" s="856">
        <v>2.1920000000000002</v>
      </c>
      <c r="Z55" s="856">
        <v>2.3530000000000002</v>
      </c>
      <c r="AA55" s="856">
        <v>2.25</v>
      </c>
      <c r="AB55" s="540"/>
    </row>
    <row r="56" spans="1:28">
      <c r="A56" s="538"/>
      <c r="B56" s="1001" t="s">
        <v>1404</v>
      </c>
      <c r="C56" s="1156">
        <v>36851.907399999996</v>
      </c>
      <c r="D56" s="838">
        <v>35671.084499999997</v>
      </c>
      <c r="E56" s="838">
        <v>36602.972800000003</v>
      </c>
      <c r="F56" s="838">
        <v>35491.816099999996</v>
      </c>
      <c r="G56" s="838">
        <v>35251.096599999997</v>
      </c>
      <c r="H56" s="838">
        <v>34541.885900000001</v>
      </c>
      <c r="I56" s="838">
        <v>34004.584499999997</v>
      </c>
      <c r="J56" s="838">
        <v>35404.486899999996</v>
      </c>
      <c r="K56" s="838">
        <v>33575.142100000005</v>
      </c>
      <c r="L56" s="838">
        <v>33755.2601</v>
      </c>
      <c r="M56" s="838">
        <v>32656.883000000002</v>
      </c>
      <c r="N56" s="838">
        <v>31128.7919</v>
      </c>
      <c r="O56" s="838">
        <v>31203.7749</v>
      </c>
      <c r="P56" s="838">
        <v>28412.044700000002</v>
      </c>
      <c r="Q56" s="838">
        <v>29981.409599999999</v>
      </c>
      <c r="R56" s="838">
        <v>29567.137699999999</v>
      </c>
      <c r="S56" s="838">
        <v>30723.373599999999</v>
      </c>
      <c r="T56" s="838">
        <v>28553.3694</v>
      </c>
      <c r="U56" s="838">
        <v>28890.437999999998</v>
      </c>
      <c r="V56" s="838">
        <v>29103.955699999999</v>
      </c>
      <c r="W56" s="838">
        <v>27844.168699999998</v>
      </c>
      <c r="X56" s="838">
        <v>27807.323700000001</v>
      </c>
      <c r="Y56" s="856">
        <v>27793.78</v>
      </c>
      <c r="Z56" s="856">
        <v>28358.9143</v>
      </c>
      <c r="AA56" s="856">
        <v>4912.3796000000002</v>
      </c>
      <c r="AB56" s="540"/>
    </row>
    <row r="57" spans="1:28" s="551" customFormat="1">
      <c r="A57" s="549"/>
      <c r="B57" s="1002" t="s">
        <v>1405</v>
      </c>
      <c r="C57" s="1156">
        <v>36851.907399999996</v>
      </c>
      <c r="D57" s="838">
        <v>35671.084499999997</v>
      </c>
      <c r="E57" s="838">
        <v>36602.972800000003</v>
      </c>
      <c r="F57" s="838">
        <v>35491.816099999996</v>
      </c>
      <c r="G57" s="838">
        <v>35251.096599999997</v>
      </c>
      <c r="H57" s="838">
        <v>34541.885900000001</v>
      </c>
      <c r="I57" s="838">
        <v>34004.584499999997</v>
      </c>
      <c r="J57" s="838">
        <v>35404.486899999996</v>
      </c>
      <c r="K57" s="838">
        <v>33575.142100000005</v>
      </c>
      <c r="L57" s="838">
        <v>33755.2601</v>
      </c>
      <c r="M57" s="838">
        <v>32656.883000000002</v>
      </c>
      <c r="N57" s="838">
        <v>31128.7919</v>
      </c>
      <c r="O57" s="838">
        <v>31203.7749</v>
      </c>
      <c r="P57" s="838">
        <v>28412.044700000002</v>
      </c>
      <c r="Q57" s="838">
        <v>29981.409599999999</v>
      </c>
      <c r="R57" s="838">
        <v>29567.137699999999</v>
      </c>
      <c r="S57" s="838">
        <v>30723.373599999999</v>
      </c>
      <c r="T57" s="838">
        <v>28553.3694</v>
      </c>
      <c r="U57" s="838">
        <v>28890.437999999998</v>
      </c>
      <c r="V57" s="838">
        <v>29103.955699999999</v>
      </c>
      <c r="W57" s="838">
        <v>27844.168699999998</v>
      </c>
      <c r="X57" s="838">
        <v>27807.323700000001</v>
      </c>
      <c r="Y57" s="856">
        <v>27793.78</v>
      </c>
      <c r="Z57" s="856">
        <v>28358.9143</v>
      </c>
      <c r="AA57" s="856">
        <v>4912.3796000000002</v>
      </c>
      <c r="AB57" s="540"/>
    </row>
    <row r="58" spans="1:28" s="551" customFormat="1">
      <c r="A58" s="549"/>
      <c r="B58" s="554" t="s">
        <v>1406</v>
      </c>
      <c r="C58" s="1156">
        <v>31006.034</v>
      </c>
      <c r="D58" s="838">
        <v>29835.371299999999</v>
      </c>
      <c r="E58" s="838">
        <v>30751.690200000001</v>
      </c>
      <c r="F58" s="838">
        <v>29810.126899999999</v>
      </c>
      <c r="G58" s="838">
        <v>29476.8815</v>
      </c>
      <c r="H58" s="838">
        <v>28773.8351</v>
      </c>
      <c r="I58" s="838">
        <v>28351.3799</v>
      </c>
      <c r="J58" s="838">
        <v>29664.439299999998</v>
      </c>
      <c r="K58" s="838">
        <v>28004.160800000001</v>
      </c>
      <c r="L58" s="838">
        <v>28230.287</v>
      </c>
      <c r="M58" s="838">
        <v>27204.1309</v>
      </c>
      <c r="N58" s="838">
        <v>25738.638999999999</v>
      </c>
      <c r="O58" s="838">
        <v>25874.5334</v>
      </c>
      <c r="P58" s="838">
        <v>23082.257000000001</v>
      </c>
      <c r="Q58" s="838">
        <v>24582.828099999999</v>
      </c>
      <c r="R58" s="838">
        <v>24178.213</v>
      </c>
      <c r="S58" s="838">
        <v>25414.983899999999</v>
      </c>
      <c r="T58" s="838">
        <v>23366.887299999999</v>
      </c>
      <c r="U58" s="838">
        <v>23674.162499999999</v>
      </c>
      <c r="V58" s="838">
        <v>23867.475299999998</v>
      </c>
      <c r="W58" s="838">
        <v>22640.416099999999</v>
      </c>
      <c r="X58" s="838">
        <v>22689.108400000001</v>
      </c>
      <c r="Y58" s="856">
        <v>22693.643199999999</v>
      </c>
      <c r="Z58" s="856">
        <v>23282.070599999999</v>
      </c>
      <c r="AA58" s="856" t="s">
        <v>358</v>
      </c>
      <c r="AB58" s="540"/>
    </row>
    <row r="59" spans="1:28">
      <c r="A59" s="538"/>
      <c r="B59" s="860" t="s">
        <v>1407</v>
      </c>
      <c r="C59" s="1156">
        <v>5845.8734000000004</v>
      </c>
      <c r="D59" s="838">
        <v>5835.7132000000001</v>
      </c>
      <c r="E59" s="838">
        <v>5851.2825999999995</v>
      </c>
      <c r="F59" s="838">
        <v>5681.6891999999998</v>
      </c>
      <c r="G59" s="838">
        <v>5774.2151000000003</v>
      </c>
      <c r="H59" s="838">
        <v>5768.0508</v>
      </c>
      <c r="I59" s="838">
        <v>5653.2046</v>
      </c>
      <c r="J59" s="838">
        <v>5740.0475999999999</v>
      </c>
      <c r="K59" s="838">
        <v>5570.9813000000004</v>
      </c>
      <c r="L59" s="838">
        <v>5524.9731000000002</v>
      </c>
      <c r="M59" s="838">
        <v>5452.7520999999997</v>
      </c>
      <c r="N59" s="838">
        <v>5390.1529</v>
      </c>
      <c r="O59" s="838">
        <v>5329.2415000000001</v>
      </c>
      <c r="P59" s="838">
        <v>5329.7876999999999</v>
      </c>
      <c r="Q59" s="838">
        <v>5398.5815000000002</v>
      </c>
      <c r="R59" s="838">
        <v>5388.9246999999996</v>
      </c>
      <c r="S59" s="838">
        <v>5308.3896999999997</v>
      </c>
      <c r="T59" s="838">
        <v>5186.4821000000002</v>
      </c>
      <c r="U59" s="838">
        <v>5216.2754999999997</v>
      </c>
      <c r="V59" s="838">
        <v>5236.4804000000004</v>
      </c>
      <c r="W59" s="838">
        <v>5203.7525999999998</v>
      </c>
      <c r="X59" s="838">
        <v>5118.2152999999998</v>
      </c>
      <c r="Y59" s="856">
        <v>5100.1368000000002</v>
      </c>
      <c r="Z59" s="856">
        <v>5076.8437000000004</v>
      </c>
      <c r="AA59" s="856">
        <v>4912.3796000000002</v>
      </c>
      <c r="AB59" s="540"/>
    </row>
    <row r="60" spans="1:28">
      <c r="A60" s="538"/>
      <c r="B60" s="1002" t="s">
        <v>1408</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56" t="s">
        <v>356</v>
      </c>
      <c r="Z60" s="856" t="s">
        <v>356</v>
      </c>
      <c r="AA60" s="856" t="s">
        <v>356</v>
      </c>
      <c r="AB60" s="540"/>
    </row>
    <row r="61" spans="1:28" s="549" customFormat="1">
      <c r="B61" s="1003" t="s">
        <v>1406</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56" t="s">
        <v>356</v>
      </c>
      <c r="Z61" s="856" t="s">
        <v>356</v>
      </c>
      <c r="AA61" s="856" t="s">
        <v>356</v>
      </c>
      <c r="AB61" s="553"/>
    </row>
    <row r="62" spans="1:28" s="549" customFormat="1">
      <c r="B62" s="1003" t="s">
        <v>1409</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6" t="s">
        <v>356</v>
      </c>
      <c r="Z62" s="856" t="s">
        <v>356</v>
      </c>
      <c r="AA62" s="856" t="s">
        <v>356</v>
      </c>
      <c r="AB62" s="553"/>
    </row>
    <row r="63" spans="1:28" s="549" customFormat="1" ht="14.5">
      <c r="B63" s="552" t="s">
        <v>1410</v>
      </c>
      <c r="C63" s="1157">
        <v>13666.337308000002</v>
      </c>
      <c r="D63" s="857">
        <v>14060.669958999999</v>
      </c>
      <c r="E63" s="857">
        <v>13205.857824999999</v>
      </c>
      <c r="F63" s="857">
        <v>12715.708237000001</v>
      </c>
      <c r="G63" s="857">
        <v>13150.850152999999</v>
      </c>
      <c r="H63" s="857">
        <v>13067.200459</v>
      </c>
      <c r="I63" s="857">
        <v>15928.532653999999</v>
      </c>
      <c r="J63" s="857">
        <v>15373.744049999999</v>
      </c>
      <c r="K63" s="857">
        <v>14153.233488999998</v>
      </c>
      <c r="L63" s="857">
        <v>15806.365231</v>
      </c>
      <c r="M63" s="857">
        <v>16842.548117999999</v>
      </c>
      <c r="N63" s="857">
        <v>17928.475364000002</v>
      </c>
      <c r="O63" s="857">
        <v>19618.891627000001</v>
      </c>
      <c r="P63" s="857">
        <v>17563.186573000003</v>
      </c>
      <c r="Q63" s="857">
        <v>17326.483894999998</v>
      </c>
      <c r="R63" s="857">
        <v>15579.535402000001</v>
      </c>
      <c r="S63" s="857">
        <v>15150.309034</v>
      </c>
      <c r="T63" s="857">
        <v>14069.830441</v>
      </c>
      <c r="U63" s="857">
        <v>14257.07048</v>
      </c>
      <c r="V63" s="857">
        <v>14015.602915999998</v>
      </c>
      <c r="W63" s="857">
        <v>15121.812769</v>
      </c>
      <c r="X63" s="857">
        <v>15234.737942</v>
      </c>
      <c r="Y63" s="857">
        <v>16323.405783999999</v>
      </c>
      <c r="Z63" s="857">
        <v>15362.709600000002</v>
      </c>
      <c r="AA63" s="857">
        <v>13835.244359</v>
      </c>
      <c r="AB63" s="553"/>
    </row>
    <row r="64" spans="1:28" s="549" customFormat="1">
      <c r="B64" s="550" t="s">
        <v>863</v>
      </c>
      <c r="C64" s="1157">
        <v>7541.3013030000002</v>
      </c>
      <c r="D64" s="856">
        <v>7935.1083070000004</v>
      </c>
      <c r="E64" s="856">
        <v>7645.7636189999994</v>
      </c>
      <c r="F64" s="856">
        <v>6989.7994859999999</v>
      </c>
      <c r="G64" s="856">
        <v>7018.9858830000003</v>
      </c>
      <c r="H64" s="856">
        <v>7073.0989140000001</v>
      </c>
      <c r="I64" s="856">
        <v>7983.9537719999989</v>
      </c>
      <c r="J64" s="856">
        <v>8083.0688740000005</v>
      </c>
      <c r="K64" s="856">
        <v>8395.4502960000009</v>
      </c>
      <c r="L64" s="856">
        <v>9160.1219650000003</v>
      </c>
      <c r="M64" s="856">
        <v>9293.0294279999998</v>
      </c>
      <c r="N64" s="856">
        <v>7345.355728999999</v>
      </c>
      <c r="O64" s="856">
        <v>8350.149515000001</v>
      </c>
      <c r="P64" s="856">
        <v>7406.7134260000003</v>
      </c>
      <c r="Q64" s="856">
        <v>7008.0359959999996</v>
      </c>
      <c r="R64" s="856">
        <v>7148.7291569999998</v>
      </c>
      <c r="S64" s="856">
        <v>6619.4520010000006</v>
      </c>
      <c r="T64" s="856">
        <v>5545.7745269999996</v>
      </c>
      <c r="U64" s="856">
        <v>6172.3494639999999</v>
      </c>
      <c r="V64" s="856">
        <v>5683.199044</v>
      </c>
      <c r="W64" s="856">
        <v>6254.2581730000002</v>
      </c>
      <c r="X64" s="856">
        <v>6687.8626690000001</v>
      </c>
      <c r="Y64" s="857">
        <v>6799.4319349999996</v>
      </c>
      <c r="Z64" s="857">
        <v>6396.1343040000002</v>
      </c>
      <c r="AA64" s="857">
        <v>5302.6311480000004</v>
      </c>
      <c r="AB64" s="553"/>
    </row>
    <row r="65" spans="1:28" s="549" customFormat="1">
      <c r="B65" s="554" t="s">
        <v>1395</v>
      </c>
      <c r="C65" s="1157">
        <v>5257.075143</v>
      </c>
      <c r="D65" s="857">
        <v>5148.3062680000003</v>
      </c>
      <c r="E65" s="856">
        <v>5526.6637869999995</v>
      </c>
      <c r="F65" s="856">
        <v>4442.792813</v>
      </c>
      <c r="G65" s="856">
        <v>4708.7535420000004</v>
      </c>
      <c r="H65" s="856">
        <v>4381.9005939999997</v>
      </c>
      <c r="I65" s="856">
        <v>5023.1442829999996</v>
      </c>
      <c r="J65" s="856">
        <v>5418.5222220000005</v>
      </c>
      <c r="K65" s="856">
        <v>5687.0164639999994</v>
      </c>
      <c r="L65" s="856">
        <v>6983.1124630000004</v>
      </c>
      <c r="M65" s="856">
        <v>6839.2028119999995</v>
      </c>
      <c r="N65" s="856">
        <v>4910.3127999999997</v>
      </c>
      <c r="O65" s="856">
        <v>5484.283093</v>
      </c>
      <c r="P65" s="856">
        <v>4879.3651390000005</v>
      </c>
      <c r="Q65" s="856">
        <v>4392.6555559999997</v>
      </c>
      <c r="R65" s="856">
        <v>4601.3643329999995</v>
      </c>
      <c r="S65" s="856">
        <v>3818.3569040000002</v>
      </c>
      <c r="T65" s="856">
        <v>2783.4631669999999</v>
      </c>
      <c r="U65" s="856">
        <v>3545.710102</v>
      </c>
      <c r="V65" s="856">
        <v>3056.4433410000001</v>
      </c>
      <c r="W65" s="856">
        <v>3503.755146</v>
      </c>
      <c r="X65" s="856">
        <v>4041.9184059999998</v>
      </c>
      <c r="Y65" s="857">
        <v>4313.889443</v>
      </c>
      <c r="Z65" s="857">
        <v>4008.057339</v>
      </c>
      <c r="AA65" s="857">
        <v>2966.7811299999998</v>
      </c>
      <c r="AB65" s="553"/>
    </row>
    <row r="66" spans="1:28" s="549" customFormat="1">
      <c r="B66" s="554" t="s">
        <v>864</v>
      </c>
      <c r="C66" s="1157">
        <v>1664.7202889999999</v>
      </c>
      <c r="D66" s="857">
        <v>2227.4432750000001</v>
      </c>
      <c r="E66" s="857">
        <v>1481.976193</v>
      </c>
      <c r="F66" s="857">
        <v>1961.6665389999998</v>
      </c>
      <c r="G66" s="857">
        <v>1738.7211810000001</v>
      </c>
      <c r="H66" s="857">
        <v>1951.3248410000001</v>
      </c>
      <c r="I66" s="857">
        <v>2322.5160419999997</v>
      </c>
      <c r="J66" s="857">
        <v>1974.6368029999999</v>
      </c>
      <c r="K66" s="857">
        <v>1996.7394960000001</v>
      </c>
      <c r="L66" s="857">
        <v>1329.9843970000002</v>
      </c>
      <c r="M66" s="857">
        <v>1573.2209319999999</v>
      </c>
      <c r="N66" s="857">
        <v>1451.127332</v>
      </c>
      <c r="O66" s="857">
        <v>1449.3691159999998</v>
      </c>
      <c r="P66" s="857">
        <v>1511.504531</v>
      </c>
      <c r="Q66" s="857">
        <v>1439.1150419999999</v>
      </c>
      <c r="R66" s="857">
        <v>1503.3536999999999</v>
      </c>
      <c r="S66" s="857">
        <v>1667.262976</v>
      </c>
      <c r="T66" s="857">
        <v>1616.599091</v>
      </c>
      <c r="U66" s="857">
        <v>1389.2049399999999</v>
      </c>
      <c r="V66" s="857">
        <v>1213.5423109999999</v>
      </c>
      <c r="W66" s="857">
        <v>1390.4494610000002</v>
      </c>
      <c r="X66" s="857">
        <v>1206.142298</v>
      </c>
      <c r="Y66" s="857">
        <v>1348.6470900000002</v>
      </c>
      <c r="Z66" s="857">
        <v>1269.7791299999999</v>
      </c>
      <c r="AA66" s="857">
        <v>1137.3319940000001</v>
      </c>
      <c r="AB66" s="553"/>
    </row>
    <row r="67" spans="1:28" s="549" customFormat="1">
      <c r="B67" s="555" t="s">
        <v>835</v>
      </c>
      <c r="C67" s="1157">
        <v>291.004504</v>
      </c>
      <c r="D67" s="856">
        <v>535.81757499999992</v>
      </c>
      <c r="E67" s="856">
        <v>72.834964000000014</v>
      </c>
      <c r="F67" s="856">
        <v>42.928393</v>
      </c>
      <c r="G67" s="856">
        <v>55.524468999999996</v>
      </c>
      <c r="H67" s="856">
        <v>60.258499999999998</v>
      </c>
      <c r="I67" s="856">
        <v>110.705337</v>
      </c>
      <c r="J67" s="856">
        <v>94.246314999999996</v>
      </c>
      <c r="K67" s="856">
        <v>340.92526299999997</v>
      </c>
      <c r="L67" s="856">
        <v>43.114934999999996</v>
      </c>
      <c r="M67" s="856">
        <v>61.347568000000003</v>
      </c>
      <c r="N67" s="857">
        <v>143.85247799999999</v>
      </c>
      <c r="O67" s="857">
        <v>128.88323</v>
      </c>
      <c r="P67" s="857">
        <v>142.98729999999998</v>
      </c>
      <c r="Q67" s="857">
        <v>172.55983499999999</v>
      </c>
      <c r="R67" s="857">
        <v>122.586753</v>
      </c>
      <c r="S67" s="857">
        <v>169.80539499999998</v>
      </c>
      <c r="T67" s="857">
        <v>220.039886</v>
      </c>
      <c r="U67" s="857">
        <v>190.66925700000002</v>
      </c>
      <c r="V67" s="857">
        <v>176.61721400000002</v>
      </c>
      <c r="W67" s="857">
        <v>181.91189700000001</v>
      </c>
      <c r="X67" s="857">
        <v>174.701562</v>
      </c>
      <c r="Y67" s="857">
        <v>22.929644</v>
      </c>
      <c r="Z67" s="857">
        <v>42.951774</v>
      </c>
      <c r="AA67" s="857">
        <v>39.496400999999999</v>
      </c>
      <c r="AB67" s="553"/>
    </row>
    <row r="68" spans="1:28" s="549" customFormat="1">
      <c r="B68" s="555" t="s">
        <v>1397</v>
      </c>
      <c r="C68" s="1157">
        <v>1373.7157849999999</v>
      </c>
      <c r="D68" s="856">
        <v>1691.6257000000001</v>
      </c>
      <c r="E68" s="856">
        <v>1409.1412290000001</v>
      </c>
      <c r="F68" s="856">
        <v>1918.7381459999999</v>
      </c>
      <c r="G68" s="856">
        <v>1683.1967120000002</v>
      </c>
      <c r="H68" s="856">
        <v>1891.066341</v>
      </c>
      <c r="I68" s="856">
        <v>2211.8107049999999</v>
      </c>
      <c r="J68" s="856">
        <v>1880.390488</v>
      </c>
      <c r="K68" s="856">
        <v>1655.8142330000001</v>
      </c>
      <c r="L68" s="856">
        <v>1286.8694620000001</v>
      </c>
      <c r="M68" s="856">
        <v>1511.873364</v>
      </c>
      <c r="N68" s="857">
        <v>1307.274854</v>
      </c>
      <c r="O68" s="857">
        <v>1320.4858859999999</v>
      </c>
      <c r="P68" s="857">
        <v>1368.5172309999998</v>
      </c>
      <c r="Q68" s="857">
        <v>1266.5552069999999</v>
      </c>
      <c r="R68" s="857">
        <v>1380.7669469999998</v>
      </c>
      <c r="S68" s="857">
        <v>1497.4575810000001</v>
      </c>
      <c r="T68" s="857">
        <v>1396.559205</v>
      </c>
      <c r="U68" s="857">
        <v>1198.5356830000001</v>
      </c>
      <c r="V68" s="857">
        <v>1036.9250970000001</v>
      </c>
      <c r="W68" s="857">
        <v>1208.537564</v>
      </c>
      <c r="X68" s="857">
        <v>1031.440736</v>
      </c>
      <c r="Y68" s="857">
        <v>1325.7174460000001</v>
      </c>
      <c r="Z68" s="857">
        <v>1226.827356</v>
      </c>
      <c r="AA68" s="857">
        <v>1097.835593</v>
      </c>
      <c r="AB68" s="553"/>
    </row>
    <row r="69" spans="1:28" s="549" customFormat="1">
      <c r="B69" s="554" t="s">
        <v>612</v>
      </c>
      <c r="C69" s="1157">
        <v>619.50587100000007</v>
      </c>
      <c r="D69" s="856">
        <v>559.35876399999995</v>
      </c>
      <c r="E69" s="856">
        <v>637.12363899999991</v>
      </c>
      <c r="F69" s="856">
        <v>585.34013399999992</v>
      </c>
      <c r="G69" s="856">
        <v>571.51116000000002</v>
      </c>
      <c r="H69" s="856">
        <v>739.87347900000009</v>
      </c>
      <c r="I69" s="856">
        <v>638.29344700000001</v>
      </c>
      <c r="J69" s="856">
        <v>689.90984900000001</v>
      </c>
      <c r="K69" s="856">
        <v>711.69433600000002</v>
      </c>
      <c r="L69" s="856">
        <v>847.02510499999994</v>
      </c>
      <c r="M69" s="856">
        <v>880.605684</v>
      </c>
      <c r="N69" s="857">
        <v>983.91559699999993</v>
      </c>
      <c r="O69" s="857">
        <v>1416.4973060000002</v>
      </c>
      <c r="P69" s="857">
        <v>1015.8437560000001</v>
      </c>
      <c r="Q69" s="857">
        <v>1176.265398</v>
      </c>
      <c r="R69" s="857">
        <v>1044.0111239999999</v>
      </c>
      <c r="S69" s="857">
        <v>1133.8321210000001</v>
      </c>
      <c r="T69" s="857">
        <v>1145.7122690000001</v>
      </c>
      <c r="U69" s="857">
        <v>1237.434422</v>
      </c>
      <c r="V69" s="857">
        <v>1413.2133919999999</v>
      </c>
      <c r="W69" s="857">
        <v>1360.053566</v>
      </c>
      <c r="X69" s="857">
        <v>1439.8019650000001</v>
      </c>
      <c r="Y69" s="857">
        <v>1136.8954020000001</v>
      </c>
      <c r="Z69" s="857">
        <v>1118.2978349999998</v>
      </c>
      <c r="AA69" s="857">
        <v>1198.518024</v>
      </c>
      <c r="AB69" s="553"/>
    </row>
    <row r="70" spans="1:28" s="549" customFormat="1">
      <c r="B70" s="550" t="s">
        <v>1411</v>
      </c>
      <c r="C70" s="1157">
        <v>3815.3339089999999</v>
      </c>
      <c r="D70" s="856">
        <v>3759.750078</v>
      </c>
      <c r="E70" s="856">
        <v>3278.445119</v>
      </c>
      <c r="F70" s="856">
        <v>3482.8819700000004</v>
      </c>
      <c r="G70" s="856">
        <v>3421.8996949999996</v>
      </c>
      <c r="H70" s="856">
        <v>3298.7009050000001</v>
      </c>
      <c r="I70" s="856">
        <v>5156.282154999999</v>
      </c>
      <c r="J70" s="856">
        <v>4511.5343990000001</v>
      </c>
      <c r="K70" s="856">
        <v>3055.7979849999997</v>
      </c>
      <c r="L70" s="856">
        <v>3289.7154909999999</v>
      </c>
      <c r="M70" s="856">
        <v>3606.8028600000002</v>
      </c>
      <c r="N70" s="857">
        <v>6141.8065330000009</v>
      </c>
      <c r="O70" s="857">
        <v>6118.4790160000002</v>
      </c>
      <c r="P70" s="857">
        <v>4801.8089389999996</v>
      </c>
      <c r="Q70" s="857">
        <v>5238.7881589999997</v>
      </c>
      <c r="R70" s="857">
        <v>3914.5609060000002</v>
      </c>
      <c r="S70" s="857">
        <v>4122.6219609999998</v>
      </c>
      <c r="T70" s="857">
        <v>4163.7025710000007</v>
      </c>
      <c r="U70" s="857">
        <v>3827.4709780000003</v>
      </c>
      <c r="V70" s="857">
        <v>4007.2548850000003</v>
      </c>
      <c r="W70" s="857">
        <v>4222.1623060000002</v>
      </c>
      <c r="X70" s="857">
        <v>4165.1317989999998</v>
      </c>
      <c r="Y70" s="857">
        <v>4568.6745150000006</v>
      </c>
      <c r="Z70" s="857">
        <v>3906.02916</v>
      </c>
      <c r="AA70" s="857">
        <v>3663.7554239999999</v>
      </c>
      <c r="AB70" s="553"/>
    </row>
    <row r="71" spans="1:28" s="549" customFormat="1">
      <c r="B71" s="554" t="s">
        <v>1412</v>
      </c>
      <c r="C71" s="1157">
        <v>1006.350607</v>
      </c>
      <c r="D71" s="856">
        <v>1113.5478840000001</v>
      </c>
      <c r="E71" s="856">
        <v>1024.123887</v>
      </c>
      <c r="F71" s="856">
        <v>1146.6800270000001</v>
      </c>
      <c r="G71" s="856">
        <v>1079.5514539999999</v>
      </c>
      <c r="H71" s="856">
        <v>1002.707186</v>
      </c>
      <c r="I71" s="856">
        <v>2865.6990900000001</v>
      </c>
      <c r="J71" s="856">
        <v>2342.0452089999999</v>
      </c>
      <c r="K71" s="856">
        <v>1008.051255</v>
      </c>
      <c r="L71" s="856">
        <v>1082.0043109999999</v>
      </c>
      <c r="M71" s="856">
        <v>1483.948768</v>
      </c>
      <c r="N71" s="857">
        <v>4088.8845940000001</v>
      </c>
      <c r="O71" s="857">
        <v>3723.1485819999998</v>
      </c>
      <c r="P71" s="857">
        <v>2350.160108</v>
      </c>
      <c r="Q71" s="857">
        <v>2702.2701830000001</v>
      </c>
      <c r="R71" s="857">
        <v>1278.6509169999999</v>
      </c>
      <c r="S71" s="857">
        <v>1308.027861</v>
      </c>
      <c r="T71" s="857">
        <v>1207.4560409999999</v>
      </c>
      <c r="U71" s="857">
        <v>872.93294800000001</v>
      </c>
      <c r="V71" s="857">
        <v>979.61100699999997</v>
      </c>
      <c r="W71" s="857">
        <v>700.99656299999992</v>
      </c>
      <c r="X71" s="857">
        <v>634.22642099999996</v>
      </c>
      <c r="Y71" s="857">
        <v>630.92000800000005</v>
      </c>
      <c r="Z71" s="857">
        <v>560.23403500000006</v>
      </c>
      <c r="AA71" s="857">
        <v>557.02342299999998</v>
      </c>
      <c r="AB71" s="553"/>
    </row>
    <row r="72" spans="1:28" s="549" customFormat="1">
      <c r="B72" s="554" t="s">
        <v>1413</v>
      </c>
      <c r="C72" s="1157">
        <v>1769.4950919999999</v>
      </c>
      <c r="D72" s="856">
        <v>1774.653006</v>
      </c>
      <c r="E72" s="856">
        <v>1247.6958269999998</v>
      </c>
      <c r="F72" s="856">
        <v>1270.2445030000001</v>
      </c>
      <c r="G72" s="856">
        <v>1189.105395</v>
      </c>
      <c r="H72" s="856">
        <v>1136.3103100000001</v>
      </c>
      <c r="I72" s="856">
        <v>1075.6055200000001</v>
      </c>
      <c r="J72" s="856">
        <v>1041.648134</v>
      </c>
      <c r="K72" s="856">
        <v>848.97334999999998</v>
      </c>
      <c r="L72" s="856">
        <v>923.70649000000003</v>
      </c>
      <c r="M72" s="856">
        <v>915.02479200000005</v>
      </c>
      <c r="N72" s="857">
        <v>846.29972099999998</v>
      </c>
      <c r="O72" s="857">
        <v>1027.2273319999999</v>
      </c>
      <c r="P72" s="857">
        <v>956.89556699999991</v>
      </c>
      <c r="Q72" s="857">
        <v>995.10332900000003</v>
      </c>
      <c r="R72" s="857">
        <v>1044.5322640000002</v>
      </c>
      <c r="S72" s="857">
        <v>1143.923753</v>
      </c>
      <c r="T72" s="857">
        <v>1183.1959320000001</v>
      </c>
      <c r="U72" s="857">
        <v>1209.389899</v>
      </c>
      <c r="V72" s="857">
        <v>1157.1110619999999</v>
      </c>
      <c r="W72" s="857">
        <v>1380.7176930000001</v>
      </c>
      <c r="X72" s="857">
        <v>1311.942802</v>
      </c>
      <c r="Y72" s="857">
        <v>1554.399799</v>
      </c>
      <c r="Z72" s="857">
        <v>1284.9936729999999</v>
      </c>
      <c r="AA72" s="857">
        <v>1088.655242</v>
      </c>
      <c r="AB72" s="553"/>
    </row>
    <row r="73" spans="1:28" s="549" customFormat="1">
      <c r="B73" s="555" t="s">
        <v>1414</v>
      </c>
      <c r="C73" s="1157">
        <v>105.067567</v>
      </c>
      <c r="D73" s="856">
        <v>114.99598399999999</v>
      </c>
      <c r="E73" s="856">
        <v>157.17641</v>
      </c>
      <c r="F73" s="856">
        <v>152.319581</v>
      </c>
      <c r="G73" s="856">
        <v>185.050039</v>
      </c>
      <c r="H73" s="856">
        <v>173.047934</v>
      </c>
      <c r="I73" s="856">
        <v>154.748425</v>
      </c>
      <c r="J73" s="856">
        <v>207.60105999999999</v>
      </c>
      <c r="K73" s="856">
        <v>179.80045800000002</v>
      </c>
      <c r="L73" s="856">
        <v>151.46822500000002</v>
      </c>
      <c r="M73" s="856">
        <v>250.66479000000001</v>
      </c>
      <c r="N73" s="857">
        <v>167.866219</v>
      </c>
      <c r="O73" s="857">
        <v>200.255798</v>
      </c>
      <c r="P73" s="857">
        <v>199.720688</v>
      </c>
      <c r="Q73" s="857">
        <v>196.614149</v>
      </c>
      <c r="R73" s="857">
        <v>164.90700799999999</v>
      </c>
      <c r="S73" s="857">
        <v>218.67808600000001</v>
      </c>
      <c r="T73" s="857">
        <v>183.64875899999998</v>
      </c>
      <c r="U73" s="857">
        <v>219.88764600000002</v>
      </c>
      <c r="V73" s="857">
        <v>223.104342</v>
      </c>
      <c r="W73" s="857">
        <v>283.86208699999997</v>
      </c>
      <c r="X73" s="857">
        <v>209.469988</v>
      </c>
      <c r="Y73" s="857">
        <v>153.25836100000001</v>
      </c>
      <c r="Z73" s="857">
        <v>122.09303800000001</v>
      </c>
      <c r="AA73" s="857">
        <v>145.99708999999999</v>
      </c>
      <c r="AB73" s="553"/>
    </row>
    <row r="74" spans="1:28" s="549" customFormat="1">
      <c r="B74" s="555" t="s">
        <v>1415</v>
      </c>
      <c r="C74" s="1157">
        <v>1664.4275249999998</v>
      </c>
      <c r="D74" s="856">
        <v>1659.6570220000001</v>
      </c>
      <c r="E74" s="856">
        <v>1090.519417</v>
      </c>
      <c r="F74" s="856">
        <v>1117.9249219999999</v>
      </c>
      <c r="G74" s="856">
        <v>1004.0553560000001</v>
      </c>
      <c r="H74" s="856">
        <v>963.26237600000002</v>
      </c>
      <c r="I74" s="856">
        <v>920.85709499999996</v>
      </c>
      <c r="J74" s="856">
        <v>834.04707400000007</v>
      </c>
      <c r="K74" s="856">
        <v>669.17289200000005</v>
      </c>
      <c r="L74" s="856">
        <v>772.23826500000007</v>
      </c>
      <c r="M74" s="856">
        <v>664.36000200000001</v>
      </c>
      <c r="N74" s="857">
        <v>678.43350199999998</v>
      </c>
      <c r="O74" s="857">
        <v>826.97153400000002</v>
      </c>
      <c r="P74" s="857">
        <v>757.17487899999992</v>
      </c>
      <c r="Q74" s="857">
        <v>798.48918000000003</v>
      </c>
      <c r="R74" s="857">
        <v>879.62525600000004</v>
      </c>
      <c r="S74" s="857">
        <v>925.24566700000003</v>
      </c>
      <c r="T74" s="857">
        <v>999.54717299999993</v>
      </c>
      <c r="U74" s="857">
        <v>989.502253</v>
      </c>
      <c r="V74" s="857">
        <v>934.00671999999997</v>
      </c>
      <c r="W74" s="857">
        <v>1096.8556059999999</v>
      </c>
      <c r="X74" s="857">
        <v>1102.472814</v>
      </c>
      <c r="Y74" s="857">
        <v>1401.1414380000001</v>
      </c>
      <c r="Z74" s="857">
        <v>1162.900635</v>
      </c>
      <c r="AA74" s="857">
        <v>942.65815199999997</v>
      </c>
      <c r="AB74" s="553"/>
    </row>
    <row r="75" spans="1:28" s="549" customFormat="1">
      <c r="B75" s="554" t="s">
        <v>612</v>
      </c>
      <c r="C75" s="1157">
        <v>1039.48821</v>
      </c>
      <c r="D75" s="856">
        <v>871.54918799999996</v>
      </c>
      <c r="E75" s="856">
        <v>1006.625405</v>
      </c>
      <c r="F75" s="856">
        <v>1065.9574399999999</v>
      </c>
      <c r="G75" s="856">
        <v>1153.2428459999999</v>
      </c>
      <c r="H75" s="856">
        <v>1159.683409</v>
      </c>
      <c r="I75" s="856">
        <v>1214.977545</v>
      </c>
      <c r="J75" s="856">
        <v>1127.8410560000002</v>
      </c>
      <c r="K75" s="856">
        <v>1198.7733799999999</v>
      </c>
      <c r="L75" s="856">
        <v>1284.00469</v>
      </c>
      <c r="M75" s="856">
        <v>1207.8293000000001</v>
      </c>
      <c r="N75" s="857">
        <v>1206.6222180000002</v>
      </c>
      <c r="O75" s="857">
        <v>1368.103102</v>
      </c>
      <c r="P75" s="857">
        <v>1494.7532639999999</v>
      </c>
      <c r="Q75" s="857">
        <v>1541.4146470000001</v>
      </c>
      <c r="R75" s="857">
        <v>1591.3777250000001</v>
      </c>
      <c r="S75" s="857">
        <v>1670.670347</v>
      </c>
      <c r="T75" s="857">
        <v>1773.050598</v>
      </c>
      <c r="U75" s="857">
        <v>1745.1481310000001</v>
      </c>
      <c r="V75" s="857">
        <v>1870.5328160000001</v>
      </c>
      <c r="W75" s="857">
        <v>2140.44805</v>
      </c>
      <c r="X75" s="857">
        <v>2218.9625759999999</v>
      </c>
      <c r="Y75" s="857">
        <v>2383.3547080000003</v>
      </c>
      <c r="Z75" s="857">
        <v>2060.8014520000002</v>
      </c>
      <c r="AA75" s="857">
        <v>2018.076759</v>
      </c>
      <c r="AB75" s="553"/>
    </row>
    <row r="76" spans="1:28" s="549" customFormat="1">
      <c r="B76" s="550" t="s">
        <v>1416</v>
      </c>
      <c r="C76" s="1157">
        <v>2309.702096</v>
      </c>
      <c r="D76" s="856">
        <v>2365.8115739999998</v>
      </c>
      <c r="E76" s="856">
        <v>2281.6310870000002</v>
      </c>
      <c r="F76" s="856">
        <v>2243.026781</v>
      </c>
      <c r="G76" s="856">
        <v>2709.270575</v>
      </c>
      <c r="H76" s="856">
        <v>2688.0546399999998</v>
      </c>
      <c r="I76" s="856">
        <v>2786.7687270000001</v>
      </c>
      <c r="J76" s="856">
        <v>2777.5907769999999</v>
      </c>
      <c r="K76" s="856">
        <v>2700.614208</v>
      </c>
      <c r="L76" s="856">
        <v>3352.7967749999998</v>
      </c>
      <c r="M76" s="856">
        <v>3925.0898299999999</v>
      </c>
      <c r="N76" s="857">
        <v>4396.8671020000002</v>
      </c>
      <c r="O76" s="857">
        <v>5068.9260960000001</v>
      </c>
      <c r="P76" s="857">
        <v>5261.8172080000004</v>
      </c>
      <c r="Q76" s="857">
        <v>5016.2137400000001</v>
      </c>
      <c r="R76" s="857">
        <v>4461.6543389999997</v>
      </c>
      <c r="S76" s="857">
        <v>4359.3350720000008</v>
      </c>
      <c r="T76" s="857">
        <v>4325.3173430000006</v>
      </c>
      <c r="U76" s="857">
        <v>4222.165038000001</v>
      </c>
      <c r="V76" s="857">
        <v>4297.6769869999998</v>
      </c>
      <c r="W76" s="857">
        <v>4617.8702899999998</v>
      </c>
      <c r="X76" s="857">
        <v>4363.1144739999991</v>
      </c>
      <c r="Y76" s="857">
        <v>4928.2553339999995</v>
      </c>
      <c r="Z76" s="857">
        <v>4040.9688860000006</v>
      </c>
      <c r="AA76" s="857">
        <v>4097.7006810000003</v>
      </c>
      <c r="AB76" s="553"/>
    </row>
    <row r="77" spans="1:28" s="549" customFormat="1">
      <c r="B77" s="554" t="s">
        <v>1412</v>
      </c>
      <c r="C77" s="1157">
        <v>301.01358399999998</v>
      </c>
      <c r="D77" s="856">
        <v>294.06757900000002</v>
      </c>
      <c r="E77" s="856">
        <v>274.48172099999999</v>
      </c>
      <c r="F77" s="856">
        <v>334.79915399999999</v>
      </c>
      <c r="G77" s="856">
        <v>439.71070000000003</v>
      </c>
      <c r="H77" s="856">
        <v>429.09910400000001</v>
      </c>
      <c r="I77" s="856">
        <v>465.84409499999998</v>
      </c>
      <c r="J77" s="856">
        <v>443.73420199999998</v>
      </c>
      <c r="K77" s="856">
        <v>337.30102500000004</v>
      </c>
      <c r="L77" s="856">
        <v>400.65770199999997</v>
      </c>
      <c r="M77" s="856">
        <v>531.07026500000006</v>
      </c>
      <c r="N77" s="857">
        <v>649.68027899999993</v>
      </c>
      <c r="O77" s="857">
        <v>665.25473099999999</v>
      </c>
      <c r="P77" s="857">
        <v>954.82469499999991</v>
      </c>
      <c r="Q77" s="857">
        <v>1115.4341320000001</v>
      </c>
      <c r="R77" s="857">
        <v>954.71165099999996</v>
      </c>
      <c r="S77" s="857">
        <v>624.59897799999999</v>
      </c>
      <c r="T77" s="857">
        <v>641.45735900000011</v>
      </c>
      <c r="U77" s="857">
        <v>677.852171</v>
      </c>
      <c r="V77" s="857">
        <v>681.29136899999992</v>
      </c>
      <c r="W77" s="857">
        <v>806.03517199999999</v>
      </c>
      <c r="X77" s="857">
        <v>851.75178599999992</v>
      </c>
      <c r="Y77" s="857">
        <v>971.20157900000004</v>
      </c>
      <c r="Z77" s="857">
        <v>856.51299100000006</v>
      </c>
      <c r="AA77" s="857">
        <v>856.81177700000001</v>
      </c>
      <c r="AB77" s="553"/>
    </row>
    <row r="78" spans="1:28" s="549" customFormat="1" ht="12.65" customHeight="1">
      <c r="A78" s="556"/>
      <c r="B78" s="554" t="s">
        <v>1413</v>
      </c>
      <c r="C78" s="1157">
        <v>648.2994470000001</v>
      </c>
      <c r="D78" s="856">
        <v>643.41806000000008</v>
      </c>
      <c r="E78" s="856">
        <v>577.28768100000002</v>
      </c>
      <c r="F78" s="856">
        <v>597.65351799999996</v>
      </c>
      <c r="G78" s="856">
        <v>660.04673200000002</v>
      </c>
      <c r="H78" s="856">
        <v>682.46238099999994</v>
      </c>
      <c r="I78" s="856">
        <v>701.97342000000003</v>
      </c>
      <c r="J78" s="856">
        <v>645.36956500000008</v>
      </c>
      <c r="K78" s="856">
        <v>663.620093</v>
      </c>
      <c r="L78" s="856">
        <v>947.76840000000004</v>
      </c>
      <c r="M78" s="856">
        <v>1044.379146</v>
      </c>
      <c r="N78" s="857">
        <v>888.8879280000001</v>
      </c>
      <c r="O78" s="857">
        <v>1038.9950180000001</v>
      </c>
      <c r="P78" s="857">
        <v>1165.638594</v>
      </c>
      <c r="Q78" s="857">
        <v>1174.601392</v>
      </c>
      <c r="R78" s="857">
        <v>996.20743800000014</v>
      </c>
      <c r="S78" s="857">
        <v>1175.7247299999999</v>
      </c>
      <c r="T78" s="857">
        <v>1175.1405300000001</v>
      </c>
      <c r="U78" s="857">
        <v>990.626082</v>
      </c>
      <c r="V78" s="857">
        <v>977.48269200000004</v>
      </c>
      <c r="W78" s="857">
        <v>1019.5183759999999</v>
      </c>
      <c r="X78" s="857">
        <v>1055.0271480000001</v>
      </c>
      <c r="Y78" s="857">
        <v>1549.4183329999998</v>
      </c>
      <c r="Z78" s="857">
        <v>1084.8413540000001</v>
      </c>
      <c r="AA78" s="857">
        <v>1099.7867680000002</v>
      </c>
      <c r="AB78" s="553"/>
    </row>
    <row r="79" spans="1:28" s="549" customFormat="1">
      <c r="B79" s="555" t="s">
        <v>1414</v>
      </c>
      <c r="C79" s="1157">
        <v>525.38572299999998</v>
      </c>
      <c r="D79" s="856">
        <v>523.83248100000003</v>
      </c>
      <c r="E79" s="856">
        <v>455.814547</v>
      </c>
      <c r="F79" s="856">
        <v>471.24024099999997</v>
      </c>
      <c r="G79" s="856">
        <v>519.83705399999997</v>
      </c>
      <c r="H79" s="856">
        <v>539.01391799999999</v>
      </c>
      <c r="I79" s="856">
        <v>522.19305800000006</v>
      </c>
      <c r="J79" s="856">
        <v>525.693265</v>
      </c>
      <c r="K79" s="856">
        <v>542.96943700000008</v>
      </c>
      <c r="L79" s="856">
        <v>806.50575300000003</v>
      </c>
      <c r="M79" s="856">
        <v>843.93573600000002</v>
      </c>
      <c r="N79" s="857">
        <v>738.97121600000003</v>
      </c>
      <c r="O79" s="857">
        <v>893.62723800000003</v>
      </c>
      <c r="P79" s="857">
        <v>977.68317100000002</v>
      </c>
      <c r="Q79" s="857">
        <v>947.89406000000008</v>
      </c>
      <c r="R79" s="857">
        <v>789.20292000000006</v>
      </c>
      <c r="S79" s="857">
        <v>903.40518999999995</v>
      </c>
      <c r="T79" s="857">
        <v>938.68994299999997</v>
      </c>
      <c r="U79" s="857">
        <v>759.37219400000004</v>
      </c>
      <c r="V79" s="857">
        <v>756.24762299999998</v>
      </c>
      <c r="W79" s="857">
        <v>758.26844799999992</v>
      </c>
      <c r="X79" s="857">
        <v>779.65852700000005</v>
      </c>
      <c r="Y79" s="857">
        <v>1241.004619</v>
      </c>
      <c r="Z79" s="857">
        <v>810.93104500000004</v>
      </c>
      <c r="AA79" s="857">
        <v>823.56906700000002</v>
      </c>
      <c r="AB79" s="553"/>
    </row>
    <row r="80" spans="1:28" s="549" customFormat="1" ht="12.65" customHeight="1">
      <c r="A80" s="556"/>
      <c r="B80" s="555" t="s">
        <v>1415</v>
      </c>
      <c r="C80" s="1156">
        <v>122.913724</v>
      </c>
      <c r="D80" s="838">
        <v>119.585579</v>
      </c>
      <c r="E80" s="838">
        <v>121.473134</v>
      </c>
      <c r="F80" s="838">
        <v>126.41327700000001</v>
      </c>
      <c r="G80" s="838">
        <v>140.20967800000003</v>
      </c>
      <c r="H80" s="838">
        <v>143.44846299999998</v>
      </c>
      <c r="I80" s="838">
        <v>179.780362</v>
      </c>
      <c r="J80" s="838">
        <v>119.6763</v>
      </c>
      <c r="K80" s="838">
        <v>120.650656</v>
      </c>
      <c r="L80" s="838">
        <v>141.26264699999999</v>
      </c>
      <c r="M80" s="838">
        <v>200.44341</v>
      </c>
      <c r="N80" s="838">
        <v>149.91671199999999</v>
      </c>
      <c r="O80" s="838">
        <v>145.36778000000001</v>
      </c>
      <c r="P80" s="838">
        <v>187.955423</v>
      </c>
      <c r="Q80" s="838">
        <v>226.70733200000001</v>
      </c>
      <c r="R80" s="838">
        <v>207.00451800000002</v>
      </c>
      <c r="S80" s="838">
        <v>272.31953999999996</v>
      </c>
      <c r="T80" s="838">
        <v>236.45058700000001</v>
      </c>
      <c r="U80" s="838">
        <v>231.25388800000002</v>
      </c>
      <c r="V80" s="838">
        <v>221.23506899999998</v>
      </c>
      <c r="W80" s="838">
        <v>261.24992800000001</v>
      </c>
      <c r="X80" s="838">
        <v>275.36862099999996</v>
      </c>
      <c r="Y80" s="857">
        <v>308.41371399999997</v>
      </c>
      <c r="Z80" s="857">
        <v>273.91030899999998</v>
      </c>
      <c r="AA80" s="857">
        <v>276.21770099999998</v>
      </c>
      <c r="AB80" s="553"/>
    </row>
    <row r="81" spans="1:28" s="549" customFormat="1">
      <c r="B81" s="554" t="s">
        <v>612</v>
      </c>
      <c r="C81" s="1157">
        <v>1360.3890649999998</v>
      </c>
      <c r="D81" s="856">
        <v>1428.3259350000001</v>
      </c>
      <c r="E81" s="856">
        <v>1429.8616850000001</v>
      </c>
      <c r="F81" s="856">
        <v>1310.5741089999999</v>
      </c>
      <c r="G81" s="856">
        <v>1609.5131429999999</v>
      </c>
      <c r="H81" s="856">
        <v>1576.4931550000001</v>
      </c>
      <c r="I81" s="856">
        <v>1618.9512120000002</v>
      </c>
      <c r="J81" s="856">
        <v>1688.4870100000001</v>
      </c>
      <c r="K81" s="856">
        <v>1699.69309</v>
      </c>
      <c r="L81" s="856">
        <v>2004.3706729999999</v>
      </c>
      <c r="M81" s="856">
        <v>2349.6404190000003</v>
      </c>
      <c r="N81" s="857">
        <v>2858.2988949999999</v>
      </c>
      <c r="O81" s="857">
        <v>3364.6763470000001</v>
      </c>
      <c r="P81" s="857">
        <v>3141.3539190000001</v>
      </c>
      <c r="Q81" s="857">
        <v>2726.1782159999998</v>
      </c>
      <c r="R81" s="857">
        <v>2510.7352500000002</v>
      </c>
      <c r="S81" s="857">
        <v>2559.011364</v>
      </c>
      <c r="T81" s="857">
        <v>2508.719454</v>
      </c>
      <c r="U81" s="857">
        <v>2553.6867850000003</v>
      </c>
      <c r="V81" s="857">
        <v>2638.9029259999998</v>
      </c>
      <c r="W81" s="857">
        <v>2792.316742</v>
      </c>
      <c r="X81" s="857">
        <v>2456.33554</v>
      </c>
      <c r="Y81" s="857">
        <v>2407.6354219999998</v>
      </c>
      <c r="Z81" s="857">
        <v>2099.6145410000004</v>
      </c>
      <c r="AA81" s="857">
        <v>2141.102136</v>
      </c>
      <c r="AB81" s="553"/>
    </row>
    <row r="82" spans="1:28" s="549" customFormat="1" ht="12.65" customHeight="1">
      <c r="B82" s="550" t="s">
        <v>1417</v>
      </c>
      <c r="C82" s="1157">
        <v>0</v>
      </c>
      <c r="D82" s="856">
        <v>0</v>
      </c>
      <c r="E82" s="856">
        <v>1.7999999999999999E-2</v>
      </c>
      <c r="F82" s="856">
        <v>0</v>
      </c>
      <c r="G82" s="856">
        <v>0.69399999999999995</v>
      </c>
      <c r="H82" s="856">
        <v>7.3460000000000001</v>
      </c>
      <c r="I82" s="856">
        <v>1.528</v>
      </c>
      <c r="J82" s="856">
        <v>1.55</v>
      </c>
      <c r="K82" s="856">
        <v>1.371</v>
      </c>
      <c r="L82" s="856">
        <v>3.7309999999999999</v>
      </c>
      <c r="M82" s="856">
        <v>17.626000000000001</v>
      </c>
      <c r="N82" s="857">
        <v>44.445999999999998</v>
      </c>
      <c r="O82" s="857">
        <v>81.337000000000003</v>
      </c>
      <c r="P82" s="857">
        <v>92.846999999999994</v>
      </c>
      <c r="Q82" s="857">
        <v>63.445999999999998</v>
      </c>
      <c r="R82" s="857">
        <v>54.591000000000001</v>
      </c>
      <c r="S82" s="857">
        <v>48.9</v>
      </c>
      <c r="T82" s="857">
        <v>35.036000000000001</v>
      </c>
      <c r="U82" s="857">
        <v>35.085000000000001</v>
      </c>
      <c r="V82" s="857">
        <v>27.472000000000001</v>
      </c>
      <c r="W82" s="857">
        <v>27.521999999999998</v>
      </c>
      <c r="X82" s="857">
        <v>18.629000000000001</v>
      </c>
      <c r="Y82" s="857">
        <v>27.044</v>
      </c>
      <c r="Z82" s="857">
        <v>1019.5772499999999</v>
      </c>
      <c r="AA82" s="857">
        <v>771.157106</v>
      </c>
      <c r="AB82" s="553"/>
    </row>
    <row r="83" spans="1:28" ht="14.5">
      <c r="A83" s="538"/>
      <c r="B83" s="861" t="s">
        <v>1418</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965.34024999999997</v>
      </c>
      <c r="AA83" s="857">
        <v>720.93010600000002</v>
      </c>
      <c r="AB83" s="540"/>
    </row>
    <row r="84" spans="1:28" ht="25">
      <c r="A84" s="538"/>
      <c r="B84" s="860" t="s">
        <v>1419</v>
      </c>
      <c r="C84" s="1157">
        <v>0</v>
      </c>
      <c r="D84" s="856">
        <v>0</v>
      </c>
      <c r="E84" s="856">
        <v>1.7999999999999999E-2</v>
      </c>
      <c r="F84" s="856">
        <v>0</v>
      </c>
      <c r="G84" s="856">
        <v>0.69399999999999995</v>
      </c>
      <c r="H84" s="856">
        <v>7.3460000000000001</v>
      </c>
      <c r="I84" s="856">
        <v>1.528</v>
      </c>
      <c r="J84" s="856">
        <v>1.55</v>
      </c>
      <c r="K84" s="856">
        <v>1.371</v>
      </c>
      <c r="L84" s="856">
        <v>3.7309999999999999</v>
      </c>
      <c r="M84" s="856">
        <v>17.626000000000001</v>
      </c>
      <c r="N84" s="857">
        <v>44.445999999999998</v>
      </c>
      <c r="O84" s="857">
        <v>81.337000000000003</v>
      </c>
      <c r="P84" s="857">
        <v>92.846999999999994</v>
      </c>
      <c r="Q84" s="857">
        <v>63.445999999999998</v>
      </c>
      <c r="R84" s="857">
        <v>54.591000000000001</v>
      </c>
      <c r="S84" s="857">
        <v>48.9</v>
      </c>
      <c r="T84" s="857">
        <v>35.036000000000001</v>
      </c>
      <c r="U84" s="857">
        <v>35.085000000000001</v>
      </c>
      <c r="V84" s="857">
        <v>27.472000000000001</v>
      </c>
      <c r="W84" s="857">
        <v>27.521999999999998</v>
      </c>
      <c r="X84" s="857">
        <v>18.629000000000001</v>
      </c>
      <c r="Y84" s="857">
        <v>27.044</v>
      </c>
      <c r="Z84" s="857">
        <v>54.237000000000002</v>
      </c>
      <c r="AA84" s="857">
        <v>50.226999999999997</v>
      </c>
      <c r="AB84" s="540"/>
    </row>
    <row r="85" spans="1:28" ht="25">
      <c r="A85" s="131"/>
      <c r="B85" s="1009" t="s">
        <v>865</v>
      </c>
      <c r="C85" s="1157" t="s">
        <v>356</v>
      </c>
      <c r="D85" s="856" t="s">
        <v>356</v>
      </c>
      <c r="E85" s="856">
        <v>470.45800000000003</v>
      </c>
      <c r="F85" s="856">
        <v>614.375</v>
      </c>
      <c r="G85" s="856">
        <v>574.84100000000001</v>
      </c>
      <c r="H85" s="856">
        <v>548.76499999999999</v>
      </c>
      <c r="I85" s="856">
        <v>504.65199999999999</v>
      </c>
      <c r="J85" s="856">
        <v>748.40499999999997</v>
      </c>
      <c r="K85" s="856">
        <v>507.73</v>
      </c>
      <c r="L85" s="856">
        <v>538.52099999999996</v>
      </c>
      <c r="M85" s="856">
        <v>743.29399999999998</v>
      </c>
      <c r="N85" s="857">
        <v>733.62800000000004</v>
      </c>
      <c r="O85" s="857">
        <v>916.70799999999997</v>
      </c>
      <c r="P85" s="857">
        <v>875.82299999999998</v>
      </c>
      <c r="Q85" s="857">
        <v>905.03800000000001</v>
      </c>
      <c r="R85" s="857">
        <v>816.57500000000005</v>
      </c>
      <c r="S85" s="857">
        <v>986.90200000000004</v>
      </c>
      <c r="T85" s="857">
        <v>1109.2439999999999</v>
      </c>
      <c r="U85" s="857">
        <v>891.42600000000004</v>
      </c>
      <c r="V85" s="857">
        <v>1036.596</v>
      </c>
      <c r="W85" s="857">
        <v>1145.8789999999999</v>
      </c>
      <c r="X85" s="857">
        <v>1083.614</v>
      </c>
      <c r="Y85" s="857">
        <v>1101.674</v>
      </c>
      <c r="Z85" s="857">
        <v>1081.338</v>
      </c>
      <c r="AA85" s="857">
        <v>978.48699999999997</v>
      </c>
      <c r="AB85" s="540"/>
    </row>
    <row r="86" spans="1:28" ht="14.5">
      <c r="A86" s="131"/>
      <c r="B86" s="1001" t="s">
        <v>1420</v>
      </c>
      <c r="C86" s="1157">
        <v>25290.026552592128</v>
      </c>
      <c r="D86" s="856">
        <v>25549.925802850932</v>
      </c>
      <c r="E86" s="856">
        <v>24266.40569895515</v>
      </c>
      <c r="F86" s="856">
        <v>23812.099928653268</v>
      </c>
      <c r="G86" s="856">
        <v>24951.927411918612</v>
      </c>
      <c r="H86" s="856">
        <v>26915.137674923259</v>
      </c>
      <c r="I86" s="856">
        <v>24054.473506588092</v>
      </c>
      <c r="J86" s="856">
        <v>26409.412057958052</v>
      </c>
      <c r="K86" s="856">
        <v>27321.388656841711</v>
      </c>
      <c r="L86" s="856">
        <v>28447.645964765146</v>
      </c>
      <c r="M86" s="856">
        <v>28170.313226324281</v>
      </c>
      <c r="N86" s="856">
        <v>29395.9156</v>
      </c>
      <c r="O86" s="856">
        <v>30861.309999999998</v>
      </c>
      <c r="P86" s="856">
        <v>30977.512999999999</v>
      </c>
      <c r="Q86" s="856">
        <v>29464.314000000002</v>
      </c>
      <c r="R86" s="856">
        <v>29512.635999999999</v>
      </c>
      <c r="S86" s="856">
        <v>28992.8727</v>
      </c>
      <c r="T86" s="856">
        <v>29787.768</v>
      </c>
      <c r="U86" s="856">
        <v>30054.359</v>
      </c>
      <c r="V86" s="856">
        <v>31279.808000000001</v>
      </c>
      <c r="W86" s="856">
        <v>30264.672999999999</v>
      </c>
      <c r="X86" s="856">
        <v>31266.667999999998</v>
      </c>
      <c r="Y86" s="856">
        <v>32542.274422369999</v>
      </c>
      <c r="Z86" s="856">
        <v>31829.03627957002</v>
      </c>
      <c r="AA86" s="856">
        <v>31418.790999999997</v>
      </c>
      <c r="AB86" s="540"/>
    </row>
    <row r="87" spans="1:28" ht="14.5">
      <c r="A87" s="131"/>
      <c r="B87" s="1002" t="s">
        <v>1421</v>
      </c>
      <c r="C87" s="1157">
        <v>5528.1370000000006</v>
      </c>
      <c r="D87" s="856">
        <v>5687.8720000000003</v>
      </c>
      <c r="E87" s="857">
        <v>6031.9160000000002</v>
      </c>
      <c r="F87" s="857">
        <v>5346.8069999999998</v>
      </c>
      <c r="G87" s="857">
        <v>5970.9340000000002</v>
      </c>
      <c r="H87" s="857">
        <v>6201.5210000000006</v>
      </c>
      <c r="I87" s="857">
        <v>6083.4849999999997</v>
      </c>
      <c r="J87" s="857">
        <v>5739.3969999999999</v>
      </c>
      <c r="K87" s="857">
        <v>6184.6950000000006</v>
      </c>
      <c r="L87" s="857">
        <v>7130.424</v>
      </c>
      <c r="M87" s="857">
        <v>7022.4290000000001</v>
      </c>
      <c r="N87" s="838">
        <v>6998.3055999999997</v>
      </c>
      <c r="O87" s="838">
        <v>7366.8119999999999</v>
      </c>
      <c r="P87" s="838">
        <v>7784.3539999999994</v>
      </c>
      <c r="Q87" s="838">
        <v>7372.5920000000006</v>
      </c>
      <c r="R87" s="838">
        <v>7562.4369999999999</v>
      </c>
      <c r="S87" s="838">
        <v>7071.8010000000004</v>
      </c>
      <c r="T87" s="838">
        <v>6737.2789999999995</v>
      </c>
      <c r="U87" s="838">
        <v>7603.86</v>
      </c>
      <c r="V87" s="838">
        <v>7629.7169999999996</v>
      </c>
      <c r="W87" s="838">
        <v>7149.8760000000002</v>
      </c>
      <c r="X87" s="838">
        <v>8062.5810000000001</v>
      </c>
      <c r="Y87" s="856">
        <v>7293.9081034800001</v>
      </c>
      <c r="Z87" s="856">
        <v>8017.1158261500013</v>
      </c>
      <c r="AA87" s="856">
        <v>7732.4769999999999</v>
      </c>
      <c r="AB87" s="540"/>
    </row>
    <row r="88" spans="1:28" ht="14.5">
      <c r="A88" s="131"/>
      <c r="B88" s="1002" t="s">
        <v>1422</v>
      </c>
      <c r="C88" s="1157">
        <v>19761.889552592129</v>
      </c>
      <c r="D88" s="856">
        <v>19862.053802850933</v>
      </c>
      <c r="E88" s="857">
        <v>18234.489698955149</v>
      </c>
      <c r="F88" s="857">
        <v>18465.292928653267</v>
      </c>
      <c r="G88" s="857">
        <v>18980.993411918611</v>
      </c>
      <c r="H88" s="857">
        <v>20713.616674923258</v>
      </c>
      <c r="I88" s="857">
        <v>17970.988506588092</v>
      </c>
      <c r="J88" s="857">
        <v>20670.015057958051</v>
      </c>
      <c r="K88" s="857">
        <v>21136.693656841711</v>
      </c>
      <c r="L88" s="857">
        <v>21317.221964765147</v>
      </c>
      <c r="M88" s="857">
        <v>21147.88422632428</v>
      </c>
      <c r="N88" s="838">
        <v>22397.61</v>
      </c>
      <c r="O88" s="838">
        <v>23494.498</v>
      </c>
      <c r="P88" s="838">
        <v>23193.159</v>
      </c>
      <c r="Q88" s="838">
        <v>22091.722000000002</v>
      </c>
      <c r="R88" s="838">
        <v>21950.199000000001</v>
      </c>
      <c r="S88" s="838">
        <v>21921.0717</v>
      </c>
      <c r="T88" s="838">
        <v>23050.489000000001</v>
      </c>
      <c r="U88" s="838">
        <v>22450.499</v>
      </c>
      <c r="V88" s="838">
        <v>23650.091</v>
      </c>
      <c r="W88" s="838">
        <v>23114.796999999999</v>
      </c>
      <c r="X88" s="838">
        <v>23204.087</v>
      </c>
      <c r="Y88" s="856">
        <v>25248.366318889999</v>
      </c>
      <c r="Z88" s="856">
        <v>23811.920453420018</v>
      </c>
      <c r="AA88" s="856">
        <v>23686.313999999998</v>
      </c>
      <c r="AB88" s="540"/>
    </row>
    <row r="89" spans="1:28">
      <c r="A89" s="131"/>
      <c r="B89" s="1001" t="s">
        <v>1423</v>
      </c>
      <c r="C89" s="1157">
        <v>9677.0789999999997</v>
      </c>
      <c r="D89" s="857">
        <v>9736.9789999999994</v>
      </c>
      <c r="E89" s="857">
        <v>11900.075000000001</v>
      </c>
      <c r="F89" s="857">
        <v>11986.284</v>
      </c>
      <c r="G89" s="857">
        <v>14679.602000000001</v>
      </c>
      <c r="H89" s="857">
        <v>14057.815000000001</v>
      </c>
      <c r="I89" s="857">
        <v>15567.487999999999</v>
      </c>
      <c r="J89" s="857">
        <v>16389.377</v>
      </c>
      <c r="K89" s="857">
        <v>13752.859</v>
      </c>
      <c r="L89" s="857">
        <v>12120.998</v>
      </c>
      <c r="M89" s="857">
        <v>12728.998</v>
      </c>
      <c r="N89" s="857">
        <v>13605.772000000001</v>
      </c>
      <c r="O89" s="857">
        <v>12306.91</v>
      </c>
      <c r="P89" s="857">
        <v>12857.4</v>
      </c>
      <c r="Q89" s="857">
        <v>13003.607</v>
      </c>
      <c r="R89" s="857">
        <v>12914.071</v>
      </c>
      <c r="S89" s="857">
        <v>17741.28</v>
      </c>
      <c r="T89" s="857">
        <v>17651.373</v>
      </c>
      <c r="U89" s="857">
        <v>18211.269</v>
      </c>
      <c r="V89" s="857">
        <v>17497.268</v>
      </c>
      <c r="W89" s="857">
        <v>19076.453000000001</v>
      </c>
      <c r="X89" s="857">
        <v>18709.276000000002</v>
      </c>
      <c r="Y89" s="856">
        <v>19265.346000000001</v>
      </c>
      <c r="Z89" s="856">
        <v>18272.548999999999</v>
      </c>
      <c r="AA89" s="856">
        <v>14370.758</v>
      </c>
      <c r="AB89" s="540"/>
    </row>
    <row r="90" spans="1:28">
      <c r="A90" s="131"/>
      <c r="B90" s="1002" t="s">
        <v>1424</v>
      </c>
      <c r="C90" s="1157">
        <v>1.1140000000000001</v>
      </c>
      <c r="D90" s="857">
        <v>3.306</v>
      </c>
      <c r="E90" s="856">
        <v>2.4689999999999999</v>
      </c>
      <c r="F90" s="856">
        <v>1.7769999999999999</v>
      </c>
      <c r="G90" s="856">
        <v>1.732</v>
      </c>
      <c r="H90" s="856">
        <v>1.6040000000000001</v>
      </c>
      <c r="I90" s="856">
        <v>1.516</v>
      </c>
      <c r="J90" s="856">
        <v>1.41</v>
      </c>
      <c r="K90" s="856">
        <v>98.481999999999999</v>
      </c>
      <c r="L90" s="857">
        <v>74.908000000000001</v>
      </c>
      <c r="M90" s="857">
        <v>81.882000000000005</v>
      </c>
      <c r="N90" s="856">
        <v>69.069000000000003</v>
      </c>
      <c r="O90" s="856">
        <v>65.096000000000004</v>
      </c>
      <c r="P90" s="856">
        <v>41.368000000000002</v>
      </c>
      <c r="Q90" s="856">
        <v>36.862000000000002</v>
      </c>
      <c r="R90" s="856">
        <v>30.157</v>
      </c>
      <c r="S90" s="856">
        <v>24.352</v>
      </c>
      <c r="T90" s="856">
        <v>20.635000000000002</v>
      </c>
      <c r="U90" s="856">
        <v>11.938000000000001</v>
      </c>
      <c r="V90" s="856">
        <v>6.6340000000000003</v>
      </c>
      <c r="W90" s="856">
        <v>8.9670000000000005</v>
      </c>
      <c r="X90" s="856">
        <v>4.5869999999999997</v>
      </c>
      <c r="Y90" s="856">
        <v>3.25</v>
      </c>
      <c r="Z90" s="856">
        <v>3.94</v>
      </c>
      <c r="AA90" s="856">
        <v>2.621</v>
      </c>
      <c r="AB90" s="540"/>
    </row>
    <row r="91" spans="1:28">
      <c r="A91" s="131"/>
      <c r="B91" s="1003" t="s">
        <v>866</v>
      </c>
      <c r="C91" s="1157">
        <v>0</v>
      </c>
      <c r="D91" s="857">
        <v>0</v>
      </c>
      <c r="E91" s="856">
        <v>0</v>
      </c>
      <c r="F91" s="856">
        <v>0</v>
      </c>
      <c r="G91" s="856">
        <v>0</v>
      </c>
      <c r="H91" s="856">
        <v>0</v>
      </c>
      <c r="I91" s="856">
        <v>0</v>
      </c>
      <c r="J91" s="856">
        <v>0</v>
      </c>
      <c r="K91" s="856">
        <v>0</v>
      </c>
      <c r="L91" s="857">
        <v>0</v>
      </c>
      <c r="M91" s="857">
        <v>0</v>
      </c>
      <c r="N91" s="856">
        <v>0</v>
      </c>
      <c r="O91" s="856">
        <v>0</v>
      </c>
      <c r="P91" s="856">
        <v>0</v>
      </c>
      <c r="Q91" s="856">
        <v>0</v>
      </c>
      <c r="R91" s="856">
        <v>0</v>
      </c>
      <c r="S91" s="856">
        <v>0</v>
      </c>
      <c r="T91" s="856">
        <v>0</v>
      </c>
      <c r="U91" s="856">
        <v>0</v>
      </c>
      <c r="V91" s="856">
        <v>0</v>
      </c>
      <c r="W91" s="856">
        <v>0</v>
      </c>
      <c r="X91" s="856">
        <v>0</v>
      </c>
      <c r="Y91" s="856">
        <v>0</v>
      </c>
      <c r="Z91" s="856">
        <v>0</v>
      </c>
      <c r="AA91" s="856">
        <v>0</v>
      </c>
      <c r="AB91" s="540"/>
    </row>
    <row r="92" spans="1:28">
      <c r="A92" s="131"/>
      <c r="B92" s="1002" t="s">
        <v>867</v>
      </c>
      <c r="C92" s="1156">
        <v>1031.884</v>
      </c>
      <c r="D92" s="838">
        <v>1265.2170000000001</v>
      </c>
      <c r="E92" s="838">
        <v>1276.4929999999999</v>
      </c>
      <c r="F92" s="838">
        <v>1213.7470000000001</v>
      </c>
      <c r="G92" s="838">
        <v>1176.489</v>
      </c>
      <c r="H92" s="838">
        <v>1315.4480000000001</v>
      </c>
      <c r="I92" s="838">
        <v>1281.337</v>
      </c>
      <c r="J92" s="838">
        <v>1096.413</v>
      </c>
      <c r="K92" s="838">
        <v>1046.271</v>
      </c>
      <c r="L92" s="838">
        <v>1107.8530000000001</v>
      </c>
      <c r="M92" s="838">
        <v>1016.995</v>
      </c>
      <c r="N92" s="838">
        <v>1086.19</v>
      </c>
      <c r="O92" s="838">
        <v>1313.6</v>
      </c>
      <c r="P92" s="838">
        <v>1209.7670000000001</v>
      </c>
      <c r="Q92" s="838">
        <v>1243.0340000000001</v>
      </c>
      <c r="R92" s="838">
        <v>1305.3030000000001</v>
      </c>
      <c r="S92" s="838">
        <v>1326.92</v>
      </c>
      <c r="T92" s="838">
        <v>1501.76</v>
      </c>
      <c r="U92" s="838">
        <v>1489.2280000000001</v>
      </c>
      <c r="V92" s="838">
        <v>1534.0730000000001</v>
      </c>
      <c r="W92" s="838">
        <v>1646.277</v>
      </c>
      <c r="X92" s="838">
        <v>1531.0550000000001</v>
      </c>
      <c r="Y92" s="856">
        <v>1555.7349999999999</v>
      </c>
      <c r="Z92" s="856">
        <v>1676.5139999999999</v>
      </c>
      <c r="AA92" s="856">
        <v>1655.2149999999999</v>
      </c>
      <c r="AB92" s="540"/>
    </row>
    <row r="93" spans="1:28" s="987" customFormat="1">
      <c r="A93" s="989"/>
      <c r="B93" s="1002" t="s">
        <v>1425</v>
      </c>
      <c r="C93" s="1156">
        <v>8644.0810000000001</v>
      </c>
      <c r="D93" s="838">
        <v>8468.4560000000001</v>
      </c>
      <c r="E93" s="838">
        <v>8016.1980000000003</v>
      </c>
      <c r="F93" s="838">
        <v>8664.9179999999997</v>
      </c>
      <c r="G93" s="838">
        <v>8619.2170000000006</v>
      </c>
      <c r="H93" s="838">
        <v>8547.9050000000007</v>
      </c>
      <c r="I93" s="838">
        <v>8424.67</v>
      </c>
      <c r="J93" s="838">
        <v>9080.6849999999995</v>
      </c>
      <c r="K93" s="838">
        <v>7780.0510000000004</v>
      </c>
      <c r="L93" s="838">
        <v>6717.6450000000004</v>
      </c>
      <c r="M93" s="838">
        <v>7644.5839999999998</v>
      </c>
      <c r="N93" s="838">
        <v>7932.0460000000003</v>
      </c>
      <c r="O93" s="838">
        <v>7286.143</v>
      </c>
      <c r="P93" s="838">
        <v>7879.5690000000004</v>
      </c>
      <c r="Q93" s="838">
        <v>7968.982</v>
      </c>
      <c r="R93" s="838">
        <v>8143.2510000000002</v>
      </c>
      <c r="S93" s="838">
        <v>11475.633</v>
      </c>
      <c r="T93" s="838">
        <v>12286.535</v>
      </c>
      <c r="U93" s="838">
        <v>13333.796</v>
      </c>
      <c r="V93" s="838">
        <v>12195.575999999999</v>
      </c>
      <c r="W93" s="838">
        <v>13791.422</v>
      </c>
      <c r="X93" s="838">
        <v>13174.331</v>
      </c>
      <c r="Y93" s="856">
        <v>14153.378000000001</v>
      </c>
      <c r="Z93" s="856">
        <v>13658.53</v>
      </c>
      <c r="AA93" s="856">
        <v>9497.7759999999998</v>
      </c>
      <c r="AB93" s="991"/>
    </row>
    <row r="94" spans="1:28" s="987" customFormat="1">
      <c r="A94" s="989"/>
      <c r="B94" s="1002" t="s">
        <v>868</v>
      </c>
      <c r="C94" s="1156" t="s">
        <v>356</v>
      </c>
      <c r="D94" s="838" t="s">
        <v>356</v>
      </c>
      <c r="E94" s="838">
        <v>2604.915</v>
      </c>
      <c r="F94" s="838">
        <v>2105.8420000000001</v>
      </c>
      <c r="G94" s="838">
        <v>4882.1639999999998</v>
      </c>
      <c r="H94" s="838">
        <v>4192.8580000000002</v>
      </c>
      <c r="I94" s="838">
        <v>5859.9650000000001</v>
      </c>
      <c r="J94" s="838">
        <v>6210.8689999999997</v>
      </c>
      <c r="K94" s="838">
        <v>4828.0550000000003</v>
      </c>
      <c r="L94" s="838">
        <v>4220.5919999999996</v>
      </c>
      <c r="M94" s="838">
        <v>3985.5369999999998</v>
      </c>
      <c r="N94" s="838">
        <v>4518.4669999999996</v>
      </c>
      <c r="O94" s="838">
        <v>3642.0709999999999</v>
      </c>
      <c r="P94" s="838">
        <v>3726.6959999999999</v>
      </c>
      <c r="Q94" s="838">
        <v>3754.7289999999998</v>
      </c>
      <c r="R94" s="838">
        <v>3435.36</v>
      </c>
      <c r="S94" s="838">
        <v>4914.375</v>
      </c>
      <c r="T94" s="838">
        <v>3842.4430000000002</v>
      </c>
      <c r="U94" s="838">
        <v>3376.3069999999998</v>
      </c>
      <c r="V94" s="838">
        <v>3760.9850000000001</v>
      </c>
      <c r="W94" s="838">
        <v>3629.7869999999998</v>
      </c>
      <c r="X94" s="838">
        <v>3999.3029999999999</v>
      </c>
      <c r="Y94" s="856">
        <v>3552.9830000000002</v>
      </c>
      <c r="Z94" s="856">
        <v>2933.5650000000001</v>
      </c>
      <c r="AA94" s="856">
        <v>3215.1460000000002</v>
      </c>
      <c r="AB94" s="991"/>
    </row>
    <row r="95" spans="1:28">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8" s="154" customFormat="1" ht="20.149999999999999" customHeight="1">
      <c r="A96" s="560"/>
      <c r="C96" s="1279" t="s">
        <v>1426</v>
      </c>
      <c r="D96" s="1279"/>
      <c r="E96" s="1279"/>
      <c r="F96" s="1279"/>
      <c r="G96" s="1279"/>
      <c r="H96" s="1279"/>
    </row>
    <row r="97" spans="1:8" s="154" customFormat="1" ht="28" customHeight="1">
      <c r="A97" s="560"/>
      <c r="C97" s="1413" t="s">
        <v>1427</v>
      </c>
      <c r="D97" s="1413"/>
      <c r="E97" s="1413"/>
      <c r="F97" s="1413"/>
      <c r="G97" s="1413"/>
      <c r="H97" s="1413"/>
    </row>
    <row r="98" spans="1:8" s="154" customFormat="1" ht="15" customHeight="1">
      <c r="A98" s="560"/>
      <c r="C98" s="1279" t="s">
        <v>1428</v>
      </c>
      <c r="D98" s="1279"/>
      <c r="E98" s="1279"/>
      <c r="F98" s="1279"/>
      <c r="G98" s="1279"/>
      <c r="H98" s="1279"/>
    </row>
    <row r="99" spans="1:8" s="154" customFormat="1" ht="15" customHeight="1">
      <c r="A99" s="560"/>
      <c r="C99" s="1279" t="s">
        <v>1429</v>
      </c>
      <c r="D99" s="1279"/>
      <c r="E99" s="1279"/>
      <c r="F99" s="1279"/>
      <c r="G99" s="1279"/>
      <c r="H99" s="1279"/>
    </row>
    <row r="100" spans="1:8" ht="15" customHeight="1">
      <c r="C100" s="64" t="s">
        <v>1430</v>
      </c>
      <c r="D100" s="1010"/>
      <c r="E100" s="1010"/>
      <c r="F100" s="1010"/>
      <c r="G100" s="1010"/>
      <c r="H100" s="1010"/>
    </row>
    <row r="101" spans="1:8" ht="15" customHeight="1">
      <c r="C101" s="1010" t="s">
        <v>1431</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Schleswig-Holstein</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5">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53125" defaultRowHeight="12.5"/>
  <cols>
    <col min="1" max="1" width="4.54296875" style="376" customWidth="1"/>
    <col min="2" max="2" width="45" style="376" customWidth="1"/>
    <col min="3" max="27" width="13.453125" style="376" customWidth="1"/>
    <col min="28" max="16384" width="11.453125" style="376"/>
  </cols>
  <sheetData>
    <row r="1" spans="1:32" ht="13">
      <c r="A1" s="1414" t="s">
        <v>322</v>
      </c>
      <c r="B1" s="1415"/>
    </row>
    <row r="3" spans="1:32" ht="12.75" customHeight="1">
      <c r="A3" s="1416" t="s">
        <v>899</v>
      </c>
      <c r="B3" s="1416"/>
      <c r="C3" s="407" t="s">
        <v>1237</v>
      </c>
      <c r="D3" s="407"/>
      <c r="E3" s="407"/>
      <c r="F3" s="407"/>
      <c r="G3" s="407"/>
      <c r="H3" s="407"/>
      <c r="I3" s="407"/>
      <c r="J3" s="407"/>
      <c r="K3" s="407"/>
    </row>
    <row r="4" spans="1:32" ht="12.75" customHeight="1">
      <c r="A4" s="377"/>
      <c r="B4" s="535"/>
      <c r="C4" s="377"/>
      <c r="D4" s="377"/>
      <c r="E4" s="377"/>
      <c r="F4" s="377"/>
      <c r="G4" s="377"/>
      <c r="H4" s="377"/>
      <c r="I4" s="377"/>
      <c r="J4" s="377"/>
      <c r="K4" s="377"/>
    </row>
    <row r="5" spans="1:32" ht="14.5">
      <c r="A5" s="536"/>
      <c r="B5" s="1011"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ht="13">
      <c r="A7" s="399"/>
      <c r="B7" s="499"/>
      <c r="C7" s="1283" t="s">
        <v>434</v>
      </c>
      <c r="D7" s="1283"/>
      <c r="E7" s="1283"/>
      <c r="F7" s="1283"/>
      <c r="G7" s="1283"/>
      <c r="H7" s="1283"/>
      <c r="I7" s="1283" t="s">
        <v>434</v>
      </c>
      <c r="J7" s="1283"/>
      <c r="K7" s="1283"/>
      <c r="L7" s="1283"/>
      <c r="M7" s="1283"/>
      <c r="N7" s="1283"/>
      <c r="O7" s="1283" t="s">
        <v>434</v>
      </c>
      <c r="P7" s="1283"/>
      <c r="Q7" s="1283"/>
      <c r="R7" s="1283"/>
      <c r="S7" s="1283"/>
      <c r="T7" s="1283"/>
      <c r="U7" s="1283" t="s">
        <v>434</v>
      </c>
      <c r="V7" s="1283"/>
      <c r="W7" s="1283"/>
      <c r="X7" s="1283"/>
      <c r="Y7" s="1283"/>
      <c r="Z7" s="1283"/>
      <c r="AA7" s="1283" t="s">
        <v>434</v>
      </c>
      <c r="AB7" s="1283"/>
      <c r="AC7" s="1283"/>
      <c r="AD7" s="1283"/>
      <c r="AE7" s="1283"/>
      <c r="AF7" s="1283"/>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1013" t="s">
        <v>827</v>
      </c>
      <c r="C9" s="1156">
        <v>49197.707000000002</v>
      </c>
      <c r="D9" s="838">
        <v>49689.45</v>
      </c>
      <c r="E9" s="838">
        <v>52610.529000000002</v>
      </c>
      <c r="F9" s="838">
        <v>52881.824000000001</v>
      </c>
      <c r="G9" s="838">
        <v>48707.455000000002</v>
      </c>
      <c r="H9" s="838">
        <v>49732.116000000002</v>
      </c>
      <c r="I9" s="838">
        <v>44883.514000000003</v>
      </c>
      <c r="J9" s="838">
        <v>41749.343999999997</v>
      </c>
      <c r="K9" s="838">
        <v>42846.906999999999</v>
      </c>
      <c r="L9" s="838">
        <v>38677.150999999998</v>
      </c>
      <c r="M9" s="838">
        <v>39913.807000000001</v>
      </c>
      <c r="N9" s="838">
        <v>38318.845000000001</v>
      </c>
      <c r="O9" s="838">
        <v>42087.845000000001</v>
      </c>
      <c r="P9" s="838">
        <v>37927.690999999999</v>
      </c>
      <c r="Q9" s="838">
        <v>38778.487999999998</v>
      </c>
      <c r="R9" s="838">
        <v>40128.447</v>
      </c>
      <c r="S9" s="838">
        <v>35410.124000000003</v>
      </c>
      <c r="T9" s="838">
        <v>38158.593000000001</v>
      </c>
      <c r="U9" s="838">
        <v>36682.449999999997</v>
      </c>
      <c r="V9" s="838">
        <v>33997.269999999997</v>
      </c>
      <c r="W9" s="838">
        <v>38023.807999999997</v>
      </c>
      <c r="X9" s="838">
        <v>31943.845000000001</v>
      </c>
      <c r="Y9" s="856">
        <v>34872.538999999997</v>
      </c>
      <c r="Z9" s="856">
        <v>36229.955999999998</v>
      </c>
      <c r="AA9" s="856">
        <v>37438.048999999999</v>
      </c>
      <c r="AB9" s="540"/>
    </row>
    <row r="10" spans="1:32">
      <c r="A10" s="131"/>
      <c r="B10" s="1015" t="s">
        <v>1394</v>
      </c>
      <c r="C10" s="1156">
        <v>41032.999000000003</v>
      </c>
      <c r="D10" s="838">
        <v>41297.194000000003</v>
      </c>
      <c r="E10" s="838">
        <v>43758.947999999997</v>
      </c>
      <c r="F10" s="838">
        <v>44034.019</v>
      </c>
      <c r="G10" s="838">
        <v>39588.112999999998</v>
      </c>
      <c r="H10" s="838">
        <v>40526.182999999997</v>
      </c>
      <c r="I10" s="838">
        <v>36185.775999999998</v>
      </c>
      <c r="J10" s="838">
        <v>32629.288</v>
      </c>
      <c r="K10" s="838">
        <v>34367.563000000002</v>
      </c>
      <c r="L10" s="838">
        <v>30956.226999999999</v>
      </c>
      <c r="M10" s="838">
        <v>30165.308000000001</v>
      </c>
      <c r="N10" s="838">
        <v>29010.324000000001</v>
      </c>
      <c r="O10" s="838">
        <v>33021.413</v>
      </c>
      <c r="P10" s="838">
        <v>27457.585999999999</v>
      </c>
      <c r="Q10" s="838">
        <v>29662.917000000001</v>
      </c>
      <c r="R10" s="838">
        <v>30252.196</v>
      </c>
      <c r="S10" s="838">
        <v>26275.78</v>
      </c>
      <c r="T10" s="838">
        <v>28395.671999999999</v>
      </c>
      <c r="U10" s="838">
        <v>26729.552</v>
      </c>
      <c r="V10" s="838">
        <v>24648.636999999999</v>
      </c>
      <c r="W10" s="838">
        <v>26744.555</v>
      </c>
      <c r="X10" s="838">
        <v>22493.495999999999</v>
      </c>
      <c r="Y10" s="856">
        <v>24495.757000000001</v>
      </c>
      <c r="Z10" s="856">
        <v>25260.862000000001</v>
      </c>
      <c r="AA10" s="856">
        <v>28862.802</v>
      </c>
      <c r="AB10" s="540"/>
    </row>
    <row r="11" spans="1:32">
      <c r="A11" s="131"/>
      <c r="B11" s="1016" t="s">
        <v>1395</v>
      </c>
      <c r="C11" s="1156">
        <v>53.183</v>
      </c>
      <c r="D11" s="838">
        <v>62.481000000000002</v>
      </c>
      <c r="E11" s="838">
        <v>103.532</v>
      </c>
      <c r="F11" s="838">
        <v>97.828000000000003</v>
      </c>
      <c r="G11" s="838">
        <v>70.376000000000005</v>
      </c>
      <c r="H11" s="838">
        <v>40.090000000000003</v>
      </c>
      <c r="I11" s="838">
        <v>41.128999999999998</v>
      </c>
      <c r="J11" s="838">
        <v>40.222000000000001</v>
      </c>
      <c r="K11" s="838">
        <v>40.14</v>
      </c>
      <c r="L11" s="838">
        <v>39.027000000000001</v>
      </c>
      <c r="M11" s="838">
        <v>37.631999999999998</v>
      </c>
      <c r="N11" s="838">
        <v>26.407</v>
      </c>
      <c r="O11" s="838">
        <v>21.788</v>
      </c>
      <c r="P11" s="838">
        <v>21.9</v>
      </c>
      <c r="Q11" s="838">
        <v>22.004999999999999</v>
      </c>
      <c r="R11" s="838">
        <v>20.690999999999999</v>
      </c>
      <c r="S11" s="838">
        <v>21.297000000000001</v>
      </c>
      <c r="T11" s="838">
        <v>20.47</v>
      </c>
      <c r="U11" s="838">
        <v>19.943999999999999</v>
      </c>
      <c r="V11" s="838">
        <v>12.516</v>
      </c>
      <c r="W11" s="838">
        <v>15.345000000000001</v>
      </c>
      <c r="X11" s="838">
        <v>15.661</v>
      </c>
      <c r="Y11" s="856">
        <v>15.553000000000001</v>
      </c>
      <c r="Z11" s="856">
        <v>13.59</v>
      </c>
      <c r="AA11" s="856">
        <v>15.026999999999999</v>
      </c>
      <c r="AB11" s="540"/>
    </row>
    <row r="12" spans="1:32">
      <c r="A12" s="131"/>
      <c r="B12" s="1017" t="s">
        <v>828</v>
      </c>
      <c r="C12" s="1156">
        <v>0</v>
      </c>
      <c r="D12" s="838">
        <v>0</v>
      </c>
      <c r="E12" s="838">
        <v>0</v>
      </c>
      <c r="F12" s="838">
        <v>0</v>
      </c>
      <c r="G12" s="838">
        <v>0</v>
      </c>
      <c r="H12" s="838">
        <v>0</v>
      </c>
      <c r="I12" s="838">
        <v>0</v>
      </c>
      <c r="J12" s="838">
        <v>0</v>
      </c>
      <c r="K12" s="838">
        <v>0</v>
      </c>
      <c r="L12" s="838">
        <v>0</v>
      </c>
      <c r="M12" s="838">
        <v>0</v>
      </c>
      <c r="N12" s="838">
        <v>0</v>
      </c>
      <c r="O12" s="838">
        <v>0</v>
      </c>
      <c r="P12" s="838">
        <v>0</v>
      </c>
      <c r="Q12" s="838">
        <v>0</v>
      </c>
      <c r="R12" s="838">
        <v>0</v>
      </c>
      <c r="S12" s="838">
        <v>0</v>
      </c>
      <c r="T12" s="838">
        <v>0</v>
      </c>
      <c r="U12" s="838">
        <v>0</v>
      </c>
      <c r="V12" s="838">
        <v>0</v>
      </c>
      <c r="W12" s="838">
        <v>0</v>
      </c>
      <c r="X12" s="838">
        <v>0</v>
      </c>
      <c r="Y12" s="856">
        <v>0</v>
      </c>
      <c r="Z12" s="856">
        <v>0</v>
      </c>
      <c r="AA12" s="856">
        <v>0</v>
      </c>
      <c r="AB12" s="540"/>
    </row>
    <row r="13" spans="1:32">
      <c r="A13" s="131"/>
      <c r="B13" s="1017" t="s">
        <v>829</v>
      </c>
      <c r="C13" s="1156">
        <v>0</v>
      </c>
      <c r="D13" s="838">
        <v>0</v>
      </c>
      <c r="E13" s="838">
        <v>0</v>
      </c>
      <c r="F13" s="838">
        <v>0</v>
      </c>
      <c r="G13" s="838">
        <v>0</v>
      </c>
      <c r="H13" s="838">
        <v>0</v>
      </c>
      <c r="I13" s="838">
        <v>0</v>
      </c>
      <c r="J13" s="838">
        <v>0</v>
      </c>
      <c r="K13" s="838">
        <v>0</v>
      </c>
      <c r="L13" s="838">
        <v>0</v>
      </c>
      <c r="M13" s="838">
        <v>0</v>
      </c>
      <c r="N13" s="838">
        <v>0</v>
      </c>
      <c r="O13" s="838">
        <v>0</v>
      </c>
      <c r="P13" s="838">
        <v>0</v>
      </c>
      <c r="Q13" s="838">
        <v>0</v>
      </c>
      <c r="R13" s="838">
        <v>0</v>
      </c>
      <c r="S13" s="838">
        <v>0</v>
      </c>
      <c r="T13" s="838">
        <v>0</v>
      </c>
      <c r="U13" s="838">
        <v>0</v>
      </c>
      <c r="V13" s="838">
        <v>0</v>
      </c>
      <c r="W13" s="838">
        <v>0</v>
      </c>
      <c r="X13" s="838">
        <v>0</v>
      </c>
      <c r="Y13" s="856">
        <v>0</v>
      </c>
      <c r="Z13" s="856">
        <v>0</v>
      </c>
      <c r="AA13" s="856">
        <v>0</v>
      </c>
      <c r="AB13" s="540"/>
    </row>
    <row r="14" spans="1:32">
      <c r="A14" s="131"/>
      <c r="B14" s="1017" t="s">
        <v>830</v>
      </c>
      <c r="C14" s="1156">
        <v>0</v>
      </c>
      <c r="D14" s="838">
        <v>0</v>
      </c>
      <c r="E14" s="838">
        <v>0</v>
      </c>
      <c r="F14" s="838">
        <v>0</v>
      </c>
      <c r="G14" s="838">
        <v>0</v>
      </c>
      <c r="H14" s="838">
        <v>0</v>
      </c>
      <c r="I14" s="838">
        <v>0</v>
      </c>
      <c r="J14" s="838">
        <v>0</v>
      </c>
      <c r="K14" s="838">
        <v>0</v>
      </c>
      <c r="L14" s="838">
        <v>0</v>
      </c>
      <c r="M14" s="838">
        <v>0</v>
      </c>
      <c r="N14" s="838">
        <v>0</v>
      </c>
      <c r="O14" s="838">
        <v>0</v>
      </c>
      <c r="P14" s="838">
        <v>0</v>
      </c>
      <c r="Q14" s="838">
        <v>0</v>
      </c>
      <c r="R14" s="838">
        <v>0</v>
      </c>
      <c r="S14" s="838">
        <v>0</v>
      </c>
      <c r="T14" s="838">
        <v>0</v>
      </c>
      <c r="U14" s="838">
        <v>0</v>
      </c>
      <c r="V14" s="838">
        <v>0</v>
      </c>
      <c r="W14" s="838">
        <v>0</v>
      </c>
      <c r="X14" s="838">
        <v>0</v>
      </c>
      <c r="Y14" s="856">
        <v>0</v>
      </c>
      <c r="Z14" s="856">
        <v>0</v>
      </c>
      <c r="AA14" s="856">
        <v>0</v>
      </c>
      <c r="AB14" s="540"/>
    </row>
    <row r="15" spans="1:32">
      <c r="A15" s="131"/>
      <c r="B15" s="1017" t="s">
        <v>831</v>
      </c>
      <c r="C15" s="1156">
        <v>53.183</v>
      </c>
      <c r="D15" s="838">
        <v>62.481000000000002</v>
      </c>
      <c r="E15" s="838">
        <v>103.532</v>
      </c>
      <c r="F15" s="838">
        <v>97.828000000000003</v>
      </c>
      <c r="G15" s="838">
        <v>70.376000000000005</v>
      </c>
      <c r="H15" s="838">
        <v>40.090000000000003</v>
      </c>
      <c r="I15" s="838">
        <v>41.128999999999998</v>
      </c>
      <c r="J15" s="838">
        <v>40.222000000000001</v>
      </c>
      <c r="K15" s="838">
        <v>40.14</v>
      </c>
      <c r="L15" s="838">
        <v>39.027000000000001</v>
      </c>
      <c r="M15" s="838">
        <v>37.631999999999998</v>
      </c>
      <c r="N15" s="838">
        <v>26.407</v>
      </c>
      <c r="O15" s="838">
        <v>21.788</v>
      </c>
      <c r="P15" s="838">
        <v>21.9</v>
      </c>
      <c r="Q15" s="838">
        <v>22.004999999999999</v>
      </c>
      <c r="R15" s="838">
        <v>20.690999999999999</v>
      </c>
      <c r="S15" s="838">
        <v>21.297000000000001</v>
      </c>
      <c r="T15" s="838">
        <v>20.47</v>
      </c>
      <c r="U15" s="838">
        <v>19.943999999999999</v>
      </c>
      <c r="V15" s="838">
        <v>12.516</v>
      </c>
      <c r="W15" s="838">
        <v>15.345000000000001</v>
      </c>
      <c r="X15" s="838">
        <v>15.661</v>
      </c>
      <c r="Y15" s="856">
        <v>15.553000000000001</v>
      </c>
      <c r="Z15" s="856">
        <v>13.59</v>
      </c>
      <c r="AA15" s="856">
        <v>15.026999999999999</v>
      </c>
      <c r="AB15" s="540"/>
    </row>
    <row r="16" spans="1:32">
      <c r="A16" s="131"/>
      <c r="B16" s="1018" t="s">
        <v>832</v>
      </c>
      <c r="C16" s="1156">
        <v>53.183</v>
      </c>
      <c r="D16" s="838">
        <v>62.481000000000002</v>
      </c>
      <c r="E16" s="838">
        <v>103.532</v>
      </c>
      <c r="F16" s="838">
        <v>97.828000000000003</v>
      </c>
      <c r="G16" s="838">
        <v>70.376000000000005</v>
      </c>
      <c r="H16" s="838">
        <v>40.090000000000003</v>
      </c>
      <c r="I16" s="838">
        <v>41.128999999999998</v>
      </c>
      <c r="J16" s="838">
        <v>40.222000000000001</v>
      </c>
      <c r="K16" s="838">
        <v>40.14</v>
      </c>
      <c r="L16" s="838">
        <v>39.027000000000001</v>
      </c>
      <c r="M16" s="838">
        <v>37.631999999999998</v>
      </c>
      <c r="N16" s="838">
        <v>26.407</v>
      </c>
      <c r="O16" s="838">
        <v>21.788</v>
      </c>
      <c r="P16" s="838">
        <v>21.9</v>
      </c>
      <c r="Q16" s="838">
        <v>22.004999999999999</v>
      </c>
      <c r="R16" s="838">
        <v>20.690999999999999</v>
      </c>
      <c r="S16" s="838">
        <v>21.297000000000001</v>
      </c>
      <c r="T16" s="838">
        <v>20.47</v>
      </c>
      <c r="U16" s="838">
        <v>19.943999999999999</v>
      </c>
      <c r="V16" s="838">
        <v>12.516</v>
      </c>
      <c r="W16" s="838">
        <v>15.345000000000001</v>
      </c>
      <c r="X16" s="838">
        <v>15.661</v>
      </c>
      <c r="Y16" s="856">
        <v>15.553000000000001</v>
      </c>
      <c r="Z16" s="856">
        <v>13.59</v>
      </c>
      <c r="AA16" s="856">
        <v>15.026999999999999</v>
      </c>
      <c r="AB16" s="540"/>
    </row>
    <row r="17" spans="1:28">
      <c r="A17" s="131"/>
      <c r="B17" s="1018" t="s">
        <v>833</v>
      </c>
      <c r="C17" s="1156">
        <v>0</v>
      </c>
      <c r="D17" s="838">
        <v>0</v>
      </c>
      <c r="E17" s="838">
        <v>0</v>
      </c>
      <c r="F17" s="838">
        <v>0</v>
      </c>
      <c r="G17" s="838">
        <v>0</v>
      </c>
      <c r="H17" s="838">
        <v>0</v>
      </c>
      <c r="I17" s="838">
        <v>0</v>
      </c>
      <c r="J17" s="838">
        <v>0</v>
      </c>
      <c r="K17" s="838">
        <v>0</v>
      </c>
      <c r="L17" s="838">
        <v>0</v>
      </c>
      <c r="M17" s="838">
        <v>0</v>
      </c>
      <c r="N17" s="838">
        <v>0</v>
      </c>
      <c r="O17" s="838">
        <v>0</v>
      </c>
      <c r="P17" s="838">
        <v>0</v>
      </c>
      <c r="Q17" s="838">
        <v>0</v>
      </c>
      <c r="R17" s="838">
        <v>0</v>
      </c>
      <c r="S17" s="838">
        <v>0</v>
      </c>
      <c r="T17" s="838">
        <v>0</v>
      </c>
      <c r="U17" s="838">
        <v>0</v>
      </c>
      <c r="V17" s="838">
        <v>0</v>
      </c>
      <c r="W17" s="838">
        <v>0</v>
      </c>
      <c r="X17" s="838">
        <v>0</v>
      </c>
      <c r="Y17" s="856">
        <v>0</v>
      </c>
      <c r="Z17" s="856">
        <v>0</v>
      </c>
      <c r="AA17" s="856">
        <v>0</v>
      </c>
      <c r="AB17" s="540"/>
    </row>
    <row r="18" spans="1:28">
      <c r="A18" s="131"/>
      <c r="B18" s="1018" t="s">
        <v>834</v>
      </c>
      <c r="C18" s="1156">
        <v>0</v>
      </c>
      <c r="D18" s="838">
        <v>0</v>
      </c>
      <c r="E18" s="838">
        <v>0</v>
      </c>
      <c r="F18" s="838">
        <v>0</v>
      </c>
      <c r="G18" s="838">
        <v>0</v>
      </c>
      <c r="H18" s="838">
        <v>0</v>
      </c>
      <c r="I18" s="838">
        <v>0</v>
      </c>
      <c r="J18" s="838">
        <v>0</v>
      </c>
      <c r="K18" s="838">
        <v>0</v>
      </c>
      <c r="L18" s="838">
        <v>0</v>
      </c>
      <c r="M18" s="838">
        <v>0</v>
      </c>
      <c r="N18" s="838">
        <v>0</v>
      </c>
      <c r="O18" s="838">
        <v>0</v>
      </c>
      <c r="P18" s="838">
        <v>0</v>
      </c>
      <c r="Q18" s="838">
        <v>0</v>
      </c>
      <c r="R18" s="838">
        <v>0</v>
      </c>
      <c r="S18" s="838">
        <v>0</v>
      </c>
      <c r="T18" s="838">
        <v>0</v>
      </c>
      <c r="U18" s="838">
        <v>0</v>
      </c>
      <c r="V18" s="838">
        <v>0</v>
      </c>
      <c r="W18" s="838">
        <v>0</v>
      </c>
      <c r="X18" s="838">
        <v>0</v>
      </c>
      <c r="Y18" s="856">
        <v>0</v>
      </c>
      <c r="Z18" s="856">
        <v>0</v>
      </c>
      <c r="AA18" s="856">
        <v>0</v>
      </c>
      <c r="AB18" s="540"/>
    </row>
    <row r="19" spans="1:28">
      <c r="A19" s="131"/>
      <c r="B19" s="1017" t="s">
        <v>1396</v>
      </c>
      <c r="C19" s="1156">
        <v>0</v>
      </c>
      <c r="D19" s="838">
        <v>0</v>
      </c>
      <c r="E19" s="838">
        <v>0</v>
      </c>
      <c r="F19" s="838">
        <v>0</v>
      </c>
      <c r="G19" s="838">
        <v>0</v>
      </c>
      <c r="H19" s="838">
        <v>0</v>
      </c>
      <c r="I19" s="838">
        <v>0</v>
      </c>
      <c r="J19" s="838">
        <v>0</v>
      </c>
      <c r="K19" s="838">
        <v>0</v>
      </c>
      <c r="L19" s="838">
        <v>0</v>
      </c>
      <c r="M19" s="838">
        <v>0</v>
      </c>
      <c r="N19" s="838">
        <v>0</v>
      </c>
      <c r="O19" s="838">
        <v>0</v>
      </c>
      <c r="P19" s="838">
        <v>0</v>
      </c>
      <c r="Q19" s="838">
        <v>0</v>
      </c>
      <c r="R19" s="838">
        <v>0</v>
      </c>
      <c r="S19" s="838">
        <v>0</v>
      </c>
      <c r="T19" s="838">
        <v>0</v>
      </c>
      <c r="U19" s="838">
        <v>0</v>
      </c>
      <c r="V19" s="838">
        <v>0</v>
      </c>
      <c r="W19" s="838">
        <v>0</v>
      </c>
      <c r="X19" s="838">
        <v>0</v>
      </c>
      <c r="Y19" s="856">
        <v>0</v>
      </c>
      <c r="Z19" s="856">
        <v>0</v>
      </c>
      <c r="AA19" s="856">
        <v>0</v>
      </c>
      <c r="AB19" s="540"/>
    </row>
    <row r="20" spans="1:28">
      <c r="A20" s="131"/>
      <c r="B20" s="1016" t="s">
        <v>864</v>
      </c>
      <c r="C20" s="1156">
        <v>40979.815999999999</v>
      </c>
      <c r="D20" s="838">
        <v>41234.713000000003</v>
      </c>
      <c r="E20" s="838">
        <v>43655.415999999997</v>
      </c>
      <c r="F20" s="838">
        <v>43936.190999999999</v>
      </c>
      <c r="G20" s="838">
        <v>39517.737000000001</v>
      </c>
      <c r="H20" s="838">
        <v>40486.093000000001</v>
      </c>
      <c r="I20" s="838">
        <v>36144.646999999997</v>
      </c>
      <c r="J20" s="838">
        <v>32589.065999999999</v>
      </c>
      <c r="K20" s="838">
        <v>34327.423000000003</v>
      </c>
      <c r="L20" s="838">
        <v>30917.200000000001</v>
      </c>
      <c r="M20" s="838">
        <v>30127.675999999999</v>
      </c>
      <c r="N20" s="838">
        <v>28983.917000000001</v>
      </c>
      <c r="O20" s="838">
        <v>32999.625</v>
      </c>
      <c r="P20" s="838">
        <v>27435.686000000002</v>
      </c>
      <c r="Q20" s="838">
        <v>29640.912</v>
      </c>
      <c r="R20" s="838">
        <v>30231.505000000001</v>
      </c>
      <c r="S20" s="838">
        <v>26254.483</v>
      </c>
      <c r="T20" s="838">
        <v>28375.202000000001</v>
      </c>
      <c r="U20" s="838">
        <v>26709.608</v>
      </c>
      <c r="V20" s="838">
        <v>24636.120999999999</v>
      </c>
      <c r="W20" s="838">
        <v>26729.21</v>
      </c>
      <c r="X20" s="838">
        <v>22477.834999999999</v>
      </c>
      <c r="Y20" s="856">
        <v>24480.204000000002</v>
      </c>
      <c r="Z20" s="856">
        <v>25247.272000000001</v>
      </c>
      <c r="AA20" s="856">
        <v>28847.775000000001</v>
      </c>
      <c r="AB20" s="540"/>
    </row>
    <row r="21" spans="1:28">
      <c r="A21" s="131"/>
      <c r="B21" s="1017" t="s">
        <v>835</v>
      </c>
      <c r="C21" s="1156">
        <v>0</v>
      </c>
      <c r="D21" s="838">
        <v>0</v>
      </c>
      <c r="E21" s="838">
        <v>0</v>
      </c>
      <c r="F21" s="838">
        <v>0</v>
      </c>
      <c r="G21" s="838">
        <v>0</v>
      </c>
      <c r="H21" s="838">
        <v>0</v>
      </c>
      <c r="I21" s="838">
        <v>0</v>
      </c>
      <c r="J21" s="838">
        <v>0</v>
      </c>
      <c r="K21" s="838">
        <v>0</v>
      </c>
      <c r="L21" s="838">
        <v>0</v>
      </c>
      <c r="M21" s="838">
        <v>0</v>
      </c>
      <c r="N21" s="838">
        <v>0</v>
      </c>
      <c r="O21" s="838">
        <v>0</v>
      </c>
      <c r="P21" s="838">
        <v>0</v>
      </c>
      <c r="Q21" s="838">
        <v>0</v>
      </c>
      <c r="R21" s="838">
        <v>0</v>
      </c>
      <c r="S21" s="838">
        <v>0</v>
      </c>
      <c r="T21" s="838">
        <v>0</v>
      </c>
      <c r="U21" s="838">
        <v>0</v>
      </c>
      <c r="V21" s="838">
        <v>0</v>
      </c>
      <c r="W21" s="838">
        <v>0</v>
      </c>
      <c r="X21" s="838">
        <v>0</v>
      </c>
      <c r="Y21" s="856">
        <v>0</v>
      </c>
      <c r="Z21" s="856">
        <v>0</v>
      </c>
      <c r="AA21" s="856">
        <v>0</v>
      </c>
      <c r="AB21" s="540"/>
    </row>
    <row r="22" spans="1:28">
      <c r="A22" s="131"/>
      <c r="B22" s="1017" t="s">
        <v>1397</v>
      </c>
      <c r="C22" s="1156">
        <v>40979.815999999999</v>
      </c>
      <c r="D22" s="838">
        <v>41234.713000000003</v>
      </c>
      <c r="E22" s="838">
        <v>43655.415999999997</v>
      </c>
      <c r="F22" s="838">
        <v>43936.190999999999</v>
      </c>
      <c r="G22" s="838">
        <v>39517.737000000001</v>
      </c>
      <c r="H22" s="838">
        <v>40486.093000000001</v>
      </c>
      <c r="I22" s="838">
        <v>36144.646999999997</v>
      </c>
      <c r="J22" s="838">
        <v>32589.065999999999</v>
      </c>
      <c r="K22" s="838">
        <v>34327.423000000003</v>
      </c>
      <c r="L22" s="838">
        <v>30917.200000000001</v>
      </c>
      <c r="M22" s="838">
        <v>30127.675999999999</v>
      </c>
      <c r="N22" s="838">
        <v>28983.917000000001</v>
      </c>
      <c r="O22" s="838">
        <v>32999.625</v>
      </c>
      <c r="P22" s="838">
        <v>27435.686000000002</v>
      </c>
      <c r="Q22" s="838">
        <v>29640.912</v>
      </c>
      <c r="R22" s="838">
        <v>30231.505000000001</v>
      </c>
      <c r="S22" s="838">
        <v>26254.483</v>
      </c>
      <c r="T22" s="838">
        <v>28375.202000000001</v>
      </c>
      <c r="U22" s="838">
        <v>26709.608</v>
      </c>
      <c r="V22" s="838">
        <v>24636.120999999999</v>
      </c>
      <c r="W22" s="838">
        <v>26729.21</v>
      </c>
      <c r="X22" s="838">
        <v>22477.834999999999</v>
      </c>
      <c r="Y22" s="856">
        <v>24480.204000000002</v>
      </c>
      <c r="Z22" s="856">
        <v>25247.272000000001</v>
      </c>
      <c r="AA22" s="856">
        <v>28847.775000000001</v>
      </c>
      <c r="AB22" s="540"/>
    </row>
    <row r="23" spans="1:28">
      <c r="A23" s="131"/>
      <c r="B23" s="1018" t="s">
        <v>836</v>
      </c>
      <c r="C23" s="1157">
        <v>39817.788999999997</v>
      </c>
      <c r="D23" s="838">
        <v>39835.762000000002</v>
      </c>
      <c r="E23" s="838">
        <v>42403.239000000001</v>
      </c>
      <c r="F23" s="838">
        <v>42564.216</v>
      </c>
      <c r="G23" s="838">
        <v>38125</v>
      </c>
      <c r="H23" s="856">
        <v>39258.567000000003</v>
      </c>
      <c r="I23" s="856">
        <v>35111.357000000004</v>
      </c>
      <c r="J23" s="856">
        <v>31461.42</v>
      </c>
      <c r="K23" s="838">
        <v>33116.175000000003</v>
      </c>
      <c r="L23" s="838">
        <v>29803.292000000001</v>
      </c>
      <c r="M23" s="838">
        <v>29036.769</v>
      </c>
      <c r="N23" s="838">
        <v>27843.815999999999</v>
      </c>
      <c r="O23" s="838">
        <v>31788.772000000001</v>
      </c>
      <c r="P23" s="838">
        <v>26132.915000000001</v>
      </c>
      <c r="Q23" s="838">
        <v>28471.541000000001</v>
      </c>
      <c r="R23" s="838">
        <v>29359.806</v>
      </c>
      <c r="S23" s="838">
        <v>25148.657999999999</v>
      </c>
      <c r="T23" s="838">
        <v>26998.213</v>
      </c>
      <c r="U23" s="838">
        <v>25399.010999999999</v>
      </c>
      <c r="V23" s="838">
        <v>23333.624</v>
      </c>
      <c r="W23" s="838">
        <v>25501.025000000001</v>
      </c>
      <c r="X23" s="838">
        <v>21202.322</v>
      </c>
      <c r="Y23" s="856">
        <v>23298.141</v>
      </c>
      <c r="Z23" s="856">
        <v>24159.932000000001</v>
      </c>
      <c r="AA23" s="856">
        <v>27643.894</v>
      </c>
      <c r="AB23" s="540"/>
    </row>
    <row r="24" spans="1:28">
      <c r="A24" s="131"/>
      <c r="B24" s="1019" t="s">
        <v>837</v>
      </c>
      <c r="C24" s="1157">
        <v>0</v>
      </c>
      <c r="D24" s="838">
        <v>5213.3389999999999</v>
      </c>
      <c r="E24" s="838">
        <v>7272.2950000000001</v>
      </c>
      <c r="F24" s="838">
        <v>7138.2879999999996</v>
      </c>
      <c r="G24" s="838">
        <v>5800.4579999999996</v>
      </c>
      <c r="H24" s="856">
        <v>5758.4449999999997</v>
      </c>
      <c r="I24" s="856">
        <v>6150.2309999999998</v>
      </c>
      <c r="J24" s="856">
        <v>4901.9250000000002</v>
      </c>
      <c r="K24" s="838">
        <v>4911.4470000000001</v>
      </c>
      <c r="L24" s="838">
        <v>4240.5959999999995</v>
      </c>
      <c r="M24" s="838">
        <v>4723.7150000000001</v>
      </c>
      <c r="N24" s="838">
        <v>4586.3639999999996</v>
      </c>
      <c r="O24" s="838">
        <v>4407.1469999999999</v>
      </c>
      <c r="P24" s="838">
        <v>4168.9920000000002</v>
      </c>
      <c r="Q24" s="838">
        <v>4475.2240000000002</v>
      </c>
      <c r="R24" s="838">
        <v>5695.3130000000001</v>
      </c>
      <c r="S24" s="838">
        <v>5717.22</v>
      </c>
      <c r="T24" s="838">
        <v>6512.8649999999998</v>
      </c>
      <c r="U24" s="838">
        <v>6007.5410000000002</v>
      </c>
      <c r="V24" s="838">
        <v>5084.9930000000004</v>
      </c>
      <c r="W24" s="838">
        <v>7244.8389999999999</v>
      </c>
      <c r="X24" s="838">
        <v>4830.9449999999997</v>
      </c>
      <c r="Y24" s="856">
        <v>4925.076</v>
      </c>
      <c r="Z24" s="856">
        <v>5270.3720000000003</v>
      </c>
      <c r="AA24" s="856">
        <v>6157.7929999999997</v>
      </c>
      <c r="AB24" s="540"/>
    </row>
    <row r="25" spans="1:28" ht="25.5" customHeight="1">
      <c r="A25" s="546"/>
      <c r="B25" s="1020" t="s">
        <v>838</v>
      </c>
      <c r="C25" s="1157">
        <v>36318.205000000002</v>
      </c>
      <c r="D25" s="838">
        <v>28802.221000000001</v>
      </c>
      <c r="E25" s="838">
        <v>28514.182000000001</v>
      </c>
      <c r="F25" s="838">
        <v>29518.969000000001</v>
      </c>
      <c r="G25" s="838">
        <v>26880.754000000001</v>
      </c>
      <c r="H25" s="856">
        <v>28013.308000000001</v>
      </c>
      <c r="I25" s="856">
        <v>23912.906999999999</v>
      </c>
      <c r="J25" s="856">
        <v>22075.411</v>
      </c>
      <c r="K25" s="838">
        <v>23733.107</v>
      </c>
      <c r="L25" s="838">
        <v>21207.02</v>
      </c>
      <c r="M25" s="838">
        <v>19764.583999999999</v>
      </c>
      <c r="N25" s="838">
        <v>18643.861000000001</v>
      </c>
      <c r="O25" s="838">
        <v>23137.925999999999</v>
      </c>
      <c r="P25" s="838">
        <v>16752.215</v>
      </c>
      <c r="Q25" s="838">
        <v>18082.187000000002</v>
      </c>
      <c r="R25" s="838">
        <v>19030.472000000002</v>
      </c>
      <c r="S25" s="838">
        <v>14770.491</v>
      </c>
      <c r="T25" s="838">
        <v>15387.599</v>
      </c>
      <c r="U25" s="838">
        <v>14549.564</v>
      </c>
      <c r="V25" s="838">
        <v>13979.567999999999</v>
      </c>
      <c r="W25" s="838">
        <v>13602.867</v>
      </c>
      <c r="X25" s="838">
        <v>12020.691999999999</v>
      </c>
      <c r="Y25" s="856">
        <v>13739.736999999999</v>
      </c>
      <c r="Z25" s="856">
        <v>13970.571</v>
      </c>
      <c r="AA25" s="856">
        <v>16598.554</v>
      </c>
      <c r="AB25" s="540"/>
    </row>
    <row r="26" spans="1:28">
      <c r="A26" s="131"/>
      <c r="B26" s="1019" t="s">
        <v>839</v>
      </c>
      <c r="C26" s="1157">
        <v>0</v>
      </c>
      <c r="D26" s="838">
        <v>0</v>
      </c>
      <c r="E26" s="838">
        <v>0</v>
      </c>
      <c r="F26" s="838">
        <v>0</v>
      </c>
      <c r="G26" s="838" t="s">
        <v>356</v>
      </c>
      <c r="H26" s="856">
        <v>0</v>
      </c>
      <c r="I26" s="856">
        <v>0</v>
      </c>
      <c r="J26" s="856">
        <v>0</v>
      </c>
      <c r="K26" s="838">
        <v>0</v>
      </c>
      <c r="L26" s="838">
        <v>0</v>
      </c>
      <c r="M26" s="838">
        <v>0</v>
      </c>
      <c r="N26" s="838">
        <v>0</v>
      </c>
      <c r="O26" s="838">
        <v>0</v>
      </c>
      <c r="P26" s="838">
        <v>0</v>
      </c>
      <c r="Q26" s="838" t="s">
        <v>356</v>
      </c>
      <c r="R26" s="838" t="s">
        <v>356</v>
      </c>
      <c r="S26" s="838" t="s">
        <v>356</v>
      </c>
      <c r="T26" s="838" t="s">
        <v>356</v>
      </c>
      <c r="U26" s="838">
        <v>0</v>
      </c>
      <c r="V26" s="838">
        <v>0</v>
      </c>
      <c r="W26" s="838">
        <v>0</v>
      </c>
      <c r="X26" s="838">
        <v>0</v>
      </c>
      <c r="Y26" s="856">
        <v>0</v>
      </c>
      <c r="Z26" s="856">
        <v>0</v>
      </c>
      <c r="AA26" s="856">
        <v>0</v>
      </c>
      <c r="AB26" s="540"/>
    </row>
    <row r="27" spans="1:28" ht="25.5" customHeight="1">
      <c r="A27" s="131"/>
      <c r="B27" s="1020" t="s">
        <v>840</v>
      </c>
      <c r="C27" s="1156" t="s">
        <v>356</v>
      </c>
      <c r="D27" s="838">
        <v>4625.3019999999997</v>
      </c>
      <c r="E27" s="838">
        <v>5362.9449999999997</v>
      </c>
      <c r="F27" s="838">
        <v>4635.3969999999999</v>
      </c>
      <c r="G27" s="838">
        <v>4271.0370000000003</v>
      </c>
      <c r="H27" s="838">
        <v>4278.7569999999996</v>
      </c>
      <c r="I27" s="838">
        <v>3989.223</v>
      </c>
      <c r="J27" s="838">
        <v>3216.201</v>
      </c>
      <c r="K27" s="838">
        <v>3380.0729999999999</v>
      </c>
      <c r="L27" s="838">
        <v>3307.8380000000002</v>
      </c>
      <c r="M27" s="838">
        <v>3585.933</v>
      </c>
      <c r="N27" s="838">
        <v>3657.6590000000001</v>
      </c>
      <c r="O27" s="838">
        <v>3131.9119999999998</v>
      </c>
      <c r="P27" s="838">
        <v>3991.2919999999999</v>
      </c>
      <c r="Q27" s="838">
        <v>4320.9589999999998</v>
      </c>
      <c r="R27" s="838">
        <v>3860.3440000000001</v>
      </c>
      <c r="S27" s="838">
        <v>3845.2930000000001</v>
      </c>
      <c r="T27" s="838">
        <v>4128.3220000000001</v>
      </c>
      <c r="U27" s="838">
        <v>4020.5529999999999</v>
      </c>
      <c r="V27" s="838">
        <v>3520.0909999999999</v>
      </c>
      <c r="W27" s="838">
        <v>3796.837</v>
      </c>
      <c r="X27" s="838">
        <v>3639.8090000000002</v>
      </c>
      <c r="Y27" s="856">
        <v>3858.5070000000001</v>
      </c>
      <c r="Z27" s="856">
        <v>4076.0259999999998</v>
      </c>
      <c r="AA27" s="856">
        <v>4128.7209999999995</v>
      </c>
      <c r="AB27" s="540"/>
    </row>
    <row r="28" spans="1:28">
      <c r="A28" s="131"/>
      <c r="B28" s="1019" t="s">
        <v>841</v>
      </c>
      <c r="C28" s="1156" t="s">
        <v>356</v>
      </c>
      <c r="D28" s="838">
        <v>1194.9000000000001</v>
      </c>
      <c r="E28" s="838">
        <v>1253.817</v>
      </c>
      <c r="F28" s="838">
        <v>1271.5619999999999</v>
      </c>
      <c r="G28" s="838" t="s">
        <v>356</v>
      </c>
      <c r="H28" s="838">
        <v>1208.057</v>
      </c>
      <c r="I28" s="838">
        <v>1058.9960000000001</v>
      </c>
      <c r="J28" s="838">
        <v>1267.883</v>
      </c>
      <c r="K28" s="838">
        <v>1091.548</v>
      </c>
      <c r="L28" s="838">
        <v>1047.838</v>
      </c>
      <c r="M28" s="838">
        <v>962.53700000000003</v>
      </c>
      <c r="N28" s="838">
        <v>955.93200000000002</v>
      </c>
      <c r="O28" s="838">
        <v>1111.787</v>
      </c>
      <c r="P28" s="838">
        <v>1220.4159999999999</v>
      </c>
      <c r="Q28" s="838" t="s">
        <v>356</v>
      </c>
      <c r="R28" s="838" t="s">
        <v>356</v>
      </c>
      <c r="S28" s="838" t="s">
        <v>356</v>
      </c>
      <c r="T28" s="838" t="s">
        <v>356</v>
      </c>
      <c r="U28" s="838">
        <v>821.35299999999995</v>
      </c>
      <c r="V28" s="838">
        <v>748.97199999999998</v>
      </c>
      <c r="W28" s="838">
        <v>856.48199999999997</v>
      </c>
      <c r="X28" s="838">
        <v>710.87599999999998</v>
      </c>
      <c r="Y28" s="856">
        <v>774.82100000000003</v>
      </c>
      <c r="Z28" s="856">
        <v>842.96299999999997</v>
      </c>
      <c r="AA28" s="856">
        <v>758.82600000000002</v>
      </c>
      <c r="AB28" s="540"/>
    </row>
    <row r="29" spans="1:28">
      <c r="A29" s="131"/>
      <c r="B29" s="1018" t="s">
        <v>842</v>
      </c>
      <c r="C29" s="1156">
        <v>1162.027</v>
      </c>
      <c r="D29" s="838">
        <v>1398.951</v>
      </c>
      <c r="E29" s="838">
        <v>1252.1769999999999</v>
      </c>
      <c r="F29" s="838">
        <v>1371.9749999999999</v>
      </c>
      <c r="G29" s="838">
        <v>1392.7370000000001</v>
      </c>
      <c r="H29" s="838">
        <v>1227.5260000000001</v>
      </c>
      <c r="I29" s="838">
        <v>1033.29</v>
      </c>
      <c r="J29" s="838">
        <v>1127.646</v>
      </c>
      <c r="K29" s="838">
        <v>1211.248</v>
      </c>
      <c r="L29" s="838">
        <v>1113.9079999999999</v>
      </c>
      <c r="M29" s="838">
        <v>1090.9069999999999</v>
      </c>
      <c r="N29" s="838">
        <v>1140.1010000000001</v>
      </c>
      <c r="O29" s="838">
        <v>1210.8530000000001</v>
      </c>
      <c r="P29" s="838">
        <v>1302.771</v>
      </c>
      <c r="Q29" s="838">
        <v>1169.3710000000001</v>
      </c>
      <c r="R29" s="838">
        <v>871.69899999999996</v>
      </c>
      <c r="S29" s="838">
        <v>1105.825</v>
      </c>
      <c r="T29" s="838">
        <v>1376.989</v>
      </c>
      <c r="U29" s="838">
        <v>1310.597</v>
      </c>
      <c r="V29" s="838">
        <v>1302.4970000000001</v>
      </c>
      <c r="W29" s="838">
        <v>1228.1849999999999</v>
      </c>
      <c r="X29" s="838">
        <v>1275.5129999999999</v>
      </c>
      <c r="Y29" s="856">
        <v>1182.0630000000001</v>
      </c>
      <c r="Z29" s="856">
        <v>1087.3399999999999</v>
      </c>
      <c r="AA29" s="856">
        <v>1203.8810000000001</v>
      </c>
      <c r="AB29" s="540"/>
    </row>
    <row r="30" spans="1:28">
      <c r="A30" s="131"/>
      <c r="B30" s="1019" t="s">
        <v>1398</v>
      </c>
      <c r="C30" s="1156" t="s">
        <v>356</v>
      </c>
      <c r="D30" s="838" t="s">
        <v>356</v>
      </c>
      <c r="E30" s="838" t="s">
        <v>356</v>
      </c>
      <c r="F30" s="838" t="s">
        <v>356</v>
      </c>
      <c r="G30" s="838" t="s">
        <v>356</v>
      </c>
      <c r="H30" s="838" t="s">
        <v>356</v>
      </c>
      <c r="I30" s="838" t="s">
        <v>356</v>
      </c>
      <c r="J30" s="838" t="s">
        <v>356</v>
      </c>
      <c r="K30" s="838" t="s">
        <v>356</v>
      </c>
      <c r="L30" s="838" t="s">
        <v>356</v>
      </c>
      <c r="M30" s="838" t="s">
        <v>356</v>
      </c>
      <c r="N30" s="838" t="s">
        <v>356</v>
      </c>
      <c r="O30" s="838" t="s">
        <v>356</v>
      </c>
      <c r="P30" s="838" t="s">
        <v>356</v>
      </c>
      <c r="Q30" s="838" t="s">
        <v>356</v>
      </c>
      <c r="R30" s="838" t="s">
        <v>356</v>
      </c>
      <c r="S30" s="838" t="s">
        <v>356</v>
      </c>
      <c r="T30" s="838" t="s">
        <v>356</v>
      </c>
      <c r="U30" s="838" t="s">
        <v>356</v>
      </c>
      <c r="V30" s="838" t="s">
        <v>356</v>
      </c>
      <c r="W30" s="838" t="s">
        <v>356</v>
      </c>
      <c r="X30" s="838">
        <v>0</v>
      </c>
      <c r="Y30" s="856">
        <v>0</v>
      </c>
      <c r="Z30" s="856">
        <v>0</v>
      </c>
      <c r="AA30" s="856">
        <v>0</v>
      </c>
      <c r="AB30" s="540"/>
    </row>
    <row r="31" spans="1:28">
      <c r="A31" s="131"/>
      <c r="B31" s="1019" t="s">
        <v>1399</v>
      </c>
      <c r="C31" s="1156">
        <v>0.86</v>
      </c>
      <c r="D31" s="838">
        <v>0</v>
      </c>
      <c r="E31" s="838">
        <v>0</v>
      </c>
      <c r="F31" s="838">
        <v>0</v>
      </c>
      <c r="G31" s="838">
        <v>0</v>
      </c>
      <c r="H31" s="838">
        <v>0</v>
      </c>
      <c r="I31" s="838">
        <v>0</v>
      </c>
      <c r="J31" s="838">
        <v>0</v>
      </c>
      <c r="K31" s="838">
        <v>0</v>
      </c>
      <c r="L31" s="838">
        <v>0</v>
      </c>
      <c r="M31" s="838">
        <v>0</v>
      </c>
      <c r="N31" s="838">
        <v>0</v>
      </c>
      <c r="O31" s="838">
        <v>0</v>
      </c>
      <c r="P31" s="838">
        <v>0</v>
      </c>
      <c r="Q31" s="838">
        <v>0</v>
      </c>
      <c r="R31" s="838">
        <v>0</v>
      </c>
      <c r="S31" s="838">
        <v>0</v>
      </c>
      <c r="T31" s="838">
        <v>0</v>
      </c>
      <c r="U31" s="838">
        <v>0</v>
      </c>
      <c r="V31" s="838">
        <v>0</v>
      </c>
      <c r="W31" s="838">
        <v>0</v>
      </c>
      <c r="X31" s="838">
        <v>0</v>
      </c>
      <c r="Y31" s="856">
        <v>0</v>
      </c>
      <c r="Z31" s="856">
        <v>0</v>
      </c>
      <c r="AA31" s="856">
        <v>0</v>
      </c>
      <c r="AB31" s="540"/>
    </row>
    <row r="32" spans="1:28">
      <c r="A32" s="131"/>
      <c r="B32" s="1019" t="s">
        <v>843</v>
      </c>
      <c r="C32" s="1156">
        <v>800.60900000000004</v>
      </c>
      <c r="D32" s="838">
        <v>858.79399999999998</v>
      </c>
      <c r="E32" s="838">
        <v>961.34299999999996</v>
      </c>
      <c r="F32" s="838">
        <v>986.404</v>
      </c>
      <c r="G32" s="838">
        <v>966.90099999999995</v>
      </c>
      <c r="H32" s="838">
        <v>917.84500000000003</v>
      </c>
      <c r="I32" s="838">
        <v>776.96299999999997</v>
      </c>
      <c r="J32" s="838">
        <v>799.39800000000002</v>
      </c>
      <c r="K32" s="838">
        <v>897.20799999999997</v>
      </c>
      <c r="L32" s="838">
        <v>866.01</v>
      </c>
      <c r="M32" s="838">
        <v>868.577</v>
      </c>
      <c r="N32" s="838">
        <v>902.79100000000005</v>
      </c>
      <c r="O32" s="838">
        <v>965.31399999999996</v>
      </c>
      <c r="P32" s="838">
        <v>1023.68</v>
      </c>
      <c r="Q32" s="838">
        <v>912.38099999999997</v>
      </c>
      <c r="R32" s="838">
        <v>582.18700000000001</v>
      </c>
      <c r="S32" s="838">
        <v>834.18700000000001</v>
      </c>
      <c r="T32" s="838">
        <v>1127.0350000000001</v>
      </c>
      <c r="U32" s="838">
        <v>1032.08</v>
      </c>
      <c r="V32" s="838">
        <v>1042.19</v>
      </c>
      <c r="W32" s="838">
        <v>969.86699999999996</v>
      </c>
      <c r="X32" s="838">
        <v>1132.479</v>
      </c>
      <c r="Y32" s="856">
        <v>987.83199999999999</v>
      </c>
      <c r="Z32" s="856" t="s">
        <v>356</v>
      </c>
      <c r="AA32" s="856" t="s">
        <v>356</v>
      </c>
      <c r="AB32" s="540"/>
    </row>
    <row r="33" spans="1:28">
      <c r="A33" s="131"/>
      <c r="B33" s="1019" t="s">
        <v>844</v>
      </c>
      <c r="C33" s="1156" t="s">
        <v>356</v>
      </c>
      <c r="D33" s="838" t="s">
        <v>356</v>
      </c>
      <c r="E33" s="838" t="s">
        <v>356</v>
      </c>
      <c r="F33" s="838">
        <v>148.989</v>
      </c>
      <c r="G33" s="838">
        <v>153.511</v>
      </c>
      <c r="H33" s="838">
        <v>79.960999999999999</v>
      </c>
      <c r="I33" s="838">
        <v>86.106999999999999</v>
      </c>
      <c r="J33" s="838">
        <v>102.60299999999999</v>
      </c>
      <c r="K33" s="838">
        <v>95.960999999999999</v>
      </c>
      <c r="L33" s="838">
        <v>71.337999999999994</v>
      </c>
      <c r="M33" s="838">
        <v>79.408000000000001</v>
      </c>
      <c r="N33" s="838">
        <v>71.504999999999995</v>
      </c>
      <c r="O33" s="838">
        <v>69.540000000000006</v>
      </c>
      <c r="P33" s="838" t="s">
        <v>356</v>
      </c>
      <c r="Q33" s="838" t="s">
        <v>356</v>
      </c>
      <c r="R33" s="838" t="s">
        <v>356</v>
      </c>
      <c r="S33" s="838" t="s">
        <v>356</v>
      </c>
      <c r="T33" s="838" t="s">
        <v>356</v>
      </c>
      <c r="U33" s="838" t="s">
        <v>356</v>
      </c>
      <c r="V33" s="838" t="s">
        <v>356</v>
      </c>
      <c r="W33" s="838" t="s">
        <v>356</v>
      </c>
      <c r="X33" s="838">
        <v>77.873000000000005</v>
      </c>
      <c r="Y33" s="856">
        <v>138.81299999999999</v>
      </c>
      <c r="Z33" s="856">
        <v>136.01</v>
      </c>
      <c r="AA33" s="856">
        <v>88.125</v>
      </c>
      <c r="AB33" s="540"/>
    </row>
    <row r="34" spans="1:28" ht="25.5" customHeight="1">
      <c r="A34" s="131"/>
      <c r="B34" s="1020" t="s">
        <v>845</v>
      </c>
      <c r="C34" s="1156">
        <v>202.05799999999999</v>
      </c>
      <c r="D34" s="838">
        <v>103</v>
      </c>
      <c r="E34" s="838">
        <v>0</v>
      </c>
      <c r="F34" s="838" t="s">
        <v>356</v>
      </c>
      <c r="G34" s="838" t="s">
        <v>356</v>
      </c>
      <c r="H34" s="838" t="s">
        <v>356</v>
      </c>
      <c r="I34" s="838" t="s">
        <v>356</v>
      </c>
      <c r="J34" s="838" t="s">
        <v>356</v>
      </c>
      <c r="K34" s="838" t="s">
        <v>356</v>
      </c>
      <c r="L34" s="838" t="s">
        <v>356</v>
      </c>
      <c r="M34" s="838" t="s">
        <v>356</v>
      </c>
      <c r="N34" s="838" t="s">
        <v>356</v>
      </c>
      <c r="O34" s="838" t="s">
        <v>356</v>
      </c>
      <c r="P34" s="838">
        <v>84.042000000000002</v>
      </c>
      <c r="Q34" s="838">
        <v>80.22</v>
      </c>
      <c r="R34" s="838">
        <v>106.837</v>
      </c>
      <c r="S34" s="838">
        <v>90.144999999999996</v>
      </c>
      <c r="T34" s="838">
        <v>60.442999999999998</v>
      </c>
      <c r="U34" s="838">
        <v>59.884999999999998</v>
      </c>
      <c r="V34" s="838">
        <v>75.7</v>
      </c>
      <c r="W34" s="838">
        <v>60.244999999999997</v>
      </c>
      <c r="X34" s="838">
        <v>65.161000000000001</v>
      </c>
      <c r="Y34" s="856">
        <v>55.417999999999999</v>
      </c>
      <c r="Z34" s="856" t="s">
        <v>356</v>
      </c>
      <c r="AA34" s="856" t="s">
        <v>356</v>
      </c>
      <c r="AB34" s="540"/>
    </row>
    <row r="35" spans="1:28">
      <c r="A35" s="131"/>
      <c r="B35" s="1019" t="s">
        <v>846</v>
      </c>
      <c r="C35" s="1156">
        <v>0</v>
      </c>
      <c r="D35" s="838">
        <v>0</v>
      </c>
      <c r="E35" s="838">
        <v>0</v>
      </c>
      <c r="F35" s="838">
        <v>0</v>
      </c>
      <c r="G35" s="838">
        <v>0</v>
      </c>
      <c r="H35" s="838">
        <v>0</v>
      </c>
      <c r="I35" s="838">
        <v>0</v>
      </c>
      <c r="J35" s="838">
        <v>0</v>
      </c>
      <c r="K35" s="838">
        <v>0</v>
      </c>
      <c r="L35" s="838">
        <v>0</v>
      </c>
      <c r="M35" s="838">
        <v>0</v>
      </c>
      <c r="N35" s="838">
        <v>0</v>
      </c>
      <c r="O35" s="838">
        <v>0</v>
      </c>
      <c r="P35" s="838">
        <v>0</v>
      </c>
      <c r="Q35" s="838">
        <v>0</v>
      </c>
      <c r="R35" s="838">
        <v>0</v>
      </c>
      <c r="S35" s="838">
        <v>0</v>
      </c>
      <c r="T35" s="838">
        <v>0</v>
      </c>
      <c r="U35" s="838">
        <v>0</v>
      </c>
      <c r="V35" s="838">
        <v>0</v>
      </c>
      <c r="W35" s="838">
        <v>0</v>
      </c>
      <c r="X35" s="838">
        <v>0</v>
      </c>
      <c r="Y35" s="856">
        <v>0</v>
      </c>
      <c r="Z35" s="856">
        <v>0</v>
      </c>
      <c r="AA35" s="856">
        <v>0</v>
      </c>
      <c r="AB35" s="540"/>
    </row>
    <row r="36" spans="1:28">
      <c r="A36" s="131"/>
      <c r="B36" s="1015" t="s">
        <v>1400</v>
      </c>
      <c r="C36" s="1156">
        <v>8164.7079999999996</v>
      </c>
      <c r="D36" s="838">
        <v>8392.2559999999994</v>
      </c>
      <c r="E36" s="838">
        <v>8851.5810000000001</v>
      </c>
      <c r="F36" s="838">
        <v>8847.8050000000003</v>
      </c>
      <c r="G36" s="838">
        <v>9119.3420000000006</v>
      </c>
      <c r="H36" s="838">
        <v>9205.9330000000009</v>
      </c>
      <c r="I36" s="838">
        <v>8697.7379999999994</v>
      </c>
      <c r="J36" s="838">
        <v>9120.0560000000005</v>
      </c>
      <c r="K36" s="838">
        <v>8479.3439999999991</v>
      </c>
      <c r="L36" s="838">
        <v>7720.924</v>
      </c>
      <c r="M36" s="838">
        <v>9748.4989999999998</v>
      </c>
      <c r="N36" s="838">
        <v>9308.5210000000006</v>
      </c>
      <c r="O36" s="838">
        <v>9066.4320000000007</v>
      </c>
      <c r="P36" s="838">
        <v>10470.105</v>
      </c>
      <c r="Q36" s="838">
        <v>9115.5709999999999</v>
      </c>
      <c r="R36" s="838">
        <v>9876.2510000000002</v>
      </c>
      <c r="S36" s="838">
        <v>9134.3439999999991</v>
      </c>
      <c r="T36" s="838">
        <v>9762.9210000000003</v>
      </c>
      <c r="U36" s="838">
        <v>9952.8979999999992</v>
      </c>
      <c r="V36" s="838">
        <v>9348.6329999999998</v>
      </c>
      <c r="W36" s="838">
        <v>11279.253000000001</v>
      </c>
      <c r="X36" s="838">
        <v>9450.3490000000002</v>
      </c>
      <c r="Y36" s="856">
        <v>10376.781999999999</v>
      </c>
      <c r="Z36" s="856">
        <v>10969.093999999999</v>
      </c>
      <c r="AA36" s="856">
        <v>8575.2469999999994</v>
      </c>
      <c r="AB36" s="540"/>
    </row>
    <row r="37" spans="1:28">
      <c r="A37" s="131"/>
      <c r="B37" s="1016" t="s">
        <v>1401</v>
      </c>
      <c r="C37" s="1157">
        <v>7658.9049999999997</v>
      </c>
      <c r="D37" s="838">
        <v>7834.0860000000002</v>
      </c>
      <c r="E37" s="838">
        <v>8251.5190000000002</v>
      </c>
      <c r="F37" s="838">
        <v>8198.598</v>
      </c>
      <c r="G37" s="838">
        <v>8405.9709999999995</v>
      </c>
      <c r="H37" s="856">
        <v>8482.5439999999999</v>
      </c>
      <c r="I37" s="856">
        <v>8042.5330000000004</v>
      </c>
      <c r="J37" s="856">
        <v>8298.8889999999992</v>
      </c>
      <c r="K37" s="838">
        <v>7549.7979999999998</v>
      </c>
      <c r="L37" s="838">
        <v>6636.0420000000004</v>
      </c>
      <c r="M37" s="838">
        <v>8524.6180000000004</v>
      </c>
      <c r="N37" s="838">
        <v>7984.2820000000002</v>
      </c>
      <c r="O37" s="838">
        <v>7618.3270000000002</v>
      </c>
      <c r="P37" s="838">
        <v>8189.067</v>
      </c>
      <c r="Q37" s="838">
        <v>7957.848</v>
      </c>
      <c r="R37" s="838">
        <v>8826.4369999999999</v>
      </c>
      <c r="S37" s="838">
        <v>7983.1880000000001</v>
      </c>
      <c r="T37" s="838">
        <v>8448.3529999999992</v>
      </c>
      <c r="U37" s="838">
        <v>8720.7510000000002</v>
      </c>
      <c r="V37" s="838">
        <v>8149.6559999999999</v>
      </c>
      <c r="W37" s="838">
        <v>10054.919</v>
      </c>
      <c r="X37" s="838">
        <v>8224.652</v>
      </c>
      <c r="Y37" s="856">
        <v>9220.5310000000009</v>
      </c>
      <c r="Z37" s="856">
        <v>9602.2540000000008</v>
      </c>
      <c r="AA37" s="856">
        <v>6984.643</v>
      </c>
      <c r="AB37" s="540"/>
    </row>
    <row r="38" spans="1:28">
      <c r="A38" s="131"/>
      <c r="B38" s="1017" t="s">
        <v>847</v>
      </c>
      <c r="C38" s="1156">
        <v>2056.9870000000001</v>
      </c>
      <c r="D38" s="838">
        <v>2265.1790000000001</v>
      </c>
      <c r="E38" s="838">
        <v>2428.674</v>
      </c>
      <c r="F38" s="838">
        <v>2430.79</v>
      </c>
      <c r="G38" s="838">
        <v>2554.5050000000001</v>
      </c>
      <c r="H38" s="838">
        <v>2618.0320000000002</v>
      </c>
      <c r="I38" s="838">
        <v>2643.0120000000002</v>
      </c>
      <c r="J38" s="838">
        <v>2880.154</v>
      </c>
      <c r="K38" s="838">
        <v>2308.9720000000002</v>
      </c>
      <c r="L38" s="838">
        <v>2200.8739999999998</v>
      </c>
      <c r="M38" s="838">
        <v>2889.1660000000002</v>
      </c>
      <c r="N38" s="838">
        <v>2546.364</v>
      </c>
      <c r="O38" s="838">
        <v>2448.1770000000001</v>
      </c>
      <c r="P38" s="838">
        <v>2385.7179999999998</v>
      </c>
      <c r="Q38" s="838">
        <v>2718.66</v>
      </c>
      <c r="R38" s="838">
        <v>2793.183</v>
      </c>
      <c r="S38" s="838">
        <v>2398.9929999999999</v>
      </c>
      <c r="T38" s="838">
        <v>2365.152</v>
      </c>
      <c r="U38" s="838">
        <v>2496.547</v>
      </c>
      <c r="V38" s="838">
        <v>2655.5419999999999</v>
      </c>
      <c r="W38" s="838">
        <v>2928.3910000000001</v>
      </c>
      <c r="X38" s="838">
        <v>2583.5189999999998</v>
      </c>
      <c r="Y38" s="856">
        <v>2897.9380000000001</v>
      </c>
      <c r="Z38" s="856">
        <v>2695.2649999999999</v>
      </c>
      <c r="AA38" s="856">
        <v>2233.527</v>
      </c>
      <c r="AB38" s="540"/>
    </row>
    <row r="39" spans="1:28">
      <c r="A39" s="131"/>
      <c r="B39" s="1018" t="s">
        <v>848</v>
      </c>
      <c r="C39" s="1156">
        <v>2033.537</v>
      </c>
      <c r="D39" s="838">
        <v>2229.239</v>
      </c>
      <c r="E39" s="838">
        <v>2382.73</v>
      </c>
      <c r="F39" s="838">
        <v>2375.5149999999999</v>
      </c>
      <c r="G39" s="838">
        <v>2472.721</v>
      </c>
      <c r="H39" s="838">
        <v>2523.0439999999999</v>
      </c>
      <c r="I39" s="838">
        <v>2577.7669999999998</v>
      </c>
      <c r="J39" s="838">
        <v>2795.558</v>
      </c>
      <c r="K39" s="838">
        <v>2253.9059999999999</v>
      </c>
      <c r="L39" s="838">
        <v>2141.3130000000001</v>
      </c>
      <c r="M39" s="838">
        <v>2806.2579999999998</v>
      </c>
      <c r="N39" s="838">
        <v>2483.4659999999999</v>
      </c>
      <c r="O39" s="838">
        <v>2392.5889999999999</v>
      </c>
      <c r="P39" s="838">
        <v>2350.8510000000001</v>
      </c>
      <c r="Q39" s="838">
        <v>2686.252</v>
      </c>
      <c r="R39" s="838">
        <v>2759.4340000000002</v>
      </c>
      <c r="S39" s="838">
        <v>2365.9369999999999</v>
      </c>
      <c r="T39" s="838">
        <v>2328.614</v>
      </c>
      <c r="U39" s="838">
        <v>2465.4760000000001</v>
      </c>
      <c r="V39" s="838">
        <v>2628.873</v>
      </c>
      <c r="W39" s="838">
        <v>2895.58</v>
      </c>
      <c r="X39" s="838">
        <v>2516.5830000000001</v>
      </c>
      <c r="Y39" s="856">
        <v>2837.9969999999998</v>
      </c>
      <c r="Z39" s="856">
        <v>2624.03</v>
      </c>
      <c r="AA39" s="856">
        <v>2199.1970000000001</v>
      </c>
      <c r="AB39" s="540"/>
    </row>
    <row r="40" spans="1:28">
      <c r="A40" s="131"/>
      <c r="B40" s="1018" t="s">
        <v>849</v>
      </c>
      <c r="C40" s="1156">
        <v>23.45</v>
      </c>
      <c r="D40" s="838">
        <v>35.94</v>
      </c>
      <c r="E40" s="838">
        <v>45.944000000000003</v>
      </c>
      <c r="F40" s="838">
        <v>55.274999999999999</v>
      </c>
      <c r="G40" s="838">
        <v>81.784000000000006</v>
      </c>
      <c r="H40" s="838">
        <v>94.988</v>
      </c>
      <c r="I40" s="838">
        <v>65.245000000000005</v>
      </c>
      <c r="J40" s="838">
        <v>84.596000000000004</v>
      </c>
      <c r="K40" s="838">
        <v>55.066000000000003</v>
      </c>
      <c r="L40" s="838">
        <v>59.561</v>
      </c>
      <c r="M40" s="838">
        <v>82.908000000000001</v>
      </c>
      <c r="N40" s="838">
        <v>62.898000000000003</v>
      </c>
      <c r="O40" s="838">
        <v>55.588000000000001</v>
      </c>
      <c r="P40" s="838">
        <v>34.866999999999997</v>
      </c>
      <c r="Q40" s="838">
        <v>32.408000000000001</v>
      </c>
      <c r="R40" s="838">
        <v>33.749000000000002</v>
      </c>
      <c r="S40" s="838">
        <v>33.055999999999997</v>
      </c>
      <c r="T40" s="838">
        <v>36.537999999999997</v>
      </c>
      <c r="U40" s="838">
        <v>31.071000000000002</v>
      </c>
      <c r="V40" s="838">
        <v>26.669</v>
      </c>
      <c r="W40" s="838">
        <v>32.811</v>
      </c>
      <c r="X40" s="838">
        <v>66.936000000000007</v>
      </c>
      <c r="Y40" s="856">
        <v>59.941000000000003</v>
      </c>
      <c r="Z40" s="856">
        <v>71.234999999999999</v>
      </c>
      <c r="AA40" s="856">
        <v>34.33</v>
      </c>
      <c r="AB40" s="540"/>
    </row>
    <row r="41" spans="1:28">
      <c r="A41" s="131"/>
      <c r="B41" s="1017" t="s">
        <v>850</v>
      </c>
      <c r="C41" s="1156">
        <v>796.07799999999997</v>
      </c>
      <c r="D41" s="838">
        <v>861.34</v>
      </c>
      <c r="E41" s="838">
        <v>867.83900000000006</v>
      </c>
      <c r="F41" s="838">
        <v>831.86800000000005</v>
      </c>
      <c r="G41" s="838">
        <v>829.10699999999997</v>
      </c>
      <c r="H41" s="838">
        <v>854.93200000000002</v>
      </c>
      <c r="I41" s="838">
        <v>802.73</v>
      </c>
      <c r="J41" s="838">
        <v>711.36400000000003</v>
      </c>
      <c r="K41" s="838">
        <v>758.60699999999997</v>
      </c>
      <c r="L41" s="838">
        <v>638.24900000000002</v>
      </c>
      <c r="M41" s="838">
        <v>747.99699999999996</v>
      </c>
      <c r="N41" s="838">
        <v>723.03</v>
      </c>
      <c r="O41" s="838">
        <v>600.70100000000002</v>
      </c>
      <c r="P41" s="838">
        <v>727.08100000000002</v>
      </c>
      <c r="Q41" s="838">
        <v>564.62199999999996</v>
      </c>
      <c r="R41" s="838">
        <v>670.41899999999998</v>
      </c>
      <c r="S41" s="838">
        <v>567.07399999999996</v>
      </c>
      <c r="T41" s="838">
        <v>731.58699999999999</v>
      </c>
      <c r="U41" s="838">
        <v>645.726</v>
      </c>
      <c r="V41" s="838">
        <v>488.173</v>
      </c>
      <c r="W41" s="838">
        <v>724.87099999999998</v>
      </c>
      <c r="X41" s="838">
        <v>490.00299999999999</v>
      </c>
      <c r="Y41" s="856">
        <v>596.89099999999996</v>
      </c>
      <c r="Z41" s="856">
        <v>890.43100000000004</v>
      </c>
      <c r="AA41" s="856">
        <v>651.81799999999998</v>
      </c>
      <c r="AB41" s="540"/>
    </row>
    <row r="42" spans="1:28">
      <c r="A42" s="131"/>
      <c r="B42" s="1017" t="s">
        <v>851</v>
      </c>
      <c r="C42" s="1156">
        <v>292.68200000000002</v>
      </c>
      <c r="D42" s="838">
        <v>298.36399999999998</v>
      </c>
      <c r="E42" s="838">
        <v>188.72399999999999</v>
      </c>
      <c r="F42" s="838">
        <v>253.47200000000001</v>
      </c>
      <c r="G42" s="838">
        <v>280.113</v>
      </c>
      <c r="H42" s="838">
        <v>392.02</v>
      </c>
      <c r="I42" s="838">
        <v>332.20299999999997</v>
      </c>
      <c r="J42" s="838">
        <v>398.02199999999999</v>
      </c>
      <c r="K42" s="838">
        <v>337.24400000000003</v>
      </c>
      <c r="L42" s="838">
        <v>322.14699999999999</v>
      </c>
      <c r="M42" s="838">
        <v>441.29300000000001</v>
      </c>
      <c r="N42" s="838">
        <v>413.12599999999998</v>
      </c>
      <c r="O42" s="838">
        <v>443.041</v>
      </c>
      <c r="P42" s="838">
        <v>415.69</v>
      </c>
      <c r="Q42" s="838">
        <v>434.57600000000002</v>
      </c>
      <c r="R42" s="838">
        <v>511.452</v>
      </c>
      <c r="S42" s="838">
        <v>460.13900000000001</v>
      </c>
      <c r="T42" s="838">
        <v>376.60399999999998</v>
      </c>
      <c r="U42" s="838">
        <v>477.577</v>
      </c>
      <c r="V42" s="838">
        <v>462.07400000000001</v>
      </c>
      <c r="W42" s="838">
        <v>553.39099999999996</v>
      </c>
      <c r="X42" s="838">
        <v>416.101</v>
      </c>
      <c r="Y42" s="856">
        <v>475.714</v>
      </c>
      <c r="Z42" s="856">
        <v>395.06099999999998</v>
      </c>
      <c r="AA42" s="856">
        <v>343.88400000000001</v>
      </c>
      <c r="AB42" s="540"/>
    </row>
    <row r="43" spans="1:28">
      <c r="A43" s="131"/>
      <c r="B43" s="1017" t="s">
        <v>852</v>
      </c>
      <c r="C43" s="1156">
        <v>166.96899999999999</v>
      </c>
      <c r="D43" s="838">
        <v>157.89400000000001</v>
      </c>
      <c r="E43" s="838">
        <v>201.809</v>
      </c>
      <c r="F43" s="838">
        <v>157.66300000000001</v>
      </c>
      <c r="G43" s="838">
        <v>136.06</v>
      </c>
      <c r="H43" s="838">
        <v>181.56299999999999</v>
      </c>
      <c r="I43" s="838">
        <v>190.37700000000001</v>
      </c>
      <c r="J43" s="838">
        <v>158.39699999999999</v>
      </c>
      <c r="K43" s="838">
        <v>132.494</v>
      </c>
      <c r="L43" s="838">
        <v>185.869</v>
      </c>
      <c r="M43" s="838">
        <v>180.054</v>
      </c>
      <c r="N43" s="838">
        <v>186.51</v>
      </c>
      <c r="O43" s="838">
        <v>216.04300000000001</v>
      </c>
      <c r="P43" s="838">
        <v>204.453</v>
      </c>
      <c r="Q43" s="838">
        <v>181.03</v>
      </c>
      <c r="R43" s="838">
        <v>209.16399999999999</v>
      </c>
      <c r="S43" s="838">
        <v>143.441</v>
      </c>
      <c r="T43" s="838">
        <v>172.12</v>
      </c>
      <c r="U43" s="838">
        <v>190.72300000000001</v>
      </c>
      <c r="V43" s="838">
        <v>151.137</v>
      </c>
      <c r="W43" s="838">
        <v>204.37100000000001</v>
      </c>
      <c r="X43" s="838">
        <v>170.1</v>
      </c>
      <c r="Y43" s="856">
        <v>187.27799999999999</v>
      </c>
      <c r="Z43" s="856">
        <v>130.06899999999999</v>
      </c>
      <c r="AA43" s="856">
        <v>160.791</v>
      </c>
      <c r="AB43" s="540"/>
    </row>
    <row r="44" spans="1:28">
      <c r="A44" s="131"/>
      <c r="B44" s="1018" t="s">
        <v>853</v>
      </c>
      <c r="C44" s="1156">
        <v>66.381</v>
      </c>
      <c r="D44" s="838">
        <v>68.843999999999994</v>
      </c>
      <c r="E44" s="838">
        <v>80.911000000000001</v>
      </c>
      <c r="F44" s="838">
        <v>72.441000000000003</v>
      </c>
      <c r="G44" s="838">
        <v>58.475999999999999</v>
      </c>
      <c r="H44" s="838">
        <v>71.311999999999998</v>
      </c>
      <c r="I44" s="838">
        <v>57.741</v>
      </c>
      <c r="J44" s="838">
        <v>55.146000000000001</v>
      </c>
      <c r="K44" s="838">
        <v>59.008000000000003</v>
      </c>
      <c r="L44" s="838">
        <v>55.44</v>
      </c>
      <c r="M44" s="838">
        <v>62.462000000000003</v>
      </c>
      <c r="N44" s="838">
        <v>67.533000000000001</v>
      </c>
      <c r="O44" s="838">
        <v>63.831000000000003</v>
      </c>
      <c r="P44" s="838">
        <v>62.378</v>
      </c>
      <c r="Q44" s="838">
        <v>58.326999999999998</v>
      </c>
      <c r="R44" s="838">
        <v>54.499000000000002</v>
      </c>
      <c r="S44" s="838">
        <v>46.183999999999997</v>
      </c>
      <c r="T44" s="838">
        <v>55.033999999999999</v>
      </c>
      <c r="U44" s="838">
        <v>47.332999999999998</v>
      </c>
      <c r="V44" s="838">
        <v>45.439</v>
      </c>
      <c r="W44" s="838">
        <v>46.692</v>
      </c>
      <c r="X44" s="838">
        <v>41.47</v>
      </c>
      <c r="Y44" s="856">
        <v>40.107999999999997</v>
      </c>
      <c r="Z44" s="856">
        <v>42.070999999999998</v>
      </c>
      <c r="AA44" s="856">
        <v>31.905000000000001</v>
      </c>
      <c r="AB44" s="540"/>
    </row>
    <row r="45" spans="1:28">
      <c r="A45" s="131"/>
      <c r="B45" s="1018" t="s">
        <v>854</v>
      </c>
      <c r="C45" s="1156">
        <v>100.58799999999999</v>
      </c>
      <c r="D45" s="838">
        <v>89.05</v>
      </c>
      <c r="E45" s="838">
        <v>120.898</v>
      </c>
      <c r="F45" s="838">
        <v>85.221999999999994</v>
      </c>
      <c r="G45" s="838">
        <v>77.584000000000003</v>
      </c>
      <c r="H45" s="838">
        <v>110.251</v>
      </c>
      <c r="I45" s="838">
        <v>132.636</v>
      </c>
      <c r="J45" s="838">
        <v>103.251</v>
      </c>
      <c r="K45" s="838">
        <v>73.486000000000004</v>
      </c>
      <c r="L45" s="838">
        <v>130.429</v>
      </c>
      <c r="M45" s="838">
        <v>117.592</v>
      </c>
      <c r="N45" s="838">
        <v>118.977</v>
      </c>
      <c r="O45" s="838">
        <v>152.21199999999999</v>
      </c>
      <c r="P45" s="838">
        <v>142.07499999999999</v>
      </c>
      <c r="Q45" s="838">
        <v>122.703</v>
      </c>
      <c r="R45" s="838">
        <v>154.66499999999999</v>
      </c>
      <c r="S45" s="838">
        <v>97.257000000000005</v>
      </c>
      <c r="T45" s="838">
        <v>117.086</v>
      </c>
      <c r="U45" s="838">
        <v>143.38999999999999</v>
      </c>
      <c r="V45" s="838">
        <v>105.69799999999999</v>
      </c>
      <c r="W45" s="838">
        <v>157.679</v>
      </c>
      <c r="X45" s="838">
        <v>128.63</v>
      </c>
      <c r="Y45" s="856">
        <v>147.16999999999999</v>
      </c>
      <c r="Z45" s="856">
        <v>87.998000000000005</v>
      </c>
      <c r="AA45" s="856">
        <v>128.886</v>
      </c>
      <c r="AB45" s="540"/>
    </row>
    <row r="46" spans="1:28">
      <c r="A46" s="131"/>
      <c r="B46" s="1017" t="s">
        <v>855</v>
      </c>
      <c r="C46" s="1156">
        <v>939.55799999999999</v>
      </c>
      <c r="D46" s="838">
        <v>1045.4480000000001</v>
      </c>
      <c r="E46" s="838">
        <v>1098.4659999999999</v>
      </c>
      <c r="F46" s="838">
        <v>1082.375</v>
      </c>
      <c r="G46" s="838">
        <v>1138.557</v>
      </c>
      <c r="H46" s="838">
        <v>1145.393</v>
      </c>
      <c r="I46" s="838">
        <v>1163.864</v>
      </c>
      <c r="J46" s="838">
        <v>1303.7929999999999</v>
      </c>
      <c r="K46" s="838">
        <v>1028.2049999999999</v>
      </c>
      <c r="L46" s="838">
        <v>964.73599999999999</v>
      </c>
      <c r="M46" s="838">
        <v>1276.848</v>
      </c>
      <c r="N46" s="838">
        <v>1111.222</v>
      </c>
      <c r="O46" s="838">
        <v>1086.8699999999999</v>
      </c>
      <c r="P46" s="838">
        <v>1047.3530000000001</v>
      </c>
      <c r="Q46" s="838">
        <v>1188.329</v>
      </c>
      <c r="R46" s="838">
        <v>1244.2570000000001</v>
      </c>
      <c r="S46" s="838">
        <v>1046.4590000000001</v>
      </c>
      <c r="T46" s="838">
        <v>994.49699999999996</v>
      </c>
      <c r="U46" s="838">
        <v>1075.424</v>
      </c>
      <c r="V46" s="838">
        <v>1187.529</v>
      </c>
      <c r="W46" s="838">
        <v>1282.367</v>
      </c>
      <c r="X46" s="838">
        <v>1133.4780000000001</v>
      </c>
      <c r="Y46" s="856">
        <v>1268.143</v>
      </c>
      <c r="Z46" s="856">
        <v>1152.288</v>
      </c>
      <c r="AA46" s="856">
        <v>978.72400000000005</v>
      </c>
      <c r="AB46" s="540"/>
    </row>
    <row r="47" spans="1:28" ht="27">
      <c r="A47" s="546"/>
      <c r="B47" s="1021" t="s">
        <v>1402</v>
      </c>
      <c r="C47" s="1156">
        <v>183.70099999999999</v>
      </c>
      <c r="D47" s="838">
        <v>189.935</v>
      </c>
      <c r="E47" s="838">
        <v>179.34</v>
      </c>
      <c r="F47" s="838">
        <v>184.86099999999999</v>
      </c>
      <c r="G47" s="838">
        <v>176.93700000000001</v>
      </c>
      <c r="H47" s="838">
        <v>157.91399999999999</v>
      </c>
      <c r="I47" s="838">
        <v>153.18199999999999</v>
      </c>
      <c r="J47" s="838">
        <v>138.71</v>
      </c>
      <c r="K47" s="838">
        <v>13.86</v>
      </c>
      <c r="L47" s="838">
        <v>9.9359999999999999</v>
      </c>
      <c r="M47" s="838">
        <v>9.8260000000000005</v>
      </c>
      <c r="N47" s="838">
        <v>9.5830000000000002</v>
      </c>
      <c r="O47" s="838">
        <v>11.058</v>
      </c>
      <c r="P47" s="838">
        <v>36.326000000000001</v>
      </c>
      <c r="Q47" s="838">
        <v>36.064</v>
      </c>
      <c r="R47" s="838">
        <v>35.834000000000003</v>
      </c>
      <c r="S47" s="838">
        <v>43.316000000000003</v>
      </c>
      <c r="T47" s="838">
        <v>43.054000000000002</v>
      </c>
      <c r="U47" s="838">
        <v>43.319000000000003</v>
      </c>
      <c r="V47" s="838">
        <v>43.49</v>
      </c>
      <c r="W47" s="838">
        <v>43.567999999999998</v>
      </c>
      <c r="X47" s="838">
        <v>42.844000000000001</v>
      </c>
      <c r="Y47" s="856">
        <v>95.283000000000001</v>
      </c>
      <c r="Z47" s="856">
        <v>92.849000000000004</v>
      </c>
      <c r="AA47" s="856">
        <v>94.986999999999995</v>
      </c>
      <c r="AB47" s="540"/>
    </row>
    <row r="48" spans="1:28">
      <c r="A48" s="131"/>
      <c r="B48" s="1017" t="s">
        <v>856</v>
      </c>
      <c r="C48" s="1156">
        <v>3222.93</v>
      </c>
      <c r="D48" s="838">
        <v>3015.9259999999999</v>
      </c>
      <c r="E48" s="838">
        <v>3286.6669999999999</v>
      </c>
      <c r="F48" s="838">
        <v>3257.569</v>
      </c>
      <c r="G48" s="838">
        <v>3290.692</v>
      </c>
      <c r="H48" s="838">
        <v>3132.69</v>
      </c>
      <c r="I48" s="838">
        <v>2757.165</v>
      </c>
      <c r="J48" s="838">
        <v>2708.4490000000001</v>
      </c>
      <c r="K48" s="838">
        <v>2970.4160000000002</v>
      </c>
      <c r="L48" s="838">
        <v>2314.2310000000002</v>
      </c>
      <c r="M48" s="838">
        <v>2979.4340000000002</v>
      </c>
      <c r="N48" s="838">
        <v>2994.4470000000001</v>
      </c>
      <c r="O48" s="838">
        <v>2812.4369999999999</v>
      </c>
      <c r="P48" s="838">
        <v>3372.4459999999999</v>
      </c>
      <c r="Q48" s="838">
        <v>2834.567</v>
      </c>
      <c r="R48" s="838">
        <v>3362.1280000000002</v>
      </c>
      <c r="S48" s="838">
        <v>3323.7660000000001</v>
      </c>
      <c r="T48" s="838">
        <v>3765.3389999999999</v>
      </c>
      <c r="U48" s="838">
        <v>3791.4349999999999</v>
      </c>
      <c r="V48" s="838">
        <v>3161.7109999999998</v>
      </c>
      <c r="W48" s="838">
        <v>4317.96</v>
      </c>
      <c r="X48" s="838">
        <v>3388.607</v>
      </c>
      <c r="Y48" s="856">
        <v>3699.2840000000001</v>
      </c>
      <c r="Z48" s="856">
        <v>4246.2910000000002</v>
      </c>
      <c r="AA48" s="856">
        <v>2520.9119999999998</v>
      </c>
      <c r="AB48" s="540"/>
    </row>
    <row r="49" spans="1:28">
      <c r="A49" s="131"/>
      <c r="B49" s="1017" t="s">
        <v>1403</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56" t="s">
        <v>356</v>
      </c>
      <c r="Z49" s="856" t="s">
        <v>356</v>
      </c>
      <c r="AA49" s="856" t="s">
        <v>356</v>
      </c>
      <c r="AB49" s="540"/>
    </row>
    <row r="50" spans="1:28">
      <c r="A50" s="131"/>
      <c r="B50" s="1016" t="s">
        <v>857</v>
      </c>
      <c r="C50" s="1156">
        <v>504.12700000000001</v>
      </c>
      <c r="D50" s="838">
        <v>556.60500000000002</v>
      </c>
      <c r="E50" s="838">
        <v>598.36099999999999</v>
      </c>
      <c r="F50" s="838">
        <v>647.58699999999999</v>
      </c>
      <c r="G50" s="838">
        <v>711.70899999999995</v>
      </c>
      <c r="H50" s="838">
        <v>721.23</v>
      </c>
      <c r="I50" s="838">
        <v>653.24099999999999</v>
      </c>
      <c r="J50" s="838">
        <v>818.48599999999999</v>
      </c>
      <c r="K50" s="838">
        <v>927.27300000000002</v>
      </c>
      <c r="L50" s="838">
        <v>1082.6890000000001</v>
      </c>
      <c r="M50" s="838">
        <v>1221.7339999999999</v>
      </c>
      <c r="N50" s="838">
        <v>1321.9680000000001</v>
      </c>
      <c r="O50" s="838">
        <v>1446.6279999999999</v>
      </c>
      <c r="P50" s="838">
        <v>2278.92</v>
      </c>
      <c r="Q50" s="838">
        <v>1155.193</v>
      </c>
      <c r="R50" s="838">
        <v>1047.82</v>
      </c>
      <c r="S50" s="838">
        <v>1148.7539999999999</v>
      </c>
      <c r="T50" s="838">
        <v>1312.5</v>
      </c>
      <c r="U50" s="838">
        <v>1229.1859999999999</v>
      </c>
      <c r="V50" s="838">
        <v>1196.7049999999999</v>
      </c>
      <c r="W50" s="838">
        <v>1221.9449999999999</v>
      </c>
      <c r="X50" s="838">
        <v>1222.9570000000001</v>
      </c>
      <c r="Y50" s="856">
        <v>1153.4929999999999</v>
      </c>
      <c r="Z50" s="856">
        <v>1363.537</v>
      </c>
      <c r="AA50" s="856">
        <v>1587.942</v>
      </c>
      <c r="AB50" s="540"/>
    </row>
    <row r="51" spans="1:28">
      <c r="A51" s="131"/>
      <c r="B51" s="1017" t="s">
        <v>858</v>
      </c>
      <c r="C51" s="1156">
        <v>308.46199999999999</v>
      </c>
      <c r="D51" s="838">
        <v>309.30700000000002</v>
      </c>
      <c r="E51" s="838">
        <v>338.13</v>
      </c>
      <c r="F51" s="838">
        <v>420.303</v>
      </c>
      <c r="G51" s="838">
        <v>415.08699999999999</v>
      </c>
      <c r="H51" s="838">
        <v>424.06900000000002</v>
      </c>
      <c r="I51" s="838">
        <v>371.67</v>
      </c>
      <c r="J51" s="838">
        <v>475.83</v>
      </c>
      <c r="K51" s="838">
        <v>607.88800000000003</v>
      </c>
      <c r="L51" s="838">
        <v>743.33399999999995</v>
      </c>
      <c r="M51" s="838">
        <v>832.01300000000003</v>
      </c>
      <c r="N51" s="838">
        <v>854.66</v>
      </c>
      <c r="O51" s="838">
        <v>929.86900000000003</v>
      </c>
      <c r="P51" s="838">
        <v>1808.866</v>
      </c>
      <c r="Q51" s="838">
        <v>757.81600000000003</v>
      </c>
      <c r="R51" s="838">
        <v>709.69600000000003</v>
      </c>
      <c r="S51" s="838">
        <v>782.27599999999995</v>
      </c>
      <c r="T51" s="838">
        <v>863.12800000000004</v>
      </c>
      <c r="U51" s="838">
        <v>816.15200000000004</v>
      </c>
      <c r="V51" s="838">
        <v>805.88599999999997</v>
      </c>
      <c r="W51" s="838">
        <v>793.61500000000001</v>
      </c>
      <c r="X51" s="838">
        <v>785.08100000000002</v>
      </c>
      <c r="Y51" s="856">
        <v>771.26</v>
      </c>
      <c r="Z51" s="856">
        <v>898.51499999999999</v>
      </c>
      <c r="AA51" s="856">
        <v>1156.5930000000001</v>
      </c>
      <c r="AB51" s="540"/>
    </row>
    <row r="52" spans="1:28">
      <c r="A52" s="131"/>
      <c r="B52" s="1017" t="s">
        <v>859</v>
      </c>
      <c r="C52" s="1156">
        <v>195.41200000000001</v>
      </c>
      <c r="D52" s="838">
        <v>247.02199999999999</v>
      </c>
      <c r="E52" s="838">
        <v>259.93400000000003</v>
      </c>
      <c r="F52" s="838">
        <v>226.95599999999999</v>
      </c>
      <c r="G52" s="838">
        <v>296.26900000000001</v>
      </c>
      <c r="H52" s="838">
        <v>296.80500000000001</v>
      </c>
      <c r="I52" s="838">
        <v>281.24599999999998</v>
      </c>
      <c r="J52" s="838">
        <v>342.25400000000002</v>
      </c>
      <c r="K52" s="838">
        <v>318.91899999999998</v>
      </c>
      <c r="L52" s="838">
        <v>338.80900000000003</v>
      </c>
      <c r="M52" s="838">
        <v>389.09800000000001</v>
      </c>
      <c r="N52" s="838">
        <v>466.63499999999999</v>
      </c>
      <c r="O52" s="838">
        <v>516.03099999999995</v>
      </c>
      <c r="P52" s="838">
        <v>468.88400000000001</v>
      </c>
      <c r="Q52" s="838">
        <v>396.79399999999998</v>
      </c>
      <c r="R52" s="838">
        <v>337.59199999999998</v>
      </c>
      <c r="S52" s="838">
        <v>365.89499999999998</v>
      </c>
      <c r="T52" s="838">
        <v>448.714</v>
      </c>
      <c r="U52" s="838">
        <v>412.41899999999998</v>
      </c>
      <c r="V52" s="838">
        <v>390.22199999999998</v>
      </c>
      <c r="W52" s="838">
        <v>427.71600000000001</v>
      </c>
      <c r="X52" s="838">
        <v>437.26400000000001</v>
      </c>
      <c r="Y52" s="856">
        <v>381.65699999999998</v>
      </c>
      <c r="Z52" s="856">
        <v>464.33800000000002</v>
      </c>
      <c r="AA52" s="856">
        <v>430.54500000000002</v>
      </c>
      <c r="AB52" s="540"/>
    </row>
    <row r="53" spans="1:28">
      <c r="A53" s="131"/>
      <c r="B53" s="1016" t="s">
        <v>860</v>
      </c>
      <c r="C53" s="1156">
        <v>1.6759999999999999</v>
      </c>
      <c r="D53" s="838">
        <v>1.5649999999999999</v>
      </c>
      <c r="E53" s="838">
        <v>1.7010000000000001</v>
      </c>
      <c r="F53" s="838">
        <v>1.62</v>
      </c>
      <c r="G53" s="838">
        <v>1.6619999999999999</v>
      </c>
      <c r="H53" s="838">
        <v>2.1589999999999998</v>
      </c>
      <c r="I53" s="838">
        <v>1.964</v>
      </c>
      <c r="J53" s="838">
        <v>2.681</v>
      </c>
      <c r="K53" s="838">
        <v>2.2730000000000001</v>
      </c>
      <c r="L53" s="838">
        <v>2.1930000000000001</v>
      </c>
      <c r="M53" s="838">
        <v>2.1469999999999998</v>
      </c>
      <c r="N53" s="838">
        <v>2.2709999999999999</v>
      </c>
      <c r="O53" s="838">
        <v>1.4770000000000001</v>
      </c>
      <c r="P53" s="838">
        <v>2.1179999999999999</v>
      </c>
      <c r="Q53" s="838">
        <v>2.5299999999999998</v>
      </c>
      <c r="R53" s="838">
        <v>1.994</v>
      </c>
      <c r="S53" s="838">
        <v>2.4020000000000001</v>
      </c>
      <c r="T53" s="838">
        <v>2.0680000000000001</v>
      </c>
      <c r="U53" s="838">
        <v>2.9609999999999999</v>
      </c>
      <c r="V53" s="838">
        <v>2.2719999999999998</v>
      </c>
      <c r="W53" s="838">
        <v>2.3889999999999998</v>
      </c>
      <c r="X53" s="838">
        <v>2.74</v>
      </c>
      <c r="Y53" s="856">
        <v>2.758</v>
      </c>
      <c r="Z53" s="856">
        <v>3.3029999999999999</v>
      </c>
      <c r="AA53" s="856">
        <v>2.6619999999999999</v>
      </c>
      <c r="AB53" s="540"/>
    </row>
    <row r="54" spans="1:28">
      <c r="A54" s="131"/>
      <c r="B54" s="1017" t="s">
        <v>861</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56">
        <v>0</v>
      </c>
      <c r="Z54" s="856">
        <v>0</v>
      </c>
      <c r="AA54" s="856">
        <v>0</v>
      </c>
      <c r="AB54" s="540"/>
    </row>
    <row r="55" spans="1:28">
      <c r="A55" s="131"/>
      <c r="B55" s="1017" t="s">
        <v>862</v>
      </c>
      <c r="C55" s="1156">
        <v>1.6759999999999999</v>
      </c>
      <c r="D55" s="838">
        <v>1.5649999999999999</v>
      </c>
      <c r="E55" s="838">
        <v>1.7010000000000001</v>
      </c>
      <c r="F55" s="838">
        <v>1.62</v>
      </c>
      <c r="G55" s="838">
        <v>1.6619999999999999</v>
      </c>
      <c r="H55" s="838">
        <v>2.1589999999999998</v>
      </c>
      <c r="I55" s="838">
        <v>1.964</v>
      </c>
      <c r="J55" s="838">
        <v>2.681</v>
      </c>
      <c r="K55" s="838">
        <v>2.2730000000000001</v>
      </c>
      <c r="L55" s="838">
        <v>2.1930000000000001</v>
      </c>
      <c r="M55" s="838">
        <v>2.1469999999999998</v>
      </c>
      <c r="N55" s="838">
        <v>2.2709999999999999</v>
      </c>
      <c r="O55" s="838">
        <v>1.4770000000000001</v>
      </c>
      <c r="P55" s="838">
        <v>2.1179999999999999</v>
      </c>
      <c r="Q55" s="838">
        <v>2.5299999999999998</v>
      </c>
      <c r="R55" s="838">
        <v>1.994</v>
      </c>
      <c r="S55" s="838">
        <v>2.4020000000000001</v>
      </c>
      <c r="T55" s="838">
        <v>2.0680000000000001</v>
      </c>
      <c r="U55" s="838">
        <v>2.9609999999999999</v>
      </c>
      <c r="V55" s="838">
        <v>2.2719999999999998</v>
      </c>
      <c r="W55" s="838">
        <v>2.3889999999999998</v>
      </c>
      <c r="X55" s="838">
        <v>2.74</v>
      </c>
      <c r="Y55" s="856">
        <v>2.758</v>
      </c>
      <c r="Z55" s="856">
        <v>3.3029999999999999</v>
      </c>
      <c r="AA55" s="856">
        <v>2.6619999999999999</v>
      </c>
      <c r="AB55" s="540"/>
    </row>
    <row r="56" spans="1:28">
      <c r="A56" s="538"/>
      <c r="B56" s="1013" t="s">
        <v>1404</v>
      </c>
      <c r="C56" s="1156">
        <v>19531.880499999999</v>
      </c>
      <c r="D56" s="838">
        <v>19684.0677</v>
      </c>
      <c r="E56" s="838">
        <v>20596.6158</v>
      </c>
      <c r="F56" s="838">
        <v>19884.1823</v>
      </c>
      <c r="G56" s="838">
        <v>19915.8024</v>
      </c>
      <c r="H56" s="838">
        <v>19565.449400000001</v>
      </c>
      <c r="I56" s="838">
        <v>19137.6037</v>
      </c>
      <c r="J56" s="838">
        <v>19576.638500000001</v>
      </c>
      <c r="K56" s="838">
        <v>19349.609</v>
      </c>
      <c r="L56" s="838">
        <v>19402.007099999999</v>
      </c>
      <c r="M56" s="838">
        <v>19315.886500000001</v>
      </c>
      <c r="N56" s="838">
        <v>18875.083899999998</v>
      </c>
      <c r="O56" s="838">
        <v>18720.572200000002</v>
      </c>
      <c r="P56" s="838">
        <v>17446.303100000001</v>
      </c>
      <c r="Q56" s="838">
        <v>18098.383900000001</v>
      </c>
      <c r="R56" s="838">
        <v>17620.2817</v>
      </c>
      <c r="S56" s="838">
        <v>17898.442900000002</v>
      </c>
      <c r="T56" s="838">
        <v>16847.6944</v>
      </c>
      <c r="U56" s="838">
        <v>17221.162400000001</v>
      </c>
      <c r="V56" s="838">
        <v>17503.1191</v>
      </c>
      <c r="W56" s="838">
        <v>16603.811799999999</v>
      </c>
      <c r="X56" s="838">
        <v>16787.944799999997</v>
      </c>
      <c r="Y56" s="856">
        <v>17328.465400000001</v>
      </c>
      <c r="Z56" s="856">
        <v>17400.144700000001</v>
      </c>
      <c r="AA56" s="856">
        <v>2018.7143000000001</v>
      </c>
      <c r="AB56" s="540"/>
    </row>
    <row r="57" spans="1:28" s="551" customFormat="1">
      <c r="A57" s="549"/>
      <c r="B57" s="1015" t="s">
        <v>1405</v>
      </c>
      <c r="C57" s="1156">
        <v>19531.880499999999</v>
      </c>
      <c r="D57" s="838">
        <v>19684.0677</v>
      </c>
      <c r="E57" s="838">
        <v>20596.6158</v>
      </c>
      <c r="F57" s="838">
        <v>19884.1823</v>
      </c>
      <c r="G57" s="838">
        <v>19915.8024</v>
      </c>
      <c r="H57" s="838">
        <v>19565.449400000001</v>
      </c>
      <c r="I57" s="838">
        <v>19137.6037</v>
      </c>
      <c r="J57" s="838">
        <v>19576.638500000001</v>
      </c>
      <c r="K57" s="838">
        <v>19349.609</v>
      </c>
      <c r="L57" s="838">
        <v>19402.007099999999</v>
      </c>
      <c r="M57" s="838">
        <v>19315.886500000001</v>
      </c>
      <c r="N57" s="838">
        <v>18875.083899999998</v>
      </c>
      <c r="O57" s="838">
        <v>18720.572200000002</v>
      </c>
      <c r="P57" s="838">
        <v>17446.303100000001</v>
      </c>
      <c r="Q57" s="838">
        <v>18098.383900000001</v>
      </c>
      <c r="R57" s="838">
        <v>17620.2817</v>
      </c>
      <c r="S57" s="838">
        <v>17898.442900000002</v>
      </c>
      <c r="T57" s="838">
        <v>16847.6944</v>
      </c>
      <c r="U57" s="838">
        <v>17221.162400000001</v>
      </c>
      <c r="V57" s="838">
        <v>17503.1191</v>
      </c>
      <c r="W57" s="838">
        <v>16603.811799999999</v>
      </c>
      <c r="X57" s="838">
        <v>16787.944799999997</v>
      </c>
      <c r="Y57" s="856">
        <v>17328.465400000001</v>
      </c>
      <c r="Z57" s="856">
        <v>17400.144700000001</v>
      </c>
      <c r="AA57" s="856">
        <v>2018.7143000000001</v>
      </c>
      <c r="AB57" s="540"/>
    </row>
    <row r="58" spans="1:28" s="551" customFormat="1">
      <c r="A58" s="549"/>
      <c r="B58" s="554" t="s">
        <v>1406</v>
      </c>
      <c r="C58" s="1156">
        <v>16950.401600000001</v>
      </c>
      <c r="D58" s="838">
        <v>17119.9843</v>
      </c>
      <c r="E58" s="838">
        <v>18078.384999999998</v>
      </c>
      <c r="F58" s="838">
        <v>17402.3518</v>
      </c>
      <c r="G58" s="838">
        <v>17442.087299999999</v>
      </c>
      <c r="H58" s="838">
        <v>17182.766800000001</v>
      </c>
      <c r="I58" s="838">
        <v>16796.393</v>
      </c>
      <c r="J58" s="838">
        <v>17259.216899999999</v>
      </c>
      <c r="K58" s="838">
        <v>17048.732</v>
      </c>
      <c r="L58" s="838">
        <v>17151.048299999999</v>
      </c>
      <c r="M58" s="838">
        <v>17087.717799999999</v>
      </c>
      <c r="N58" s="838">
        <v>16664.732899999999</v>
      </c>
      <c r="O58" s="838">
        <v>16531.996500000001</v>
      </c>
      <c r="P58" s="838">
        <v>15261.9601</v>
      </c>
      <c r="Q58" s="838">
        <v>15931.1306</v>
      </c>
      <c r="R58" s="838">
        <v>15446.8914</v>
      </c>
      <c r="S58" s="838">
        <v>15739.737800000001</v>
      </c>
      <c r="T58" s="838">
        <v>14672.367899999999</v>
      </c>
      <c r="U58" s="838">
        <v>15051.9028</v>
      </c>
      <c r="V58" s="838">
        <v>15328.152599999999</v>
      </c>
      <c r="W58" s="838">
        <v>14399.769200000001</v>
      </c>
      <c r="X58" s="838">
        <v>14636.345799999999</v>
      </c>
      <c r="Y58" s="856">
        <v>15257.8318</v>
      </c>
      <c r="Z58" s="856">
        <v>15346.072</v>
      </c>
      <c r="AA58" s="856" t="s">
        <v>358</v>
      </c>
      <c r="AB58" s="540"/>
    </row>
    <row r="59" spans="1:28">
      <c r="A59" s="538"/>
      <c r="B59" s="860" t="s">
        <v>1407</v>
      </c>
      <c r="C59" s="1156">
        <v>2581.4789000000001</v>
      </c>
      <c r="D59" s="838">
        <v>2564.0834</v>
      </c>
      <c r="E59" s="838">
        <v>2518.2307999999998</v>
      </c>
      <c r="F59" s="838">
        <v>2481.8305</v>
      </c>
      <c r="G59" s="838">
        <v>2473.7150999999999</v>
      </c>
      <c r="H59" s="838">
        <v>2382.6826000000001</v>
      </c>
      <c r="I59" s="838">
        <v>2341.2107000000001</v>
      </c>
      <c r="J59" s="838">
        <v>2317.4216000000001</v>
      </c>
      <c r="K59" s="838">
        <v>2300.877</v>
      </c>
      <c r="L59" s="838">
        <v>2250.9587999999999</v>
      </c>
      <c r="M59" s="838">
        <v>2228.1687000000002</v>
      </c>
      <c r="N59" s="838">
        <v>2210.3510000000001</v>
      </c>
      <c r="O59" s="838">
        <v>2188.5756999999999</v>
      </c>
      <c r="P59" s="838">
        <v>2184.3429999999998</v>
      </c>
      <c r="Q59" s="838">
        <v>2167.2532999999999</v>
      </c>
      <c r="R59" s="838">
        <v>2173.3903</v>
      </c>
      <c r="S59" s="838">
        <v>2158.7051000000001</v>
      </c>
      <c r="T59" s="838">
        <v>2175.3265000000001</v>
      </c>
      <c r="U59" s="838">
        <v>2169.2595999999999</v>
      </c>
      <c r="V59" s="838">
        <v>2174.9665</v>
      </c>
      <c r="W59" s="838">
        <v>2204.0426000000002</v>
      </c>
      <c r="X59" s="838">
        <v>2151.5990000000002</v>
      </c>
      <c r="Y59" s="856">
        <v>2070.6336000000001</v>
      </c>
      <c r="Z59" s="856">
        <v>2054.0727000000002</v>
      </c>
      <c r="AA59" s="856">
        <v>2018.7143000000001</v>
      </c>
      <c r="AB59" s="540"/>
    </row>
    <row r="60" spans="1:28">
      <c r="A60" s="538"/>
      <c r="B60" s="1015" t="s">
        <v>1408</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56" t="s">
        <v>356</v>
      </c>
      <c r="Z60" s="856" t="s">
        <v>356</v>
      </c>
      <c r="AA60" s="856" t="s">
        <v>356</v>
      </c>
      <c r="AB60" s="540"/>
    </row>
    <row r="61" spans="1:28" s="549" customFormat="1">
      <c r="B61" s="1016" t="s">
        <v>1406</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56" t="s">
        <v>356</v>
      </c>
      <c r="Z61" s="856" t="s">
        <v>356</v>
      </c>
      <c r="AA61" s="856" t="s">
        <v>356</v>
      </c>
      <c r="AB61" s="553"/>
    </row>
    <row r="62" spans="1:28" s="549" customFormat="1">
      <c r="B62" s="1016" t="s">
        <v>1409</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6" t="s">
        <v>356</v>
      </c>
      <c r="Z62" s="856" t="s">
        <v>356</v>
      </c>
      <c r="AA62" s="856" t="s">
        <v>356</v>
      </c>
      <c r="AB62" s="553"/>
    </row>
    <row r="63" spans="1:28" s="549" customFormat="1" ht="14.5">
      <c r="B63" s="552" t="s">
        <v>1410</v>
      </c>
      <c r="C63" s="1157">
        <v>1859.5904969999999</v>
      </c>
      <c r="D63" s="857">
        <v>1805.8763880000001</v>
      </c>
      <c r="E63" s="857">
        <v>1950.269076</v>
      </c>
      <c r="F63" s="857">
        <v>1965.482716</v>
      </c>
      <c r="G63" s="857">
        <v>2277.2975750000001</v>
      </c>
      <c r="H63" s="857">
        <v>2392.2796920000001</v>
      </c>
      <c r="I63" s="857">
        <v>2413.7038130000005</v>
      </c>
      <c r="J63" s="857">
        <v>2374.898588</v>
      </c>
      <c r="K63" s="857">
        <v>2468.6207199999999</v>
      </c>
      <c r="L63" s="857">
        <v>2488.9779529999996</v>
      </c>
      <c r="M63" s="857">
        <v>2622.9652649999994</v>
      </c>
      <c r="N63" s="857">
        <v>2886.26926</v>
      </c>
      <c r="O63" s="857">
        <v>2973.9094220000002</v>
      </c>
      <c r="P63" s="857">
        <v>3602.6915839999997</v>
      </c>
      <c r="Q63" s="857">
        <v>3874.7020669999997</v>
      </c>
      <c r="R63" s="857">
        <v>3486.0907999999999</v>
      </c>
      <c r="S63" s="857">
        <v>4006.1801809999997</v>
      </c>
      <c r="T63" s="857">
        <v>4513.2940579999995</v>
      </c>
      <c r="U63" s="857">
        <v>4016.2311170000003</v>
      </c>
      <c r="V63" s="857">
        <v>3963.7364820000003</v>
      </c>
      <c r="W63" s="857">
        <v>4125.7727889999996</v>
      </c>
      <c r="X63" s="857">
        <v>4249.1917729999996</v>
      </c>
      <c r="Y63" s="857">
        <v>4413.0340149999993</v>
      </c>
      <c r="Z63" s="857">
        <v>4556.8526779999993</v>
      </c>
      <c r="AA63" s="857">
        <v>4733.9897809999993</v>
      </c>
      <c r="AB63" s="553"/>
    </row>
    <row r="64" spans="1:28" s="549" customFormat="1">
      <c r="B64" s="550" t="s">
        <v>863</v>
      </c>
      <c r="C64" s="1157">
        <v>399.78505999999999</v>
      </c>
      <c r="D64" s="856">
        <v>371.485319</v>
      </c>
      <c r="E64" s="856">
        <v>586.86712999999997</v>
      </c>
      <c r="F64" s="856">
        <v>629.54134999999997</v>
      </c>
      <c r="G64" s="856">
        <v>602.20142099999998</v>
      </c>
      <c r="H64" s="856">
        <v>582.35859300000016</v>
      </c>
      <c r="I64" s="856">
        <v>551.34122200000002</v>
      </c>
      <c r="J64" s="856">
        <v>651.88991999999996</v>
      </c>
      <c r="K64" s="856">
        <v>881.2052910000001</v>
      </c>
      <c r="L64" s="856">
        <v>674.39342099999999</v>
      </c>
      <c r="M64" s="856">
        <v>586.82194299999992</v>
      </c>
      <c r="N64" s="856">
        <v>778.28579999999999</v>
      </c>
      <c r="O64" s="856">
        <v>682.52559700000006</v>
      </c>
      <c r="P64" s="856">
        <v>1070.850052</v>
      </c>
      <c r="Q64" s="856">
        <v>1240.4414999999999</v>
      </c>
      <c r="R64" s="856">
        <v>1295.2856899999999</v>
      </c>
      <c r="S64" s="856">
        <v>1138.89059</v>
      </c>
      <c r="T64" s="856">
        <v>1369.5436979999999</v>
      </c>
      <c r="U64" s="856">
        <v>855.68774300000007</v>
      </c>
      <c r="V64" s="856">
        <v>584.87234999999998</v>
      </c>
      <c r="W64" s="856">
        <v>536.17757099999994</v>
      </c>
      <c r="X64" s="856">
        <v>500.30397299999998</v>
      </c>
      <c r="Y64" s="857">
        <v>484.25613099999998</v>
      </c>
      <c r="Z64" s="857">
        <v>505.317184</v>
      </c>
      <c r="AA64" s="857">
        <v>504.958459</v>
      </c>
      <c r="AB64" s="553"/>
    </row>
    <row r="65" spans="1:28" s="549" customFormat="1">
      <c r="B65" s="554" t="s">
        <v>1395</v>
      </c>
      <c r="C65" s="1157">
        <v>219.16522800000001</v>
      </c>
      <c r="D65" s="857">
        <v>203.22944000000001</v>
      </c>
      <c r="E65" s="856">
        <v>406.98185100000001</v>
      </c>
      <c r="F65" s="856">
        <v>473.80606599999999</v>
      </c>
      <c r="G65" s="856">
        <v>383.70508699999999</v>
      </c>
      <c r="H65" s="856">
        <v>404.65824200000003</v>
      </c>
      <c r="I65" s="856">
        <v>362.83463399999999</v>
      </c>
      <c r="J65" s="856">
        <v>426.8451</v>
      </c>
      <c r="K65" s="856">
        <v>700.99631000000011</v>
      </c>
      <c r="L65" s="856">
        <v>495.37368699999996</v>
      </c>
      <c r="M65" s="856">
        <v>368.84608800000001</v>
      </c>
      <c r="N65" s="856">
        <v>513.01571799999999</v>
      </c>
      <c r="O65" s="856">
        <v>484.43611300000003</v>
      </c>
      <c r="P65" s="856">
        <v>708.456819</v>
      </c>
      <c r="Q65" s="856">
        <v>871.19495099999995</v>
      </c>
      <c r="R65" s="856">
        <v>843.77192600000001</v>
      </c>
      <c r="S65" s="856">
        <v>667.35809299999994</v>
      </c>
      <c r="T65" s="856">
        <v>835.42531999999994</v>
      </c>
      <c r="U65" s="856">
        <v>467.57213299999995</v>
      </c>
      <c r="V65" s="856">
        <v>0</v>
      </c>
      <c r="W65" s="856">
        <v>0</v>
      </c>
      <c r="X65" s="856">
        <v>0</v>
      </c>
      <c r="Y65" s="857">
        <v>0.83882699999999999</v>
      </c>
      <c r="Z65" s="857">
        <v>1.2823309999999999</v>
      </c>
      <c r="AA65" s="857">
        <v>8.1321940000000001</v>
      </c>
      <c r="AB65" s="553"/>
    </row>
    <row r="66" spans="1:28" s="549" customFormat="1">
      <c r="B66" s="554" t="s">
        <v>864</v>
      </c>
      <c r="C66" s="1157">
        <v>39.463858000000002</v>
      </c>
      <c r="D66" s="857">
        <v>24.596167000000001</v>
      </c>
      <c r="E66" s="857">
        <v>42.889631000000001</v>
      </c>
      <c r="F66" s="857">
        <v>29.006868999999998</v>
      </c>
      <c r="G66" s="857">
        <v>40.529249</v>
      </c>
      <c r="H66" s="857">
        <v>44.872368000000002</v>
      </c>
      <c r="I66" s="857">
        <v>51.480980000000002</v>
      </c>
      <c r="J66" s="857">
        <v>57.405912999999998</v>
      </c>
      <c r="K66" s="857">
        <v>46.029294</v>
      </c>
      <c r="L66" s="857">
        <v>48.922290000000004</v>
      </c>
      <c r="M66" s="857">
        <v>56.551341000000001</v>
      </c>
      <c r="N66" s="857">
        <v>54.096421999999997</v>
      </c>
      <c r="O66" s="857">
        <v>52.329075999999993</v>
      </c>
      <c r="P66" s="857">
        <v>58.787210000000002</v>
      </c>
      <c r="Q66" s="857">
        <v>88.772442999999996</v>
      </c>
      <c r="R66" s="857">
        <v>101.76494100000001</v>
      </c>
      <c r="S66" s="857">
        <v>63.898644999999995</v>
      </c>
      <c r="T66" s="857">
        <v>68.505475000000004</v>
      </c>
      <c r="U66" s="857">
        <v>62.866962999999998</v>
      </c>
      <c r="V66" s="857">
        <v>67.533625000000001</v>
      </c>
      <c r="W66" s="857">
        <v>84.934902999999991</v>
      </c>
      <c r="X66" s="857">
        <v>80.875808000000006</v>
      </c>
      <c r="Y66" s="857">
        <v>80.461178000000004</v>
      </c>
      <c r="Z66" s="857">
        <v>73.997281999999998</v>
      </c>
      <c r="AA66" s="857">
        <v>71.087112000000005</v>
      </c>
      <c r="AB66" s="553"/>
    </row>
    <row r="67" spans="1:28" s="549" customFormat="1">
      <c r="B67" s="555" t="s">
        <v>835</v>
      </c>
      <c r="C67" s="1157">
        <v>0.67167499999999991</v>
      </c>
      <c r="D67" s="856">
        <v>0.217498</v>
      </c>
      <c r="E67" s="856">
        <v>0.49837200000000004</v>
      </c>
      <c r="F67" s="856">
        <v>1.8404100000000001</v>
      </c>
      <c r="G67" s="856">
        <v>4.1572830000000005</v>
      </c>
      <c r="H67" s="856">
        <v>4.9276899999999992</v>
      </c>
      <c r="I67" s="856">
        <v>3.7069340000000004</v>
      </c>
      <c r="J67" s="856">
        <v>2.4645429999999999</v>
      </c>
      <c r="K67" s="856">
        <v>4.4893149999999995</v>
      </c>
      <c r="L67" s="856">
        <v>3.9691799999999997</v>
      </c>
      <c r="M67" s="856">
        <v>5.3411780000000002</v>
      </c>
      <c r="N67" s="857">
        <v>4.7884319999999994</v>
      </c>
      <c r="O67" s="857">
        <v>4.7324859999999997</v>
      </c>
      <c r="P67" s="857">
        <v>6.4266079999999999</v>
      </c>
      <c r="Q67" s="857">
        <v>7.3102539999999996</v>
      </c>
      <c r="R67" s="857">
        <v>5.05938</v>
      </c>
      <c r="S67" s="857">
        <v>9.1948120000000007</v>
      </c>
      <c r="T67" s="857">
        <v>11.479514</v>
      </c>
      <c r="U67" s="857">
        <v>12.403879999999999</v>
      </c>
      <c r="V67" s="857">
        <v>11.055350000000001</v>
      </c>
      <c r="W67" s="857">
        <v>11.804173</v>
      </c>
      <c r="X67" s="857">
        <v>4.7693860000000008</v>
      </c>
      <c r="Y67" s="857">
        <v>2.9842080000000002</v>
      </c>
      <c r="Z67" s="857">
        <v>1.686677</v>
      </c>
      <c r="AA67" s="857">
        <v>1.6158979999999998</v>
      </c>
      <c r="AB67" s="553"/>
    </row>
    <row r="68" spans="1:28" s="549" customFormat="1">
      <c r="B68" s="555" t="s">
        <v>1397</v>
      </c>
      <c r="C68" s="1157">
        <v>38.792182999999994</v>
      </c>
      <c r="D68" s="856">
        <v>24.378669000000002</v>
      </c>
      <c r="E68" s="856">
        <v>42.391258999999998</v>
      </c>
      <c r="F68" s="856">
        <v>27.166459</v>
      </c>
      <c r="G68" s="856">
        <v>36.371966</v>
      </c>
      <c r="H68" s="856">
        <v>39.944678000000003</v>
      </c>
      <c r="I68" s="856">
        <v>47.774046000000006</v>
      </c>
      <c r="J68" s="856">
        <v>54.941369999999999</v>
      </c>
      <c r="K68" s="856">
        <v>41.539979000000002</v>
      </c>
      <c r="L68" s="856">
        <v>44.953110000000002</v>
      </c>
      <c r="M68" s="856">
        <v>51.210163000000001</v>
      </c>
      <c r="N68" s="857">
        <v>49.307989999999997</v>
      </c>
      <c r="O68" s="857">
        <v>47.596589999999999</v>
      </c>
      <c r="P68" s="857">
        <v>52.360602</v>
      </c>
      <c r="Q68" s="857">
        <v>81.462188999999995</v>
      </c>
      <c r="R68" s="857">
        <v>96.705561000000003</v>
      </c>
      <c r="S68" s="857">
        <v>54.703832999999996</v>
      </c>
      <c r="T68" s="857">
        <v>57.025961000000002</v>
      </c>
      <c r="U68" s="857">
        <v>50.463082999999997</v>
      </c>
      <c r="V68" s="857">
        <v>56.478275000000004</v>
      </c>
      <c r="W68" s="857">
        <v>73.13073</v>
      </c>
      <c r="X68" s="857">
        <v>76.106422000000009</v>
      </c>
      <c r="Y68" s="857">
        <v>77.476969999999994</v>
      </c>
      <c r="Z68" s="857">
        <v>72.310604999999995</v>
      </c>
      <c r="AA68" s="857">
        <v>69.471214000000003</v>
      </c>
      <c r="AB68" s="553"/>
    </row>
    <row r="69" spans="1:28" s="549" customFormat="1">
      <c r="B69" s="554" t="s">
        <v>612</v>
      </c>
      <c r="C69" s="1157">
        <v>141.15597399999999</v>
      </c>
      <c r="D69" s="856">
        <v>143.65971200000001</v>
      </c>
      <c r="E69" s="856">
        <v>136.99564799999999</v>
      </c>
      <c r="F69" s="856">
        <v>126.728415</v>
      </c>
      <c r="G69" s="856">
        <v>177.967085</v>
      </c>
      <c r="H69" s="856">
        <v>132.82798300000002</v>
      </c>
      <c r="I69" s="856">
        <v>137.02560800000001</v>
      </c>
      <c r="J69" s="856">
        <v>167.63890700000002</v>
      </c>
      <c r="K69" s="856">
        <v>134.179687</v>
      </c>
      <c r="L69" s="856">
        <v>130.097444</v>
      </c>
      <c r="M69" s="856">
        <v>161.42451399999999</v>
      </c>
      <c r="N69" s="857">
        <v>211.17366000000001</v>
      </c>
      <c r="O69" s="857">
        <v>145.76040799999998</v>
      </c>
      <c r="P69" s="857">
        <v>303.60602299999999</v>
      </c>
      <c r="Q69" s="857">
        <v>280.47410600000001</v>
      </c>
      <c r="R69" s="857">
        <v>349.74882299999996</v>
      </c>
      <c r="S69" s="857">
        <v>407.63385199999999</v>
      </c>
      <c r="T69" s="857">
        <v>465.61290300000002</v>
      </c>
      <c r="U69" s="857">
        <v>325.24864700000001</v>
      </c>
      <c r="V69" s="857">
        <v>517.33872499999995</v>
      </c>
      <c r="W69" s="857">
        <v>451.24266799999998</v>
      </c>
      <c r="X69" s="857">
        <v>419.42816499999998</v>
      </c>
      <c r="Y69" s="857">
        <v>402.95612599999998</v>
      </c>
      <c r="Z69" s="857">
        <v>430.03757100000001</v>
      </c>
      <c r="AA69" s="857">
        <v>425.73915299999999</v>
      </c>
      <c r="AB69" s="553"/>
    </row>
    <row r="70" spans="1:28" s="549" customFormat="1">
      <c r="B70" s="550" t="s">
        <v>1411</v>
      </c>
      <c r="C70" s="1157">
        <v>916.097892</v>
      </c>
      <c r="D70" s="856">
        <v>826.14051800000004</v>
      </c>
      <c r="E70" s="856">
        <v>813.39378800000009</v>
      </c>
      <c r="F70" s="856">
        <v>715.09195399999999</v>
      </c>
      <c r="G70" s="856">
        <v>850.94685700000002</v>
      </c>
      <c r="H70" s="856">
        <v>880.84450700000002</v>
      </c>
      <c r="I70" s="856">
        <v>882.62780000000009</v>
      </c>
      <c r="J70" s="856">
        <v>698.73213999999996</v>
      </c>
      <c r="K70" s="856">
        <v>527.72325899999998</v>
      </c>
      <c r="L70" s="856">
        <v>631.54072600000006</v>
      </c>
      <c r="M70" s="856">
        <v>786.15892399999996</v>
      </c>
      <c r="N70" s="857">
        <v>749.36744900000008</v>
      </c>
      <c r="O70" s="857">
        <v>802.55557499999998</v>
      </c>
      <c r="P70" s="857">
        <v>817.47416099999998</v>
      </c>
      <c r="Q70" s="857">
        <v>802.05151099999989</v>
      </c>
      <c r="R70" s="857">
        <v>641.99064299999998</v>
      </c>
      <c r="S70" s="857">
        <v>828.30670599999996</v>
      </c>
      <c r="T70" s="857">
        <v>945.255898</v>
      </c>
      <c r="U70" s="857">
        <v>949.08107400000006</v>
      </c>
      <c r="V70" s="857">
        <v>967.81689800000004</v>
      </c>
      <c r="W70" s="857">
        <v>1076.5544769999999</v>
      </c>
      <c r="X70" s="857">
        <v>1069.480857</v>
      </c>
      <c r="Y70" s="857">
        <v>1109.0841559999999</v>
      </c>
      <c r="Z70" s="857">
        <v>1115.4048989999999</v>
      </c>
      <c r="AA70" s="857">
        <v>1143.7218990000001</v>
      </c>
      <c r="AB70" s="553"/>
    </row>
    <row r="71" spans="1:28" s="549" customFormat="1">
      <c r="B71" s="554" t="s">
        <v>1412</v>
      </c>
      <c r="C71" s="1157">
        <v>100.63202899999999</v>
      </c>
      <c r="D71" s="856">
        <v>91.758071999999999</v>
      </c>
      <c r="E71" s="856">
        <v>263.59088000000003</v>
      </c>
      <c r="F71" s="856">
        <v>313.02318500000001</v>
      </c>
      <c r="G71" s="856">
        <v>285.641233</v>
      </c>
      <c r="H71" s="856">
        <v>277.38841600000001</v>
      </c>
      <c r="I71" s="856">
        <v>259.729488</v>
      </c>
      <c r="J71" s="856">
        <v>51.109038999999996</v>
      </c>
      <c r="K71" s="856">
        <v>50.333101999999997</v>
      </c>
      <c r="L71" s="856">
        <v>110.144824</v>
      </c>
      <c r="M71" s="856">
        <v>98.196551000000014</v>
      </c>
      <c r="N71" s="857">
        <v>83.944428000000002</v>
      </c>
      <c r="O71" s="857">
        <v>72.002325999999996</v>
      </c>
      <c r="P71" s="857">
        <v>76.376632000000001</v>
      </c>
      <c r="Q71" s="857">
        <v>87.697656000000009</v>
      </c>
      <c r="R71" s="857">
        <v>54.486201999999999</v>
      </c>
      <c r="S71" s="857">
        <v>104.42441599999999</v>
      </c>
      <c r="T71" s="857">
        <v>103.09357899999999</v>
      </c>
      <c r="U71" s="857">
        <v>104.56034600000001</v>
      </c>
      <c r="V71" s="857">
        <v>110.33099300000001</v>
      </c>
      <c r="W71" s="857">
        <v>118.765068</v>
      </c>
      <c r="X71" s="857">
        <v>79.995675000000006</v>
      </c>
      <c r="Y71" s="857">
        <v>68.276543000000004</v>
      </c>
      <c r="Z71" s="857">
        <v>141.324499</v>
      </c>
      <c r="AA71" s="857">
        <v>149.93212</v>
      </c>
      <c r="AB71" s="553"/>
    </row>
    <row r="72" spans="1:28" s="549" customFormat="1">
      <c r="B72" s="554" t="s">
        <v>1413</v>
      </c>
      <c r="C72" s="1157">
        <v>707.29962799999998</v>
      </c>
      <c r="D72" s="856">
        <v>622.52416900000003</v>
      </c>
      <c r="E72" s="856">
        <v>415.45984600000003</v>
      </c>
      <c r="F72" s="856">
        <v>293.42389300000002</v>
      </c>
      <c r="G72" s="856">
        <v>427.513711</v>
      </c>
      <c r="H72" s="856">
        <v>429.04656000000006</v>
      </c>
      <c r="I72" s="856">
        <v>418.62278500000002</v>
      </c>
      <c r="J72" s="856">
        <v>410.67470600000001</v>
      </c>
      <c r="K72" s="856">
        <v>315.51534900000001</v>
      </c>
      <c r="L72" s="856">
        <v>336.66129999999998</v>
      </c>
      <c r="M72" s="856">
        <v>427.109826</v>
      </c>
      <c r="N72" s="857">
        <v>358.61739400000005</v>
      </c>
      <c r="O72" s="857">
        <v>366.71002399999998</v>
      </c>
      <c r="P72" s="857">
        <v>373.90067599999998</v>
      </c>
      <c r="Q72" s="857">
        <v>363.93636400000003</v>
      </c>
      <c r="R72" s="857">
        <v>202.94203300000001</v>
      </c>
      <c r="S72" s="857">
        <v>293.287823</v>
      </c>
      <c r="T72" s="857">
        <v>442.01273200000003</v>
      </c>
      <c r="U72" s="857">
        <v>433.08954199999999</v>
      </c>
      <c r="V72" s="857">
        <v>410.10757699999999</v>
      </c>
      <c r="W72" s="857">
        <v>481.43198799999999</v>
      </c>
      <c r="X72" s="857">
        <v>460.32590300000004</v>
      </c>
      <c r="Y72" s="857">
        <v>504.53231200000005</v>
      </c>
      <c r="Z72" s="857">
        <v>498.56939300000005</v>
      </c>
      <c r="AA72" s="857">
        <v>488.49921000000001</v>
      </c>
      <c r="AB72" s="553"/>
    </row>
    <row r="73" spans="1:28" s="549" customFormat="1">
      <c r="B73" s="555" t="s">
        <v>1414</v>
      </c>
      <c r="C73" s="1157">
        <v>232.75293100000002</v>
      </c>
      <c r="D73" s="856">
        <v>193.64415199999999</v>
      </c>
      <c r="E73" s="856">
        <v>118.027361</v>
      </c>
      <c r="F73" s="856">
        <v>141.71106800000001</v>
      </c>
      <c r="G73" s="856">
        <v>268.80206199999998</v>
      </c>
      <c r="H73" s="856">
        <v>283.19511700000004</v>
      </c>
      <c r="I73" s="856">
        <v>293.012135</v>
      </c>
      <c r="J73" s="856">
        <v>284.70648899999998</v>
      </c>
      <c r="K73" s="856">
        <v>217.23553200000001</v>
      </c>
      <c r="L73" s="856">
        <v>227.53887800000001</v>
      </c>
      <c r="M73" s="856">
        <v>324.60618399999998</v>
      </c>
      <c r="N73" s="857">
        <v>268.15653000000003</v>
      </c>
      <c r="O73" s="857">
        <v>263.24861300000003</v>
      </c>
      <c r="P73" s="857">
        <v>293.15386999999998</v>
      </c>
      <c r="Q73" s="857">
        <v>286.683919</v>
      </c>
      <c r="R73" s="857">
        <v>117.21514000000001</v>
      </c>
      <c r="S73" s="857">
        <v>176.77673499999997</v>
      </c>
      <c r="T73" s="857">
        <v>277.02340500000003</v>
      </c>
      <c r="U73" s="857">
        <v>261.163027</v>
      </c>
      <c r="V73" s="857">
        <v>250.84402700000001</v>
      </c>
      <c r="W73" s="857">
        <v>301.839654</v>
      </c>
      <c r="X73" s="857">
        <v>308.92744500000003</v>
      </c>
      <c r="Y73" s="857">
        <v>363.00431600000002</v>
      </c>
      <c r="Z73" s="857">
        <v>360.30687800000004</v>
      </c>
      <c r="AA73" s="857">
        <v>362.34366299999999</v>
      </c>
      <c r="AB73" s="553"/>
    </row>
    <row r="74" spans="1:28" s="549" customFormat="1">
      <c r="B74" s="555" t="s">
        <v>1415</v>
      </c>
      <c r="C74" s="1157">
        <v>474.54669699999999</v>
      </c>
      <c r="D74" s="856">
        <v>428.88001700000001</v>
      </c>
      <c r="E74" s="856">
        <v>297.43248499999999</v>
      </c>
      <c r="F74" s="856">
        <v>151.71282500000001</v>
      </c>
      <c r="G74" s="856">
        <v>158.71164899999999</v>
      </c>
      <c r="H74" s="856">
        <v>145.85144299999999</v>
      </c>
      <c r="I74" s="856">
        <v>125.61064999999999</v>
      </c>
      <c r="J74" s="856">
        <v>125.96821700000001</v>
      </c>
      <c r="K74" s="856">
        <v>98.279816999999994</v>
      </c>
      <c r="L74" s="856">
        <v>109.122422</v>
      </c>
      <c r="M74" s="856">
        <v>102.50364200000001</v>
      </c>
      <c r="N74" s="857">
        <v>90.460864000000001</v>
      </c>
      <c r="O74" s="857">
        <v>103.461411</v>
      </c>
      <c r="P74" s="857">
        <v>80.746805999999992</v>
      </c>
      <c r="Q74" s="857">
        <v>77.252445000000009</v>
      </c>
      <c r="R74" s="857">
        <v>85.72689299999999</v>
      </c>
      <c r="S74" s="857">
        <v>116.511088</v>
      </c>
      <c r="T74" s="857">
        <v>164.989327</v>
      </c>
      <c r="U74" s="857">
        <v>171.92651500000002</v>
      </c>
      <c r="V74" s="857">
        <v>159.26354999999998</v>
      </c>
      <c r="W74" s="857">
        <v>179.59233399999999</v>
      </c>
      <c r="X74" s="857">
        <v>151.39845800000001</v>
      </c>
      <c r="Y74" s="857">
        <v>141.527996</v>
      </c>
      <c r="Z74" s="857">
        <v>138.26251500000001</v>
      </c>
      <c r="AA74" s="857">
        <v>126.15554700000001</v>
      </c>
      <c r="AB74" s="553"/>
    </row>
    <row r="75" spans="1:28" s="549" customFormat="1">
      <c r="B75" s="554" t="s">
        <v>612</v>
      </c>
      <c r="C75" s="1157">
        <v>108.166235</v>
      </c>
      <c r="D75" s="856">
        <v>111.858277</v>
      </c>
      <c r="E75" s="856">
        <v>134.343062</v>
      </c>
      <c r="F75" s="856">
        <v>108.64487600000001</v>
      </c>
      <c r="G75" s="856">
        <v>137.79191299999999</v>
      </c>
      <c r="H75" s="856">
        <v>174.40953099999999</v>
      </c>
      <c r="I75" s="856">
        <v>204.27552700000001</v>
      </c>
      <c r="J75" s="856">
        <v>236.94839499999998</v>
      </c>
      <c r="K75" s="856">
        <v>161.874808</v>
      </c>
      <c r="L75" s="856">
        <v>184.73460200000002</v>
      </c>
      <c r="M75" s="856">
        <v>260.85254700000002</v>
      </c>
      <c r="N75" s="857">
        <v>306.80562699999996</v>
      </c>
      <c r="O75" s="857">
        <v>363.84322499999996</v>
      </c>
      <c r="P75" s="857">
        <v>367.19685299999998</v>
      </c>
      <c r="Q75" s="857">
        <v>350.41749099999998</v>
      </c>
      <c r="R75" s="857">
        <v>384.562408</v>
      </c>
      <c r="S75" s="857">
        <v>430.59446700000001</v>
      </c>
      <c r="T75" s="857">
        <v>400.149587</v>
      </c>
      <c r="U75" s="857">
        <v>411.43118599999997</v>
      </c>
      <c r="V75" s="857">
        <v>447.37832799999995</v>
      </c>
      <c r="W75" s="857">
        <v>476.35742099999999</v>
      </c>
      <c r="X75" s="857">
        <v>529.15927899999997</v>
      </c>
      <c r="Y75" s="857">
        <v>536.27530100000001</v>
      </c>
      <c r="Z75" s="857">
        <v>475.51100700000001</v>
      </c>
      <c r="AA75" s="857">
        <v>505.290569</v>
      </c>
      <c r="AB75" s="553"/>
    </row>
    <row r="76" spans="1:28" s="549" customFormat="1">
      <c r="B76" s="550" t="s">
        <v>1416</v>
      </c>
      <c r="C76" s="1157">
        <v>543.70754499999998</v>
      </c>
      <c r="D76" s="856">
        <v>608.25055099999997</v>
      </c>
      <c r="E76" s="856">
        <v>550.00815800000009</v>
      </c>
      <c r="F76" s="856">
        <v>620.84941200000003</v>
      </c>
      <c r="G76" s="856">
        <v>823.372297</v>
      </c>
      <c r="H76" s="856">
        <v>926.12659199999996</v>
      </c>
      <c r="I76" s="856">
        <v>979.54479100000003</v>
      </c>
      <c r="J76" s="856">
        <v>1024.2765280000001</v>
      </c>
      <c r="K76" s="856">
        <v>1059.69217</v>
      </c>
      <c r="L76" s="856">
        <v>1183.0438059999999</v>
      </c>
      <c r="M76" s="856">
        <v>1243.219398</v>
      </c>
      <c r="N76" s="857">
        <v>1357.380011</v>
      </c>
      <c r="O76" s="857">
        <v>1487.6692499999999</v>
      </c>
      <c r="P76" s="857">
        <v>1713.6303709999997</v>
      </c>
      <c r="Q76" s="857">
        <v>1830.9810559999999</v>
      </c>
      <c r="R76" s="857">
        <v>1535.4704669999999</v>
      </c>
      <c r="S76" s="857">
        <v>2030.4398849999998</v>
      </c>
      <c r="T76" s="857">
        <v>2155.2984619999997</v>
      </c>
      <c r="U76" s="857">
        <v>2190.6532999999999</v>
      </c>
      <c r="V76" s="857">
        <v>2398.3132340000002</v>
      </c>
      <c r="W76" s="857">
        <v>2501.3857410000005</v>
      </c>
      <c r="X76" s="857">
        <v>2668.4199429999999</v>
      </c>
      <c r="Y76" s="857">
        <v>2797.3477280000002</v>
      </c>
      <c r="Z76" s="857">
        <v>2589.081972</v>
      </c>
      <c r="AA76" s="857">
        <v>2734.1602640000001</v>
      </c>
      <c r="AB76" s="553"/>
    </row>
    <row r="77" spans="1:28" s="549" customFormat="1">
      <c r="B77" s="554" t="s">
        <v>1412</v>
      </c>
      <c r="C77" s="1157">
        <v>78.456323999999995</v>
      </c>
      <c r="D77" s="856">
        <v>74.18042299999999</v>
      </c>
      <c r="E77" s="856">
        <v>83.867812999999998</v>
      </c>
      <c r="F77" s="856">
        <v>104.455935</v>
      </c>
      <c r="G77" s="856">
        <v>142.773968</v>
      </c>
      <c r="H77" s="856">
        <v>182.52920600000002</v>
      </c>
      <c r="I77" s="856">
        <v>195.92295199999998</v>
      </c>
      <c r="J77" s="856">
        <v>199.82329099999998</v>
      </c>
      <c r="K77" s="856">
        <v>217.83201399999999</v>
      </c>
      <c r="L77" s="856">
        <v>258.24050099999999</v>
      </c>
      <c r="M77" s="856">
        <v>286.94263900000004</v>
      </c>
      <c r="N77" s="857">
        <v>291.75913199999997</v>
      </c>
      <c r="O77" s="857">
        <v>312.20883299999997</v>
      </c>
      <c r="P77" s="857">
        <v>353.95640399999996</v>
      </c>
      <c r="Q77" s="857">
        <v>359.08125900000005</v>
      </c>
      <c r="R77" s="857">
        <v>324.64453600000002</v>
      </c>
      <c r="S77" s="857">
        <v>473.71648399999998</v>
      </c>
      <c r="T77" s="857">
        <v>445.66850199999999</v>
      </c>
      <c r="U77" s="857">
        <v>483.23434200000003</v>
      </c>
      <c r="V77" s="857">
        <v>501.19948999999997</v>
      </c>
      <c r="W77" s="857">
        <v>483.325671</v>
      </c>
      <c r="X77" s="857">
        <v>556.067272</v>
      </c>
      <c r="Y77" s="857">
        <v>591.92474100000004</v>
      </c>
      <c r="Z77" s="857">
        <v>505.03607400000004</v>
      </c>
      <c r="AA77" s="857">
        <v>517.66873199999998</v>
      </c>
      <c r="AB77" s="553"/>
    </row>
    <row r="78" spans="1:28" s="549" customFormat="1" ht="13" customHeight="1">
      <c r="A78" s="556"/>
      <c r="B78" s="554" t="s">
        <v>1413</v>
      </c>
      <c r="C78" s="1157">
        <v>292.65016600000001</v>
      </c>
      <c r="D78" s="856">
        <v>348.24814199999997</v>
      </c>
      <c r="E78" s="856">
        <v>301.41049599999997</v>
      </c>
      <c r="F78" s="856">
        <v>317.51471199999997</v>
      </c>
      <c r="G78" s="856">
        <v>417.72462000000002</v>
      </c>
      <c r="H78" s="856">
        <v>429.37944799999997</v>
      </c>
      <c r="I78" s="856">
        <v>454.44502300000005</v>
      </c>
      <c r="J78" s="856">
        <v>473.77316100000002</v>
      </c>
      <c r="K78" s="856">
        <v>481.83658800000001</v>
      </c>
      <c r="L78" s="856">
        <v>505.39212500000002</v>
      </c>
      <c r="M78" s="856">
        <v>527.85120799999993</v>
      </c>
      <c r="N78" s="857">
        <v>604.64705900000001</v>
      </c>
      <c r="O78" s="857">
        <v>674.252251</v>
      </c>
      <c r="P78" s="857">
        <v>832.69562399999995</v>
      </c>
      <c r="Q78" s="857">
        <v>916.03143999999998</v>
      </c>
      <c r="R78" s="857">
        <v>667.65720799999997</v>
      </c>
      <c r="S78" s="857">
        <v>856.54005400000005</v>
      </c>
      <c r="T78" s="857">
        <v>1004.8434879999999</v>
      </c>
      <c r="U78" s="857">
        <v>1018.887975</v>
      </c>
      <c r="V78" s="857">
        <v>1113.937713</v>
      </c>
      <c r="W78" s="857">
        <v>1157.2299070000001</v>
      </c>
      <c r="X78" s="857">
        <v>1206.268006</v>
      </c>
      <c r="Y78" s="857">
        <v>1305.8387270000001</v>
      </c>
      <c r="Z78" s="857">
        <v>1203.9681340000002</v>
      </c>
      <c r="AA78" s="857">
        <v>1237.7543569999998</v>
      </c>
      <c r="AB78" s="553"/>
    </row>
    <row r="79" spans="1:28" s="549" customFormat="1">
      <c r="B79" s="555" t="s">
        <v>1414</v>
      </c>
      <c r="C79" s="1157">
        <v>241.339124</v>
      </c>
      <c r="D79" s="856">
        <v>286.505224</v>
      </c>
      <c r="E79" s="856">
        <v>236.295492</v>
      </c>
      <c r="F79" s="856">
        <v>235.44229199999998</v>
      </c>
      <c r="G79" s="856">
        <v>338.29091899999997</v>
      </c>
      <c r="H79" s="856">
        <v>340.371174</v>
      </c>
      <c r="I79" s="856">
        <v>369.96611300000001</v>
      </c>
      <c r="J79" s="856">
        <v>393.70036800000003</v>
      </c>
      <c r="K79" s="856">
        <v>404.04533800000002</v>
      </c>
      <c r="L79" s="856">
        <v>416.86202299999997</v>
      </c>
      <c r="M79" s="856">
        <v>432.22666700000002</v>
      </c>
      <c r="N79" s="857">
        <v>498.28151299999996</v>
      </c>
      <c r="O79" s="857">
        <v>556.23118899999997</v>
      </c>
      <c r="P79" s="857">
        <v>668.53213399999993</v>
      </c>
      <c r="Q79" s="857">
        <v>739.49654299999997</v>
      </c>
      <c r="R79" s="857">
        <v>497.31512199999997</v>
      </c>
      <c r="S79" s="857">
        <v>621.8966210000001</v>
      </c>
      <c r="T79" s="857">
        <v>743.32673199999999</v>
      </c>
      <c r="U79" s="857">
        <v>763.39121799999998</v>
      </c>
      <c r="V79" s="857">
        <v>866.94175500000006</v>
      </c>
      <c r="W79" s="857">
        <v>912.10590500000001</v>
      </c>
      <c r="X79" s="857">
        <v>991.66521399999999</v>
      </c>
      <c r="Y79" s="857">
        <v>1091.764686</v>
      </c>
      <c r="Z79" s="857">
        <v>999.67306000000008</v>
      </c>
      <c r="AA79" s="857">
        <v>1034.062592</v>
      </c>
      <c r="AB79" s="553"/>
    </row>
    <row r="80" spans="1:28" s="549" customFormat="1" ht="12.65" customHeight="1">
      <c r="A80" s="556"/>
      <c r="B80" s="555" t="s">
        <v>1415</v>
      </c>
      <c r="C80" s="1156">
        <v>51.311042</v>
      </c>
      <c r="D80" s="838">
        <v>61.742917999999996</v>
      </c>
      <c r="E80" s="838">
        <v>65.115003999999999</v>
      </c>
      <c r="F80" s="838">
        <v>82.072419999999994</v>
      </c>
      <c r="G80" s="838">
        <v>79.433700999999999</v>
      </c>
      <c r="H80" s="838">
        <v>89.008274</v>
      </c>
      <c r="I80" s="838">
        <v>84.478909999999999</v>
      </c>
      <c r="J80" s="838">
        <v>80.072793000000004</v>
      </c>
      <c r="K80" s="838">
        <v>77.791250000000005</v>
      </c>
      <c r="L80" s="838">
        <v>88.530101999999999</v>
      </c>
      <c r="M80" s="838">
        <v>95.624540999999994</v>
      </c>
      <c r="N80" s="838">
        <v>106.36554600000001</v>
      </c>
      <c r="O80" s="838">
        <v>118.021062</v>
      </c>
      <c r="P80" s="838">
        <v>164.16349</v>
      </c>
      <c r="Q80" s="838">
        <v>176.534897</v>
      </c>
      <c r="R80" s="838">
        <v>170.34208600000002</v>
      </c>
      <c r="S80" s="838">
        <v>234.64343299999999</v>
      </c>
      <c r="T80" s="838">
        <v>261.51675599999999</v>
      </c>
      <c r="U80" s="838">
        <v>255.496757</v>
      </c>
      <c r="V80" s="838">
        <v>246.995958</v>
      </c>
      <c r="W80" s="838">
        <v>245.12400200000002</v>
      </c>
      <c r="X80" s="838">
        <v>214.60279199999999</v>
      </c>
      <c r="Y80" s="857">
        <v>214.07404099999999</v>
      </c>
      <c r="Z80" s="857">
        <v>204.295074</v>
      </c>
      <c r="AA80" s="857">
        <v>203.691765</v>
      </c>
      <c r="AB80" s="553"/>
    </row>
    <row r="81" spans="1:28" s="549" customFormat="1">
      <c r="B81" s="554" t="s">
        <v>612</v>
      </c>
      <c r="C81" s="1157">
        <v>172.601055</v>
      </c>
      <c r="D81" s="856">
        <v>185.82198600000001</v>
      </c>
      <c r="E81" s="856">
        <v>164.729849</v>
      </c>
      <c r="F81" s="856">
        <v>198.87876500000002</v>
      </c>
      <c r="G81" s="856">
        <v>262.87370899999996</v>
      </c>
      <c r="H81" s="856">
        <v>314.217938</v>
      </c>
      <c r="I81" s="856">
        <v>329.17681599999997</v>
      </c>
      <c r="J81" s="856">
        <v>350.68007599999999</v>
      </c>
      <c r="K81" s="856">
        <v>360.02356800000001</v>
      </c>
      <c r="L81" s="856">
        <v>419.41118</v>
      </c>
      <c r="M81" s="856">
        <v>428.42555099999998</v>
      </c>
      <c r="N81" s="857">
        <v>460.97381999999999</v>
      </c>
      <c r="O81" s="857">
        <v>501.20816600000001</v>
      </c>
      <c r="P81" s="857">
        <v>526.978343</v>
      </c>
      <c r="Q81" s="857">
        <v>555.86835699999995</v>
      </c>
      <c r="R81" s="857">
        <v>543.168723</v>
      </c>
      <c r="S81" s="857">
        <v>700.18334699999991</v>
      </c>
      <c r="T81" s="857">
        <v>704.786472</v>
      </c>
      <c r="U81" s="857">
        <v>688.53098299999999</v>
      </c>
      <c r="V81" s="857">
        <v>783.17603099999997</v>
      </c>
      <c r="W81" s="857">
        <v>860.83016299999997</v>
      </c>
      <c r="X81" s="857">
        <v>906.08466500000009</v>
      </c>
      <c r="Y81" s="857">
        <v>899.58425999999997</v>
      </c>
      <c r="Z81" s="857">
        <v>880.077764</v>
      </c>
      <c r="AA81" s="857">
        <v>978.73717500000009</v>
      </c>
      <c r="AB81" s="553"/>
    </row>
    <row r="82" spans="1:28" s="549" customFormat="1" ht="12.65" customHeight="1">
      <c r="B82" s="550" t="s">
        <v>1417</v>
      </c>
      <c r="C82" s="1157">
        <v>0</v>
      </c>
      <c r="D82" s="856">
        <v>0</v>
      </c>
      <c r="E82" s="856">
        <v>0</v>
      </c>
      <c r="F82" s="856">
        <v>0</v>
      </c>
      <c r="G82" s="856">
        <v>0.77700000000000002</v>
      </c>
      <c r="H82" s="856">
        <v>2.95</v>
      </c>
      <c r="I82" s="856">
        <v>0.19</v>
      </c>
      <c r="J82" s="856">
        <v>0</v>
      </c>
      <c r="K82" s="856">
        <v>0</v>
      </c>
      <c r="L82" s="856">
        <v>0</v>
      </c>
      <c r="M82" s="856">
        <v>6.7649999999999997</v>
      </c>
      <c r="N82" s="857">
        <v>1.236</v>
      </c>
      <c r="O82" s="857">
        <v>1.159</v>
      </c>
      <c r="P82" s="857">
        <v>0.73699999999999999</v>
      </c>
      <c r="Q82" s="857">
        <v>1.228</v>
      </c>
      <c r="R82" s="857">
        <v>13.343999999999999</v>
      </c>
      <c r="S82" s="857">
        <v>8.5429999999999993</v>
      </c>
      <c r="T82" s="857">
        <v>43.195999999999998</v>
      </c>
      <c r="U82" s="857">
        <v>20.809000000000001</v>
      </c>
      <c r="V82" s="857">
        <v>12.734</v>
      </c>
      <c r="W82" s="857">
        <v>11.654999999999999</v>
      </c>
      <c r="X82" s="857">
        <v>10.987</v>
      </c>
      <c r="Y82" s="857">
        <v>22.346</v>
      </c>
      <c r="Z82" s="857">
        <v>347.04862300000002</v>
      </c>
      <c r="AA82" s="857">
        <v>351.149159</v>
      </c>
      <c r="AB82" s="553"/>
    </row>
    <row r="83" spans="1:28" ht="14.5">
      <c r="A83" s="538"/>
      <c r="B83" s="861" t="s">
        <v>1418</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332.104623</v>
      </c>
      <c r="AA83" s="857">
        <v>344.09415899999999</v>
      </c>
      <c r="AB83" s="540"/>
    </row>
    <row r="84" spans="1:28" ht="25">
      <c r="A84" s="538"/>
      <c r="B84" s="860" t="s">
        <v>1419</v>
      </c>
      <c r="C84" s="1157">
        <v>0</v>
      </c>
      <c r="D84" s="856">
        <v>0</v>
      </c>
      <c r="E84" s="856">
        <v>0</v>
      </c>
      <c r="F84" s="856">
        <v>0</v>
      </c>
      <c r="G84" s="856">
        <v>0.77700000000000002</v>
      </c>
      <c r="H84" s="856">
        <v>2.95</v>
      </c>
      <c r="I84" s="856">
        <v>0.19</v>
      </c>
      <c r="J84" s="856">
        <v>0</v>
      </c>
      <c r="K84" s="856">
        <v>0</v>
      </c>
      <c r="L84" s="856">
        <v>0</v>
      </c>
      <c r="M84" s="856">
        <v>6.7649999999999997</v>
      </c>
      <c r="N84" s="857">
        <v>1.236</v>
      </c>
      <c r="O84" s="857">
        <v>1.159</v>
      </c>
      <c r="P84" s="857">
        <v>0.73699999999999999</v>
      </c>
      <c r="Q84" s="857">
        <v>1.228</v>
      </c>
      <c r="R84" s="857">
        <v>13.343999999999999</v>
      </c>
      <c r="S84" s="857">
        <v>8.5429999999999993</v>
      </c>
      <c r="T84" s="857">
        <v>43.195999999999998</v>
      </c>
      <c r="U84" s="857">
        <v>20.809000000000001</v>
      </c>
      <c r="V84" s="857">
        <v>12.734</v>
      </c>
      <c r="W84" s="857">
        <v>11.654999999999999</v>
      </c>
      <c r="X84" s="857">
        <v>10.987</v>
      </c>
      <c r="Y84" s="857">
        <v>22.346</v>
      </c>
      <c r="Z84" s="857">
        <v>14.944000000000001</v>
      </c>
      <c r="AA84" s="857">
        <v>7.0549999999999997</v>
      </c>
      <c r="AB84" s="540"/>
    </row>
    <row r="85" spans="1:28" ht="25">
      <c r="A85" s="131"/>
      <c r="B85" s="1022" t="s">
        <v>865</v>
      </c>
      <c r="C85" s="1157"/>
      <c r="D85" s="856"/>
      <c r="E85" s="856">
        <v>219.96899999999999</v>
      </c>
      <c r="F85" s="856">
        <v>350.64100000000002</v>
      </c>
      <c r="G85" s="856">
        <v>298.05500000000001</v>
      </c>
      <c r="H85" s="856">
        <v>197.404</v>
      </c>
      <c r="I85" s="856">
        <v>175.95</v>
      </c>
      <c r="J85" s="856">
        <v>296.05599999999998</v>
      </c>
      <c r="K85" s="856">
        <v>428.28300000000002</v>
      </c>
      <c r="L85" s="856">
        <v>411.79399999999998</v>
      </c>
      <c r="M85" s="856">
        <v>205.20500000000001</v>
      </c>
      <c r="N85" s="857">
        <v>236.02099999999999</v>
      </c>
      <c r="O85" s="857">
        <v>255.911</v>
      </c>
      <c r="P85" s="857">
        <v>313.83499999999998</v>
      </c>
      <c r="Q85" s="857">
        <v>256.702</v>
      </c>
      <c r="R85" s="857">
        <v>275.40499999999997</v>
      </c>
      <c r="S85" s="857">
        <v>293.32400000000001</v>
      </c>
      <c r="T85" s="857">
        <v>256.98899999999998</v>
      </c>
      <c r="U85" s="857">
        <v>338.80900000000003</v>
      </c>
      <c r="V85" s="857">
        <v>323.54700000000003</v>
      </c>
      <c r="W85" s="857">
        <v>257.41000000000003</v>
      </c>
      <c r="X85" s="857">
        <v>254.364</v>
      </c>
      <c r="Y85" s="857">
        <v>236.72499999999999</v>
      </c>
      <c r="Z85" s="857">
        <v>266.06200000000001</v>
      </c>
      <c r="AA85" s="857">
        <v>166.49199999999999</v>
      </c>
      <c r="AB85" s="540"/>
    </row>
    <row r="86" spans="1:28" ht="14.5">
      <c r="A86" s="131"/>
      <c r="B86" s="1013" t="s">
        <v>1420</v>
      </c>
      <c r="C86" s="1157">
        <v>30757.423738491769</v>
      </c>
      <c r="D86" s="856">
        <v>29799.44901887243</v>
      </c>
      <c r="E86" s="856">
        <v>30839.921870614686</v>
      </c>
      <c r="F86" s="856">
        <v>29905.76775820458</v>
      </c>
      <c r="G86" s="856">
        <v>29330.639343199869</v>
      </c>
      <c r="H86" s="856">
        <v>30608.236339522067</v>
      </c>
      <c r="I86" s="856">
        <v>31952.495730673276</v>
      </c>
      <c r="J86" s="856">
        <v>29819.8044761151</v>
      </c>
      <c r="K86" s="856">
        <v>29947.251100167439</v>
      </c>
      <c r="L86" s="856">
        <v>29868.413378509496</v>
      </c>
      <c r="M86" s="856">
        <v>30600.022579447334</v>
      </c>
      <c r="N86" s="856">
        <v>31363.5052</v>
      </c>
      <c r="O86" s="856">
        <v>35128.796000000002</v>
      </c>
      <c r="P86" s="856">
        <v>36618.902000000002</v>
      </c>
      <c r="Q86" s="856">
        <v>36303.248</v>
      </c>
      <c r="R86" s="856">
        <v>32134.966999999997</v>
      </c>
      <c r="S86" s="856">
        <v>33792.978000000003</v>
      </c>
      <c r="T86" s="856">
        <v>34489.546999999999</v>
      </c>
      <c r="U86" s="856">
        <v>33571.063999999998</v>
      </c>
      <c r="V86" s="856">
        <v>34198.554999999993</v>
      </c>
      <c r="W86" s="856">
        <v>33869.491999999998</v>
      </c>
      <c r="X86" s="856">
        <v>35672.127</v>
      </c>
      <c r="Y86" s="856">
        <v>35906.943025699984</v>
      </c>
      <c r="Z86" s="856">
        <v>35104.951954389973</v>
      </c>
      <c r="AA86" s="856">
        <v>36920.184000000001</v>
      </c>
      <c r="AB86" s="540"/>
    </row>
    <row r="87" spans="1:28" ht="14.5">
      <c r="A87" s="131"/>
      <c r="B87" s="1015" t="s">
        <v>1421</v>
      </c>
      <c r="C87" s="1157">
        <v>3967.3720000000003</v>
      </c>
      <c r="D87" s="856">
        <v>4397.4960000000001</v>
      </c>
      <c r="E87" s="857">
        <v>4842.1210000000001</v>
      </c>
      <c r="F87" s="857">
        <v>5342.9590000000007</v>
      </c>
      <c r="G87" s="857">
        <v>6701.9070000000002</v>
      </c>
      <c r="H87" s="857">
        <v>5911.0620000000008</v>
      </c>
      <c r="I87" s="857">
        <v>7297.2939999999999</v>
      </c>
      <c r="J87" s="857">
        <v>7458.79</v>
      </c>
      <c r="K87" s="857">
        <v>7563.7489999999998</v>
      </c>
      <c r="L87" s="857">
        <v>7709.5969999999998</v>
      </c>
      <c r="M87" s="857">
        <v>7692.3609999999999</v>
      </c>
      <c r="N87" s="838">
        <v>7879.6758</v>
      </c>
      <c r="O87" s="838">
        <v>8436.6119999999992</v>
      </c>
      <c r="P87" s="838">
        <v>9999.7659999999996</v>
      </c>
      <c r="Q87" s="838">
        <v>8593.6010000000006</v>
      </c>
      <c r="R87" s="838">
        <v>7449.0639999999994</v>
      </c>
      <c r="S87" s="838">
        <v>6504.5250000000005</v>
      </c>
      <c r="T87" s="838">
        <v>6737.174</v>
      </c>
      <c r="U87" s="838">
        <v>6193.4639999999999</v>
      </c>
      <c r="V87" s="838">
        <v>6252.8029999999999</v>
      </c>
      <c r="W87" s="838">
        <v>6596.9650000000001</v>
      </c>
      <c r="X87" s="838">
        <v>7564.67</v>
      </c>
      <c r="Y87" s="856">
        <v>6872.8980624899996</v>
      </c>
      <c r="Z87" s="856">
        <v>6782.2514511400004</v>
      </c>
      <c r="AA87" s="856">
        <v>6841.5879999999997</v>
      </c>
      <c r="AB87" s="540"/>
    </row>
    <row r="88" spans="1:28" ht="14.5">
      <c r="A88" s="131"/>
      <c r="B88" s="1015" t="s">
        <v>1422</v>
      </c>
      <c r="C88" s="1157">
        <v>26790.051738491769</v>
      </c>
      <c r="D88" s="856">
        <v>25401.953018872431</v>
      </c>
      <c r="E88" s="857">
        <v>25997.800870614687</v>
      </c>
      <c r="F88" s="857">
        <v>24562.808758204577</v>
      </c>
      <c r="G88" s="857">
        <v>22628.73234319987</v>
      </c>
      <c r="H88" s="857">
        <v>24697.174339522066</v>
      </c>
      <c r="I88" s="857">
        <v>24655.201730673274</v>
      </c>
      <c r="J88" s="857">
        <v>22361.014476115099</v>
      </c>
      <c r="K88" s="857">
        <v>22383.502100167439</v>
      </c>
      <c r="L88" s="857">
        <v>22158.816378509495</v>
      </c>
      <c r="M88" s="857">
        <v>22907.661579447333</v>
      </c>
      <c r="N88" s="838">
        <v>23483.829399999999</v>
      </c>
      <c r="O88" s="838">
        <v>26692.184000000001</v>
      </c>
      <c r="P88" s="838">
        <v>26619.135999999999</v>
      </c>
      <c r="Q88" s="838">
        <v>27709.647000000001</v>
      </c>
      <c r="R88" s="838">
        <v>24685.902999999998</v>
      </c>
      <c r="S88" s="838">
        <v>27288.453000000001</v>
      </c>
      <c r="T88" s="838">
        <v>27752.373</v>
      </c>
      <c r="U88" s="838">
        <v>27377.599999999999</v>
      </c>
      <c r="V88" s="838">
        <v>27945.751999999997</v>
      </c>
      <c r="W88" s="838">
        <v>27272.527000000002</v>
      </c>
      <c r="X88" s="838">
        <v>28107.457000000002</v>
      </c>
      <c r="Y88" s="856">
        <v>29034.044963209984</v>
      </c>
      <c r="Z88" s="856">
        <v>28322.700503249973</v>
      </c>
      <c r="AA88" s="856">
        <v>30078.596000000001</v>
      </c>
      <c r="AB88" s="540"/>
    </row>
    <row r="89" spans="1:28">
      <c r="A89" s="131"/>
      <c r="B89" s="1013" t="s">
        <v>1423</v>
      </c>
      <c r="C89" s="1157">
        <v>14440.723</v>
      </c>
      <c r="D89" s="857">
        <v>13321.66</v>
      </c>
      <c r="E89" s="857">
        <v>23412.696</v>
      </c>
      <c r="F89" s="857">
        <v>22646.334999999999</v>
      </c>
      <c r="G89" s="857">
        <v>24053.315999999999</v>
      </c>
      <c r="H89" s="857">
        <v>24058.195</v>
      </c>
      <c r="I89" s="857">
        <v>21485.712</v>
      </c>
      <c r="J89" s="857">
        <v>20646.743999999999</v>
      </c>
      <c r="K89" s="857">
        <v>20084.616000000002</v>
      </c>
      <c r="L89" s="857">
        <v>17634.026000000002</v>
      </c>
      <c r="M89" s="857">
        <v>19273.811000000002</v>
      </c>
      <c r="N89" s="857">
        <v>18507.420999999998</v>
      </c>
      <c r="O89" s="857">
        <v>19126.964</v>
      </c>
      <c r="P89" s="857">
        <v>19697.099999999999</v>
      </c>
      <c r="Q89" s="857">
        <v>16633.897000000001</v>
      </c>
      <c r="R89" s="857">
        <v>15791.78</v>
      </c>
      <c r="S89" s="857">
        <v>17012.414000000001</v>
      </c>
      <c r="T89" s="857">
        <v>17877.197</v>
      </c>
      <c r="U89" s="857">
        <v>16077.477999999999</v>
      </c>
      <c r="V89" s="857">
        <v>16130.995999999999</v>
      </c>
      <c r="W89" s="857">
        <v>16807.275000000001</v>
      </c>
      <c r="X89" s="857">
        <v>15742.46</v>
      </c>
      <c r="Y89" s="856">
        <v>18148.593000000001</v>
      </c>
      <c r="Z89" s="856">
        <v>18727.851999999999</v>
      </c>
      <c r="AA89" s="856">
        <v>16555.007000000001</v>
      </c>
      <c r="AB89" s="540"/>
    </row>
    <row r="90" spans="1:28">
      <c r="A90" s="131"/>
      <c r="B90" s="1015" t="s">
        <v>1424</v>
      </c>
      <c r="C90" s="1157">
        <v>8.4890000000000008</v>
      </c>
      <c r="D90" s="857">
        <v>6.0469999999999997</v>
      </c>
      <c r="E90" s="856">
        <v>10.02</v>
      </c>
      <c r="F90" s="856">
        <v>9.468</v>
      </c>
      <c r="G90" s="856">
        <v>6.8109999999999999</v>
      </c>
      <c r="H90" s="856">
        <v>3.88</v>
      </c>
      <c r="I90" s="856">
        <v>3.9809999999999999</v>
      </c>
      <c r="J90" s="856">
        <v>3.8919999999999999</v>
      </c>
      <c r="K90" s="856">
        <v>3.8849999999999998</v>
      </c>
      <c r="L90" s="857">
        <v>3.7759999999999998</v>
      </c>
      <c r="M90" s="857">
        <v>3.6419999999999999</v>
      </c>
      <c r="N90" s="856">
        <v>2.5550000000000002</v>
      </c>
      <c r="O90" s="856">
        <v>2.1080000000000001</v>
      </c>
      <c r="P90" s="856">
        <v>2.1749999999999998</v>
      </c>
      <c r="Q90" s="856">
        <v>2.129</v>
      </c>
      <c r="R90" s="856">
        <v>2.0019999999999998</v>
      </c>
      <c r="S90" s="856">
        <v>2.0609999999999999</v>
      </c>
      <c r="T90" s="856">
        <v>1.9810000000000001</v>
      </c>
      <c r="U90" s="856">
        <v>1.93</v>
      </c>
      <c r="V90" s="856">
        <v>1.212</v>
      </c>
      <c r="W90" s="856">
        <v>1.4850000000000001</v>
      </c>
      <c r="X90" s="856">
        <v>1.516</v>
      </c>
      <c r="Y90" s="856">
        <v>1.506</v>
      </c>
      <c r="Z90" s="856">
        <v>1.36</v>
      </c>
      <c r="AA90" s="856">
        <v>1.4930000000000001</v>
      </c>
      <c r="AB90" s="540"/>
    </row>
    <row r="91" spans="1:28">
      <c r="A91" s="131"/>
      <c r="B91" s="1016" t="s">
        <v>866</v>
      </c>
      <c r="C91" s="1157">
        <v>0</v>
      </c>
      <c r="D91" s="857">
        <v>0</v>
      </c>
      <c r="E91" s="856">
        <v>0</v>
      </c>
      <c r="F91" s="856">
        <v>0</v>
      </c>
      <c r="G91" s="856">
        <v>0</v>
      </c>
      <c r="H91" s="856">
        <v>0</v>
      </c>
      <c r="I91" s="856">
        <v>0</v>
      </c>
      <c r="J91" s="856">
        <v>0</v>
      </c>
      <c r="K91" s="856">
        <v>0</v>
      </c>
      <c r="L91" s="857">
        <v>0</v>
      </c>
      <c r="M91" s="857">
        <v>0</v>
      </c>
      <c r="N91" s="856">
        <v>0</v>
      </c>
      <c r="O91" s="856">
        <v>0</v>
      </c>
      <c r="P91" s="856">
        <v>0</v>
      </c>
      <c r="Q91" s="856">
        <v>0</v>
      </c>
      <c r="R91" s="856">
        <v>0</v>
      </c>
      <c r="S91" s="856">
        <v>0</v>
      </c>
      <c r="T91" s="856">
        <v>0</v>
      </c>
      <c r="U91" s="856">
        <v>0</v>
      </c>
      <c r="V91" s="856">
        <v>0</v>
      </c>
      <c r="W91" s="856">
        <v>0</v>
      </c>
      <c r="X91" s="856">
        <v>0</v>
      </c>
      <c r="Y91" s="856">
        <v>0</v>
      </c>
      <c r="Z91" s="856">
        <v>0</v>
      </c>
      <c r="AA91" s="856">
        <v>0</v>
      </c>
      <c r="AB91" s="540"/>
    </row>
    <row r="92" spans="1:28">
      <c r="A92" s="131"/>
      <c r="B92" s="1015" t="s">
        <v>867</v>
      </c>
      <c r="C92" s="1156">
        <v>7879.027</v>
      </c>
      <c r="D92" s="838">
        <v>7583.7709999999997</v>
      </c>
      <c r="E92" s="838">
        <v>8242.7739999999994</v>
      </c>
      <c r="F92" s="838">
        <v>8503.5630000000001</v>
      </c>
      <c r="G92" s="838">
        <v>8367.8109999999997</v>
      </c>
      <c r="H92" s="838">
        <v>8506.3130000000001</v>
      </c>
      <c r="I92" s="838">
        <v>7980.38</v>
      </c>
      <c r="J92" s="838">
        <v>7368.4679999999998</v>
      </c>
      <c r="K92" s="838">
        <v>7209.0609999999997</v>
      </c>
      <c r="L92" s="838">
        <v>6858.808</v>
      </c>
      <c r="M92" s="838">
        <v>7105.1559999999999</v>
      </c>
      <c r="N92" s="838">
        <v>6759.567</v>
      </c>
      <c r="O92" s="838">
        <v>7340.2910000000002</v>
      </c>
      <c r="P92" s="838">
        <v>6614.3779999999997</v>
      </c>
      <c r="Q92" s="838">
        <v>6584.7</v>
      </c>
      <c r="R92" s="838">
        <v>5032.6189999999997</v>
      </c>
      <c r="S92" s="838">
        <v>5247.51</v>
      </c>
      <c r="T92" s="838">
        <v>5752.0820000000003</v>
      </c>
      <c r="U92" s="838">
        <v>5427.8580000000002</v>
      </c>
      <c r="V92" s="838">
        <v>4679.6750000000002</v>
      </c>
      <c r="W92" s="838">
        <v>5092.1629999999996</v>
      </c>
      <c r="X92" s="838">
        <v>4566.6109999999999</v>
      </c>
      <c r="Y92" s="856">
        <v>4685.72</v>
      </c>
      <c r="Z92" s="856">
        <v>5100.8459999999995</v>
      </c>
      <c r="AA92" s="856">
        <v>5003.7049999999999</v>
      </c>
      <c r="AB92" s="540"/>
    </row>
    <row r="93" spans="1:28" s="1010" customFormat="1">
      <c r="A93" s="1012"/>
      <c r="B93" s="1015" t="s">
        <v>1425</v>
      </c>
      <c r="C93" s="1156">
        <v>6553.2070000000003</v>
      </c>
      <c r="D93" s="838">
        <v>5731.8419999999996</v>
      </c>
      <c r="E93" s="838">
        <v>5668.4759999999997</v>
      </c>
      <c r="F93" s="838">
        <v>5796.9210000000003</v>
      </c>
      <c r="G93" s="838">
        <v>5978.2520000000004</v>
      </c>
      <c r="H93" s="838">
        <v>5978.9539999999997</v>
      </c>
      <c r="I93" s="838">
        <v>5711.4480000000003</v>
      </c>
      <c r="J93" s="838">
        <v>6084.5720000000001</v>
      </c>
      <c r="K93" s="838">
        <v>6564.5450000000001</v>
      </c>
      <c r="L93" s="838">
        <v>5256.2120000000004</v>
      </c>
      <c r="M93" s="838">
        <v>7150.1009999999997</v>
      </c>
      <c r="N93" s="838">
        <v>7152.8909999999996</v>
      </c>
      <c r="O93" s="838">
        <v>7330.9269999999997</v>
      </c>
      <c r="P93" s="838">
        <v>8953.9269999999997</v>
      </c>
      <c r="Q93" s="838">
        <v>6023.9110000000001</v>
      </c>
      <c r="R93" s="838">
        <v>6521.7629999999999</v>
      </c>
      <c r="S93" s="838">
        <v>6943.1180000000004</v>
      </c>
      <c r="T93" s="838">
        <v>7033.8469999999998</v>
      </c>
      <c r="U93" s="838">
        <v>6702.49</v>
      </c>
      <c r="V93" s="838">
        <v>6954.3879999999999</v>
      </c>
      <c r="W93" s="838">
        <v>7717.8440000000001</v>
      </c>
      <c r="X93" s="838">
        <v>6807.1270000000004</v>
      </c>
      <c r="Y93" s="856">
        <v>7327.8990000000003</v>
      </c>
      <c r="Z93" s="856">
        <v>7485.2780000000002</v>
      </c>
      <c r="AA93" s="856">
        <v>6027.9549999999999</v>
      </c>
      <c r="AB93" s="1014"/>
    </row>
    <row r="94" spans="1:28" s="1010" customFormat="1">
      <c r="A94" s="1012"/>
      <c r="B94" s="1015" t="s">
        <v>868</v>
      </c>
      <c r="C94" s="1156" t="s">
        <v>356</v>
      </c>
      <c r="D94" s="838" t="s">
        <v>356</v>
      </c>
      <c r="E94" s="838">
        <v>9491.4259999999995</v>
      </c>
      <c r="F94" s="838">
        <v>8336.3829999999998</v>
      </c>
      <c r="G94" s="838">
        <v>9700.4419999999991</v>
      </c>
      <c r="H94" s="838">
        <v>9569.0480000000007</v>
      </c>
      <c r="I94" s="838">
        <v>7789.9030000000002</v>
      </c>
      <c r="J94" s="838">
        <v>7189.8119999999999</v>
      </c>
      <c r="K94" s="838">
        <v>6307.125</v>
      </c>
      <c r="L94" s="838">
        <v>5515.23</v>
      </c>
      <c r="M94" s="838">
        <v>5014.9120000000003</v>
      </c>
      <c r="N94" s="838">
        <v>4592.4080000000004</v>
      </c>
      <c r="O94" s="838">
        <v>4453.6379999999999</v>
      </c>
      <c r="P94" s="838">
        <v>4126.62</v>
      </c>
      <c r="Q94" s="838">
        <v>4023.1570000000002</v>
      </c>
      <c r="R94" s="838">
        <v>4235.3959999999997</v>
      </c>
      <c r="S94" s="838">
        <v>4819.7250000000004</v>
      </c>
      <c r="T94" s="838">
        <v>5089.2870000000003</v>
      </c>
      <c r="U94" s="838">
        <v>3945.2</v>
      </c>
      <c r="V94" s="838">
        <v>4495.7209999999995</v>
      </c>
      <c r="W94" s="838">
        <v>3995.7829999999999</v>
      </c>
      <c r="X94" s="838">
        <v>4367.2060000000001</v>
      </c>
      <c r="Y94" s="856">
        <v>6133.4679999999998</v>
      </c>
      <c r="Z94" s="856">
        <v>6140.3680000000004</v>
      </c>
      <c r="AA94" s="856">
        <v>5521.8540000000003</v>
      </c>
      <c r="AB94" s="1014"/>
    </row>
    <row r="95" spans="1:28">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8" s="154" customFormat="1" ht="20.149999999999999" customHeight="1">
      <c r="A96" s="560"/>
      <c r="C96" s="1279" t="s">
        <v>1426</v>
      </c>
      <c r="D96" s="1279"/>
      <c r="E96" s="1279"/>
      <c r="F96" s="1279"/>
      <c r="G96" s="1279"/>
      <c r="H96" s="1279"/>
    </row>
    <row r="97" spans="1:8" s="154" customFormat="1" ht="28" customHeight="1">
      <c r="A97" s="560"/>
      <c r="C97" s="1413" t="s">
        <v>1427</v>
      </c>
      <c r="D97" s="1413"/>
      <c r="E97" s="1413"/>
      <c r="F97" s="1413"/>
      <c r="G97" s="1413"/>
      <c r="H97" s="1413"/>
    </row>
    <row r="98" spans="1:8" s="154" customFormat="1" ht="15" customHeight="1">
      <c r="A98" s="560"/>
      <c r="C98" s="1279" t="s">
        <v>1428</v>
      </c>
      <c r="D98" s="1279"/>
      <c r="E98" s="1279"/>
      <c r="F98" s="1279"/>
      <c r="G98" s="1279"/>
      <c r="H98" s="1279"/>
    </row>
    <row r="99" spans="1:8" s="154" customFormat="1" ht="15" customHeight="1">
      <c r="A99" s="560"/>
      <c r="C99" s="1279" t="s">
        <v>1429</v>
      </c>
      <c r="D99" s="1279"/>
      <c r="E99" s="1279"/>
      <c r="F99" s="1279"/>
      <c r="G99" s="1279"/>
      <c r="H99" s="1279"/>
    </row>
    <row r="100" spans="1:8" ht="15" customHeight="1">
      <c r="C100" s="64" t="s">
        <v>1430</v>
      </c>
      <c r="D100" s="1010"/>
      <c r="E100" s="1010"/>
      <c r="F100" s="1010"/>
      <c r="G100" s="1010"/>
      <c r="H100" s="1010"/>
    </row>
    <row r="101" spans="1:8" ht="15" customHeight="1">
      <c r="C101" s="1010" t="s">
        <v>1431</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Thüringen</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6">
    <pageSetUpPr autoPageBreaks="0"/>
  </sheetPr>
  <dimension ref="A1:AL79"/>
  <sheetViews>
    <sheetView showGridLines="0" showRowColHeaders="0" zoomScaleNormal="100" workbookViewId="0">
      <pane xSplit="2" ySplit="5" topLeftCell="S6" activePane="bottomRight" state="frozen"/>
      <selection pane="topRight"/>
      <selection pane="bottomLeft"/>
      <selection pane="bottomRight" sqref="A1:B1"/>
    </sheetView>
  </sheetViews>
  <sheetFormatPr baseColWidth="10" defaultColWidth="11.453125" defaultRowHeight="12.5"/>
  <cols>
    <col min="1" max="1" width="4.54296875" style="376" customWidth="1"/>
    <col min="2" max="2" width="46" style="376" customWidth="1"/>
    <col min="3" max="12" width="13.453125" style="376" customWidth="1"/>
    <col min="13" max="27" width="13.453125" style="551" customWidth="1"/>
    <col min="28" max="16384" width="11.453125" style="376"/>
  </cols>
  <sheetData>
    <row r="1" spans="1:32" ht="13">
      <c r="A1" s="1414" t="s">
        <v>322</v>
      </c>
      <c r="B1" s="1415"/>
    </row>
    <row r="3" spans="1:32" ht="12.75" customHeight="1">
      <c r="A3" s="1416" t="s">
        <v>900</v>
      </c>
      <c r="B3" s="1416"/>
      <c r="C3" s="407" t="s">
        <v>1238</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524"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ht="13">
      <c r="A7" s="399"/>
      <c r="B7" s="499"/>
      <c r="C7" s="1277" t="s">
        <v>434</v>
      </c>
      <c r="D7" s="1277"/>
      <c r="E7" s="1277"/>
      <c r="F7" s="1277"/>
      <c r="G7" s="1277"/>
      <c r="H7" s="1277"/>
      <c r="I7" s="1277" t="s">
        <v>434</v>
      </c>
      <c r="J7" s="1277"/>
      <c r="K7" s="1277"/>
      <c r="L7" s="1277"/>
      <c r="M7" s="1277"/>
      <c r="N7" s="1277"/>
      <c r="O7" s="1277" t="s">
        <v>434</v>
      </c>
      <c r="P7" s="1277"/>
      <c r="Q7" s="1277"/>
      <c r="R7" s="1277"/>
      <c r="S7" s="1277"/>
      <c r="T7" s="1277"/>
      <c r="U7" s="1277" t="s">
        <v>434</v>
      </c>
      <c r="V7" s="1277"/>
      <c r="W7" s="1277"/>
      <c r="X7" s="1277"/>
      <c r="Y7" s="1277"/>
      <c r="Z7" s="1277"/>
      <c r="AA7" s="1277" t="s">
        <v>434</v>
      </c>
      <c r="AB7" s="1277"/>
      <c r="AC7" s="1277"/>
      <c r="AD7" s="1277"/>
      <c r="AE7" s="1277"/>
      <c r="AF7" s="1277"/>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1514</v>
      </c>
      <c r="C9" s="1156">
        <v>144809.1507914087</v>
      </c>
      <c r="D9" s="838">
        <v>150427.84456326935</v>
      </c>
      <c r="E9" s="838">
        <v>155786.36612982419</v>
      </c>
      <c r="F9" s="838">
        <v>150721.63881754989</v>
      </c>
      <c r="G9" s="838">
        <v>152823.52224901546</v>
      </c>
      <c r="H9" s="838">
        <v>149149.7645636989</v>
      </c>
      <c r="I9" s="838">
        <v>144611.12719442797</v>
      </c>
      <c r="J9" s="857">
        <v>152468.97940521952</v>
      </c>
      <c r="K9" s="838">
        <v>146023.71575813118</v>
      </c>
      <c r="L9" s="838">
        <v>147824.75812910165</v>
      </c>
      <c r="M9" s="838">
        <v>146224.49373042388</v>
      </c>
      <c r="N9" s="838">
        <v>150697.36353126974</v>
      </c>
      <c r="O9" s="838">
        <v>152513.95884142318</v>
      </c>
      <c r="P9" s="838">
        <v>140629.67152933351</v>
      </c>
      <c r="Q9" s="838">
        <v>143466.69264307804</v>
      </c>
      <c r="R9" s="838">
        <v>133318.48159146245</v>
      </c>
      <c r="S9" s="838">
        <v>136372.42806762175</v>
      </c>
      <c r="T9" s="838">
        <v>133235.90982054998</v>
      </c>
      <c r="U9" s="838">
        <v>132605.31507497936</v>
      </c>
      <c r="V9" s="838">
        <v>140580.4110713769</v>
      </c>
      <c r="W9" s="838">
        <v>133059.03617338635</v>
      </c>
      <c r="X9" s="838">
        <v>136295.7603483795</v>
      </c>
      <c r="Y9" s="838">
        <v>139765.76048693131</v>
      </c>
      <c r="Z9" s="551">
        <v>140737.76825187966</v>
      </c>
      <c r="AA9" s="551">
        <v>86864.898864145245</v>
      </c>
      <c r="AB9" s="1010"/>
      <c r="AC9" s="1010"/>
      <c r="AD9" s="1010"/>
      <c r="AE9" s="1010"/>
      <c r="AF9" s="1010"/>
    </row>
    <row r="10" spans="1:32" ht="14.5">
      <c r="A10" s="131"/>
      <c r="B10" s="1015" t="s">
        <v>1515</v>
      </c>
      <c r="C10" s="1156">
        <v>89631.895868582011</v>
      </c>
      <c r="D10" s="838">
        <v>93195.978601194816</v>
      </c>
      <c r="E10" s="838">
        <v>96055.063019096997</v>
      </c>
      <c r="F10" s="838">
        <v>92738.424555244012</v>
      </c>
      <c r="G10" s="838">
        <v>94111.754691370996</v>
      </c>
      <c r="H10" s="838">
        <v>91464.615276238997</v>
      </c>
      <c r="I10" s="838">
        <v>88700.926603874235</v>
      </c>
      <c r="J10" s="838">
        <v>93493.947425938008</v>
      </c>
      <c r="K10" s="838">
        <v>89792.676264777998</v>
      </c>
      <c r="L10" s="838">
        <v>89552.520681764508</v>
      </c>
      <c r="M10" s="838">
        <v>88452.364086131842</v>
      </c>
      <c r="N10" s="838">
        <v>90835.993664436275</v>
      </c>
      <c r="O10" s="838">
        <v>91699.442176722645</v>
      </c>
      <c r="P10" s="838">
        <v>84500.138157853435</v>
      </c>
      <c r="Q10" s="838">
        <v>86042.070933148643</v>
      </c>
      <c r="R10" s="838">
        <v>79528.909263779264</v>
      </c>
      <c r="S10" s="838">
        <v>81091.822146335136</v>
      </c>
      <c r="T10" s="838">
        <v>79600.805817378903</v>
      </c>
      <c r="U10" s="838">
        <v>78777.706127447265</v>
      </c>
      <c r="V10" s="838">
        <v>83912.365293362876</v>
      </c>
      <c r="W10" s="838">
        <v>78950.313837014139</v>
      </c>
      <c r="X10" s="838">
        <v>80317.051904789376</v>
      </c>
      <c r="Y10" s="838">
        <v>82224.946386057345</v>
      </c>
      <c r="Z10" s="551">
        <v>82792.152934152808</v>
      </c>
      <c r="AA10" s="551">
        <v>80260.541913050009</v>
      </c>
      <c r="AB10" s="1010"/>
      <c r="AC10" s="1010"/>
      <c r="AD10" s="1010"/>
      <c r="AE10" s="1010"/>
      <c r="AF10" s="1010"/>
    </row>
    <row r="11" spans="1:32">
      <c r="A11" s="131"/>
      <c r="B11" s="1016" t="s">
        <v>1516</v>
      </c>
      <c r="C11" s="1156">
        <v>89631.895868582011</v>
      </c>
      <c r="D11" s="838">
        <v>93195.978601194816</v>
      </c>
      <c r="E11" s="838">
        <v>96055.063019096997</v>
      </c>
      <c r="F11" s="838">
        <v>92738.424555244012</v>
      </c>
      <c r="G11" s="838">
        <v>94111.754691370996</v>
      </c>
      <c r="H11" s="838">
        <v>91464.615276238997</v>
      </c>
      <c r="I11" s="838">
        <v>88700.926603874235</v>
      </c>
      <c r="J11" s="838">
        <v>93493.947425938008</v>
      </c>
      <c r="K11" s="838">
        <v>89792.676264777998</v>
      </c>
      <c r="L11" s="838">
        <v>89552.520681764508</v>
      </c>
      <c r="M11" s="838">
        <v>88452.364086131842</v>
      </c>
      <c r="N11" s="838">
        <v>90835.993664436275</v>
      </c>
      <c r="O11" s="838">
        <v>91699.442176722645</v>
      </c>
      <c r="P11" s="838">
        <v>84500.138157853435</v>
      </c>
      <c r="Q11" s="838">
        <v>86042.070933148643</v>
      </c>
      <c r="R11" s="838">
        <v>79528.909263779264</v>
      </c>
      <c r="S11" s="838">
        <v>81091.822146335136</v>
      </c>
      <c r="T11" s="838">
        <v>79600.805817378903</v>
      </c>
      <c r="U11" s="838">
        <v>78777.706127447265</v>
      </c>
      <c r="V11" s="838">
        <v>83912.365293362876</v>
      </c>
      <c r="W11" s="838">
        <v>78950.313837014139</v>
      </c>
      <c r="X11" s="838">
        <v>80317.051904789376</v>
      </c>
      <c r="Y11" s="838">
        <v>82224.946386057345</v>
      </c>
      <c r="Z11" s="551">
        <v>82792.152934152808</v>
      </c>
      <c r="AA11" s="551">
        <v>80260.541913050009</v>
      </c>
      <c r="AB11" s="1010"/>
      <c r="AC11" s="1010"/>
      <c r="AD11" s="1010"/>
      <c r="AE11" s="1010"/>
      <c r="AF11" s="1010"/>
    </row>
    <row r="12" spans="1:32" ht="16">
      <c r="A12" s="131"/>
      <c r="B12" s="1188" t="s">
        <v>1517</v>
      </c>
      <c r="C12" s="1156">
        <v>74792.420768582</v>
      </c>
      <c r="D12" s="838">
        <v>78414.149320547993</v>
      </c>
      <c r="E12" s="838">
        <v>81864.672919097007</v>
      </c>
      <c r="F12" s="838">
        <v>78808.804655244006</v>
      </c>
      <c r="G12" s="838">
        <v>80302.635891370999</v>
      </c>
      <c r="H12" s="838">
        <v>77676.976476238997</v>
      </c>
      <c r="I12" s="838">
        <v>74827.547799702996</v>
      </c>
      <c r="J12" s="838">
        <v>80135.251025938007</v>
      </c>
      <c r="K12" s="838">
        <v>76833.958764777999</v>
      </c>
      <c r="L12" s="838">
        <v>76455.012074997998</v>
      </c>
      <c r="M12" s="838">
        <v>75729.030885925007</v>
      </c>
      <c r="N12" s="838">
        <v>77898.316403637</v>
      </c>
      <c r="O12" s="838">
        <v>78775.074333890996</v>
      </c>
      <c r="P12" s="838">
        <v>71501.579170088007</v>
      </c>
      <c r="Q12" s="838">
        <v>73065.590745420996</v>
      </c>
      <c r="R12" s="838">
        <v>66747.954499340995</v>
      </c>
      <c r="S12" s="838">
        <v>68305.347690212002</v>
      </c>
      <c r="T12" s="838">
        <v>66592.919991881005</v>
      </c>
      <c r="U12" s="838">
        <v>66020.875471036998</v>
      </c>
      <c r="V12" s="838">
        <v>71127.695810051999</v>
      </c>
      <c r="W12" s="838">
        <v>66032.873429205007</v>
      </c>
      <c r="X12" s="838">
        <v>67473.036327624999</v>
      </c>
      <c r="Y12" s="838">
        <v>69374.012910424994</v>
      </c>
      <c r="Z12" s="551">
        <v>69931.896009999997</v>
      </c>
      <c r="AA12" s="551">
        <v>67642.741513050001</v>
      </c>
      <c r="AB12" s="1010"/>
      <c r="AC12" s="1010"/>
      <c r="AD12" s="1010"/>
      <c r="AE12" s="1010"/>
      <c r="AF12" s="1010"/>
    </row>
    <row r="13" spans="1:32" ht="16">
      <c r="A13" s="131"/>
      <c r="B13" s="1188" t="s">
        <v>1518</v>
      </c>
      <c r="C13" s="1156">
        <v>3187.0010000000002</v>
      </c>
      <c r="D13" s="838">
        <v>2869.0790000000002</v>
      </c>
      <c r="E13" s="838">
        <v>2639.34</v>
      </c>
      <c r="F13" s="838">
        <v>2565.0129999999999</v>
      </c>
      <c r="G13" s="838">
        <v>2498.0990000000002</v>
      </c>
      <c r="H13" s="838">
        <v>2633.3310000000001</v>
      </c>
      <c r="I13" s="838">
        <v>2633.4929999999999</v>
      </c>
      <c r="J13" s="838">
        <v>2400.2280000000001</v>
      </c>
      <c r="K13" s="838">
        <v>2162.4459999999999</v>
      </c>
      <c r="L13" s="838">
        <v>2172.7550000000001</v>
      </c>
      <c r="M13" s="838">
        <v>2155.4299999999998</v>
      </c>
      <c r="N13" s="838">
        <v>2341.288</v>
      </c>
      <c r="O13" s="838">
        <v>2441.502</v>
      </c>
      <c r="P13" s="838">
        <v>2603.1840000000002</v>
      </c>
      <c r="Q13" s="838">
        <v>2613.491</v>
      </c>
      <c r="R13" s="838">
        <v>2472.4699999999998</v>
      </c>
      <c r="S13" s="838">
        <v>2570.152</v>
      </c>
      <c r="T13" s="838">
        <v>2893.279</v>
      </c>
      <c r="U13" s="838">
        <v>2814.3719999999998</v>
      </c>
      <c r="V13" s="838">
        <v>2828.2829999999999</v>
      </c>
      <c r="W13" s="838">
        <v>2868.3110000000001</v>
      </c>
      <c r="X13" s="838">
        <v>2884.8710000000001</v>
      </c>
      <c r="Y13" s="838">
        <v>2955.03</v>
      </c>
      <c r="Z13" s="551">
        <v>3011.4070000000002</v>
      </c>
      <c r="AA13" s="551">
        <v>3079.24</v>
      </c>
      <c r="AB13" s="1010"/>
      <c r="AC13" s="1010"/>
      <c r="AD13" s="1010"/>
      <c r="AE13" s="1010"/>
      <c r="AF13" s="1010"/>
    </row>
    <row r="14" spans="1:32" ht="28">
      <c r="A14" s="131"/>
      <c r="B14" s="1188" t="s">
        <v>1519</v>
      </c>
      <c r="C14" s="1156">
        <v>11652.474099999999</v>
      </c>
      <c r="D14" s="838">
        <v>11561.1612</v>
      </c>
      <c r="E14" s="838">
        <v>11551.0501</v>
      </c>
      <c r="F14" s="838">
        <v>11364.606900000001</v>
      </c>
      <c r="G14" s="838">
        <v>11311.0198</v>
      </c>
      <c r="H14" s="838">
        <v>11154.3078</v>
      </c>
      <c r="I14" s="838">
        <v>10960.4648</v>
      </c>
      <c r="J14" s="838">
        <v>10958.4684</v>
      </c>
      <c r="K14" s="838">
        <v>10796.271500000001</v>
      </c>
      <c r="L14" s="838">
        <v>10678.6852</v>
      </c>
      <c r="M14" s="838">
        <v>10334.005499999999</v>
      </c>
      <c r="N14" s="838">
        <v>10366.5193</v>
      </c>
      <c r="O14" s="838">
        <v>10258.983200000001</v>
      </c>
      <c r="P14" s="838">
        <v>10178.2952</v>
      </c>
      <c r="Q14" s="838">
        <v>10151.001099999999</v>
      </c>
      <c r="R14" s="838">
        <v>10103.5326</v>
      </c>
      <c r="S14" s="838">
        <v>10013.3667</v>
      </c>
      <c r="T14" s="838">
        <v>9917.56</v>
      </c>
      <c r="U14" s="838">
        <v>9747.0223999999998</v>
      </c>
      <c r="V14" s="838">
        <v>9764.8269</v>
      </c>
      <c r="W14" s="838">
        <v>9859.0393000000004</v>
      </c>
      <c r="X14" s="838">
        <v>9767.0295999999998</v>
      </c>
      <c r="Y14" s="838">
        <v>9705.0499</v>
      </c>
      <c r="Z14" s="551">
        <v>9661.7307000000001</v>
      </c>
      <c r="AA14" s="551">
        <v>9538.5604000000003</v>
      </c>
      <c r="AB14" s="1010"/>
      <c r="AC14" s="1010"/>
      <c r="AD14" s="1010"/>
      <c r="AE14" s="1010"/>
      <c r="AF14" s="1010"/>
    </row>
    <row r="15" spans="1:32" ht="15.5">
      <c r="A15" s="131"/>
      <c r="B15" s="1017" t="s">
        <v>874</v>
      </c>
      <c r="C15" s="1156" t="s">
        <v>356</v>
      </c>
      <c r="D15" s="838">
        <v>341.9560607688577</v>
      </c>
      <c r="E15" s="838" t="s">
        <v>356</v>
      </c>
      <c r="F15" s="838" t="s">
        <v>356</v>
      </c>
      <c r="G15" s="838" t="s">
        <v>356</v>
      </c>
      <c r="H15" s="838" t="s">
        <v>356</v>
      </c>
      <c r="I15" s="838">
        <v>269.47611993507809</v>
      </c>
      <c r="J15" s="838" t="s">
        <v>356</v>
      </c>
      <c r="K15" s="838" t="s">
        <v>356</v>
      </c>
      <c r="L15" s="838">
        <v>237.57786046555046</v>
      </c>
      <c r="M15" s="838">
        <v>225.53230716996478</v>
      </c>
      <c r="N15" s="838">
        <v>221.70504317277943</v>
      </c>
      <c r="O15" s="838">
        <v>215.66744138731733</v>
      </c>
      <c r="P15" s="838">
        <v>208.48530654405698</v>
      </c>
      <c r="Q15" s="838">
        <v>203.35135670606059</v>
      </c>
      <c r="R15" s="838">
        <v>196.75494176944113</v>
      </c>
      <c r="S15" s="838">
        <v>194.52084035402038</v>
      </c>
      <c r="T15" s="838">
        <v>188.27963777366085</v>
      </c>
      <c r="U15" s="838">
        <v>186.79499882245872</v>
      </c>
      <c r="V15" s="838">
        <v>182.74180124977806</v>
      </c>
      <c r="W15" s="838">
        <v>181.32864617732366</v>
      </c>
      <c r="X15" s="838">
        <v>183.37003237417858</v>
      </c>
      <c r="Y15" s="838">
        <v>181.90265424435424</v>
      </c>
      <c r="Z15" s="551">
        <v>178.48566928288548</v>
      </c>
      <c r="AA15" s="1189" t="s">
        <v>358</v>
      </c>
      <c r="AB15" s="1010"/>
      <c r="AC15" s="1010"/>
      <c r="AD15" s="1010"/>
      <c r="AE15" s="1010"/>
      <c r="AF15" s="1010"/>
    </row>
    <row r="16" spans="1:32" ht="15.5">
      <c r="A16" s="131"/>
      <c r="B16" s="1017" t="s">
        <v>872</v>
      </c>
      <c r="C16" s="1156" t="s">
        <v>356</v>
      </c>
      <c r="D16" s="838">
        <v>9.6330198779548137</v>
      </c>
      <c r="E16" s="838" t="s">
        <v>356</v>
      </c>
      <c r="F16" s="838" t="s">
        <v>356</v>
      </c>
      <c r="G16" s="838" t="s">
        <v>356</v>
      </c>
      <c r="H16" s="838" t="s">
        <v>356</v>
      </c>
      <c r="I16" s="838">
        <v>9.944884236165036</v>
      </c>
      <c r="J16" s="838" t="s">
        <v>356</v>
      </c>
      <c r="K16" s="838" t="s">
        <v>356</v>
      </c>
      <c r="L16" s="838">
        <v>8.4905463009472086</v>
      </c>
      <c r="M16" s="838">
        <v>8.3653930368701612</v>
      </c>
      <c r="N16" s="838">
        <v>8.1649176264914409</v>
      </c>
      <c r="O16" s="838">
        <v>8.2152014443472385</v>
      </c>
      <c r="P16" s="838">
        <v>8.594481221383468</v>
      </c>
      <c r="Q16" s="838">
        <v>8.6367310215942314</v>
      </c>
      <c r="R16" s="838">
        <v>8.1972226688214676</v>
      </c>
      <c r="S16" s="838">
        <v>8.4349157691205274</v>
      </c>
      <c r="T16" s="838">
        <v>8.7671877242364502</v>
      </c>
      <c r="U16" s="838">
        <v>8.6412575878120403</v>
      </c>
      <c r="V16" s="838">
        <v>8.8177820610995035</v>
      </c>
      <c r="W16" s="838">
        <v>8.7614616318070144</v>
      </c>
      <c r="X16" s="838">
        <v>8.7449447902070201</v>
      </c>
      <c r="Y16" s="838">
        <v>8.9509213879999159</v>
      </c>
      <c r="Z16" s="551">
        <v>8.6335548699106894</v>
      </c>
      <c r="AA16" s="1189" t="s">
        <v>358</v>
      </c>
      <c r="AB16" s="1010"/>
      <c r="AC16" s="1010"/>
      <c r="AD16" s="1010"/>
      <c r="AE16" s="1010"/>
      <c r="AF16" s="1010"/>
    </row>
    <row r="17" spans="1:32">
      <c r="A17" s="131"/>
      <c r="B17" s="1016" t="s">
        <v>1520</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
      <c r="A22" s="131"/>
      <c r="B22" s="1021" t="s">
        <v>1521</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5">
      <c r="A24" s="131"/>
      <c r="B24" s="1015" t="s">
        <v>1522</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5">
      <c r="A25" s="131"/>
      <c r="B25" s="1015" t="s">
        <v>1534</v>
      </c>
      <c r="C25" s="1156">
        <v>2918.1324498615186</v>
      </c>
      <c r="D25" s="838">
        <v>3112.4710136875397</v>
      </c>
      <c r="E25" s="838">
        <v>3261.275160772735</v>
      </c>
      <c r="F25" s="838">
        <v>3068.7453429290044</v>
      </c>
      <c r="G25" s="838">
        <v>3044.6949305711128</v>
      </c>
      <c r="H25" s="838">
        <v>3156.9938427990264</v>
      </c>
      <c r="I25" s="838">
        <v>2950.3692389802604</v>
      </c>
      <c r="J25" s="838">
        <v>3033.2615723040003</v>
      </c>
      <c r="K25" s="838">
        <v>2967.7806194587547</v>
      </c>
      <c r="L25" s="838">
        <v>2923.5523820691706</v>
      </c>
      <c r="M25" s="838">
        <v>2703.4728477545477</v>
      </c>
      <c r="N25" s="838">
        <v>2824.0978487436128</v>
      </c>
      <c r="O25" s="838">
        <v>2756.7752694011324</v>
      </c>
      <c r="P25" s="838">
        <v>2503.1564810992895</v>
      </c>
      <c r="Q25" s="838">
        <v>2531.6492946421067</v>
      </c>
      <c r="R25" s="838">
        <v>2729.8471249137083</v>
      </c>
      <c r="S25" s="838">
        <v>3021.8733192988875</v>
      </c>
      <c r="T25" s="838">
        <v>2744.6617259146519</v>
      </c>
      <c r="U25" s="838">
        <v>3234.0346600438706</v>
      </c>
      <c r="V25" s="838">
        <v>2712.3544846207183</v>
      </c>
      <c r="W25" s="838">
        <v>2998.6354903471574</v>
      </c>
      <c r="X25" s="838">
        <v>2786.883148717171</v>
      </c>
      <c r="Y25" s="838">
        <v>2767.0971502796087</v>
      </c>
      <c r="Z25" s="551">
        <v>2767.4041901797978</v>
      </c>
      <c r="AA25" s="551">
        <v>2763.0487359970316</v>
      </c>
      <c r="AB25" s="1010"/>
      <c r="AC25" s="1010"/>
      <c r="AD25" s="1010"/>
      <c r="AE25" s="1010"/>
      <c r="AF25" s="1010"/>
    </row>
    <row r="26" spans="1:32" ht="14.5">
      <c r="A26" s="131"/>
      <c r="B26" s="1016" t="s">
        <v>1535</v>
      </c>
      <c r="C26" s="1156">
        <v>2399.9543352009764</v>
      </c>
      <c r="D26" s="838">
        <v>2475.651015373287</v>
      </c>
      <c r="E26" s="838">
        <v>2521.3772346587166</v>
      </c>
      <c r="F26" s="838">
        <v>2460.8432914542773</v>
      </c>
      <c r="G26" s="838">
        <v>2416.6639084088456</v>
      </c>
      <c r="H26" s="838">
        <v>2392.8544017384988</v>
      </c>
      <c r="I26" s="838">
        <v>2381.4602906586538</v>
      </c>
      <c r="J26" s="838">
        <v>2348.5584996896791</v>
      </c>
      <c r="K26" s="838">
        <v>2308.0343898598849</v>
      </c>
      <c r="L26" s="838">
        <v>2263.9471831701594</v>
      </c>
      <c r="M26" s="838">
        <v>2069.4049043217433</v>
      </c>
      <c r="N26" s="838">
        <v>2055.8748310710157</v>
      </c>
      <c r="O26" s="838">
        <v>1993.832991105596</v>
      </c>
      <c r="P26" s="838">
        <v>1991.7015441930587</v>
      </c>
      <c r="Q26" s="838">
        <v>1990.8889389848791</v>
      </c>
      <c r="R26" s="838">
        <v>2001.6165749231934</v>
      </c>
      <c r="S26" s="838">
        <v>2002.6097377331516</v>
      </c>
      <c r="T26" s="838">
        <v>1971.4117297427956</v>
      </c>
      <c r="U26" s="838">
        <v>1961.9412455703875</v>
      </c>
      <c r="V26" s="838">
        <v>1926.6712460247211</v>
      </c>
      <c r="W26" s="838">
        <v>1978.9698651913595</v>
      </c>
      <c r="X26" s="838">
        <v>1908.9797528831677</v>
      </c>
      <c r="Y26" s="838">
        <v>1888.5667287104527</v>
      </c>
      <c r="Z26" s="551">
        <v>1861.3303382959652</v>
      </c>
      <c r="AA26" s="551">
        <v>1841.6660902544936</v>
      </c>
      <c r="AB26" s="1010"/>
      <c r="AC26" s="1010"/>
      <c r="AD26" s="1010"/>
      <c r="AE26" s="1010"/>
      <c r="AF26" s="1010"/>
    </row>
    <row r="27" spans="1:32" ht="14.5">
      <c r="A27" s="131"/>
      <c r="B27" s="1016" t="s">
        <v>1536</v>
      </c>
      <c r="C27" s="1156">
        <v>300.43400000000003</v>
      </c>
      <c r="D27" s="838">
        <v>320.59500000000003</v>
      </c>
      <c r="E27" s="838">
        <v>332.928</v>
      </c>
      <c r="F27" s="838">
        <v>324.98399999999998</v>
      </c>
      <c r="G27" s="838">
        <v>342.56400000000002</v>
      </c>
      <c r="H27" s="838">
        <v>361.77</v>
      </c>
      <c r="I27" s="838">
        <v>317.14600000000002</v>
      </c>
      <c r="J27" s="838">
        <v>346.18700000000001</v>
      </c>
      <c r="K27" s="838">
        <v>330.92200000000003</v>
      </c>
      <c r="L27" s="838">
        <v>300.28699999999998</v>
      </c>
      <c r="M27" s="838">
        <v>251.97800000000001</v>
      </c>
      <c r="N27" s="838">
        <v>231.96100000000001</v>
      </c>
      <c r="O27" s="838">
        <v>270.846</v>
      </c>
      <c r="P27" s="838">
        <v>280.096</v>
      </c>
      <c r="Q27" s="838">
        <v>216.488</v>
      </c>
      <c r="R27" s="838">
        <v>235.76900000000001</v>
      </c>
      <c r="S27" s="838">
        <v>269.536</v>
      </c>
      <c r="T27" s="838">
        <v>275.42399999999998</v>
      </c>
      <c r="U27" s="838">
        <v>269.09199999999998</v>
      </c>
      <c r="V27" s="838">
        <v>272.19</v>
      </c>
      <c r="W27" s="838">
        <v>263.06900000000002</v>
      </c>
      <c r="X27" s="838">
        <v>259.44900000000001</v>
      </c>
      <c r="Y27" s="838">
        <v>229.023</v>
      </c>
      <c r="Z27" s="551">
        <v>219.75</v>
      </c>
      <c r="AA27" s="551">
        <v>235.26499999999999</v>
      </c>
      <c r="AB27" s="1010"/>
      <c r="AC27" s="1010"/>
      <c r="AD27" s="1010"/>
      <c r="AE27" s="1010"/>
      <c r="AF27" s="1010"/>
    </row>
    <row r="28" spans="1:32" ht="14.5">
      <c r="A28" s="131"/>
      <c r="B28" s="1016" t="s">
        <v>1537</v>
      </c>
      <c r="C28" s="1156">
        <v>2.526086239257137</v>
      </c>
      <c r="D28" s="838">
        <v>2.9164106934554384</v>
      </c>
      <c r="E28" s="838">
        <v>2.9575896205059142</v>
      </c>
      <c r="F28" s="838">
        <v>2.9011484407701964</v>
      </c>
      <c r="G28" s="838">
        <v>3.3101359042707301</v>
      </c>
      <c r="H28" s="838">
        <v>3.040658556636116</v>
      </c>
      <c r="I28" s="838">
        <v>3.0570629795470978</v>
      </c>
      <c r="J28" s="838">
        <v>2.8852931070789318</v>
      </c>
      <c r="K28" s="838">
        <v>2.9760639994325513</v>
      </c>
      <c r="L28" s="838">
        <v>3.0539006723201738</v>
      </c>
      <c r="M28" s="838">
        <v>2.9812637743667656</v>
      </c>
      <c r="N28" s="838">
        <v>3.0141073665549363</v>
      </c>
      <c r="O28" s="838">
        <v>3.2885314675413548</v>
      </c>
      <c r="P28" s="838">
        <v>3.4501764952184191</v>
      </c>
      <c r="Q28" s="838">
        <v>3.6767785053598985</v>
      </c>
      <c r="R28" s="838">
        <v>3.2878830522925351</v>
      </c>
      <c r="S28" s="838">
        <v>3.4476411743168303</v>
      </c>
      <c r="T28" s="838">
        <v>3.7187912423077152</v>
      </c>
      <c r="U28" s="838">
        <v>3.8806650687273883</v>
      </c>
      <c r="V28" s="838">
        <v>3.7279762688926681</v>
      </c>
      <c r="W28" s="838">
        <v>3.9198121363954344</v>
      </c>
      <c r="X28" s="838">
        <v>4.0969464039161538</v>
      </c>
      <c r="Y28" s="838">
        <v>3.9882036575222606</v>
      </c>
      <c r="Z28" s="551">
        <v>4.1062401347132251</v>
      </c>
      <c r="AA28" s="551">
        <v>3.8166240995848635</v>
      </c>
      <c r="AB28" s="1010"/>
      <c r="AC28" s="1010"/>
      <c r="AD28" s="1010"/>
      <c r="AE28" s="1010"/>
      <c r="AF28" s="1010"/>
    </row>
    <row r="29" spans="1:32">
      <c r="A29" s="538"/>
      <c r="B29" s="1016" t="s">
        <v>876</v>
      </c>
      <c r="C29" s="1156">
        <v>105.78314900000002</v>
      </c>
      <c r="D29" s="838">
        <v>106.57269898552669</v>
      </c>
      <c r="E29" s="838">
        <v>108.31645166983527</v>
      </c>
      <c r="F29" s="838">
        <v>108.23347174634544</v>
      </c>
      <c r="G29" s="838">
        <v>107.81674989999999</v>
      </c>
      <c r="H29" s="838">
        <v>102.6155197152878</v>
      </c>
      <c r="I29" s="838">
        <v>104.91852538436926</v>
      </c>
      <c r="J29" s="838">
        <v>102.86463846450964</v>
      </c>
      <c r="K29" s="838">
        <v>104.49488263024679</v>
      </c>
      <c r="L29" s="838">
        <v>100.50992600302627</v>
      </c>
      <c r="M29" s="838">
        <v>100.66479000643088</v>
      </c>
      <c r="N29" s="838">
        <v>100.23931684237729</v>
      </c>
      <c r="O29" s="838">
        <v>99.64017701373939</v>
      </c>
      <c r="P29" s="838">
        <v>97.550715323878137</v>
      </c>
      <c r="Q29" s="838">
        <v>101.48982571074521</v>
      </c>
      <c r="R29" s="838">
        <v>100.9878344964237</v>
      </c>
      <c r="S29" s="838">
        <v>96.859914569182493</v>
      </c>
      <c r="T29" s="838">
        <v>96.593474043717194</v>
      </c>
      <c r="U29" s="838">
        <v>94.526728864747966</v>
      </c>
      <c r="V29" s="838">
        <v>96.588423727853737</v>
      </c>
      <c r="W29" s="838">
        <v>95.679470832655014</v>
      </c>
      <c r="X29" s="838">
        <v>94.903344950396416</v>
      </c>
      <c r="Y29" s="838">
        <v>94.168583460668145</v>
      </c>
      <c r="Z29" s="551">
        <v>90.262915982895535</v>
      </c>
      <c r="AA29" s="551">
        <v>90.292792601266058</v>
      </c>
      <c r="AB29" s="1010"/>
      <c r="AC29" s="1010"/>
      <c r="AD29" s="1010"/>
      <c r="AE29" s="1010"/>
      <c r="AF29" s="1010"/>
    </row>
    <row r="30" spans="1:32" s="551" customFormat="1">
      <c r="A30" s="549"/>
      <c r="B30" s="1016" t="s">
        <v>877</v>
      </c>
      <c r="C30" s="1156">
        <v>109.43487942128495</v>
      </c>
      <c r="D30" s="838">
        <v>206.73588863527112</v>
      </c>
      <c r="E30" s="838">
        <v>295.69588482367755</v>
      </c>
      <c r="F30" s="838">
        <v>171.78343128761094</v>
      </c>
      <c r="G30" s="838">
        <v>174.34013037553555</v>
      </c>
      <c r="H30" s="838">
        <v>296.71326278860352</v>
      </c>
      <c r="I30" s="838">
        <v>143.78735995769023</v>
      </c>
      <c r="J30" s="838">
        <v>232.76614104273227</v>
      </c>
      <c r="K30" s="838">
        <v>221.35328296919013</v>
      </c>
      <c r="L30" s="838">
        <v>255.75437222366446</v>
      </c>
      <c r="M30" s="838">
        <v>278.44388965200704</v>
      </c>
      <c r="N30" s="838">
        <v>433.00859346366491</v>
      </c>
      <c r="O30" s="838">
        <v>389.16756981425578</v>
      </c>
      <c r="P30" s="838">
        <v>130.35804508713434</v>
      </c>
      <c r="Q30" s="838">
        <v>219.10575144112227</v>
      </c>
      <c r="R30" s="838">
        <v>388.18583244179865</v>
      </c>
      <c r="S30" s="838">
        <v>649.42002582223665</v>
      </c>
      <c r="T30" s="838">
        <v>397.51373088583159</v>
      </c>
      <c r="U30" s="838">
        <v>904.59402054000748</v>
      </c>
      <c r="V30" s="838">
        <v>413.1768385992508</v>
      </c>
      <c r="W30" s="838">
        <v>656.99734218674735</v>
      </c>
      <c r="X30" s="838">
        <v>519.4541044796905</v>
      </c>
      <c r="Y30" s="838">
        <v>551.35063445096489</v>
      </c>
      <c r="Z30" s="551">
        <v>591.95469576622372</v>
      </c>
      <c r="AA30" s="551">
        <v>592.00822904168717</v>
      </c>
      <c r="AB30" s="549"/>
      <c r="AC30" s="549"/>
    </row>
    <row r="31" spans="1:32" s="551" customFormat="1">
      <c r="A31" s="549"/>
      <c r="B31" s="1015" t="s">
        <v>1523</v>
      </c>
      <c r="C31" s="1156">
        <v>8.5482729651684419</v>
      </c>
      <c r="D31" s="838">
        <v>8.6895483869774317</v>
      </c>
      <c r="E31" s="838">
        <v>8.7703499544780783</v>
      </c>
      <c r="F31" s="838">
        <v>8.8454193768791445</v>
      </c>
      <c r="G31" s="838">
        <v>9.0168270733199094</v>
      </c>
      <c r="H31" s="838">
        <v>9.3217446608942467</v>
      </c>
      <c r="I31" s="838">
        <v>9.3053515734763721</v>
      </c>
      <c r="J31" s="838">
        <v>9.5922069775174297</v>
      </c>
      <c r="K31" s="838">
        <v>9.6964738944103281</v>
      </c>
      <c r="L31" s="838">
        <v>9.6593652679565967</v>
      </c>
      <c r="M31" s="838">
        <v>9.8460965375073908</v>
      </c>
      <c r="N31" s="838">
        <v>9.7085180898661569</v>
      </c>
      <c r="O31" s="838">
        <v>9.6950952994063169</v>
      </c>
      <c r="P31" s="838">
        <v>9.8436903807756906</v>
      </c>
      <c r="Q31" s="838">
        <v>9.8539152873096345</v>
      </c>
      <c r="R31" s="838">
        <v>9.9809027694656649</v>
      </c>
      <c r="S31" s="838">
        <v>10.089801987713514</v>
      </c>
      <c r="T31" s="838">
        <v>10.284677256420476</v>
      </c>
      <c r="U31" s="838">
        <v>10.33438748822763</v>
      </c>
      <c r="V31" s="838">
        <v>10.472493393315302</v>
      </c>
      <c r="W31" s="838">
        <v>10.725146025075379</v>
      </c>
      <c r="X31" s="838">
        <v>10.945694872935174</v>
      </c>
      <c r="Y31" s="838">
        <v>11.231550594362179</v>
      </c>
      <c r="Z31" s="551">
        <v>10.872027547043947</v>
      </c>
      <c r="AA31" s="551">
        <v>10.941615098220989</v>
      </c>
      <c r="AB31" s="549"/>
      <c r="AC31" s="549"/>
    </row>
    <row r="32" spans="1:32" s="549" customFormat="1" ht="15.75" customHeight="1">
      <c r="B32" s="1015" t="s">
        <v>878</v>
      </c>
      <c r="C32" s="1156">
        <v>52250.574200000003</v>
      </c>
      <c r="D32" s="838">
        <v>54110.705400000006</v>
      </c>
      <c r="E32" s="838">
        <v>56461.257599999997</v>
      </c>
      <c r="F32" s="838">
        <v>54905.623499999994</v>
      </c>
      <c r="G32" s="838">
        <v>55658.055800000002</v>
      </c>
      <c r="H32" s="838">
        <v>54518.833700000003</v>
      </c>
      <c r="I32" s="838">
        <v>52950.525999999998</v>
      </c>
      <c r="J32" s="838">
        <v>55932.178200000002</v>
      </c>
      <c r="K32" s="838">
        <v>53253.562400000003</v>
      </c>
      <c r="L32" s="838">
        <v>55339.025699999998</v>
      </c>
      <c r="M32" s="838">
        <v>55058.810699999995</v>
      </c>
      <c r="N32" s="838">
        <v>57027.563499999997</v>
      </c>
      <c r="O32" s="838">
        <v>58048.046300000002</v>
      </c>
      <c r="P32" s="838">
        <v>53616.533200000005</v>
      </c>
      <c r="Q32" s="838">
        <v>54883.118499999997</v>
      </c>
      <c r="R32" s="838">
        <v>51049.744299999998</v>
      </c>
      <c r="S32" s="838">
        <v>52248.642799999994</v>
      </c>
      <c r="T32" s="838">
        <v>50880.157599999999</v>
      </c>
      <c r="U32" s="838">
        <v>50583.2399</v>
      </c>
      <c r="V32" s="838">
        <v>53945.218799999995</v>
      </c>
      <c r="W32" s="838">
        <v>51099.361699999994</v>
      </c>
      <c r="X32" s="838">
        <v>53180.8796</v>
      </c>
      <c r="Y32" s="838">
        <v>54762.485399999998</v>
      </c>
      <c r="Z32" s="551">
        <v>55167.339100000005</v>
      </c>
      <c r="AA32" s="551">
        <v>3830.3665999999998</v>
      </c>
    </row>
    <row r="33" spans="2:38" s="549" customFormat="1">
      <c r="B33" s="1016" t="s">
        <v>1524</v>
      </c>
      <c r="C33" s="1156">
        <v>48715.356</v>
      </c>
      <c r="D33" s="838">
        <v>50565.857600000003</v>
      </c>
      <c r="E33" s="838">
        <v>52903.578999999998</v>
      </c>
      <c r="F33" s="838">
        <v>51339.259899999997</v>
      </c>
      <c r="G33" s="838">
        <v>52087.4476</v>
      </c>
      <c r="H33" s="838">
        <v>50939.156300000002</v>
      </c>
      <c r="I33" s="838">
        <v>49358.470999999998</v>
      </c>
      <c r="J33" s="838">
        <v>52323.1276</v>
      </c>
      <c r="K33" s="838">
        <v>49625.403100000003</v>
      </c>
      <c r="L33" s="838">
        <v>51699.468000000001</v>
      </c>
      <c r="M33" s="838">
        <v>51413.901299999998</v>
      </c>
      <c r="N33" s="838">
        <v>53379.5052</v>
      </c>
      <c r="O33" s="838">
        <v>54400.5723</v>
      </c>
      <c r="P33" s="838">
        <v>49970.924400000004</v>
      </c>
      <c r="Q33" s="838">
        <v>51240.083899999998</v>
      </c>
      <c r="R33" s="838">
        <v>47411.999400000001</v>
      </c>
      <c r="S33" s="838">
        <v>48614.548499999997</v>
      </c>
      <c r="T33" s="838">
        <v>47240.852299999999</v>
      </c>
      <c r="U33" s="838">
        <v>46928.2258</v>
      </c>
      <c r="V33" s="838">
        <v>50269.601199999997</v>
      </c>
      <c r="W33" s="838">
        <v>47398.165699999998</v>
      </c>
      <c r="X33" s="838">
        <v>49436.627699999997</v>
      </c>
      <c r="Y33" s="838">
        <v>50977.447</v>
      </c>
      <c r="Z33" s="551">
        <v>51357.368300000002</v>
      </c>
      <c r="AA33" s="1189" t="s">
        <v>358</v>
      </c>
    </row>
    <row r="34" spans="2:38" s="549" customFormat="1" ht="15.5">
      <c r="B34" s="554" t="s">
        <v>1525</v>
      </c>
      <c r="C34" s="1156">
        <v>3535.2181999999998</v>
      </c>
      <c r="D34" s="838">
        <v>3544.8478</v>
      </c>
      <c r="E34" s="838">
        <v>3557.6786000000002</v>
      </c>
      <c r="F34" s="838">
        <v>3566.3636000000001</v>
      </c>
      <c r="G34" s="838">
        <v>3570.6082000000001</v>
      </c>
      <c r="H34" s="838">
        <v>3579.6774</v>
      </c>
      <c r="I34" s="838">
        <v>3592.0549999999998</v>
      </c>
      <c r="J34" s="838">
        <v>3609.0506</v>
      </c>
      <c r="K34" s="838">
        <v>3628.1592999999998</v>
      </c>
      <c r="L34" s="838">
        <v>3639.5576999999998</v>
      </c>
      <c r="M34" s="838">
        <v>3644.9094</v>
      </c>
      <c r="N34" s="838">
        <v>3648.0583000000001</v>
      </c>
      <c r="O34" s="838">
        <v>3647.4740000000002</v>
      </c>
      <c r="P34" s="838">
        <v>3645.6088</v>
      </c>
      <c r="Q34" s="838">
        <v>3643.0346</v>
      </c>
      <c r="R34" s="838">
        <v>3637.7449000000001</v>
      </c>
      <c r="S34" s="838">
        <v>3634.0943000000002</v>
      </c>
      <c r="T34" s="838">
        <v>3639.3053</v>
      </c>
      <c r="U34" s="838">
        <v>3655.0140999999999</v>
      </c>
      <c r="V34" s="838">
        <v>3675.6176</v>
      </c>
      <c r="W34" s="838">
        <v>3701.1959999999999</v>
      </c>
      <c r="X34" s="838">
        <v>3744.2519000000002</v>
      </c>
      <c r="Y34" s="838">
        <v>3785.0383999999999</v>
      </c>
      <c r="Z34" s="551">
        <v>3809.9708000000001</v>
      </c>
      <c r="AA34" s="551">
        <v>3830.3665999999998</v>
      </c>
    </row>
    <row r="35" spans="2:38" s="549" customFormat="1" ht="14.5">
      <c r="B35" s="552" t="s">
        <v>1538</v>
      </c>
      <c r="C35" s="1156">
        <v>24909.381566</v>
      </c>
      <c r="D35" s="838">
        <v>25173.207381</v>
      </c>
      <c r="E35" s="838">
        <v>25682.126864000002</v>
      </c>
      <c r="F35" s="838">
        <v>26926.986566999996</v>
      </c>
      <c r="G35" s="838">
        <v>27147.802594000001</v>
      </c>
      <c r="H35" s="838">
        <v>27447.338956</v>
      </c>
      <c r="I35" s="838">
        <v>30871.122638999997</v>
      </c>
      <c r="J35" s="838">
        <v>31501.750301</v>
      </c>
      <c r="K35" s="838">
        <v>32838.535340999995</v>
      </c>
      <c r="L35" s="838">
        <v>37583.846399999995</v>
      </c>
      <c r="M35" s="838">
        <v>38390.953421999999</v>
      </c>
      <c r="N35" s="838">
        <v>38810.517832999998</v>
      </c>
      <c r="O35" s="838">
        <v>44438.253650000006</v>
      </c>
      <c r="P35" s="838">
        <v>44175.717430000004</v>
      </c>
      <c r="Q35" s="838">
        <v>44170.474450999987</v>
      </c>
      <c r="R35" s="838">
        <v>38731.009033000002</v>
      </c>
      <c r="S35" s="838">
        <v>40139.157182999996</v>
      </c>
      <c r="T35" s="838">
        <v>40303.773772</v>
      </c>
      <c r="U35" s="838">
        <v>41627.137973000004</v>
      </c>
      <c r="V35" s="838">
        <v>41545.106762000003</v>
      </c>
      <c r="W35" s="838">
        <v>40946.626040999996</v>
      </c>
      <c r="X35" s="838">
        <v>39913.660060000002</v>
      </c>
      <c r="Y35" s="838">
        <v>40973.979069000001</v>
      </c>
      <c r="Z35" s="549">
        <v>41512.123473</v>
      </c>
      <c r="AA35" s="549">
        <v>40456.599249000006</v>
      </c>
    </row>
    <row r="36" spans="2:38" s="549" customFormat="1">
      <c r="B36" s="550" t="s">
        <v>863</v>
      </c>
      <c r="C36" s="1156">
        <v>7993.9513910000005</v>
      </c>
      <c r="D36" s="838">
        <v>7579.1670050000012</v>
      </c>
      <c r="E36" s="838">
        <v>7557.1624390000006</v>
      </c>
      <c r="F36" s="838">
        <v>7487.2006179999998</v>
      </c>
      <c r="G36" s="838">
        <v>7304.9796990000004</v>
      </c>
      <c r="H36" s="838">
        <v>7018.710349</v>
      </c>
      <c r="I36" s="838">
        <v>7956.6791210000001</v>
      </c>
      <c r="J36" s="838">
        <v>8382.1139149999999</v>
      </c>
      <c r="K36" s="838">
        <v>9085.2106869999989</v>
      </c>
      <c r="L36" s="838">
        <v>13569.680118999999</v>
      </c>
      <c r="M36" s="838">
        <v>10304.507560999999</v>
      </c>
      <c r="N36" s="838">
        <v>8957.155874</v>
      </c>
      <c r="O36" s="838">
        <v>11217.955301000002</v>
      </c>
      <c r="P36" s="838">
        <v>10038.386270000001</v>
      </c>
      <c r="Q36" s="838">
        <v>9755.1382020000001</v>
      </c>
      <c r="R36" s="838">
        <v>8931.8853419999996</v>
      </c>
      <c r="S36" s="838">
        <v>8310.4976150000002</v>
      </c>
      <c r="T36" s="838">
        <v>7516.1444209999991</v>
      </c>
      <c r="U36" s="838">
        <v>8077.3744580000002</v>
      </c>
      <c r="V36" s="838">
        <v>7601.4781830000002</v>
      </c>
      <c r="W36" s="838">
        <v>7539.8543810000001</v>
      </c>
      <c r="X36" s="838">
        <v>6108.990092</v>
      </c>
      <c r="Y36" s="838">
        <v>7325.8901699999997</v>
      </c>
      <c r="Z36" s="549">
        <v>7282.1017009999996</v>
      </c>
      <c r="AA36" s="549">
        <v>6391.0080759999992</v>
      </c>
    </row>
    <row r="37" spans="2:38" s="549" customFormat="1">
      <c r="B37" s="554" t="s">
        <v>1395</v>
      </c>
      <c r="C37" s="1156">
        <v>86.502950999999996</v>
      </c>
      <c r="D37" s="838">
        <v>147.34876399999999</v>
      </c>
      <c r="E37" s="838">
        <v>382.476429</v>
      </c>
      <c r="F37" s="838">
        <v>474.42253899999997</v>
      </c>
      <c r="G37" s="838">
        <v>418.14564100000001</v>
      </c>
      <c r="H37" s="838">
        <v>489.75299200000001</v>
      </c>
      <c r="I37" s="838">
        <v>371.33563799999996</v>
      </c>
      <c r="J37" s="838">
        <v>117.77180899999999</v>
      </c>
      <c r="K37" s="838">
        <v>324.76622499999996</v>
      </c>
      <c r="L37" s="838">
        <v>5491.1840240000001</v>
      </c>
      <c r="M37" s="838">
        <v>1860.3555670000001</v>
      </c>
      <c r="N37" s="838">
        <v>821.84140000000002</v>
      </c>
      <c r="O37" s="838">
        <v>1892.6536680000002</v>
      </c>
      <c r="P37" s="838">
        <v>836.7046949999999</v>
      </c>
      <c r="Q37" s="838">
        <v>319.71376600000002</v>
      </c>
      <c r="R37" s="838">
        <v>7.2372690000000004</v>
      </c>
      <c r="S37" s="838">
        <v>148.21161999999998</v>
      </c>
      <c r="T37" s="838">
        <v>9.3339879999999997</v>
      </c>
      <c r="U37" s="838">
        <v>2.7778320000000001</v>
      </c>
      <c r="V37" s="838">
        <v>17.209880000000002</v>
      </c>
      <c r="W37" s="838">
        <v>78.126335000000012</v>
      </c>
      <c r="X37" s="838">
        <v>52.676069000000005</v>
      </c>
      <c r="Y37" s="838">
        <v>2.8310720000000003</v>
      </c>
      <c r="Z37" s="549">
        <v>5.3197590000000003</v>
      </c>
      <c r="AA37" s="549">
        <v>20.346430000000002</v>
      </c>
    </row>
    <row r="38" spans="2:38" s="549" customFormat="1">
      <c r="B38" s="554" t="s">
        <v>864</v>
      </c>
      <c r="C38" s="1156">
        <v>6792.3630150000008</v>
      </c>
      <c r="D38" s="838">
        <v>6334.8863080000001</v>
      </c>
      <c r="E38" s="838">
        <v>6070.4825149999997</v>
      </c>
      <c r="F38" s="838">
        <v>5601.5203650000003</v>
      </c>
      <c r="G38" s="838">
        <v>5546.8079010000001</v>
      </c>
      <c r="H38" s="838">
        <v>5251.0254360000008</v>
      </c>
      <c r="I38" s="838">
        <v>5824.0977220000004</v>
      </c>
      <c r="J38" s="838">
        <v>6832.7828279999994</v>
      </c>
      <c r="K38" s="838">
        <v>7070.9732160000003</v>
      </c>
      <c r="L38" s="838">
        <v>6466.9608229999994</v>
      </c>
      <c r="M38" s="838">
        <v>6497.0243909999999</v>
      </c>
      <c r="N38" s="838">
        <v>6098.6070149999996</v>
      </c>
      <c r="O38" s="838">
        <v>7240.3085379999993</v>
      </c>
      <c r="P38" s="838">
        <v>7241.6356800000003</v>
      </c>
      <c r="Q38" s="838">
        <v>7713.2374629999995</v>
      </c>
      <c r="R38" s="838">
        <v>7171.4143169999998</v>
      </c>
      <c r="S38" s="838">
        <v>6401.8061660000003</v>
      </c>
      <c r="T38" s="838">
        <v>5884.4920939999993</v>
      </c>
      <c r="U38" s="838">
        <v>6372.161916</v>
      </c>
      <c r="V38" s="838">
        <v>6067.8907220000001</v>
      </c>
      <c r="W38" s="838">
        <v>5897.4897499999997</v>
      </c>
      <c r="X38" s="838">
        <v>4680.3756909999993</v>
      </c>
      <c r="Y38" s="838">
        <v>5958.6648279999999</v>
      </c>
      <c r="Z38" s="549">
        <v>5836.3857900000003</v>
      </c>
      <c r="AA38" s="549">
        <v>4916.9527889999999</v>
      </c>
    </row>
    <row r="39" spans="2:38" s="549" customFormat="1">
      <c r="B39" s="555" t="s">
        <v>835</v>
      </c>
      <c r="C39" s="1156">
        <v>1.1689449999999999</v>
      </c>
      <c r="D39" s="838">
        <v>0.63198399999999999</v>
      </c>
      <c r="E39" s="838">
        <v>1.2016469999999999</v>
      </c>
      <c r="F39" s="838">
        <v>2.0793139999999997</v>
      </c>
      <c r="G39" s="838">
        <v>3.1955529999999999</v>
      </c>
      <c r="H39" s="838">
        <v>2.5649109999999999</v>
      </c>
      <c r="I39" s="838">
        <v>3.1197569999999999</v>
      </c>
      <c r="J39" s="838">
        <v>2.7266430000000001</v>
      </c>
      <c r="K39" s="838">
        <v>2.5225</v>
      </c>
      <c r="L39" s="838">
        <v>1.7709820000000001</v>
      </c>
      <c r="M39" s="838">
        <v>2.9856210000000001</v>
      </c>
      <c r="N39" s="838">
        <v>0.57486099999999996</v>
      </c>
      <c r="O39" s="838">
        <v>0.576569</v>
      </c>
      <c r="P39" s="838">
        <v>2.28098</v>
      </c>
      <c r="Q39" s="838">
        <v>3.0234200000000002</v>
      </c>
      <c r="R39" s="838">
        <v>2.7511930000000002</v>
      </c>
      <c r="S39" s="838">
        <v>4.3896999999999995</v>
      </c>
      <c r="T39" s="838">
        <v>3.8379250000000003</v>
      </c>
      <c r="U39" s="838">
        <v>5.0888239999999998</v>
      </c>
      <c r="V39" s="838">
        <v>3.028295</v>
      </c>
      <c r="W39" s="838">
        <v>3.2076190000000002</v>
      </c>
      <c r="X39" s="838">
        <v>3.2467379999999997</v>
      </c>
      <c r="Y39" s="838">
        <v>3.7791450000000002</v>
      </c>
      <c r="Z39" s="549">
        <v>7.7551139999999998</v>
      </c>
      <c r="AA39" s="549">
        <v>5.7341519999999999</v>
      </c>
    </row>
    <row r="40" spans="2:38" s="549" customFormat="1">
      <c r="B40" s="555" t="s">
        <v>1397</v>
      </c>
      <c r="C40" s="1156">
        <v>6791.1940700000005</v>
      </c>
      <c r="D40" s="838">
        <v>6334.2543240000005</v>
      </c>
      <c r="E40" s="838">
        <v>6069.2808679999998</v>
      </c>
      <c r="F40" s="838">
        <v>5599.4410509999998</v>
      </c>
      <c r="G40" s="838">
        <v>5543.6123480000006</v>
      </c>
      <c r="H40" s="838">
        <v>5248.4605250000004</v>
      </c>
      <c r="I40" s="838">
        <v>5820.977965</v>
      </c>
      <c r="J40" s="838">
        <v>6830.0561849999995</v>
      </c>
      <c r="K40" s="838">
        <v>7068.4507160000003</v>
      </c>
      <c r="L40" s="838">
        <v>6465.1898410000003</v>
      </c>
      <c r="M40" s="838">
        <v>6494.0387699999992</v>
      </c>
      <c r="N40" s="838">
        <v>6098.0321540000004</v>
      </c>
      <c r="O40" s="838">
        <v>7239.7319689999995</v>
      </c>
      <c r="P40" s="838">
        <v>7239.3546999999999</v>
      </c>
      <c r="Q40" s="838">
        <v>7710.2140429999999</v>
      </c>
      <c r="R40" s="838">
        <v>7168.6631239999997</v>
      </c>
      <c r="S40" s="838">
        <v>6397.4164659999997</v>
      </c>
      <c r="T40" s="838">
        <v>5880.6541689999995</v>
      </c>
      <c r="U40" s="838">
        <v>6367.0730920000005</v>
      </c>
      <c r="V40" s="838">
        <v>6064.862427</v>
      </c>
      <c r="W40" s="838">
        <v>5894.2821309999999</v>
      </c>
      <c r="X40" s="838">
        <v>4677.1289529999995</v>
      </c>
      <c r="Y40" s="838">
        <v>5954.8856830000004</v>
      </c>
      <c r="Z40" s="549">
        <v>5828.6306759999998</v>
      </c>
      <c r="AA40" s="549">
        <v>4911.2186369999999</v>
      </c>
    </row>
    <row r="41" spans="2:38" s="549" customFormat="1">
      <c r="B41" s="554" t="s">
        <v>612</v>
      </c>
      <c r="C41" s="1156">
        <v>1115.085425</v>
      </c>
      <c r="D41" s="838">
        <v>1096.9319330000001</v>
      </c>
      <c r="E41" s="838">
        <v>1104.2034950000002</v>
      </c>
      <c r="F41" s="838">
        <v>1411.2577139999999</v>
      </c>
      <c r="G41" s="838">
        <v>1340.0261569999998</v>
      </c>
      <c r="H41" s="838">
        <v>1277.9319210000001</v>
      </c>
      <c r="I41" s="838">
        <v>1761.2457609999999</v>
      </c>
      <c r="J41" s="838">
        <v>1431.5592779999999</v>
      </c>
      <c r="K41" s="838">
        <v>1689.4712460000001</v>
      </c>
      <c r="L41" s="838">
        <v>1611.5352720000001</v>
      </c>
      <c r="M41" s="838">
        <v>1947.1276029999999</v>
      </c>
      <c r="N41" s="838">
        <v>2036.707459</v>
      </c>
      <c r="O41" s="838">
        <v>2084.9930949999998</v>
      </c>
      <c r="P41" s="838">
        <v>1960.045895</v>
      </c>
      <c r="Q41" s="838">
        <v>1722.1869730000001</v>
      </c>
      <c r="R41" s="838">
        <v>1753.2337560000001</v>
      </c>
      <c r="S41" s="838">
        <v>1760.4798289999999</v>
      </c>
      <c r="T41" s="838">
        <v>1622.3183389999999</v>
      </c>
      <c r="U41" s="838">
        <v>1702.43471</v>
      </c>
      <c r="V41" s="838">
        <v>1516.377581</v>
      </c>
      <c r="W41" s="838">
        <v>1564.238296</v>
      </c>
      <c r="X41" s="838">
        <v>1375.9383319999999</v>
      </c>
      <c r="Y41" s="838">
        <v>1364.39427</v>
      </c>
      <c r="Z41" s="549">
        <v>1440.396152</v>
      </c>
      <c r="AA41" s="549">
        <v>1453.7088570000001</v>
      </c>
    </row>
    <row r="42" spans="2:38" s="549" customFormat="1">
      <c r="B42" s="550" t="s">
        <v>1411</v>
      </c>
      <c r="C42" s="1156">
        <v>8385.3072089999987</v>
      </c>
      <c r="D42" s="838">
        <v>8487.6291830000009</v>
      </c>
      <c r="E42" s="838">
        <v>8466.9689959999996</v>
      </c>
      <c r="F42" s="838">
        <v>8592.1718299999993</v>
      </c>
      <c r="G42" s="838">
        <v>8149.4734529999996</v>
      </c>
      <c r="H42" s="838">
        <v>8754.6776880000016</v>
      </c>
      <c r="I42" s="838">
        <v>9319.6522180000011</v>
      </c>
      <c r="J42" s="838">
        <v>9502.5792160000001</v>
      </c>
      <c r="K42" s="838">
        <v>9580.474956</v>
      </c>
      <c r="L42" s="838">
        <v>9562.2767719999993</v>
      </c>
      <c r="M42" s="838">
        <v>11562.871433</v>
      </c>
      <c r="N42" s="838">
        <v>12486.938798000001</v>
      </c>
      <c r="O42" s="838">
        <v>13921.399914000001</v>
      </c>
      <c r="P42" s="838">
        <v>14131.622986000002</v>
      </c>
      <c r="Q42" s="838">
        <v>14037.856500999998</v>
      </c>
      <c r="R42" s="838">
        <v>12578.711585000001</v>
      </c>
      <c r="S42" s="838">
        <v>12651.788642000001</v>
      </c>
      <c r="T42" s="838">
        <v>13117.174417</v>
      </c>
      <c r="U42" s="838">
        <v>13704.688592</v>
      </c>
      <c r="V42" s="838">
        <v>13675.531725999999</v>
      </c>
      <c r="W42" s="838">
        <v>12895.040668</v>
      </c>
      <c r="X42" s="838">
        <v>12887.717246</v>
      </c>
      <c r="Y42" s="838">
        <v>13538.389282</v>
      </c>
      <c r="Z42" s="549">
        <v>12784.562775</v>
      </c>
      <c r="AA42" s="549">
        <v>12264.195763</v>
      </c>
    </row>
    <row r="43" spans="2:38" s="549" customFormat="1">
      <c r="B43" s="554" t="s">
        <v>1412</v>
      </c>
      <c r="C43" s="1156">
        <v>3813.8500730000001</v>
      </c>
      <c r="D43" s="838">
        <v>3635.2202659999998</v>
      </c>
      <c r="E43" s="838">
        <v>3442.3578050000001</v>
      </c>
      <c r="F43" s="838">
        <v>2986.9198569999999</v>
      </c>
      <c r="G43" s="838">
        <v>2204.180511</v>
      </c>
      <c r="H43" s="838">
        <v>2854.2591230000003</v>
      </c>
      <c r="I43" s="838">
        <v>3114.4411749999999</v>
      </c>
      <c r="J43" s="838">
        <v>2720.424434</v>
      </c>
      <c r="K43" s="838">
        <v>2782.3803199999998</v>
      </c>
      <c r="L43" s="838">
        <v>2371.13069</v>
      </c>
      <c r="M43" s="838">
        <v>3048.2411389999997</v>
      </c>
      <c r="N43" s="838">
        <v>3549.496838</v>
      </c>
      <c r="O43" s="838">
        <v>3866.2380029999999</v>
      </c>
      <c r="P43" s="838">
        <v>3662.5767040000001</v>
      </c>
      <c r="Q43" s="838">
        <v>3934.8590770000001</v>
      </c>
      <c r="R43" s="838">
        <v>3491.5583670000001</v>
      </c>
      <c r="S43" s="838">
        <v>3001.7674160000001</v>
      </c>
      <c r="T43" s="838">
        <v>3308.95264</v>
      </c>
      <c r="U43" s="838">
        <v>3988.2515060000001</v>
      </c>
      <c r="V43" s="838">
        <v>3733.941331</v>
      </c>
      <c r="W43" s="838">
        <v>3125.2828300000001</v>
      </c>
      <c r="X43" s="838">
        <v>3184.2747259999996</v>
      </c>
      <c r="Y43" s="838">
        <v>3546.5633390000003</v>
      </c>
      <c r="Z43" s="549">
        <v>3113.9641290000004</v>
      </c>
      <c r="AA43" s="549">
        <v>2842.697443</v>
      </c>
    </row>
    <row r="44" spans="2:38" s="549" customFormat="1">
      <c r="B44" s="554" t="s">
        <v>1413</v>
      </c>
      <c r="C44" s="1156">
        <v>2276.4711499999999</v>
      </c>
      <c r="D44" s="838">
        <v>2367.1864300000002</v>
      </c>
      <c r="E44" s="838">
        <v>2461.0673880000004</v>
      </c>
      <c r="F44" s="838">
        <v>2844.8058540000002</v>
      </c>
      <c r="G44" s="838">
        <v>2931.3550980000005</v>
      </c>
      <c r="H44" s="838">
        <v>3279.9603569999999</v>
      </c>
      <c r="I44" s="838">
        <v>3356.9064969999999</v>
      </c>
      <c r="J44" s="838">
        <v>3981.3680130000002</v>
      </c>
      <c r="K44" s="838">
        <v>4076.2001689999997</v>
      </c>
      <c r="L44" s="838">
        <v>4217.0888919999998</v>
      </c>
      <c r="M44" s="838">
        <v>5143.9074110000001</v>
      </c>
      <c r="N44" s="838">
        <v>5146.4838550000004</v>
      </c>
      <c r="O44" s="838">
        <v>5872.7986700000001</v>
      </c>
      <c r="P44" s="838">
        <v>5931.6567750000004</v>
      </c>
      <c r="Q44" s="838">
        <v>5550.0254189999996</v>
      </c>
      <c r="R44" s="838">
        <v>5158.5208249999996</v>
      </c>
      <c r="S44" s="838">
        <v>5747.6204279999993</v>
      </c>
      <c r="T44" s="838">
        <v>5715.3842720000002</v>
      </c>
      <c r="U44" s="838">
        <v>5749.0702640000009</v>
      </c>
      <c r="V44" s="838">
        <v>5932.3583139999992</v>
      </c>
      <c r="W44" s="838">
        <v>5512.0561589999998</v>
      </c>
      <c r="X44" s="838">
        <v>5337.7474199999997</v>
      </c>
      <c r="Y44" s="838">
        <v>5542.8565239999998</v>
      </c>
      <c r="Z44" s="549">
        <v>5068.4828420000003</v>
      </c>
      <c r="AA44" s="549">
        <v>5117.5028839999995</v>
      </c>
    </row>
    <row r="45" spans="2:38" s="549" customFormat="1">
      <c r="B45" s="555" t="s">
        <v>1414</v>
      </c>
      <c r="C45" s="1156">
        <v>933.20987500000001</v>
      </c>
      <c r="D45" s="838">
        <v>894.96643799999993</v>
      </c>
      <c r="E45" s="838">
        <v>1066.7566140000001</v>
      </c>
      <c r="F45" s="838">
        <v>1330.975723</v>
      </c>
      <c r="G45" s="838">
        <v>1288.2347749999999</v>
      </c>
      <c r="H45" s="838">
        <v>1573.716052</v>
      </c>
      <c r="I45" s="838">
        <v>1492.9739169999998</v>
      </c>
      <c r="J45" s="838">
        <v>1857.415575</v>
      </c>
      <c r="K45" s="838">
        <v>1907.2892139999999</v>
      </c>
      <c r="L45" s="838">
        <v>1857.147277</v>
      </c>
      <c r="M45" s="838">
        <v>2313.4982910000003</v>
      </c>
      <c r="N45" s="838">
        <v>2382.390625</v>
      </c>
      <c r="O45" s="838">
        <v>2780.6716110000002</v>
      </c>
      <c r="P45" s="838">
        <v>2686.5737730000001</v>
      </c>
      <c r="Q45" s="838">
        <v>2710.9825449999998</v>
      </c>
      <c r="R45" s="838">
        <v>2240.4410819999998</v>
      </c>
      <c r="S45" s="838">
        <v>2827.2317889999999</v>
      </c>
      <c r="T45" s="838">
        <v>2729.2580090000001</v>
      </c>
      <c r="U45" s="838">
        <v>2928.2008860000001</v>
      </c>
      <c r="V45" s="838">
        <v>2981.9632240000001</v>
      </c>
      <c r="W45" s="838">
        <v>2877.266975</v>
      </c>
      <c r="X45" s="838">
        <v>2585.1387119999999</v>
      </c>
      <c r="Y45" s="838">
        <v>2745.1012860000001</v>
      </c>
      <c r="Z45" s="549">
        <v>2443.3844950000002</v>
      </c>
      <c r="AA45" s="549">
        <v>2630.6568110000003</v>
      </c>
    </row>
    <row r="46" spans="2:38" s="549" customFormat="1">
      <c r="B46" s="555" t="s">
        <v>1415</v>
      </c>
      <c r="C46" s="1156">
        <v>1343.2612749999998</v>
      </c>
      <c r="D46" s="838">
        <v>1472.219992</v>
      </c>
      <c r="E46" s="838">
        <v>1394.310774</v>
      </c>
      <c r="F46" s="838">
        <v>1513.8301310000002</v>
      </c>
      <c r="G46" s="838">
        <v>1643.1203230000001</v>
      </c>
      <c r="H46" s="838">
        <v>1706.2443049999999</v>
      </c>
      <c r="I46" s="838">
        <v>1863.9325800000001</v>
      </c>
      <c r="J46" s="838">
        <v>2123.9524380000003</v>
      </c>
      <c r="K46" s="838">
        <v>2168.9109550000003</v>
      </c>
      <c r="L46" s="838">
        <v>2359.9416150000002</v>
      </c>
      <c r="M46" s="838">
        <v>2830.4091200000003</v>
      </c>
      <c r="N46" s="838">
        <v>2764.0932299999999</v>
      </c>
      <c r="O46" s="838">
        <v>3092.1270589999999</v>
      </c>
      <c r="P46" s="838">
        <v>3245.0830019999999</v>
      </c>
      <c r="Q46" s="838">
        <v>2839.0428739999998</v>
      </c>
      <c r="R46" s="838">
        <v>2918.0797429999998</v>
      </c>
      <c r="S46" s="838">
        <v>2920.3886389999998</v>
      </c>
      <c r="T46" s="838">
        <v>2986.1262629999997</v>
      </c>
      <c r="U46" s="838">
        <v>2820.8693779999999</v>
      </c>
      <c r="V46" s="838">
        <v>2950.39509</v>
      </c>
      <c r="W46" s="838">
        <v>2634.7891839999998</v>
      </c>
      <c r="X46" s="838">
        <v>2752.6087080000002</v>
      </c>
      <c r="Y46" s="838">
        <v>2797.7552379999997</v>
      </c>
      <c r="Z46" s="549">
        <v>4602.1158039999991</v>
      </c>
      <c r="AA46" s="549">
        <v>4303.9954360000002</v>
      </c>
      <c r="AC46" s="563"/>
      <c r="AD46" s="563"/>
      <c r="AE46" s="563"/>
      <c r="AF46" s="563"/>
      <c r="AG46" s="563"/>
      <c r="AH46" s="563"/>
      <c r="AI46" s="563"/>
      <c r="AJ46" s="563"/>
      <c r="AK46" s="563"/>
      <c r="AL46" s="563"/>
    </row>
    <row r="47" spans="2:38" s="549" customFormat="1">
      <c r="B47" s="554" t="s">
        <v>612</v>
      </c>
      <c r="C47" s="1156">
        <v>2294.9859860000001</v>
      </c>
      <c r="D47" s="838">
        <v>2485.222487</v>
      </c>
      <c r="E47" s="838">
        <v>2563.543803</v>
      </c>
      <c r="F47" s="838">
        <v>2760.4461189999997</v>
      </c>
      <c r="G47" s="838">
        <v>3013.937844</v>
      </c>
      <c r="H47" s="838">
        <v>2620.458208</v>
      </c>
      <c r="I47" s="838">
        <v>2848.3045460000003</v>
      </c>
      <c r="J47" s="838">
        <v>2800.7867689999998</v>
      </c>
      <c r="K47" s="838">
        <v>2721.8944670000001</v>
      </c>
      <c r="L47" s="838">
        <v>2974.05719</v>
      </c>
      <c r="M47" s="838">
        <v>3370.7228829999999</v>
      </c>
      <c r="N47" s="838">
        <v>3790.9581050000002</v>
      </c>
      <c r="O47" s="838">
        <v>4182.363241</v>
      </c>
      <c r="P47" s="838">
        <v>4537.3895069999999</v>
      </c>
      <c r="Q47" s="838">
        <v>4552.9720049999996</v>
      </c>
      <c r="R47" s="838">
        <v>3928.6323930000003</v>
      </c>
      <c r="S47" s="838">
        <v>3902.4007980000001</v>
      </c>
      <c r="T47" s="838">
        <v>4092.837505</v>
      </c>
      <c r="U47" s="838">
        <v>3967.366822</v>
      </c>
      <c r="V47" s="838">
        <v>4009.2320809999997</v>
      </c>
      <c r="W47" s="838">
        <v>4257.7016789999998</v>
      </c>
      <c r="X47" s="838">
        <v>4365.6950999999999</v>
      </c>
      <c r="Y47" s="838">
        <v>4448.969419</v>
      </c>
      <c r="Z47" s="549">
        <v>4602.1158039999991</v>
      </c>
      <c r="AA47" s="549">
        <v>4303.9954360000002</v>
      </c>
    </row>
    <row r="48" spans="2:38" s="549" customFormat="1">
      <c r="B48" s="550" t="s">
        <v>1527</v>
      </c>
      <c r="C48" s="1156">
        <v>8530.1229660000008</v>
      </c>
      <c r="D48" s="838">
        <v>9106.4111929999999</v>
      </c>
      <c r="E48" s="838">
        <v>9657.9954290000005</v>
      </c>
      <c r="F48" s="838">
        <v>10847.614119</v>
      </c>
      <c r="G48" s="838">
        <v>11693.349442000002</v>
      </c>
      <c r="H48" s="838">
        <v>11673.950918999999</v>
      </c>
      <c r="I48" s="838">
        <v>13594.791299999999</v>
      </c>
      <c r="J48" s="838">
        <v>13617.05717</v>
      </c>
      <c r="K48" s="838">
        <v>14172.849697999998</v>
      </c>
      <c r="L48" s="838">
        <v>14451.889508999999</v>
      </c>
      <c r="M48" s="838">
        <v>16523.574428</v>
      </c>
      <c r="N48" s="838">
        <v>17366.423160999999</v>
      </c>
      <c r="O48" s="838">
        <v>19298.898435000003</v>
      </c>
      <c r="P48" s="838">
        <v>20005.708174000003</v>
      </c>
      <c r="Q48" s="838">
        <v>20377.479747999994</v>
      </c>
      <c r="R48" s="838">
        <v>17220.412106</v>
      </c>
      <c r="S48" s="838">
        <v>19176.870926</v>
      </c>
      <c r="T48" s="838">
        <v>19670.454934000001</v>
      </c>
      <c r="U48" s="838">
        <v>19845.074923</v>
      </c>
      <c r="V48" s="838">
        <v>20268.096852999999</v>
      </c>
      <c r="W48" s="838">
        <v>20511.730991999997</v>
      </c>
      <c r="X48" s="838">
        <v>20916.952721999998</v>
      </c>
      <c r="Y48" s="838">
        <v>20109.699616999998</v>
      </c>
      <c r="Z48" s="549">
        <v>19354.134715</v>
      </c>
      <c r="AA48" s="549">
        <v>19644.448435000002</v>
      </c>
    </row>
    <row r="49" spans="1:32" s="549" customFormat="1">
      <c r="A49" s="556"/>
      <c r="B49" s="554" t="s">
        <v>1412</v>
      </c>
      <c r="C49" s="1156">
        <v>1665.800802</v>
      </c>
      <c r="D49" s="838">
        <v>1725.2624900000001</v>
      </c>
      <c r="E49" s="838">
        <v>1548.7284809999999</v>
      </c>
      <c r="F49" s="838">
        <v>1734.314419</v>
      </c>
      <c r="G49" s="838">
        <v>1835.5493330000002</v>
      </c>
      <c r="H49" s="838">
        <v>1819.264905</v>
      </c>
      <c r="I49" s="838">
        <v>2084.9098709999998</v>
      </c>
      <c r="J49" s="838">
        <v>2136.1075289999999</v>
      </c>
      <c r="K49" s="838">
        <v>2171.8620260000002</v>
      </c>
      <c r="L49" s="838">
        <v>2101.6675319999999</v>
      </c>
      <c r="M49" s="838">
        <v>2482.5681490000002</v>
      </c>
      <c r="N49" s="838">
        <v>2417.6998149999999</v>
      </c>
      <c r="O49" s="838">
        <v>2761.4558999999999</v>
      </c>
      <c r="P49" s="838">
        <v>2771.078775</v>
      </c>
      <c r="Q49" s="838">
        <v>2535.0159180000001</v>
      </c>
      <c r="R49" s="838">
        <v>2520.9418089999999</v>
      </c>
      <c r="S49" s="838">
        <v>2734.6537149999999</v>
      </c>
      <c r="T49" s="838">
        <v>2921.3487540000001</v>
      </c>
      <c r="U49" s="838">
        <v>2908.281109</v>
      </c>
      <c r="V49" s="838">
        <v>3102.4922759999999</v>
      </c>
      <c r="W49" s="838">
        <v>2930.7208769999997</v>
      </c>
      <c r="X49" s="838">
        <v>3109.5463480000003</v>
      </c>
      <c r="Y49" s="838">
        <v>3096.3573879999999</v>
      </c>
      <c r="Z49" s="549">
        <v>3021.3299040000002</v>
      </c>
      <c r="AA49" s="549">
        <v>2989.6018859999999</v>
      </c>
    </row>
    <row r="50" spans="1:32" s="549" customFormat="1">
      <c r="B50" s="554" t="s">
        <v>1413</v>
      </c>
      <c r="C50" s="1156">
        <v>4166.9045129999995</v>
      </c>
      <c r="D50" s="838">
        <v>4466.76847</v>
      </c>
      <c r="E50" s="838">
        <v>5099.3659360000011</v>
      </c>
      <c r="F50" s="838">
        <v>5769.8491049999993</v>
      </c>
      <c r="G50" s="838">
        <v>6267.5422850000004</v>
      </c>
      <c r="H50" s="838">
        <v>6070.2528050000001</v>
      </c>
      <c r="I50" s="838">
        <v>7271.0190769999999</v>
      </c>
      <c r="J50" s="838">
        <v>7140.1922409999997</v>
      </c>
      <c r="K50" s="838">
        <v>7485.2224959999994</v>
      </c>
      <c r="L50" s="838">
        <v>7565.4789519999995</v>
      </c>
      <c r="M50" s="838">
        <v>8692.9907600000006</v>
      </c>
      <c r="N50" s="838">
        <v>9177.4692310000009</v>
      </c>
      <c r="O50" s="838">
        <v>10522.538912</v>
      </c>
      <c r="P50" s="838">
        <v>11023.846</v>
      </c>
      <c r="Q50" s="838">
        <v>11248.154706999998</v>
      </c>
      <c r="R50" s="838">
        <v>8913.1867449999991</v>
      </c>
      <c r="S50" s="838">
        <v>10598.163726000001</v>
      </c>
      <c r="T50" s="838">
        <v>11358.968049000001</v>
      </c>
      <c r="U50" s="838">
        <v>11145.485508</v>
      </c>
      <c r="V50" s="838">
        <v>11291.473615000001</v>
      </c>
      <c r="W50" s="838">
        <v>11580.280729</v>
      </c>
      <c r="X50" s="838">
        <v>11964.669562999999</v>
      </c>
      <c r="Y50" s="838">
        <v>11511.096902000001</v>
      </c>
      <c r="Z50" s="549">
        <v>11140.137346000001</v>
      </c>
      <c r="AA50" s="549">
        <v>11558.847925</v>
      </c>
    </row>
    <row r="51" spans="1:32">
      <c r="A51" s="546"/>
      <c r="B51" s="555" t="s">
        <v>1414</v>
      </c>
      <c r="C51" s="1156">
        <v>3666.0509309999998</v>
      </c>
      <c r="D51" s="838">
        <v>3967.7567309999999</v>
      </c>
      <c r="E51" s="838">
        <v>4360.7735920000005</v>
      </c>
      <c r="F51" s="838">
        <v>5000.9434819999997</v>
      </c>
      <c r="G51" s="838">
        <v>5365.2941890000002</v>
      </c>
      <c r="H51" s="838">
        <v>5247.5466139999999</v>
      </c>
      <c r="I51" s="838">
        <v>6348.258538</v>
      </c>
      <c r="J51" s="838">
        <v>6195.7021909999994</v>
      </c>
      <c r="K51" s="838">
        <v>6521.6087819999993</v>
      </c>
      <c r="L51" s="838">
        <v>6629.5953680000002</v>
      </c>
      <c r="M51" s="838">
        <v>7655.6912470000007</v>
      </c>
      <c r="N51" s="838">
        <v>8060.6255689999998</v>
      </c>
      <c r="O51" s="838">
        <v>9227.7034079999994</v>
      </c>
      <c r="P51" s="838">
        <v>9678.6868190000005</v>
      </c>
      <c r="Q51" s="838">
        <v>9995.0005769999989</v>
      </c>
      <c r="R51" s="838">
        <v>7645.3256449999999</v>
      </c>
      <c r="S51" s="838">
        <v>9099.4182300000011</v>
      </c>
      <c r="T51" s="838">
        <v>9781.568913000001</v>
      </c>
      <c r="U51" s="838">
        <v>9501.2122459999991</v>
      </c>
      <c r="V51" s="838">
        <v>9664.1110260000005</v>
      </c>
      <c r="W51" s="838">
        <v>9927.0771109999987</v>
      </c>
      <c r="X51" s="838">
        <v>10225.687249000001</v>
      </c>
      <c r="Y51" s="838">
        <v>9842.0202670000017</v>
      </c>
      <c r="Z51" s="549">
        <v>9521.8625790000006</v>
      </c>
      <c r="AA51" s="549">
        <v>9960.2350939999997</v>
      </c>
      <c r="AB51" s="1010"/>
      <c r="AC51" s="1010"/>
      <c r="AD51" s="1010"/>
      <c r="AE51" s="1010"/>
      <c r="AF51" s="1010"/>
    </row>
    <row r="52" spans="1:32">
      <c r="A52" s="131"/>
      <c r="B52" s="555" t="s">
        <v>1415</v>
      </c>
      <c r="C52" s="1156">
        <v>500.85358200000002</v>
      </c>
      <c r="D52" s="838">
        <v>499.01173899999998</v>
      </c>
      <c r="E52" s="838">
        <v>738.59234400000003</v>
      </c>
      <c r="F52" s="838">
        <v>768.90562299999999</v>
      </c>
      <c r="G52" s="838">
        <v>902.24809600000003</v>
      </c>
      <c r="H52" s="838">
        <v>822.70619099999999</v>
      </c>
      <c r="I52" s="838">
        <v>922.76053899999999</v>
      </c>
      <c r="J52" s="838">
        <v>944.49005</v>
      </c>
      <c r="K52" s="838">
        <v>963.61371400000007</v>
      </c>
      <c r="L52" s="838">
        <v>935.88358400000004</v>
      </c>
      <c r="M52" s="838">
        <v>1037.2995129999999</v>
      </c>
      <c r="N52" s="838">
        <v>1116.843662</v>
      </c>
      <c r="O52" s="838">
        <v>1294.8355039999999</v>
      </c>
      <c r="P52" s="838">
        <v>1345.159181</v>
      </c>
      <c r="Q52" s="838">
        <v>1253.1541299999999</v>
      </c>
      <c r="R52" s="838">
        <v>1267.8611000000001</v>
      </c>
      <c r="S52" s="838">
        <v>1498.745496</v>
      </c>
      <c r="T52" s="838">
        <v>1577.399136</v>
      </c>
      <c r="U52" s="838">
        <v>1644.2732620000002</v>
      </c>
      <c r="V52" s="838">
        <v>1627.3625889999998</v>
      </c>
      <c r="W52" s="838">
        <v>1653.203618</v>
      </c>
      <c r="X52" s="838">
        <v>1738.9823140000001</v>
      </c>
      <c r="Y52" s="838">
        <v>1669.0766349999999</v>
      </c>
      <c r="Z52" s="549">
        <v>1618.2747669999999</v>
      </c>
      <c r="AA52" s="549">
        <v>1598.6128309999999</v>
      </c>
      <c r="AB52" s="1010"/>
      <c r="AC52" s="1010"/>
      <c r="AD52" s="1010"/>
      <c r="AE52" s="1010"/>
      <c r="AF52" s="1010"/>
    </row>
    <row r="53" spans="1:32">
      <c r="A53" s="131"/>
      <c r="B53" s="554" t="s">
        <v>612</v>
      </c>
      <c r="C53" s="1156">
        <v>2697.4176510000002</v>
      </c>
      <c r="D53" s="838">
        <v>2914.3802329999999</v>
      </c>
      <c r="E53" s="838">
        <v>3009.9010120000003</v>
      </c>
      <c r="F53" s="838">
        <v>3343.4505950000002</v>
      </c>
      <c r="G53" s="838">
        <v>3590.2578239999998</v>
      </c>
      <c r="H53" s="838">
        <v>3784.4332089999998</v>
      </c>
      <c r="I53" s="838">
        <v>4238.8623520000001</v>
      </c>
      <c r="J53" s="838">
        <v>4340.7574000000004</v>
      </c>
      <c r="K53" s="838">
        <v>4515.7651759999999</v>
      </c>
      <c r="L53" s="838">
        <v>4784.7430250000007</v>
      </c>
      <c r="M53" s="838">
        <v>5348.0155190000005</v>
      </c>
      <c r="N53" s="838">
        <v>5771.2541150000006</v>
      </c>
      <c r="O53" s="838">
        <v>6014.9036229999992</v>
      </c>
      <c r="P53" s="838">
        <v>6210.7833989999999</v>
      </c>
      <c r="Q53" s="838">
        <v>6594.309123</v>
      </c>
      <c r="R53" s="838">
        <v>5786.2835519999999</v>
      </c>
      <c r="S53" s="838">
        <v>5844.0534850000004</v>
      </c>
      <c r="T53" s="838">
        <v>5390.1381309999997</v>
      </c>
      <c r="U53" s="838">
        <v>5791.3083059999999</v>
      </c>
      <c r="V53" s="838">
        <v>5874.1309620000002</v>
      </c>
      <c r="W53" s="838">
        <v>6000.729386</v>
      </c>
      <c r="X53" s="838">
        <v>5842.7368109999998</v>
      </c>
      <c r="Y53" s="838">
        <v>5502.2453269999996</v>
      </c>
      <c r="Z53" s="549">
        <v>5192.6674649999995</v>
      </c>
      <c r="AA53" s="549">
        <v>5095.9986239999998</v>
      </c>
      <c r="AB53" s="1010"/>
      <c r="AC53" s="1010"/>
      <c r="AD53" s="1010"/>
      <c r="AE53" s="1010"/>
      <c r="AF53" s="1010"/>
    </row>
    <row r="54" spans="1:32">
      <c r="A54" s="131"/>
      <c r="B54" s="550" t="s">
        <v>1417</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2091.324282</v>
      </c>
      <c r="AA54" s="549">
        <v>2156.9469750000003</v>
      </c>
      <c r="AB54" s="1010"/>
      <c r="AC54" s="1010"/>
      <c r="AD54" s="1010"/>
      <c r="AE54" s="1010"/>
      <c r="AF54" s="1010"/>
    </row>
    <row r="55" spans="1:32" ht="14.5">
      <c r="A55" s="131"/>
      <c r="B55" s="554" t="s">
        <v>1539</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2091.324282</v>
      </c>
      <c r="AA55" s="549">
        <v>2156.9469750000003</v>
      </c>
      <c r="AB55" s="1010"/>
      <c r="AC55" s="1010"/>
      <c r="AD55" s="1010"/>
      <c r="AE55" s="1010"/>
      <c r="AF55" s="1010"/>
    </row>
    <row r="56" spans="1:32" ht="25">
      <c r="A56" s="131"/>
      <c r="B56" s="1190" t="s">
        <v>1528</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5">
      <c r="A57" s="131"/>
      <c r="B57" s="1013" t="s">
        <v>1541</v>
      </c>
      <c r="C57" s="1156">
        <v>57460.302255451155</v>
      </c>
      <c r="D57" s="838">
        <v>57392.481327467453</v>
      </c>
      <c r="E57" s="838">
        <v>57257.414088229481</v>
      </c>
      <c r="F57" s="838">
        <v>59019.824309529016</v>
      </c>
      <c r="G57" s="838">
        <v>58416.91678662596</v>
      </c>
      <c r="H57" s="838">
        <v>61224.392570504642</v>
      </c>
      <c r="I57" s="838">
        <v>65687.71420214606</v>
      </c>
      <c r="J57" s="838">
        <v>65669.245690744909</v>
      </c>
      <c r="K57" s="838">
        <v>63220.445192350293</v>
      </c>
      <c r="L57" s="838">
        <v>66877.421490550871</v>
      </c>
      <c r="M57" s="838">
        <v>65675.68450558286</v>
      </c>
      <c r="N57" s="838">
        <v>67358.8266</v>
      </c>
      <c r="O57" s="838">
        <v>72538.463000000003</v>
      </c>
      <c r="P57" s="838">
        <v>76281.457999999999</v>
      </c>
      <c r="Q57" s="838">
        <v>75789.671000000002</v>
      </c>
      <c r="R57" s="838">
        <v>69712.625</v>
      </c>
      <c r="S57" s="838">
        <v>73146.47570000001</v>
      </c>
      <c r="T57" s="838">
        <v>78624.941000000006</v>
      </c>
      <c r="U57" s="838">
        <v>77155.866099999999</v>
      </c>
      <c r="V57" s="838">
        <v>80345.762199999997</v>
      </c>
      <c r="W57" s="838">
        <v>81501.901000000013</v>
      </c>
      <c r="X57" s="838">
        <v>80932.199699999997</v>
      </c>
      <c r="Y57" s="838">
        <v>82415.82745176999</v>
      </c>
      <c r="Z57" s="551">
        <v>81171.064615780037</v>
      </c>
      <c r="AA57" s="551">
        <v>85378.803500000009</v>
      </c>
      <c r="AB57" s="1010"/>
      <c r="AC57" s="1010"/>
      <c r="AD57" s="1010"/>
      <c r="AE57" s="1010"/>
      <c r="AF57" s="1010"/>
    </row>
    <row r="58" spans="1:32" ht="14.5">
      <c r="A58" s="131"/>
      <c r="B58" s="1015" t="s">
        <v>1542</v>
      </c>
      <c r="C58" s="1156">
        <v>9794.1620000000003</v>
      </c>
      <c r="D58" s="838">
        <v>9892.7240000000002</v>
      </c>
      <c r="E58" s="838">
        <v>9817.1229999999996</v>
      </c>
      <c r="F58" s="838">
        <v>10744.097</v>
      </c>
      <c r="G58" s="838">
        <v>10549.612000000001</v>
      </c>
      <c r="H58" s="838">
        <v>10535.121999999999</v>
      </c>
      <c r="I58" s="838">
        <v>13530.023999999999</v>
      </c>
      <c r="J58" s="838">
        <v>12697.365</v>
      </c>
      <c r="K58" s="838">
        <v>12887.92</v>
      </c>
      <c r="L58" s="838">
        <v>12171.146999999999</v>
      </c>
      <c r="M58" s="838">
        <v>12281.316000000001</v>
      </c>
      <c r="N58" s="838">
        <v>12481.1682</v>
      </c>
      <c r="O58" s="838">
        <v>12968.598</v>
      </c>
      <c r="P58" s="838">
        <v>12498.208000000001</v>
      </c>
      <c r="Q58" s="838">
        <v>12513.027</v>
      </c>
      <c r="R58" s="838">
        <v>12213.132</v>
      </c>
      <c r="S58" s="838">
        <v>11663.445</v>
      </c>
      <c r="T58" s="838">
        <v>11268.053</v>
      </c>
      <c r="U58" s="838">
        <v>11539.766</v>
      </c>
      <c r="V58" s="838">
        <v>12360.505999999999</v>
      </c>
      <c r="W58" s="838">
        <v>12025.977800000001</v>
      </c>
      <c r="X58" s="838">
        <v>12339.670599999999</v>
      </c>
      <c r="Y58" s="838">
        <v>12546.984073740012</v>
      </c>
      <c r="Z58" s="551">
        <v>11978.254262829998</v>
      </c>
      <c r="AA58" s="551">
        <v>12607.868999999999</v>
      </c>
      <c r="AB58" s="1010"/>
      <c r="AC58" s="1010"/>
      <c r="AD58" s="1010"/>
      <c r="AE58" s="1010"/>
      <c r="AF58" s="1010"/>
    </row>
    <row r="59" spans="1:32" ht="14.5">
      <c r="A59" s="131"/>
      <c r="B59" s="1015" t="s">
        <v>1543</v>
      </c>
      <c r="C59" s="1156">
        <v>47666.140255451159</v>
      </c>
      <c r="D59" s="838">
        <v>47499.757327467451</v>
      </c>
      <c r="E59" s="838">
        <v>47440.291088229482</v>
      </c>
      <c r="F59" s="838">
        <v>48275.727309529015</v>
      </c>
      <c r="G59" s="838">
        <v>47867.304786625959</v>
      </c>
      <c r="H59" s="838">
        <v>50689.270570504639</v>
      </c>
      <c r="I59" s="838">
        <v>52157.690202146056</v>
      </c>
      <c r="J59" s="838">
        <v>52971.880690744903</v>
      </c>
      <c r="K59" s="838">
        <v>50332.525192350295</v>
      </c>
      <c r="L59" s="838">
        <v>54706.274490550873</v>
      </c>
      <c r="M59" s="838">
        <v>53394.368505582854</v>
      </c>
      <c r="N59" s="838">
        <v>54877.6584</v>
      </c>
      <c r="O59" s="838">
        <v>59569.864999999998</v>
      </c>
      <c r="P59" s="838">
        <v>63783.25</v>
      </c>
      <c r="Q59" s="838">
        <v>63276.644</v>
      </c>
      <c r="R59" s="838">
        <v>57499.493000000002</v>
      </c>
      <c r="S59" s="838">
        <v>61483.030700000003</v>
      </c>
      <c r="T59" s="838">
        <v>67356.888000000006</v>
      </c>
      <c r="U59" s="838">
        <v>65616.100099999996</v>
      </c>
      <c r="V59" s="838">
        <v>67985.256200000003</v>
      </c>
      <c r="W59" s="838">
        <v>69475.923200000005</v>
      </c>
      <c r="X59" s="838">
        <v>68592.5291</v>
      </c>
      <c r="Y59" s="838">
        <v>69868.843378029982</v>
      </c>
      <c r="Z59" s="551">
        <v>69192.810352950037</v>
      </c>
      <c r="AA59" s="551">
        <v>72770.934500000003</v>
      </c>
      <c r="AB59" s="1010"/>
      <c r="AC59" s="1010"/>
      <c r="AD59" s="1010"/>
      <c r="AE59" s="1010"/>
      <c r="AF59" s="1010"/>
    </row>
    <row r="60" spans="1:32">
      <c r="A60" s="131"/>
      <c r="B60" s="1013" t="s">
        <v>1529</v>
      </c>
      <c r="C60" s="1156">
        <v>42927.752</v>
      </c>
      <c r="D60" s="838">
        <v>38461.828000000001</v>
      </c>
      <c r="E60" s="838">
        <v>64730.828999999998</v>
      </c>
      <c r="F60" s="838">
        <v>63288.362999999998</v>
      </c>
      <c r="G60" s="838">
        <v>63780.529000000002</v>
      </c>
      <c r="H60" s="838">
        <v>74208.540999999997</v>
      </c>
      <c r="I60" s="838">
        <v>85264.267000000007</v>
      </c>
      <c r="J60" s="838">
        <v>69112.918999999994</v>
      </c>
      <c r="K60" s="838">
        <v>63551.63</v>
      </c>
      <c r="L60" s="838">
        <v>53802.222000000002</v>
      </c>
      <c r="M60" s="838">
        <v>53126.322</v>
      </c>
      <c r="N60" s="838">
        <v>53914.853000000003</v>
      </c>
      <c r="O60" s="838">
        <v>53190.351999999999</v>
      </c>
      <c r="P60" s="838">
        <v>53728.896999999997</v>
      </c>
      <c r="Q60" s="838">
        <v>51067.046999999999</v>
      </c>
      <c r="R60" s="838">
        <v>50627.43</v>
      </c>
      <c r="S60" s="838">
        <v>49294.300999999999</v>
      </c>
      <c r="T60" s="838">
        <v>54649.120000000003</v>
      </c>
      <c r="U60" s="838">
        <v>57608.614000000001</v>
      </c>
      <c r="V60" s="838">
        <v>57832.894999999997</v>
      </c>
      <c r="W60" s="838">
        <v>57811.678</v>
      </c>
      <c r="X60" s="838">
        <v>56600.703000000001</v>
      </c>
      <c r="Y60" s="838">
        <v>60260.728000000003</v>
      </c>
      <c r="Z60" s="551">
        <v>60525.754999999997</v>
      </c>
      <c r="AA60" s="551">
        <v>59516.601999999999</v>
      </c>
      <c r="AB60" s="1010"/>
      <c r="AC60" s="1010"/>
      <c r="AD60" s="1010"/>
      <c r="AE60" s="1010"/>
      <c r="AF60" s="1010"/>
    </row>
    <row r="61" spans="1:32" ht="14.5">
      <c r="A61" s="131"/>
      <c r="B61" s="564" t="s">
        <v>1545</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16851.108</v>
      </c>
      <c r="D62" s="838">
        <v>14057.968999999999</v>
      </c>
      <c r="E62" s="838">
        <v>11265</v>
      </c>
      <c r="F62" s="838">
        <v>8218</v>
      </c>
      <c r="G62" s="838">
        <v>8120</v>
      </c>
      <c r="H62" s="838">
        <v>10003</v>
      </c>
      <c r="I62" s="838">
        <v>10422.9</v>
      </c>
      <c r="J62" s="838">
        <v>9328.0730000000003</v>
      </c>
      <c r="K62" s="838">
        <v>8508.9809999999998</v>
      </c>
      <c r="L62" s="838">
        <v>6677.94</v>
      </c>
      <c r="M62" s="838">
        <v>5620.0934000000007</v>
      </c>
      <c r="N62" s="838">
        <v>4829.1912000000002</v>
      </c>
      <c r="O62" s="838">
        <v>5391.8762000000006</v>
      </c>
      <c r="P62" s="838">
        <v>5942.1851999999999</v>
      </c>
      <c r="Q62" s="838">
        <v>5941.4336999999996</v>
      </c>
      <c r="R62" s="838">
        <v>4647.342200000001</v>
      </c>
      <c r="S62" s="838">
        <v>4513.4267999999993</v>
      </c>
      <c r="T62" s="838">
        <v>4815.6092000000008</v>
      </c>
      <c r="U62" s="838">
        <v>5155.2034999999996</v>
      </c>
      <c r="V62" s="838">
        <v>5797.6087000000007</v>
      </c>
      <c r="W62" s="838">
        <v>6046.7470000000003</v>
      </c>
      <c r="X62" s="838">
        <v>5449.7439999999997</v>
      </c>
      <c r="Y62" s="838">
        <v>5568.1713</v>
      </c>
      <c r="Z62" s="551">
        <v>5629.7991000000002</v>
      </c>
      <c r="AA62" s="551">
        <v>6309.7512999999999</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5" customHeight="1">
      <c r="A64" s="538"/>
      <c r="B64" s="564"/>
      <c r="C64" s="1277" t="s">
        <v>1530</v>
      </c>
      <c r="D64" s="1277"/>
      <c r="E64" s="1277"/>
      <c r="F64" s="1277"/>
      <c r="G64" s="1277"/>
      <c r="H64" s="1277"/>
      <c r="I64" s="1277" t="s">
        <v>1530</v>
      </c>
      <c r="J64" s="1277"/>
      <c r="K64" s="1277"/>
      <c r="L64" s="1277"/>
      <c r="M64" s="1277"/>
      <c r="N64" s="1277"/>
      <c r="O64" s="1277" t="s">
        <v>1530</v>
      </c>
      <c r="P64" s="1277"/>
      <c r="Q64" s="1277"/>
      <c r="R64" s="1277"/>
      <c r="S64" s="1277"/>
      <c r="T64" s="1277"/>
      <c r="U64" s="1277" t="s">
        <v>1530</v>
      </c>
      <c r="V64" s="1277"/>
      <c r="W64" s="1277"/>
      <c r="X64" s="1277"/>
      <c r="Y64" s="1277"/>
      <c r="Z64" s="1277"/>
      <c r="AA64" s="1277" t="s">
        <v>1530</v>
      </c>
      <c r="AB64" s="1277"/>
      <c r="AC64" s="1277"/>
      <c r="AD64" s="1277"/>
      <c r="AE64" s="1277"/>
      <c r="AF64" s="1277"/>
    </row>
    <row r="65" spans="1:27" s="137" customFormat="1" ht="20.149999999999999" customHeight="1">
      <c r="A65" s="643"/>
      <c r="B65" s="1013" t="s">
        <v>1548</v>
      </c>
      <c r="C65" s="1156" t="s">
        <v>1553</v>
      </c>
      <c r="D65" s="838">
        <v>8292519.862700819</v>
      </c>
      <c r="E65" s="838" t="s">
        <v>1553</v>
      </c>
      <c r="F65" s="838" t="s">
        <v>1553</v>
      </c>
      <c r="G65" s="838">
        <v>6682212.6883449703</v>
      </c>
      <c r="H65" s="838" t="s">
        <v>1553</v>
      </c>
      <c r="I65" s="838" t="s">
        <v>1553</v>
      </c>
      <c r="J65" s="838">
        <v>6930676.0096988101</v>
      </c>
      <c r="K65" s="838" t="s">
        <v>1553</v>
      </c>
      <c r="L65" s="838" t="s">
        <v>1553</v>
      </c>
      <c r="M65" s="838">
        <v>6152018.5147954402</v>
      </c>
      <c r="N65" s="838" t="s">
        <v>1553</v>
      </c>
      <c r="O65" s="838" t="s">
        <v>1553</v>
      </c>
      <c r="P65" s="838">
        <v>6043200.4719288498</v>
      </c>
      <c r="Q65" s="838" t="s">
        <v>1553</v>
      </c>
      <c r="R65" s="838" t="s">
        <v>1553</v>
      </c>
      <c r="S65" s="838">
        <v>5758753.5298002437</v>
      </c>
      <c r="T65" s="838" t="s">
        <v>1553</v>
      </c>
      <c r="U65" s="838" t="s">
        <v>1553</v>
      </c>
      <c r="V65" s="838">
        <v>5254237.5318118893</v>
      </c>
      <c r="W65" s="838" t="s">
        <v>356</v>
      </c>
      <c r="X65" s="838" t="s">
        <v>356</v>
      </c>
      <c r="Y65" s="838">
        <v>5113272.9815469757</v>
      </c>
      <c r="Z65" s="1189" t="s">
        <v>356</v>
      </c>
      <c r="AA65" s="1189" t="s">
        <v>356</v>
      </c>
    </row>
    <row r="66" spans="1:27" s="137" customFormat="1" ht="15" customHeight="1">
      <c r="A66" s="643"/>
      <c r="B66" s="1013" t="s">
        <v>1549</v>
      </c>
      <c r="C66" s="1156" t="s">
        <v>1553</v>
      </c>
      <c r="D66" s="838">
        <v>8273272.9392502299</v>
      </c>
      <c r="E66" s="838" t="s">
        <v>1553</v>
      </c>
      <c r="F66" s="838" t="s">
        <v>1553</v>
      </c>
      <c r="G66" s="838">
        <v>6666322.9433017103</v>
      </c>
      <c r="H66" s="838" t="s">
        <v>1553</v>
      </c>
      <c r="I66" s="838" t="s">
        <v>1553</v>
      </c>
      <c r="J66" s="838">
        <v>6914975.9099885896</v>
      </c>
      <c r="K66" s="838" t="s">
        <v>1553</v>
      </c>
      <c r="L66" s="838" t="s">
        <v>1553</v>
      </c>
      <c r="M66" s="838">
        <v>6137342.0431259703</v>
      </c>
      <c r="N66" s="838" t="s">
        <v>1553</v>
      </c>
      <c r="O66" s="838" t="s">
        <v>1553</v>
      </c>
      <c r="P66" s="838">
        <v>6031692.5122523997</v>
      </c>
      <c r="Q66" s="838" t="s">
        <v>1553</v>
      </c>
      <c r="R66" s="838" t="s">
        <v>1553</v>
      </c>
      <c r="S66" s="838">
        <v>5748316.1430678805</v>
      </c>
      <c r="T66" s="838" t="s">
        <v>1553</v>
      </c>
      <c r="U66" s="838" t="s">
        <v>1553</v>
      </c>
      <c r="V66" s="838">
        <v>5244993.8347070012</v>
      </c>
      <c r="W66" s="838" t="s">
        <v>356</v>
      </c>
      <c r="X66" s="838" t="s">
        <v>356</v>
      </c>
      <c r="Y66" s="838">
        <v>5101970.8819933077</v>
      </c>
      <c r="Z66" s="1189" t="s">
        <v>356</v>
      </c>
      <c r="AA66" s="1189" t="s">
        <v>356</v>
      </c>
    </row>
    <row r="67" spans="1:27" s="137" customFormat="1" ht="15" customHeight="1">
      <c r="A67" s="643"/>
      <c r="B67" s="1013" t="s">
        <v>1550</v>
      </c>
      <c r="C67" s="1156" t="s">
        <v>1553</v>
      </c>
      <c r="D67" s="838">
        <v>-2241</v>
      </c>
      <c r="E67" s="838" t="s">
        <v>1553</v>
      </c>
      <c r="F67" s="838" t="s">
        <v>1553</v>
      </c>
      <c r="G67" s="838">
        <v>-2021</v>
      </c>
      <c r="H67" s="838" t="s">
        <v>1553</v>
      </c>
      <c r="I67" s="838" t="s">
        <v>1553</v>
      </c>
      <c r="J67" s="838">
        <v>-2870</v>
      </c>
      <c r="K67" s="838" t="s">
        <v>1553</v>
      </c>
      <c r="L67" s="838" t="s">
        <v>1553</v>
      </c>
      <c r="M67" s="838">
        <v>-3863</v>
      </c>
      <c r="N67" s="838" t="s">
        <v>1553</v>
      </c>
      <c r="O67" s="838" t="s">
        <v>1553</v>
      </c>
      <c r="P67" s="838">
        <v>-3175</v>
      </c>
      <c r="Q67" s="838" t="s">
        <v>1553</v>
      </c>
      <c r="R67" s="838" t="s">
        <v>1553</v>
      </c>
      <c r="S67" s="838">
        <v>-5993</v>
      </c>
      <c r="T67" s="838" t="s">
        <v>1553</v>
      </c>
      <c r="U67" s="838" t="s">
        <v>1553</v>
      </c>
      <c r="V67" s="838">
        <v>-6000</v>
      </c>
      <c r="W67" s="838" t="s">
        <v>356</v>
      </c>
      <c r="X67" s="838" t="s">
        <v>356</v>
      </c>
      <c r="Y67" s="838">
        <v>-6247.9999999999418</v>
      </c>
      <c r="Z67" s="1189" t="s">
        <v>356</v>
      </c>
      <c r="AA67" s="1189" t="s">
        <v>356</v>
      </c>
    </row>
    <row r="68" spans="1:27" s="137" customFormat="1" ht="15" customHeight="1">
      <c r="A68" s="643"/>
      <c r="B68" s="1191" t="s">
        <v>1551</v>
      </c>
      <c r="C68" s="1156" t="s">
        <v>1553</v>
      </c>
      <c r="D68" s="838">
        <v>17005.923450586899</v>
      </c>
      <c r="E68" s="838" t="s">
        <v>1553</v>
      </c>
      <c r="F68" s="838" t="s">
        <v>1553</v>
      </c>
      <c r="G68" s="838">
        <v>13868.745043258001</v>
      </c>
      <c r="H68" s="838" t="s">
        <v>1553</v>
      </c>
      <c r="I68" s="838" t="s">
        <v>1553</v>
      </c>
      <c r="J68" s="838">
        <v>12830.099710214901</v>
      </c>
      <c r="K68" s="838" t="s">
        <v>1553</v>
      </c>
      <c r="L68" s="838" t="s">
        <v>1553</v>
      </c>
      <c r="M68" s="838">
        <v>10813.471669476399</v>
      </c>
      <c r="N68" s="838" t="s">
        <v>1553</v>
      </c>
      <c r="O68" s="838" t="s">
        <v>1553</v>
      </c>
      <c r="P68" s="838">
        <v>8332.9596764512989</v>
      </c>
      <c r="Q68" s="838" t="s">
        <v>1553</v>
      </c>
      <c r="R68" s="838" t="s">
        <v>1553</v>
      </c>
      <c r="S68" s="838">
        <v>4444.3867323631421</v>
      </c>
      <c r="T68" s="838" t="s">
        <v>1553</v>
      </c>
      <c r="U68" s="838" t="s">
        <v>1553</v>
      </c>
      <c r="V68" s="838">
        <v>3243.6971048880368</v>
      </c>
      <c r="W68" s="838" t="s">
        <v>356</v>
      </c>
      <c r="X68" s="838" t="s">
        <v>356</v>
      </c>
      <c r="Y68" s="838">
        <v>5054.0995536679984</v>
      </c>
      <c r="Z68" s="1189" t="s">
        <v>356</v>
      </c>
      <c r="AA68" s="1189" t="s">
        <v>356</v>
      </c>
    </row>
    <row r="69" spans="1:27" s="527" customFormat="1" ht="15" customHeight="1">
      <c r="A69" s="694"/>
      <c r="C69" s="1192"/>
      <c r="D69" s="440"/>
      <c r="E69" s="440"/>
      <c r="F69" s="440"/>
      <c r="G69" s="440"/>
      <c r="H69" s="440"/>
      <c r="Z69" s="566"/>
      <c r="AA69" s="566"/>
    </row>
    <row r="70" spans="1:27" s="527" customFormat="1" ht="15" customHeight="1">
      <c r="A70" s="694"/>
      <c r="C70" s="1279" t="s">
        <v>1426</v>
      </c>
      <c r="D70" s="1279"/>
      <c r="E70" s="1279"/>
      <c r="F70" s="1279"/>
      <c r="G70" s="1279"/>
      <c r="H70" s="1279"/>
      <c r="Z70" s="566"/>
      <c r="AA70" s="566"/>
    </row>
    <row r="71" spans="1:27" s="527" customFormat="1" ht="15" customHeight="1">
      <c r="A71" s="694"/>
      <c r="C71" s="1279" t="s">
        <v>880</v>
      </c>
      <c r="D71" s="1279"/>
      <c r="E71" s="1279"/>
      <c r="F71" s="1279"/>
      <c r="G71" s="1279"/>
      <c r="H71" s="1279"/>
      <c r="Z71" s="566"/>
      <c r="AA71" s="566"/>
    </row>
    <row r="72" spans="1:27" s="527" customFormat="1" ht="15" customHeight="1">
      <c r="A72" s="694"/>
      <c r="C72" s="137" t="s">
        <v>1531</v>
      </c>
      <c r="D72" s="137"/>
      <c r="E72" s="137"/>
      <c r="F72" s="137"/>
      <c r="G72" s="137"/>
      <c r="H72" s="137"/>
      <c r="Z72" s="566"/>
      <c r="AA72" s="566"/>
    </row>
    <row r="73" spans="1:27" s="527" customFormat="1" ht="15" customHeight="1">
      <c r="A73" s="694"/>
      <c r="C73" s="1279" t="s">
        <v>1532</v>
      </c>
      <c r="D73" s="1279"/>
      <c r="E73" s="1279"/>
      <c r="F73" s="1279"/>
      <c r="G73" s="1279"/>
      <c r="H73" s="1279"/>
      <c r="Z73" s="566"/>
      <c r="AA73" s="566"/>
    </row>
    <row r="74" spans="1:27" s="527" customFormat="1" ht="30" customHeight="1">
      <c r="A74" s="694"/>
      <c r="C74" s="1279" t="s">
        <v>1533</v>
      </c>
      <c r="D74" s="1279"/>
      <c r="E74" s="1279"/>
      <c r="F74" s="1279"/>
      <c r="G74" s="1279"/>
      <c r="H74" s="1279"/>
      <c r="AA74" s="775"/>
    </row>
    <row r="75" spans="1:27" ht="15" customHeight="1">
      <c r="C75" s="1279" t="s">
        <v>1540</v>
      </c>
      <c r="D75" s="1279"/>
      <c r="E75" s="1279"/>
      <c r="F75" s="1279"/>
      <c r="G75" s="1279"/>
      <c r="H75" s="1279"/>
    </row>
    <row r="76" spans="1:27" s="527" customFormat="1" ht="15" customHeight="1">
      <c r="A76" s="694"/>
      <c r="C76" s="1279" t="s">
        <v>1544</v>
      </c>
      <c r="D76" s="1279"/>
      <c r="E76" s="1279"/>
      <c r="F76" s="1279"/>
      <c r="G76" s="1279"/>
      <c r="H76" s="1279"/>
      <c r="AA76" s="775"/>
    </row>
    <row r="77" spans="1:27" s="527" customFormat="1" ht="15" customHeight="1">
      <c r="A77" s="694"/>
      <c r="C77" s="1279" t="s">
        <v>1546</v>
      </c>
      <c r="D77" s="1279"/>
      <c r="E77" s="1279"/>
      <c r="F77" s="1279"/>
      <c r="G77" s="1279"/>
      <c r="H77" s="1279"/>
      <c r="AA77" s="775"/>
    </row>
    <row r="78" spans="1:27" ht="15" customHeight="1">
      <c r="C78" s="1279" t="s">
        <v>1547</v>
      </c>
      <c r="D78" s="1279"/>
      <c r="E78" s="1279"/>
      <c r="F78" s="1279"/>
      <c r="G78" s="1279"/>
      <c r="H78" s="1279"/>
    </row>
    <row r="79" spans="1:27" ht="15" customHeight="1">
      <c r="C79" s="1417" t="s">
        <v>1552</v>
      </c>
      <c r="D79" s="1417"/>
      <c r="E79" s="1417"/>
      <c r="F79" s="1417"/>
      <c r="G79" s="1417"/>
      <c r="H79" s="1417"/>
    </row>
  </sheetData>
  <sheetProtection selectLockedCells="1"/>
  <mergeCells count="21">
    <mergeCell ref="C78:H78"/>
    <mergeCell ref="C79:H79"/>
    <mergeCell ref="AA7:AF7"/>
    <mergeCell ref="C76:H76"/>
    <mergeCell ref="C77:H77"/>
    <mergeCell ref="C71:H71"/>
    <mergeCell ref="C73:H73"/>
    <mergeCell ref="C74:H74"/>
    <mergeCell ref="C75:H75"/>
    <mergeCell ref="O7:T7"/>
    <mergeCell ref="U7:Z7"/>
    <mergeCell ref="C70:H70"/>
    <mergeCell ref="O64:T64"/>
    <mergeCell ref="U64:Z64"/>
    <mergeCell ref="AA64:AF64"/>
    <mergeCell ref="A1:B1"/>
    <mergeCell ref="A3:B3"/>
    <mergeCell ref="C7:H7"/>
    <mergeCell ref="I7:N7"/>
    <mergeCell ref="C64:H64"/>
    <mergeCell ref="I64:N64"/>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Baden-Württemberg</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8">
    <pageSetUpPr autoPageBreaks="0"/>
  </sheetPr>
  <dimension ref="A1:AL79"/>
  <sheetViews>
    <sheetView showGridLines="0" showRowColHeaders="0" zoomScaleNormal="100" workbookViewId="0">
      <pane xSplit="2" ySplit="5" topLeftCell="S6" activePane="bottomRight" state="frozen"/>
      <selection pane="topRight"/>
      <selection pane="bottomLeft"/>
      <selection pane="bottomRight" activeCell="Z9" sqref="Z9:Z15"/>
    </sheetView>
  </sheetViews>
  <sheetFormatPr baseColWidth="10" defaultColWidth="11.453125" defaultRowHeight="12.5"/>
  <cols>
    <col min="1" max="1" width="4.54296875" style="376" customWidth="1"/>
    <col min="2" max="2" width="45.54296875" style="376" customWidth="1"/>
    <col min="3" max="12" width="13.453125" style="376" customWidth="1"/>
    <col min="13" max="27" width="13.453125" style="551" customWidth="1"/>
    <col min="28" max="16384" width="11.453125" style="376"/>
  </cols>
  <sheetData>
    <row r="1" spans="1:32" ht="13">
      <c r="A1" s="1414" t="s">
        <v>322</v>
      </c>
      <c r="B1" s="1415"/>
    </row>
    <row r="3" spans="1:32" ht="12.75" customHeight="1">
      <c r="A3" s="1416" t="s">
        <v>901</v>
      </c>
      <c r="B3" s="1416"/>
      <c r="C3" s="407" t="s">
        <v>1239</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ht="13">
      <c r="A7" s="399"/>
      <c r="B7" s="499"/>
      <c r="C7" s="1277" t="s">
        <v>434</v>
      </c>
      <c r="D7" s="1277"/>
      <c r="E7" s="1277"/>
      <c r="F7" s="1277"/>
      <c r="G7" s="1277"/>
      <c r="H7" s="1277"/>
      <c r="I7" s="1277" t="s">
        <v>434</v>
      </c>
      <c r="J7" s="1277"/>
      <c r="K7" s="1277"/>
      <c r="L7" s="1277"/>
      <c r="M7" s="1277"/>
      <c r="N7" s="1277"/>
      <c r="O7" s="1277" t="s">
        <v>434</v>
      </c>
      <c r="P7" s="1277"/>
      <c r="Q7" s="1277"/>
      <c r="R7" s="1277"/>
      <c r="S7" s="1277"/>
      <c r="T7" s="1277"/>
      <c r="U7" s="1277" t="s">
        <v>434</v>
      </c>
      <c r="V7" s="1277"/>
      <c r="W7" s="1277"/>
      <c r="X7" s="1277"/>
      <c r="Y7" s="1277"/>
      <c r="Z7" s="1277"/>
      <c r="AA7" s="1277" t="s">
        <v>434</v>
      </c>
      <c r="AB7" s="1277"/>
      <c r="AC7" s="1277"/>
      <c r="AD7" s="1277"/>
      <c r="AE7" s="1277"/>
      <c r="AF7" s="1277"/>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1514</v>
      </c>
      <c r="C9" s="1156">
        <v>185542.22805776875</v>
      </c>
      <c r="D9" s="838">
        <v>188959.05567268463</v>
      </c>
      <c r="E9" s="838">
        <v>196113.5277581432</v>
      </c>
      <c r="F9" s="838">
        <v>192069.52209215288</v>
      </c>
      <c r="G9" s="838">
        <v>195303.86909523708</v>
      </c>
      <c r="H9" s="838">
        <v>193049.41917108354</v>
      </c>
      <c r="I9" s="838">
        <v>190025.1422365116</v>
      </c>
      <c r="J9" s="857">
        <v>194091.64745099976</v>
      </c>
      <c r="K9" s="838">
        <v>184254.24769933801</v>
      </c>
      <c r="L9" s="838">
        <v>183300.9034113143</v>
      </c>
      <c r="M9" s="838">
        <v>182069.57823703249</v>
      </c>
      <c r="N9" s="838">
        <v>177752.26595854119</v>
      </c>
      <c r="O9" s="838">
        <v>179590.64034800179</v>
      </c>
      <c r="P9" s="838">
        <v>166839.27219926126</v>
      </c>
      <c r="Q9" s="838">
        <v>178850.82692007485</v>
      </c>
      <c r="R9" s="838">
        <v>174328.50789625981</v>
      </c>
      <c r="S9" s="838">
        <v>181463.99578092207</v>
      </c>
      <c r="T9" s="838">
        <v>178948.62662581925</v>
      </c>
      <c r="U9" s="838">
        <v>179023.37517888276</v>
      </c>
      <c r="V9" s="838">
        <v>180080.22351675102</v>
      </c>
      <c r="W9" s="838">
        <v>171413.92010619203</v>
      </c>
      <c r="X9" s="838">
        <v>177721.56776984729</v>
      </c>
      <c r="Y9" s="838">
        <v>182281.83067603267</v>
      </c>
      <c r="Z9" s="551">
        <v>182145.8653149837</v>
      </c>
      <c r="AA9" s="551">
        <v>32041.763925721476</v>
      </c>
      <c r="AB9" s="1010"/>
      <c r="AC9" s="1010"/>
      <c r="AD9" s="1010"/>
      <c r="AE9" s="1010"/>
      <c r="AF9" s="1010"/>
    </row>
    <row r="10" spans="1:32" ht="14.5">
      <c r="A10" s="131"/>
      <c r="B10" s="1015" t="s">
        <v>1515</v>
      </c>
      <c r="C10" s="1156">
        <v>113774.028963331</v>
      </c>
      <c r="D10" s="838">
        <v>114279.39257096456</v>
      </c>
      <c r="E10" s="838">
        <v>118388.56665057399</v>
      </c>
      <c r="F10" s="838">
        <v>115832.922245065</v>
      </c>
      <c r="G10" s="838">
        <v>117735.15621350599</v>
      </c>
      <c r="H10" s="838">
        <v>115756.52759379799</v>
      </c>
      <c r="I10" s="838">
        <v>113947.97802708634</v>
      </c>
      <c r="J10" s="838">
        <v>115750.682819282</v>
      </c>
      <c r="K10" s="838">
        <v>108989.80100370299</v>
      </c>
      <c r="L10" s="838">
        <v>107744.91846252643</v>
      </c>
      <c r="M10" s="838">
        <v>106727.17101224171</v>
      </c>
      <c r="N10" s="838">
        <v>104121.26810268628</v>
      </c>
      <c r="O10" s="838">
        <v>105143.20547120411</v>
      </c>
      <c r="P10" s="838">
        <v>98284.27662860656</v>
      </c>
      <c r="Q10" s="838">
        <v>106181.62416421087</v>
      </c>
      <c r="R10" s="838">
        <v>103127.7909175914</v>
      </c>
      <c r="S10" s="838">
        <v>105499.63974794123</v>
      </c>
      <c r="T10" s="838">
        <v>103652.69454765142</v>
      </c>
      <c r="U10" s="838">
        <v>103377.6349021135</v>
      </c>
      <c r="V10" s="838">
        <v>103728.2387347968</v>
      </c>
      <c r="W10" s="838">
        <v>99299.106540657609</v>
      </c>
      <c r="X10" s="838">
        <v>101179.02464227621</v>
      </c>
      <c r="Y10" s="838">
        <v>103088.16304645919</v>
      </c>
      <c r="Z10" s="551">
        <v>103005.37198790838</v>
      </c>
      <c r="AA10" s="551">
        <v>20317.524700000002</v>
      </c>
      <c r="AB10" s="1010"/>
      <c r="AC10" s="1010"/>
      <c r="AD10" s="1010"/>
      <c r="AE10" s="1010"/>
      <c r="AF10" s="1010"/>
    </row>
    <row r="11" spans="1:32">
      <c r="A11" s="131"/>
      <c r="B11" s="1016" t="s">
        <v>1516</v>
      </c>
      <c r="C11" s="1156">
        <v>113774.028963331</v>
      </c>
      <c r="D11" s="838">
        <v>114279.39257096456</v>
      </c>
      <c r="E11" s="838">
        <v>118388.56665057399</v>
      </c>
      <c r="F11" s="838">
        <v>115832.922245065</v>
      </c>
      <c r="G11" s="838">
        <v>117735.15621350599</v>
      </c>
      <c r="H11" s="838">
        <v>115756.52759379799</v>
      </c>
      <c r="I11" s="838">
        <v>113947.97802708634</v>
      </c>
      <c r="J11" s="838">
        <v>115750.682819282</v>
      </c>
      <c r="K11" s="838">
        <v>108989.80100370299</v>
      </c>
      <c r="L11" s="838">
        <v>107744.91846252643</v>
      </c>
      <c r="M11" s="838">
        <v>106727.17101224171</v>
      </c>
      <c r="N11" s="838">
        <v>104121.26810268628</v>
      </c>
      <c r="O11" s="838">
        <v>105143.20547120411</v>
      </c>
      <c r="P11" s="838">
        <v>98284.27662860656</v>
      </c>
      <c r="Q11" s="838">
        <v>106181.62416421087</v>
      </c>
      <c r="R11" s="838">
        <v>103127.7909175914</v>
      </c>
      <c r="S11" s="838">
        <v>105499.63974794123</v>
      </c>
      <c r="T11" s="838">
        <v>103652.69454765142</v>
      </c>
      <c r="U11" s="838">
        <v>103377.6349021135</v>
      </c>
      <c r="V11" s="838">
        <v>103728.2387347968</v>
      </c>
      <c r="W11" s="838">
        <v>99299.106540657609</v>
      </c>
      <c r="X11" s="838">
        <v>101179.02464227621</v>
      </c>
      <c r="Y11" s="838">
        <v>103088.16304645919</v>
      </c>
      <c r="Z11" s="551">
        <v>103005.37198790838</v>
      </c>
      <c r="AA11" s="551">
        <v>20317.524700000002</v>
      </c>
      <c r="AB11" s="1010"/>
      <c r="AC11" s="1010"/>
      <c r="AD11" s="1010"/>
      <c r="AE11" s="1010"/>
      <c r="AF11" s="1010"/>
    </row>
    <row r="12" spans="1:32" ht="15.5">
      <c r="A12" s="131"/>
      <c r="B12" s="1188" t="s">
        <v>1554</v>
      </c>
      <c r="C12" s="1156">
        <v>88308.905463331001</v>
      </c>
      <c r="D12" s="838">
        <v>88713.492900931</v>
      </c>
      <c r="E12" s="838">
        <v>93335.235250573998</v>
      </c>
      <c r="F12" s="838">
        <v>91070.573545064995</v>
      </c>
      <c r="G12" s="838">
        <v>93193.340413505997</v>
      </c>
      <c r="H12" s="838">
        <v>91113.618393797995</v>
      </c>
      <c r="I12" s="838">
        <v>89159.542796038993</v>
      </c>
      <c r="J12" s="838">
        <v>90981.034319282</v>
      </c>
      <c r="K12" s="838">
        <v>85007.959503702994</v>
      </c>
      <c r="L12" s="838">
        <v>83800.339073591007</v>
      </c>
      <c r="M12" s="838">
        <v>83418.373527713004</v>
      </c>
      <c r="N12" s="838">
        <v>80943.404973320998</v>
      </c>
      <c r="O12" s="838">
        <v>82410.043761121997</v>
      </c>
      <c r="P12" s="838">
        <v>75622.186788911</v>
      </c>
      <c r="Q12" s="838">
        <v>80641.706412606</v>
      </c>
      <c r="R12" s="838">
        <v>78130.489574880994</v>
      </c>
      <c r="S12" s="838">
        <v>80639.882041061006</v>
      </c>
      <c r="T12" s="838">
        <v>78840</v>
      </c>
      <c r="U12" s="838">
        <v>78784.706019329999</v>
      </c>
      <c r="V12" s="838">
        <v>79246.431715202998</v>
      </c>
      <c r="W12" s="838">
        <v>74801.642106371</v>
      </c>
      <c r="X12" s="838">
        <v>76963.364727969005</v>
      </c>
      <c r="Y12" s="838">
        <v>78749.041973164</v>
      </c>
      <c r="Z12" s="551">
        <v>78860.397830000002</v>
      </c>
      <c r="AA12" s="1189" t="s">
        <v>493</v>
      </c>
      <c r="AB12" s="1010"/>
      <c r="AC12" s="1010"/>
      <c r="AD12" s="1010"/>
      <c r="AE12" s="1010"/>
      <c r="AF12" s="1010"/>
    </row>
    <row r="13" spans="1:32" ht="16">
      <c r="A13" s="131"/>
      <c r="B13" s="1188" t="s">
        <v>1555</v>
      </c>
      <c r="C13" s="1156" t="s">
        <v>358</v>
      </c>
      <c r="D13" s="838" t="s">
        <v>358</v>
      </c>
      <c r="E13" s="838" t="s">
        <v>358</v>
      </c>
      <c r="F13" s="838" t="s">
        <v>358</v>
      </c>
      <c r="G13" s="838" t="s">
        <v>358</v>
      </c>
      <c r="H13" s="838" t="s">
        <v>358</v>
      </c>
      <c r="I13" s="838" t="s">
        <v>358</v>
      </c>
      <c r="J13" s="838" t="s">
        <v>358</v>
      </c>
      <c r="K13" s="838" t="s">
        <v>358</v>
      </c>
      <c r="L13" s="838" t="s">
        <v>358</v>
      </c>
      <c r="M13" s="838" t="s">
        <v>358</v>
      </c>
      <c r="N13" s="838" t="s">
        <v>358</v>
      </c>
      <c r="O13" s="838" t="s">
        <v>358</v>
      </c>
      <c r="P13" s="838" t="s">
        <v>358</v>
      </c>
      <c r="Q13" s="838">
        <v>3046.8693851039998</v>
      </c>
      <c r="R13" s="838">
        <v>2608.6525292096999</v>
      </c>
      <c r="S13" s="838">
        <v>2713.9942888882001</v>
      </c>
      <c r="T13" s="838">
        <v>3058.9352496390002</v>
      </c>
      <c r="U13" s="838">
        <v>3005.5898247590999</v>
      </c>
      <c r="V13" s="838">
        <v>3027.5026813681998</v>
      </c>
      <c r="W13" s="838">
        <v>3031.3593306512998</v>
      </c>
      <c r="X13" s="838">
        <v>2937.2638650002</v>
      </c>
      <c r="Y13" s="838">
        <v>3069.6944905980999</v>
      </c>
      <c r="Z13" s="551">
        <v>3071.1574619501998</v>
      </c>
      <c r="AA13" s="1189" t="s">
        <v>358</v>
      </c>
      <c r="AB13" s="1010"/>
      <c r="AC13" s="1010"/>
      <c r="AD13" s="1010"/>
      <c r="AE13" s="1010"/>
      <c r="AF13" s="1010"/>
    </row>
    <row r="14" spans="1:32" ht="28">
      <c r="A14" s="131"/>
      <c r="B14" s="1188" t="s">
        <v>1519</v>
      </c>
      <c r="C14" s="1156">
        <v>25465.123500000002</v>
      </c>
      <c r="D14" s="838">
        <v>24978.996899999998</v>
      </c>
      <c r="E14" s="838">
        <v>25053.331399999999</v>
      </c>
      <c r="F14" s="838">
        <v>24762.348699999999</v>
      </c>
      <c r="G14" s="838">
        <v>24541.8158</v>
      </c>
      <c r="H14" s="838">
        <v>24642.909199999998</v>
      </c>
      <c r="I14" s="838">
        <v>24271.774099999999</v>
      </c>
      <c r="J14" s="838">
        <v>24769.648499999999</v>
      </c>
      <c r="K14" s="838">
        <v>23981.841499999999</v>
      </c>
      <c r="L14" s="838">
        <v>23465.640100000001</v>
      </c>
      <c r="M14" s="838">
        <v>22848.143100000001</v>
      </c>
      <c r="N14" s="838">
        <v>22720.321800000002</v>
      </c>
      <c r="O14" s="838">
        <v>22289.150099999999</v>
      </c>
      <c r="P14" s="838">
        <v>22225.2961</v>
      </c>
      <c r="Q14" s="838">
        <v>22061.544600000001</v>
      </c>
      <c r="R14" s="838">
        <v>21957.294600000001</v>
      </c>
      <c r="S14" s="838">
        <v>21707.283899999999</v>
      </c>
      <c r="T14" s="838">
        <v>21316.852299999999</v>
      </c>
      <c r="U14" s="838">
        <v>21149.813200000001</v>
      </c>
      <c r="V14" s="838">
        <v>21018.690999999999</v>
      </c>
      <c r="W14" s="838">
        <v>21031.9257</v>
      </c>
      <c r="X14" s="838">
        <v>20846.889800000001</v>
      </c>
      <c r="Y14" s="838">
        <v>20836.839199999999</v>
      </c>
      <c r="Z14" s="551">
        <v>20645.148799999999</v>
      </c>
      <c r="AA14" s="551">
        <v>20317.524700000002</v>
      </c>
      <c r="AB14" s="1010"/>
      <c r="AC14" s="1010"/>
      <c r="AD14" s="1010"/>
      <c r="AE14" s="1010"/>
      <c r="AF14" s="1010"/>
    </row>
    <row r="15" spans="1:32" ht="15.5">
      <c r="A15" s="131"/>
      <c r="B15" s="1017" t="s">
        <v>874</v>
      </c>
      <c r="C15" s="1156" t="s">
        <v>356</v>
      </c>
      <c r="D15" s="838">
        <v>565.88156452559588</v>
      </c>
      <c r="E15" s="838" t="s">
        <v>356</v>
      </c>
      <c r="F15" s="838" t="s">
        <v>356</v>
      </c>
      <c r="G15" s="838" t="s">
        <v>356</v>
      </c>
      <c r="H15" s="838" t="s">
        <v>356</v>
      </c>
      <c r="I15" s="838">
        <v>494.37909993268494</v>
      </c>
      <c r="J15" s="838" t="s">
        <v>356</v>
      </c>
      <c r="K15" s="838" t="s">
        <v>356</v>
      </c>
      <c r="L15" s="838">
        <v>470.4487426344665</v>
      </c>
      <c r="M15" s="838">
        <v>452.28899149182894</v>
      </c>
      <c r="N15" s="838">
        <v>449.37641173878984</v>
      </c>
      <c r="O15" s="838">
        <v>435.79640863777701</v>
      </c>
      <c r="P15" s="838">
        <v>428.19925847416772</v>
      </c>
      <c r="Q15" s="838">
        <v>422.86703547926129</v>
      </c>
      <c r="R15" s="838">
        <v>423.15699083186786</v>
      </c>
      <c r="S15" s="838">
        <v>430.04460222289453</v>
      </c>
      <c r="T15" s="838">
        <v>428.1398102881779</v>
      </c>
      <c r="U15" s="838">
        <v>428.88460043659376</v>
      </c>
      <c r="V15" s="838">
        <v>426.79555616449659</v>
      </c>
      <c r="W15" s="838">
        <v>425.41794200349597</v>
      </c>
      <c r="X15" s="838">
        <v>422.76130451679705</v>
      </c>
      <c r="Y15" s="838">
        <v>423.63646130910467</v>
      </c>
      <c r="Z15" s="551">
        <v>420.03434108826764</v>
      </c>
      <c r="AA15" s="1189" t="s">
        <v>493</v>
      </c>
      <c r="AB15" s="1010"/>
      <c r="AC15" s="1010"/>
      <c r="AD15" s="1010"/>
      <c r="AE15" s="1010"/>
      <c r="AF15" s="1010"/>
    </row>
    <row r="16" spans="1:32" ht="15.5">
      <c r="A16" s="131"/>
      <c r="B16" s="1017" t="s">
        <v>872</v>
      </c>
      <c r="C16" s="1156" t="s">
        <v>356</v>
      </c>
      <c r="D16" s="838">
        <v>21.021205507963593</v>
      </c>
      <c r="E16" s="838" t="s">
        <v>356</v>
      </c>
      <c r="F16" s="838" t="s">
        <v>356</v>
      </c>
      <c r="G16" s="838" t="s">
        <v>356</v>
      </c>
      <c r="H16" s="838" t="s">
        <v>356</v>
      </c>
      <c r="I16" s="838">
        <v>22.282031114669827</v>
      </c>
      <c r="J16" s="838" t="s">
        <v>356</v>
      </c>
      <c r="K16" s="838" t="s">
        <v>356</v>
      </c>
      <c r="L16" s="838">
        <v>8.4905463009472086</v>
      </c>
      <c r="M16" s="838">
        <v>8.3653930368701612</v>
      </c>
      <c r="N16" s="838">
        <v>8.1649176264914409</v>
      </c>
      <c r="O16" s="838">
        <v>8.2152014443472385</v>
      </c>
      <c r="P16" s="838">
        <v>8.594481221383468</v>
      </c>
      <c r="Q16" s="838">
        <v>8.6367310215942314</v>
      </c>
      <c r="R16" s="838">
        <v>8.1972226688214676</v>
      </c>
      <c r="S16" s="838">
        <v>8.4349157691205274</v>
      </c>
      <c r="T16" s="838">
        <v>8.7671877242364502</v>
      </c>
      <c r="U16" s="838">
        <v>8.6412575878120403</v>
      </c>
      <c r="V16" s="838">
        <v>8.8177820610995035</v>
      </c>
      <c r="W16" s="838">
        <v>8.7614616318070144</v>
      </c>
      <c r="X16" s="838">
        <v>8.7449447902070201</v>
      </c>
      <c r="Y16" s="838">
        <v>8.9509213879999159</v>
      </c>
      <c r="Z16" s="551">
        <v>8.6335548699106894</v>
      </c>
      <c r="AA16" s="1189" t="s">
        <v>493</v>
      </c>
      <c r="AB16" s="1010"/>
      <c r="AC16" s="1010"/>
      <c r="AD16" s="1010"/>
      <c r="AE16" s="1010"/>
      <c r="AF16" s="1010"/>
    </row>
    <row r="17" spans="1:32">
      <c r="A17" s="131"/>
      <c r="B17" s="1016" t="s">
        <v>1520</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
      <c r="A22" s="131"/>
      <c r="B22" s="1021" t="s">
        <v>1521</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5">
      <c r="A24" s="131"/>
      <c r="B24" s="1015" t="s">
        <v>1557</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5">
      <c r="A25" s="131"/>
      <c r="B25" s="1015" t="s">
        <v>1559</v>
      </c>
      <c r="C25" s="1156">
        <v>7590.1742417116075</v>
      </c>
      <c r="D25" s="838">
        <v>7785.0036417623733</v>
      </c>
      <c r="E25" s="838">
        <v>8004.6918200277159</v>
      </c>
      <c r="F25" s="838">
        <v>7812.8278458670848</v>
      </c>
      <c r="G25" s="838">
        <v>7654.1603645312143</v>
      </c>
      <c r="H25" s="838">
        <v>7912.4078141524733</v>
      </c>
      <c r="I25" s="838">
        <v>7486.0185703204215</v>
      </c>
      <c r="J25" s="838">
        <v>7884.3118830552812</v>
      </c>
      <c r="K25" s="838">
        <v>7665.8706851219731</v>
      </c>
      <c r="L25" s="838">
        <v>7567.3928247372387</v>
      </c>
      <c r="M25" s="838">
        <v>7240.1628600509166</v>
      </c>
      <c r="N25" s="838">
        <v>7399.740269004692</v>
      </c>
      <c r="O25" s="838">
        <v>7185.6897228671723</v>
      </c>
      <c r="P25" s="838">
        <v>6850.2573766806008</v>
      </c>
      <c r="Q25" s="838">
        <v>6892.1115392543534</v>
      </c>
      <c r="R25" s="838">
        <v>7191.1437478796934</v>
      </c>
      <c r="S25" s="838">
        <v>7600.8953924428242</v>
      </c>
      <c r="T25" s="838">
        <v>7061.3708995450625</v>
      </c>
      <c r="U25" s="838">
        <v>7878.7404476076827</v>
      </c>
      <c r="V25" s="838">
        <v>7094.0189058617025</v>
      </c>
      <c r="W25" s="838">
        <v>7480.3073741812705</v>
      </c>
      <c r="X25" s="838">
        <v>7177.2397071175892</v>
      </c>
      <c r="Y25" s="838">
        <v>7218.5502860725655</v>
      </c>
      <c r="Z25" s="551">
        <v>7304.7334905313883</v>
      </c>
      <c r="AA25" s="551">
        <v>7190.2143601177522</v>
      </c>
      <c r="AB25" s="1010"/>
      <c r="AC25" s="1010"/>
      <c r="AD25" s="1010"/>
      <c r="AE25" s="1010"/>
      <c r="AF25" s="1010"/>
    </row>
    <row r="26" spans="1:32" ht="14.5">
      <c r="A26" s="131"/>
      <c r="B26" s="1016" t="s">
        <v>1560</v>
      </c>
      <c r="C26" s="1156">
        <v>6301.9336515397426</v>
      </c>
      <c r="D26" s="838">
        <v>6335.4498598114442</v>
      </c>
      <c r="E26" s="838">
        <v>6387.779365363579</v>
      </c>
      <c r="F26" s="838">
        <v>6304.3557974270234</v>
      </c>
      <c r="G26" s="838">
        <v>6242.0356413725876</v>
      </c>
      <c r="H26" s="838">
        <v>6215.6154043044626</v>
      </c>
      <c r="I26" s="838">
        <v>6158.9175571621645</v>
      </c>
      <c r="J26" s="838">
        <v>6406.9405720659624</v>
      </c>
      <c r="K26" s="838">
        <v>6204.4087171386491</v>
      </c>
      <c r="L26" s="838">
        <v>6045.4220521296811</v>
      </c>
      <c r="M26" s="838">
        <v>5817.7868307762319</v>
      </c>
      <c r="N26" s="838">
        <v>5748.5146889901789</v>
      </c>
      <c r="O26" s="838">
        <v>5605.9199255511194</v>
      </c>
      <c r="P26" s="838">
        <v>5632.7505706251786</v>
      </c>
      <c r="Q26" s="838">
        <v>5628.3326193176772</v>
      </c>
      <c r="R26" s="838">
        <v>5642.3978857928105</v>
      </c>
      <c r="S26" s="838">
        <v>5584.9091086507715</v>
      </c>
      <c r="T26" s="838">
        <v>5414.9175201262869</v>
      </c>
      <c r="U26" s="838">
        <v>5396.9869107950744</v>
      </c>
      <c r="V26" s="838">
        <v>5303.5124100376297</v>
      </c>
      <c r="W26" s="838">
        <v>5301.8627156279726</v>
      </c>
      <c r="X26" s="838">
        <v>5252.9121932930539</v>
      </c>
      <c r="Y26" s="838">
        <v>5269.1671406910418</v>
      </c>
      <c r="Z26" s="551">
        <v>5182.8075064754421</v>
      </c>
      <c r="AA26" s="551">
        <v>5091.4718950369997</v>
      </c>
      <c r="AB26" s="1010"/>
      <c r="AC26" s="1010"/>
      <c r="AD26" s="1010"/>
      <c r="AE26" s="1010"/>
      <c r="AF26" s="1010"/>
    </row>
    <row r="27" spans="1:32" ht="14.5">
      <c r="A27" s="131"/>
      <c r="B27" s="1016" t="s">
        <v>1561</v>
      </c>
      <c r="C27" s="1156">
        <v>805.71</v>
      </c>
      <c r="D27" s="838">
        <v>813.02800000000002</v>
      </c>
      <c r="E27" s="838">
        <v>838.3</v>
      </c>
      <c r="F27" s="838">
        <v>922.71900000000005</v>
      </c>
      <c r="G27" s="838">
        <v>823.91</v>
      </c>
      <c r="H27" s="838">
        <v>938.23699999999997</v>
      </c>
      <c r="I27" s="838">
        <v>791.66499999999996</v>
      </c>
      <c r="J27" s="838">
        <v>816.17899999999997</v>
      </c>
      <c r="K27" s="838">
        <v>815.98099999999999</v>
      </c>
      <c r="L27" s="838">
        <v>826.42200000000003</v>
      </c>
      <c r="M27" s="838">
        <v>683.86900000000003</v>
      </c>
      <c r="N27" s="838">
        <v>688.40099999999995</v>
      </c>
      <c r="O27" s="838">
        <v>683.40099999999995</v>
      </c>
      <c r="P27" s="838">
        <v>720.11599999999999</v>
      </c>
      <c r="Q27" s="838">
        <v>624.601</v>
      </c>
      <c r="R27" s="838">
        <v>639.97400000000005</v>
      </c>
      <c r="S27" s="838">
        <v>695.89099999999996</v>
      </c>
      <c r="T27" s="838">
        <v>712.31200000000001</v>
      </c>
      <c r="U27" s="838">
        <v>716.76</v>
      </c>
      <c r="V27" s="838">
        <v>810.93</v>
      </c>
      <c r="W27" s="838">
        <v>784.71699999999998</v>
      </c>
      <c r="X27" s="838">
        <v>748.76199999999994</v>
      </c>
      <c r="Y27" s="838">
        <v>712.30700000000002</v>
      </c>
      <c r="Z27" s="551">
        <v>801.81600000000003</v>
      </c>
      <c r="AA27" s="551">
        <v>785.03800000000001</v>
      </c>
      <c r="AB27" s="1010"/>
      <c r="AC27" s="1010"/>
      <c r="AD27" s="1010"/>
      <c r="AE27" s="1010"/>
      <c r="AF27" s="1010"/>
    </row>
    <row r="28" spans="1:32" ht="14.5">
      <c r="A28" s="131"/>
      <c r="B28" s="1016" t="s">
        <v>1562</v>
      </c>
      <c r="C28" s="1156">
        <v>5.8492830304896843</v>
      </c>
      <c r="D28" s="838">
        <v>6.7296081561827155</v>
      </c>
      <c r="E28" s="838">
        <v>6.8118443308064682</v>
      </c>
      <c r="F28" s="838">
        <v>6.7177811322729175</v>
      </c>
      <c r="G28" s="838">
        <v>7.5537612273280414</v>
      </c>
      <c r="H28" s="838">
        <v>6.8010765584551889</v>
      </c>
      <c r="I28" s="838">
        <v>6.837768523053243</v>
      </c>
      <c r="J28" s="838">
        <v>6.4522817534131196</v>
      </c>
      <c r="K28" s="838">
        <v>6.6434871768134407</v>
      </c>
      <c r="L28" s="838">
        <v>6.8724232900720406</v>
      </c>
      <c r="M28" s="838">
        <v>6.796406493162749</v>
      </c>
      <c r="N28" s="838">
        <v>6.8022648414156661</v>
      </c>
      <c r="O28" s="838">
        <v>7.3786024376430612</v>
      </c>
      <c r="P28" s="838">
        <v>7.7404527822953053</v>
      </c>
      <c r="Q28" s="838">
        <v>8.2488331977042559</v>
      </c>
      <c r="R28" s="838">
        <v>7.3674464877794614</v>
      </c>
      <c r="S28" s="838">
        <v>7.6700717198781332</v>
      </c>
      <c r="T28" s="838">
        <v>8.2458214672304191</v>
      </c>
      <c r="U28" s="838">
        <v>8.5389928002735882</v>
      </c>
      <c r="V28" s="838">
        <v>8.21910662530839</v>
      </c>
      <c r="W28" s="838">
        <v>8.6588705223947535</v>
      </c>
      <c r="X28" s="838">
        <v>9.0724880130538477</v>
      </c>
      <c r="Y28" s="838">
        <v>8.80280520367217</v>
      </c>
      <c r="Z28" s="551">
        <v>9.053991730237966</v>
      </c>
      <c r="AA28" s="551">
        <v>8.3707040089876301</v>
      </c>
      <c r="AB28" s="1010"/>
      <c r="AC28" s="1010"/>
      <c r="AD28" s="1010"/>
      <c r="AE28" s="1010"/>
      <c r="AF28" s="1010"/>
    </row>
    <row r="29" spans="1:32">
      <c r="A29" s="538"/>
      <c r="B29" s="1016" t="s">
        <v>876</v>
      </c>
      <c r="C29" s="1156">
        <v>310.16890169999999</v>
      </c>
      <c r="D29" s="838">
        <v>315.20278212558679</v>
      </c>
      <c r="E29" s="838">
        <v>321.75718059973957</v>
      </c>
      <c r="F29" s="838">
        <v>317.47674060256406</v>
      </c>
      <c r="G29" s="838">
        <v>315.16337349999986</v>
      </c>
      <c r="H29" s="838">
        <v>299.89775713037199</v>
      </c>
      <c r="I29" s="838">
        <v>309.53228625542647</v>
      </c>
      <c r="J29" s="838">
        <v>299.88846491437266</v>
      </c>
      <c r="K29" s="838">
        <v>301.40618576195493</v>
      </c>
      <c r="L29" s="838">
        <v>298.59090475283591</v>
      </c>
      <c r="M29" s="838">
        <v>306.92871748169381</v>
      </c>
      <c r="N29" s="838">
        <v>294.56130158107641</v>
      </c>
      <c r="O29" s="838">
        <v>294.51135839548158</v>
      </c>
      <c r="P29" s="838">
        <v>290.53952828090212</v>
      </c>
      <c r="Q29" s="838">
        <v>296.25493482366494</v>
      </c>
      <c r="R29" s="838">
        <v>297.52509730271339</v>
      </c>
      <c r="S29" s="838">
        <v>284.43156580346169</v>
      </c>
      <c r="T29" s="838">
        <v>285.92365289908406</v>
      </c>
      <c r="U29" s="838">
        <v>277.46285284077004</v>
      </c>
      <c r="V29" s="838">
        <v>285.57894661374712</v>
      </c>
      <c r="W29" s="838">
        <v>278.94581654455061</v>
      </c>
      <c r="X29" s="838">
        <v>280.11719676519948</v>
      </c>
      <c r="Y29" s="838">
        <v>275.38716818390049</v>
      </c>
      <c r="Z29" s="551">
        <v>275.31047079116007</v>
      </c>
      <c r="AA29" s="551">
        <v>269.49457214896665</v>
      </c>
      <c r="AB29" s="1010"/>
      <c r="AC29" s="1010"/>
      <c r="AD29" s="1010"/>
      <c r="AE29" s="1010"/>
      <c r="AF29" s="1010"/>
    </row>
    <row r="30" spans="1:32" s="551" customFormat="1">
      <c r="A30" s="549"/>
      <c r="B30" s="1016" t="s">
        <v>877</v>
      </c>
      <c r="C30" s="1156">
        <v>166.51240544137448</v>
      </c>
      <c r="D30" s="838">
        <v>314.59339166915987</v>
      </c>
      <c r="E30" s="838">
        <v>450.04342973359013</v>
      </c>
      <c r="F30" s="838">
        <v>261.55852670522398</v>
      </c>
      <c r="G30" s="838">
        <v>265.49757094373268</v>
      </c>
      <c r="H30" s="838">
        <v>451.85657615918421</v>
      </c>
      <c r="I30" s="838">
        <v>219.06595837977702</v>
      </c>
      <c r="J30" s="838">
        <v>354.85156432153241</v>
      </c>
      <c r="K30" s="838">
        <v>337.4312950445559</v>
      </c>
      <c r="L30" s="838">
        <v>390.08544456464944</v>
      </c>
      <c r="M30" s="838">
        <v>424.78190529982743</v>
      </c>
      <c r="N30" s="838">
        <v>661.46101359202112</v>
      </c>
      <c r="O30" s="838">
        <v>594.47883648292816</v>
      </c>
      <c r="P30" s="838">
        <v>199.11082499222462</v>
      </c>
      <c r="Q30" s="838">
        <v>334.67415191530699</v>
      </c>
      <c r="R30" s="838">
        <v>603.87931829638967</v>
      </c>
      <c r="S30" s="838">
        <v>1027.9936462687126</v>
      </c>
      <c r="T30" s="838">
        <v>639.97190505246192</v>
      </c>
      <c r="U30" s="838">
        <v>1478.9916911715636</v>
      </c>
      <c r="V30" s="838">
        <v>685.77844258501887</v>
      </c>
      <c r="W30" s="838">
        <v>1106.1229714863528</v>
      </c>
      <c r="X30" s="838">
        <v>886.37582904628175</v>
      </c>
      <c r="Y30" s="838">
        <v>952.88617199394992</v>
      </c>
      <c r="Z30" s="551">
        <v>1035.7455215345483</v>
      </c>
      <c r="AA30" s="551">
        <v>1035.839188922798</v>
      </c>
      <c r="AB30" s="549"/>
      <c r="AC30" s="549"/>
    </row>
    <row r="31" spans="1:32" s="551" customFormat="1">
      <c r="A31" s="549"/>
      <c r="B31" s="1015" t="s">
        <v>1523</v>
      </c>
      <c r="C31" s="1156">
        <v>10.237652726147335</v>
      </c>
      <c r="D31" s="838">
        <v>10.441859957688058</v>
      </c>
      <c r="E31" s="838">
        <v>10.55718754148263</v>
      </c>
      <c r="F31" s="838">
        <v>10.711601220793186</v>
      </c>
      <c r="G31" s="838">
        <v>10.986117199877308</v>
      </c>
      <c r="H31" s="838">
        <v>11.436963133108481</v>
      </c>
      <c r="I31" s="838">
        <v>11.369539104841168</v>
      </c>
      <c r="J31" s="838">
        <v>11.710848662468353</v>
      </c>
      <c r="K31" s="838">
        <v>11.825610513042573</v>
      </c>
      <c r="L31" s="838">
        <v>11.792124050615021</v>
      </c>
      <c r="M31" s="838">
        <v>12.080664739859204</v>
      </c>
      <c r="N31" s="838">
        <v>11.964986850196871</v>
      </c>
      <c r="O31" s="838">
        <v>11.9995539305134</v>
      </c>
      <c r="P31" s="838">
        <v>12.223193974108211</v>
      </c>
      <c r="Q31" s="838">
        <v>12.067516609621194</v>
      </c>
      <c r="R31" s="838">
        <v>12.248930788731506</v>
      </c>
      <c r="S31" s="838">
        <v>12.388640538035808</v>
      </c>
      <c r="T31" s="838">
        <v>12.639578622751364</v>
      </c>
      <c r="U31" s="838">
        <v>12.751429161589243</v>
      </c>
      <c r="V31" s="838">
        <v>12.920576092540593</v>
      </c>
      <c r="W31" s="838">
        <v>13.242991353165094</v>
      </c>
      <c r="X31" s="838">
        <v>13.509220453475596</v>
      </c>
      <c r="Y31" s="838">
        <v>13.850243500908089</v>
      </c>
      <c r="Z31" s="551">
        <v>13.33873654393194</v>
      </c>
      <c r="AA31" s="551">
        <v>13.457965603722567</v>
      </c>
      <c r="AB31" s="549"/>
      <c r="AC31" s="549"/>
    </row>
    <row r="32" spans="1:32" s="549" customFormat="1" ht="15.75" customHeight="1">
      <c r="B32" s="1015" t="s">
        <v>878</v>
      </c>
      <c r="C32" s="1156">
        <v>64167.787199999999</v>
      </c>
      <c r="D32" s="838">
        <v>66884.217600000004</v>
      </c>
      <c r="E32" s="838">
        <v>69709.712100000004</v>
      </c>
      <c r="F32" s="838">
        <v>68413.060400000002</v>
      </c>
      <c r="G32" s="838">
        <v>69903.566399999996</v>
      </c>
      <c r="H32" s="838">
        <v>69369.046799999996</v>
      </c>
      <c r="I32" s="838">
        <v>68579.776100000003</v>
      </c>
      <c r="J32" s="838">
        <v>70444.941900000005</v>
      </c>
      <c r="K32" s="838">
        <v>67586.750400000004</v>
      </c>
      <c r="L32" s="838">
        <v>67976.800000000003</v>
      </c>
      <c r="M32" s="838">
        <v>68090.163700000005</v>
      </c>
      <c r="N32" s="838">
        <v>66219.292600000001</v>
      </c>
      <c r="O32" s="838">
        <v>67249.745600000009</v>
      </c>
      <c r="P32" s="838">
        <v>61692.514999999999</v>
      </c>
      <c r="Q32" s="838">
        <v>65765.023700000005</v>
      </c>
      <c r="R32" s="838">
        <v>63997.3243</v>
      </c>
      <c r="S32" s="838">
        <v>68351.072</v>
      </c>
      <c r="T32" s="838">
        <v>68221.921600000001</v>
      </c>
      <c r="U32" s="838">
        <v>67754.248399999997</v>
      </c>
      <c r="V32" s="838">
        <v>69245.045299999998</v>
      </c>
      <c r="W32" s="838">
        <v>64621.263199999994</v>
      </c>
      <c r="X32" s="838">
        <v>69351.794200000004</v>
      </c>
      <c r="Y32" s="838">
        <v>71961.267099999997</v>
      </c>
      <c r="Z32" s="551">
        <v>71822.421099999992</v>
      </c>
      <c r="AA32" s="551">
        <v>4520.5668999999998</v>
      </c>
    </row>
    <row r="33" spans="2:38" s="549" customFormat="1">
      <c r="B33" s="1016" t="s">
        <v>1524</v>
      </c>
      <c r="C33" s="1156">
        <v>60055.379399999998</v>
      </c>
      <c r="D33" s="838">
        <v>62752.005499999999</v>
      </c>
      <c r="E33" s="838">
        <v>65559.0092</v>
      </c>
      <c r="F33" s="838">
        <v>64252.306600000004</v>
      </c>
      <c r="G33" s="838">
        <v>65738.047200000001</v>
      </c>
      <c r="H33" s="838">
        <v>65190.8223</v>
      </c>
      <c r="I33" s="838">
        <v>64379.2886</v>
      </c>
      <c r="J33" s="838">
        <v>66216.863100000002</v>
      </c>
      <c r="K33" s="838">
        <v>63334.135600000001</v>
      </c>
      <c r="L33" s="838">
        <v>63710.521200000003</v>
      </c>
      <c r="M33" s="838">
        <v>63816.586799999997</v>
      </c>
      <c r="N33" s="838">
        <v>61940.307800000002</v>
      </c>
      <c r="O33" s="838">
        <v>62964.727700000003</v>
      </c>
      <c r="P33" s="838">
        <v>57401.020799999998</v>
      </c>
      <c r="Q33" s="838">
        <v>61471.3488</v>
      </c>
      <c r="R33" s="838">
        <v>59707.874199999998</v>
      </c>
      <c r="S33" s="838">
        <v>64060.801899999999</v>
      </c>
      <c r="T33" s="838">
        <v>63917.579299999998</v>
      </c>
      <c r="U33" s="838">
        <v>63426.298000000003</v>
      </c>
      <c r="V33" s="838">
        <v>64889.203699999998</v>
      </c>
      <c r="W33" s="838">
        <v>60235.601799999997</v>
      </c>
      <c r="X33" s="838">
        <v>64924.649400000002</v>
      </c>
      <c r="Y33" s="838">
        <v>67492.653699999995</v>
      </c>
      <c r="Z33" s="551">
        <v>67327.161699999997</v>
      </c>
      <c r="AA33" s="1189" t="s">
        <v>358</v>
      </c>
    </row>
    <row r="34" spans="2:38" s="549" customFormat="1" ht="15.5">
      <c r="B34" s="554" t="s">
        <v>1525</v>
      </c>
      <c r="C34" s="1156">
        <v>4112.4078</v>
      </c>
      <c r="D34" s="838">
        <v>4132.2120999999997</v>
      </c>
      <c r="E34" s="838">
        <v>4150.7029000000002</v>
      </c>
      <c r="F34" s="838">
        <v>4160.7538000000004</v>
      </c>
      <c r="G34" s="838">
        <v>4165.5191999999997</v>
      </c>
      <c r="H34" s="838">
        <v>4178.2245000000003</v>
      </c>
      <c r="I34" s="838">
        <v>4200.4875000000002</v>
      </c>
      <c r="J34" s="838">
        <v>4228.0788000000002</v>
      </c>
      <c r="K34" s="838">
        <v>4252.6148000000003</v>
      </c>
      <c r="L34" s="838">
        <v>4266.2788</v>
      </c>
      <c r="M34" s="838">
        <v>4273.5769</v>
      </c>
      <c r="N34" s="838">
        <v>4278.9848000000002</v>
      </c>
      <c r="O34" s="838">
        <v>4285.0178999999998</v>
      </c>
      <c r="P34" s="838">
        <v>4291.4942000000001</v>
      </c>
      <c r="Q34" s="838">
        <v>4293.6749</v>
      </c>
      <c r="R34" s="838">
        <v>4289.4501</v>
      </c>
      <c r="S34" s="838">
        <v>4290.2700999999997</v>
      </c>
      <c r="T34" s="838">
        <v>4304.3423000000003</v>
      </c>
      <c r="U34" s="838">
        <v>4327.9503999999997</v>
      </c>
      <c r="V34" s="838">
        <v>4355.8415999999997</v>
      </c>
      <c r="W34" s="838">
        <v>4385.6614</v>
      </c>
      <c r="X34" s="838">
        <v>4427.1448</v>
      </c>
      <c r="Y34" s="838">
        <v>4468.6134000000002</v>
      </c>
      <c r="Z34" s="551">
        <v>4495.2593999999999</v>
      </c>
      <c r="AA34" s="551">
        <v>4520.5668999999998</v>
      </c>
    </row>
    <row r="35" spans="2:38" s="549" customFormat="1" ht="14.5">
      <c r="B35" s="552" t="s">
        <v>1526</v>
      </c>
      <c r="C35" s="1156">
        <v>21688.810996</v>
      </c>
      <c r="D35" s="838">
        <v>20597.771055000001</v>
      </c>
      <c r="E35" s="838">
        <v>21694.528001000002</v>
      </c>
      <c r="F35" s="838">
        <v>23411.792412999999</v>
      </c>
      <c r="G35" s="838">
        <v>25498.360292999998</v>
      </c>
      <c r="H35" s="838">
        <v>27703.608854000002</v>
      </c>
      <c r="I35" s="838">
        <v>30159.556045000001</v>
      </c>
      <c r="J35" s="838">
        <v>30646.411399999997</v>
      </c>
      <c r="K35" s="838">
        <v>31204.600701000003</v>
      </c>
      <c r="L35" s="838">
        <v>33701.403426999997</v>
      </c>
      <c r="M35" s="838">
        <v>37638.166958000002</v>
      </c>
      <c r="N35" s="838">
        <v>40924.253429000004</v>
      </c>
      <c r="O35" s="838">
        <v>44854.816917000004</v>
      </c>
      <c r="P35" s="838">
        <v>47743.584972999997</v>
      </c>
      <c r="Q35" s="838">
        <v>45451.418405000004</v>
      </c>
      <c r="R35" s="838">
        <v>38626.106167999998</v>
      </c>
      <c r="S35" s="838">
        <v>43735.723966000005</v>
      </c>
      <c r="T35" s="838">
        <v>45280.756096999998</v>
      </c>
      <c r="U35" s="838">
        <v>43767.581463000002</v>
      </c>
      <c r="V35" s="838">
        <v>44040.286048000002</v>
      </c>
      <c r="W35" s="838">
        <v>44568.888638999997</v>
      </c>
      <c r="X35" s="838">
        <v>47117.552696999999</v>
      </c>
      <c r="Y35" s="838">
        <v>47507.577256999997</v>
      </c>
      <c r="Z35" s="549">
        <v>47910.394742999997</v>
      </c>
      <c r="AA35" s="549">
        <v>49107.531458999998</v>
      </c>
    </row>
    <row r="36" spans="2:38" s="549" customFormat="1">
      <c r="B36" s="550" t="s">
        <v>863</v>
      </c>
      <c r="C36" s="1156">
        <v>4340.442661</v>
      </c>
      <c r="D36" s="838">
        <v>3101.0881320000003</v>
      </c>
      <c r="E36" s="838">
        <v>3919.8857480000001</v>
      </c>
      <c r="F36" s="838">
        <v>3894.9339500000001</v>
      </c>
      <c r="G36" s="838">
        <v>4517.9014369999995</v>
      </c>
      <c r="H36" s="838">
        <v>4874.7047410000005</v>
      </c>
      <c r="I36" s="838">
        <v>5787.3644649999997</v>
      </c>
      <c r="J36" s="838">
        <v>5682.9551409999995</v>
      </c>
      <c r="K36" s="838">
        <v>5676.8832609999999</v>
      </c>
      <c r="L36" s="838">
        <v>4742.8370340000001</v>
      </c>
      <c r="M36" s="838">
        <v>5323.3019810000005</v>
      </c>
      <c r="N36" s="838">
        <v>6439.2352849999997</v>
      </c>
      <c r="O36" s="838">
        <v>6510.3333670000002</v>
      </c>
      <c r="P36" s="838">
        <v>6851.5096020000001</v>
      </c>
      <c r="Q36" s="838">
        <v>5887.4702379999999</v>
      </c>
      <c r="R36" s="838">
        <v>5373.675858999999</v>
      </c>
      <c r="S36" s="838">
        <v>6420.9252909999996</v>
      </c>
      <c r="T36" s="838">
        <v>6845.2135989999997</v>
      </c>
      <c r="U36" s="838">
        <v>6442.6782659999999</v>
      </c>
      <c r="V36" s="838">
        <v>6181.503608</v>
      </c>
      <c r="W36" s="838">
        <v>6441.3532839999998</v>
      </c>
      <c r="X36" s="838">
        <v>6734.1691600000004</v>
      </c>
      <c r="Y36" s="838">
        <v>6226.4516549999989</v>
      </c>
      <c r="Z36" s="549">
        <v>6108.5293579999989</v>
      </c>
      <c r="AA36" s="549">
        <v>6269.6693729999997</v>
      </c>
    </row>
    <row r="37" spans="2:38" s="549" customFormat="1">
      <c r="B37" s="554" t="s">
        <v>1395</v>
      </c>
      <c r="C37" s="1156">
        <v>19.03284</v>
      </c>
      <c r="D37" s="838">
        <v>1.5198659999999999</v>
      </c>
      <c r="E37" s="838">
        <v>470.26062400000001</v>
      </c>
      <c r="F37" s="838">
        <v>42.051125999999996</v>
      </c>
      <c r="G37" s="838">
        <v>182.17131700000002</v>
      </c>
      <c r="H37" s="838">
        <v>73.787942000000001</v>
      </c>
      <c r="I37" s="838">
        <v>796.55301300000008</v>
      </c>
      <c r="J37" s="838">
        <v>611.011437</v>
      </c>
      <c r="K37" s="838">
        <v>138.62449699999999</v>
      </c>
      <c r="L37" s="838">
        <v>280.41705899999999</v>
      </c>
      <c r="M37" s="838">
        <v>213.096936</v>
      </c>
      <c r="N37" s="838">
        <v>312.85454700000003</v>
      </c>
      <c r="O37" s="838">
        <v>319.23648800000001</v>
      </c>
      <c r="P37" s="838">
        <v>820.21695799999998</v>
      </c>
      <c r="Q37" s="838">
        <v>120.677004</v>
      </c>
      <c r="R37" s="838">
        <v>93.195611</v>
      </c>
      <c r="S37" s="838">
        <v>72.545394000000002</v>
      </c>
      <c r="T37" s="838">
        <v>63.521639</v>
      </c>
      <c r="U37" s="838">
        <v>22.038374000000001</v>
      </c>
      <c r="V37" s="838">
        <v>14.201991</v>
      </c>
      <c r="W37" s="838">
        <v>6.5916300000000003</v>
      </c>
      <c r="X37" s="838">
        <v>21.102694</v>
      </c>
      <c r="Y37" s="838">
        <v>82.065778999999992</v>
      </c>
      <c r="Z37" s="549">
        <v>93.039945000000003</v>
      </c>
      <c r="AA37" s="549">
        <v>84.837371000000005</v>
      </c>
    </row>
    <row r="38" spans="2:38" s="549" customFormat="1">
      <c r="B38" s="554" t="s">
        <v>864</v>
      </c>
      <c r="C38" s="1156">
        <v>1576.2465390000002</v>
      </c>
      <c r="D38" s="838">
        <v>1181.8500060000001</v>
      </c>
      <c r="E38" s="838">
        <v>1551.0739440000002</v>
      </c>
      <c r="F38" s="838">
        <v>1445.7066560000001</v>
      </c>
      <c r="G38" s="838">
        <v>1505.6117039999999</v>
      </c>
      <c r="H38" s="838">
        <v>1689.8345139999999</v>
      </c>
      <c r="I38" s="838">
        <v>1557.777789</v>
      </c>
      <c r="J38" s="838">
        <v>1698.188318</v>
      </c>
      <c r="K38" s="838">
        <v>2396.42652</v>
      </c>
      <c r="L38" s="838">
        <v>1844.017227</v>
      </c>
      <c r="M38" s="838">
        <v>1878.481953</v>
      </c>
      <c r="N38" s="838">
        <v>1839.022956</v>
      </c>
      <c r="O38" s="838">
        <v>1828.2566180000001</v>
      </c>
      <c r="P38" s="838">
        <v>1866.320007</v>
      </c>
      <c r="Q38" s="838">
        <v>2137.8237660000004</v>
      </c>
      <c r="R38" s="838">
        <v>2047.322038</v>
      </c>
      <c r="S38" s="838">
        <v>3149.8329229999999</v>
      </c>
      <c r="T38" s="838">
        <v>3193.4640909999998</v>
      </c>
      <c r="U38" s="838">
        <v>2524.4360320000001</v>
      </c>
      <c r="V38" s="838">
        <v>2443.6902990000003</v>
      </c>
      <c r="W38" s="838">
        <v>2640.5947420000002</v>
      </c>
      <c r="X38" s="838">
        <v>2725.3907159999999</v>
      </c>
      <c r="Y38" s="838">
        <v>2168.4793489999997</v>
      </c>
      <c r="Z38" s="549">
        <v>2237.7643859999998</v>
      </c>
      <c r="AA38" s="549">
        <v>2343.1969980000003</v>
      </c>
    </row>
    <row r="39" spans="2:38" s="549" customFormat="1">
      <c r="B39" s="555" t="s">
        <v>835</v>
      </c>
      <c r="C39" s="1156">
        <v>5.8959899999999994</v>
      </c>
      <c r="D39" s="838">
        <v>4.3456319999999993</v>
      </c>
      <c r="E39" s="838">
        <v>2.9815360000000002</v>
      </c>
      <c r="F39" s="838">
        <v>3.6278099999999998</v>
      </c>
      <c r="G39" s="838">
        <v>6.1049290000000003</v>
      </c>
      <c r="H39" s="838">
        <v>4.4709989999999999</v>
      </c>
      <c r="I39" s="838">
        <v>4.7792240000000001</v>
      </c>
      <c r="J39" s="838">
        <v>3.6277460000000001</v>
      </c>
      <c r="K39" s="838">
        <v>6.1939589999999995</v>
      </c>
      <c r="L39" s="838">
        <v>4.2186380000000003</v>
      </c>
      <c r="M39" s="838">
        <v>6.0559539999999998</v>
      </c>
      <c r="N39" s="838">
        <v>1.9876449999999999</v>
      </c>
      <c r="O39" s="838">
        <v>0.37459500000000001</v>
      </c>
      <c r="P39" s="838">
        <v>0.10796699999999999</v>
      </c>
      <c r="Q39" s="838">
        <v>0.22513999999999998</v>
      </c>
      <c r="R39" s="838">
        <v>0.70276300000000003</v>
      </c>
      <c r="S39" s="838">
        <v>0.28147699999999998</v>
      </c>
      <c r="T39" s="838">
        <v>0.17371799999999998</v>
      </c>
      <c r="U39" s="838">
        <v>0.167686</v>
      </c>
      <c r="V39" s="838">
        <v>0.15312500000000001</v>
      </c>
      <c r="W39" s="838">
        <v>27.841755000000003</v>
      </c>
      <c r="X39" s="838">
        <v>8.1409719999999997</v>
      </c>
      <c r="Y39" s="838">
        <v>9.6656000000000006E-2</v>
      </c>
      <c r="Z39" s="549">
        <v>0.18421299999999999</v>
      </c>
      <c r="AA39" s="549">
        <v>0.196578</v>
      </c>
    </row>
    <row r="40" spans="2:38" s="549" customFormat="1">
      <c r="B40" s="555" t="s">
        <v>1397</v>
      </c>
      <c r="C40" s="1156">
        <v>1570.3505490000002</v>
      </c>
      <c r="D40" s="838">
        <v>1177.5043740000001</v>
      </c>
      <c r="E40" s="838">
        <v>1548.092408</v>
      </c>
      <c r="F40" s="838">
        <v>1442.0788459999999</v>
      </c>
      <c r="G40" s="838">
        <v>1499.5067749999998</v>
      </c>
      <c r="H40" s="838">
        <v>1685.363515</v>
      </c>
      <c r="I40" s="838">
        <v>1552.9985649999999</v>
      </c>
      <c r="J40" s="838">
        <v>1694.5605719999999</v>
      </c>
      <c r="K40" s="838">
        <v>2390.2325610000003</v>
      </c>
      <c r="L40" s="838">
        <v>1839.798589</v>
      </c>
      <c r="M40" s="838">
        <v>1872.425999</v>
      </c>
      <c r="N40" s="838">
        <v>1837.0353110000001</v>
      </c>
      <c r="O40" s="838">
        <v>1827.8820230000001</v>
      </c>
      <c r="P40" s="838">
        <v>1866.2120400000001</v>
      </c>
      <c r="Q40" s="838">
        <v>2137.598626</v>
      </c>
      <c r="R40" s="838">
        <v>2046.619275</v>
      </c>
      <c r="S40" s="838">
        <v>3149.5514459999999</v>
      </c>
      <c r="T40" s="838">
        <v>3193.2903730000003</v>
      </c>
      <c r="U40" s="838">
        <v>2524.2683459999998</v>
      </c>
      <c r="V40" s="838">
        <v>2443.5371740000001</v>
      </c>
      <c r="W40" s="838">
        <v>2612.7529870000003</v>
      </c>
      <c r="X40" s="838">
        <v>2717.2497439999997</v>
      </c>
      <c r="Y40" s="838">
        <v>2168.382693</v>
      </c>
      <c r="Z40" s="549">
        <v>2237.5801729999998</v>
      </c>
      <c r="AA40" s="549">
        <v>2343.0004199999998</v>
      </c>
    </row>
    <row r="41" spans="2:38" s="549" customFormat="1">
      <c r="B41" s="554" t="s">
        <v>612</v>
      </c>
      <c r="C41" s="1156">
        <v>2745.163282</v>
      </c>
      <c r="D41" s="838">
        <v>1917.7182600000001</v>
      </c>
      <c r="E41" s="838">
        <v>1898.5511799999999</v>
      </c>
      <c r="F41" s="838">
        <v>2407.176168</v>
      </c>
      <c r="G41" s="838">
        <v>2830.1184160000003</v>
      </c>
      <c r="H41" s="838">
        <v>3111.082285</v>
      </c>
      <c r="I41" s="838">
        <v>3433.0336630000002</v>
      </c>
      <c r="J41" s="838">
        <v>3373.7553859999998</v>
      </c>
      <c r="K41" s="838">
        <v>3141.8322440000002</v>
      </c>
      <c r="L41" s="838">
        <v>2618.402748</v>
      </c>
      <c r="M41" s="838">
        <v>3231.7230920000002</v>
      </c>
      <c r="N41" s="838">
        <v>4287.357782</v>
      </c>
      <c r="O41" s="838">
        <v>4362.8402610000003</v>
      </c>
      <c r="P41" s="838">
        <v>4164.9726369999998</v>
      </c>
      <c r="Q41" s="838">
        <v>3628.9694679999998</v>
      </c>
      <c r="R41" s="838">
        <v>3233.1582100000001</v>
      </c>
      <c r="S41" s="838">
        <v>3198.5469739999999</v>
      </c>
      <c r="T41" s="838">
        <v>3588.2278689999998</v>
      </c>
      <c r="U41" s="838">
        <v>3896.2038600000001</v>
      </c>
      <c r="V41" s="838">
        <v>3723.6113179999998</v>
      </c>
      <c r="W41" s="838">
        <v>3794.1669120000001</v>
      </c>
      <c r="X41" s="838">
        <v>3987.6757499999999</v>
      </c>
      <c r="Y41" s="838">
        <v>3975.9065269999996</v>
      </c>
      <c r="Z41" s="549">
        <v>3777.725027</v>
      </c>
      <c r="AA41" s="549">
        <v>3841.6350040000002</v>
      </c>
    </row>
    <row r="42" spans="2:38" s="549" customFormat="1">
      <c r="B42" s="550" t="s">
        <v>1411</v>
      </c>
      <c r="C42" s="1156">
        <v>8885.4862860000012</v>
      </c>
      <c r="D42" s="838">
        <v>8713.9463239999986</v>
      </c>
      <c r="E42" s="838">
        <v>8654.364039</v>
      </c>
      <c r="F42" s="838">
        <v>9009.0292890000001</v>
      </c>
      <c r="G42" s="838">
        <v>9733.0626999999986</v>
      </c>
      <c r="H42" s="838">
        <v>11236.336521000001</v>
      </c>
      <c r="I42" s="838">
        <v>11557.202175</v>
      </c>
      <c r="J42" s="838">
        <v>11933.382405999999</v>
      </c>
      <c r="K42" s="838">
        <v>11297.075773</v>
      </c>
      <c r="L42" s="838">
        <v>13502.942098000001</v>
      </c>
      <c r="M42" s="838">
        <v>15335.733077999999</v>
      </c>
      <c r="N42" s="838">
        <v>16588.322153000001</v>
      </c>
      <c r="O42" s="838">
        <v>18689.632435000003</v>
      </c>
      <c r="P42" s="838">
        <v>19906.372579999999</v>
      </c>
      <c r="Q42" s="838">
        <v>18416.806474000001</v>
      </c>
      <c r="R42" s="838">
        <v>16529.397561000002</v>
      </c>
      <c r="S42" s="838">
        <v>17912.659743</v>
      </c>
      <c r="T42" s="838">
        <v>17502.755958999998</v>
      </c>
      <c r="U42" s="838">
        <v>16927.139684000002</v>
      </c>
      <c r="V42" s="838">
        <v>17212.277725</v>
      </c>
      <c r="W42" s="838">
        <v>17027.372531000001</v>
      </c>
      <c r="X42" s="838">
        <v>17994.948128</v>
      </c>
      <c r="Y42" s="838">
        <v>18598.672425000001</v>
      </c>
      <c r="Z42" s="549">
        <v>17331.694922999999</v>
      </c>
      <c r="AA42" s="549">
        <v>17439.665193000001</v>
      </c>
    </row>
    <row r="43" spans="2:38" s="549" customFormat="1">
      <c r="B43" s="554" t="s">
        <v>1412</v>
      </c>
      <c r="C43" s="1156">
        <v>2293.856601</v>
      </c>
      <c r="D43" s="838">
        <v>1956.87592</v>
      </c>
      <c r="E43" s="838">
        <v>2035.52628</v>
      </c>
      <c r="F43" s="838">
        <v>2006.394787</v>
      </c>
      <c r="G43" s="838">
        <v>2641.858616</v>
      </c>
      <c r="H43" s="838">
        <v>2769.9198379999998</v>
      </c>
      <c r="I43" s="838">
        <v>3398.7981060000002</v>
      </c>
      <c r="J43" s="838">
        <v>3636.7174569999997</v>
      </c>
      <c r="K43" s="838">
        <v>3168.8568689999997</v>
      </c>
      <c r="L43" s="838">
        <v>4087.2959900000001</v>
      </c>
      <c r="M43" s="838">
        <v>5139.1064710000001</v>
      </c>
      <c r="N43" s="838">
        <v>5495.3959349999996</v>
      </c>
      <c r="O43" s="838">
        <v>6168.1556209999999</v>
      </c>
      <c r="P43" s="838">
        <v>6158.8492900000001</v>
      </c>
      <c r="Q43" s="838">
        <v>5514.744173</v>
      </c>
      <c r="R43" s="838">
        <v>4825.5723330000001</v>
      </c>
      <c r="S43" s="838">
        <v>5555.9183389999998</v>
      </c>
      <c r="T43" s="838">
        <v>4931.2677479999993</v>
      </c>
      <c r="U43" s="838">
        <v>4906.4854129999994</v>
      </c>
      <c r="V43" s="838">
        <v>5454.1099489999997</v>
      </c>
      <c r="W43" s="838">
        <v>5020.1482960000003</v>
      </c>
      <c r="X43" s="838">
        <v>5886.5523039999998</v>
      </c>
      <c r="Y43" s="838">
        <v>6499.250462</v>
      </c>
      <c r="Z43" s="549">
        <v>5390.4122440000001</v>
      </c>
      <c r="AA43" s="549">
        <v>4687.1697939999995</v>
      </c>
    </row>
    <row r="44" spans="2:38" s="549" customFormat="1">
      <c r="B44" s="554" t="s">
        <v>1413</v>
      </c>
      <c r="C44" s="1156">
        <v>2688.822631</v>
      </c>
      <c r="D44" s="838">
        <v>2689.4488509999996</v>
      </c>
      <c r="E44" s="838">
        <v>2700.3383640000002</v>
      </c>
      <c r="F44" s="838">
        <v>2906.8492350000001</v>
      </c>
      <c r="G44" s="838">
        <v>2802.9424549999999</v>
      </c>
      <c r="H44" s="838">
        <v>3697.6825279999998</v>
      </c>
      <c r="I44" s="838">
        <v>3186.8561630000004</v>
      </c>
      <c r="J44" s="838">
        <v>3622.310794</v>
      </c>
      <c r="K44" s="838">
        <v>3548.1009629999999</v>
      </c>
      <c r="L44" s="838">
        <v>4359.34735</v>
      </c>
      <c r="M44" s="838">
        <v>5026.4277419999999</v>
      </c>
      <c r="N44" s="838">
        <v>4975.8057420000005</v>
      </c>
      <c r="O44" s="838">
        <v>5346.4695320000001</v>
      </c>
      <c r="P44" s="838">
        <v>6342.1216199999999</v>
      </c>
      <c r="Q44" s="838">
        <v>5340.0283980000004</v>
      </c>
      <c r="R44" s="838">
        <v>4347.1265979999998</v>
      </c>
      <c r="S44" s="838">
        <v>4469.7487499999997</v>
      </c>
      <c r="T44" s="838">
        <v>4654.9705679999997</v>
      </c>
      <c r="U44" s="838">
        <v>4278.3369130000001</v>
      </c>
      <c r="V44" s="838">
        <v>4465.9837479999997</v>
      </c>
      <c r="W44" s="838">
        <v>4466.8435130000007</v>
      </c>
      <c r="X44" s="838">
        <v>4300.5177949999998</v>
      </c>
      <c r="Y44" s="838">
        <v>4100.2320220000001</v>
      </c>
      <c r="Z44" s="549">
        <v>3949.7178559999998</v>
      </c>
      <c r="AA44" s="549">
        <v>4151.1666800000003</v>
      </c>
    </row>
    <row r="45" spans="2:38" s="549" customFormat="1">
      <c r="B45" s="555" t="s">
        <v>1414</v>
      </c>
      <c r="C45" s="1156">
        <v>1416.6915139999999</v>
      </c>
      <c r="D45" s="838">
        <v>1439.3386059999998</v>
      </c>
      <c r="E45" s="838">
        <v>1388.5506969999999</v>
      </c>
      <c r="F45" s="838">
        <v>1341.797546</v>
      </c>
      <c r="G45" s="838">
        <v>1053.0481319999999</v>
      </c>
      <c r="H45" s="838">
        <v>1360.3470889999999</v>
      </c>
      <c r="I45" s="838">
        <v>970.76522999999997</v>
      </c>
      <c r="J45" s="838">
        <v>1424.2334229999999</v>
      </c>
      <c r="K45" s="838">
        <v>1389.56771</v>
      </c>
      <c r="L45" s="838">
        <v>1784.8694169999999</v>
      </c>
      <c r="M45" s="838">
        <v>1873.412212</v>
      </c>
      <c r="N45" s="838">
        <v>1612.6712439999999</v>
      </c>
      <c r="O45" s="838">
        <v>1675.631406</v>
      </c>
      <c r="P45" s="838">
        <v>1808.1299019999999</v>
      </c>
      <c r="Q45" s="838">
        <v>1792.1857690000002</v>
      </c>
      <c r="R45" s="838">
        <v>1603.5018239999999</v>
      </c>
      <c r="S45" s="838">
        <v>1669.4305049999998</v>
      </c>
      <c r="T45" s="838">
        <v>1680.9667360000001</v>
      </c>
      <c r="U45" s="838">
        <v>1693.5486799999999</v>
      </c>
      <c r="V45" s="838">
        <v>1769.2720009999998</v>
      </c>
      <c r="W45" s="838">
        <v>1844.1130949999999</v>
      </c>
      <c r="X45" s="838">
        <v>1616.2457809999999</v>
      </c>
      <c r="Y45" s="838">
        <v>1524.792964</v>
      </c>
      <c r="Z45" s="549">
        <v>1620.328677</v>
      </c>
      <c r="AA45" s="549">
        <v>1696.450423</v>
      </c>
    </row>
    <row r="46" spans="2:38" s="549" customFormat="1">
      <c r="B46" s="555" t="s">
        <v>1415</v>
      </c>
      <c r="C46" s="1156">
        <v>1272.1311170000001</v>
      </c>
      <c r="D46" s="838">
        <v>1250.1102450000001</v>
      </c>
      <c r="E46" s="838">
        <v>1311.7876669999998</v>
      </c>
      <c r="F46" s="838">
        <v>1565.0516890000001</v>
      </c>
      <c r="G46" s="838">
        <v>1749.894323</v>
      </c>
      <c r="H46" s="838">
        <v>2337.335439</v>
      </c>
      <c r="I46" s="838">
        <v>2216.0909330000004</v>
      </c>
      <c r="J46" s="838">
        <v>2198.0773709999999</v>
      </c>
      <c r="K46" s="838">
        <v>2158.5332530000001</v>
      </c>
      <c r="L46" s="838">
        <v>2574.4779330000001</v>
      </c>
      <c r="M46" s="838">
        <v>3153.0155299999997</v>
      </c>
      <c r="N46" s="838">
        <v>3363.1344980000003</v>
      </c>
      <c r="O46" s="838">
        <v>3670.8381260000001</v>
      </c>
      <c r="P46" s="838">
        <v>4533.9917180000002</v>
      </c>
      <c r="Q46" s="838">
        <v>3547.8426290000002</v>
      </c>
      <c r="R46" s="838">
        <v>2743.6247740000003</v>
      </c>
      <c r="S46" s="838">
        <v>2800.3182449999999</v>
      </c>
      <c r="T46" s="838">
        <v>2974.0038319999999</v>
      </c>
      <c r="U46" s="838">
        <v>2584.7882330000002</v>
      </c>
      <c r="V46" s="838">
        <v>2696.7117469999998</v>
      </c>
      <c r="W46" s="838">
        <v>2622.7304180000001</v>
      </c>
      <c r="X46" s="838">
        <v>2684.2720140000001</v>
      </c>
      <c r="Y46" s="838">
        <v>2575.4390580000004</v>
      </c>
      <c r="Z46" s="549">
        <v>7991.5648229999997</v>
      </c>
      <c r="AA46" s="549">
        <v>8601.328719000001</v>
      </c>
      <c r="AC46" s="563"/>
      <c r="AD46" s="563"/>
      <c r="AE46" s="563"/>
      <c r="AF46" s="563"/>
      <c r="AG46" s="563"/>
      <c r="AH46" s="563"/>
      <c r="AI46" s="563"/>
      <c r="AJ46" s="563"/>
      <c r="AK46" s="563"/>
      <c r="AL46" s="563"/>
    </row>
    <row r="47" spans="2:38" s="549" customFormat="1">
      <c r="B47" s="554" t="s">
        <v>612</v>
      </c>
      <c r="C47" s="1156">
        <v>3902.8070539999999</v>
      </c>
      <c r="D47" s="838">
        <v>4067.6215529999999</v>
      </c>
      <c r="E47" s="838">
        <v>3918.4993949999998</v>
      </c>
      <c r="F47" s="838">
        <v>4095.7852670000002</v>
      </c>
      <c r="G47" s="838">
        <v>4288.2616289999996</v>
      </c>
      <c r="H47" s="838">
        <v>4768.7341550000001</v>
      </c>
      <c r="I47" s="838">
        <v>4971.5479060000007</v>
      </c>
      <c r="J47" s="838">
        <v>4674.354155</v>
      </c>
      <c r="K47" s="838">
        <v>4580.1179409999995</v>
      </c>
      <c r="L47" s="838">
        <v>5056.2987580000008</v>
      </c>
      <c r="M47" s="838">
        <v>5170.1988650000003</v>
      </c>
      <c r="N47" s="838">
        <v>6117.1204760000001</v>
      </c>
      <c r="O47" s="838">
        <v>7175.0072819999996</v>
      </c>
      <c r="P47" s="838">
        <v>7405.4016700000002</v>
      </c>
      <c r="Q47" s="838">
        <v>7562.0339029999996</v>
      </c>
      <c r="R47" s="838">
        <v>7356.6986299999999</v>
      </c>
      <c r="S47" s="838">
        <v>7886.9926539999997</v>
      </c>
      <c r="T47" s="838">
        <v>7916.5176430000001</v>
      </c>
      <c r="U47" s="838">
        <v>7742.3173580000002</v>
      </c>
      <c r="V47" s="838">
        <v>7292.1840279999997</v>
      </c>
      <c r="W47" s="838">
        <v>7540.3807219999999</v>
      </c>
      <c r="X47" s="838">
        <v>7807.8780290000004</v>
      </c>
      <c r="Y47" s="838">
        <v>7999.1899409999996</v>
      </c>
      <c r="Z47" s="549">
        <v>7991.5648229999997</v>
      </c>
      <c r="AA47" s="549">
        <v>8601.328719000001</v>
      </c>
    </row>
    <row r="48" spans="2:38" s="549" customFormat="1">
      <c r="B48" s="550" t="s">
        <v>1527</v>
      </c>
      <c r="C48" s="1156">
        <v>8462.8820489999998</v>
      </c>
      <c r="D48" s="838">
        <v>8782.7365989999998</v>
      </c>
      <c r="E48" s="838">
        <v>9120.2782139999999</v>
      </c>
      <c r="F48" s="838">
        <v>10507.829173999999</v>
      </c>
      <c r="G48" s="838">
        <v>11247.396155999999</v>
      </c>
      <c r="H48" s="838">
        <v>11592.567591999999</v>
      </c>
      <c r="I48" s="838">
        <v>12814.989405000002</v>
      </c>
      <c r="J48" s="838">
        <v>13030.073853000002</v>
      </c>
      <c r="K48" s="838">
        <v>14230.641667</v>
      </c>
      <c r="L48" s="838">
        <v>15455.624294999998</v>
      </c>
      <c r="M48" s="838">
        <v>16979.131899</v>
      </c>
      <c r="N48" s="838">
        <v>17896.695991000001</v>
      </c>
      <c r="O48" s="838">
        <v>19654.851115000001</v>
      </c>
      <c r="P48" s="838">
        <v>20985.702791</v>
      </c>
      <c r="Q48" s="838">
        <v>21147.141693000001</v>
      </c>
      <c r="R48" s="838">
        <v>16723.032748000001</v>
      </c>
      <c r="S48" s="838">
        <v>19402.138932000002</v>
      </c>
      <c r="T48" s="838">
        <v>20932.786538999997</v>
      </c>
      <c r="U48" s="838">
        <v>20397.763513000005</v>
      </c>
      <c r="V48" s="838">
        <v>20646.504714999999</v>
      </c>
      <c r="W48" s="838">
        <v>21100.162824000003</v>
      </c>
      <c r="X48" s="838">
        <v>22388.435409000002</v>
      </c>
      <c r="Y48" s="838">
        <v>22682.453176999999</v>
      </c>
      <c r="Z48" s="549">
        <v>21897.811954000001</v>
      </c>
      <c r="AA48" s="549">
        <v>22598.051028999998</v>
      </c>
    </row>
    <row r="49" spans="1:32" s="549" customFormat="1">
      <c r="A49" s="556"/>
      <c r="B49" s="554" t="s">
        <v>1412</v>
      </c>
      <c r="C49" s="1156">
        <v>1909.7017229999999</v>
      </c>
      <c r="D49" s="838">
        <v>1987.2751370000001</v>
      </c>
      <c r="E49" s="838">
        <v>1967.1452649999999</v>
      </c>
      <c r="F49" s="838">
        <v>2181.9108689999998</v>
      </c>
      <c r="G49" s="838">
        <v>2135.1610660000001</v>
      </c>
      <c r="H49" s="838">
        <v>2257.8641159999997</v>
      </c>
      <c r="I49" s="838">
        <v>2389.798538</v>
      </c>
      <c r="J49" s="838">
        <v>2608.282432</v>
      </c>
      <c r="K49" s="838">
        <v>2844.1320340000002</v>
      </c>
      <c r="L49" s="838">
        <v>3097.3486579999999</v>
      </c>
      <c r="M49" s="838">
        <v>3418.8733069999998</v>
      </c>
      <c r="N49" s="838">
        <v>3484.247057</v>
      </c>
      <c r="O49" s="838">
        <v>3618.8770240000003</v>
      </c>
      <c r="P49" s="838">
        <v>3901.2484360000003</v>
      </c>
      <c r="Q49" s="838">
        <v>3220.8913040000002</v>
      </c>
      <c r="R49" s="838">
        <v>3078.7445440000001</v>
      </c>
      <c r="S49" s="838">
        <v>3728.8161129999999</v>
      </c>
      <c r="T49" s="838">
        <v>3977.7397470000001</v>
      </c>
      <c r="U49" s="838">
        <v>3949.9349320000001</v>
      </c>
      <c r="V49" s="838">
        <v>4017.6655380000002</v>
      </c>
      <c r="W49" s="838">
        <v>4051.5522019999999</v>
      </c>
      <c r="X49" s="838">
        <v>4279.1205920000002</v>
      </c>
      <c r="Y49" s="838">
        <v>4519.4909460000008</v>
      </c>
      <c r="Z49" s="549">
        <v>4484.8295820000003</v>
      </c>
      <c r="AA49" s="549">
        <v>4592.3961550000004</v>
      </c>
    </row>
    <row r="50" spans="1:32" s="549" customFormat="1">
      <c r="B50" s="554" t="s">
        <v>1413</v>
      </c>
      <c r="C50" s="1156">
        <v>3767.535711</v>
      </c>
      <c r="D50" s="838">
        <v>4131.2702570000001</v>
      </c>
      <c r="E50" s="838">
        <v>4474.909909</v>
      </c>
      <c r="F50" s="838">
        <v>5379.7152209999995</v>
      </c>
      <c r="G50" s="838">
        <v>5909.9304979999997</v>
      </c>
      <c r="H50" s="838">
        <v>6198.2817850000001</v>
      </c>
      <c r="I50" s="838">
        <v>6876.2168829999991</v>
      </c>
      <c r="J50" s="838">
        <v>6791.6224070000007</v>
      </c>
      <c r="K50" s="838">
        <v>7492.7306909999998</v>
      </c>
      <c r="L50" s="838">
        <v>8036.6126109999996</v>
      </c>
      <c r="M50" s="838">
        <v>8855.3661860000011</v>
      </c>
      <c r="N50" s="838">
        <v>9316.4725520000011</v>
      </c>
      <c r="O50" s="838">
        <v>10538.436134</v>
      </c>
      <c r="P50" s="838">
        <v>11564.349573000001</v>
      </c>
      <c r="Q50" s="838">
        <v>11853.784209000001</v>
      </c>
      <c r="R50" s="838">
        <v>8701.1045859999995</v>
      </c>
      <c r="S50" s="838">
        <v>10219.185299000001</v>
      </c>
      <c r="T50" s="838">
        <v>11317.550359999999</v>
      </c>
      <c r="U50" s="838">
        <v>11114.403465000001</v>
      </c>
      <c r="V50" s="838">
        <v>11327.99901</v>
      </c>
      <c r="W50" s="838">
        <v>11498.869682</v>
      </c>
      <c r="X50" s="838">
        <v>11697.346599</v>
      </c>
      <c r="Y50" s="838">
        <v>11974.607551000001</v>
      </c>
      <c r="Z50" s="549">
        <v>11710.099963999999</v>
      </c>
      <c r="AA50" s="549">
        <v>12118.941178999999</v>
      </c>
    </row>
    <row r="51" spans="1:32">
      <c r="A51" s="546"/>
      <c r="B51" s="555" t="s">
        <v>1414</v>
      </c>
      <c r="C51" s="1156">
        <v>3139.7167400000003</v>
      </c>
      <c r="D51" s="838">
        <v>3510.7003640000003</v>
      </c>
      <c r="E51" s="838">
        <v>3687.264357</v>
      </c>
      <c r="F51" s="838">
        <v>4422.178844</v>
      </c>
      <c r="G51" s="838">
        <v>4881.2326830000002</v>
      </c>
      <c r="H51" s="838">
        <v>5197.0665389999995</v>
      </c>
      <c r="I51" s="838">
        <v>5775.8245199999992</v>
      </c>
      <c r="J51" s="838">
        <v>5656.7599170000003</v>
      </c>
      <c r="K51" s="838">
        <v>6197.6787770000001</v>
      </c>
      <c r="L51" s="838">
        <v>6610.7929409999997</v>
      </c>
      <c r="M51" s="838">
        <v>7218.8125870000003</v>
      </c>
      <c r="N51" s="838">
        <v>7500.3275920000005</v>
      </c>
      <c r="O51" s="838">
        <v>8535.210450999999</v>
      </c>
      <c r="P51" s="838">
        <v>9442.6043340000015</v>
      </c>
      <c r="Q51" s="838">
        <v>9822.9611870000008</v>
      </c>
      <c r="R51" s="838">
        <v>6962.1341030000003</v>
      </c>
      <c r="S51" s="838">
        <v>8275.7177830000001</v>
      </c>
      <c r="T51" s="838">
        <v>9336.3974099999996</v>
      </c>
      <c r="U51" s="838">
        <v>9183.360517000001</v>
      </c>
      <c r="V51" s="838">
        <v>9365.295161</v>
      </c>
      <c r="W51" s="838">
        <v>9505.489947</v>
      </c>
      <c r="X51" s="838">
        <v>9654.7170850000002</v>
      </c>
      <c r="Y51" s="838">
        <v>9964.7480960000012</v>
      </c>
      <c r="Z51" s="549">
        <v>9697.7872939999997</v>
      </c>
      <c r="AA51" s="549">
        <v>10077.935599</v>
      </c>
      <c r="AB51" s="1010"/>
      <c r="AC51" s="1010"/>
      <c r="AD51" s="1010"/>
      <c r="AE51" s="1010"/>
      <c r="AF51" s="1010"/>
    </row>
    <row r="52" spans="1:32">
      <c r="A52" s="131"/>
      <c r="B52" s="555" t="s">
        <v>1415</v>
      </c>
      <c r="C52" s="1156">
        <v>627.81897100000003</v>
      </c>
      <c r="D52" s="838">
        <v>620.56989300000009</v>
      </c>
      <c r="E52" s="838">
        <v>787.64555200000007</v>
      </c>
      <c r="F52" s="838">
        <v>957.53637700000002</v>
      </c>
      <c r="G52" s="838">
        <v>1028.697815</v>
      </c>
      <c r="H52" s="838">
        <v>1001.2152460000001</v>
      </c>
      <c r="I52" s="838">
        <v>1100.3923629999999</v>
      </c>
      <c r="J52" s="838">
        <v>1134.86249</v>
      </c>
      <c r="K52" s="838">
        <v>1295.0519140000001</v>
      </c>
      <c r="L52" s="838">
        <v>1425.8196699999999</v>
      </c>
      <c r="M52" s="838">
        <v>1636.5535989999998</v>
      </c>
      <c r="N52" s="838">
        <v>1816.1449599999999</v>
      </c>
      <c r="O52" s="838">
        <v>2003.2256829999999</v>
      </c>
      <c r="P52" s="838">
        <v>2121.7452389999999</v>
      </c>
      <c r="Q52" s="838">
        <v>2030.823022</v>
      </c>
      <c r="R52" s="838">
        <v>1738.9704830000001</v>
      </c>
      <c r="S52" s="838">
        <v>1943.4675160000002</v>
      </c>
      <c r="T52" s="838">
        <v>1981.1529499999999</v>
      </c>
      <c r="U52" s="838">
        <v>1931.042948</v>
      </c>
      <c r="V52" s="838">
        <v>1962.703849</v>
      </c>
      <c r="W52" s="838">
        <v>1993.3797350000002</v>
      </c>
      <c r="X52" s="838">
        <v>2042.629514</v>
      </c>
      <c r="Y52" s="838">
        <v>2009.859455</v>
      </c>
      <c r="Z52" s="549">
        <v>2012.31267</v>
      </c>
      <c r="AA52" s="549">
        <v>2041.00558</v>
      </c>
      <c r="AB52" s="1010"/>
      <c r="AC52" s="1010"/>
      <c r="AD52" s="1010"/>
      <c r="AE52" s="1010"/>
      <c r="AF52" s="1010"/>
    </row>
    <row r="53" spans="1:32">
      <c r="A53" s="131"/>
      <c r="B53" s="554" t="s">
        <v>612</v>
      </c>
      <c r="C53" s="1156">
        <v>2785.6446150000002</v>
      </c>
      <c r="D53" s="838">
        <v>2664.1912050000001</v>
      </c>
      <c r="E53" s="838">
        <v>2678.2230399999999</v>
      </c>
      <c r="F53" s="838">
        <v>2946.2030839999998</v>
      </c>
      <c r="G53" s="838">
        <v>3202.304592</v>
      </c>
      <c r="H53" s="838">
        <v>3136.421691</v>
      </c>
      <c r="I53" s="838">
        <v>3548.9739840000002</v>
      </c>
      <c r="J53" s="838">
        <v>3630.1690140000001</v>
      </c>
      <c r="K53" s="838">
        <v>3893.7789419999999</v>
      </c>
      <c r="L53" s="838">
        <v>4321.6630259999993</v>
      </c>
      <c r="M53" s="838">
        <v>4704.8924060000008</v>
      </c>
      <c r="N53" s="838">
        <v>5095.9763819999998</v>
      </c>
      <c r="O53" s="838">
        <v>5497.5379570000005</v>
      </c>
      <c r="P53" s="838">
        <v>5520.1047819999994</v>
      </c>
      <c r="Q53" s="838">
        <v>6072.4661799999994</v>
      </c>
      <c r="R53" s="838">
        <v>4943.183618</v>
      </c>
      <c r="S53" s="838">
        <v>5454.1375199999993</v>
      </c>
      <c r="T53" s="838">
        <v>5637.4964319999999</v>
      </c>
      <c r="U53" s="838">
        <v>5333.4251160000003</v>
      </c>
      <c r="V53" s="838">
        <v>5300.8401670000003</v>
      </c>
      <c r="W53" s="838">
        <v>5549.7409400000006</v>
      </c>
      <c r="X53" s="838">
        <v>6411.968218</v>
      </c>
      <c r="Y53" s="838">
        <v>6188.3546799999995</v>
      </c>
      <c r="Z53" s="549">
        <v>5702.8824079999995</v>
      </c>
      <c r="AA53" s="549">
        <v>5886.7136950000004</v>
      </c>
      <c r="AB53" s="1010"/>
      <c r="AC53" s="1010"/>
      <c r="AD53" s="1010"/>
      <c r="AE53" s="1010"/>
      <c r="AF53" s="1010"/>
    </row>
    <row r="54" spans="1:32">
      <c r="A54" s="131"/>
      <c r="B54" s="550" t="s">
        <v>1417</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2572.3585079999998</v>
      </c>
      <c r="AA54" s="549">
        <v>2800.1458640000001</v>
      </c>
      <c r="AB54" s="1010"/>
      <c r="AC54" s="1010"/>
      <c r="AD54" s="1010"/>
      <c r="AE54" s="1010"/>
      <c r="AF54" s="1010"/>
    </row>
    <row r="55" spans="1:32" ht="14.5">
      <c r="A55" s="131"/>
      <c r="B55" s="554" t="s">
        <v>1539</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2572.3585079999998</v>
      </c>
      <c r="AA55" s="549">
        <v>2800.1458640000001</v>
      </c>
      <c r="AB55" s="1010"/>
      <c r="AC55" s="1010"/>
      <c r="AD55" s="1010"/>
      <c r="AE55" s="1010"/>
      <c r="AF55" s="1010"/>
    </row>
    <row r="56" spans="1:32" ht="25">
      <c r="A56" s="131"/>
      <c r="B56" s="1190" t="s">
        <v>1528</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5">
      <c r="A57" s="131"/>
      <c r="B57" s="1013" t="s">
        <v>1541</v>
      </c>
      <c r="C57" s="1156">
        <v>53691.914115370506</v>
      </c>
      <c r="D57" s="838">
        <v>54154.103374502156</v>
      </c>
      <c r="E57" s="838">
        <v>52464.119557280901</v>
      </c>
      <c r="F57" s="838">
        <v>54171.806444907656</v>
      </c>
      <c r="G57" s="838">
        <v>54769.362395171265</v>
      </c>
      <c r="H57" s="838">
        <v>62323.098734944215</v>
      </c>
      <c r="I57" s="838">
        <v>64112.417371829608</v>
      </c>
      <c r="J57" s="838">
        <v>62238.830122785126</v>
      </c>
      <c r="K57" s="838">
        <v>63972.913545121664</v>
      </c>
      <c r="L57" s="838">
        <v>65188.225036861862</v>
      </c>
      <c r="M57" s="838">
        <v>64970.706894279065</v>
      </c>
      <c r="N57" s="838">
        <v>70129.767399999997</v>
      </c>
      <c r="O57" s="838">
        <v>75117.142999999996</v>
      </c>
      <c r="P57" s="838">
        <v>81145.263000000006</v>
      </c>
      <c r="Q57" s="838">
        <v>80668.222999999998</v>
      </c>
      <c r="R57" s="838">
        <v>74682.593999999997</v>
      </c>
      <c r="S57" s="838">
        <v>79550.331000000006</v>
      </c>
      <c r="T57" s="838">
        <v>80208.851999999999</v>
      </c>
      <c r="U57" s="838">
        <v>78557.0334</v>
      </c>
      <c r="V57" s="838">
        <v>81578.125</v>
      </c>
      <c r="W57" s="838">
        <v>83119.565299999987</v>
      </c>
      <c r="X57" s="838">
        <v>86360.864499999996</v>
      </c>
      <c r="Y57" s="838">
        <v>86652.431681479997</v>
      </c>
      <c r="Z57" s="551">
        <v>85709.139848359904</v>
      </c>
      <c r="AA57" s="551">
        <v>94699.156000000003</v>
      </c>
      <c r="AB57" s="1010"/>
      <c r="AC57" s="1010"/>
      <c r="AD57" s="1010"/>
      <c r="AE57" s="1010"/>
      <c r="AF57" s="1010"/>
    </row>
    <row r="58" spans="1:32" ht="14.5">
      <c r="A58" s="131"/>
      <c r="B58" s="1015" t="s">
        <v>1542</v>
      </c>
      <c r="C58" s="1156">
        <v>11299.362999999999</v>
      </c>
      <c r="D58" s="838">
        <v>11701.651</v>
      </c>
      <c r="E58" s="838">
        <v>11061.207</v>
      </c>
      <c r="F58" s="838">
        <v>10848.065000000001</v>
      </c>
      <c r="G58" s="838">
        <v>11742.32</v>
      </c>
      <c r="H58" s="838">
        <v>12745.752</v>
      </c>
      <c r="I58" s="838">
        <v>13521.48</v>
      </c>
      <c r="J58" s="838">
        <v>14297.949000000001</v>
      </c>
      <c r="K58" s="838">
        <v>14426.541999999999</v>
      </c>
      <c r="L58" s="838">
        <v>14671.117</v>
      </c>
      <c r="M58" s="838">
        <v>14640.582</v>
      </c>
      <c r="N58" s="838">
        <v>15513.818600000001</v>
      </c>
      <c r="O58" s="838">
        <v>17474.428</v>
      </c>
      <c r="P58" s="838">
        <v>18889.659</v>
      </c>
      <c r="Q58" s="838">
        <v>17952.467000000001</v>
      </c>
      <c r="R58" s="838">
        <v>18130.757999999998</v>
      </c>
      <c r="S58" s="838">
        <v>14762.622800000001</v>
      </c>
      <c r="T58" s="838">
        <v>14837.052</v>
      </c>
      <c r="U58" s="838">
        <v>14316.087800000001</v>
      </c>
      <c r="V58" s="838">
        <v>14714.787</v>
      </c>
      <c r="W58" s="838">
        <v>14663.592999999999</v>
      </c>
      <c r="X58" s="838">
        <v>15945.43</v>
      </c>
      <c r="Y58" s="838">
        <v>16458.811655080004</v>
      </c>
      <c r="Z58" s="551">
        <v>15420.974605980011</v>
      </c>
      <c r="AA58" s="551">
        <v>16390.010999999999</v>
      </c>
      <c r="AB58" s="1010"/>
      <c r="AC58" s="1010"/>
      <c r="AD58" s="1010"/>
      <c r="AE58" s="1010"/>
      <c r="AF58" s="1010"/>
    </row>
    <row r="59" spans="1:32" ht="14.5">
      <c r="A59" s="131"/>
      <c r="B59" s="1015" t="s">
        <v>1543</v>
      </c>
      <c r="C59" s="1156">
        <v>42392.551115370508</v>
      </c>
      <c r="D59" s="838">
        <v>42452.452374502158</v>
      </c>
      <c r="E59" s="838">
        <v>41402.912557280899</v>
      </c>
      <c r="F59" s="838">
        <v>43323.741444907653</v>
      </c>
      <c r="G59" s="838">
        <v>43027.042395171266</v>
      </c>
      <c r="H59" s="838">
        <v>49577.346734944214</v>
      </c>
      <c r="I59" s="838">
        <v>50590.937371829612</v>
      </c>
      <c r="J59" s="838">
        <v>47940.881122785126</v>
      </c>
      <c r="K59" s="838">
        <v>49546.371545121663</v>
      </c>
      <c r="L59" s="838">
        <v>50517.108036861864</v>
      </c>
      <c r="M59" s="838">
        <v>50330.124894279063</v>
      </c>
      <c r="N59" s="838">
        <v>54615.948799999998</v>
      </c>
      <c r="O59" s="838">
        <v>57642.714999999997</v>
      </c>
      <c r="P59" s="838">
        <v>62255.603999999999</v>
      </c>
      <c r="Q59" s="838">
        <v>62715.756000000001</v>
      </c>
      <c r="R59" s="838">
        <v>56551.835999999996</v>
      </c>
      <c r="S59" s="838">
        <v>64787.708200000001</v>
      </c>
      <c r="T59" s="838">
        <v>65371.8</v>
      </c>
      <c r="U59" s="838">
        <v>64240.945599999999</v>
      </c>
      <c r="V59" s="838">
        <v>66863.338000000003</v>
      </c>
      <c r="W59" s="838">
        <v>68455.972299999994</v>
      </c>
      <c r="X59" s="838">
        <v>70415.434500000003</v>
      </c>
      <c r="Y59" s="838">
        <v>70193.620026399993</v>
      </c>
      <c r="Z59" s="551">
        <v>70288.165242379895</v>
      </c>
      <c r="AA59" s="551">
        <v>78309.145000000004</v>
      </c>
      <c r="AB59" s="1010"/>
      <c r="AC59" s="1010"/>
      <c r="AD59" s="1010"/>
      <c r="AE59" s="1010"/>
      <c r="AF59" s="1010"/>
    </row>
    <row r="60" spans="1:32">
      <c r="A60" s="131"/>
      <c r="B60" s="1013" t="s">
        <v>1529</v>
      </c>
      <c r="C60" s="1156">
        <v>76306.678</v>
      </c>
      <c r="D60" s="838">
        <v>65138.009999999995</v>
      </c>
      <c r="E60" s="838">
        <v>95254.437000000005</v>
      </c>
      <c r="F60" s="838">
        <v>93331.525999999998</v>
      </c>
      <c r="G60" s="838">
        <v>92864.687999999995</v>
      </c>
      <c r="H60" s="838">
        <v>94979.444000000003</v>
      </c>
      <c r="I60" s="838">
        <v>100455.837</v>
      </c>
      <c r="J60" s="838">
        <v>94047.453999999998</v>
      </c>
      <c r="K60" s="838">
        <v>98637.733999999997</v>
      </c>
      <c r="L60" s="838">
        <v>87125.370999999999</v>
      </c>
      <c r="M60" s="838">
        <v>94374.519</v>
      </c>
      <c r="N60" s="838">
        <v>96202.501000000004</v>
      </c>
      <c r="O60" s="838">
        <v>101271.675</v>
      </c>
      <c r="P60" s="838">
        <v>101679.659</v>
      </c>
      <c r="Q60" s="838">
        <v>92771.433999999994</v>
      </c>
      <c r="R60" s="838">
        <v>90882.683000000005</v>
      </c>
      <c r="S60" s="838">
        <v>94635.803</v>
      </c>
      <c r="T60" s="838">
        <v>96934.447</v>
      </c>
      <c r="U60" s="838">
        <v>96156.834000000003</v>
      </c>
      <c r="V60" s="838">
        <v>94857.941999999995</v>
      </c>
      <c r="W60" s="838">
        <v>98730.735000000001</v>
      </c>
      <c r="X60" s="838">
        <v>91955.285999999993</v>
      </c>
      <c r="Y60" s="838">
        <v>96656.735000000001</v>
      </c>
      <c r="Z60" s="551">
        <v>98570.475999999995</v>
      </c>
      <c r="AA60" s="551">
        <v>96824.623999999996</v>
      </c>
      <c r="AB60" s="1010"/>
      <c r="AC60" s="1010"/>
      <c r="AD60" s="1010"/>
      <c r="AE60" s="1010"/>
      <c r="AF60" s="1010"/>
    </row>
    <row r="61" spans="1:32" ht="14.5">
      <c r="A61" s="131"/>
      <c r="B61" s="564" t="s">
        <v>1545</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10309.637000000001</v>
      </c>
      <c r="D62" s="838">
        <v>9737.0190000000002</v>
      </c>
      <c r="E62" s="838">
        <v>9164.4</v>
      </c>
      <c r="F62" s="838">
        <v>7757.3</v>
      </c>
      <c r="G62" s="838">
        <v>6929.5</v>
      </c>
      <c r="H62" s="838">
        <v>6737</v>
      </c>
      <c r="I62" s="838">
        <v>6789.5</v>
      </c>
      <c r="J62" s="838">
        <v>6563</v>
      </c>
      <c r="K62" s="838">
        <v>6607.4</v>
      </c>
      <c r="L62" s="838">
        <v>5427.2</v>
      </c>
      <c r="M62" s="838">
        <v>5474.4</v>
      </c>
      <c r="N62" s="838">
        <v>5216</v>
      </c>
      <c r="O62" s="838">
        <v>5177.7</v>
      </c>
      <c r="P62" s="838">
        <v>5358</v>
      </c>
      <c r="Q62" s="838">
        <v>5441.4</v>
      </c>
      <c r="R62" s="838">
        <v>5293</v>
      </c>
      <c r="S62" s="838">
        <v>4187.3389999999999</v>
      </c>
      <c r="T62" s="838">
        <v>4519.9449999999997</v>
      </c>
      <c r="U62" s="838">
        <v>4640</v>
      </c>
      <c r="V62" s="838">
        <v>5615</v>
      </c>
      <c r="W62" s="838">
        <v>5661</v>
      </c>
      <c r="X62" s="838">
        <v>6315.3810000000003</v>
      </c>
      <c r="Y62" s="838">
        <v>7017.491</v>
      </c>
      <c r="Z62" s="551">
        <v>6475.8580000000002</v>
      </c>
      <c r="AA62" s="551">
        <v>6352.1220000000003</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5">
      <c r="A64" s="538"/>
      <c r="B64" s="564"/>
      <c r="C64" s="1277" t="s">
        <v>1530</v>
      </c>
      <c r="D64" s="1277"/>
      <c r="E64" s="1277"/>
      <c r="F64" s="1277"/>
      <c r="G64" s="1277"/>
      <c r="H64" s="1277"/>
      <c r="I64" s="1277" t="s">
        <v>1530</v>
      </c>
      <c r="J64" s="1277"/>
      <c r="K64" s="1277"/>
      <c r="L64" s="1277"/>
      <c r="M64" s="1277"/>
      <c r="N64" s="1277"/>
      <c r="O64" s="1277" t="s">
        <v>1530</v>
      </c>
      <c r="P64" s="1277"/>
      <c r="Q64" s="1277"/>
      <c r="R64" s="1277"/>
      <c r="S64" s="1277"/>
      <c r="T64" s="1277"/>
      <c r="U64" s="1277" t="s">
        <v>1530</v>
      </c>
      <c r="V64" s="1277"/>
      <c r="W64" s="1277"/>
      <c r="X64" s="1277"/>
      <c r="Y64" s="1277"/>
      <c r="Z64" s="1277"/>
      <c r="AA64" s="1277" t="s">
        <v>1530</v>
      </c>
      <c r="AB64" s="1277"/>
      <c r="AC64" s="1277"/>
      <c r="AD64" s="1277"/>
      <c r="AE64" s="1277"/>
      <c r="AF64" s="1277"/>
    </row>
    <row r="65" spans="1:27" s="137" customFormat="1" ht="20.149999999999999" customHeight="1">
      <c r="A65" s="643"/>
      <c r="B65" s="1013" t="s">
        <v>1548</v>
      </c>
      <c r="C65" s="1156" t="s">
        <v>1553</v>
      </c>
      <c r="D65" s="838">
        <v>5814995.8219601605</v>
      </c>
      <c r="E65" s="838" t="s">
        <v>1553</v>
      </c>
      <c r="F65" s="838" t="s">
        <v>1553</v>
      </c>
      <c r="G65" s="838">
        <v>5458924.3808718203</v>
      </c>
      <c r="H65" s="838" t="s">
        <v>1553</v>
      </c>
      <c r="I65" s="838" t="s">
        <v>1553</v>
      </c>
      <c r="J65" s="838">
        <v>5332707.8555588191</v>
      </c>
      <c r="K65" s="838" t="s">
        <v>1553</v>
      </c>
      <c r="L65" s="838" t="s">
        <v>1553</v>
      </c>
      <c r="M65" s="838">
        <v>4884602.1210548496</v>
      </c>
      <c r="N65" s="838" t="s">
        <v>1553</v>
      </c>
      <c r="O65" s="838" t="s">
        <v>1553</v>
      </c>
      <c r="P65" s="838">
        <v>5123516.1542906798</v>
      </c>
      <c r="Q65" s="838" t="s">
        <v>1553</v>
      </c>
      <c r="R65" s="838" t="s">
        <v>1553</v>
      </c>
      <c r="S65" s="838">
        <v>5412956.4355249675</v>
      </c>
      <c r="T65" s="838" t="s">
        <v>1553</v>
      </c>
      <c r="U65" s="838" t="s">
        <v>1553</v>
      </c>
      <c r="V65" s="838">
        <v>4382869.4480748251</v>
      </c>
      <c r="W65" s="838" t="s">
        <v>356</v>
      </c>
      <c r="X65" s="838" t="s">
        <v>356</v>
      </c>
      <c r="Y65" s="838" t="s">
        <v>356</v>
      </c>
      <c r="Z65" s="1189" t="s">
        <v>356</v>
      </c>
      <c r="AA65" s="1189" t="s">
        <v>356</v>
      </c>
    </row>
    <row r="66" spans="1:27" s="137" customFormat="1" ht="15" customHeight="1">
      <c r="A66" s="643"/>
      <c r="B66" s="1013" t="s">
        <v>1549</v>
      </c>
      <c r="C66" s="1156" t="s">
        <v>1553</v>
      </c>
      <c r="D66" s="838">
        <v>5753731.0635780403</v>
      </c>
      <c r="E66" s="838" t="s">
        <v>1553</v>
      </c>
      <c r="F66" s="838" t="s">
        <v>1553</v>
      </c>
      <c r="G66" s="838">
        <v>5403003.2318133898</v>
      </c>
      <c r="H66" s="838" t="s">
        <v>1553</v>
      </c>
      <c r="I66" s="838" t="s">
        <v>1553</v>
      </c>
      <c r="J66" s="838">
        <v>5279132.8866777802</v>
      </c>
      <c r="K66" s="838" t="s">
        <v>1553</v>
      </c>
      <c r="L66" s="838" t="s">
        <v>1553</v>
      </c>
      <c r="M66" s="838">
        <v>4838392.5666315202</v>
      </c>
      <c r="N66" s="838" t="s">
        <v>1553</v>
      </c>
      <c r="O66" s="838" t="s">
        <v>1553</v>
      </c>
      <c r="P66" s="838">
        <v>5083533.4929168802</v>
      </c>
      <c r="Q66" s="838" t="s">
        <v>1553</v>
      </c>
      <c r="R66" s="838" t="s">
        <v>1553</v>
      </c>
      <c r="S66" s="838">
        <v>5373258.8736680653</v>
      </c>
      <c r="T66" s="838" t="s">
        <v>1553</v>
      </c>
      <c r="U66" s="838" t="s">
        <v>1553</v>
      </c>
      <c r="V66" s="838">
        <v>4351839.255533224</v>
      </c>
      <c r="W66" s="838" t="s">
        <v>356</v>
      </c>
      <c r="X66" s="838" t="s">
        <v>356</v>
      </c>
      <c r="Y66" s="838" t="s">
        <v>356</v>
      </c>
      <c r="Z66" s="1189" t="s">
        <v>356</v>
      </c>
      <c r="AA66" s="1189" t="s">
        <v>356</v>
      </c>
    </row>
    <row r="67" spans="1:27" s="137" customFormat="1" ht="15" customHeight="1">
      <c r="A67" s="643"/>
      <c r="B67" s="1013" t="s">
        <v>1550</v>
      </c>
      <c r="C67" s="1156" t="s">
        <v>1553</v>
      </c>
      <c r="D67" s="838">
        <v>-315</v>
      </c>
      <c r="E67" s="838" t="s">
        <v>1553</v>
      </c>
      <c r="F67" s="838" t="s">
        <v>1553</v>
      </c>
      <c r="G67" s="838">
        <v>17</v>
      </c>
      <c r="H67" s="838" t="s">
        <v>1553</v>
      </c>
      <c r="I67" s="838" t="s">
        <v>1553</v>
      </c>
      <c r="J67" s="838">
        <v>1259</v>
      </c>
      <c r="K67" s="838" t="s">
        <v>1553</v>
      </c>
      <c r="L67" s="838" t="s">
        <v>1553</v>
      </c>
      <c r="M67" s="838">
        <v>1446</v>
      </c>
      <c r="N67" s="838" t="s">
        <v>1553</v>
      </c>
      <c r="O67" s="838" t="s">
        <v>1553</v>
      </c>
      <c r="P67" s="838">
        <v>2216</v>
      </c>
      <c r="Q67" s="838" t="s">
        <v>1553</v>
      </c>
      <c r="R67" s="838" t="s">
        <v>1553</v>
      </c>
      <c r="S67" s="838">
        <v>-558</v>
      </c>
      <c r="T67" s="838" t="s">
        <v>1553</v>
      </c>
      <c r="U67" s="838" t="s">
        <v>1553</v>
      </c>
      <c r="V67" s="838">
        <v>5537</v>
      </c>
      <c r="W67" s="838" t="s">
        <v>356</v>
      </c>
      <c r="X67" s="838" t="s">
        <v>356</v>
      </c>
      <c r="Y67" s="838">
        <v>5635</v>
      </c>
      <c r="Z67" s="1189" t="s">
        <v>356</v>
      </c>
      <c r="AA67" s="1189" t="s">
        <v>356</v>
      </c>
    </row>
    <row r="68" spans="1:27" s="137" customFormat="1" ht="15" customHeight="1">
      <c r="A68" s="643"/>
      <c r="B68" s="1191" t="s">
        <v>1551</v>
      </c>
      <c r="C68" s="1156" t="s">
        <v>1553</v>
      </c>
      <c r="D68" s="838">
        <v>60949.758382123298</v>
      </c>
      <c r="E68" s="838" t="s">
        <v>1553</v>
      </c>
      <c r="F68" s="838" t="s">
        <v>1553</v>
      </c>
      <c r="G68" s="838">
        <v>55938.149058428899</v>
      </c>
      <c r="H68" s="838" t="s">
        <v>1553</v>
      </c>
      <c r="I68" s="838" t="s">
        <v>1553</v>
      </c>
      <c r="J68" s="838">
        <v>54833.968881041204</v>
      </c>
      <c r="K68" s="838" t="s">
        <v>1553</v>
      </c>
      <c r="L68" s="838" t="s">
        <v>1553</v>
      </c>
      <c r="M68" s="838">
        <v>47655.554423327601</v>
      </c>
      <c r="N68" s="838" t="s">
        <v>1553</v>
      </c>
      <c r="O68" s="838" t="s">
        <v>1553</v>
      </c>
      <c r="P68" s="838">
        <v>42198.661373794799</v>
      </c>
      <c r="Q68" s="838" t="s">
        <v>1553</v>
      </c>
      <c r="R68" s="838" t="s">
        <v>1553</v>
      </c>
      <c r="S68" s="838">
        <v>39139.561856902204</v>
      </c>
      <c r="T68" s="838" t="s">
        <v>1553</v>
      </c>
      <c r="U68" s="838" t="s">
        <v>1553</v>
      </c>
      <c r="V68" s="838">
        <v>36567.192541601136</v>
      </c>
      <c r="W68" s="838" t="s">
        <v>356</v>
      </c>
      <c r="X68" s="838" t="s">
        <v>356</v>
      </c>
      <c r="Y68" s="838">
        <v>39592.028011758346</v>
      </c>
      <c r="Z68" s="1189" t="s">
        <v>356</v>
      </c>
      <c r="AA68" s="1189" t="s">
        <v>356</v>
      </c>
    </row>
    <row r="69" spans="1:27" s="527" customFormat="1" ht="15" customHeight="1">
      <c r="A69" s="694"/>
      <c r="C69" s="1192"/>
      <c r="D69" s="440"/>
      <c r="E69" s="440"/>
      <c r="F69" s="440"/>
      <c r="G69" s="440"/>
      <c r="H69" s="440"/>
      <c r="Z69" s="566"/>
      <c r="AA69" s="566"/>
    </row>
    <row r="70" spans="1:27" s="527" customFormat="1" ht="15" customHeight="1">
      <c r="A70" s="694"/>
      <c r="C70" s="1279" t="s">
        <v>1426</v>
      </c>
      <c r="D70" s="1279"/>
      <c r="E70" s="1279"/>
      <c r="F70" s="1279"/>
      <c r="G70" s="1279"/>
      <c r="H70" s="1279"/>
      <c r="Z70" s="566"/>
      <c r="AA70" s="566"/>
    </row>
    <row r="71" spans="1:27" s="527" customFormat="1" ht="16.5" customHeight="1">
      <c r="A71" s="694"/>
      <c r="C71" s="1279" t="s">
        <v>880</v>
      </c>
      <c r="D71" s="1279"/>
      <c r="E71" s="1279"/>
      <c r="F71" s="1279"/>
      <c r="G71" s="1279"/>
      <c r="H71" s="1279"/>
      <c r="Z71" s="566"/>
      <c r="AA71" s="566"/>
    </row>
    <row r="72" spans="1:27" s="527" customFormat="1" ht="15" customHeight="1">
      <c r="A72" s="694"/>
      <c r="C72" s="1279" t="s">
        <v>1556</v>
      </c>
      <c r="D72" s="1279"/>
      <c r="E72" s="1279"/>
      <c r="F72" s="1279"/>
      <c r="G72" s="1279"/>
      <c r="H72" s="1279"/>
      <c r="Z72" s="566"/>
      <c r="AA72" s="566"/>
    </row>
    <row r="73" spans="1:27" s="527" customFormat="1" ht="30" customHeight="1">
      <c r="A73" s="694"/>
      <c r="C73" s="1279" t="s">
        <v>1558</v>
      </c>
      <c r="D73" s="1279"/>
      <c r="E73" s="1279"/>
      <c r="F73" s="1279"/>
      <c r="G73" s="1279"/>
      <c r="H73" s="1279"/>
      <c r="AA73" s="775"/>
    </row>
    <row r="74" spans="1:27" s="527" customFormat="1" ht="15" customHeight="1">
      <c r="A74" s="694"/>
      <c r="C74" s="137" t="s">
        <v>1563</v>
      </c>
      <c r="D74" s="137"/>
      <c r="E74" s="137"/>
      <c r="F74" s="137"/>
      <c r="G74" s="137"/>
      <c r="H74" s="137"/>
      <c r="AA74" s="775"/>
    </row>
    <row r="75" spans="1:27" ht="15" customHeight="1">
      <c r="C75" s="1279" t="s">
        <v>1540</v>
      </c>
      <c r="D75" s="1279"/>
      <c r="E75" s="1279"/>
      <c r="F75" s="1279"/>
      <c r="G75" s="1279"/>
      <c r="H75" s="1279"/>
    </row>
    <row r="76" spans="1:27" s="527" customFormat="1" ht="15" customHeight="1">
      <c r="A76" s="694"/>
      <c r="C76" s="1279" t="s">
        <v>1544</v>
      </c>
      <c r="D76" s="1279"/>
      <c r="E76" s="1279"/>
      <c r="F76" s="1279"/>
      <c r="G76" s="1279"/>
      <c r="H76" s="1279"/>
      <c r="AA76" s="775"/>
    </row>
    <row r="77" spans="1:27" s="527" customFormat="1" ht="15" customHeight="1">
      <c r="A77" s="694"/>
      <c r="C77" s="1279" t="s">
        <v>1546</v>
      </c>
      <c r="D77" s="1279"/>
      <c r="E77" s="1279"/>
      <c r="F77" s="1279"/>
      <c r="G77" s="1279"/>
      <c r="H77" s="1279"/>
      <c r="AA77" s="775"/>
    </row>
    <row r="78" spans="1:27" ht="15" customHeight="1">
      <c r="C78" s="1279" t="s">
        <v>1547</v>
      </c>
      <c r="D78" s="1279"/>
      <c r="E78" s="1279"/>
      <c r="F78" s="1279"/>
      <c r="G78" s="1279"/>
      <c r="H78" s="1279"/>
    </row>
    <row r="79" spans="1:27" ht="15" customHeight="1">
      <c r="C79" s="1417" t="s">
        <v>1552</v>
      </c>
      <c r="D79" s="1417"/>
      <c r="E79" s="1417"/>
      <c r="F79" s="1417"/>
      <c r="G79" s="1417"/>
      <c r="H79" s="1417"/>
    </row>
  </sheetData>
  <sheetProtection selectLockedCells="1"/>
  <mergeCells count="21">
    <mergeCell ref="C78:H78"/>
    <mergeCell ref="C79:H79"/>
    <mergeCell ref="AA7:AF7"/>
    <mergeCell ref="C76:H76"/>
    <mergeCell ref="C77:H77"/>
    <mergeCell ref="C71:H71"/>
    <mergeCell ref="C72:H72"/>
    <mergeCell ref="C73:H73"/>
    <mergeCell ref="C75:H75"/>
    <mergeCell ref="O7:T7"/>
    <mergeCell ref="U7:Z7"/>
    <mergeCell ref="C70:H70"/>
    <mergeCell ref="O64:T64"/>
    <mergeCell ref="U64:Z64"/>
    <mergeCell ref="AA64:AF64"/>
    <mergeCell ref="A1:B1"/>
    <mergeCell ref="A3:B3"/>
    <mergeCell ref="C7:H7"/>
    <mergeCell ref="I7:N7"/>
    <mergeCell ref="C64:H64"/>
    <mergeCell ref="I64:N64"/>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Bayern</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9">
    <pageSetUpPr autoPageBreaks="0"/>
  </sheetPr>
  <dimension ref="A1:AL79"/>
  <sheetViews>
    <sheetView showGridLines="0" showRowColHeaders="0" zoomScaleNormal="100" workbookViewId="0">
      <pane xSplit="2" ySplit="5" topLeftCell="S6" activePane="bottomRight" state="frozen"/>
      <selection pane="topRight"/>
      <selection pane="bottomLeft"/>
      <selection pane="bottomRight" activeCell="Z9" sqref="Z9:Z15"/>
    </sheetView>
  </sheetViews>
  <sheetFormatPr baseColWidth="10" defaultColWidth="11.453125" defaultRowHeight="12.5"/>
  <cols>
    <col min="1" max="1" width="4.54296875" style="376" customWidth="1"/>
    <col min="2" max="2" width="45.54296875" style="376" customWidth="1"/>
    <col min="3" max="12" width="13.453125" style="376" customWidth="1"/>
    <col min="13" max="27" width="13.453125" style="551" customWidth="1"/>
    <col min="28" max="16384" width="11.453125" style="376"/>
  </cols>
  <sheetData>
    <row r="1" spans="1:32" ht="13">
      <c r="A1" s="1414" t="s">
        <v>322</v>
      </c>
      <c r="B1" s="1415"/>
    </row>
    <row r="3" spans="1:32" ht="12.75" customHeight="1">
      <c r="A3" s="1416" t="s">
        <v>902</v>
      </c>
      <c r="B3" s="1416"/>
      <c r="C3" s="407" t="s">
        <v>1240</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ht="13">
      <c r="A7" s="399"/>
      <c r="B7" s="499"/>
      <c r="C7" s="1277" t="s">
        <v>434</v>
      </c>
      <c r="D7" s="1277"/>
      <c r="E7" s="1277"/>
      <c r="F7" s="1277"/>
      <c r="G7" s="1277"/>
      <c r="H7" s="1277"/>
      <c r="I7" s="1277" t="s">
        <v>434</v>
      </c>
      <c r="J7" s="1277"/>
      <c r="K7" s="1277"/>
      <c r="L7" s="1277"/>
      <c r="M7" s="1277"/>
      <c r="N7" s="1277"/>
      <c r="O7" s="1277" t="s">
        <v>434</v>
      </c>
      <c r="P7" s="1277"/>
      <c r="Q7" s="1277"/>
      <c r="R7" s="1277"/>
      <c r="S7" s="1277"/>
      <c r="T7" s="1277"/>
      <c r="U7" s="1277" t="s">
        <v>434</v>
      </c>
      <c r="V7" s="1277"/>
      <c r="W7" s="1277"/>
      <c r="X7" s="1277"/>
      <c r="Y7" s="1277"/>
      <c r="Z7" s="1277"/>
      <c r="AA7" s="1277" t="s">
        <v>434</v>
      </c>
      <c r="AB7" s="1277"/>
      <c r="AC7" s="1277"/>
      <c r="AD7" s="1277"/>
      <c r="AE7" s="1277"/>
      <c r="AF7" s="1277"/>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1514</v>
      </c>
      <c r="C9" s="1156">
        <v>42808.114865878822</v>
      </c>
      <c r="D9" s="838">
        <v>41931.299780333567</v>
      </c>
      <c r="E9" s="838">
        <v>42206.875728815918</v>
      </c>
      <c r="F9" s="838">
        <v>40431.390765094118</v>
      </c>
      <c r="G9" s="838">
        <v>39290.004751052707</v>
      </c>
      <c r="H9" s="838">
        <v>40993.001515354597</v>
      </c>
      <c r="I9" s="838">
        <v>40795.382833277319</v>
      </c>
      <c r="J9" s="857">
        <v>42070.169851939747</v>
      </c>
      <c r="K9" s="838">
        <v>38034.046961728862</v>
      </c>
      <c r="L9" s="838">
        <v>38029.433720255714</v>
      </c>
      <c r="M9" s="838">
        <v>36424.587550014097</v>
      </c>
      <c r="N9" s="838">
        <v>35937.998346167718</v>
      </c>
      <c r="O9" s="838">
        <v>35856.932002105925</v>
      </c>
      <c r="P9" s="838">
        <v>31733.15598308538</v>
      </c>
      <c r="Q9" s="838">
        <v>33436.693126351522</v>
      </c>
      <c r="R9" s="838">
        <v>32840.451980197467</v>
      </c>
      <c r="S9" s="838">
        <v>35703.525695621633</v>
      </c>
      <c r="T9" s="838">
        <v>31739.955533038556</v>
      </c>
      <c r="U9" s="838">
        <v>32154.433573754031</v>
      </c>
      <c r="V9" s="838">
        <v>33322.577137045359</v>
      </c>
      <c r="W9" s="838">
        <v>31459.003915209945</v>
      </c>
      <c r="X9" s="838">
        <v>30558.319649165562</v>
      </c>
      <c r="Y9" s="838">
        <v>31555.443661148005</v>
      </c>
      <c r="Z9" s="551">
        <v>31123.435702568233</v>
      </c>
      <c r="AA9" s="551">
        <v>2585.3092726068553</v>
      </c>
      <c r="AB9" s="1010"/>
      <c r="AC9" s="1010"/>
      <c r="AD9" s="1010"/>
      <c r="AE9" s="1010"/>
      <c r="AF9" s="1010"/>
    </row>
    <row r="10" spans="1:32" ht="14.5">
      <c r="A10" s="131"/>
      <c r="B10" s="1015" t="s">
        <v>1515</v>
      </c>
      <c r="C10" s="1156">
        <v>26650.616116590001</v>
      </c>
      <c r="D10" s="838">
        <v>25799.232151358432</v>
      </c>
      <c r="E10" s="838">
        <v>25938.921575898999</v>
      </c>
      <c r="F10" s="838">
        <v>24883.104042015999</v>
      </c>
      <c r="G10" s="838">
        <v>24127.717588349999</v>
      </c>
      <c r="H10" s="838">
        <v>24983.8521296</v>
      </c>
      <c r="I10" s="838">
        <v>24955.644697529748</v>
      </c>
      <c r="J10" s="838">
        <v>25329.951272767998</v>
      </c>
      <c r="K10" s="838">
        <v>22506.455356939001</v>
      </c>
      <c r="L10" s="838">
        <v>22501.107815783758</v>
      </c>
      <c r="M10" s="838">
        <v>21430.566740219045</v>
      </c>
      <c r="N10" s="838">
        <v>21254.017738990733</v>
      </c>
      <c r="O10" s="838">
        <v>21165.504231008988</v>
      </c>
      <c r="P10" s="838">
        <v>18698.756065209651</v>
      </c>
      <c r="Q10" s="838">
        <v>19682.830336330862</v>
      </c>
      <c r="R10" s="838">
        <v>19088.820913839325</v>
      </c>
      <c r="S10" s="838">
        <v>20854.104009122584</v>
      </c>
      <c r="T10" s="838">
        <v>18459.580512228196</v>
      </c>
      <c r="U10" s="838">
        <v>18623.379085393201</v>
      </c>
      <c r="V10" s="838">
        <v>19365.422082973539</v>
      </c>
      <c r="W10" s="838">
        <v>18411.195448667069</v>
      </c>
      <c r="X10" s="838">
        <v>17776.721908892843</v>
      </c>
      <c r="Y10" s="838">
        <v>18187.968540699167</v>
      </c>
      <c r="Z10" s="551">
        <v>17933.686638913245</v>
      </c>
      <c r="AA10" s="551">
        <v>1275.1374000000001</v>
      </c>
      <c r="AB10" s="1010"/>
      <c r="AC10" s="1010"/>
      <c r="AD10" s="1010"/>
      <c r="AE10" s="1010"/>
      <c r="AF10" s="1010"/>
    </row>
    <row r="11" spans="1:32">
      <c r="A11" s="131"/>
      <c r="B11" s="1016" t="s">
        <v>1516</v>
      </c>
      <c r="C11" s="1156">
        <v>26650.616116590001</v>
      </c>
      <c r="D11" s="838">
        <v>25799.232151358432</v>
      </c>
      <c r="E11" s="838">
        <v>25938.921575898999</v>
      </c>
      <c r="F11" s="838">
        <v>24883.104042015999</v>
      </c>
      <c r="G11" s="838">
        <v>24127.717588349999</v>
      </c>
      <c r="H11" s="838">
        <v>24983.8521296</v>
      </c>
      <c r="I11" s="838">
        <v>24955.644697529748</v>
      </c>
      <c r="J11" s="838">
        <v>25329.951272767998</v>
      </c>
      <c r="K11" s="838">
        <v>22506.455356939001</v>
      </c>
      <c r="L11" s="838">
        <v>22501.107815783758</v>
      </c>
      <c r="M11" s="838">
        <v>21430.566740219045</v>
      </c>
      <c r="N11" s="838">
        <v>21254.017738990733</v>
      </c>
      <c r="O11" s="838">
        <v>21165.504231008988</v>
      </c>
      <c r="P11" s="838">
        <v>18698.756065209651</v>
      </c>
      <c r="Q11" s="838">
        <v>19682.830336330862</v>
      </c>
      <c r="R11" s="838">
        <v>19088.820913839325</v>
      </c>
      <c r="S11" s="838">
        <v>20854.104009122584</v>
      </c>
      <c r="T11" s="838">
        <v>18459.580512228196</v>
      </c>
      <c r="U11" s="838">
        <v>18623.379085393201</v>
      </c>
      <c r="V11" s="838">
        <v>19365.422082973539</v>
      </c>
      <c r="W11" s="838">
        <v>18411.195448667069</v>
      </c>
      <c r="X11" s="838">
        <v>17776.721908892843</v>
      </c>
      <c r="Y11" s="838">
        <v>18187.968540699167</v>
      </c>
      <c r="Z11" s="551">
        <v>17933.686638913245</v>
      </c>
      <c r="AA11" s="551">
        <v>1275.1374000000001</v>
      </c>
      <c r="AB11" s="1010"/>
      <c r="AC11" s="1010"/>
      <c r="AD11" s="1010"/>
      <c r="AE11" s="1010"/>
      <c r="AF11" s="1010"/>
    </row>
    <row r="12" spans="1:32" ht="15.5">
      <c r="A12" s="131"/>
      <c r="B12" s="1188" t="s">
        <v>1554</v>
      </c>
      <c r="C12" s="1156">
        <v>25431.90791659</v>
      </c>
      <c r="D12" s="838">
        <v>24569.674476905999</v>
      </c>
      <c r="E12" s="838">
        <v>24732.124675898998</v>
      </c>
      <c r="F12" s="838">
        <v>23688.622042015999</v>
      </c>
      <c r="G12" s="838">
        <v>22948.176388349999</v>
      </c>
      <c r="H12" s="838">
        <v>23819.829629600001</v>
      </c>
      <c r="I12" s="838">
        <v>23789.324199734001</v>
      </c>
      <c r="J12" s="838">
        <v>24175.273672767999</v>
      </c>
      <c r="K12" s="838">
        <v>21353.392556939001</v>
      </c>
      <c r="L12" s="838">
        <v>21343.932936551999</v>
      </c>
      <c r="M12" s="838">
        <v>20277.504875531999</v>
      </c>
      <c r="N12" s="838">
        <v>20102.712900801998</v>
      </c>
      <c r="O12" s="838">
        <v>20014.465419469001</v>
      </c>
      <c r="P12" s="838">
        <v>17544.620196479998</v>
      </c>
      <c r="Q12" s="838">
        <v>18526.199796298999</v>
      </c>
      <c r="R12" s="838">
        <v>17931.223144457999</v>
      </c>
      <c r="S12" s="838">
        <v>19694.814167496999</v>
      </c>
      <c r="T12" s="838">
        <v>17289.902427954999</v>
      </c>
      <c r="U12" s="838">
        <v>17436.748859517</v>
      </c>
      <c r="V12" s="838">
        <v>18162.220301640999</v>
      </c>
      <c r="W12" s="838">
        <v>17191.335430767002</v>
      </c>
      <c r="X12" s="838">
        <v>16539.952342904999</v>
      </c>
      <c r="Y12" s="838">
        <v>16932.487002418999</v>
      </c>
      <c r="Z12" s="551">
        <v>16661.094541293998</v>
      </c>
      <c r="AA12" s="1189" t="s">
        <v>493</v>
      </c>
      <c r="AB12" s="1010"/>
      <c r="AC12" s="1010"/>
      <c r="AD12" s="1010"/>
      <c r="AE12" s="1010"/>
      <c r="AF12" s="1010"/>
    </row>
    <row r="13" spans="1:32" ht="16">
      <c r="A13" s="131"/>
      <c r="B13" s="1188" t="s">
        <v>1555</v>
      </c>
      <c r="C13" s="1156" t="s">
        <v>1442</v>
      </c>
      <c r="D13" s="838" t="s">
        <v>1442</v>
      </c>
      <c r="E13" s="838" t="s">
        <v>1442</v>
      </c>
      <c r="F13" s="838" t="s">
        <v>1442</v>
      </c>
      <c r="G13" s="838" t="s">
        <v>1442</v>
      </c>
      <c r="H13" s="838" t="s">
        <v>1442</v>
      </c>
      <c r="I13" s="838" t="s">
        <v>1442</v>
      </c>
      <c r="J13" s="838" t="s">
        <v>1442</v>
      </c>
      <c r="K13" s="838" t="s">
        <v>1442</v>
      </c>
      <c r="L13" s="838" t="s">
        <v>1442</v>
      </c>
      <c r="M13" s="838" t="s">
        <v>1442</v>
      </c>
      <c r="N13" s="838" t="s">
        <v>1442</v>
      </c>
      <c r="O13" s="838" t="s">
        <v>1442</v>
      </c>
      <c r="P13" s="838" t="s">
        <v>1442</v>
      </c>
      <c r="Q13" s="838" t="s">
        <v>1442</v>
      </c>
      <c r="R13" s="838" t="s">
        <v>1442</v>
      </c>
      <c r="S13" s="838" t="s">
        <v>1442</v>
      </c>
      <c r="T13" s="838" t="s">
        <v>1442</v>
      </c>
      <c r="U13" s="838" t="s">
        <v>1442</v>
      </c>
      <c r="V13" s="838" t="s">
        <v>1442</v>
      </c>
      <c r="W13" s="838" t="s">
        <v>1442</v>
      </c>
      <c r="X13" s="838" t="s">
        <v>1442</v>
      </c>
      <c r="Y13" s="838" t="s">
        <v>1442</v>
      </c>
      <c r="Z13" s="1189" t="s">
        <v>1442</v>
      </c>
      <c r="AA13" s="1189" t="s">
        <v>493</v>
      </c>
      <c r="AB13" s="1010"/>
      <c r="AC13" s="1010"/>
      <c r="AD13" s="1010"/>
      <c r="AE13" s="1010"/>
      <c r="AF13" s="1010"/>
    </row>
    <row r="14" spans="1:32" ht="28">
      <c r="A14" s="131"/>
      <c r="B14" s="1188" t="s">
        <v>1519</v>
      </c>
      <c r="C14" s="1156">
        <v>1218.7082</v>
      </c>
      <c r="D14" s="838">
        <v>1214.5175999999999</v>
      </c>
      <c r="E14" s="838">
        <v>1206.7969000000001</v>
      </c>
      <c r="F14" s="838">
        <v>1194.482</v>
      </c>
      <c r="G14" s="838">
        <v>1179.5411999999999</v>
      </c>
      <c r="H14" s="838">
        <v>1164.0225</v>
      </c>
      <c r="I14" s="838">
        <v>1157.6986999999999</v>
      </c>
      <c r="J14" s="838">
        <v>1154.6776</v>
      </c>
      <c r="K14" s="838">
        <v>1153.0627999999999</v>
      </c>
      <c r="L14" s="838">
        <v>1149.7174</v>
      </c>
      <c r="M14" s="838">
        <v>1145.7937999999999</v>
      </c>
      <c r="N14" s="838">
        <v>1144.3072999999999</v>
      </c>
      <c r="O14" s="838">
        <v>1144.0802000000001</v>
      </c>
      <c r="P14" s="838">
        <v>1144.5818999999999</v>
      </c>
      <c r="Q14" s="838">
        <v>1146.8534</v>
      </c>
      <c r="R14" s="838">
        <v>1148.2655</v>
      </c>
      <c r="S14" s="838">
        <v>1149.9558999999999</v>
      </c>
      <c r="T14" s="838">
        <v>1159.8583000000001</v>
      </c>
      <c r="U14" s="838">
        <v>1176.6905999999999</v>
      </c>
      <c r="V14" s="838">
        <v>1193.7233000000001</v>
      </c>
      <c r="W14" s="838">
        <v>1210.5572999999999</v>
      </c>
      <c r="X14" s="838">
        <v>1227.7265</v>
      </c>
      <c r="Y14" s="838">
        <v>1246.0916999999999</v>
      </c>
      <c r="Z14" s="551">
        <v>1262.9666</v>
      </c>
      <c r="AA14" s="551">
        <v>1275.1374000000001</v>
      </c>
      <c r="AB14" s="1010"/>
      <c r="AC14" s="1010"/>
      <c r="AD14" s="1010"/>
      <c r="AE14" s="1010"/>
      <c r="AF14" s="1010"/>
    </row>
    <row r="15" spans="1:32" ht="15.5">
      <c r="A15" s="131"/>
      <c r="B15" s="1017" t="s">
        <v>874</v>
      </c>
      <c r="C15" s="1156" t="s">
        <v>356</v>
      </c>
      <c r="D15" s="838">
        <v>14.177083362129562</v>
      </c>
      <c r="E15" s="838" t="s">
        <v>356</v>
      </c>
      <c r="F15" s="838" t="s">
        <v>356</v>
      </c>
      <c r="G15" s="838" t="s">
        <v>356</v>
      </c>
      <c r="H15" s="838" t="s">
        <v>356</v>
      </c>
      <c r="I15" s="838">
        <v>7.8392344842665</v>
      </c>
      <c r="J15" s="838" t="s">
        <v>356</v>
      </c>
      <c r="K15" s="838" t="s">
        <v>356</v>
      </c>
      <c r="L15" s="838">
        <v>6.9135342711102288</v>
      </c>
      <c r="M15" s="838">
        <v>6.7571751861916818</v>
      </c>
      <c r="N15" s="838">
        <v>6.5122911528186505</v>
      </c>
      <c r="O15" s="838">
        <v>6.5003120636694192</v>
      </c>
      <c r="P15" s="838">
        <v>9.098931896140769</v>
      </c>
      <c r="Q15" s="838">
        <v>9.339837629704423</v>
      </c>
      <c r="R15" s="838">
        <v>8.902356930498037</v>
      </c>
      <c r="S15" s="838">
        <v>8.8740290374473645</v>
      </c>
      <c r="T15" s="838">
        <v>9.3723087755969505</v>
      </c>
      <c r="U15" s="838">
        <v>9.4993697957880805</v>
      </c>
      <c r="V15" s="838">
        <v>9.0382952095729721</v>
      </c>
      <c r="W15" s="838">
        <v>8.8916032282369812</v>
      </c>
      <c r="X15" s="838">
        <v>8.6144850968928797</v>
      </c>
      <c r="Y15" s="838">
        <v>8.9693556700689889</v>
      </c>
      <c r="Z15" s="551">
        <v>9.2233020050370929</v>
      </c>
      <c r="AA15" s="1189" t="s">
        <v>493</v>
      </c>
      <c r="AB15" s="1010"/>
      <c r="AC15" s="1010"/>
      <c r="AD15" s="1010"/>
      <c r="AE15" s="1010"/>
      <c r="AF15" s="1010"/>
    </row>
    <row r="16" spans="1:32" ht="15.5">
      <c r="A16" s="131"/>
      <c r="B16" s="1017" t="s">
        <v>872</v>
      </c>
      <c r="C16" s="1156" t="s">
        <v>356</v>
      </c>
      <c r="D16" s="838">
        <v>0.86299109030459298</v>
      </c>
      <c r="E16" s="838" t="s">
        <v>356</v>
      </c>
      <c r="F16" s="838" t="s">
        <v>356</v>
      </c>
      <c r="G16" s="838" t="s">
        <v>356</v>
      </c>
      <c r="H16" s="838" t="s">
        <v>356</v>
      </c>
      <c r="I16" s="838">
        <v>0.78256331148196789</v>
      </c>
      <c r="J16" s="838" t="s">
        <v>356</v>
      </c>
      <c r="K16" s="838" t="s">
        <v>356</v>
      </c>
      <c r="L16" s="838">
        <v>0.54394496065077769</v>
      </c>
      <c r="M16" s="838">
        <v>0.5108895008554033</v>
      </c>
      <c r="N16" s="838">
        <v>0.4852470359156521</v>
      </c>
      <c r="O16" s="838">
        <v>0.45829947631944296</v>
      </c>
      <c r="P16" s="838">
        <v>0.455036833511482</v>
      </c>
      <c r="Q16" s="838">
        <v>0.43730240215937977</v>
      </c>
      <c r="R16" s="838">
        <v>0.4299124508261295</v>
      </c>
      <c r="S16" s="838">
        <v>0.45991258813553632</v>
      </c>
      <c r="T16" s="838">
        <v>0.44747549759818001</v>
      </c>
      <c r="U16" s="838">
        <v>0.44025608041303438</v>
      </c>
      <c r="V16" s="838">
        <v>0.44018612296649023</v>
      </c>
      <c r="W16" s="838">
        <v>0.41111467183321548</v>
      </c>
      <c r="X16" s="838">
        <v>0.42858089095111473</v>
      </c>
      <c r="Y16" s="838">
        <v>0.42048261009817151</v>
      </c>
      <c r="Z16" s="551">
        <v>0.40219561421069822</v>
      </c>
      <c r="AA16" s="1189" t="s">
        <v>493</v>
      </c>
      <c r="AB16" s="1010"/>
      <c r="AC16" s="1010"/>
      <c r="AD16" s="1010"/>
      <c r="AE16" s="1010"/>
      <c r="AF16" s="1010"/>
    </row>
    <row r="17" spans="1:32">
      <c r="A17" s="131"/>
      <c r="B17" s="1016" t="s">
        <v>1520</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
      <c r="A22" s="131"/>
      <c r="B22" s="1021" t="s">
        <v>1521</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5">
      <c r="A24" s="131"/>
      <c r="B24" s="1015" t="s">
        <v>1557</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5">
      <c r="A25" s="131"/>
      <c r="B25" s="1015" t="s">
        <v>1559</v>
      </c>
      <c r="C25" s="1156">
        <v>21.454244517998653</v>
      </c>
      <c r="D25" s="838">
        <v>32.672572364693863</v>
      </c>
      <c r="E25" s="838">
        <v>42.729922709116678</v>
      </c>
      <c r="F25" s="838">
        <v>32.095837040036287</v>
      </c>
      <c r="G25" s="838">
        <v>35.023988312139529</v>
      </c>
      <c r="H25" s="838">
        <v>37.190837947091538</v>
      </c>
      <c r="I25" s="838">
        <v>24.473828631681041</v>
      </c>
      <c r="J25" s="838">
        <v>32.602687252449165</v>
      </c>
      <c r="K25" s="838">
        <v>27.489992779985382</v>
      </c>
      <c r="L25" s="838">
        <v>30.107945344202353</v>
      </c>
      <c r="M25" s="838">
        <v>34.556935858279829</v>
      </c>
      <c r="N25" s="838">
        <v>43.78399140781535</v>
      </c>
      <c r="O25" s="838">
        <v>32.69003288491654</v>
      </c>
      <c r="P25" s="838">
        <v>15.216916726028199</v>
      </c>
      <c r="Q25" s="838">
        <v>16.83471418807574</v>
      </c>
      <c r="R25" s="838">
        <v>30.886495531112917</v>
      </c>
      <c r="S25" s="838">
        <v>42.163890742060907</v>
      </c>
      <c r="T25" s="838">
        <v>24.189286579859928</v>
      </c>
      <c r="U25" s="838">
        <v>54.284093875760718</v>
      </c>
      <c r="V25" s="838">
        <v>32.229859754344567</v>
      </c>
      <c r="W25" s="838">
        <v>48.540476346929424</v>
      </c>
      <c r="X25" s="838">
        <v>39.735984449056744</v>
      </c>
      <c r="Y25" s="838">
        <v>51.527140452424511</v>
      </c>
      <c r="Z25" s="551">
        <v>44.657616921343411</v>
      </c>
      <c r="AA25" s="551">
        <v>49.634791354480335</v>
      </c>
      <c r="AB25" s="1010"/>
      <c r="AC25" s="1010"/>
      <c r="AD25" s="1010"/>
      <c r="AE25" s="1010"/>
      <c r="AF25" s="1010"/>
    </row>
    <row r="26" spans="1:32" ht="14.5">
      <c r="A26" s="131"/>
      <c r="B26" s="1016" t="s">
        <v>1560</v>
      </c>
      <c r="C26" s="1156">
        <v>14.991287748648952</v>
      </c>
      <c r="D26" s="838">
        <v>18.11001539667927</v>
      </c>
      <c r="E26" s="838">
        <v>20.764036638650609</v>
      </c>
      <c r="F26" s="838">
        <v>20.319379778458917</v>
      </c>
      <c r="G26" s="838">
        <v>17.624621385998385</v>
      </c>
      <c r="H26" s="838">
        <v>15.864243074742104</v>
      </c>
      <c r="I26" s="838">
        <v>15.211098930799626</v>
      </c>
      <c r="J26" s="838">
        <v>14.866982821934574</v>
      </c>
      <c r="K26" s="838">
        <v>14.42709716073243</v>
      </c>
      <c r="L26" s="838">
        <v>14.535668005055204</v>
      </c>
      <c r="M26" s="838">
        <v>16.988400646130852</v>
      </c>
      <c r="N26" s="838">
        <v>15.878353540575576</v>
      </c>
      <c r="O26" s="838">
        <v>8.826211492906987</v>
      </c>
      <c r="P26" s="838" t="s">
        <v>356</v>
      </c>
      <c r="Q26" s="838" t="s">
        <v>356</v>
      </c>
      <c r="R26" s="838" t="s">
        <v>356</v>
      </c>
      <c r="S26" s="838">
        <v>1.6481781358849956</v>
      </c>
      <c r="T26" s="838">
        <v>1.9203067372305263</v>
      </c>
      <c r="U26" s="838">
        <v>2.6749965443688852</v>
      </c>
      <c r="V26" s="838">
        <v>6.9040503261848345</v>
      </c>
      <c r="W26" s="838">
        <v>7.9099652271263698</v>
      </c>
      <c r="X26" s="838">
        <v>7.9126158445731729</v>
      </c>
      <c r="Y26" s="838">
        <v>6.2092051861437048</v>
      </c>
      <c r="Z26" s="551">
        <v>8.3054263735216729</v>
      </c>
      <c r="AA26" s="551">
        <v>7.4747466000000005</v>
      </c>
      <c r="AB26" s="1010"/>
      <c r="AC26" s="1010"/>
      <c r="AD26" s="1010"/>
      <c r="AE26" s="1010"/>
      <c r="AF26" s="1010"/>
    </row>
    <row r="27" spans="1:32" ht="14.5">
      <c r="A27" s="131"/>
      <c r="B27" s="1016" t="s">
        <v>1561</v>
      </c>
      <c r="C27" s="1156">
        <v>0.69299999999999995</v>
      </c>
      <c r="D27" s="838">
        <v>3.7519999999999998</v>
      </c>
      <c r="E27" s="838">
        <v>6.5720000000000001</v>
      </c>
      <c r="F27" s="838">
        <v>2.794</v>
      </c>
      <c r="G27" s="838">
        <v>8.2850000000000001</v>
      </c>
      <c r="H27" s="838">
        <v>5.907</v>
      </c>
      <c r="I27" s="838">
        <v>1.716</v>
      </c>
      <c r="J27" s="838">
        <v>5.625</v>
      </c>
      <c r="K27" s="838">
        <v>1.5449999999999999</v>
      </c>
      <c r="L27" s="838">
        <v>2.2749999999999999</v>
      </c>
      <c r="M27" s="838">
        <v>3.1080000000000001</v>
      </c>
      <c r="N27" s="838">
        <v>5.423</v>
      </c>
      <c r="O27" s="838">
        <v>3.6480000000000001</v>
      </c>
      <c r="P27" s="838">
        <v>7.0679999999999996</v>
      </c>
      <c r="Q27" s="838">
        <v>3.5960000000000001</v>
      </c>
      <c r="R27" s="838">
        <v>8.6</v>
      </c>
      <c r="S27" s="838">
        <v>6.9390000000000001</v>
      </c>
      <c r="T27" s="838">
        <v>1.6739999999999999</v>
      </c>
      <c r="U27" s="838">
        <v>4.8620000000000001</v>
      </c>
      <c r="V27" s="838">
        <v>3.9350000000000001</v>
      </c>
      <c r="W27" s="838">
        <v>6.6580000000000004</v>
      </c>
      <c r="X27" s="838">
        <v>4.944</v>
      </c>
      <c r="Y27" s="838">
        <v>16.791</v>
      </c>
      <c r="Z27" s="551">
        <v>5.5510000000000002</v>
      </c>
      <c r="AA27" s="551">
        <v>11.542999999999999</v>
      </c>
      <c r="AB27" s="1010"/>
      <c r="AC27" s="1010"/>
      <c r="AD27" s="1010"/>
      <c r="AE27" s="1010"/>
      <c r="AF27" s="1010"/>
    </row>
    <row r="28" spans="1:32" ht="14.5">
      <c r="A28" s="131"/>
      <c r="B28" s="1016" t="s">
        <v>1562</v>
      </c>
      <c r="C28" s="1156">
        <v>2.5947609113782821E-3</v>
      </c>
      <c r="D28" s="838">
        <v>3.8075862829418899E-3</v>
      </c>
      <c r="E28" s="838">
        <v>3.8693247118097075E-3</v>
      </c>
      <c r="F28" s="838">
        <v>4.2299602344077021E-3</v>
      </c>
      <c r="G28" s="838">
        <v>4.731662513762531E-3</v>
      </c>
      <c r="H28" s="838">
        <v>4.3346568250192405E-3</v>
      </c>
      <c r="I28" s="838">
        <v>4.3580423983768284E-3</v>
      </c>
      <c r="J28" s="838">
        <v>4.1692423802511449E-3</v>
      </c>
      <c r="K28" s="838">
        <v>3.8448908352923345E-3</v>
      </c>
      <c r="L28" s="838">
        <v>3.8071746724829209E-3</v>
      </c>
      <c r="M28" s="838">
        <v>3.7380068523794876E-3</v>
      </c>
      <c r="N28" s="838">
        <v>5.0005928934963705E-3</v>
      </c>
      <c r="O28" s="838">
        <v>5.4915638199966952E-3</v>
      </c>
      <c r="P28" s="838">
        <v>5.4071146077205416E-3</v>
      </c>
      <c r="Q28" s="838">
        <v>5.7622451469474239E-3</v>
      </c>
      <c r="R28" s="838">
        <v>5.2778692212959452E-3</v>
      </c>
      <c r="S28" s="838">
        <v>5.3353312527194014E-3</v>
      </c>
      <c r="T28" s="838">
        <v>5.7712618038071196E-3</v>
      </c>
      <c r="U28" s="838">
        <v>6.0093356452454814E-3</v>
      </c>
      <c r="V28" s="838">
        <v>5.6528961771539444E-3</v>
      </c>
      <c r="W28" s="838">
        <v>5.5130972382495562E-3</v>
      </c>
      <c r="X28" s="838">
        <v>5.7537341533827032E-3</v>
      </c>
      <c r="Y28" s="838">
        <v>5.1965675702542206E-3</v>
      </c>
      <c r="Z28" s="551">
        <v>5.2105972805666584E-3</v>
      </c>
      <c r="AA28" s="551">
        <v>4.8605655718499743E-3</v>
      </c>
      <c r="AB28" s="1010"/>
      <c r="AC28" s="1010"/>
      <c r="AD28" s="1010"/>
      <c r="AE28" s="1010"/>
      <c r="AF28" s="1010"/>
    </row>
    <row r="29" spans="1:32">
      <c r="A29" s="538"/>
      <c r="B29" s="1016" t="s">
        <v>876</v>
      </c>
      <c r="C29" s="1156">
        <v>0.1277886</v>
      </c>
      <c r="D29" s="838">
        <v>0.1530934196779474</v>
      </c>
      <c r="E29" s="838">
        <v>0.15309333261205177</v>
      </c>
      <c r="F29" s="838">
        <v>0.12780465400177984</v>
      </c>
      <c r="G29" s="838">
        <v>0.12780769999999997</v>
      </c>
      <c r="H29" s="838">
        <v>0.12780885311397785</v>
      </c>
      <c r="I29" s="838">
        <v>0.12778840185847143</v>
      </c>
      <c r="J29" s="838">
        <v>0.10364472132003923</v>
      </c>
      <c r="K29" s="838">
        <v>0.10364310407491943</v>
      </c>
      <c r="L29" s="838">
        <v>0.10908638702048429</v>
      </c>
      <c r="M29" s="838">
        <v>9.1344954766596723E-2</v>
      </c>
      <c r="N29" s="838">
        <v>9.4345846309572656E-2</v>
      </c>
      <c r="O29" s="838">
        <v>9.4360329060388687E-2</v>
      </c>
      <c r="P29" s="838" t="s">
        <v>356</v>
      </c>
      <c r="Q29" s="838" t="s">
        <v>356</v>
      </c>
      <c r="R29" s="838" t="s">
        <v>356</v>
      </c>
      <c r="S29" s="838">
        <v>8.6932571047960691E-2</v>
      </c>
      <c r="T29" s="838">
        <v>9.2070405299213107E-2</v>
      </c>
      <c r="U29" s="838">
        <v>9.2114949231483612E-2</v>
      </c>
      <c r="V29" s="838">
        <v>7.616054274227918E-2</v>
      </c>
      <c r="W29" s="838">
        <v>7.6053153907348833E-2</v>
      </c>
      <c r="X29" s="838">
        <v>7.6027281496784976E-2</v>
      </c>
      <c r="Y29" s="838">
        <v>8.1723045950439416E-2</v>
      </c>
      <c r="Z29" s="551">
        <v>0.25535128996298539</v>
      </c>
      <c r="AA29" s="551">
        <v>6.7349999999999993E-2</v>
      </c>
      <c r="AB29" s="1010"/>
      <c r="AC29" s="1010"/>
      <c r="AD29" s="1010"/>
      <c r="AE29" s="1010"/>
      <c r="AF29" s="1010"/>
    </row>
    <row r="30" spans="1:32" s="551" customFormat="1">
      <c r="A30" s="549"/>
      <c r="B30" s="1016" t="s">
        <v>877</v>
      </c>
      <c r="C30" s="1156">
        <v>5.6395734084383236</v>
      </c>
      <c r="D30" s="838">
        <v>10.653655962053699</v>
      </c>
      <c r="E30" s="838">
        <v>15.236923413142206</v>
      </c>
      <c r="F30" s="838">
        <v>8.8504226473411851</v>
      </c>
      <c r="G30" s="838">
        <v>8.9818275565356842</v>
      </c>
      <c r="H30" s="838">
        <v>15.287451362410437</v>
      </c>
      <c r="I30" s="838">
        <v>7.4145832566245691</v>
      </c>
      <c r="J30" s="838">
        <v>12.002890466814295</v>
      </c>
      <c r="K30" s="838">
        <v>11.410407624342742</v>
      </c>
      <c r="L30" s="838">
        <v>13.184383777454178</v>
      </c>
      <c r="M30" s="838">
        <v>14.365452250530005</v>
      </c>
      <c r="N30" s="838">
        <v>22.383291428036703</v>
      </c>
      <c r="O30" s="838">
        <v>20.115969499129168</v>
      </c>
      <c r="P30" s="838">
        <v>6.7382926282769438</v>
      </c>
      <c r="Q30" s="838">
        <v>11.296714497762343</v>
      </c>
      <c r="R30" s="838">
        <v>19.997626164566547</v>
      </c>
      <c r="S30" s="838">
        <v>33.484444703875234</v>
      </c>
      <c r="T30" s="838">
        <v>20.497138175526381</v>
      </c>
      <c r="U30" s="838">
        <v>46.648973046515103</v>
      </c>
      <c r="V30" s="838">
        <v>21.308995989240294</v>
      </c>
      <c r="W30" s="838">
        <v>33.890944868657463</v>
      </c>
      <c r="X30" s="838">
        <v>26.797587588833402</v>
      </c>
      <c r="Y30" s="838">
        <v>28.440015652760106</v>
      </c>
      <c r="Z30" s="551">
        <v>30.540628660578182</v>
      </c>
      <c r="AA30" s="551">
        <v>30.544834188908492</v>
      </c>
      <c r="AB30" s="549"/>
      <c r="AC30" s="549"/>
    </row>
    <row r="31" spans="1:32" s="551" customFormat="1">
      <c r="A31" s="549"/>
      <c r="B31" s="1015" t="s">
        <v>1523</v>
      </c>
      <c r="C31" s="1156">
        <v>2.0708047708253936</v>
      </c>
      <c r="D31" s="838">
        <v>2.0605566104407451</v>
      </c>
      <c r="E31" s="838">
        <v>2.0322302077991288</v>
      </c>
      <c r="F31" s="838">
        <v>2.0136860380807384</v>
      </c>
      <c r="G31" s="838">
        <v>2.0020743905726781</v>
      </c>
      <c r="H31" s="838">
        <v>2.0206478075066276</v>
      </c>
      <c r="I31" s="838">
        <v>1.9836071158853283</v>
      </c>
      <c r="J31" s="838">
        <v>2.0349919193034745</v>
      </c>
      <c r="K31" s="838">
        <v>2.0266120098741043</v>
      </c>
      <c r="L31" s="838">
        <v>1.9936591277505438</v>
      </c>
      <c r="M31" s="838">
        <v>1.9982739367714755</v>
      </c>
      <c r="N31" s="838">
        <v>1.9380157691709639</v>
      </c>
      <c r="O31" s="838">
        <v>1.9331382120165259</v>
      </c>
      <c r="P31" s="838">
        <v>1.9410011497014348</v>
      </c>
      <c r="Q31" s="838">
        <v>1.9640758325857668</v>
      </c>
      <c r="R31" s="838">
        <v>1.9663708270228117</v>
      </c>
      <c r="S31" s="838">
        <v>1.9900957569929028</v>
      </c>
      <c r="T31" s="838">
        <v>2.0307342305007356</v>
      </c>
      <c r="U31" s="838">
        <v>2.0543944850736731</v>
      </c>
      <c r="V31" s="838">
        <v>2.0685943174806511</v>
      </c>
      <c r="W31" s="838">
        <v>2.0998901959471352</v>
      </c>
      <c r="X31" s="838">
        <v>2.1404558236652154</v>
      </c>
      <c r="Y31" s="838">
        <v>2.1916799964128511</v>
      </c>
      <c r="Z31" s="551">
        <v>2.1621467336435112</v>
      </c>
      <c r="AA31" s="551">
        <v>2.1254812523751423</v>
      </c>
      <c r="AB31" s="549"/>
      <c r="AC31" s="549"/>
    </row>
    <row r="32" spans="1:32" s="549" customFormat="1" ht="15.75" customHeight="1">
      <c r="B32" s="1015" t="s">
        <v>878</v>
      </c>
      <c r="C32" s="1156">
        <v>16133.9737</v>
      </c>
      <c r="D32" s="838">
        <v>16097.334499999999</v>
      </c>
      <c r="E32" s="838">
        <v>16223.192000000001</v>
      </c>
      <c r="F32" s="838">
        <v>15514.1772</v>
      </c>
      <c r="G32" s="838">
        <v>15125.2611</v>
      </c>
      <c r="H32" s="838">
        <v>15969.937900000001</v>
      </c>
      <c r="I32" s="838">
        <v>15813.280700000001</v>
      </c>
      <c r="J32" s="838">
        <v>16705.580900000001</v>
      </c>
      <c r="K32" s="838">
        <v>15498.074999999999</v>
      </c>
      <c r="L32" s="838">
        <v>15496.2243</v>
      </c>
      <c r="M32" s="838">
        <v>14957.4656</v>
      </c>
      <c r="N32" s="838">
        <v>14638.258600000001</v>
      </c>
      <c r="O32" s="838">
        <v>14656.804600000001</v>
      </c>
      <c r="P32" s="838">
        <v>13017.242</v>
      </c>
      <c r="Q32" s="838">
        <v>13735.064</v>
      </c>
      <c r="R32" s="838">
        <v>13718.778200000001</v>
      </c>
      <c r="S32" s="838">
        <v>14805.2677</v>
      </c>
      <c r="T32" s="838">
        <v>13254.155000000001</v>
      </c>
      <c r="U32" s="838">
        <v>13474.715999999999</v>
      </c>
      <c r="V32" s="838">
        <v>13922.856599999999</v>
      </c>
      <c r="W32" s="838">
        <v>12997.168099999999</v>
      </c>
      <c r="X32" s="838">
        <v>12739.721299999999</v>
      </c>
      <c r="Y32" s="838">
        <v>13313.756300000001</v>
      </c>
      <c r="Z32" s="551">
        <v>13142.9293</v>
      </c>
      <c r="AA32" s="551">
        <v>1258.4115999999999</v>
      </c>
    </row>
    <row r="33" spans="2:38" s="549" customFormat="1">
      <c r="B33" s="1016" t="s">
        <v>1524</v>
      </c>
      <c r="C33" s="1156">
        <v>14939.373100000001</v>
      </c>
      <c r="D33" s="838">
        <v>14906.5291</v>
      </c>
      <c r="E33" s="838">
        <v>15037.876</v>
      </c>
      <c r="F33" s="838">
        <v>14340.073700000001</v>
      </c>
      <c r="G33" s="838">
        <v>13964.971799999999</v>
      </c>
      <c r="H33" s="838">
        <v>14819.8469</v>
      </c>
      <c r="I33" s="838">
        <v>14669.425300000001</v>
      </c>
      <c r="J33" s="838">
        <v>15564.6888</v>
      </c>
      <c r="K33" s="838">
        <v>14358.6091</v>
      </c>
      <c r="L33" s="838">
        <v>14359.8992</v>
      </c>
      <c r="M33" s="838">
        <v>13825.028</v>
      </c>
      <c r="N33" s="838">
        <v>13507.6965</v>
      </c>
      <c r="O33" s="838">
        <v>13526.460300000001</v>
      </c>
      <c r="P33" s="838">
        <v>11886.3925</v>
      </c>
      <c r="Q33" s="838">
        <v>12602.667600000001</v>
      </c>
      <c r="R33" s="838">
        <v>12585.1075</v>
      </c>
      <c r="S33" s="838">
        <v>13669.9375</v>
      </c>
      <c r="T33" s="838">
        <v>12109.126200000001</v>
      </c>
      <c r="U33" s="838">
        <v>12312.891299999999</v>
      </c>
      <c r="V33" s="838">
        <v>12744.4177</v>
      </c>
      <c r="W33" s="838">
        <v>11802.323399999999</v>
      </c>
      <c r="X33" s="838">
        <v>11527.850899999999</v>
      </c>
      <c r="Y33" s="838">
        <v>12083.684600000001</v>
      </c>
      <c r="Z33" s="551">
        <v>11896.6533</v>
      </c>
      <c r="AA33" s="1189" t="s">
        <v>358</v>
      </c>
    </row>
    <row r="34" spans="2:38" s="549" customFormat="1" ht="15.5">
      <c r="B34" s="554" t="s">
        <v>1525</v>
      </c>
      <c r="C34" s="1156">
        <v>1194.6006</v>
      </c>
      <c r="D34" s="838">
        <v>1190.8054</v>
      </c>
      <c r="E34" s="838">
        <v>1185.316</v>
      </c>
      <c r="F34" s="838">
        <v>1174.1034999999999</v>
      </c>
      <c r="G34" s="838">
        <v>1160.2892999999999</v>
      </c>
      <c r="H34" s="838">
        <v>1150.0909999999999</v>
      </c>
      <c r="I34" s="838">
        <v>1143.8553999999999</v>
      </c>
      <c r="J34" s="838">
        <v>1140.8921</v>
      </c>
      <c r="K34" s="838">
        <v>1139.4658999999999</v>
      </c>
      <c r="L34" s="838">
        <v>1136.3251</v>
      </c>
      <c r="M34" s="838">
        <v>1132.4376</v>
      </c>
      <c r="N34" s="838">
        <v>1130.5621000000001</v>
      </c>
      <c r="O34" s="838">
        <v>1130.3443</v>
      </c>
      <c r="P34" s="838">
        <v>1130.8495</v>
      </c>
      <c r="Q34" s="838">
        <v>1132.3964000000001</v>
      </c>
      <c r="R34" s="838">
        <v>1133.6706999999999</v>
      </c>
      <c r="S34" s="838">
        <v>1135.3302000000001</v>
      </c>
      <c r="T34" s="838">
        <v>1145.0288</v>
      </c>
      <c r="U34" s="838">
        <v>1161.8246999999999</v>
      </c>
      <c r="V34" s="838">
        <v>1178.4389000000001</v>
      </c>
      <c r="W34" s="838">
        <v>1194.8447000000001</v>
      </c>
      <c r="X34" s="838">
        <v>1211.8704</v>
      </c>
      <c r="Y34" s="838">
        <v>1230.0717</v>
      </c>
      <c r="Z34" s="551">
        <v>1246.2760000000001</v>
      </c>
      <c r="AA34" s="551">
        <v>1258.4115999999999</v>
      </c>
    </row>
    <row r="35" spans="2:38" s="549" customFormat="1" ht="14.5">
      <c r="B35" s="552" t="s">
        <v>1526</v>
      </c>
      <c r="C35" s="1156">
        <v>941.33158500000002</v>
      </c>
      <c r="D35" s="838">
        <v>940.05854199999987</v>
      </c>
      <c r="E35" s="838">
        <v>1115.1745169999999</v>
      </c>
      <c r="F35" s="838">
        <v>977.24020099999984</v>
      </c>
      <c r="G35" s="838">
        <v>1038.3223269999999</v>
      </c>
      <c r="H35" s="838">
        <v>989.95093799999995</v>
      </c>
      <c r="I35" s="838">
        <v>940.588346</v>
      </c>
      <c r="J35" s="838">
        <v>1003.4287649999999</v>
      </c>
      <c r="K35" s="838">
        <v>1017.837492</v>
      </c>
      <c r="L35" s="838">
        <v>1537.9437069999999</v>
      </c>
      <c r="M35" s="838">
        <v>1582.94247</v>
      </c>
      <c r="N35" s="838">
        <v>1419.0247060000002</v>
      </c>
      <c r="O35" s="838">
        <v>1649.7110230000001</v>
      </c>
      <c r="P35" s="838">
        <v>2018.4104600000001</v>
      </c>
      <c r="Q35" s="838">
        <v>2060.94544</v>
      </c>
      <c r="R35" s="838">
        <v>1647.8624329999998</v>
      </c>
      <c r="S35" s="838">
        <v>1932.0522909999997</v>
      </c>
      <c r="T35" s="838">
        <v>2008.8294990000002</v>
      </c>
      <c r="U35" s="838">
        <v>2086.7997989999999</v>
      </c>
      <c r="V35" s="838">
        <v>2045.8202349999999</v>
      </c>
      <c r="W35" s="838">
        <v>2235.494522</v>
      </c>
      <c r="X35" s="838">
        <v>2305.8035750000004</v>
      </c>
      <c r="Y35" s="838">
        <v>2867.6002200000003</v>
      </c>
      <c r="Z35" s="549">
        <v>2138.4642879999997</v>
      </c>
      <c r="AA35" s="549">
        <v>2136.3321579999997</v>
      </c>
    </row>
    <row r="36" spans="2:38" s="549" customFormat="1">
      <c r="B36" s="550" t="s">
        <v>863</v>
      </c>
      <c r="C36" s="1156">
        <v>24.291796000000001</v>
      </c>
      <c r="D36" s="838">
        <v>45.991717999999999</v>
      </c>
      <c r="E36" s="838">
        <v>131.89489300000002</v>
      </c>
      <c r="F36" s="838">
        <v>62.051292000000004</v>
      </c>
      <c r="G36" s="838">
        <v>42.819561</v>
      </c>
      <c r="H36" s="838">
        <v>26.690684000000001</v>
      </c>
      <c r="I36" s="838">
        <v>23.867934000000002</v>
      </c>
      <c r="J36" s="838">
        <v>49.297675999999996</v>
      </c>
      <c r="K36" s="838">
        <v>93.266594999999981</v>
      </c>
      <c r="L36" s="838">
        <v>404.674599</v>
      </c>
      <c r="M36" s="838">
        <v>320.97846399999997</v>
      </c>
      <c r="N36" s="838">
        <v>59.970432000000002</v>
      </c>
      <c r="O36" s="838">
        <v>118.78489900000001</v>
      </c>
      <c r="P36" s="838">
        <v>145.36261499999998</v>
      </c>
      <c r="Q36" s="838">
        <v>16.647629999999999</v>
      </c>
      <c r="R36" s="838">
        <v>17.887035000000001</v>
      </c>
      <c r="S36" s="838">
        <v>28.299240999999999</v>
      </c>
      <c r="T36" s="838">
        <v>34.127049</v>
      </c>
      <c r="U36" s="838">
        <v>45.209961</v>
      </c>
      <c r="V36" s="838">
        <v>22.194141999999999</v>
      </c>
      <c r="W36" s="838">
        <v>8.2719570000000004</v>
      </c>
      <c r="X36" s="838">
        <v>10.93519</v>
      </c>
      <c r="Y36" s="838">
        <v>8.8528409999999997</v>
      </c>
      <c r="Z36" s="549">
        <v>8.6880620000000004</v>
      </c>
      <c r="AA36" s="549">
        <v>15.275974</v>
      </c>
    </row>
    <row r="37" spans="2:38" s="549" customFormat="1">
      <c r="B37" s="554" t="s">
        <v>1395</v>
      </c>
      <c r="C37" s="1156">
        <v>7.6799999999999993E-3</v>
      </c>
      <c r="D37" s="838">
        <v>0</v>
      </c>
      <c r="E37" s="838">
        <v>54.796233000000001</v>
      </c>
      <c r="F37" s="838">
        <v>8.2000000000000001E-5</v>
      </c>
      <c r="G37" s="838">
        <v>2.9989720000000002</v>
      </c>
      <c r="H37" s="838">
        <v>0</v>
      </c>
      <c r="I37" s="838">
        <v>0</v>
      </c>
      <c r="J37" s="838">
        <v>0</v>
      </c>
      <c r="K37" s="838">
        <v>2.4613850000000004</v>
      </c>
      <c r="L37" s="838">
        <v>122.515204</v>
      </c>
      <c r="M37" s="838">
        <v>176.66127600000002</v>
      </c>
      <c r="N37" s="838">
        <v>0</v>
      </c>
      <c r="O37" s="838">
        <v>0.146841</v>
      </c>
      <c r="P37" s="838">
        <v>70.955816999999996</v>
      </c>
      <c r="Q37" s="838">
        <v>6.7400000000000001E-4</v>
      </c>
      <c r="R37" s="838">
        <v>5.4381580000000005</v>
      </c>
      <c r="S37" s="838">
        <v>17.572049</v>
      </c>
      <c r="T37" s="838">
        <v>18.437433000000002</v>
      </c>
      <c r="U37" s="838">
        <v>3.3010920000000001</v>
      </c>
      <c r="V37" s="838">
        <v>15.386316000000001</v>
      </c>
      <c r="W37" s="838">
        <v>0</v>
      </c>
      <c r="X37" s="838">
        <v>0</v>
      </c>
      <c r="Y37" s="838">
        <v>0</v>
      </c>
      <c r="Z37" s="838">
        <v>0</v>
      </c>
      <c r="AA37" s="549">
        <v>0.79607300000000003</v>
      </c>
    </row>
    <row r="38" spans="2:38" s="549" customFormat="1">
      <c r="B38" s="554" t="s">
        <v>864</v>
      </c>
      <c r="C38" s="1156">
        <v>13.102652000000001</v>
      </c>
      <c r="D38" s="838">
        <v>19.690816999999999</v>
      </c>
      <c r="E38" s="838">
        <v>59.180882000000004</v>
      </c>
      <c r="F38" s="838">
        <v>32.604077000000004</v>
      </c>
      <c r="G38" s="838">
        <v>20.575897000000001</v>
      </c>
      <c r="H38" s="838">
        <v>14.952799000000001</v>
      </c>
      <c r="I38" s="838">
        <v>16.558602</v>
      </c>
      <c r="J38" s="838">
        <v>25.486505999999999</v>
      </c>
      <c r="K38" s="838">
        <v>64.175635</v>
      </c>
      <c r="L38" s="838">
        <v>261.61546199999998</v>
      </c>
      <c r="M38" s="838">
        <v>91.661839000000001</v>
      </c>
      <c r="N38" s="838">
        <v>9.2685180000000003</v>
      </c>
      <c r="O38" s="838">
        <v>105.272732</v>
      </c>
      <c r="P38" s="838">
        <v>56.06785</v>
      </c>
      <c r="Q38" s="838">
        <v>6.026904</v>
      </c>
      <c r="R38" s="838">
        <v>0.32525199999999999</v>
      </c>
      <c r="S38" s="838">
        <v>0.26912000000000003</v>
      </c>
      <c r="T38" s="838">
        <v>4.9980060000000002</v>
      </c>
      <c r="U38" s="838">
        <v>31.662808000000002</v>
      </c>
      <c r="V38" s="838">
        <v>0.196883</v>
      </c>
      <c r="W38" s="838">
        <v>0.50308399999999998</v>
      </c>
      <c r="X38" s="838">
        <v>4.9617950000000004</v>
      </c>
      <c r="Y38" s="838">
        <v>3.280084</v>
      </c>
      <c r="Z38" s="549">
        <v>3.6198060000000001</v>
      </c>
      <c r="AA38" s="549">
        <v>9.9666149999999991</v>
      </c>
    </row>
    <row r="39" spans="2:38" s="549" customFormat="1">
      <c r="B39" s="555" t="s">
        <v>835</v>
      </c>
      <c r="C39" s="1156">
        <v>2.1675999999999997E-2</v>
      </c>
      <c r="D39" s="838">
        <v>2.7700000000000001E-4</v>
      </c>
      <c r="E39" s="838">
        <v>2.7106999999999999E-2</v>
      </c>
      <c r="F39" s="838">
        <v>2.1113E-2</v>
      </c>
      <c r="G39" s="838">
        <v>6.2788999999999998E-2</v>
      </c>
      <c r="H39" s="838">
        <v>3.0137000000000001E-2</v>
      </c>
      <c r="I39" s="838">
        <v>4.4732999999999995E-2</v>
      </c>
      <c r="J39" s="838">
        <v>4.5728000000000005E-2</v>
      </c>
      <c r="K39" s="838">
        <v>12.323274</v>
      </c>
      <c r="L39" s="838">
        <v>0.47687400000000002</v>
      </c>
      <c r="M39" s="838">
        <v>1.3084E-2</v>
      </c>
      <c r="N39" s="838">
        <v>1.5379970000000001</v>
      </c>
      <c r="O39" s="838">
        <v>0</v>
      </c>
      <c r="P39" s="838">
        <v>1.6646999999999999E-2</v>
      </c>
      <c r="Q39" s="838">
        <v>0.12002</v>
      </c>
      <c r="R39" s="838">
        <v>7.8284999999999993E-2</v>
      </c>
      <c r="S39" s="838">
        <v>0</v>
      </c>
      <c r="T39" s="838">
        <v>0</v>
      </c>
      <c r="U39" s="838">
        <v>0</v>
      </c>
      <c r="V39" s="838">
        <v>0</v>
      </c>
      <c r="W39" s="838">
        <v>0</v>
      </c>
      <c r="X39" s="838">
        <v>1.1899999999999999E-4</v>
      </c>
      <c r="Y39" s="838">
        <v>0</v>
      </c>
      <c r="Z39" s="549">
        <v>0.632938</v>
      </c>
      <c r="AA39" s="549">
        <v>6.833199999999999E-2</v>
      </c>
    </row>
    <row r="40" spans="2:38" s="549" customFormat="1">
      <c r="B40" s="555" t="s">
        <v>1397</v>
      </c>
      <c r="C40" s="1156">
        <v>13.080976</v>
      </c>
      <c r="D40" s="838">
        <v>19.690540000000002</v>
      </c>
      <c r="E40" s="838">
        <v>59.153775000000003</v>
      </c>
      <c r="F40" s="838">
        <v>32.582963999999997</v>
      </c>
      <c r="G40" s="838">
        <v>20.513107999999999</v>
      </c>
      <c r="H40" s="838">
        <v>14.922662000000001</v>
      </c>
      <c r="I40" s="838">
        <v>16.513869</v>
      </c>
      <c r="J40" s="838">
        <v>25.440777999999998</v>
      </c>
      <c r="K40" s="838">
        <v>51.852360999999995</v>
      </c>
      <c r="L40" s="838">
        <v>261.13858799999997</v>
      </c>
      <c r="M40" s="838">
        <v>91.648755000000008</v>
      </c>
      <c r="N40" s="838">
        <v>7.7305209999999995</v>
      </c>
      <c r="O40" s="838">
        <v>105.272732</v>
      </c>
      <c r="P40" s="838">
        <v>56.051203000000001</v>
      </c>
      <c r="Q40" s="838">
        <v>5.9068839999999998</v>
      </c>
      <c r="R40" s="838">
        <v>0.24696700000000002</v>
      </c>
      <c r="S40" s="838">
        <v>0.26912000000000003</v>
      </c>
      <c r="T40" s="838">
        <v>4.9980060000000002</v>
      </c>
      <c r="U40" s="838">
        <v>31.662808000000002</v>
      </c>
      <c r="V40" s="838">
        <v>0.196883</v>
      </c>
      <c r="W40" s="838">
        <v>0.50308399999999998</v>
      </c>
      <c r="X40" s="838">
        <v>4.9616760000000006</v>
      </c>
      <c r="Y40" s="838">
        <v>3.280084</v>
      </c>
      <c r="Z40" s="549">
        <v>2.9868679999999999</v>
      </c>
      <c r="AA40" s="549">
        <v>9.8982829999999993</v>
      </c>
    </row>
    <row r="41" spans="2:38" s="549" customFormat="1">
      <c r="B41" s="554" t="s">
        <v>612</v>
      </c>
      <c r="C41" s="1156">
        <v>11.181464</v>
      </c>
      <c r="D41" s="838">
        <v>26.300901000000003</v>
      </c>
      <c r="E41" s="838">
        <v>17.917777999999998</v>
      </c>
      <c r="F41" s="838">
        <v>29.447133000000001</v>
      </c>
      <c r="G41" s="838">
        <v>19.244692000000001</v>
      </c>
      <c r="H41" s="838">
        <v>11.737885</v>
      </c>
      <c r="I41" s="838">
        <v>7.3093320000000004</v>
      </c>
      <c r="J41" s="838">
        <v>23.811169999999997</v>
      </c>
      <c r="K41" s="838">
        <v>26.629574999999999</v>
      </c>
      <c r="L41" s="838">
        <v>20.543933000000003</v>
      </c>
      <c r="M41" s="838">
        <v>52.655349000000001</v>
      </c>
      <c r="N41" s="838">
        <v>50.701913999999995</v>
      </c>
      <c r="O41" s="838">
        <v>13.365326</v>
      </c>
      <c r="P41" s="838">
        <v>18.338948000000002</v>
      </c>
      <c r="Q41" s="838">
        <v>10.620051999999999</v>
      </c>
      <c r="R41" s="838">
        <v>12.123625000000001</v>
      </c>
      <c r="S41" s="838">
        <v>10.458072</v>
      </c>
      <c r="T41" s="838">
        <v>10.691610000000001</v>
      </c>
      <c r="U41" s="838">
        <v>10.246060999999999</v>
      </c>
      <c r="V41" s="838">
        <v>6.6109429999999998</v>
      </c>
      <c r="W41" s="838">
        <v>7.7688729999999993</v>
      </c>
      <c r="X41" s="838">
        <v>5.973395</v>
      </c>
      <c r="Y41" s="838">
        <v>5.5727569999999993</v>
      </c>
      <c r="Z41" s="549">
        <v>5.0682559999999999</v>
      </c>
      <c r="AA41" s="549">
        <v>4.5132859999999999</v>
      </c>
    </row>
    <row r="42" spans="2:38" s="549" customFormat="1">
      <c r="B42" s="550" t="s">
        <v>1411</v>
      </c>
      <c r="C42" s="1156">
        <v>394.43664100000001</v>
      </c>
      <c r="D42" s="838">
        <v>385.53488400000003</v>
      </c>
      <c r="E42" s="838">
        <v>384.13545199999999</v>
      </c>
      <c r="F42" s="838">
        <v>291.40761400000002</v>
      </c>
      <c r="G42" s="838">
        <v>270.983587</v>
      </c>
      <c r="H42" s="838">
        <v>235.58621999999997</v>
      </c>
      <c r="I42" s="838">
        <v>262.11183599999998</v>
      </c>
      <c r="J42" s="838">
        <v>299.63475499999998</v>
      </c>
      <c r="K42" s="838">
        <v>228.91389399999997</v>
      </c>
      <c r="L42" s="838">
        <v>370.28057299999995</v>
      </c>
      <c r="M42" s="838">
        <v>458.59561100000002</v>
      </c>
      <c r="N42" s="838">
        <v>554.42332299999998</v>
      </c>
      <c r="O42" s="838">
        <v>583.17104500000005</v>
      </c>
      <c r="P42" s="838">
        <v>773.79983400000003</v>
      </c>
      <c r="Q42" s="838">
        <v>1024.877352</v>
      </c>
      <c r="R42" s="838">
        <v>892.72186599999998</v>
      </c>
      <c r="S42" s="838">
        <v>1092.7574649999999</v>
      </c>
      <c r="T42" s="838">
        <v>1112.7314960000001</v>
      </c>
      <c r="U42" s="838">
        <v>1203.775234</v>
      </c>
      <c r="V42" s="838">
        <v>1245.7903209999999</v>
      </c>
      <c r="W42" s="838">
        <v>1458.972892</v>
      </c>
      <c r="X42" s="838">
        <v>1526.2908590000002</v>
      </c>
      <c r="Y42" s="838">
        <v>1956.3618160000001</v>
      </c>
      <c r="Z42" s="549">
        <v>1050.2683259999999</v>
      </c>
      <c r="AA42" s="549">
        <v>1076.9943769999998</v>
      </c>
    </row>
    <row r="43" spans="2:38" s="549" customFormat="1">
      <c r="B43" s="554" t="s">
        <v>1412</v>
      </c>
      <c r="C43" s="1156">
        <v>31.002385999999998</v>
      </c>
      <c r="D43" s="838">
        <v>20.368113000000001</v>
      </c>
      <c r="E43" s="838">
        <v>22.61402</v>
      </c>
      <c r="F43" s="838">
        <v>14.874625</v>
      </c>
      <c r="G43" s="838">
        <v>5.3640100000000004</v>
      </c>
      <c r="H43" s="838">
        <v>1.8196890000000001</v>
      </c>
      <c r="I43" s="838">
        <v>1.7541199999999999</v>
      </c>
      <c r="J43" s="838">
        <v>2.7093980000000002</v>
      </c>
      <c r="K43" s="838">
        <v>3.3515999999999999</v>
      </c>
      <c r="L43" s="838">
        <v>20.538014</v>
      </c>
      <c r="M43" s="838">
        <v>29.590050999999999</v>
      </c>
      <c r="N43" s="838">
        <v>51.825322999999997</v>
      </c>
      <c r="O43" s="838">
        <v>22.005133999999998</v>
      </c>
      <c r="P43" s="838">
        <v>62.614506999999996</v>
      </c>
      <c r="Q43" s="838">
        <v>58.493865</v>
      </c>
      <c r="R43" s="838">
        <v>48.573773000000003</v>
      </c>
      <c r="S43" s="838">
        <v>151.42936699999998</v>
      </c>
      <c r="T43" s="838">
        <v>179.10184899999999</v>
      </c>
      <c r="U43" s="838">
        <v>500.45069900000004</v>
      </c>
      <c r="V43" s="838">
        <v>531.77902199999994</v>
      </c>
      <c r="W43" s="838">
        <v>800.77278999999999</v>
      </c>
      <c r="X43" s="838">
        <v>834.33734900000002</v>
      </c>
      <c r="Y43" s="838">
        <v>1278.1052520000001</v>
      </c>
      <c r="Z43" s="549">
        <v>428.93876799999998</v>
      </c>
      <c r="AA43" s="549">
        <v>466.64480200000003</v>
      </c>
    </row>
    <row r="44" spans="2:38" s="549" customFormat="1">
      <c r="B44" s="554" t="s">
        <v>1413</v>
      </c>
      <c r="C44" s="1156">
        <v>89.662908000000016</v>
      </c>
      <c r="D44" s="838">
        <v>70.162130000000005</v>
      </c>
      <c r="E44" s="838">
        <v>74.99191900000001</v>
      </c>
      <c r="F44" s="838">
        <v>82.548057</v>
      </c>
      <c r="G44" s="838">
        <v>104.949125</v>
      </c>
      <c r="H44" s="838">
        <v>81.590138999999994</v>
      </c>
      <c r="I44" s="838">
        <v>93.534689999999998</v>
      </c>
      <c r="J44" s="838">
        <v>77.734971999999999</v>
      </c>
      <c r="K44" s="838">
        <v>41.168790000000001</v>
      </c>
      <c r="L44" s="838">
        <v>155.93059300000002</v>
      </c>
      <c r="M44" s="838">
        <v>156.74985800000002</v>
      </c>
      <c r="N44" s="838">
        <v>192.756989</v>
      </c>
      <c r="O44" s="838">
        <v>225.01958000000002</v>
      </c>
      <c r="P44" s="838">
        <v>296.68054999999998</v>
      </c>
      <c r="Q44" s="838">
        <v>318.355997</v>
      </c>
      <c r="R44" s="838">
        <v>212.852125</v>
      </c>
      <c r="S44" s="838">
        <v>244.435903</v>
      </c>
      <c r="T44" s="838">
        <v>287.53624500000001</v>
      </c>
      <c r="U44" s="838">
        <v>209.70092099999999</v>
      </c>
      <c r="V44" s="838">
        <v>218.60294999999999</v>
      </c>
      <c r="W44" s="838">
        <v>194.46852000000001</v>
      </c>
      <c r="X44" s="838">
        <v>208.13172700000001</v>
      </c>
      <c r="Y44" s="838">
        <v>189.776073</v>
      </c>
      <c r="Z44" s="549">
        <v>156.30315100000001</v>
      </c>
      <c r="AA44" s="549">
        <v>155.405845</v>
      </c>
    </row>
    <row r="45" spans="2:38" s="549" customFormat="1">
      <c r="B45" s="555" t="s">
        <v>1414</v>
      </c>
      <c r="C45" s="1156">
        <v>19.996812000000002</v>
      </c>
      <c r="D45" s="838">
        <v>17.771182</v>
      </c>
      <c r="E45" s="838">
        <v>14.231924000000001</v>
      </c>
      <c r="F45" s="838">
        <v>14.974641999999999</v>
      </c>
      <c r="G45" s="838">
        <v>12.700313</v>
      </c>
      <c r="H45" s="838">
        <v>6.9193100000000003</v>
      </c>
      <c r="I45" s="838">
        <v>9.3643979999999996</v>
      </c>
      <c r="J45" s="838">
        <v>65.166105999999999</v>
      </c>
      <c r="K45" s="838">
        <v>26.226223000000001</v>
      </c>
      <c r="L45" s="838">
        <v>18.682991000000001</v>
      </c>
      <c r="M45" s="838">
        <v>23.755672999999998</v>
      </c>
      <c r="N45" s="838">
        <v>32.348751</v>
      </c>
      <c r="O45" s="838">
        <v>37.534593999999998</v>
      </c>
      <c r="P45" s="838">
        <v>44.488278000000001</v>
      </c>
      <c r="Q45" s="838">
        <v>89.899192999999997</v>
      </c>
      <c r="R45" s="838">
        <v>38.477968000000004</v>
      </c>
      <c r="S45" s="838">
        <v>58.557995000000005</v>
      </c>
      <c r="T45" s="838">
        <v>60.383417000000001</v>
      </c>
      <c r="U45" s="838">
        <v>43.571829000000001</v>
      </c>
      <c r="V45" s="838">
        <v>44.160161000000002</v>
      </c>
      <c r="W45" s="838">
        <v>41.351021000000003</v>
      </c>
      <c r="X45" s="838">
        <v>51.668707999999995</v>
      </c>
      <c r="Y45" s="838">
        <v>45.870843000000001</v>
      </c>
      <c r="Z45" s="549">
        <v>31.698613000000002</v>
      </c>
      <c r="AA45" s="549">
        <v>38.209720000000004</v>
      </c>
    </row>
    <row r="46" spans="2:38" s="549" customFormat="1">
      <c r="B46" s="555" t="s">
        <v>1415</v>
      </c>
      <c r="C46" s="1156">
        <v>69.66609600000001</v>
      </c>
      <c r="D46" s="838">
        <v>52.390947999999995</v>
      </c>
      <c r="E46" s="838">
        <v>60.759995000000004</v>
      </c>
      <c r="F46" s="838">
        <v>67.573414999999997</v>
      </c>
      <c r="G46" s="838">
        <v>92.248812000000001</v>
      </c>
      <c r="H46" s="838">
        <v>74.670828999999998</v>
      </c>
      <c r="I46" s="838">
        <v>84.170292000000003</v>
      </c>
      <c r="J46" s="838">
        <v>12.568866</v>
      </c>
      <c r="K46" s="838">
        <v>14.942566999999999</v>
      </c>
      <c r="L46" s="838">
        <v>137.247602</v>
      </c>
      <c r="M46" s="838">
        <v>132.99418499999999</v>
      </c>
      <c r="N46" s="838">
        <v>160.40823800000001</v>
      </c>
      <c r="O46" s="838">
        <v>187.48498599999999</v>
      </c>
      <c r="P46" s="838">
        <v>252.192272</v>
      </c>
      <c r="Q46" s="838">
        <v>228.45680400000001</v>
      </c>
      <c r="R46" s="838">
        <v>174.374157</v>
      </c>
      <c r="S46" s="838">
        <v>185.87790799999999</v>
      </c>
      <c r="T46" s="838">
        <v>227.152828</v>
      </c>
      <c r="U46" s="838">
        <v>166.12909200000001</v>
      </c>
      <c r="V46" s="838">
        <v>174.44278899999998</v>
      </c>
      <c r="W46" s="838">
        <v>153.11749900000001</v>
      </c>
      <c r="X46" s="838">
        <v>156.463019</v>
      </c>
      <c r="Y46" s="838">
        <v>143.90523000000002</v>
      </c>
      <c r="Z46" s="549">
        <v>465.02640700000001</v>
      </c>
      <c r="AA46" s="549">
        <v>454.94372999999996</v>
      </c>
      <c r="AC46" s="563"/>
      <c r="AD46" s="563"/>
      <c r="AE46" s="563"/>
      <c r="AF46" s="563"/>
      <c r="AG46" s="563"/>
      <c r="AH46" s="563"/>
      <c r="AI46" s="563"/>
      <c r="AJ46" s="563"/>
      <c r="AK46" s="563"/>
      <c r="AL46" s="563"/>
    </row>
    <row r="47" spans="2:38" s="549" customFormat="1">
      <c r="B47" s="554" t="s">
        <v>612</v>
      </c>
      <c r="C47" s="1156">
        <v>273.77134699999999</v>
      </c>
      <c r="D47" s="838">
        <v>295.00464099999999</v>
      </c>
      <c r="E47" s="838">
        <v>286.52951299999995</v>
      </c>
      <c r="F47" s="838">
        <v>193.98493200000001</v>
      </c>
      <c r="G47" s="838">
        <v>160.67045199999998</v>
      </c>
      <c r="H47" s="838">
        <v>152.17639199999999</v>
      </c>
      <c r="I47" s="838">
        <v>166.823026</v>
      </c>
      <c r="J47" s="838">
        <v>219.19038500000002</v>
      </c>
      <c r="K47" s="838">
        <v>184.39350399999998</v>
      </c>
      <c r="L47" s="838">
        <v>193.81196599999998</v>
      </c>
      <c r="M47" s="838">
        <v>272.25570199999999</v>
      </c>
      <c r="N47" s="838">
        <v>309.84101099999998</v>
      </c>
      <c r="O47" s="838">
        <v>336.14633100000003</v>
      </c>
      <c r="P47" s="838">
        <v>414.50477699999999</v>
      </c>
      <c r="Q47" s="838">
        <v>648.02748999999994</v>
      </c>
      <c r="R47" s="838">
        <v>631.29596800000002</v>
      </c>
      <c r="S47" s="838">
        <v>696.8921949999999</v>
      </c>
      <c r="T47" s="838">
        <v>646.09340199999997</v>
      </c>
      <c r="U47" s="838">
        <v>493.62361399999998</v>
      </c>
      <c r="V47" s="838">
        <v>495.40834899999999</v>
      </c>
      <c r="W47" s="838">
        <v>463.731582</v>
      </c>
      <c r="X47" s="838">
        <v>483.82178299999998</v>
      </c>
      <c r="Y47" s="838">
        <v>488.48049099999997</v>
      </c>
      <c r="Z47" s="549">
        <v>465.02640700000001</v>
      </c>
      <c r="AA47" s="549">
        <v>454.94372999999996</v>
      </c>
    </row>
    <row r="48" spans="2:38" s="549" customFormat="1">
      <c r="B48" s="550" t="s">
        <v>1527</v>
      </c>
      <c r="C48" s="1156">
        <v>522.60314800000003</v>
      </c>
      <c r="D48" s="838">
        <v>508.53193999999996</v>
      </c>
      <c r="E48" s="838">
        <v>599.14417200000003</v>
      </c>
      <c r="F48" s="838">
        <v>623.78129499999989</v>
      </c>
      <c r="G48" s="838">
        <v>724.51917899999989</v>
      </c>
      <c r="H48" s="838">
        <v>727.67403400000001</v>
      </c>
      <c r="I48" s="838">
        <v>654.60857599999997</v>
      </c>
      <c r="J48" s="838">
        <v>654.49633399999993</v>
      </c>
      <c r="K48" s="838">
        <v>695.65700300000003</v>
      </c>
      <c r="L48" s="838">
        <v>762.98853500000007</v>
      </c>
      <c r="M48" s="838">
        <v>803.36839499999996</v>
      </c>
      <c r="N48" s="838">
        <v>804.6309510000001</v>
      </c>
      <c r="O48" s="838">
        <v>947.75507899999991</v>
      </c>
      <c r="P48" s="838">
        <v>1099.2480109999999</v>
      </c>
      <c r="Q48" s="838">
        <v>1019.4204579999999</v>
      </c>
      <c r="R48" s="838">
        <v>737.25353199999984</v>
      </c>
      <c r="S48" s="838">
        <v>810.99558500000001</v>
      </c>
      <c r="T48" s="838">
        <v>861.97095400000012</v>
      </c>
      <c r="U48" s="838">
        <v>837.81460400000003</v>
      </c>
      <c r="V48" s="838">
        <v>777.83577200000002</v>
      </c>
      <c r="W48" s="838">
        <v>768.24967299999992</v>
      </c>
      <c r="X48" s="838">
        <v>768.57752600000003</v>
      </c>
      <c r="Y48" s="838">
        <v>902.38556299999993</v>
      </c>
      <c r="Z48" s="549">
        <v>855.11190599999998</v>
      </c>
      <c r="AA48" s="549">
        <v>897.51209699999993</v>
      </c>
    </row>
    <row r="49" spans="1:32" s="549" customFormat="1">
      <c r="A49" s="556"/>
      <c r="B49" s="554" t="s">
        <v>1412</v>
      </c>
      <c r="C49" s="1156">
        <v>68.579304999999991</v>
      </c>
      <c r="D49" s="838">
        <v>68.153035999999986</v>
      </c>
      <c r="E49" s="838">
        <v>93.675468999999993</v>
      </c>
      <c r="F49" s="838">
        <v>103.92930100000001</v>
      </c>
      <c r="G49" s="838">
        <v>212.24346199999999</v>
      </c>
      <c r="H49" s="838">
        <v>177.05481899999998</v>
      </c>
      <c r="I49" s="838">
        <v>76.344478000000009</v>
      </c>
      <c r="J49" s="838">
        <v>106.15813899999999</v>
      </c>
      <c r="K49" s="838">
        <v>132.94170000000003</v>
      </c>
      <c r="L49" s="838">
        <v>182.02123900000001</v>
      </c>
      <c r="M49" s="838">
        <v>198.795725</v>
      </c>
      <c r="N49" s="838">
        <v>186.88567399999999</v>
      </c>
      <c r="O49" s="838">
        <v>241.731416</v>
      </c>
      <c r="P49" s="838">
        <v>305.22502000000003</v>
      </c>
      <c r="Q49" s="838">
        <v>288.21540700000003</v>
      </c>
      <c r="R49" s="838">
        <v>240.898719</v>
      </c>
      <c r="S49" s="838">
        <v>264.60356000000002</v>
      </c>
      <c r="T49" s="838">
        <v>272.47192700000005</v>
      </c>
      <c r="U49" s="838">
        <v>275.43696899999998</v>
      </c>
      <c r="V49" s="838">
        <v>239.282678</v>
      </c>
      <c r="W49" s="838">
        <v>252.592949</v>
      </c>
      <c r="X49" s="838">
        <v>256.26033200000001</v>
      </c>
      <c r="Y49" s="838">
        <v>375.10258399999998</v>
      </c>
      <c r="Z49" s="549">
        <v>257.58363400000002</v>
      </c>
      <c r="AA49" s="549">
        <v>252.406679</v>
      </c>
    </row>
    <row r="50" spans="1:32" s="549" customFormat="1">
      <c r="B50" s="554" t="s">
        <v>1413</v>
      </c>
      <c r="C50" s="1156">
        <v>352.546896</v>
      </c>
      <c r="D50" s="838">
        <v>347.81305099999997</v>
      </c>
      <c r="E50" s="838">
        <v>399.05602199999998</v>
      </c>
      <c r="F50" s="838">
        <v>396.93844100000001</v>
      </c>
      <c r="G50" s="838">
        <v>397.32143099999996</v>
      </c>
      <c r="H50" s="838">
        <v>422.36548299999998</v>
      </c>
      <c r="I50" s="838">
        <v>459.49345399999999</v>
      </c>
      <c r="J50" s="838">
        <v>427.53105299999993</v>
      </c>
      <c r="K50" s="838">
        <v>427.11208599999998</v>
      </c>
      <c r="L50" s="838">
        <v>438.09303399999999</v>
      </c>
      <c r="M50" s="838">
        <v>459.45045200000004</v>
      </c>
      <c r="N50" s="838">
        <v>424.41762599999998</v>
      </c>
      <c r="O50" s="838">
        <v>493.76163999999994</v>
      </c>
      <c r="P50" s="838">
        <v>513.87036699999999</v>
      </c>
      <c r="Q50" s="838">
        <v>484.434414</v>
      </c>
      <c r="R50" s="838">
        <v>335.75973099999999</v>
      </c>
      <c r="S50" s="838">
        <v>384.16163599999999</v>
      </c>
      <c r="T50" s="838">
        <v>432.65972399999998</v>
      </c>
      <c r="U50" s="838">
        <v>393.46674400000001</v>
      </c>
      <c r="V50" s="838">
        <v>364.913656</v>
      </c>
      <c r="W50" s="838">
        <v>380.38558999999998</v>
      </c>
      <c r="X50" s="838">
        <v>379.80293100000006</v>
      </c>
      <c r="Y50" s="838">
        <v>409.54579600000005</v>
      </c>
      <c r="Z50" s="549">
        <v>361.00086300000004</v>
      </c>
      <c r="AA50" s="549">
        <v>387.55832999999996</v>
      </c>
    </row>
    <row r="51" spans="1:32">
      <c r="A51" s="546"/>
      <c r="B51" s="555" t="s">
        <v>1414</v>
      </c>
      <c r="C51" s="1156">
        <v>338.82655999999997</v>
      </c>
      <c r="D51" s="838">
        <v>333.23210999999998</v>
      </c>
      <c r="E51" s="838">
        <v>383.249549</v>
      </c>
      <c r="F51" s="838">
        <v>375.86565400000001</v>
      </c>
      <c r="G51" s="838">
        <v>374.11758899999995</v>
      </c>
      <c r="H51" s="838">
        <v>407.77845200000002</v>
      </c>
      <c r="I51" s="838">
        <v>444.15649500000001</v>
      </c>
      <c r="J51" s="838">
        <v>413.58641</v>
      </c>
      <c r="K51" s="838">
        <v>412.69670299999996</v>
      </c>
      <c r="L51" s="838">
        <v>413.65068099999996</v>
      </c>
      <c r="M51" s="838">
        <v>433.01160600000003</v>
      </c>
      <c r="N51" s="838">
        <v>404.38651799999997</v>
      </c>
      <c r="O51" s="838">
        <v>480.216589</v>
      </c>
      <c r="P51" s="838">
        <v>432.39669799999996</v>
      </c>
      <c r="Q51" s="838">
        <v>402.76478399999996</v>
      </c>
      <c r="R51" s="838">
        <v>292.66552300000001</v>
      </c>
      <c r="S51" s="838">
        <v>350.134458</v>
      </c>
      <c r="T51" s="838">
        <v>372.80026299999997</v>
      </c>
      <c r="U51" s="838">
        <v>371.64760899999999</v>
      </c>
      <c r="V51" s="838">
        <v>350.575108</v>
      </c>
      <c r="W51" s="838">
        <v>362.766322</v>
      </c>
      <c r="X51" s="838">
        <v>362.826167</v>
      </c>
      <c r="Y51" s="838">
        <v>387.31205900000003</v>
      </c>
      <c r="Z51" s="549">
        <v>344.861266</v>
      </c>
      <c r="AA51" s="549">
        <v>365.44282199999998</v>
      </c>
      <c r="AB51" s="1010"/>
      <c r="AC51" s="1010"/>
      <c r="AD51" s="1010"/>
      <c r="AE51" s="1010"/>
      <c r="AF51" s="1010"/>
    </row>
    <row r="52" spans="1:32">
      <c r="A52" s="131"/>
      <c r="B52" s="555" t="s">
        <v>1415</v>
      </c>
      <c r="C52" s="1156">
        <v>13.720336</v>
      </c>
      <c r="D52" s="838">
        <v>14.580941000000001</v>
      </c>
      <c r="E52" s="838">
        <v>15.806473</v>
      </c>
      <c r="F52" s="838">
        <v>21.072787000000002</v>
      </c>
      <c r="G52" s="838">
        <v>23.203842000000002</v>
      </c>
      <c r="H52" s="838">
        <v>14.587031000000001</v>
      </c>
      <c r="I52" s="838">
        <v>15.336959</v>
      </c>
      <c r="J52" s="838">
        <v>13.944642999999999</v>
      </c>
      <c r="K52" s="838">
        <v>14.415383</v>
      </c>
      <c r="L52" s="838">
        <v>24.442353000000001</v>
      </c>
      <c r="M52" s="838">
        <v>26.438846000000002</v>
      </c>
      <c r="N52" s="838">
        <v>20.031108</v>
      </c>
      <c r="O52" s="838">
        <v>13.545050999999999</v>
      </c>
      <c r="P52" s="838">
        <v>81.473669000000001</v>
      </c>
      <c r="Q52" s="838">
        <v>81.669629999999998</v>
      </c>
      <c r="R52" s="838">
        <v>43.094208000000002</v>
      </c>
      <c r="S52" s="838">
        <v>34.027177999999999</v>
      </c>
      <c r="T52" s="838">
        <v>59.859461000000003</v>
      </c>
      <c r="U52" s="838">
        <v>21.819134999999999</v>
      </c>
      <c r="V52" s="838">
        <v>14.338548000000001</v>
      </c>
      <c r="W52" s="838">
        <v>17.619268000000002</v>
      </c>
      <c r="X52" s="838">
        <v>16.976763999999999</v>
      </c>
      <c r="Y52" s="838">
        <v>22.233737000000001</v>
      </c>
      <c r="Z52" s="549">
        <v>16.139596999999998</v>
      </c>
      <c r="AA52" s="549">
        <v>22.115508000000002</v>
      </c>
      <c r="AB52" s="1010"/>
      <c r="AC52" s="1010"/>
      <c r="AD52" s="1010"/>
      <c r="AE52" s="1010"/>
      <c r="AF52" s="1010"/>
    </row>
    <row r="53" spans="1:32">
      <c r="A53" s="131"/>
      <c r="B53" s="554" t="s">
        <v>612</v>
      </c>
      <c r="C53" s="1156">
        <v>101.476947</v>
      </c>
      <c r="D53" s="838">
        <v>92.565853000000004</v>
      </c>
      <c r="E53" s="838">
        <v>106.41268099999999</v>
      </c>
      <c r="F53" s="838">
        <v>122.91355299999999</v>
      </c>
      <c r="G53" s="838">
        <v>114.954286</v>
      </c>
      <c r="H53" s="838">
        <v>128.25373200000001</v>
      </c>
      <c r="I53" s="838">
        <v>118.770644</v>
      </c>
      <c r="J53" s="838">
        <v>120.80714200000001</v>
      </c>
      <c r="K53" s="838">
        <v>135.603217</v>
      </c>
      <c r="L53" s="838">
        <v>142.87426199999999</v>
      </c>
      <c r="M53" s="838">
        <v>145.122218</v>
      </c>
      <c r="N53" s="838">
        <v>193.327651</v>
      </c>
      <c r="O53" s="838">
        <v>212.262023</v>
      </c>
      <c r="P53" s="838">
        <v>280.152624</v>
      </c>
      <c r="Q53" s="838">
        <v>246.77063699999999</v>
      </c>
      <c r="R53" s="838">
        <v>160.59508199999999</v>
      </c>
      <c r="S53" s="838">
        <v>162.230389</v>
      </c>
      <c r="T53" s="838">
        <v>156.839303</v>
      </c>
      <c r="U53" s="838">
        <v>168.91089099999999</v>
      </c>
      <c r="V53" s="838">
        <v>173.63943799999998</v>
      </c>
      <c r="W53" s="838">
        <v>135.27113399999999</v>
      </c>
      <c r="X53" s="838">
        <v>132.514263</v>
      </c>
      <c r="Y53" s="838">
        <v>117.737183</v>
      </c>
      <c r="Z53" s="549">
        <v>236.52740900000001</v>
      </c>
      <c r="AA53" s="549">
        <v>257.54708799999997</v>
      </c>
      <c r="AB53" s="1010"/>
      <c r="AC53" s="1010"/>
      <c r="AD53" s="1010"/>
      <c r="AE53" s="1010"/>
      <c r="AF53" s="1010"/>
    </row>
    <row r="54" spans="1:32">
      <c r="A54" s="131"/>
      <c r="B54" s="550" t="s">
        <v>1417</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224.395994</v>
      </c>
      <c r="AA54" s="549">
        <v>146.54971</v>
      </c>
      <c r="AB54" s="1010"/>
      <c r="AC54" s="1010"/>
      <c r="AD54" s="1010"/>
      <c r="AE54" s="1010"/>
      <c r="AF54" s="1010"/>
    </row>
    <row r="55" spans="1:32" ht="14.5">
      <c r="A55" s="131"/>
      <c r="B55" s="554" t="s">
        <v>1539</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224.395994</v>
      </c>
      <c r="AA55" s="549">
        <v>146.54971</v>
      </c>
      <c r="AB55" s="1010"/>
      <c r="AC55" s="1010"/>
      <c r="AD55" s="1010"/>
      <c r="AE55" s="1010"/>
      <c r="AF55" s="1010"/>
    </row>
    <row r="56" spans="1:32" ht="25">
      <c r="A56" s="131"/>
      <c r="B56" s="1190" t="s">
        <v>1528</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5">
      <c r="A57" s="131"/>
      <c r="B57" s="1013" t="s">
        <v>1541</v>
      </c>
      <c r="C57" s="1156">
        <v>20560.883479367189</v>
      </c>
      <c r="D57" s="838">
        <v>21889.891347073019</v>
      </c>
      <c r="E57" s="838">
        <v>22011.395271817226</v>
      </c>
      <c r="F57" s="838">
        <v>21301.571114073911</v>
      </c>
      <c r="G57" s="838">
        <v>17181.229008418002</v>
      </c>
      <c r="H57" s="838">
        <v>16139.275022187436</v>
      </c>
      <c r="I57" s="838">
        <v>16170.785582084736</v>
      </c>
      <c r="J57" s="838">
        <v>16471.739415328339</v>
      </c>
      <c r="K57" s="838">
        <v>15407.645031559301</v>
      </c>
      <c r="L57" s="838">
        <v>13937.238489766678</v>
      </c>
      <c r="M57" s="838">
        <v>13803.629791509786</v>
      </c>
      <c r="N57" s="838">
        <v>13526.604000000001</v>
      </c>
      <c r="O57" s="838">
        <v>14892.731</v>
      </c>
      <c r="P57" s="838">
        <v>13289.554</v>
      </c>
      <c r="Q57" s="838">
        <v>14314.702000000001</v>
      </c>
      <c r="R57" s="838">
        <v>14129.448999999999</v>
      </c>
      <c r="S57" s="838">
        <v>13525.4953</v>
      </c>
      <c r="T57" s="838">
        <v>15393.553</v>
      </c>
      <c r="U57" s="838">
        <v>15778.4845</v>
      </c>
      <c r="V57" s="838">
        <v>16374.7222</v>
      </c>
      <c r="W57" s="838">
        <v>16724.104599999999</v>
      </c>
      <c r="X57" s="838">
        <v>16126.1325</v>
      </c>
      <c r="Y57" s="838">
        <v>18668.072709619981</v>
      </c>
      <c r="Z57" s="551">
        <v>17260.316312600011</v>
      </c>
      <c r="AA57" s="551">
        <v>17793.8105</v>
      </c>
      <c r="AB57" s="1010"/>
      <c r="AC57" s="1010"/>
      <c r="AD57" s="1010"/>
      <c r="AE57" s="1010"/>
      <c r="AF57" s="1010"/>
    </row>
    <row r="58" spans="1:32" ht="14.5">
      <c r="A58" s="131"/>
      <c r="B58" s="1015" t="s">
        <v>1542</v>
      </c>
      <c r="C58" s="1156">
        <v>2862.8</v>
      </c>
      <c r="D58" s="838">
        <v>2814.3559999999998</v>
      </c>
      <c r="E58" s="838">
        <v>3102.7640000000001</v>
      </c>
      <c r="F58" s="838">
        <v>2397.5569999999998</v>
      </c>
      <c r="G58" s="838">
        <v>2859.6</v>
      </c>
      <c r="H58" s="838">
        <v>3032.5009999999997</v>
      </c>
      <c r="I58" s="838">
        <v>3446.4059999999999</v>
      </c>
      <c r="J58" s="838">
        <v>2744.7049999999999</v>
      </c>
      <c r="K58" s="838">
        <v>3181.0279999999998</v>
      </c>
      <c r="L58" s="838">
        <v>2553.5729999999999</v>
      </c>
      <c r="M58" s="838">
        <v>2760.348</v>
      </c>
      <c r="N58" s="838">
        <v>2283.1326000000004</v>
      </c>
      <c r="O58" s="838">
        <v>2680.279</v>
      </c>
      <c r="P58" s="838">
        <v>2390.8379999999997</v>
      </c>
      <c r="Q58" s="838">
        <v>2590.5240000000003</v>
      </c>
      <c r="R58" s="838">
        <v>2135.8120000000004</v>
      </c>
      <c r="S58" s="838">
        <v>1909.6319999999998</v>
      </c>
      <c r="T58" s="838">
        <v>2083.9</v>
      </c>
      <c r="U58" s="838">
        <v>2089.5439999999999</v>
      </c>
      <c r="V58" s="838">
        <v>1803.0149999999999</v>
      </c>
      <c r="W58" s="838">
        <v>1717.8979999999999</v>
      </c>
      <c r="X58" s="838">
        <v>1734.193</v>
      </c>
      <c r="Y58" s="838">
        <v>2213.554804299999</v>
      </c>
      <c r="Z58" s="551">
        <v>2020.9166554100002</v>
      </c>
      <c r="AA58" s="551">
        <v>1815.9160000000002</v>
      </c>
      <c r="AB58" s="1010"/>
      <c r="AC58" s="1010"/>
      <c r="AD58" s="1010"/>
      <c r="AE58" s="1010"/>
      <c r="AF58" s="1010"/>
    </row>
    <row r="59" spans="1:32" ht="14.5">
      <c r="A59" s="131"/>
      <c r="B59" s="1015" t="s">
        <v>1543</v>
      </c>
      <c r="C59" s="1156">
        <v>17698.083479367189</v>
      </c>
      <c r="D59" s="838">
        <v>19075.535347073019</v>
      </c>
      <c r="E59" s="838">
        <v>18908.631271817227</v>
      </c>
      <c r="F59" s="838">
        <v>18904.014114073911</v>
      </c>
      <c r="G59" s="838">
        <v>14321.629008418004</v>
      </c>
      <c r="H59" s="838">
        <v>13106.774022187436</v>
      </c>
      <c r="I59" s="838">
        <v>12724.379582084737</v>
      </c>
      <c r="J59" s="838">
        <v>13727.03441532834</v>
      </c>
      <c r="K59" s="838">
        <v>12226.617031559301</v>
      </c>
      <c r="L59" s="838">
        <v>11383.665489766678</v>
      </c>
      <c r="M59" s="838">
        <v>11043.281791509786</v>
      </c>
      <c r="N59" s="838">
        <v>11243.4714</v>
      </c>
      <c r="O59" s="838">
        <v>12212.451999999999</v>
      </c>
      <c r="P59" s="838">
        <v>10898.716</v>
      </c>
      <c r="Q59" s="838">
        <v>11724.178</v>
      </c>
      <c r="R59" s="838">
        <v>11993.636999999999</v>
      </c>
      <c r="S59" s="838">
        <v>11615.863300000001</v>
      </c>
      <c r="T59" s="838">
        <v>13309.653</v>
      </c>
      <c r="U59" s="838">
        <v>13688.940500000001</v>
      </c>
      <c r="V59" s="838">
        <v>14571.707200000001</v>
      </c>
      <c r="W59" s="838">
        <v>15006.2066</v>
      </c>
      <c r="X59" s="838">
        <v>14391.9395</v>
      </c>
      <c r="Y59" s="838">
        <v>16454.517905319983</v>
      </c>
      <c r="Z59" s="551">
        <v>15239.399657190012</v>
      </c>
      <c r="AA59" s="551">
        <v>15977.8945</v>
      </c>
      <c r="AB59" s="1010"/>
      <c r="AC59" s="1010"/>
      <c r="AD59" s="1010"/>
      <c r="AE59" s="1010"/>
      <c r="AF59" s="1010"/>
    </row>
    <row r="60" spans="1:32">
      <c r="A60" s="131"/>
      <c r="B60" s="1013" t="s">
        <v>1529</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38" t="s">
        <v>356</v>
      </c>
      <c r="Z60" s="1189" t="s">
        <v>356</v>
      </c>
      <c r="AA60" s="1189" t="s">
        <v>356</v>
      </c>
      <c r="AB60" s="1010"/>
      <c r="AC60" s="1010"/>
      <c r="AD60" s="1010"/>
      <c r="AE60" s="1010"/>
      <c r="AF60" s="1010"/>
    </row>
    <row r="61" spans="1:32" ht="14.5">
      <c r="A61" s="131"/>
      <c r="B61" s="564" t="s">
        <v>1545</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131.93299999999999</v>
      </c>
      <c r="D62" s="838">
        <v>263.86700000000002</v>
      </c>
      <c r="E62" s="838">
        <v>395.8</v>
      </c>
      <c r="F62" s="838">
        <v>211</v>
      </c>
      <c r="G62" s="838">
        <v>368</v>
      </c>
      <c r="H62" s="838">
        <v>589</v>
      </c>
      <c r="I62" s="838">
        <v>521</v>
      </c>
      <c r="J62" s="838">
        <v>118</v>
      </c>
      <c r="K62" s="838">
        <v>87</v>
      </c>
      <c r="L62" s="838">
        <v>75.3</v>
      </c>
      <c r="M62" s="838">
        <v>82.8</v>
      </c>
      <c r="N62" s="838">
        <v>89</v>
      </c>
      <c r="O62" s="838">
        <v>0</v>
      </c>
      <c r="P62" s="838">
        <v>0</v>
      </c>
      <c r="Q62" s="838">
        <v>0</v>
      </c>
      <c r="R62" s="838">
        <v>0</v>
      </c>
      <c r="S62" s="838">
        <v>0</v>
      </c>
      <c r="T62" s="838">
        <v>0</v>
      </c>
      <c r="U62" s="838">
        <v>0</v>
      </c>
      <c r="V62" s="838">
        <v>0</v>
      </c>
      <c r="W62" s="838">
        <v>0</v>
      </c>
      <c r="X62" s="838">
        <v>0</v>
      </c>
      <c r="Y62" s="838">
        <v>0</v>
      </c>
      <c r="Z62" s="838">
        <v>0</v>
      </c>
      <c r="AA62" s="838">
        <v>0</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5">
      <c r="A64" s="538"/>
      <c r="B64" s="564"/>
      <c r="C64" s="1277" t="s">
        <v>1530</v>
      </c>
      <c r="D64" s="1277"/>
      <c r="E64" s="1277"/>
      <c r="F64" s="1277"/>
      <c r="G64" s="1277"/>
      <c r="H64" s="1277"/>
      <c r="I64" s="1277" t="s">
        <v>1530</v>
      </c>
      <c r="J64" s="1277"/>
      <c r="K64" s="1277"/>
      <c r="L64" s="1277"/>
      <c r="M64" s="1277"/>
      <c r="N64" s="1277"/>
      <c r="O64" s="1277" t="s">
        <v>1530</v>
      </c>
      <c r="P64" s="1277"/>
      <c r="Q64" s="1277"/>
      <c r="R64" s="1277"/>
      <c r="S64" s="1277"/>
      <c r="T64" s="1277"/>
      <c r="U64" s="1277" t="s">
        <v>1530</v>
      </c>
      <c r="V64" s="1277"/>
      <c r="W64" s="1277"/>
      <c r="X64" s="1277"/>
      <c r="Y64" s="1277"/>
      <c r="Z64" s="1277"/>
      <c r="AA64" s="1277" t="s">
        <v>1530</v>
      </c>
      <c r="AB64" s="1277"/>
      <c r="AC64" s="1277"/>
      <c r="AD64" s="1277"/>
      <c r="AE64" s="1277"/>
      <c r="AF64" s="1277"/>
    </row>
    <row r="65" spans="1:27" s="137" customFormat="1" ht="20.149999999999999" customHeight="1">
      <c r="A65" s="643"/>
      <c r="B65" s="1013" t="s">
        <v>1548</v>
      </c>
      <c r="C65" s="1156" t="s">
        <v>1553</v>
      </c>
      <c r="D65" s="838">
        <v>1424259.0576504001</v>
      </c>
      <c r="E65" s="838" t="s">
        <v>1553</v>
      </c>
      <c r="F65" s="838" t="s">
        <v>1553</v>
      </c>
      <c r="G65" s="838">
        <v>1155822.1265426201</v>
      </c>
      <c r="H65" s="838" t="s">
        <v>1553</v>
      </c>
      <c r="I65" s="838" t="s">
        <v>1553</v>
      </c>
      <c r="J65" s="838">
        <v>1025892.1895948499</v>
      </c>
      <c r="K65" s="838" t="s">
        <v>1553</v>
      </c>
      <c r="L65" s="838" t="s">
        <v>1553</v>
      </c>
      <c r="M65" s="838">
        <v>627019.00890780496</v>
      </c>
      <c r="N65" s="838" t="s">
        <v>1553</v>
      </c>
      <c r="O65" s="838" t="s">
        <v>1553</v>
      </c>
      <c r="P65" s="838">
        <v>581036.92653314793</v>
      </c>
      <c r="Q65" s="838" t="s">
        <v>1553</v>
      </c>
      <c r="R65" s="838" t="s">
        <v>1553</v>
      </c>
      <c r="S65" s="838">
        <v>539203.1619008875</v>
      </c>
      <c r="T65" s="838" t="s">
        <v>1553</v>
      </c>
      <c r="U65" s="838" t="s">
        <v>1553</v>
      </c>
      <c r="V65" s="838">
        <v>548100.11154298508</v>
      </c>
      <c r="W65" s="838" t="s">
        <v>1553</v>
      </c>
      <c r="X65" s="838" t="s">
        <v>1553</v>
      </c>
      <c r="Y65" s="838">
        <v>544232.2083632102</v>
      </c>
      <c r="Z65" s="1189" t="s">
        <v>1553</v>
      </c>
      <c r="AA65" s="1189" t="s">
        <v>1553</v>
      </c>
    </row>
    <row r="66" spans="1:27" s="137" customFormat="1" ht="15" customHeight="1">
      <c r="A66" s="643"/>
      <c r="B66" s="1013" t="s">
        <v>1549</v>
      </c>
      <c r="C66" s="1156" t="s">
        <v>1553</v>
      </c>
      <c r="D66" s="838">
        <v>1440089.2580808799</v>
      </c>
      <c r="E66" s="838" t="s">
        <v>1553</v>
      </c>
      <c r="F66" s="838" t="s">
        <v>1553</v>
      </c>
      <c r="G66" s="838">
        <v>1158173.1395372602</v>
      </c>
      <c r="H66" s="838" t="s">
        <v>1553</v>
      </c>
      <c r="I66" s="838" t="s">
        <v>1553</v>
      </c>
      <c r="J66" s="838">
        <v>1027864.8446116499</v>
      </c>
      <c r="K66" s="838" t="s">
        <v>1553</v>
      </c>
      <c r="L66" s="838" t="s">
        <v>1553</v>
      </c>
      <c r="M66" s="838">
        <v>629240.89221063501</v>
      </c>
      <c r="N66" s="838" t="s">
        <v>1553</v>
      </c>
      <c r="O66" s="838" t="s">
        <v>1553</v>
      </c>
      <c r="P66" s="838">
        <v>582883.05310908193</v>
      </c>
      <c r="Q66" s="838" t="s">
        <v>1553</v>
      </c>
      <c r="R66" s="838" t="s">
        <v>1553</v>
      </c>
      <c r="S66" s="838">
        <v>541078.92868870043</v>
      </c>
      <c r="T66" s="838" t="s">
        <v>1553</v>
      </c>
      <c r="U66" s="838" t="s">
        <v>1553</v>
      </c>
      <c r="V66" s="838">
        <v>551168.79199659463</v>
      </c>
      <c r="W66" s="838" t="s">
        <v>1553</v>
      </c>
      <c r="X66" s="838" t="s">
        <v>1553</v>
      </c>
      <c r="Y66" s="838">
        <v>547114.86602063989</v>
      </c>
      <c r="Z66" s="1189" t="s">
        <v>1553</v>
      </c>
      <c r="AA66" s="1189" t="s">
        <v>1553</v>
      </c>
    </row>
    <row r="67" spans="1:27" s="137" customFormat="1" ht="15" customHeight="1">
      <c r="A67" s="643"/>
      <c r="B67" s="1013" t="s">
        <v>1550</v>
      </c>
      <c r="C67" s="1156" t="s">
        <v>1553</v>
      </c>
      <c r="D67" s="838">
        <v>11123</v>
      </c>
      <c r="E67" s="838" t="s">
        <v>1553</v>
      </c>
      <c r="F67" s="838" t="s">
        <v>1553</v>
      </c>
      <c r="G67" s="838">
        <v>-2690</v>
      </c>
      <c r="H67" s="838" t="s">
        <v>1553</v>
      </c>
      <c r="I67" s="838" t="s">
        <v>1553</v>
      </c>
      <c r="J67" s="838">
        <v>-3073</v>
      </c>
      <c r="K67" s="838" t="s">
        <v>1553</v>
      </c>
      <c r="L67" s="838" t="s">
        <v>1553</v>
      </c>
      <c r="M67" s="838">
        <v>-2995</v>
      </c>
      <c r="N67" s="838" t="s">
        <v>1553</v>
      </c>
      <c r="O67" s="838" t="s">
        <v>1553</v>
      </c>
      <c r="P67" s="838">
        <v>-3249</v>
      </c>
      <c r="Q67" s="838" t="s">
        <v>1553</v>
      </c>
      <c r="R67" s="838" t="s">
        <v>1553</v>
      </c>
      <c r="S67" s="838">
        <v>-3607</v>
      </c>
      <c r="T67" s="838" t="s">
        <v>1553</v>
      </c>
      <c r="U67" s="838" t="s">
        <v>1553</v>
      </c>
      <c r="V67" s="838">
        <v>-3709</v>
      </c>
      <c r="W67" s="838" t="s">
        <v>1553</v>
      </c>
      <c r="X67" s="838" t="s">
        <v>1553</v>
      </c>
      <c r="Y67" s="838">
        <v>-3905.0000000000291</v>
      </c>
      <c r="Z67" s="1189" t="s">
        <v>1553</v>
      </c>
      <c r="AA67" s="1189" t="s">
        <v>1553</v>
      </c>
    </row>
    <row r="68" spans="1:27" s="137" customFormat="1" ht="15" customHeight="1">
      <c r="A68" s="643"/>
      <c r="B68" s="1191" t="s">
        <v>1551</v>
      </c>
      <c r="C68" s="1156" t="s">
        <v>1553</v>
      </c>
      <c r="D68" s="838">
        <v>-4707.20043047947</v>
      </c>
      <c r="E68" s="838" t="s">
        <v>1553</v>
      </c>
      <c r="F68" s="838" t="s">
        <v>1553</v>
      </c>
      <c r="G68" s="838">
        <v>-5041.01299463738</v>
      </c>
      <c r="H68" s="838" t="s">
        <v>1553</v>
      </c>
      <c r="I68" s="838" t="s">
        <v>1553</v>
      </c>
      <c r="J68" s="838">
        <v>-5045.6550167927799</v>
      </c>
      <c r="K68" s="838" t="s">
        <v>1553</v>
      </c>
      <c r="L68" s="838" t="s">
        <v>1553</v>
      </c>
      <c r="M68" s="838">
        <v>-5216.8833028303397</v>
      </c>
      <c r="N68" s="838" t="s">
        <v>1553</v>
      </c>
      <c r="O68" s="838" t="s">
        <v>1553</v>
      </c>
      <c r="P68" s="838">
        <v>-5095.1265759337402</v>
      </c>
      <c r="Q68" s="838" t="s">
        <v>1553</v>
      </c>
      <c r="R68" s="838" t="s">
        <v>1553</v>
      </c>
      <c r="S68" s="838">
        <v>-5482.7667878129287</v>
      </c>
      <c r="T68" s="838" t="s">
        <v>1553</v>
      </c>
      <c r="U68" s="838" t="s">
        <v>1553</v>
      </c>
      <c r="V68" s="838">
        <v>-6777.6804536095588</v>
      </c>
      <c r="W68" s="838" t="s">
        <v>1553</v>
      </c>
      <c r="X68" s="838" t="s">
        <v>1553</v>
      </c>
      <c r="Y68" s="838">
        <v>-6787.6576574297214</v>
      </c>
      <c r="Z68" s="1189" t="s">
        <v>1553</v>
      </c>
      <c r="AA68" s="1189" t="s">
        <v>1553</v>
      </c>
    </row>
    <row r="69" spans="1:27" s="527" customFormat="1" ht="15" customHeight="1">
      <c r="A69" s="694"/>
      <c r="C69" s="1192"/>
      <c r="D69" s="440"/>
      <c r="E69" s="440"/>
      <c r="F69" s="440"/>
      <c r="G69" s="440"/>
      <c r="H69" s="440"/>
      <c r="Z69" s="566"/>
      <c r="AA69" s="566"/>
    </row>
    <row r="70" spans="1:27" s="527" customFormat="1" ht="15" customHeight="1">
      <c r="A70" s="694"/>
      <c r="C70" s="1279" t="s">
        <v>1426</v>
      </c>
      <c r="D70" s="1279"/>
      <c r="E70" s="1279"/>
      <c r="F70" s="1279"/>
      <c r="G70" s="1279"/>
      <c r="H70" s="1279"/>
      <c r="Z70" s="566"/>
      <c r="AA70" s="566"/>
    </row>
    <row r="71" spans="1:27" s="527" customFormat="1" ht="15" customHeight="1">
      <c r="A71" s="694"/>
      <c r="C71" s="1279" t="s">
        <v>880</v>
      </c>
      <c r="D71" s="1279"/>
      <c r="E71" s="1279"/>
      <c r="F71" s="1279"/>
      <c r="G71" s="1279"/>
      <c r="H71" s="1279"/>
      <c r="Z71" s="566"/>
      <c r="AA71" s="566"/>
    </row>
    <row r="72" spans="1:27" s="527" customFormat="1" ht="15" customHeight="1">
      <c r="A72" s="694"/>
      <c r="C72" s="1279" t="s">
        <v>1556</v>
      </c>
      <c r="D72" s="1279"/>
      <c r="E72" s="1279"/>
      <c r="F72" s="1279"/>
      <c r="G72" s="1279"/>
      <c r="H72" s="1279"/>
      <c r="Z72" s="566"/>
      <c r="AA72" s="566"/>
    </row>
    <row r="73" spans="1:27" s="527" customFormat="1" ht="30" customHeight="1">
      <c r="A73" s="694"/>
      <c r="C73" s="1279" t="s">
        <v>1558</v>
      </c>
      <c r="D73" s="1279"/>
      <c r="E73" s="1279"/>
      <c r="F73" s="1279"/>
      <c r="G73" s="1279"/>
      <c r="H73" s="1279"/>
      <c r="Z73" s="566"/>
      <c r="AA73" s="566"/>
    </row>
    <row r="74" spans="1:27" s="527" customFormat="1" ht="15" customHeight="1">
      <c r="A74" s="694"/>
      <c r="C74" s="137" t="s">
        <v>1563</v>
      </c>
      <c r="D74" s="137"/>
      <c r="E74" s="137"/>
      <c r="F74" s="137"/>
      <c r="G74" s="137"/>
      <c r="H74" s="137"/>
      <c r="AA74" s="775"/>
    </row>
    <row r="75" spans="1:27" s="527" customFormat="1" ht="15" customHeight="1">
      <c r="A75" s="694"/>
      <c r="C75" s="1279" t="s">
        <v>1540</v>
      </c>
      <c r="D75" s="1279"/>
      <c r="E75" s="1279"/>
      <c r="F75" s="1279"/>
      <c r="G75" s="1279"/>
      <c r="H75" s="1279"/>
      <c r="AA75" s="775"/>
    </row>
    <row r="76" spans="1:27" ht="15" customHeight="1">
      <c r="C76" s="1279" t="s">
        <v>1544</v>
      </c>
      <c r="D76" s="1279"/>
      <c r="E76" s="1279"/>
      <c r="F76" s="1279"/>
      <c r="G76" s="1279"/>
      <c r="H76" s="1279"/>
    </row>
    <row r="77" spans="1:27" s="527" customFormat="1" ht="15" customHeight="1">
      <c r="A77" s="694"/>
      <c r="C77" s="1279" t="s">
        <v>1546</v>
      </c>
      <c r="D77" s="1279"/>
      <c r="E77" s="1279"/>
      <c r="F77" s="1279"/>
      <c r="G77" s="1279"/>
      <c r="H77" s="1279"/>
      <c r="AA77" s="775"/>
    </row>
    <row r="78" spans="1:27" s="527" customFormat="1" ht="15" customHeight="1">
      <c r="A78" s="694"/>
      <c r="C78" s="1279" t="s">
        <v>1547</v>
      </c>
      <c r="D78" s="1279"/>
      <c r="E78" s="1279"/>
      <c r="F78" s="1279"/>
      <c r="G78" s="1279"/>
      <c r="H78" s="1279"/>
      <c r="AA78" s="775"/>
    </row>
    <row r="79" spans="1:27" ht="15" customHeight="1">
      <c r="C79" s="1417" t="s">
        <v>1552</v>
      </c>
      <c r="D79" s="1417"/>
      <c r="E79" s="1417"/>
      <c r="F79" s="1417"/>
      <c r="G79" s="1417"/>
      <c r="H79" s="1417"/>
    </row>
  </sheetData>
  <sheetProtection selectLockedCells="1"/>
  <mergeCells count="21">
    <mergeCell ref="C70:H70"/>
    <mergeCell ref="AA64:AF64"/>
    <mergeCell ref="C79:H79"/>
    <mergeCell ref="C64:H64"/>
    <mergeCell ref="I64:N64"/>
    <mergeCell ref="O64:T64"/>
    <mergeCell ref="U64:Z64"/>
    <mergeCell ref="C77:H77"/>
    <mergeCell ref="C78:H78"/>
    <mergeCell ref="C71:H71"/>
    <mergeCell ref="C72:H72"/>
    <mergeCell ref="C73:H73"/>
    <mergeCell ref="C75:H75"/>
    <mergeCell ref="C76:H76"/>
    <mergeCell ref="A1:B1"/>
    <mergeCell ref="A3:B3"/>
    <mergeCell ref="C7:H7"/>
    <mergeCell ref="I7:N7"/>
    <mergeCell ref="AA7:AF7"/>
    <mergeCell ref="O7:T7"/>
    <mergeCell ref="U7:Z7"/>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Berlin</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0">
    <pageSetUpPr autoPageBreaks="0"/>
  </sheetPr>
  <dimension ref="A1:AL79"/>
  <sheetViews>
    <sheetView showGridLines="0" showRowColHeaders="0" zoomScaleNormal="100" workbookViewId="0">
      <pane xSplit="2" ySplit="5" topLeftCell="S6" activePane="bottomRight" state="frozen"/>
      <selection pane="topRight"/>
      <selection pane="bottomLeft"/>
      <selection pane="bottomRight" activeCell="Z9" sqref="Z9:Z15"/>
    </sheetView>
  </sheetViews>
  <sheetFormatPr baseColWidth="10" defaultColWidth="11.453125" defaultRowHeight="12.5"/>
  <cols>
    <col min="1" max="1" width="4.54296875" style="376" customWidth="1"/>
    <col min="2" max="2" width="45.54296875" style="376" customWidth="1"/>
    <col min="3" max="12" width="13.453125" style="376" customWidth="1"/>
    <col min="13" max="27" width="13.453125" style="551" customWidth="1"/>
    <col min="28" max="16384" width="11.453125" style="376"/>
  </cols>
  <sheetData>
    <row r="1" spans="1:32" ht="13">
      <c r="A1" s="1414" t="s">
        <v>322</v>
      </c>
      <c r="B1" s="1415"/>
    </row>
    <row r="3" spans="1:32" ht="12.75" customHeight="1">
      <c r="A3" s="1416" t="s">
        <v>903</v>
      </c>
      <c r="B3" s="1416"/>
      <c r="C3" s="407" t="s">
        <v>1241</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ht="13">
      <c r="A7" s="399"/>
      <c r="B7" s="499"/>
      <c r="C7" s="1277" t="s">
        <v>434</v>
      </c>
      <c r="D7" s="1277"/>
      <c r="E7" s="1277"/>
      <c r="F7" s="1277"/>
      <c r="G7" s="1277"/>
      <c r="H7" s="1277"/>
      <c r="I7" s="1277" t="s">
        <v>434</v>
      </c>
      <c r="J7" s="1277"/>
      <c r="K7" s="1277"/>
      <c r="L7" s="1277"/>
      <c r="M7" s="1277"/>
      <c r="N7" s="1277"/>
      <c r="O7" s="1277" t="s">
        <v>434</v>
      </c>
      <c r="P7" s="1277"/>
      <c r="Q7" s="1277"/>
      <c r="R7" s="1277"/>
      <c r="S7" s="1277"/>
      <c r="T7" s="1277"/>
      <c r="U7" s="1277" t="s">
        <v>434</v>
      </c>
      <c r="V7" s="1277"/>
      <c r="W7" s="1277"/>
      <c r="X7" s="1277"/>
      <c r="Y7" s="1277"/>
      <c r="Z7" s="1277"/>
      <c r="AA7" s="1277" t="s">
        <v>434</v>
      </c>
      <c r="AB7" s="1277"/>
      <c r="AC7" s="1277"/>
      <c r="AD7" s="1277"/>
      <c r="AE7" s="1277"/>
      <c r="AF7" s="1277"/>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1514</v>
      </c>
      <c r="C9" s="1156">
        <v>99204.527301855924</v>
      </c>
      <c r="D9" s="838">
        <v>95766.661803314448</v>
      </c>
      <c r="E9" s="838">
        <v>95102.796502657817</v>
      </c>
      <c r="F9" s="838">
        <v>95973.355558403098</v>
      </c>
      <c r="G9" s="838">
        <v>110581.02387228358</v>
      </c>
      <c r="H9" s="838">
        <v>109759.19154541564</v>
      </c>
      <c r="I9" s="838">
        <v>113718.60773079385</v>
      </c>
      <c r="J9" s="857">
        <v>113072.51962080487</v>
      </c>
      <c r="K9" s="838">
        <v>114358.38814639673</v>
      </c>
      <c r="L9" s="838">
        <v>109241.02943315513</v>
      </c>
      <c r="M9" s="838">
        <v>112244.04249987146</v>
      </c>
      <c r="N9" s="838">
        <v>113785.54810027874</v>
      </c>
      <c r="O9" s="838">
        <v>111275.75340905105</v>
      </c>
      <c r="P9" s="838">
        <v>107785.39206455043</v>
      </c>
      <c r="Q9" s="838">
        <v>108876.56574731684</v>
      </c>
      <c r="R9" s="838">
        <v>102675.74563309571</v>
      </c>
      <c r="S9" s="838">
        <v>107707.9462148726</v>
      </c>
      <c r="T9" s="838">
        <v>108883.00453721061</v>
      </c>
      <c r="U9" s="838">
        <v>110518.23208040529</v>
      </c>
      <c r="V9" s="838">
        <v>109948.13687102037</v>
      </c>
      <c r="W9" s="838">
        <v>107750.53633359916</v>
      </c>
      <c r="X9" s="838">
        <v>106338.80237433285</v>
      </c>
      <c r="Y9" s="838">
        <v>107567.28708672518</v>
      </c>
      <c r="Z9" s="551">
        <v>108521.19913737333</v>
      </c>
      <c r="AA9" s="551">
        <v>6347.2849515074322</v>
      </c>
      <c r="AB9" s="1010"/>
      <c r="AC9" s="1010"/>
      <c r="AD9" s="1010"/>
      <c r="AE9" s="1010"/>
      <c r="AF9" s="1010"/>
    </row>
    <row r="10" spans="1:32" ht="14.5">
      <c r="A10" s="131"/>
      <c r="B10" s="1015" t="s">
        <v>1515</v>
      </c>
      <c r="C10" s="1156">
        <v>57674.350514819002</v>
      </c>
      <c r="D10" s="838">
        <v>56539.004449264859</v>
      </c>
      <c r="E10" s="838">
        <v>56016.487431870002</v>
      </c>
      <c r="F10" s="838">
        <v>56464.884595233998</v>
      </c>
      <c r="G10" s="838">
        <v>64814.686775266004</v>
      </c>
      <c r="H10" s="838">
        <v>64107.548727328001</v>
      </c>
      <c r="I10" s="838">
        <v>66979.202604723498</v>
      </c>
      <c r="J10" s="838">
        <v>66823.252820748006</v>
      </c>
      <c r="K10" s="838">
        <v>67638.584169505004</v>
      </c>
      <c r="L10" s="838">
        <v>64198.262128364848</v>
      </c>
      <c r="M10" s="838">
        <v>64900.235168480969</v>
      </c>
      <c r="N10" s="838">
        <v>66138.641619548711</v>
      </c>
      <c r="O10" s="838">
        <v>64450.339343023479</v>
      </c>
      <c r="P10" s="838">
        <v>64398.100244222231</v>
      </c>
      <c r="Q10" s="838">
        <v>62984.821287540268</v>
      </c>
      <c r="R10" s="838">
        <v>58995.556161683111</v>
      </c>
      <c r="S10" s="838">
        <v>61606.929575596754</v>
      </c>
      <c r="T10" s="838">
        <v>62148.538649671318</v>
      </c>
      <c r="U10" s="838">
        <v>62924.354102351259</v>
      </c>
      <c r="V10" s="838">
        <v>62701.978390868055</v>
      </c>
      <c r="W10" s="838">
        <v>61617.721964717901</v>
      </c>
      <c r="X10" s="838">
        <v>61668.094551983209</v>
      </c>
      <c r="Y10" s="838">
        <v>62040.601272045715</v>
      </c>
      <c r="Z10" s="551">
        <v>61383.517117213887</v>
      </c>
      <c r="AA10" s="551">
        <v>3746.2525000000001</v>
      </c>
      <c r="AB10" s="1010"/>
      <c r="AC10" s="1010"/>
      <c r="AD10" s="1010"/>
      <c r="AE10" s="1010"/>
      <c r="AF10" s="1010"/>
    </row>
    <row r="11" spans="1:32">
      <c r="A11" s="131"/>
      <c r="B11" s="1016" t="s">
        <v>1516</v>
      </c>
      <c r="C11" s="1156">
        <v>57674.350514819002</v>
      </c>
      <c r="D11" s="838">
        <v>56539.004449264859</v>
      </c>
      <c r="E11" s="838">
        <v>56016.487431870002</v>
      </c>
      <c r="F11" s="838">
        <v>56464.884595233998</v>
      </c>
      <c r="G11" s="838">
        <v>64814.686775266004</v>
      </c>
      <c r="H11" s="838">
        <v>64107.548727328001</v>
      </c>
      <c r="I11" s="838">
        <v>66979.202604723498</v>
      </c>
      <c r="J11" s="838">
        <v>66823.252820748006</v>
      </c>
      <c r="K11" s="838">
        <v>67638.584169505004</v>
      </c>
      <c r="L11" s="838">
        <v>64198.262128364848</v>
      </c>
      <c r="M11" s="838">
        <v>64900.235168480969</v>
      </c>
      <c r="N11" s="838">
        <v>66138.641619548711</v>
      </c>
      <c r="O11" s="838">
        <v>64450.339343023479</v>
      </c>
      <c r="P11" s="838">
        <v>64398.100244222231</v>
      </c>
      <c r="Q11" s="838">
        <v>62984.821287540268</v>
      </c>
      <c r="R11" s="838">
        <v>58995.556161683111</v>
      </c>
      <c r="S11" s="838">
        <v>61606.929575596754</v>
      </c>
      <c r="T11" s="838">
        <v>62148.538649671318</v>
      </c>
      <c r="U11" s="838">
        <v>62924.354102351259</v>
      </c>
      <c r="V11" s="838">
        <v>62701.978390868055</v>
      </c>
      <c r="W11" s="838">
        <v>61617.721964717901</v>
      </c>
      <c r="X11" s="838">
        <v>61668.094551983209</v>
      </c>
      <c r="Y11" s="838">
        <v>62040.601272045715</v>
      </c>
      <c r="Z11" s="551">
        <v>61383.517117213887</v>
      </c>
      <c r="AA11" s="551">
        <v>3746.2525000000001</v>
      </c>
      <c r="AB11" s="1010"/>
      <c r="AC11" s="1010"/>
      <c r="AD11" s="1010"/>
      <c r="AE11" s="1010"/>
      <c r="AF11" s="1010"/>
    </row>
    <row r="12" spans="1:32" ht="15.5">
      <c r="A12" s="131"/>
      <c r="B12" s="1188" t="s">
        <v>1554</v>
      </c>
      <c r="C12" s="1156">
        <v>53151.133414819</v>
      </c>
      <c r="D12" s="838">
        <v>50512.207565162003</v>
      </c>
      <c r="E12" s="838">
        <v>50036.585631870003</v>
      </c>
      <c r="F12" s="838">
        <v>50547.527995233999</v>
      </c>
      <c r="G12" s="838">
        <v>58866.329375266003</v>
      </c>
      <c r="H12" s="838">
        <v>58114.358327328002</v>
      </c>
      <c r="I12" s="838">
        <v>60897.472155418</v>
      </c>
      <c r="J12" s="838">
        <v>61169.113820748003</v>
      </c>
      <c r="K12" s="838">
        <v>61885.707369504998</v>
      </c>
      <c r="L12" s="838">
        <v>58200.731191006002</v>
      </c>
      <c r="M12" s="838">
        <v>59102.082243737997</v>
      </c>
      <c r="N12" s="838">
        <v>60457.061072734003</v>
      </c>
      <c r="O12" s="838">
        <v>58654.921888662</v>
      </c>
      <c r="P12" s="838">
        <v>58613.212569433999</v>
      </c>
      <c r="Q12" s="838">
        <v>57200.381959999999</v>
      </c>
      <c r="R12" s="838">
        <v>53469.432520000002</v>
      </c>
      <c r="S12" s="838">
        <v>56102.483830630998</v>
      </c>
      <c r="T12" s="838">
        <v>56586.040908524999</v>
      </c>
      <c r="U12" s="838">
        <v>57538.688645998998</v>
      </c>
      <c r="V12" s="838">
        <v>57281.654170000002</v>
      </c>
      <c r="W12" s="838">
        <v>56052.333420000003</v>
      </c>
      <c r="X12" s="838">
        <v>56129.067633815997</v>
      </c>
      <c r="Y12" s="838">
        <v>56586.941417472997</v>
      </c>
      <c r="Z12" s="551">
        <v>55797.193775314998</v>
      </c>
      <c r="AA12" s="1189" t="s">
        <v>493</v>
      </c>
      <c r="AB12" s="1010"/>
      <c r="AC12" s="1010"/>
      <c r="AD12" s="1010"/>
      <c r="AE12" s="1010"/>
      <c r="AF12" s="1010"/>
    </row>
    <row r="13" spans="1:32" ht="16">
      <c r="A13" s="131"/>
      <c r="B13" s="1188" t="s">
        <v>1555</v>
      </c>
      <c r="C13" s="1156" t="s">
        <v>356</v>
      </c>
      <c r="D13" s="838">
        <v>1298</v>
      </c>
      <c r="E13" s="838">
        <v>1413</v>
      </c>
      <c r="F13" s="838">
        <v>1419</v>
      </c>
      <c r="G13" s="838">
        <v>1419</v>
      </c>
      <c r="H13" s="838">
        <v>1489</v>
      </c>
      <c r="I13" s="838">
        <v>1483</v>
      </c>
      <c r="J13" s="838">
        <v>1326</v>
      </c>
      <c r="K13" s="838">
        <v>1518</v>
      </c>
      <c r="L13" s="838">
        <v>1612.7</v>
      </c>
      <c r="M13" s="838">
        <v>1527.8</v>
      </c>
      <c r="N13" s="838">
        <v>1447.3</v>
      </c>
      <c r="O13" s="838">
        <v>1584.8</v>
      </c>
      <c r="P13" s="838">
        <v>1602.9</v>
      </c>
      <c r="Q13" s="838">
        <v>1567.4</v>
      </c>
      <c r="R13" s="838">
        <v>1316.6</v>
      </c>
      <c r="S13" s="838">
        <v>1321.1</v>
      </c>
      <c r="T13" s="838">
        <v>1448.6</v>
      </c>
      <c r="U13" s="838">
        <v>1368.6</v>
      </c>
      <c r="V13" s="838">
        <v>1364.7</v>
      </c>
      <c r="W13" s="838">
        <v>1413.9</v>
      </c>
      <c r="X13" s="838">
        <v>1431.5</v>
      </c>
      <c r="Y13" s="838">
        <v>1455</v>
      </c>
      <c r="Z13" s="551">
        <v>1625.2</v>
      </c>
      <c r="AA13" s="1189" t="s">
        <v>493</v>
      </c>
      <c r="AB13" s="1010"/>
      <c r="AC13" s="1010"/>
      <c r="AD13" s="1010"/>
      <c r="AE13" s="1010"/>
      <c r="AF13" s="1010"/>
    </row>
    <row r="14" spans="1:32" ht="28">
      <c r="A14" s="131"/>
      <c r="B14" s="1188" t="s">
        <v>1519</v>
      </c>
      <c r="C14" s="1156">
        <v>4523.2170999999998</v>
      </c>
      <c r="D14" s="838">
        <v>4526.8981000000003</v>
      </c>
      <c r="E14" s="838">
        <v>4566.9017999999996</v>
      </c>
      <c r="F14" s="838">
        <v>4498.3566000000001</v>
      </c>
      <c r="G14" s="838">
        <v>4529.3573999999999</v>
      </c>
      <c r="H14" s="838">
        <v>4504.1904000000004</v>
      </c>
      <c r="I14" s="838">
        <v>4403.8539000000001</v>
      </c>
      <c r="J14" s="838">
        <v>4328.1390000000001</v>
      </c>
      <c r="K14" s="838">
        <v>4234.8768</v>
      </c>
      <c r="L14" s="838">
        <v>4201.9054999999998</v>
      </c>
      <c r="M14" s="838">
        <v>4090.7384000000002</v>
      </c>
      <c r="N14" s="838">
        <v>4060.5916000000002</v>
      </c>
      <c r="O14" s="838">
        <v>4044.1205</v>
      </c>
      <c r="P14" s="838">
        <v>4025.2139000000002</v>
      </c>
      <c r="Q14" s="838">
        <v>4062.8631999999998</v>
      </c>
      <c r="R14" s="838">
        <v>4060.9783000000002</v>
      </c>
      <c r="S14" s="838">
        <v>4040.0011</v>
      </c>
      <c r="T14" s="838">
        <v>3978.5835000000002</v>
      </c>
      <c r="U14" s="838">
        <v>3885.7060000000001</v>
      </c>
      <c r="V14" s="838">
        <v>3926.0221000000001</v>
      </c>
      <c r="W14" s="838">
        <v>4023.8092999999999</v>
      </c>
      <c r="X14" s="838">
        <v>3983.5405999999998</v>
      </c>
      <c r="Y14" s="838">
        <v>3876.2507999999998</v>
      </c>
      <c r="Z14" s="551">
        <v>3834.4326000000001</v>
      </c>
      <c r="AA14" s="551">
        <v>3746.2525000000001</v>
      </c>
      <c r="AB14" s="1010"/>
      <c r="AC14" s="1010"/>
      <c r="AD14" s="1010"/>
      <c r="AE14" s="1010"/>
      <c r="AF14" s="1010"/>
    </row>
    <row r="15" spans="1:32" ht="15.5">
      <c r="A15" s="131"/>
      <c r="B15" s="1017" t="s">
        <v>874</v>
      </c>
      <c r="C15" s="1156" t="s">
        <v>356</v>
      </c>
      <c r="D15" s="838">
        <v>193.11370819487664</v>
      </c>
      <c r="E15" s="838" t="s">
        <v>356</v>
      </c>
      <c r="F15" s="838" t="s">
        <v>356</v>
      </c>
      <c r="G15" s="838" t="s">
        <v>356</v>
      </c>
      <c r="H15" s="838" t="s">
        <v>356</v>
      </c>
      <c r="I15" s="838">
        <v>186.21625098643636</v>
      </c>
      <c r="J15" s="838" t="s">
        <v>356</v>
      </c>
      <c r="K15" s="838" t="s">
        <v>356</v>
      </c>
      <c r="L15" s="838">
        <v>175.90560044255051</v>
      </c>
      <c r="M15" s="838">
        <v>172.13492806971743</v>
      </c>
      <c r="N15" s="838">
        <v>166.14253751111485</v>
      </c>
      <c r="O15" s="838">
        <v>159.04148406859841</v>
      </c>
      <c r="P15" s="838">
        <v>149.74826402162105</v>
      </c>
      <c r="Q15" s="838">
        <v>146.62301721933369</v>
      </c>
      <c r="R15" s="838">
        <v>141.4880118061223</v>
      </c>
      <c r="S15" s="838">
        <v>136.14573648363424</v>
      </c>
      <c r="T15" s="838">
        <v>127.96828454796257</v>
      </c>
      <c r="U15" s="838">
        <v>124.08413395089656</v>
      </c>
      <c r="V15" s="838">
        <v>121.92664151998814</v>
      </c>
      <c r="W15" s="838">
        <v>119.99660498332165</v>
      </c>
      <c r="X15" s="838">
        <v>116.1679557638934</v>
      </c>
      <c r="Y15" s="838">
        <v>114.77811759982357</v>
      </c>
      <c r="Z15" s="551">
        <v>119.10107384882321</v>
      </c>
      <c r="AA15" s="1189" t="s">
        <v>493</v>
      </c>
      <c r="AB15" s="1010"/>
      <c r="AC15" s="1010"/>
      <c r="AD15" s="1010"/>
      <c r="AE15" s="1010"/>
      <c r="AF15" s="1010"/>
    </row>
    <row r="16" spans="1:32" ht="15.5">
      <c r="A16" s="131"/>
      <c r="B16" s="1017" t="s">
        <v>872</v>
      </c>
      <c r="C16" s="1156" t="s">
        <v>356</v>
      </c>
      <c r="D16" s="838">
        <v>8.7850759079843588</v>
      </c>
      <c r="E16" s="838" t="s">
        <v>356</v>
      </c>
      <c r="F16" s="838" t="s">
        <v>356</v>
      </c>
      <c r="G16" s="838" t="s">
        <v>356</v>
      </c>
      <c r="H16" s="838" t="s">
        <v>356</v>
      </c>
      <c r="I16" s="838">
        <v>8.6602983190537994</v>
      </c>
      <c r="J16" s="838" t="s">
        <v>356</v>
      </c>
      <c r="K16" s="838" t="s">
        <v>356</v>
      </c>
      <c r="L16" s="838">
        <v>7.0198369162948078</v>
      </c>
      <c r="M16" s="838">
        <v>7.4795966732469257</v>
      </c>
      <c r="N16" s="838">
        <v>7.5464093035865361</v>
      </c>
      <c r="O16" s="838">
        <v>7.455470292877493</v>
      </c>
      <c r="P16" s="838">
        <v>7.0255107666089049</v>
      </c>
      <c r="Q16" s="838">
        <v>7.5531103209349295</v>
      </c>
      <c r="R16" s="838">
        <v>7.0573298769916066</v>
      </c>
      <c r="S16" s="838">
        <v>7.1989084821266873</v>
      </c>
      <c r="T16" s="838">
        <v>7.3459565983579331</v>
      </c>
      <c r="U16" s="838">
        <v>7.2753224013659423</v>
      </c>
      <c r="V16" s="838">
        <v>7.6754793480651475</v>
      </c>
      <c r="W16" s="838">
        <v>7.682639734568629</v>
      </c>
      <c r="X16" s="838">
        <v>7.8183624033169021</v>
      </c>
      <c r="Y16" s="838">
        <v>7.6309369728947889</v>
      </c>
      <c r="Z16" s="551">
        <v>7.5896680500643994</v>
      </c>
      <c r="AA16" s="1189" t="s">
        <v>493</v>
      </c>
      <c r="AB16" s="1010"/>
      <c r="AC16" s="1010"/>
      <c r="AD16" s="1010"/>
      <c r="AE16" s="1010"/>
      <c r="AF16" s="1010"/>
    </row>
    <row r="17" spans="1:32">
      <c r="A17" s="131"/>
      <c r="B17" s="1016" t="s">
        <v>1520</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
      <c r="A22" s="131"/>
      <c r="B22" s="1021" t="s">
        <v>1521</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5">
      <c r="A24" s="131"/>
      <c r="B24" s="1015" t="s">
        <v>1557</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5">
      <c r="A25" s="131"/>
      <c r="B25" s="1015" t="s">
        <v>1559</v>
      </c>
      <c r="C25" s="1156">
        <v>1675.7433143703486</v>
      </c>
      <c r="D25" s="838">
        <v>1744.003422933451</v>
      </c>
      <c r="E25" s="838">
        <v>1875.2786450096694</v>
      </c>
      <c r="F25" s="838">
        <v>1859.4563202587876</v>
      </c>
      <c r="G25" s="838">
        <v>1876.7608596621244</v>
      </c>
      <c r="H25" s="838">
        <v>1986.0646072184873</v>
      </c>
      <c r="I25" s="838">
        <v>1812.4705726125931</v>
      </c>
      <c r="J25" s="838">
        <v>1819.5851208104691</v>
      </c>
      <c r="K25" s="838">
        <v>1665.1843167347968</v>
      </c>
      <c r="L25" s="838">
        <v>1700.2955839751344</v>
      </c>
      <c r="M25" s="838">
        <v>1732.0189281998514</v>
      </c>
      <c r="N25" s="838">
        <v>1764.8720148999957</v>
      </c>
      <c r="O25" s="838">
        <v>1739.0430211572386</v>
      </c>
      <c r="P25" s="838">
        <v>1667.5371434299132</v>
      </c>
      <c r="Q25" s="838">
        <v>1648.3651469427189</v>
      </c>
      <c r="R25" s="838">
        <v>1666.3044834112836</v>
      </c>
      <c r="S25" s="838">
        <v>1821.2656670188633</v>
      </c>
      <c r="T25" s="838">
        <v>1723.2272152679211</v>
      </c>
      <c r="U25" s="838">
        <v>1956.1936608441861</v>
      </c>
      <c r="V25" s="838">
        <v>1772.4222631866639</v>
      </c>
      <c r="W25" s="838">
        <v>1918.2025765038802</v>
      </c>
      <c r="X25" s="838">
        <v>1793.8887803017592</v>
      </c>
      <c r="Y25" s="838">
        <v>1759.5736896648232</v>
      </c>
      <c r="Z25" s="551">
        <v>1777.6995127326195</v>
      </c>
      <c r="AA25" s="551">
        <v>1728.7557678626586</v>
      </c>
      <c r="AB25" s="1010"/>
      <c r="AC25" s="1010"/>
      <c r="AD25" s="1010"/>
      <c r="AE25" s="1010"/>
      <c r="AF25" s="1010"/>
    </row>
    <row r="26" spans="1:32" ht="14.5">
      <c r="A26" s="131"/>
      <c r="B26" s="1016" t="s">
        <v>1560</v>
      </c>
      <c r="C26" s="1156">
        <v>1246.281133457953</v>
      </c>
      <c r="D26" s="838">
        <v>1333.9392669667607</v>
      </c>
      <c r="E26" s="838">
        <v>1436.5482460887258</v>
      </c>
      <c r="F26" s="838">
        <v>1427.0372353457501</v>
      </c>
      <c r="G26" s="838">
        <v>1431.3124301361077</v>
      </c>
      <c r="H26" s="838">
        <v>1426.6585973727651</v>
      </c>
      <c r="I26" s="838">
        <v>1407.184750524473</v>
      </c>
      <c r="J26" s="838">
        <v>1345.8662051283311</v>
      </c>
      <c r="K26" s="838">
        <v>1270.7632517011541</v>
      </c>
      <c r="L26" s="838">
        <v>1261.0948973503623</v>
      </c>
      <c r="M26" s="838">
        <v>1244.6034561841686</v>
      </c>
      <c r="N26" s="838">
        <v>1233.9377003218358</v>
      </c>
      <c r="O26" s="838">
        <v>1205.7185156861165</v>
      </c>
      <c r="P26" s="838">
        <v>1230.7061034705278</v>
      </c>
      <c r="Q26" s="838">
        <v>1238.9001677458816</v>
      </c>
      <c r="R26" s="838">
        <v>1156.6801986070759</v>
      </c>
      <c r="S26" s="838">
        <v>1168.4243027599184</v>
      </c>
      <c r="T26" s="838">
        <v>1154.3404346490274</v>
      </c>
      <c r="U26" s="838">
        <v>1144.0338740159982</v>
      </c>
      <c r="V26" s="838">
        <v>1144.6269517116411</v>
      </c>
      <c r="W26" s="838">
        <v>1174.9601071568288</v>
      </c>
      <c r="X26" s="838">
        <v>1161.0093651040349</v>
      </c>
      <c r="Y26" s="838">
        <v>1118.7258682693869</v>
      </c>
      <c r="Z26" s="551">
        <v>1096.6240688360422</v>
      </c>
      <c r="AA26" s="551">
        <v>1084.21364110385</v>
      </c>
      <c r="AB26" s="1010"/>
      <c r="AC26" s="1010"/>
      <c r="AD26" s="1010"/>
      <c r="AE26" s="1010"/>
      <c r="AF26" s="1010"/>
    </row>
    <row r="27" spans="1:32" ht="14.5">
      <c r="A27" s="131"/>
      <c r="B27" s="1016" t="s">
        <v>1561</v>
      </c>
      <c r="C27" s="1156">
        <v>288.10399999999998</v>
      </c>
      <c r="D27" s="838">
        <v>214.81</v>
      </c>
      <c r="E27" s="838">
        <v>204.541</v>
      </c>
      <c r="F27" s="838">
        <v>245.69900000000001</v>
      </c>
      <c r="G27" s="838">
        <v>257.05900000000003</v>
      </c>
      <c r="H27" s="838">
        <v>326.06200000000001</v>
      </c>
      <c r="I27" s="838">
        <v>230.63399999999999</v>
      </c>
      <c r="J27" s="838">
        <v>264.89999999999998</v>
      </c>
      <c r="K27" s="838">
        <v>192.053</v>
      </c>
      <c r="L27" s="838">
        <v>226.83600000000001</v>
      </c>
      <c r="M27" s="838">
        <v>260.65100000000001</v>
      </c>
      <c r="N27" s="838">
        <v>243.29499999999999</v>
      </c>
      <c r="O27" s="838">
        <v>266.80799999999999</v>
      </c>
      <c r="P27" s="838">
        <v>279.27100000000002</v>
      </c>
      <c r="Q27" s="838">
        <v>214.76</v>
      </c>
      <c r="R27" s="838">
        <v>243.941</v>
      </c>
      <c r="S27" s="838">
        <v>278.29899999999998</v>
      </c>
      <c r="T27" s="838">
        <v>297.27499999999998</v>
      </c>
      <c r="U27" s="838">
        <v>324.01100000000002</v>
      </c>
      <c r="V27" s="838">
        <v>347.04199999999997</v>
      </c>
      <c r="W27" s="838">
        <v>350.59800000000001</v>
      </c>
      <c r="X27" s="838">
        <v>295.91199999999998</v>
      </c>
      <c r="Y27" s="838">
        <v>287.03800000000001</v>
      </c>
      <c r="Z27" s="551">
        <v>305.17099999999999</v>
      </c>
      <c r="AA27" s="551">
        <v>266.87200000000001</v>
      </c>
      <c r="AB27" s="1010"/>
      <c r="AC27" s="1010"/>
      <c r="AD27" s="1010"/>
      <c r="AE27" s="1010"/>
      <c r="AF27" s="1010"/>
    </row>
    <row r="28" spans="1:32" ht="14.5">
      <c r="A28" s="131"/>
      <c r="B28" s="1016" t="s">
        <v>1562</v>
      </c>
      <c r="C28" s="1156">
        <v>2.2460250448890413</v>
      </c>
      <c r="D28" s="838">
        <v>2.6657111966154226</v>
      </c>
      <c r="E28" s="838">
        <v>2.7323541925447814</v>
      </c>
      <c r="F28" s="838">
        <v>2.7093902434770474</v>
      </c>
      <c r="G28" s="838">
        <v>3.0368260647853043</v>
      </c>
      <c r="H28" s="838">
        <v>2.78119838382425</v>
      </c>
      <c r="I28" s="838">
        <v>2.7962030131299707</v>
      </c>
      <c r="J28" s="838">
        <v>2.6444746077984069</v>
      </c>
      <c r="K28" s="838">
        <v>2.735793052909139</v>
      </c>
      <c r="L28" s="838">
        <v>2.7927844096367065</v>
      </c>
      <c r="M28" s="838">
        <v>2.7633716189987698</v>
      </c>
      <c r="N28" s="838">
        <v>2.8061660454003787</v>
      </c>
      <c r="O28" s="838">
        <v>3.0578857871014939</v>
      </c>
      <c r="P28" s="838">
        <v>3.1916971916729935</v>
      </c>
      <c r="Q28" s="838">
        <v>3.4013226993530679</v>
      </c>
      <c r="R28" s="838">
        <v>3.0453305406877607</v>
      </c>
      <c r="S28" s="838">
        <v>3.2366315129438119</v>
      </c>
      <c r="T28" s="838">
        <v>3.4611831017923249</v>
      </c>
      <c r="U28" s="838">
        <v>3.6045087806663352</v>
      </c>
      <c r="V28" s="838">
        <v>3.4431038467987256</v>
      </c>
      <c r="W28" s="838">
        <v>3.6210022660823085</v>
      </c>
      <c r="X28" s="838">
        <v>3.8023552152629598</v>
      </c>
      <c r="Y28" s="838">
        <v>3.7051076125066391</v>
      </c>
      <c r="Z28" s="551">
        <v>3.8294995235897957</v>
      </c>
      <c r="AA28" s="551">
        <v>3.5735958209923644</v>
      </c>
      <c r="AB28" s="1010"/>
      <c r="AC28" s="1010"/>
      <c r="AD28" s="1010"/>
      <c r="AE28" s="1010"/>
      <c r="AF28" s="1010"/>
    </row>
    <row r="29" spans="1:32">
      <c r="A29" s="538"/>
      <c r="B29" s="1016" t="s">
        <v>876</v>
      </c>
      <c r="C29" s="1156">
        <v>93.995568599999984</v>
      </c>
      <c r="D29" s="838">
        <v>107.20163655554806</v>
      </c>
      <c r="E29" s="838">
        <v>110.13287828380547</v>
      </c>
      <c r="F29" s="838">
        <v>113.64260512920399</v>
      </c>
      <c r="G29" s="838">
        <v>113.91192850000002</v>
      </c>
      <c r="H29" s="838">
        <v>108.90466885709878</v>
      </c>
      <c r="I29" s="838">
        <v>112.96198818975425</v>
      </c>
      <c r="J29" s="838">
        <v>110.85263762831404</v>
      </c>
      <c r="K29" s="838">
        <v>108.85866671221201</v>
      </c>
      <c r="L29" s="838">
        <v>104.69993536348177</v>
      </c>
      <c r="M29" s="838">
        <v>109.75884771657977</v>
      </c>
      <c r="N29" s="838">
        <v>107.38729214408642</v>
      </c>
      <c r="O29" s="838">
        <v>104.1528409880522</v>
      </c>
      <c r="P29" s="838">
        <v>101.07467888903267</v>
      </c>
      <c r="Q29" s="838">
        <v>101.83523182337457</v>
      </c>
      <c r="R29" s="838">
        <v>102.02425848220224</v>
      </c>
      <c r="S29" s="838">
        <v>99.057937460690908</v>
      </c>
      <c r="T29" s="838">
        <v>99.416522800287822</v>
      </c>
      <c r="U29" s="838">
        <v>96.072698062697739</v>
      </c>
      <c r="V29" s="838">
        <v>98.106974760018389</v>
      </c>
      <c r="W29" s="838">
        <v>100.93552431317974</v>
      </c>
      <c r="X29" s="838">
        <v>102.87404514251938</v>
      </c>
      <c r="Y29" s="838">
        <v>103.47219855342988</v>
      </c>
      <c r="Z29" s="551">
        <v>104.40249741208889</v>
      </c>
      <c r="AA29" s="551">
        <v>106.47222264462384</v>
      </c>
      <c r="AB29" s="1010"/>
      <c r="AC29" s="1010"/>
      <c r="AD29" s="1010"/>
      <c r="AE29" s="1010"/>
      <c r="AF29" s="1010"/>
    </row>
    <row r="30" spans="1:32" s="551" customFormat="1">
      <c r="A30" s="549"/>
      <c r="B30" s="1016" t="s">
        <v>877</v>
      </c>
      <c r="C30" s="1156">
        <v>45.116587267506588</v>
      </c>
      <c r="D30" s="838">
        <v>85.386808214527036</v>
      </c>
      <c r="E30" s="838">
        <v>121.32416644459336</v>
      </c>
      <c r="F30" s="838">
        <v>70.36808954035638</v>
      </c>
      <c r="G30" s="838">
        <v>71.440668640565519</v>
      </c>
      <c r="H30" s="838">
        <v>121.65814260479888</v>
      </c>
      <c r="I30" s="838">
        <v>58.893630885235879</v>
      </c>
      <c r="J30" s="838">
        <v>95.32180344602547</v>
      </c>
      <c r="K30" s="838">
        <v>90.773605268521521</v>
      </c>
      <c r="L30" s="838">
        <v>104.87196685165358</v>
      </c>
      <c r="M30" s="838">
        <v>114.24225268010424</v>
      </c>
      <c r="N30" s="838">
        <v>177.44585638867321</v>
      </c>
      <c r="O30" s="838">
        <v>159.30577869596854</v>
      </c>
      <c r="P30" s="838">
        <v>53.293663878679645</v>
      </c>
      <c r="Q30" s="838">
        <v>89.468424674109542</v>
      </c>
      <c r="R30" s="838">
        <v>160.61369578131774</v>
      </c>
      <c r="S30" s="838">
        <v>272.24779528531013</v>
      </c>
      <c r="T30" s="838">
        <v>168.73407471681347</v>
      </c>
      <c r="U30" s="838">
        <v>388.47157998482402</v>
      </c>
      <c r="V30" s="838">
        <v>179.20323286820579</v>
      </c>
      <c r="W30" s="838">
        <v>288.08794276778963</v>
      </c>
      <c r="X30" s="838">
        <v>230.29101483994216</v>
      </c>
      <c r="Y30" s="838">
        <v>246.63251522949972</v>
      </c>
      <c r="Z30" s="551">
        <v>267.6724469608987</v>
      </c>
      <c r="AA30" s="551">
        <v>267.62430829319237</v>
      </c>
      <c r="AB30" s="549"/>
      <c r="AC30" s="549"/>
    </row>
    <row r="31" spans="1:32" s="551" customFormat="1">
      <c r="A31" s="549"/>
      <c r="B31" s="1015" t="s">
        <v>1523</v>
      </c>
      <c r="C31" s="1156">
        <v>2.0480726665765796</v>
      </c>
      <c r="D31" s="838">
        <v>2.1357311161397283</v>
      </c>
      <c r="E31" s="838">
        <v>2.1906257781533309</v>
      </c>
      <c r="F31" s="838">
        <v>2.2450429103016885</v>
      </c>
      <c r="G31" s="838">
        <v>2.3171373554471786</v>
      </c>
      <c r="H31" s="838">
        <v>2.397610869137865</v>
      </c>
      <c r="I31" s="838">
        <v>2.3892534577559434</v>
      </c>
      <c r="J31" s="838">
        <v>2.4537792463967705</v>
      </c>
      <c r="K31" s="838">
        <v>2.4476601569169554</v>
      </c>
      <c r="L31" s="838">
        <v>2.4346208151469049</v>
      </c>
      <c r="M31" s="838">
        <v>2.4865031906326434</v>
      </c>
      <c r="N31" s="838">
        <v>2.4672658300417796</v>
      </c>
      <c r="O31" s="838">
        <v>2.484444870329618</v>
      </c>
      <c r="P31" s="838">
        <v>2.5150768982890201</v>
      </c>
      <c r="Q31" s="838">
        <v>2.5019128338443095</v>
      </c>
      <c r="R31" s="838">
        <v>2.5075880013253951</v>
      </c>
      <c r="S31" s="838">
        <v>2.5308722569797073</v>
      </c>
      <c r="T31" s="838">
        <v>2.5656722713695417</v>
      </c>
      <c r="U31" s="838">
        <v>2.5558172098296872</v>
      </c>
      <c r="V31" s="838">
        <v>2.5654169656521919</v>
      </c>
      <c r="W31" s="838">
        <v>2.6147923773858985</v>
      </c>
      <c r="X31" s="838">
        <v>2.6521420478742419</v>
      </c>
      <c r="Y31" s="838">
        <v>2.7111250146459778</v>
      </c>
      <c r="Z31" s="551">
        <v>2.6213074268188707</v>
      </c>
      <c r="AA31" s="551">
        <v>2.6349836447731745</v>
      </c>
      <c r="AB31" s="549"/>
      <c r="AC31" s="549"/>
    </row>
    <row r="32" spans="1:32" s="549" customFormat="1" ht="15.75" customHeight="1">
      <c r="B32" s="1015" t="s">
        <v>878</v>
      </c>
      <c r="C32" s="1156">
        <v>39852.385399999999</v>
      </c>
      <c r="D32" s="838">
        <v>37481.518199999999</v>
      </c>
      <c r="E32" s="838">
        <v>37208.839800000002</v>
      </c>
      <c r="F32" s="838">
        <v>37646.7696</v>
      </c>
      <c r="G32" s="838">
        <v>43887.259099999996</v>
      </c>
      <c r="H32" s="838">
        <v>43663.1806</v>
      </c>
      <c r="I32" s="838">
        <v>44924.545299999998</v>
      </c>
      <c r="J32" s="838">
        <v>44427.227899999998</v>
      </c>
      <c r="K32" s="838">
        <v>45052.171999999999</v>
      </c>
      <c r="L32" s="838">
        <v>43340.037100000001</v>
      </c>
      <c r="M32" s="838">
        <v>45609.301899999999</v>
      </c>
      <c r="N32" s="838">
        <v>45879.567199999998</v>
      </c>
      <c r="O32" s="838">
        <v>45083.886599999998</v>
      </c>
      <c r="P32" s="838">
        <v>41717.239600000001</v>
      </c>
      <c r="Q32" s="838">
        <v>44240.877400000005</v>
      </c>
      <c r="R32" s="838">
        <v>42011.377399999998</v>
      </c>
      <c r="S32" s="838">
        <v>44277.220099999999</v>
      </c>
      <c r="T32" s="838">
        <v>45008.673000000003</v>
      </c>
      <c r="U32" s="838">
        <v>45635.128500000006</v>
      </c>
      <c r="V32" s="838">
        <v>45471.1708</v>
      </c>
      <c r="W32" s="838">
        <v>44211.997000000003</v>
      </c>
      <c r="X32" s="838">
        <v>42874.166900000004</v>
      </c>
      <c r="Y32" s="838">
        <v>43764.400999999998</v>
      </c>
      <c r="Z32" s="551">
        <v>45357.361199999999</v>
      </c>
      <c r="AA32" s="551">
        <v>869.64170000000001</v>
      </c>
    </row>
    <row r="33" spans="2:38" s="549" customFormat="1">
      <c r="B33" s="1016" t="s">
        <v>1524</v>
      </c>
      <c r="C33" s="838">
        <v>38974.938999999998</v>
      </c>
      <c r="D33" s="838">
        <v>36604.034399999997</v>
      </c>
      <c r="E33" s="838">
        <v>36329.100400000003</v>
      </c>
      <c r="F33" s="838">
        <v>36762.481500000002</v>
      </c>
      <c r="G33" s="838">
        <v>42997.608899999999</v>
      </c>
      <c r="H33" s="838">
        <v>42769.551099999997</v>
      </c>
      <c r="I33" s="838">
        <v>44029.710800000001</v>
      </c>
      <c r="J33" s="838">
        <v>43534.5599</v>
      </c>
      <c r="K33" s="838">
        <v>44163.6515</v>
      </c>
      <c r="L33" s="838">
        <v>42455.4588</v>
      </c>
      <c r="M33" s="838">
        <v>44727.984100000001</v>
      </c>
      <c r="N33" s="838">
        <v>45001.559399999998</v>
      </c>
      <c r="O33" s="838">
        <v>44210.0118</v>
      </c>
      <c r="P33" s="838">
        <v>40848.147499999999</v>
      </c>
      <c r="Q33" s="838">
        <v>43376.835700000003</v>
      </c>
      <c r="R33" s="838">
        <v>41152.2016</v>
      </c>
      <c r="S33" s="838">
        <v>43422.031999999999</v>
      </c>
      <c r="T33" s="838">
        <v>44156.6351</v>
      </c>
      <c r="U33" s="838">
        <v>44785.124300000003</v>
      </c>
      <c r="V33" s="838">
        <v>44621.858</v>
      </c>
      <c r="W33" s="838">
        <v>43361.234400000001</v>
      </c>
      <c r="X33" s="838">
        <v>42017.226600000002</v>
      </c>
      <c r="Y33" s="838">
        <v>42901.084699999999</v>
      </c>
      <c r="Z33" s="551">
        <v>44490.7137</v>
      </c>
      <c r="AA33" s="1189" t="s">
        <v>358</v>
      </c>
    </row>
    <row r="34" spans="2:38" s="549" customFormat="1" ht="15.5">
      <c r="B34" s="554" t="s">
        <v>1525</v>
      </c>
      <c r="C34" s="1156">
        <v>877.44640000000004</v>
      </c>
      <c r="D34" s="838">
        <v>877.48379999999997</v>
      </c>
      <c r="E34" s="838">
        <v>879.73940000000005</v>
      </c>
      <c r="F34" s="838">
        <v>884.28809999999999</v>
      </c>
      <c r="G34" s="838">
        <v>889.65020000000004</v>
      </c>
      <c r="H34" s="838">
        <v>893.62950000000001</v>
      </c>
      <c r="I34" s="838">
        <v>894.83450000000005</v>
      </c>
      <c r="J34" s="838">
        <v>892.66800000000001</v>
      </c>
      <c r="K34" s="838">
        <v>888.52049999999997</v>
      </c>
      <c r="L34" s="838">
        <v>884.57830000000001</v>
      </c>
      <c r="M34" s="838">
        <v>881.31780000000003</v>
      </c>
      <c r="N34" s="838">
        <v>878.00779999999997</v>
      </c>
      <c r="O34" s="838">
        <v>873.87480000000005</v>
      </c>
      <c r="P34" s="838">
        <v>869.09209999999996</v>
      </c>
      <c r="Q34" s="838">
        <v>864.04169999999999</v>
      </c>
      <c r="R34" s="838">
        <v>859.17579999999998</v>
      </c>
      <c r="S34" s="838">
        <v>855.18809999999996</v>
      </c>
      <c r="T34" s="838">
        <v>852.03790000000004</v>
      </c>
      <c r="U34" s="838">
        <v>850.00419999999997</v>
      </c>
      <c r="V34" s="838">
        <v>849.31280000000004</v>
      </c>
      <c r="W34" s="838">
        <v>850.76260000000002</v>
      </c>
      <c r="X34" s="838">
        <v>856.94029999999998</v>
      </c>
      <c r="Y34" s="838">
        <v>863.31629999999996</v>
      </c>
      <c r="Z34" s="551">
        <v>866.64750000000004</v>
      </c>
      <c r="AA34" s="551">
        <v>869.64170000000001</v>
      </c>
    </row>
    <row r="35" spans="2:38" s="549" customFormat="1" ht="14.5">
      <c r="B35" s="552" t="s">
        <v>1526</v>
      </c>
      <c r="C35" s="1156">
        <v>3108.6860849999998</v>
      </c>
      <c r="D35" s="838">
        <v>3544.0630159999996</v>
      </c>
      <c r="E35" s="838">
        <v>5202.8506390000002</v>
      </c>
      <c r="F35" s="838">
        <v>6483.2881079999997</v>
      </c>
      <c r="G35" s="838">
        <v>6781.4638259999992</v>
      </c>
      <c r="H35" s="838">
        <v>5798.451243999999</v>
      </c>
      <c r="I35" s="838">
        <v>6189.3151449999996</v>
      </c>
      <c r="J35" s="838">
        <v>5096.716586999999</v>
      </c>
      <c r="K35" s="838">
        <v>6099.0371669999995</v>
      </c>
      <c r="L35" s="838">
        <v>6336.4121290000003</v>
      </c>
      <c r="M35" s="838">
        <v>6992.5947640000004</v>
      </c>
      <c r="N35" s="838">
        <v>9602.2783700000018</v>
      </c>
      <c r="O35" s="838">
        <v>11330.227889999998</v>
      </c>
      <c r="P35" s="838">
        <v>12021.179542</v>
      </c>
      <c r="Q35" s="838">
        <v>12220.933192</v>
      </c>
      <c r="R35" s="838">
        <v>10203.967967999999</v>
      </c>
      <c r="S35" s="838">
        <v>11868.440889000001</v>
      </c>
      <c r="T35" s="838">
        <v>14283.955094999999</v>
      </c>
      <c r="U35" s="838">
        <v>13040.354733</v>
      </c>
      <c r="V35" s="838">
        <v>11858.396242000001</v>
      </c>
      <c r="W35" s="838">
        <v>11179.480495000002</v>
      </c>
      <c r="X35" s="838">
        <v>12370.937065</v>
      </c>
      <c r="Y35" s="838">
        <v>14751.722333</v>
      </c>
      <c r="Z35" s="549">
        <v>18371.21372</v>
      </c>
      <c r="AA35" s="549">
        <v>18567.180366999997</v>
      </c>
    </row>
    <row r="36" spans="2:38" s="549" customFormat="1">
      <c r="B36" s="550" t="s">
        <v>863</v>
      </c>
      <c r="C36" s="1156">
        <v>339.591002</v>
      </c>
      <c r="D36" s="838">
        <v>584.63111800000001</v>
      </c>
      <c r="E36" s="838">
        <v>1172.1076129999999</v>
      </c>
      <c r="F36" s="838">
        <v>2176.5132159999998</v>
      </c>
      <c r="G36" s="838">
        <v>1719.7221439999998</v>
      </c>
      <c r="H36" s="838">
        <v>1029.8066979999999</v>
      </c>
      <c r="I36" s="838">
        <v>970.20792599999993</v>
      </c>
      <c r="J36" s="838">
        <v>619.16283299999998</v>
      </c>
      <c r="K36" s="838">
        <v>477.78667500000006</v>
      </c>
      <c r="L36" s="838">
        <v>549.01845800000012</v>
      </c>
      <c r="M36" s="838">
        <v>672.862798</v>
      </c>
      <c r="N36" s="838">
        <v>767.93466699999999</v>
      </c>
      <c r="O36" s="838">
        <v>931.20000399999992</v>
      </c>
      <c r="P36" s="838">
        <v>1350.9868759999999</v>
      </c>
      <c r="Q36" s="838">
        <v>1971.2940610000003</v>
      </c>
      <c r="R36" s="838">
        <v>1508.3085149999999</v>
      </c>
      <c r="S36" s="838">
        <v>2091.6444999999999</v>
      </c>
      <c r="T36" s="838">
        <v>4130.417805</v>
      </c>
      <c r="U36" s="838">
        <v>3021.0885539999999</v>
      </c>
      <c r="V36" s="838">
        <v>2301.0557489999997</v>
      </c>
      <c r="W36" s="838">
        <v>1365.334384</v>
      </c>
      <c r="X36" s="838">
        <v>1496.4691379999997</v>
      </c>
      <c r="Y36" s="838">
        <v>3416.6702339999997</v>
      </c>
      <c r="Z36" s="549">
        <v>6572.6750740000007</v>
      </c>
      <c r="AA36" s="549">
        <v>7137.534737</v>
      </c>
    </row>
    <row r="37" spans="2:38" s="549" customFormat="1">
      <c r="B37" s="554" t="s">
        <v>1395</v>
      </c>
      <c r="C37" s="1156">
        <v>192.06106899999997</v>
      </c>
      <c r="D37" s="838">
        <v>236.95255799999998</v>
      </c>
      <c r="E37" s="838">
        <v>913.42974700000002</v>
      </c>
      <c r="F37" s="838">
        <v>1914.0333859999998</v>
      </c>
      <c r="G37" s="838">
        <v>1359.715704</v>
      </c>
      <c r="H37" s="838">
        <v>733.475953</v>
      </c>
      <c r="I37" s="838">
        <v>509.92248799999999</v>
      </c>
      <c r="J37" s="838">
        <v>161.09521699999999</v>
      </c>
      <c r="K37" s="838">
        <v>49.971592999999999</v>
      </c>
      <c r="L37" s="838">
        <v>48.297624999999996</v>
      </c>
      <c r="M37" s="838">
        <v>8.4375409999999995</v>
      </c>
      <c r="N37" s="838">
        <v>1.5021450000000001</v>
      </c>
      <c r="O37" s="838">
        <v>167.45382599999999</v>
      </c>
      <c r="P37" s="838">
        <v>440.15185300000002</v>
      </c>
      <c r="Q37" s="838">
        <v>1336.8460120000002</v>
      </c>
      <c r="R37" s="838">
        <v>1236.3918209999999</v>
      </c>
      <c r="S37" s="838">
        <v>1838.9681599999999</v>
      </c>
      <c r="T37" s="838">
        <v>3855.6688569999997</v>
      </c>
      <c r="U37" s="838">
        <v>2739.5039449999999</v>
      </c>
      <c r="V37" s="838">
        <v>2002.086812</v>
      </c>
      <c r="W37" s="838">
        <v>952.92262199999993</v>
      </c>
      <c r="X37" s="838">
        <v>1090.9720239999999</v>
      </c>
      <c r="Y37" s="838">
        <v>3005.4685729999997</v>
      </c>
      <c r="Z37" s="549">
        <v>6177.3757569999998</v>
      </c>
      <c r="AA37" s="549">
        <v>6826.7302769999997</v>
      </c>
    </row>
    <row r="38" spans="2:38" s="549" customFormat="1">
      <c r="B38" s="554" t="s">
        <v>864</v>
      </c>
      <c r="C38" s="1156">
        <v>57.552302000000005</v>
      </c>
      <c r="D38" s="838">
        <v>52.540005000000001</v>
      </c>
      <c r="E38" s="838">
        <v>93.962104000000011</v>
      </c>
      <c r="F38" s="838">
        <v>73.412885000000003</v>
      </c>
      <c r="G38" s="838">
        <v>129.539366</v>
      </c>
      <c r="H38" s="838">
        <v>118.48453099999999</v>
      </c>
      <c r="I38" s="838">
        <v>198.10997</v>
      </c>
      <c r="J38" s="838">
        <v>222.105244</v>
      </c>
      <c r="K38" s="838">
        <v>254.93152000000001</v>
      </c>
      <c r="L38" s="838">
        <v>300.11686600000002</v>
      </c>
      <c r="M38" s="838">
        <v>260.19377900000001</v>
      </c>
      <c r="N38" s="838">
        <v>79.187013000000007</v>
      </c>
      <c r="O38" s="838">
        <v>85.266836000000012</v>
      </c>
      <c r="P38" s="838">
        <v>387.24453</v>
      </c>
      <c r="Q38" s="838">
        <v>245.31256900000002</v>
      </c>
      <c r="R38" s="838">
        <v>22.475866000000003</v>
      </c>
      <c r="S38" s="838">
        <v>28.701449</v>
      </c>
      <c r="T38" s="838">
        <v>29.464414000000001</v>
      </c>
      <c r="U38" s="838">
        <v>28.356386999999998</v>
      </c>
      <c r="V38" s="838">
        <v>41.756629000000004</v>
      </c>
      <c r="W38" s="838">
        <v>35.402155</v>
      </c>
      <c r="X38" s="838">
        <v>26.634481000000001</v>
      </c>
      <c r="Y38" s="838">
        <v>52.662476000000005</v>
      </c>
      <c r="Z38" s="549">
        <v>22.175087999999999</v>
      </c>
      <c r="AA38" s="549">
        <v>53.814118999999998</v>
      </c>
    </row>
    <row r="39" spans="2:38" s="549" customFormat="1">
      <c r="B39" s="555" t="s">
        <v>835</v>
      </c>
      <c r="C39" s="1156">
        <v>4.5448999999999996E-2</v>
      </c>
      <c r="D39" s="838">
        <v>3.8772000000000001E-2</v>
      </c>
      <c r="E39" s="838">
        <v>0.12625800000000001</v>
      </c>
      <c r="F39" s="838">
        <v>0.22616800000000001</v>
      </c>
      <c r="G39" s="838">
        <v>0.275669</v>
      </c>
      <c r="H39" s="838">
        <v>0.27868400000000004</v>
      </c>
      <c r="I39" s="838">
        <v>0.32962999999999998</v>
      </c>
      <c r="J39" s="838">
        <v>0.153222</v>
      </c>
      <c r="K39" s="838">
        <v>0.17422699999999999</v>
      </c>
      <c r="L39" s="838">
        <v>0.13314500000000001</v>
      </c>
      <c r="M39" s="838">
        <v>0.28844500000000001</v>
      </c>
      <c r="N39" s="838">
        <v>0</v>
      </c>
      <c r="O39" s="838">
        <v>0.19050899999999998</v>
      </c>
      <c r="P39" s="838">
        <v>0.14988200000000002</v>
      </c>
      <c r="Q39" s="838">
        <v>0.6251509999999999</v>
      </c>
      <c r="R39" s="838">
        <v>0</v>
      </c>
      <c r="S39" s="838">
        <v>0</v>
      </c>
      <c r="T39" s="838">
        <v>0</v>
      </c>
      <c r="U39" s="838">
        <v>0</v>
      </c>
      <c r="V39" s="838">
        <v>5.9527000000000004E-2</v>
      </c>
      <c r="W39" s="838">
        <v>0</v>
      </c>
      <c r="X39" s="838">
        <v>0</v>
      </c>
      <c r="Y39" s="838">
        <v>0</v>
      </c>
      <c r="Z39" s="838">
        <v>0</v>
      </c>
      <c r="AA39" s="838">
        <v>0</v>
      </c>
    </row>
    <row r="40" spans="2:38" s="549" customFormat="1">
      <c r="B40" s="555" t="s">
        <v>1397</v>
      </c>
      <c r="C40" s="1156">
        <v>57.506853</v>
      </c>
      <c r="D40" s="838">
        <v>52.501232999999999</v>
      </c>
      <c r="E40" s="838">
        <v>93.835846000000004</v>
      </c>
      <c r="F40" s="838">
        <v>73.186717000000002</v>
      </c>
      <c r="G40" s="838">
        <v>129.26369700000001</v>
      </c>
      <c r="H40" s="838">
        <v>118.20584699999999</v>
      </c>
      <c r="I40" s="838">
        <v>197.78034</v>
      </c>
      <c r="J40" s="838">
        <v>221.952022</v>
      </c>
      <c r="K40" s="838">
        <v>254.757293</v>
      </c>
      <c r="L40" s="838">
        <v>299.983721</v>
      </c>
      <c r="M40" s="838">
        <v>259.90533399999998</v>
      </c>
      <c r="N40" s="838">
        <v>79.187013000000007</v>
      </c>
      <c r="O40" s="838">
        <v>85.076327000000006</v>
      </c>
      <c r="P40" s="838">
        <v>387.09464800000001</v>
      </c>
      <c r="Q40" s="838">
        <v>244.68741800000001</v>
      </c>
      <c r="R40" s="838">
        <v>22.475866000000003</v>
      </c>
      <c r="S40" s="838">
        <v>28.701449</v>
      </c>
      <c r="T40" s="838">
        <v>29.464414000000001</v>
      </c>
      <c r="U40" s="838">
        <v>28.356386999999998</v>
      </c>
      <c r="V40" s="838">
        <v>41.697102000000001</v>
      </c>
      <c r="W40" s="838">
        <v>35.402155</v>
      </c>
      <c r="X40" s="838">
        <v>26.634481000000001</v>
      </c>
      <c r="Y40" s="838">
        <v>52.662476000000005</v>
      </c>
      <c r="Z40" s="549">
        <v>22.175087999999999</v>
      </c>
      <c r="AA40" s="549">
        <v>53.814118999999998</v>
      </c>
    </row>
    <row r="41" spans="2:38" s="549" customFormat="1">
      <c r="B41" s="554" t="s">
        <v>612</v>
      </c>
      <c r="C41" s="1156">
        <v>89.977630999999988</v>
      </c>
      <c r="D41" s="838">
        <v>295.138555</v>
      </c>
      <c r="E41" s="838">
        <v>164.71576199999998</v>
      </c>
      <c r="F41" s="838">
        <v>189.066945</v>
      </c>
      <c r="G41" s="838">
        <v>230.467074</v>
      </c>
      <c r="H41" s="838">
        <v>177.846214</v>
      </c>
      <c r="I41" s="838">
        <v>262.17546799999997</v>
      </c>
      <c r="J41" s="838">
        <v>235.96237200000002</v>
      </c>
      <c r="K41" s="838">
        <v>172.88356200000001</v>
      </c>
      <c r="L41" s="838">
        <v>200.60396700000001</v>
      </c>
      <c r="M41" s="838">
        <v>404.23147799999998</v>
      </c>
      <c r="N41" s="838">
        <v>687.24550899999997</v>
      </c>
      <c r="O41" s="838">
        <v>678.47934199999997</v>
      </c>
      <c r="P41" s="838">
        <v>523.59049300000004</v>
      </c>
      <c r="Q41" s="838">
        <v>389.13547999999997</v>
      </c>
      <c r="R41" s="838">
        <v>249.44082800000001</v>
      </c>
      <c r="S41" s="838">
        <v>223.97489100000001</v>
      </c>
      <c r="T41" s="838">
        <v>245.28453400000001</v>
      </c>
      <c r="U41" s="838">
        <v>253.22822200000002</v>
      </c>
      <c r="V41" s="838">
        <v>257.21230800000001</v>
      </c>
      <c r="W41" s="838">
        <v>377.00960700000002</v>
      </c>
      <c r="X41" s="838">
        <v>378.86263299999996</v>
      </c>
      <c r="Y41" s="838">
        <v>358.53918499999997</v>
      </c>
      <c r="Z41" s="549">
        <v>373.12422900000001</v>
      </c>
      <c r="AA41" s="549">
        <v>256.990341</v>
      </c>
    </row>
    <row r="42" spans="2:38" s="549" customFormat="1">
      <c r="B42" s="550" t="s">
        <v>1411</v>
      </c>
      <c r="C42" s="1156">
        <v>1347.548117</v>
      </c>
      <c r="D42" s="838">
        <v>1312.963798</v>
      </c>
      <c r="E42" s="838">
        <v>2122.9473739999999</v>
      </c>
      <c r="F42" s="838">
        <v>2205.1722839999998</v>
      </c>
      <c r="G42" s="838">
        <v>2561.4454790000004</v>
      </c>
      <c r="H42" s="838">
        <v>2321.6488189999995</v>
      </c>
      <c r="I42" s="838">
        <v>2367.8910979999996</v>
      </c>
      <c r="J42" s="838">
        <v>1765.424121</v>
      </c>
      <c r="K42" s="838">
        <v>2115.5234599999999</v>
      </c>
      <c r="L42" s="838">
        <v>2181.8561220000001</v>
      </c>
      <c r="M42" s="838">
        <v>2223.2367469999999</v>
      </c>
      <c r="N42" s="838">
        <v>4034.0797360000001</v>
      </c>
      <c r="O42" s="838">
        <v>4835.5912189999999</v>
      </c>
      <c r="P42" s="838">
        <v>4943.995285</v>
      </c>
      <c r="Q42" s="838">
        <v>4508.9537230000005</v>
      </c>
      <c r="R42" s="838">
        <v>3502.5442529999996</v>
      </c>
      <c r="S42" s="838">
        <v>3636.9677900000002</v>
      </c>
      <c r="T42" s="838">
        <v>4062.4847450000002</v>
      </c>
      <c r="U42" s="838">
        <v>3938.8439050000002</v>
      </c>
      <c r="V42" s="838">
        <v>3754.9655830000006</v>
      </c>
      <c r="W42" s="838">
        <v>3779.2419469999995</v>
      </c>
      <c r="X42" s="838">
        <v>4616.6206890000003</v>
      </c>
      <c r="Y42" s="838">
        <v>5335.3315389999998</v>
      </c>
      <c r="Z42" s="549">
        <v>5175.7231700000002</v>
      </c>
      <c r="AA42" s="549">
        <v>4891.6288320000003</v>
      </c>
    </row>
    <row r="43" spans="2:38" s="549" customFormat="1">
      <c r="B43" s="554" t="s">
        <v>1412</v>
      </c>
      <c r="C43" s="1156">
        <v>620.95419800000002</v>
      </c>
      <c r="D43" s="838">
        <v>352.12706699999995</v>
      </c>
      <c r="E43" s="838">
        <v>657.314168</v>
      </c>
      <c r="F43" s="838">
        <v>652.92519100000004</v>
      </c>
      <c r="G43" s="838">
        <v>901.51159299999995</v>
      </c>
      <c r="H43" s="838">
        <v>725.10611300000005</v>
      </c>
      <c r="I43" s="838">
        <v>788.32940000000008</v>
      </c>
      <c r="J43" s="838">
        <v>477.32988399999999</v>
      </c>
      <c r="K43" s="838">
        <v>607.93144299999994</v>
      </c>
      <c r="L43" s="838">
        <v>670.23235900000009</v>
      </c>
      <c r="M43" s="838">
        <v>484.95765500000005</v>
      </c>
      <c r="N43" s="838">
        <v>1501.5879420000001</v>
      </c>
      <c r="O43" s="838">
        <v>1772.9617840000001</v>
      </c>
      <c r="P43" s="838">
        <v>1523.862104</v>
      </c>
      <c r="Q43" s="838">
        <v>1597.139852</v>
      </c>
      <c r="R43" s="838">
        <v>991.27921200000003</v>
      </c>
      <c r="S43" s="838">
        <v>858.83326899999997</v>
      </c>
      <c r="T43" s="838">
        <v>966.02020700000003</v>
      </c>
      <c r="U43" s="838">
        <v>938.22668500000009</v>
      </c>
      <c r="V43" s="838">
        <v>868.39155799999992</v>
      </c>
      <c r="W43" s="838">
        <v>960.82495100000006</v>
      </c>
      <c r="X43" s="838">
        <v>1545.964561</v>
      </c>
      <c r="Y43" s="838">
        <v>1550.3624930000001</v>
      </c>
      <c r="Z43" s="549">
        <v>1540.0290640000001</v>
      </c>
      <c r="AA43" s="549">
        <v>1401.274568</v>
      </c>
    </row>
    <row r="44" spans="2:38" s="549" customFormat="1">
      <c r="B44" s="554" t="s">
        <v>1413</v>
      </c>
      <c r="C44" s="1156">
        <v>487.00509799999998</v>
      </c>
      <c r="D44" s="838">
        <v>688.94118900000001</v>
      </c>
      <c r="E44" s="838">
        <v>1152.3417749999999</v>
      </c>
      <c r="F44" s="838">
        <v>1207.3209609999999</v>
      </c>
      <c r="G44" s="838">
        <v>1175.5879359999999</v>
      </c>
      <c r="H44" s="838">
        <v>1123.8404619999999</v>
      </c>
      <c r="I44" s="838">
        <v>1208.552267</v>
      </c>
      <c r="J44" s="838">
        <v>1061.1656820000001</v>
      </c>
      <c r="K44" s="838">
        <v>1239.111676</v>
      </c>
      <c r="L44" s="838">
        <v>1211.744322</v>
      </c>
      <c r="M44" s="838">
        <v>1284.2491439999999</v>
      </c>
      <c r="N44" s="838">
        <v>1873.420314</v>
      </c>
      <c r="O44" s="838">
        <v>2362.8485989999999</v>
      </c>
      <c r="P44" s="838">
        <v>2800.2192300000002</v>
      </c>
      <c r="Q44" s="838">
        <v>2337.553418</v>
      </c>
      <c r="R44" s="838">
        <v>1937.2907749999999</v>
      </c>
      <c r="S44" s="838">
        <v>1828.3068149999999</v>
      </c>
      <c r="T44" s="838">
        <v>1954.884335</v>
      </c>
      <c r="U44" s="838">
        <v>1783.6175380000002</v>
      </c>
      <c r="V44" s="838">
        <v>1754.5973530000001</v>
      </c>
      <c r="W44" s="838">
        <v>1726.1031850000002</v>
      </c>
      <c r="X44" s="838">
        <v>1993.0284390000002</v>
      </c>
      <c r="Y44" s="838">
        <v>2380.5439960000003</v>
      </c>
      <c r="Z44" s="549">
        <v>2187.4568360000003</v>
      </c>
      <c r="AA44" s="549">
        <v>2008.5865729999998</v>
      </c>
    </row>
    <row r="45" spans="2:38" s="549" customFormat="1">
      <c r="B45" s="555" t="s">
        <v>1414</v>
      </c>
      <c r="C45" s="1156">
        <v>426.540302</v>
      </c>
      <c r="D45" s="838">
        <v>630.089562</v>
      </c>
      <c r="E45" s="838">
        <v>947.99808499999995</v>
      </c>
      <c r="F45" s="838">
        <v>857.06871000000001</v>
      </c>
      <c r="G45" s="838">
        <v>612.71319900000003</v>
      </c>
      <c r="H45" s="838">
        <v>756.04016299999989</v>
      </c>
      <c r="I45" s="838">
        <v>703.1295429999999</v>
      </c>
      <c r="J45" s="838">
        <v>604.99107900000001</v>
      </c>
      <c r="K45" s="838">
        <v>739.94564500000001</v>
      </c>
      <c r="L45" s="838">
        <v>761.9486629999999</v>
      </c>
      <c r="M45" s="838">
        <v>465.27035999999998</v>
      </c>
      <c r="N45" s="838">
        <v>532.71566900000005</v>
      </c>
      <c r="O45" s="838">
        <v>714.52719200000001</v>
      </c>
      <c r="P45" s="838">
        <v>729.72348599999998</v>
      </c>
      <c r="Q45" s="838">
        <v>624.67912100000001</v>
      </c>
      <c r="R45" s="838">
        <v>448.12752</v>
      </c>
      <c r="S45" s="838">
        <v>419.09828000000005</v>
      </c>
      <c r="T45" s="838">
        <v>440.20041200000003</v>
      </c>
      <c r="U45" s="838">
        <v>296.833414</v>
      </c>
      <c r="V45" s="838">
        <v>339.72569199999998</v>
      </c>
      <c r="W45" s="838">
        <v>301.71354100000002</v>
      </c>
      <c r="X45" s="838">
        <v>427.59251499999999</v>
      </c>
      <c r="Y45" s="838">
        <v>410.307301</v>
      </c>
      <c r="Z45" s="549">
        <v>314.17129700000004</v>
      </c>
      <c r="AA45" s="549">
        <v>301.53222799999998</v>
      </c>
    </row>
    <row r="46" spans="2:38" s="549" customFormat="1">
      <c r="B46" s="555" t="s">
        <v>1415</v>
      </c>
      <c r="C46" s="1156">
        <v>60.464796</v>
      </c>
      <c r="D46" s="838">
        <v>58.851627000000001</v>
      </c>
      <c r="E46" s="838">
        <v>204.34369000000001</v>
      </c>
      <c r="F46" s="838">
        <v>350.252251</v>
      </c>
      <c r="G46" s="838">
        <v>562.87473699999998</v>
      </c>
      <c r="H46" s="838">
        <v>367.800299</v>
      </c>
      <c r="I46" s="838">
        <v>505.42272399999996</v>
      </c>
      <c r="J46" s="838">
        <v>456.17460299999999</v>
      </c>
      <c r="K46" s="838">
        <v>499.16603100000003</v>
      </c>
      <c r="L46" s="838">
        <v>449.795659</v>
      </c>
      <c r="M46" s="838">
        <v>818.97878400000002</v>
      </c>
      <c r="N46" s="838">
        <v>1340.704645</v>
      </c>
      <c r="O46" s="838">
        <v>1648.3214069999999</v>
      </c>
      <c r="P46" s="838">
        <v>2070.4957439999998</v>
      </c>
      <c r="Q46" s="838">
        <v>1712.8742970000001</v>
      </c>
      <c r="R46" s="838">
        <v>1489.1632549999999</v>
      </c>
      <c r="S46" s="838">
        <v>1409.208535</v>
      </c>
      <c r="T46" s="838">
        <v>1514.683923</v>
      </c>
      <c r="U46" s="838">
        <v>1486.784124</v>
      </c>
      <c r="V46" s="838">
        <v>1414.8716610000001</v>
      </c>
      <c r="W46" s="838">
        <v>1424.3896440000001</v>
      </c>
      <c r="X46" s="838">
        <v>1565.4359240000001</v>
      </c>
      <c r="Y46" s="838">
        <v>1970.2366950000001</v>
      </c>
      <c r="Z46" s="549">
        <v>1448.2372700000001</v>
      </c>
      <c r="AA46" s="549">
        <v>1481.767691</v>
      </c>
      <c r="AC46" s="563"/>
      <c r="AD46" s="563"/>
      <c r="AE46" s="563"/>
      <c r="AF46" s="563"/>
      <c r="AG46" s="563"/>
      <c r="AH46" s="563"/>
      <c r="AI46" s="563"/>
      <c r="AJ46" s="563"/>
      <c r="AK46" s="563"/>
      <c r="AL46" s="563"/>
    </row>
    <row r="47" spans="2:38" s="549" customFormat="1">
      <c r="B47" s="554" t="s">
        <v>612</v>
      </c>
      <c r="C47" s="1156">
        <v>239.588821</v>
      </c>
      <c r="D47" s="838">
        <v>271.89554200000003</v>
      </c>
      <c r="E47" s="838">
        <v>313.29143099999999</v>
      </c>
      <c r="F47" s="838">
        <v>344.926132</v>
      </c>
      <c r="G47" s="838">
        <v>484.34595000000002</v>
      </c>
      <c r="H47" s="838">
        <v>472.70224400000001</v>
      </c>
      <c r="I47" s="838">
        <v>371.00943100000001</v>
      </c>
      <c r="J47" s="838">
        <v>226.92855499999999</v>
      </c>
      <c r="K47" s="838">
        <v>268.48034100000001</v>
      </c>
      <c r="L47" s="838">
        <v>299.87944099999999</v>
      </c>
      <c r="M47" s="838">
        <v>454.02994799999999</v>
      </c>
      <c r="N47" s="838">
        <v>659.07147999999995</v>
      </c>
      <c r="O47" s="838">
        <v>699.78083600000002</v>
      </c>
      <c r="P47" s="838">
        <v>619.913951</v>
      </c>
      <c r="Q47" s="838">
        <v>574.26045299999998</v>
      </c>
      <c r="R47" s="838">
        <v>573.97426599999994</v>
      </c>
      <c r="S47" s="838">
        <v>949.82770600000003</v>
      </c>
      <c r="T47" s="838">
        <v>1141.580203</v>
      </c>
      <c r="U47" s="838">
        <v>1216.9996820000001</v>
      </c>
      <c r="V47" s="838">
        <v>1131.976672</v>
      </c>
      <c r="W47" s="838">
        <v>1092.313811</v>
      </c>
      <c r="X47" s="838">
        <v>1077.6276889999999</v>
      </c>
      <c r="Y47" s="838">
        <v>1404.4250500000001</v>
      </c>
      <c r="Z47" s="549">
        <v>1448.2372700000001</v>
      </c>
      <c r="AA47" s="549">
        <v>1481.767691</v>
      </c>
    </row>
    <row r="48" spans="2:38" s="549" customFormat="1">
      <c r="B48" s="550" t="s">
        <v>1527</v>
      </c>
      <c r="C48" s="1156">
        <v>1421.5469660000001</v>
      </c>
      <c r="D48" s="838">
        <v>1646.4681</v>
      </c>
      <c r="E48" s="838">
        <v>1907.7956520000002</v>
      </c>
      <c r="F48" s="838">
        <v>2101.6026080000001</v>
      </c>
      <c r="G48" s="838">
        <v>2500.2962029999999</v>
      </c>
      <c r="H48" s="838">
        <v>2446.995727</v>
      </c>
      <c r="I48" s="838">
        <v>2851.2161210000004</v>
      </c>
      <c r="J48" s="838">
        <v>2712.129633</v>
      </c>
      <c r="K48" s="838">
        <v>3505.7270319999998</v>
      </c>
      <c r="L48" s="838">
        <v>3605.5375490000001</v>
      </c>
      <c r="M48" s="838">
        <v>4096.4952190000004</v>
      </c>
      <c r="N48" s="838">
        <v>4800.2639669999999</v>
      </c>
      <c r="O48" s="838">
        <v>5563.436666999999</v>
      </c>
      <c r="P48" s="838">
        <v>5726.197381</v>
      </c>
      <c r="Q48" s="838">
        <v>5740.6854079999994</v>
      </c>
      <c r="R48" s="838">
        <v>5193.1151999999993</v>
      </c>
      <c r="S48" s="838">
        <v>6139.8285990000004</v>
      </c>
      <c r="T48" s="838">
        <v>6091.0525449999996</v>
      </c>
      <c r="U48" s="838">
        <v>6080.4222740000005</v>
      </c>
      <c r="V48" s="838">
        <v>5802.3749100000005</v>
      </c>
      <c r="W48" s="838">
        <v>6034.9041640000005</v>
      </c>
      <c r="X48" s="838">
        <v>6257.8472380000003</v>
      </c>
      <c r="Y48" s="838">
        <v>5999.7205600000007</v>
      </c>
      <c r="Z48" s="549">
        <v>5961.1987919999992</v>
      </c>
      <c r="AA48" s="549">
        <v>6036.6272650000001</v>
      </c>
    </row>
    <row r="49" spans="1:32" s="549" customFormat="1">
      <c r="A49" s="556"/>
      <c r="B49" s="554" t="s">
        <v>1412</v>
      </c>
      <c r="C49" s="1156">
        <v>135.15447</v>
      </c>
      <c r="D49" s="838">
        <v>168.890243</v>
      </c>
      <c r="E49" s="838">
        <v>176.98569800000001</v>
      </c>
      <c r="F49" s="838">
        <v>238.604468</v>
      </c>
      <c r="G49" s="838">
        <v>275.858767</v>
      </c>
      <c r="H49" s="838">
        <v>349.38207</v>
      </c>
      <c r="I49" s="838">
        <v>393.12737400000003</v>
      </c>
      <c r="J49" s="838">
        <v>377.74104899999998</v>
      </c>
      <c r="K49" s="838">
        <v>375.826213</v>
      </c>
      <c r="L49" s="838">
        <v>377.270332</v>
      </c>
      <c r="M49" s="838">
        <v>366.93079299999999</v>
      </c>
      <c r="N49" s="838">
        <v>377.291809</v>
      </c>
      <c r="O49" s="838">
        <v>444.21653200000003</v>
      </c>
      <c r="P49" s="838">
        <v>496.81171599999999</v>
      </c>
      <c r="Q49" s="838">
        <v>411.58768099999998</v>
      </c>
      <c r="R49" s="838">
        <v>532.303448</v>
      </c>
      <c r="S49" s="838">
        <v>645.36113699999999</v>
      </c>
      <c r="T49" s="838">
        <v>624.36791799999992</v>
      </c>
      <c r="U49" s="838">
        <v>593.17034000000001</v>
      </c>
      <c r="V49" s="838">
        <v>555.19637999999998</v>
      </c>
      <c r="W49" s="838">
        <v>634.0937879999999</v>
      </c>
      <c r="X49" s="838">
        <v>697.26336600000002</v>
      </c>
      <c r="Y49" s="838">
        <v>602.01729</v>
      </c>
      <c r="Z49" s="549">
        <v>595.44735000000003</v>
      </c>
      <c r="AA49" s="549">
        <v>580.33090500000003</v>
      </c>
    </row>
    <row r="50" spans="1:32" s="549" customFormat="1">
      <c r="B50" s="554" t="s">
        <v>1413</v>
      </c>
      <c r="C50" s="1156">
        <v>996.82908999999995</v>
      </c>
      <c r="D50" s="838">
        <v>1169.5359110000002</v>
      </c>
      <c r="E50" s="838">
        <v>1284.986339</v>
      </c>
      <c r="F50" s="838">
        <v>1337.289387</v>
      </c>
      <c r="G50" s="838">
        <v>1576.6137670000001</v>
      </c>
      <c r="H50" s="838">
        <v>1354.0122390000001</v>
      </c>
      <c r="I50" s="838">
        <v>1686.113601</v>
      </c>
      <c r="J50" s="838">
        <v>1607.4674399999999</v>
      </c>
      <c r="K50" s="838">
        <v>2008.4705309999999</v>
      </c>
      <c r="L50" s="838">
        <v>2020.948672</v>
      </c>
      <c r="M50" s="838">
        <v>2239.1314179999999</v>
      </c>
      <c r="N50" s="838">
        <v>2522.166952</v>
      </c>
      <c r="O50" s="838">
        <v>2932.902196</v>
      </c>
      <c r="P50" s="838">
        <v>3145.9398260000003</v>
      </c>
      <c r="Q50" s="838">
        <v>3018.5399580000003</v>
      </c>
      <c r="R50" s="838">
        <v>2545.4328079999996</v>
      </c>
      <c r="S50" s="838">
        <v>3211.2723480000004</v>
      </c>
      <c r="T50" s="838">
        <v>3359.233397</v>
      </c>
      <c r="U50" s="838">
        <v>3512.2802659999998</v>
      </c>
      <c r="V50" s="838">
        <v>3277.5360900000001</v>
      </c>
      <c r="W50" s="838">
        <v>3327.0575320000003</v>
      </c>
      <c r="X50" s="838">
        <v>3437.554592</v>
      </c>
      <c r="Y50" s="838">
        <v>3232.6324449999997</v>
      </c>
      <c r="Z50" s="549">
        <v>3279.7318389999996</v>
      </c>
      <c r="AA50" s="549">
        <v>3337.2563769999997</v>
      </c>
    </row>
    <row r="51" spans="1:32">
      <c r="A51" s="546"/>
      <c r="B51" s="555" t="s">
        <v>1414</v>
      </c>
      <c r="C51" s="1156">
        <v>975.38059799999996</v>
      </c>
      <c r="D51" s="838">
        <v>1143.91083</v>
      </c>
      <c r="E51" s="838">
        <v>1241.346006</v>
      </c>
      <c r="F51" s="838">
        <v>1249.0257569999999</v>
      </c>
      <c r="G51" s="838">
        <v>1476.90804</v>
      </c>
      <c r="H51" s="838">
        <v>1230.738904</v>
      </c>
      <c r="I51" s="838">
        <v>1562.249638</v>
      </c>
      <c r="J51" s="838">
        <v>1459.646062</v>
      </c>
      <c r="K51" s="838">
        <v>1825.0392809999998</v>
      </c>
      <c r="L51" s="838">
        <v>1824.528548</v>
      </c>
      <c r="M51" s="838">
        <v>1993.419686</v>
      </c>
      <c r="N51" s="838">
        <v>2305.2817409999998</v>
      </c>
      <c r="O51" s="838">
        <v>2627.5900849999998</v>
      </c>
      <c r="P51" s="838">
        <v>2892.8947880000001</v>
      </c>
      <c r="Q51" s="838">
        <v>2808.1012230000001</v>
      </c>
      <c r="R51" s="838">
        <v>2362.144315</v>
      </c>
      <c r="S51" s="838">
        <v>2779.6432140000002</v>
      </c>
      <c r="T51" s="838">
        <v>2875.3084829999998</v>
      </c>
      <c r="U51" s="838">
        <v>3061.8824570000002</v>
      </c>
      <c r="V51" s="838">
        <v>3025.987901</v>
      </c>
      <c r="W51" s="838">
        <v>3059.905495</v>
      </c>
      <c r="X51" s="838">
        <v>3136.9684900000002</v>
      </c>
      <c r="Y51" s="838">
        <v>2945.3388150000001</v>
      </c>
      <c r="Z51" s="549">
        <v>3022.2595959999999</v>
      </c>
      <c r="AA51" s="549">
        <v>3037.941491</v>
      </c>
      <c r="AB51" s="1010"/>
      <c r="AC51" s="1010"/>
      <c r="AD51" s="1010"/>
      <c r="AE51" s="1010"/>
      <c r="AF51" s="1010"/>
    </row>
    <row r="52" spans="1:32">
      <c r="A52" s="131"/>
      <c r="B52" s="555" t="s">
        <v>1415</v>
      </c>
      <c r="C52" s="1156">
        <v>21.448491999999998</v>
      </c>
      <c r="D52" s="838">
        <v>25.625080999999998</v>
      </c>
      <c r="E52" s="838">
        <v>43.640332999999998</v>
      </c>
      <c r="F52" s="838">
        <v>88.263630000000006</v>
      </c>
      <c r="G52" s="838">
        <v>99.705726999999996</v>
      </c>
      <c r="H52" s="838">
        <v>123.273335</v>
      </c>
      <c r="I52" s="838">
        <v>123.863963</v>
      </c>
      <c r="J52" s="838">
        <v>147.82137800000001</v>
      </c>
      <c r="K52" s="838">
        <v>183.43125000000001</v>
      </c>
      <c r="L52" s="838">
        <v>196.42012400000002</v>
      </c>
      <c r="M52" s="838">
        <v>245.71173199999998</v>
      </c>
      <c r="N52" s="838">
        <v>216.885211</v>
      </c>
      <c r="O52" s="838">
        <v>305.31211099999996</v>
      </c>
      <c r="P52" s="838">
        <v>253.04503800000001</v>
      </c>
      <c r="Q52" s="838">
        <v>210.43873499999998</v>
      </c>
      <c r="R52" s="838">
        <v>183.28849299999999</v>
      </c>
      <c r="S52" s="838">
        <v>431.62913400000002</v>
      </c>
      <c r="T52" s="838">
        <v>483.924914</v>
      </c>
      <c r="U52" s="838">
        <v>450.397809</v>
      </c>
      <c r="V52" s="838">
        <v>251.54818900000001</v>
      </c>
      <c r="W52" s="838">
        <v>267.15203700000001</v>
      </c>
      <c r="X52" s="838">
        <v>300.58610200000004</v>
      </c>
      <c r="Y52" s="838">
        <v>287.29363000000001</v>
      </c>
      <c r="Z52" s="549">
        <v>257.47224299999999</v>
      </c>
      <c r="AA52" s="549">
        <v>299.314886</v>
      </c>
      <c r="AB52" s="1010"/>
      <c r="AC52" s="1010"/>
      <c r="AD52" s="1010"/>
      <c r="AE52" s="1010"/>
      <c r="AF52" s="1010"/>
    </row>
    <row r="53" spans="1:32">
      <c r="A53" s="131"/>
      <c r="B53" s="554" t="s">
        <v>612</v>
      </c>
      <c r="C53" s="1156">
        <v>289.56340600000004</v>
      </c>
      <c r="D53" s="838">
        <v>308.041946</v>
      </c>
      <c r="E53" s="838">
        <v>445.82361500000002</v>
      </c>
      <c r="F53" s="838">
        <v>525.708753</v>
      </c>
      <c r="G53" s="838">
        <v>647.823669</v>
      </c>
      <c r="H53" s="838">
        <v>743.60141799999997</v>
      </c>
      <c r="I53" s="838">
        <v>771.975146</v>
      </c>
      <c r="J53" s="838">
        <v>726.92114400000003</v>
      </c>
      <c r="K53" s="838">
        <v>1121.430288</v>
      </c>
      <c r="L53" s="838">
        <v>1207.3185449999999</v>
      </c>
      <c r="M53" s="838">
        <v>1490.433008</v>
      </c>
      <c r="N53" s="838">
        <v>1900.805206</v>
      </c>
      <c r="O53" s="838">
        <v>2186.3179389999996</v>
      </c>
      <c r="P53" s="838">
        <v>2083.445839</v>
      </c>
      <c r="Q53" s="838">
        <v>2310.557769</v>
      </c>
      <c r="R53" s="838">
        <v>2115.378944</v>
      </c>
      <c r="S53" s="838">
        <v>2283.1951140000001</v>
      </c>
      <c r="T53" s="838">
        <v>2107.4512300000001</v>
      </c>
      <c r="U53" s="838">
        <v>1974.9716680000001</v>
      </c>
      <c r="V53" s="838">
        <v>1969.6424399999999</v>
      </c>
      <c r="W53" s="838">
        <v>2073.7528440000001</v>
      </c>
      <c r="X53" s="838">
        <v>2123.0292799999997</v>
      </c>
      <c r="Y53" s="838">
        <v>2165.0708250000002</v>
      </c>
      <c r="Z53" s="549">
        <v>2086.0196029999997</v>
      </c>
      <c r="AA53" s="549">
        <v>2119.0399830000001</v>
      </c>
      <c r="AB53" s="1010"/>
      <c r="AC53" s="1010"/>
      <c r="AD53" s="1010"/>
      <c r="AE53" s="1010"/>
      <c r="AF53" s="1010"/>
    </row>
    <row r="54" spans="1:32">
      <c r="A54" s="131"/>
      <c r="B54" s="550" t="s">
        <v>1417</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661.61668399999996</v>
      </c>
      <c r="AA54" s="549">
        <v>501.38953299999997</v>
      </c>
      <c r="AB54" s="1010"/>
      <c r="AC54" s="1010"/>
      <c r="AD54" s="1010"/>
      <c r="AE54" s="1010"/>
      <c r="AF54" s="1010"/>
    </row>
    <row r="55" spans="1:32" ht="14.5">
      <c r="A55" s="131"/>
      <c r="B55" s="554" t="s">
        <v>1539</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661.61668399999996</v>
      </c>
      <c r="AA55" s="549">
        <v>501.38953299999997</v>
      </c>
      <c r="AB55" s="1010"/>
      <c r="AC55" s="1010"/>
      <c r="AD55" s="1010"/>
      <c r="AE55" s="1010"/>
      <c r="AF55" s="1010"/>
    </row>
    <row r="56" spans="1:32" ht="25">
      <c r="A56" s="131"/>
      <c r="B56" s="1190" t="s">
        <v>1528</v>
      </c>
      <c r="C56" s="1156">
        <v>0</v>
      </c>
      <c r="D56" s="838">
        <v>0</v>
      </c>
      <c r="E56" s="838">
        <v>0</v>
      </c>
      <c r="F56" s="838">
        <v>0</v>
      </c>
      <c r="G56" s="838">
        <v>0</v>
      </c>
      <c r="H56" s="838">
        <v>0</v>
      </c>
      <c r="I56" s="838">
        <v>0</v>
      </c>
      <c r="J56" s="838">
        <v>0</v>
      </c>
      <c r="K56" s="838">
        <v>0</v>
      </c>
      <c r="L56" s="838">
        <v>0</v>
      </c>
      <c r="M56" s="838">
        <v>0</v>
      </c>
      <c r="N56" s="838">
        <v>0</v>
      </c>
      <c r="O56" s="838">
        <v>0</v>
      </c>
      <c r="P56" s="838">
        <v>0</v>
      </c>
      <c r="Q56" s="838"/>
      <c r="R56" s="838"/>
      <c r="S56" s="838">
        <v>0</v>
      </c>
      <c r="T56" s="838">
        <v>0</v>
      </c>
      <c r="U56" s="838">
        <v>0</v>
      </c>
      <c r="V56" s="838">
        <v>0</v>
      </c>
      <c r="W56" s="838">
        <v>0</v>
      </c>
      <c r="X56" s="838">
        <v>0</v>
      </c>
      <c r="Y56" s="838">
        <v>0</v>
      </c>
      <c r="Z56" s="838">
        <v>0</v>
      </c>
      <c r="AA56" s="838">
        <v>0</v>
      </c>
      <c r="AB56" s="1010"/>
      <c r="AC56" s="1010"/>
      <c r="AD56" s="1010"/>
      <c r="AE56" s="1010"/>
      <c r="AF56" s="1010"/>
    </row>
    <row r="57" spans="1:32" ht="14.5">
      <c r="A57" s="131"/>
      <c r="B57" s="1013" t="s">
        <v>1541</v>
      </c>
      <c r="C57" s="1156">
        <v>37830.408490290465</v>
      </c>
      <c r="D57" s="838">
        <v>38829.30353354026</v>
      </c>
      <c r="E57" s="838">
        <v>42720.743164452797</v>
      </c>
      <c r="F57" s="838">
        <v>41917.4120820229</v>
      </c>
      <c r="G57" s="838">
        <v>40473.760709538976</v>
      </c>
      <c r="H57" s="838">
        <v>42174.900297431515</v>
      </c>
      <c r="I57" s="838">
        <v>42836.061569474514</v>
      </c>
      <c r="J57" s="838">
        <v>43376.489102464075</v>
      </c>
      <c r="K57" s="838">
        <v>40372.427614740234</v>
      </c>
      <c r="L57" s="838">
        <v>42769.39899652006</v>
      </c>
      <c r="M57" s="838">
        <v>44026.54297178032</v>
      </c>
      <c r="N57" s="838">
        <v>49160.913799999995</v>
      </c>
      <c r="O57" s="838">
        <v>51003.675000000003</v>
      </c>
      <c r="P57" s="838">
        <v>50588.485999999997</v>
      </c>
      <c r="Q57" s="838">
        <v>52992.197999999997</v>
      </c>
      <c r="R57" s="838">
        <v>51922.254999999997</v>
      </c>
      <c r="S57" s="838">
        <v>53803.557000000001</v>
      </c>
      <c r="T57" s="838">
        <v>56051.868999999999</v>
      </c>
      <c r="U57" s="838">
        <v>55564.167000000001</v>
      </c>
      <c r="V57" s="838">
        <v>56338.846999999994</v>
      </c>
      <c r="W57" s="838">
        <v>57273.607000000004</v>
      </c>
      <c r="X57" s="838">
        <v>59189.710800000001</v>
      </c>
      <c r="Y57" s="838">
        <v>59510.860289999968</v>
      </c>
      <c r="Z57" s="551">
        <v>57130.307073269985</v>
      </c>
      <c r="AA57" s="551">
        <v>56525.327000000005</v>
      </c>
      <c r="AB57" s="1010"/>
      <c r="AC57" s="1010"/>
      <c r="AD57" s="1010"/>
      <c r="AE57" s="1010"/>
      <c r="AF57" s="1010"/>
    </row>
    <row r="58" spans="1:32" ht="14.5">
      <c r="A58" s="131"/>
      <c r="B58" s="1015" t="s">
        <v>1542</v>
      </c>
      <c r="C58" s="1156">
        <v>5169.8180000000002</v>
      </c>
      <c r="D58" s="838">
        <v>5880.9880000000003</v>
      </c>
      <c r="E58" s="838">
        <v>6959.674</v>
      </c>
      <c r="F58" s="838">
        <v>6358.1779999999999</v>
      </c>
      <c r="G58" s="838">
        <v>7382.7740000000003</v>
      </c>
      <c r="H58" s="838">
        <v>8131.0529999999999</v>
      </c>
      <c r="I58" s="838">
        <v>9555.5469999999987</v>
      </c>
      <c r="J58" s="838">
        <v>10115.663999999999</v>
      </c>
      <c r="K58" s="838">
        <v>9588.5619999999999</v>
      </c>
      <c r="L58" s="838">
        <v>10692.374</v>
      </c>
      <c r="M58" s="838">
        <v>10577.931999999999</v>
      </c>
      <c r="N58" s="838">
        <v>13105.807000000001</v>
      </c>
      <c r="O58" s="838">
        <v>12633.974</v>
      </c>
      <c r="P58" s="838">
        <v>12518.339</v>
      </c>
      <c r="Q58" s="838">
        <v>12892.223</v>
      </c>
      <c r="R58" s="838">
        <v>12574.564</v>
      </c>
      <c r="S58" s="838">
        <v>12602.798000000001</v>
      </c>
      <c r="T58" s="838">
        <v>12066.005999999999</v>
      </c>
      <c r="U58" s="838">
        <v>13157.877</v>
      </c>
      <c r="V58" s="838">
        <v>13356.674000000001</v>
      </c>
      <c r="W58" s="838">
        <v>14177.95</v>
      </c>
      <c r="X58" s="838">
        <v>14246.633</v>
      </c>
      <c r="Y58" s="838">
        <v>13930.9433816</v>
      </c>
      <c r="Z58" s="551">
        <v>13247.820523329994</v>
      </c>
      <c r="AA58" s="551">
        <v>12551.898000000001</v>
      </c>
      <c r="AB58" s="1010"/>
      <c r="AC58" s="1010"/>
      <c r="AD58" s="1010"/>
      <c r="AE58" s="1010"/>
      <c r="AF58" s="1010"/>
    </row>
    <row r="59" spans="1:32" ht="14.5">
      <c r="A59" s="131"/>
      <c r="B59" s="1015" t="s">
        <v>1543</v>
      </c>
      <c r="C59" s="1156">
        <v>32660.590490290462</v>
      </c>
      <c r="D59" s="838">
        <v>32948.315533540263</v>
      </c>
      <c r="E59" s="838">
        <v>35761.069164452798</v>
      </c>
      <c r="F59" s="838">
        <v>35559.2340820229</v>
      </c>
      <c r="G59" s="838">
        <v>33090.986709538978</v>
      </c>
      <c r="H59" s="838">
        <v>34043.847297431515</v>
      </c>
      <c r="I59" s="838">
        <v>33280.514569474515</v>
      </c>
      <c r="J59" s="838">
        <v>33260.825102464078</v>
      </c>
      <c r="K59" s="838">
        <v>30783.865614740236</v>
      </c>
      <c r="L59" s="838">
        <v>32077.024996520064</v>
      </c>
      <c r="M59" s="838">
        <v>33448.610971780319</v>
      </c>
      <c r="N59" s="838">
        <v>36055.106799999994</v>
      </c>
      <c r="O59" s="838">
        <v>38369.701000000001</v>
      </c>
      <c r="P59" s="838">
        <v>38070.146999999997</v>
      </c>
      <c r="Q59" s="838">
        <v>40099.974999999999</v>
      </c>
      <c r="R59" s="838">
        <v>39347.690999999999</v>
      </c>
      <c r="S59" s="838">
        <v>41200.758999999998</v>
      </c>
      <c r="T59" s="838">
        <v>43985.862999999998</v>
      </c>
      <c r="U59" s="838">
        <v>42406.29</v>
      </c>
      <c r="V59" s="838">
        <v>42982.172999999995</v>
      </c>
      <c r="W59" s="838">
        <v>43095.656999999999</v>
      </c>
      <c r="X59" s="838">
        <v>44943.077799999999</v>
      </c>
      <c r="Y59" s="838">
        <v>45579.916908399966</v>
      </c>
      <c r="Z59" s="551">
        <v>43882.486549939989</v>
      </c>
      <c r="AA59" s="551">
        <v>43973.429000000004</v>
      </c>
      <c r="AB59" s="1010"/>
      <c r="AC59" s="1010"/>
      <c r="AD59" s="1010"/>
      <c r="AE59" s="1010"/>
      <c r="AF59" s="1010"/>
    </row>
    <row r="60" spans="1:32">
      <c r="A60" s="131"/>
      <c r="B60" s="1013" t="s">
        <v>1529</v>
      </c>
      <c r="C60" s="1156">
        <v>461537.33299999998</v>
      </c>
      <c r="D60" s="838">
        <v>377486.29700000002</v>
      </c>
      <c r="E60" s="838">
        <v>357909.36799999996</v>
      </c>
      <c r="F60" s="838">
        <v>377839.42599999998</v>
      </c>
      <c r="G60" s="838">
        <v>433381.37600000005</v>
      </c>
      <c r="H60" s="838">
        <v>407438.29399999999</v>
      </c>
      <c r="I60" s="838">
        <v>419070.40400000004</v>
      </c>
      <c r="J60" s="838">
        <v>460387.63700000005</v>
      </c>
      <c r="K60" s="838">
        <v>478360.08400000003</v>
      </c>
      <c r="L60" s="838">
        <v>467140.39500000002</v>
      </c>
      <c r="M60" s="838">
        <v>520872.90900000004</v>
      </c>
      <c r="N60" s="838">
        <v>517376.00199999998</v>
      </c>
      <c r="O60" s="838">
        <v>497594.97400000005</v>
      </c>
      <c r="P60" s="838">
        <v>544952.45400000003</v>
      </c>
      <c r="Q60" s="838">
        <v>574447.44400000002</v>
      </c>
      <c r="R60" s="838">
        <v>503168.22800000006</v>
      </c>
      <c r="S60" s="838">
        <v>500020.85800000001</v>
      </c>
      <c r="T60" s="838">
        <v>492249.57399999996</v>
      </c>
      <c r="U60" s="838">
        <v>390653.02399999998</v>
      </c>
      <c r="V60" s="838">
        <v>405104.09700000001</v>
      </c>
      <c r="W60" s="838">
        <v>397602.78500000003</v>
      </c>
      <c r="X60" s="838">
        <v>392847.98300000001</v>
      </c>
      <c r="Y60" s="838">
        <v>402642.23199999996</v>
      </c>
      <c r="Z60" s="551">
        <v>414270.28399999999</v>
      </c>
      <c r="AA60" s="551">
        <v>413648.22200000001</v>
      </c>
      <c r="AB60" s="1010"/>
      <c r="AC60" s="1010"/>
      <c r="AD60" s="1010"/>
      <c r="AE60" s="1010"/>
      <c r="AF60" s="1010"/>
    </row>
    <row r="61" spans="1:32" ht="14.5">
      <c r="A61" s="131"/>
      <c r="B61" s="564" t="s">
        <v>1545</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9231.6010000000006</v>
      </c>
      <c r="D62" s="838">
        <v>8369.2160000000003</v>
      </c>
      <c r="E62" s="838">
        <v>7506.9</v>
      </c>
      <c r="F62" s="838">
        <v>7130.8</v>
      </c>
      <c r="G62" s="838">
        <v>6373</v>
      </c>
      <c r="H62" s="838">
        <v>6350</v>
      </c>
      <c r="I62" s="838">
        <v>5854.8</v>
      </c>
      <c r="J62" s="838">
        <v>6291.9</v>
      </c>
      <c r="K62" s="838">
        <v>6643.6</v>
      </c>
      <c r="L62" s="838">
        <v>6459.5</v>
      </c>
      <c r="M62" s="838">
        <v>3474</v>
      </c>
      <c r="N62" s="838">
        <v>2276.5</v>
      </c>
      <c r="O62" s="838">
        <v>1029</v>
      </c>
      <c r="P62" s="838">
        <v>2004.9</v>
      </c>
      <c r="Q62" s="838">
        <v>1616.5</v>
      </c>
      <c r="R62" s="838">
        <v>1289.0250000000001</v>
      </c>
      <c r="S62" s="838">
        <v>823.81899999999996</v>
      </c>
      <c r="T62" s="838">
        <v>904.18899999999996</v>
      </c>
      <c r="U62" s="838">
        <v>894.62099999999998</v>
      </c>
      <c r="V62" s="838">
        <v>4066.8</v>
      </c>
      <c r="W62" s="838">
        <v>3975.9</v>
      </c>
      <c r="X62" s="838">
        <v>4133.8</v>
      </c>
      <c r="Y62" s="838">
        <v>4144.6480000000001</v>
      </c>
      <c r="Z62" s="551">
        <v>4173.4120000000003</v>
      </c>
      <c r="AA62" s="551">
        <v>3566.3890000000001</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5">
      <c r="A64" s="538"/>
      <c r="B64" s="564"/>
      <c r="C64" s="1277" t="s">
        <v>1530</v>
      </c>
      <c r="D64" s="1277"/>
      <c r="E64" s="1277"/>
      <c r="F64" s="1277"/>
      <c r="G64" s="1277"/>
      <c r="H64" s="1277"/>
      <c r="I64" s="1277" t="s">
        <v>1530</v>
      </c>
      <c r="J64" s="1277"/>
      <c r="K64" s="1277"/>
      <c r="L64" s="1277"/>
      <c r="M64" s="1277"/>
      <c r="N64" s="1277"/>
      <c r="O64" s="1277" t="s">
        <v>1530</v>
      </c>
      <c r="P64" s="1277"/>
      <c r="Q64" s="1277"/>
      <c r="R64" s="1277"/>
      <c r="S64" s="1277"/>
      <c r="T64" s="1277"/>
      <c r="U64" s="1277" t="s">
        <v>1530</v>
      </c>
      <c r="V64" s="1277"/>
      <c r="W64" s="1277"/>
      <c r="X64" s="1277"/>
      <c r="Y64" s="1277"/>
      <c r="Z64" s="1277"/>
      <c r="AA64" s="1277" t="s">
        <v>1530</v>
      </c>
      <c r="AB64" s="1277"/>
      <c r="AC64" s="1277"/>
      <c r="AD64" s="1277"/>
      <c r="AE64" s="1277"/>
      <c r="AF64" s="1277"/>
    </row>
    <row r="65" spans="1:27" s="137" customFormat="1" ht="20.149999999999999" customHeight="1">
      <c r="A65" s="643"/>
      <c r="B65" s="1013" t="s">
        <v>1548</v>
      </c>
      <c r="C65" s="1156" t="s">
        <v>1553</v>
      </c>
      <c r="D65" s="838">
        <v>842350.84319414105</v>
      </c>
      <c r="E65" s="838" t="s">
        <v>1553</v>
      </c>
      <c r="F65" s="838" t="s">
        <v>1553</v>
      </c>
      <c r="G65" s="838">
        <v>812685.05921806104</v>
      </c>
      <c r="H65" s="838" t="s">
        <v>1553</v>
      </c>
      <c r="I65" s="838" t="s">
        <v>1553</v>
      </c>
      <c r="J65" s="838">
        <v>655710.54733437498</v>
      </c>
      <c r="K65" s="838" t="s">
        <v>1553</v>
      </c>
      <c r="L65" s="838" t="s">
        <v>1553</v>
      </c>
      <c r="M65" s="838">
        <v>685777.46957315505</v>
      </c>
      <c r="N65" s="838" t="s">
        <v>1553</v>
      </c>
      <c r="O65" s="838" t="s">
        <v>1553</v>
      </c>
      <c r="P65" s="838">
        <v>713307.75888488407</v>
      </c>
      <c r="Q65" s="838" t="s">
        <v>1553</v>
      </c>
      <c r="R65" s="838" t="s">
        <v>1553</v>
      </c>
      <c r="S65" s="838">
        <v>715353.43022250303</v>
      </c>
      <c r="T65" s="838" t="s">
        <v>1553</v>
      </c>
      <c r="U65" s="838" t="s">
        <v>1553</v>
      </c>
      <c r="V65" s="838">
        <v>667009.78701079008</v>
      </c>
      <c r="W65" s="838" t="s">
        <v>1553</v>
      </c>
      <c r="X65" s="838" t="s">
        <v>1553</v>
      </c>
      <c r="Y65" s="838">
        <v>659145.46643913316</v>
      </c>
      <c r="Z65" s="1189" t="s">
        <v>1553</v>
      </c>
      <c r="AA65" s="1189" t="s">
        <v>1553</v>
      </c>
    </row>
    <row r="66" spans="1:27" s="137" customFormat="1" ht="15" customHeight="1">
      <c r="A66" s="643"/>
      <c r="B66" s="1013" t="s">
        <v>1549</v>
      </c>
      <c r="C66" s="1156" t="s">
        <v>1553</v>
      </c>
      <c r="D66" s="838">
        <v>832263.143381831</v>
      </c>
      <c r="E66" s="838" t="s">
        <v>1553</v>
      </c>
      <c r="F66" s="838" t="s">
        <v>1553</v>
      </c>
      <c r="G66" s="838">
        <v>803973.54754335794</v>
      </c>
      <c r="H66" s="838" t="s">
        <v>1553</v>
      </c>
      <c r="I66" s="838" t="s">
        <v>1553</v>
      </c>
      <c r="J66" s="838">
        <v>647244.51459255395</v>
      </c>
      <c r="K66" s="838" t="s">
        <v>1553</v>
      </c>
      <c r="L66" s="838" t="s">
        <v>1553</v>
      </c>
      <c r="M66" s="838">
        <v>677888.76664780406</v>
      </c>
      <c r="N66" s="838" t="s">
        <v>1553</v>
      </c>
      <c r="O66" s="838" t="s">
        <v>1553</v>
      </c>
      <c r="P66" s="838">
        <v>703206.20084936905</v>
      </c>
      <c r="Q66" s="838" t="s">
        <v>1553</v>
      </c>
      <c r="R66" s="838" t="s">
        <v>1553</v>
      </c>
      <c r="S66" s="838">
        <v>705096.32303378696</v>
      </c>
      <c r="T66" s="838" t="s">
        <v>1553</v>
      </c>
      <c r="U66" s="838" t="s">
        <v>1553</v>
      </c>
      <c r="V66" s="838">
        <v>656551.09048923128</v>
      </c>
      <c r="W66" s="838" t="s">
        <v>1553</v>
      </c>
      <c r="X66" s="838" t="s">
        <v>1553</v>
      </c>
      <c r="Y66" s="838">
        <v>651215.17148018989</v>
      </c>
      <c r="Z66" s="1189" t="s">
        <v>1553</v>
      </c>
      <c r="AA66" s="1189" t="s">
        <v>1553</v>
      </c>
    </row>
    <row r="67" spans="1:27" s="137" customFormat="1" ht="15" customHeight="1">
      <c r="A67" s="643"/>
      <c r="B67" s="1013" t="s">
        <v>1550</v>
      </c>
      <c r="C67" s="1156" t="s">
        <v>1553</v>
      </c>
      <c r="D67" s="838">
        <v>1464</v>
      </c>
      <c r="E67" s="838" t="s">
        <v>1553</v>
      </c>
      <c r="F67" s="838" t="s">
        <v>1553</v>
      </c>
      <c r="G67" s="838">
        <v>3374</v>
      </c>
      <c r="H67" s="838" t="s">
        <v>1553</v>
      </c>
      <c r="I67" s="838" t="s">
        <v>1553</v>
      </c>
      <c r="J67" s="838">
        <v>3059</v>
      </c>
      <c r="K67" s="838" t="s">
        <v>1553</v>
      </c>
      <c r="L67" s="838" t="s">
        <v>1553</v>
      </c>
      <c r="M67" s="838">
        <v>2814.99999999999</v>
      </c>
      <c r="N67" s="838" t="s">
        <v>1553</v>
      </c>
      <c r="O67" s="838" t="s">
        <v>1553</v>
      </c>
      <c r="P67" s="838">
        <v>-86.000000000014609</v>
      </c>
      <c r="Q67" s="838" t="s">
        <v>1553</v>
      </c>
      <c r="R67" s="838" t="s">
        <v>1553</v>
      </c>
      <c r="S67" s="838">
        <v>190.99999999998545</v>
      </c>
      <c r="T67" s="838" t="s">
        <v>1553</v>
      </c>
      <c r="U67" s="838" t="s">
        <v>1553</v>
      </c>
      <c r="V67" s="838">
        <v>-281</v>
      </c>
      <c r="W67" s="838" t="s">
        <v>1553</v>
      </c>
      <c r="X67" s="838" t="s">
        <v>1553</v>
      </c>
      <c r="Y67" s="838">
        <v>867</v>
      </c>
      <c r="Z67" s="1189" t="s">
        <v>1553</v>
      </c>
      <c r="AA67" s="1189" t="s">
        <v>1553</v>
      </c>
    </row>
    <row r="68" spans="1:27" s="137" customFormat="1" ht="15" customHeight="1">
      <c r="A68" s="643"/>
      <c r="B68" s="1191" t="s">
        <v>1551</v>
      </c>
      <c r="C68" s="1156" t="s">
        <v>1553</v>
      </c>
      <c r="D68" s="838">
        <v>11551.699812311001</v>
      </c>
      <c r="E68" s="838" t="s">
        <v>1553</v>
      </c>
      <c r="F68" s="838" t="s">
        <v>1553</v>
      </c>
      <c r="G68" s="838">
        <v>12085.511674703399</v>
      </c>
      <c r="H68" s="838" t="s">
        <v>1553</v>
      </c>
      <c r="I68" s="838" t="s">
        <v>1553</v>
      </c>
      <c r="J68" s="838">
        <v>11525.0327418214</v>
      </c>
      <c r="K68" s="838" t="s">
        <v>1553</v>
      </c>
      <c r="L68" s="838" t="s">
        <v>1553</v>
      </c>
      <c r="M68" s="838">
        <v>10703.702925351701</v>
      </c>
      <c r="N68" s="838" t="s">
        <v>1553</v>
      </c>
      <c r="O68" s="838" t="s">
        <v>1553</v>
      </c>
      <c r="P68" s="838">
        <v>10015.5580355153</v>
      </c>
      <c r="Q68" s="838" t="s">
        <v>1553</v>
      </c>
      <c r="R68" s="838" t="s">
        <v>1553</v>
      </c>
      <c r="S68" s="838">
        <v>10448.107188716051</v>
      </c>
      <c r="T68" s="838" t="s">
        <v>1553</v>
      </c>
      <c r="U68" s="838" t="s">
        <v>1553</v>
      </c>
      <c r="V68" s="838">
        <v>10177.696521558799</v>
      </c>
      <c r="W68" s="838" t="s">
        <v>1553</v>
      </c>
      <c r="X68" s="838" t="s">
        <v>1553</v>
      </c>
      <c r="Y68" s="838">
        <v>8797.2949589432683</v>
      </c>
      <c r="Z68" s="1189" t="s">
        <v>1553</v>
      </c>
      <c r="AA68" s="1189" t="s">
        <v>1553</v>
      </c>
    </row>
    <row r="69" spans="1:27" s="137" customFormat="1" ht="15" customHeight="1">
      <c r="A69" s="643"/>
      <c r="B69" s="1168"/>
      <c r="C69" s="1193"/>
      <c r="D69" s="838"/>
      <c r="E69" s="838"/>
      <c r="F69" s="838"/>
      <c r="G69" s="838"/>
      <c r="H69" s="838"/>
      <c r="I69" s="838"/>
      <c r="J69" s="838"/>
      <c r="K69" s="838"/>
      <c r="L69" s="838"/>
      <c r="M69" s="838"/>
      <c r="N69" s="838"/>
      <c r="O69" s="838"/>
      <c r="P69" s="838"/>
      <c r="Q69" s="838"/>
      <c r="R69" s="838"/>
      <c r="S69" s="838"/>
      <c r="T69" s="838"/>
      <c r="U69" s="838"/>
      <c r="V69" s="838"/>
      <c r="W69" s="838"/>
      <c r="X69" s="838"/>
      <c r="Y69" s="838"/>
      <c r="Z69" s="1189"/>
      <c r="AA69" s="1189"/>
    </row>
    <row r="70" spans="1:27" s="527" customFormat="1" ht="15" customHeight="1">
      <c r="A70" s="694"/>
      <c r="C70" s="1279" t="s">
        <v>1426</v>
      </c>
      <c r="D70" s="1279"/>
      <c r="E70" s="1279"/>
      <c r="F70" s="1279"/>
      <c r="G70" s="1279"/>
      <c r="H70" s="1279"/>
      <c r="Z70" s="566"/>
      <c r="AA70" s="566"/>
    </row>
    <row r="71" spans="1:27" s="527" customFormat="1" ht="15" customHeight="1">
      <c r="A71" s="694"/>
      <c r="C71" s="1279" t="s">
        <v>880</v>
      </c>
      <c r="D71" s="1279"/>
      <c r="E71" s="1279"/>
      <c r="F71" s="1279"/>
      <c r="G71" s="1279"/>
      <c r="H71" s="1279"/>
      <c r="Z71" s="566"/>
      <c r="AA71" s="566"/>
    </row>
    <row r="72" spans="1:27" s="527" customFormat="1" ht="15" customHeight="1">
      <c r="A72" s="694"/>
      <c r="C72" s="1279" t="s">
        <v>1556</v>
      </c>
      <c r="D72" s="1279"/>
      <c r="E72" s="1279"/>
      <c r="F72" s="1279"/>
      <c r="G72" s="1279"/>
      <c r="H72" s="1279"/>
      <c r="Z72" s="566"/>
      <c r="AA72" s="566"/>
    </row>
    <row r="73" spans="1:27" s="527" customFormat="1" ht="30" customHeight="1">
      <c r="A73" s="694"/>
      <c r="C73" s="1279" t="s">
        <v>1558</v>
      </c>
      <c r="D73" s="1279"/>
      <c r="E73" s="1279"/>
      <c r="F73" s="1279"/>
      <c r="G73" s="1279"/>
      <c r="H73" s="1279"/>
      <c r="Z73" s="566"/>
      <c r="AA73" s="566"/>
    </row>
    <row r="74" spans="1:27" s="527" customFormat="1" ht="15" customHeight="1">
      <c r="A74" s="694"/>
      <c r="C74" s="137" t="s">
        <v>1563</v>
      </c>
      <c r="D74" s="137"/>
      <c r="E74" s="137"/>
      <c r="F74" s="137"/>
      <c r="G74" s="137"/>
      <c r="H74" s="137"/>
      <c r="Z74" s="566"/>
      <c r="AA74" s="566"/>
    </row>
    <row r="75" spans="1:27" s="527" customFormat="1" ht="15" customHeight="1">
      <c r="A75" s="694"/>
      <c r="C75" s="1279" t="s">
        <v>1540</v>
      </c>
      <c r="D75" s="1279"/>
      <c r="E75" s="1279"/>
      <c r="F75" s="1279"/>
      <c r="G75" s="1279"/>
      <c r="H75" s="1279"/>
      <c r="AA75" s="775"/>
    </row>
    <row r="76" spans="1:27" s="527" customFormat="1" ht="15" customHeight="1">
      <c r="A76" s="694"/>
      <c r="C76" s="1279" t="s">
        <v>1544</v>
      </c>
      <c r="D76" s="1279"/>
      <c r="E76" s="1279"/>
      <c r="F76" s="1279"/>
      <c r="G76" s="1279"/>
      <c r="H76" s="1279"/>
      <c r="AA76" s="775"/>
    </row>
    <row r="77" spans="1:27" ht="15" customHeight="1">
      <c r="C77" s="1279" t="s">
        <v>1546</v>
      </c>
      <c r="D77" s="1279"/>
      <c r="E77" s="1279"/>
      <c r="F77" s="1279"/>
      <c r="G77" s="1279"/>
      <c r="H77" s="1279"/>
    </row>
    <row r="78" spans="1:27" s="527" customFormat="1" ht="15" customHeight="1">
      <c r="A78" s="694"/>
      <c r="C78" s="1279" t="s">
        <v>1547</v>
      </c>
      <c r="D78" s="1279"/>
      <c r="E78" s="1279"/>
      <c r="F78" s="1279"/>
      <c r="G78" s="1279"/>
      <c r="H78" s="1279"/>
      <c r="AA78" s="775"/>
    </row>
    <row r="79" spans="1:27" s="527" customFormat="1" ht="15" customHeight="1">
      <c r="A79" s="694"/>
      <c r="C79" s="1417" t="s">
        <v>1552</v>
      </c>
      <c r="D79" s="1417"/>
      <c r="E79" s="1417"/>
      <c r="F79" s="1417"/>
      <c r="G79" s="1417"/>
      <c r="H79" s="1417"/>
      <c r="AA79" s="775"/>
    </row>
  </sheetData>
  <sheetProtection selectLockedCells="1"/>
  <mergeCells count="21">
    <mergeCell ref="O64:T64"/>
    <mergeCell ref="U64:Z64"/>
    <mergeCell ref="AA64:AF64"/>
    <mergeCell ref="AA7:AF7"/>
    <mergeCell ref="C78:H78"/>
    <mergeCell ref="O7:T7"/>
    <mergeCell ref="U7:Z7"/>
    <mergeCell ref="C71:H71"/>
    <mergeCell ref="C70:H70"/>
    <mergeCell ref="C79:H79"/>
    <mergeCell ref="C72:H72"/>
    <mergeCell ref="C73:H73"/>
    <mergeCell ref="C75:H75"/>
    <mergeCell ref="C76:H76"/>
    <mergeCell ref="C77:H77"/>
    <mergeCell ref="A1:B1"/>
    <mergeCell ref="A3:B3"/>
    <mergeCell ref="C7:H7"/>
    <mergeCell ref="I7:N7"/>
    <mergeCell ref="C64:H64"/>
    <mergeCell ref="I64:N64"/>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Brandenburg</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1">
    <pageSetUpPr autoPageBreaks="0"/>
  </sheetPr>
  <dimension ref="A1:AL79"/>
  <sheetViews>
    <sheetView showGridLines="0" showRowColHeaders="0" zoomScaleNormal="100" workbookViewId="0">
      <pane xSplit="2" ySplit="5" topLeftCell="S6" activePane="bottomRight" state="frozen"/>
      <selection pane="topRight"/>
      <selection pane="bottomLeft"/>
      <selection pane="bottomRight" activeCell="Z9" sqref="Z9:Z15"/>
    </sheetView>
  </sheetViews>
  <sheetFormatPr baseColWidth="10" defaultColWidth="11.453125" defaultRowHeight="12.5"/>
  <cols>
    <col min="1" max="1" width="4.54296875" style="376" customWidth="1"/>
    <col min="2" max="2" width="46" style="376" customWidth="1"/>
    <col min="3" max="12" width="13.453125" style="376" customWidth="1"/>
    <col min="13" max="27" width="13.453125" style="551" customWidth="1"/>
    <col min="28" max="16384" width="11.453125" style="376"/>
  </cols>
  <sheetData>
    <row r="1" spans="1:32" ht="13">
      <c r="A1" s="1414" t="s">
        <v>322</v>
      </c>
      <c r="B1" s="1415"/>
    </row>
    <row r="3" spans="1:32" ht="12.75" customHeight="1">
      <c r="A3" s="1416" t="s">
        <v>904</v>
      </c>
      <c r="B3" s="1416"/>
      <c r="C3" s="407" t="s">
        <v>1242</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524"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ht="13">
      <c r="A7" s="399"/>
      <c r="B7" s="499"/>
      <c r="C7" s="1277" t="s">
        <v>434</v>
      </c>
      <c r="D7" s="1277"/>
      <c r="E7" s="1277"/>
      <c r="F7" s="1277"/>
      <c r="G7" s="1277"/>
      <c r="H7" s="1277"/>
      <c r="I7" s="1277" t="s">
        <v>434</v>
      </c>
      <c r="J7" s="1277"/>
      <c r="K7" s="1277"/>
      <c r="L7" s="1277"/>
      <c r="M7" s="1277"/>
      <c r="N7" s="1277"/>
      <c r="O7" s="1277" t="s">
        <v>434</v>
      </c>
      <c r="P7" s="1277"/>
      <c r="Q7" s="1277"/>
      <c r="R7" s="1277"/>
      <c r="S7" s="1277"/>
      <c r="T7" s="1277"/>
      <c r="U7" s="1277" t="s">
        <v>434</v>
      </c>
      <c r="V7" s="1277"/>
      <c r="W7" s="1277"/>
      <c r="X7" s="1277"/>
      <c r="Y7" s="1277"/>
      <c r="Z7" s="1277"/>
      <c r="AA7" s="1277" t="s">
        <v>434</v>
      </c>
      <c r="AB7" s="1277"/>
      <c r="AC7" s="1277"/>
      <c r="AD7" s="1277"/>
      <c r="AE7" s="1277"/>
      <c r="AF7" s="1277"/>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1514</v>
      </c>
      <c r="C9" s="1156">
        <v>20999.241630232525</v>
      </c>
      <c r="D9" s="838">
        <v>21000.881047736875</v>
      </c>
      <c r="E9" s="838">
        <v>22373.495600430553</v>
      </c>
      <c r="F9" s="838">
        <v>22202.02469159109</v>
      </c>
      <c r="G9" s="838">
        <v>21624.041755013826</v>
      </c>
      <c r="H9" s="838">
        <v>20093.188183273396</v>
      </c>
      <c r="I9" s="838">
        <v>21659.235955979784</v>
      </c>
      <c r="J9" s="857">
        <v>21739.92677573935</v>
      </c>
      <c r="K9" s="838">
        <v>21460.48673248358</v>
      </c>
      <c r="L9" s="838">
        <v>22400.082337862983</v>
      </c>
      <c r="M9" s="838">
        <v>20144.209648722412</v>
      </c>
      <c r="N9" s="838">
        <v>19024.823452708864</v>
      </c>
      <c r="O9" s="838">
        <v>19712.314149517922</v>
      </c>
      <c r="P9" s="838">
        <v>20922.622375707968</v>
      </c>
      <c r="Q9" s="838">
        <v>20336.319527168198</v>
      </c>
      <c r="R9" s="838">
        <v>19634.102709714389</v>
      </c>
      <c r="S9" s="838">
        <v>21656.222713106723</v>
      </c>
      <c r="T9" s="838">
        <v>20340.595010246201</v>
      </c>
      <c r="U9" s="838">
        <v>20501.717899413095</v>
      </c>
      <c r="V9" s="838">
        <v>20623.026050365203</v>
      </c>
      <c r="W9" s="838">
        <v>20054.779116843452</v>
      </c>
      <c r="X9" s="838">
        <v>20640.616104699278</v>
      </c>
      <c r="Y9" s="838">
        <v>20235.389575705536</v>
      </c>
      <c r="Z9" s="551">
        <v>21280.10054626791</v>
      </c>
      <c r="AA9" s="551">
        <v>13387.269608520901</v>
      </c>
      <c r="AB9" s="1010"/>
      <c r="AC9" s="1010"/>
      <c r="AD9" s="1010"/>
      <c r="AE9" s="1010"/>
      <c r="AF9" s="1010"/>
    </row>
    <row r="10" spans="1:32" ht="14.5">
      <c r="A10" s="131"/>
      <c r="B10" s="1015" t="s">
        <v>1515</v>
      </c>
      <c r="C10" s="1156">
        <v>13617.796638976</v>
      </c>
      <c r="D10" s="838">
        <v>13589.727851234282</v>
      </c>
      <c r="E10" s="838">
        <v>14602.414960852</v>
      </c>
      <c r="F10" s="838">
        <v>14545.337546825</v>
      </c>
      <c r="G10" s="838">
        <v>14230.868166257</v>
      </c>
      <c r="H10" s="838">
        <v>13180.195246112</v>
      </c>
      <c r="I10" s="838">
        <v>14473.869306742348</v>
      </c>
      <c r="J10" s="838">
        <v>14533.6849499</v>
      </c>
      <c r="K10" s="838">
        <v>14388.354208601</v>
      </c>
      <c r="L10" s="838">
        <v>15043.47237760564</v>
      </c>
      <c r="M10" s="838">
        <v>13443.238532345007</v>
      </c>
      <c r="N10" s="838">
        <v>12619.303947982758</v>
      </c>
      <c r="O10" s="838">
        <v>13116.619874014192</v>
      </c>
      <c r="P10" s="838">
        <v>14068.914019604999</v>
      </c>
      <c r="Q10" s="838">
        <v>13502.244250979906</v>
      </c>
      <c r="R10" s="838">
        <v>13037.209608416151</v>
      </c>
      <c r="S10" s="838">
        <v>14391.279812292811</v>
      </c>
      <c r="T10" s="838">
        <v>13535.339684070697</v>
      </c>
      <c r="U10" s="838">
        <v>13719.985923032729</v>
      </c>
      <c r="V10" s="838">
        <v>13803.046401607944</v>
      </c>
      <c r="W10" s="838">
        <v>13189.426204764302</v>
      </c>
      <c r="X10" s="838">
        <v>13676.971868617802</v>
      </c>
      <c r="Y10" s="838">
        <v>13341.069580141851</v>
      </c>
      <c r="Z10" s="551">
        <v>13841.474059787994</v>
      </c>
      <c r="AA10" s="551">
        <v>13086.204560073002</v>
      </c>
      <c r="AB10" s="1010"/>
      <c r="AC10" s="1010"/>
      <c r="AD10" s="1010"/>
      <c r="AE10" s="1010"/>
      <c r="AF10" s="1010"/>
    </row>
    <row r="11" spans="1:32">
      <c r="A11" s="131"/>
      <c r="B11" s="1016" t="s">
        <v>1516</v>
      </c>
      <c r="C11" s="1156">
        <v>13617.796638976</v>
      </c>
      <c r="D11" s="838">
        <v>13589.727851234282</v>
      </c>
      <c r="E11" s="838">
        <v>14602.414960852</v>
      </c>
      <c r="F11" s="838">
        <v>14545.337546825</v>
      </c>
      <c r="G11" s="838">
        <v>14230.868166257</v>
      </c>
      <c r="H11" s="838">
        <v>13180.195246112</v>
      </c>
      <c r="I11" s="838">
        <v>14473.869306742348</v>
      </c>
      <c r="J11" s="838">
        <v>14533.6849499</v>
      </c>
      <c r="K11" s="838">
        <v>14388.354208601</v>
      </c>
      <c r="L11" s="838">
        <v>15043.47237760564</v>
      </c>
      <c r="M11" s="838">
        <v>13443.238532345007</v>
      </c>
      <c r="N11" s="838">
        <v>12619.303947982758</v>
      </c>
      <c r="O11" s="838">
        <v>13116.619874014192</v>
      </c>
      <c r="P11" s="838">
        <v>14068.914019604999</v>
      </c>
      <c r="Q11" s="838">
        <v>13502.244250979906</v>
      </c>
      <c r="R11" s="838">
        <v>13037.209608416151</v>
      </c>
      <c r="S11" s="838">
        <v>14391.279812292811</v>
      </c>
      <c r="T11" s="838">
        <v>13535.339684070697</v>
      </c>
      <c r="U11" s="838">
        <v>13719.985923032729</v>
      </c>
      <c r="V11" s="838">
        <v>13803.046401607944</v>
      </c>
      <c r="W11" s="838">
        <v>13189.426204764302</v>
      </c>
      <c r="X11" s="838">
        <v>13676.971868617802</v>
      </c>
      <c r="Y11" s="838">
        <v>13341.069580141851</v>
      </c>
      <c r="Z11" s="551">
        <v>13841.474059787994</v>
      </c>
      <c r="AA11" s="551">
        <v>13086.204560073002</v>
      </c>
      <c r="AB11" s="1010"/>
      <c r="AC11" s="1010"/>
      <c r="AD11" s="1010"/>
      <c r="AE11" s="1010"/>
      <c r="AF11" s="1010"/>
    </row>
    <row r="12" spans="1:32" ht="16">
      <c r="A12" s="131"/>
      <c r="B12" s="1188" t="s">
        <v>1517</v>
      </c>
      <c r="C12" s="1156">
        <v>13320.094238976</v>
      </c>
      <c r="D12" s="838">
        <v>13273.796104007</v>
      </c>
      <c r="E12" s="838">
        <v>14309.411060852</v>
      </c>
      <c r="F12" s="838">
        <v>14253.766446825</v>
      </c>
      <c r="G12" s="838">
        <v>13941.415766257</v>
      </c>
      <c r="H12" s="838">
        <v>12893.288746112001</v>
      </c>
      <c r="I12" s="838">
        <v>14178.96946729</v>
      </c>
      <c r="J12" s="838">
        <v>14252.7791499</v>
      </c>
      <c r="K12" s="838">
        <v>14108.920508601001</v>
      </c>
      <c r="L12" s="838">
        <v>14758.068561679</v>
      </c>
      <c r="M12" s="838">
        <v>13158.534751052999</v>
      </c>
      <c r="N12" s="838">
        <v>12334.800483180001</v>
      </c>
      <c r="O12" s="838">
        <v>12832.496891522</v>
      </c>
      <c r="P12" s="838">
        <v>13786.256378642</v>
      </c>
      <c r="Q12" s="838">
        <v>13220.813275594001</v>
      </c>
      <c r="R12" s="838">
        <v>12757.665330092999</v>
      </c>
      <c r="S12" s="838">
        <v>14111.897688527</v>
      </c>
      <c r="T12" s="838">
        <v>13257.661445352</v>
      </c>
      <c r="U12" s="838">
        <v>13442.275042056999</v>
      </c>
      <c r="V12" s="838">
        <v>13524.354685820999</v>
      </c>
      <c r="W12" s="838">
        <v>12909.849858845</v>
      </c>
      <c r="X12" s="838">
        <v>13393.790121059001</v>
      </c>
      <c r="Y12" s="838">
        <v>13058.013063131</v>
      </c>
      <c r="Z12" s="551">
        <v>13555.94618667</v>
      </c>
      <c r="AA12" s="551">
        <v>12807.205460073001</v>
      </c>
      <c r="AB12" s="1010"/>
      <c r="AC12" s="1010"/>
      <c r="AD12" s="1010"/>
      <c r="AE12" s="1010"/>
      <c r="AF12" s="1010"/>
    </row>
    <row r="13" spans="1:32" ht="16">
      <c r="A13" s="131"/>
      <c r="B13" s="1188" t="s">
        <v>1613</v>
      </c>
      <c r="C13" s="1156" t="s">
        <v>1442</v>
      </c>
      <c r="D13" s="838" t="s">
        <v>1442</v>
      </c>
      <c r="E13" s="838" t="s">
        <v>1442</v>
      </c>
      <c r="F13" s="838" t="s">
        <v>1442</v>
      </c>
      <c r="G13" s="838" t="s">
        <v>1442</v>
      </c>
      <c r="H13" s="838" t="s">
        <v>1442</v>
      </c>
      <c r="I13" s="838" t="s">
        <v>1442</v>
      </c>
      <c r="J13" s="838" t="s">
        <v>1442</v>
      </c>
      <c r="K13" s="838" t="s">
        <v>1442</v>
      </c>
      <c r="L13" s="838" t="s">
        <v>1442</v>
      </c>
      <c r="M13" s="838" t="s">
        <v>1442</v>
      </c>
      <c r="N13" s="838" t="s">
        <v>1442</v>
      </c>
      <c r="O13" s="838" t="s">
        <v>1442</v>
      </c>
      <c r="P13" s="838" t="s">
        <v>1442</v>
      </c>
      <c r="Q13" s="838" t="s">
        <v>1442</v>
      </c>
      <c r="R13" s="838" t="s">
        <v>1442</v>
      </c>
      <c r="S13" s="838" t="s">
        <v>1442</v>
      </c>
      <c r="T13" s="838" t="s">
        <v>1442</v>
      </c>
      <c r="U13" s="838" t="s">
        <v>1442</v>
      </c>
      <c r="V13" s="838" t="s">
        <v>1442</v>
      </c>
      <c r="W13" s="838" t="s">
        <v>1442</v>
      </c>
      <c r="X13" s="838" t="s">
        <v>1442</v>
      </c>
      <c r="Y13" s="838" t="s">
        <v>1442</v>
      </c>
      <c r="Z13" s="1189" t="s">
        <v>1442</v>
      </c>
      <c r="AA13" s="1189" t="s">
        <v>1442</v>
      </c>
      <c r="AB13" s="1010"/>
      <c r="AC13" s="1010"/>
      <c r="AD13" s="1010"/>
      <c r="AE13" s="1010"/>
      <c r="AF13" s="1010"/>
    </row>
    <row r="14" spans="1:32" ht="28">
      <c r="A14" s="131"/>
      <c r="B14" s="1188" t="s">
        <v>1519</v>
      </c>
      <c r="C14" s="1156">
        <v>297.70240000000001</v>
      </c>
      <c r="D14" s="838">
        <v>297.47840000000002</v>
      </c>
      <c r="E14" s="838">
        <v>293.00389999999999</v>
      </c>
      <c r="F14" s="838">
        <v>291.5711</v>
      </c>
      <c r="G14" s="838">
        <v>289.45240000000001</v>
      </c>
      <c r="H14" s="838">
        <v>286.90649999999999</v>
      </c>
      <c r="I14" s="838">
        <v>283.52640000000002</v>
      </c>
      <c r="J14" s="838">
        <v>280.9058</v>
      </c>
      <c r="K14" s="838">
        <v>279.43369999999999</v>
      </c>
      <c r="L14" s="838">
        <v>278.2398</v>
      </c>
      <c r="M14" s="838">
        <v>278.27339999999998</v>
      </c>
      <c r="N14" s="838">
        <v>278.62759999999997</v>
      </c>
      <c r="O14" s="838">
        <v>278.41559999999998</v>
      </c>
      <c r="P14" s="838">
        <v>276.8621</v>
      </c>
      <c r="Q14" s="838">
        <v>275.73860000000002</v>
      </c>
      <c r="R14" s="838">
        <v>274.15929999999997</v>
      </c>
      <c r="S14" s="838">
        <v>273.63940000000002</v>
      </c>
      <c r="T14" s="838">
        <v>272.06450000000001</v>
      </c>
      <c r="U14" s="838">
        <v>272.20600000000002</v>
      </c>
      <c r="V14" s="838">
        <v>273.65789999999998</v>
      </c>
      <c r="W14" s="838">
        <v>274.19880000000001</v>
      </c>
      <c r="X14" s="838">
        <v>278.17570000000001</v>
      </c>
      <c r="Y14" s="838">
        <v>278.09429999999998</v>
      </c>
      <c r="Z14" s="551">
        <v>280.4273</v>
      </c>
      <c r="AA14" s="551">
        <v>278.9991</v>
      </c>
      <c r="AB14" s="1010"/>
      <c r="AC14" s="1010"/>
      <c r="AD14" s="1010"/>
      <c r="AE14" s="1010"/>
      <c r="AF14" s="1010"/>
    </row>
    <row r="15" spans="1:32" ht="15.5">
      <c r="A15" s="131"/>
      <c r="B15" s="1017" t="s">
        <v>874</v>
      </c>
      <c r="C15" s="1156" t="s">
        <v>356</v>
      </c>
      <c r="D15" s="838">
        <v>17.73835711281205</v>
      </c>
      <c r="E15" s="838" t="s">
        <v>356</v>
      </c>
      <c r="F15" s="838" t="s">
        <v>356</v>
      </c>
      <c r="G15" s="838" t="s">
        <v>356</v>
      </c>
      <c r="H15" s="838" t="s">
        <v>356</v>
      </c>
      <c r="I15" s="838">
        <v>10.600220533577426</v>
      </c>
      <c r="J15" s="838" t="s">
        <v>356</v>
      </c>
      <c r="K15" s="838" t="s">
        <v>356</v>
      </c>
      <c r="L15" s="838">
        <v>6.6422460234872327</v>
      </c>
      <c r="M15" s="838">
        <v>5.9124761744842766</v>
      </c>
      <c r="N15" s="838">
        <v>5.440824959293165</v>
      </c>
      <c r="O15" s="838">
        <v>5.2516355432059552</v>
      </c>
      <c r="P15" s="838">
        <v>5.2187489299551419</v>
      </c>
      <c r="Q15" s="838">
        <v>5.0424005429554963</v>
      </c>
      <c r="R15" s="838">
        <v>4.8617259524897722</v>
      </c>
      <c r="S15" s="838">
        <v>5.1516169834574983</v>
      </c>
      <c r="T15" s="838">
        <v>4.9102578538691173</v>
      </c>
      <c r="U15" s="838">
        <v>4.9494641473280652</v>
      </c>
      <c r="V15" s="838">
        <v>4.5939451461657521</v>
      </c>
      <c r="W15" s="838">
        <v>4.9047675493580876</v>
      </c>
      <c r="X15" s="838">
        <v>4.4846770426329439</v>
      </c>
      <c r="Y15" s="838">
        <v>4.6000328045123693</v>
      </c>
      <c r="Z15" s="551">
        <v>4.687153819311825</v>
      </c>
      <c r="AA15" s="1189" t="s">
        <v>493</v>
      </c>
      <c r="AB15" s="1010"/>
      <c r="AC15" s="1010"/>
      <c r="AD15" s="1010"/>
      <c r="AE15" s="1010"/>
      <c r="AF15" s="1010"/>
    </row>
    <row r="16" spans="1:32" ht="15.5">
      <c r="A16" s="131"/>
      <c r="B16" s="1017" t="s">
        <v>872</v>
      </c>
      <c r="C16" s="1156" t="s">
        <v>356</v>
      </c>
      <c r="D16" s="838">
        <v>0.71499011447018124</v>
      </c>
      <c r="E16" s="838" t="s">
        <v>356</v>
      </c>
      <c r="F16" s="838" t="s">
        <v>356</v>
      </c>
      <c r="G16" s="838" t="s">
        <v>356</v>
      </c>
      <c r="H16" s="838" t="s">
        <v>356</v>
      </c>
      <c r="I16" s="838">
        <v>0.7732189187707097</v>
      </c>
      <c r="J16" s="838" t="s">
        <v>356</v>
      </c>
      <c r="K16" s="838" t="s">
        <v>356</v>
      </c>
      <c r="L16" s="838">
        <v>0.52176990315201732</v>
      </c>
      <c r="M16" s="838">
        <v>0.51790511752285262</v>
      </c>
      <c r="N16" s="838">
        <v>0.43503984346529101</v>
      </c>
      <c r="O16" s="838">
        <v>0.45574694898600576</v>
      </c>
      <c r="P16" s="838">
        <v>0.57679203304347526</v>
      </c>
      <c r="Q16" s="838">
        <v>0.64997484294858276</v>
      </c>
      <c r="R16" s="838">
        <v>0.52325237066270536</v>
      </c>
      <c r="S16" s="838">
        <v>0.59110678235335101</v>
      </c>
      <c r="T16" s="838">
        <v>0.70348086482857508</v>
      </c>
      <c r="U16" s="838">
        <v>0.55541682840188888</v>
      </c>
      <c r="V16" s="838">
        <v>0.43987064077909038</v>
      </c>
      <c r="W16" s="838">
        <v>0.47277836994444855</v>
      </c>
      <c r="X16" s="838">
        <v>0.52137051616715224</v>
      </c>
      <c r="Y16" s="838">
        <v>0.36218420633868176</v>
      </c>
      <c r="Z16" s="551">
        <v>0.41341929868286026</v>
      </c>
      <c r="AA16" s="1189" t="s">
        <v>493</v>
      </c>
      <c r="AB16" s="1010"/>
      <c r="AC16" s="1010"/>
      <c r="AD16" s="1010"/>
      <c r="AE16" s="1010"/>
      <c r="AF16" s="1010"/>
    </row>
    <row r="17" spans="1:32">
      <c r="A17" s="131"/>
      <c r="B17" s="1016" t="s">
        <v>1520</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
      <c r="A22" s="131"/>
      <c r="B22" s="1021" t="s">
        <v>1521</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5">
      <c r="A24" s="131"/>
      <c r="B24" s="1015" t="s">
        <v>1522</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5">
      <c r="A25" s="131"/>
      <c r="B25" s="1015" t="s">
        <v>1534</v>
      </c>
      <c r="C25" s="1156">
        <v>68.102902112083214</v>
      </c>
      <c r="D25" s="838">
        <v>74.60094773319301</v>
      </c>
      <c r="E25" s="838">
        <v>74.648540385847625</v>
      </c>
      <c r="F25" s="838">
        <v>65.219755971953504</v>
      </c>
      <c r="G25" s="838">
        <v>70.215005190025963</v>
      </c>
      <c r="H25" s="838">
        <v>77.247660560366285</v>
      </c>
      <c r="I25" s="838">
        <v>62.081567456046223</v>
      </c>
      <c r="J25" s="838">
        <v>58.937450134136085</v>
      </c>
      <c r="K25" s="838">
        <v>56.112352831274173</v>
      </c>
      <c r="L25" s="838">
        <v>60.456771961107115</v>
      </c>
      <c r="M25" s="838">
        <v>61.596777251280493</v>
      </c>
      <c r="N25" s="838">
        <v>73.839487662952962</v>
      </c>
      <c r="O25" s="838">
        <v>75.817236244450029</v>
      </c>
      <c r="P25" s="838">
        <v>61.004456429151347</v>
      </c>
      <c r="Q25" s="838">
        <v>74.9728383812662</v>
      </c>
      <c r="R25" s="838">
        <v>75.881000906866916</v>
      </c>
      <c r="S25" s="838">
        <v>93.273914994002055</v>
      </c>
      <c r="T25" s="838">
        <v>80.289353226699106</v>
      </c>
      <c r="U25" s="838">
        <v>104.46683498039921</v>
      </c>
      <c r="V25" s="838">
        <v>69.850761140310127</v>
      </c>
      <c r="W25" s="838">
        <v>90.345326664385212</v>
      </c>
      <c r="X25" s="838">
        <v>76.776863396344126</v>
      </c>
      <c r="Y25" s="838">
        <v>74.570962266232783</v>
      </c>
      <c r="Z25" s="551">
        <v>73.881518404841628</v>
      </c>
      <c r="AA25" s="551">
        <v>64.071465868592952</v>
      </c>
      <c r="AB25" s="1010"/>
      <c r="AC25" s="1010"/>
      <c r="AD25" s="1010"/>
      <c r="AE25" s="1010"/>
      <c r="AF25" s="1010"/>
    </row>
    <row r="26" spans="1:32" ht="14.5">
      <c r="A26" s="131"/>
      <c r="B26" s="1016" t="s">
        <v>1535</v>
      </c>
      <c r="C26" s="1156">
        <v>49.252429380109113</v>
      </c>
      <c r="D26" s="838">
        <v>53.074583485701282</v>
      </c>
      <c r="E26" s="838">
        <v>53.147327413695528</v>
      </c>
      <c r="F26" s="838">
        <v>49.968380635629629</v>
      </c>
      <c r="G26" s="838">
        <v>51.552170027560059</v>
      </c>
      <c r="H26" s="838">
        <v>47.626325682693988</v>
      </c>
      <c r="I26" s="838">
        <v>44.974314664436299</v>
      </c>
      <c r="J26" s="838">
        <v>43.121382121864677</v>
      </c>
      <c r="K26" s="838">
        <v>42.179359437902008</v>
      </c>
      <c r="L26" s="838">
        <v>40.68553661123466</v>
      </c>
      <c r="M26" s="838">
        <v>43.669926911013185</v>
      </c>
      <c r="N26" s="838">
        <v>53.757390443087793</v>
      </c>
      <c r="O26" s="838">
        <v>55.500128047830124</v>
      </c>
      <c r="P26" s="838">
        <v>36.297012952810341</v>
      </c>
      <c r="Q26" s="838">
        <v>57.181033484305011</v>
      </c>
      <c r="R26" s="838">
        <v>55.385503414753856</v>
      </c>
      <c r="S26" s="838">
        <v>53.753346051741772</v>
      </c>
      <c r="T26" s="838">
        <v>59.758727197817024</v>
      </c>
      <c r="U26" s="838">
        <v>64.347847872338164</v>
      </c>
      <c r="V26" s="838">
        <v>54.033702969879243</v>
      </c>
      <c r="W26" s="838">
        <v>64.516418624283318</v>
      </c>
      <c r="X26" s="838">
        <v>59.244240613859745</v>
      </c>
      <c r="Y26" s="838">
        <v>55.803540263660814</v>
      </c>
      <c r="Z26" s="551">
        <v>50.365291523213884</v>
      </c>
      <c r="AA26" s="551">
        <v>46.041449973842248</v>
      </c>
      <c r="AB26" s="1010"/>
      <c r="AC26" s="1010"/>
      <c r="AD26" s="1010"/>
      <c r="AE26" s="1010"/>
      <c r="AF26" s="1010"/>
    </row>
    <row r="27" spans="1:32" ht="14.5">
      <c r="A27" s="131"/>
      <c r="B27" s="1016" t="s">
        <v>1536</v>
      </c>
      <c r="C27" s="1156">
        <v>16.425000000000001</v>
      </c>
      <c r="D27" s="838">
        <v>17.114000000000001</v>
      </c>
      <c r="E27" s="838">
        <v>15.271000000000001</v>
      </c>
      <c r="F27" s="838">
        <v>11.497999999999999</v>
      </c>
      <c r="G27" s="838">
        <v>14.856</v>
      </c>
      <c r="H27" s="838">
        <v>23.457000000000001</v>
      </c>
      <c r="I27" s="838">
        <v>14.029</v>
      </c>
      <c r="J27" s="838">
        <v>10.961</v>
      </c>
      <c r="K27" s="838">
        <v>9.3119999999999994</v>
      </c>
      <c r="L27" s="838">
        <v>14.462</v>
      </c>
      <c r="M27" s="838">
        <v>12.071999999999999</v>
      </c>
      <c r="N27" s="838">
        <v>11.064</v>
      </c>
      <c r="O27" s="838">
        <v>12.195</v>
      </c>
      <c r="P27" s="838">
        <v>21.866</v>
      </c>
      <c r="Q27" s="838">
        <v>13.121</v>
      </c>
      <c r="R27" s="838">
        <v>12.36</v>
      </c>
      <c r="S27" s="838">
        <v>26.131</v>
      </c>
      <c r="T27" s="838">
        <v>12.3</v>
      </c>
      <c r="U27" s="838">
        <v>21.611000000000001</v>
      </c>
      <c r="V27" s="838">
        <v>7.3310000000000004</v>
      </c>
      <c r="W27" s="838">
        <v>12.43</v>
      </c>
      <c r="X27" s="838">
        <v>6.9329999999999998</v>
      </c>
      <c r="Y27" s="838">
        <v>7.5330000000000004</v>
      </c>
      <c r="Z27" s="551">
        <v>11.311999999999999</v>
      </c>
      <c r="AA27" s="551">
        <v>6.0119999999999996</v>
      </c>
      <c r="AB27" s="1010"/>
      <c r="AC27" s="1010"/>
      <c r="AD27" s="1010"/>
      <c r="AE27" s="1010"/>
      <c r="AF27" s="1010"/>
    </row>
    <row r="28" spans="1:32" ht="14.5">
      <c r="A28" s="131"/>
      <c r="B28" s="1016" t="s">
        <v>1537</v>
      </c>
      <c r="C28" s="1156">
        <v>1.6952437954338116E-2</v>
      </c>
      <c r="D28" s="838">
        <v>1.8837532136659878E-2</v>
      </c>
      <c r="E28" s="838">
        <v>1.9142974890005916E-2</v>
      </c>
      <c r="F28" s="838">
        <v>1.8934107715920186E-2</v>
      </c>
      <c r="G28" s="838">
        <v>2.0278553630410846E-2</v>
      </c>
      <c r="H28" s="838">
        <v>1.8577100678653889E-2</v>
      </c>
      <c r="I28" s="838">
        <v>1.8677324564472117E-2</v>
      </c>
      <c r="J28" s="838">
        <v>1.7868181629647761E-2</v>
      </c>
      <c r="K28" s="838">
        <v>1.7273407020402066E-2</v>
      </c>
      <c r="L28" s="838">
        <v>1.8703717869177554E-2</v>
      </c>
      <c r="M28" s="838">
        <v>1.8363913288581064E-2</v>
      </c>
      <c r="N28" s="838">
        <v>1.771043316446631E-2</v>
      </c>
      <c r="O28" s="838">
        <v>1.9449288529154962E-2</v>
      </c>
      <c r="P28" s="838">
        <v>2.0364395193699498E-2</v>
      </c>
      <c r="Q28" s="838">
        <v>2.1701895722325549E-2</v>
      </c>
      <c r="R28" s="838">
        <v>1.9505168861311102E-2</v>
      </c>
      <c r="S28" s="838">
        <v>2.0177430567112971E-2</v>
      </c>
      <c r="T28" s="838">
        <v>2.1773396805272321E-2</v>
      </c>
      <c r="U28" s="838">
        <v>2.2808160289908987E-2</v>
      </c>
      <c r="V28" s="838">
        <v>2.1775574564660231E-2</v>
      </c>
      <c r="W28" s="838">
        <v>2.3430663262560613E-2</v>
      </c>
      <c r="X28" s="838">
        <v>2.4453370151876493E-2</v>
      </c>
      <c r="Y28" s="838">
        <v>2.2679003835060694E-2</v>
      </c>
      <c r="Z28" s="551">
        <v>2.3447687762549966E-2</v>
      </c>
      <c r="AA28" s="551">
        <v>2.1872545073324881E-2</v>
      </c>
      <c r="AB28" s="1010"/>
      <c r="AC28" s="1010"/>
      <c r="AD28" s="1010"/>
      <c r="AE28" s="1010"/>
      <c r="AF28" s="1010"/>
    </row>
    <row r="29" spans="1:32">
      <c r="A29" s="538"/>
      <c r="B29" s="1016" t="s">
        <v>876</v>
      </c>
      <c r="C29" s="1156">
        <v>0.17596689999999998</v>
      </c>
      <c r="D29" s="838">
        <v>0.1687063114864816</v>
      </c>
      <c r="E29" s="838">
        <v>0.16870621554136431</v>
      </c>
      <c r="F29" s="838">
        <v>0.22471214438288906</v>
      </c>
      <c r="G29" s="838">
        <v>0.22471750000000004</v>
      </c>
      <c r="H29" s="838">
        <v>0.15696771619037495</v>
      </c>
      <c r="I29" s="838">
        <v>0.15694259909721706</v>
      </c>
      <c r="J29" s="838">
        <v>0.138353897766193</v>
      </c>
      <c r="K29" s="838">
        <v>0.13835173892816327</v>
      </c>
      <c r="L29" s="838">
        <v>0.14374725112262615</v>
      </c>
      <c r="M29" s="838">
        <v>0.13869233964014194</v>
      </c>
      <c r="N29" s="838">
        <v>0.13769393785721412</v>
      </c>
      <c r="O29" s="838">
        <v>0.13771507484489157</v>
      </c>
      <c r="P29" s="838">
        <v>0.15304350282114332</v>
      </c>
      <c r="Q29" s="838">
        <v>0.15372942465725503</v>
      </c>
      <c r="R29" s="838">
        <v>0.15368576256527855</v>
      </c>
      <c r="S29" s="838">
        <v>0.11426966881278371</v>
      </c>
      <c r="T29" s="838">
        <v>0.11508800662401639</v>
      </c>
      <c r="U29" s="838">
        <v>0.11514368653935451</v>
      </c>
      <c r="V29" s="838">
        <v>9.5200678427848975E-2</v>
      </c>
      <c r="W29" s="838">
        <v>0.12013396219180561</v>
      </c>
      <c r="X29" s="838">
        <v>0.12009309399590838</v>
      </c>
      <c r="Y29" s="838">
        <v>0.14252338578776877</v>
      </c>
      <c r="Z29" s="551">
        <v>0.32170162514624001</v>
      </c>
      <c r="AA29" s="551">
        <v>0.13599330823243258</v>
      </c>
      <c r="AB29" s="1010"/>
      <c r="AC29" s="1010"/>
      <c r="AD29" s="1010"/>
      <c r="AE29" s="1010"/>
      <c r="AF29" s="1010"/>
    </row>
    <row r="30" spans="1:32" s="551" customFormat="1">
      <c r="A30" s="549"/>
      <c r="B30" s="1016" t="s">
        <v>877</v>
      </c>
      <c r="C30" s="1156">
        <v>2.2325533940197801</v>
      </c>
      <c r="D30" s="838">
        <v>4.2248204038685859</v>
      </c>
      <c r="E30" s="838">
        <v>6.0423637817207103</v>
      </c>
      <c r="F30" s="838">
        <v>3.5097290842250684</v>
      </c>
      <c r="G30" s="838">
        <v>3.5618390963665156</v>
      </c>
      <c r="H30" s="838">
        <v>5.9887900608032645</v>
      </c>
      <c r="I30" s="838">
        <v>2.9026328679482329</v>
      </c>
      <c r="J30" s="838">
        <v>4.6988459328755736</v>
      </c>
      <c r="K30" s="838">
        <v>4.4653682474235987</v>
      </c>
      <c r="L30" s="838">
        <v>5.1467843808806499</v>
      </c>
      <c r="M30" s="838">
        <v>5.6977940873385897</v>
      </c>
      <c r="N30" s="838">
        <v>8.8626928488434924</v>
      </c>
      <c r="O30" s="838">
        <v>7.9649438332458598</v>
      </c>
      <c r="P30" s="838">
        <v>2.66803557832616</v>
      </c>
      <c r="Q30" s="838">
        <v>4.4953735765816099</v>
      </c>
      <c r="R30" s="838">
        <v>7.9623065606864731</v>
      </c>
      <c r="S30" s="838">
        <v>13.255121842880394</v>
      </c>
      <c r="T30" s="838">
        <v>8.0937646254527778</v>
      </c>
      <c r="U30" s="838">
        <v>18.370035261231795</v>
      </c>
      <c r="V30" s="838">
        <v>8.3690819174383773</v>
      </c>
      <c r="W30" s="838">
        <v>13.255343414647534</v>
      </c>
      <c r="X30" s="838">
        <v>10.455076318336594</v>
      </c>
      <c r="Y30" s="838">
        <v>11.069219612949155</v>
      </c>
      <c r="Z30" s="551">
        <v>11.859077568718959</v>
      </c>
      <c r="AA30" s="551">
        <v>11.86015004144495</v>
      </c>
      <c r="AB30" s="549"/>
      <c r="AC30" s="549"/>
    </row>
    <row r="31" spans="1:32" s="551" customFormat="1">
      <c r="A31" s="549"/>
      <c r="B31" s="1015" t="s">
        <v>1523</v>
      </c>
      <c r="C31" s="1156">
        <v>0.47748914444205121</v>
      </c>
      <c r="D31" s="838">
        <v>0.47984876939986754</v>
      </c>
      <c r="E31" s="838">
        <v>0.47779919270618326</v>
      </c>
      <c r="F31" s="838">
        <v>0.4765887941383547</v>
      </c>
      <c r="G31" s="838">
        <v>0.48338356679880423</v>
      </c>
      <c r="H31" s="838">
        <v>0.48657660102903172</v>
      </c>
      <c r="I31" s="838">
        <v>0.47718178139223733</v>
      </c>
      <c r="J31" s="838">
        <v>0.48927570521520453</v>
      </c>
      <c r="K31" s="838">
        <v>0.49057105130280482</v>
      </c>
      <c r="L31" s="838">
        <v>0.48218829623526205</v>
      </c>
      <c r="M31" s="838">
        <v>0.48683912612245361</v>
      </c>
      <c r="N31" s="838">
        <v>0.4745170631507627</v>
      </c>
      <c r="O31" s="838">
        <v>0.47263925928310929</v>
      </c>
      <c r="P31" s="838">
        <v>0.47379967381904364</v>
      </c>
      <c r="Q31" s="838">
        <v>0.48123780702939029</v>
      </c>
      <c r="R31" s="838">
        <v>0.4851003913716439</v>
      </c>
      <c r="S31" s="838">
        <v>0.48548581991043493</v>
      </c>
      <c r="T31" s="838">
        <v>0.49247294880234993</v>
      </c>
      <c r="U31" s="838">
        <v>0.49274139996898453</v>
      </c>
      <c r="V31" s="838">
        <v>0.49508761694743092</v>
      </c>
      <c r="W31" s="838">
        <v>0.50538541476645937</v>
      </c>
      <c r="X31" s="838">
        <v>0.51087268513162076</v>
      </c>
      <c r="Y31" s="838">
        <v>0.52193329745079942</v>
      </c>
      <c r="Z31" s="551">
        <v>0.51346807507245429</v>
      </c>
      <c r="AA31" s="551">
        <v>0.50698257930486135</v>
      </c>
      <c r="AB31" s="549"/>
      <c r="AC31" s="549"/>
    </row>
    <row r="32" spans="1:32" s="549" customFormat="1" ht="15.75" customHeight="1">
      <c r="B32" s="1015" t="s">
        <v>878</v>
      </c>
      <c r="C32" s="1156">
        <v>7312.8645999999999</v>
      </c>
      <c r="D32" s="838">
        <v>7336.0724</v>
      </c>
      <c r="E32" s="838">
        <v>7695.9543000000003</v>
      </c>
      <c r="F32" s="838">
        <v>7590.9907999999996</v>
      </c>
      <c r="G32" s="838">
        <v>7322.4751999999999</v>
      </c>
      <c r="H32" s="838">
        <v>6835.2586999999994</v>
      </c>
      <c r="I32" s="838">
        <v>7122.8078999999998</v>
      </c>
      <c r="J32" s="838">
        <v>7146.8150999999998</v>
      </c>
      <c r="K32" s="838">
        <v>7015.5295999999998</v>
      </c>
      <c r="L32" s="838">
        <v>7295.6710000000003</v>
      </c>
      <c r="M32" s="838">
        <v>6638.8874999999998</v>
      </c>
      <c r="N32" s="838">
        <v>6331.2055</v>
      </c>
      <c r="O32" s="838">
        <v>6519.4043999999994</v>
      </c>
      <c r="P32" s="838">
        <v>6792.2300999999998</v>
      </c>
      <c r="Q32" s="838">
        <v>6758.6211999999996</v>
      </c>
      <c r="R32" s="838">
        <v>6520.527</v>
      </c>
      <c r="S32" s="838">
        <v>7171.1835000000001</v>
      </c>
      <c r="T32" s="838">
        <v>6724.4735000000001</v>
      </c>
      <c r="U32" s="838">
        <v>6676.7723999999998</v>
      </c>
      <c r="V32" s="838">
        <v>6749.6337999999996</v>
      </c>
      <c r="W32" s="838">
        <v>6774.5021999999999</v>
      </c>
      <c r="X32" s="838">
        <v>6886.3564999999999</v>
      </c>
      <c r="Y32" s="838">
        <v>6819.2271000000001</v>
      </c>
      <c r="Z32" s="551">
        <v>7364.2315000000008</v>
      </c>
      <c r="AA32" s="551">
        <v>236.48660000000001</v>
      </c>
    </row>
    <row r="33" spans="2:38" s="549" customFormat="1">
      <c r="B33" s="1016" t="s">
        <v>1524</v>
      </c>
      <c r="C33" s="1156">
        <v>7077.1130999999996</v>
      </c>
      <c r="D33" s="838">
        <v>7101.0595000000003</v>
      </c>
      <c r="E33" s="838">
        <v>7461.4934000000003</v>
      </c>
      <c r="F33" s="838">
        <v>7357.7049999999999</v>
      </c>
      <c r="G33" s="838">
        <v>7091.0442000000003</v>
      </c>
      <c r="H33" s="838">
        <v>6605.8613999999998</v>
      </c>
      <c r="I33" s="838">
        <v>6894.9096</v>
      </c>
      <c r="J33" s="838">
        <v>6919.6633000000002</v>
      </c>
      <c r="K33" s="838">
        <v>6788.2110000000002</v>
      </c>
      <c r="L33" s="838">
        <v>7067.91</v>
      </c>
      <c r="M33" s="838">
        <v>6411.0932000000003</v>
      </c>
      <c r="N33" s="838">
        <v>6103.509</v>
      </c>
      <c r="O33" s="838">
        <v>6291.7286999999997</v>
      </c>
      <c r="P33" s="838">
        <v>6564.7773999999999</v>
      </c>
      <c r="Q33" s="838">
        <v>6531.6954999999998</v>
      </c>
      <c r="R33" s="838">
        <v>6294.0042000000003</v>
      </c>
      <c r="S33" s="838">
        <v>6945.0290000000005</v>
      </c>
      <c r="T33" s="838">
        <v>6498.4531999999999</v>
      </c>
      <c r="U33" s="838">
        <v>6450.1788999999999</v>
      </c>
      <c r="V33" s="838">
        <v>6522.1369999999997</v>
      </c>
      <c r="W33" s="838">
        <v>6545.7719999999999</v>
      </c>
      <c r="X33" s="838">
        <v>6655.1821</v>
      </c>
      <c r="Y33" s="838">
        <v>6585.1288999999997</v>
      </c>
      <c r="Z33" s="551">
        <v>7128.4786000000004</v>
      </c>
      <c r="AA33" s="1189" t="s">
        <v>358</v>
      </c>
    </row>
    <row r="34" spans="2:38" s="549" customFormat="1" ht="15.5">
      <c r="B34" s="554" t="s">
        <v>1525</v>
      </c>
      <c r="C34" s="1156">
        <v>235.75149999999999</v>
      </c>
      <c r="D34" s="838">
        <v>235.0129</v>
      </c>
      <c r="E34" s="838">
        <v>234.46090000000001</v>
      </c>
      <c r="F34" s="838">
        <v>233.28579999999999</v>
      </c>
      <c r="G34" s="838">
        <v>231.43100000000001</v>
      </c>
      <c r="H34" s="838">
        <v>229.3973</v>
      </c>
      <c r="I34" s="838">
        <v>227.89830000000001</v>
      </c>
      <c r="J34" s="838">
        <v>227.15180000000001</v>
      </c>
      <c r="K34" s="838">
        <v>227.3186</v>
      </c>
      <c r="L34" s="838">
        <v>227.761</v>
      </c>
      <c r="M34" s="838">
        <v>227.79429999999999</v>
      </c>
      <c r="N34" s="838">
        <v>227.69649999999999</v>
      </c>
      <c r="O34" s="838">
        <v>227.67570000000001</v>
      </c>
      <c r="P34" s="838">
        <v>227.45269999999999</v>
      </c>
      <c r="Q34" s="838">
        <v>226.92570000000001</v>
      </c>
      <c r="R34" s="838">
        <v>226.52279999999999</v>
      </c>
      <c r="S34" s="838">
        <v>226.15450000000001</v>
      </c>
      <c r="T34" s="838">
        <v>226.02029999999999</v>
      </c>
      <c r="U34" s="838">
        <v>226.59350000000001</v>
      </c>
      <c r="V34" s="838">
        <v>227.49680000000001</v>
      </c>
      <c r="W34" s="838">
        <v>228.7302</v>
      </c>
      <c r="X34" s="838">
        <v>231.17439999999999</v>
      </c>
      <c r="Y34" s="838">
        <v>234.09819999999999</v>
      </c>
      <c r="Z34" s="551">
        <v>235.75290000000001</v>
      </c>
      <c r="AA34" s="551">
        <v>236.48660000000001</v>
      </c>
    </row>
    <row r="35" spans="2:38" s="549" customFormat="1" ht="14.5">
      <c r="B35" s="552" t="s">
        <v>1538</v>
      </c>
      <c r="C35" s="1156">
        <v>3247.2402700000002</v>
      </c>
      <c r="D35" s="838">
        <v>2974.426915</v>
      </c>
      <c r="E35" s="838">
        <v>3077.0932019999996</v>
      </c>
      <c r="F35" s="838">
        <v>3199.7805159999998</v>
      </c>
      <c r="G35" s="838">
        <v>3350.2821469999999</v>
      </c>
      <c r="H35" s="838">
        <v>3897.4034470000001</v>
      </c>
      <c r="I35" s="838">
        <v>4741.7913339999996</v>
      </c>
      <c r="J35" s="838">
        <v>4906.3259129999997</v>
      </c>
      <c r="K35" s="838">
        <v>4303.5200610000002</v>
      </c>
      <c r="L35" s="838">
        <v>4914.1965400000008</v>
      </c>
      <c r="M35" s="838">
        <v>9121.5978000000014</v>
      </c>
      <c r="N35" s="838">
        <v>4555.8250710000002</v>
      </c>
      <c r="O35" s="838">
        <v>6044.3617789999989</v>
      </c>
      <c r="P35" s="838">
        <v>6781.4837880000005</v>
      </c>
      <c r="Q35" s="838">
        <v>6314.3045529999999</v>
      </c>
      <c r="R35" s="838">
        <v>5138.0516849999995</v>
      </c>
      <c r="S35" s="838">
        <v>5809.9670639999995</v>
      </c>
      <c r="T35" s="838">
        <v>6054.2711740000004</v>
      </c>
      <c r="U35" s="838">
        <v>6689.2698279999995</v>
      </c>
      <c r="V35" s="838">
        <v>6020.5992209999995</v>
      </c>
      <c r="W35" s="838">
        <v>7003.4647160000004</v>
      </c>
      <c r="X35" s="838">
        <v>6015.6682710000005</v>
      </c>
      <c r="Y35" s="838">
        <v>6563.3382469999997</v>
      </c>
      <c r="Z35" s="549">
        <v>7327.5157070000005</v>
      </c>
      <c r="AA35" s="549">
        <v>7316.9051850000005</v>
      </c>
    </row>
    <row r="36" spans="2:38" s="549" customFormat="1">
      <c r="B36" s="550" t="s">
        <v>863</v>
      </c>
      <c r="C36" s="1156">
        <v>459.012609</v>
      </c>
      <c r="D36" s="838">
        <v>298.85072599999995</v>
      </c>
      <c r="E36" s="838">
        <v>277.85754099999997</v>
      </c>
      <c r="F36" s="838">
        <v>191.11067700000001</v>
      </c>
      <c r="G36" s="838">
        <v>170.077147</v>
      </c>
      <c r="H36" s="838">
        <v>179.28671600000001</v>
      </c>
      <c r="I36" s="838">
        <v>261.91368200000005</v>
      </c>
      <c r="J36" s="838">
        <v>155.49530100000004</v>
      </c>
      <c r="K36" s="838">
        <v>176.421468</v>
      </c>
      <c r="L36" s="838">
        <v>222.42386499999998</v>
      </c>
      <c r="M36" s="838">
        <v>3996.361183</v>
      </c>
      <c r="N36" s="838">
        <v>122.60136199999999</v>
      </c>
      <c r="O36" s="838">
        <v>500.95392100000004</v>
      </c>
      <c r="P36" s="838">
        <v>530.53830299999993</v>
      </c>
      <c r="Q36" s="838">
        <v>308.97287700000004</v>
      </c>
      <c r="R36" s="838">
        <v>26.040015</v>
      </c>
      <c r="S36" s="838">
        <v>328.47999799999997</v>
      </c>
      <c r="T36" s="838">
        <v>400.31056600000005</v>
      </c>
      <c r="U36" s="838">
        <v>431.255897</v>
      </c>
      <c r="V36" s="838">
        <v>396.64902800000004</v>
      </c>
      <c r="W36" s="838">
        <v>511.56101099999995</v>
      </c>
      <c r="X36" s="838">
        <v>19.102657000000001</v>
      </c>
      <c r="Y36" s="838">
        <v>44.206071999999999</v>
      </c>
      <c r="Z36" s="549">
        <v>50.370529000000005</v>
      </c>
      <c r="AA36" s="549">
        <v>78.471250999999995</v>
      </c>
    </row>
    <row r="37" spans="2:38" s="549" customFormat="1">
      <c r="B37" s="554" t="s">
        <v>1395</v>
      </c>
      <c r="C37" s="1156">
        <v>0.370589</v>
      </c>
      <c r="D37" s="838">
        <v>1.9247909999999999</v>
      </c>
      <c r="E37" s="838">
        <v>1.012176</v>
      </c>
      <c r="F37" s="838">
        <v>3.649022</v>
      </c>
      <c r="G37" s="838">
        <v>0.86850899999999998</v>
      </c>
      <c r="H37" s="838">
        <v>0.70751900000000001</v>
      </c>
      <c r="I37" s="838">
        <v>7.9162030000000003</v>
      </c>
      <c r="J37" s="838">
        <v>2.4395169999999999</v>
      </c>
      <c r="K37" s="838">
        <v>0</v>
      </c>
      <c r="L37" s="838">
        <v>49.352601</v>
      </c>
      <c r="M37" s="838">
        <v>3840.6707190000002</v>
      </c>
      <c r="N37" s="838">
        <v>0.32774500000000001</v>
      </c>
      <c r="O37" s="838">
        <v>0</v>
      </c>
      <c r="P37" s="838">
        <v>0</v>
      </c>
      <c r="Q37" s="838">
        <v>0</v>
      </c>
      <c r="R37" s="838">
        <v>0</v>
      </c>
      <c r="S37" s="838">
        <v>0</v>
      </c>
      <c r="T37" s="838">
        <v>0</v>
      </c>
      <c r="U37" s="838">
        <v>0</v>
      </c>
      <c r="V37" s="838">
        <v>0</v>
      </c>
      <c r="W37" s="838">
        <v>0</v>
      </c>
      <c r="X37" s="838">
        <v>0</v>
      </c>
      <c r="Y37" s="838">
        <v>0</v>
      </c>
      <c r="Z37" s="838">
        <v>0</v>
      </c>
      <c r="AA37" s="838">
        <v>0</v>
      </c>
    </row>
    <row r="38" spans="2:38" s="549" customFormat="1">
      <c r="B38" s="554" t="s">
        <v>864</v>
      </c>
      <c r="C38" s="1156">
        <v>27.815436999999999</v>
      </c>
      <c r="D38" s="838">
        <v>20.410857</v>
      </c>
      <c r="E38" s="838">
        <v>25.923239999999996</v>
      </c>
      <c r="F38" s="838">
        <v>46.980300999999997</v>
      </c>
      <c r="G38" s="838">
        <v>62.561347000000005</v>
      </c>
      <c r="H38" s="838">
        <v>71.740691000000012</v>
      </c>
      <c r="I38" s="838">
        <v>66.717070000000007</v>
      </c>
      <c r="J38" s="838">
        <v>71.695745000000016</v>
      </c>
      <c r="K38" s="838">
        <v>71.362089999999995</v>
      </c>
      <c r="L38" s="838">
        <v>95.089574999999996</v>
      </c>
      <c r="M38" s="838">
        <v>73.949145000000001</v>
      </c>
      <c r="N38" s="838">
        <v>59.452598999999999</v>
      </c>
      <c r="O38" s="838">
        <v>468.82730900000001</v>
      </c>
      <c r="P38" s="838">
        <v>497.09098599999999</v>
      </c>
      <c r="Q38" s="838">
        <v>286.60744300000005</v>
      </c>
      <c r="R38" s="838">
        <v>2.5890010000000001</v>
      </c>
      <c r="S38" s="838">
        <v>313.62642</v>
      </c>
      <c r="T38" s="838">
        <v>378.38798100000002</v>
      </c>
      <c r="U38" s="838">
        <v>399.654088</v>
      </c>
      <c r="V38" s="838">
        <v>382.29832400000004</v>
      </c>
      <c r="W38" s="838">
        <v>492.78774199999998</v>
      </c>
      <c r="X38" s="838">
        <v>3.9439080000000004</v>
      </c>
      <c r="Y38" s="838">
        <v>14.556341</v>
      </c>
      <c r="Z38" s="549">
        <v>10.311303000000001</v>
      </c>
      <c r="AA38" s="549">
        <v>46.453831000000001</v>
      </c>
    </row>
    <row r="39" spans="2:38" s="549" customFormat="1">
      <c r="B39" s="555" t="s">
        <v>835</v>
      </c>
      <c r="C39" s="1156">
        <v>2.8248000000000002E-2</v>
      </c>
      <c r="D39" s="838">
        <v>7.7339999999999996E-3</v>
      </c>
      <c r="E39" s="838">
        <v>2.9121999999999999E-2</v>
      </c>
      <c r="F39" s="838">
        <v>3.7738999999999995E-2</v>
      </c>
      <c r="G39" s="838">
        <v>4.6262999999999999E-2</v>
      </c>
      <c r="H39" s="838">
        <v>3.2000000000000001E-2</v>
      </c>
      <c r="I39" s="838">
        <v>8.0950000000000015E-3</v>
      </c>
      <c r="J39" s="838">
        <v>8.7819999999999999E-3</v>
      </c>
      <c r="K39" s="838">
        <v>2.320506</v>
      </c>
      <c r="L39" s="838">
        <v>0.11084000000000001</v>
      </c>
      <c r="M39" s="838">
        <v>0.31653399999999998</v>
      </c>
      <c r="N39" s="838">
        <v>0</v>
      </c>
      <c r="O39" s="838">
        <v>3.7683000000000001E-2</v>
      </c>
      <c r="P39" s="838">
        <v>0</v>
      </c>
      <c r="Q39" s="838">
        <v>9.9880000000000004E-3</v>
      </c>
      <c r="R39" s="838">
        <v>0</v>
      </c>
      <c r="S39" s="838">
        <v>0</v>
      </c>
      <c r="T39" s="838">
        <v>0</v>
      </c>
      <c r="U39" s="838">
        <v>0</v>
      </c>
      <c r="V39" s="838">
        <v>0</v>
      </c>
      <c r="W39" s="838">
        <v>49.472223</v>
      </c>
      <c r="X39" s="838">
        <v>9.6626000000000004E-2</v>
      </c>
      <c r="Y39" s="838">
        <v>0.985429</v>
      </c>
      <c r="Z39" s="549">
        <v>1.509722</v>
      </c>
      <c r="AA39" s="838">
        <v>0</v>
      </c>
    </row>
    <row r="40" spans="2:38" s="549" customFormat="1">
      <c r="B40" s="555" t="s">
        <v>1397</v>
      </c>
      <c r="C40" s="1156">
        <v>27.787188999999998</v>
      </c>
      <c r="D40" s="838">
        <v>20.403123000000001</v>
      </c>
      <c r="E40" s="838">
        <v>25.894117999999999</v>
      </c>
      <c r="F40" s="838">
        <v>46.942561999999995</v>
      </c>
      <c r="G40" s="838">
        <v>62.515084000000002</v>
      </c>
      <c r="H40" s="838">
        <v>71.708691000000002</v>
      </c>
      <c r="I40" s="838">
        <v>66.708975000000009</v>
      </c>
      <c r="J40" s="838">
        <v>71.686963000000006</v>
      </c>
      <c r="K40" s="838">
        <v>69.041584</v>
      </c>
      <c r="L40" s="838">
        <v>94.978735</v>
      </c>
      <c r="M40" s="838">
        <v>73.632611000000011</v>
      </c>
      <c r="N40" s="838">
        <v>59.452598999999999</v>
      </c>
      <c r="O40" s="838">
        <v>468.789626</v>
      </c>
      <c r="P40" s="838">
        <v>497.09098599999999</v>
      </c>
      <c r="Q40" s="838">
        <v>286.59745500000002</v>
      </c>
      <c r="R40" s="838">
        <v>2.5890010000000001</v>
      </c>
      <c r="S40" s="838">
        <v>313.62642</v>
      </c>
      <c r="T40" s="838">
        <v>378.38798100000002</v>
      </c>
      <c r="U40" s="838">
        <v>399.654088</v>
      </c>
      <c r="V40" s="838">
        <v>382.29832400000004</v>
      </c>
      <c r="W40" s="838">
        <v>443.31551899999999</v>
      </c>
      <c r="X40" s="838">
        <v>3.8472820000000003</v>
      </c>
      <c r="Y40" s="838">
        <v>13.570912</v>
      </c>
      <c r="Z40" s="549">
        <v>8.8015810000000005</v>
      </c>
      <c r="AA40" s="549">
        <v>46.453831000000001</v>
      </c>
    </row>
    <row r="41" spans="2:38" s="549" customFormat="1">
      <c r="B41" s="554" t="s">
        <v>612</v>
      </c>
      <c r="C41" s="1156">
        <v>430.82658299999997</v>
      </c>
      <c r="D41" s="838">
        <v>276.51507799999996</v>
      </c>
      <c r="E41" s="838">
        <v>250.92212499999999</v>
      </c>
      <c r="F41" s="838">
        <v>140.48135399999998</v>
      </c>
      <c r="G41" s="838">
        <v>106.647291</v>
      </c>
      <c r="H41" s="838">
        <v>106.838506</v>
      </c>
      <c r="I41" s="838">
        <v>187.28040900000002</v>
      </c>
      <c r="J41" s="838">
        <v>81.360039</v>
      </c>
      <c r="K41" s="838">
        <v>105.059378</v>
      </c>
      <c r="L41" s="838">
        <v>77.981689000000003</v>
      </c>
      <c r="M41" s="838">
        <v>81.741319000000004</v>
      </c>
      <c r="N41" s="838">
        <v>62.821017999999995</v>
      </c>
      <c r="O41" s="838">
        <v>32.126612000000002</v>
      </c>
      <c r="P41" s="838">
        <v>33.447317000000005</v>
      </c>
      <c r="Q41" s="838">
        <v>22.365434</v>
      </c>
      <c r="R41" s="838">
        <v>23.451014000000001</v>
      </c>
      <c r="S41" s="838">
        <v>14.853577999999999</v>
      </c>
      <c r="T41" s="838">
        <v>21.922584999999998</v>
      </c>
      <c r="U41" s="838">
        <v>31.601808999999999</v>
      </c>
      <c r="V41" s="838">
        <v>14.350704</v>
      </c>
      <c r="W41" s="838">
        <v>18.773268999999999</v>
      </c>
      <c r="X41" s="838">
        <v>15.158749</v>
      </c>
      <c r="Y41" s="838">
        <v>29.649730999999999</v>
      </c>
      <c r="Z41" s="549">
        <v>40.059226000000002</v>
      </c>
      <c r="AA41" s="549">
        <v>32.017420000000001</v>
      </c>
    </row>
    <row r="42" spans="2:38" s="549" customFormat="1">
      <c r="B42" s="550" t="s">
        <v>1411</v>
      </c>
      <c r="C42" s="1156">
        <v>1529.897117</v>
      </c>
      <c r="D42" s="838">
        <v>1507.7030069999998</v>
      </c>
      <c r="E42" s="838">
        <v>1730.0550009999999</v>
      </c>
      <c r="F42" s="838">
        <v>1860.3440700000003</v>
      </c>
      <c r="G42" s="838">
        <v>1870.9532059999999</v>
      </c>
      <c r="H42" s="838">
        <v>2012.3507260000003</v>
      </c>
      <c r="I42" s="838">
        <v>2646.5047919999997</v>
      </c>
      <c r="J42" s="838">
        <v>1565.73125</v>
      </c>
      <c r="K42" s="838">
        <v>1264.7616800000001</v>
      </c>
      <c r="L42" s="838">
        <v>1972.178915</v>
      </c>
      <c r="M42" s="838">
        <v>1791.099821</v>
      </c>
      <c r="N42" s="838">
        <v>1661.7811940000001</v>
      </c>
      <c r="O42" s="838">
        <v>1956.5658539999999</v>
      </c>
      <c r="P42" s="838">
        <v>2318.8704000000002</v>
      </c>
      <c r="Q42" s="838">
        <v>1794.3819540000002</v>
      </c>
      <c r="R42" s="838">
        <v>1753.076276</v>
      </c>
      <c r="S42" s="838">
        <v>1907.691787</v>
      </c>
      <c r="T42" s="838">
        <v>2125.4032670000001</v>
      </c>
      <c r="U42" s="838">
        <v>1952.3422059999998</v>
      </c>
      <c r="V42" s="838">
        <v>1676.3560010000001</v>
      </c>
      <c r="W42" s="838">
        <v>2521.5755650000001</v>
      </c>
      <c r="X42" s="838">
        <v>1797.7191499999999</v>
      </c>
      <c r="Y42" s="838">
        <v>2180.5309899999997</v>
      </c>
      <c r="Z42" s="549">
        <v>2696.068327</v>
      </c>
      <c r="AA42" s="549">
        <v>2776.08178</v>
      </c>
    </row>
    <row r="43" spans="2:38" s="549" customFormat="1">
      <c r="B43" s="554" t="s">
        <v>1412</v>
      </c>
      <c r="C43" s="1156">
        <v>16.492948000000002</v>
      </c>
      <c r="D43" s="838">
        <v>60.062851999999999</v>
      </c>
      <c r="E43" s="838">
        <v>10.115081</v>
      </c>
      <c r="F43" s="838">
        <v>13.32159</v>
      </c>
      <c r="G43" s="838">
        <v>8.8921519999999994</v>
      </c>
      <c r="H43" s="838">
        <v>9.3345800000000008</v>
      </c>
      <c r="I43" s="838">
        <v>112.681821</v>
      </c>
      <c r="J43" s="838">
        <v>20.482827</v>
      </c>
      <c r="K43" s="838">
        <v>12.913786</v>
      </c>
      <c r="L43" s="838">
        <v>55.805014999999997</v>
      </c>
      <c r="M43" s="838">
        <v>33.248396</v>
      </c>
      <c r="N43" s="838">
        <v>23.289685000000002</v>
      </c>
      <c r="O43" s="838">
        <v>177.87570399999998</v>
      </c>
      <c r="P43" s="838">
        <v>61.111065000000004</v>
      </c>
      <c r="Q43" s="838">
        <v>25.793221000000003</v>
      </c>
      <c r="R43" s="838">
        <v>58.416879999999999</v>
      </c>
      <c r="S43" s="838">
        <v>21.394656999999999</v>
      </c>
      <c r="T43" s="838">
        <v>20.801836999999999</v>
      </c>
      <c r="U43" s="838">
        <v>52.889877999999996</v>
      </c>
      <c r="V43" s="838">
        <v>58.505523000000004</v>
      </c>
      <c r="W43" s="838">
        <v>426.14062100000001</v>
      </c>
      <c r="X43" s="838">
        <v>292.20824699999997</v>
      </c>
      <c r="Y43" s="838">
        <v>712.99387200000001</v>
      </c>
      <c r="Z43" s="549">
        <v>1291.4608030000002</v>
      </c>
      <c r="AA43" s="549">
        <v>1433.176078</v>
      </c>
    </row>
    <row r="44" spans="2:38" s="549" customFormat="1">
      <c r="B44" s="554" t="s">
        <v>1413</v>
      </c>
      <c r="C44" s="1156">
        <v>933.98009700000011</v>
      </c>
      <c r="D44" s="838">
        <v>884.43342699999994</v>
      </c>
      <c r="E44" s="838">
        <v>1160.9245619999999</v>
      </c>
      <c r="F44" s="838">
        <v>1253.2036640000001</v>
      </c>
      <c r="G44" s="838">
        <v>1242.2715410000001</v>
      </c>
      <c r="H44" s="838">
        <v>1313.252043</v>
      </c>
      <c r="I44" s="838">
        <v>1769.4116739999999</v>
      </c>
      <c r="J44" s="838">
        <v>710.01569099999995</v>
      </c>
      <c r="K44" s="838">
        <v>418.17606200000006</v>
      </c>
      <c r="L44" s="838">
        <v>992.68408599999998</v>
      </c>
      <c r="M44" s="838">
        <v>736.31749500000001</v>
      </c>
      <c r="N44" s="838">
        <v>638.45669999999996</v>
      </c>
      <c r="O44" s="838">
        <v>718.07443499999999</v>
      </c>
      <c r="P44" s="838">
        <v>1032.1097010000001</v>
      </c>
      <c r="Q44" s="838">
        <v>520.11423100000002</v>
      </c>
      <c r="R44" s="838">
        <v>527.14257299999997</v>
      </c>
      <c r="S44" s="838">
        <v>779.99916700000006</v>
      </c>
      <c r="T44" s="838">
        <v>1029.8822620000001</v>
      </c>
      <c r="U44" s="838">
        <v>1006.6518459999999</v>
      </c>
      <c r="V44" s="838">
        <v>674.49432400000001</v>
      </c>
      <c r="W44" s="838">
        <v>1173.0647329999999</v>
      </c>
      <c r="X44" s="838">
        <v>729.97917200000006</v>
      </c>
      <c r="Y44" s="838">
        <v>712.70637899999997</v>
      </c>
      <c r="Z44" s="549">
        <v>683.14980100000002</v>
      </c>
      <c r="AA44" s="549">
        <v>544.70438599999989</v>
      </c>
    </row>
    <row r="45" spans="2:38" s="549" customFormat="1">
      <c r="B45" s="555" t="s">
        <v>1414</v>
      </c>
      <c r="C45" s="1156">
        <v>845.91156000000001</v>
      </c>
      <c r="D45" s="838">
        <v>801.15729099999999</v>
      </c>
      <c r="E45" s="838">
        <v>1079.7617309999998</v>
      </c>
      <c r="F45" s="838">
        <v>1150.0721719999999</v>
      </c>
      <c r="G45" s="838">
        <v>1137.31872</v>
      </c>
      <c r="H45" s="838">
        <v>1201.351946</v>
      </c>
      <c r="I45" s="838">
        <v>1660.9412579999998</v>
      </c>
      <c r="J45" s="838">
        <v>598.57986899999992</v>
      </c>
      <c r="K45" s="838">
        <v>349.674891</v>
      </c>
      <c r="L45" s="838">
        <v>887.28991000000008</v>
      </c>
      <c r="M45" s="838">
        <v>630.36804799999993</v>
      </c>
      <c r="N45" s="838">
        <v>488.07729700000004</v>
      </c>
      <c r="O45" s="838">
        <v>624.54942599999993</v>
      </c>
      <c r="P45" s="838">
        <v>942.65477499999997</v>
      </c>
      <c r="Q45" s="838">
        <v>464.45448700000003</v>
      </c>
      <c r="R45" s="838">
        <v>467.52019200000001</v>
      </c>
      <c r="S45" s="838">
        <v>704.43195700000001</v>
      </c>
      <c r="T45" s="838">
        <v>902.24815000000001</v>
      </c>
      <c r="U45" s="838">
        <v>868.14839099999995</v>
      </c>
      <c r="V45" s="838">
        <v>604.90453500000001</v>
      </c>
      <c r="W45" s="838">
        <v>1109.072919</v>
      </c>
      <c r="X45" s="838">
        <v>654.31762900000001</v>
      </c>
      <c r="Y45" s="838">
        <v>632.98183299999994</v>
      </c>
      <c r="Z45" s="549">
        <v>634.513824</v>
      </c>
      <c r="AA45" s="549">
        <v>508.20462699999996</v>
      </c>
    </row>
    <row r="46" spans="2:38" s="549" customFormat="1">
      <c r="B46" s="555" t="s">
        <v>1415</v>
      </c>
      <c r="C46" s="1156">
        <v>88.068536999999992</v>
      </c>
      <c r="D46" s="838">
        <v>83.276135999999994</v>
      </c>
      <c r="E46" s="838">
        <v>81.162831000000011</v>
      </c>
      <c r="F46" s="838">
        <v>103.13149199999999</v>
      </c>
      <c r="G46" s="838">
        <v>104.952821</v>
      </c>
      <c r="H46" s="838">
        <v>111.90009699999999</v>
      </c>
      <c r="I46" s="838">
        <v>108.470416</v>
      </c>
      <c r="J46" s="838">
        <v>111.435822</v>
      </c>
      <c r="K46" s="838">
        <v>68.501170999999999</v>
      </c>
      <c r="L46" s="838">
        <v>105.394176</v>
      </c>
      <c r="M46" s="838">
        <v>105.94944700000001</v>
      </c>
      <c r="N46" s="838">
        <v>150.379403</v>
      </c>
      <c r="O46" s="838">
        <v>93.525009000000011</v>
      </c>
      <c r="P46" s="838">
        <v>89.454926</v>
      </c>
      <c r="Q46" s="838">
        <v>55.659743999999996</v>
      </c>
      <c r="R46" s="838">
        <v>59.622381000000004</v>
      </c>
      <c r="S46" s="838">
        <v>75.567210000000003</v>
      </c>
      <c r="T46" s="838">
        <v>127.63411199999999</v>
      </c>
      <c r="U46" s="838">
        <v>138.50345499999997</v>
      </c>
      <c r="V46" s="838">
        <v>69.58978900000001</v>
      </c>
      <c r="W46" s="838">
        <v>63.991813999999998</v>
      </c>
      <c r="X46" s="838">
        <v>75.661543000000009</v>
      </c>
      <c r="Y46" s="838">
        <v>79.724546000000004</v>
      </c>
      <c r="Z46" s="549">
        <v>721.45772299999999</v>
      </c>
      <c r="AA46" s="549">
        <v>798.20131600000002</v>
      </c>
      <c r="AC46" s="563"/>
      <c r="AD46" s="563"/>
      <c r="AE46" s="563"/>
      <c r="AF46" s="563"/>
      <c r="AG46" s="563"/>
      <c r="AH46" s="563"/>
      <c r="AI46" s="563"/>
      <c r="AJ46" s="563"/>
      <c r="AK46" s="563"/>
      <c r="AL46" s="563"/>
    </row>
    <row r="47" spans="2:38" s="549" customFormat="1">
      <c r="B47" s="554" t="s">
        <v>612</v>
      </c>
      <c r="C47" s="1156">
        <v>579.42407200000002</v>
      </c>
      <c r="D47" s="838">
        <v>563.206728</v>
      </c>
      <c r="E47" s="838">
        <v>559.01535799999999</v>
      </c>
      <c r="F47" s="838">
        <v>593.81881599999997</v>
      </c>
      <c r="G47" s="838">
        <v>619.78951300000006</v>
      </c>
      <c r="H47" s="838">
        <v>689.76410299999998</v>
      </c>
      <c r="I47" s="838">
        <v>764.41129699999999</v>
      </c>
      <c r="J47" s="838">
        <v>835.23273199999994</v>
      </c>
      <c r="K47" s="838">
        <v>833.67183200000011</v>
      </c>
      <c r="L47" s="838">
        <v>923.68981400000007</v>
      </c>
      <c r="M47" s="838">
        <v>1021.5339300000001</v>
      </c>
      <c r="N47" s="838">
        <v>1000.034809</v>
      </c>
      <c r="O47" s="838">
        <v>1060.6157150000001</v>
      </c>
      <c r="P47" s="838">
        <v>1225.6496340000001</v>
      </c>
      <c r="Q47" s="838">
        <v>1248.474502</v>
      </c>
      <c r="R47" s="838">
        <v>1167.5168230000002</v>
      </c>
      <c r="S47" s="838">
        <v>1106.297963</v>
      </c>
      <c r="T47" s="838">
        <v>1074.7191680000001</v>
      </c>
      <c r="U47" s="838">
        <v>892.80048199999999</v>
      </c>
      <c r="V47" s="838">
        <v>943.35615399999995</v>
      </c>
      <c r="W47" s="838">
        <v>922.37021100000004</v>
      </c>
      <c r="X47" s="838">
        <v>775.53173100000004</v>
      </c>
      <c r="Y47" s="838">
        <v>754.83073899999999</v>
      </c>
      <c r="Z47" s="549">
        <v>721.45772299999999</v>
      </c>
      <c r="AA47" s="549">
        <v>798.20131600000002</v>
      </c>
    </row>
    <row r="48" spans="2:38" s="549" customFormat="1">
      <c r="B48" s="550" t="s">
        <v>1527</v>
      </c>
      <c r="C48" s="1156">
        <v>1258.3305439999999</v>
      </c>
      <c r="D48" s="838">
        <v>1167.873182</v>
      </c>
      <c r="E48" s="838">
        <v>1069.18066</v>
      </c>
      <c r="F48" s="838">
        <v>1148.3257689999998</v>
      </c>
      <c r="G48" s="838">
        <v>1309.2517939999998</v>
      </c>
      <c r="H48" s="838">
        <v>1705.766005</v>
      </c>
      <c r="I48" s="838">
        <v>1833.3728599999999</v>
      </c>
      <c r="J48" s="838">
        <v>3185.0993619999999</v>
      </c>
      <c r="K48" s="838">
        <v>2862.3369129999996</v>
      </c>
      <c r="L48" s="838">
        <v>2719.5937600000002</v>
      </c>
      <c r="M48" s="838">
        <v>3334.1367960000002</v>
      </c>
      <c r="N48" s="838">
        <v>2771.4425150000006</v>
      </c>
      <c r="O48" s="838">
        <v>3586.8420039999996</v>
      </c>
      <c r="P48" s="838">
        <v>3932.0750849999999</v>
      </c>
      <c r="Q48" s="838">
        <v>4210.9497220000003</v>
      </c>
      <c r="R48" s="838">
        <v>3358.9353939999996</v>
      </c>
      <c r="S48" s="838">
        <v>3573.7952789999995</v>
      </c>
      <c r="T48" s="838">
        <v>3528.5573410000002</v>
      </c>
      <c r="U48" s="838">
        <v>4305.6717250000002</v>
      </c>
      <c r="V48" s="838">
        <v>3947.594192</v>
      </c>
      <c r="W48" s="838">
        <v>3970.3281400000001</v>
      </c>
      <c r="X48" s="838">
        <v>4198.8464640000002</v>
      </c>
      <c r="Y48" s="838">
        <v>4338.6011849999995</v>
      </c>
      <c r="Z48" s="549">
        <v>4414.6904990000003</v>
      </c>
      <c r="AA48" s="549">
        <v>4315.3092319999996</v>
      </c>
    </row>
    <row r="49" spans="1:32" s="549" customFormat="1">
      <c r="A49" s="556"/>
      <c r="B49" s="554" t="s">
        <v>1412</v>
      </c>
      <c r="C49" s="1156">
        <v>51.605497</v>
      </c>
      <c r="D49" s="838">
        <v>57.608569000000003</v>
      </c>
      <c r="E49" s="838">
        <v>52.110900999999998</v>
      </c>
      <c r="F49" s="838">
        <v>66.367672999999996</v>
      </c>
      <c r="G49" s="838">
        <v>92.995043999999993</v>
      </c>
      <c r="H49" s="838">
        <v>416.32403700000003</v>
      </c>
      <c r="I49" s="838">
        <v>432.94646299999999</v>
      </c>
      <c r="J49" s="838">
        <v>424.79423200000002</v>
      </c>
      <c r="K49" s="838">
        <v>109.492627</v>
      </c>
      <c r="L49" s="838">
        <v>148.47090100000003</v>
      </c>
      <c r="M49" s="838">
        <v>177.60669899999999</v>
      </c>
      <c r="N49" s="838">
        <v>183.17551399999999</v>
      </c>
      <c r="O49" s="838">
        <v>212.63421</v>
      </c>
      <c r="P49" s="838">
        <v>204.77502600000003</v>
      </c>
      <c r="Q49" s="838">
        <v>184.89227299999999</v>
      </c>
      <c r="R49" s="838">
        <v>247.293847</v>
      </c>
      <c r="S49" s="838">
        <v>206.50660399999998</v>
      </c>
      <c r="T49" s="838">
        <v>202.436677</v>
      </c>
      <c r="U49" s="838">
        <v>241.01444699999999</v>
      </c>
      <c r="V49" s="838">
        <v>193.35136300000002</v>
      </c>
      <c r="W49" s="838">
        <v>200.809776</v>
      </c>
      <c r="X49" s="838">
        <v>197.80706899999998</v>
      </c>
      <c r="Y49" s="838">
        <v>209.492392</v>
      </c>
      <c r="Z49" s="549">
        <v>161.280271</v>
      </c>
      <c r="AA49" s="549">
        <v>145.58190200000001</v>
      </c>
    </row>
    <row r="50" spans="1:32" s="549" customFormat="1">
      <c r="B50" s="554" t="s">
        <v>1413</v>
      </c>
      <c r="C50" s="1156">
        <v>1091.776163</v>
      </c>
      <c r="D50" s="838">
        <v>961.93833800000016</v>
      </c>
      <c r="E50" s="838">
        <v>881.47140799999988</v>
      </c>
      <c r="F50" s="838">
        <v>943.94437899999991</v>
      </c>
      <c r="G50" s="838">
        <v>1090.1356039999998</v>
      </c>
      <c r="H50" s="838">
        <v>1136.7146459999999</v>
      </c>
      <c r="I50" s="838">
        <v>1275.3854569999999</v>
      </c>
      <c r="J50" s="838">
        <v>2542.1660269999998</v>
      </c>
      <c r="K50" s="838">
        <v>2553.4775779999995</v>
      </c>
      <c r="L50" s="838">
        <v>2346.5161990000001</v>
      </c>
      <c r="M50" s="838">
        <v>2955.3111739999999</v>
      </c>
      <c r="N50" s="838">
        <v>2362.6521190000003</v>
      </c>
      <c r="O50" s="838">
        <v>3134.1065279999998</v>
      </c>
      <c r="P50" s="838">
        <v>3405.296057</v>
      </c>
      <c r="Q50" s="838">
        <v>3668.5535679999998</v>
      </c>
      <c r="R50" s="838">
        <v>2865.3610819999999</v>
      </c>
      <c r="S50" s="838">
        <v>3148.5333459999997</v>
      </c>
      <c r="T50" s="838">
        <v>3093.388054</v>
      </c>
      <c r="U50" s="838">
        <v>3823.1655169999999</v>
      </c>
      <c r="V50" s="838">
        <v>3500.234688</v>
      </c>
      <c r="W50" s="838">
        <v>3525.0841449999998</v>
      </c>
      <c r="X50" s="838">
        <v>3765.5405519999999</v>
      </c>
      <c r="Y50" s="838">
        <v>3893.2699109999999</v>
      </c>
      <c r="Z50" s="549">
        <v>4047.5311510000001</v>
      </c>
      <c r="AA50" s="549">
        <v>3937.6863619999999</v>
      </c>
    </row>
    <row r="51" spans="1:32">
      <c r="A51" s="546"/>
      <c r="B51" s="555" t="s">
        <v>1414</v>
      </c>
      <c r="C51" s="1156">
        <v>1080.2364969999999</v>
      </c>
      <c r="D51" s="838">
        <v>947.90096200000005</v>
      </c>
      <c r="E51" s="838">
        <v>864.40742799999998</v>
      </c>
      <c r="F51" s="838">
        <v>924.60525500000006</v>
      </c>
      <c r="G51" s="838">
        <v>1066.2124269999999</v>
      </c>
      <c r="H51" s="838">
        <v>1116.4598019999999</v>
      </c>
      <c r="I51" s="838">
        <v>1250.4042400000001</v>
      </c>
      <c r="J51" s="838">
        <v>2527.0572470000002</v>
      </c>
      <c r="K51" s="838">
        <v>2532.2883539999998</v>
      </c>
      <c r="L51" s="838">
        <v>2313.0389169999999</v>
      </c>
      <c r="M51" s="838">
        <v>2932.955418</v>
      </c>
      <c r="N51" s="838">
        <v>2352.2286830000003</v>
      </c>
      <c r="O51" s="838">
        <v>3126.6792209999999</v>
      </c>
      <c r="P51" s="838">
        <v>3390.7035289999999</v>
      </c>
      <c r="Q51" s="838">
        <v>3659.0262160000002</v>
      </c>
      <c r="R51" s="838">
        <v>2857.3991540000002</v>
      </c>
      <c r="S51" s="838">
        <v>3138.6636589999998</v>
      </c>
      <c r="T51" s="838">
        <v>3079.7282200000004</v>
      </c>
      <c r="U51" s="838">
        <v>3810.9964720000003</v>
      </c>
      <c r="V51" s="838">
        <v>3482.4858730000001</v>
      </c>
      <c r="W51" s="838">
        <v>3507.5221310000002</v>
      </c>
      <c r="X51" s="838">
        <v>3746.6284070000002</v>
      </c>
      <c r="Y51" s="838">
        <v>3877.574016</v>
      </c>
      <c r="Z51" s="549">
        <v>4008.1276320000002</v>
      </c>
      <c r="AA51" s="549">
        <v>3893.0942719999998</v>
      </c>
      <c r="AB51" s="1010"/>
      <c r="AC51" s="1010"/>
      <c r="AD51" s="1010"/>
      <c r="AE51" s="1010"/>
      <c r="AF51" s="1010"/>
    </row>
    <row r="52" spans="1:32">
      <c r="A52" s="131"/>
      <c r="B52" s="555" t="s">
        <v>1415</v>
      </c>
      <c r="C52" s="1156">
        <v>11.539665999999999</v>
      </c>
      <c r="D52" s="838">
        <v>14.037376</v>
      </c>
      <c r="E52" s="838">
        <v>17.063980000000001</v>
      </c>
      <c r="F52" s="838">
        <v>19.339123999999998</v>
      </c>
      <c r="G52" s="838">
        <v>23.923176999999999</v>
      </c>
      <c r="H52" s="838">
        <v>20.254844000000002</v>
      </c>
      <c r="I52" s="838">
        <v>24.981217000000001</v>
      </c>
      <c r="J52" s="838">
        <v>15.108780000000001</v>
      </c>
      <c r="K52" s="838">
        <v>21.189223999999999</v>
      </c>
      <c r="L52" s="838">
        <v>33.477282000000002</v>
      </c>
      <c r="M52" s="838">
        <v>22.355756</v>
      </c>
      <c r="N52" s="838">
        <v>10.423435999999999</v>
      </c>
      <c r="O52" s="838">
        <v>7.4273069999999999</v>
      </c>
      <c r="P52" s="838">
        <v>14.592528</v>
      </c>
      <c r="Q52" s="838">
        <v>9.5273520000000005</v>
      </c>
      <c r="R52" s="838">
        <v>7.9619279999999995</v>
      </c>
      <c r="S52" s="838">
        <v>9.8696870000000008</v>
      </c>
      <c r="T52" s="838">
        <v>13.659834</v>
      </c>
      <c r="U52" s="838">
        <v>12.169045000000001</v>
      </c>
      <c r="V52" s="838">
        <v>17.748815</v>
      </c>
      <c r="W52" s="838">
        <v>17.562013999999998</v>
      </c>
      <c r="X52" s="838">
        <v>18.912144999999999</v>
      </c>
      <c r="Y52" s="838">
        <v>15.695895</v>
      </c>
      <c r="Z52" s="549">
        <v>39.403519000000003</v>
      </c>
      <c r="AA52" s="549">
        <v>44.592089999999999</v>
      </c>
      <c r="AB52" s="1010"/>
      <c r="AC52" s="1010"/>
      <c r="AD52" s="1010"/>
      <c r="AE52" s="1010"/>
      <c r="AF52" s="1010"/>
    </row>
    <row r="53" spans="1:32">
      <c r="A53" s="131"/>
      <c r="B53" s="554" t="s">
        <v>612</v>
      </c>
      <c r="C53" s="1156">
        <v>114.94888400000001</v>
      </c>
      <c r="D53" s="838">
        <v>148.32627499999998</v>
      </c>
      <c r="E53" s="838">
        <v>135.59835100000001</v>
      </c>
      <c r="F53" s="838">
        <v>138.01371700000001</v>
      </c>
      <c r="G53" s="838">
        <v>126.121146</v>
      </c>
      <c r="H53" s="838">
        <v>152.72732199999999</v>
      </c>
      <c r="I53" s="838">
        <v>125.04094000000001</v>
      </c>
      <c r="J53" s="838">
        <v>218.13910300000001</v>
      </c>
      <c r="K53" s="838">
        <v>199.36670800000002</v>
      </c>
      <c r="L53" s="838">
        <v>224.60666000000001</v>
      </c>
      <c r="M53" s="838">
        <v>201.21892300000002</v>
      </c>
      <c r="N53" s="838">
        <v>225.61488200000002</v>
      </c>
      <c r="O53" s="838">
        <v>240.10126600000001</v>
      </c>
      <c r="P53" s="838">
        <v>322.00400199999996</v>
      </c>
      <c r="Q53" s="838">
        <v>357.50388099999998</v>
      </c>
      <c r="R53" s="838">
        <v>246.28046499999999</v>
      </c>
      <c r="S53" s="838">
        <v>218.75532899999999</v>
      </c>
      <c r="T53" s="838">
        <v>232.73260999999999</v>
      </c>
      <c r="U53" s="838">
        <v>241.491761</v>
      </c>
      <c r="V53" s="838">
        <v>254.00814099999999</v>
      </c>
      <c r="W53" s="838">
        <v>244.43421900000001</v>
      </c>
      <c r="X53" s="838">
        <v>235.49884299999999</v>
      </c>
      <c r="Y53" s="838">
        <v>235.83888200000001</v>
      </c>
      <c r="Z53" s="549">
        <v>205.879077</v>
      </c>
      <c r="AA53" s="549">
        <v>232.04096799999999</v>
      </c>
      <c r="AB53" s="1010"/>
      <c r="AC53" s="1010"/>
      <c r="AD53" s="1010"/>
      <c r="AE53" s="1010"/>
      <c r="AF53" s="1010"/>
    </row>
    <row r="54" spans="1:32">
      <c r="A54" s="131"/>
      <c r="B54" s="550" t="s">
        <v>1417</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166.38635200000002</v>
      </c>
      <c r="AA54" s="549">
        <v>147.042922</v>
      </c>
      <c r="AB54" s="1010"/>
      <c r="AC54" s="1010"/>
      <c r="AD54" s="1010"/>
      <c r="AE54" s="1010"/>
      <c r="AF54" s="1010"/>
    </row>
    <row r="55" spans="1:32" ht="14.5">
      <c r="A55" s="131"/>
      <c r="B55" s="554" t="s">
        <v>1539</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166.38635200000002</v>
      </c>
      <c r="AA55" s="549">
        <v>147.042922</v>
      </c>
      <c r="AB55" s="1010"/>
      <c r="AC55" s="1010"/>
      <c r="AD55" s="1010"/>
      <c r="AE55" s="1010"/>
      <c r="AF55" s="1010"/>
    </row>
    <row r="56" spans="1:32" ht="25">
      <c r="A56" s="131"/>
      <c r="B56" s="1190" t="s">
        <v>1528</v>
      </c>
      <c r="C56" s="1156">
        <v>0</v>
      </c>
      <c r="D56" s="838">
        <v>0</v>
      </c>
      <c r="E56" s="838">
        <v>0</v>
      </c>
      <c r="F56" s="838">
        <v>0</v>
      </c>
      <c r="G56" s="838">
        <v>0</v>
      </c>
      <c r="H56" s="838">
        <v>0</v>
      </c>
      <c r="I56" s="838">
        <v>0</v>
      </c>
      <c r="J56" s="838">
        <v>0</v>
      </c>
      <c r="K56" s="838">
        <v>0</v>
      </c>
      <c r="L56" s="838">
        <v>0</v>
      </c>
      <c r="M56" s="838">
        <v>0</v>
      </c>
      <c r="N56" s="838">
        <v>0</v>
      </c>
      <c r="O56" s="838">
        <v>0</v>
      </c>
      <c r="P56" s="838">
        <v>0</v>
      </c>
      <c r="Q56" s="838"/>
      <c r="R56" s="838"/>
      <c r="S56" s="838">
        <v>0</v>
      </c>
      <c r="T56" s="838">
        <v>0</v>
      </c>
      <c r="U56" s="838">
        <v>0</v>
      </c>
      <c r="V56" s="838">
        <v>0</v>
      </c>
      <c r="W56" s="838">
        <v>0</v>
      </c>
      <c r="X56" s="838">
        <v>0</v>
      </c>
      <c r="Y56" s="838">
        <v>0</v>
      </c>
      <c r="Z56" s="838">
        <v>0</v>
      </c>
      <c r="AA56" s="838">
        <v>0</v>
      </c>
      <c r="AB56" s="1010"/>
      <c r="AC56" s="1010"/>
      <c r="AD56" s="1010"/>
      <c r="AE56" s="1010"/>
      <c r="AF56" s="1010"/>
    </row>
    <row r="57" spans="1:32" ht="14.5">
      <c r="A57" s="131"/>
      <c r="B57" s="1013" t="s">
        <v>1541</v>
      </c>
      <c r="C57" s="1156">
        <v>15759.558304798549</v>
      </c>
      <c r="D57" s="838">
        <v>15915.368317891815</v>
      </c>
      <c r="E57" s="838">
        <v>15179.597515615651</v>
      </c>
      <c r="F57" s="838">
        <v>17483.530761990001</v>
      </c>
      <c r="G57" s="838">
        <v>17239.893045268724</v>
      </c>
      <c r="H57" s="838">
        <v>17295.172578886006</v>
      </c>
      <c r="I57" s="838">
        <v>15714.387049845935</v>
      </c>
      <c r="J57" s="838">
        <v>17750.373676543648</v>
      </c>
      <c r="K57" s="838">
        <v>16416.160373007639</v>
      </c>
      <c r="L57" s="838">
        <v>18139.639160932253</v>
      </c>
      <c r="M57" s="838">
        <v>18838.342531430008</v>
      </c>
      <c r="N57" s="838">
        <v>18422.820800000001</v>
      </c>
      <c r="O57" s="838">
        <v>20349.314999999999</v>
      </c>
      <c r="P57" s="838">
        <v>21539.929</v>
      </c>
      <c r="Q57" s="838">
        <v>22645.420999999998</v>
      </c>
      <c r="R57" s="838">
        <v>20420.213</v>
      </c>
      <c r="S57" s="838">
        <v>21096.6728</v>
      </c>
      <c r="T57" s="838">
        <v>23299</v>
      </c>
      <c r="U57" s="838">
        <v>21619.563899999997</v>
      </c>
      <c r="V57" s="838">
        <v>22116.272799999999</v>
      </c>
      <c r="W57" s="838">
        <v>21721.5926</v>
      </c>
      <c r="X57" s="838">
        <v>23358.034299999999</v>
      </c>
      <c r="Y57" s="838">
        <v>22955.140719649993</v>
      </c>
      <c r="Z57" s="551">
        <v>22507.625970430003</v>
      </c>
      <c r="AA57" s="551">
        <v>21806.117999999999</v>
      </c>
      <c r="AB57" s="1010"/>
      <c r="AC57" s="1010"/>
      <c r="AD57" s="1010"/>
      <c r="AE57" s="1010"/>
      <c r="AF57" s="1010"/>
    </row>
    <row r="58" spans="1:32" ht="14.5">
      <c r="A58" s="131"/>
      <c r="B58" s="1015" t="s">
        <v>1542</v>
      </c>
      <c r="C58" s="1156">
        <v>4957.7489999999998</v>
      </c>
      <c r="D58" s="838">
        <v>5014.1019999999999</v>
      </c>
      <c r="E58" s="838">
        <v>4737.2440000000006</v>
      </c>
      <c r="F58" s="838">
        <v>5070.1189999999997</v>
      </c>
      <c r="G58" s="838">
        <v>4974.9769999999999</v>
      </c>
      <c r="H58" s="838">
        <v>4987.098</v>
      </c>
      <c r="I58" s="838">
        <v>4719.83</v>
      </c>
      <c r="J58" s="838">
        <v>4401.4120000000003</v>
      </c>
      <c r="K58" s="838">
        <v>4501.9880000000003</v>
      </c>
      <c r="L58" s="838">
        <v>4490.0230000000001</v>
      </c>
      <c r="M58" s="838">
        <v>4528.7210000000005</v>
      </c>
      <c r="N58" s="838">
        <v>4629.1643000000004</v>
      </c>
      <c r="O58" s="838">
        <v>4988.3090000000002</v>
      </c>
      <c r="P58" s="838">
        <v>5356.4939999999997</v>
      </c>
      <c r="Q58" s="838">
        <v>5337.6719999999996</v>
      </c>
      <c r="R58" s="838">
        <v>5638.1750000000002</v>
      </c>
      <c r="S58" s="838">
        <v>4724.8564999999999</v>
      </c>
      <c r="T58" s="838">
        <v>5042.3039999999992</v>
      </c>
      <c r="U58" s="838">
        <v>4458.7732000000005</v>
      </c>
      <c r="V58" s="838">
        <v>4522.2257</v>
      </c>
      <c r="W58" s="838">
        <v>4857.8293000000003</v>
      </c>
      <c r="X58" s="838">
        <v>4947.2718000000004</v>
      </c>
      <c r="Y58" s="838">
        <v>4388.7505481000026</v>
      </c>
      <c r="Z58" s="551">
        <v>4178.30890757</v>
      </c>
      <c r="AA58" s="551">
        <v>3970.4123</v>
      </c>
      <c r="AB58" s="1010"/>
      <c r="AC58" s="1010"/>
      <c r="AD58" s="1010"/>
      <c r="AE58" s="1010"/>
      <c r="AF58" s="1010"/>
    </row>
    <row r="59" spans="1:32" ht="14.5">
      <c r="A59" s="131"/>
      <c r="B59" s="1015" t="s">
        <v>1543</v>
      </c>
      <c r="C59" s="1156">
        <v>10801.809304798549</v>
      </c>
      <c r="D59" s="838">
        <v>10901.266317891816</v>
      </c>
      <c r="E59" s="838">
        <v>10442.35351561565</v>
      </c>
      <c r="F59" s="838">
        <v>12413.411761990003</v>
      </c>
      <c r="G59" s="838">
        <v>12264.916045268725</v>
      </c>
      <c r="H59" s="838">
        <v>12308.074578886004</v>
      </c>
      <c r="I59" s="838">
        <v>10994.557049845935</v>
      </c>
      <c r="J59" s="838">
        <v>13348.961676543646</v>
      </c>
      <c r="K59" s="838">
        <v>11914.172373007639</v>
      </c>
      <c r="L59" s="838">
        <v>13649.616160932252</v>
      </c>
      <c r="M59" s="838">
        <v>14309.621531430006</v>
      </c>
      <c r="N59" s="838">
        <v>13793.656500000001</v>
      </c>
      <c r="O59" s="838">
        <v>15361.005999999999</v>
      </c>
      <c r="P59" s="838">
        <v>16183.434999999999</v>
      </c>
      <c r="Q59" s="838">
        <v>17307.749</v>
      </c>
      <c r="R59" s="838">
        <v>14782.038</v>
      </c>
      <c r="S59" s="838">
        <v>16371.816299999999</v>
      </c>
      <c r="T59" s="838">
        <v>18256.696</v>
      </c>
      <c r="U59" s="838">
        <v>17160.790699999998</v>
      </c>
      <c r="V59" s="838">
        <v>17594.0471</v>
      </c>
      <c r="W59" s="838">
        <v>16863.763299999999</v>
      </c>
      <c r="X59" s="838">
        <v>18410.762500000001</v>
      </c>
      <c r="Y59" s="838">
        <v>18566.390171549992</v>
      </c>
      <c r="Z59" s="551">
        <v>18329.317062860002</v>
      </c>
      <c r="AA59" s="551">
        <v>17835.705699999999</v>
      </c>
      <c r="AB59" s="1010"/>
      <c r="AC59" s="1010"/>
      <c r="AD59" s="1010"/>
      <c r="AE59" s="1010"/>
      <c r="AF59" s="1010"/>
    </row>
    <row r="60" spans="1:32">
      <c r="A60" s="131"/>
      <c r="B60" s="1013" t="s">
        <v>1529</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38" t="s">
        <v>356</v>
      </c>
      <c r="Z60" s="1189" t="s">
        <v>356</v>
      </c>
      <c r="AA60" s="1189" t="s">
        <v>356</v>
      </c>
      <c r="AB60" s="1010"/>
      <c r="AC60" s="1010"/>
      <c r="AD60" s="1010"/>
      <c r="AE60" s="1010"/>
      <c r="AF60" s="1010"/>
    </row>
    <row r="61" spans="1:32" ht="14.5">
      <c r="A61" s="131"/>
      <c r="B61" s="564" t="s">
        <v>1545</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136.79300000000001</v>
      </c>
      <c r="D62" s="838">
        <v>273.15899999999999</v>
      </c>
      <c r="E62" s="838">
        <v>409.5</v>
      </c>
      <c r="F62" s="838">
        <v>358</v>
      </c>
      <c r="G62" s="838">
        <v>414</v>
      </c>
      <c r="H62" s="838">
        <v>526</v>
      </c>
      <c r="I62" s="838">
        <v>388.3</v>
      </c>
      <c r="J62" s="838">
        <v>341</v>
      </c>
      <c r="K62" s="838">
        <v>273</v>
      </c>
      <c r="L62" s="838">
        <v>259</v>
      </c>
      <c r="M62" s="838">
        <v>411.6</v>
      </c>
      <c r="N62" s="838">
        <v>311.39999999999998</v>
      </c>
      <c r="O62" s="838">
        <v>224</v>
      </c>
      <c r="P62" s="838">
        <v>537</v>
      </c>
      <c r="Q62" s="838">
        <v>532</v>
      </c>
      <c r="R62" s="838">
        <v>318</v>
      </c>
      <c r="S62" s="838">
        <v>192</v>
      </c>
      <c r="T62" s="838">
        <v>382</v>
      </c>
      <c r="U62" s="838">
        <v>440.95800000000003</v>
      </c>
      <c r="V62" s="838">
        <v>403.81299999999999</v>
      </c>
      <c r="W62" s="838">
        <v>353</v>
      </c>
      <c r="X62" s="838">
        <v>347.30700000000002</v>
      </c>
      <c r="Y62" s="838">
        <v>374.64800000000002</v>
      </c>
      <c r="Z62" s="551">
        <v>258</v>
      </c>
      <c r="AA62" s="551">
        <v>289</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5">
      <c r="A64" s="538"/>
      <c r="B64" s="564"/>
      <c r="C64" s="1277" t="s">
        <v>1530</v>
      </c>
      <c r="D64" s="1277"/>
      <c r="E64" s="1277"/>
      <c r="F64" s="1277"/>
      <c r="G64" s="1277"/>
      <c r="H64" s="1277"/>
      <c r="I64" s="1277" t="s">
        <v>1530</v>
      </c>
      <c r="J64" s="1277"/>
      <c r="K64" s="1277"/>
      <c r="L64" s="1277"/>
      <c r="M64" s="1277"/>
      <c r="N64" s="1277"/>
      <c r="O64" s="1277" t="s">
        <v>1530</v>
      </c>
      <c r="P64" s="1277"/>
      <c r="Q64" s="1277"/>
      <c r="R64" s="1277"/>
      <c r="S64" s="1277"/>
      <c r="T64" s="1277"/>
      <c r="U64" s="1277" t="s">
        <v>1530</v>
      </c>
      <c r="V64" s="1277"/>
      <c r="W64" s="1277"/>
      <c r="X64" s="1277"/>
      <c r="Y64" s="1277"/>
      <c r="Z64" s="1277"/>
      <c r="AA64" s="1277" t="s">
        <v>1530</v>
      </c>
      <c r="AB64" s="1277"/>
      <c r="AC64" s="1277"/>
      <c r="AD64" s="1277"/>
      <c r="AE64" s="1277"/>
      <c r="AF64" s="1277"/>
    </row>
    <row r="65" spans="1:27" s="137" customFormat="1" ht="20.149999999999999" customHeight="1">
      <c r="A65" s="643"/>
      <c r="B65" s="1013" t="s">
        <v>1548</v>
      </c>
      <c r="C65" s="1156" t="s">
        <v>1553</v>
      </c>
      <c r="D65" s="838">
        <v>1179824.80877101</v>
      </c>
      <c r="E65" s="838" t="s">
        <v>1553</v>
      </c>
      <c r="F65" s="838" t="s">
        <v>1553</v>
      </c>
      <c r="G65" s="838">
        <v>1155351.2398342299</v>
      </c>
      <c r="H65" s="838" t="s">
        <v>1553</v>
      </c>
      <c r="I65" s="838" t="s">
        <v>1553</v>
      </c>
      <c r="J65" s="838">
        <v>1093607.08375541</v>
      </c>
      <c r="K65" s="838" t="s">
        <v>1553</v>
      </c>
      <c r="L65" s="838" t="s">
        <v>1553</v>
      </c>
      <c r="M65" s="838">
        <v>1082268.96703858</v>
      </c>
      <c r="N65" s="838" t="s">
        <v>1553</v>
      </c>
      <c r="O65" s="838" t="s">
        <v>1553</v>
      </c>
      <c r="P65" s="838">
        <v>1168790.72555366</v>
      </c>
      <c r="Q65" s="838" t="s">
        <v>1553</v>
      </c>
      <c r="R65" s="838" t="s">
        <v>1553</v>
      </c>
      <c r="S65" s="838">
        <v>1209536.3015756898</v>
      </c>
      <c r="T65" s="838" t="s">
        <v>1553</v>
      </c>
      <c r="U65" s="838" t="s">
        <v>1553</v>
      </c>
      <c r="V65" s="838">
        <v>1116989</v>
      </c>
      <c r="W65" s="838" t="s">
        <v>1553</v>
      </c>
      <c r="X65" s="838" t="s">
        <v>1553</v>
      </c>
      <c r="Y65" s="838">
        <v>843586.51237502601</v>
      </c>
      <c r="Z65" s="1189" t="s">
        <v>1553</v>
      </c>
      <c r="AA65" s="1189" t="s">
        <v>1553</v>
      </c>
    </row>
    <row r="66" spans="1:27" s="137" customFormat="1" ht="15" customHeight="1">
      <c r="A66" s="643"/>
      <c r="B66" s="1013" t="s">
        <v>1549</v>
      </c>
      <c r="C66" s="1156" t="s">
        <v>1553</v>
      </c>
      <c r="D66" s="838">
        <v>1215090.9649878799</v>
      </c>
      <c r="E66" s="838" t="s">
        <v>1553</v>
      </c>
      <c r="F66" s="838" t="s">
        <v>1553</v>
      </c>
      <c r="G66" s="838">
        <v>1182155.9057585301</v>
      </c>
      <c r="H66" s="838" t="s">
        <v>1553</v>
      </c>
      <c r="I66" s="838" t="s">
        <v>1553</v>
      </c>
      <c r="J66" s="838">
        <v>1120469.8043646899</v>
      </c>
      <c r="K66" s="838" t="s">
        <v>1553</v>
      </c>
      <c r="L66" s="838" t="s">
        <v>1553</v>
      </c>
      <c r="M66" s="838">
        <v>1108189.8608998</v>
      </c>
      <c r="N66" s="838" t="s">
        <v>1553</v>
      </c>
      <c r="O66" s="838" t="s">
        <v>1553</v>
      </c>
      <c r="P66" s="838">
        <v>1194587.22145748</v>
      </c>
      <c r="Q66" s="838" t="s">
        <v>1553</v>
      </c>
      <c r="R66" s="838" t="s">
        <v>1553</v>
      </c>
      <c r="S66" s="838">
        <v>1236477.7542702386</v>
      </c>
      <c r="T66" s="838" t="s">
        <v>1553</v>
      </c>
      <c r="U66" s="838" t="s">
        <v>1553</v>
      </c>
      <c r="V66" s="838">
        <v>1143067</v>
      </c>
      <c r="W66" s="838" t="s">
        <v>1553</v>
      </c>
      <c r="X66" s="838" t="s">
        <v>1553</v>
      </c>
      <c r="Y66" s="838">
        <v>869274.244245835</v>
      </c>
      <c r="Z66" s="1189" t="s">
        <v>1553</v>
      </c>
      <c r="AA66" s="1189" t="s">
        <v>1553</v>
      </c>
    </row>
    <row r="67" spans="1:27" s="137" customFormat="1" ht="15" customHeight="1">
      <c r="A67" s="643"/>
      <c r="B67" s="1013" t="s">
        <v>1550</v>
      </c>
      <c r="C67" s="1156" t="s">
        <v>1553</v>
      </c>
      <c r="D67" s="838">
        <v>35692</v>
      </c>
      <c r="E67" s="838" t="s">
        <v>1553</v>
      </c>
      <c r="F67" s="838" t="s">
        <v>1553</v>
      </c>
      <c r="G67" s="838">
        <v>26950</v>
      </c>
      <c r="H67" s="838" t="s">
        <v>1553</v>
      </c>
      <c r="I67" s="838" t="s">
        <v>1553</v>
      </c>
      <c r="J67" s="838">
        <v>27138</v>
      </c>
      <c r="K67" s="838" t="s">
        <v>1553</v>
      </c>
      <c r="L67" s="838" t="s">
        <v>1553</v>
      </c>
      <c r="M67" s="838">
        <v>26758</v>
      </c>
      <c r="N67" s="838" t="s">
        <v>1553</v>
      </c>
      <c r="O67" s="838" t="s">
        <v>1553</v>
      </c>
      <c r="P67" s="838">
        <v>26394</v>
      </c>
      <c r="Q67" s="838" t="s">
        <v>1553</v>
      </c>
      <c r="R67" s="838" t="s">
        <v>1553</v>
      </c>
      <c r="S67" s="838">
        <v>26023</v>
      </c>
      <c r="T67" s="838" t="s">
        <v>1553</v>
      </c>
      <c r="U67" s="838" t="s">
        <v>1553</v>
      </c>
      <c r="V67" s="838">
        <v>25475</v>
      </c>
      <c r="W67" s="838" t="s">
        <v>1553</v>
      </c>
      <c r="X67" s="838" t="s">
        <v>1553</v>
      </c>
      <c r="Y67" s="838">
        <v>25582</v>
      </c>
      <c r="Z67" s="1189" t="s">
        <v>1553</v>
      </c>
      <c r="AA67" s="1189" t="s">
        <v>1553</v>
      </c>
    </row>
    <row r="68" spans="1:27" s="137" customFormat="1" ht="15" customHeight="1">
      <c r="A68" s="643"/>
      <c r="B68" s="1191" t="s">
        <v>1551</v>
      </c>
      <c r="C68" s="1156" t="s">
        <v>1553</v>
      </c>
      <c r="D68" s="838">
        <v>425.84378312441299</v>
      </c>
      <c r="E68" s="838" t="s">
        <v>1553</v>
      </c>
      <c r="F68" s="838" t="s">
        <v>1553</v>
      </c>
      <c r="G68" s="838">
        <v>145.33407569913501</v>
      </c>
      <c r="H68" s="838" t="s">
        <v>1553</v>
      </c>
      <c r="I68" s="838" t="s">
        <v>1553</v>
      </c>
      <c r="J68" s="838">
        <v>275.279390715457</v>
      </c>
      <c r="K68" s="838" t="s">
        <v>1553</v>
      </c>
      <c r="L68" s="838" t="s">
        <v>1553</v>
      </c>
      <c r="M68" s="838">
        <v>837.10613878582092</v>
      </c>
      <c r="N68" s="838" t="s">
        <v>1553</v>
      </c>
      <c r="O68" s="838" t="s">
        <v>1553</v>
      </c>
      <c r="P68" s="838">
        <v>597.504096185663</v>
      </c>
      <c r="Q68" s="838" t="s">
        <v>1553</v>
      </c>
      <c r="R68" s="838" t="s">
        <v>1553</v>
      </c>
      <c r="S68" s="838">
        <v>-918.45269454875961</v>
      </c>
      <c r="T68" s="838" t="s">
        <v>1553</v>
      </c>
      <c r="U68" s="838" t="s">
        <v>1553</v>
      </c>
      <c r="V68" s="838">
        <v>-603</v>
      </c>
      <c r="W68" s="838" t="s">
        <v>1553</v>
      </c>
      <c r="X68" s="838" t="s">
        <v>1553</v>
      </c>
      <c r="Y68" s="838">
        <v>-105.73187080898788</v>
      </c>
      <c r="Z68" s="1189" t="s">
        <v>1553</v>
      </c>
      <c r="AA68" s="1189" t="s">
        <v>1553</v>
      </c>
    </row>
    <row r="69" spans="1:27" s="527" customFormat="1" ht="15" customHeight="1">
      <c r="A69" s="694"/>
      <c r="C69" s="1194"/>
      <c r="D69" s="1169"/>
      <c r="E69" s="1169"/>
      <c r="F69" s="1169"/>
      <c r="G69" s="1169"/>
      <c r="H69" s="1169"/>
      <c r="Z69" s="566"/>
      <c r="AA69" s="566"/>
    </row>
    <row r="70" spans="1:27" s="527" customFormat="1" ht="15" customHeight="1">
      <c r="A70" s="694"/>
      <c r="C70" s="1279" t="s">
        <v>1426</v>
      </c>
      <c r="D70" s="1279"/>
      <c r="E70" s="1279"/>
      <c r="F70" s="1279"/>
      <c r="G70" s="1279"/>
      <c r="H70" s="1279"/>
      <c r="Z70" s="566"/>
      <c r="AA70" s="566"/>
    </row>
    <row r="71" spans="1:27" s="527" customFormat="1" ht="15" customHeight="1">
      <c r="A71" s="694"/>
      <c r="C71" s="1279" t="s">
        <v>880</v>
      </c>
      <c r="D71" s="1279"/>
      <c r="E71" s="1279"/>
      <c r="F71" s="1279"/>
      <c r="G71" s="1279"/>
      <c r="H71" s="1279"/>
      <c r="Z71" s="566"/>
      <c r="AA71" s="566"/>
    </row>
    <row r="72" spans="1:27" s="527" customFormat="1" ht="15" customHeight="1">
      <c r="A72" s="694"/>
      <c r="C72" s="137" t="s">
        <v>1531</v>
      </c>
      <c r="D72" s="137"/>
      <c r="E72" s="137"/>
      <c r="F72" s="137"/>
      <c r="G72" s="137"/>
      <c r="H72" s="137"/>
      <c r="Z72" s="566"/>
      <c r="AA72" s="566"/>
    </row>
    <row r="73" spans="1:27" s="527" customFormat="1" ht="15" customHeight="1">
      <c r="A73" s="694"/>
      <c r="C73" s="1279" t="s">
        <v>1532</v>
      </c>
      <c r="D73" s="1279"/>
      <c r="E73" s="1279"/>
      <c r="F73" s="1279"/>
      <c r="G73" s="1279"/>
      <c r="H73" s="1279"/>
      <c r="Z73" s="566"/>
      <c r="AA73" s="566"/>
    </row>
    <row r="74" spans="1:27" s="527" customFormat="1" ht="30" customHeight="1">
      <c r="A74" s="694"/>
      <c r="C74" s="1279" t="s">
        <v>1533</v>
      </c>
      <c r="D74" s="1279"/>
      <c r="E74" s="1279"/>
      <c r="F74" s="1279"/>
      <c r="G74" s="1279"/>
      <c r="H74" s="1279"/>
      <c r="AA74" s="775"/>
    </row>
    <row r="75" spans="1:27" s="527" customFormat="1" ht="15" customHeight="1">
      <c r="A75" s="694"/>
      <c r="C75" s="1279" t="s">
        <v>1540</v>
      </c>
      <c r="D75" s="1279"/>
      <c r="E75" s="1279"/>
      <c r="F75" s="1279"/>
      <c r="G75" s="1279"/>
      <c r="H75" s="1279"/>
      <c r="AA75" s="775"/>
    </row>
    <row r="76" spans="1:27" ht="15" customHeight="1">
      <c r="C76" s="1279" t="s">
        <v>1544</v>
      </c>
      <c r="D76" s="1279"/>
      <c r="E76" s="1279"/>
      <c r="F76" s="1279"/>
      <c r="G76" s="1279"/>
      <c r="H76" s="1279"/>
    </row>
    <row r="77" spans="1:27" s="527" customFormat="1" ht="15" customHeight="1">
      <c r="A77" s="694"/>
      <c r="C77" s="1279" t="s">
        <v>1546</v>
      </c>
      <c r="D77" s="1279"/>
      <c r="E77" s="1279"/>
      <c r="F77" s="1279"/>
      <c r="G77" s="1279"/>
      <c r="H77" s="1279"/>
      <c r="AA77" s="775"/>
    </row>
    <row r="78" spans="1:27" s="527" customFormat="1" ht="15" customHeight="1">
      <c r="A78" s="694"/>
      <c r="C78" s="1279" t="s">
        <v>1547</v>
      </c>
      <c r="D78" s="1279"/>
      <c r="E78" s="1279"/>
      <c r="F78" s="1279"/>
      <c r="G78" s="1279"/>
      <c r="H78" s="1279"/>
      <c r="AA78" s="775"/>
    </row>
    <row r="79" spans="1:27" ht="15" customHeight="1">
      <c r="C79" s="1417" t="s">
        <v>1552</v>
      </c>
      <c r="D79" s="1417"/>
      <c r="E79" s="1417"/>
      <c r="F79" s="1417"/>
      <c r="G79" s="1417"/>
      <c r="H79" s="1417"/>
    </row>
  </sheetData>
  <sheetProtection selectLockedCells="1"/>
  <mergeCells count="21">
    <mergeCell ref="O64:T64"/>
    <mergeCell ref="U64:Z64"/>
    <mergeCell ref="AA64:AF64"/>
    <mergeCell ref="C79:H79"/>
    <mergeCell ref="AA7:AF7"/>
    <mergeCell ref="C77:H77"/>
    <mergeCell ref="C78:H78"/>
    <mergeCell ref="C71:H71"/>
    <mergeCell ref="C73:H73"/>
    <mergeCell ref="C74:H74"/>
    <mergeCell ref="C75:H75"/>
    <mergeCell ref="C76:H76"/>
    <mergeCell ref="O7:T7"/>
    <mergeCell ref="U7:Z7"/>
    <mergeCell ref="C70:H70"/>
    <mergeCell ref="A1:B1"/>
    <mergeCell ref="A3:B3"/>
    <mergeCell ref="C7:H7"/>
    <mergeCell ref="I7:N7"/>
    <mergeCell ref="C64:H64"/>
    <mergeCell ref="I64:N64"/>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Bremen</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2">
    <pageSetUpPr autoPageBreaks="0"/>
  </sheetPr>
  <dimension ref="A1:AL79"/>
  <sheetViews>
    <sheetView showGridLines="0" showRowColHeaders="0" zoomScaleNormal="100" workbookViewId="0">
      <pane xSplit="2" ySplit="5" topLeftCell="S6" activePane="bottomRight" state="frozen"/>
      <selection pane="topRight"/>
      <selection pane="bottomLeft"/>
      <selection pane="bottomRight" activeCell="Z9" sqref="Z9:Z15"/>
    </sheetView>
  </sheetViews>
  <sheetFormatPr baseColWidth="10" defaultColWidth="11.453125" defaultRowHeight="12.5"/>
  <cols>
    <col min="1" max="1" width="4.54296875" style="376" customWidth="1"/>
    <col min="2" max="2" width="45.54296875" style="376" customWidth="1"/>
    <col min="3" max="12" width="13.453125" style="376" customWidth="1"/>
    <col min="13" max="27" width="13.453125" style="551" customWidth="1"/>
    <col min="28" max="16384" width="11.453125" style="376"/>
  </cols>
  <sheetData>
    <row r="1" spans="1:32" ht="13">
      <c r="A1" s="1414" t="s">
        <v>322</v>
      </c>
      <c r="B1" s="1415"/>
    </row>
    <row r="3" spans="1:32" ht="12.75" customHeight="1">
      <c r="A3" s="1416" t="s">
        <v>905</v>
      </c>
      <c r="B3" s="1416"/>
      <c r="C3" s="407" t="s">
        <v>1243</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ht="13">
      <c r="A7" s="399"/>
      <c r="B7" s="499"/>
      <c r="C7" s="1277" t="s">
        <v>434</v>
      </c>
      <c r="D7" s="1277"/>
      <c r="E7" s="1277"/>
      <c r="F7" s="1277"/>
      <c r="G7" s="1277"/>
      <c r="H7" s="1277"/>
      <c r="I7" s="1277" t="s">
        <v>434</v>
      </c>
      <c r="J7" s="1277"/>
      <c r="K7" s="1277"/>
      <c r="L7" s="1277"/>
      <c r="M7" s="1277"/>
      <c r="N7" s="1277"/>
      <c r="O7" s="1277" t="s">
        <v>434</v>
      </c>
      <c r="P7" s="1277"/>
      <c r="Q7" s="1277"/>
      <c r="R7" s="1277"/>
      <c r="S7" s="1277"/>
      <c r="T7" s="1277"/>
      <c r="U7" s="1277" t="s">
        <v>434</v>
      </c>
      <c r="V7" s="1277"/>
      <c r="W7" s="1277"/>
      <c r="X7" s="1277"/>
      <c r="Y7" s="1277"/>
      <c r="Z7" s="1277"/>
      <c r="AA7" s="1277" t="s">
        <v>434</v>
      </c>
      <c r="AB7" s="1277"/>
      <c r="AC7" s="1277"/>
      <c r="AD7" s="1277"/>
      <c r="AE7" s="1277"/>
      <c r="AF7" s="1277"/>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1514</v>
      </c>
      <c r="C9" s="1156">
        <v>24245.620634641273</v>
      </c>
      <c r="D9" s="838">
        <v>24557.358260242778</v>
      </c>
      <c r="E9" s="838">
        <v>26436.686417447829</v>
      </c>
      <c r="F9" s="838">
        <v>25402.126526549524</v>
      </c>
      <c r="G9" s="838">
        <v>630.745</v>
      </c>
      <c r="H9" s="838">
        <v>798.40021700000011</v>
      </c>
      <c r="I9" s="838" t="s">
        <v>1553</v>
      </c>
      <c r="J9" s="857" t="s">
        <v>1553</v>
      </c>
      <c r="K9" s="838" t="s">
        <v>1553</v>
      </c>
      <c r="L9" s="838">
        <v>23504.90376497023</v>
      </c>
      <c r="M9" s="838">
        <v>23391.337778912093</v>
      </c>
      <c r="N9" s="838">
        <v>22825.042771875516</v>
      </c>
      <c r="O9" s="838">
        <v>23099.45894138913</v>
      </c>
      <c r="P9" s="838">
        <v>22286.244969483247</v>
      </c>
      <c r="Q9" s="838">
        <v>22140.847934209422</v>
      </c>
      <c r="R9" s="838">
        <v>22054.689536425387</v>
      </c>
      <c r="S9" s="838">
        <v>22744.033608072452</v>
      </c>
      <c r="T9" s="838">
        <v>21718.961197661323</v>
      </c>
      <c r="U9" s="838">
        <v>21648.069714692036</v>
      </c>
      <c r="V9" s="838">
        <v>20974.130124853698</v>
      </c>
      <c r="W9" s="838">
        <v>22646.852166556557</v>
      </c>
      <c r="X9" s="838">
        <v>26802.334551008924</v>
      </c>
      <c r="Y9" s="838">
        <v>27491.91397484632</v>
      </c>
      <c r="Z9" s="551">
        <v>28261.269919828133</v>
      </c>
      <c r="AA9" s="551">
        <v>1550.9245776434113</v>
      </c>
      <c r="AB9" s="1010"/>
      <c r="AC9" s="1010"/>
      <c r="AD9" s="1010"/>
      <c r="AE9" s="1010"/>
      <c r="AF9" s="1010"/>
    </row>
    <row r="10" spans="1:32" ht="14.5">
      <c r="A10" s="131"/>
      <c r="B10" s="1015" t="s">
        <v>1515</v>
      </c>
      <c r="C10" s="1156">
        <v>14179.556230539998</v>
      </c>
      <c r="D10" s="838">
        <v>14273.049227549036</v>
      </c>
      <c r="E10" s="838">
        <v>15354.840456771999</v>
      </c>
      <c r="F10" s="838">
        <v>14735.326807984</v>
      </c>
      <c r="G10" s="838">
        <v>630.745</v>
      </c>
      <c r="H10" s="838">
        <v>798.40021700000011</v>
      </c>
      <c r="I10" s="838">
        <v>800.98815999999999</v>
      </c>
      <c r="J10" s="838">
        <v>804.30231099999992</v>
      </c>
      <c r="K10" s="838">
        <v>804.58605899999998</v>
      </c>
      <c r="L10" s="838">
        <v>13494.205143606308</v>
      </c>
      <c r="M10" s="838">
        <v>13456.854669214834</v>
      </c>
      <c r="N10" s="838">
        <v>13119.142320018511</v>
      </c>
      <c r="O10" s="838">
        <v>13118.510859539225</v>
      </c>
      <c r="P10" s="838">
        <v>12703.708187565726</v>
      </c>
      <c r="Q10" s="838">
        <v>12710.491464013554</v>
      </c>
      <c r="R10" s="838">
        <v>12674.136525723041</v>
      </c>
      <c r="S10" s="838">
        <v>13097.425713453258</v>
      </c>
      <c r="T10" s="838">
        <v>12488.236431119079</v>
      </c>
      <c r="U10" s="838">
        <v>12328.694460860606</v>
      </c>
      <c r="V10" s="838">
        <v>12084.766056370911</v>
      </c>
      <c r="W10" s="838">
        <v>13187.243619181081</v>
      </c>
      <c r="X10" s="838">
        <v>16210.298735318869</v>
      </c>
      <c r="Y10" s="838">
        <v>16805.45645598404</v>
      </c>
      <c r="Z10" s="551">
        <v>17305.050631510851</v>
      </c>
      <c r="AA10" s="551">
        <v>844.38860999999997</v>
      </c>
      <c r="AB10" s="1010"/>
      <c r="AC10" s="1010"/>
      <c r="AD10" s="1010"/>
      <c r="AE10" s="1010"/>
      <c r="AF10" s="1010"/>
    </row>
    <row r="11" spans="1:32">
      <c r="A11" s="131"/>
      <c r="B11" s="1016" t="s">
        <v>1516</v>
      </c>
      <c r="C11" s="1156">
        <v>14179.556230539998</v>
      </c>
      <c r="D11" s="838">
        <v>14273.049227549036</v>
      </c>
      <c r="E11" s="838">
        <v>15354.840456771999</v>
      </c>
      <c r="F11" s="838">
        <v>14735.326807984</v>
      </c>
      <c r="G11" s="838">
        <v>630.745</v>
      </c>
      <c r="H11" s="838">
        <v>798.40021700000011</v>
      </c>
      <c r="I11" s="838">
        <v>800.98815999999999</v>
      </c>
      <c r="J11" s="838">
        <v>804.30231099999992</v>
      </c>
      <c r="K11" s="838">
        <v>804.58605899999998</v>
      </c>
      <c r="L11" s="838">
        <v>13494.205143606308</v>
      </c>
      <c r="M11" s="838">
        <v>13456.854669214834</v>
      </c>
      <c r="N11" s="838">
        <v>13119.142320018511</v>
      </c>
      <c r="O11" s="838">
        <v>13118.510859539225</v>
      </c>
      <c r="P11" s="838">
        <v>12703.708187565726</v>
      </c>
      <c r="Q11" s="838">
        <v>12710.491464013554</v>
      </c>
      <c r="R11" s="838">
        <v>12674.136525723041</v>
      </c>
      <c r="S11" s="838">
        <v>13097.425713453258</v>
      </c>
      <c r="T11" s="838">
        <v>12488.236431119079</v>
      </c>
      <c r="U11" s="838">
        <v>12328.694460860606</v>
      </c>
      <c r="V11" s="838">
        <v>12084.766056370911</v>
      </c>
      <c r="W11" s="838">
        <v>13187.243619181081</v>
      </c>
      <c r="X11" s="838">
        <v>16210.298735318869</v>
      </c>
      <c r="Y11" s="838">
        <v>16805.45645598404</v>
      </c>
      <c r="Z11" s="551">
        <v>17305.050631510851</v>
      </c>
      <c r="AA11" s="551">
        <v>844.38860999999997</v>
      </c>
      <c r="AB11" s="1010"/>
      <c r="AC11" s="1010"/>
      <c r="AD11" s="1010"/>
      <c r="AE11" s="1010"/>
      <c r="AF11" s="1010"/>
    </row>
    <row r="12" spans="1:32" ht="15.5">
      <c r="A12" s="131"/>
      <c r="B12" s="1188" t="s">
        <v>1554</v>
      </c>
      <c r="C12" s="1156">
        <v>13382.951221539999</v>
      </c>
      <c r="D12" s="838">
        <v>13460.177348142999</v>
      </c>
      <c r="E12" s="838">
        <v>14555.633314772</v>
      </c>
      <c r="F12" s="838">
        <v>13938.491030984</v>
      </c>
      <c r="G12" s="838" t="s">
        <v>493</v>
      </c>
      <c r="H12" s="838" t="s">
        <v>493</v>
      </c>
      <c r="I12" s="838" t="s">
        <v>493</v>
      </c>
      <c r="J12" s="838" t="s">
        <v>493</v>
      </c>
      <c r="K12" s="838" t="s">
        <v>493</v>
      </c>
      <c r="L12" s="838">
        <v>12682.492962484999</v>
      </c>
      <c r="M12" s="838">
        <v>12640.957507921001</v>
      </c>
      <c r="N12" s="838">
        <v>12313.342126899999</v>
      </c>
      <c r="O12" s="838">
        <v>12484.099952821</v>
      </c>
      <c r="P12" s="838">
        <v>11979.391586854999</v>
      </c>
      <c r="Q12" s="838">
        <v>11900.995867848</v>
      </c>
      <c r="R12" s="838">
        <v>11940.041534861</v>
      </c>
      <c r="S12" s="838">
        <v>12295.639278946999</v>
      </c>
      <c r="T12" s="838">
        <v>11670.575709208</v>
      </c>
      <c r="U12" s="838">
        <v>11523.608847132</v>
      </c>
      <c r="V12" s="838">
        <v>11269.098170019</v>
      </c>
      <c r="W12" s="838">
        <v>12350.054605001</v>
      </c>
      <c r="X12" s="838">
        <v>15364.886605787</v>
      </c>
      <c r="Y12" s="838">
        <v>15951.371602310999</v>
      </c>
      <c r="Z12" s="551">
        <v>16447.899201510001</v>
      </c>
      <c r="AA12" s="1189" t="s">
        <v>493</v>
      </c>
      <c r="AB12" s="1010"/>
      <c r="AC12" s="1010"/>
      <c r="AD12" s="1010"/>
      <c r="AE12" s="1010"/>
      <c r="AF12" s="1010"/>
    </row>
    <row r="13" spans="1:32" ht="16">
      <c r="A13" s="131"/>
      <c r="B13" s="1188" t="s">
        <v>1555</v>
      </c>
      <c r="C13" s="1156">
        <v>159.29240899999999</v>
      </c>
      <c r="D13" s="838">
        <v>161.76667900000001</v>
      </c>
      <c r="E13" s="838">
        <v>164.48564200000001</v>
      </c>
      <c r="F13" s="838">
        <v>163.67227700000001</v>
      </c>
      <c r="G13" s="838" t="s">
        <v>356</v>
      </c>
      <c r="H13" s="838">
        <v>168.34741700000001</v>
      </c>
      <c r="I13" s="838">
        <v>170.84765999999999</v>
      </c>
      <c r="J13" s="838">
        <v>172.97061099999999</v>
      </c>
      <c r="K13" s="838">
        <v>172.62065899999999</v>
      </c>
      <c r="L13" s="838">
        <v>175.451716</v>
      </c>
      <c r="M13" s="838">
        <v>180.003826</v>
      </c>
      <c r="N13" s="838">
        <v>174.08198200000001</v>
      </c>
      <c r="O13" s="838" t="s">
        <v>1442</v>
      </c>
      <c r="P13" s="838">
        <v>86.829105999999996</v>
      </c>
      <c r="Q13" s="838">
        <v>170.862697</v>
      </c>
      <c r="R13" s="838">
        <v>95.238889999999998</v>
      </c>
      <c r="S13" s="838">
        <v>163.62033099999999</v>
      </c>
      <c r="T13" s="838">
        <v>178.35522399999999</v>
      </c>
      <c r="U13" s="838">
        <v>159.143406</v>
      </c>
      <c r="V13" s="838">
        <v>163.53831099999999</v>
      </c>
      <c r="W13" s="838">
        <v>180.891009</v>
      </c>
      <c r="X13" s="838">
        <v>180.88827499999999</v>
      </c>
      <c r="Y13" s="838">
        <v>181.18628100000001</v>
      </c>
      <c r="Z13" s="551">
        <v>178.22945999999999</v>
      </c>
      <c r="AA13" s="1189">
        <v>169.54901000000001</v>
      </c>
      <c r="AB13" s="1010"/>
      <c r="AC13" s="1010"/>
      <c r="AD13" s="1010"/>
      <c r="AE13" s="1010"/>
      <c r="AF13" s="1010"/>
    </row>
    <row r="14" spans="1:32" ht="28">
      <c r="A14" s="131"/>
      <c r="B14" s="1188" t="s">
        <v>1519</v>
      </c>
      <c r="C14" s="1156">
        <v>637.31259999999997</v>
      </c>
      <c r="D14" s="838">
        <v>636.9452</v>
      </c>
      <c r="E14" s="838">
        <v>634.72149999999999</v>
      </c>
      <c r="F14" s="838">
        <v>633.1635</v>
      </c>
      <c r="G14" s="838">
        <v>630.745</v>
      </c>
      <c r="H14" s="838">
        <v>630.05280000000005</v>
      </c>
      <c r="I14" s="838">
        <v>630.14049999999997</v>
      </c>
      <c r="J14" s="838">
        <v>631.33169999999996</v>
      </c>
      <c r="K14" s="838">
        <v>631.96540000000005</v>
      </c>
      <c r="L14" s="838">
        <v>626.02660000000003</v>
      </c>
      <c r="M14" s="838">
        <v>625.60810000000004</v>
      </c>
      <c r="N14" s="838">
        <v>621.74040000000002</v>
      </c>
      <c r="O14" s="838">
        <v>623.59059999999999</v>
      </c>
      <c r="P14" s="838">
        <v>627.42100000000005</v>
      </c>
      <c r="Q14" s="838">
        <v>628.91650000000004</v>
      </c>
      <c r="R14" s="838">
        <v>627.34299999999996</v>
      </c>
      <c r="S14" s="838">
        <v>628.25739999999996</v>
      </c>
      <c r="T14" s="838">
        <v>631.10029999999995</v>
      </c>
      <c r="U14" s="838">
        <v>636.25969999999995</v>
      </c>
      <c r="V14" s="838">
        <v>643.2346</v>
      </c>
      <c r="W14" s="838">
        <v>647.84299999999996</v>
      </c>
      <c r="X14" s="838">
        <v>654.7287</v>
      </c>
      <c r="Y14" s="838">
        <v>663.88940000000002</v>
      </c>
      <c r="Z14" s="551">
        <v>670.23760000000004</v>
      </c>
      <c r="AA14" s="551">
        <v>674.83960000000002</v>
      </c>
      <c r="AB14" s="1010"/>
      <c r="AC14" s="1010"/>
      <c r="AD14" s="1010"/>
      <c r="AE14" s="1010"/>
      <c r="AF14" s="1010"/>
    </row>
    <row r="15" spans="1:32" ht="15.5">
      <c r="A15" s="131"/>
      <c r="B15" s="1017" t="s">
        <v>874</v>
      </c>
      <c r="C15" s="1156" t="s">
        <v>356</v>
      </c>
      <c r="D15" s="838">
        <v>13.387979401927375</v>
      </c>
      <c r="E15" s="838" t="s">
        <v>356</v>
      </c>
      <c r="F15" s="838" t="s">
        <v>356</v>
      </c>
      <c r="G15" s="838" t="s">
        <v>356</v>
      </c>
      <c r="H15" s="838" t="s">
        <v>356</v>
      </c>
      <c r="I15" s="838" t="s">
        <v>356</v>
      </c>
      <c r="J15" s="838" t="s">
        <v>356</v>
      </c>
      <c r="K15" s="838" t="s">
        <v>356</v>
      </c>
      <c r="L15" s="838">
        <v>9.8125255106240754</v>
      </c>
      <c r="M15" s="838">
        <v>9.7342318952031821</v>
      </c>
      <c r="N15" s="838">
        <v>9.5255417389328905</v>
      </c>
      <c r="O15" s="838">
        <v>10.482741968227312</v>
      </c>
      <c r="P15" s="838">
        <v>9.4020725683208095</v>
      </c>
      <c r="Q15" s="838">
        <v>9.3348762239056722</v>
      </c>
      <c r="R15" s="838">
        <v>11.088238034459382</v>
      </c>
      <c r="S15" s="838">
        <v>9.3815786729590283</v>
      </c>
      <c r="T15" s="838">
        <v>7.6425829948268191</v>
      </c>
      <c r="U15" s="838">
        <v>9.0216505032502194</v>
      </c>
      <c r="V15" s="838">
        <v>8.3278637690352681</v>
      </c>
      <c r="W15" s="838">
        <v>8.0082963541468519</v>
      </c>
      <c r="X15" s="838">
        <v>8.2990713436853909</v>
      </c>
      <c r="Y15" s="838">
        <v>8.1451104785905901</v>
      </c>
      <c r="Z15" s="551">
        <v>8.164913435189785</v>
      </c>
      <c r="AA15" s="1189" t="s">
        <v>493</v>
      </c>
      <c r="AB15" s="1010"/>
      <c r="AC15" s="1010"/>
      <c r="AD15" s="1010"/>
      <c r="AE15" s="1010"/>
      <c r="AF15" s="1010"/>
    </row>
    <row r="16" spans="1:32" ht="15.5">
      <c r="A16" s="131"/>
      <c r="B16" s="1017" t="s">
        <v>872</v>
      </c>
      <c r="C16" s="1156" t="s">
        <v>356</v>
      </c>
      <c r="D16" s="838">
        <v>0.7720210041104455</v>
      </c>
      <c r="E16" s="838" t="s">
        <v>356</v>
      </c>
      <c r="F16" s="838" t="s">
        <v>356</v>
      </c>
      <c r="G16" s="838" t="s">
        <v>356</v>
      </c>
      <c r="H16" s="838" t="s">
        <v>356</v>
      </c>
      <c r="I16" s="838" t="s">
        <v>356</v>
      </c>
      <c r="J16" s="838" t="s">
        <v>356</v>
      </c>
      <c r="K16" s="838" t="s">
        <v>356</v>
      </c>
      <c r="L16" s="838">
        <v>0.42133961068693843</v>
      </c>
      <c r="M16" s="838">
        <v>0.55100339862962577</v>
      </c>
      <c r="N16" s="838">
        <v>0.45226937957854535</v>
      </c>
      <c r="O16" s="838">
        <v>0.33756474999816533</v>
      </c>
      <c r="P16" s="838">
        <v>0.66442214240589847</v>
      </c>
      <c r="Q16" s="838">
        <v>0.38152294164850603</v>
      </c>
      <c r="R16" s="838">
        <v>0.42486282758077448</v>
      </c>
      <c r="S16" s="838">
        <v>0.52712483329896243</v>
      </c>
      <c r="T16" s="838">
        <v>0.56261491625031168</v>
      </c>
      <c r="U16" s="838">
        <v>0.66085722535645652</v>
      </c>
      <c r="V16" s="838">
        <v>0.56711158287621299</v>
      </c>
      <c r="W16" s="838">
        <v>0.44670882593341465</v>
      </c>
      <c r="X16" s="838">
        <v>1.4960831881859147</v>
      </c>
      <c r="Y16" s="838">
        <v>0.86406219445150401</v>
      </c>
      <c r="Z16" s="551">
        <v>0.51945656566145038</v>
      </c>
      <c r="AA16" s="1189" t="s">
        <v>493</v>
      </c>
      <c r="AB16" s="1010"/>
      <c r="AC16" s="1010"/>
      <c r="AD16" s="1010"/>
      <c r="AE16" s="1010"/>
      <c r="AF16" s="1010"/>
    </row>
    <row r="17" spans="1:32">
      <c r="A17" s="131"/>
      <c r="B17" s="1016" t="s">
        <v>1520</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
      <c r="A22" s="131"/>
      <c r="B22" s="1021" t="s">
        <v>1521</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5">
      <c r="A24" s="131"/>
      <c r="B24" s="1015" t="s">
        <v>1557</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5">
      <c r="A25" s="131"/>
      <c r="B25" s="1015" t="s">
        <v>1559</v>
      </c>
      <c r="C25" s="1156">
        <v>52.914928580729509</v>
      </c>
      <c r="D25" s="838">
        <v>55.303927366746194</v>
      </c>
      <c r="E25" s="838">
        <v>69.861610000515682</v>
      </c>
      <c r="F25" s="838">
        <v>47.538810381278267</v>
      </c>
      <c r="G25" s="838">
        <v>60.719953742515472</v>
      </c>
      <c r="H25" s="838">
        <v>91.910930670570693</v>
      </c>
      <c r="I25" s="838">
        <v>61.272021684148726</v>
      </c>
      <c r="J25" s="838">
        <v>52.59142656669264</v>
      </c>
      <c r="K25" s="838">
        <v>45.783246348764642</v>
      </c>
      <c r="L25" s="838">
        <v>58.55580460230135</v>
      </c>
      <c r="M25" s="838">
        <v>51.900412410869805</v>
      </c>
      <c r="N25" s="838">
        <v>37.299677004905199</v>
      </c>
      <c r="O25" s="838">
        <v>49.096440070515428</v>
      </c>
      <c r="P25" s="838">
        <v>25.087586905253488</v>
      </c>
      <c r="Q25" s="838">
        <v>30.054309036224339</v>
      </c>
      <c r="R25" s="838">
        <v>47.961971860302306</v>
      </c>
      <c r="S25" s="838">
        <v>52.023166446606552</v>
      </c>
      <c r="T25" s="838">
        <v>49.79615179668312</v>
      </c>
      <c r="U25" s="838">
        <v>64.020901746370015</v>
      </c>
      <c r="V25" s="838">
        <v>39.03373429091782</v>
      </c>
      <c r="W25" s="838">
        <v>113.03790861190215</v>
      </c>
      <c r="X25" s="838">
        <v>86.170276301366457</v>
      </c>
      <c r="Y25" s="838">
        <v>54.158056980933644</v>
      </c>
      <c r="Z25" s="551">
        <v>79.476975143131057</v>
      </c>
      <c r="AA25" s="551">
        <v>68.56586676617367</v>
      </c>
      <c r="AB25" s="1010"/>
      <c r="AC25" s="1010"/>
      <c r="AD25" s="1010"/>
      <c r="AE25" s="1010"/>
      <c r="AF25" s="1010"/>
    </row>
    <row r="26" spans="1:32" ht="14.5">
      <c r="A26" s="131"/>
      <c r="B26" s="1016" t="s">
        <v>1560</v>
      </c>
      <c r="C26" s="1156">
        <v>24.597119107108185</v>
      </c>
      <c r="D26" s="838">
        <v>26.887043552400996</v>
      </c>
      <c r="E26" s="838">
        <v>29.842550379740665</v>
      </c>
      <c r="F26" s="838">
        <v>28.957280071486508</v>
      </c>
      <c r="G26" s="838">
        <v>32.685724660267461</v>
      </c>
      <c r="H26" s="838">
        <v>29.703780621407827</v>
      </c>
      <c r="I26" s="838">
        <v>28.546407735485815</v>
      </c>
      <c r="J26" s="838">
        <v>27.579679875627139</v>
      </c>
      <c r="K26" s="838">
        <v>27.323681128942209</v>
      </c>
      <c r="L26" s="838">
        <v>25.832334497465826</v>
      </c>
      <c r="M26" s="838">
        <v>28.234062491220644</v>
      </c>
      <c r="N26" s="838">
        <v>13.704291011358915</v>
      </c>
      <c r="O26" s="838">
        <v>11.187336738936176</v>
      </c>
      <c r="P26" s="838" t="s">
        <v>356</v>
      </c>
      <c r="Q26" s="838" t="s">
        <v>356</v>
      </c>
      <c r="R26" s="838" t="s">
        <v>356</v>
      </c>
      <c r="S26" s="838">
        <v>10.689623665175811</v>
      </c>
      <c r="T26" s="838">
        <v>10.039763622716297</v>
      </c>
      <c r="U26" s="838">
        <v>11.115688135065961</v>
      </c>
      <c r="V26" s="838">
        <v>11.354240589986391</v>
      </c>
      <c r="W26" s="838">
        <v>11.460451213569604</v>
      </c>
      <c r="X26" s="838">
        <v>15.215789397267473</v>
      </c>
      <c r="Y26" s="838">
        <v>14.029452511354789</v>
      </c>
      <c r="Z26" s="551">
        <v>15.962263906978237</v>
      </c>
      <c r="AA26" s="551">
        <v>15.369792528793534</v>
      </c>
      <c r="AB26" s="1010"/>
      <c r="AC26" s="1010"/>
      <c r="AD26" s="1010"/>
      <c r="AE26" s="1010"/>
      <c r="AF26" s="1010"/>
    </row>
    <row r="27" spans="1:32" ht="14.5">
      <c r="A27" s="131"/>
      <c r="B27" s="1016" t="s">
        <v>1561</v>
      </c>
      <c r="C27" s="1156">
        <v>23.808</v>
      </c>
      <c r="D27" s="838">
        <v>20.347999999999999</v>
      </c>
      <c r="E27" s="838">
        <v>28.739000000000001</v>
      </c>
      <c r="F27" s="838">
        <v>11.83</v>
      </c>
      <c r="G27" s="838">
        <v>21.187999999999999</v>
      </c>
      <c r="H27" s="838">
        <v>50.914000000000001</v>
      </c>
      <c r="I27" s="838">
        <v>26.98</v>
      </c>
      <c r="J27" s="838">
        <v>15.955</v>
      </c>
      <c r="K27" s="838">
        <v>9.8239999999999998</v>
      </c>
      <c r="L27" s="838">
        <v>22.934999999999999</v>
      </c>
      <c r="M27" s="838">
        <v>13.092000000000001</v>
      </c>
      <c r="N27" s="838">
        <v>7.5119999999999996</v>
      </c>
      <c r="O27" s="838">
        <v>23.404</v>
      </c>
      <c r="P27" s="838">
        <v>8.2420000000000009</v>
      </c>
      <c r="Q27" s="838">
        <v>10.08</v>
      </c>
      <c r="R27" s="838">
        <v>22.091999999999999</v>
      </c>
      <c r="S27" s="838">
        <v>17.335999999999999</v>
      </c>
      <c r="T27" s="838">
        <v>24.795000000000002</v>
      </c>
      <c r="U27" s="838">
        <v>19.183</v>
      </c>
      <c r="V27" s="838">
        <v>11.917</v>
      </c>
      <c r="W27" s="838">
        <v>76.820999999999998</v>
      </c>
      <c r="X27" s="838">
        <v>51.198</v>
      </c>
      <c r="Y27" s="838">
        <v>19.033000000000001</v>
      </c>
      <c r="Z27" s="551">
        <v>40.835999999999999</v>
      </c>
      <c r="AA27" s="551">
        <v>30.51</v>
      </c>
      <c r="AB27" s="1010"/>
      <c r="AC27" s="1010"/>
      <c r="AD27" s="1010"/>
      <c r="AE27" s="1010"/>
      <c r="AF27" s="1010"/>
    </row>
    <row r="28" spans="1:32" ht="14.5">
      <c r="A28" s="131"/>
      <c r="B28" s="1016" t="s">
        <v>1562</v>
      </c>
      <c r="C28" s="1156">
        <v>2.4909704749231515E-2</v>
      </c>
      <c r="D28" s="838">
        <v>2.8857496039138539E-2</v>
      </c>
      <c r="E28" s="838">
        <v>2.8307164996923647E-2</v>
      </c>
      <c r="F28" s="838">
        <v>2.7998308218222412E-2</v>
      </c>
      <c r="G28" s="838">
        <v>2.9516561395375788E-2</v>
      </c>
      <c r="H28" s="838">
        <v>2.7040002098929549E-2</v>
      </c>
      <c r="I28" s="838">
        <v>2.7185883532731641E-2</v>
      </c>
      <c r="J28" s="838">
        <v>2.6008131038709522E-2</v>
      </c>
      <c r="K28" s="838">
        <v>2.864055505842892E-2</v>
      </c>
      <c r="L28" s="838">
        <v>2.8876505412051574E-2</v>
      </c>
      <c r="M28" s="838">
        <v>2.8351884110593396E-2</v>
      </c>
      <c r="N28" s="838">
        <v>2.8753409137604123E-2</v>
      </c>
      <c r="O28" s="838">
        <v>3.1576491964981003E-2</v>
      </c>
      <c r="P28" s="838">
        <v>3.3680316100979275E-2</v>
      </c>
      <c r="Q28" s="838">
        <v>3.5892384770874732E-2</v>
      </c>
      <c r="R28" s="838">
        <v>3.2126160477453584E-2</v>
      </c>
      <c r="S28" s="838">
        <v>3.5048871758240105E-2</v>
      </c>
      <c r="T28" s="838">
        <v>3.751320172474628E-2</v>
      </c>
      <c r="U28" s="838">
        <v>3.9197257504214836E-2</v>
      </c>
      <c r="V28" s="838">
        <v>3.7565421327456945E-2</v>
      </c>
      <c r="W28" s="838">
        <v>3.9694300115396798E-2</v>
      </c>
      <c r="X28" s="838">
        <v>4.1426885904355462E-2</v>
      </c>
      <c r="Y28" s="838">
        <v>4.1226102724016819E-2</v>
      </c>
      <c r="Z28" s="551">
        <v>4.2263733497929563E-2</v>
      </c>
      <c r="AA28" s="551">
        <v>3.9424587416116451E-2</v>
      </c>
      <c r="AB28" s="1010"/>
      <c r="AC28" s="1010"/>
      <c r="AD28" s="1010"/>
      <c r="AE28" s="1010"/>
      <c r="AF28" s="1010"/>
    </row>
    <row r="29" spans="1:32">
      <c r="A29" s="538"/>
      <c r="B29" s="1016" t="s">
        <v>876</v>
      </c>
      <c r="C29" s="1156">
        <v>0.4862822</v>
      </c>
      <c r="D29" s="838">
        <v>0.48628194486712739</v>
      </c>
      <c r="E29" s="838">
        <v>0.44834140979610027</v>
      </c>
      <c r="F29" s="838">
        <v>0.44833121481726534</v>
      </c>
      <c r="G29" s="838">
        <v>0.44834190000000007</v>
      </c>
      <c r="H29" s="838">
        <v>0.42687325132563886</v>
      </c>
      <c r="I29" s="838">
        <v>0.44960150280975042</v>
      </c>
      <c r="J29" s="838">
        <v>0.50144622796335203</v>
      </c>
      <c r="K29" s="838">
        <v>0.50143840352758062</v>
      </c>
      <c r="L29" s="838">
        <v>0.54299513762618434</v>
      </c>
      <c r="M29" s="838">
        <v>0.51067179419048658</v>
      </c>
      <c r="N29" s="838">
        <v>0.44508040479481492</v>
      </c>
      <c r="O29" s="838">
        <v>0.44514872776660319</v>
      </c>
      <c r="P29" s="838" t="s">
        <v>356</v>
      </c>
      <c r="Q29" s="838" t="s">
        <v>356</v>
      </c>
      <c r="R29" s="838" t="s">
        <v>356</v>
      </c>
      <c r="S29" s="838">
        <v>0.26306270122213549</v>
      </c>
      <c r="T29" s="838">
        <v>0.34171130314582948</v>
      </c>
      <c r="U29" s="838">
        <v>0.34187662407706609</v>
      </c>
      <c r="V29" s="838">
        <v>0.42689988431856485</v>
      </c>
      <c r="W29" s="838">
        <v>0.42874965515267899</v>
      </c>
      <c r="X29" s="838">
        <v>0.42860379943812527</v>
      </c>
      <c r="Y29" s="838">
        <v>0.50166876439652919</v>
      </c>
      <c r="Z29" s="551">
        <v>0.47810241523909658</v>
      </c>
      <c r="AA29" s="551">
        <v>0.48630067812958877</v>
      </c>
      <c r="AB29" s="1010"/>
      <c r="AC29" s="1010"/>
      <c r="AD29" s="1010"/>
      <c r="AE29" s="1010"/>
      <c r="AF29" s="1010"/>
    </row>
    <row r="30" spans="1:32" s="551" customFormat="1">
      <c r="A30" s="549"/>
      <c r="B30" s="1016" t="s">
        <v>877</v>
      </c>
      <c r="C30" s="1156">
        <v>3.9986175688720911</v>
      </c>
      <c r="D30" s="838">
        <v>7.553744373438934</v>
      </c>
      <c r="E30" s="838">
        <v>10.803411045981999</v>
      </c>
      <c r="F30" s="838">
        <v>6.2752007867562698</v>
      </c>
      <c r="G30" s="838">
        <v>6.3683705959753443</v>
      </c>
      <c r="H30" s="838">
        <v>10.839236795738305</v>
      </c>
      <c r="I30" s="838">
        <v>5.2688265623204327</v>
      </c>
      <c r="J30" s="838">
        <v>8.5292923320634326</v>
      </c>
      <c r="K30" s="838">
        <v>8.1054862612364271</v>
      </c>
      <c r="L30" s="838">
        <v>9.2165984617972896</v>
      </c>
      <c r="M30" s="838">
        <v>10.035326241348079</v>
      </c>
      <c r="N30" s="838">
        <v>15.609552179613862</v>
      </c>
      <c r="O30" s="838">
        <v>14.028378111847669</v>
      </c>
      <c r="P30" s="838">
        <v>4.6991181221385796</v>
      </c>
      <c r="Q30" s="838">
        <v>7.8970153797771152</v>
      </c>
      <c r="R30" s="838">
        <v>14.067505523134225</v>
      </c>
      <c r="S30" s="838">
        <v>23.699431208450378</v>
      </c>
      <c r="T30" s="838">
        <v>14.582163669096245</v>
      </c>
      <c r="U30" s="838">
        <v>33.341139729722769</v>
      </c>
      <c r="V30" s="838">
        <v>15.298028395285403</v>
      </c>
      <c r="W30" s="838">
        <v>24.288013443064472</v>
      </c>
      <c r="X30" s="838">
        <v>19.286456218756506</v>
      </c>
      <c r="Y30" s="838">
        <v>20.552709602458311</v>
      </c>
      <c r="Z30" s="551">
        <v>22.158345087415789</v>
      </c>
      <c r="AA30" s="551">
        <v>22.160348971834424</v>
      </c>
      <c r="AB30" s="549"/>
      <c r="AC30" s="549"/>
    </row>
    <row r="31" spans="1:32" s="551" customFormat="1">
      <c r="A31" s="549"/>
      <c r="B31" s="1015" t="s">
        <v>1523</v>
      </c>
      <c r="C31" s="1156">
        <v>1.1777755205457139</v>
      </c>
      <c r="D31" s="838">
        <v>1.1779053269934514</v>
      </c>
      <c r="E31" s="838">
        <v>1.1714506753141174</v>
      </c>
      <c r="F31" s="838">
        <v>1.1714081842498059</v>
      </c>
      <c r="G31" s="838">
        <v>1.1824751469112935</v>
      </c>
      <c r="H31" s="838">
        <v>1.258059241419256</v>
      </c>
      <c r="I31" s="838">
        <v>1.3036071574343413</v>
      </c>
      <c r="J31" s="838">
        <v>1.3700921068635974</v>
      </c>
      <c r="K31" s="838">
        <v>1.368782680518837</v>
      </c>
      <c r="L31" s="838">
        <v>1.3430167616176432</v>
      </c>
      <c r="M31" s="838">
        <v>1.3805972863870051</v>
      </c>
      <c r="N31" s="838">
        <v>1.3484748520993304</v>
      </c>
      <c r="O31" s="838">
        <v>1.343941779387702</v>
      </c>
      <c r="P31" s="838">
        <v>1.342695012267078</v>
      </c>
      <c r="Q31" s="838">
        <v>1.2987611596428084</v>
      </c>
      <c r="R31" s="838">
        <v>1.3048388420431098</v>
      </c>
      <c r="S31" s="838">
        <v>1.3093281725879993</v>
      </c>
      <c r="T31" s="838">
        <v>1.3317147455637026</v>
      </c>
      <c r="U31" s="838">
        <v>1.3202520850623896</v>
      </c>
      <c r="V31" s="838">
        <v>1.3268341918707716</v>
      </c>
      <c r="W31" s="838">
        <v>1.3523387635733832</v>
      </c>
      <c r="X31" s="838">
        <v>1.371539388686108</v>
      </c>
      <c r="Y31" s="838">
        <v>1.4042618813476728</v>
      </c>
      <c r="Z31" s="551">
        <v>1.3687131741532899</v>
      </c>
      <c r="AA31" s="551">
        <v>1.3780008772378305</v>
      </c>
      <c r="AB31" s="549"/>
      <c r="AC31" s="549"/>
    </row>
    <row r="32" spans="1:32" s="549" customFormat="1" ht="15.75" customHeight="1">
      <c r="B32" s="1015" t="s">
        <v>878</v>
      </c>
      <c r="C32" s="1156">
        <v>10011.9717</v>
      </c>
      <c r="D32" s="838">
        <v>10227.827200000002</v>
      </c>
      <c r="E32" s="838">
        <v>11010.812899999999</v>
      </c>
      <c r="F32" s="838">
        <v>10618.089499999998</v>
      </c>
      <c r="G32" s="838">
        <v>580.0625</v>
      </c>
      <c r="H32" s="838">
        <v>578.67790000000002</v>
      </c>
      <c r="I32" s="838">
        <v>579.94209999999998</v>
      </c>
      <c r="J32" s="838">
        <v>582.29970000000003</v>
      </c>
      <c r="K32" s="838">
        <v>583.22</v>
      </c>
      <c r="L32" s="838">
        <v>9950.7998000000007</v>
      </c>
      <c r="M32" s="838">
        <v>9881.2021000000004</v>
      </c>
      <c r="N32" s="838">
        <v>9667.2523000000001</v>
      </c>
      <c r="O32" s="838">
        <v>9930.5077000000001</v>
      </c>
      <c r="P32" s="838">
        <v>9556.1064999999999</v>
      </c>
      <c r="Q32" s="838">
        <v>9399.0034000000014</v>
      </c>
      <c r="R32" s="838">
        <v>9331.2862000000005</v>
      </c>
      <c r="S32" s="838">
        <v>9593.2754000000004</v>
      </c>
      <c r="T32" s="838">
        <v>9179.5968999999986</v>
      </c>
      <c r="U32" s="838">
        <v>9254.0340999999989</v>
      </c>
      <c r="V32" s="838">
        <v>8849.0034999999989</v>
      </c>
      <c r="W32" s="838">
        <v>9345.2183000000005</v>
      </c>
      <c r="X32" s="838">
        <v>10504.494000000001</v>
      </c>
      <c r="Y32" s="838">
        <v>10630.895199999999</v>
      </c>
      <c r="Z32" s="551">
        <v>10875.373599999999</v>
      </c>
      <c r="AA32" s="551">
        <v>636.59209999999996</v>
      </c>
    </row>
    <row r="33" spans="2:38" s="549" customFormat="1">
      <c r="B33" s="1016" t="s">
        <v>1524</v>
      </c>
      <c r="C33" s="1156">
        <v>9425.8431999999993</v>
      </c>
      <c r="D33" s="838">
        <v>9642.1699000000008</v>
      </c>
      <c r="E33" s="838">
        <v>10426.111999999999</v>
      </c>
      <c r="F33" s="838">
        <v>10035.281499999999</v>
      </c>
      <c r="G33" s="838">
        <v>0</v>
      </c>
      <c r="H33" s="838">
        <v>0</v>
      </c>
      <c r="I33" s="838">
        <v>0</v>
      </c>
      <c r="J33" s="838">
        <v>0</v>
      </c>
      <c r="K33" s="838">
        <v>0</v>
      </c>
      <c r="L33" s="838">
        <v>9367.6478000000006</v>
      </c>
      <c r="M33" s="838">
        <v>9298.4647999999997</v>
      </c>
      <c r="N33" s="838">
        <v>9084.3291000000008</v>
      </c>
      <c r="O33" s="838">
        <v>9345.6362000000008</v>
      </c>
      <c r="P33" s="838">
        <v>8967.9334999999992</v>
      </c>
      <c r="Q33" s="838">
        <v>8809.1262000000006</v>
      </c>
      <c r="R33" s="838">
        <v>8742.2415000000001</v>
      </c>
      <c r="S33" s="838">
        <v>9003.2088000000003</v>
      </c>
      <c r="T33" s="838">
        <v>8585.9802999999993</v>
      </c>
      <c r="U33" s="838">
        <v>8655.4637999999995</v>
      </c>
      <c r="V33" s="838">
        <v>8245.5519999999997</v>
      </c>
      <c r="W33" s="838">
        <v>8736.8222000000005</v>
      </c>
      <c r="X33" s="838">
        <v>9888.9781000000003</v>
      </c>
      <c r="Y33" s="838">
        <v>10007.1186</v>
      </c>
      <c r="Z33" s="551">
        <v>10244.1114</v>
      </c>
      <c r="AA33" s="1189" t="s">
        <v>358</v>
      </c>
    </row>
    <row r="34" spans="2:38" s="549" customFormat="1" ht="15.5">
      <c r="B34" s="554" t="s">
        <v>1525</v>
      </c>
      <c r="C34" s="1156">
        <v>586.12850000000003</v>
      </c>
      <c r="D34" s="838">
        <v>585.65729999999996</v>
      </c>
      <c r="E34" s="838">
        <v>584.70090000000005</v>
      </c>
      <c r="F34" s="838">
        <v>582.80799999999999</v>
      </c>
      <c r="G34" s="838">
        <v>580.0625</v>
      </c>
      <c r="H34" s="838">
        <v>578.67790000000002</v>
      </c>
      <c r="I34" s="838">
        <v>579.94209999999998</v>
      </c>
      <c r="J34" s="838">
        <v>582.29970000000003</v>
      </c>
      <c r="K34" s="838">
        <v>583.22</v>
      </c>
      <c r="L34" s="838">
        <v>583.15200000000004</v>
      </c>
      <c r="M34" s="838">
        <v>582.7373</v>
      </c>
      <c r="N34" s="838">
        <v>582.92319999999995</v>
      </c>
      <c r="O34" s="838">
        <v>584.87149999999997</v>
      </c>
      <c r="P34" s="838">
        <v>588.173</v>
      </c>
      <c r="Q34" s="838">
        <v>589.87720000000002</v>
      </c>
      <c r="R34" s="838">
        <v>589.04470000000003</v>
      </c>
      <c r="S34" s="838">
        <v>590.06659999999999</v>
      </c>
      <c r="T34" s="838">
        <v>593.61659999999995</v>
      </c>
      <c r="U34" s="838">
        <v>598.57029999999997</v>
      </c>
      <c r="V34" s="838">
        <v>603.45150000000001</v>
      </c>
      <c r="W34" s="838">
        <v>608.39610000000005</v>
      </c>
      <c r="X34" s="838">
        <v>615.51589999999999</v>
      </c>
      <c r="Y34" s="838">
        <v>623.77660000000003</v>
      </c>
      <c r="Z34" s="551">
        <v>631.26220000000001</v>
      </c>
      <c r="AA34" s="551">
        <v>636.59209999999996</v>
      </c>
    </row>
    <row r="35" spans="2:38" s="549" customFormat="1" ht="14.5">
      <c r="B35" s="552" t="s">
        <v>1526</v>
      </c>
      <c r="C35" s="1156">
        <v>9613.1569140000011</v>
      </c>
      <c r="D35" s="838">
        <v>10210.665379999999</v>
      </c>
      <c r="E35" s="838">
        <v>10146.655775000001</v>
      </c>
      <c r="F35" s="838">
        <v>9458.1479450000006</v>
      </c>
      <c r="G35" s="838">
        <v>10467.840717000001</v>
      </c>
      <c r="H35" s="838">
        <v>9735.7175289999996</v>
      </c>
      <c r="I35" s="838">
        <v>10768.784384000001</v>
      </c>
      <c r="J35" s="838">
        <v>9125.9433559999998</v>
      </c>
      <c r="K35" s="838">
        <v>8725.7235120000005</v>
      </c>
      <c r="L35" s="838">
        <v>11008.687239000001</v>
      </c>
      <c r="M35" s="838">
        <v>15085.976151000001</v>
      </c>
      <c r="N35" s="838">
        <v>14967.054617999998</v>
      </c>
      <c r="O35" s="838">
        <v>15028.751783000002</v>
      </c>
      <c r="P35" s="838">
        <v>15289.539742999999</v>
      </c>
      <c r="Q35" s="838">
        <v>14708.300321999997</v>
      </c>
      <c r="R35" s="838">
        <v>14827.969537000001</v>
      </c>
      <c r="S35" s="838">
        <v>15425.506299000001</v>
      </c>
      <c r="T35" s="838">
        <v>15505.720837000001</v>
      </c>
      <c r="U35" s="838">
        <v>16183.161537000002</v>
      </c>
      <c r="V35" s="838">
        <v>18710.565697999999</v>
      </c>
      <c r="W35" s="838">
        <v>29451.572884000001</v>
      </c>
      <c r="X35" s="838">
        <v>40198.662510000002</v>
      </c>
      <c r="Y35" s="838">
        <v>16161.854846</v>
      </c>
      <c r="Z35" s="549">
        <v>19038.367713999996</v>
      </c>
      <c r="AA35" s="549">
        <v>19253.038794999997</v>
      </c>
    </row>
    <row r="36" spans="2:38" s="549" customFormat="1">
      <c r="B36" s="550" t="s">
        <v>863</v>
      </c>
      <c r="C36" s="1156">
        <v>2544.5960749999999</v>
      </c>
      <c r="D36" s="838">
        <v>3328.0318669999997</v>
      </c>
      <c r="E36" s="838">
        <v>3764.5941890000004</v>
      </c>
      <c r="F36" s="838">
        <v>1831.4419339999999</v>
      </c>
      <c r="G36" s="838">
        <v>2787.675569</v>
      </c>
      <c r="H36" s="838">
        <v>2223.1462390000002</v>
      </c>
      <c r="I36" s="838">
        <v>2805.499538</v>
      </c>
      <c r="J36" s="838">
        <v>657.93135800000005</v>
      </c>
      <c r="K36" s="838">
        <v>1002.6159309999999</v>
      </c>
      <c r="L36" s="838">
        <v>2076.1306989999998</v>
      </c>
      <c r="M36" s="838">
        <v>3218.0925740000002</v>
      </c>
      <c r="N36" s="838">
        <v>1427.172114</v>
      </c>
      <c r="O36" s="838">
        <v>1197.1607739999999</v>
      </c>
      <c r="P36" s="838">
        <v>942.42994399999986</v>
      </c>
      <c r="Q36" s="838">
        <v>788.96932599999991</v>
      </c>
      <c r="R36" s="838">
        <v>973.40784400000007</v>
      </c>
      <c r="S36" s="838">
        <v>991.69419800000003</v>
      </c>
      <c r="T36" s="838">
        <v>798.83287800000005</v>
      </c>
      <c r="U36" s="838">
        <v>958.66668600000003</v>
      </c>
      <c r="V36" s="838">
        <v>3087.4831899999999</v>
      </c>
      <c r="W36" s="838">
        <v>13295.329890000001</v>
      </c>
      <c r="X36" s="838">
        <v>24085.349470000001</v>
      </c>
      <c r="Y36" s="838">
        <v>1460.0075509999999</v>
      </c>
      <c r="Z36" s="549">
        <v>851.56454700000006</v>
      </c>
      <c r="AA36" s="549">
        <v>1208.581189</v>
      </c>
    </row>
    <row r="37" spans="2:38" s="549" customFormat="1">
      <c r="B37" s="554" t="s">
        <v>1395</v>
      </c>
      <c r="C37" s="1156">
        <v>15.413195</v>
      </c>
      <c r="D37" s="838">
        <v>19.587032000000001</v>
      </c>
      <c r="E37" s="838">
        <v>51.286838000000003</v>
      </c>
      <c r="F37" s="838">
        <v>76.994015000000005</v>
      </c>
      <c r="G37" s="838">
        <v>111.254199</v>
      </c>
      <c r="H37" s="838">
        <v>101.813958</v>
      </c>
      <c r="I37" s="838">
        <v>46.304397999999999</v>
      </c>
      <c r="J37" s="838">
        <v>46.987500999999995</v>
      </c>
      <c r="K37" s="838">
        <v>445.01300699999996</v>
      </c>
      <c r="L37" s="838">
        <v>1444.9644620000001</v>
      </c>
      <c r="M37" s="838">
        <v>2555.1244799999999</v>
      </c>
      <c r="N37" s="838">
        <v>306.44702100000001</v>
      </c>
      <c r="O37" s="838">
        <v>1.504E-2</v>
      </c>
      <c r="P37" s="838">
        <v>8.0177999999999999E-2</v>
      </c>
      <c r="Q37" s="838">
        <v>1.0778000000000001E-2</v>
      </c>
      <c r="R37" s="838">
        <v>0</v>
      </c>
      <c r="S37" s="838">
        <v>0</v>
      </c>
      <c r="T37" s="838">
        <v>0</v>
      </c>
      <c r="U37" s="838">
        <v>0</v>
      </c>
      <c r="V37" s="838">
        <v>1751.8213149999999</v>
      </c>
      <c r="W37" s="838">
        <v>11154.82465</v>
      </c>
      <c r="X37" s="838">
        <v>22956.438168000001</v>
      </c>
      <c r="Y37" s="838">
        <v>6.62E-3</v>
      </c>
      <c r="Z37" s="549">
        <v>2.3760000000000001E-3</v>
      </c>
      <c r="AA37" s="549">
        <v>334.37778300000002</v>
      </c>
    </row>
    <row r="38" spans="2:38" s="549" customFormat="1">
      <c r="B38" s="554" t="s">
        <v>864</v>
      </c>
      <c r="C38" s="1156">
        <v>235.29376200000002</v>
      </c>
      <c r="D38" s="838">
        <v>184.94457500000001</v>
      </c>
      <c r="E38" s="838">
        <v>216.402128</v>
      </c>
      <c r="F38" s="838">
        <v>193.03428</v>
      </c>
      <c r="G38" s="838">
        <v>292.30323599999997</v>
      </c>
      <c r="H38" s="838">
        <v>264.05942100000004</v>
      </c>
      <c r="I38" s="838">
        <v>258.28456899999998</v>
      </c>
      <c r="J38" s="838">
        <v>256.13333700000004</v>
      </c>
      <c r="K38" s="838">
        <v>250.51940500000001</v>
      </c>
      <c r="L38" s="838">
        <v>181.90976900000001</v>
      </c>
      <c r="M38" s="838">
        <v>235.11424600000001</v>
      </c>
      <c r="N38" s="838">
        <v>596.08864199999994</v>
      </c>
      <c r="O38" s="838">
        <v>555.23016499999994</v>
      </c>
      <c r="P38" s="838">
        <v>660.01020699999992</v>
      </c>
      <c r="Q38" s="838">
        <v>320.33248099999997</v>
      </c>
      <c r="R38" s="838">
        <v>206.465699</v>
      </c>
      <c r="S38" s="838">
        <v>311.77830799999998</v>
      </c>
      <c r="T38" s="838">
        <v>427.79884800000002</v>
      </c>
      <c r="U38" s="838">
        <v>452.99445000000003</v>
      </c>
      <c r="V38" s="838">
        <v>351.750001</v>
      </c>
      <c r="W38" s="838">
        <v>298.17387099999996</v>
      </c>
      <c r="X38" s="838">
        <v>347.67420600000003</v>
      </c>
      <c r="Y38" s="838">
        <v>402.41594300000003</v>
      </c>
      <c r="Z38" s="549">
        <v>382.76553899999999</v>
      </c>
      <c r="AA38" s="549">
        <v>582.33435099999997</v>
      </c>
    </row>
    <row r="39" spans="2:38" s="549" customFormat="1">
      <c r="B39" s="555" t="s">
        <v>835</v>
      </c>
      <c r="C39" s="1156">
        <v>25.417668000000003</v>
      </c>
      <c r="D39" s="838">
        <v>0.16505900000000001</v>
      </c>
      <c r="E39" s="838">
        <v>0.49427300000000002</v>
      </c>
      <c r="F39" s="838">
        <v>0.94692700000000007</v>
      </c>
      <c r="G39" s="838">
        <v>0.86316300000000001</v>
      </c>
      <c r="H39" s="838">
        <v>0.62282500000000007</v>
      </c>
      <c r="I39" s="838">
        <v>0.86924199999999996</v>
      </c>
      <c r="J39" s="838">
        <v>0.679678</v>
      </c>
      <c r="K39" s="838">
        <v>0.68180999999999992</v>
      </c>
      <c r="L39" s="838">
        <v>0.34548899999999999</v>
      </c>
      <c r="M39" s="838">
        <v>0.97550199999999998</v>
      </c>
      <c r="N39" s="838">
        <v>0.35408100000000003</v>
      </c>
      <c r="O39" s="838">
        <v>0.22086900000000001</v>
      </c>
      <c r="P39" s="838">
        <v>0.59074400000000005</v>
      </c>
      <c r="Q39" s="838">
        <v>1.8328820000000001</v>
      </c>
      <c r="R39" s="838">
        <v>16.602065</v>
      </c>
      <c r="S39" s="838">
        <v>3.0632689999999996</v>
      </c>
      <c r="T39" s="838">
        <v>0.36776199999999998</v>
      </c>
      <c r="U39" s="838">
        <v>0.32097399999999998</v>
      </c>
      <c r="V39" s="838">
        <v>5.9781000000000001E-2</v>
      </c>
      <c r="W39" s="838">
        <v>0.10931100000000001</v>
      </c>
      <c r="X39" s="838">
        <v>0</v>
      </c>
      <c r="Y39" s="838">
        <v>0</v>
      </c>
      <c r="Z39" s="838">
        <v>0</v>
      </c>
      <c r="AA39" s="549">
        <v>17.217006000000001</v>
      </c>
    </row>
    <row r="40" spans="2:38" s="549" customFormat="1">
      <c r="B40" s="555" t="s">
        <v>1397</v>
      </c>
      <c r="C40" s="1156">
        <v>209.87609400000002</v>
      </c>
      <c r="D40" s="838">
        <v>184.779516</v>
      </c>
      <c r="E40" s="838">
        <v>215.90785500000001</v>
      </c>
      <c r="F40" s="838">
        <v>192.08735300000001</v>
      </c>
      <c r="G40" s="838">
        <v>291.44007299999998</v>
      </c>
      <c r="H40" s="838">
        <v>263.43659600000001</v>
      </c>
      <c r="I40" s="838">
        <v>257.41532699999999</v>
      </c>
      <c r="J40" s="838">
        <v>255.45365900000002</v>
      </c>
      <c r="K40" s="838">
        <v>249.83759499999999</v>
      </c>
      <c r="L40" s="838">
        <v>181.56428</v>
      </c>
      <c r="M40" s="838">
        <v>234.138744</v>
      </c>
      <c r="N40" s="838">
        <v>595.73456099999999</v>
      </c>
      <c r="O40" s="838">
        <v>555.00929599999995</v>
      </c>
      <c r="P40" s="838">
        <v>659.41946299999995</v>
      </c>
      <c r="Q40" s="838">
        <v>318.49959899999999</v>
      </c>
      <c r="R40" s="838">
        <v>189.86363399999999</v>
      </c>
      <c r="S40" s="838">
        <v>308.71503899999999</v>
      </c>
      <c r="T40" s="838">
        <v>427.43108599999999</v>
      </c>
      <c r="U40" s="838">
        <v>452.67347600000005</v>
      </c>
      <c r="V40" s="838">
        <v>351.69021999999995</v>
      </c>
      <c r="W40" s="838">
        <v>298.06455999999997</v>
      </c>
      <c r="X40" s="838">
        <v>347.67420600000003</v>
      </c>
      <c r="Y40" s="838">
        <v>402.41594300000003</v>
      </c>
      <c r="Z40" s="549">
        <v>382.76553899999999</v>
      </c>
      <c r="AA40" s="549">
        <v>565.117345</v>
      </c>
    </row>
    <row r="41" spans="2:38" s="549" customFormat="1">
      <c r="B41" s="554" t="s">
        <v>612</v>
      </c>
      <c r="C41" s="1156">
        <v>2293.8891179999996</v>
      </c>
      <c r="D41" s="838">
        <v>3123.5002599999998</v>
      </c>
      <c r="E41" s="838">
        <v>3496.9052230000002</v>
      </c>
      <c r="F41" s="838">
        <v>1561.4136389999999</v>
      </c>
      <c r="G41" s="838">
        <v>2384.1181340000003</v>
      </c>
      <c r="H41" s="838">
        <v>1857.27286</v>
      </c>
      <c r="I41" s="838">
        <v>2500.9105709999999</v>
      </c>
      <c r="J41" s="838">
        <v>354.81052</v>
      </c>
      <c r="K41" s="838">
        <v>307.08351899999997</v>
      </c>
      <c r="L41" s="838">
        <v>449.25646799999998</v>
      </c>
      <c r="M41" s="838">
        <v>427.85384799999997</v>
      </c>
      <c r="N41" s="838">
        <v>524.63645099999997</v>
      </c>
      <c r="O41" s="838">
        <v>641.915569</v>
      </c>
      <c r="P41" s="838">
        <v>282.33955900000001</v>
      </c>
      <c r="Q41" s="838">
        <v>468.62606699999998</v>
      </c>
      <c r="R41" s="838">
        <v>766.94214499999998</v>
      </c>
      <c r="S41" s="838">
        <v>679.91588999999999</v>
      </c>
      <c r="T41" s="838">
        <v>371.03403000000003</v>
      </c>
      <c r="U41" s="838">
        <v>505.672236</v>
      </c>
      <c r="V41" s="838">
        <v>983.9118739999999</v>
      </c>
      <c r="W41" s="838">
        <v>1842.331369</v>
      </c>
      <c r="X41" s="838">
        <v>781.23709600000007</v>
      </c>
      <c r="Y41" s="838">
        <v>1057.5849879999998</v>
      </c>
      <c r="Z41" s="549">
        <v>468.79663199999999</v>
      </c>
      <c r="AA41" s="549">
        <v>291.869055</v>
      </c>
    </row>
    <row r="42" spans="2:38" s="549" customFormat="1">
      <c r="B42" s="550" t="s">
        <v>1411</v>
      </c>
      <c r="C42" s="1156">
        <v>4556.3621520000006</v>
      </c>
      <c r="D42" s="838">
        <v>4138.2314520000009</v>
      </c>
      <c r="E42" s="838">
        <v>3632.0164510000004</v>
      </c>
      <c r="F42" s="838">
        <v>4220.9666889999999</v>
      </c>
      <c r="G42" s="838">
        <v>3968.8561259999997</v>
      </c>
      <c r="H42" s="838">
        <v>3660.7241880000001</v>
      </c>
      <c r="I42" s="838">
        <v>3990.5076629999999</v>
      </c>
      <c r="J42" s="838">
        <v>3863.3848699999999</v>
      </c>
      <c r="K42" s="838">
        <v>3564.9278590000004</v>
      </c>
      <c r="L42" s="838">
        <v>4893.9654719999999</v>
      </c>
      <c r="M42" s="838">
        <v>7274.0836509999999</v>
      </c>
      <c r="N42" s="838">
        <v>9202.8376649999991</v>
      </c>
      <c r="O42" s="838">
        <v>9442.8883910000004</v>
      </c>
      <c r="P42" s="838">
        <v>9927.9589479999995</v>
      </c>
      <c r="Q42" s="838">
        <v>9345.6797859999988</v>
      </c>
      <c r="R42" s="838">
        <v>9543.8391250000004</v>
      </c>
      <c r="S42" s="838">
        <v>9637.1258519999992</v>
      </c>
      <c r="T42" s="838">
        <v>9737.111597000001</v>
      </c>
      <c r="U42" s="838">
        <v>10141.604904000002</v>
      </c>
      <c r="V42" s="838">
        <v>10630.404541</v>
      </c>
      <c r="W42" s="838">
        <v>10724.556809999998</v>
      </c>
      <c r="X42" s="838">
        <v>10604.383072000001</v>
      </c>
      <c r="Y42" s="838">
        <v>9836.3839049999988</v>
      </c>
      <c r="Z42" s="549">
        <v>11963.690558</v>
      </c>
      <c r="AA42" s="549">
        <v>12599.837425999998</v>
      </c>
    </row>
    <row r="43" spans="2:38" s="549" customFormat="1">
      <c r="B43" s="554" t="s">
        <v>1412</v>
      </c>
      <c r="C43" s="1156">
        <v>1731.7805090000002</v>
      </c>
      <c r="D43" s="838">
        <v>1511.2976910000002</v>
      </c>
      <c r="E43" s="838">
        <v>1459.6943670000001</v>
      </c>
      <c r="F43" s="838">
        <v>1817.545922</v>
      </c>
      <c r="G43" s="838">
        <v>1600.0137709999999</v>
      </c>
      <c r="H43" s="838">
        <v>1632.603116</v>
      </c>
      <c r="I43" s="838">
        <v>1886.0155789999999</v>
      </c>
      <c r="J43" s="838">
        <v>1784.7770360000002</v>
      </c>
      <c r="K43" s="838">
        <v>1981.2101250000001</v>
      </c>
      <c r="L43" s="838">
        <v>3006.3687190000001</v>
      </c>
      <c r="M43" s="838">
        <v>4808.4667709999994</v>
      </c>
      <c r="N43" s="838">
        <v>3184.8658270000001</v>
      </c>
      <c r="O43" s="838">
        <v>3061.8211929999998</v>
      </c>
      <c r="P43" s="838">
        <v>3577.5518459999998</v>
      </c>
      <c r="Q43" s="838">
        <v>3650.9827810000002</v>
      </c>
      <c r="R43" s="838">
        <v>4257.153875</v>
      </c>
      <c r="S43" s="838">
        <v>3359.5127390000002</v>
      </c>
      <c r="T43" s="838">
        <v>3332.241086</v>
      </c>
      <c r="U43" s="838">
        <v>3930.467494</v>
      </c>
      <c r="V43" s="838">
        <v>4480.9508240000005</v>
      </c>
      <c r="W43" s="838">
        <v>5139.0443480000004</v>
      </c>
      <c r="X43" s="838">
        <v>5322.1946789999993</v>
      </c>
      <c r="Y43" s="838">
        <v>4943.0751780000001</v>
      </c>
      <c r="Z43" s="549">
        <v>6849.9790400000002</v>
      </c>
      <c r="AA43" s="549">
        <v>8075.4315980000001</v>
      </c>
    </row>
    <row r="44" spans="2:38" s="549" customFormat="1">
      <c r="B44" s="554" t="s">
        <v>1413</v>
      </c>
      <c r="C44" s="1156">
        <v>2126.099322</v>
      </c>
      <c r="D44" s="838">
        <v>1824.8705890000001</v>
      </c>
      <c r="E44" s="838">
        <v>1492.5090170000001</v>
      </c>
      <c r="F44" s="838">
        <v>1621.3334560000001</v>
      </c>
      <c r="G44" s="838">
        <v>1545.8126589999999</v>
      </c>
      <c r="H44" s="838">
        <v>1334.6944040000001</v>
      </c>
      <c r="I44" s="838">
        <v>1283.615196</v>
      </c>
      <c r="J44" s="838">
        <v>1245.8298150000001</v>
      </c>
      <c r="K44" s="838">
        <v>986.93917199999999</v>
      </c>
      <c r="L44" s="838">
        <v>1231.7448890000001</v>
      </c>
      <c r="M44" s="838">
        <v>1759.5482590000001</v>
      </c>
      <c r="N44" s="838">
        <v>4947.7573540000003</v>
      </c>
      <c r="O44" s="838">
        <v>5324.3083510000006</v>
      </c>
      <c r="P44" s="838">
        <v>5035.737365</v>
      </c>
      <c r="Q44" s="838">
        <v>4255.9107139999996</v>
      </c>
      <c r="R44" s="838">
        <v>3854.9695549999997</v>
      </c>
      <c r="S44" s="838">
        <v>5012.6673999999994</v>
      </c>
      <c r="T44" s="838">
        <v>5074.3577640000003</v>
      </c>
      <c r="U44" s="838">
        <v>4835.0859</v>
      </c>
      <c r="V44" s="838">
        <v>5019.2005140000001</v>
      </c>
      <c r="W44" s="838">
        <v>4633.6817819999997</v>
      </c>
      <c r="X44" s="838">
        <v>4345.52304</v>
      </c>
      <c r="Y44" s="838">
        <v>3985.9947850000003</v>
      </c>
      <c r="Z44" s="549">
        <v>4195.3760279999997</v>
      </c>
      <c r="AA44" s="549">
        <v>3707.0299230000001</v>
      </c>
    </row>
    <row r="45" spans="2:38" s="549" customFormat="1">
      <c r="B45" s="555" t="s">
        <v>1414</v>
      </c>
      <c r="C45" s="1156">
        <v>1366.780043</v>
      </c>
      <c r="D45" s="838">
        <v>1062.1748270000001</v>
      </c>
      <c r="E45" s="838">
        <v>902.75398100000007</v>
      </c>
      <c r="F45" s="838">
        <v>1002.0339309999999</v>
      </c>
      <c r="G45" s="838">
        <v>788.29652399999998</v>
      </c>
      <c r="H45" s="838">
        <v>726.43756499999995</v>
      </c>
      <c r="I45" s="838">
        <v>780.95625300000006</v>
      </c>
      <c r="J45" s="838">
        <v>892.33797800000002</v>
      </c>
      <c r="K45" s="838">
        <v>636.302368</v>
      </c>
      <c r="L45" s="838">
        <v>626.766211</v>
      </c>
      <c r="M45" s="838">
        <v>778.22524099999998</v>
      </c>
      <c r="N45" s="838">
        <v>1036.3523950000001</v>
      </c>
      <c r="O45" s="838">
        <v>935.3184</v>
      </c>
      <c r="P45" s="838">
        <v>1051.1548479999999</v>
      </c>
      <c r="Q45" s="838">
        <v>1202.763989</v>
      </c>
      <c r="R45" s="838">
        <v>1015.1123739999999</v>
      </c>
      <c r="S45" s="838">
        <v>1664.7485859999999</v>
      </c>
      <c r="T45" s="838">
        <v>1626.9856240000001</v>
      </c>
      <c r="U45" s="838">
        <v>1314.637849</v>
      </c>
      <c r="V45" s="838">
        <v>1622.5698459999999</v>
      </c>
      <c r="W45" s="838">
        <v>1345.8475840000001</v>
      </c>
      <c r="X45" s="838">
        <v>956.0961850000001</v>
      </c>
      <c r="Y45" s="838">
        <v>1009.4812020000001</v>
      </c>
      <c r="Z45" s="549">
        <v>1243.812876</v>
      </c>
      <c r="AA45" s="549">
        <v>856.65043400000002</v>
      </c>
    </row>
    <row r="46" spans="2:38" s="549" customFormat="1">
      <c r="B46" s="555" t="s">
        <v>1415</v>
      </c>
      <c r="C46" s="1156">
        <v>759.31927899999994</v>
      </c>
      <c r="D46" s="838">
        <v>762.69576199999995</v>
      </c>
      <c r="E46" s="838">
        <v>589.75503600000002</v>
      </c>
      <c r="F46" s="838">
        <v>619.29952500000002</v>
      </c>
      <c r="G46" s="838">
        <v>757.51613499999996</v>
      </c>
      <c r="H46" s="838">
        <v>608.25683900000001</v>
      </c>
      <c r="I46" s="838">
        <v>502.65894300000002</v>
      </c>
      <c r="J46" s="838">
        <v>353.49183699999998</v>
      </c>
      <c r="K46" s="838">
        <v>350.63680399999998</v>
      </c>
      <c r="L46" s="838">
        <v>604.97867799999995</v>
      </c>
      <c r="M46" s="838">
        <v>981.32301800000005</v>
      </c>
      <c r="N46" s="838">
        <v>3911.404959</v>
      </c>
      <c r="O46" s="838">
        <v>4388.9899510000005</v>
      </c>
      <c r="P46" s="838">
        <v>3984.5825169999998</v>
      </c>
      <c r="Q46" s="838">
        <v>3053.1467250000001</v>
      </c>
      <c r="R46" s="838">
        <v>2839.8571809999999</v>
      </c>
      <c r="S46" s="838">
        <v>3347.9188139999997</v>
      </c>
      <c r="T46" s="838">
        <v>3447.3721399999999</v>
      </c>
      <c r="U46" s="838">
        <v>3520.4480509999999</v>
      </c>
      <c r="V46" s="838">
        <v>3396.6306680000002</v>
      </c>
      <c r="W46" s="838">
        <v>3287.834198</v>
      </c>
      <c r="X46" s="838">
        <v>3389.4268550000002</v>
      </c>
      <c r="Y46" s="838">
        <v>2976.5135829999999</v>
      </c>
      <c r="Z46" s="549">
        <v>918.33548999999994</v>
      </c>
      <c r="AA46" s="549">
        <v>817.37590499999999</v>
      </c>
      <c r="AC46" s="563"/>
      <c r="AD46" s="563"/>
      <c r="AE46" s="563"/>
      <c r="AF46" s="563"/>
      <c r="AG46" s="563"/>
      <c r="AH46" s="563"/>
      <c r="AI46" s="563"/>
      <c r="AJ46" s="563"/>
      <c r="AK46" s="563"/>
      <c r="AL46" s="563"/>
    </row>
    <row r="47" spans="2:38" s="549" customFormat="1">
      <c r="B47" s="554" t="s">
        <v>612</v>
      </c>
      <c r="C47" s="1156">
        <v>698.48232099999996</v>
      </c>
      <c r="D47" s="838">
        <v>802.06317200000001</v>
      </c>
      <c r="E47" s="838">
        <v>679.81306700000005</v>
      </c>
      <c r="F47" s="838">
        <v>782.087311</v>
      </c>
      <c r="G47" s="838">
        <v>823.02969599999994</v>
      </c>
      <c r="H47" s="838">
        <v>693.42666799999995</v>
      </c>
      <c r="I47" s="838">
        <v>820.87688800000001</v>
      </c>
      <c r="J47" s="838">
        <v>832.77801899999997</v>
      </c>
      <c r="K47" s="838">
        <v>596.77856200000008</v>
      </c>
      <c r="L47" s="838">
        <v>655.85186399999998</v>
      </c>
      <c r="M47" s="838">
        <v>706.06862100000001</v>
      </c>
      <c r="N47" s="838">
        <v>1070.2144839999999</v>
      </c>
      <c r="O47" s="838">
        <v>1056.7588470000001</v>
      </c>
      <c r="P47" s="838">
        <v>1314.6697369999999</v>
      </c>
      <c r="Q47" s="838">
        <v>1438.7862909999999</v>
      </c>
      <c r="R47" s="838">
        <v>1431.7156950000001</v>
      </c>
      <c r="S47" s="838">
        <v>1264.9457130000001</v>
      </c>
      <c r="T47" s="838">
        <v>1330.512747</v>
      </c>
      <c r="U47" s="838">
        <v>1376.05151</v>
      </c>
      <c r="V47" s="838">
        <v>1130.253203</v>
      </c>
      <c r="W47" s="838">
        <v>951.83068000000003</v>
      </c>
      <c r="X47" s="838">
        <v>936.66535299999998</v>
      </c>
      <c r="Y47" s="838">
        <v>907.313942</v>
      </c>
      <c r="Z47" s="549">
        <v>918.33548999999994</v>
      </c>
      <c r="AA47" s="549">
        <v>817.37590499999999</v>
      </c>
    </row>
    <row r="48" spans="2:38" s="549" customFormat="1">
      <c r="B48" s="550" t="s">
        <v>1527</v>
      </c>
      <c r="C48" s="1156">
        <v>2512.1986870000001</v>
      </c>
      <c r="D48" s="838">
        <v>2744.4020609999998</v>
      </c>
      <c r="E48" s="838">
        <v>2750.0451349999998</v>
      </c>
      <c r="F48" s="838">
        <v>3405.7393219999999</v>
      </c>
      <c r="G48" s="838">
        <v>3711.3090219999999</v>
      </c>
      <c r="H48" s="838">
        <v>3851.8471020000002</v>
      </c>
      <c r="I48" s="838">
        <v>3972.7771830000002</v>
      </c>
      <c r="J48" s="838">
        <v>4604.6271280000001</v>
      </c>
      <c r="K48" s="838">
        <v>4158.1797219999999</v>
      </c>
      <c r="L48" s="838">
        <v>4038.5910680000002</v>
      </c>
      <c r="M48" s="838">
        <v>4593.7999259999997</v>
      </c>
      <c r="N48" s="838">
        <v>4337.0448390000001</v>
      </c>
      <c r="O48" s="838">
        <v>4388.7026180000012</v>
      </c>
      <c r="P48" s="838">
        <v>4419.1508509999994</v>
      </c>
      <c r="Q48" s="838">
        <v>4573.6512099999991</v>
      </c>
      <c r="R48" s="838">
        <v>4310.7225680000001</v>
      </c>
      <c r="S48" s="838">
        <v>4796.6862489999994</v>
      </c>
      <c r="T48" s="838">
        <v>4969.7763619999996</v>
      </c>
      <c r="U48" s="838">
        <v>5082.8899470000006</v>
      </c>
      <c r="V48" s="838">
        <v>4992.6779670000005</v>
      </c>
      <c r="W48" s="838">
        <v>5431.6861840000001</v>
      </c>
      <c r="X48" s="838">
        <v>5508.9299680000004</v>
      </c>
      <c r="Y48" s="838">
        <v>4865.4633900000008</v>
      </c>
      <c r="Z48" s="549">
        <v>5720.3699939999997</v>
      </c>
      <c r="AA48" s="549">
        <v>4989.9635080000007</v>
      </c>
    </row>
    <row r="49" spans="1:32" s="549" customFormat="1">
      <c r="A49" s="556"/>
      <c r="B49" s="554" t="s">
        <v>1412</v>
      </c>
      <c r="C49" s="1156">
        <v>315.25487199999998</v>
      </c>
      <c r="D49" s="838">
        <v>278.21668199999999</v>
      </c>
      <c r="E49" s="838">
        <v>280.09329200000002</v>
      </c>
      <c r="F49" s="838">
        <v>304.19063599999998</v>
      </c>
      <c r="G49" s="838">
        <v>367.42306300000001</v>
      </c>
      <c r="H49" s="838">
        <v>382.04065200000002</v>
      </c>
      <c r="I49" s="838">
        <v>432.40330599999999</v>
      </c>
      <c r="J49" s="838">
        <v>506.27843999999999</v>
      </c>
      <c r="K49" s="838">
        <v>536.74313600000005</v>
      </c>
      <c r="L49" s="838">
        <v>559.38739699999996</v>
      </c>
      <c r="M49" s="838">
        <v>602.33738399999993</v>
      </c>
      <c r="N49" s="838">
        <v>697.11947699999996</v>
      </c>
      <c r="O49" s="838">
        <v>854.49637199999995</v>
      </c>
      <c r="P49" s="838">
        <v>880.27523100000008</v>
      </c>
      <c r="Q49" s="838">
        <v>683.843301</v>
      </c>
      <c r="R49" s="838">
        <v>833.00367299999994</v>
      </c>
      <c r="S49" s="838">
        <v>755.82355299999995</v>
      </c>
      <c r="T49" s="838">
        <v>788.17689300000006</v>
      </c>
      <c r="U49" s="838">
        <v>807.58670900000004</v>
      </c>
      <c r="V49" s="838">
        <v>861.501169</v>
      </c>
      <c r="W49" s="838">
        <v>873.26123699999994</v>
      </c>
      <c r="X49" s="838">
        <v>874.47998600000005</v>
      </c>
      <c r="Y49" s="838">
        <v>676.18316500000003</v>
      </c>
      <c r="Z49" s="549">
        <v>560.56276700000001</v>
      </c>
      <c r="AA49" s="549">
        <v>517.19936300000006</v>
      </c>
    </row>
    <row r="50" spans="1:32" s="549" customFormat="1">
      <c r="B50" s="554" t="s">
        <v>1413</v>
      </c>
      <c r="C50" s="1156">
        <v>780.31800699999997</v>
      </c>
      <c r="D50" s="838">
        <v>883.85593499999993</v>
      </c>
      <c r="E50" s="838">
        <v>866.11303699999996</v>
      </c>
      <c r="F50" s="838">
        <v>1012.06901</v>
      </c>
      <c r="G50" s="838">
        <v>1062.0537339999998</v>
      </c>
      <c r="H50" s="838">
        <v>1175.229707</v>
      </c>
      <c r="I50" s="838">
        <v>1177.342067</v>
      </c>
      <c r="J50" s="838">
        <v>1161.105867</v>
      </c>
      <c r="K50" s="838">
        <v>749.33650900000009</v>
      </c>
      <c r="L50" s="838">
        <v>1011.741188</v>
      </c>
      <c r="M50" s="838">
        <v>1527.7130440000001</v>
      </c>
      <c r="N50" s="838">
        <v>1144.5642439999999</v>
      </c>
      <c r="O50" s="838">
        <v>1347.5121740000002</v>
      </c>
      <c r="P50" s="838">
        <v>1536.4527760000001</v>
      </c>
      <c r="Q50" s="838">
        <v>1430.7509869999999</v>
      </c>
      <c r="R50" s="838">
        <v>1453.605685</v>
      </c>
      <c r="S50" s="838">
        <v>1856.5695780000001</v>
      </c>
      <c r="T50" s="838">
        <v>2067.2011779999998</v>
      </c>
      <c r="U50" s="838">
        <v>1967.4472020000001</v>
      </c>
      <c r="V50" s="838">
        <v>1885.237791</v>
      </c>
      <c r="W50" s="838">
        <v>2437.832586</v>
      </c>
      <c r="X50" s="838">
        <v>2373.9173619999997</v>
      </c>
      <c r="Y50" s="838">
        <v>2088.1447050000002</v>
      </c>
      <c r="Z50" s="549">
        <v>3226.6004389999998</v>
      </c>
      <c r="AA50" s="549">
        <v>2456.905342</v>
      </c>
    </row>
    <row r="51" spans="1:32">
      <c r="A51" s="546"/>
      <c r="B51" s="555" t="s">
        <v>1414</v>
      </c>
      <c r="C51" s="1156">
        <v>727.49438399999997</v>
      </c>
      <c r="D51" s="838">
        <v>840.27120300000001</v>
      </c>
      <c r="E51" s="838">
        <v>808.76763199999994</v>
      </c>
      <c r="F51" s="838">
        <v>953.65314999999998</v>
      </c>
      <c r="G51" s="838">
        <v>987.63910600000008</v>
      </c>
      <c r="H51" s="838">
        <v>1104.385839</v>
      </c>
      <c r="I51" s="838">
        <v>1099.0289399999999</v>
      </c>
      <c r="J51" s="838">
        <v>1047.8696299999999</v>
      </c>
      <c r="K51" s="838">
        <v>622.05365800000004</v>
      </c>
      <c r="L51" s="838">
        <v>865.52486999999996</v>
      </c>
      <c r="M51" s="838">
        <v>1359.838767</v>
      </c>
      <c r="N51" s="838">
        <v>1044.074249</v>
      </c>
      <c r="O51" s="838">
        <v>1207.4499150000001</v>
      </c>
      <c r="P51" s="838">
        <v>1373.5074690000001</v>
      </c>
      <c r="Q51" s="838">
        <v>1213.1541010000001</v>
      </c>
      <c r="R51" s="838">
        <v>1253.227474</v>
      </c>
      <c r="S51" s="838">
        <v>1409.5770519999999</v>
      </c>
      <c r="T51" s="838">
        <v>1401.4589229999999</v>
      </c>
      <c r="U51" s="838">
        <v>1545.6702520000001</v>
      </c>
      <c r="V51" s="838">
        <v>1298.4595789999998</v>
      </c>
      <c r="W51" s="838">
        <v>1807.141014</v>
      </c>
      <c r="X51" s="838">
        <v>1914.1680309999999</v>
      </c>
      <c r="Y51" s="838">
        <v>1595.7379939999998</v>
      </c>
      <c r="Z51" s="549">
        <v>2765.4463229999997</v>
      </c>
      <c r="AA51" s="549">
        <v>1968.2350039999999</v>
      </c>
      <c r="AB51" s="1010"/>
      <c r="AC51" s="1010"/>
      <c r="AD51" s="1010"/>
      <c r="AE51" s="1010"/>
      <c r="AF51" s="1010"/>
    </row>
    <row r="52" spans="1:32">
      <c r="A52" s="131"/>
      <c r="B52" s="555" t="s">
        <v>1415</v>
      </c>
      <c r="C52" s="1156">
        <v>52.823622999999998</v>
      </c>
      <c r="D52" s="838">
        <v>43.584732000000002</v>
      </c>
      <c r="E52" s="838">
        <v>57.345405</v>
      </c>
      <c r="F52" s="838">
        <v>58.415860000000002</v>
      </c>
      <c r="G52" s="838">
        <v>74.414627999999993</v>
      </c>
      <c r="H52" s="838">
        <v>70.843868000000001</v>
      </c>
      <c r="I52" s="838">
        <v>78.313126999999994</v>
      </c>
      <c r="J52" s="838">
        <v>113.23623699999999</v>
      </c>
      <c r="K52" s="838">
        <v>127.28285099999999</v>
      </c>
      <c r="L52" s="838">
        <v>146.216318</v>
      </c>
      <c r="M52" s="838">
        <v>167.87427700000001</v>
      </c>
      <c r="N52" s="838">
        <v>100.48999499999999</v>
      </c>
      <c r="O52" s="838">
        <v>140.06225899999998</v>
      </c>
      <c r="P52" s="838">
        <v>162.94530700000001</v>
      </c>
      <c r="Q52" s="838">
        <v>217.59688600000001</v>
      </c>
      <c r="R52" s="838">
        <v>200.37821100000002</v>
      </c>
      <c r="S52" s="838">
        <v>446.992526</v>
      </c>
      <c r="T52" s="838">
        <v>665.742255</v>
      </c>
      <c r="U52" s="838">
        <v>421.77695</v>
      </c>
      <c r="V52" s="838">
        <v>586.77821200000005</v>
      </c>
      <c r="W52" s="838">
        <v>630.69157200000006</v>
      </c>
      <c r="X52" s="838">
        <v>459.74933099999998</v>
      </c>
      <c r="Y52" s="838">
        <v>492.40671100000003</v>
      </c>
      <c r="Z52" s="549">
        <v>461.15411599999999</v>
      </c>
      <c r="AA52" s="549">
        <v>488.67033800000002</v>
      </c>
      <c r="AB52" s="1010"/>
      <c r="AC52" s="1010"/>
      <c r="AD52" s="1010"/>
      <c r="AE52" s="1010"/>
      <c r="AF52" s="1010"/>
    </row>
    <row r="53" spans="1:32">
      <c r="A53" s="131"/>
      <c r="B53" s="554" t="s">
        <v>612</v>
      </c>
      <c r="C53" s="1156">
        <v>1416.625808</v>
      </c>
      <c r="D53" s="838">
        <v>1582.329444</v>
      </c>
      <c r="E53" s="838">
        <v>1603.8388060000002</v>
      </c>
      <c r="F53" s="838">
        <v>2089.4796759999999</v>
      </c>
      <c r="G53" s="838">
        <v>2281.8322250000001</v>
      </c>
      <c r="H53" s="838">
        <v>2294.5767429999996</v>
      </c>
      <c r="I53" s="838">
        <v>2363.03181</v>
      </c>
      <c r="J53" s="838">
        <v>2937.2428209999998</v>
      </c>
      <c r="K53" s="838">
        <v>2872.1000770000001</v>
      </c>
      <c r="L53" s="838">
        <v>2467.4624829999998</v>
      </c>
      <c r="M53" s="838">
        <v>2463.7494980000001</v>
      </c>
      <c r="N53" s="838">
        <v>2495.3611179999998</v>
      </c>
      <c r="O53" s="838">
        <v>2186.6940720000002</v>
      </c>
      <c r="P53" s="838">
        <v>2002.4228439999999</v>
      </c>
      <c r="Q53" s="838">
        <v>2459.0569219999998</v>
      </c>
      <c r="R53" s="838">
        <v>2024.11321</v>
      </c>
      <c r="S53" s="838">
        <v>2184.2931179999996</v>
      </c>
      <c r="T53" s="838">
        <v>2114.3982910000004</v>
      </c>
      <c r="U53" s="838">
        <v>2307.8560359999997</v>
      </c>
      <c r="V53" s="838">
        <v>2245.9390070000004</v>
      </c>
      <c r="W53" s="838">
        <v>2120.592361</v>
      </c>
      <c r="X53" s="838">
        <v>2260.53262</v>
      </c>
      <c r="Y53" s="838">
        <v>2101.1355199999998</v>
      </c>
      <c r="Z53" s="549">
        <v>1933.206788</v>
      </c>
      <c r="AA53" s="549">
        <v>2015.8588030000001</v>
      </c>
      <c r="AB53" s="1010"/>
      <c r="AC53" s="1010"/>
      <c r="AD53" s="1010"/>
      <c r="AE53" s="1010"/>
      <c r="AF53" s="1010"/>
    </row>
    <row r="54" spans="1:32">
      <c r="A54" s="131"/>
      <c r="B54" s="550" t="s">
        <v>1417</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502.742615</v>
      </c>
      <c r="AA54" s="549">
        <v>454.65667200000001</v>
      </c>
      <c r="AB54" s="1010"/>
      <c r="AC54" s="1010"/>
      <c r="AD54" s="1010"/>
      <c r="AE54" s="1010"/>
      <c r="AF54" s="1010"/>
    </row>
    <row r="55" spans="1:32" ht="14.5">
      <c r="A55" s="131"/>
      <c r="B55" s="554" t="s">
        <v>1539</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502.742615</v>
      </c>
      <c r="AA55" s="549">
        <v>454.65667200000001</v>
      </c>
      <c r="AB55" s="1010"/>
      <c r="AC55" s="1010"/>
      <c r="AD55" s="1010"/>
      <c r="AE55" s="1010"/>
      <c r="AF55" s="1010"/>
    </row>
    <row r="56" spans="1:32" ht="25">
      <c r="A56" s="131"/>
      <c r="B56" s="1190" t="s">
        <v>1528</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5">
      <c r="A57" s="131"/>
      <c r="B57" s="1013" t="s">
        <v>1541</v>
      </c>
      <c r="C57" s="1156">
        <v>42906.281077485968</v>
      </c>
      <c r="D57" s="838">
        <v>43424.7027786326</v>
      </c>
      <c r="E57" s="838">
        <v>39519.35860326769</v>
      </c>
      <c r="F57" s="838">
        <v>41540.195546272837</v>
      </c>
      <c r="G57" s="838">
        <v>43828.683151658035</v>
      </c>
      <c r="H57" s="838">
        <v>45184.352713050146</v>
      </c>
      <c r="I57" s="838">
        <v>41191.638270073745</v>
      </c>
      <c r="J57" s="838">
        <v>46590.618862711082</v>
      </c>
      <c r="K57" s="838">
        <v>45254.659185519915</v>
      </c>
      <c r="L57" s="838">
        <v>46608.995929501019</v>
      </c>
      <c r="M57" s="838">
        <v>47998.634414347252</v>
      </c>
      <c r="N57" s="838">
        <v>48753.533600000002</v>
      </c>
      <c r="O57" s="838">
        <v>58468.61</v>
      </c>
      <c r="P57" s="838">
        <v>60051.938999999998</v>
      </c>
      <c r="Q57" s="838">
        <v>60687.275999999998</v>
      </c>
      <c r="R57" s="838">
        <v>55972.027000000002</v>
      </c>
      <c r="S57" s="838">
        <v>58767.714000000007</v>
      </c>
      <c r="T57" s="838">
        <v>62499.059000000001</v>
      </c>
      <c r="U57" s="838">
        <v>61095.5841</v>
      </c>
      <c r="V57" s="838">
        <v>62641.849199999997</v>
      </c>
      <c r="W57" s="838">
        <v>62450.084800000011</v>
      </c>
      <c r="X57" s="838">
        <v>64848.7857</v>
      </c>
      <c r="Y57" s="838">
        <v>67787.565308529971</v>
      </c>
      <c r="Z57" s="551">
        <v>65650.814945370032</v>
      </c>
      <c r="AA57" s="551">
        <v>67259.745800000004</v>
      </c>
      <c r="AB57" s="1010"/>
      <c r="AC57" s="1010"/>
      <c r="AD57" s="1010"/>
      <c r="AE57" s="1010"/>
      <c r="AF57" s="1010"/>
    </row>
    <row r="58" spans="1:32" ht="14.5">
      <c r="A58" s="131"/>
      <c r="B58" s="1015" t="s">
        <v>1542</v>
      </c>
      <c r="C58" s="1156">
        <v>6586.1460000000006</v>
      </c>
      <c r="D58" s="838">
        <v>6627.4719999999998</v>
      </c>
      <c r="E58" s="838">
        <v>6480.3770000000004</v>
      </c>
      <c r="F58" s="838">
        <v>6178.6310000000003</v>
      </c>
      <c r="G58" s="838">
        <v>7119.5339999999997</v>
      </c>
      <c r="H58" s="838">
        <v>7548.2510000000002</v>
      </c>
      <c r="I58" s="838">
        <v>7002.1500000000005</v>
      </c>
      <c r="J58" s="838">
        <v>7491.36</v>
      </c>
      <c r="K58" s="838">
        <v>6799.4340000000002</v>
      </c>
      <c r="L58" s="838">
        <v>6523.451</v>
      </c>
      <c r="M58" s="838">
        <v>6362.4520000000002</v>
      </c>
      <c r="N58" s="838">
        <v>6834.1111000000001</v>
      </c>
      <c r="O58" s="838">
        <v>8045.6059999999998</v>
      </c>
      <c r="P58" s="838">
        <v>8280.6440000000002</v>
      </c>
      <c r="Q58" s="838">
        <v>8657.86</v>
      </c>
      <c r="R58" s="838">
        <v>8662.6980000000003</v>
      </c>
      <c r="S58" s="838">
        <v>7313.5776000000005</v>
      </c>
      <c r="T58" s="838">
        <v>7901.8130000000001</v>
      </c>
      <c r="U58" s="838">
        <v>7609.8766999999998</v>
      </c>
      <c r="V58" s="838">
        <v>7609.9850000000006</v>
      </c>
      <c r="W58" s="838">
        <v>7312.4863000000005</v>
      </c>
      <c r="X58" s="838">
        <v>8167.0099</v>
      </c>
      <c r="Y58" s="838">
        <v>8031.6356651000024</v>
      </c>
      <c r="Z58" s="551">
        <v>8187.8367629099985</v>
      </c>
      <c r="AA58" s="551">
        <v>8734.3338000000003</v>
      </c>
      <c r="AB58" s="1010"/>
      <c r="AC58" s="1010"/>
      <c r="AD58" s="1010"/>
      <c r="AE58" s="1010"/>
      <c r="AF58" s="1010"/>
    </row>
    <row r="59" spans="1:32" ht="14.5">
      <c r="A59" s="131"/>
      <c r="B59" s="1015" t="s">
        <v>1543</v>
      </c>
      <c r="C59" s="1156">
        <v>36320.135077485967</v>
      </c>
      <c r="D59" s="838">
        <v>36797.230778632598</v>
      </c>
      <c r="E59" s="838">
        <v>33038.98160326769</v>
      </c>
      <c r="F59" s="838">
        <v>35361.564546272835</v>
      </c>
      <c r="G59" s="838">
        <v>36709.149151658035</v>
      </c>
      <c r="H59" s="838">
        <v>37636.10171305015</v>
      </c>
      <c r="I59" s="838">
        <v>34189.488270073743</v>
      </c>
      <c r="J59" s="838">
        <v>39099.258862711082</v>
      </c>
      <c r="K59" s="838">
        <v>38455.225185519914</v>
      </c>
      <c r="L59" s="838">
        <v>40085.544929501018</v>
      </c>
      <c r="M59" s="838">
        <v>41636.182414347255</v>
      </c>
      <c r="N59" s="838">
        <v>41919.422500000001</v>
      </c>
      <c r="O59" s="838">
        <v>50423.004000000001</v>
      </c>
      <c r="P59" s="838">
        <v>51771.294999999998</v>
      </c>
      <c r="Q59" s="838">
        <v>52029.415999999997</v>
      </c>
      <c r="R59" s="838">
        <v>47309.328999999998</v>
      </c>
      <c r="S59" s="838">
        <v>51454.136400000003</v>
      </c>
      <c r="T59" s="838">
        <v>54597.245999999999</v>
      </c>
      <c r="U59" s="838">
        <v>53485.707399999999</v>
      </c>
      <c r="V59" s="838">
        <v>55031.864199999996</v>
      </c>
      <c r="W59" s="838">
        <v>55137.598500000007</v>
      </c>
      <c r="X59" s="838">
        <v>56681.775800000003</v>
      </c>
      <c r="Y59" s="838">
        <v>59755.929643429976</v>
      </c>
      <c r="Z59" s="551">
        <v>57462.978182460036</v>
      </c>
      <c r="AA59" s="551">
        <v>58525.411999999997</v>
      </c>
      <c r="AB59" s="1010"/>
      <c r="AC59" s="1010"/>
      <c r="AD59" s="1010"/>
      <c r="AE59" s="1010"/>
      <c r="AF59" s="1010"/>
    </row>
    <row r="60" spans="1:32">
      <c r="A60" s="131"/>
      <c r="B60" s="1013" t="s">
        <v>1529</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38" t="s">
        <v>356</v>
      </c>
      <c r="Z60" s="1189" t="s">
        <v>356</v>
      </c>
      <c r="AA60" s="1189" t="s">
        <v>356</v>
      </c>
      <c r="AB60" s="1010"/>
      <c r="AC60" s="1010"/>
      <c r="AD60" s="1010"/>
      <c r="AE60" s="1010"/>
      <c r="AF60" s="1010"/>
    </row>
    <row r="61" spans="1:32" ht="14.5">
      <c r="A61" s="131"/>
      <c r="B61" s="564" t="s">
        <v>1545</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16.632999999999999</v>
      </c>
      <c r="D62" s="838">
        <v>33.265000000000001</v>
      </c>
      <c r="E62" s="838">
        <v>50</v>
      </c>
      <c r="F62" s="838">
        <v>41</v>
      </c>
      <c r="G62" s="838">
        <v>0</v>
      </c>
      <c r="H62" s="838">
        <v>0</v>
      </c>
      <c r="I62" s="838">
        <v>78</v>
      </c>
      <c r="J62" s="838">
        <v>84</v>
      </c>
      <c r="K62" s="838">
        <v>84</v>
      </c>
      <c r="L62" s="838">
        <v>127.1</v>
      </c>
      <c r="M62" s="838">
        <v>106.9</v>
      </c>
      <c r="N62" s="838">
        <v>358</v>
      </c>
      <c r="O62" s="838">
        <v>271</v>
      </c>
      <c r="P62" s="838">
        <v>228</v>
      </c>
      <c r="Q62" s="838">
        <v>304.5</v>
      </c>
      <c r="R62" s="838">
        <v>232.7</v>
      </c>
      <c r="S62" s="838">
        <v>82.1</v>
      </c>
      <c r="T62" s="838">
        <v>117.5</v>
      </c>
      <c r="U62" s="838">
        <v>135</v>
      </c>
      <c r="V62" s="838">
        <v>389</v>
      </c>
      <c r="W62" s="838">
        <v>137.30000000000001</v>
      </c>
      <c r="X62" s="838">
        <v>284.8</v>
      </c>
      <c r="Y62" s="838">
        <v>275.5</v>
      </c>
      <c r="Z62" s="551">
        <v>108.8</v>
      </c>
      <c r="AA62" s="551">
        <v>103.3</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5">
      <c r="A64" s="538"/>
      <c r="B64" s="564"/>
      <c r="C64" s="1277" t="s">
        <v>1530</v>
      </c>
      <c r="D64" s="1277"/>
      <c r="E64" s="1277"/>
      <c r="F64" s="1277"/>
      <c r="G64" s="1277"/>
      <c r="H64" s="1277"/>
      <c r="I64" s="1277" t="s">
        <v>1530</v>
      </c>
      <c r="J64" s="1277"/>
      <c r="K64" s="1277"/>
      <c r="L64" s="1277"/>
      <c r="M64" s="1277"/>
      <c r="N64" s="1277"/>
      <c r="O64" s="1277" t="s">
        <v>1530</v>
      </c>
      <c r="P64" s="1277"/>
      <c r="Q64" s="1277"/>
      <c r="R64" s="1277"/>
      <c r="S64" s="1277"/>
      <c r="T64" s="1277"/>
      <c r="U64" s="1277" t="s">
        <v>1530</v>
      </c>
      <c r="V64" s="1277"/>
      <c r="W64" s="1277"/>
      <c r="X64" s="1277"/>
      <c r="Y64" s="1277"/>
      <c r="Z64" s="1277"/>
      <c r="AA64" s="1277" t="s">
        <v>1530</v>
      </c>
      <c r="AB64" s="1277"/>
      <c r="AC64" s="1277"/>
      <c r="AD64" s="1277"/>
      <c r="AE64" s="1277"/>
      <c r="AF64" s="1277"/>
    </row>
    <row r="65" spans="1:27" s="137" customFormat="1" ht="20.149999999999999" customHeight="1">
      <c r="A65" s="643"/>
      <c r="B65" s="1013" t="s">
        <v>1548</v>
      </c>
      <c r="C65" s="1156" t="s">
        <v>1553</v>
      </c>
      <c r="D65" s="838">
        <v>646481.50758854998</v>
      </c>
      <c r="E65" s="838" t="s">
        <v>1553</v>
      </c>
      <c r="F65" s="838" t="s">
        <v>1553</v>
      </c>
      <c r="G65" s="838">
        <v>945249.10760742205</v>
      </c>
      <c r="H65" s="838" t="s">
        <v>1553</v>
      </c>
      <c r="I65" s="838" t="s">
        <v>1553</v>
      </c>
      <c r="J65" s="838">
        <v>751549.10753636202</v>
      </c>
      <c r="K65" s="838" t="s">
        <v>1553</v>
      </c>
      <c r="L65" s="838" t="s">
        <v>1553</v>
      </c>
      <c r="M65" s="838">
        <v>601139.91269510402</v>
      </c>
      <c r="N65" s="838" t="s">
        <v>1553</v>
      </c>
      <c r="O65" s="838" t="s">
        <v>1553</v>
      </c>
      <c r="P65" s="838">
        <v>588093.52095362602</v>
      </c>
      <c r="Q65" s="838" t="s">
        <v>1553</v>
      </c>
      <c r="R65" s="838" t="s">
        <v>1553</v>
      </c>
      <c r="S65" s="838">
        <v>587117.19989086036</v>
      </c>
      <c r="T65" s="838" t="s">
        <v>356</v>
      </c>
      <c r="U65" s="838" t="s">
        <v>356</v>
      </c>
      <c r="V65" s="838">
        <v>546658.14826827089</v>
      </c>
      <c r="W65" s="838" t="s">
        <v>1553</v>
      </c>
      <c r="X65" s="838" t="s">
        <v>1553</v>
      </c>
      <c r="Y65" s="838">
        <v>1446629.4492481418</v>
      </c>
      <c r="Z65" s="1189" t="s">
        <v>1553</v>
      </c>
      <c r="AA65" s="1189" t="s">
        <v>1553</v>
      </c>
    </row>
    <row r="66" spans="1:27" s="137" customFormat="1" ht="15" customHeight="1">
      <c r="A66" s="643"/>
      <c r="B66" s="1013" t="s">
        <v>1549</v>
      </c>
      <c r="C66" s="1156" t="s">
        <v>1553</v>
      </c>
      <c r="D66" s="838">
        <v>680140.01622627501</v>
      </c>
      <c r="E66" s="838" t="s">
        <v>1553</v>
      </c>
      <c r="F66" s="838" t="s">
        <v>1553</v>
      </c>
      <c r="G66" s="838">
        <v>932396.75209555298</v>
      </c>
      <c r="H66" s="838" t="s">
        <v>1553</v>
      </c>
      <c r="I66" s="838" t="s">
        <v>1553</v>
      </c>
      <c r="J66" s="838">
        <v>739980.77209046099</v>
      </c>
      <c r="K66" s="838" t="s">
        <v>1553</v>
      </c>
      <c r="L66" s="838" t="s">
        <v>1553</v>
      </c>
      <c r="M66" s="838">
        <v>589465.34323676198</v>
      </c>
      <c r="N66" s="838" t="s">
        <v>1553</v>
      </c>
      <c r="O66" s="838" t="s">
        <v>1553</v>
      </c>
      <c r="P66" s="838">
        <v>578115.74539247702</v>
      </c>
      <c r="Q66" s="838" t="s">
        <v>1553</v>
      </c>
      <c r="R66" s="838" t="s">
        <v>1553</v>
      </c>
      <c r="S66" s="838">
        <v>580307.87874580186</v>
      </c>
      <c r="T66" s="838" t="s">
        <v>356</v>
      </c>
      <c r="U66" s="838" t="s">
        <v>356</v>
      </c>
      <c r="V66" s="838">
        <v>539741.58584928222</v>
      </c>
      <c r="W66" s="838" t="s">
        <v>1553</v>
      </c>
      <c r="X66" s="838" t="s">
        <v>1553</v>
      </c>
      <c r="Y66" s="838">
        <v>1438917.4347676001</v>
      </c>
      <c r="Z66" s="1189" t="s">
        <v>1553</v>
      </c>
      <c r="AA66" s="1189" t="s">
        <v>1553</v>
      </c>
    </row>
    <row r="67" spans="1:27" s="137" customFormat="1" ht="15" customHeight="1">
      <c r="A67" s="643"/>
      <c r="B67" s="1013" t="s">
        <v>1550</v>
      </c>
      <c r="C67" s="1156" t="s">
        <v>1553</v>
      </c>
      <c r="D67" s="838">
        <v>31439</v>
      </c>
      <c r="E67" s="838" t="s">
        <v>1553</v>
      </c>
      <c r="F67" s="838" t="s">
        <v>1553</v>
      </c>
      <c r="G67" s="838">
        <v>-15266</v>
      </c>
      <c r="H67" s="838" t="s">
        <v>1553</v>
      </c>
      <c r="I67" s="838" t="s">
        <v>1553</v>
      </c>
      <c r="J67" s="838">
        <v>-13944</v>
      </c>
      <c r="K67" s="838" t="s">
        <v>1553</v>
      </c>
      <c r="L67" s="838" t="s">
        <v>1553</v>
      </c>
      <c r="M67" s="838">
        <v>-13881</v>
      </c>
      <c r="N67" s="838" t="s">
        <v>1553</v>
      </c>
      <c r="O67" s="838" t="s">
        <v>1553</v>
      </c>
      <c r="P67" s="838">
        <v>-12844</v>
      </c>
      <c r="Q67" s="838" t="s">
        <v>1553</v>
      </c>
      <c r="R67" s="838" t="s">
        <v>1553</v>
      </c>
      <c r="S67" s="838">
        <v>-9333</v>
      </c>
      <c r="T67" s="838" t="s">
        <v>356</v>
      </c>
      <c r="U67" s="838" t="s">
        <v>356</v>
      </c>
      <c r="V67" s="838">
        <v>-10011</v>
      </c>
      <c r="W67" s="838" t="s">
        <v>1553</v>
      </c>
      <c r="X67" s="838" t="s">
        <v>1553</v>
      </c>
      <c r="Y67" s="838">
        <v>-11064</v>
      </c>
      <c r="Z67" s="1189" t="s">
        <v>1553</v>
      </c>
      <c r="AA67" s="1189" t="s">
        <v>1553</v>
      </c>
    </row>
    <row r="68" spans="1:27" s="137" customFormat="1" ht="15" customHeight="1">
      <c r="A68" s="643"/>
      <c r="B68" s="1191" t="s">
        <v>1551</v>
      </c>
      <c r="C68" s="1156" t="s">
        <v>1553</v>
      </c>
      <c r="D68" s="838">
        <v>-2219.5086377248799</v>
      </c>
      <c r="E68" s="838" t="s">
        <v>1553</v>
      </c>
      <c r="F68" s="838" t="s">
        <v>1553</v>
      </c>
      <c r="G68" s="838">
        <v>-2413.6444881309603</v>
      </c>
      <c r="H68" s="838" t="s">
        <v>1553</v>
      </c>
      <c r="I68" s="838" t="s">
        <v>1553</v>
      </c>
      <c r="J68" s="838">
        <v>-2375.66455409942</v>
      </c>
      <c r="K68" s="838" t="s">
        <v>1553</v>
      </c>
      <c r="L68" s="838" t="s">
        <v>1553</v>
      </c>
      <c r="M68" s="838">
        <v>-2206.4305416581396</v>
      </c>
      <c r="N68" s="838" t="s">
        <v>1553</v>
      </c>
      <c r="O68" s="838" t="s">
        <v>1553</v>
      </c>
      <c r="P68" s="838">
        <v>-2866.2244388509598</v>
      </c>
      <c r="Q68" s="838" t="s">
        <v>1553</v>
      </c>
      <c r="R68" s="838" t="s">
        <v>1553</v>
      </c>
      <c r="S68" s="838">
        <v>-2523.6788549415069</v>
      </c>
      <c r="T68" s="838" t="s">
        <v>356</v>
      </c>
      <c r="U68" s="838" t="s">
        <v>356</v>
      </c>
      <c r="V68" s="838">
        <v>-3094.437581011327</v>
      </c>
      <c r="W68" s="838" t="s">
        <v>1553</v>
      </c>
      <c r="X68" s="838" t="s">
        <v>1553</v>
      </c>
      <c r="Y68" s="838">
        <v>-3351.985519458307</v>
      </c>
      <c r="Z68" s="1189" t="s">
        <v>1553</v>
      </c>
      <c r="AA68" s="1189" t="s">
        <v>1553</v>
      </c>
    </row>
    <row r="69" spans="1:27" s="527" customFormat="1" ht="15" customHeight="1">
      <c r="A69" s="694"/>
      <c r="B69" s="1168"/>
      <c r="C69" s="1192"/>
      <c r="D69" s="440"/>
      <c r="E69" s="440"/>
      <c r="F69" s="440"/>
      <c r="G69" s="440"/>
      <c r="H69" s="440"/>
      <c r="Z69" s="566"/>
      <c r="AA69" s="566"/>
    </row>
    <row r="70" spans="1:27" s="527" customFormat="1" ht="15" customHeight="1">
      <c r="A70" s="694"/>
      <c r="B70" s="1169"/>
      <c r="C70" s="1279" t="s">
        <v>1426</v>
      </c>
      <c r="D70" s="1279"/>
      <c r="E70" s="1279"/>
      <c r="F70" s="1279"/>
      <c r="G70" s="1279"/>
      <c r="H70" s="1279"/>
      <c r="Z70" s="566"/>
      <c r="AA70" s="566"/>
    </row>
    <row r="71" spans="1:27" s="527" customFormat="1" ht="15" customHeight="1">
      <c r="A71" s="694"/>
      <c r="B71" s="1169"/>
      <c r="C71" s="1279" t="s">
        <v>880</v>
      </c>
      <c r="D71" s="1279"/>
      <c r="E71" s="1279"/>
      <c r="F71" s="1279"/>
      <c r="G71" s="1279"/>
      <c r="H71" s="1279"/>
      <c r="Z71" s="566"/>
      <c r="AA71" s="566"/>
    </row>
    <row r="72" spans="1:27" s="527" customFormat="1" ht="15" customHeight="1">
      <c r="A72" s="694"/>
      <c r="B72" s="1169"/>
      <c r="C72" s="1279" t="s">
        <v>1556</v>
      </c>
      <c r="D72" s="1279"/>
      <c r="E72" s="1279"/>
      <c r="F72" s="1279"/>
      <c r="G72" s="1279"/>
      <c r="H72" s="1279"/>
      <c r="Z72" s="566"/>
      <c r="AA72" s="566"/>
    </row>
    <row r="73" spans="1:27" s="527" customFormat="1" ht="30" customHeight="1">
      <c r="A73" s="694"/>
      <c r="B73" s="1169"/>
      <c r="C73" s="1279" t="s">
        <v>1558</v>
      </c>
      <c r="D73" s="1279"/>
      <c r="E73" s="1279"/>
      <c r="F73" s="1279"/>
      <c r="G73" s="1279"/>
      <c r="H73" s="1279"/>
      <c r="Z73" s="566"/>
      <c r="AA73" s="566"/>
    </row>
    <row r="74" spans="1:27" s="527" customFormat="1" ht="15" customHeight="1">
      <c r="A74" s="694"/>
      <c r="B74" s="1169"/>
      <c r="C74" s="137" t="s">
        <v>1563</v>
      </c>
      <c r="D74" s="137"/>
      <c r="E74" s="137"/>
      <c r="F74" s="137"/>
      <c r="G74" s="137"/>
      <c r="H74" s="137"/>
      <c r="AA74" s="775"/>
    </row>
    <row r="75" spans="1:27" s="527" customFormat="1" ht="15" customHeight="1">
      <c r="A75" s="694"/>
      <c r="B75" s="1169"/>
      <c r="C75" s="1279" t="s">
        <v>1540</v>
      </c>
      <c r="D75" s="1279"/>
      <c r="E75" s="1279"/>
      <c r="F75" s="1279"/>
      <c r="G75" s="1279"/>
      <c r="H75" s="1279"/>
      <c r="AA75" s="775"/>
    </row>
    <row r="76" spans="1:27" ht="15" customHeight="1">
      <c r="B76" s="1010"/>
      <c r="C76" s="1279" t="s">
        <v>1544</v>
      </c>
      <c r="D76" s="1279"/>
      <c r="E76" s="1279"/>
      <c r="F76" s="1279"/>
      <c r="G76" s="1279"/>
      <c r="H76" s="1279"/>
    </row>
    <row r="77" spans="1:27" s="527" customFormat="1" ht="15" customHeight="1">
      <c r="A77" s="694"/>
      <c r="B77" s="1169"/>
      <c r="C77" s="1279" t="s">
        <v>1546</v>
      </c>
      <c r="D77" s="1279"/>
      <c r="E77" s="1279"/>
      <c r="F77" s="1279"/>
      <c r="G77" s="1279"/>
      <c r="H77" s="1279"/>
      <c r="AA77" s="775"/>
    </row>
    <row r="78" spans="1:27" s="527" customFormat="1" ht="15" customHeight="1">
      <c r="A78" s="694"/>
      <c r="B78" s="1169"/>
      <c r="C78" s="1279" t="s">
        <v>1547</v>
      </c>
      <c r="D78" s="1279"/>
      <c r="E78" s="1279"/>
      <c r="F78" s="1279"/>
      <c r="G78" s="1279"/>
      <c r="H78" s="1279"/>
      <c r="AA78" s="775"/>
    </row>
    <row r="79" spans="1:27" ht="15" customHeight="1">
      <c r="B79" s="1010"/>
      <c r="C79" s="1417" t="s">
        <v>1552</v>
      </c>
      <c r="D79" s="1417"/>
      <c r="E79" s="1417"/>
      <c r="F79" s="1417"/>
      <c r="G79" s="1417"/>
      <c r="H79" s="1417"/>
    </row>
  </sheetData>
  <sheetProtection selectLockedCells="1"/>
  <mergeCells count="21">
    <mergeCell ref="C70:H70"/>
    <mergeCell ref="AA64:AF64"/>
    <mergeCell ref="C79:H79"/>
    <mergeCell ref="C64:H64"/>
    <mergeCell ref="I64:N64"/>
    <mergeCell ref="O64:T64"/>
    <mergeCell ref="U64:Z64"/>
    <mergeCell ref="C77:H77"/>
    <mergeCell ref="C78:H78"/>
    <mergeCell ref="C71:H71"/>
    <mergeCell ref="C72:H72"/>
    <mergeCell ref="C73:H73"/>
    <mergeCell ref="C75:H75"/>
    <mergeCell ref="C76:H76"/>
    <mergeCell ref="A1:B1"/>
    <mergeCell ref="A3:B3"/>
    <mergeCell ref="C7:H7"/>
    <mergeCell ref="I7:N7"/>
    <mergeCell ref="AA7:AF7"/>
    <mergeCell ref="O7:T7"/>
    <mergeCell ref="U7:Z7"/>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Hamburg</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autoPageBreaks="0"/>
  </sheetPr>
  <dimension ref="A1:AE220"/>
  <sheetViews>
    <sheetView showGridLines="0" showRowColHeaders="0" zoomScaleNormal="100" workbookViewId="0">
      <pane xSplit="1" ySplit="5" topLeftCell="B6" activePane="bottomRight" state="frozen"/>
      <selection activeCell="C72" sqref="C72"/>
      <selection pane="topRight" activeCell="C72" sqref="C72"/>
      <selection pane="bottomLeft" activeCell="C72" sqref="C72"/>
      <selection pane="bottomRight"/>
    </sheetView>
  </sheetViews>
  <sheetFormatPr baseColWidth="10" defaultColWidth="11.453125" defaultRowHeight="12.5"/>
  <cols>
    <col min="1" max="1" width="24.1796875" style="53" customWidth="1"/>
    <col min="2" max="27" width="10.54296875" style="53" customWidth="1"/>
    <col min="28" max="16384" width="11.453125" style="53"/>
  </cols>
  <sheetData>
    <row r="1" spans="1:31" ht="13">
      <c r="A1" s="691" t="s">
        <v>322</v>
      </c>
    </row>
    <row r="3" spans="1:31" ht="12.75" customHeight="1">
      <c r="A3" s="54" t="s">
        <v>487</v>
      </c>
      <c r="B3" s="702" t="s">
        <v>1202</v>
      </c>
      <c r="C3" s="702"/>
      <c r="D3" s="115"/>
      <c r="E3" s="115"/>
      <c r="F3" s="115"/>
      <c r="G3" s="115"/>
      <c r="H3" s="115"/>
      <c r="I3" s="115"/>
      <c r="J3" s="115"/>
      <c r="K3" s="115"/>
      <c r="L3" s="115"/>
      <c r="M3" s="115"/>
      <c r="N3" s="115"/>
      <c r="O3" s="115"/>
      <c r="P3" s="115"/>
      <c r="Q3" s="115"/>
      <c r="R3" s="115"/>
      <c r="S3" s="115"/>
      <c r="T3" s="115"/>
      <c r="U3" s="115"/>
      <c r="V3" s="115"/>
      <c r="W3" s="115"/>
      <c r="X3" s="115"/>
      <c r="Y3" s="115"/>
      <c r="Z3" s="115"/>
      <c r="AA3" s="115"/>
    </row>
    <row r="4" spans="1:31" ht="12.75" customHeight="1">
      <c r="A4" s="115"/>
      <c r="B4" s="115"/>
      <c r="C4" s="115"/>
      <c r="D4" s="115"/>
      <c r="E4" s="115"/>
      <c r="F4" s="115"/>
      <c r="G4" s="115"/>
      <c r="H4" s="115"/>
      <c r="I4" s="115"/>
      <c r="J4" s="115"/>
      <c r="K4" s="115"/>
      <c r="L4" s="115"/>
      <c r="M4" s="115"/>
      <c r="N4" s="115"/>
      <c r="O4" s="115"/>
      <c r="P4" s="115"/>
      <c r="Q4" s="115"/>
      <c r="R4" s="115"/>
      <c r="S4" s="115"/>
      <c r="T4" s="115"/>
      <c r="U4" s="115"/>
      <c r="V4" s="115"/>
      <c r="W4" s="115"/>
      <c r="X4" s="115"/>
      <c r="Y4" s="115"/>
      <c r="Z4" s="115"/>
      <c r="AA4" s="115"/>
    </row>
    <row r="5" spans="1:31" ht="12.75" customHeight="1">
      <c r="A5" s="55" t="s">
        <v>433</v>
      </c>
      <c r="B5" s="56">
        <v>1994</v>
      </c>
      <c r="C5" s="56">
        <v>1995</v>
      </c>
      <c r="D5" s="56">
        <v>1996</v>
      </c>
      <c r="E5" s="56">
        <v>1997</v>
      </c>
      <c r="F5" s="56">
        <v>1998</v>
      </c>
      <c r="G5" s="56">
        <v>1999</v>
      </c>
      <c r="H5" s="56">
        <v>2000</v>
      </c>
      <c r="I5" s="56">
        <v>2001</v>
      </c>
      <c r="J5" s="56">
        <v>2002</v>
      </c>
      <c r="K5" s="56">
        <v>2003</v>
      </c>
      <c r="L5" s="56">
        <v>2004</v>
      </c>
      <c r="M5" s="56">
        <v>2005</v>
      </c>
      <c r="N5" s="56">
        <v>2006</v>
      </c>
      <c r="O5" s="56">
        <v>2007</v>
      </c>
      <c r="P5" s="56">
        <v>2008</v>
      </c>
      <c r="Q5" s="56">
        <v>2009</v>
      </c>
      <c r="R5" s="56">
        <v>2010</v>
      </c>
      <c r="S5" s="56">
        <v>2011</v>
      </c>
      <c r="T5" s="56">
        <v>2012</v>
      </c>
      <c r="U5" s="56">
        <v>2013</v>
      </c>
      <c r="V5" s="56">
        <v>2014</v>
      </c>
      <c r="W5" s="56">
        <v>2015</v>
      </c>
      <c r="X5" s="279">
        <v>2016</v>
      </c>
      <c r="Y5" s="88">
        <v>2017</v>
      </c>
      <c r="Z5" s="764" t="s">
        <v>1435</v>
      </c>
      <c r="AA5" s="57"/>
    </row>
    <row r="6" spans="1:31" ht="12.75" customHeight="1">
      <c r="A6" s="57"/>
      <c r="B6" s="57"/>
      <c r="C6" s="57"/>
      <c r="D6" s="57"/>
      <c r="E6" s="57"/>
      <c r="F6" s="57"/>
      <c r="G6" s="57"/>
      <c r="H6" s="57"/>
      <c r="I6" s="57"/>
      <c r="J6" s="57"/>
      <c r="K6" s="57"/>
      <c r="L6" s="57"/>
      <c r="M6" s="57"/>
      <c r="N6" s="57"/>
      <c r="O6" s="57"/>
      <c r="P6" s="57"/>
      <c r="Q6" s="57"/>
      <c r="R6" s="57"/>
      <c r="S6" s="57"/>
      <c r="T6" s="57"/>
      <c r="U6" s="57"/>
      <c r="V6" s="57"/>
      <c r="W6" s="57"/>
      <c r="X6" s="57"/>
      <c r="Y6" s="57"/>
      <c r="Z6" s="57"/>
      <c r="AA6" s="57"/>
    </row>
    <row r="7" spans="1:31" ht="12.75" customHeight="1">
      <c r="B7" s="1268" t="s">
        <v>434</v>
      </c>
      <c r="C7" s="1268"/>
      <c r="D7" s="1268"/>
      <c r="E7" s="1268"/>
      <c r="F7" s="1268"/>
      <c r="G7" s="1268"/>
      <c r="H7" s="1268" t="s">
        <v>434</v>
      </c>
      <c r="I7" s="1268"/>
      <c r="J7" s="1268"/>
      <c r="K7" s="1268"/>
      <c r="L7" s="1268"/>
      <c r="M7" s="1268"/>
      <c r="N7" s="1268" t="s">
        <v>434</v>
      </c>
      <c r="O7" s="1268"/>
      <c r="P7" s="1268"/>
      <c r="Q7" s="1268"/>
      <c r="R7" s="1268"/>
      <c r="S7" s="1268"/>
      <c r="T7" s="1268" t="s">
        <v>434</v>
      </c>
      <c r="U7" s="1268"/>
      <c r="V7" s="1268"/>
      <c r="W7" s="1268"/>
      <c r="X7" s="1268"/>
      <c r="Y7" s="1268"/>
      <c r="Z7" s="1268" t="s">
        <v>434</v>
      </c>
      <c r="AA7" s="1268"/>
      <c r="AB7" s="1268"/>
      <c r="AC7" s="1268"/>
      <c r="AD7" s="1268"/>
      <c r="AE7" s="1268"/>
    </row>
    <row r="8" spans="1:31">
      <c r="A8" s="57"/>
      <c r="B8" s="116"/>
      <c r="C8" s="117"/>
      <c r="D8" s="117"/>
      <c r="E8" s="117"/>
      <c r="F8" s="117"/>
      <c r="G8" s="117"/>
      <c r="H8" s="117"/>
      <c r="I8" s="117"/>
      <c r="J8" s="117"/>
      <c r="K8" s="117"/>
      <c r="L8" s="117"/>
      <c r="M8" s="117"/>
      <c r="N8" s="117"/>
      <c r="O8" s="117"/>
      <c r="P8" s="117"/>
      <c r="Q8" s="117"/>
      <c r="R8" s="117"/>
      <c r="S8" s="117"/>
      <c r="T8" s="117"/>
      <c r="U8" s="117"/>
      <c r="V8" s="117"/>
      <c r="W8" s="117"/>
      <c r="X8" s="117"/>
      <c r="Y8" s="117"/>
      <c r="Z8" s="117"/>
      <c r="AA8" s="117"/>
    </row>
    <row r="9" spans="1:31">
      <c r="A9" s="60" t="s">
        <v>435</v>
      </c>
      <c r="B9" s="119">
        <v>2918.1324498615186</v>
      </c>
      <c r="C9" s="119">
        <v>3112.4710136875397</v>
      </c>
      <c r="D9" s="119">
        <v>3261.275160772735</v>
      </c>
      <c r="E9" s="119">
        <v>3068.7453429290044</v>
      </c>
      <c r="F9" s="119">
        <v>3044.6949305711128</v>
      </c>
      <c r="G9" s="119">
        <v>3156.9938427990264</v>
      </c>
      <c r="H9" s="119">
        <v>2950.3692389802604</v>
      </c>
      <c r="I9" s="119">
        <v>3033.2615723040003</v>
      </c>
      <c r="J9" s="119">
        <v>2967.7806194587547</v>
      </c>
      <c r="K9" s="119">
        <v>2923.5523820691706</v>
      </c>
      <c r="L9" s="119">
        <v>2703.4728477545477</v>
      </c>
      <c r="M9" s="119">
        <v>2824.0978487436128</v>
      </c>
      <c r="N9" s="119">
        <v>2756.7752694011324</v>
      </c>
      <c r="O9" s="119">
        <v>2503.1564810992895</v>
      </c>
      <c r="P9" s="119">
        <v>2531.6492946421067</v>
      </c>
      <c r="Q9" s="119">
        <v>2729.8471249137083</v>
      </c>
      <c r="R9" s="119">
        <v>3021.8733192988875</v>
      </c>
      <c r="S9" s="119">
        <v>2744.6617259146519</v>
      </c>
      <c r="T9" s="119">
        <v>3234.0346600438706</v>
      </c>
      <c r="U9" s="119">
        <v>2712.3544846207183</v>
      </c>
      <c r="V9" s="119">
        <v>2998.6354903471574</v>
      </c>
      <c r="W9" s="119">
        <v>2786.883148717171</v>
      </c>
      <c r="X9" s="119">
        <v>2767.0971502796087</v>
      </c>
      <c r="Y9" s="119">
        <v>2767.4041901797978</v>
      </c>
      <c r="Z9" s="119">
        <v>2763.0487359970316</v>
      </c>
      <c r="AA9" s="118"/>
    </row>
    <row r="10" spans="1:31">
      <c r="A10" s="60" t="s">
        <v>436</v>
      </c>
      <c r="B10" s="119">
        <v>7590.1742417116075</v>
      </c>
      <c r="C10" s="119">
        <v>7785.0036417623733</v>
      </c>
      <c r="D10" s="119">
        <v>8004.6918200277159</v>
      </c>
      <c r="E10" s="119">
        <v>7812.8278458670848</v>
      </c>
      <c r="F10" s="119">
        <v>7654.1603645312143</v>
      </c>
      <c r="G10" s="119">
        <v>7912.4078141524733</v>
      </c>
      <c r="H10" s="119">
        <v>7486.0185703204215</v>
      </c>
      <c r="I10" s="119">
        <v>7884.3118830552812</v>
      </c>
      <c r="J10" s="119">
        <v>7665.8706851219731</v>
      </c>
      <c r="K10" s="119">
        <v>7567.3928247372387</v>
      </c>
      <c r="L10" s="119">
        <v>7240.1628600509166</v>
      </c>
      <c r="M10" s="119">
        <v>7399.740269004692</v>
      </c>
      <c r="N10" s="119">
        <v>7185.6897228671723</v>
      </c>
      <c r="O10" s="119">
        <v>6850.2573766806008</v>
      </c>
      <c r="P10" s="119">
        <v>6892.1115392543534</v>
      </c>
      <c r="Q10" s="119">
        <v>7191.1437478796934</v>
      </c>
      <c r="R10" s="119">
        <v>7600.8953924428242</v>
      </c>
      <c r="S10" s="119">
        <v>7061.3708995450625</v>
      </c>
      <c r="T10" s="119">
        <v>7878.7404476076827</v>
      </c>
      <c r="U10" s="119">
        <v>7094.0189058617025</v>
      </c>
      <c r="V10" s="119">
        <v>7480.3073741812705</v>
      </c>
      <c r="W10" s="119">
        <v>7177.2397071175892</v>
      </c>
      <c r="X10" s="119">
        <v>7218.5502860725655</v>
      </c>
      <c r="Y10" s="119">
        <v>7304.7334905313883</v>
      </c>
      <c r="Z10" s="119">
        <v>7190.2143601177522</v>
      </c>
      <c r="AA10" s="92"/>
    </row>
    <row r="11" spans="1:31">
      <c r="A11" s="60" t="s">
        <v>437</v>
      </c>
      <c r="B11" s="119">
        <v>21.454244517998653</v>
      </c>
      <c r="C11" s="119">
        <v>32.672572364693863</v>
      </c>
      <c r="D11" s="119">
        <v>42.729922709116678</v>
      </c>
      <c r="E11" s="119">
        <v>32.095837040036287</v>
      </c>
      <c r="F11" s="119">
        <v>35.023988312139529</v>
      </c>
      <c r="G11" s="119">
        <v>37.190837947091538</v>
      </c>
      <c r="H11" s="119">
        <v>24.473828631681041</v>
      </c>
      <c r="I11" s="119">
        <v>32.602687252449165</v>
      </c>
      <c r="J11" s="119">
        <v>27.489992779985382</v>
      </c>
      <c r="K11" s="119">
        <v>30.107945344202353</v>
      </c>
      <c r="L11" s="119">
        <v>34.556935858279829</v>
      </c>
      <c r="M11" s="119">
        <v>43.78399140781535</v>
      </c>
      <c r="N11" s="119">
        <v>32.69003288491654</v>
      </c>
      <c r="O11" s="119">
        <v>15.216916726028199</v>
      </c>
      <c r="P11" s="119">
        <v>16.83471418807574</v>
      </c>
      <c r="Q11" s="119">
        <v>30.886495531112917</v>
      </c>
      <c r="R11" s="119">
        <v>42.163890742060907</v>
      </c>
      <c r="S11" s="119">
        <v>24.189286579859928</v>
      </c>
      <c r="T11" s="119">
        <v>54.284093875760718</v>
      </c>
      <c r="U11" s="119">
        <v>32.229859754344567</v>
      </c>
      <c r="V11" s="119">
        <v>48.540476346929424</v>
      </c>
      <c r="W11" s="119">
        <v>39.735984449056744</v>
      </c>
      <c r="X11" s="119">
        <v>51.527140452424511</v>
      </c>
      <c r="Y11" s="119">
        <v>44.656189764834345</v>
      </c>
      <c r="Z11" s="119">
        <v>49.623886075842236</v>
      </c>
      <c r="AA11" s="118"/>
    </row>
    <row r="12" spans="1:31">
      <c r="A12" s="60" t="s">
        <v>438</v>
      </c>
      <c r="B12" s="119">
        <v>1675.7433143703486</v>
      </c>
      <c r="C12" s="119">
        <v>1744.003422933451</v>
      </c>
      <c r="D12" s="119">
        <v>1875.2786450096694</v>
      </c>
      <c r="E12" s="119">
        <v>1859.4563202587876</v>
      </c>
      <c r="F12" s="119">
        <v>1876.7608596621244</v>
      </c>
      <c r="G12" s="119">
        <v>1986.0646072184873</v>
      </c>
      <c r="H12" s="119">
        <v>1812.4705726125931</v>
      </c>
      <c r="I12" s="119">
        <v>1819.5851208104691</v>
      </c>
      <c r="J12" s="119">
        <v>1665.1843167347968</v>
      </c>
      <c r="K12" s="119">
        <v>1700.2955839751344</v>
      </c>
      <c r="L12" s="119">
        <v>1732.0189281998514</v>
      </c>
      <c r="M12" s="119">
        <v>1764.8720148999957</v>
      </c>
      <c r="N12" s="119">
        <v>1739.0430211572386</v>
      </c>
      <c r="O12" s="119">
        <v>1667.5371434299132</v>
      </c>
      <c r="P12" s="119">
        <v>1648.3651469427189</v>
      </c>
      <c r="Q12" s="119">
        <v>1666.3044834112836</v>
      </c>
      <c r="R12" s="119">
        <v>1821.2656670188633</v>
      </c>
      <c r="S12" s="119">
        <v>1723.2272152679211</v>
      </c>
      <c r="T12" s="119">
        <v>1956.1936608441861</v>
      </c>
      <c r="U12" s="119">
        <v>1772.4222631866639</v>
      </c>
      <c r="V12" s="119">
        <v>1918.2025765038802</v>
      </c>
      <c r="W12" s="119">
        <v>1793.8887803017592</v>
      </c>
      <c r="X12" s="119">
        <v>1759.5736896648232</v>
      </c>
      <c r="Y12" s="119">
        <v>1777.6995127326195</v>
      </c>
      <c r="Z12" s="119">
        <v>1728.7557678626586</v>
      </c>
      <c r="AA12" s="92"/>
    </row>
    <row r="13" spans="1:31">
      <c r="A13" s="60" t="s">
        <v>439</v>
      </c>
      <c r="B13" s="119">
        <v>68.102902112083214</v>
      </c>
      <c r="C13" s="119">
        <v>74.60094773319301</v>
      </c>
      <c r="D13" s="119">
        <v>74.648540385847625</v>
      </c>
      <c r="E13" s="119">
        <v>65.219755971953504</v>
      </c>
      <c r="F13" s="119">
        <v>70.215005190025963</v>
      </c>
      <c r="G13" s="119">
        <v>77.247660560366285</v>
      </c>
      <c r="H13" s="119">
        <v>62.081567456046223</v>
      </c>
      <c r="I13" s="119">
        <v>58.937450134136085</v>
      </c>
      <c r="J13" s="119">
        <v>56.112352831274173</v>
      </c>
      <c r="K13" s="119">
        <v>60.456771961107115</v>
      </c>
      <c r="L13" s="119">
        <v>61.596777251280493</v>
      </c>
      <c r="M13" s="119">
        <v>73.839487662952962</v>
      </c>
      <c r="N13" s="119">
        <v>75.817236244450029</v>
      </c>
      <c r="O13" s="119">
        <v>61.004456429151347</v>
      </c>
      <c r="P13" s="119">
        <v>74.9728383812662</v>
      </c>
      <c r="Q13" s="119">
        <v>75.881000906866916</v>
      </c>
      <c r="R13" s="119">
        <v>93.273914994002055</v>
      </c>
      <c r="S13" s="119">
        <v>80.289353226699106</v>
      </c>
      <c r="T13" s="119">
        <v>104.46683498039921</v>
      </c>
      <c r="U13" s="119">
        <v>69.850761140310127</v>
      </c>
      <c r="V13" s="119">
        <v>90.345326664385212</v>
      </c>
      <c r="W13" s="119">
        <v>76.776863396344126</v>
      </c>
      <c r="X13" s="119">
        <v>74.570962266232783</v>
      </c>
      <c r="Y13" s="119">
        <v>73.881518404841628</v>
      </c>
      <c r="Z13" s="119">
        <v>64.071465868592952</v>
      </c>
      <c r="AA13" s="118"/>
    </row>
    <row r="14" spans="1:31">
      <c r="A14" s="60" t="s">
        <v>440</v>
      </c>
      <c r="B14" s="119">
        <v>52.914928580729509</v>
      </c>
      <c r="C14" s="119">
        <v>55.303927366746194</v>
      </c>
      <c r="D14" s="119">
        <v>69.861610000515682</v>
      </c>
      <c r="E14" s="119">
        <v>47.538810381278267</v>
      </c>
      <c r="F14" s="119">
        <v>60.719953742515472</v>
      </c>
      <c r="G14" s="119">
        <v>91.910930670570693</v>
      </c>
      <c r="H14" s="119">
        <v>61.272021684148726</v>
      </c>
      <c r="I14" s="119">
        <v>52.59142656669264</v>
      </c>
      <c r="J14" s="119">
        <v>45.783246348764642</v>
      </c>
      <c r="K14" s="119">
        <v>58.55580460230135</v>
      </c>
      <c r="L14" s="119">
        <v>51.900412410869805</v>
      </c>
      <c r="M14" s="119">
        <v>37.299677004905199</v>
      </c>
      <c r="N14" s="119">
        <v>49.096440070515428</v>
      </c>
      <c r="O14" s="119">
        <v>25.087586905253488</v>
      </c>
      <c r="P14" s="119">
        <v>30.054309036224339</v>
      </c>
      <c r="Q14" s="119">
        <v>47.961971860302306</v>
      </c>
      <c r="R14" s="119">
        <v>52.023166446606552</v>
      </c>
      <c r="S14" s="119">
        <v>49.79615179668312</v>
      </c>
      <c r="T14" s="119">
        <v>64.020901746370015</v>
      </c>
      <c r="U14" s="119">
        <v>39.03373429091782</v>
      </c>
      <c r="V14" s="119">
        <v>113.03790861190215</v>
      </c>
      <c r="W14" s="119">
        <v>86.170276301366457</v>
      </c>
      <c r="X14" s="119">
        <v>54.158056980933644</v>
      </c>
      <c r="Y14" s="119">
        <v>79.476975143131057</v>
      </c>
      <c r="Z14" s="119">
        <v>68.56586676617367</v>
      </c>
      <c r="AA14" s="92"/>
    </row>
    <row r="15" spans="1:31">
      <c r="A15" s="60" t="s">
        <v>441</v>
      </c>
      <c r="B15" s="119">
        <v>1457.8011742969904</v>
      </c>
      <c r="C15" s="119">
        <v>1560.9304097241336</v>
      </c>
      <c r="D15" s="119">
        <v>1629.7434308787258</v>
      </c>
      <c r="E15" s="119">
        <v>1550.033942069382</v>
      </c>
      <c r="F15" s="119">
        <v>1552.7091022872416</v>
      </c>
      <c r="G15" s="119">
        <v>1642.7091334406678</v>
      </c>
      <c r="H15" s="119">
        <v>1504.7221811732663</v>
      </c>
      <c r="I15" s="119">
        <v>1600.688179811666</v>
      </c>
      <c r="J15" s="119">
        <v>1539.9291285388217</v>
      </c>
      <c r="K15" s="119">
        <v>1539.8582210983993</v>
      </c>
      <c r="L15" s="119">
        <v>1476.3470932204168</v>
      </c>
      <c r="M15" s="119">
        <v>1550.2262946172382</v>
      </c>
      <c r="N15" s="119">
        <v>1504.9063043952463</v>
      </c>
      <c r="O15" s="119">
        <v>1388.2193357770025</v>
      </c>
      <c r="P15" s="119">
        <v>1405.5925805871666</v>
      </c>
      <c r="Q15" s="119">
        <v>1462.4775774304476</v>
      </c>
      <c r="R15" s="119">
        <v>1601.3395920315102</v>
      </c>
      <c r="S15" s="119">
        <v>1513.3961050687528</v>
      </c>
      <c r="T15" s="119">
        <v>1773.3160094516388</v>
      </c>
      <c r="U15" s="119">
        <v>1515.3139194187704</v>
      </c>
      <c r="V15" s="119">
        <v>1655.8440672718218</v>
      </c>
      <c r="W15" s="119">
        <v>1591.8195047964743</v>
      </c>
      <c r="X15" s="119">
        <v>1586.6171405107509</v>
      </c>
      <c r="Y15" s="119">
        <v>1568.9074677320571</v>
      </c>
      <c r="Z15" s="119">
        <v>1474.3257237530775</v>
      </c>
      <c r="AA15" s="118"/>
    </row>
    <row r="16" spans="1:31">
      <c r="A16" s="60" t="s">
        <v>442</v>
      </c>
      <c r="B16" s="119">
        <v>1468.8896495075087</v>
      </c>
      <c r="C16" s="119">
        <v>1511.506866371351</v>
      </c>
      <c r="D16" s="119">
        <v>1575.5492043398331</v>
      </c>
      <c r="E16" s="119">
        <v>1581.7133112669433</v>
      </c>
      <c r="F16" s="119">
        <v>1762.755235594027</v>
      </c>
      <c r="G16" s="119">
        <v>1777.1624704413978</v>
      </c>
      <c r="H16" s="119">
        <v>1685.9715456837994</v>
      </c>
      <c r="I16" s="119">
        <v>1627.3930610983846</v>
      </c>
      <c r="J16" s="119">
        <v>1617.4909618670424</v>
      </c>
      <c r="K16" s="119">
        <v>1604.3602421372079</v>
      </c>
      <c r="L16" s="119">
        <v>1711.8710482679676</v>
      </c>
      <c r="M16" s="119">
        <v>1656.9420989400346</v>
      </c>
      <c r="N16" s="119">
        <v>1602.6737040830189</v>
      </c>
      <c r="O16" s="119">
        <v>1564.7210496073978</v>
      </c>
      <c r="P16" s="119">
        <v>1549.1500375183086</v>
      </c>
      <c r="Q16" s="119">
        <v>1606.83650249996</v>
      </c>
      <c r="R16" s="119">
        <v>1724.530459804975</v>
      </c>
      <c r="S16" s="119">
        <v>1645.5492517487764</v>
      </c>
      <c r="T16" s="119">
        <v>1825.0515497694948</v>
      </c>
      <c r="U16" s="119">
        <v>1741.5513755559577</v>
      </c>
      <c r="V16" s="119">
        <v>1768.0797699012217</v>
      </c>
      <c r="W16" s="119">
        <v>1688.1416106814702</v>
      </c>
      <c r="X16" s="119">
        <v>1631.1386295237226</v>
      </c>
      <c r="Y16" s="119">
        <v>1632.7503092432835</v>
      </c>
      <c r="Z16" s="119">
        <v>1566.639286145079</v>
      </c>
      <c r="AA16" s="92"/>
    </row>
    <row r="17" spans="1:31">
      <c r="A17" s="60" t="s">
        <v>443</v>
      </c>
      <c r="B17" s="119">
        <v>6306.6875781104973</v>
      </c>
      <c r="C17" s="119">
        <v>6559.4561969860288</v>
      </c>
      <c r="D17" s="119">
        <v>6797.3503094591706</v>
      </c>
      <c r="E17" s="119">
        <v>6558.5154827931119</v>
      </c>
      <c r="F17" s="119">
        <v>6594.4926522157639</v>
      </c>
      <c r="G17" s="119">
        <v>6791.3408160328381</v>
      </c>
      <c r="H17" s="119">
        <v>6552.5119547405657</v>
      </c>
      <c r="I17" s="119">
        <v>6731.825405491335</v>
      </c>
      <c r="J17" s="119">
        <v>6607.8786990130993</v>
      </c>
      <c r="K17" s="119">
        <v>6575.9398181365195</v>
      </c>
      <c r="L17" s="119">
        <v>6478.4941095200775</v>
      </c>
      <c r="M17" s="119">
        <v>6591.2423196466407</v>
      </c>
      <c r="N17" s="119">
        <v>6504.0615559934031</v>
      </c>
      <c r="O17" s="119">
        <v>6455.4934872989907</v>
      </c>
      <c r="P17" s="119">
        <v>6525.1914607472972</v>
      </c>
      <c r="Q17" s="119">
        <v>6662.7430810435944</v>
      </c>
      <c r="R17" s="119">
        <v>6916.3150654993651</v>
      </c>
      <c r="S17" s="119">
        <v>6751.1103181423086</v>
      </c>
      <c r="T17" s="119">
        <v>7347.3698510946597</v>
      </c>
      <c r="U17" s="119">
        <v>7057.2823353848235</v>
      </c>
      <c r="V17" s="119">
        <v>7393.7760294137452</v>
      </c>
      <c r="W17" s="119">
        <v>7024.5794739422518</v>
      </c>
      <c r="X17" s="119">
        <v>7146.3231024363431</v>
      </c>
      <c r="Y17" s="119">
        <v>7070.9298471333932</v>
      </c>
      <c r="Z17" s="119">
        <v>7003.8202691686784</v>
      </c>
      <c r="AA17" s="118"/>
    </row>
    <row r="18" spans="1:31">
      <c r="A18" s="60" t="s">
        <v>444</v>
      </c>
      <c r="B18" s="119">
        <v>4382.2579869483643</v>
      </c>
      <c r="C18" s="119">
        <v>4604.6479378858348</v>
      </c>
      <c r="D18" s="119">
        <v>4729.0562910887302</v>
      </c>
      <c r="E18" s="119">
        <v>4535.0592867986979</v>
      </c>
      <c r="F18" s="119">
        <v>4530.4364199329184</v>
      </c>
      <c r="G18" s="119">
        <v>4692.6584370520877</v>
      </c>
      <c r="H18" s="119">
        <v>4424.0888260555348</v>
      </c>
      <c r="I18" s="119">
        <v>4581.0620616042997</v>
      </c>
      <c r="J18" s="119">
        <v>4436.0931409535215</v>
      </c>
      <c r="K18" s="119">
        <v>4476.8445351821892</v>
      </c>
      <c r="L18" s="119">
        <v>4326.6471758983134</v>
      </c>
      <c r="M18" s="119">
        <v>4559.8687857665936</v>
      </c>
      <c r="N18" s="119">
        <v>4311.2626354552076</v>
      </c>
      <c r="O18" s="119">
        <v>4113.8809342516533</v>
      </c>
      <c r="P18" s="119">
        <v>4305.8382467024412</v>
      </c>
      <c r="Q18" s="119">
        <v>4517.3246102265039</v>
      </c>
      <c r="R18" s="119">
        <v>4715.1625787538314</v>
      </c>
      <c r="S18" s="119">
        <v>4479.7492786720486</v>
      </c>
      <c r="T18" s="119">
        <v>5181.7879093503734</v>
      </c>
      <c r="U18" s="119">
        <v>4595.8565499711049</v>
      </c>
      <c r="V18" s="119">
        <v>5054.0510842023496</v>
      </c>
      <c r="W18" s="119">
        <v>4863.4614463142379</v>
      </c>
      <c r="X18" s="119">
        <v>5017.7523513445722</v>
      </c>
      <c r="Y18" s="119">
        <v>4951.7610864410681</v>
      </c>
      <c r="Z18" s="119">
        <v>4900.5611107802279</v>
      </c>
      <c r="AA18" s="92"/>
    </row>
    <row r="19" spans="1:31">
      <c r="A19" s="60" t="s">
        <v>445</v>
      </c>
      <c r="B19" s="119">
        <v>1204.1539379445655</v>
      </c>
      <c r="C19" s="119">
        <v>1298.5845562491368</v>
      </c>
      <c r="D19" s="119">
        <v>1339.3485227616745</v>
      </c>
      <c r="E19" s="119">
        <v>1288.3106019988161</v>
      </c>
      <c r="F19" s="119">
        <v>1188.998432276491</v>
      </c>
      <c r="G19" s="119">
        <v>1261.5376869894951</v>
      </c>
      <c r="H19" s="119">
        <v>1176.7591546488084</v>
      </c>
      <c r="I19" s="119">
        <v>1233.3666870513591</v>
      </c>
      <c r="J19" s="119">
        <v>1187.1329761289321</v>
      </c>
      <c r="K19" s="119">
        <v>1157.0175915933648</v>
      </c>
      <c r="L19" s="119">
        <v>1145.2024529180671</v>
      </c>
      <c r="M19" s="119">
        <v>1211.0839026688975</v>
      </c>
      <c r="N19" s="119">
        <v>1151.5847033620012</v>
      </c>
      <c r="O19" s="119">
        <v>1032.0753300185952</v>
      </c>
      <c r="P19" s="119">
        <v>1068.8228387774457</v>
      </c>
      <c r="Q19" s="119">
        <v>1161.3977758073156</v>
      </c>
      <c r="R19" s="119">
        <v>1276.652838161021</v>
      </c>
      <c r="S19" s="119">
        <v>1137.596849952128</v>
      </c>
      <c r="T19" s="119">
        <v>1351.8175974632948</v>
      </c>
      <c r="U19" s="119">
        <v>1131.9432678595911</v>
      </c>
      <c r="V19" s="119">
        <v>1269.9459912199954</v>
      </c>
      <c r="W19" s="119">
        <v>1174.6447391563065</v>
      </c>
      <c r="X19" s="119">
        <v>1138.3937787588131</v>
      </c>
      <c r="Y19" s="119">
        <v>1169.6122682393375</v>
      </c>
      <c r="Z19" s="119">
        <v>1175.1935479160345</v>
      </c>
      <c r="AA19" s="118"/>
    </row>
    <row r="20" spans="1:31">
      <c r="A20" s="60" t="s">
        <v>446</v>
      </c>
      <c r="B20" s="119">
        <v>142.49176624205811</v>
      </c>
      <c r="C20" s="119">
        <v>160.64919908810134</v>
      </c>
      <c r="D20" s="119">
        <v>173.13772131090971</v>
      </c>
      <c r="E20" s="119">
        <v>162.4040468414629</v>
      </c>
      <c r="F20" s="119">
        <v>162.59068924782437</v>
      </c>
      <c r="G20" s="119">
        <v>174.5319689403629</v>
      </c>
      <c r="H20" s="119">
        <v>164.12807160269168</v>
      </c>
      <c r="I20" s="119">
        <v>192.36921620958088</v>
      </c>
      <c r="J20" s="119">
        <v>200.24000748089378</v>
      </c>
      <c r="K20" s="119">
        <v>193.21184821446684</v>
      </c>
      <c r="L20" s="119">
        <v>223.13675896025239</v>
      </c>
      <c r="M20" s="119">
        <v>210.45003416988172</v>
      </c>
      <c r="N20" s="119">
        <v>179.87932808005002</v>
      </c>
      <c r="O20" s="119">
        <v>159.68400000259399</v>
      </c>
      <c r="P20" s="119">
        <v>158.24538718569357</v>
      </c>
      <c r="Q20" s="119">
        <v>171.0979648701705</v>
      </c>
      <c r="R20" s="119">
        <v>187.9129763608675</v>
      </c>
      <c r="S20" s="119">
        <v>167.38703245602943</v>
      </c>
      <c r="T20" s="119">
        <v>204.56712678221965</v>
      </c>
      <c r="U20" s="119">
        <v>166.31965908255819</v>
      </c>
      <c r="V20" s="119">
        <v>182.74425762620169</v>
      </c>
      <c r="W20" s="119">
        <v>169.91806891541444</v>
      </c>
      <c r="X20" s="119">
        <v>163.92273402344591</v>
      </c>
      <c r="Y20" s="119">
        <v>165.98761963312595</v>
      </c>
      <c r="Z20" s="119">
        <v>169.30659676564596</v>
      </c>
      <c r="AA20" s="92"/>
    </row>
    <row r="21" spans="1:31">
      <c r="A21" s="60" t="s">
        <v>447</v>
      </c>
      <c r="B21" s="119">
        <v>1567.1787466232329</v>
      </c>
      <c r="C21" s="119">
        <v>1644.5950210680676</v>
      </c>
      <c r="D21" s="119">
        <v>1750.1712125131492</v>
      </c>
      <c r="E21" s="119">
        <v>1759.8154398374847</v>
      </c>
      <c r="F21" s="119">
        <v>1732.4544129502708</v>
      </c>
      <c r="G21" s="119">
        <v>1753.3567115931028</v>
      </c>
      <c r="H21" s="119">
        <v>1626.2551951011401</v>
      </c>
      <c r="I21" s="119">
        <v>1650.9262427814795</v>
      </c>
      <c r="J21" s="119">
        <v>1622.3734135811501</v>
      </c>
      <c r="K21" s="119">
        <v>1631.2108600079305</v>
      </c>
      <c r="L21" s="119">
        <v>1602.3057299887782</v>
      </c>
      <c r="M21" s="119">
        <v>1636.7710952348043</v>
      </c>
      <c r="N21" s="119">
        <v>1585.9245827866102</v>
      </c>
      <c r="O21" s="119">
        <v>1456.4671745263793</v>
      </c>
      <c r="P21" s="119">
        <v>1471.1629471317547</v>
      </c>
      <c r="Q21" s="119">
        <v>1498.4477414067283</v>
      </c>
      <c r="R21" s="119">
        <v>1579.9242626893188</v>
      </c>
      <c r="S21" s="119">
        <v>1470.2507006448006</v>
      </c>
      <c r="T21" s="119">
        <v>1702.9272704973737</v>
      </c>
      <c r="U21" s="119">
        <v>1505.619487604745</v>
      </c>
      <c r="V21" s="119">
        <v>1665.9794826225168</v>
      </c>
      <c r="W21" s="119">
        <v>1571.3152482424166</v>
      </c>
      <c r="X21" s="119">
        <v>1679.0889366694964</v>
      </c>
      <c r="Y21" s="119">
        <v>1695.6481618722287</v>
      </c>
      <c r="Z21" s="119">
        <v>1572.4087988670078</v>
      </c>
      <c r="AA21" s="118"/>
    </row>
    <row r="22" spans="1:31">
      <c r="A22" s="60" t="s">
        <v>448</v>
      </c>
      <c r="B22" s="119">
        <v>1169.5025286130196</v>
      </c>
      <c r="C22" s="119">
        <v>1284.3598849063169</v>
      </c>
      <c r="D22" s="119">
        <v>1355.9736053462282</v>
      </c>
      <c r="E22" s="119">
        <v>1382.3339213505526</v>
      </c>
      <c r="F22" s="119">
        <v>1443.1962018521745</v>
      </c>
      <c r="G22" s="119">
        <v>1602.7964131031683</v>
      </c>
      <c r="H22" s="119">
        <v>1607.0974740390977</v>
      </c>
      <c r="I22" s="119">
        <v>1590.0912130035499</v>
      </c>
      <c r="J22" s="119">
        <v>1552.4058241575622</v>
      </c>
      <c r="K22" s="119">
        <v>1560.9363700241217</v>
      </c>
      <c r="L22" s="119">
        <v>1637.9784040921704</v>
      </c>
      <c r="M22" s="119">
        <v>1651.6548436782664</v>
      </c>
      <c r="N22" s="119">
        <v>1570.8236126948586</v>
      </c>
      <c r="O22" s="119">
        <v>1574.6419564490539</v>
      </c>
      <c r="P22" s="119">
        <v>1532.9003523244328</v>
      </c>
      <c r="Q22" s="119">
        <v>1591.7348939274887</v>
      </c>
      <c r="R22" s="119">
        <v>1606.5096533273729</v>
      </c>
      <c r="S22" s="119">
        <v>1440.9104738837257</v>
      </c>
      <c r="T22" s="119">
        <v>1591.1144394088356</v>
      </c>
      <c r="U22" s="119">
        <v>1459.7631561681123</v>
      </c>
      <c r="V22" s="119">
        <v>1594.1941787582214</v>
      </c>
      <c r="W22" s="119">
        <v>1464.5966044053034</v>
      </c>
      <c r="X22" s="119">
        <v>1603.1450244520397</v>
      </c>
      <c r="Y22" s="119">
        <v>1481.3572675088167</v>
      </c>
      <c r="Z22" s="119">
        <v>1473.7909734984016</v>
      </c>
      <c r="AA22" s="92"/>
    </row>
    <row r="23" spans="1:31">
      <c r="A23" s="60" t="s">
        <v>449</v>
      </c>
      <c r="B23" s="119">
        <v>2535.3659959770757</v>
      </c>
      <c r="C23" s="119">
        <v>2592.0888962937915</v>
      </c>
      <c r="D23" s="119">
        <v>2671.4222244992984</v>
      </c>
      <c r="E23" s="119">
        <v>2593.8187690831078</v>
      </c>
      <c r="F23" s="119">
        <v>2659.7609826188564</v>
      </c>
      <c r="G23" s="119">
        <v>2712.2429513727398</v>
      </c>
      <c r="H23" s="119">
        <v>2640.3620157801734</v>
      </c>
      <c r="I23" s="119">
        <v>2683.7055109115822</v>
      </c>
      <c r="J23" s="119">
        <v>2583.7633261965793</v>
      </c>
      <c r="K23" s="119">
        <v>2590.3031079627963</v>
      </c>
      <c r="L23" s="119">
        <v>2571.4438892119238</v>
      </c>
      <c r="M23" s="119">
        <v>2568.3787110689946</v>
      </c>
      <c r="N23" s="119">
        <v>2519.1300488132483</v>
      </c>
      <c r="O23" s="119">
        <v>2529.9821385506066</v>
      </c>
      <c r="P23" s="119">
        <v>2564.7571890453687</v>
      </c>
      <c r="Q23" s="119">
        <v>2570.038577107704</v>
      </c>
      <c r="R23" s="119">
        <v>2750.4218549035118</v>
      </c>
      <c r="S23" s="119">
        <v>2577.6949676760541</v>
      </c>
      <c r="T23" s="119">
        <v>2944.291346620962</v>
      </c>
      <c r="U23" s="119">
        <v>2789.8587763689925</v>
      </c>
      <c r="V23" s="119">
        <v>2954.1378477576582</v>
      </c>
      <c r="W23" s="119">
        <v>2777.6774871930502</v>
      </c>
      <c r="X23" s="119">
        <v>2760.200556416673</v>
      </c>
      <c r="Y23" s="119">
        <v>2739.2284725721865</v>
      </c>
      <c r="Z23" s="119">
        <v>2650.2829884895878</v>
      </c>
      <c r="AA23" s="118"/>
    </row>
    <row r="24" spans="1:31">
      <c r="A24" s="60" t="s">
        <v>450</v>
      </c>
      <c r="B24" s="119">
        <v>1183.8104375983369</v>
      </c>
      <c r="C24" s="119">
        <v>1270.8403670792379</v>
      </c>
      <c r="D24" s="119">
        <v>1385.5630841993373</v>
      </c>
      <c r="E24" s="119">
        <v>1339.0234005389766</v>
      </c>
      <c r="F24" s="119">
        <v>1332.6251298153038</v>
      </c>
      <c r="G24" s="119">
        <v>1350.912875586127</v>
      </c>
      <c r="H24" s="119">
        <v>1285.874958889774</v>
      </c>
      <c r="I24" s="119">
        <v>1263.3300484297638</v>
      </c>
      <c r="J24" s="119">
        <v>1217.6404966498324</v>
      </c>
      <c r="K24" s="119">
        <v>1210.8026807538502</v>
      </c>
      <c r="L24" s="119">
        <v>1297.8230763962877</v>
      </c>
      <c r="M24" s="119">
        <v>1327.0856254846717</v>
      </c>
      <c r="N24" s="119">
        <v>1249.4438017109292</v>
      </c>
      <c r="O24" s="119">
        <v>1141.8506322474955</v>
      </c>
      <c r="P24" s="119">
        <v>1167.7281175353501</v>
      </c>
      <c r="Q24" s="119">
        <v>1182.3449922319662</v>
      </c>
      <c r="R24" s="119">
        <v>1220.808365079828</v>
      </c>
      <c r="S24" s="119">
        <v>1136.1529670944124</v>
      </c>
      <c r="T24" s="119">
        <v>1269.965300462879</v>
      </c>
      <c r="U24" s="119">
        <v>1137.1249637306878</v>
      </c>
      <c r="V24" s="119">
        <v>1238.9650485707473</v>
      </c>
      <c r="W24" s="119">
        <v>1175.7741360697892</v>
      </c>
      <c r="X24" s="119">
        <v>1153.8210657806944</v>
      </c>
      <c r="Y24" s="119">
        <v>1194.4293333902624</v>
      </c>
      <c r="Z24" s="119">
        <v>1201.305621928213</v>
      </c>
      <c r="AA24" s="92"/>
    </row>
    <row r="25" spans="1:31" ht="20.25" customHeight="1">
      <c r="A25" s="60" t="s">
        <v>460</v>
      </c>
      <c r="B25" s="119">
        <v>33744.661883015935</v>
      </c>
      <c r="C25" s="119">
        <v>35291.714861499997</v>
      </c>
      <c r="D25" s="119">
        <v>36735.80171259999</v>
      </c>
      <c r="E25" s="119">
        <v>35636.91290919626</v>
      </c>
      <c r="F25" s="119">
        <v>35701.594360800009</v>
      </c>
      <c r="G25" s="119">
        <v>37021.065000000002</v>
      </c>
      <c r="H25" s="119">
        <v>35064.457178542005</v>
      </c>
      <c r="I25" s="119">
        <v>36036.047766516022</v>
      </c>
      <c r="J25" s="119">
        <v>34993.169187842977</v>
      </c>
      <c r="K25" s="119">
        <v>34880.846587799999</v>
      </c>
      <c r="L25" s="119">
        <v>34294.958500000001</v>
      </c>
      <c r="M25" s="119">
        <v>35107.338000000003</v>
      </c>
      <c r="N25" s="119">
        <v>34018.802000000003</v>
      </c>
      <c r="O25" s="119">
        <v>32539.276000000013</v>
      </c>
      <c r="P25" s="119">
        <v>32943.377</v>
      </c>
      <c r="Q25" s="119">
        <v>34166.472000000002</v>
      </c>
      <c r="R25" s="119">
        <v>36211.072997554846</v>
      </c>
      <c r="S25" s="119">
        <v>34003.33257766992</v>
      </c>
      <c r="T25" s="119">
        <v>38483.949000000001</v>
      </c>
      <c r="U25" s="119">
        <v>34820.5435</v>
      </c>
      <c r="V25" s="119">
        <v>37426.786909999995</v>
      </c>
      <c r="W25" s="119">
        <v>35462.623079999998</v>
      </c>
      <c r="X25" s="119">
        <v>35805.880600000004</v>
      </c>
      <c r="Y25" s="119">
        <v>35718.464</v>
      </c>
      <c r="Z25" s="119">
        <v>35051.915000000001</v>
      </c>
      <c r="AA25" s="92"/>
    </row>
    <row r="26" spans="1:31" ht="12.75" customHeight="1">
      <c r="A26" s="98"/>
      <c r="B26" s="82"/>
      <c r="C26" s="119"/>
      <c r="D26" s="119"/>
      <c r="E26" s="119"/>
      <c r="F26" s="119"/>
      <c r="G26" s="119"/>
      <c r="H26" s="119"/>
      <c r="I26" s="119"/>
      <c r="J26" s="82"/>
      <c r="K26" s="82"/>
      <c r="L26" s="82"/>
      <c r="M26" s="82"/>
      <c r="N26" s="82"/>
      <c r="O26" s="82"/>
      <c r="P26" s="82"/>
      <c r="Q26" s="82"/>
      <c r="R26" s="82"/>
      <c r="S26" s="82"/>
      <c r="T26" s="82"/>
      <c r="U26" s="82"/>
      <c r="V26" s="82"/>
      <c r="W26" s="82"/>
      <c r="X26" s="82"/>
      <c r="Y26" s="82"/>
      <c r="Z26" s="82"/>
      <c r="AA26" s="82"/>
    </row>
    <row r="27" spans="1:31" ht="25" customHeight="1">
      <c r="B27" s="1275" t="s">
        <v>482</v>
      </c>
      <c r="C27" s="1275"/>
      <c r="D27" s="1275"/>
      <c r="E27" s="1275"/>
      <c r="F27" s="1275"/>
      <c r="G27" s="1275"/>
      <c r="H27" s="1275" t="s">
        <v>482</v>
      </c>
      <c r="I27" s="1275"/>
      <c r="J27" s="1275"/>
      <c r="K27" s="1275"/>
      <c r="L27" s="1275"/>
      <c r="M27" s="1275"/>
      <c r="N27" s="1275" t="s">
        <v>482</v>
      </c>
      <c r="O27" s="1275"/>
      <c r="P27" s="1275"/>
      <c r="Q27" s="1275"/>
      <c r="R27" s="1275"/>
      <c r="S27" s="1275"/>
      <c r="T27" s="1275" t="s">
        <v>482</v>
      </c>
      <c r="U27" s="1275"/>
      <c r="V27" s="1275"/>
      <c r="W27" s="1275"/>
      <c r="X27" s="1275"/>
      <c r="Y27" s="1275"/>
      <c r="Z27" s="1275" t="s">
        <v>482</v>
      </c>
      <c r="AA27" s="1275"/>
      <c r="AB27" s="1275"/>
      <c r="AC27" s="1275"/>
      <c r="AD27" s="1275"/>
      <c r="AE27" s="1275"/>
    </row>
    <row r="28" spans="1:31">
      <c r="A28" s="57"/>
      <c r="B28" s="84"/>
      <c r="C28" s="97"/>
      <c r="D28" s="97"/>
      <c r="E28" s="97"/>
      <c r="F28" s="97"/>
      <c r="G28" s="97"/>
      <c r="H28" s="97"/>
      <c r="I28" s="97"/>
      <c r="J28" s="97"/>
      <c r="K28" s="97"/>
      <c r="L28" s="97"/>
      <c r="M28" s="97"/>
      <c r="N28" s="97"/>
      <c r="O28" s="97"/>
      <c r="P28" s="97"/>
      <c r="Q28" s="97"/>
      <c r="R28" s="97"/>
      <c r="S28" s="97"/>
      <c r="T28" s="97"/>
      <c r="U28" s="97"/>
      <c r="V28" s="97"/>
      <c r="W28" s="97"/>
      <c r="X28" s="97"/>
      <c r="Y28" s="97"/>
      <c r="Z28" s="97"/>
      <c r="AA28" s="97"/>
    </row>
    <row r="29" spans="1:31">
      <c r="A29" s="60" t="s">
        <v>435</v>
      </c>
      <c r="B29" s="94" t="s">
        <v>356</v>
      </c>
      <c r="C29" s="95">
        <v>6.6596896187917451</v>
      </c>
      <c r="D29" s="95">
        <v>4.7809006551645865</v>
      </c>
      <c r="E29" s="95">
        <v>-5.9035134526370854</v>
      </c>
      <c r="F29" s="95">
        <v>-0.78372134766114243</v>
      </c>
      <c r="G29" s="95">
        <v>3.6883469374992188</v>
      </c>
      <c r="H29" s="95">
        <v>-6.5449796264274624</v>
      </c>
      <c r="I29" s="95">
        <v>2.8095579437504483</v>
      </c>
      <c r="J29" s="95">
        <v>-2.1587638020781554</v>
      </c>
      <c r="K29" s="95">
        <v>-1.4902798778182671</v>
      </c>
      <c r="L29" s="95">
        <v>-7.5278122487020198</v>
      </c>
      <c r="M29" s="95">
        <v>4.4618536150364605</v>
      </c>
      <c r="N29" s="95">
        <v>-2.3838614293209019</v>
      </c>
      <c r="O29" s="95">
        <v>-9.1998354424057851</v>
      </c>
      <c r="P29" s="95">
        <v>1.138275363843988</v>
      </c>
      <c r="Q29" s="95">
        <v>7.8288027765560031</v>
      </c>
      <c r="R29" s="95">
        <v>10.697529239642321</v>
      </c>
      <c r="S29" s="95">
        <v>-9.1735014705564311</v>
      </c>
      <c r="T29" s="95">
        <v>17.829990833064741</v>
      </c>
      <c r="U29" s="95">
        <v>-16.130939530996727</v>
      </c>
      <c r="V29" s="95">
        <v>10.554704679999503</v>
      </c>
      <c r="W29" s="95">
        <v>-7.0616232720393555</v>
      </c>
      <c r="X29" s="95">
        <v>-0.70996871349521484</v>
      </c>
      <c r="Y29" s="95">
        <v>1.1096101203307285E-2</v>
      </c>
      <c r="Z29" s="95">
        <v>-0.15738410016946602</v>
      </c>
      <c r="AA29" s="95"/>
    </row>
    <row r="30" spans="1:31">
      <c r="A30" s="60" t="s">
        <v>436</v>
      </c>
      <c r="B30" s="94" t="s">
        <v>356</v>
      </c>
      <c r="C30" s="95">
        <v>2.5668633399755976</v>
      </c>
      <c r="D30" s="95">
        <v>2.8219405972636196</v>
      </c>
      <c r="E30" s="95">
        <v>-2.3968939526264847</v>
      </c>
      <c r="F30" s="95">
        <v>-2.0308585376011337</v>
      </c>
      <c r="G30" s="95">
        <v>3.3739487719379042</v>
      </c>
      <c r="H30" s="95">
        <v>-5.3888683931254633</v>
      </c>
      <c r="I30" s="95">
        <v>5.3204959217435146</v>
      </c>
      <c r="J30" s="95">
        <v>-2.7705803775060502</v>
      </c>
      <c r="K30" s="95">
        <v>-1.2846272058288406</v>
      </c>
      <c r="L30" s="95">
        <v>-4.3242100980489937</v>
      </c>
      <c r="M30" s="95">
        <v>2.2040582793278958</v>
      </c>
      <c r="N30" s="95">
        <v>-2.8926764772287186</v>
      </c>
      <c r="O30" s="95">
        <v>-4.6680605359165099</v>
      </c>
      <c r="P30" s="95">
        <v>0.61098671586022135</v>
      </c>
      <c r="Q30" s="95">
        <v>4.3387604353496982</v>
      </c>
      <c r="R30" s="95">
        <v>5.6980038075854935</v>
      </c>
      <c r="S30" s="95">
        <v>-7.0981702160272135</v>
      </c>
      <c r="T30" s="95">
        <v>11.575224693483818</v>
      </c>
      <c r="U30" s="95">
        <v>-9.9599872208539892</v>
      </c>
      <c r="V30" s="95">
        <v>5.445269789179477</v>
      </c>
      <c r="W30" s="95">
        <v>-4.0515402897712107</v>
      </c>
      <c r="X30" s="95">
        <v>0.57557752897690762</v>
      </c>
      <c r="Y30" s="95">
        <v>1.1939129194002334</v>
      </c>
      <c r="Z30" s="95">
        <v>-1.567738652780136</v>
      </c>
      <c r="AA30" s="95"/>
    </row>
    <row r="31" spans="1:31">
      <c r="A31" s="60" t="s">
        <v>437</v>
      </c>
      <c r="B31" s="94" t="s">
        <v>356</v>
      </c>
      <c r="C31" s="95">
        <v>52.289549684603429</v>
      </c>
      <c r="D31" s="95">
        <v>30.782242157617304</v>
      </c>
      <c r="E31" s="95">
        <v>-24.886742111545047</v>
      </c>
      <c r="F31" s="95">
        <v>9.1231497357450877</v>
      </c>
      <c r="G31" s="95">
        <v>6.1867586741997656</v>
      </c>
      <c r="H31" s="95">
        <v>-34.193930595223421</v>
      </c>
      <c r="I31" s="95">
        <v>33.214495137248065</v>
      </c>
      <c r="J31" s="95">
        <v>-15.681819209794455</v>
      </c>
      <c r="K31" s="95">
        <v>9.523293022190316</v>
      </c>
      <c r="L31" s="95">
        <v>14.776798825743128</v>
      </c>
      <c r="M31" s="95">
        <v>26.701023456987784</v>
      </c>
      <c r="N31" s="95">
        <v>-25.337933263248729</v>
      </c>
      <c r="O31" s="95">
        <v>-53.450898077715259</v>
      </c>
      <c r="P31" s="95">
        <v>10.631572027205323</v>
      </c>
      <c r="Q31" s="95">
        <v>83.469081720379023</v>
      </c>
      <c r="R31" s="95">
        <v>36.512381922992574</v>
      </c>
      <c r="S31" s="95">
        <v>-42.630326200590112</v>
      </c>
      <c r="T31" s="95">
        <v>124.41378622946993</v>
      </c>
      <c r="U31" s="95">
        <v>-40.627433464932444</v>
      </c>
      <c r="V31" s="95">
        <v>50.607159686402923</v>
      </c>
      <c r="W31" s="95">
        <v>-18.138453844055931</v>
      </c>
      <c r="X31" s="95">
        <v>29.673748283459645</v>
      </c>
      <c r="Y31" s="95">
        <v>-13.334624485777894</v>
      </c>
      <c r="Z31" s="95">
        <v>11.124317451104687</v>
      </c>
      <c r="AA31" s="95"/>
    </row>
    <row r="32" spans="1:31">
      <c r="A32" s="60" t="s">
        <v>438</v>
      </c>
      <c r="B32" s="94" t="s">
        <v>356</v>
      </c>
      <c r="C32" s="95">
        <v>4.073422700107912</v>
      </c>
      <c r="D32" s="95">
        <v>7.5272341986239155</v>
      </c>
      <c r="E32" s="95">
        <v>-0.84373193247770928</v>
      </c>
      <c r="F32" s="95">
        <v>0.93062360297490443</v>
      </c>
      <c r="G32" s="95">
        <v>5.824063678312271</v>
      </c>
      <c r="H32" s="95">
        <v>-8.7406036024686671</v>
      </c>
      <c r="I32" s="95">
        <v>0.39253317021422163</v>
      </c>
      <c r="J32" s="95">
        <v>-8.4854949795863348</v>
      </c>
      <c r="K32" s="95">
        <v>2.1085514010356547</v>
      </c>
      <c r="L32" s="95">
        <v>1.8657546678178534</v>
      </c>
      <c r="M32" s="95">
        <v>1.8968087568355685</v>
      </c>
      <c r="N32" s="95">
        <v>-1.4635052017763854</v>
      </c>
      <c r="O32" s="95">
        <v>-4.1117946397750416</v>
      </c>
      <c r="P32" s="95">
        <v>-1.1497193068671123</v>
      </c>
      <c r="Q32" s="95">
        <v>1.088310833424103</v>
      </c>
      <c r="R32" s="95">
        <v>9.2996919320735856</v>
      </c>
      <c r="S32" s="95">
        <v>-5.3829846752350221</v>
      </c>
      <c r="T32" s="95">
        <v>13.51919488690551</v>
      </c>
      <c r="U32" s="95">
        <v>-9.394335608787145</v>
      </c>
      <c r="V32" s="95">
        <v>8.2249200060890502</v>
      </c>
      <c r="W32" s="95">
        <v>-6.4807438862216316</v>
      </c>
      <c r="X32" s="95">
        <v>-1.9128884139162636</v>
      </c>
      <c r="Y32" s="95">
        <v>1.0301258295836959</v>
      </c>
      <c r="Z32" s="95">
        <v>-2.7532068563559591</v>
      </c>
      <c r="AA32" s="95"/>
    </row>
    <row r="33" spans="1:31">
      <c r="A33" s="60" t="s">
        <v>439</v>
      </c>
      <c r="B33" s="94" t="s">
        <v>356</v>
      </c>
      <c r="C33" s="95">
        <v>9.5415105958558968</v>
      </c>
      <c r="D33" s="95">
        <v>6.3796311039951092E-2</v>
      </c>
      <c r="E33" s="95">
        <v>-12.630902580489973</v>
      </c>
      <c r="F33" s="95">
        <v>7.6591044287570895</v>
      </c>
      <c r="G33" s="95">
        <v>10.015886705850889</v>
      </c>
      <c r="H33" s="95">
        <v>-19.633077551220211</v>
      </c>
      <c r="I33" s="95">
        <v>-5.0644941014676732</v>
      </c>
      <c r="J33" s="95">
        <v>-4.793382300103346</v>
      </c>
      <c r="K33" s="95">
        <v>7.7423578064821186</v>
      </c>
      <c r="L33" s="95">
        <v>1.8856535888266706</v>
      </c>
      <c r="M33" s="95">
        <v>19.875569726203437</v>
      </c>
      <c r="N33" s="95">
        <v>2.6784429904561193</v>
      </c>
      <c r="O33" s="95">
        <v>-19.537483228139962</v>
      </c>
      <c r="P33" s="95">
        <v>22.897314015636368</v>
      </c>
      <c r="Q33" s="95">
        <v>1.2113220537047766</v>
      </c>
      <c r="R33" s="95">
        <v>22.921302933895745</v>
      </c>
      <c r="S33" s="95">
        <v>-13.920892854275408</v>
      </c>
      <c r="T33" s="95">
        <v>30.112936251254069</v>
      </c>
      <c r="U33" s="95">
        <v>-33.135945821067509</v>
      </c>
      <c r="V33" s="95">
        <v>29.340504225726875</v>
      </c>
      <c r="W33" s="95">
        <v>-15.018445080668329</v>
      </c>
      <c r="X33" s="95">
        <v>-2.873132650293158</v>
      </c>
      <c r="Y33" s="95">
        <v>-0.92454735789745257</v>
      </c>
      <c r="Z33" s="95">
        <v>-13.278087332333172</v>
      </c>
      <c r="AA33" s="95"/>
    </row>
    <row r="34" spans="1:31">
      <c r="A34" s="60" t="s">
        <v>440</v>
      </c>
      <c r="B34" s="94" t="s">
        <v>356</v>
      </c>
      <c r="C34" s="95">
        <v>4.5147916667257988</v>
      </c>
      <c r="D34" s="95">
        <v>26.323053943765501</v>
      </c>
      <c r="E34" s="95">
        <v>-31.952884594375419</v>
      </c>
      <c r="F34" s="95">
        <v>27.727120757797096</v>
      </c>
      <c r="G34" s="95">
        <v>51.368578211243971</v>
      </c>
      <c r="H34" s="95">
        <v>-33.335435473108916</v>
      </c>
      <c r="I34" s="95">
        <v>-14.167306510961396</v>
      </c>
      <c r="J34" s="95">
        <v>-12.945418412056867</v>
      </c>
      <c r="K34" s="95">
        <v>27.897886830127206</v>
      </c>
      <c r="L34" s="95">
        <v>-11.365896577860326</v>
      </c>
      <c r="M34" s="95">
        <v>-28.132214615902924</v>
      </c>
      <c r="N34" s="95">
        <v>31.626984501927097</v>
      </c>
      <c r="O34" s="95">
        <v>-48.9014134849266</v>
      </c>
      <c r="P34" s="95">
        <v>19.797528354274647</v>
      </c>
      <c r="Q34" s="95">
        <v>59.584343804057966</v>
      </c>
      <c r="R34" s="95">
        <v>8.4675304804673033</v>
      </c>
      <c r="S34" s="95">
        <v>-4.2808133415122143</v>
      </c>
      <c r="T34" s="95">
        <v>28.565962301196123</v>
      </c>
      <c r="U34" s="95">
        <v>-39.02970244693401</v>
      </c>
      <c r="V34" s="95">
        <v>189.59030096744613</v>
      </c>
      <c r="W34" s="95">
        <v>-23.768691972868581</v>
      </c>
      <c r="X34" s="95">
        <v>-37.149955523497809</v>
      </c>
      <c r="Y34" s="95">
        <v>46.750048974450749</v>
      </c>
      <c r="Z34" s="95">
        <v>-13.728640725577989</v>
      </c>
      <c r="AA34" s="95"/>
    </row>
    <row r="35" spans="1:31">
      <c r="A35" s="60" t="s">
        <v>441</v>
      </c>
      <c r="B35" s="94" t="s">
        <v>356</v>
      </c>
      <c r="C35" s="95">
        <v>7.0743004770095723</v>
      </c>
      <c r="D35" s="95">
        <v>4.4084618203289239</v>
      </c>
      <c r="E35" s="95">
        <v>-4.8909225402655068</v>
      </c>
      <c r="F35" s="95">
        <v>0.17258720246397274</v>
      </c>
      <c r="G35" s="95">
        <v>5.7963227639259713</v>
      </c>
      <c r="H35" s="95">
        <v>-8.3999625653986953</v>
      </c>
      <c r="I35" s="95">
        <v>6.3776556123850554</v>
      </c>
      <c r="J35" s="95">
        <v>-3.7958080804965419</v>
      </c>
      <c r="K35" s="95">
        <v>-4.6045911534662309E-3</v>
      </c>
      <c r="L35" s="95">
        <v>-4.124478929799082</v>
      </c>
      <c r="M35" s="95">
        <v>5.0041891731344492</v>
      </c>
      <c r="N35" s="95">
        <v>-2.9234435243005379</v>
      </c>
      <c r="O35" s="95">
        <v>-7.7537696717361371</v>
      </c>
      <c r="P35" s="95">
        <v>1.251476936131283</v>
      </c>
      <c r="Q35" s="95">
        <v>4.0470473186133376</v>
      </c>
      <c r="R35" s="95">
        <v>9.4949841791790988</v>
      </c>
      <c r="S35" s="95">
        <v>-5.491869894454382</v>
      </c>
      <c r="T35" s="95">
        <v>17.174611690379493</v>
      </c>
      <c r="U35" s="95">
        <v>-14.549132171465033</v>
      </c>
      <c r="V35" s="95">
        <v>9.2739957082262237</v>
      </c>
      <c r="W35" s="95">
        <v>-3.8665816269061253</v>
      </c>
      <c r="X35" s="95">
        <v>-0.32681872976473869</v>
      </c>
      <c r="Y35" s="95">
        <v>-1.11619068813242</v>
      </c>
      <c r="Z35" s="95">
        <v>-6.0285100252408768</v>
      </c>
      <c r="AA35" s="95"/>
    </row>
    <row r="36" spans="1:31">
      <c r="A36" s="60" t="s">
        <v>442</v>
      </c>
      <c r="B36" s="94" t="s">
        <v>356</v>
      </c>
      <c r="C36" s="95">
        <v>2.9013218847400282</v>
      </c>
      <c r="D36" s="95">
        <v>4.2369862415661572</v>
      </c>
      <c r="E36" s="95">
        <v>0.39123544413156708</v>
      </c>
      <c r="F36" s="95">
        <v>11.445937960910896</v>
      </c>
      <c r="G36" s="95">
        <v>0.81731340554014764</v>
      </c>
      <c r="H36" s="95">
        <v>-5.1312655018507627</v>
      </c>
      <c r="I36" s="95">
        <v>-3.4744646038291478</v>
      </c>
      <c r="J36" s="95">
        <v>-0.60846389652533617</v>
      </c>
      <c r="K36" s="95">
        <v>-0.81179555493021383</v>
      </c>
      <c r="L36" s="95">
        <v>6.7011636979698466</v>
      </c>
      <c r="M36" s="95">
        <v>-3.2087083535590324</v>
      </c>
      <c r="N36" s="95">
        <v>-3.2752137139693644</v>
      </c>
      <c r="O36" s="95">
        <v>-2.3680836828439737</v>
      </c>
      <c r="P36" s="95">
        <v>-0.99513022420168795</v>
      </c>
      <c r="Q36" s="95">
        <v>3.7237493841502385</v>
      </c>
      <c r="R36" s="95">
        <v>7.3245757811640146</v>
      </c>
      <c r="S36" s="95">
        <v>-4.5798673840258317</v>
      </c>
      <c r="T36" s="95">
        <v>10.908351593241932</v>
      </c>
      <c r="U36" s="95">
        <v>-4.575222777903619</v>
      </c>
      <c r="V36" s="95">
        <v>1.5232622314570108</v>
      </c>
      <c r="W36" s="95">
        <v>-4.5211851060440296</v>
      </c>
      <c r="X36" s="95">
        <v>-3.3766705824363044</v>
      </c>
      <c r="Y36" s="95">
        <v>9.8807035183241965E-2</v>
      </c>
      <c r="Z36" s="95">
        <v>-4.0490589849494114</v>
      </c>
      <c r="AA36" s="95"/>
    </row>
    <row r="37" spans="1:31">
      <c r="A37" s="60" t="s">
        <v>443</v>
      </c>
      <c r="B37" s="94" t="s">
        <v>356</v>
      </c>
      <c r="C37" s="95">
        <v>4.0079457836606736</v>
      </c>
      <c r="D37" s="95">
        <v>3.6267352861118241</v>
      </c>
      <c r="E37" s="95">
        <v>-3.5136459913460243</v>
      </c>
      <c r="F37" s="95">
        <v>0.54855659816679747</v>
      </c>
      <c r="G37" s="95">
        <v>2.9850387921947572</v>
      </c>
      <c r="H37" s="95">
        <v>-3.5166672938641454</v>
      </c>
      <c r="I37" s="95">
        <v>2.7365604517675308</v>
      </c>
      <c r="J37" s="95">
        <v>-1.8412050077402284</v>
      </c>
      <c r="K37" s="95">
        <v>-0.48334544762980158</v>
      </c>
      <c r="L37" s="95">
        <v>-1.4818521962090614</v>
      </c>
      <c r="M37" s="95">
        <v>1.7403459541760071</v>
      </c>
      <c r="N37" s="95">
        <v>-1.3226757479902744</v>
      </c>
      <c r="O37" s="95">
        <v>-0.746734456251545</v>
      </c>
      <c r="P37" s="95">
        <v>1.0796691776614011</v>
      </c>
      <c r="Q37" s="95">
        <v>2.1080089545838945</v>
      </c>
      <c r="R37" s="95">
        <v>3.8058196357175689</v>
      </c>
      <c r="S37" s="95">
        <v>-2.3886237944992814</v>
      </c>
      <c r="T37" s="95">
        <v>8.8320217690713605</v>
      </c>
      <c r="U37" s="95">
        <v>-3.9481817519587281</v>
      </c>
      <c r="V37" s="95">
        <v>4.7680350315837785</v>
      </c>
      <c r="W37" s="95">
        <v>-4.9933424275061213</v>
      </c>
      <c r="X37" s="95">
        <v>1.7331091340869591</v>
      </c>
      <c r="Y37" s="95">
        <v>-1.0549936550902146</v>
      </c>
      <c r="Z37" s="95">
        <v>-0.94909127109953317</v>
      </c>
      <c r="AA37" s="95"/>
    </row>
    <row r="38" spans="1:31">
      <c r="A38" s="60" t="s">
        <v>444</v>
      </c>
      <c r="B38" s="94" t="s">
        <v>356</v>
      </c>
      <c r="C38" s="95">
        <v>5.0747799787190218</v>
      </c>
      <c r="D38" s="95">
        <v>2.7017994617850434</v>
      </c>
      <c r="E38" s="95">
        <v>-4.10223504117711</v>
      </c>
      <c r="F38" s="95">
        <v>-0.10193619473147919</v>
      </c>
      <c r="G38" s="95">
        <v>3.5807150146822124</v>
      </c>
      <c r="H38" s="95">
        <v>-5.7231868587748238</v>
      </c>
      <c r="I38" s="95">
        <v>3.5481483695416784</v>
      </c>
      <c r="J38" s="95">
        <v>-3.1645264504452086</v>
      </c>
      <c r="K38" s="95">
        <v>0.9186325204143202</v>
      </c>
      <c r="L38" s="95">
        <v>-3.3549826915703562</v>
      </c>
      <c r="M38" s="95">
        <v>5.3903542486072524</v>
      </c>
      <c r="N38" s="95">
        <v>-5.4520461441214678</v>
      </c>
      <c r="O38" s="95">
        <v>-4.578280608105743</v>
      </c>
      <c r="P38" s="95">
        <v>4.6660881906565521</v>
      </c>
      <c r="Q38" s="95">
        <v>4.9116188627388908</v>
      </c>
      <c r="R38" s="95">
        <v>4.3795384568878148</v>
      </c>
      <c r="S38" s="95">
        <v>-4.9926868087759573</v>
      </c>
      <c r="T38" s="95">
        <v>15.671382191425536</v>
      </c>
      <c r="U38" s="95">
        <v>-11.307513345383626</v>
      </c>
      <c r="V38" s="95">
        <v>9.969730979399813</v>
      </c>
      <c r="W38" s="95">
        <v>-3.771027136703168</v>
      </c>
      <c r="X38" s="95">
        <v>3.1724504600990144</v>
      </c>
      <c r="Y38" s="95">
        <v>-1.3151558762325237</v>
      </c>
      <c r="Z38" s="95">
        <v>-1.0339750801191911</v>
      </c>
      <c r="AA38" s="95"/>
    </row>
    <row r="39" spans="1:31">
      <c r="A39" s="60" t="s">
        <v>445</v>
      </c>
      <c r="B39" s="94" t="s">
        <v>356</v>
      </c>
      <c r="C39" s="95">
        <v>7.8420719584872955</v>
      </c>
      <c r="D39" s="95">
        <v>3.1391076011470034</v>
      </c>
      <c r="E39" s="95">
        <v>-3.8106527087976048</v>
      </c>
      <c r="F39" s="95">
        <v>-7.7087132224358044</v>
      </c>
      <c r="G39" s="95">
        <v>6.1008705094857305</v>
      </c>
      <c r="H39" s="95">
        <v>-6.7202536408563702</v>
      </c>
      <c r="I39" s="95">
        <v>4.8104603375229118</v>
      </c>
      <c r="J39" s="95">
        <v>-3.7485778891076649</v>
      </c>
      <c r="K39" s="95">
        <v>-2.5368164427349313</v>
      </c>
      <c r="L39" s="95">
        <v>-1.0211719131276737</v>
      </c>
      <c r="M39" s="95">
        <v>5.7528212223925266</v>
      </c>
      <c r="N39" s="95">
        <v>-4.9128882958295748</v>
      </c>
      <c r="O39" s="95">
        <v>-10.377818756579828</v>
      </c>
      <c r="P39" s="95">
        <v>3.5605452131278525</v>
      </c>
      <c r="Q39" s="95">
        <v>8.6613921101985625</v>
      </c>
      <c r="R39" s="95">
        <v>9.923823237356288</v>
      </c>
      <c r="S39" s="95">
        <v>-10.892231940611111</v>
      </c>
      <c r="T39" s="95">
        <v>18.830989864307526</v>
      </c>
      <c r="U39" s="95">
        <v>-16.265088575285688</v>
      </c>
      <c r="V39" s="95">
        <v>12.191664306759463</v>
      </c>
      <c r="W39" s="95">
        <v>-7.5043547302461491</v>
      </c>
      <c r="X39" s="95">
        <v>-3.0861212066152746</v>
      </c>
      <c r="Y39" s="95">
        <v>2.7423278362045949</v>
      </c>
      <c r="Z39" s="95">
        <v>0.47719058941632397</v>
      </c>
      <c r="AA39" s="95"/>
    </row>
    <row r="40" spans="1:31">
      <c r="A40" s="60" t="s">
        <v>446</v>
      </c>
      <c r="B40" s="94" t="s">
        <v>356</v>
      </c>
      <c r="C40" s="95">
        <v>12.742794425888633</v>
      </c>
      <c r="D40" s="95">
        <v>7.7737843037484282</v>
      </c>
      <c r="E40" s="95">
        <v>-6.1995008298463006</v>
      </c>
      <c r="F40" s="95">
        <v>0.11492472631773865</v>
      </c>
      <c r="G40" s="95">
        <v>7.3443810022462941</v>
      </c>
      <c r="H40" s="95">
        <v>-5.9610267395918868</v>
      </c>
      <c r="I40" s="95">
        <v>17.2067729372055</v>
      </c>
      <c r="J40" s="95">
        <v>4.0915024900542676</v>
      </c>
      <c r="K40" s="95">
        <v>-3.5098676607358499</v>
      </c>
      <c r="L40" s="95">
        <v>15.488134409111737</v>
      </c>
      <c r="M40" s="95">
        <v>-5.6856274374006546</v>
      </c>
      <c r="N40" s="95">
        <v>-14.526348836396053</v>
      </c>
      <c r="O40" s="95">
        <v>-11.227153388336376</v>
      </c>
      <c r="P40" s="95">
        <v>-0.9009123123650653</v>
      </c>
      <c r="Q40" s="95">
        <v>8.1219288050368448</v>
      </c>
      <c r="R40" s="95">
        <v>9.827709817271213</v>
      </c>
      <c r="S40" s="95">
        <v>-10.923111486148827</v>
      </c>
      <c r="T40" s="95">
        <v>22.21205178242046</v>
      </c>
      <c r="U40" s="95">
        <v>-18.69678100351841</v>
      </c>
      <c r="V40" s="95">
        <v>9.8753199917819785</v>
      </c>
      <c r="W40" s="95">
        <v>-7.0186548553677994</v>
      </c>
      <c r="X40" s="95">
        <v>-3.528368071881161</v>
      </c>
      <c r="Y40" s="95">
        <v>1.2596700646688106</v>
      </c>
      <c r="Z40" s="95">
        <v>1.9995329409842526</v>
      </c>
      <c r="AA40" s="95"/>
    </row>
    <row r="41" spans="1:31">
      <c r="A41" s="60" t="s">
        <v>447</v>
      </c>
      <c r="B41" s="94" t="s">
        <v>356</v>
      </c>
      <c r="C41" s="95">
        <v>4.9398496892356292</v>
      </c>
      <c r="D41" s="95">
        <v>6.4195859827251525</v>
      </c>
      <c r="E41" s="95">
        <v>0.55104479238273996</v>
      </c>
      <c r="F41" s="95">
        <v>-1.5547668390578764</v>
      </c>
      <c r="G41" s="95">
        <v>1.2065136309841762</v>
      </c>
      <c r="H41" s="95">
        <v>-7.2490392657451821</v>
      </c>
      <c r="I41" s="95">
        <v>1.5170465099608776</v>
      </c>
      <c r="J41" s="95">
        <v>-1.7295036241124535</v>
      </c>
      <c r="K41" s="95">
        <v>0.54472332650429678</v>
      </c>
      <c r="L41" s="95">
        <v>-1.7720045107480331</v>
      </c>
      <c r="M41" s="95">
        <v>2.1509855828991817</v>
      </c>
      <c r="N41" s="95">
        <v>-3.1065133417999391</v>
      </c>
      <c r="O41" s="95">
        <v>-8.1628981393782709</v>
      </c>
      <c r="P41" s="95">
        <v>1.0090012917836191</v>
      </c>
      <c r="Q41" s="95">
        <v>1.8546412094030273</v>
      </c>
      <c r="R41" s="95">
        <v>5.4373949141597109</v>
      </c>
      <c r="S41" s="95">
        <v>-6.9416974366754545</v>
      </c>
      <c r="T41" s="95">
        <v>15.825639107026376</v>
      </c>
      <c r="U41" s="95">
        <v>-11.586389290424648</v>
      </c>
      <c r="V41" s="95">
        <v>10.650765106187933</v>
      </c>
      <c r="W41" s="95">
        <v>-5.6821968918298751</v>
      </c>
      <c r="X41" s="95">
        <v>6.8588202493184838</v>
      </c>
      <c r="Y41" s="95">
        <v>0.98620298431468711</v>
      </c>
      <c r="Z41" s="95">
        <v>-7.2679796302286945</v>
      </c>
      <c r="AA41" s="95"/>
    </row>
    <row r="42" spans="1:31">
      <c r="A42" s="60" t="s">
        <v>448</v>
      </c>
      <c r="B42" s="94" t="s">
        <v>356</v>
      </c>
      <c r="C42" s="95">
        <v>9.8210438612315869</v>
      </c>
      <c r="D42" s="95">
        <v>5.5758297406754451</v>
      </c>
      <c r="E42" s="95">
        <v>1.9440139469081998</v>
      </c>
      <c r="F42" s="95">
        <v>4.4028638494350787</v>
      </c>
      <c r="G42" s="95">
        <v>11.05880205658562</v>
      </c>
      <c r="H42" s="95">
        <v>0.26834730230036996</v>
      </c>
      <c r="I42" s="95">
        <v>-1.0581972350940418</v>
      </c>
      <c r="J42" s="95">
        <v>-2.370014282061419</v>
      </c>
      <c r="K42" s="95">
        <v>0.54950488679007492</v>
      </c>
      <c r="L42" s="95">
        <v>4.9356293791051939</v>
      </c>
      <c r="M42" s="95">
        <v>0.8349584800341745</v>
      </c>
      <c r="N42" s="95">
        <v>-4.8939541631709744</v>
      </c>
      <c r="O42" s="95">
        <v>0.24307909069717937</v>
      </c>
      <c r="P42" s="95">
        <v>-2.6508631980537274</v>
      </c>
      <c r="Q42" s="95">
        <v>3.8381191258675926</v>
      </c>
      <c r="R42" s="95">
        <v>0.92821734676108747</v>
      </c>
      <c r="S42" s="95">
        <v>-10.308010232036978</v>
      </c>
      <c r="T42" s="95">
        <v>10.424239968237657</v>
      </c>
      <c r="U42" s="95">
        <v>-8.2553008122737879</v>
      </c>
      <c r="V42" s="95">
        <v>9.2090982035052349</v>
      </c>
      <c r="W42" s="95">
        <v>-8.1293468562196409</v>
      </c>
      <c r="X42" s="95">
        <v>9.4598348535017749</v>
      </c>
      <c r="Y42" s="95">
        <v>-7.5968022284727823</v>
      </c>
      <c r="Z42" s="95">
        <v>-0.51076767072802909</v>
      </c>
      <c r="AA42" s="95"/>
    </row>
    <row r="43" spans="1:31">
      <c r="A43" s="60" t="s">
        <v>449</v>
      </c>
      <c r="B43" s="94" t="s">
        <v>356</v>
      </c>
      <c r="C43" s="95">
        <v>2.2372667459735283</v>
      </c>
      <c r="D43" s="95">
        <v>3.0605944232444813</v>
      </c>
      <c r="E43" s="95">
        <v>-2.9049490830950901</v>
      </c>
      <c r="F43" s="95">
        <v>2.5422829968594414</v>
      </c>
      <c r="G43" s="95">
        <v>1.973183646833121</v>
      </c>
      <c r="H43" s="95">
        <v>-2.6502395574919149</v>
      </c>
      <c r="I43" s="95">
        <v>1.6415739535853788</v>
      </c>
      <c r="J43" s="95">
        <v>-3.7240369447635544</v>
      </c>
      <c r="K43" s="95">
        <v>0.25311071257613094</v>
      </c>
      <c r="L43" s="95">
        <v>-0.72806995802528718</v>
      </c>
      <c r="M43" s="95">
        <v>-0.11920066215671454</v>
      </c>
      <c r="N43" s="95">
        <v>-1.9175000183383446</v>
      </c>
      <c r="O43" s="95">
        <v>0.43078719744821115</v>
      </c>
      <c r="P43" s="95">
        <v>1.3745176285981273</v>
      </c>
      <c r="Q43" s="95">
        <v>0.20592156188871513</v>
      </c>
      <c r="R43" s="95">
        <v>7.0186992289745831</v>
      </c>
      <c r="S43" s="95">
        <v>-6.2800143519626346</v>
      </c>
      <c r="T43" s="95">
        <v>14.221868124117748</v>
      </c>
      <c r="U43" s="95">
        <v>-5.2451524686646707</v>
      </c>
      <c r="V43" s="95">
        <v>5.8884368191022105</v>
      </c>
      <c r="W43" s="95">
        <v>-5.9733285871730857</v>
      </c>
      <c r="X43" s="95">
        <v>-0.6291922246897883</v>
      </c>
      <c r="Y43" s="95">
        <v>-0.75980289894994257</v>
      </c>
      <c r="Z43" s="95">
        <v>-3.2470998667401005</v>
      </c>
      <c r="AA43" s="95"/>
    </row>
    <row r="44" spans="1:31">
      <c r="A44" s="60" t="s">
        <v>450</v>
      </c>
      <c r="B44" s="94" t="s">
        <v>356</v>
      </c>
      <c r="C44" s="95">
        <v>7.3516778292193123</v>
      </c>
      <c r="D44" s="95">
        <v>9.0273113832357694</v>
      </c>
      <c r="E44" s="95">
        <v>-3.3589003771166404</v>
      </c>
      <c r="F44" s="95">
        <v>-0.4778311358186329</v>
      </c>
      <c r="G44" s="95">
        <v>1.3723098388034884</v>
      </c>
      <c r="H44" s="95">
        <v>-4.8143679634509908</v>
      </c>
      <c r="I44" s="95">
        <v>-1.753273932597267</v>
      </c>
      <c r="J44" s="95">
        <v>-3.6165966159611713</v>
      </c>
      <c r="K44" s="95">
        <v>-0.56156278596149889</v>
      </c>
      <c r="L44" s="95">
        <v>7.1870005762011004</v>
      </c>
      <c r="M44" s="95">
        <v>2.2547410059650304</v>
      </c>
      <c r="N44" s="95">
        <v>-5.8505511839438924</v>
      </c>
      <c r="O44" s="95">
        <v>-8.6112852227607704</v>
      </c>
      <c r="P44" s="95">
        <v>2.2662758645515737</v>
      </c>
      <c r="Q44" s="95">
        <v>1.251736125654574</v>
      </c>
      <c r="R44" s="95">
        <v>3.253142957475788</v>
      </c>
      <c r="S44" s="95">
        <v>-6.9343723721847397</v>
      </c>
      <c r="T44" s="95">
        <v>11.777668786156241</v>
      </c>
      <c r="U44" s="95">
        <v>-10.460154831299207</v>
      </c>
      <c r="V44" s="95">
        <v>8.9559272804935972</v>
      </c>
      <c r="W44" s="95">
        <v>-5.1002982347124544</v>
      </c>
      <c r="X44" s="95">
        <v>-1.8671162781719488</v>
      </c>
      <c r="Y44" s="95">
        <v>3.5194597164068711</v>
      </c>
      <c r="Z44" s="95">
        <v>0.57569655614810245</v>
      </c>
      <c r="AA44" s="95"/>
    </row>
    <row r="45" spans="1:31" ht="20.25" customHeight="1">
      <c r="A45" s="60" t="s">
        <v>460</v>
      </c>
      <c r="B45" s="94" t="s">
        <v>356</v>
      </c>
      <c r="C45" s="95">
        <v>4.5845858045556867</v>
      </c>
      <c r="D45" s="95">
        <v>4.0918579807391637</v>
      </c>
      <c r="E45" s="95">
        <v>-2.9913293086695347</v>
      </c>
      <c r="F45" s="95">
        <v>0.1815012758500103</v>
      </c>
      <c r="G45" s="95">
        <v>3.6958311325411159</v>
      </c>
      <c r="H45" s="95">
        <v>-5.2851202996402122</v>
      </c>
      <c r="I45" s="95">
        <v>2.7708701806699878</v>
      </c>
      <c r="J45" s="95">
        <v>-2.893987113764652</v>
      </c>
      <c r="K45" s="95">
        <v>-0.32098435966183558</v>
      </c>
      <c r="L45" s="95">
        <v>-1.6796842540080945</v>
      </c>
      <c r="M45" s="95">
        <v>2.3688015251571244</v>
      </c>
      <c r="N45" s="95">
        <v>-3.1005939555998339</v>
      </c>
      <c r="O45" s="95">
        <v>-4.3491419833067226</v>
      </c>
      <c r="P45" s="95">
        <v>1.2418868815642696</v>
      </c>
      <c r="Q45" s="95">
        <v>3.7127189480301297</v>
      </c>
      <c r="R45" s="95">
        <v>5.9842321371514373</v>
      </c>
      <c r="S45" s="95">
        <v>-6.0968655086083885</v>
      </c>
      <c r="T45" s="95">
        <v>13.17699202598898</v>
      </c>
      <c r="U45" s="95">
        <v>-9.5193076469361273</v>
      </c>
      <c r="V45" s="95">
        <v>7.4847867035734197</v>
      </c>
      <c r="W45" s="95">
        <v>-5.2480161728101677</v>
      </c>
      <c r="X45" s="95">
        <v>0.96794170929108247</v>
      </c>
      <c r="Y45" s="95">
        <v>-0.24414034380711769</v>
      </c>
      <c r="Z45" s="95">
        <v>-1.8661188790201066</v>
      </c>
      <c r="AA45" s="95"/>
    </row>
    <row r="46" spans="1:31">
      <c r="A46" s="57"/>
      <c r="B46" s="97"/>
      <c r="C46" s="97"/>
      <c r="D46" s="97"/>
      <c r="E46" s="97"/>
      <c r="F46" s="97"/>
      <c r="G46" s="97"/>
      <c r="H46" s="97"/>
      <c r="I46" s="97"/>
      <c r="J46" s="97"/>
      <c r="K46" s="97"/>
      <c r="L46" s="97"/>
      <c r="M46" s="97"/>
      <c r="N46" s="97"/>
      <c r="O46" s="97"/>
      <c r="P46" s="97"/>
      <c r="Q46" s="97"/>
      <c r="R46" s="97"/>
      <c r="S46" s="97"/>
      <c r="T46" s="97"/>
      <c r="U46" s="97"/>
      <c r="V46" s="97"/>
      <c r="W46" s="97"/>
      <c r="X46" s="97"/>
      <c r="Y46" s="97"/>
      <c r="Z46" s="97"/>
      <c r="AA46" s="97"/>
    </row>
    <row r="47" spans="1:31" ht="12.75" customHeight="1">
      <c r="B47" s="1269" t="s">
        <v>483</v>
      </c>
      <c r="C47" s="1269"/>
      <c r="D47" s="1269"/>
      <c r="E47" s="1269"/>
      <c r="F47" s="1269"/>
      <c r="G47" s="1269"/>
      <c r="H47" s="1269" t="s">
        <v>483</v>
      </c>
      <c r="I47" s="1269"/>
      <c r="J47" s="1269"/>
      <c r="K47" s="1269"/>
      <c r="L47" s="1269"/>
      <c r="M47" s="1269"/>
      <c r="N47" s="1269" t="s">
        <v>483</v>
      </c>
      <c r="O47" s="1269"/>
      <c r="P47" s="1269"/>
      <c r="Q47" s="1269"/>
      <c r="R47" s="1269"/>
      <c r="S47" s="1269"/>
      <c r="T47" s="1269" t="s">
        <v>483</v>
      </c>
      <c r="U47" s="1269"/>
      <c r="V47" s="1269"/>
      <c r="W47" s="1269"/>
      <c r="X47" s="1269"/>
      <c r="Y47" s="1269"/>
      <c r="Z47" s="1269" t="s">
        <v>483</v>
      </c>
      <c r="AA47" s="1269"/>
      <c r="AB47" s="1269"/>
      <c r="AC47" s="1269"/>
      <c r="AD47" s="1269"/>
      <c r="AE47" s="1269"/>
    </row>
    <row r="48" spans="1:31">
      <c r="A48" s="57"/>
      <c r="B48" s="84"/>
      <c r="C48" s="97"/>
      <c r="D48" s="97"/>
      <c r="E48" s="97"/>
      <c r="F48" s="97"/>
      <c r="G48" s="97"/>
      <c r="H48" s="97"/>
      <c r="I48" s="97"/>
      <c r="J48" s="97"/>
      <c r="K48" s="97"/>
      <c r="L48" s="97"/>
      <c r="M48" s="97"/>
      <c r="N48" s="97"/>
      <c r="O48" s="97"/>
      <c r="P48" s="97"/>
      <c r="Q48" s="97"/>
      <c r="R48" s="97"/>
      <c r="S48" s="97"/>
      <c r="T48" s="97"/>
      <c r="U48" s="97"/>
      <c r="V48" s="97"/>
      <c r="W48" s="97"/>
      <c r="X48" s="97"/>
      <c r="Y48" s="97"/>
      <c r="Z48" s="97"/>
      <c r="AA48" s="97"/>
    </row>
    <row r="49" spans="1:27">
      <c r="A49" s="60" t="s">
        <v>435</v>
      </c>
      <c r="B49" s="66">
        <v>100</v>
      </c>
      <c r="C49" s="67">
        <v>106.65968961879175</v>
      </c>
      <c r="D49" s="67">
        <v>111.7589834185731</v>
      </c>
      <c r="E49" s="67">
        <v>105.16127679792716</v>
      </c>
      <c r="F49" s="67">
        <v>104.33710542218878</v>
      </c>
      <c r="G49" s="67">
        <v>108.1854198547034</v>
      </c>
      <c r="H49" s="67">
        <v>101.10470616644805</v>
      </c>
      <c r="I49" s="67">
        <v>103.94530147005305</v>
      </c>
      <c r="J49" s="67">
        <v>101.70136792795653</v>
      </c>
      <c r="K49" s="67">
        <v>100.18573290626028</v>
      </c>
      <c r="L49" s="67">
        <v>92.64393903309093</v>
      </c>
      <c r="M49" s="67">
        <v>96.777575975951052</v>
      </c>
      <c r="N49" s="67">
        <v>94.470532670028618</v>
      </c>
      <c r="O49" s="67">
        <v>85.779399122821786</v>
      </c>
      <c r="P49" s="67">
        <v>86.755804890290278</v>
      </c>
      <c r="Q49" s="67">
        <v>93.547745752364833</v>
      </c>
      <c r="R49" s="67">
        <v>103.55504320725031</v>
      </c>
      <c r="S49" s="67">
        <v>94.05541979579786</v>
      </c>
      <c r="T49" s="67">
        <v>110.82549252338917</v>
      </c>
      <c r="U49" s="67">
        <v>92.948299339511962</v>
      </c>
      <c r="V49" s="67">
        <v>102.75871783987938</v>
      </c>
      <c r="W49" s="67">
        <v>95.502284306849205</v>
      </c>
      <c r="X49" s="67">
        <v>94.824247967597316</v>
      </c>
      <c r="Y49" s="67">
        <v>94.834769762117077</v>
      </c>
      <c r="Z49" s="67">
        <v>94.685514913079189</v>
      </c>
      <c r="AA49" s="67"/>
    </row>
    <row r="50" spans="1:27">
      <c r="A50" s="60" t="s">
        <v>436</v>
      </c>
      <c r="B50" s="66">
        <v>100</v>
      </c>
      <c r="C50" s="67">
        <v>102.5668633399756</v>
      </c>
      <c r="D50" s="67">
        <v>105.46123929590625</v>
      </c>
      <c r="E50" s="67">
        <v>102.93344522885774</v>
      </c>
      <c r="F50" s="67">
        <v>100.84301256838049</v>
      </c>
      <c r="G50" s="67">
        <v>104.24540415251656</v>
      </c>
      <c r="H50" s="67">
        <v>98.627756516855683</v>
      </c>
      <c r="I50" s="67">
        <v>103.87524228004212</v>
      </c>
      <c r="J50" s="67">
        <v>100.9972952003444</v>
      </c>
      <c r="K50" s="67">
        <v>99.699856469049493</v>
      </c>
      <c r="L50" s="67">
        <v>95.388625207874512</v>
      </c>
      <c r="M50" s="67">
        <v>97.49104609930572</v>
      </c>
      <c r="N50" s="67">
        <v>94.670945541386914</v>
      </c>
      <c r="O50" s="67">
        <v>90.251648493590409</v>
      </c>
      <c r="P50" s="67">
        <v>90.803074076731093</v>
      </c>
      <c r="Q50" s="67">
        <v>94.742801928853581</v>
      </c>
      <c r="R50" s="67">
        <v>100.14125039017284</v>
      </c>
      <c r="S50" s="67">
        <v>93.033053981020359</v>
      </c>
      <c r="T50" s="67">
        <v>103.80183901853356</v>
      </c>
      <c r="U50" s="67">
        <v>93.463189117276173</v>
      </c>
      <c r="V50" s="67">
        <v>98.552511918282889</v>
      </c>
      <c r="W50" s="67">
        <v>94.559617191332094</v>
      </c>
      <c r="X50" s="67">
        <v>95.103881099371975</v>
      </c>
      <c r="Y50" s="67">
        <v>96.239338622668413</v>
      </c>
      <c r="Z50" s="67">
        <v>94.730557311900867</v>
      </c>
      <c r="AA50" s="67"/>
    </row>
    <row r="51" spans="1:27">
      <c r="A51" s="60" t="s">
        <v>437</v>
      </c>
      <c r="B51" s="66">
        <v>100</v>
      </c>
      <c r="C51" s="67">
        <v>152.28954968460343</v>
      </c>
      <c r="D51" s="67">
        <v>199.16768764926297</v>
      </c>
      <c r="E51" s="67">
        <v>149.60133885446331</v>
      </c>
      <c r="F51" s="67">
        <v>163.24969300483542</v>
      </c>
      <c r="G51" s="67">
        <v>173.34955754741657</v>
      </c>
      <c r="H51" s="67">
        <v>114.07453015252605</v>
      </c>
      <c r="I51" s="67">
        <v>151.96380942287539</v>
      </c>
      <c r="J51" s="67">
        <v>128.13311956486348</v>
      </c>
      <c r="K51" s="67">
        <v>140.33561199949889</v>
      </c>
      <c r="L51" s="67">
        <v>161.07272306554029</v>
      </c>
      <c r="M51" s="67">
        <v>204.08078863407917</v>
      </c>
      <c r="N51" s="67">
        <v>152.37093460686449</v>
      </c>
      <c r="O51" s="67">
        <v>70.927301650087188</v>
      </c>
      <c r="P51" s="67">
        <v>78.467988811969391</v>
      </c>
      <c r="Q51" s="67">
        <v>143.96449851776998</v>
      </c>
      <c r="R51" s="67">
        <v>196.52936605009916</v>
      </c>
      <c r="S51" s="67">
        <v>112.74825622299009</v>
      </c>
      <c r="T51" s="67">
        <v>253.02263069771604</v>
      </c>
      <c r="U51" s="67">
        <v>150.22602975977972</v>
      </c>
      <c r="V51" s="67">
        <v>226.25115653085462</v>
      </c>
      <c r="W51" s="67">
        <v>185.21269493186281</v>
      </c>
      <c r="X51" s="67">
        <v>240.17224381495578</v>
      </c>
      <c r="Y51" s="67">
        <v>208.14617698316451</v>
      </c>
      <c r="Z51" s="67">
        <v>231.30101847310993</v>
      </c>
      <c r="AA51" s="67"/>
    </row>
    <row r="52" spans="1:27">
      <c r="A52" s="60" t="s">
        <v>438</v>
      </c>
      <c r="B52" s="66">
        <v>100</v>
      </c>
      <c r="C52" s="67">
        <v>104.07342270010791</v>
      </c>
      <c r="D52" s="67">
        <v>111.90727296526886</v>
      </c>
      <c r="E52" s="67">
        <v>110.9630755684959</v>
      </c>
      <c r="F52" s="67">
        <v>111.99572414032319</v>
      </c>
      <c r="G52" s="67">
        <v>118.51842643124256</v>
      </c>
      <c r="H52" s="67">
        <v>108.15920058100419</v>
      </c>
      <c r="I52" s="67">
        <v>108.58376131992317</v>
      </c>
      <c r="J52" s="67">
        <v>99.36989170447508</v>
      </c>
      <c r="K52" s="67">
        <v>101.4651569482174</v>
      </c>
      <c r="L52" s="67">
        <v>103.35824785018748</v>
      </c>
      <c r="M52" s="67">
        <v>105.31875614632166</v>
      </c>
      <c r="N52" s="67">
        <v>103.77741067167406</v>
      </c>
      <c r="O52" s="67">
        <v>99.510296662378821</v>
      </c>
      <c r="P52" s="67">
        <v>98.366207569330697</v>
      </c>
      <c r="Q52" s="67">
        <v>99.436737662736164</v>
      </c>
      <c r="R52" s="67">
        <v>108.68404793267482</v>
      </c>
      <c r="S52" s="67">
        <v>102.83360228803384</v>
      </c>
      <c r="T52" s="67">
        <v>116.73587739057848</v>
      </c>
      <c r="U52" s="67">
        <v>105.76931729264525</v>
      </c>
      <c r="V52" s="67">
        <v>114.46875903095186</v>
      </c>
      <c r="W52" s="67">
        <v>107.05033192841967</v>
      </c>
      <c r="X52" s="67">
        <v>105.00257853190203</v>
      </c>
      <c r="Y52" s="67">
        <v>106.08423721508807</v>
      </c>
      <c r="Z52" s="67">
        <v>103.16351872256934</v>
      </c>
      <c r="AA52" s="67"/>
    </row>
    <row r="53" spans="1:27">
      <c r="A53" s="60" t="s">
        <v>439</v>
      </c>
      <c r="B53" s="66">
        <v>100</v>
      </c>
      <c r="C53" s="67">
        <v>109.5415105958559</v>
      </c>
      <c r="D53" s="67">
        <v>109.6113940386735</v>
      </c>
      <c r="E53" s="67">
        <v>95.766485640531656</v>
      </c>
      <c r="F53" s="67">
        <v>103.10134078349064</v>
      </c>
      <c r="G53" s="67">
        <v>113.4278542685783</v>
      </c>
      <c r="H53" s="67">
        <v>91.158475675343283</v>
      </c>
      <c r="I53" s="67">
        <v>86.541760051777686</v>
      </c>
      <c r="J53" s="67">
        <v>82.393482643257855</v>
      </c>
      <c r="K53" s="67">
        <v>88.772680878720621</v>
      </c>
      <c r="L53" s="67">
        <v>90.446626121607864</v>
      </c>
      <c r="M53" s="67">
        <v>108.42340836140657</v>
      </c>
      <c r="N53" s="67">
        <v>111.32746754267627</v>
      </c>
      <c r="O53" s="67">
        <v>89.576882243212921</v>
      </c>
      <c r="P53" s="67">
        <v>110.08758225585821</v>
      </c>
      <c r="Q53" s="67">
        <v>111.4210974181138</v>
      </c>
      <c r="R53" s="67">
        <v>136.96026468959076</v>
      </c>
      <c r="S53" s="67">
        <v>117.89417298922082</v>
      </c>
      <c r="T53" s="67">
        <v>153.3955701454081</v>
      </c>
      <c r="U53" s="67">
        <v>102.56649713010805</v>
      </c>
      <c r="V53" s="67">
        <v>132.66002455474745</v>
      </c>
      <c r="W53" s="67">
        <v>112.7365516229916</v>
      </c>
      <c r="X53" s="67">
        <v>109.49748094949682</v>
      </c>
      <c r="Y53" s="67">
        <v>108.48512488241398</v>
      </c>
      <c r="Z53" s="67">
        <v>94.080375257936353</v>
      </c>
      <c r="AA53" s="67"/>
    </row>
    <row r="54" spans="1:27">
      <c r="A54" s="60" t="s">
        <v>440</v>
      </c>
      <c r="B54" s="66">
        <v>100</v>
      </c>
      <c r="C54" s="67">
        <v>104.5147916667258</v>
      </c>
      <c r="D54" s="67">
        <v>132.02627665637215</v>
      </c>
      <c r="E54" s="67">
        <v>89.840072842110757</v>
      </c>
      <c r="F54" s="67">
        <v>114.75013832793566</v>
      </c>
      <c r="G54" s="67">
        <v>173.69565288243192</v>
      </c>
      <c r="H54" s="67">
        <v>115.79345059621357</v>
      </c>
      <c r="I54" s="67">
        <v>99.388637530629353</v>
      </c>
      <c r="J54" s="67">
        <v>86.52236254824679</v>
      </c>
      <c r="K54" s="67">
        <v>110.66027333470905</v>
      </c>
      <c r="L54" s="67">
        <v>98.082741114708469</v>
      </c>
      <c r="M54" s="67">
        <v>70.489893883158231</v>
      </c>
      <c r="N54" s="67">
        <v>92.78372169700954</v>
      </c>
      <c r="O54" s="67">
        <v>47.411170303251346</v>
      </c>
      <c r="P54" s="67">
        <v>56.797410187130971</v>
      </c>
      <c r="Q54" s="67">
        <v>90.639774344832134</v>
      </c>
      <c r="R54" s="67">
        <v>98.314724864907575</v>
      </c>
      <c r="S54" s="67">
        <v>94.106055006219577</v>
      </c>
      <c r="T54" s="67">
        <v>120.98835520243917</v>
      </c>
      <c r="U54" s="67">
        <v>73.766960171487554</v>
      </c>
      <c r="V54" s="67">
        <v>213.62196197514695</v>
      </c>
      <c r="W54" s="67">
        <v>162.84681584687584</v>
      </c>
      <c r="X54" s="67">
        <v>102.34929618832908</v>
      </c>
      <c r="Y54" s="67">
        <v>150.19764228137856</v>
      </c>
      <c r="Z54" s="67">
        <v>129.57754759427928</v>
      </c>
      <c r="AA54" s="67"/>
    </row>
    <row r="55" spans="1:27">
      <c r="A55" s="60" t="s">
        <v>441</v>
      </c>
      <c r="B55" s="66">
        <v>100</v>
      </c>
      <c r="C55" s="67">
        <v>107.07430047700957</v>
      </c>
      <c r="D55" s="67">
        <v>111.7946301329228</v>
      </c>
      <c r="E55" s="67">
        <v>106.32684136894524</v>
      </c>
      <c r="F55" s="67">
        <v>106.51034788993221</v>
      </c>
      <c r="G55" s="67">
        <v>112.6840314306131</v>
      </c>
      <c r="H55" s="67">
        <v>103.21861497325952</v>
      </c>
      <c r="I55" s="67">
        <v>109.80154276412772</v>
      </c>
      <c r="J55" s="67">
        <v>105.6336869313771</v>
      </c>
      <c r="K55" s="67">
        <v>105.62882293197356</v>
      </c>
      <c r="L55" s="67">
        <v>101.27218438634954</v>
      </c>
      <c r="M55" s="67">
        <v>106.34003607280799</v>
      </c>
      <c r="N55" s="67">
        <v>103.23124517449862</v>
      </c>
      <c r="O55" s="67">
        <v>95.226932194402778</v>
      </c>
      <c r="P55" s="67">
        <v>96.418675287801108</v>
      </c>
      <c r="Q55" s="67">
        <v>100.32078470067856</v>
      </c>
      <c r="R55" s="67">
        <v>109.84622733643631</v>
      </c>
      <c r="S55" s="67">
        <v>103.81361544715263</v>
      </c>
      <c r="T55" s="67">
        <v>121.6432007819449</v>
      </c>
      <c r="U55" s="67">
        <v>103.94517072257916</v>
      </c>
      <c r="V55" s="67">
        <v>113.58504139429957</v>
      </c>
      <c r="W55" s="67">
        <v>109.19318305283386</v>
      </c>
      <c r="X55" s="67">
        <v>108.8363192789909</v>
      </c>
      <c r="Y55" s="67">
        <v>107.62149841789271</v>
      </c>
      <c r="Z55" s="67">
        <v>101.13352559645561</v>
      </c>
      <c r="AA55" s="67"/>
    </row>
    <row r="56" spans="1:27">
      <c r="A56" s="60" t="s">
        <v>442</v>
      </c>
      <c r="B56" s="66">
        <v>100</v>
      </c>
      <c r="C56" s="67">
        <v>102.90132188474003</v>
      </c>
      <c r="D56" s="67">
        <v>107.26123673538616</v>
      </c>
      <c r="E56" s="67">
        <v>107.68088071130887</v>
      </c>
      <c r="F56" s="67">
        <v>120.00596751328774</v>
      </c>
      <c r="G56" s="67">
        <v>120.98679237322199</v>
      </c>
      <c r="H56" s="67">
        <v>114.77863883437904</v>
      </c>
      <c r="I56" s="67">
        <v>110.79069565532163</v>
      </c>
      <c r="J56" s="67">
        <v>110.11657427154974</v>
      </c>
      <c r="K56" s="67">
        <v>109.22265281637186</v>
      </c>
      <c r="L56" s="67">
        <v>116.54184157686224</v>
      </c>
      <c r="M56" s="67">
        <v>112.8023537707939</v>
      </c>
      <c r="N56" s="67">
        <v>109.10783561041264</v>
      </c>
      <c r="O56" s="67">
        <v>106.52407075861824</v>
      </c>
      <c r="P56" s="67">
        <v>105.46401753444923</v>
      </c>
      <c r="Q56" s="67">
        <v>109.39123323788837</v>
      </c>
      <c r="R56" s="67">
        <v>117.40367701434739</v>
      </c>
      <c r="S56" s="67">
        <v>112.02674430312027</v>
      </c>
      <c r="T56" s="67">
        <v>124.24701545016676</v>
      </c>
      <c r="U56" s="67">
        <v>118.5624376984253</v>
      </c>
      <c r="V56" s="67">
        <v>120.36845453258016</v>
      </c>
      <c r="W56" s="67">
        <v>114.92637389387777</v>
      </c>
      <c r="X56" s="67">
        <v>111.04568883514244</v>
      </c>
      <c r="Y56" s="67">
        <v>111.15540978797925</v>
      </c>
      <c r="Z56" s="67">
        <v>106.65466168070174</v>
      </c>
      <c r="AA56" s="67"/>
    </row>
    <row r="57" spans="1:27">
      <c r="A57" s="60" t="s">
        <v>443</v>
      </c>
      <c r="B57" s="66">
        <v>100</v>
      </c>
      <c r="C57" s="67">
        <v>104.00794578366067</v>
      </c>
      <c r="D57" s="67">
        <v>107.78003865375676</v>
      </c>
      <c r="E57" s="67">
        <v>103.99302964612785</v>
      </c>
      <c r="F57" s="67">
        <v>104.56349027188523</v>
      </c>
      <c r="G57" s="67">
        <v>107.6847510189738</v>
      </c>
      <c r="H57" s="67">
        <v>103.89783659941052</v>
      </c>
      <c r="I57" s="67">
        <v>106.74106370603205</v>
      </c>
      <c r="J57" s="67">
        <v>104.77574189576139</v>
      </c>
      <c r="K57" s="67">
        <v>104.26931311708786</v>
      </c>
      <c r="L57" s="67">
        <v>102.72419601069019</v>
      </c>
      <c r="M57" s="67">
        <v>104.51195239992207</v>
      </c>
      <c r="N57" s="67">
        <v>103.12959815177716</v>
      </c>
      <c r="O57" s="67">
        <v>102.35949390778408</v>
      </c>
      <c r="P57" s="67">
        <v>103.46463781391664</v>
      </c>
      <c r="Q57" s="67">
        <v>105.64568164386181</v>
      </c>
      <c r="R57" s="67">
        <v>109.66636574015156</v>
      </c>
      <c r="S57" s="67">
        <v>107.04684883351969</v>
      </c>
      <c r="T57" s="67">
        <v>116.50124982560106</v>
      </c>
      <c r="U57" s="67">
        <v>111.90156873918284</v>
      </c>
      <c r="V57" s="67">
        <v>117.23707473755887</v>
      </c>
      <c r="W57" s="67">
        <v>111.38302614392128</v>
      </c>
      <c r="X57" s="67">
        <v>113.31341554384406</v>
      </c>
      <c r="Y57" s="67">
        <v>112.11796619949051</v>
      </c>
      <c r="Z57" s="67">
        <v>111.05386436895681</v>
      </c>
      <c r="AA57" s="67"/>
    </row>
    <row r="58" spans="1:27">
      <c r="A58" s="60" t="s">
        <v>444</v>
      </c>
      <c r="B58" s="66">
        <v>100</v>
      </c>
      <c r="C58" s="67">
        <v>105.07477997871902</v>
      </c>
      <c r="D58" s="67">
        <v>107.91368981865585</v>
      </c>
      <c r="E58" s="67">
        <v>103.48681662068779</v>
      </c>
      <c r="F58" s="67">
        <v>103.38132609777591</v>
      </c>
      <c r="G58" s="67">
        <v>107.08311676373656</v>
      </c>
      <c r="H58" s="67">
        <v>100.95454989714788</v>
      </c>
      <c r="I58" s="67">
        <v>104.53656711330167</v>
      </c>
      <c r="J58" s="67">
        <v>101.22847979661384</v>
      </c>
      <c r="K58" s="67">
        <v>102.15839753194658</v>
      </c>
      <c r="L58" s="67">
        <v>98.731000976764122</v>
      </c>
      <c r="M58" s="67">
        <v>104.0529516826076</v>
      </c>
      <c r="N58" s="67">
        <v>98.379936742551408</v>
      </c>
      <c r="O58" s="67">
        <v>93.875827176400492</v>
      </c>
      <c r="P58" s="67">
        <v>98.256156062159661</v>
      </c>
      <c r="Q58" s="67">
        <v>103.08212395711085</v>
      </c>
      <c r="R58" s="67">
        <v>107.59664521798931</v>
      </c>
      <c r="S58" s="67">
        <v>102.22468170550529</v>
      </c>
      <c r="T58" s="67">
        <v>118.24470226954327</v>
      </c>
      <c r="U58" s="67">
        <v>104.87416678020553</v>
      </c>
      <c r="V58" s="67">
        <v>115.32983907507909</v>
      </c>
      <c r="W58" s="67">
        <v>110.98071954684177</v>
      </c>
      <c r="X58" s="67">
        <v>114.50152789472675</v>
      </c>
      <c r="Y58" s="67">
        <v>112.99565432224323</v>
      </c>
      <c r="Z58" s="67">
        <v>111.8273074149336</v>
      </c>
      <c r="AA58" s="67"/>
    </row>
    <row r="59" spans="1:27">
      <c r="A59" s="60" t="s">
        <v>445</v>
      </c>
      <c r="B59" s="66">
        <v>100</v>
      </c>
      <c r="C59" s="67">
        <v>107.8420719584873</v>
      </c>
      <c r="D59" s="67">
        <v>111.22735063657059</v>
      </c>
      <c r="E59" s="67">
        <v>106.9888625866143</v>
      </c>
      <c r="F59" s="67">
        <v>98.7413979898663</v>
      </c>
      <c r="G59" s="67">
        <v>104.76548282048398</v>
      </c>
      <c r="H59" s="67">
        <v>97.724976646879654</v>
      </c>
      <c r="I59" s="67">
        <v>102.42599788833132</v>
      </c>
      <c r="J59" s="67">
        <v>98.58647957879144</v>
      </c>
      <c r="K59" s="67">
        <v>96.08552155452314</v>
      </c>
      <c r="L59" s="67">
        <v>95.104323195826126</v>
      </c>
      <c r="M59" s="67">
        <v>100.57550488404839</v>
      </c>
      <c r="N59" s="67">
        <v>95.634342676128469</v>
      </c>
      <c r="O59" s="67">
        <v>85.709583924153378</v>
      </c>
      <c r="P59" s="67">
        <v>88.76131241175662</v>
      </c>
      <c r="Q59" s="67">
        <v>96.44927772189719</v>
      </c>
      <c r="R59" s="67">
        <v>106.02073355672513</v>
      </c>
      <c r="S59" s="67">
        <v>94.472709352589305</v>
      </c>
      <c r="T59" s="67">
        <v>112.2628556753121</v>
      </c>
      <c r="U59" s="67">
        <v>94.003202762577445</v>
      </c>
      <c r="V59" s="67">
        <v>105.46375768099334</v>
      </c>
      <c r="W59" s="67">
        <v>97.549383192764381</v>
      </c>
      <c r="X59" s="67">
        <v>94.538890991130089</v>
      </c>
      <c r="Y59" s="67">
        <v>97.131457314818974</v>
      </c>
      <c r="Z59" s="67">
        <v>97.594959488488229</v>
      </c>
      <c r="AA59" s="67"/>
    </row>
    <row r="60" spans="1:27">
      <c r="A60" s="60" t="s">
        <v>446</v>
      </c>
      <c r="B60" s="66">
        <v>100</v>
      </c>
      <c r="C60" s="67">
        <v>112.74279442588863</v>
      </c>
      <c r="D60" s="67">
        <v>121.50717608257573</v>
      </c>
      <c r="E60" s="67">
        <v>113.97433769301362</v>
      </c>
      <c r="F60" s="67">
        <v>114.10532238867978</v>
      </c>
      <c r="G60" s="67">
        <v>122.48565200874586</v>
      </c>
      <c r="H60" s="67">
        <v>115.18424954034106</v>
      </c>
      <c r="I60" s="67">
        <v>135.0037418181717</v>
      </c>
      <c r="J60" s="67">
        <v>140.52742327632865</v>
      </c>
      <c r="K60" s="67">
        <v>135.59509669228743</v>
      </c>
      <c r="L60" s="67">
        <v>156.5962475201539</v>
      </c>
      <c r="M60" s="67">
        <v>147.69276830520818</v>
      </c>
      <c r="N60" s="67">
        <v>126.23840157506345</v>
      </c>
      <c r="O60" s="67">
        <v>112.06542259524704</v>
      </c>
      <c r="P60" s="67">
        <v>111.05581140518252</v>
      </c>
      <c r="Q60" s="67">
        <v>120.07568534136743</v>
      </c>
      <c r="R60" s="67">
        <v>131.87637525781668</v>
      </c>
      <c r="S60" s="67">
        <v>117.47137176451338</v>
      </c>
      <c r="T60" s="67">
        <v>143.56417369036672</v>
      </c>
      <c r="U60" s="67">
        <v>116.72229453596806</v>
      </c>
      <c r="V60" s="67">
        <v>128.24899462314517</v>
      </c>
      <c r="W60" s="67">
        <v>119.2476403350674</v>
      </c>
      <c r="X60" s="67">
        <v>115.04014466701319</v>
      </c>
      <c r="Y60" s="67">
        <v>116.48927093173525</v>
      </c>
      <c r="Z60" s="67">
        <v>118.8185122767277</v>
      </c>
      <c r="AA60" s="67"/>
    </row>
    <row r="61" spans="1:27">
      <c r="A61" s="60" t="s">
        <v>447</v>
      </c>
      <c r="B61" s="66">
        <v>100.00000000000001</v>
      </c>
      <c r="C61" s="67">
        <v>104.93984968923563</v>
      </c>
      <c r="D61" s="67">
        <v>111.67655357017865</v>
      </c>
      <c r="E61" s="67">
        <v>112.29194140293966</v>
      </c>
      <c r="F61" s="67">
        <v>110.54606353507243</v>
      </c>
      <c r="G61" s="67">
        <v>111.8798168601395</v>
      </c>
      <c r="H61" s="67">
        <v>103.76960500550419</v>
      </c>
      <c r="I61" s="67">
        <v>105.34383817664038</v>
      </c>
      <c r="J61" s="67">
        <v>103.52191267759623</v>
      </c>
      <c r="K61" s="67">
        <v>104.0858206839945</v>
      </c>
      <c r="L61" s="67">
        <v>102.24141524642499</v>
      </c>
      <c r="M61" s="67">
        <v>104.44061334812768</v>
      </c>
      <c r="N61" s="67">
        <v>101.19615176021041</v>
      </c>
      <c r="O61" s="67">
        <v>92.935612971053786</v>
      </c>
      <c r="P61" s="67">
        <v>93.873334506458733</v>
      </c>
      <c r="Q61" s="67">
        <v>95.614348052856258</v>
      </c>
      <c r="R61" s="67">
        <v>100.81327775108925</v>
      </c>
      <c r="S61" s="67">
        <v>93.815125033613356</v>
      </c>
      <c r="T61" s="67">
        <v>108.66196814923858</v>
      </c>
      <c r="U61" s="67">
        <v>96.071969508830549</v>
      </c>
      <c r="V61" s="67">
        <v>106.30436931410459</v>
      </c>
      <c r="W61" s="67">
        <v>100.26394574505917</v>
      </c>
      <c r="X61" s="67">
        <v>107.14086955858699</v>
      </c>
      <c r="Y61" s="67">
        <v>108.19749601159448</v>
      </c>
      <c r="Z61" s="67">
        <v>100.33372404105428</v>
      </c>
      <c r="AA61" s="67"/>
    </row>
    <row r="62" spans="1:27">
      <c r="A62" s="60" t="s">
        <v>448</v>
      </c>
      <c r="B62" s="66">
        <v>100</v>
      </c>
      <c r="C62" s="67">
        <v>109.82104386123159</v>
      </c>
      <c r="D62" s="67">
        <v>115.94447828636638</v>
      </c>
      <c r="E62" s="67">
        <v>118.19845511492326</v>
      </c>
      <c r="F62" s="67">
        <v>123.40257216576896</v>
      </c>
      <c r="G62" s="67">
        <v>137.04941835431657</v>
      </c>
      <c r="H62" s="67">
        <v>137.41718677128873</v>
      </c>
      <c r="I62" s="67">
        <v>135.96304190033095</v>
      </c>
      <c r="J62" s="67">
        <v>132.74069838896796</v>
      </c>
      <c r="K62" s="67">
        <v>133.47011501337462</v>
      </c>
      <c r="L62" s="67">
        <v>140.05770522230023</v>
      </c>
      <c r="M62" s="67">
        <v>141.22712890899507</v>
      </c>
      <c r="N62" s="67">
        <v>134.31553795422647</v>
      </c>
      <c r="O62" s="67">
        <v>134.64203094255063</v>
      </c>
      <c r="P62" s="67">
        <v>131.07285489518245</v>
      </c>
      <c r="Q62" s="67">
        <v>136.10358720773513</v>
      </c>
      <c r="R62" s="67">
        <v>137.36692431376142</v>
      </c>
      <c r="S62" s="67">
        <v>123.20712770006443</v>
      </c>
      <c r="T62" s="67">
        <v>136.05053434949215</v>
      </c>
      <c r="U62" s="67">
        <v>124.81915348223571</v>
      </c>
      <c r="V62" s="67">
        <v>136.3138719031987</v>
      </c>
      <c r="W62" s="67">
        <v>125.23244444304476</v>
      </c>
      <c r="X62" s="67">
        <v>137.07922687036015</v>
      </c>
      <c r="Y62" s="67">
        <v>126.66558910869936</v>
      </c>
      <c r="Z62" s="67">
        <v>126.01862222959492</v>
      </c>
      <c r="AA62" s="67"/>
    </row>
    <row r="63" spans="1:27">
      <c r="A63" s="60" t="s">
        <v>449</v>
      </c>
      <c r="B63" s="66">
        <v>100</v>
      </c>
      <c r="C63" s="67">
        <v>102.23726674597353</v>
      </c>
      <c r="D63" s="67">
        <v>105.36633483047838</v>
      </c>
      <c r="E63" s="67">
        <v>102.30549645292949</v>
      </c>
      <c r="F63" s="67">
        <v>104.90639169410495</v>
      </c>
      <c r="G63" s="67">
        <v>106.97638745949574</v>
      </c>
      <c r="H63" s="67">
        <v>104.14125692186836</v>
      </c>
      <c r="I63" s="67">
        <v>105.85081267043418</v>
      </c>
      <c r="J63" s="67">
        <v>101.90888930025476</v>
      </c>
      <c r="K63" s="67">
        <v>102.16683161614105</v>
      </c>
      <c r="L63" s="67">
        <v>101.42298560807764</v>
      </c>
      <c r="M63" s="67">
        <v>101.30208873765369</v>
      </c>
      <c r="N63" s="67">
        <v>99.359621167532055</v>
      </c>
      <c r="O63" s="67">
        <v>99.787649694954823</v>
      </c>
      <c r="P63" s="67">
        <v>101.15924853117572</v>
      </c>
      <c r="Q63" s="67">
        <v>101.36755723574601</v>
      </c>
      <c r="R63" s="67">
        <v>108.48224119388168</v>
      </c>
      <c r="S63" s="67">
        <v>101.66954087757519</v>
      </c>
      <c r="T63" s="67">
        <v>116.12884890357991</v>
      </c>
      <c r="U63" s="67">
        <v>110.03771371848192</v>
      </c>
      <c r="V63" s="67">
        <v>116.51721496797929</v>
      </c>
      <c r="W63" s="67">
        <v>109.55725885731906</v>
      </c>
      <c r="X63" s="67">
        <v>108.86793310300553</v>
      </c>
      <c r="Y63" s="67">
        <v>108.04075139126202</v>
      </c>
      <c r="Z63" s="67">
        <v>104.53256029681134</v>
      </c>
      <c r="AA63" s="67"/>
    </row>
    <row r="64" spans="1:27">
      <c r="A64" s="60" t="s">
        <v>450</v>
      </c>
      <c r="B64" s="66">
        <v>100</v>
      </c>
      <c r="C64" s="67">
        <v>107.35167782921931</v>
      </c>
      <c r="D64" s="67">
        <v>117.04264806199102</v>
      </c>
      <c r="E64" s="67">
        <v>113.11130211484949</v>
      </c>
      <c r="F64" s="67">
        <v>112.57082109521485</v>
      </c>
      <c r="G64" s="67">
        <v>114.11564154872636</v>
      </c>
      <c r="H64" s="67">
        <v>108.62169466071791</v>
      </c>
      <c r="I64" s="67">
        <v>106.71725880308615</v>
      </c>
      <c r="J64" s="67">
        <v>102.85772603256721</v>
      </c>
      <c r="K64" s="67">
        <v>102.28011532068209</v>
      </c>
      <c r="L64" s="67">
        <v>109.63098779811865</v>
      </c>
      <c r="M64" s="67">
        <v>112.10288263524734</v>
      </c>
      <c r="N64" s="67">
        <v>105.54424610799566</v>
      </c>
      <c r="O64" s="67">
        <v>96.455530039423579</v>
      </c>
      <c r="P64" s="67">
        <v>98.641478436732328</v>
      </c>
      <c r="Q64" s="67">
        <v>99.876209457204681</v>
      </c>
      <c r="R64" s="67">
        <v>103.1253253313555</v>
      </c>
      <c r="S64" s="67">
        <v>95.974231262852356</v>
      </c>
      <c r="T64" s="67">
        <v>107.27775834105073</v>
      </c>
      <c r="U64" s="67">
        <v>96.056338719029824</v>
      </c>
      <c r="V64" s="67">
        <v>104.65907456301076</v>
      </c>
      <c r="W64" s="67">
        <v>99.321149630607138</v>
      </c>
      <c r="X64" s="67">
        <v>97.46670827818653</v>
      </c>
      <c r="Y64" s="67">
        <v>100.8970098129451</v>
      </c>
      <c r="Z64" s="67">
        <v>101.47787042369465</v>
      </c>
      <c r="AA64" s="67"/>
    </row>
    <row r="65" spans="1:31" ht="20.25" customHeight="1">
      <c r="A65" s="60" t="s">
        <v>460</v>
      </c>
      <c r="B65" s="66">
        <v>100</v>
      </c>
      <c r="C65" s="67">
        <v>104.58458580455569</v>
      </c>
      <c r="D65" s="67">
        <v>108.86403852542239</v>
      </c>
      <c r="E65" s="67">
        <v>105.60755663441013</v>
      </c>
      <c r="F65" s="67">
        <v>105.7992356970956</v>
      </c>
      <c r="G65" s="67">
        <v>109.70939678797941</v>
      </c>
      <c r="H65" s="67">
        <v>103.9111231877251</v>
      </c>
      <c r="I65" s="67">
        <v>106.79036551453304</v>
      </c>
      <c r="J65" s="67">
        <v>103.69986609780028</v>
      </c>
      <c r="K65" s="67">
        <v>103.36700574663608</v>
      </c>
      <c r="L65" s="67">
        <v>101.63076642727019</v>
      </c>
      <c r="M65" s="67">
        <v>104.03819757242825</v>
      </c>
      <c r="N65" s="67">
        <v>100.81239550698253</v>
      </c>
      <c r="O65" s="67">
        <v>96.427921289611135</v>
      </c>
      <c r="P65" s="67">
        <v>97.625446994271925</v>
      </c>
      <c r="Q65" s="67">
        <v>101.25000546292736</v>
      </c>
      <c r="R65" s="67">
        <v>107.30904082870744</v>
      </c>
      <c r="S65" s="67">
        <v>100.76655293080348</v>
      </c>
      <c r="T65" s="67">
        <v>114.04455357535943</v>
      </c>
      <c r="U65" s="67">
        <v>103.18830166594607</v>
      </c>
      <c r="V65" s="67">
        <v>110.91172594868202</v>
      </c>
      <c r="W65" s="67">
        <v>105.0910606333523</v>
      </c>
      <c r="X65" s="67">
        <v>106.1082808419589</v>
      </c>
      <c r="Y65" s="67">
        <v>105.84922772030352</v>
      </c>
      <c r="Z65" s="67">
        <v>103.87395529851796</v>
      </c>
      <c r="AA65" s="67"/>
    </row>
    <row r="66" spans="1:31">
      <c r="A66" s="57"/>
      <c r="B66" s="97"/>
      <c r="C66" s="97"/>
      <c r="D66" s="97"/>
      <c r="E66" s="97"/>
      <c r="F66" s="97"/>
      <c r="G66" s="97"/>
      <c r="H66" s="97"/>
      <c r="I66" s="97"/>
      <c r="J66" s="97"/>
      <c r="K66" s="97"/>
      <c r="L66" s="97"/>
      <c r="M66" s="97"/>
      <c r="N66" s="97"/>
      <c r="O66" s="97"/>
      <c r="P66" s="97"/>
      <c r="Q66" s="97"/>
      <c r="R66" s="97"/>
      <c r="S66" s="97"/>
      <c r="T66" s="97"/>
      <c r="U66" s="97"/>
      <c r="V66" s="97"/>
      <c r="W66" s="97"/>
      <c r="X66" s="97"/>
      <c r="Y66" s="97"/>
      <c r="Z66" s="97"/>
      <c r="AA66" s="97"/>
    </row>
    <row r="67" spans="1:31" ht="25" customHeight="1">
      <c r="B67" s="1275" t="s">
        <v>484</v>
      </c>
      <c r="C67" s="1275"/>
      <c r="D67" s="1275"/>
      <c r="E67" s="1275"/>
      <c r="F67" s="1275"/>
      <c r="G67" s="1275"/>
      <c r="H67" s="1275" t="s">
        <v>484</v>
      </c>
      <c r="I67" s="1275"/>
      <c r="J67" s="1275"/>
      <c r="K67" s="1275"/>
      <c r="L67" s="1275"/>
      <c r="M67" s="1275"/>
      <c r="N67" s="1275" t="s">
        <v>484</v>
      </c>
      <c r="O67" s="1275"/>
      <c r="P67" s="1275"/>
      <c r="Q67" s="1275"/>
      <c r="R67" s="1275"/>
      <c r="S67" s="1275"/>
      <c r="T67" s="1275" t="s">
        <v>484</v>
      </c>
      <c r="U67" s="1275"/>
      <c r="V67" s="1275"/>
      <c r="W67" s="1275"/>
      <c r="X67" s="1275"/>
      <c r="Y67" s="1275"/>
      <c r="Z67" s="1275" t="s">
        <v>484</v>
      </c>
      <c r="AA67" s="1275"/>
      <c r="AB67" s="1275"/>
      <c r="AC67" s="1275"/>
      <c r="AD67" s="1275"/>
      <c r="AE67" s="1275"/>
    </row>
    <row r="68" spans="1:31">
      <c r="A68" s="57"/>
      <c r="B68" s="84"/>
      <c r="C68" s="97"/>
      <c r="D68" s="97"/>
      <c r="E68" s="97"/>
      <c r="F68" s="97"/>
      <c r="G68" s="97"/>
      <c r="H68" s="97"/>
      <c r="I68" s="97"/>
      <c r="J68" s="97"/>
      <c r="K68" s="97"/>
      <c r="L68" s="97"/>
      <c r="M68" s="97"/>
      <c r="N68" s="97"/>
      <c r="O68" s="97"/>
      <c r="P68" s="97"/>
      <c r="Q68" s="97"/>
      <c r="R68" s="97"/>
      <c r="S68" s="97"/>
      <c r="T68" s="97"/>
      <c r="U68" s="97"/>
      <c r="V68" s="97"/>
      <c r="W68" s="97"/>
      <c r="X68" s="97"/>
      <c r="Y68" s="97"/>
      <c r="Z68" s="97"/>
      <c r="AA68" s="97"/>
    </row>
    <row r="69" spans="1:31">
      <c r="A69" s="60" t="s">
        <v>435</v>
      </c>
      <c r="B69" s="72">
        <v>8.6476861435978627</v>
      </c>
      <c r="C69" s="72">
        <v>8.8192682784110268</v>
      </c>
      <c r="D69" s="72">
        <v>8.8776479857091353</v>
      </c>
      <c r="E69" s="72">
        <v>8.611142471145703</v>
      </c>
      <c r="F69" s="72">
        <v>8.5281763604209146</v>
      </c>
      <c r="G69" s="72">
        <v>8.5275608435333403</v>
      </c>
      <c r="H69" s="72">
        <v>8.4141306507541334</v>
      </c>
      <c r="I69" s="72">
        <v>8.417298123137817</v>
      </c>
      <c r="J69" s="72">
        <v>8.4810284073664164</v>
      </c>
      <c r="K69" s="72">
        <v>8.3815407825901751</v>
      </c>
      <c r="L69" s="72">
        <v>7.8830037008341849</v>
      </c>
      <c r="M69" s="72">
        <v>8.0441811018072986</v>
      </c>
      <c r="N69" s="72">
        <v>8.1036812213467488</v>
      </c>
      <c r="O69" s="72">
        <v>7.6927233448564998</v>
      </c>
      <c r="P69" s="72">
        <v>7.68485056842262</v>
      </c>
      <c r="Q69" s="72">
        <v>7.9898419857739729</v>
      </c>
      <c r="R69" s="72">
        <v>8.3451637003491719</v>
      </c>
      <c r="S69" s="72">
        <v>8.0717433199976352</v>
      </c>
      <c r="T69" s="72">
        <v>8.4035935606397114</v>
      </c>
      <c r="U69" s="72">
        <v>7.7895236891426416</v>
      </c>
      <c r="V69" s="72">
        <v>8.0120035352165306</v>
      </c>
      <c r="W69" s="72">
        <v>7.8586492105512109</v>
      </c>
      <c r="X69" s="72">
        <v>7.7280522191084122</v>
      </c>
      <c r="Y69" s="72">
        <v>7.7478252989260614</v>
      </c>
      <c r="Z69" s="72">
        <v>7.8827326153136887</v>
      </c>
      <c r="AA69" s="72"/>
    </row>
    <row r="70" spans="1:31">
      <c r="A70" s="60" t="s">
        <v>436</v>
      </c>
      <c r="B70" s="72">
        <v>22.492962792233005</v>
      </c>
      <c r="C70" s="72">
        <v>22.059012072136778</v>
      </c>
      <c r="D70" s="72">
        <v>21.789892820774323</v>
      </c>
      <c r="E70" s="72">
        <v>21.923413696843959</v>
      </c>
      <c r="F70" s="72">
        <v>21.439267633759812</v>
      </c>
      <c r="G70" s="72">
        <v>21.372717975975227</v>
      </c>
      <c r="H70" s="72">
        <v>21.349306884184575</v>
      </c>
      <c r="I70" s="72">
        <v>21.87895835342195</v>
      </c>
      <c r="J70" s="72">
        <v>21.906763128459893</v>
      </c>
      <c r="K70" s="72">
        <v>21.694980383257175</v>
      </c>
      <c r="L70" s="72">
        <v>21.111449544547245</v>
      </c>
      <c r="M70" s="72">
        <v>21.077474655027082</v>
      </c>
      <c r="N70" s="72">
        <v>21.122700684366169</v>
      </c>
      <c r="O70" s="72">
        <v>21.052273494593422</v>
      </c>
      <c r="P70" s="72">
        <v>20.921083892687609</v>
      </c>
      <c r="Q70" s="72">
        <v>21.047369912467673</v>
      </c>
      <c r="R70" s="72">
        <v>20.990527933143753</v>
      </c>
      <c r="S70" s="72">
        <v>20.766702450165969</v>
      </c>
      <c r="T70" s="72">
        <v>20.472796197728261</v>
      </c>
      <c r="U70" s="72">
        <v>20.373084945850149</v>
      </c>
      <c r="V70" s="72">
        <v>19.986506969377647</v>
      </c>
      <c r="W70" s="72">
        <v>20.238885575177228</v>
      </c>
      <c r="X70" s="72">
        <v>20.16023671282802</v>
      </c>
      <c r="Y70" s="72">
        <v>20.450861186335977</v>
      </c>
      <c r="Z70" s="72">
        <v>20.513042896851005</v>
      </c>
      <c r="AA70" s="72"/>
    </row>
    <row r="71" spans="1:31">
      <c r="A71" s="60" t="s">
        <v>437</v>
      </c>
      <c r="B71" s="72">
        <v>6.3578187840124173E-2</v>
      </c>
      <c r="C71" s="72">
        <v>9.2578591017509967E-2</v>
      </c>
      <c r="D71" s="72">
        <v>0.11631683730060197</v>
      </c>
      <c r="E71" s="72">
        <v>9.0063460664556658E-2</v>
      </c>
      <c r="F71" s="72">
        <v>9.8102028604625899E-2</v>
      </c>
      <c r="G71" s="72">
        <v>0.10045858471951451</v>
      </c>
      <c r="H71" s="72">
        <v>6.9796684737096146E-2</v>
      </c>
      <c r="I71" s="72">
        <v>9.0472427674887626E-2</v>
      </c>
      <c r="J71" s="72">
        <v>7.8558168402579884E-2</v>
      </c>
      <c r="K71" s="72">
        <v>8.631655561574865E-2</v>
      </c>
      <c r="L71" s="72">
        <v>0.10076389466480862</v>
      </c>
      <c r="M71" s="72">
        <v>0.12471464343954344</v>
      </c>
      <c r="N71" s="72">
        <v>9.6094015553271211E-2</v>
      </c>
      <c r="O71" s="72">
        <v>4.6764767372292466E-2</v>
      </c>
      <c r="P71" s="72">
        <v>5.1101968653898905E-2</v>
      </c>
      <c r="Q71" s="72">
        <v>9.0400014175045396E-2</v>
      </c>
      <c r="R71" s="72">
        <v>0.1164392194202807</v>
      </c>
      <c r="S71" s="72">
        <v>7.1137987797540464E-2</v>
      </c>
      <c r="T71" s="72">
        <v>0.14105645414861329</v>
      </c>
      <c r="U71" s="72">
        <v>9.2559898596483905E-2</v>
      </c>
      <c r="V71" s="72">
        <v>0.12969447915380625</v>
      </c>
      <c r="W71" s="72">
        <v>0.11205032509698025</v>
      </c>
      <c r="X71" s="72">
        <v>0.14390692140224728</v>
      </c>
      <c r="Y71" s="72">
        <v>0.12502270468526963</v>
      </c>
      <c r="Z71" s="72">
        <v>0.14157253912045101</v>
      </c>
      <c r="AA71" s="72"/>
    </row>
    <row r="72" spans="1:31">
      <c r="A72" s="60" t="s">
        <v>438</v>
      </c>
      <c r="B72" s="72">
        <v>4.9659508226211297</v>
      </c>
      <c r="C72" s="72">
        <v>4.9416794558657102</v>
      </c>
      <c r="D72" s="72">
        <v>5.1047712519813304</v>
      </c>
      <c r="E72" s="72">
        <v>5.2177817001060909</v>
      </c>
      <c r="F72" s="72">
        <v>5.2567984518999209</v>
      </c>
      <c r="G72" s="72">
        <v>5.3646879343381588</v>
      </c>
      <c r="H72" s="72">
        <v>5.1689680047913296</v>
      </c>
      <c r="I72" s="72">
        <v>5.0493470665814559</v>
      </c>
      <c r="J72" s="72">
        <v>4.7585981932533867</v>
      </c>
      <c r="K72" s="72">
        <v>4.8745823290018242</v>
      </c>
      <c r="L72" s="72">
        <v>5.0503601810739944</v>
      </c>
      <c r="M72" s="72">
        <v>5.0270744392525444</v>
      </c>
      <c r="N72" s="72">
        <v>5.1120054761400429</v>
      </c>
      <c r="O72" s="72">
        <v>5.1246903693552142</v>
      </c>
      <c r="P72" s="72">
        <v>5.0036313731367583</v>
      </c>
      <c r="Q72" s="72">
        <v>4.8770165190344601</v>
      </c>
      <c r="R72" s="72">
        <v>5.0295821588657272</v>
      </c>
      <c r="S72" s="72">
        <v>5.0678186066961244</v>
      </c>
      <c r="T72" s="72">
        <v>5.08314170368583</v>
      </c>
      <c r="U72" s="72">
        <v>5.0901625449547163</v>
      </c>
      <c r="V72" s="72">
        <v>5.1252130756417111</v>
      </c>
      <c r="W72" s="72">
        <v>5.0585338153213666</v>
      </c>
      <c r="X72" s="72">
        <v>4.9142030866986222</v>
      </c>
      <c r="Y72" s="72">
        <v>4.9769763692319451</v>
      </c>
      <c r="Z72" s="72">
        <v>4.931986648554461</v>
      </c>
      <c r="AA72" s="72"/>
    </row>
    <row r="73" spans="1:31">
      <c r="A73" s="60" t="s">
        <v>439</v>
      </c>
      <c r="B73" s="72">
        <v>0.20181829750785016</v>
      </c>
      <c r="C73" s="72">
        <v>0.2113837426885021</v>
      </c>
      <c r="D73" s="72">
        <v>0.20320378732947039</v>
      </c>
      <c r="E73" s="72">
        <v>0.18301180053989261</v>
      </c>
      <c r="F73" s="72">
        <v>0.19667190344619825</v>
      </c>
      <c r="G73" s="72">
        <v>0.20865866651963222</v>
      </c>
      <c r="H73" s="72">
        <v>0.17704984605903887</v>
      </c>
      <c r="I73" s="72">
        <v>0.16355137088285135</v>
      </c>
      <c r="J73" s="72">
        <v>0.16035230341688583</v>
      </c>
      <c r="K73" s="72">
        <v>0.17332369444912674</v>
      </c>
      <c r="L73" s="72">
        <v>0.17960884032351429</v>
      </c>
      <c r="M73" s="72">
        <v>0.21032494022461332</v>
      </c>
      <c r="N73" s="72">
        <v>0.2228686249576044</v>
      </c>
      <c r="O73" s="72">
        <v>0.18747945230604188</v>
      </c>
      <c r="P73" s="72">
        <v>0.22758091370312825</v>
      </c>
      <c r="Q73" s="72">
        <v>0.22209199974427243</v>
      </c>
      <c r="R73" s="72">
        <v>0.25758395781395482</v>
      </c>
      <c r="S73" s="72">
        <v>0.23612201258010027</v>
      </c>
      <c r="T73" s="72">
        <v>0.27145560082828096</v>
      </c>
      <c r="U73" s="72">
        <v>0.20060215642616297</v>
      </c>
      <c r="V73" s="72">
        <v>0.24139215284934334</v>
      </c>
      <c r="W73" s="72">
        <v>0.21650080205049549</v>
      </c>
      <c r="X73" s="72">
        <v>0.20826456720696537</v>
      </c>
      <c r="Y73" s="72">
        <v>0.20684405243417417</v>
      </c>
      <c r="Z73" s="72">
        <v>0.18279020095932833</v>
      </c>
      <c r="AA73" s="72"/>
    </row>
    <row r="74" spans="1:31">
      <c r="A74" s="60" t="s">
        <v>440</v>
      </c>
      <c r="B74" s="72">
        <v>0.15680977561479786</v>
      </c>
      <c r="C74" s="72">
        <v>0.15670512918905416</v>
      </c>
      <c r="D74" s="72">
        <v>0.19017309203450403</v>
      </c>
      <c r="E74" s="72">
        <v>0.13339766691466329</v>
      </c>
      <c r="F74" s="72">
        <v>0.17007630843844154</v>
      </c>
      <c r="G74" s="72">
        <v>0.24826657653033665</v>
      </c>
      <c r="H74" s="72">
        <v>0.17474110998542611</v>
      </c>
      <c r="I74" s="72">
        <v>0.14594116121568568</v>
      </c>
      <c r="J74" s="72">
        <v>0.13083480979673673</v>
      </c>
      <c r="K74" s="72">
        <v>0.16787380562827842</v>
      </c>
      <c r="L74" s="72">
        <v>0.15133539937326299</v>
      </c>
      <c r="M74" s="72">
        <v>0.10624467456035884</v>
      </c>
      <c r="N74" s="72">
        <v>0.14432148454409247</v>
      </c>
      <c r="O74" s="72">
        <v>7.709940105997895E-2</v>
      </c>
      <c r="P74" s="72">
        <v>9.1230200948203763E-2</v>
      </c>
      <c r="Q74" s="72">
        <v>0.14037730281400523</v>
      </c>
      <c r="R74" s="72">
        <v>0.14366645929028235</v>
      </c>
      <c r="S74" s="72">
        <v>0.14644491590034436</v>
      </c>
      <c r="T74" s="72">
        <v>0.16635741240164834</v>
      </c>
      <c r="U74" s="72">
        <v>0.11209972725129295</v>
      </c>
      <c r="V74" s="72">
        <v>0.30202407939458931</v>
      </c>
      <c r="W74" s="72">
        <v>0.24298900875712223</v>
      </c>
      <c r="X74" s="72">
        <v>0.15125464329715058</v>
      </c>
      <c r="Y74" s="72">
        <v>0.22250949856951033</v>
      </c>
      <c r="Z74" s="72">
        <v>0.19561232750385726</v>
      </c>
      <c r="AA74" s="72"/>
    </row>
    <row r="75" spans="1:31">
      <c r="A75" s="60" t="s">
        <v>441</v>
      </c>
      <c r="B75" s="72">
        <v>4.3200941806760795</v>
      </c>
      <c r="C75" s="72">
        <v>4.422937269696023</v>
      </c>
      <c r="D75" s="72">
        <v>4.4363899925988033</v>
      </c>
      <c r="E75" s="72">
        <v>4.3495180012334593</v>
      </c>
      <c r="F75" s="72">
        <v>4.3491309844472958</v>
      </c>
      <c r="G75" s="72">
        <v>4.4372281927617898</v>
      </c>
      <c r="H75" s="72">
        <v>4.2913032234079305</v>
      </c>
      <c r="I75" s="72">
        <v>4.4419082530437581</v>
      </c>
      <c r="J75" s="72">
        <v>4.400656368883018</v>
      </c>
      <c r="K75" s="72">
        <v>4.4146239891923482</v>
      </c>
      <c r="L75" s="72">
        <v>4.3048516685635203</v>
      </c>
      <c r="M75" s="72">
        <v>4.4156759894960933</v>
      </c>
      <c r="N75" s="72">
        <v>4.4237486799072059</v>
      </c>
      <c r="O75" s="72">
        <v>4.2662883334497117</v>
      </c>
      <c r="P75" s="72">
        <v>4.2666924541074422</v>
      </c>
      <c r="Q75" s="72">
        <v>4.2804465659505242</v>
      </c>
      <c r="R75" s="72">
        <v>4.4222373419855323</v>
      </c>
      <c r="S75" s="72">
        <v>4.4507287678696654</v>
      </c>
      <c r="T75" s="72">
        <v>4.6079366996657196</v>
      </c>
      <c r="U75" s="72">
        <v>4.3517813540698196</v>
      </c>
      <c r="V75" s="72">
        <v>4.4242218047026629</v>
      </c>
      <c r="W75" s="72">
        <v>4.4887246530114107</v>
      </c>
      <c r="X75" s="72">
        <v>4.4311635796237079</v>
      </c>
      <c r="Y75" s="72">
        <v>4.3924270308265694</v>
      </c>
      <c r="Z75" s="72">
        <v>4.2061203325212828</v>
      </c>
      <c r="AA75" s="72"/>
    </row>
    <row r="76" spans="1:31">
      <c r="A76" s="60" t="s">
        <v>442</v>
      </c>
      <c r="B76" s="72">
        <v>4.3529541193797447</v>
      </c>
      <c r="C76" s="72">
        <v>4.2828943628927068</v>
      </c>
      <c r="D76" s="72">
        <v>4.288865713796131</v>
      </c>
      <c r="E76" s="72">
        <v>4.4384128201485584</v>
      </c>
      <c r="F76" s="72">
        <v>4.9374692283477248</v>
      </c>
      <c r="G76" s="72">
        <v>4.8004088224944299</v>
      </c>
      <c r="H76" s="72">
        <v>4.8082066039098539</v>
      </c>
      <c r="I76" s="72">
        <v>4.516014274491349</v>
      </c>
      <c r="J76" s="72">
        <v>4.6223048652277461</v>
      </c>
      <c r="K76" s="72">
        <v>4.5995450199260715</v>
      </c>
      <c r="L76" s="72">
        <v>4.9916113712981094</v>
      </c>
      <c r="M76" s="72">
        <v>4.7196460721118605</v>
      </c>
      <c r="N76" s="72">
        <v>4.7111409275465332</v>
      </c>
      <c r="O76" s="72">
        <v>4.8087150113831578</v>
      </c>
      <c r="P76" s="72">
        <v>4.7024627666990808</v>
      </c>
      <c r="Q76" s="72">
        <v>4.7029629002958213</v>
      </c>
      <c r="R76" s="72">
        <v>4.7624395441731977</v>
      </c>
      <c r="S76" s="72">
        <v>4.8393763993280263</v>
      </c>
      <c r="T76" s="72">
        <v>4.7423707732527518</v>
      </c>
      <c r="U76" s="72">
        <v>5.0015054347326826</v>
      </c>
      <c r="V76" s="72">
        <v>4.7241024834777141</v>
      </c>
      <c r="W76" s="72">
        <v>4.760340505193871</v>
      </c>
      <c r="X76" s="72">
        <v>4.5555048561596401</v>
      </c>
      <c r="Y76" s="72">
        <v>4.5711660760196278</v>
      </c>
      <c r="Z76" s="72">
        <v>4.4694827262507024</v>
      </c>
      <c r="AA76" s="72"/>
    </row>
    <row r="77" spans="1:31">
      <c r="A77" s="60" t="s">
        <v>443</v>
      </c>
      <c r="B77" s="72">
        <v>18.689437754552589</v>
      </c>
      <c r="C77" s="72">
        <v>18.586391232979697</v>
      </c>
      <c r="D77" s="72">
        <v>18.503340045870704</v>
      </c>
      <c r="E77" s="72">
        <v>18.403713866867122</v>
      </c>
      <c r="F77" s="72">
        <v>18.47114329285095</v>
      </c>
      <c r="G77" s="72">
        <v>18.34453119064197</v>
      </c>
      <c r="H77" s="72">
        <v>18.687048030934388</v>
      </c>
      <c r="I77" s="72">
        <v>18.680809419246064</v>
      </c>
      <c r="J77" s="72">
        <v>18.883338812618181</v>
      </c>
      <c r="K77" s="72">
        <v>18.852580890156876</v>
      </c>
      <c r="L77" s="72">
        <v>18.890514503815705</v>
      </c>
      <c r="M77" s="72">
        <v>18.774543144360987</v>
      </c>
      <c r="N77" s="72">
        <v>19.119019993688791</v>
      </c>
      <c r="O77" s="72">
        <v>19.839081506604472</v>
      </c>
      <c r="P77" s="72">
        <v>19.807293771817314</v>
      </c>
      <c r="Q77" s="72">
        <v>19.500822563838589</v>
      </c>
      <c r="R77" s="72">
        <v>19.100000339582287</v>
      </c>
      <c r="S77" s="72">
        <v>19.854260763181138</v>
      </c>
      <c r="T77" s="72">
        <v>19.092037179174778</v>
      </c>
      <c r="U77" s="72">
        <v>20.267582369542346</v>
      </c>
      <c r="V77" s="72">
        <v>19.755305330360102</v>
      </c>
      <c r="W77" s="72">
        <v>19.808403507251928</v>
      </c>
      <c r="X77" s="72">
        <v>19.958517938073953</v>
      </c>
      <c r="Y77" s="72">
        <v>19.796287564698734</v>
      </c>
      <c r="Z77" s="72">
        <v>19.981277111874423</v>
      </c>
      <c r="AA77" s="72"/>
    </row>
    <row r="78" spans="1:31">
      <c r="A78" s="60" t="s">
        <v>444</v>
      </c>
      <c r="B78" s="72">
        <v>12.986522141310902</v>
      </c>
      <c r="C78" s="72">
        <v>13.047390743001499</v>
      </c>
      <c r="D78" s="72">
        <v>12.873153900617648</v>
      </c>
      <c r="E78" s="72">
        <v>12.725735526963691</v>
      </c>
      <c r="F78" s="72">
        <v>12.689731372073657</v>
      </c>
      <c r="G78" s="72">
        <v>12.675644088175442</v>
      </c>
      <c r="H78" s="72">
        <v>12.617017863783998</v>
      </c>
      <c r="I78" s="72">
        <v>12.71244308278704</v>
      </c>
      <c r="J78" s="72">
        <v>12.677025956524881</v>
      </c>
      <c r="K78" s="72">
        <v>12.834678550342355</v>
      </c>
      <c r="L78" s="72">
        <v>12.615986037418045</v>
      </c>
      <c r="M78" s="72">
        <v>12.988363816608919</v>
      </c>
      <c r="N78" s="72">
        <v>12.67317595562362</v>
      </c>
      <c r="O78" s="72">
        <v>12.642816435902422</v>
      </c>
      <c r="P78" s="72">
        <v>13.070421549989975</v>
      </c>
      <c r="Q78" s="72">
        <v>13.221513213967492</v>
      </c>
      <c r="R78" s="72">
        <v>13.021327976313275</v>
      </c>
      <c r="S78" s="72">
        <v>13.174441853425602</v>
      </c>
      <c r="T78" s="72">
        <v>13.464802973703073</v>
      </c>
      <c r="U78" s="72">
        <v>13.198692748638759</v>
      </c>
      <c r="V78" s="72">
        <v>13.503833755101127</v>
      </c>
      <c r="W78" s="72">
        <v>13.714330819078933</v>
      </c>
      <c r="X78" s="72">
        <v>14.013766083285693</v>
      </c>
      <c r="Y78" s="72">
        <v>13.863309145771408</v>
      </c>
      <c r="Z78" s="72">
        <v>13.980865555505963</v>
      </c>
      <c r="AA78" s="72"/>
    </row>
    <row r="79" spans="1:31">
      <c r="A79" s="60" t="s">
        <v>445</v>
      </c>
      <c r="B79" s="72">
        <v>3.5684279253384066</v>
      </c>
      <c r="C79" s="72">
        <v>3.6795734107717522</v>
      </c>
      <c r="D79" s="72">
        <v>3.6458943600577314</v>
      </c>
      <c r="E79" s="72">
        <v>3.6151015809968263</v>
      </c>
      <c r="F79" s="72">
        <v>3.3303790868847005</v>
      </c>
      <c r="G79" s="72">
        <v>3.4076212745081618</v>
      </c>
      <c r="H79" s="72">
        <v>3.355988511833961</v>
      </c>
      <c r="I79" s="72">
        <v>3.4225914424427502</v>
      </c>
      <c r="J79" s="72">
        <v>3.3924705983513932</v>
      </c>
      <c r="K79" s="72">
        <v>3.31705708082798</v>
      </c>
      <c r="L79" s="72">
        <v>3.339273476356786</v>
      </c>
      <c r="M79" s="72">
        <v>3.4496603036917732</v>
      </c>
      <c r="N79" s="72">
        <v>3.3851418499746142</v>
      </c>
      <c r="O79" s="72">
        <v>3.1717833243081217</v>
      </c>
      <c r="P79" s="72">
        <v>3.2444240272557536</v>
      </c>
      <c r="Q79" s="72">
        <v>3.3992323696965716</v>
      </c>
      <c r="R79" s="72">
        <v>3.525586878486664</v>
      </c>
      <c r="S79" s="72">
        <v>3.3455451678262587</v>
      </c>
      <c r="T79" s="72">
        <v>3.5126790066770299</v>
      </c>
      <c r="U79" s="72">
        <v>3.2507914985864335</v>
      </c>
      <c r="V79" s="72">
        <v>3.3931472511221124</v>
      </c>
      <c r="W79" s="72">
        <v>3.3123458930447129</v>
      </c>
      <c r="X79" s="72">
        <v>3.1793486424093507</v>
      </c>
      <c r="Y79" s="72">
        <v>3.274531257109313</v>
      </c>
      <c r="Z79" s="72">
        <v>3.352722805347538</v>
      </c>
      <c r="AA79" s="72"/>
    </row>
    <row r="80" spans="1:31">
      <c r="A80" s="60" t="s">
        <v>446</v>
      </c>
      <c r="B80" s="72">
        <v>0.42226461398854853</v>
      </c>
      <c r="C80" s="72">
        <v>0.45520372052919078</v>
      </c>
      <c r="D80" s="72">
        <v>0.47130513896345788</v>
      </c>
      <c r="E80" s="72">
        <v>0.455718617533658</v>
      </c>
      <c r="F80" s="72">
        <v>0.455415765482864</v>
      </c>
      <c r="G80" s="72">
        <v>0.4714396221188204</v>
      </c>
      <c r="H80" s="72">
        <v>0.46807532415796599</v>
      </c>
      <c r="I80" s="72">
        <v>0.53382440121063035</v>
      </c>
      <c r="J80" s="72">
        <v>0.57222598618035259</v>
      </c>
      <c r="K80" s="72">
        <v>0.55391960664752049</v>
      </c>
      <c r="L80" s="72">
        <v>0.65064011948068812</v>
      </c>
      <c r="M80" s="72">
        <v>0.59944742654621586</v>
      </c>
      <c r="N80" s="72">
        <v>0.5287644405586357</v>
      </c>
      <c r="O80" s="72">
        <v>0.49074232629697701</v>
      </c>
      <c r="P80" s="72">
        <v>0.48035569390986715</v>
      </c>
      <c r="Q80" s="72">
        <v>0.50077738453701193</v>
      </c>
      <c r="R80" s="72">
        <v>0.51893788503189708</v>
      </c>
      <c r="S80" s="72">
        <v>0.4922665508555269</v>
      </c>
      <c r="T80" s="72">
        <v>0.53156480064511991</v>
      </c>
      <c r="U80" s="72">
        <v>0.47764808462153435</v>
      </c>
      <c r="V80" s="72">
        <v>0.48827129634623961</v>
      </c>
      <c r="W80" s="72">
        <v>0.47914692754705968</v>
      </c>
      <c r="X80" s="72">
        <v>0.45780953093902094</v>
      </c>
      <c r="Y80" s="72">
        <v>0.46471096750724206</v>
      </c>
      <c r="Z80" s="72">
        <v>0.48301668187214863</v>
      </c>
      <c r="AA80" s="72"/>
    </row>
    <row r="81" spans="1:27">
      <c r="A81" s="60" t="s">
        <v>447</v>
      </c>
      <c r="B81" s="72">
        <v>4.6442271434108262</v>
      </c>
      <c r="C81" s="72">
        <v>4.660003141026646</v>
      </c>
      <c r="D81" s="72">
        <v>4.7642112895901736</v>
      </c>
      <c r="E81" s="72">
        <v>4.9381814982726988</v>
      </c>
      <c r="F81" s="72">
        <v>4.8525967648450132</v>
      </c>
      <c r="G81" s="72">
        <v>4.7361055431363264</v>
      </c>
      <c r="H81" s="72">
        <v>4.6379020979008363</v>
      </c>
      <c r="I81" s="72">
        <v>4.5813188324039444</v>
      </c>
      <c r="J81" s="72">
        <v>4.6362574503391398</v>
      </c>
      <c r="K81" s="72">
        <v>4.6765231339839852</v>
      </c>
      <c r="L81" s="72">
        <v>4.6721319986107526</v>
      </c>
      <c r="M81" s="72">
        <v>4.6621908366701126</v>
      </c>
      <c r="N81" s="72">
        <v>4.6619060329832012</v>
      </c>
      <c r="O81" s="72">
        <v>4.476028214415031</v>
      </c>
      <c r="P81" s="72">
        <v>4.4657320563455132</v>
      </c>
      <c r="Q81" s="72">
        <v>4.3857256944958438</v>
      </c>
      <c r="R81" s="72">
        <v>4.3630970636965198</v>
      </c>
      <c r="S81" s="72">
        <v>4.323842956529262</v>
      </c>
      <c r="T81" s="72">
        <v>4.4250325518760389</v>
      </c>
      <c r="U81" s="72">
        <v>4.3239402268512697</v>
      </c>
      <c r="V81" s="72">
        <v>4.4513024498434479</v>
      </c>
      <c r="W81" s="72">
        <v>4.4309053075337728</v>
      </c>
      <c r="X81" s="72">
        <v>4.6894222639772094</v>
      </c>
      <c r="Y81" s="72">
        <v>4.747259461863278</v>
      </c>
      <c r="Z81" s="72">
        <v>4.4859426335679737</v>
      </c>
      <c r="AA81" s="72"/>
    </row>
    <row r="82" spans="1:27">
      <c r="A82" s="60" t="s">
        <v>448</v>
      </c>
      <c r="B82" s="72">
        <v>3.465740841225152</v>
      </c>
      <c r="C82" s="72">
        <v>3.6392674313127098</v>
      </c>
      <c r="D82" s="72">
        <v>3.6911501645032665</v>
      </c>
      <c r="E82" s="72">
        <v>3.8789384615686937</v>
      </c>
      <c r="F82" s="72">
        <v>4.0423858589262034</v>
      </c>
      <c r="G82" s="72">
        <v>4.3294173549657966</v>
      </c>
      <c r="H82" s="72">
        <v>4.5832663710036696</v>
      </c>
      <c r="I82" s="72">
        <v>4.4125016797236878</v>
      </c>
      <c r="J82" s="72">
        <v>4.4363110292304864</v>
      </c>
      <c r="K82" s="72">
        <v>4.4750529953309055</v>
      </c>
      <c r="L82" s="72">
        <v>4.776149252643564</v>
      </c>
      <c r="M82" s="72">
        <v>4.7045858153023907</v>
      </c>
      <c r="N82" s="72">
        <v>4.6175159627751103</v>
      </c>
      <c r="O82" s="72">
        <v>4.8392040328403532</v>
      </c>
      <c r="P82" s="72">
        <v>4.653136660289662</v>
      </c>
      <c r="Q82" s="72">
        <v>4.6587628184949521</v>
      </c>
      <c r="R82" s="72">
        <v>4.4365149119879783</v>
      </c>
      <c r="S82" s="72">
        <v>4.2375566294639464</v>
      </c>
      <c r="T82" s="72">
        <v>4.1344884835203262</v>
      </c>
      <c r="U82" s="72">
        <v>4.1922469020855821</v>
      </c>
      <c r="V82" s="72">
        <v>4.2595005085308877</v>
      </c>
      <c r="W82" s="72">
        <v>4.1299725660488384</v>
      </c>
      <c r="X82" s="72">
        <v>4.4773232708932165</v>
      </c>
      <c r="Y82" s="72">
        <v>4.1473151463310876</v>
      </c>
      <c r="Z82" s="72">
        <v>4.2045947375440162</v>
      </c>
      <c r="AA82" s="72"/>
    </row>
    <row r="83" spans="1:27">
      <c r="A83" s="60" t="s">
        <v>449</v>
      </c>
      <c r="B83" s="72">
        <v>7.513383908739514</v>
      </c>
      <c r="C83" s="72">
        <v>7.3447518956397362</v>
      </c>
      <c r="D83" s="72">
        <v>7.2719856378771475</v>
      </c>
      <c r="E83" s="72">
        <v>7.2784608916384608</v>
      </c>
      <c r="F83" s="72">
        <v>7.4499781599088672</v>
      </c>
      <c r="G83" s="72">
        <v>7.3262153624503767</v>
      </c>
      <c r="H83" s="72">
        <v>7.5300239280360666</v>
      </c>
      <c r="I83" s="72">
        <v>7.4472803685348321</v>
      </c>
      <c r="J83" s="72">
        <v>7.3836219644095795</v>
      </c>
      <c r="K83" s="72">
        <v>7.4261474744961795</v>
      </c>
      <c r="L83" s="72">
        <v>7.4980230380273643</v>
      </c>
      <c r="M83" s="72">
        <v>7.3157888275920957</v>
      </c>
      <c r="N83" s="72">
        <v>7.4051109995385733</v>
      </c>
      <c r="O83" s="72">
        <v>7.7751642001825907</v>
      </c>
      <c r="P83" s="72">
        <v>7.7853499628935081</v>
      </c>
      <c r="Q83" s="72">
        <v>7.5221069857833252</v>
      </c>
      <c r="R83" s="72">
        <v>7.5955270783863105</v>
      </c>
      <c r="S83" s="72">
        <v>7.5807127486346246</v>
      </c>
      <c r="T83" s="72">
        <v>7.6506996374539478</v>
      </c>
      <c r="U83" s="72">
        <v>8.0121057741933068</v>
      </c>
      <c r="V83" s="72">
        <v>7.8931110353166538</v>
      </c>
      <c r="W83" s="72">
        <v>7.8326904384001663</v>
      </c>
      <c r="X83" s="72">
        <v>7.7087911543129941</v>
      </c>
      <c r="Y83" s="72">
        <v>7.6689425182790245</v>
      </c>
      <c r="Z83" s="72">
        <v>7.5610219541203039</v>
      </c>
      <c r="AA83" s="72"/>
    </row>
    <row r="84" spans="1:27">
      <c r="A84" s="60" t="s">
        <v>450</v>
      </c>
      <c r="B84" s="72">
        <v>3.5081413519634697</v>
      </c>
      <c r="C84" s="72">
        <v>3.6009595228414573</v>
      </c>
      <c r="D84" s="72">
        <v>3.7716968722751565</v>
      </c>
      <c r="E84" s="72">
        <v>3.7574057100592344</v>
      </c>
      <c r="F84" s="72">
        <v>3.7326767996627988</v>
      </c>
      <c r="G84" s="72">
        <v>3.6490383936446102</v>
      </c>
      <c r="H84" s="72">
        <v>3.6671748612628634</v>
      </c>
      <c r="I84" s="72">
        <v>3.5057397432013202</v>
      </c>
      <c r="J84" s="72">
        <v>3.479651957539343</v>
      </c>
      <c r="K84" s="72">
        <v>3.4712537085534589</v>
      </c>
      <c r="L84" s="72">
        <v>3.7842969729684541</v>
      </c>
      <c r="M84" s="72">
        <v>3.7800804649007325</v>
      </c>
      <c r="N84" s="72">
        <v>3.6728036504957728</v>
      </c>
      <c r="O84" s="72">
        <v>3.5091457850736907</v>
      </c>
      <c r="P84" s="72">
        <v>3.5446521391396821</v>
      </c>
      <c r="Q84" s="72">
        <v>3.4605416451308351</v>
      </c>
      <c r="R84" s="72">
        <v>3.3713675514731727</v>
      </c>
      <c r="S84" s="72">
        <v>3.3412988697482171</v>
      </c>
      <c r="T84" s="72">
        <v>3.2999869645988746</v>
      </c>
      <c r="U84" s="72">
        <v>3.2656726444568211</v>
      </c>
      <c r="V84" s="72">
        <v>3.310369793565449</v>
      </c>
      <c r="W84" s="72">
        <v>3.3155306459349179</v>
      </c>
      <c r="X84" s="72">
        <v>3.2224345455162311</v>
      </c>
      <c r="Y84" s="72">
        <v>3.3440109109682385</v>
      </c>
      <c r="Z84" s="72">
        <v>3.4272182330928649</v>
      </c>
      <c r="AA84" s="72"/>
    </row>
    <row r="85" spans="1:27" ht="20.25" customHeight="1">
      <c r="A85" s="60" t="s">
        <v>460</v>
      </c>
      <c r="B85" s="73">
        <v>100</v>
      </c>
      <c r="C85" s="73">
        <v>100</v>
      </c>
      <c r="D85" s="73">
        <v>100</v>
      </c>
      <c r="E85" s="73">
        <v>100</v>
      </c>
      <c r="F85" s="73">
        <v>100</v>
      </c>
      <c r="G85" s="73">
        <v>100</v>
      </c>
      <c r="H85" s="73">
        <v>100</v>
      </c>
      <c r="I85" s="73">
        <v>100</v>
      </c>
      <c r="J85" s="73">
        <v>100</v>
      </c>
      <c r="K85" s="73">
        <v>100</v>
      </c>
      <c r="L85" s="73">
        <v>100</v>
      </c>
      <c r="M85" s="73">
        <v>100</v>
      </c>
      <c r="N85" s="73">
        <v>100</v>
      </c>
      <c r="O85" s="73">
        <v>100.00000000000001</v>
      </c>
      <c r="P85" s="73">
        <v>100</v>
      </c>
      <c r="Q85" s="73">
        <v>100</v>
      </c>
      <c r="R85" s="73">
        <v>100</v>
      </c>
      <c r="S85" s="73">
        <v>100</v>
      </c>
      <c r="T85" s="73">
        <v>100</v>
      </c>
      <c r="U85" s="73">
        <v>100</v>
      </c>
      <c r="V85" s="73">
        <v>100</v>
      </c>
      <c r="W85" s="73">
        <v>100</v>
      </c>
      <c r="X85" s="73">
        <v>100</v>
      </c>
      <c r="Y85" s="73">
        <v>100</v>
      </c>
      <c r="Z85" s="73">
        <v>100</v>
      </c>
      <c r="AA85" s="73"/>
    </row>
    <row r="86" spans="1:27">
      <c r="B86" s="76"/>
    </row>
    <row r="87" spans="1:27" s="120" customFormat="1" ht="20.149999999999999" customHeight="1">
      <c r="B87" s="1274" t="s">
        <v>485</v>
      </c>
      <c r="C87" s="1274"/>
      <c r="D87" s="1274"/>
      <c r="E87" s="1274"/>
      <c r="F87" s="1274"/>
      <c r="G87" s="1274"/>
    </row>
    <row r="93" spans="1:27" ht="13.4" customHeight="1"/>
    <row r="161" ht="12.75" customHeight="1"/>
    <row r="162" ht="23.15" customHeight="1"/>
    <row r="197" ht="12.75" customHeight="1"/>
    <row r="202" ht="12.75" customHeight="1"/>
    <row r="203" ht="12.75" customHeight="1"/>
    <row r="204" ht="12.75" customHeight="1"/>
    <row r="206" ht="12" customHeight="1"/>
    <row r="207" hidden="1"/>
    <row r="208" ht="12.75" customHeight="1"/>
    <row r="210" ht="12.75" customHeight="1"/>
    <row r="213" ht="14.15" customHeight="1"/>
    <row r="214" ht="13.4" customHeight="1"/>
    <row r="215" ht="14.25" customHeight="1"/>
    <row r="218" ht="12.75" customHeight="1"/>
    <row r="220" ht="12.75" customHeight="1"/>
  </sheetData>
  <mergeCells count="21">
    <mergeCell ref="Z7:AE7"/>
    <mergeCell ref="Z27:AE27"/>
    <mergeCell ref="Z47:AE47"/>
    <mergeCell ref="Z67:AE67"/>
    <mergeCell ref="B7:G7"/>
    <mergeCell ref="H7:M7"/>
    <mergeCell ref="N7:S7"/>
    <mergeCell ref="T7:Y7"/>
    <mergeCell ref="B27:G27"/>
    <mergeCell ref="H27:M27"/>
    <mergeCell ref="N27:S27"/>
    <mergeCell ref="T27:Y27"/>
    <mergeCell ref="B87:G87"/>
    <mergeCell ref="B47:G47"/>
    <mergeCell ref="H47:M47"/>
    <mergeCell ref="N47:S47"/>
    <mergeCell ref="T47:Y47"/>
    <mergeCell ref="B67:G67"/>
    <mergeCell ref="H67:M67"/>
    <mergeCell ref="N67:S67"/>
    <mergeCell ref="T67:Y6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&amp;"Arial,Fett"Dissipativer Gebrauch von Produkten 1994 – 2018 nach Bundesländern</oddHeader>
    <oddFooter>&amp;CStatistische Ämter der Länder – Indikatoren und Kennzahlen, UGRdL 2020</oddFooter>
  </headerFooter>
  <rowBreaks count="1" manualBreakCount="1">
    <brk id="45" max="30" man="1"/>
  </rowBreaks>
  <colBreaks count="3" manualBreakCount="3">
    <brk id="7" max="1048575" man="1"/>
    <brk id="13" max="1048575" man="1"/>
    <brk id="19" max="1048575" man="1"/>
  </colBreak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3">
    <pageSetUpPr autoPageBreaks="0"/>
  </sheetPr>
  <dimension ref="A1:AL79"/>
  <sheetViews>
    <sheetView showGridLines="0" showRowColHeaders="0" zoomScaleNormal="100" workbookViewId="0">
      <pane xSplit="2" ySplit="5" topLeftCell="S6" activePane="bottomRight" state="frozen"/>
      <selection pane="topRight"/>
      <selection pane="bottomLeft"/>
      <selection pane="bottomRight" activeCell="Z9" sqref="Z9:Z15"/>
    </sheetView>
  </sheetViews>
  <sheetFormatPr baseColWidth="10" defaultColWidth="11.453125" defaultRowHeight="12.5"/>
  <cols>
    <col min="1" max="1" width="4.54296875" style="376" customWidth="1"/>
    <col min="2" max="2" width="45.54296875" style="376" customWidth="1"/>
    <col min="3" max="12" width="13.453125" style="376" customWidth="1"/>
    <col min="13" max="27" width="13.453125" style="551" customWidth="1"/>
    <col min="28" max="16384" width="11.453125" style="376"/>
  </cols>
  <sheetData>
    <row r="1" spans="1:32" ht="13">
      <c r="A1" s="1414" t="s">
        <v>322</v>
      </c>
      <c r="B1" s="1415"/>
    </row>
    <row r="3" spans="1:32" ht="12.75" customHeight="1">
      <c r="A3" s="1416" t="s">
        <v>906</v>
      </c>
      <c r="B3" s="1416"/>
      <c r="C3" s="407" t="s">
        <v>1244</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ht="13">
      <c r="A7" s="399"/>
      <c r="B7" s="499"/>
      <c r="C7" s="1277" t="s">
        <v>434</v>
      </c>
      <c r="D7" s="1277"/>
      <c r="E7" s="1277"/>
      <c r="F7" s="1277"/>
      <c r="G7" s="1277"/>
      <c r="H7" s="1277"/>
      <c r="I7" s="1277" t="s">
        <v>434</v>
      </c>
      <c r="J7" s="1277"/>
      <c r="K7" s="1277"/>
      <c r="L7" s="1277"/>
      <c r="M7" s="1277"/>
      <c r="N7" s="1277"/>
      <c r="O7" s="1277" t="s">
        <v>434</v>
      </c>
      <c r="P7" s="1277"/>
      <c r="Q7" s="1277"/>
      <c r="R7" s="1277"/>
      <c r="S7" s="1277"/>
      <c r="T7" s="1277"/>
      <c r="U7" s="1277" t="s">
        <v>434</v>
      </c>
      <c r="V7" s="1277"/>
      <c r="W7" s="1277"/>
      <c r="X7" s="1277"/>
      <c r="Y7" s="1277"/>
      <c r="Z7" s="1277"/>
      <c r="AA7" s="1277" t="s">
        <v>434</v>
      </c>
      <c r="AB7" s="1277"/>
      <c r="AC7" s="1277"/>
      <c r="AD7" s="1277"/>
      <c r="AE7" s="1277"/>
      <c r="AF7" s="1277"/>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1514</v>
      </c>
      <c r="C9" s="1156">
        <v>105480.97392243182</v>
      </c>
      <c r="D9" s="838">
        <v>106131.44193352491</v>
      </c>
      <c r="E9" s="838">
        <v>112063.18160901056</v>
      </c>
      <c r="F9" s="838">
        <v>107977.74943381728</v>
      </c>
      <c r="G9" s="838">
        <v>107630.94486413023</v>
      </c>
      <c r="H9" s="838">
        <v>104199.19462223108</v>
      </c>
      <c r="I9" s="838">
        <v>106663.36939249485</v>
      </c>
      <c r="J9" s="857">
        <v>109961.56820983146</v>
      </c>
      <c r="K9" s="838">
        <v>105209.07315284247</v>
      </c>
      <c r="L9" s="838">
        <v>106610.85065447493</v>
      </c>
      <c r="M9" s="838">
        <v>105263.25996550037</v>
      </c>
      <c r="N9" s="838">
        <v>104941.64298830074</v>
      </c>
      <c r="O9" s="838">
        <v>102957.41462613881</v>
      </c>
      <c r="P9" s="838">
        <v>99055.240205482609</v>
      </c>
      <c r="Q9" s="838">
        <v>101403.14990556179</v>
      </c>
      <c r="R9" s="838">
        <v>95835.896743696445</v>
      </c>
      <c r="S9" s="838">
        <v>98476.78654862626</v>
      </c>
      <c r="T9" s="838">
        <v>94243.497549135325</v>
      </c>
      <c r="U9" s="838">
        <v>95888.80184797346</v>
      </c>
      <c r="V9" s="838">
        <v>95740.274032969377</v>
      </c>
      <c r="W9" s="838">
        <v>93217.916603564736</v>
      </c>
      <c r="X9" s="838">
        <v>97240.343450487853</v>
      </c>
      <c r="Y9" s="838">
        <v>100086.27495104965</v>
      </c>
      <c r="Z9" s="551">
        <v>98827.0487550736</v>
      </c>
      <c r="AA9" s="551">
        <v>56933.890638921228</v>
      </c>
      <c r="AB9" s="1010"/>
      <c r="AC9" s="1010"/>
      <c r="AD9" s="1010"/>
      <c r="AE9" s="1010"/>
      <c r="AF9" s="1010"/>
    </row>
    <row r="10" spans="1:32" ht="14.5">
      <c r="A10" s="131"/>
      <c r="B10" s="1015" t="s">
        <v>1515</v>
      </c>
      <c r="C10" s="1156">
        <v>62755.057882812485</v>
      </c>
      <c r="D10" s="838">
        <v>63070.330030160199</v>
      </c>
      <c r="E10" s="838">
        <v>66654.98526551215</v>
      </c>
      <c r="F10" s="838">
        <v>63871.363044318379</v>
      </c>
      <c r="G10" s="838">
        <v>63826.984704792492</v>
      </c>
      <c r="H10" s="838">
        <v>61340.088983652626</v>
      </c>
      <c r="I10" s="838">
        <v>62495.372513160532</v>
      </c>
      <c r="J10" s="838">
        <v>64039.568737414898</v>
      </c>
      <c r="K10" s="838">
        <v>60992.193793739934</v>
      </c>
      <c r="L10" s="838">
        <v>61688.417062458597</v>
      </c>
      <c r="M10" s="838">
        <v>60781.535395793733</v>
      </c>
      <c r="N10" s="838">
        <v>60309.56809559097</v>
      </c>
      <c r="O10" s="838">
        <v>58997.027439283396</v>
      </c>
      <c r="P10" s="838">
        <v>56785.660842840975</v>
      </c>
      <c r="Q10" s="838">
        <v>58058.828319419677</v>
      </c>
      <c r="R10" s="838">
        <v>54913.398925813031</v>
      </c>
      <c r="S10" s="838">
        <v>56026.473047439336</v>
      </c>
      <c r="T10" s="838">
        <v>53623.677487525587</v>
      </c>
      <c r="U10" s="838">
        <v>54234.963953727551</v>
      </c>
      <c r="V10" s="838">
        <v>54079.057048081449</v>
      </c>
      <c r="W10" s="838">
        <v>52160.542367083784</v>
      </c>
      <c r="X10" s="838">
        <v>54304.110412323666</v>
      </c>
      <c r="Y10" s="838">
        <v>55820.509555258657</v>
      </c>
      <c r="Z10" s="551">
        <v>54977.213742596265</v>
      </c>
      <c r="AA10" s="551">
        <v>53284.662817490011</v>
      </c>
      <c r="AB10" s="1010"/>
      <c r="AC10" s="1010"/>
      <c r="AD10" s="1010"/>
      <c r="AE10" s="1010"/>
      <c r="AF10" s="1010"/>
    </row>
    <row r="11" spans="1:32">
      <c r="A11" s="131"/>
      <c r="B11" s="1016" t="s">
        <v>1516</v>
      </c>
      <c r="C11" s="1156">
        <v>62755.057882812485</v>
      </c>
      <c r="D11" s="838">
        <v>63070.330030160199</v>
      </c>
      <c r="E11" s="838">
        <v>66654.98526551215</v>
      </c>
      <c r="F11" s="838">
        <v>63871.363044318379</v>
      </c>
      <c r="G11" s="838">
        <v>63826.984704792492</v>
      </c>
      <c r="H11" s="838">
        <v>61340.088983652626</v>
      </c>
      <c r="I11" s="838">
        <v>62495.372513160532</v>
      </c>
      <c r="J11" s="838">
        <v>64039.568737414898</v>
      </c>
      <c r="K11" s="838">
        <v>60992.193793739934</v>
      </c>
      <c r="L11" s="838">
        <v>61688.417062458597</v>
      </c>
      <c r="M11" s="838">
        <v>60781.535395793733</v>
      </c>
      <c r="N11" s="838">
        <v>60309.56809559097</v>
      </c>
      <c r="O11" s="838">
        <v>58997.027439283396</v>
      </c>
      <c r="P11" s="838">
        <v>56785.660842840975</v>
      </c>
      <c r="Q11" s="838">
        <v>58058.828319419677</v>
      </c>
      <c r="R11" s="838">
        <v>54913.398925813031</v>
      </c>
      <c r="S11" s="838">
        <v>56026.473047439336</v>
      </c>
      <c r="T11" s="838">
        <v>53623.677487525587</v>
      </c>
      <c r="U11" s="838">
        <v>54234.963953727551</v>
      </c>
      <c r="V11" s="838">
        <v>54079.057048081449</v>
      </c>
      <c r="W11" s="838">
        <v>52160.542367083784</v>
      </c>
      <c r="X11" s="838">
        <v>54304.110412323666</v>
      </c>
      <c r="Y11" s="838">
        <v>55820.509555258657</v>
      </c>
      <c r="Z11" s="551">
        <v>54977.213742596265</v>
      </c>
      <c r="AA11" s="551">
        <v>53284.662817490011</v>
      </c>
      <c r="AB11" s="1010"/>
      <c r="AC11" s="1010"/>
      <c r="AD11" s="1010"/>
      <c r="AE11" s="1010"/>
      <c r="AF11" s="1010"/>
    </row>
    <row r="12" spans="1:32" ht="16">
      <c r="A12" s="131"/>
      <c r="B12" s="1188" t="s">
        <v>1517</v>
      </c>
      <c r="C12" s="1156">
        <v>56282.578229999999</v>
      </c>
      <c r="D12" s="838">
        <v>56471.07101</v>
      </c>
      <c r="E12" s="838">
        <v>60308.083740000002</v>
      </c>
      <c r="F12" s="838">
        <v>57615.793640000004</v>
      </c>
      <c r="G12" s="838">
        <v>57517.269289999997</v>
      </c>
      <c r="H12" s="838">
        <v>55025.780559999999</v>
      </c>
      <c r="I12" s="838">
        <v>56156.214489999998</v>
      </c>
      <c r="J12" s="838">
        <v>57973.323629999999</v>
      </c>
      <c r="K12" s="838">
        <v>55109.025459999997</v>
      </c>
      <c r="L12" s="838">
        <v>55661.70938</v>
      </c>
      <c r="M12" s="838">
        <v>54906.388579999999</v>
      </c>
      <c r="N12" s="838">
        <v>54547.597699999998</v>
      </c>
      <c r="O12" s="838">
        <v>53291.73532</v>
      </c>
      <c r="P12" s="838">
        <v>51038.247730000003</v>
      </c>
      <c r="Q12" s="838">
        <v>52277.585520000001</v>
      </c>
      <c r="R12" s="838">
        <v>49265.472829999999</v>
      </c>
      <c r="S12" s="838">
        <v>50443.996610000002</v>
      </c>
      <c r="T12" s="838">
        <v>48179.342779999999</v>
      </c>
      <c r="U12" s="838">
        <v>48861.682143507001</v>
      </c>
      <c r="V12" s="838">
        <v>48699.439443452997</v>
      </c>
      <c r="W12" s="838">
        <v>46779.203594951003</v>
      </c>
      <c r="X12" s="838">
        <v>48934.707565422003</v>
      </c>
      <c r="Y12" s="838">
        <v>50462.360092757001</v>
      </c>
      <c r="Z12" s="551">
        <v>49603.070921475999</v>
      </c>
      <c r="AA12" s="551">
        <v>48089.488177526997</v>
      </c>
      <c r="AB12" s="1010"/>
      <c r="AC12" s="1010"/>
      <c r="AD12" s="1010"/>
      <c r="AE12" s="1010"/>
      <c r="AF12" s="1010"/>
    </row>
    <row r="13" spans="1:32" ht="16">
      <c r="A13" s="131"/>
      <c r="B13" s="1188" t="s">
        <v>1518</v>
      </c>
      <c r="C13" s="1156">
        <v>951.58435281249001</v>
      </c>
      <c r="D13" s="838">
        <v>894.76736057799997</v>
      </c>
      <c r="E13" s="838">
        <v>855.51132551215005</v>
      </c>
      <c r="F13" s="838">
        <v>850.34500431838001</v>
      </c>
      <c r="G13" s="838">
        <v>873.32771479250005</v>
      </c>
      <c r="H13" s="838">
        <v>974.15392365263006</v>
      </c>
      <c r="I13" s="838">
        <v>967.72327175218004</v>
      </c>
      <c r="J13" s="838">
        <v>841.74970741489994</v>
      </c>
      <c r="K13" s="838">
        <v>762.48083373993995</v>
      </c>
      <c r="L13" s="838">
        <v>823.43993107614995</v>
      </c>
      <c r="M13" s="838">
        <v>827.79192235938001</v>
      </c>
      <c r="N13" s="838">
        <v>714.82627315699995</v>
      </c>
      <c r="O13" s="838">
        <v>684.10197729473998</v>
      </c>
      <c r="P13" s="838">
        <v>726.31144685555</v>
      </c>
      <c r="Q13" s="838">
        <v>764.27976092837002</v>
      </c>
      <c r="R13" s="838">
        <v>681.48332275774999</v>
      </c>
      <c r="S13" s="838">
        <v>692.68109926072998</v>
      </c>
      <c r="T13" s="838">
        <v>640.89462922216001</v>
      </c>
      <c r="U13" s="838">
        <v>656.11801969357998</v>
      </c>
      <c r="V13" s="838">
        <v>628.76817342867002</v>
      </c>
      <c r="W13" s="838">
        <v>578.90737654876</v>
      </c>
      <c r="X13" s="838">
        <v>590.20475162542004</v>
      </c>
      <c r="Y13" s="838">
        <v>613.76316779356</v>
      </c>
      <c r="Z13" s="551">
        <v>661.40464628439997</v>
      </c>
      <c r="AA13" s="551">
        <v>657.64133996300995</v>
      </c>
      <c r="AB13" s="1010"/>
      <c r="AC13" s="1010"/>
      <c r="AD13" s="1010"/>
      <c r="AE13" s="1010"/>
      <c r="AF13" s="1010"/>
    </row>
    <row r="14" spans="1:32" ht="28">
      <c r="A14" s="131"/>
      <c r="B14" s="1188" t="s">
        <v>1519</v>
      </c>
      <c r="C14" s="1156">
        <v>5520.8953000000001</v>
      </c>
      <c r="D14" s="838">
        <v>5499.4732000000004</v>
      </c>
      <c r="E14" s="838">
        <v>5491.3901999999998</v>
      </c>
      <c r="F14" s="838">
        <v>5405.2244000000001</v>
      </c>
      <c r="G14" s="838">
        <v>5436.3877000000002</v>
      </c>
      <c r="H14" s="838">
        <v>5340.1544999999996</v>
      </c>
      <c r="I14" s="838">
        <v>5214.3732</v>
      </c>
      <c r="J14" s="838">
        <v>5224.4953999999998</v>
      </c>
      <c r="K14" s="838">
        <v>5120.6875</v>
      </c>
      <c r="L14" s="838">
        <v>5069.2416999999996</v>
      </c>
      <c r="M14" s="838">
        <v>4920.8051999999998</v>
      </c>
      <c r="N14" s="838">
        <v>4925.2734</v>
      </c>
      <c r="O14" s="838">
        <v>4903.8647000000001</v>
      </c>
      <c r="P14" s="838">
        <v>4907.8573999999999</v>
      </c>
      <c r="Q14" s="838">
        <v>4906.1833999999999</v>
      </c>
      <c r="R14" s="838">
        <v>4859.7746999999999</v>
      </c>
      <c r="S14" s="838">
        <v>4786.4337999999998</v>
      </c>
      <c r="T14" s="838">
        <v>4704.9794000000002</v>
      </c>
      <c r="U14" s="838">
        <v>4620.9445999999998</v>
      </c>
      <c r="V14" s="838">
        <v>4654.4560000000001</v>
      </c>
      <c r="W14" s="838">
        <v>4706.2397000000001</v>
      </c>
      <c r="X14" s="838">
        <v>4683.049</v>
      </c>
      <c r="Y14" s="838">
        <v>4650.5613000000003</v>
      </c>
      <c r="Z14" s="551">
        <v>4620.6940999999997</v>
      </c>
      <c r="AA14" s="551">
        <v>4537.5333000000001</v>
      </c>
      <c r="AB14" s="1010"/>
      <c r="AC14" s="1010"/>
      <c r="AD14" s="1010"/>
      <c r="AE14" s="1010"/>
      <c r="AF14" s="1010"/>
    </row>
    <row r="15" spans="1:32" ht="15.5">
      <c r="A15" s="131"/>
      <c r="B15" s="1017" t="s">
        <v>874</v>
      </c>
      <c r="C15" s="1156" t="s">
        <v>356</v>
      </c>
      <c r="D15" s="838">
        <v>199.91421903637519</v>
      </c>
      <c r="E15" s="838" t="s">
        <v>356</v>
      </c>
      <c r="F15" s="838" t="s">
        <v>356</v>
      </c>
      <c r="G15" s="838" t="s">
        <v>356</v>
      </c>
      <c r="H15" s="838" t="s">
        <v>356</v>
      </c>
      <c r="I15" s="838">
        <v>151.83143584307851</v>
      </c>
      <c r="J15" s="838" t="s">
        <v>356</v>
      </c>
      <c r="K15" s="838" t="s">
        <v>356</v>
      </c>
      <c r="L15" s="838">
        <v>129.51702652176945</v>
      </c>
      <c r="M15" s="838">
        <v>121.94363764015976</v>
      </c>
      <c r="N15" s="838">
        <v>117.46370981719797</v>
      </c>
      <c r="O15" s="838">
        <v>112.98662378268808</v>
      </c>
      <c r="P15" s="838">
        <v>108.99229505420523</v>
      </c>
      <c r="Q15" s="838">
        <v>106.40505270376092</v>
      </c>
      <c r="R15" s="838">
        <v>102.49436594880204</v>
      </c>
      <c r="S15" s="838">
        <v>99.298135571722</v>
      </c>
      <c r="T15" s="838">
        <v>94.059819060946239</v>
      </c>
      <c r="U15" s="838">
        <v>91.17711301736469</v>
      </c>
      <c r="V15" s="838">
        <v>91.15622458703217</v>
      </c>
      <c r="W15" s="838">
        <v>90.638017581316944</v>
      </c>
      <c r="X15" s="838">
        <v>90.642717251945029</v>
      </c>
      <c r="Y15" s="838">
        <v>88.410689728254397</v>
      </c>
      <c r="Z15" s="551">
        <v>86.779701044136374</v>
      </c>
      <c r="AA15" s="1189" t="s">
        <v>358</v>
      </c>
      <c r="AB15" s="1010"/>
      <c r="AC15" s="1010"/>
      <c r="AD15" s="1010"/>
      <c r="AE15" s="1010"/>
      <c r="AF15" s="1010"/>
    </row>
    <row r="16" spans="1:32" ht="15.5">
      <c r="A16" s="131"/>
      <c r="B16" s="1017" t="s">
        <v>872</v>
      </c>
      <c r="C16" s="1156" t="s">
        <v>356</v>
      </c>
      <c r="D16" s="838">
        <v>5.1042405458195921</v>
      </c>
      <c r="E16" s="838" t="s">
        <v>356</v>
      </c>
      <c r="F16" s="838" t="s">
        <v>356</v>
      </c>
      <c r="G16" s="838" t="s">
        <v>356</v>
      </c>
      <c r="H16" s="838" t="s">
        <v>356</v>
      </c>
      <c r="I16" s="838">
        <v>5.2301155652764608</v>
      </c>
      <c r="J16" s="838" t="s">
        <v>356</v>
      </c>
      <c r="K16" s="838" t="s">
        <v>356</v>
      </c>
      <c r="L16" s="838">
        <v>4.509024860678398</v>
      </c>
      <c r="M16" s="838">
        <v>4.6060557941975482</v>
      </c>
      <c r="N16" s="838">
        <v>4.407012616778001</v>
      </c>
      <c r="O16" s="838">
        <v>4.3388182059736771</v>
      </c>
      <c r="P16" s="838">
        <v>4.2519709312151175</v>
      </c>
      <c r="Q16" s="838">
        <v>4.3745857875421716</v>
      </c>
      <c r="R16" s="838">
        <v>4.1737071064771554</v>
      </c>
      <c r="S16" s="838">
        <v>4.0634026068845719</v>
      </c>
      <c r="T16" s="838">
        <v>4.4008592424888171</v>
      </c>
      <c r="U16" s="838">
        <v>5.0420775095975632</v>
      </c>
      <c r="V16" s="838">
        <v>5.2372066127560961</v>
      </c>
      <c r="W16" s="838">
        <v>5.5536780027025916</v>
      </c>
      <c r="X16" s="838">
        <v>5.5063780242996243</v>
      </c>
      <c r="Y16" s="838">
        <v>5.414304979844637</v>
      </c>
      <c r="Z16" s="551">
        <v>5.264373791728052</v>
      </c>
      <c r="AA16" s="1189" t="s">
        <v>358</v>
      </c>
      <c r="AB16" s="1010"/>
      <c r="AC16" s="1010"/>
      <c r="AD16" s="1010"/>
      <c r="AE16" s="1010"/>
      <c r="AF16" s="1010"/>
    </row>
    <row r="17" spans="1:32">
      <c r="A17" s="131"/>
      <c r="B17" s="1016" t="s">
        <v>1520</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
      <c r="A22" s="131"/>
      <c r="B22" s="1021" t="s">
        <v>1521</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5">
      <c r="A24" s="131"/>
      <c r="B24" s="1015" t="s">
        <v>1522</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5">
      <c r="A25" s="131"/>
      <c r="B25" s="1015" t="s">
        <v>1534</v>
      </c>
      <c r="C25" s="1156">
        <v>1457.8011742969904</v>
      </c>
      <c r="D25" s="838">
        <v>1560.9304097241336</v>
      </c>
      <c r="E25" s="838">
        <v>1629.7434308787258</v>
      </c>
      <c r="F25" s="838">
        <v>1550.033942069382</v>
      </c>
      <c r="G25" s="838">
        <v>1552.7091022872416</v>
      </c>
      <c r="H25" s="838">
        <v>1642.7091334406678</v>
      </c>
      <c r="I25" s="838">
        <v>1504.7221811732663</v>
      </c>
      <c r="J25" s="838">
        <v>1600.688179811666</v>
      </c>
      <c r="K25" s="838">
        <v>1539.9291285388217</v>
      </c>
      <c r="L25" s="838">
        <v>1539.8582210983993</v>
      </c>
      <c r="M25" s="838">
        <v>1476.3470932204168</v>
      </c>
      <c r="N25" s="838">
        <v>1550.2262946172382</v>
      </c>
      <c r="O25" s="838">
        <v>1504.9063043952463</v>
      </c>
      <c r="P25" s="838">
        <v>1388.2193357770025</v>
      </c>
      <c r="Q25" s="838">
        <v>1405.5925805871666</v>
      </c>
      <c r="R25" s="838">
        <v>1462.4775774304476</v>
      </c>
      <c r="S25" s="838">
        <v>1601.3395920315102</v>
      </c>
      <c r="T25" s="838">
        <v>1513.3961050687528</v>
      </c>
      <c r="U25" s="838">
        <v>1773.3160094516388</v>
      </c>
      <c r="V25" s="838">
        <v>1515.3139194187704</v>
      </c>
      <c r="W25" s="838">
        <v>1655.8440672718218</v>
      </c>
      <c r="X25" s="838">
        <v>1591.8195047964743</v>
      </c>
      <c r="Y25" s="838">
        <v>1586.6171405107509</v>
      </c>
      <c r="Z25" s="551">
        <v>1568.9074677320571</v>
      </c>
      <c r="AA25" s="551">
        <v>1474.3257237530775</v>
      </c>
      <c r="AB25" s="1010"/>
      <c r="AC25" s="1010"/>
      <c r="AD25" s="1010"/>
      <c r="AE25" s="1010"/>
      <c r="AF25" s="1010"/>
    </row>
    <row r="26" spans="1:32" ht="14.5">
      <c r="A26" s="131"/>
      <c r="B26" s="1016" t="s">
        <v>1535</v>
      </c>
      <c r="C26" s="1156">
        <v>1108.0926532236806</v>
      </c>
      <c r="D26" s="838">
        <v>1149.4467271191852</v>
      </c>
      <c r="E26" s="838">
        <v>1183.4290428356403</v>
      </c>
      <c r="F26" s="838">
        <v>1165.9023332266511</v>
      </c>
      <c r="G26" s="838">
        <v>1160.590945176722</v>
      </c>
      <c r="H26" s="838">
        <v>1168.6111851239903</v>
      </c>
      <c r="I26" s="838">
        <v>1170.9678816857913</v>
      </c>
      <c r="J26" s="838">
        <v>1190.5233402922406</v>
      </c>
      <c r="K26" s="838">
        <v>1151.0224134347723</v>
      </c>
      <c r="L26" s="838">
        <v>1143.1069015424205</v>
      </c>
      <c r="M26" s="838">
        <v>1085.4422769119758</v>
      </c>
      <c r="N26" s="838">
        <v>1086.9337884077354</v>
      </c>
      <c r="O26" s="838">
        <v>1061.727616194614</v>
      </c>
      <c r="P26" s="838">
        <v>1061.9446071223183</v>
      </c>
      <c r="Q26" s="838">
        <v>1059.229181389042</v>
      </c>
      <c r="R26" s="838">
        <v>1051.5162718269064</v>
      </c>
      <c r="S26" s="838">
        <v>1023.0952646825319</v>
      </c>
      <c r="T26" s="838">
        <v>1011.5398420607468</v>
      </c>
      <c r="U26" s="838">
        <v>996.50354423337581</v>
      </c>
      <c r="V26" s="838">
        <v>983.14313291825192</v>
      </c>
      <c r="W26" s="838">
        <v>1004.0175642905252</v>
      </c>
      <c r="X26" s="838">
        <v>1003.9264491011364</v>
      </c>
      <c r="Y26" s="838">
        <v>996.12725063459584</v>
      </c>
      <c r="Z26" s="551">
        <v>962.67231850552707</v>
      </c>
      <c r="AA26" s="551">
        <v>919.92956959609796</v>
      </c>
      <c r="AB26" s="1010"/>
      <c r="AC26" s="1010"/>
      <c r="AD26" s="1010"/>
      <c r="AE26" s="1010"/>
      <c r="AF26" s="1010"/>
    </row>
    <row r="27" spans="1:32" ht="14.5">
      <c r="A27" s="131"/>
      <c r="B27" s="1016" t="s">
        <v>1536</v>
      </c>
      <c r="C27" s="1156">
        <v>227.12100000000001</v>
      </c>
      <c r="D27" s="838">
        <v>237.39099999999999</v>
      </c>
      <c r="E27" s="838">
        <v>223.80600000000001</v>
      </c>
      <c r="F27" s="838">
        <v>225.13</v>
      </c>
      <c r="G27" s="838">
        <v>233.398</v>
      </c>
      <c r="H27" s="838">
        <v>255</v>
      </c>
      <c r="I27" s="838">
        <v>192.52600000000001</v>
      </c>
      <c r="J27" s="838">
        <v>223.73400000000001</v>
      </c>
      <c r="K27" s="838">
        <v>207.54499999999999</v>
      </c>
      <c r="L27" s="838">
        <v>197.30199999999999</v>
      </c>
      <c r="M27" s="838">
        <v>178.346</v>
      </c>
      <c r="N27" s="838">
        <v>171.31299999999999</v>
      </c>
      <c r="O27" s="838">
        <v>174.64</v>
      </c>
      <c r="P27" s="838">
        <v>194.41900000000001</v>
      </c>
      <c r="Q27" s="838">
        <v>166.29</v>
      </c>
      <c r="R27" s="838">
        <v>143.13800000000001</v>
      </c>
      <c r="S27" s="838">
        <v>175.322</v>
      </c>
      <c r="T27" s="838">
        <v>229.79400000000001</v>
      </c>
      <c r="U27" s="838">
        <v>242.98599999999999</v>
      </c>
      <c r="V27" s="838">
        <v>251.946</v>
      </c>
      <c r="W27" s="838">
        <v>243.31100000000001</v>
      </c>
      <c r="X27" s="838">
        <v>252.036</v>
      </c>
      <c r="Y27" s="838">
        <v>238.53800000000001</v>
      </c>
      <c r="Z27" s="551">
        <v>233.07</v>
      </c>
      <c r="AA27" s="551">
        <v>180.86799999999999</v>
      </c>
      <c r="AB27" s="1010"/>
      <c r="AC27" s="1010"/>
      <c r="AD27" s="1010"/>
      <c r="AE27" s="1010"/>
      <c r="AF27" s="1010"/>
    </row>
    <row r="28" spans="1:32" ht="14.5">
      <c r="A28" s="131"/>
      <c r="B28" s="1016" t="s">
        <v>1537</v>
      </c>
      <c r="C28" s="1156">
        <v>1.3601736697444955</v>
      </c>
      <c r="D28" s="838">
        <v>1.5528940056061424</v>
      </c>
      <c r="E28" s="838">
        <v>1.5762406983898491</v>
      </c>
      <c r="F28" s="838">
        <v>1.5540068194502583</v>
      </c>
      <c r="G28" s="838">
        <v>1.7320137972996463</v>
      </c>
      <c r="H28" s="838">
        <v>1.581117679983209</v>
      </c>
      <c r="I28" s="838">
        <v>1.5896478462650716</v>
      </c>
      <c r="J28" s="838">
        <v>1.5089060997437966</v>
      </c>
      <c r="K28" s="838">
        <v>1.5339827354587807</v>
      </c>
      <c r="L28" s="838">
        <v>1.6046452900781563</v>
      </c>
      <c r="M28" s="838">
        <v>1.5534401033702858</v>
      </c>
      <c r="N28" s="838">
        <v>1.6024816643283577</v>
      </c>
      <c r="O28" s="838">
        <v>1.7701140713122681</v>
      </c>
      <c r="P28" s="838">
        <v>1.8838507451400761</v>
      </c>
      <c r="Q28" s="838">
        <v>2.0075790141856986</v>
      </c>
      <c r="R28" s="838">
        <v>1.7848376870973854</v>
      </c>
      <c r="S28" s="838">
        <v>1.8740583315034371</v>
      </c>
      <c r="T28" s="838">
        <v>2.0149573597746588</v>
      </c>
      <c r="U28" s="838">
        <v>2.0844200140394666</v>
      </c>
      <c r="V28" s="838">
        <v>2.0229348906560634</v>
      </c>
      <c r="W28" s="838">
        <v>2.1170293394878295</v>
      </c>
      <c r="X28" s="838">
        <v>2.2137492155139955</v>
      </c>
      <c r="Y28" s="838">
        <v>2.1612425944814695</v>
      </c>
      <c r="Z28" s="551">
        <v>2.2356357109897944</v>
      </c>
      <c r="AA28" s="551">
        <v>2.0816722218550807</v>
      </c>
      <c r="AB28" s="1010"/>
      <c r="AC28" s="1010"/>
      <c r="AD28" s="1010"/>
      <c r="AE28" s="1010"/>
      <c r="AF28" s="1010"/>
    </row>
    <row r="29" spans="1:32">
      <c r="A29" s="538"/>
      <c r="B29" s="1016" t="s">
        <v>876</v>
      </c>
      <c r="C29" s="1156">
        <v>63.884087400000006</v>
      </c>
      <c r="D29" s="838">
        <v>64.334186746400789</v>
      </c>
      <c r="E29" s="838">
        <v>66.050065482714288</v>
      </c>
      <c r="F29" s="838">
        <v>67.617714651186787</v>
      </c>
      <c r="G29" s="838">
        <v>66.973700299999976</v>
      </c>
      <c r="H29" s="838">
        <v>64.318953896927582</v>
      </c>
      <c r="I29" s="838">
        <v>65.38706028302407</v>
      </c>
      <c r="J29" s="838">
        <v>64.721824092877981</v>
      </c>
      <c r="K29" s="838">
        <v>64.149604016874903</v>
      </c>
      <c r="L29" s="838">
        <v>64.06228995142348</v>
      </c>
      <c r="M29" s="838">
        <v>65.403037610121771</v>
      </c>
      <c r="N29" s="838">
        <v>63.859958487796369</v>
      </c>
      <c r="O29" s="838">
        <v>63.458896465536085</v>
      </c>
      <c r="P29" s="838">
        <v>61.917318753721069</v>
      </c>
      <c r="Q29" s="838">
        <v>63.927236024518265</v>
      </c>
      <c r="R29" s="838">
        <v>63.741854960496816</v>
      </c>
      <c r="S29" s="838">
        <v>62.303039571762362</v>
      </c>
      <c r="T29" s="838">
        <v>62.489935415807174</v>
      </c>
      <c r="U29" s="838">
        <v>59.11260597049656</v>
      </c>
      <c r="V29" s="838">
        <v>62.181535671158997</v>
      </c>
      <c r="W29" s="838">
        <v>62.603353778712894</v>
      </c>
      <c r="X29" s="838">
        <v>61.607507130159235</v>
      </c>
      <c r="Y29" s="838">
        <v>60.734043472056563</v>
      </c>
      <c r="Z29" s="551">
        <v>60.341944830554446</v>
      </c>
      <c r="AA29" s="551">
        <v>60.81273895103471</v>
      </c>
      <c r="AB29" s="1010"/>
      <c r="AC29" s="1010"/>
      <c r="AD29" s="1010"/>
      <c r="AE29" s="1010"/>
      <c r="AF29" s="1010"/>
    </row>
    <row r="30" spans="1:32" s="551" customFormat="1">
      <c r="A30" s="549"/>
      <c r="B30" s="1016" t="s">
        <v>877</v>
      </c>
      <c r="C30" s="1156">
        <v>57.343260003565398</v>
      </c>
      <c r="D30" s="838">
        <v>108.20560185294129</v>
      </c>
      <c r="E30" s="838">
        <v>154.8820818619815</v>
      </c>
      <c r="F30" s="838">
        <v>89.829887372093566</v>
      </c>
      <c r="G30" s="838">
        <v>90.014439297030108</v>
      </c>
      <c r="H30" s="838">
        <v>153.19787673976671</v>
      </c>
      <c r="I30" s="838">
        <v>74.251591358185863</v>
      </c>
      <c r="J30" s="838">
        <v>120.20010932680346</v>
      </c>
      <c r="K30" s="838">
        <v>115.67812835171591</v>
      </c>
      <c r="L30" s="838">
        <v>133.78238431447701</v>
      </c>
      <c r="M30" s="838">
        <v>145.60233859494915</v>
      </c>
      <c r="N30" s="838">
        <v>226.51706605737817</v>
      </c>
      <c r="O30" s="838">
        <v>203.30967766378393</v>
      </c>
      <c r="P30" s="838">
        <v>68.054559155822943</v>
      </c>
      <c r="Q30" s="838">
        <v>114.13858415942062</v>
      </c>
      <c r="R30" s="838">
        <v>202.29661295594715</v>
      </c>
      <c r="S30" s="838">
        <v>338.7452294457122</v>
      </c>
      <c r="T30" s="838">
        <v>207.55737023242429</v>
      </c>
      <c r="U30" s="838">
        <v>472.6294392337274</v>
      </c>
      <c r="V30" s="838">
        <v>216.0203159387035</v>
      </c>
      <c r="W30" s="838">
        <v>343.79511986309569</v>
      </c>
      <c r="X30" s="838">
        <v>272.03579934966456</v>
      </c>
      <c r="Y30" s="838">
        <v>289.05660380961734</v>
      </c>
      <c r="Z30" s="551">
        <v>310.58756868498574</v>
      </c>
      <c r="AA30" s="551">
        <v>310.63374298408996</v>
      </c>
      <c r="AB30" s="549"/>
      <c r="AC30" s="549"/>
    </row>
    <row r="31" spans="1:32" s="551" customFormat="1">
      <c r="A31" s="549"/>
      <c r="B31" s="1015" t="s">
        <v>1523</v>
      </c>
      <c r="C31" s="1156">
        <v>5.0211653223412513</v>
      </c>
      <c r="D31" s="838">
        <v>5.0947936405886294</v>
      </c>
      <c r="E31" s="838">
        <v>5.1366126196774582</v>
      </c>
      <c r="F31" s="838">
        <v>5.1932474295136926</v>
      </c>
      <c r="G31" s="838">
        <v>5.303657050496871</v>
      </c>
      <c r="H31" s="838">
        <v>5.4901051377900307</v>
      </c>
      <c r="I31" s="838">
        <v>5.4358981610476986</v>
      </c>
      <c r="J31" s="838">
        <v>5.5944926048815642</v>
      </c>
      <c r="K31" s="838">
        <v>5.6383305636957513</v>
      </c>
      <c r="L31" s="838">
        <v>5.6148709179353453</v>
      </c>
      <c r="M31" s="838">
        <v>5.7161764862278872</v>
      </c>
      <c r="N31" s="838">
        <v>5.612698092525819</v>
      </c>
      <c r="O31" s="838">
        <v>5.602482460152836</v>
      </c>
      <c r="P31" s="838">
        <v>5.6016268646264917</v>
      </c>
      <c r="Q31" s="838">
        <v>5.7004055549445241</v>
      </c>
      <c r="R31" s="838">
        <v>5.7116404529601104</v>
      </c>
      <c r="S31" s="838">
        <v>5.7675091554084084</v>
      </c>
      <c r="T31" s="838">
        <v>5.8803565409814782</v>
      </c>
      <c r="U31" s="838">
        <v>5.8938847942712265</v>
      </c>
      <c r="V31" s="838">
        <v>5.937965469156703</v>
      </c>
      <c r="W31" s="838">
        <v>6.0517692091290556</v>
      </c>
      <c r="X31" s="838">
        <v>6.1497333677155988</v>
      </c>
      <c r="Y31" s="838">
        <v>6.3007552802487243</v>
      </c>
      <c r="Z31" s="551">
        <v>6.1038447452766817</v>
      </c>
      <c r="AA31" s="551">
        <v>6.1416976781394146</v>
      </c>
      <c r="AB31" s="549"/>
      <c r="AC31" s="549"/>
    </row>
    <row r="32" spans="1:32" s="549" customFormat="1" ht="15.75" customHeight="1">
      <c r="B32" s="1015" t="s">
        <v>878</v>
      </c>
      <c r="C32" s="1156">
        <v>41263.093699999998</v>
      </c>
      <c r="D32" s="838">
        <v>41495.0867</v>
      </c>
      <c r="E32" s="838">
        <v>43773.316299999999</v>
      </c>
      <c r="F32" s="838">
        <v>42551.159200000002</v>
      </c>
      <c r="G32" s="838">
        <v>42245.947400000005</v>
      </c>
      <c r="H32" s="838">
        <v>41210.9064</v>
      </c>
      <c r="I32" s="838">
        <v>42657.838800000005</v>
      </c>
      <c r="J32" s="838">
        <v>44315.716800000002</v>
      </c>
      <c r="K32" s="838">
        <v>42671.311900000001</v>
      </c>
      <c r="L32" s="838">
        <v>43376.960499999994</v>
      </c>
      <c r="M32" s="838">
        <v>42999.6613</v>
      </c>
      <c r="N32" s="838">
        <v>43076.2359</v>
      </c>
      <c r="O32" s="838">
        <v>42449.878400000001</v>
      </c>
      <c r="P32" s="838">
        <v>40875.758400000006</v>
      </c>
      <c r="Q32" s="838">
        <v>41933.028599999998</v>
      </c>
      <c r="R32" s="838">
        <v>39454.308599999997</v>
      </c>
      <c r="S32" s="838">
        <v>40843.206400000003</v>
      </c>
      <c r="T32" s="838">
        <v>39100.543600000005</v>
      </c>
      <c r="U32" s="838">
        <v>39874.627999999997</v>
      </c>
      <c r="V32" s="838">
        <v>40139.965100000001</v>
      </c>
      <c r="W32" s="838">
        <v>39395.4784</v>
      </c>
      <c r="X32" s="838">
        <v>41338.263800000001</v>
      </c>
      <c r="Y32" s="838">
        <v>42672.847499999996</v>
      </c>
      <c r="Z32" s="551">
        <v>42274.823700000001</v>
      </c>
      <c r="AA32" s="551">
        <v>2168.7604000000001</v>
      </c>
    </row>
    <row r="33" spans="2:38" s="549" customFormat="1">
      <c r="B33" s="1016" t="s">
        <v>1524</v>
      </c>
      <c r="C33" s="1156">
        <v>39198.048699999999</v>
      </c>
      <c r="D33" s="838">
        <v>39424.385499999997</v>
      </c>
      <c r="E33" s="838">
        <v>41696.192999999999</v>
      </c>
      <c r="F33" s="838">
        <v>40471.873200000002</v>
      </c>
      <c r="G33" s="838">
        <v>40166.913800000002</v>
      </c>
      <c r="H33" s="838">
        <v>39129.9882</v>
      </c>
      <c r="I33" s="838">
        <v>40572.843500000003</v>
      </c>
      <c r="J33" s="838">
        <v>42227.923300000002</v>
      </c>
      <c r="K33" s="838">
        <v>40581.119200000001</v>
      </c>
      <c r="L33" s="838">
        <v>41286.388099999996</v>
      </c>
      <c r="M33" s="838">
        <v>40909.792099999999</v>
      </c>
      <c r="N33" s="838">
        <v>40987.620199999998</v>
      </c>
      <c r="O33" s="838">
        <v>40366.776700000002</v>
      </c>
      <c r="P33" s="838">
        <v>38797.728000000003</v>
      </c>
      <c r="Q33" s="838">
        <v>39858.4473</v>
      </c>
      <c r="R33" s="838">
        <v>37383.189899999998</v>
      </c>
      <c r="S33" s="838">
        <v>38773.362000000001</v>
      </c>
      <c r="T33" s="838">
        <v>37026.427300000003</v>
      </c>
      <c r="U33" s="838">
        <v>37792.350599999998</v>
      </c>
      <c r="V33" s="838">
        <v>38048.732100000001</v>
      </c>
      <c r="W33" s="838">
        <v>37290.824800000002</v>
      </c>
      <c r="X33" s="838">
        <v>39210.9421</v>
      </c>
      <c r="Y33" s="838">
        <v>40524.859499999999</v>
      </c>
      <c r="Z33" s="551">
        <v>40115.203999999998</v>
      </c>
      <c r="AA33" s="1189" t="s">
        <v>358</v>
      </c>
    </row>
    <row r="34" spans="2:38" s="549" customFormat="1" ht="15.5">
      <c r="B34" s="554" t="s">
        <v>1525</v>
      </c>
      <c r="C34" s="1156">
        <v>2065.0450000000001</v>
      </c>
      <c r="D34" s="838">
        <v>2070.7012</v>
      </c>
      <c r="E34" s="838">
        <v>2077.1233000000002</v>
      </c>
      <c r="F34" s="838">
        <v>2079.2860000000001</v>
      </c>
      <c r="G34" s="838">
        <v>2079.0336000000002</v>
      </c>
      <c r="H34" s="838">
        <v>2080.9182000000001</v>
      </c>
      <c r="I34" s="838">
        <v>2084.9953</v>
      </c>
      <c r="J34" s="838">
        <v>2087.7935000000002</v>
      </c>
      <c r="K34" s="838">
        <v>2090.1927000000001</v>
      </c>
      <c r="L34" s="838">
        <v>2090.5724</v>
      </c>
      <c r="M34" s="838">
        <v>2089.8692000000001</v>
      </c>
      <c r="N34" s="838">
        <v>2088.6156999999998</v>
      </c>
      <c r="O34" s="838">
        <v>2083.1017000000002</v>
      </c>
      <c r="P34" s="838">
        <v>2078.0304000000001</v>
      </c>
      <c r="Q34" s="838">
        <v>2074.5812999999998</v>
      </c>
      <c r="R34" s="838">
        <v>2071.1187</v>
      </c>
      <c r="S34" s="838">
        <v>2069.8444</v>
      </c>
      <c r="T34" s="838">
        <v>2074.1163000000001</v>
      </c>
      <c r="U34" s="838">
        <v>2082.2773999999999</v>
      </c>
      <c r="V34" s="838">
        <v>2091.2330000000002</v>
      </c>
      <c r="W34" s="838">
        <v>2104.6536000000001</v>
      </c>
      <c r="X34" s="838">
        <v>2127.3217</v>
      </c>
      <c r="Y34" s="838">
        <v>2147.9879999999998</v>
      </c>
      <c r="Z34" s="551">
        <v>2159.6197000000002</v>
      </c>
      <c r="AA34" s="551">
        <v>2168.7604000000001</v>
      </c>
    </row>
    <row r="35" spans="2:38" s="549" customFormat="1" ht="14.5">
      <c r="B35" s="552" t="s">
        <v>1538</v>
      </c>
      <c r="C35" s="1156">
        <v>9452.3933899999993</v>
      </c>
      <c r="D35" s="838">
        <v>9652.3503689999998</v>
      </c>
      <c r="E35" s="838">
        <v>10309.188320000001</v>
      </c>
      <c r="F35" s="838">
        <v>11339.103873</v>
      </c>
      <c r="G35" s="838">
        <v>11820.361061999998</v>
      </c>
      <c r="H35" s="838">
        <v>11418.999607000002</v>
      </c>
      <c r="I35" s="838">
        <v>12010.919460000001</v>
      </c>
      <c r="J35" s="838">
        <v>12143.948973</v>
      </c>
      <c r="K35" s="838">
        <v>12367.184601999999</v>
      </c>
      <c r="L35" s="838">
        <v>13269.872304999999</v>
      </c>
      <c r="M35" s="838">
        <v>14025.600668000001</v>
      </c>
      <c r="N35" s="838">
        <v>12616.844056000002</v>
      </c>
      <c r="O35" s="838">
        <v>13324.741129999999</v>
      </c>
      <c r="P35" s="838">
        <v>14551.748491999999</v>
      </c>
      <c r="Q35" s="838">
        <v>13028.163434999999</v>
      </c>
      <c r="R35" s="838">
        <v>10735.025880000001</v>
      </c>
      <c r="S35" s="838">
        <v>11923.372583</v>
      </c>
      <c r="T35" s="838">
        <v>12050.999114</v>
      </c>
      <c r="U35" s="838">
        <v>12524.239921</v>
      </c>
      <c r="V35" s="838">
        <v>12375.619408999999</v>
      </c>
      <c r="W35" s="838">
        <v>13019.478207</v>
      </c>
      <c r="X35" s="838">
        <v>13353.019681999998</v>
      </c>
      <c r="Y35" s="838">
        <v>13456.864777000001</v>
      </c>
      <c r="Z35" s="549">
        <v>13765.958776999998</v>
      </c>
      <c r="AA35" s="549">
        <v>13787.662909000001</v>
      </c>
    </row>
    <row r="36" spans="2:38" s="549" customFormat="1">
      <c r="B36" s="550" t="s">
        <v>863</v>
      </c>
      <c r="C36" s="1156">
        <v>1535.643804</v>
      </c>
      <c r="D36" s="838">
        <v>1760.9523539999998</v>
      </c>
      <c r="E36" s="838">
        <v>1857.5102140000001</v>
      </c>
      <c r="F36" s="838">
        <v>2031.3979450000002</v>
      </c>
      <c r="G36" s="838">
        <v>2081.7121090000001</v>
      </c>
      <c r="H36" s="838">
        <v>2040.2513610000001</v>
      </c>
      <c r="I36" s="838">
        <v>2035.8594150000001</v>
      </c>
      <c r="J36" s="838">
        <v>2144.0589130000003</v>
      </c>
      <c r="K36" s="838">
        <v>2265.2794690000001</v>
      </c>
      <c r="L36" s="838">
        <v>2265.0230590000001</v>
      </c>
      <c r="M36" s="838">
        <v>2437.246674</v>
      </c>
      <c r="N36" s="838">
        <v>2038.103998</v>
      </c>
      <c r="O36" s="838">
        <v>1944.247517</v>
      </c>
      <c r="P36" s="838">
        <v>1880.036875</v>
      </c>
      <c r="Q36" s="838">
        <v>1450.7127390000001</v>
      </c>
      <c r="R36" s="838">
        <v>1155.6130350000001</v>
      </c>
      <c r="S36" s="838">
        <v>1295.533707</v>
      </c>
      <c r="T36" s="838">
        <v>1195.1433039999999</v>
      </c>
      <c r="U36" s="838">
        <v>1187.3452519999998</v>
      </c>
      <c r="V36" s="838">
        <v>1158.745629</v>
      </c>
      <c r="W36" s="838">
        <v>1198.2141140000001</v>
      </c>
      <c r="X36" s="838">
        <v>1216.072019</v>
      </c>
      <c r="Y36" s="838">
        <v>1527.8303550000001</v>
      </c>
      <c r="Z36" s="549">
        <v>1516.7474589999997</v>
      </c>
      <c r="AA36" s="549">
        <v>1533.7535159999998</v>
      </c>
    </row>
    <row r="37" spans="2:38" s="549" customFormat="1">
      <c r="B37" s="554" t="s">
        <v>1395</v>
      </c>
      <c r="C37" s="1156">
        <v>0.44782499999999997</v>
      </c>
      <c r="D37" s="838">
        <v>0.49341199999999996</v>
      </c>
      <c r="E37" s="838">
        <v>55.884205000000001</v>
      </c>
      <c r="F37" s="838">
        <v>15.936650999999999</v>
      </c>
      <c r="G37" s="838">
        <v>18.204418</v>
      </c>
      <c r="H37" s="838">
        <v>13.335144</v>
      </c>
      <c r="I37" s="838">
        <v>2.7233159999999996</v>
      </c>
      <c r="J37" s="838">
        <v>1.653376</v>
      </c>
      <c r="K37" s="838">
        <v>0.474555</v>
      </c>
      <c r="L37" s="838">
        <v>44.817521999999997</v>
      </c>
      <c r="M37" s="838">
        <v>91.716932</v>
      </c>
      <c r="N37" s="838">
        <v>2.0608809999999997</v>
      </c>
      <c r="O37" s="838">
        <v>6.4488599999999998</v>
      </c>
      <c r="P37" s="838">
        <v>7.1429440000000008</v>
      </c>
      <c r="Q37" s="838">
        <v>6.0524420000000001</v>
      </c>
      <c r="R37" s="838">
        <v>4.2680999999999997E-2</v>
      </c>
      <c r="S37" s="838">
        <v>1.4319999999999999E-3</v>
      </c>
      <c r="T37" s="838">
        <v>1.2028E-2</v>
      </c>
      <c r="U37" s="838">
        <v>1.4788000000000001E-2</v>
      </c>
      <c r="V37" s="838">
        <v>0.66897000000000006</v>
      </c>
      <c r="W37" s="838">
        <v>1.4803999999999999E-2</v>
      </c>
      <c r="X37" s="838">
        <v>0.11759099999999999</v>
      </c>
      <c r="Y37" s="838">
        <v>7.9438000000000009E-2</v>
      </c>
      <c r="Z37" s="549">
        <v>0.28273799999999999</v>
      </c>
      <c r="AA37" s="549">
        <v>7.8105000000000008E-2</v>
      </c>
    </row>
    <row r="38" spans="2:38" s="549" customFormat="1">
      <c r="B38" s="554" t="s">
        <v>864</v>
      </c>
      <c r="C38" s="1156">
        <v>1135.317622</v>
      </c>
      <c r="D38" s="838">
        <v>1325.0406699999999</v>
      </c>
      <c r="E38" s="838">
        <v>1402.8305230000001</v>
      </c>
      <c r="F38" s="838">
        <v>1565.5041859999999</v>
      </c>
      <c r="G38" s="838">
        <v>1708.5267919999999</v>
      </c>
      <c r="H38" s="838">
        <v>1678.861238</v>
      </c>
      <c r="I38" s="838">
        <v>1553.957723</v>
      </c>
      <c r="J38" s="838">
        <v>1612.5407890000001</v>
      </c>
      <c r="K38" s="838">
        <v>1675.9738530000002</v>
      </c>
      <c r="L38" s="838">
        <v>1621.4946639999998</v>
      </c>
      <c r="M38" s="838">
        <v>1638.333791</v>
      </c>
      <c r="N38" s="838">
        <v>1234.9199530000001</v>
      </c>
      <c r="O38" s="838">
        <v>1270.0545649999999</v>
      </c>
      <c r="P38" s="838">
        <v>1132.0784540000002</v>
      </c>
      <c r="Q38" s="838">
        <v>931.83172300000001</v>
      </c>
      <c r="R38" s="838">
        <v>689.37430300000005</v>
      </c>
      <c r="S38" s="838">
        <v>841.82892900000002</v>
      </c>
      <c r="T38" s="838">
        <v>763.00663699999996</v>
      </c>
      <c r="U38" s="838">
        <v>823.55871500000001</v>
      </c>
      <c r="V38" s="838">
        <v>809.25789600000007</v>
      </c>
      <c r="W38" s="838">
        <v>869.90614900000003</v>
      </c>
      <c r="X38" s="838">
        <v>899.96163899999999</v>
      </c>
      <c r="Y38" s="838">
        <v>1115.4064369999999</v>
      </c>
      <c r="Z38" s="549">
        <v>1101.802461</v>
      </c>
      <c r="AA38" s="549">
        <v>1155.3770849999999</v>
      </c>
    </row>
    <row r="39" spans="2:38" s="549" customFormat="1">
      <c r="B39" s="555" t="s">
        <v>835</v>
      </c>
      <c r="C39" s="1156">
        <v>2.9162379999999999</v>
      </c>
      <c r="D39" s="838">
        <v>0.93608500000000006</v>
      </c>
      <c r="E39" s="838">
        <v>0.54726399999999997</v>
      </c>
      <c r="F39" s="838">
        <v>0.89837100000000003</v>
      </c>
      <c r="G39" s="838">
        <v>1.2304539999999999</v>
      </c>
      <c r="H39" s="838">
        <v>0.694052</v>
      </c>
      <c r="I39" s="838">
        <v>1.180169</v>
      </c>
      <c r="J39" s="838">
        <v>0.55048600000000003</v>
      </c>
      <c r="K39" s="838">
        <v>0.327432</v>
      </c>
      <c r="L39" s="838">
        <v>0.33471100000000004</v>
      </c>
      <c r="M39" s="838">
        <v>0.90619500000000008</v>
      </c>
      <c r="N39" s="838">
        <v>0.42521399999999998</v>
      </c>
      <c r="O39" s="838">
        <v>0.95987900000000004</v>
      </c>
      <c r="P39" s="838">
        <v>0.31228600000000001</v>
      </c>
      <c r="Q39" s="838">
        <v>1.8787280000000002</v>
      </c>
      <c r="R39" s="838">
        <v>0.338675</v>
      </c>
      <c r="S39" s="838">
        <v>0.13977300000000001</v>
      </c>
      <c r="T39" s="838">
        <v>1.8971000000000002E-2</v>
      </c>
      <c r="U39" s="838">
        <v>0.22158600000000001</v>
      </c>
      <c r="V39" s="838">
        <v>0.13045400000000001</v>
      </c>
      <c r="W39" s="838">
        <v>6.8498000000000003E-2</v>
      </c>
      <c r="X39" s="838">
        <v>4.0072999999999998E-2</v>
      </c>
      <c r="Y39" s="838">
        <v>6.7218479999999996</v>
      </c>
      <c r="Z39" s="549">
        <v>1.63076</v>
      </c>
      <c r="AA39" s="549">
        <v>0.46234399999999998</v>
      </c>
    </row>
    <row r="40" spans="2:38" s="549" customFormat="1">
      <c r="B40" s="555" t="s">
        <v>1397</v>
      </c>
      <c r="C40" s="1156">
        <v>1132.401384</v>
      </c>
      <c r="D40" s="838">
        <v>1324.104585</v>
      </c>
      <c r="E40" s="838">
        <v>1402.283259</v>
      </c>
      <c r="F40" s="838">
        <v>1564.6058149999999</v>
      </c>
      <c r="G40" s="838">
        <v>1707.2963379999999</v>
      </c>
      <c r="H40" s="838">
        <v>1678.1671859999999</v>
      </c>
      <c r="I40" s="838">
        <v>1552.777554</v>
      </c>
      <c r="J40" s="838">
        <v>1611.990303</v>
      </c>
      <c r="K40" s="838">
        <v>1675.6464210000001</v>
      </c>
      <c r="L40" s="838">
        <v>1621.1599530000001</v>
      </c>
      <c r="M40" s="838">
        <v>1637.427596</v>
      </c>
      <c r="N40" s="838">
        <v>1234.494739</v>
      </c>
      <c r="O40" s="838">
        <v>1269.0946859999999</v>
      </c>
      <c r="P40" s="838">
        <v>1131.7661680000001</v>
      </c>
      <c r="Q40" s="838">
        <v>929.95299499999999</v>
      </c>
      <c r="R40" s="838">
        <v>689.03562799999997</v>
      </c>
      <c r="S40" s="838">
        <v>841.68915599999991</v>
      </c>
      <c r="T40" s="838">
        <v>762.98766599999999</v>
      </c>
      <c r="U40" s="838">
        <v>823.337129</v>
      </c>
      <c r="V40" s="838">
        <v>809.12744200000009</v>
      </c>
      <c r="W40" s="838">
        <v>869.83765099999994</v>
      </c>
      <c r="X40" s="838">
        <v>899.92156599999998</v>
      </c>
      <c r="Y40" s="838">
        <v>1108.684589</v>
      </c>
      <c r="Z40" s="549">
        <v>1100.171701</v>
      </c>
      <c r="AA40" s="549">
        <v>1154.9147409999998</v>
      </c>
    </row>
    <row r="41" spans="2:38" s="549" customFormat="1">
      <c r="B41" s="554" t="s">
        <v>612</v>
      </c>
      <c r="C41" s="1156">
        <v>399.87835699999999</v>
      </c>
      <c r="D41" s="838">
        <v>435.418272</v>
      </c>
      <c r="E41" s="838">
        <v>398.79548599999998</v>
      </c>
      <c r="F41" s="838">
        <v>449.95710800000001</v>
      </c>
      <c r="G41" s="838">
        <v>354.98089899999997</v>
      </c>
      <c r="H41" s="838">
        <v>348.054979</v>
      </c>
      <c r="I41" s="838">
        <v>479.17837600000001</v>
      </c>
      <c r="J41" s="838">
        <v>529.86474800000008</v>
      </c>
      <c r="K41" s="838">
        <v>588.83106099999998</v>
      </c>
      <c r="L41" s="838">
        <v>598.71087299999999</v>
      </c>
      <c r="M41" s="838">
        <v>707.19595100000004</v>
      </c>
      <c r="N41" s="838">
        <v>801.12316399999997</v>
      </c>
      <c r="O41" s="838">
        <v>667.74409199999991</v>
      </c>
      <c r="P41" s="838">
        <v>740.81547699999999</v>
      </c>
      <c r="Q41" s="838">
        <v>512.828574</v>
      </c>
      <c r="R41" s="838">
        <v>466.19605099999995</v>
      </c>
      <c r="S41" s="838">
        <v>453.70334600000001</v>
      </c>
      <c r="T41" s="838">
        <v>432.124639</v>
      </c>
      <c r="U41" s="838">
        <v>363.771749</v>
      </c>
      <c r="V41" s="838">
        <v>348.81876299999999</v>
      </c>
      <c r="W41" s="838">
        <v>328.293161</v>
      </c>
      <c r="X41" s="838">
        <v>315.99278900000002</v>
      </c>
      <c r="Y41" s="838">
        <v>412.34447999999998</v>
      </c>
      <c r="Z41" s="549">
        <v>414.66226</v>
      </c>
      <c r="AA41" s="549">
        <v>378.29832599999997</v>
      </c>
    </row>
    <row r="42" spans="2:38" s="549" customFormat="1">
      <c r="B42" s="550" t="s">
        <v>1411</v>
      </c>
      <c r="C42" s="1156">
        <v>3691.7292929999994</v>
      </c>
      <c r="D42" s="838">
        <v>3671.8582409999999</v>
      </c>
      <c r="E42" s="838">
        <v>4208.9814649999998</v>
      </c>
      <c r="F42" s="838">
        <v>4586.9028250000001</v>
      </c>
      <c r="G42" s="838">
        <v>4634.1506920000002</v>
      </c>
      <c r="H42" s="838">
        <v>4217.2793320000001</v>
      </c>
      <c r="I42" s="838">
        <v>4301.4268160000001</v>
      </c>
      <c r="J42" s="838">
        <v>4396.9784319999999</v>
      </c>
      <c r="K42" s="838">
        <v>4313.314711</v>
      </c>
      <c r="L42" s="838">
        <v>4802.8103500000007</v>
      </c>
      <c r="M42" s="838">
        <v>5255.5611469999994</v>
      </c>
      <c r="N42" s="838">
        <v>4115.4612429999997</v>
      </c>
      <c r="O42" s="838">
        <v>4158.2979479999995</v>
      </c>
      <c r="P42" s="838">
        <v>4900.7945630000004</v>
      </c>
      <c r="Q42" s="838">
        <v>3865.5258590000003</v>
      </c>
      <c r="R42" s="838">
        <v>2888.8836809999998</v>
      </c>
      <c r="S42" s="838">
        <v>3386.9043860000002</v>
      </c>
      <c r="T42" s="838">
        <v>3554.6245450000001</v>
      </c>
      <c r="U42" s="838">
        <v>4022.6546949999997</v>
      </c>
      <c r="V42" s="838">
        <v>3732.8913990000001</v>
      </c>
      <c r="W42" s="838">
        <v>4081.2793310000002</v>
      </c>
      <c r="X42" s="838">
        <v>4370.2014300000001</v>
      </c>
      <c r="Y42" s="838">
        <v>4378.6904560000003</v>
      </c>
      <c r="Z42" s="549">
        <v>4266.3673049999998</v>
      </c>
      <c r="AA42" s="549">
        <v>4205.6410309999992</v>
      </c>
    </row>
    <row r="43" spans="2:38" s="549" customFormat="1">
      <c r="B43" s="554" t="s">
        <v>1412</v>
      </c>
      <c r="C43" s="1156">
        <v>140.40447599999999</v>
      </c>
      <c r="D43" s="838">
        <v>152.36150000000001</v>
      </c>
      <c r="E43" s="838">
        <v>474.62199200000003</v>
      </c>
      <c r="F43" s="838">
        <v>535.82367299999999</v>
      </c>
      <c r="G43" s="838">
        <v>653.37930700000004</v>
      </c>
      <c r="H43" s="838">
        <v>299.85784100000001</v>
      </c>
      <c r="I43" s="838">
        <v>224.93543</v>
      </c>
      <c r="J43" s="838">
        <v>189.17559499999999</v>
      </c>
      <c r="K43" s="838">
        <v>173.91032899999999</v>
      </c>
      <c r="L43" s="838">
        <v>398.36722600000002</v>
      </c>
      <c r="M43" s="838">
        <v>536.44633299999998</v>
      </c>
      <c r="N43" s="838">
        <v>406.79054200000002</v>
      </c>
      <c r="O43" s="838">
        <v>473.69626</v>
      </c>
      <c r="P43" s="838">
        <v>491.48075300000005</v>
      </c>
      <c r="Q43" s="838">
        <v>484.999708</v>
      </c>
      <c r="R43" s="838">
        <v>374.84796</v>
      </c>
      <c r="S43" s="838">
        <v>374.73664399999996</v>
      </c>
      <c r="T43" s="838">
        <v>435.75186400000001</v>
      </c>
      <c r="U43" s="838">
        <v>778.47691500000008</v>
      </c>
      <c r="V43" s="838">
        <v>698.4162</v>
      </c>
      <c r="W43" s="838">
        <v>994.61548100000005</v>
      </c>
      <c r="X43" s="838">
        <v>1289.353973</v>
      </c>
      <c r="Y43" s="838">
        <v>1183.667629</v>
      </c>
      <c r="Z43" s="549">
        <v>1020.704926</v>
      </c>
      <c r="AA43" s="549">
        <v>971.77281499999992</v>
      </c>
    </row>
    <row r="44" spans="2:38" s="549" customFormat="1">
      <c r="B44" s="554" t="s">
        <v>1413</v>
      </c>
      <c r="C44" s="1156">
        <v>3136.3280449999997</v>
      </c>
      <c r="D44" s="838">
        <v>3060.492945</v>
      </c>
      <c r="E44" s="838">
        <v>3240.7732919999999</v>
      </c>
      <c r="F44" s="838">
        <v>3491.762874</v>
      </c>
      <c r="G44" s="838">
        <v>3401.3707589999999</v>
      </c>
      <c r="H44" s="838">
        <v>3361.3022889999997</v>
      </c>
      <c r="I44" s="838">
        <v>3546.289972</v>
      </c>
      <c r="J44" s="838">
        <v>3578.0996340000002</v>
      </c>
      <c r="K44" s="838">
        <v>3526.6887880000004</v>
      </c>
      <c r="L44" s="838">
        <v>3686.5333110000001</v>
      </c>
      <c r="M44" s="838">
        <v>3921.2974440000003</v>
      </c>
      <c r="N44" s="838">
        <v>2781.8699630000001</v>
      </c>
      <c r="O44" s="838">
        <v>2828.9724269999997</v>
      </c>
      <c r="P44" s="838">
        <v>3581.591758</v>
      </c>
      <c r="Q44" s="838">
        <v>2575.7542910000002</v>
      </c>
      <c r="R44" s="838">
        <v>1610.004741</v>
      </c>
      <c r="S44" s="838">
        <v>2117.531187</v>
      </c>
      <c r="T44" s="838">
        <v>2217.9355599999999</v>
      </c>
      <c r="U44" s="838">
        <v>2224.929365</v>
      </c>
      <c r="V44" s="838">
        <v>2011.199402</v>
      </c>
      <c r="W44" s="838">
        <v>2022.8027030000001</v>
      </c>
      <c r="X44" s="838">
        <v>2016.9268119999999</v>
      </c>
      <c r="Y44" s="838">
        <v>1939.015703</v>
      </c>
      <c r="Z44" s="549">
        <v>1984.688905</v>
      </c>
      <c r="AA44" s="549">
        <v>1827.0490830000001</v>
      </c>
    </row>
    <row r="45" spans="2:38" s="549" customFormat="1">
      <c r="B45" s="555" t="s">
        <v>1414</v>
      </c>
      <c r="C45" s="1156">
        <v>219.46440200000001</v>
      </c>
      <c r="D45" s="838">
        <v>203.032937</v>
      </c>
      <c r="E45" s="838">
        <v>218.25577900000002</v>
      </c>
      <c r="F45" s="838">
        <v>365.76242300000001</v>
      </c>
      <c r="G45" s="838">
        <v>295.853433</v>
      </c>
      <c r="H45" s="838">
        <v>365.00467499999996</v>
      </c>
      <c r="I45" s="838">
        <v>417.40143499999999</v>
      </c>
      <c r="J45" s="838">
        <v>441.53871000000004</v>
      </c>
      <c r="K45" s="838">
        <v>277.56342999999998</v>
      </c>
      <c r="L45" s="838">
        <v>268.19705699999997</v>
      </c>
      <c r="M45" s="838">
        <v>297.674126</v>
      </c>
      <c r="N45" s="838">
        <v>231.61915400000001</v>
      </c>
      <c r="O45" s="838">
        <v>230.63747099999998</v>
      </c>
      <c r="P45" s="838">
        <v>269.00495699999999</v>
      </c>
      <c r="Q45" s="838">
        <v>223.10872000000001</v>
      </c>
      <c r="R45" s="838">
        <v>274.99225799999999</v>
      </c>
      <c r="S45" s="838">
        <v>365.85353100000003</v>
      </c>
      <c r="T45" s="838">
        <v>354.35096299999998</v>
      </c>
      <c r="U45" s="838">
        <v>347.23588699999999</v>
      </c>
      <c r="V45" s="838">
        <v>326.250317</v>
      </c>
      <c r="W45" s="838">
        <v>260.62499200000002</v>
      </c>
      <c r="X45" s="838">
        <v>290.268214</v>
      </c>
      <c r="Y45" s="838">
        <v>331.03341600000005</v>
      </c>
      <c r="Z45" s="549">
        <v>333.87140500000004</v>
      </c>
      <c r="AA45" s="549">
        <v>348.76538400000004</v>
      </c>
    </row>
    <row r="46" spans="2:38" s="549" customFormat="1">
      <c r="B46" s="555" t="s">
        <v>1415</v>
      </c>
      <c r="C46" s="1156">
        <v>2916.8636430000001</v>
      </c>
      <c r="D46" s="838">
        <v>2857.460008</v>
      </c>
      <c r="E46" s="838">
        <v>3022.5175129999998</v>
      </c>
      <c r="F46" s="838">
        <v>3126.0004509999999</v>
      </c>
      <c r="G46" s="838">
        <v>3105.5173259999997</v>
      </c>
      <c r="H46" s="838">
        <v>2996.2976140000001</v>
      </c>
      <c r="I46" s="838">
        <v>3128.8885369999998</v>
      </c>
      <c r="J46" s="838">
        <v>3136.5609240000003</v>
      </c>
      <c r="K46" s="838">
        <v>3249.1253580000002</v>
      </c>
      <c r="L46" s="838">
        <v>3418.3362540000003</v>
      </c>
      <c r="M46" s="838">
        <v>3623.6233179999999</v>
      </c>
      <c r="N46" s="838">
        <v>2550.2508090000001</v>
      </c>
      <c r="O46" s="838">
        <v>2598.3349559999997</v>
      </c>
      <c r="P46" s="838">
        <v>3312.5868009999999</v>
      </c>
      <c r="Q46" s="838">
        <v>2352.645571</v>
      </c>
      <c r="R46" s="838">
        <v>1335.012483</v>
      </c>
      <c r="S46" s="838">
        <v>1751.6776560000001</v>
      </c>
      <c r="T46" s="838">
        <v>1863.584597</v>
      </c>
      <c r="U46" s="838">
        <v>1877.6934779999999</v>
      </c>
      <c r="V46" s="838">
        <v>1684.949085</v>
      </c>
      <c r="W46" s="838">
        <v>1762.1777109999998</v>
      </c>
      <c r="X46" s="838">
        <v>1726.658598</v>
      </c>
      <c r="Y46" s="838">
        <v>1607.982287</v>
      </c>
      <c r="Z46" s="549">
        <v>1260.9734739999999</v>
      </c>
      <c r="AA46" s="549">
        <v>1406.819133</v>
      </c>
      <c r="AC46" s="563"/>
      <c r="AD46" s="563"/>
      <c r="AE46" s="563"/>
      <c r="AF46" s="563"/>
      <c r="AG46" s="563"/>
      <c r="AH46" s="563"/>
      <c r="AI46" s="563"/>
      <c r="AJ46" s="563"/>
      <c r="AK46" s="563"/>
      <c r="AL46" s="563"/>
    </row>
    <row r="47" spans="2:38" s="549" customFormat="1">
      <c r="B47" s="554" t="s">
        <v>612</v>
      </c>
      <c r="C47" s="1156">
        <v>414.99677200000002</v>
      </c>
      <c r="D47" s="838">
        <v>459.00379599999997</v>
      </c>
      <c r="E47" s="838">
        <v>493.58618100000001</v>
      </c>
      <c r="F47" s="838">
        <v>559.31627800000001</v>
      </c>
      <c r="G47" s="838">
        <v>579.4006260000001</v>
      </c>
      <c r="H47" s="838">
        <v>556.11920200000009</v>
      </c>
      <c r="I47" s="838">
        <v>530.201414</v>
      </c>
      <c r="J47" s="838">
        <v>629.70320300000003</v>
      </c>
      <c r="K47" s="838">
        <v>612.71559400000001</v>
      </c>
      <c r="L47" s="838">
        <v>717.90981299999999</v>
      </c>
      <c r="M47" s="838">
        <v>797.81736999999998</v>
      </c>
      <c r="N47" s="838">
        <v>926.80073800000002</v>
      </c>
      <c r="O47" s="838">
        <v>855.62926100000004</v>
      </c>
      <c r="P47" s="838">
        <v>827.72205200000008</v>
      </c>
      <c r="Q47" s="838">
        <v>804.77185999999995</v>
      </c>
      <c r="R47" s="838">
        <v>904.03098</v>
      </c>
      <c r="S47" s="838">
        <v>894.63655500000004</v>
      </c>
      <c r="T47" s="838">
        <v>900.93712100000005</v>
      </c>
      <c r="U47" s="838">
        <v>1019.248415</v>
      </c>
      <c r="V47" s="838">
        <v>1023.275797</v>
      </c>
      <c r="W47" s="838">
        <v>1063.8611470000001</v>
      </c>
      <c r="X47" s="838">
        <v>1063.9206449999999</v>
      </c>
      <c r="Y47" s="838">
        <v>1256.007124</v>
      </c>
      <c r="Z47" s="549">
        <v>1260.9734739999999</v>
      </c>
      <c r="AA47" s="549">
        <v>1406.819133</v>
      </c>
    </row>
    <row r="48" spans="2:38" s="549" customFormat="1">
      <c r="B48" s="550" t="s">
        <v>1527</v>
      </c>
      <c r="C48" s="1156">
        <v>4225.0202929999996</v>
      </c>
      <c r="D48" s="838">
        <v>4219.5397739999999</v>
      </c>
      <c r="E48" s="838">
        <v>4242.6966409999995</v>
      </c>
      <c r="F48" s="838">
        <v>4720.8031030000002</v>
      </c>
      <c r="G48" s="838">
        <v>5104.4982609999997</v>
      </c>
      <c r="H48" s="838">
        <v>5161.468914000001</v>
      </c>
      <c r="I48" s="838">
        <v>5673.633229</v>
      </c>
      <c r="J48" s="838">
        <v>5602.9116279999998</v>
      </c>
      <c r="K48" s="838">
        <v>5788.5904220000002</v>
      </c>
      <c r="L48" s="838">
        <v>6202.0388960000009</v>
      </c>
      <c r="M48" s="838">
        <v>6332.7928469999997</v>
      </c>
      <c r="N48" s="838">
        <v>6463.2788150000006</v>
      </c>
      <c r="O48" s="838">
        <v>7222.1956649999993</v>
      </c>
      <c r="P48" s="838">
        <v>7770.9170539999996</v>
      </c>
      <c r="Q48" s="838">
        <v>7711.9248369999996</v>
      </c>
      <c r="R48" s="838">
        <v>6690.5291640000005</v>
      </c>
      <c r="S48" s="838">
        <v>7240.9344899999996</v>
      </c>
      <c r="T48" s="838">
        <v>7301.2312650000003</v>
      </c>
      <c r="U48" s="838">
        <v>7314.239974000001</v>
      </c>
      <c r="V48" s="838">
        <v>7483.9823809999989</v>
      </c>
      <c r="W48" s="838">
        <v>7739.984762</v>
      </c>
      <c r="X48" s="838">
        <v>7766.7462329999989</v>
      </c>
      <c r="Y48" s="838">
        <v>7550.3439660000004</v>
      </c>
      <c r="Z48" s="549">
        <v>7289.733217</v>
      </c>
      <c r="AA48" s="549">
        <v>7385.7681240000002</v>
      </c>
    </row>
    <row r="49" spans="1:32" s="549" customFormat="1">
      <c r="A49" s="556"/>
      <c r="B49" s="554" t="s">
        <v>1412</v>
      </c>
      <c r="C49" s="1156">
        <v>1251.54567</v>
      </c>
      <c r="D49" s="838">
        <v>1202.8604779999998</v>
      </c>
      <c r="E49" s="838">
        <v>1226.089825</v>
      </c>
      <c r="F49" s="838">
        <v>1493.347217</v>
      </c>
      <c r="G49" s="838">
        <v>1709.7285400000001</v>
      </c>
      <c r="H49" s="838">
        <v>1956.5080330000001</v>
      </c>
      <c r="I49" s="838">
        <v>2126.907162</v>
      </c>
      <c r="J49" s="838">
        <v>2081.0095099999999</v>
      </c>
      <c r="K49" s="838">
        <v>2212.6794849999997</v>
      </c>
      <c r="L49" s="838">
        <v>2274.408864</v>
      </c>
      <c r="M49" s="838">
        <v>2220.1846800000003</v>
      </c>
      <c r="N49" s="838">
        <v>2303.584828</v>
      </c>
      <c r="O49" s="838">
        <v>2496.6497940000004</v>
      </c>
      <c r="P49" s="838">
        <v>2641.6356340000002</v>
      </c>
      <c r="Q49" s="838">
        <v>2320.7281130000001</v>
      </c>
      <c r="R49" s="838">
        <v>2129.0298629999998</v>
      </c>
      <c r="S49" s="838">
        <v>2198.3345389999999</v>
      </c>
      <c r="T49" s="838">
        <v>2214.6331370000003</v>
      </c>
      <c r="U49" s="838">
        <v>2283.6256250000001</v>
      </c>
      <c r="V49" s="838">
        <v>2213.8017969999996</v>
      </c>
      <c r="W49" s="838">
        <v>2360.304588</v>
      </c>
      <c r="X49" s="838">
        <v>2474.94229</v>
      </c>
      <c r="Y49" s="838">
        <v>2384.6265159999998</v>
      </c>
      <c r="Z49" s="549">
        <v>2346.5633390000003</v>
      </c>
      <c r="AA49" s="549">
        <v>2447.5856630000003</v>
      </c>
    </row>
    <row r="50" spans="1:32" s="549" customFormat="1">
      <c r="B50" s="554" t="s">
        <v>1413</v>
      </c>
      <c r="C50" s="1156">
        <v>2019.0239849999998</v>
      </c>
      <c r="D50" s="838">
        <v>2091.8271460000001</v>
      </c>
      <c r="E50" s="838">
        <v>2096.3784730000002</v>
      </c>
      <c r="F50" s="838">
        <v>2238.8906590000001</v>
      </c>
      <c r="G50" s="838">
        <v>2307.0090449999998</v>
      </c>
      <c r="H50" s="838">
        <v>2130.2628439999999</v>
      </c>
      <c r="I50" s="838">
        <v>2397.0644550000002</v>
      </c>
      <c r="J50" s="838">
        <v>2376.1539780000003</v>
      </c>
      <c r="K50" s="838">
        <v>2337.316026</v>
      </c>
      <c r="L50" s="838">
        <v>2561.2472760000001</v>
      </c>
      <c r="M50" s="838">
        <v>2718.8397730000002</v>
      </c>
      <c r="N50" s="838">
        <v>2739.6956849999997</v>
      </c>
      <c r="O50" s="838">
        <v>3134.6408619999997</v>
      </c>
      <c r="P50" s="838">
        <v>3334.3768439999999</v>
      </c>
      <c r="Q50" s="838">
        <v>3493.6870450000001</v>
      </c>
      <c r="R50" s="838">
        <v>2730.737447</v>
      </c>
      <c r="S50" s="838">
        <v>3284.4220999999998</v>
      </c>
      <c r="T50" s="838">
        <v>3367.1692499999999</v>
      </c>
      <c r="U50" s="838">
        <v>3268.0563230000002</v>
      </c>
      <c r="V50" s="838">
        <v>3552.020904</v>
      </c>
      <c r="W50" s="838">
        <v>3696.8132880000003</v>
      </c>
      <c r="X50" s="838">
        <v>3497.0370250000001</v>
      </c>
      <c r="Y50" s="838">
        <v>3409.0210460000003</v>
      </c>
      <c r="Z50" s="549">
        <v>3282.8658209999999</v>
      </c>
      <c r="AA50" s="549">
        <v>3272.8976000000002</v>
      </c>
    </row>
    <row r="51" spans="1:32">
      <c r="A51" s="546"/>
      <c r="B51" s="555" t="s">
        <v>1414</v>
      </c>
      <c r="C51" s="1156">
        <v>1751.5535479999999</v>
      </c>
      <c r="D51" s="838">
        <v>1830.946567</v>
      </c>
      <c r="E51" s="838">
        <v>1767.4470779999999</v>
      </c>
      <c r="F51" s="838">
        <v>1879.793586</v>
      </c>
      <c r="G51" s="838">
        <v>1912.1239599999999</v>
      </c>
      <c r="H51" s="838">
        <v>1717.5231040000001</v>
      </c>
      <c r="I51" s="838">
        <v>1921.1195700000001</v>
      </c>
      <c r="J51" s="838">
        <v>1891.8924999999999</v>
      </c>
      <c r="K51" s="838">
        <v>1859.080322</v>
      </c>
      <c r="L51" s="838">
        <v>2066.521045</v>
      </c>
      <c r="M51" s="838">
        <v>2248.7905430000001</v>
      </c>
      <c r="N51" s="838">
        <v>2236.1308309999999</v>
      </c>
      <c r="O51" s="838">
        <v>2507.510139</v>
      </c>
      <c r="P51" s="838">
        <v>2585.2124690000001</v>
      </c>
      <c r="Q51" s="838">
        <v>2740.024727</v>
      </c>
      <c r="R51" s="838">
        <v>2103.0005799999999</v>
      </c>
      <c r="S51" s="838">
        <v>2498.6381069999998</v>
      </c>
      <c r="T51" s="838">
        <v>2618.368422</v>
      </c>
      <c r="U51" s="838">
        <v>2418.671589</v>
      </c>
      <c r="V51" s="838">
        <v>2711.5817310000002</v>
      </c>
      <c r="W51" s="838">
        <v>2796.7556479999998</v>
      </c>
      <c r="X51" s="838">
        <v>2702.8939180000002</v>
      </c>
      <c r="Y51" s="838">
        <v>2616.8271869999999</v>
      </c>
      <c r="Z51" s="549">
        <v>2580.0211760000002</v>
      </c>
      <c r="AA51" s="549">
        <v>2585.9948209999998</v>
      </c>
      <c r="AB51" s="1010"/>
      <c r="AC51" s="1010"/>
      <c r="AD51" s="1010"/>
      <c r="AE51" s="1010"/>
      <c r="AF51" s="1010"/>
    </row>
    <row r="52" spans="1:32">
      <c r="A52" s="131"/>
      <c r="B52" s="555" t="s">
        <v>1415</v>
      </c>
      <c r="C52" s="1156">
        <v>267.470437</v>
      </c>
      <c r="D52" s="838">
        <v>260.88057900000001</v>
      </c>
      <c r="E52" s="838">
        <v>328.93139500000001</v>
      </c>
      <c r="F52" s="838">
        <v>359.09707299999997</v>
      </c>
      <c r="G52" s="838">
        <v>394.885085</v>
      </c>
      <c r="H52" s="838">
        <v>412.73973999999998</v>
      </c>
      <c r="I52" s="838">
        <v>475.944885</v>
      </c>
      <c r="J52" s="838">
        <v>484.26147800000001</v>
      </c>
      <c r="K52" s="838">
        <v>478.23570400000006</v>
      </c>
      <c r="L52" s="838">
        <v>494.72623100000004</v>
      </c>
      <c r="M52" s="838">
        <v>470.04922999999997</v>
      </c>
      <c r="N52" s="838">
        <v>503.56485399999997</v>
      </c>
      <c r="O52" s="838">
        <v>627.13072299999999</v>
      </c>
      <c r="P52" s="838">
        <v>749.16437499999995</v>
      </c>
      <c r="Q52" s="838">
        <v>753.66231799999991</v>
      </c>
      <c r="R52" s="838">
        <v>627.73686699999996</v>
      </c>
      <c r="S52" s="838">
        <v>785.78399300000001</v>
      </c>
      <c r="T52" s="838">
        <v>748.80082800000002</v>
      </c>
      <c r="U52" s="838">
        <v>849.38473400000009</v>
      </c>
      <c r="V52" s="838">
        <v>840.43917299999998</v>
      </c>
      <c r="W52" s="838">
        <v>900.05763999999999</v>
      </c>
      <c r="X52" s="838">
        <v>794.14310699999999</v>
      </c>
      <c r="Y52" s="838">
        <v>792.19385900000009</v>
      </c>
      <c r="Z52" s="549">
        <v>702.84464500000001</v>
      </c>
      <c r="AA52" s="549">
        <v>686.90277900000001</v>
      </c>
      <c r="AB52" s="1010"/>
      <c r="AC52" s="1010"/>
      <c r="AD52" s="1010"/>
      <c r="AE52" s="1010"/>
      <c r="AF52" s="1010"/>
    </row>
    <row r="53" spans="1:32">
      <c r="A53" s="131"/>
      <c r="B53" s="554" t="s">
        <v>612</v>
      </c>
      <c r="C53" s="1156">
        <v>954.45063800000003</v>
      </c>
      <c r="D53" s="838">
        <v>924.85215000000005</v>
      </c>
      <c r="E53" s="838">
        <v>920.228343</v>
      </c>
      <c r="F53" s="838">
        <v>988.56522699999994</v>
      </c>
      <c r="G53" s="838">
        <v>1087.7606759999999</v>
      </c>
      <c r="H53" s="838">
        <v>1074.6980370000001</v>
      </c>
      <c r="I53" s="838">
        <v>1149.6616119999999</v>
      </c>
      <c r="J53" s="838">
        <v>1145.7481399999999</v>
      </c>
      <c r="K53" s="838">
        <v>1238.5949110000001</v>
      </c>
      <c r="L53" s="838">
        <v>1366.382756</v>
      </c>
      <c r="M53" s="838">
        <v>1393.7683940000002</v>
      </c>
      <c r="N53" s="838">
        <v>1419.998302</v>
      </c>
      <c r="O53" s="838">
        <v>1590.9050090000001</v>
      </c>
      <c r="P53" s="838">
        <v>1794.9045759999999</v>
      </c>
      <c r="Q53" s="838">
        <v>1897.509679</v>
      </c>
      <c r="R53" s="838">
        <v>1830.7618540000001</v>
      </c>
      <c r="S53" s="838">
        <v>1758.1778509999999</v>
      </c>
      <c r="T53" s="838">
        <v>1719.4288779999999</v>
      </c>
      <c r="U53" s="838">
        <v>1762.5580260000002</v>
      </c>
      <c r="V53" s="838">
        <v>1718.15968</v>
      </c>
      <c r="W53" s="838">
        <v>1682.866886</v>
      </c>
      <c r="X53" s="838">
        <v>1794.766918</v>
      </c>
      <c r="Y53" s="838">
        <v>1756.696404</v>
      </c>
      <c r="Z53" s="549">
        <v>1660.3040570000001</v>
      </c>
      <c r="AA53" s="549">
        <v>1665.2848610000001</v>
      </c>
      <c r="AB53" s="1010"/>
      <c r="AC53" s="1010"/>
      <c r="AD53" s="1010"/>
      <c r="AE53" s="1010"/>
      <c r="AF53" s="1010"/>
    </row>
    <row r="54" spans="1:32">
      <c r="A54" s="131"/>
      <c r="B54" s="550" t="s">
        <v>1417</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693.11079599999994</v>
      </c>
      <c r="AA54" s="549">
        <v>662.50023799999997</v>
      </c>
      <c r="AB54" s="1010"/>
      <c r="AC54" s="1010"/>
      <c r="AD54" s="1010"/>
      <c r="AE54" s="1010"/>
      <c r="AF54" s="1010"/>
    </row>
    <row r="55" spans="1:32" ht="14.5">
      <c r="A55" s="131"/>
      <c r="B55" s="554" t="s">
        <v>1539</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693.11079599999994</v>
      </c>
      <c r="AA55" s="549">
        <v>662.50023799999997</v>
      </c>
      <c r="AB55" s="1010"/>
      <c r="AC55" s="1010"/>
      <c r="AD55" s="1010"/>
      <c r="AE55" s="1010"/>
      <c r="AF55" s="1010"/>
    </row>
    <row r="56" spans="1:32" ht="25">
      <c r="A56" s="131"/>
      <c r="B56" s="1190" t="s">
        <v>1528</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5">
      <c r="A57" s="131"/>
      <c r="B57" s="1013" t="s">
        <v>1541</v>
      </c>
      <c r="C57" s="1156">
        <v>45649.327462686088</v>
      </c>
      <c r="D57" s="838">
        <v>45997.405151757011</v>
      </c>
      <c r="E57" s="838">
        <v>47339.77348220467</v>
      </c>
      <c r="F57" s="838">
        <v>47211.956319099991</v>
      </c>
      <c r="G57" s="838">
        <v>51141.712924609601</v>
      </c>
      <c r="H57" s="838">
        <v>51503.767031447926</v>
      </c>
      <c r="I57" s="838">
        <v>51678.909721065545</v>
      </c>
      <c r="J57" s="838">
        <v>53442.425653151477</v>
      </c>
      <c r="K57" s="838">
        <v>50832.256195786365</v>
      </c>
      <c r="L57" s="838">
        <v>51617.731466475758</v>
      </c>
      <c r="M57" s="838">
        <v>54499.992674410227</v>
      </c>
      <c r="N57" s="838">
        <v>59012.353700000007</v>
      </c>
      <c r="O57" s="838">
        <v>61435.378000000004</v>
      </c>
      <c r="P57" s="838">
        <v>64127.401999999995</v>
      </c>
      <c r="Q57" s="838">
        <v>66680.471999999994</v>
      </c>
      <c r="R57" s="838">
        <v>62537.052000000003</v>
      </c>
      <c r="S57" s="838">
        <v>64618.977999999996</v>
      </c>
      <c r="T57" s="838">
        <v>68699.741000000009</v>
      </c>
      <c r="U57" s="838">
        <v>65968.876199999999</v>
      </c>
      <c r="V57" s="838">
        <v>65390.149400000002</v>
      </c>
      <c r="W57" s="838">
        <v>68639.597599999994</v>
      </c>
      <c r="X57" s="838">
        <v>69960.762900000002</v>
      </c>
      <c r="Y57" s="838">
        <v>75113.541957930036</v>
      </c>
      <c r="Z57" s="551">
        <v>73277.914810780014</v>
      </c>
      <c r="AA57" s="551">
        <v>75943.641100000008</v>
      </c>
      <c r="AB57" s="1010"/>
      <c r="AC57" s="1010"/>
      <c r="AD57" s="1010"/>
      <c r="AE57" s="1010"/>
      <c r="AF57" s="1010"/>
    </row>
    <row r="58" spans="1:32" ht="14.5">
      <c r="A58" s="131"/>
      <c r="B58" s="1015" t="s">
        <v>1542</v>
      </c>
      <c r="C58" s="1156">
        <v>8749.8880000000008</v>
      </c>
      <c r="D58" s="838">
        <v>8838.19</v>
      </c>
      <c r="E58" s="838">
        <v>9067.5069999999996</v>
      </c>
      <c r="F58" s="838">
        <v>9187.9770000000008</v>
      </c>
      <c r="G58" s="838">
        <v>10418.858</v>
      </c>
      <c r="H58" s="838">
        <v>9895.8389999999999</v>
      </c>
      <c r="I58" s="838">
        <v>10356.338</v>
      </c>
      <c r="J58" s="838">
        <v>9406.9959999999992</v>
      </c>
      <c r="K58" s="838">
        <v>9756.3230000000003</v>
      </c>
      <c r="L58" s="838">
        <v>10089.282999999999</v>
      </c>
      <c r="M58" s="838">
        <v>10340.086000000001</v>
      </c>
      <c r="N58" s="838">
        <v>11032.355599999999</v>
      </c>
      <c r="O58" s="838">
        <v>10468.841</v>
      </c>
      <c r="P58" s="838">
        <v>12754.187</v>
      </c>
      <c r="Q58" s="838">
        <v>14657.713</v>
      </c>
      <c r="R58" s="838">
        <v>13406.657000000001</v>
      </c>
      <c r="S58" s="838">
        <v>10822.4913</v>
      </c>
      <c r="T58" s="838">
        <v>12057.442999999999</v>
      </c>
      <c r="U58" s="838">
        <v>10946.191000000001</v>
      </c>
      <c r="V58" s="838">
        <v>10417.7878</v>
      </c>
      <c r="W58" s="838">
        <v>11391.726999999999</v>
      </c>
      <c r="X58" s="838">
        <v>12561.956700000001</v>
      </c>
      <c r="Y58" s="838">
        <v>12855.446246040005</v>
      </c>
      <c r="Z58" s="551">
        <v>12127.824900119998</v>
      </c>
      <c r="AA58" s="551">
        <v>12337.195</v>
      </c>
      <c r="AB58" s="1010"/>
      <c r="AC58" s="1010"/>
      <c r="AD58" s="1010"/>
      <c r="AE58" s="1010"/>
      <c r="AF58" s="1010"/>
    </row>
    <row r="59" spans="1:32" ht="14.5">
      <c r="A59" s="131"/>
      <c r="B59" s="1015" t="s">
        <v>1543</v>
      </c>
      <c r="C59" s="1156">
        <v>36899.439462686089</v>
      </c>
      <c r="D59" s="838">
        <v>37159.215151757009</v>
      </c>
      <c r="E59" s="838">
        <v>38272.266482204672</v>
      </c>
      <c r="F59" s="838">
        <v>38023.979319099992</v>
      </c>
      <c r="G59" s="838">
        <v>40722.854924609601</v>
      </c>
      <c r="H59" s="838">
        <v>41607.928031447926</v>
      </c>
      <c r="I59" s="838">
        <v>41322.571721065549</v>
      </c>
      <c r="J59" s="838">
        <v>44035.429653151477</v>
      </c>
      <c r="K59" s="838">
        <v>41075.933195786361</v>
      </c>
      <c r="L59" s="838">
        <v>41528.448466475755</v>
      </c>
      <c r="M59" s="838">
        <v>44159.906674410224</v>
      </c>
      <c r="N59" s="838">
        <v>47979.998100000004</v>
      </c>
      <c r="O59" s="838">
        <v>50966.537000000004</v>
      </c>
      <c r="P59" s="838">
        <v>51373.214999999997</v>
      </c>
      <c r="Q59" s="838">
        <v>52022.758999999998</v>
      </c>
      <c r="R59" s="838">
        <v>49130.395000000004</v>
      </c>
      <c r="S59" s="838">
        <v>53796.486699999994</v>
      </c>
      <c r="T59" s="838">
        <v>56642.298000000003</v>
      </c>
      <c r="U59" s="838">
        <v>55022.6852</v>
      </c>
      <c r="V59" s="838">
        <v>54972.361600000004</v>
      </c>
      <c r="W59" s="838">
        <v>57247.870599999995</v>
      </c>
      <c r="X59" s="838">
        <v>57398.806199999999</v>
      </c>
      <c r="Y59" s="838">
        <v>62258.095711890026</v>
      </c>
      <c r="Z59" s="551">
        <v>61150.089910660019</v>
      </c>
      <c r="AA59" s="551">
        <v>63606.446100000001</v>
      </c>
      <c r="AB59" s="1010"/>
      <c r="AC59" s="1010"/>
      <c r="AD59" s="1010"/>
      <c r="AE59" s="1010"/>
      <c r="AF59" s="1010"/>
    </row>
    <row r="60" spans="1:32">
      <c r="A60" s="131"/>
      <c r="B60" s="1013" t="s">
        <v>1529</v>
      </c>
      <c r="C60" s="1156">
        <v>33471.987000000001</v>
      </c>
      <c r="D60" s="838">
        <v>34300.947</v>
      </c>
      <c r="E60" s="838">
        <v>39171.120000000003</v>
      </c>
      <c r="F60" s="838">
        <v>39008.521000000001</v>
      </c>
      <c r="G60" s="838">
        <v>43025.635000000002</v>
      </c>
      <c r="H60" s="838">
        <v>43809.095999999998</v>
      </c>
      <c r="I60" s="838">
        <v>44856.120999999999</v>
      </c>
      <c r="J60" s="838">
        <v>46987.775000000001</v>
      </c>
      <c r="K60" s="838">
        <v>45350.434000000001</v>
      </c>
      <c r="L60" s="838">
        <v>41460.892999999996</v>
      </c>
      <c r="M60" s="838">
        <v>39770.326999999997</v>
      </c>
      <c r="N60" s="838">
        <v>39279.266000000003</v>
      </c>
      <c r="O60" s="838">
        <v>39996.182999999997</v>
      </c>
      <c r="P60" s="838">
        <v>43674.841</v>
      </c>
      <c r="Q60" s="838">
        <v>40245.998</v>
      </c>
      <c r="R60" s="838">
        <v>30564.681</v>
      </c>
      <c r="S60" s="838">
        <v>38053.627999999997</v>
      </c>
      <c r="T60" s="838">
        <v>38503.072999999997</v>
      </c>
      <c r="U60" s="838">
        <v>39087.231</v>
      </c>
      <c r="V60" s="838">
        <v>40125.733999999997</v>
      </c>
      <c r="W60" s="838">
        <v>39462.523000000001</v>
      </c>
      <c r="X60" s="838">
        <v>39132.834999999999</v>
      </c>
      <c r="Y60" s="838">
        <v>35966.858</v>
      </c>
      <c r="Z60" s="551">
        <v>39041.171999999999</v>
      </c>
      <c r="AA60" s="551">
        <v>38268.152999999998</v>
      </c>
      <c r="AB60" s="1010"/>
      <c r="AC60" s="1010"/>
      <c r="AD60" s="1010"/>
      <c r="AE60" s="1010"/>
      <c r="AF60" s="1010"/>
    </row>
    <row r="61" spans="1:32" ht="14.5">
      <c r="A61" s="131"/>
      <c r="B61" s="564" t="s">
        <v>1545</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6284.15</v>
      </c>
      <c r="D62" s="838">
        <v>4900.8419999999996</v>
      </c>
      <c r="E62" s="838">
        <v>3517.6</v>
      </c>
      <c r="F62" s="838">
        <v>3163.5</v>
      </c>
      <c r="G62" s="838">
        <v>2813.4</v>
      </c>
      <c r="H62" s="838">
        <v>2934.7</v>
      </c>
      <c r="I62" s="838">
        <v>3098.6</v>
      </c>
      <c r="J62" s="838">
        <v>2926.2</v>
      </c>
      <c r="K62" s="838">
        <v>2507.4</v>
      </c>
      <c r="L62" s="838">
        <v>2365</v>
      </c>
      <c r="M62" s="838">
        <v>2519.5</v>
      </c>
      <c r="N62" s="838">
        <v>1502.3</v>
      </c>
      <c r="O62" s="838">
        <v>1039.232</v>
      </c>
      <c r="P62" s="838">
        <v>1092.617</v>
      </c>
      <c r="Q62" s="838">
        <v>1255.3</v>
      </c>
      <c r="R62" s="838">
        <v>1231.9000000000001</v>
      </c>
      <c r="S62" s="838">
        <v>1521.3</v>
      </c>
      <c r="T62" s="838">
        <v>1484.5</v>
      </c>
      <c r="U62" s="838">
        <v>1153.0999999999999</v>
      </c>
      <c r="V62" s="838">
        <v>1171.7</v>
      </c>
      <c r="W62" s="838">
        <v>1318.1</v>
      </c>
      <c r="X62" s="838">
        <v>1373.4</v>
      </c>
      <c r="Y62" s="838">
        <v>1211.095</v>
      </c>
      <c r="Z62" s="551">
        <v>1125.1130000000001</v>
      </c>
      <c r="AA62" s="551">
        <v>1120.1659999999999</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5">
      <c r="A64" s="538"/>
      <c r="B64" s="564"/>
      <c r="C64" s="1277" t="s">
        <v>1530</v>
      </c>
      <c r="D64" s="1277"/>
      <c r="E64" s="1277"/>
      <c r="F64" s="1277"/>
      <c r="G64" s="1277"/>
      <c r="H64" s="1277"/>
      <c r="I64" s="1277" t="s">
        <v>1530</v>
      </c>
      <c r="J64" s="1277"/>
      <c r="K64" s="1277"/>
      <c r="L64" s="1277"/>
      <c r="M64" s="1277"/>
      <c r="N64" s="1277"/>
      <c r="O64" s="1277" t="s">
        <v>1530</v>
      </c>
      <c r="P64" s="1277"/>
      <c r="Q64" s="1277"/>
      <c r="R64" s="1277"/>
      <c r="S64" s="1277"/>
      <c r="T64" s="1277"/>
      <c r="U64" s="1277" t="s">
        <v>1530</v>
      </c>
      <c r="V64" s="1277"/>
      <c r="W64" s="1277"/>
      <c r="X64" s="1277"/>
      <c r="Y64" s="1277"/>
      <c r="Z64" s="1277"/>
      <c r="AA64" s="1277" t="s">
        <v>1530</v>
      </c>
      <c r="AB64" s="1277"/>
      <c r="AC64" s="1277"/>
      <c r="AD64" s="1277"/>
      <c r="AE64" s="1277"/>
      <c r="AF64" s="1277"/>
    </row>
    <row r="65" spans="1:27" s="137" customFormat="1" ht="20.149999999999999" customHeight="1">
      <c r="A65" s="643"/>
      <c r="B65" s="1013" t="s">
        <v>1548</v>
      </c>
      <c r="C65" s="1156" t="s">
        <v>1553</v>
      </c>
      <c r="D65" s="838">
        <v>4684725.8058849704</v>
      </c>
      <c r="E65" s="838" t="s">
        <v>1553</v>
      </c>
      <c r="F65" s="838" t="s">
        <v>1553</v>
      </c>
      <c r="G65" s="838">
        <v>5730181.0035588397</v>
      </c>
      <c r="H65" s="838" t="s">
        <v>1553</v>
      </c>
      <c r="I65" s="838" t="s">
        <v>1553</v>
      </c>
      <c r="J65" s="838">
        <v>5637956.5642803097</v>
      </c>
      <c r="K65" s="838" t="s">
        <v>1553</v>
      </c>
      <c r="L65" s="838" t="s">
        <v>1553</v>
      </c>
      <c r="M65" s="838">
        <v>5551421.08643662</v>
      </c>
      <c r="N65" s="838" t="s">
        <v>1553</v>
      </c>
      <c r="O65" s="838" t="s">
        <v>1553</v>
      </c>
      <c r="P65" s="838">
        <v>2588887.5953765102</v>
      </c>
      <c r="Q65" s="838" t="s">
        <v>1553</v>
      </c>
      <c r="R65" s="838" t="s">
        <v>1553</v>
      </c>
      <c r="S65" s="838">
        <v>5247292.4404501989</v>
      </c>
      <c r="T65" s="838" t="s">
        <v>1553</v>
      </c>
      <c r="U65" s="838" t="s">
        <v>1553</v>
      </c>
      <c r="V65" s="838">
        <v>1702118.1248281391</v>
      </c>
      <c r="W65" s="838" t="s">
        <v>1553</v>
      </c>
      <c r="X65" s="838" t="s">
        <v>1553</v>
      </c>
      <c r="Y65" s="838">
        <v>1625767.5624989769</v>
      </c>
      <c r="Z65" s="1189" t="s">
        <v>1553</v>
      </c>
      <c r="AA65" s="1189" t="s">
        <v>1553</v>
      </c>
    </row>
    <row r="66" spans="1:27" s="137" customFormat="1" ht="15" customHeight="1">
      <c r="A66" s="643"/>
      <c r="B66" s="1013" t="s">
        <v>1549</v>
      </c>
      <c r="C66" s="1156" t="s">
        <v>1553</v>
      </c>
      <c r="D66" s="838">
        <v>4670697.8334069997</v>
      </c>
      <c r="E66" s="838" t="s">
        <v>1553</v>
      </c>
      <c r="F66" s="838" t="s">
        <v>1553</v>
      </c>
      <c r="G66" s="838">
        <v>5734952.5853180503</v>
      </c>
      <c r="H66" s="838" t="s">
        <v>1553</v>
      </c>
      <c r="I66" s="838" t="s">
        <v>1553</v>
      </c>
      <c r="J66" s="838">
        <v>5640830.7902177703</v>
      </c>
      <c r="K66" s="838" t="s">
        <v>1553</v>
      </c>
      <c r="L66" s="838" t="s">
        <v>1553</v>
      </c>
      <c r="M66" s="838">
        <v>5556681.2254904294</v>
      </c>
      <c r="N66" s="838" t="s">
        <v>1553</v>
      </c>
      <c r="O66" s="838" t="s">
        <v>1553</v>
      </c>
      <c r="P66" s="838">
        <v>2596486.75814194</v>
      </c>
      <c r="Q66" s="838" t="s">
        <v>1553</v>
      </c>
      <c r="R66" s="838" t="s">
        <v>1553</v>
      </c>
      <c r="S66" s="838">
        <v>5255021.7316229595</v>
      </c>
      <c r="T66" s="838" t="s">
        <v>1553</v>
      </c>
      <c r="U66" s="838" t="s">
        <v>1553</v>
      </c>
      <c r="V66" s="838">
        <v>1711244.0723595242</v>
      </c>
      <c r="W66" s="838" t="s">
        <v>1553</v>
      </c>
      <c r="X66" s="838" t="s">
        <v>1553</v>
      </c>
      <c r="Y66" s="838">
        <v>1634831.9442216889</v>
      </c>
      <c r="Z66" s="1189" t="s">
        <v>1553</v>
      </c>
      <c r="AA66" s="1189" t="s">
        <v>1553</v>
      </c>
    </row>
    <row r="67" spans="1:27" s="137" customFormat="1" ht="15" customHeight="1">
      <c r="A67" s="643"/>
      <c r="B67" s="1013" t="s">
        <v>1550</v>
      </c>
      <c r="C67" s="1156" t="s">
        <v>1553</v>
      </c>
      <c r="D67" s="838">
        <v>-6160.00000000003</v>
      </c>
      <c r="E67" s="838" t="s">
        <v>1553</v>
      </c>
      <c r="F67" s="838" t="s">
        <v>1553</v>
      </c>
      <c r="G67" s="838">
        <v>10631</v>
      </c>
      <c r="H67" s="838" t="s">
        <v>1553</v>
      </c>
      <c r="I67" s="838" t="s">
        <v>1553</v>
      </c>
      <c r="J67" s="838">
        <v>8830</v>
      </c>
      <c r="K67" s="838" t="s">
        <v>1553</v>
      </c>
      <c r="L67" s="838" t="s">
        <v>1553</v>
      </c>
      <c r="M67" s="838">
        <v>9795</v>
      </c>
      <c r="N67" s="838" t="s">
        <v>1553</v>
      </c>
      <c r="O67" s="838" t="s">
        <v>1553</v>
      </c>
      <c r="P67" s="838">
        <v>9387.0000000000309</v>
      </c>
      <c r="Q67" s="838" t="s">
        <v>1553</v>
      </c>
      <c r="R67" s="838" t="s">
        <v>1553</v>
      </c>
      <c r="S67" s="838">
        <v>9320</v>
      </c>
      <c r="T67" s="838" t="s">
        <v>1553</v>
      </c>
      <c r="U67" s="838" t="s">
        <v>1553</v>
      </c>
      <c r="V67" s="838">
        <v>10137</v>
      </c>
      <c r="W67" s="838" t="s">
        <v>1553</v>
      </c>
      <c r="X67" s="838" t="s">
        <v>1553</v>
      </c>
      <c r="Y67" s="838">
        <v>11512</v>
      </c>
      <c r="Z67" s="1189" t="s">
        <v>1553</v>
      </c>
      <c r="AA67" s="1189" t="s">
        <v>1553</v>
      </c>
    </row>
    <row r="68" spans="1:27" s="137" customFormat="1" ht="15" customHeight="1">
      <c r="A68" s="643"/>
      <c r="B68" s="1191" t="s">
        <v>1551</v>
      </c>
      <c r="C68" s="1156" t="s">
        <v>1553</v>
      </c>
      <c r="D68" s="838">
        <v>7867.9724779698199</v>
      </c>
      <c r="E68" s="838" t="s">
        <v>1553</v>
      </c>
      <c r="F68" s="838" t="s">
        <v>1553</v>
      </c>
      <c r="G68" s="838">
        <v>5859.4182407897097</v>
      </c>
      <c r="H68" s="838" t="s">
        <v>1553</v>
      </c>
      <c r="I68" s="838" t="s">
        <v>1553</v>
      </c>
      <c r="J68" s="838">
        <v>5955.77406254172</v>
      </c>
      <c r="K68" s="838" t="s">
        <v>1553</v>
      </c>
      <c r="L68" s="838" t="s">
        <v>1553</v>
      </c>
      <c r="M68" s="838">
        <v>4534.8609461886408</v>
      </c>
      <c r="N68" s="838" t="s">
        <v>1553</v>
      </c>
      <c r="O68" s="838" t="s">
        <v>1553</v>
      </c>
      <c r="P68" s="838">
        <v>1787.83723457203</v>
      </c>
      <c r="Q68" s="838" t="s">
        <v>1553</v>
      </c>
      <c r="R68" s="838" t="s">
        <v>1553</v>
      </c>
      <c r="S68" s="838">
        <v>1590.7088272394612</v>
      </c>
      <c r="T68" s="838" t="s">
        <v>1553</v>
      </c>
      <c r="U68" s="838" t="s">
        <v>1553</v>
      </c>
      <c r="V68" s="838">
        <v>1011.0524686148856</v>
      </c>
      <c r="W68" s="838" t="s">
        <v>1553</v>
      </c>
      <c r="X68" s="838" t="s">
        <v>1553</v>
      </c>
      <c r="Y68" s="838">
        <v>2447.618277288042</v>
      </c>
      <c r="Z68" s="1189" t="s">
        <v>1553</v>
      </c>
      <c r="AA68" s="1189" t="s">
        <v>1553</v>
      </c>
    </row>
    <row r="69" spans="1:27" s="137" customFormat="1" ht="15" customHeight="1">
      <c r="A69" s="643"/>
      <c r="B69" s="1168"/>
      <c r="C69" s="1193"/>
      <c r="D69" s="838"/>
      <c r="E69" s="838"/>
      <c r="F69" s="838"/>
      <c r="G69" s="838"/>
      <c r="H69" s="838"/>
      <c r="I69" s="838"/>
      <c r="J69" s="838"/>
      <c r="K69" s="838"/>
      <c r="L69" s="838"/>
      <c r="M69" s="838"/>
      <c r="N69" s="838"/>
      <c r="O69" s="838"/>
      <c r="P69" s="838"/>
      <c r="Q69" s="838"/>
      <c r="R69" s="838"/>
      <c r="S69" s="838"/>
      <c r="T69" s="838"/>
      <c r="U69" s="838"/>
      <c r="V69" s="838"/>
      <c r="W69" s="838"/>
      <c r="X69" s="838"/>
      <c r="Y69" s="838"/>
      <c r="Z69" s="1189"/>
      <c r="AA69" s="1189"/>
    </row>
    <row r="70" spans="1:27" s="527" customFormat="1" ht="15" customHeight="1">
      <c r="A70" s="694"/>
      <c r="C70" s="1279" t="s">
        <v>1426</v>
      </c>
      <c r="D70" s="1279"/>
      <c r="E70" s="1279"/>
      <c r="F70" s="1279"/>
      <c r="G70" s="1279"/>
      <c r="H70" s="1279"/>
      <c r="Z70" s="566"/>
      <c r="AA70" s="566"/>
    </row>
    <row r="71" spans="1:27" s="527" customFormat="1" ht="15" customHeight="1">
      <c r="A71" s="694"/>
      <c r="C71" s="1279" t="s">
        <v>880</v>
      </c>
      <c r="D71" s="1279"/>
      <c r="E71" s="1279"/>
      <c r="F71" s="1279"/>
      <c r="G71" s="1279"/>
      <c r="H71" s="1279"/>
      <c r="Z71" s="566"/>
      <c r="AA71" s="566"/>
    </row>
    <row r="72" spans="1:27" s="527" customFormat="1" ht="15" customHeight="1">
      <c r="A72" s="694"/>
      <c r="C72" s="137" t="s">
        <v>1531</v>
      </c>
      <c r="D72" s="137"/>
      <c r="E72" s="137"/>
      <c r="F72" s="137"/>
      <c r="G72" s="137"/>
      <c r="H72" s="137"/>
      <c r="Z72" s="566"/>
      <c r="AA72" s="566"/>
    </row>
    <row r="73" spans="1:27" s="527" customFormat="1" ht="15" customHeight="1">
      <c r="A73" s="694"/>
      <c r="C73" s="1279" t="s">
        <v>1532</v>
      </c>
      <c r="D73" s="1279"/>
      <c r="E73" s="1279"/>
      <c r="F73" s="1279"/>
      <c r="G73" s="1279"/>
      <c r="H73" s="1279"/>
      <c r="Z73" s="566"/>
      <c r="AA73" s="566"/>
    </row>
    <row r="74" spans="1:27" s="527" customFormat="1" ht="26.25" customHeight="1">
      <c r="A74" s="694"/>
      <c r="C74" s="1279" t="s">
        <v>1533</v>
      </c>
      <c r="D74" s="1279"/>
      <c r="E74" s="1279"/>
      <c r="F74" s="1279"/>
      <c r="G74" s="1279"/>
      <c r="H74" s="1279"/>
      <c r="Z74" s="566"/>
      <c r="AA74" s="566"/>
    </row>
    <row r="75" spans="1:27" s="527" customFormat="1" ht="15" customHeight="1">
      <c r="A75" s="694"/>
      <c r="C75" s="1279" t="s">
        <v>1540</v>
      </c>
      <c r="D75" s="1279"/>
      <c r="E75" s="1279"/>
      <c r="F75" s="1279"/>
      <c r="G75" s="1279"/>
      <c r="H75" s="1279"/>
      <c r="AA75" s="775"/>
    </row>
    <row r="76" spans="1:27" s="527" customFormat="1" ht="15" customHeight="1">
      <c r="A76" s="694"/>
      <c r="C76" s="1279" t="s">
        <v>1544</v>
      </c>
      <c r="D76" s="1279"/>
      <c r="E76" s="1279"/>
      <c r="F76" s="1279"/>
      <c r="G76" s="1279"/>
      <c r="H76" s="1279"/>
      <c r="AA76" s="775"/>
    </row>
    <row r="77" spans="1:27" ht="15" customHeight="1">
      <c r="C77" s="1279" t="s">
        <v>1546</v>
      </c>
      <c r="D77" s="1279"/>
      <c r="E77" s="1279"/>
      <c r="F77" s="1279"/>
      <c r="G77" s="1279"/>
      <c r="H77" s="1279"/>
    </row>
    <row r="78" spans="1:27" s="527" customFormat="1" ht="15" customHeight="1">
      <c r="A78" s="694"/>
      <c r="C78" s="1279" t="s">
        <v>1547</v>
      </c>
      <c r="D78" s="1279"/>
      <c r="E78" s="1279"/>
      <c r="F78" s="1279"/>
      <c r="G78" s="1279"/>
      <c r="H78" s="1279"/>
      <c r="AA78" s="775"/>
    </row>
    <row r="79" spans="1:27" s="527" customFormat="1" ht="15" customHeight="1">
      <c r="A79" s="694"/>
      <c r="C79" s="1417" t="s">
        <v>1552</v>
      </c>
      <c r="D79" s="1417"/>
      <c r="E79" s="1417"/>
      <c r="F79" s="1417"/>
      <c r="G79" s="1417"/>
      <c r="H79" s="1417"/>
      <c r="AA79" s="775"/>
    </row>
  </sheetData>
  <sheetProtection selectLockedCells="1"/>
  <mergeCells count="21">
    <mergeCell ref="O64:T64"/>
    <mergeCell ref="U64:Z64"/>
    <mergeCell ref="AA64:AF64"/>
    <mergeCell ref="AA7:AF7"/>
    <mergeCell ref="C78:H78"/>
    <mergeCell ref="O7:T7"/>
    <mergeCell ref="U7:Z7"/>
    <mergeCell ref="C71:H71"/>
    <mergeCell ref="C70:H70"/>
    <mergeCell ref="C79:H79"/>
    <mergeCell ref="C73:H73"/>
    <mergeCell ref="C74:H74"/>
    <mergeCell ref="C75:H75"/>
    <mergeCell ref="C76:H76"/>
    <mergeCell ref="C77:H77"/>
    <mergeCell ref="A1:B1"/>
    <mergeCell ref="A3:B3"/>
    <mergeCell ref="C7:H7"/>
    <mergeCell ref="I7:N7"/>
    <mergeCell ref="C64:H64"/>
    <mergeCell ref="I64:N64"/>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Hessen</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4">
    <pageSetUpPr autoPageBreaks="0"/>
  </sheetPr>
  <dimension ref="A1:AK79"/>
  <sheetViews>
    <sheetView showGridLines="0" showRowColHeaders="0" zoomScaleNormal="100" workbookViewId="0">
      <pane xSplit="2" ySplit="5" topLeftCell="T6" activePane="bottomRight" state="frozen"/>
      <selection pane="topRight"/>
      <selection pane="bottomLeft"/>
      <selection pane="bottomRight" activeCell="Z9" sqref="Z9:Z14"/>
    </sheetView>
  </sheetViews>
  <sheetFormatPr baseColWidth="10" defaultColWidth="11.453125" defaultRowHeight="12.5"/>
  <cols>
    <col min="1" max="1" width="4.54296875" style="376" customWidth="1"/>
    <col min="2" max="2" width="45.54296875" style="376" customWidth="1"/>
    <col min="3" max="12" width="13.453125" style="376" customWidth="1"/>
    <col min="13" max="27" width="13.453125" style="551" customWidth="1"/>
    <col min="28" max="16384" width="11.453125" style="376"/>
  </cols>
  <sheetData>
    <row r="1" spans="1:32" ht="13">
      <c r="A1" s="1414" t="s">
        <v>322</v>
      </c>
      <c r="B1" s="1415"/>
    </row>
    <row r="3" spans="1:32" ht="12.75" customHeight="1">
      <c r="A3" s="1416" t="s">
        <v>907</v>
      </c>
      <c r="B3" s="1416"/>
      <c r="C3" s="407" t="s">
        <v>1245</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ht="13">
      <c r="A7" s="399"/>
      <c r="B7" s="499"/>
      <c r="C7" s="1277" t="s">
        <v>434</v>
      </c>
      <c r="D7" s="1277"/>
      <c r="E7" s="1277"/>
      <c r="F7" s="1277"/>
      <c r="G7" s="1277"/>
      <c r="H7" s="1277"/>
      <c r="I7" s="1277" t="s">
        <v>434</v>
      </c>
      <c r="J7" s="1277"/>
      <c r="K7" s="1277"/>
      <c r="L7" s="1277"/>
      <c r="M7" s="1277"/>
      <c r="N7" s="1277"/>
      <c r="O7" s="1277" t="s">
        <v>434</v>
      </c>
      <c r="P7" s="1277"/>
      <c r="Q7" s="1277"/>
      <c r="R7" s="1277"/>
      <c r="S7" s="1277"/>
      <c r="T7" s="1277"/>
      <c r="U7" s="1277" t="s">
        <v>434</v>
      </c>
      <c r="V7" s="1277"/>
      <c r="W7" s="1277"/>
      <c r="X7" s="1277"/>
      <c r="Y7" s="1277"/>
      <c r="Z7" s="1277"/>
      <c r="AA7" s="1277" t="s">
        <v>434</v>
      </c>
      <c r="AB7" s="1277"/>
      <c r="AC7" s="1277"/>
      <c r="AD7" s="1277"/>
      <c r="AE7" s="1277"/>
      <c r="AF7" s="1277"/>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1514</v>
      </c>
      <c r="C9" s="1156">
        <v>21841.371091122026</v>
      </c>
      <c r="D9" s="838">
        <v>23153.086023481705</v>
      </c>
      <c r="E9" s="838">
        <v>25444.619936339572</v>
      </c>
      <c r="F9" s="838">
        <v>23935.918755435934</v>
      </c>
      <c r="G9" s="838">
        <v>23748.558754538513</v>
      </c>
      <c r="H9" s="838">
        <v>24190.567390376062</v>
      </c>
      <c r="I9" s="838">
        <v>23641.57014489625</v>
      </c>
      <c r="J9" s="857">
        <v>24164.002721853452</v>
      </c>
      <c r="K9" s="838">
        <v>24553.392468392347</v>
      </c>
      <c r="L9" s="838">
        <v>23817.199818950849</v>
      </c>
      <c r="M9" s="838">
        <v>24266.98012896864</v>
      </c>
      <c r="N9" s="838">
        <v>23399.251204133179</v>
      </c>
      <c r="O9" s="838">
        <v>24655.563227043167</v>
      </c>
      <c r="P9" s="838">
        <v>23173.125430987959</v>
      </c>
      <c r="Q9" s="838">
        <v>24742.294994122356</v>
      </c>
      <c r="R9" s="838">
        <v>22897.304092963393</v>
      </c>
      <c r="S9" s="838">
        <v>24854.706174756993</v>
      </c>
      <c r="T9" s="838">
        <v>23929.219868701177</v>
      </c>
      <c r="U9" s="838">
        <v>24981.529098791652</v>
      </c>
      <c r="V9" s="838">
        <v>24355.446651213148</v>
      </c>
      <c r="W9" s="838">
        <v>24337.918076580234</v>
      </c>
      <c r="X9" s="838">
        <v>23323.826017687614</v>
      </c>
      <c r="Y9" s="838">
        <v>24404.62501438546</v>
      </c>
      <c r="Z9" s="551">
        <v>5771.3107371778069</v>
      </c>
      <c r="AA9" s="551">
        <v>5536.8298672593974</v>
      </c>
      <c r="AB9" s="1010"/>
      <c r="AC9" s="1010"/>
      <c r="AD9" s="1010"/>
      <c r="AE9" s="1010"/>
      <c r="AF9" s="1010"/>
    </row>
    <row r="10" spans="1:32" ht="14.5">
      <c r="A10" s="131"/>
      <c r="B10" s="1015" t="s">
        <v>1515</v>
      </c>
      <c r="C10" s="1156">
        <v>13432.284232550355</v>
      </c>
      <c r="D10" s="838">
        <v>14202.78611722765</v>
      </c>
      <c r="E10" s="838">
        <v>15565.229559238467</v>
      </c>
      <c r="F10" s="838">
        <v>14512.429395450217</v>
      </c>
      <c r="G10" s="838">
        <v>14259.248092614773</v>
      </c>
      <c r="H10" s="838">
        <v>14479.996419778967</v>
      </c>
      <c r="I10" s="838">
        <v>14144.708041986225</v>
      </c>
      <c r="J10" s="838">
        <v>14498.895702417169</v>
      </c>
      <c r="K10" s="838">
        <v>14635.215302800731</v>
      </c>
      <c r="L10" s="838">
        <v>14429.732714971822</v>
      </c>
      <c r="M10" s="838">
        <v>14584.847767500625</v>
      </c>
      <c r="N10" s="838">
        <v>13971.187809130972</v>
      </c>
      <c r="O10" s="838">
        <v>14745.199379255375</v>
      </c>
      <c r="P10" s="838">
        <v>13734.051457815989</v>
      </c>
      <c r="Q10" s="838">
        <v>14649.093565966679</v>
      </c>
      <c r="R10" s="838">
        <v>13272.109085205813</v>
      </c>
      <c r="S10" s="838">
        <v>14794.287052905958</v>
      </c>
      <c r="T10" s="838">
        <v>14186.952542786103</v>
      </c>
      <c r="U10" s="838">
        <v>14746.537713350435</v>
      </c>
      <c r="V10" s="838">
        <v>14373.413315475093</v>
      </c>
      <c r="W10" s="838">
        <v>14482.417384531682</v>
      </c>
      <c r="X10" s="838">
        <v>13679.203047663292</v>
      </c>
      <c r="Y10" s="838">
        <v>14363.243674515134</v>
      </c>
      <c r="Z10" s="551">
        <v>3578.3656999999998</v>
      </c>
      <c r="AA10" s="551">
        <v>3410.17</v>
      </c>
      <c r="AB10" s="1010"/>
      <c r="AC10" s="1010"/>
      <c r="AD10" s="1010"/>
      <c r="AE10" s="1010"/>
      <c r="AF10" s="1010"/>
    </row>
    <row r="11" spans="1:32">
      <c r="A11" s="131"/>
      <c r="B11" s="1016" t="s">
        <v>1516</v>
      </c>
      <c r="C11" s="1156">
        <v>13432.284232550355</v>
      </c>
      <c r="D11" s="838">
        <v>14202.78611722765</v>
      </c>
      <c r="E11" s="838">
        <v>15565.229559238467</v>
      </c>
      <c r="F11" s="838">
        <v>14512.429395450217</v>
      </c>
      <c r="G11" s="838">
        <v>14259.248092614773</v>
      </c>
      <c r="H11" s="838">
        <v>14479.996419778967</v>
      </c>
      <c r="I11" s="838">
        <v>14144.708041986225</v>
      </c>
      <c r="J11" s="838">
        <v>14498.895702417169</v>
      </c>
      <c r="K11" s="838">
        <v>14635.215302800731</v>
      </c>
      <c r="L11" s="838">
        <v>14429.732714971822</v>
      </c>
      <c r="M11" s="838">
        <v>14584.847767500625</v>
      </c>
      <c r="N11" s="838">
        <v>13971.187809130972</v>
      </c>
      <c r="O11" s="838">
        <v>14745.199379255375</v>
      </c>
      <c r="P11" s="838">
        <v>13734.051457815989</v>
      </c>
      <c r="Q11" s="838">
        <v>14649.093565966679</v>
      </c>
      <c r="R11" s="838">
        <v>13272.109085205813</v>
      </c>
      <c r="S11" s="838">
        <v>14794.287052905958</v>
      </c>
      <c r="T11" s="838">
        <v>14186.952542786103</v>
      </c>
      <c r="U11" s="838">
        <v>14746.537713350435</v>
      </c>
      <c r="V11" s="838">
        <v>14373.413315475093</v>
      </c>
      <c r="W11" s="838">
        <v>14482.417384531682</v>
      </c>
      <c r="X11" s="838">
        <v>13679.203047663292</v>
      </c>
      <c r="Y11" s="838">
        <v>14363.243674515134</v>
      </c>
      <c r="Z11" s="551">
        <v>3578.3656999999998</v>
      </c>
      <c r="AA11" s="551">
        <v>3410.17</v>
      </c>
      <c r="AB11" s="1010"/>
      <c r="AC11" s="1010"/>
      <c r="AD11" s="1010"/>
      <c r="AE11" s="1010"/>
      <c r="AF11" s="1010"/>
    </row>
    <row r="12" spans="1:32" ht="15.5">
      <c r="A12" s="131"/>
      <c r="B12" s="1188" t="s">
        <v>1554</v>
      </c>
      <c r="C12" s="1156">
        <v>9600.902432550356</v>
      </c>
      <c r="D12" s="838">
        <v>10269.553521484053</v>
      </c>
      <c r="E12" s="838">
        <v>11730.753559238467</v>
      </c>
      <c r="F12" s="838">
        <v>10768.478095450217</v>
      </c>
      <c r="G12" s="838">
        <v>10564.051792614773</v>
      </c>
      <c r="H12" s="838">
        <v>10700.630319778968</v>
      </c>
      <c r="I12" s="838">
        <v>10323.347340904176</v>
      </c>
      <c r="J12" s="838">
        <v>10813.81070241717</v>
      </c>
      <c r="K12" s="838">
        <v>11001.852102800731</v>
      </c>
      <c r="L12" s="838">
        <v>10703.32647001747</v>
      </c>
      <c r="M12" s="838">
        <v>10913.82288987324</v>
      </c>
      <c r="N12" s="838">
        <v>10379.550031865467</v>
      </c>
      <c r="O12" s="838">
        <v>11136.996184337015</v>
      </c>
      <c r="P12" s="838">
        <v>10067.978327847135</v>
      </c>
      <c r="Q12" s="838">
        <v>10908.827648360251</v>
      </c>
      <c r="R12" s="838">
        <v>9536.0583892089871</v>
      </c>
      <c r="S12" s="838">
        <v>11080.242073421563</v>
      </c>
      <c r="T12" s="838">
        <v>10473.58693958474</v>
      </c>
      <c r="U12" s="838">
        <v>11027.199889084226</v>
      </c>
      <c r="V12" s="838">
        <v>10575.118702157548</v>
      </c>
      <c r="W12" s="838">
        <v>10684.190405634356</v>
      </c>
      <c r="X12" s="838">
        <v>9984.4833940418885</v>
      </c>
      <c r="Y12" s="838">
        <v>10645.831453025481</v>
      </c>
      <c r="Z12" s="1189" t="s">
        <v>493</v>
      </c>
      <c r="AA12" s="1189" t="s">
        <v>493</v>
      </c>
      <c r="AB12" s="1010"/>
      <c r="AC12" s="1010"/>
      <c r="AD12" s="1010"/>
      <c r="AE12" s="1010"/>
      <c r="AF12" s="1010"/>
    </row>
    <row r="13" spans="1:32" ht="16">
      <c r="A13" s="131"/>
      <c r="B13" s="1188" t="s">
        <v>1555</v>
      </c>
      <c r="C13" s="1156" t="s">
        <v>356</v>
      </c>
      <c r="D13" s="838" t="s">
        <v>356</v>
      </c>
      <c r="E13" s="838" t="s">
        <v>356</v>
      </c>
      <c r="F13" s="838" t="s">
        <v>356</v>
      </c>
      <c r="G13" s="838" t="s">
        <v>356</v>
      </c>
      <c r="H13" s="838" t="s">
        <v>356</v>
      </c>
      <c r="I13" s="838" t="s">
        <v>356</v>
      </c>
      <c r="J13" s="838" t="s">
        <v>356</v>
      </c>
      <c r="K13" s="838" t="s">
        <v>356</v>
      </c>
      <c r="L13" s="838" t="s">
        <v>356</v>
      </c>
      <c r="M13" s="838" t="s">
        <v>356</v>
      </c>
      <c r="N13" s="838" t="s">
        <v>356</v>
      </c>
      <c r="O13" s="838" t="s">
        <v>356</v>
      </c>
      <c r="P13" s="838" t="s">
        <v>356</v>
      </c>
      <c r="Q13" s="838" t="s">
        <v>356</v>
      </c>
      <c r="R13" s="838" t="s">
        <v>356</v>
      </c>
      <c r="S13" s="838" t="s">
        <v>356</v>
      </c>
      <c r="T13" s="838" t="s">
        <v>356</v>
      </c>
      <c r="U13" s="838" t="s">
        <v>356</v>
      </c>
      <c r="V13" s="838" t="s">
        <v>356</v>
      </c>
      <c r="W13" s="838" t="s">
        <v>356</v>
      </c>
      <c r="X13" s="838" t="s">
        <v>356</v>
      </c>
      <c r="Y13" s="838" t="s">
        <v>356</v>
      </c>
      <c r="Z13" s="1189" t="s">
        <v>356</v>
      </c>
      <c r="AA13" s="1189" t="s">
        <v>356</v>
      </c>
      <c r="AB13" s="1010"/>
      <c r="AC13" s="1010"/>
      <c r="AD13" s="1010"/>
      <c r="AE13" s="1010"/>
      <c r="AF13" s="1010"/>
    </row>
    <row r="14" spans="1:32" ht="28">
      <c r="A14" s="131"/>
      <c r="B14" s="1188" t="s">
        <v>1519</v>
      </c>
      <c r="C14" s="1156">
        <v>3831.3818000000001</v>
      </c>
      <c r="D14" s="838">
        <v>3805.1345999999999</v>
      </c>
      <c r="E14" s="838">
        <v>3834.4760000000001</v>
      </c>
      <c r="F14" s="838">
        <v>3743.9513000000002</v>
      </c>
      <c r="G14" s="838">
        <v>3695.1963000000001</v>
      </c>
      <c r="H14" s="838">
        <v>3779.3661000000002</v>
      </c>
      <c r="I14" s="838">
        <v>3701.2238000000002</v>
      </c>
      <c r="J14" s="838">
        <v>3685.085</v>
      </c>
      <c r="K14" s="838">
        <v>3633.3631999999998</v>
      </c>
      <c r="L14" s="838">
        <v>3612.8908000000001</v>
      </c>
      <c r="M14" s="838">
        <v>3557.0356000000002</v>
      </c>
      <c r="N14" s="838">
        <v>3483.7262000000001</v>
      </c>
      <c r="O14" s="838">
        <v>3505.4331999999999</v>
      </c>
      <c r="P14" s="838">
        <v>3568.0149000000001</v>
      </c>
      <c r="Q14" s="838">
        <v>3643.6037999999999</v>
      </c>
      <c r="R14" s="838">
        <v>3644.9216999999999</v>
      </c>
      <c r="S14" s="838">
        <v>3625.3618000000001</v>
      </c>
      <c r="T14" s="838">
        <v>3625.2312999999999</v>
      </c>
      <c r="U14" s="838">
        <v>3631.8658999999998</v>
      </c>
      <c r="V14" s="838">
        <v>3708.3933999999999</v>
      </c>
      <c r="W14" s="838">
        <v>3705.8811999999998</v>
      </c>
      <c r="X14" s="838">
        <v>3595.1795000000002</v>
      </c>
      <c r="Y14" s="838">
        <v>3617.59</v>
      </c>
      <c r="Z14" s="551">
        <v>3578.3656999999998</v>
      </c>
      <c r="AA14" s="551">
        <v>3410.17</v>
      </c>
      <c r="AB14" s="1010"/>
      <c r="AC14" s="1010"/>
      <c r="AD14" s="1010"/>
      <c r="AE14" s="1010"/>
      <c r="AF14" s="1010"/>
    </row>
    <row r="15" spans="1:32" ht="15.5">
      <c r="A15" s="131"/>
      <c r="B15" s="1017" t="s">
        <v>874</v>
      </c>
      <c r="C15" s="1156" t="s">
        <v>356</v>
      </c>
      <c r="D15" s="838">
        <v>116.35893247542367</v>
      </c>
      <c r="E15" s="838" t="s">
        <v>356</v>
      </c>
      <c r="F15" s="838" t="s">
        <v>356</v>
      </c>
      <c r="G15" s="838" t="s">
        <v>356</v>
      </c>
      <c r="H15" s="838" t="s">
        <v>356</v>
      </c>
      <c r="I15" s="838">
        <v>107.81579685614447</v>
      </c>
      <c r="J15" s="838" t="s">
        <v>356</v>
      </c>
      <c r="K15" s="838" t="s">
        <v>356</v>
      </c>
      <c r="L15" s="838">
        <v>103.44012932118075</v>
      </c>
      <c r="M15" s="838">
        <v>103.07968602609289</v>
      </c>
      <c r="N15" s="838">
        <v>97.232642061537021</v>
      </c>
      <c r="O15" s="838">
        <v>92.22801963735904</v>
      </c>
      <c r="P15" s="838">
        <v>88.409895809417577</v>
      </c>
      <c r="Q15" s="838">
        <v>86.059752663695164</v>
      </c>
      <c r="R15" s="838">
        <v>81.714888874246768</v>
      </c>
      <c r="S15" s="838">
        <v>80.280087849479031</v>
      </c>
      <c r="T15" s="838">
        <v>79.551537105134273</v>
      </c>
      <c r="U15" s="838">
        <v>79.320928162358328</v>
      </c>
      <c r="V15" s="838">
        <v>81.176404133678645</v>
      </c>
      <c r="W15" s="838">
        <v>83.111912522405461</v>
      </c>
      <c r="X15" s="838">
        <v>90.768727319322096</v>
      </c>
      <c r="Y15" s="838">
        <v>91.323812108572923</v>
      </c>
      <c r="Z15" s="1189" t="s">
        <v>358</v>
      </c>
      <c r="AA15" s="1189" t="s">
        <v>358</v>
      </c>
      <c r="AB15" s="1010"/>
      <c r="AC15" s="1010"/>
      <c r="AD15" s="1010"/>
      <c r="AE15" s="1010"/>
      <c r="AF15" s="1010"/>
    </row>
    <row r="16" spans="1:32" ht="15.5">
      <c r="A16" s="131"/>
      <c r="B16" s="1017" t="s">
        <v>872</v>
      </c>
      <c r="C16" s="1156" t="s">
        <v>356</v>
      </c>
      <c r="D16" s="838">
        <v>11.739063268174268</v>
      </c>
      <c r="E16" s="838" t="s">
        <v>356</v>
      </c>
      <c r="F16" s="838" t="s">
        <v>356</v>
      </c>
      <c r="G16" s="838" t="s">
        <v>356</v>
      </c>
      <c r="H16" s="838" t="s">
        <v>356</v>
      </c>
      <c r="I16" s="838">
        <v>12.32110422590508</v>
      </c>
      <c r="J16" s="838" t="s">
        <v>356</v>
      </c>
      <c r="K16" s="838" t="s">
        <v>356</v>
      </c>
      <c r="L16" s="838">
        <v>10.075315633170691</v>
      </c>
      <c r="M16" s="838">
        <v>10.909591601292497</v>
      </c>
      <c r="N16" s="838">
        <v>10.678935203967288</v>
      </c>
      <c r="O16" s="838">
        <v>10.541975281000308</v>
      </c>
      <c r="P16" s="838">
        <v>9.6483341594355423</v>
      </c>
      <c r="Q16" s="838">
        <v>10.602364942734061</v>
      </c>
      <c r="R16" s="838">
        <v>9.4141071225788142</v>
      </c>
      <c r="S16" s="838">
        <v>8.4030916349164535</v>
      </c>
      <c r="T16" s="838">
        <v>8.5827660962273278</v>
      </c>
      <c r="U16" s="838">
        <v>8.1509961038492733</v>
      </c>
      <c r="V16" s="838">
        <v>8.7248091838665314</v>
      </c>
      <c r="W16" s="838">
        <v>9.2338663749207956</v>
      </c>
      <c r="X16" s="838">
        <v>8.771426302081105</v>
      </c>
      <c r="Y16" s="838">
        <v>8.4984093810790835</v>
      </c>
      <c r="Z16" s="1189" t="s">
        <v>358</v>
      </c>
      <c r="AA16" s="1189" t="s">
        <v>358</v>
      </c>
      <c r="AB16" s="1010"/>
      <c r="AC16" s="1010"/>
      <c r="AD16" s="1010"/>
      <c r="AE16" s="1010"/>
      <c r="AF16" s="1010"/>
    </row>
    <row r="17" spans="1:32">
      <c r="A17" s="131"/>
      <c r="B17" s="1016" t="s">
        <v>1520</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
      <c r="A22" s="131"/>
      <c r="B22" s="1021" t="s">
        <v>1521</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5">
      <c r="A24" s="131"/>
      <c r="B24" s="1015" t="s">
        <v>1557</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5">
      <c r="A25" s="131"/>
      <c r="B25" s="1015" t="s">
        <v>1559</v>
      </c>
      <c r="C25" s="1156">
        <v>1468.8896495075087</v>
      </c>
      <c r="D25" s="838">
        <v>1511.506866371351</v>
      </c>
      <c r="E25" s="838">
        <v>1575.5492043398331</v>
      </c>
      <c r="F25" s="838">
        <v>1581.7133112669433</v>
      </c>
      <c r="G25" s="838">
        <v>1762.755235594027</v>
      </c>
      <c r="H25" s="838">
        <v>1777.1624704413978</v>
      </c>
      <c r="I25" s="838">
        <v>1685.9715456837994</v>
      </c>
      <c r="J25" s="838">
        <v>1627.3930610983846</v>
      </c>
      <c r="K25" s="838">
        <v>1617.4909618670424</v>
      </c>
      <c r="L25" s="838">
        <v>1604.3602421372079</v>
      </c>
      <c r="M25" s="838">
        <v>1711.8710482679676</v>
      </c>
      <c r="N25" s="838">
        <v>1656.9420989400346</v>
      </c>
      <c r="O25" s="838">
        <v>1602.6737040830189</v>
      </c>
      <c r="P25" s="838">
        <v>1564.7210496073978</v>
      </c>
      <c r="Q25" s="838">
        <v>1549.1500375183086</v>
      </c>
      <c r="R25" s="838">
        <v>1606.83650249996</v>
      </c>
      <c r="S25" s="838">
        <v>1724.530459804975</v>
      </c>
      <c r="T25" s="838">
        <v>1645.5492517487764</v>
      </c>
      <c r="U25" s="838">
        <v>1825.0515497694948</v>
      </c>
      <c r="V25" s="838">
        <v>1741.5513755559577</v>
      </c>
      <c r="W25" s="838">
        <v>1768.0797699012217</v>
      </c>
      <c r="X25" s="838">
        <v>1688.1416106814702</v>
      </c>
      <c r="Y25" s="838">
        <v>1631.1386295237226</v>
      </c>
      <c r="Z25" s="551">
        <v>1632.7503092432835</v>
      </c>
      <c r="AA25" s="551">
        <v>1566.639286145079</v>
      </c>
      <c r="AB25" s="1010"/>
      <c r="AC25" s="1010"/>
      <c r="AD25" s="1010"/>
      <c r="AE25" s="1010"/>
      <c r="AF25" s="1010"/>
    </row>
    <row r="26" spans="1:32" ht="14.5">
      <c r="A26" s="131"/>
      <c r="B26" s="1016" t="s">
        <v>1560</v>
      </c>
      <c r="C26" s="1156">
        <v>999.03313591460415</v>
      </c>
      <c r="D26" s="838">
        <v>1029.3438278220619</v>
      </c>
      <c r="E26" s="838">
        <v>1056.5313695459974</v>
      </c>
      <c r="F26" s="838">
        <v>1036.1901861255196</v>
      </c>
      <c r="G26" s="838">
        <v>1012.5164908614303</v>
      </c>
      <c r="H26" s="838">
        <v>1038.5062220624577</v>
      </c>
      <c r="I26" s="838">
        <v>1026.8355712874368</v>
      </c>
      <c r="J26" s="838">
        <v>1006.9762538928418</v>
      </c>
      <c r="K26" s="838">
        <v>975.64578786495383</v>
      </c>
      <c r="L26" s="838">
        <v>965.04732118829622</v>
      </c>
      <c r="M26" s="838">
        <v>989.15284846861948</v>
      </c>
      <c r="N26" s="838">
        <v>948.71233756662286</v>
      </c>
      <c r="O26" s="838">
        <v>922.99836749352937</v>
      </c>
      <c r="P26" s="838">
        <v>927.09762085715852</v>
      </c>
      <c r="Q26" s="838">
        <v>957.13245051181809</v>
      </c>
      <c r="R26" s="838">
        <v>943.43662181187972</v>
      </c>
      <c r="S26" s="838">
        <v>908.10540181797467</v>
      </c>
      <c r="T26" s="838">
        <v>940.44528848447044</v>
      </c>
      <c r="U26" s="838">
        <v>936.94275172156836</v>
      </c>
      <c r="V26" s="838">
        <v>955.81001405956624</v>
      </c>
      <c r="W26" s="838">
        <v>956.39808131280574</v>
      </c>
      <c r="X26" s="838">
        <v>976.3384925715344</v>
      </c>
      <c r="Y26" s="838">
        <v>957.6180463729545</v>
      </c>
      <c r="Z26" s="551">
        <v>932.35955737977156</v>
      </c>
      <c r="AA26" s="551">
        <v>902.19224864659452</v>
      </c>
      <c r="AB26" s="1010"/>
      <c r="AC26" s="1010"/>
      <c r="AD26" s="1010"/>
      <c r="AE26" s="1010"/>
      <c r="AF26" s="1010"/>
    </row>
    <row r="27" spans="1:32" ht="14.5">
      <c r="A27" s="131"/>
      <c r="B27" s="1016" t="s">
        <v>1561</v>
      </c>
      <c r="C27" s="1156">
        <v>325.52800000000002</v>
      </c>
      <c r="D27" s="838">
        <v>295.06299999999999</v>
      </c>
      <c r="E27" s="838">
        <v>300.79899999999998</v>
      </c>
      <c r="F27" s="838">
        <v>361.87700000000001</v>
      </c>
      <c r="G27" s="838">
        <v>561.41600000000005</v>
      </c>
      <c r="H27" s="838">
        <v>515.89099999999996</v>
      </c>
      <c r="I27" s="838">
        <v>475.02600000000001</v>
      </c>
      <c r="J27" s="838">
        <v>413.67500000000001</v>
      </c>
      <c r="K27" s="838">
        <v>441.45800000000003</v>
      </c>
      <c r="L27" s="838">
        <v>424.76100000000002</v>
      </c>
      <c r="M27" s="838">
        <v>498.78100000000001</v>
      </c>
      <c r="N27" s="838">
        <v>441.7</v>
      </c>
      <c r="O27" s="838">
        <v>426.113</v>
      </c>
      <c r="P27" s="838">
        <v>469.97500000000002</v>
      </c>
      <c r="Q27" s="838">
        <v>389.56799999999998</v>
      </c>
      <c r="R27" s="838">
        <v>412.94200000000001</v>
      </c>
      <c r="S27" s="838">
        <v>488.73399999999998</v>
      </c>
      <c r="T27" s="838">
        <v>450.7</v>
      </c>
      <c r="U27" s="838">
        <v>477.36500000000001</v>
      </c>
      <c r="V27" s="838">
        <v>536.74900000000002</v>
      </c>
      <c r="W27" s="838">
        <v>480.13600000000002</v>
      </c>
      <c r="X27" s="838">
        <v>421.61200000000002</v>
      </c>
      <c r="Y27" s="838">
        <v>373.13600000000002</v>
      </c>
      <c r="Z27" s="551">
        <v>384.685</v>
      </c>
      <c r="AA27" s="551">
        <v>345.91500000000002</v>
      </c>
      <c r="AB27" s="1010"/>
      <c r="AC27" s="1010"/>
      <c r="AD27" s="1010"/>
      <c r="AE27" s="1010"/>
      <c r="AF27" s="1010"/>
    </row>
    <row r="28" spans="1:32" ht="14.5">
      <c r="A28" s="131"/>
      <c r="B28" s="1016" t="s">
        <v>1562</v>
      </c>
      <c r="C28" s="1156">
        <v>2.2716266858813072</v>
      </c>
      <c r="D28" s="838">
        <v>2.6897591099813707</v>
      </c>
      <c r="E28" s="838">
        <v>2.7400928419684001</v>
      </c>
      <c r="F28" s="838">
        <v>2.7128144970001395</v>
      </c>
      <c r="G28" s="838">
        <v>3.0900009387494931</v>
      </c>
      <c r="H28" s="838">
        <v>2.8123666305184356</v>
      </c>
      <c r="I28" s="838">
        <v>2.8275394132325844</v>
      </c>
      <c r="J28" s="838">
        <v>2.6755860737725055</v>
      </c>
      <c r="K28" s="838">
        <v>2.7694266543020287</v>
      </c>
      <c r="L28" s="838">
        <v>2.8350795765255437</v>
      </c>
      <c r="M28" s="838">
        <v>2.8013523280493691</v>
      </c>
      <c r="N28" s="838">
        <v>2.8111666382938751</v>
      </c>
      <c r="O28" s="838">
        <v>3.1315642683531157</v>
      </c>
      <c r="P28" s="838">
        <v>3.2582888120196327</v>
      </c>
      <c r="Q28" s="838">
        <v>3.472287949585029</v>
      </c>
      <c r="R28" s="838">
        <v>3.1208270178097766</v>
      </c>
      <c r="S28" s="838">
        <v>3.303117760465669</v>
      </c>
      <c r="T28" s="838">
        <v>3.5223060108962816</v>
      </c>
      <c r="U28" s="838">
        <v>3.6686994114223661</v>
      </c>
      <c r="V28" s="838">
        <v>3.5143874703585718</v>
      </c>
      <c r="W28" s="838">
        <v>3.6946021142129397</v>
      </c>
      <c r="X28" s="838">
        <v>3.872838458641898</v>
      </c>
      <c r="Y28" s="838">
        <v>3.7955785864492602</v>
      </c>
      <c r="Z28" s="551">
        <v>3.8966583329837658</v>
      </c>
      <c r="AA28" s="551">
        <v>3.6357030477437813</v>
      </c>
      <c r="AB28" s="1010"/>
      <c r="AC28" s="1010"/>
      <c r="AD28" s="1010"/>
      <c r="AE28" s="1010"/>
      <c r="AF28" s="1010"/>
    </row>
    <row r="29" spans="1:32">
      <c r="A29" s="538"/>
      <c r="B29" s="1016" t="s">
        <v>876</v>
      </c>
      <c r="C29" s="1156">
        <v>110.13583460000001</v>
      </c>
      <c r="D29" s="838">
        <v>124.11223558322666</v>
      </c>
      <c r="E29" s="838">
        <v>129.22439200968074</v>
      </c>
      <c r="F29" s="838">
        <v>130.7834523073829</v>
      </c>
      <c r="G29" s="838">
        <v>134.92787440000001</v>
      </c>
      <c r="H29" s="838">
        <v>133.47559454031679</v>
      </c>
      <c r="I29" s="838">
        <v>139.17259695856731</v>
      </c>
      <c r="J29" s="838">
        <v>135.78650292718413</v>
      </c>
      <c r="K29" s="838">
        <v>132.49942725146869</v>
      </c>
      <c r="L29" s="838">
        <v>136.39240493995572</v>
      </c>
      <c r="M29" s="838">
        <v>138.84864100718696</v>
      </c>
      <c r="N29" s="838">
        <v>135.42458776810699</v>
      </c>
      <c r="O29" s="838">
        <v>135.07022532904699</v>
      </c>
      <c r="P29" s="838">
        <v>125.74755184797404</v>
      </c>
      <c r="Q29" s="838">
        <v>134.01002025481316</v>
      </c>
      <c r="R29" s="838">
        <v>131.43708368081695</v>
      </c>
      <c r="S29" s="838">
        <v>129.36859257567593</v>
      </c>
      <c r="T29" s="838">
        <v>130.86077790122681</v>
      </c>
      <c r="U29" s="838">
        <v>132.6728009283045</v>
      </c>
      <c r="V29" s="838">
        <v>119.64796212001946</v>
      </c>
      <c r="W29" s="838">
        <v>126.83159319765024</v>
      </c>
      <c r="X29" s="838">
        <v>126.55774375952834</v>
      </c>
      <c r="Y29" s="838">
        <v>126.34522425457533</v>
      </c>
      <c r="Z29" s="551">
        <v>128.2081476715467</v>
      </c>
      <c r="AA29" s="551">
        <v>131.2878278807998</v>
      </c>
      <c r="AB29" s="1010"/>
      <c r="AC29" s="1010"/>
      <c r="AD29" s="1010"/>
      <c r="AE29" s="1010"/>
      <c r="AF29" s="1010"/>
    </row>
    <row r="30" spans="1:32" s="551" customFormat="1">
      <c r="A30" s="549"/>
      <c r="B30" s="1016" t="s">
        <v>877</v>
      </c>
      <c r="C30" s="1156">
        <v>31.921052307023039</v>
      </c>
      <c r="D30" s="838">
        <v>60.298043856081051</v>
      </c>
      <c r="E30" s="838">
        <v>86.254349942186622</v>
      </c>
      <c r="F30" s="838">
        <v>50.149858337040776</v>
      </c>
      <c r="G30" s="838">
        <v>50.804861907063064</v>
      </c>
      <c r="H30" s="838">
        <v>86.477287208104727</v>
      </c>
      <c r="I30" s="838">
        <v>42.109838024562428</v>
      </c>
      <c r="J30" s="838">
        <v>68.279718204586146</v>
      </c>
      <c r="K30" s="838">
        <v>65.118320096317802</v>
      </c>
      <c r="L30" s="838">
        <v>75.324436432430389</v>
      </c>
      <c r="M30" s="838">
        <v>82.287206464111733</v>
      </c>
      <c r="N30" s="838">
        <v>128.29400696701086</v>
      </c>
      <c r="O30" s="838">
        <v>115.36054699208951</v>
      </c>
      <c r="P30" s="838">
        <v>38.64258809024561</v>
      </c>
      <c r="Q30" s="838">
        <v>64.967278802092565</v>
      </c>
      <c r="R30" s="838">
        <v>115.8999699894535</v>
      </c>
      <c r="S30" s="838">
        <v>195.0193476508588</v>
      </c>
      <c r="T30" s="838">
        <v>120.02087935218279</v>
      </c>
      <c r="U30" s="838">
        <v>274.40229770819963</v>
      </c>
      <c r="V30" s="838">
        <v>125.8300119060135</v>
      </c>
      <c r="W30" s="838">
        <v>201.01949327655265</v>
      </c>
      <c r="X30" s="838">
        <v>159.76053589176581</v>
      </c>
      <c r="Y30" s="838">
        <v>170.24378030974347</v>
      </c>
      <c r="Z30" s="551">
        <v>183.60094585898142</v>
      </c>
      <c r="AA30" s="551">
        <v>183.60850656994091</v>
      </c>
      <c r="AB30" s="549"/>
    </row>
    <row r="31" spans="1:32" s="551" customFormat="1">
      <c r="A31" s="549"/>
      <c r="B31" s="1015" t="s">
        <v>1523</v>
      </c>
      <c r="C31" s="1156">
        <v>1.346909064158851</v>
      </c>
      <c r="D31" s="838">
        <v>1.3999398827034142</v>
      </c>
      <c r="E31" s="838">
        <v>1.4371727612732792</v>
      </c>
      <c r="F31" s="838">
        <v>1.472248718774313</v>
      </c>
      <c r="G31" s="838">
        <v>1.5161263297111174</v>
      </c>
      <c r="H31" s="838">
        <v>1.5595001556949784</v>
      </c>
      <c r="I31" s="838">
        <v>1.5467572262275853</v>
      </c>
      <c r="J31" s="838">
        <v>1.5920583378985977</v>
      </c>
      <c r="K31" s="838">
        <v>1.5845037245760132</v>
      </c>
      <c r="L31" s="838">
        <v>1.5649618418166287</v>
      </c>
      <c r="M31" s="838">
        <v>1.5804132000461919</v>
      </c>
      <c r="N31" s="838">
        <v>1.5525960621717079</v>
      </c>
      <c r="O31" s="838">
        <v>1.5550437047727956</v>
      </c>
      <c r="P31" s="838">
        <v>1.5765235645699163</v>
      </c>
      <c r="Q31" s="838">
        <v>1.5581906373672083</v>
      </c>
      <c r="R31" s="838">
        <v>1.5690052576180737</v>
      </c>
      <c r="S31" s="838">
        <v>1.5819620460603272</v>
      </c>
      <c r="T31" s="838">
        <v>1.6068741662960395</v>
      </c>
      <c r="U31" s="838">
        <v>1.5989356717232286</v>
      </c>
      <c r="V31" s="838">
        <v>1.6015601820989875</v>
      </c>
      <c r="W31" s="838">
        <v>1.6233221473306518</v>
      </c>
      <c r="X31" s="838">
        <v>1.6450593428504572</v>
      </c>
      <c r="Y31" s="838">
        <v>1.6733103466030061</v>
      </c>
      <c r="Z31" s="551">
        <v>1.6162279345237138</v>
      </c>
      <c r="AA31" s="551">
        <v>1.6153811143188852</v>
      </c>
      <c r="AB31" s="549"/>
    </row>
    <row r="32" spans="1:32" s="549" customFormat="1" ht="15.75" customHeight="1">
      <c r="B32" s="1015" t="s">
        <v>878</v>
      </c>
      <c r="C32" s="1156">
        <v>6938.8503000000001</v>
      </c>
      <c r="D32" s="838">
        <v>7437.3931000000002</v>
      </c>
      <c r="E32" s="838">
        <v>8302.4040000000005</v>
      </c>
      <c r="F32" s="838">
        <v>7840.3038000000006</v>
      </c>
      <c r="G32" s="838">
        <v>7725.0393000000004</v>
      </c>
      <c r="H32" s="838">
        <v>7931.8490000000002</v>
      </c>
      <c r="I32" s="838">
        <v>7809.3438000000006</v>
      </c>
      <c r="J32" s="838">
        <v>8036.1219000000001</v>
      </c>
      <c r="K32" s="838">
        <v>8299.1016999999993</v>
      </c>
      <c r="L32" s="838">
        <v>7781.5419000000002</v>
      </c>
      <c r="M32" s="838">
        <v>7968.6809000000003</v>
      </c>
      <c r="N32" s="838">
        <v>7769.5686999999998</v>
      </c>
      <c r="O32" s="838">
        <v>8306.1350999999995</v>
      </c>
      <c r="P32" s="838">
        <v>7872.7763999999997</v>
      </c>
      <c r="Q32" s="838">
        <v>8542.493199999999</v>
      </c>
      <c r="R32" s="838">
        <v>8016.7895000000008</v>
      </c>
      <c r="S32" s="838">
        <v>8334.306700000001</v>
      </c>
      <c r="T32" s="838">
        <v>8095.1112000000003</v>
      </c>
      <c r="U32" s="838">
        <v>8408.3408999999992</v>
      </c>
      <c r="V32" s="838">
        <v>8238.8804</v>
      </c>
      <c r="W32" s="838">
        <v>8085.7975999999999</v>
      </c>
      <c r="X32" s="838">
        <v>7954.8362999999999</v>
      </c>
      <c r="Y32" s="838">
        <v>8408.5694000000003</v>
      </c>
      <c r="Z32" s="551">
        <v>558.57849999999996</v>
      </c>
      <c r="AA32" s="551">
        <v>558.40520000000004</v>
      </c>
    </row>
    <row r="33" spans="2:37" s="549" customFormat="1">
      <c r="B33" s="1016" t="s">
        <v>1524</v>
      </c>
      <c r="C33" s="1156">
        <v>6303.0374000000002</v>
      </c>
      <c r="D33" s="838">
        <v>6805.5583999999999</v>
      </c>
      <c r="E33" s="838">
        <v>7673.6557000000003</v>
      </c>
      <c r="F33" s="838">
        <v>7214.6877000000004</v>
      </c>
      <c r="G33" s="838">
        <v>7103.1071000000002</v>
      </c>
      <c r="H33" s="838">
        <v>7313.6021000000001</v>
      </c>
      <c r="I33" s="838">
        <v>7195.5797000000002</v>
      </c>
      <c r="J33" s="838">
        <v>7427.9750999999997</v>
      </c>
      <c r="K33" s="838">
        <v>7696.8717999999999</v>
      </c>
      <c r="L33" s="838">
        <v>7184.6262999999999</v>
      </c>
      <c r="M33" s="838">
        <v>7376.6025</v>
      </c>
      <c r="N33" s="838">
        <v>7182.3112000000001</v>
      </c>
      <c r="O33" s="838">
        <v>7723.8415999999997</v>
      </c>
      <c r="P33" s="838">
        <v>7295.7448999999997</v>
      </c>
      <c r="Q33" s="838">
        <v>7971.0564999999997</v>
      </c>
      <c r="R33" s="838">
        <v>7450.7839000000004</v>
      </c>
      <c r="S33" s="838">
        <v>7772.6008000000002</v>
      </c>
      <c r="T33" s="838">
        <v>7536.5510000000004</v>
      </c>
      <c r="U33" s="838">
        <v>7852.2880999999998</v>
      </c>
      <c r="V33" s="838">
        <v>7684.6297000000004</v>
      </c>
      <c r="W33" s="838">
        <v>7531.7528000000002</v>
      </c>
      <c r="X33" s="838">
        <v>7398.0424999999996</v>
      </c>
      <c r="Y33" s="838">
        <v>7849.7754999999997</v>
      </c>
      <c r="Z33" s="1189" t="s">
        <v>358</v>
      </c>
      <c r="AA33" s="1189" t="s">
        <v>358</v>
      </c>
    </row>
    <row r="34" spans="2:37" s="549" customFormat="1" ht="15.5">
      <c r="B34" s="554" t="s">
        <v>1525</v>
      </c>
      <c r="C34" s="1156">
        <v>635.81290000000001</v>
      </c>
      <c r="D34" s="838">
        <v>631.8347</v>
      </c>
      <c r="E34" s="838">
        <v>628.74829999999997</v>
      </c>
      <c r="F34" s="838">
        <v>625.61609999999996</v>
      </c>
      <c r="G34" s="838">
        <v>621.93219999999997</v>
      </c>
      <c r="H34" s="838">
        <v>618.24689999999998</v>
      </c>
      <c r="I34" s="838">
        <v>613.76409999999998</v>
      </c>
      <c r="J34" s="838">
        <v>608.14679999999998</v>
      </c>
      <c r="K34" s="838">
        <v>602.22990000000004</v>
      </c>
      <c r="L34" s="838">
        <v>596.91560000000004</v>
      </c>
      <c r="M34" s="838">
        <v>592.07839999999999</v>
      </c>
      <c r="N34" s="838">
        <v>587.25750000000005</v>
      </c>
      <c r="O34" s="838">
        <v>582.29349999999999</v>
      </c>
      <c r="P34" s="838">
        <v>577.03150000000005</v>
      </c>
      <c r="Q34" s="838">
        <v>571.43669999999997</v>
      </c>
      <c r="R34" s="838">
        <v>566.00559999999996</v>
      </c>
      <c r="S34" s="838">
        <v>561.70590000000004</v>
      </c>
      <c r="T34" s="838">
        <v>558.56020000000001</v>
      </c>
      <c r="U34" s="838">
        <v>556.05280000000005</v>
      </c>
      <c r="V34" s="838">
        <v>554.25070000000005</v>
      </c>
      <c r="W34" s="838">
        <v>554.04480000000001</v>
      </c>
      <c r="X34" s="838">
        <v>556.79380000000003</v>
      </c>
      <c r="Y34" s="838">
        <v>558.79390000000001</v>
      </c>
      <c r="Z34" s="551">
        <v>558.57849999999996</v>
      </c>
      <c r="AA34" s="551">
        <v>558.40520000000004</v>
      </c>
    </row>
    <row r="35" spans="2:37" s="549" customFormat="1" ht="14.5">
      <c r="B35" s="552" t="s">
        <v>1526</v>
      </c>
      <c r="C35" s="1156">
        <v>3977.203947</v>
      </c>
      <c r="D35" s="838">
        <v>4908.1126030000005</v>
      </c>
      <c r="E35" s="838">
        <v>4327.5471399999997</v>
      </c>
      <c r="F35" s="838">
        <v>3770.4533719999995</v>
      </c>
      <c r="G35" s="838">
        <v>3929.1924770000005</v>
      </c>
      <c r="H35" s="838">
        <v>4734.6062549999997</v>
      </c>
      <c r="I35" s="838">
        <v>6133.969204</v>
      </c>
      <c r="J35" s="838">
        <v>6218.4267360000003</v>
      </c>
      <c r="K35" s="838">
        <v>5777.9542299999994</v>
      </c>
      <c r="L35" s="838">
        <v>6802.7135539999999</v>
      </c>
      <c r="M35" s="838">
        <v>5782.6688030000005</v>
      </c>
      <c r="N35" s="838">
        <v>8234.8769869999996</v>
      </c>
      <c r="O35" s="838">
        <v>8943.6149559999994</v>
      </c>
      <c r="P35" s="838">
        <v>8280.8165710000012</v>
      </c>
      <c r="Q35" s="838">
        <v>8294.4516989999993</v>
      </c>
      <c r="R35" s="838">
        <v>10407.827114</v>
      </c>
      <c r="S35" s="838">
        <v>11435.781854000001</v>
      </c>
      <c r="T35" s="838">
        <v>11394.919695000001</v>
      </c>
      <c r="U35" s="838">
        <v>8934.7495030000009</v>
      </c>
      <c r="V35" s="838">
        <v>12342.494426000003</v>
      </c>
      <c r="W35" s="838">
        <v>12105.18802</v>
      </c>
      <c r="X35" s="838">
        <v>13661.581298999999</v>
      </c>
      <c r="Y35" s="838">
        <v>12996.819976999999</v>
      </c>
      <c r="Z35" s="549">
        <v>10572.247459999999</v>
      </c>
      <c r="AA35" s="549">
        <v>9747.6343269999998</v>
      </c>
    </row>
    <row r="36" spans="2:37" s="549" customFormat="1">
      <c r="B36" s="550" t="s">
        <v>863</v>
      </c>
      <c r="C36" s="1156">
        <v>1922.473614</v>
      </c>
      <c r="D36" s="838">
        <v>2737.2687609999998</v>
      </c>
      <c r="E36" s="838">
        <v>2334.2266409999997</v>
      </c>
      <c r="F36" s="838">
        <v>2069.6689889999998</v>
      </c>
      <c r="G36" s="838">
        <v>2231.4119220000002</v>
      </c>
      <c r="H36" s="838">
        <v>3228.6584170000006</v>
      </c>
      <c r="I36" s="838">
        <v>4203.1616430000004</v>
      </c>
      <c r="J36" s="838">
        <v>4305.3155149999993</v>
      </c>
      <c r="K36" s="838">
        <v>4011.0895729999997</v>
      </c>
      <c r="L36" s="838">
        <v>4423.2606189999997</v>
      </c>
      <c r="M36" s="838">
        <v>3123.9629360000004</v>
      </c>
      <c r="N36" s="838">
        <v>4949.240444</v>
      </c>
      <c r="O36" s="838">
        <v>5353.7499550000002</v>
      </c>
      <c r="P36" s="838">
        <v>3898.5121400000003</v>
      </c>
      <c r="Q36" s="838">
        <v>4263.244627</v>
      </c>
      <c r="R36" s="838">
        <v>6285.9648649999999</v>
      </c>
      <c r="S36" s="838">
        <v>6501.8507819999995</v>
      </c>
      <c r="T36" s="838">
        <v>4809.356949</v>
      </c>
      <c r="U36" s="838">
        <v>3939.6875789999999</v>
      </c>
      <c r="V36" s="838">
        <v>7175.6606700000011</v>
      </c>
      <c r="W36" s="838">
        <v>6817.4402950000003</v>
      </c>
      <c r="X36" s="838">
        <v>8379.5083219999997</v>
      </c>
      <c r="Y36" s="838">
        <v>7752.0628130000005</v>
      </c>
      <c r="Z36" s="549">
        <v>5113.9146890000002</v>
      </c>
      <c r="AA36" s="549">
        <v>4024.3312689999998</v>
      </c>
    </row>
    <row r="37" spans="2:37" s="549" customFormat="1">
      <c r="B37" s="554" t="s">
        <v>1395</v>
      </c>
      <c r="C37" s="1156">
        <v>0</v>
      </c>
      <c r="D37" s="838">
        <v>3.0407449999999998</v>
      </c>
      <c r="E37" s="838">
        <v>279.242076</v>
      </c>
      <c r="F37" s="838">
        <v>0</v>
      </c>
      <c r="G37" s="838">
        <v>0</v>
      </c>
      <c r="H37" s="838">
        <v>0</v>
      </c>
      <c r="I37" s="838">
        <v>0.212005</v>
      </c>
      <c r="J37" s="838">
        <v>0</v>
      </c>
      <c r="K37" s="838">
        <v>0</v>
      </c>
      <c r="L37" s="838">
        <v>375.68921799999998</v>
      </c>
      <c r="M37" s="838">
        <v>519.09469899999999</v>
      </c>
      <c r="N37" s="838">
        <v>1067.4454739999999</v>
      </c>
      <c r="O37" s="838">
        <v>0</v>
      </c>
      <c r="P37" s="838">
        <v>0</v>
      </c>
      <c r="Q37" s="838">
        <v>0</v>
      </c>
      <c r="R37" s="838">
        <v>0</v>
      </c>
      <c r="S37" s="838">
        <v>0</v>
      </c>
      <c r="T37" s="838">
        <v>0</v>
      </c>
      <c r="U37" s="838">
        <v>0</v>
      </c>
      <c r="V37" s="838">
        <v>0</v>
      </c>
      <c r="W37" s="838">
        <v>0</v>
      </c>
      <c r="X37" s="838">
        <v>0</v>
      </c>
      <c r="Y37" s="838">
        <v>0</v>
      </c>
      <c r="Z37" s="838">
        <v>0</v>
      </c>
      <c r="AA37" s="838">
        <v>0</v>
      </c>
    </row>
    <row r="38" spans="2:37" s="549" customFormat="1">
      <c r="B38" s="554" t="s">
        <v>864</v>
      </c>
      <c r="C38" s="1156">
        <v>8.9469120000000011</v>
      </c>
      <c r="D38" s="838">
        <v>19.106259999999999</v>
      </c>
      <c r="E38" s="838">
        <v>59.674034999999996</v>
      </c>
      <c r="F38" s="838">
        <v>15.088865999999999</v>
      </c>
      <c r="G38" s="838">
        <v>32.310169000000002</v>
      </c>
      <c r="H38" s="838">
        <v>24.333771000000002</v>
      </c>
      <c r="I38" s="838">
        <v>27.883618999999999</v>
      </c>
      <c r="J38" s="838">
        <v>17.387179</v>
      </c>
      <c r="K38" s="838">
        <v>29.881618</v>
      </c>
      <c r="L38" s="838">
        <v>44.039072999999995</v>
      </c>
      <c r="M38" s="838">
        <v>62.667465999999997</v>
      </c>
      <c r="N38" s="838">
        <v>104.47396499999999</v>
      </c>
      <c r="O38" s="838">
        <v>90.18574799999999</v>
      </c>
      <c r="P38" s="838">
        <v>69.171014999999997</v>
      </c>
      <c r="Q38" s="838">
        <v>71.538232000000008</v>
      </c>
      <c r="R38" s="838">
        <v>87.053421</v>
      </c>
      <c r="S38" s="838">
        <v>73.197350999999998</v>
      </c>
      <c r="T38" s="838">
        <v>41.461057000000004</v>
      </c>
      <c r="U38" s="838">
        <v>32.280411000000001</v>
      </c>
      <c r="V38" s="838">
        <v>303.96442300000001</v>
      </c>
      <c r="W38" s="838">
        <v>535.48521400000004</v>
      </c>
      <c r="X38" s="838">
        <v>200.50920499999998</v>
      </c>
      <c r="Y38" s="838">
        <v>110.12558900000001</v>
      </c>
      <c r="Z38" s="549">
        <v>808.89346499999999</v>
      </c>
      <c r="AA38" s="549">
        <v>622.87238000000002</v>
      </c>
    </row>
    <row r="39" spans="2:37" s="549" customFormat="1">
      <c r="B39" s="555" t="s">
        <v>835</v>
      </c>
      <c r="C39" s="1156">
        <v>7.4120000000000002E-3</v>
      </c>
      <c r="D39" s="838">
        <v>0</v>
      </c>
      <c r="E39" s="838">
        <v>4.1399999999999998E-4</v>
      </c>
      <c r="F39" s="838">
        <v>0</v>
      </c>
      <c r="G39" s="838">
        <v>1.0454000000000001E-2</v>
      </c>
      <c r="H39" s="838">
        <v>8.1099999999999992E-3</v>
      </c>
      <c r="I39" s="838">
        <v>7.9979999999999999E-3</v>
      </c>
      <c r="J39" s="838">
        <v>5.5469999999999998E-3</v>
      </c>
      <c r="K39" s="838">
        <v>6.4099999999999999E-3</v>
      </c>
      <c r="L39" s="838">
        <v>1.1541089999999998</v>
      </c>
      <c r="M39" s="838">
        <v>0.76536400000000004</v>
      </c>
      <c r="N39" s="838">
        <v>7.4000000000000003E-3</v>
      </c>
      <c r="O39" s="838">
        <v>0.32065499999999997</v>
      </c>
      <c r="P39" s="838">
        <v>4.4957999999999998E-2</v>
      </c>
      <c r="Q39" s="838">
        <v>1.0152E-2</v>
      </c>
      <c r="R39" s="838">
        <v>0.12043899999999999</v>
      </c>
      <c r="S39" s="838">
        <v>0</v>
      </c>
      <c r="T39" s="838">
        <v>0.86073100000000002</v>
      </c>
      <c r="U39" s="838">
        <v>0</v>
      </c>
      <c r="V39" s="838">
        <v>0</v>
      </c>
      <c r="W39" s="838">
        <v>0</v>
      </c>
      <c r="X39" s="838">
        <v>0</v>
      </c>
      <c r="Y39" s="838">
        <v>0</v>
      </c>
      <c r="Z39" s="838">
        <v>0</v>
      </c>
      <c r="AA39" s="549">
        <v>7.5606999999999994E-2</v>
      </c>
    </row>
    <row r="40" spans="2:37" s="549" customFormat="1">
      <c r="B40" s="555" t="s">
        <v>1397</v>
      </c>
      <c r="C40" s="1156">
        <v>8.9395000000000007</v>
      </c>
      <c r="D40" s="838">
        <v>19.106259999999999</v>
      </c>
      <c r="E40" s="838">
        <v>59.673620999999997</v>
      </c>
      <c r="F40" s="838">
        <v>15.088865999999999</v>
      </c>
      <c r="G40" s="838">
        <v>32.299714999999999</v>
      </c>
      <c r="H40" s="838">
        <v>24.325661</v>
      </c>
      <c r="I40" s="838">
        <v>27.875620999999999</v>
      </c>
      <c r="J40" s="838">
        <v>17.381632</v>
      </c>
      <c r="K40" s="838">
        <v>29.875207999999997</v>
      </c>
      <c r="L40" s="838">
        <v>42.884963999999997</v>
      </c>
      <c r="M40" s="838">
        <v>61.902101999999999</v>
      </c>
      <c r="N40" s="838">
        <v>104.466565</v>
      </c>
      <c r="O40" s="838">
        <v>89.865092999999987</v>
      </c>
      <c r="P40" s="838">
        <v>69.126057000000003</v>
      </c>
      <c r="Q40" s="838">
        <v>71.528080000000003</v>
      </c>
      <c r="R40" s="838">
        <v>86.93298200000001</v>
      </c>
      <c r="S40" s="838">
        <v>73.197350999999998</v>
      </c>
      <c r="T40" s="838">
        <v>40.600326000000003</v>
      </c>
      <c r="U40" s="838">
        <v>32.280411000000001</v>
      </c>
      <c r="V40" s="838">
        <v>303.96442300000001</v>
      </c>
      <c r="W40" s="838">
        <v>535.48521400000004</v>
      </c>
      <c r="X40" s="838">
        <v>200.50920499999998</v>
      </c>
      <c r="Y40" s="838">
        <v>110.12558900000001</v>
      </c>
      <c r="Z40" s="549">
        <v>808.89346499999999</v>
      </c>
      <c r="AA40" s="549">
        <v>622.79677300000003</v>
      </c>
    </row>
    <row r="41" spans="2:37" s="549" customFormat="1">
      <c r="B41" s="554" t="s">
        <v>612</v>
      </c>
      <c r="C41" s="1156">
        <v>1913.5267020000001</v>
      </c>
      <c r="D41" s="838">
        <v>2715.121756</v>
      </c>
      <c r="E41" s="838">
        <v>1995.31053</v>
      </c>
      <c r="F41" s="838">
        <v>2054.5801229999997</v>
      </c>
      <c r="G41" s="838">
        <v>2199.1017529999999</v>
      </c>
      <c r="H41" s="838">
        <v>3204.324646</v>
      </c>
      <c r="I41" s="838">
        <v>4175.0660189999999</v>
      </c>
      <c r="J41" s="838">
        <v>4287.9283359999999</v>
      </c>
      <c r="K41" s="838">
        <v>3981.2079549999999</v>
      </c>
      <c r="L41" s="838">
        <v>4003.5323280000002</v>
      </c>
      <c r="M41" s="838">
        <v>2542.2007710000003</v>
      </c>
      <c r="N41" s="838">
        <v>3777.3210049999998</v>
      </c>
      <c r="O41" s="838">
        <v>5263.5642070000004</v>
      </c>
      <c r="P41" s="838">
        <v>3829.3411249999999</v>
      </c>
      <c r="Q41" s="838">
        <v>4191.7063950000002</v>
      </c>
      <c r="R41" s="838">
        <v>6198.9114440000003</v>
      </c>
      <c r="S41" s="838">
        <v>6428.6534309999997</v>
      </c>
      <c r="T41" s="838">
        <v>4767.8958919999995</v>
      </c>
      <c r="U41" s="838">
        <v>3907.4071680000002</v>
      </c>
      <c r="V41" s="838">
        <v>6871.6962470000008</v>
      </c>
      <c r="W41" s="838">
        <v>6281.9550810000001</v>
      </c>
      <c r="X41" s="838">
        <v>8178.9991169999994</v>
      </c>
      <c r="Y41" s="838">
        <v>7641.9372240000002</v>
      </c>
      <c r="Z41" s="549">
        <v>4305.0212240000001</v>
      </c>
      <c r="AA41" s="549">
        <v>3401.458889</v>
      </c>
    </row>
    <row r="42" spans="2:37" s="549" customFormat="1">
      <c r="B42" s="550" t="s">
        <v>1411</v>
      </c>
      <c r="C42" s="1156">
        <v>1689.0376400000002</v>
      </c>
      <c r="D42" s="838">
        <v>1887.7287690000001</v>
      </c>
      <c r="E42" s="838">
        <v>1770.0437569999999</v>
      </c>
      <c r="F42" s="838">
        <v>1468.378359</v>
      </c>
      <c r="G42" s="838">
        <v>1395.5032220000001</v>
      </c>
      <c r="H42" s="838">
        <v>1213.581778</v>
      </c>
      <c r="I42" s="838">
        <v>1392.2104420000001</v>
      </c>
      <c r="J42" s="838">
        <v>1235.765838</v>
      </c>
      <c r="K42" s="838">
        <v>1042.94389</v>
      </c>
      <c r="L42" s="838">
        <v>1429.4498180000001</v>
      </c>
      <c r="M42" s="838">
        <v>1721.1178139999997</v>
      </c>
      <c r="N42" s="838">
        <v>2377.059311</v>
      </c>
      <c r="O42" s="838">
        <v>2472.7993059999999</v>
      </c>
      <c r="P42" s="838">
        <v>2882.4448849999999</v>
      </c>
      <c r="Q42" s="838">
        <v>2244.1140890000001</v>
      </c>
      <c r="R42" s="838">
        <v>2290.8329269999995</v>
      </c>
      <c r="S42" s="838">
        <v>2475.010933</v>
      </c>
      <c r="T42" s="838">
        <v>2747.1167460000001</v>
      </c>
      <c r="U42" s="838">
        <v>2708.1887070000002</v>
      </c>
      <c r="V42" s="838">
        <v>3010.7917600000001</v>
      </c>
      <c r="W42" s="838">
        <v>3112.0530100000001</v>
      </c>
      <c r="X42" s="838">
        <v>2881.8632889999999</v>
      </c>
      <c r="Y42" s="838">
        <v>2812.684925</v>
      </c>
      <c r="Z42" s="549">
        <v>2538.0567489999999</v>
      </c>
      <c r="AA42" s="549">
        <v>2500.8579890000001</v>
      </c>
    </row>
    <row r="43" spans="2:37" s="549" customFormat="1">
      <c r="B43" s="554" t="s">
        <v>1412</v>
      </c>
      <c r="C43" s="1156">
        <v>59.883411000000002</v>
      </c>
      <c r="D43" s="838">
        <v>58.252953999999995</v>
      </c>
      <c r="E43" s="838">
        <v>83.046809999999994</v>
      </c>
      <c r="F43" s="838">
        <v>56.576833000000001</v>
      </c>
      <c r="G43" s="838">
        <v>66.866402000000008</v>
      </c>
      <c r="H43" s="838">
        <v>45.869663000000003</v>
      </c>
      <c r="I43" s="838">
        <v>26.585626999999999</v>
      </c>
      <c r="J43" s="838">
        <v>10.071153000000001</v>
      </c>
      <c r="K43" s="838">
        <v>13.064111</v>
      </c>
      <c r="L43" s="838">
        <v>25.933422</v>
      </c>
      <c r="M43" s="838">
        <v>24.295801999999998</v>
      </c>
      <c r="N43" s="838">
        <v>46.970930000000003</v>
      </c>
      <c r="O43" s="838">
        <v>84.308085000000005</v>
      </c>
      <c r="P43" s="838">
        <v>73.804501999999999</v>
      </c>
      <c r="Q43" s="838">
        <v>33.323458000000002</v>
      </c>
      <c r="R43" s="838">
        <v>132.28649799999999</v>
      </c>
      <c r="S43" s="838">
        <v>97.276397000000003</v>
      </c>
      <c r="T43" s="838">
        <v>79.705642999999995</v>
      </c>
      <c r="U43" s="838">
        <v>171.67347899999999</v>
      </c>
      <c r="V43" s="838">
        <v>345.98996500000004</v>
      </c>
      <c r="W43" s="838">
        <v>551.80862100000002</v>
      </c>
      <c r="X43" s="838">
        <v>358.26915600000001</v>
      </c>
      <c r="Y43" s="838">
        <v>310.34105800000003</v>
      </c>
      <c r="Z43" s="549">
        <v>111.754881</v>
      </c>
      <c r="AA43" s="549">
        <v>81.755056999999994</v>
      </c>
    </row>
    <row r="44" spans="2:37" s="549" customFormat="1">
      <c r="B44" s="554" t="s">
        <v>1413</v>
      </c>
      <c r="C44" s="1156">
        <v>1290.593852</v>
      </c>
      <c r="D44" s="838">
        <v>1418.1577170000003</v>
      </c>
      <c r="E44" s="838">
        <v>1285.1763579999999</v>
      </c>
      <c r="F44" s="838">
        <v>938.81672300000002</v>
      </c>
      <c r="G44" s="838">
        <v>809.52117799999996</v>
      </c>
      <c r="H44" s="838">
        <v>657.608833</v>
      </c>
      <c r="I44" s="838">
        <v>632.93552299999999</v>
      </c>
      <c r="J44" s="838">
        <v>555.70718799999997</v>
      </c>
      <c r="K44" s="838">
        <v>470.69742400000001</v>
      </c>
      <c r="L44" s="838">
        <v>772.91937800000005</v>
      </c>
      <c r="M44" s="838">
        <v>877.61381199999994</v>
      </c>
      <c r="N44" s="838">
        <v>1139.0856569999999</v>
      </c>
      <c r="O44" s="838">
        <v>1198.044633</v>
      </c>
      <c r="P44" s="838">
        <v>1605.6502579999999</v>
      </c>
      <c r="Q44" s="838">
        <v>1119.9874399999999</v>
      </c>
      <c r="R44" s="838">
        <v>1162.3442849999999</v>
      </c>
      <c r="S44" s="838">
        <v>1136.977549</v>
      </c>
      <c r="T44" s="838">
        <v>1367.7392420000001</v>
      </c>
      <c r="U44" s="838">
        <v>1285.4196240000001</v>
      </c>
      <c r="V44" s="838">
        <v>1372.1637050000002</v>
      </c>
      <c r="W44" s="838">
        <v>1289.4148090000001</v>
      </c>
      <c r="X44" s="838">
        <v>1123.4237129999999</v>
      </c>
      <c r="Y44" s="838">
        <v>1296.2055030000001</v>
      </c>
      <c r="Z44" s="549">
        <v>1177.7807149999999</v>
      </c>
      <c r="AA44" s="549">
        <v>1131.2212590000001</v>
      </c>
    </row>
    <row r="45" spans="2:37" s="549" customFormat="1">
      <c r="B45" s="555" t="s">
        <v>1414</v>
      </c>
      <c r="C45" s="1156">
        <v>819.26364000000001</v>
      </c>
      <c r="D45" s="838">
        <v>711.90545900000006</v>
      </c>
      <c r="E45" s="838">
        <v>492.814954</v>
      </c>
      <c r="F45" s="838">
        <v>308.63270199999999</v>
      </c>
      <c r="G45" s="838">
        <v>98.454346999999999</v>
      </c>
      <c r="H45" s="838">
        <v>81.369956000000002</v>
      </c>
      <c r="I45" s="838">
        <v>85.967479000000012</v>
      </c>
      <c r="J45" s="838">
        <v>65.849845999999999</v>
      </c>
      <c r="K45" s="838">
        <v>64.744669999999999</v>
      </c>
      <c r="L45" s="838">
        <v>68.38689500000001</v>
      </c>
      <c r="M45" s="838">
        <v>61.077258999999998</v>
      </c>
      <c r="N45" s="838">
        <v>67.986294000000001</v>
      </c>
      <c r="O45" s="838">
        <v>77.494062</v>
      </c>
      <c r="P45" s="838">
        <v>56.788642999999993</v>
      </c>
      <c r="Q45" s="838">
        <v>46.533076000000001</v>
      </c>
      <c r="R45" s="838">
        <v>80.398882</v>
      </c>
      <c r="S45" s="838">
        <v>72.662702999999993</v>
      </c>
      <c r="T45" s="838">
        <v>92.20133100000001</v>
      </c>
      <c r="U45" s="838">
        <v>112.007807</v>
      </c>
      <c r="V45" s="838">
        <v>42.159178999999995</v>
      </c>
      <c r="W45" s="838">
        <v>81.020800000000008</v>
      </c>
      <c r="X45" s="838">
        <v>43.562601000000001</v>
      </c>
      <c r="Y45" s="838">
        <v>57.890281000000002</v>
      </c>
      <c r="Z45" s="549">
        <v>34.502035000000006</v>
      </c>
      <c r="AA45" s="549">
        <v>20.549144000000002</v>
      </c>
    </row>
    <row r="46" spans="2:37" s="549" customFormat="1">
      <c r="B46" s="555" t="s">
        <v>1415</v>
      </c>
      <c r="C46" s="1156">
        <v>471.33021200000002</v>
      </c>
      <c r="D46" s="838">
        <v>706.25225799999998</v>
      </c>
      <c r="E46" s="838">
        <v>792.36140399999999</v>
      </c>
      <c r="F46" s="838">
        <v>630.18402099999992</v>
      </c>
      <c r="G46" s="838">
        <v>711.06683099999998</v>
      </c>
      <c r="H46" s="838">
        <v>576.238877</v>
      </c>
      <c r="I46" s="838">
        <v>546.96804399999996</v>
      </c>
      <c r="J46" s="838">
        <v>489.85734200000002</v>
      </c>
      <c r="K46" s="838">
        <v>405.95275400000003</v>
      </c>
      <c r="L46" s="838">
        <v>704.53248299999996</v>
      </c>
      <c r="M46" s="838">
        <v>816.53655299999991</v>
      </c>
      <c r="N46" s="838">
        <v>1071.0993629999998</v>
      </c>
      <c r="O46" s="838">
        <v>1120.550571</v>
      </c>
      <c r="P46" s="838">
        <v>1548.861615</v>
      </c>
      <c r="Q46" s="838">
        <v>1073.4543640000002</v>
      </c>
      <c r="R46" s="838">
        <v>1081.9454029999999</v>
      </c>
      <c r="S46" s="838">
        <v>1064.314846</v>
      </c>
      <c r="T46" s="838">
        <v>1275.5379110000001</v>
      </c>
      <c r="U46" s="838">
        <v>1173.4118169999999</v>
      </c>
      <c r="V46" s="838">
        <v>1330.0045260000002</v>
      </c>
      <c r="W46" s="838">
        <v>1208.3940090000001</v>
      </c>
      <c r="X46" s="838">
        <v>1079.861112</v>
      </c>
      <c r="Y46" s="838">
        <v>1238.3152220000002</v>
      </c>
      <c r="Z46" s="549">
        <v>1248.5211529999999</v>
      </c>
      <c r="AA46" s="549">
        <v>1287.8816729999999</v>
      </c>
      <c r="AB46" s="563"/>
      <c r="AC46" s="563"/>
      <c r="AD46" s="563"/>
      <c r="AE46" s="563"/>
      <c r="AF46" s="563"/>
      <c r="AG46" s="563"/>
      <c r="AH46" s="563"/>
      <c r="AI46" s="563"/>
      <c r="AJ46" s="563"/>
      <c r="AK46" s="563"/>
    </row>
    <row r="47" spans="2:37" s="549" customFormat="1">
      <c r="B47" s="554" t="s">
        <v>612</v>
      </c>
      <c r="C47" s="1156">
        <v>338.56037699999996</v>
      </c>
      <c r="D47" s="838">
        <v>411.31809800000002</v>
      </c>
      <c r="E47" s="838">
        <v>401.82058899999998</v>
      </c>
      <c r="F47" s="838">
        <v>472.984803</v>
      </c>
      <c r="G47" s="838">
        <v>519.11564199999998</v>
      </c>
      <c r="H47" s="838">
        <v>510.10328199999998</v>
      </c>
      <c r="I47" s="838">
        <v>732.68929200000002</v>
      </c>
      <c r="J47" s="838">
        <v>669.98749699999996</v>
      </c>
      <c r="K47" s="838">
        <v>559.18235500000003</v>
      </c>
      <c r="L47" s="838">
        <v>630.59701800000005</v>
      </c>
      <c r="M47" s="838">
        <v>819.20819999999992</v>
      </c>
      <c r="N47" s="838">
        <v>1191.0027239999999</v>
      </c>
      <c r="O47" s="838">
        <v>1190.446588</v>
      </c>
      <c r="P47" s="838">
        <v>1202.990125</v>
      </c>
      <c r="Q47" s="838">
        <v>1090.8031910000002</v>
      </c>
      <c r="R47" s="838">
        <v>996.20214399999998</v>
      </c>
      <c r="S47" s="838">
        <v>1240.756987</v>
      </c>
      <c r="T47" s="838">
        <v>1299.671861</v>
      </c>
      <c r="U47" s="838">
        <v>1251.0956040000001</v>
      </c>
      <c r="V47" s="838">
        <v>1292.6380900000001</v>
      </c>
      <c r="W47" s="838">
        <v>1270.8295800000001</v>
      </c>
      <c r="X47" s="838">
        <v>1400.1704199999999</v>
      </c>
      <c r="Y47" s="838">
        <v>1206.1383640000001</v>
      </c>
      <c r="Z47" s="549">
        <v>1248.5211529999999</v>
      </c>
      <c r="AA47" s="549">
        <v>1287.8816729999999</v>
      </c>
    </row>
    <row r="48" spans="2:37" s="549" customFormat="1">
      <c r="B48" s="550" t="s">
        <v>1527</v>
      </c>
      <c r="C48" s="1156">
        <v>365.69269299999996</v>
      </c>
      <c r="D48" s="838">
        <v>283.115073</v>
      </c>
      <c r="E48" s="838">
        <v>223.27674199999998</v>
      </c>
      <c r="F48" s="838">
        <v>232.40602399999997</v>
      </c>
      <c r="G48" s="838">
        <v>302.277333</v>
      </c>
      <c r="H48" s="838">
        <v>292.36606</v>
      </c>
      <c r="I48" s="838">
        <v>538.59711899999991</v>
      </c>
      <c r="J48" s="838">
        <v>677.34538300000008</v>
      </c>
      <c r="K48" s="838">
        <v>723.92076699999996</v>
      </c>
      <c r="L48" s="838">
        <v>950.00311699999997</v>
      </c>
      <c r="M48" s="838">
        <v>937.58805300000006</v>
      </c>
      <c r="N48" s="838">
        <v>908.57723200000009</v>
      </c>
      <c r="O48" s="838">
        <v>1117.065695</v>
      </c>
      <c r="P48" s="838">
        <v>1499.8595460000001</v>
      </c>
      <c r="Q48" s="838">
        <v>1787.092983</v>
      </c>
      <c r="R48" s="838">
        <v>1831.0293220000001</v>
      </c>
      <c r="S48" s="838">
        <v>2458.9201389999998</v>
      </c>
      <c r="T48" s="838">
        <v>3838.4460000000004</v>
      </c>
      <c r="U48" s="838">
        <v>2286.8732170000003</v>
      </c>
      <c r="V48" s="838">
        <v>2156.0419960000004</v>
      </c>
      <c r="W48" s="838">
        <v>2175.6947149999996</v>
      </c>
      <c r="X48" s="838">
        <v>2400.2096879999999</v>
      </c>
      <c r="Y48" s="838">
        <v>2432.0722390000001</v>
      </c>
      <c r="Z48" s="549">
        <v>2668.004743</v>
      </c>
      <c r="AA48" s="549">
        <v>2765.580864</v>
      </c>
    </row>
    <row r="49" spans="1:32" s="549" customFormat="1">
      <c r="A49" s="556"/>
      <c r="B49" s="554" t="s">
        <v>1412</v>
      </c>
      <c r="C49" s="1156">
        <v>62.839348999999999</v>
      </c>
      <c r="D49" s="838">
        <v>59.894057000000004</v>
      </c>
      <c r="E49" s="838">
        <v>45.105274999999999</v>
      </c>
      <c r="F49" s="838">
        <v>79.505605000000003</v>
      </c>
      <c r="G49" s="838">
        <v>63.753135999999998</v>
      </c>
      <c r="H49" s="838">
        <v>55.321824999999997</v>
      </c>
      <c r="I49" s="838">
        <v>61.365216000000004</v>
      </c>
      <c r="J49" s="838">
        <v>81.592604000000009</v>
      </c>
      <c r="K49" s="838">
        <v>91.100146999999993</v>
      </c>
      <c r="L49" s="838">
        <v>98.486827999999988</v>
      </c>
      <c r="M49" s="838">
        <v>124.496043</v>
      </c>
      <c r="N49" s="838">
        <v>177.36759000000001</v>
      </c>
      <c r="O49" s="838">
        <v>188.80882800000001</v>
      </c>
      <c r="P49" s="838">
        <v>252.85023100000001</v>
      </c>
      <c r="Q49" s="838">
        <v>197.24117199999998</v>
      </c>
      <c r="R49" s="838">
        <v>182.267978</v>
      </c>
      <c r="S49" s="838">
        <v>173.936635</v>
      </c>
      <c r="T49" s="838">
        <v>180.35157800000002</v>
      </c>
      <c r="U49" s="838">
        <v>177.631778</v>
      </c>
      <c r="V49" s="838">
        <v>180.883003</v>
      </c>
      <c r="W49" s="838">
        <v>193.55602900000002</v>
      </c>
      <c r="X49" s="838">
        <v>235.16027199999999</v>
      </c>
      <c r="Y49" s="838">
        <v>219.14183799999998</v>
      </c>
      <c r="Z49" s="549">
        <v>202.115498</v>
      </c>
      <c r="AA49" s="549">
        <v>214.25186600000001</v>
      </c>
    </row>
    <row r="50" spans="1:32" s="549" customFormat="1">
      <c r="B50" s="554" t="s">
        <v>1413</v>
      </c>
      <c r="C50" s="1156">
        <v>167.91991399999998</v>
      </c>
      <c r="D50" s="838">
        <v>118.22969999999999</v>
      </c>
      <c r="E50" s="838">
        <v>107.35092399999999</v>
      </c>
      <c r="F50" s="838">
        <v>88.264331999999996</v>
      </c>
      <c r="G50" s="838">
        <v>155.74715799999998</v>
      </c>
      <c r="H50" s="838">
        <v>105.864251</v>
      </c>
      <c r="I50" s="838">
        <v>210.63534899999999</v>
      </c>
      <c r="J50" s="838">
        <v>203.81504200000001</v>
      </c>
      <c r="K50" s="838">
        <v>186.71647099999998</v>
      </c>
      <c r="L50" s="838">
        <v>280.49537199999997</v>
      </c>
      <c r="M50" s="838">
        <v>264.13545799999997</v>
      </c>
      <c r="N50" s="838">
        <v>138.43104099999999</v>
      </c>
      <c r="O50" s="838">
        <v>308.698283</v>
      </c>
      <c r="P50" s="838">
        <v>491.35837399999997</v>
      </c>
      <c r="Q50" s="838">
        <v>642.75848699999995</v>
      </c>
      <c r="R50" s="838">
        <v>713.46408500000007</v>
      </c>
      <c r="S50" s="838">
        <v>1202.798855</v>
      </c>
      <c r="T50" s="838">
        <v>2583.1602310000003</v>
      </c>
      <c r="U50" s="838">
        <v>1048.056272</v>
      </c>
      <c r="V50" s="838">
        <v>675.01356700000008</v>
      </c>
      <c r="W50" s="838">
        <v>655.93778699999996</v>
      </c>
      <c r="X50" s="838">
        <v>803.93260999999984</v>
      </c>
      <c r="Y50" s="838">
        <v>701.4755429999999</v>
      </c>
      <c r="Z50" s="549">
        <v>1183.2201219999999</v>
      </c>
      <c r="AA50" s="549">
        <v>1486.0060859999999</v>
      </c>
    </row>
    <row r="51" spans="1:32">
      <c r="A51" s="546"/>
      <c r="B51" s="555" t="s">
        <v>1414</v>
      </c>
      <c r="C51" s="1156">
        <v>157.60672600000001</v>
      </c>
      <c r="D51" s="838">
        <v>108.85158300000001</v>
      </c>
      <c r="E51" s="838">
        <v>97.419837999999999</v>
      </c>
      <c r="F51" s="838">
        <v>76.593727000000001</v>
      </c>
      <c r="G51" s="838">
        <v>143.53598199999999</v>
      </c>
      <c r="H51" s="838">
        <v>96.989043999999993</v>
      </c>
      <c r="I51" s="838">
        <v>202.69929399999998</v>
      </c>
      <c r="J51" s="838">
        <v>200.50070000000002</v>
      </c>
      <c r="K51" s="838">
        <v>182.78831299999999</v>
      </c>
      <c r="L51" s="838">
        <v>264.76938699999999</v>
      </c>
      <c r="M51" s="838">
        <v>250.08147600000001</v>
      </c>
      <c r="N51" s="838">
        <v>126.496179</v>
      </c>
      <c r="O51" s="838">
        <v>291.88449600000001</v>
      </c>
      <c r="P51" s="838">
        <v>376.99321900000001</v>
      </c>
      <c r="Q51" s="838">
        <v>499.848792</v>
      </c>
      <c r="R51" s="838">
        <v>571.25879500000008</v>
      </c>
      <c r="S51" s="838">
        <v>829.790571</v>
      </c>
      <c r="T51" s="838">
        <v>2327.0334240000002</v>
      </c>
      <c r="U51" s="838">
        <v>827.02324499999997</v>
      </c>
      <c r="V51" s="838">
        <v>408.224941</v>
      </c>
      <c r="W51" s="838">
        <v>402.74538999999999</v>
      </c>
      <c r="X51" s="838">
        <v>531.25782499999991</v>
      </c>
      <c r="Y51" s="838">
        <v>453.917349</v>
      </c>
      <c r="Z51" s="549">
        <v>897.62141599999995</v>
      </c>
      <c r="AA51" s="549">
        <v>1112.2030619999998</v>
      </c>
      <c r="AB51" s="1010"/>
      <c r="AC51" s="1010"/>
      <c r="AD51" s="1010"/>
      <c r="AE51" s="1010"/>
      <c r="AF51" s="1010"/>
    </row>
    <row r="52" spans="1:32">
      <c r="A52" s="131"/>
      <c r="B52" s="555" t="s">
        <v>1415</v>
      </c>
      <c r="C52" s="1156">
        <v>10.313188</v>
      </c>
      <c r="D52" s="838">
        <v>9.3781169999999996</v>
      </c>
      <c r="E52" s="838">
        <v>9.9310859999999987</v>
      </c>
      <c r="F52" s="838">
        <v>11.670605</v>
      </c>
      <c r="G52" s="838">
        <v>12.211176</v>
      </c>
      <c r="H52" s="838">
        <v>8.8752069999999996</v>
      </c>
      <c r="I52" s="838">
        <v>7.9360550000000005</v>
      </c>
      <c r="J52" s="838">
        <v>3.3143419999999999</v>
      </c>
      <c r="K52" s="838">
        <v>3.9281579999999998</v>
      </c>
      <c r="L52" s="838">
        <v>15.725985000000001</v>
      </c>
      <c r="M52" s="838">
        <v>14.053982</v>
      </c>
      <c r="N52" s="838">
        <v>11.934861999999999</v>
      </c>
      <c r="O52" s="838">
        <v>16.813787000000001</v>
      </c>
      <c r="P52" s="838">
        <v>114.365155</v>
      </c>
      <c r="Q52" s="838">
        <v>142.909695</v>
      </c>
      <c r="R52" s="838">
        <v>142.20529000000002</v>
      </c>
      <c r="S52" s="838">
        <v>373.008284</v>
      </c>
      <c r="T52" s="838">
        <v>256.12680699999999</v>
      </c>
      <c r="U52" s="838">
        <v>221.033027</v>
      </c>
      <c r="V52" s="838">
        <v>266.78862599999997</v>
      </c>
      <c r="W52" s="838">
        <v>253.192397</v>
      </c>
      <c r="X52" s="838">
        <v>272.67478499999999</v>
      </c>
      <c r="Y52" s="838">
        <v>247.55819399999999</v>
      </c>
      <c r="Z52" s="549">
        <v>285.59870599999999</v>
      </c>
      <c r="AA52" s="549">
        <v>373.80302399999999</v>
      </c>
      <c r="AB52" s="1010"/>
      <c r="AC52" s="1010"/>
      <c r="AD52" s="1010"/>
      <c r="AE52" s="1010"/>
      <c r="AF52" s="1010"/>
    </row>
    <row r="53" spans="1:32">
      <c r="A53" s="131"/>
      <c r="B53" s="554" t="s">
        <v>612</v>
      </c>
      <c r="C53" s="1156">
        <v>134.93342999999999</v>
      </c>
      <c r="D53" s="838">
        <v>104.99131600000001</v>
      </c>
      <c r="E53" s="838">
        <v>70.820543000000001</v>
      </c>
      <c r="F53" s="838">
        <v>64.636087000000003</v>
      </c>
      <c r="G53" s="838">
        <v>82.777039000000002</v>
      </c>
      <c r="H53" s="838">
        <v>131.17998399999999</v>
      </c>
      <c r="I53" s="838">
        <v>266.59655400000003</v>
      </c>
      <c r="J53" s="838">
        <v>391.93773700000003</v>
      </c>
      <c r="K53" s="838">
        <v>446.10414899999995</v>
      </c>
      <c r="L53" s="838">
        <v>571.02091700000005</v>
      </c>
      <c r="M53" s="838">
        <v>548.95655199999999</v>
      </c>
      <c r="N53" s="838">
        <v>592.77860099999998</v>
      </c>
      <c r="O53" s="838">
        <v>619.558584</v>
      </c>
      <c r="P53" s="838">
        <v>755.65094099999999</v>
      </c>
      <c r="Q53" s="838">
        <v>947.09332400000005</v>
      </c>
      <c r="R53" s="838">
        <v>935.29725899999994</v>
      </c>
      <c r="S53" s="838">
        <v>1082.184649</v>
      </c>
      <c r="T53" s="838">
        <v>1074.9341910000001</v>
      </c>
      <c r="U53" s="838">
        <v>1061.1851669999999</v>
      </c>
      <c r="V53" s="838">
        <v>1300.145426</v>
      </c>
      <c r="W53" s="838">
        <v>1326.2008989999999</v>
      </c>
      <c r="X53" s="838">
        <v>1361.116806</v>
      </c>
      <c r="Y53" s="838">
        <v>1511.4548580000001</v>
      </c>
      <c r="Z53" s="549">
        <v>1282.6691229999999</v>
      </c>
      <c r="AA53" s="549">
        <v>1065.3229120000001</v>
      </c>
      <c r="AB53" s="1010"/>
      <c r="AC53" s="1010"/>
      <c r="AD53" s="1010"/>
      <c r="AE53" s="1010"/>
      <c r="AF53" s="1010"/>
    </row>
    <row r="54" spans="1:32">
      <c r="A54" s="131"/>
      <c r="B54" s="550" t="s">
        <v>1417</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252.27127900000002</v>
      </c>
      <c r="AA54" s="549">
        <v>456.86420500000003</v>
      </c>
      <c r="AB54" s="1010"/>
      <c r="AC54" s="1010"/>
      <c r="AD54" s="1010"/>
      <c r="AE54" s="1010"/>
      <c r="AF54" s="1010"/>
    </row>
    <row r="55" spans="1:32" ht="14.5">
      <c r="A55" s="131"/>
      <c r="B55" s="554" t="s">
        <v>1539</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252.27127900000002</v>
      </c>
      <c r="AA55" s="549">
        <v>456.86420500000003</v>
      </c>
      <c r="AB55" s="1010"/>
      <c r="AC55" s="1010"/>
      <c r="AD55" s="1010"/>
      <c r="AE55" s="1010"/>
      <c r="AF55" s="1010"/>
    </row>
    <row r="56" spans="1:32" ht="25">
      <c r="A56" s="131"/>
      <c r="B56" s="1190" t="s">
        <v>1528</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5">
      <c r="A57" s="131"/>
      <c r="B57" s="1013" t="s">
        <v>1541</v>
      </c>
      <c r="C57" s="1156">
        <v>11247.535621745223</v>
      </c>
      <c r="D57" s="838">
        <v>12042.221004421319</v>
      </c>
      <c r="E57" s="838">
        <v>13020.708892001694</v>
      </c>
      <c r="F57" s="838">
        <v>13092.897240472041</v>
      </c>
      <c r="G57" s="838">
        <v>14622.966885178846</v>
      </c>
      <c r="H57" s="838">
        <v>15544.616933021887</v>
      </c>
      <c r="I57" s="838">
        <v>15354.926044217096</v>
      </c>
      <c r="J57" s="838">
        <v>15538.936364309144</v>
      </c>
      <c r="K57" s="838">
        <v>15974.458665272559</v>
      </c>
      <c r="L57" s="838">
        <v>16580.624072433704</v>
      </c>
      <c r="M57" s="838">
        <v>18227.399753474234</v>
      </c>
      <c r="N57" s="838">
        <v>16725.628000000001</v>
      </c>
      <c r="O57" s="838">
        <v>18493.766000000003</v>
      </c>
      <c r="P57" s="838">
        <v>17711.690999999999</v>
      </c>
      <c r="Q57" s="838">
        <v>19167.179</v>
      </c>
      <c r="R57" s="838">
        <v>17781.699000000001</v>
      </c>
      <c r="S57" s="838">
        <v>17433.760999999999</v>
      </c>
      <c r="T57" s="838">
        <v>19094.709000000003</v>
      </c>
      <c r="U57" s="838">
        <v>19132.914000000001</v>
      </c>
      <c r="V57" s="838">
        <v>19513.202000000001</v>
      </c>
      <c r="W57" s="838">
        <v>20408.828000000001</v>
      </c>
      <c r="X57" s="838">
        <v>20184.205999999998</v>
      </c>
      <c r="Y57" s="838">
        <v>20246.878280210003</v>
      </c>
      <c r="Z57" s="551">
        <v>20336.504223909997</v>
      </c>
      <c r="AA57" s="551">
        <v>19238.791000000001</v>
      </c>
      <c r="AB57" s="1010"/>
      <c r="AC57" s="1010"/>
      <c r="AD57" s="1010"/>
      <c r="AE57" s="1010"/>
      <c r="AF57" s="1010"/>
    </row>
    <row r="58" spans="1:32" ht="14.5">
      <c r="A58" s="131"/>
      <c r="B58" s="1015" t="s">
        <v>1542</v>
      </c>
      <c r="C58" s="1156">
        <v>3201.6179999999999</v>
      </c>
      <c r="D58" s="838">
        <v>3589.6880000000001</v>
      </c>
      <c r="E58" s="838">
        <v>3854.1260000000002</v>
      </c>
      <c r="F58" s="838">
        <v>3623.1379999999999</v>
      </c>
      <c r="G58" s="838">
        <v>4138.4179999999997</v>
      </c>
      <c r="H58" s="838">
        <v>4967.1120000000001</v>
      </c>
      <c r="I58" s="838">
        <v>5284.0630000000001</v>
      </c>
      <c r="J58" s="838">
        <v>5211.0820000000003</v>
      </c>
      <c r="K58" s="838">
        <v>5591.7960000000003</v>
      </c>
      <c r="L58" s="838">
        <v>5977.8729999999996</v>
      </c>
      <c r="M58" s="838">
        <v>6750.9970000000003</v>
      </c>
      <c r="N58" s="838">
        <v>6550.7378000000008</v>
      </c>
      <c r="O58" s="838">
        <v>7443.6530000000002</v>
      </c>
      <c r="P58" s="838">
        <v>6937.38</v>
      </c>
      <c r="Q58" s="838">
        <v>7106.6909999999998</v>
      </c>
      <c r="R58" s="838">
        <v>6756.2560000000003</v>
      </c>
      <c r="S58" s="838">
        <v>7153.7849999999999</v>
      </c>
      <c r="T58" s="838">
        <v>7021.2350000000006</v>
      </c>
      <c r="U58" s="838">
        <v>6449.518</v>
      </c>
      <c r="V58" s="838">
        <v>6400.3190000000004</v>
      </c>
      <c r="W58" s="838">
        <v>6927.3869999999997</v>
      </c>
      <c r="X58" s="838">
        <v>6939.2469999999994</v>
      </c>
      <c r="Y58" s="838">
        <v>6588.5505192699984</v>
      </c>
      <c r="Z58" s="551">
        <v>7011.0699754499992</v>
      </c>
      <c r="AA58" s="551">
        <v>6513.2170000000006</v>
      </c>
      <c r="AB58" s="1010"/>
      <c r="AC58" s="1010"/>
      <c r="AD58" s="1010"/>
      <c r="AE58" s="1010"/>
      <c r="AF58" s="1010"/>
    </row>
    <row r="59" spans="1:32" ht="14.5">
      <c r="A59" s="131"/>
      <c r="B59" s="1015" t="s">
        <v>1543</v>
      </c>
      <c r="C59" s="1156">
        <v>8045.9176217452223</v>
      </c>
      <c r="D59" s="838">
        <v>8452.5330044213188</v>
      </c>
      <c r="E59" s="838">
        <v>9166.5828920016938</v>
      </c>
      <c r="F59" s="838">
        <v>9469.7592404720399</v>
      </c>
      <c r="G59" s="838">
        <v>10484.548885178847</v>
      </c>
      <c r="H59" s="838">
        <v>10577.504933021886</v>
      </c>
      <c r="I59" s="838">
        <v>10070.863044217096</v>
      </c>
      <c r="J59" s="838">
        <v>10327.854364309143</v>
      </c>
      <c r="K59" s="838">
        <v>10382.662665272559</v>
      </c>
      <c r="L59" s="838">
        <v>10602.751072433706</v>
      </c>
      <c r="M59" s="838">
        <v>11476.402753474234</v>
      </c>
      <c r="N59" s="838">
        <v>10174.8902</v>
      </c>
      <c r="O59" s="838">
        <v>11050.113000000001</v>
      </c>
      <c r="P59" s="838">
        <v>10774.311</v>
      </c>
      <c r="Q59" s="838">
        <v>12060.487999999999</v>
      </c>
      <c r="R59" s="838">
        <v>11025.442999999999</v>
      </c>
      <c r="S59" s="838">
        <v>10279.976000000001</v>
      </c>
      <c r="T59" s="838">
        <v>12073.474</v>
      </c>
      <c r="U59" s="838">
        <v>12683.396000000001</v>
      </c>
      <c r="V59" s="838">
        <v>13112.883</v>
      </c>
      <c r="W59" s="838">
        <v>13481.441000000001</v>
      </c>
      <c r="X59" s="838">
        <v>13244.959000000001</v>
      </c>
      <c r="Y59" s="838">
        <v>13658.327760940005</v>
      </c>
      <c r="Z59" s="551">
        <v>13325.434248459998</v>
      </c>
      <c r="AA59" s="551">
        <v>12725.574000000001</v>
      </c>
      <c r="AB59" s="1010"/>
      <c r="AC59" s="1010"/>
      <c r="AD59" s="1010"/>
      <c r="AE59" s="1010"/>
      <c r="AF59" s="1010"/>
    </row>
    <row r="60" spans="1:32">
      <c r="A60" s="131"/>
      <c r="B60" s="1013" t="s">
        <v>1529</v>
      </c>
      <c r="C60" s="1156">
        <v>11521.179</v>
      </c>
      <c r="D60" s="838">
        <v>12306.029</v>
      </c>
      <c r="E60" s="838">
        <v>12177.507</v>
      </c>
      <c r="F60" s="838">
        <v>12123.803</v>
      </c>
      <c r="G60" s="838">
        <v>13756.373</v>
      </c>
      <c r="H60" s="838">
        <v>13729.999</v>
      </c>
      <c r="I60" s="838">
        <v>13122.721</v>
      </c>
      <c r="J60" s="838">
        <v>11995.866</v>
      </c>
      <c r="K60" s="838">
        <v>11350.34</v>
      </c>
      <c r="L60" s="838">
        <v>10277.013000000001</v>
      </c>
      <c r="M60" s="838">
        <v>10435.786</v>
      </c>
      <c r="N60" s="838">
        <v>11096.815000000001</v>
      </c>
      <c r="O60" s="838">
        <v>11242.790999999999</v>
      </c>
      <c r="P60" s="838">
        <v>12064.277</v>
      </c>
      <c r="Q60" s="838">
        <v>11626.243</v>
      </c>
      <c r="R60" s="838">
        <v>11561.753000000001</v>
      </c>
      <c r="S60" s="838">
        <v>11144.289000000001</v>
      </c>
      <c r="T60" s="838">
        <v>12025.356</v>
      </c>
      <c r="U60" s="838">
        <v>12295.128000000001</v>
      </c>
      <c r="V60" s="838">
        <v>12428.393</v>
      </c>
      <c r="W60" s="838">
        <v>13856.785</v>
      </c>
      <c r="X60" s="838">
        <v>12096.388999999999</v>
      </c>
      <c r="Y60" s="838">
        <v>11041.144</v>
      </c>
      <c r="Z60" s="551">
        <v>11673.655000000001</v>
      </c>
      <c r="AA60" s="551">
        <v>10184.977000000001</v>
      </c>
      <c r="AB60" s="1010"/>
      <c r="AC60" s="1010"/>
      <c r="AD60" s="1010"/>
      <c r="AE60" s="1010"/>
      <c r="AF60" s="1010"/>
    </row>
    <row r="61" spans="1:32" ht="14.5">
      <c r="A61" s="131"/>
      <c r="B61" s="564" t="s">
        <v>1545</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2987.7310000000002</v>
      </c>
      <c r="D62" s="838">
        <v>2513.5590000000002</v>
      </c>
      <c r="E62" s="838">
        <v>2039</v>
      </c>
      <c r="F62" s="838">
        <v>1400</v>
      </c>
      <c r="G62" s="838">
        <v>1245</v>
      </c>
      <c r="H62" s="838">
        <v>1116</v>
      </c>
      <c r="I62" s="838">
        <v>1077.5999999999999</v>
      </c>
      <c r="J62" s="838">
        <v>1045.684</v>
      </c>
      <c r="K62" s="838">
        <v>1148.0709999999999</v>
      </c>
      <c r="L62" s="838">
        <v>1054.0999999999999</v>
      </c>
      <c r="M62" s="838">
        <v>1103.992</v>
      </c>
      <c r="N62" s="838">
        <v>1060.25</v>
      </c>
      <c r="O62" s="838">
        <v>998.14799999999991</v>
      </c>
      <c r="P62" s="838">
        <v>937.37599999999998</v>
      </c>
      <c r="Q62" s="838">
        <v>1025.153</v>
      </c>
      <c r="R62" s="838">
        <v>720.45500000000004</v>
      </c>
      <c r="S62" s="838">
        <v>609.27800000000002</v>
      </c>
      <c r="T62" s="838">
        <v>806.81399999999996</v>
      </c>
      <c r="U62" s="838">
        <v>716.24800000000005</v>
      </c>
      <c r="V62" s="838">
        <v>704.52</v>
      </c>
      <c r="W62" s="838">
        <v>692.822</v>
      </c>
      <c r="X62" s="838">
        <v>763.81200000000001</v>
      </c>
      <c r="Y62" s="838">
        <v>885.01599999999996</v>
      </c>
      <c r="Z62" s="551">
        <v>1007.432</v>
      </c>
      <c r="AA62" s="551">
        <v>974.6</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1010"/>
      <c r="AC63" s="1010"/>
      <c r="AD63" s="1010"/>
      <c r="AE63" s="1010"/>
      <c r="AF63" s="1010"/>
    </row>
    <row r="64" spans="1:32" ht="15">
      <c r="A64" s="538"/>
      <c r="B64" s="564"/>
      <c r="C64" s="1277" t="s">
        <v>1530</v>
      </c>
      <c r="D64" s="1277"/>
      <c r="E64" s="1277"/>
      <c r="F64" s="1277"/>
      <c r="G64" s="1277"/>
      <c r="H64" s="1277"/>
      <c r="I64" s="1277" t="s">
        <v>1530</v>
      </c>
      <c r="J64" s="1277"/>
      <c r="K64" s="1277"/>
      <c r="L64" s="1277"/>
      <c r="M64" s="1277"/>
      <c r="N64" s="1277"/>
      <c r="O64" s="1277" t="s">
        <v>1530</v>
      </c>
      <c r="P64" s="1277"/>
      <c r="Q64" s="1277"/>
      <c r="R64" s="1277"/>
      <c r="S64" s="1277"/>
      <c r="T64" s="1277"/>
      <c r="U64" s="1277" t="s">
        <v>1530</v>
      </c>
      <c r="V64" s="1277"/>
      <c r="W64" s="1277"/>
      <c r="X64" s="1277"/>
      <c r="Y64" s="1277"/>
      <c r="Z64" s="1277"/>
      <c r="AA64" s="1277" t="s">
        <v>1530</v>
      </c>
      <c r="AB64" s="1277"/>
      <c r="AC64" s="1277"/>
      <c r="AD64" s="1277"/>
      <c r="AE64" s="1277"/>
      <c r="AF64" s="1277"/>
    </row>
    <row r="65" spans="1:27" s="137" customFormat="1" ht="20.149999999999999" customHeight="1">
      <c r="A65" s="643"/>
      <c r="B65" s="1013" t="s">
        <v>1548</v>
      </c>
      <c r="C65" s="1156" t="s">
        <v>1553</v>
      </c>
      <c r="D65" s="838">
        <v>163482.65070919399</v>
      </c>
      <c r="E65" s="838" t="s">
        <v>1553</v>
      </c>
      <c r="F65" s="838" t="s">
        <v>1553</v>
      </c>
      <c r="G65" s="838">
        <v>167656.75501093699</v>
      </c>
      <c r="H65" s="838" t="s">
        <v>1553</v>
      </c>
      <c r="I65" s="838" t="s">
        <v>1553</v>
      </c>
      <c r="J65" s="838">
        <v>163977.726767182</v>
      </c>
      <c r="K65" s="838" t="s">
        <v>1553</v>
      </c>
      <c r="L65" s="838" t="s">
        <v>1553</v>
      </c>
      <c r="M65" s="838">
        <v>147886.57635580903</v>
      </c>
      <c r="N65" s="838" t="s">
        <v>1553</v>
      </c>
      <c r="O65" s="838" t="s">
        <v>1553</v>
      </c>
      <c r="P65" s="838">
        <v>162144.607989768</v>
      </c>
      <c r="Q65" s="838" t="s">
        <v>1553</v>
      </c>
      <c r="R65" s="838" t="s">
        <v>1553</v>
      </c>
      <c r="S65" s="838">
        <v>158631.40794407041</v>
      </c>
      <c r="T65" s="838" t="s">
        <v>1553</v>
      </c>
      <c r="U65" s="838" t="s">
        <v>1553</v>
      </c>
      <c r="V65" s="838">
        <v>164452.40597536933</v>
      </c>
      <c r="W65" s="838" t="s">
        <v>1553</v>
      </c>
      <c r="X65" s="838" t="s">
        <v>1553</v>
      </c>
      <c r="Y65" s="838">
        <v>174859.6589611797</v>
      </c>
      <c r="Z65" s="1189" t="s">
        <v>1553</v>
      </c>
      <c r="AA65" s="1189" t="s">
        <v>1553</v>
      </c>
    </row>
    <row r="66" spans="1:27" s="137" customFormat="1" ht="15" customHeight="1">
      <c r="A66" s="643"/>
      <c r="B66" s="1013" t="s">
        <v>1549</v>
      </c>
      <c r="C66" s="1156" t="s">
        <v>1553</v>
      </c>
      <c r="D66" s="838">
        <v>154792.240037159</v>
      </c>
      <c r="E66" s="838" t="s">
        <v>1553</v>
      </c>
      <c r="F66" s="838" t="s">
        <v>1553</v>
      </c>
      <c r="G66" s="838">
        <v>159354.69637614698</v>
      </c>
      <c r="H66" s="838" t="s">
        <v>1553</v>
      </c>
      <c r="I66" s="838" t="s">
        <v>1553</v>
      </c>
      <c r="J66" s="838">
        <v>155498.554667085</v>
      </c>
      <c r="K66" s="838" t="s">
        <v>1553</v>
      </c>
      <c r="L66" s="838" t="s">
        <v>1553</v>
      </c>
      <c r="M66" s="838">
        <v>139371.52590337998</v>
      </c>
      <c r="N66" s="838" t="s">
        <v>1553</v>
      </c>
      <c r="O66" s="838" t="s">
        <v>1553</v>
      </c>
      <c r="P66" s="838">
        <v>153580.198751674</v>
      </c>
      <c r="Q66" s="838" t="s">
        <v>1553</v>
      </c>
      <c r="R66" s="838" t="s">
        <v>1553</v>
      </c>
      <c r="S66" s="838">
        <v>150874.00734938739</v>
      </c>
      <c r="T66" s="838" t="s">
        <v>1553</v>
      </c>
      <c r="U66" s="838" t="s">
        <v>1553</v>
      </c>
      <c r="V66" s="838">
        <v>157790.75536150479</v>
      </c>
      <c r="W66" s="838" t="s">
        <v>1553</v>
      </c>
      <c r="X66" s="838" t="s">
        <v>1553</v>
      </c>
      <c r="Y66" s="838">
        <v>166935.762074764</v>
      </c>
      <c r="Z66" s="1189" t="s">
        <v>1553</v>
      </c>
      <c r="AA66" s="1189" t="s">
        <v>1553</v>
      </c>
    </row>
    <row r="67" spans="1:27" s="137" customFormat="1" ht="15" customHeight="1">
      <c r="A67" s="643"/>
      <c r="B67" s="1013" t="s">
        <v>1550</v>
      </c>
      <c r="C67" s="1156" t="s">
        <v>1553</v>
      </c>
      <c r="D67" s="838">
        <v>107</v>
      </c>
      <c r="E67" s="838" t="s">
        <v>1553</v>
      </c>
      <c r="F67" s="838" t="s">
        <v>1553</v>
      </c>
      <c r="G67" s="838">
        <v>122</v>
      </c>
      <c r="H67" s="838" t="s">
        <v>1553</v>
      </c>
      <c r="I67" s="838" t="s">
        <v>1553</v>
      </c>
      <c r="J67" s="838">
        <v>45</v>
      </c>
      <c r="K67" s="838" t="s">
        <v>1553</v>
      </c>
      <c r="L67" s="838" t="s">
        <v>1553</v>
      </c>
      <c r="M67" s="838">
        <v>44</v>
      </c>
      <c r="N67" s="838" t="s">
        <v>1553</v>
      </c>
      <c r="O67" s="838" t="s">
        <v>1553</v>
      </c>
      <c r="P67" s="838">
        <v>52</v>
      </c>
      <c r="Q67" s="838" t="s">
        <v>1553</v>
      </c>
      <c r="R67" s="838" t="s">
        <v>1553</v>
      </c>
      <c r="S67" s="838">
        <v>60</v>
      </c>
      <c r="T67" s="838" t="s">
        <v>1553</v>
      </c>
      <c r="U67" s="838" t="s">
        <v>1553</v>
      </c>
      <c r="V67" s="838">
        <v>57</v>
      </c>
      <c r="W67" s="838" t="s">
        <v>1553</v>
      </c>
      <c r="X67" s="838" t="s">
        <v>1553</v>
      </c>
      <c r="Y67" s="838">
        <v>644</v>
      </c>
      <c r="Z67" s="1189" t="s">
        <v>1553</v>
      </c>
      <c r="AA67" s="1189" t="s">
        <v>1553</v>
      </c>
    </row>
    <row r="68" spans="1:27" s="137" customFormat="1" ht="15" customHeight="1">
      <c r="A68" s="643"/>
      <c r="B68" s="1191" t="s">
        <v>1551</v>
      </c>
      <c r="C68" s="1156" t="s">
        <v>1553</v>
      </c>
      <c r="D68" s="838">
        <v>8797.4106720357704</v>
      </c>
      <c r="E68" s="838" t="s">
        <v>1553</v>
      </c>
      <c r="F68" s="838" t="s">
        <v>1553</v>
      </c>
      <c r="G68" s="838">
        <v>8424.0586347893804</v>
      </c>
      <c r="H68" s="838" t="s">
        <v>1553</v>
      </c>
      <c r="I68" s="838" t="s">
        <v>1553</v>
      </c>
      <c r="J68" s="838">
        <v>8524.1721000968391</v>
      </c>
      <c r="K68" s="838" t="s">
        <v>1553</v>
      </c>
      <c r="L68" s="838" t="s">
        <v>1553</v>
      </c>
      <c r="M68" s="838">
        <v>8559.05045242909</v>
      </c>
      <c r="N68" s="838" t="s">
        <v>1553</v>
      </c>
      <c r="O68" s="838" t="s">
        <v>1553</v>
      </c>
      <c r="P68" s="838">
        <v>8616.4092380944603</v>
      </c>
      <c r="Q68" s="838" t="s">
        <v>1553</v>
      </c>
      <c r="R68" s="838" t="s">
        <v>1553</v>
      </c>
      <c r="S68" s="838">
        <v>7817.4005946830148</v>
      </c>
      <c r="T68" s="838" t="s">
        <v>1553</v>
      </c>
      <c r="U68" s="838" t="s">
        <v>1553</v>
      </c>
      <c r="V68" s="838">
        <v>6718.6506138645345</v>
      </c>
      <c r="W68" s="838" t="s">
        <v>1553</v>
      </c>
      <c r="X68" s="838" t="s">
        <v>1553</v>
      </c>
      <c r="Y68" s="838">
        <v>8567.8968864156923</v>
      </c>
      <c r="Z68" s="1189" t="s">
        <v>1553</v>
      </c>
      <c r="AA68" s="1189" t="s">
        <v>1553</v>
      </c>
    </row>
    <row r="69" spans="1:27" s="527" customFormat="1" ht="15" customHeight="1">
      <c r="A69" s="694"/>
      <c r="B69" s="1168"/>
      <c r="C69" s="1194"/>
      <c r="D69" s="1169"/>
      <c r="E69" s="1169"/>
      <c r="F69" s="1169"/>
      <c r="G69" s="1169"/>
      <c r="H69" s="1169"/>
      <c r="Z69" s="566"/>
      <c r="AA69" s="566"/>
    </row>
    <row r="70" spans="1:27" s="527" customFormat="1" ht="15" customHeight="1">
      <c r="A70" s="694"/>
      <c r="C70" s="1279" t="s">
        <v>1426</v>
      </c>
      <c r="D70" s="1279"/>
      <c r="E70" s="1279"/>
      <c r="F70" s="1279"/>
      <c r="G70" s="1279"/>
      <c r="H70" s="1279"/>
      <c r="Z70" s="566"/>
      <c r="AA70" s="566"/>
    </row>
    <row r="71" spans="1:27" s="527" customFormat="1" ht="15" customHeight="1">
      <c r="A71" s="694"/>
      <c r="C71" s="1279" t="s">
        <v>880</v>
      </c>
      <c r="D71" s="1279"/>
      <c r="E71" s="1279"/>
      <c r="F71" s="1279"/>
      <c r="G71" s="1279"/>
      <c r="H71" s="1279"/>
      <c r="Z71" s="566"/>
      <c r="AA71" s="566"/>
    </row>
    <row r="72" spans="1:27" s="527" customFormat="1" ht="15" customHeight="1">
      <c r="A72" s="694"/>
      <c r="C72" s="1279" t="s">
        <v>1556</v>
      </c>
      <c r="D72" s="1279"/>
      <c r="E72" s="1279"/>
      <c r="F72" s="1279"/>
      <c r="G72" s="1279"/>
      <c r="H72" s="1279"/>
      <c r="Z72" s="566"/>
      <c r="AA72" s="566"/>
    </row>
    <row r="73" spans="1:27" s="527" customFormat="1" ht="30" customHeight="1">
      <c r="A73" s="694"/>
      <c r="C73" s="1279" t="s">
        <v>1558</v>
      </c>
      <c r="D73" s="1279"/>
      <c r="E73" s="1279"/>
      <c r="F73" s="1279"/>
      <c r="G73" s="1279"/>
      <c r="H73" s="1279"/>
      <c r="Z73" s="566"/>
      <c r="AA73" s="566"/>
    </row>
    <row r="74" spans="1:27" s="527" customFormat="1" ht="15" customHeight="1">
      <c r="A74" s="694"/>
      <c r="C74" s="137" t="s">
        <v>1563</v>
      </c>
      <c r="D74" s="137"/>
      <c r="E74" s="137"/>
      <c r="F74" s="137"/>
      <c r="G74" s="137"/>
      <c r="H74" s="137"/>
      <c r="AA74" s="775"/>
    </row>
    <row r="75" spans="1:27" s="527" customFormat="1" ht="15" customHeight="1">
      <c r="A75" s="694"/>
      <c r="C75" s="1279" t="s">
        <v>1540</v>
      </c>
      <c r="D75" s="1279"/>
      <c r="E75" s="1279"/>
      <c r="F75" s="1279"/>
      <c r="G75" s="1279"/>
      <c r="H75" s="1279"/>
      <c r="AA75" s="775"/>
    </row>
    <row r="76" spans="1:27" ht="15" customHeight="1">
      <c r="C76" s="1279" t="s">
        <v>1544</v>
      </c>
      <c r="D76" s="1279"/>
      <c r="E76" s="1279"/>
      <c r="F76" s="1279"/>
      <c r="G76" s="1279"/>
      <c r="H76" s="1279"/>
    </row>
    <row r="77" spans="1:27" s="527" customFormat="1" ht="15" customHeight="1">
      <c r="A77" s="694"/>
      <c r="C77" s="1279" t="s">
        <v>1546</v>
      </c>
      <c r="D77" s="1279"/>
      <c r="E77" s="1279"/>
      <c r="F77" s="1279"/>
      <c r="G77" s="1279"/>
      <c r="H77" s="1279"/>
      <c r="AA77" s="775"/>
    </row>
    <row r="78" spans="1:27" s="527" customFormat="1" ht="15" customHeight="1">
      <c r="A78" s="694"/>
      <c r="C78" s="1279" t="s">
        <v>1547</v>
      </c>
      <c r="D78" s="1279"/>
      <c r="E78" s="1279"/>
      <c r="F78" s="1279"/>
      <c r="G78" s="1279"/>
      <c r="H78" s="1279"/>
      <c r="AA78" s="775"/>
    </row>
    <row r="79" spans="1:27" ht="14.5">
      <c r="C79" s="1417" t="s">
        <v>1552</v>
      </c>
      <c r="D79" s="1417"/>
      <c r="E79" s="1417"/>
      <c r="F79" s="1417"/>
      <c r="G79" s="1417"/>
      <c r="H79" s="1417"/>
    </row>
  </sheetData>
  <sheetProtection selectLockedCells="1"/>
  <mergeCells count="21">
    <mergeCell ref="C70:H70"/>
    <mergeCell ref="AA64:AF64"/>
    <mergeCell ref="C79:H79"/>
    <mergeCell ref="C64:H64"/>
    <mergeCell ref="I64:N64"/>
    <mergeCell ref="O64:T64"/>
    <mergeCell ref="U64:Z64"/>
    <mergeCell ref="C77:H77"/>
    <mergeCell ref="C78:H78"/>
    <mergeCell ref="C71:H71"/>
    <mergeCell ref="C72:H72"/>
    <mergeCell ref="C73:H73"/>
    <mergeCell ref="C75:H75"/>
    <mergeCell ref="C76:H76"/>
    <mergeCell ref="A1:B1"/>
    <mergeCell ref="A3:B3"/>
    <mergeCell ref="C7:H7"/>
    <mergeCell ref="I7:N7"/>
    <mergeCell ref="AA7:AF7"/>
    <mergeCell ref="O7:T7"/>
    <mergeCell ref="U7:Z7"/>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Mecklenburg-Vorpommern</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5">
    <pageSetUpPr autoPageBreaks="0"/>
  </sheetPr>
  <dimension ref="A1:AL79"/>
  <sheetViews>
    <sheetView showGridLines="0" showRowColHeaders="0" zoomScaleNormal="100" workbookViewId="0">
      <pane xSplit="2" ySplit="5" topLeftCell="S6" activePane="bottomRight" state="frozen"/>
      <selection pane="topRight"/>
      <selection pane="bottomLeft"/>
      <selection pane="bottomRight" activeCell="Z9" sqref="Z9:Z15"/>
    </sheetView>
  </sheetViews>
  <sheetFormatPr baseColWidth="10" defaultColWidth="11.453125" defaultRowHeight="12.5"/>
  <cols>
    <col min="1" max="1" width="4.54296875" style="376" customWidth="1"/>
    <col min="2" max="2" width="45.54296875" style="376" customWidth="1"/>
    <col min="3" max="12" width="13.453125" style="376" customWidth="1"/>
    <col min="13" max="27" width="13.453125" style="551" customWidth="1"/>
    <col min="28" max="16384" width="11.453125" style="376"/>
  </cols>
  <sheetData>
    <row r="1" spans="1:32" ht="13">
      <c r="A1" s="1414" t="s">
        <v>322</v>
      </c>
      <c r="B1" s="1415"/>
    </row>
    <row r="3" spans="1:32" ht="12.75" customHeight="1">
      <c r="A3" s="1416" t="s">
        <v>908</v>
      </c>
      <c r="B3" s="1416"/>
      <c r="C3" s="407" t="s">
        <v>1246</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ht="13">
      <c r="A7" s="399"/>
      <c r="B7" s="499"/>
      <c r="C7" s="1277" t="s">
        <v>434</v>
      </c>
      <c r="D7" s="1277"/>
      <c r="E7" s="1277"/>
      <c r="F7" s="1277"/>
      <c r="G7" s="1277"/>
      <c r="H7" s="1277"/>
      <c r="I7" s="1277" t="s">
        <v>434</v>
      </c>
      <c r="J7" s="1277"/>
      <c r="K7" s="1277"/>
      <c r="L7" s="1277"/>
      <c r="M7" s="1277"/>
      <c r="N7" s="1277"/>
      <c r="O7" s="1277" t="s">
        <v>434</v>
      </c>
      <c r="P7" s="1277"/>
      <c r="Q7" s="1277"/>
      <c r="R7" s="1277"/>
      <c r="S7" s="1277"/>
      <c r="T7" s="1277"/>
      <c r="U7" s="1277" t="s">
        <v>434</v>
      </c>
      <c r="V7" s="1277"/>
      <c r="W7" s="1277"/>
      <c r="X7" s="1277"/>
      <c r="Y7" s="1277"/>
      <c r="Z7" s="1277"/>
      <c r="AA7" s="1277" t="s">
        <v>434</v>
      </c>
      <c r="AB7" s="1277"/>
      <c r="AC7" s="1277"/>
      <c r="AD7" s="1277"/>
      <c r="AE7" s="1277"/>
      <c r="AF7" s="1277"/>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1514</v>
      </c>
      <c r="C9" s="1156">
        <v>159892.8629366993</v>
      </c>
      <c r="D9" s="838" t="s">
        <v>356</v>
      </c>
      <c r="E9" s="838">
        <v>163707.95542410115</v>
      </c>
      <c r="F9" s="838" t="s">
        <v>356</v>
      </c>
      <c r="G9" s="838">
        <v>166256.69538950906</v>
      </c>
      <c r="H9" s="838" t="s">
        <v>356</v>
      </c>
      <c r="I9" s="838">
        <v>156405.2946283276</v>
      </c>
      <c r="J9" s="857" t="s">
        <v>356</v>
      </c>
      <c r="K9" s="838">
        <v>152445.22484316659</v>
      </c>
      <c r="L9" s="838" t="s">
        <v>356</v>
      </c>
      <c r="M9" s="838">
        <v>150436.73410628791</v>
      </c>
      <c r="N9" s="838" t="s">
        <v>356</v>
      </c>
      <c r="O9" s="838">
        <v>151795.56095897488</v>
      </c>
      <c r="P9" s="838" t="s">
        <v>356</v>
      </c>
      <c r="Q9" s="838">
        <v>151825.14817747672</v>
      </c>
      <c r="R9" s="838">
        <v>146282.61759073965</v>
      </c>
      <c r="S9" s="838">
        <v>150017.67781556403</v>
      </c>
      <c r="T9" s="838">
        <v>146392.05951139066</v>
      </c>
      <c r="U9" s="838">
        <v>143956.30964418151</v>
      </c>
      <c r="V9" s="838">
        <v>144567.39121637598</v>
      </c>
      <c r="W9" s="838">
        <v>147031.39951873641</v>
      </c>
      <c r="X9" s="838">
        <v>145924.85998468605</v>
      </c>
      <c r="Y9" s="838">
        <v>146851.09413820633</v>
      </c>
      <c r="Z9" s="551">
        <v>144733.2919873897</v>
      </c>
      <c r="AA9" s="551">
        <v>30780.854864545672</v>
      </c>
      <c r="AB9" s="1010"/>
      <c r="AC9" s="1010"/>
      <c r="AD9" s="1010"/>
      <c r="AE9" s="1010"/>
      <c r="AF9" s="1010"/>
    </row>
    <row r="10" spans="1:32" ht="14.5">
      <c r="A10" s="131"/>
      <c r="B10" s="1015" t="s">
        <v>1515</v>
      </c>
      <c r="C10" s="1156">
        <v>99577.917297973006</v>
      </c>
      <c r="D10" s="838">
        <v>23876.769673870302</v>
      </c>
      <c r="E10" s="838">
        <v>101378.63091019999</v>
      </c>
      <c r="F10" s="838">
        <v>22800.010535999998</v>
      </c>
      <c r="G10" s="838">
        <v>103191.54177661901</v>
      </c>
      <c r="H10" s="838">
        <v>23120.978376999999</v>
      </c>
      <c r="I10" s="838">
        <v>96925.487759982003</v>
      </c>
      <c r="J10" s="838">
        <v>22744.579958999999</v>
      </c>
      <c r="K10" s="838">
        <v>94118.433803393011</v>
      </c>
      <c r="L10" s="838">
        <v>22754.683012922338</v>
      </c>
      <c r="M10" s="838">
        <v>92794.511601853679</v>
      </c>
      <c r="N10" s="838">
        <v>22363.880003969367</v>
      </c>
      <c r="O10" s="838">
        <v>93401.040295617902</v>
      </c>
      <c r="P10" s="838">
        <v>22502.364442136153</v>
      </c>
      <c r="Q10" s="838">
        <v>92603.730103566952</v>
      </c>
      <c r="R10" s="838">
        <v>89301.551258668173</v>
      </c>
      <c r="S10" s="838">
        <v>90867.141483668704</v>
      </c>
      <c r="T10" s="838">
        <v>89468.562854183445</v>
      </c>
      <c r="U10" s="838">
        <v>88060.617172806233</v>
      </c>
      <c r="V10" s="838">
        <v>88856.975101887729</v>
      </c>
      <c r="W10" s="838">
        <v>90271.466554889252</v>
      </c>
      <c r="X10" s="838">
        <v>89397.321305230347</v>
      </c>
      <c r="Y10" s="838">
        <v>88867.598272426098</v>
      </c>
      <c r="Z10" s="551">
        <v>87504.077549634778</v>
      </c>
      <c r="AA10" s="551">
        <v>21004.348600000001</v>
      </c>
      <c r="AB10" s="1010"/>
      <c r="AC10" s="1010"/>
      <c r="AD10" s="1010"/>
      <c r="AE10" s="1010"/>
      <c r="AF10" s="1010"/>
    </row>
    <row r="11" spans="1:32">
      <c r="A11" s="131"/>
      <c r="B11" s="1016" t="s">
        <v>1516</v>
      </c>
      <c r="C11" s="1156">
        <v>99577.917297973006</v>
      </c>
      <c r="D11" s="838">
        <v>23876.769673870302</v>
      </c>
      <c r="E11" s="838">
        <v>101378.63091019999</v>
      </c>
      <c r="F11" s="838">
        <v>22800.010535999998</v>
      </c>
      <c r="G11" s="838">
        <v>103191.54177661901</v>
      </c>
      <c r="H11" s="838">
        <v>23120.978376999999</v>
      </c>
      <c r="I11" s="838">
        <v>96925.487759982003</v>
      </c>
      <c r="J11" s="838">
        <v>22744.579958999999</v>
      </c>
      <c r="K11" s="838">
        <v>94118.433803393011</v>
      </c>
      <c r="L11" s="838">
        <v>22754.683012922338</v>
      </c>
      <c r="M11" s="838">
        <v>92794.511601853679</v>
      </c>
      <c r="N11" s="838">
        <v>22363.880003969367</v>
      </c>
      <c r="O11" s="838">
        <v>93401.040295617902</v>
      </c>
      <c r="P11" s="838">
        <v>22502.364442136153</v>
      </c>
      <c r="Q11" s="838">
        <v>92603.730103566952</v>
      </c>
      <c r="R11" s="838">
        <v>89301.551258668173</v>
      </c>
      <c r="S11" s="838">
        <v>90867.141483668704</v>
      </c>
      <c r="T11" s="838">
        <v>89468.562854183445</v>
      </c>
      <c r="U11" s="838">
        <v>88060.617172806233</v>
      </c>
      <c r="V11" s="838">
        <v>88856.975101887729</v>
      </c>
      <c r="W11" s="838">
        <v>90271.466554889252</v>
      </c>
      <c r="X11" s="838">
        <v>89397.321305230347</v>
      </c>
      <c r="Y11" s="838">
        <v>88867.598272426098</v>
      </c>
      <c r="Z11" s="551">
        <v>87504.077549634778</v>
      </c>
      <c r="AA11" s="551">
        <v>21004.348600000001</v>
      </c>
      <c r="AB11" s="1010"/>
      <c r="AC11" s="1010"/>
      <c r="AD11" s="1010"/>
      <c r="AE11" s="1010"/>
      <c r="AF11" s="1010"/>
    </row>
    <row r="12" spans="1:32" ht="15.5">
      <c r="A12" s="131"/>
      <c r="B12" s="1188" t="s">
        <v>1554</v>
      </c>
      <c r="C12" s="1156">
        <v>78012.239497973002</v>
      </c>
      <c r="D12" s="838" t="s">
        <v>493</v>
      </c>
      <c r="E12" s="838">
        <v>78244.053346200002</v>
      </c>
      <c r="F12" s="838" t="s">
        <v>493</v>
      </c>
      <c r="G12" s="838">
        <v>80109.969950618994</v>
      </c>
      <c r="H12" s="838" t="s">
        <v>493</v>
      </c>
      <c r="I12" s="838">
        <v>73790.207095762002</v>
      </c>
      <c r="J12" s="838" t="s">
        <v>493</v>
      </c>
      <c r="K12" s="838">
        <v>71737.763274393001</v>
      </c>
      <c r="L12" s="838" t="s">
        <v>493</v>
      </c>
      <c r="M12" s="838">
        <v>70505.186085095003</v>
      </c>
      <c r="N12" s="838" t="s">
        <v>493</v>
      </c>
      <c r="O12" s="838">
        <v>71090.920196452003</v>
      </c>
      <c r="P12" s="838" t="s">
        <v>493</v>
      </c>
      <c r="Q12" s="838">
        <v>69923.160788131005</v>
      </c>
      <c r="R12" s="838">
        <v>66526.346567621003</v>
      </c>
      <c r="S12" s="838">
        <v>68437.067641040994</v>
      </c>
      <c r="T12" s="838">
        <v>67173.839000956999</v>
      </c>
      <c r="U12" s="838">
        <v>64778.140913540999</v>
      </c>
      <c r="V12" s="838">
        <v>65555.580786979001</v>
      </c>
      <c r="W12" s="838">
        <v>66847.570088096996</v>
      </c>
      <c r="X12" s="838">
        <v>65960.832456321994</v>
      </c>
      <c r="Y12" s="838">
        <v>65674.885641365996</v>
      </c>
      <c r="Z12" s="551">
        <v>64370.515770821999</v>
      </c>
      <c r="AA12" s="1189" t="s">
        <v>493</v>
      </c>
      <c r="AB12" s="1010"/>
      <c r="AC12" s="1010"/>
      <c r="AD12" s="1010"/>
      <c r="AE12" s="1010"/>
      <c r="AF12" s="1010"/>
    </row>
    <row r="13" spans="1:32" ht="16">
      <c r="A13" s="131"/>
      <c r="B13" s="1188" t="s">
        <v>1555</v>
      </c>
      <c r="C13" s="1156" t="s">
        <v>356</v>
      </c>
      <c r="D13" s="838">
        <v>1835.3085229999999</v>
      </c>
      <c r="E13" s="838">
        <v>1547.7363640000001</v>
      </c>
      <c r="F13" s="838">
        <v>1465.1451360000001</v>
      </c>
      <c r="G13" s="838">
        <v>1416.1893259999999</v>
      </c>
      <c r="H13" s="838">
        <v>1541.4431770000001</v>
      </c>
      <c r="I13" s="838">
        <v>1368.781612</v>
      </c>
      <c r="J13" s="838">
        <v>1299.772659</v>
      </c>
      <c r="K13" s="838">
        <v>1117.8474289999999</v>
      </c>
      <c r="L13" s="838">
        <v>1268.1522769999999</v>
      </c>
      <c r="M13" s="838">
        <v>1291.5451929999999</v>
      </c>
      <c r="N13" s="838">
        <v>1220.849391</v>
      </c>
      <c r="O13" s="838">
        <v>1250.27575</v>
      </c>
      <c r="P13" s="838">
        <v>1300.9201760000001</v>
      </c>
      <c r="Q13" s="838">
        <v>1298.9485649999999</v>
      </c>
      <c r="R13" s="838">
        <v>1428.2165030000001</v>
      </c>
      <c r="S13" s="838">
        <v>1349.921783</v>
      </c>
      <c r="T13" s="838">
        <v>1340.404988</v>
      </c>
      <c r="U13" s="838">
        <v>1278.826622</v>
      </c>
      <c r="V13" s="838">
        <v>1226.0119669999999</v>
      </c>
      <c r="W13" s="838">
        <v>1208.535067</v>
      </c>
      <c r="X13" s="838">
        <v>1263.952049</v>
      </c>
      <c r="Y13" s="838">
        <v>1202.95156</v>
      </c>
      <c r="Z13" s="551">
        <v>1142.770432</v>
      </c>
      <c r="AA13" s="1189" t="s">
        <v>493</v>
      </c>
      <c r="AB13" s="1010"/>
      <c r="AC13" s="1010"/>
      <c r="AD13" s="1010"/>
      <c r="AE13" s="1010"/>
      <c r="AF13" s="1010"/>
    </row>
    <row r="14" spans="1:32" ht="28">
      <c r="A14" s="131"/>
      <c r="B14" s="1188" t="s">
        <v>1519</v>
      </c>
      <c r="C14" s="1156">
        <v>21565.677800000001</v>
      </c>
      <c r="D14" s="838">
        <v>21483.036199999999</v>
      </c>
      <c r="E14" s="838">
        <v>21586.841199999999</v>
      </c>
      <c r="F14" s="838">
        <v>21334.865399999999</v>
      </c>
      <c r="G14" s="838">
        <v>21665.3825</v>
      </c>
      <c r="H14" s="838">
        <v>21579.535199999998</v>
      </c>
      <c r="I14" s="838">
        <v>21269.8315</v>
      </c>
      <c r="J14" s="838">
        <v>21444.8073</v>
      </c>
      <c r="K14" s="838">
        <v>21262.823100000001</v>
      </c>
      <c r="L14" s="838">
        <v>21032.9421</v>
      </c>
      <c r="M14" s="838">
        <v>20560.397700000001</v>
      </c>
      <c r="N14" s="838">
        <v>20708.846000000001</v>
      </c>
      <c r="O14" s="838">
        <v>20636.0962</v>
      </c>
      <c r="P14" s="838">
        <v>20790.473999999998</v>
      </c>
      <c r="Q14" s="838">
        <v>20971.776999999998</v>
      </c>
      <c r="R14" s="838">
        <v>20944.8999</v>
      </c>
      <c r="S14" s="838">
        <v>20683.628100000002</v>
      </c>
      <c r="T14" s="838">
        <v>20555.2886</v>
      </c>
      <c r="U14" s="838">
        <v>21603.6852</v>
      </c>
      <c r="V14" s="838">
        <v>21666.387200000001</v>
      </c>
      <c r="W14" s="838">
        <v>21807.995800000001</v>
      </c>
      <c r="X14" s="838">
        <v>21747.941200000001</v>
      </c>
      <c r="Y14" s="838">
        <v>21568.373599999999</v>
      </c>
      <c r="Z14" s="551">
        <v>21573.639599999999</v>
      </c>
      <c r="AA14" s="551">
        <v>21004.348600000001</v>
      </c>
      <c r="AB14" s="1010"/>
      <c r="AC14" s="1010"/>
      <c r="AD14" s="1010"/>
      <c r="AE14" s="1010"/>
      <c r="AF14" s="1010"/>
    </row>
    <row r="15" spans="1:32" ht="15.5">
      <c r="A15" s="131"/>
      <c r="B15" s="1017" t="s">
        <v>874</v>
      </c>
      <c r="C15" s="1156" t="s">
        <v>356</v>
      </c>
      <c r="D15" s="838">
        <v>535.68055189400945</v>
      </c>
      <c r="E15" s="838" t="s">
        <v>356</v>
      </c>
      <c r="F15" s="838" t="s">
        <v>356</v>
      </c>
      <c r="G15" s="838" t="s">
        <v>356</v>
      </c>
      <c r="H15" s="838" t="s">
        <v>356</v>
      </c>
      <c r="I15" s="838">
        <v>474.39579074186844</v>
      </c>
      <c r="J15" s="838" t="s">
        <v>356</v>
      </c>
      <c r="K15" s="838" t="s">
        <v>356</v>
      </c>
      <c r="L15" s="838">
        <v>431.79076830946559</v>
      </c>
      <c r="M15" s="838">
        <v>415.48663599602605</v>
      </c>
      <c r="N15" s="838">
        <v>412.196203445994</v>
      </c>
      <c r="O15" s="838">
        <v>401.9887116193886</v>
      </c>
      <c r="P15" s="838">
        <v>389.32592560528667</v>
      </c>
      <c r="Q15" s="838">
        <v>386.69704467004726</v>
      </c>
      <c r="R15" s="838">
        <v>379.64934405983325</v>
      </c>
      <c r="S15" s="838">
        <v>374.33210660784084</v>
      </c>
      <c r="T15" s="838">
        <v>375.36188082192791</v>
      </c>
      <c r="U15" s="838">
        <v>376.11267036663696</v>
      </c>
      <c r="V15" s="838">
        <v>384.76014642091008</v>
      </c>
      <c r="W15" s="838">
        <v>382.86179149960088</v>
      </c>
      <c r="X15" s="838">
        <v>399.61660776174972</v>
      </c>
      <c r="Y15" s="838">
        <v>397.51491106983457</v>
      </c>
      <c r="Z15" s="551">
        <v>392.60580434591276</v>
      </c>
      <c r="AA15" s="1189" t="s">
        <v>493</v>
      </c>
      <c r="AB15" s="1010"/>
      <c r="AC15" s="1010"/>
      <c r="AD15" s="1010"/>
      <c r="AE15" s="1010"/>
      <c r="AF15" s="1010"/>
    </row>
    <row r="16" spans="1:32" ht="15.5">
      <c r="A16" s="131"/>
      <c r="B16" s="1017" t="s">
        <v>872</v>
      </c>
      <c r="C16" s="1156" t="s">
        <v>356</v>
      </c>
      <c r="D16" s="838">
        <v>22.744398976294633</v>
      </c>
      <c r="E16" s="838" t="s">
        <v>356</v>
      </c>
      <c r="F16" s="838" t="s">
        <v>356</v>
      </c>
      <c r="G16" s="838" t="s">
        <v>356</v>
      </c>
      <c r="H16" s="838" t="s">
        <v>356</v>
      </c>
      <c r="I16" s="838">
        <v>22.271761478134525</v>
      </c>
      <c r="J16" s="838" t="s">
        <v>356</v>
      </c>
      <c r="K16" s="838" t="s">
        <v>356</v>
      </c>
      <c r="L16" s="838">
        <v>21.797867612868554</v>
      </c>
      <c r="M16" s="838">
        <v>21.89598776265187</v>
      </c>
      <c r="N16" s="838">
        <v>21.988409523370162</v>
      </c>
      <c r="O16" s="838">
        <v>21.759437546515731</v>
      </c>
      <c r="P16" s="838">
        <v>21.644340530867058</v>
      </c>
      <c r="Q16" s="838">
        <v>23.146705765900197</v>
      </c>
      <c r="R16" s="838">
        <v>22.438943987328479</v>
      </c>
      <c r="S16" s="838">
        <v>22.191853019868589</v>
      </c>
      <c r="T16" s="838">
        <v>23.668384404523529</v>
      </c>
      <c r="U16" s="838">
        <v>23.85176689859777</v>
      </c>
      <c r="V16" s="838">
        <v>24.235001487813975</v>
      </c>
      <c r="W16" s="838">
        <v>24.503808292644518</v>
      </c>
      <c r="X16" s="838">
        <v>24.978992146595772</v>
      </c>
      <c r="Y16" s="838">
        <v>23.872559990261262</v>
      </c>
      <c r="Z16" s="551">
        <v>24.545942466864688</v>
      </c>
      <c r="AA16" s="1189" t="s">
        <v>493</v>
      </c>
      <c r="AB16" s="1010"/>
      <c r="AC16" s="1010"/>
      <c r="AD16" s="1010"/>
      <c r="AE16" s="1010"/>
      <c r="AF16" s="1010"/>
    </row>
    <row r="17" spans="1:32">
      <c r="A17" s="131"/>
      <c r="B17" s="1016" t="s">
        <v>1520</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
      <c r="A22" s="131"/>
      <c r="B22" s="1021" t="s">
        <v>1521</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5">
      <c r="A24" s="131"/>
      <c r="B24" s="1015" t="s">
        <v>1557</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5">
      <c r="A25" s="131"/>
      <c r="B25" s="1015" t="s">
        <v>1559</v>
      </c>
      <c r="C25" s="1156">
        <v>6306.6875781104973</v>
      </c>
      <c r="D25" s="838">
        <v>6559.4561969860288</v>
      </c>
      <c r="E25" s="838">
        <v>6797.3503094591706</v>
      </c>
      <c r="F25" s="838">
        <v>6558.5154827931119</v>
      </c>
      <c r="G25" s="838">
        <v>6594.4926522157639</v>
      </c>
      <c r="H25" s="838">
        <v>6791.3408160328381</v>
      </c>
      <c r="I25" s="838">
        <v>6552.5119547405657</v>
      </c>
      <c r="J25" s="838">
        <v>6731.825405491335</v>
      </c>
      <c r="K25" s="838">
        <v>6607.8786990130993</v>
      </c>
      <c r="L25" s="838">
        <v>6575.9398181365195</v>
      </c>
      <c r="M25" s="838">
        <v>6478.4941095200775</v>
      </c>
      <c r="N25" s="838">
        <v>6591.2423196466407</v>
      </c>
      <c r="O25" s="838">
        <v>6504.0615559934031</v>
      </c>
      <c r="P25" s="838">
        <v>6455.4934872989907</v>
      </c>
      <c r="Q25" s="838">
        <v>6525.1914607472972</v>
      </c>
      <c r="R25" s="838">
        <v>6662.7430810435944</v>
      </c>
      <c r="S25" s="838">
        <v>6916.3150654993651</v>
      </c>
      <c r="T25" s="838">
        <v>6751.1103181423086</v>
      </c>
      <c r="U25" s="838">
        <v>7347.3698510946597</v>
      </c>
      <c r="V25" s="838">
        <v>7057.2823353848235</v>
      </c>
      <c r="W25" s="838">
        <v>7393.7760294137452</v>
      </c>
      <c r="X25" s="838">
        <v>7024.5794739422518</v>
      </c>
      <c r="Y25" s="838">
        <v>7146.3231024363431</v>
      </c>
      <c r="Z25" s="551">
        <v>7070.9298471333932</v>
      </c>
      <c r="AA25" s="551">
        <v>7003.8202691686784</v>
      </c>
      <c r="AB25" s="1010"/>
      <c r="AC25" s="1010"/>
      <c r="AD25" s="1010"/>
      <c r="AE25" s="1010"/>
      <c r="AF25" s="1010"/>
    </row>
    <row r="26" spans="1:32" ht="14.5">
      <c r="A26" s="131"/>
      <c r="B26" s="1016" t="s">
        <v>1560</v>
      </c>
      <c r="C26" s="1156">
        <v>5007.6527376593194</v>
      </c>
      <c r="D26" s="838">
        <v>5112.9237921559452</v>
      </c>
      <c r="E26" s="838">
        <v>5142.1942293236871</v>
      </c>
      <c r="F26" s="838">
        <v>5055.4686571564243</v>
      </c>
      <c r="G26" s="838">
        <v>5115.4937534856945</v>
      </c>
      <c r="H26" s="838">
        <v>5134.9590869632711</v>
      </c>
      <c r="I26" s="838">
        <v>5098.2710246062434</v>
      </c>
      <c r="J26" s="838">
        <v>5176.1959079696417</v>
      </c>
      <c r="K26" s="838">
        <v>5038.7459346257201</v>
      </c>
      <c r="L26" s="838">
        <v>4993.7402083584548</v>
      </c>
      <c r="M26" s="838">
        <v>4895.153015962861</v>
      </c>
      <c r="N26" s="838">
        <v>4875.6176795454767</v>
      </c>
      <c r="O26" s="838">
        <v>4810.5596055775841</v>
      </c>
      <c r="P26" s="838">
        <v>4937.3250430094877</v>
      </c>
      <c r="Q26" s="838">
        <v>5036.973245613437</v>
      </c>
      <c r="R26" s="838">
        <v>4980.6804712477078</v>
      </c>
      <c r="S26" s="838">
        <v>4873.6457219916601</v>
      </c>
      <c r="T26" s="838">
        <v>4989.6685889938008</v>
      </c>
      <c r="U26" s="838">
        <v>5051.7739171031362</v>
      </c>
      <c r="V26" s="838">
        <v>5191.4085389065094</v>
      </c>
      <c r="W26" s="838">
        <v>5255.515133218918</v>
      </c>
      <c r="X26" s="838">
        <v>5212.99462056621</v>
      </c>
      <c r="Y26" s="838">
        <v>5203.2455517343633</v>
      </c>
      <c r="Z26" s="551">
        <v>5131.7038823200382</v>
      </c>
      <c r="AA26" s="551">
        <v>5036.1273936662265</v>
      </c>
      <c r="AB26" s="1010"/>
      <c r="AC26" s="1010"/>
      <c r="AD26" s="1010"/>
      <c r="AE26" s="1010"/>
      <c r="AF26" s="1010"/>
    </row>
    <row r="27" spans="1:32" ht="14.5">
      <c r="A27" s="131"/>
      <c r="B27" s="1016" t="s">
        <v>1561</v>
      </c>
      <c r="C27" s="1156">
        <v>810.851</v>
      </c>
      <c r="D27" s="838">
        <v>836.68100000000004</v>
      </c>
      <c r="E27" s="838">
        <v>924.04600000000005</v>
      </c>
      <c r="F27" s="838">
        <v>905.97799999999995</v>
      </c>
      <c r="G27" s="838">
        <v>882.71100000000001</v>
      </c>
      <c r="H27" s="838">
        <v>931.26499999999999</v>
      </c>
      <c r="I27" s="838">
        <v>887.13199999999995</v>
      </c>
      <c r="J27" s="838">
        <v>906.22699999999998</v>
      </c>
      <c r="K27" s="838">
        <v>929.46100000000001</v>
      </c>
      <c r="L27" s="838">
        <v>904.40899999999999</v>
      </c>
      <c r="M27" s="838">
        <v>876.00099999999998</v>
      </c>
      <c r="N27" s="838">
        <v>855.72799999999995</v>
      </c>
      <c r="O27" s="838">
        <v>887.76700000000005</v>
      </c>
      <c r="P27" s="838">
        <v>981.29700000000003</v>
      </c>
      <c r="Q27" s="838">
        <v>866.56</v>
      </c>
      <c r="R27" s="838">
        <v>876.327</v>
      </c>
      <c r="S27" s="838">
        <v>971.34199999999998</v>
      </c>
      <c r="T27" s="838">
        <v>961.96799999999996</v>
      </c>
      <c r="U27" s="838">
        <v>966.85199999999998</v>
      </c>
      <c r="V27" s="838">
        <v>1063.1690000000001</v>
      </c>
      <c r="W27" s="838">
        <v>1058.7629999999999</v>
      </c>
      <c r="X27" s="838">
        <v>870.72299999999996</v>
      </c>
      <c r="Y27" s="838">
        <v>962.74099999999999</v>
      </c>
      <c r="Z27" s="551">
        <v>905.16899999999998</v>
      </c>
      <c r="AA27" s="551">
        <v>929.78</v>
      </c>
      <c r="AB27" s="1010"/>
      <c r="AC27" s="1010"/>
      <c r="AD27" s="1010"/>
      <c r="AE27" s="1010"/>
      <c r="AF27" s="1010"/>
    </row>
    <row r="28" spans="1:32" ht="14.5">
      <c r="A28" s="131"/>
      <c r="B28" s="1016" t="s">
        <v>1562</v>
      </c>
      <c r="C28" s="1156">
        <v>4.6949603930478645</v>
      </c>
      <c r="D28" s="838">
        <v>5.4101793095043265</v>
      </c>
      <c r="E28" s="838">
        <v>5.4838513599795684</v>
      </c>
      <c r="F28" s="838">
        <v>5.4026663527277794</v>
      </c>
      <c r="G28" s="838">
        <v>6.0110139305788959</v>
      </c>
      <c r="H28" s="838">
        <v>5.493455082907718</v>
      </c>
      <c r="I28" s="838">
        <v>5.5230923995428993</v>
      </c>
      <c r="J28" s="838">
        <v>5.2221973993612467</v>
      </c>
      <c r="K28" s="838">
        <v>5.3738519226782406</v>
      </c>
      <c r="L28" s="838">
        <v>5.5048150916676235</v>
      </c>
      <c r="M28" s="838">
        <v>5.4200170533945657</v>
      </c>
      <c r="N28" s="838">
        <v>5.4725238478200904</v>
      </c>
      <c r="O28" s="838">
        <v>5.9896944215022305</v>
      </c>
      <c r="P28" s="838">
        <v>6.2925957116910967</v>
      </c>
      <c r="Q28" s="838">
        <v>6.7058832172007508</v>
      </c>
      <c r="R28" s="838">
        <v>5.9779900471295937</v>
      </c>
      <c r="S28" s="838">
        <v>6.3012095961911969</v>
      </c>
      <c r="T28" s="838">
        <v>6.8192704813620946</v>
      </c>
      <c r="U28" s="838">
        <v>7.0921086678706216</v>
      </c>
      <c r="V28" s="838">
        <v>6.7900272162207473</v>
      </c>
      <c r="W28" s="838">
        <v>7.2384210189597544</v>
      </c>
      <c r="X28" s="838">
        <v>7.4933756746579645</v>
      </c>
      <c r="Y28" s="838">
        <v>7.3179050323046004</v>
      </c>
      <c r="Z28" s="551">
        <v>7.4899441131878737</v>
      </c>
      <c r="AA28" s="551">
        <v>7.0243273455851885</v>
      </c>
      <c r="AB28" s="1010"/>
      <c r="AC28" s="1010"/>
      <c r="AD28" s="1010"/>
      <c r="AE28" s="1010"/>
      <c r="AF28" s="1010"/>
    </row>
    <row r="29" spans="1:32">
      <c r="A29" s="538"/>
      <c r="B29" s="1016" t="s">
        <v>876</v>
      </c>
      <c r="C29" s="1156">
        <v>369.09427950000003</v>
      </c>
      <c r="D29" s="838">
        <v>388.30300457279611</v>
      </c>
      <c r="E29" s="838">
        <v>416.52499568327346</v>
      </c>
      <c r="F29" s="838">
        <v>412.11140245252733</v>
      </c>
      <c r="G29" s="838">
        <v>408.13652040000005</v>
      </c>
      <c r="H29" s="838">
        <v>409.62846274011986</v>
      </c>
      <c r="I29" s="838">
        <v>411.47588590230384</v>
      </c>
      <c r="J29" s="838">
        <v>401.54204466575356</v>
      </c>
      <c r="K29" s="838">
        <v>403.34742012791406</v>
      </c>
      <c r="L29" s="838">
        <v>405.07245847111608</v>
      </c>
      <c r="M29" s="838">
        <v>410.70305573921149</v>
      </c>
      <c r="N29" s="838">
        <v>401.24790457385336</v>
      </c>
      <c r="O29" s="838">
        <v>392.27349983190811</v>
      </c>
      <c r="P29" s="838">
        <v>394.15183174621779</v>
      </c>
      <c r="Q29" s="838">
        <v>386.04379090447804</v>
      </c>
      <c r="R29" s="838">
        <v>390.68411705980498</v>
      </c>
      <c r="S29" s="838">
        <v>375.18453617441867</v>
      </c>
      <c r="T29" s="838">
        <v>367.23481071155868</v>
      </c>
      <c r="U29" s="838">
        <v>347.89933975768804</v>
      </c>
      <c r="V29" s="838">
        <v>348.60526304190273</v>
      </c>
      <c r="W29" s="838">
        <v>357.61296738666465</v>
      </c>
      <c r="X29" s="838">
        <v>365.06153804412827</v>
      </c>
      <c r="Y29" s="838">
        <v>366.61463399545033</v>
      </c>
      <c r="Z29" s="551">
        <v>371.82205834058902</v>
      </c>
      <c r="AA29" s="551">
        <v>376.12959007393914</v>
      </c>
      <c r="AB29" s="1010"/>
      <c r="AC29" s="1010"/>
      <c r="AD29" s="1010"/>
      <c r="AE29" s="1010"/>
      <c r="AF29" s="1010"/>
    </row>
    <row r="30" spans="1:32" s="551" customFormat="1">
      <c r="A30" s="549"/>
      <c r="B30" s="1016" t="s">
        <v>877</v>
      </c>
      <c r="C30" s="1156">
        <v>114.39460055812994</v>
      </c>
      <c r="D30" s="838">
        <v>216.13822094778348</v>
      </c>
      <c r="E30" s="838">
        <v>309.10123309223053</v>
      </c>
      <c r="F30" s="838">
        <v>179.5547568314328</v>
      </c>
      <c r="G30" s="838">
        <v>182.14034175309448</v>
      </c>
      <c r="H30" s="838">
        <v>309.99481124653948</v>
      </c>
      <c r="I30" s="838">
        <v>150.10995183247476</v>
      </c>
      <c r="J30" s="838">
        <v>242.63825545657883</v>
      </c>
      <c r="K30" s="838">
        <v>230.95049233678711</v>
      </c>
      <c r="L30" s="838">
        <v>267.21333621528152</v>
      </c>
      <c r="M30" s="838">
        <v>291.21702076461088</v>
      </c>
      <c r="N30" s="838">
        <v>453.17621167949079</v>
      </c>
      <c r="O30" s="838">
        <v>407.47175616240833</v>
      </c>
      <c r="P30" s="838">
        <v>136.42701683159376</v>
      </c>
      <c r="Q30" s="838">
        <v>228.90854101218139</v>
      </c>
      <c r="R30" s="838">
        <v>409.07350268895215</v>
      </c>
      <c r="S30" s="838">
        <v>689.84159773709541</v>
      </c>
      <c r="T30" s="838">
        <v>425.41964795558704</v>
      </c>
      <c r="U30" s="838">
        <v>973.75248556596387</v>
      </c>
      <c r="V30" s="838">
        <v>447.30950622019094</v>
      </c>
      <c r="W30" s="838">
        <v>714.64650778920202</v>
      </c>
      <c r="X30" s="838">
        <v>568.3069396572555</v>
      </c>
      <c r="Y30" s="838">
        <v>606.40401167422431</v>
      </c>
      <c r="Z30" s="551">
        <v>654.74496235957827</v>
      </c>
      <c r="AA30" s="551">
        <v>654.75895808292739</v>
      </c>
      <c r="AB30" s="549"/>
      <c r="AC30" s="549"/>
    </row>
    <row r="31" spans="1:32" s="551" customFormat="1">
      <c r="A31" s="549"/>
      <c r="B31" s="1015" t="s">
        <v>1523</v>
      </c>
      <c r="C31" s="1156">
        <v>6.3609606157833465</v>
      </c>
      <c r="D31" s="838">
        <v>6.5069041917464645</v>
      </c>
      <c r="E31" s="838">
        <v>6.5859044419827715</v>
      </c>
      <c r="F31" s="838">
        <v>6.69451004736261</v>
      </c>
      <c r="G31" s="838">
        <v>6.9168606742965748</v>
      </c>
      <c r="H31" s="838">
        <v>7.1211723759561938</v>
      </c>
      <c r="I31" s="838">
        <v>7.0749136050392689</v>
      </c>
      <c r="J31" s="838">
        <v>7.2988346800940294</v>
      </c>
      <c r="K31" s="838">
        <v>7.3098407604885356</v>
      </c>
      <c r="L31" s="838">
        <v>7.2634445651853703</v>
      </c>
      <c r="M31" s="838">
        <v>7.4190949141510858</v>
      </c>
      <c r="N31" s="838">
        <v>7.2816940443949134</v>
      </c>
      <c r="O31" s="838">
        <v>7.2712073635567629</v>
      </c>
      <c r="P31" s="838">
        <v>7.3667185858365567</v>
      </c>
      <c r="Q31" s="838">
        <v>7.3611131624725994</v>
      </c>
      <c r="R31" s="838">
        <v>7.4089510279041342</v>
      </c>
      <c r="S31" s="838">
        <v>7.4688663959708403</v>
      </c>
      <c r="T31" s="838">
        <v>7.6607390648943436</v>
      </c>
      <c r="U31" s="838">
        <v>7.6961202806477162</v>
      </c>
      <c r="V31" s="838">
        <v>7.7993791034067597</v>
      </c>
      <c r="W31" s="838">
        <v>7.9903344334083064</v>
      </c>
      <c r="X31" s="838">
        <v>8.1471055134335195</v>
      </c>
      <c r="Y31" s="838">
        <v>8.3445633438995639</v>
      </c>
      <c r="Z31" s="551">
        <v>8.1324906215306694</v>
      </c>
      <c r="AA31" s="551">
        <v>8.1827953769949637</v>
      </c>
      <c r="AB31" s="549"/>
      <c r="AC31" s="549"/>
    </row>
    <row r="32" spans="1:32" s="549" customFormat="1" ht="15.75" customHeight="1">
      <c r="B32" s="1015" t="s">
        <v>878</v>
      </c>
      <c r="C32" s="1156">
        <v>54001.897100000002</v>
      </c>
      <c r="D32" s="838">
        <v>2675.0344</v>
      </c>
      <c r="E32" s="838">
        <v>55525.388299999999</v>
      </c>
      <c r="F32" s="838">
        <v>2698.4605000000001</v>
      </c>
      <c r="G32" s="838">
        <v>56463.744099999996</v>
      </c>
      <c r="H32" s="838">
        <v>2711.7397000000001</v>
      </c>
      <c r="I32" s="838">
        <v>52920.22</v>
      </c>
      <c r="J32" s="838">
        <v>2726.7892999999999</v>
      </c>
      <c r="K32" s="838">
        <v>51711.602500000001</v>
      </c>
      <c r="L32" s="838">
        <v>2737.0738999999999</v>
      </c>
      <c r="M32" s="838">
        <v>51156.309300000001</v>
      </c>
      <c r="N32" s="838">
        <v>2735.7986000000001</v>
      </c>
      <c r="O32" s="838">
        <v>51883.187900000004</v>
      </c>
      <c r="P32" s="838">
        <v>2724.7350999999999</v>
      </c>
      <c r="Q32" s="838">
        <v>52688.8655</v>
      </c>
      <c r="R32" s="838">
        <v>50310.914299999997</v>
      </c>
      <c r="S32" s="838">
        <v>52226.752399999998</v>
      </c>
      <c r="T32" s="838">
        <v>50164.725599999998</v>
      </c>
      <c r="U32" s="838">
        <v>48540.626499999998</v>
      </c>
      <c r="V32" s="838">
        <v>48645.334400000007</v>
      </c>
      <c r="W32" s="838">
        <v>49358.166599999997</v>
      </c>
      <c r="X32" s="838">
        <v>49494.812100000003</v>
      </c>
      <c r="Y32" s="838">
        <v>50828.828199999996</v>
      </c>
      <c r="Z32" s="551">
        <v>50150.152099999999</v>
      </c>
      <c r="AA32" s="551">
        <v>2764.5032000000001</v>
      </c>
    </row>
    <row r="33" spans="2:38" s="549" customFormat="1">
      <c r="B33" s="1016" t="s">
        <v>1524</v>
      </c>
      <c r="C33" s="1156">
        <v>51347.099300000002</v>
      </c>
      <c r="D33" s="838">
        <v>0</v>
      </c>
      <c r="E33" s="838">
        <v>52835.693599999999</v>
      </c>
      <c r="F33" s="838">
        <v>0</v>
      </c>
      <c r="G33" s="838">
        <v>53758.875</v>
      </c>
      <c r="H33" s="838">
        <v>0</v>
      </c>
      <c r="I33" s="838">
        <v>50200.615700000002</v>
      </c>
      <c r="J33" s="838">
        <v>0</v>
      </c>
      <c r="K33" s="838">
        <v>48978.235000000001</v>
      </c>
      <c r="L33" s="838">
        <v>0</v>
      </c>
      <c r="M33" s="838">
        <v>48418.246800000001</v>
      </c>
      <c r="N33" s="838">
        <v>0</v>
      </c>
      <c r="O33" s="838">
        <v>49152.630100000002</v>
      </c>
      <c r="P33" s="838">
        <v>0</v>
      </c>
      <c r="Q33" s="838">
        <v>49972.2713</v>
      </c>
      <c r="R33" s="838">
        <v>47603.767399999997</v>
      </c>
      <c r="S33" s="838">
        <v>49526.626799999998</v>
      </c>
      <c r="T33" s="838">
        <v>47468.21</v>
      </c>
      <c r="U33" s="838">
        <v>45844.0821</v>
      </c>
      <c r="V33" s="838">
        <v>45945.963000000003</v>
      </c>
      <c r="W33" s="838">
        <v>46650.517599999999</v>
      </c>
      <c r="X33" s="838">
        <v>46763.577100000002</v>
      </c>
      <c r="Y33" s="838">
        <v>48076.970999999998</v>
      </c>
      <c r="Z33" s="551">
        <v>47392.022799999999</v>
      </c>
      <c r="AA33" s="1189" t="s">
        <v>358</v>
      </c>
    </row>
    <row r="34" spans="2:38" s="549" customFormat="1" ht="15.5">
      <c r="B34" s="554" t="s">
        <v>1525</v>
      </c>
      <c r="C34" s="1156">
        <v>2654.7977999999998</v>
      </c>
      <c r="D34" s="838">
        <v>2675.0344</v>
      </c>
      <c r="E34" s="838">
        <v>2689.6947</v>
      </c>
      <c r="F34" s="838">
        <v>2698.4605000000001</v>
      </c>
      <c r="G34" s="838">
        <v>2704.8690999999999</v>
      </c>
      <c r="H34" s="838">
        <v>2711.7397000000001</v>
      </c>
      <c r="I34" s="838">
        <v>2719.6043</v>
      </c>
      <c r="J34" s="838">
        <v>2726.7892999999999</v>
      </c>
      <c r="K34" s="838">
        <v>2733.3674999999998</v>
      </c>
      <c r="L34" s="838">
        <v>2737.0738999999999</v>
      </c>
      <c r="M34" s="838">
        <v>2738.0625</v>
      </c>
      <c r="N34" s="838">
        <v>2735.7986000000001</v>
      </c>
      <c r="O34" s="838">
        <v>2730.5578</v>
      </c>
      <c r="P34" s="838">
        <v>2724.7350999999999</v>
      </c>
      <c r="Q34" s="838">
        <v>2716.5942</v>
      </c>
      <c r="R34" s="838">
        <v>2707.1469000000002</v>
      </c>
      <c r="S34" s="838">
        <v>2700.1255999999998</v>
      </c>
      <c r="T34" s="838">
        <v>2696.5156000000002</v>
      </c>
      <c r="U34" s="838">
        <v>2696.5444000000002</v>
      </c>
      <c r="V34" s="838">
        <v>2699.3714</v>
      </c>
      <c r="W34" s="838">
        <v>2707.6489999999999</v>
      </c>
      <c r="X34" s="838">
        <v>2731.2350000000001</v>
      </c>
      <c r="Y34" s="838">
        <v>2751.8571999999999</v>
      </c>
      <c r="Z34" s="551">
        <v>2758.1293000000001</v>
      </c>
      <c r="AA34" s="551">
        <v>2764.5032000000001</v>
      </c>
    </row>
    <row r="35" spans="2:38" s="549" customFormat="1" ht="14.5">
      <c r="B35" s="552" t="s">
        <v>1526</v>
      </c>
      <c r="C35" s="1156">
        <v>28763.450948999998</v>
      </c>
      <c r="D35" s="838">
        <v>28573.111519000002</v>
      </c>
      <c r="E35" s="838">
        <v>31642.700242000003</v>
      </c>
      <c r="F35" s="838">
        <v>31667.326613000005</v>
      </c>
      <c r="G35" s="838">
        <v>35808.739052000004</v>
      </c>
      <c r="H35" s="838">
        <v>36586.325619000003</v>
      </c>
      <c r="I35" s="838">
        <v>41476.426046</v>
      </c>
      <c r="J35" s="838">
        <v>41884.200863000005</v>
      </c>
      <c r="K35" s="838">
        <v>42294.110348000002</v>
      </c>
      <c r="L35" s="838">
        <v>41683.001609999999</v>
      </c>
      <c r="M35" s="838">
        <v>43441.759957000002</v>
      </c>
      <c r="N35" s="838">
        <v>49131.886799</v>
      </c>
      <c r="O35" s="838">
        <v>49880.232406000003</v>
      </c>
      <c r="P35" s="838">
        <v>48141.506350999996</v>
      </c>
      <c r="Q35" s="838">
        <v>43153.643664999996</v>
      </c>
      <c r="R35" s="838">
        <v>35450.965343999997</v>
      </c>
      <c r="S35" s="838">
        <v>35499.999778999998</v>
      </c>
      <c r="T35" s="838">
        <v>36850.847865999996</v>
      </c>
      <c r="U35" s="838">
        <v>37039.685355000001</v>
      </c>
      <c r="V35" s="838">
        <v>37449.262756000004</v>
      </c>
      <c r="W35" s="838">
        <v>37935.839056000004</v>
      </c>
      <c r="X35" s="838">
        <v>38885.814439999995</v>
      </c>
      <c r="Y35" s="838">
        <v>40737.121574000004</v>
      </c>
      <c r="Z35" s="549">
        <v>39645.122676999999</v>
      </c>
      <c r="AA35" s="549">
        <v>40249.780854999997</v>
      </c>
    </row>
    <row r="36" spans="2:38" s="549" customFormat="1">
      <c r="B36" s="550" t="s">
        <v>863</v>
      </c>
      <c r="C36" s="1156">
        <v>5657.3963929999991</v>
      </c>
      <c r="D36" s="838">
        <v>5532.0248210000009</v>
      </c>
      <c r="E36" s="838">
        <v>8697.3054030000003</v>
      </c>
      <c r="F36" s="838">
        <v>7934.3072680000014</v>
      </c>
      <c r="G36" s="838">
        <v>9744.4922389999992</v>
      </c>
      <c r="H36" s="838">
        <v>9463.3420349999997</v>
      </c>
      <c r="I36" s="838">
        <v>10604.710359000001</v>
      </c>
      <c r="J36" s="838">
        <v>12191.572666</v>
      </c>
      <c r="K36" s="838">
        <v>11179.895575</v>
      </c>
      <c r="L36" s="838">
        <v>9081.7890449999995</v>
      </c>
      <c r="M36" s="838">
        <v>7341.9596580000007</v>
      </c>
      <c r="N36" s="838">
        <v>11936.414175</v>
      </c>
      <c r="O36" s="838">
        <v>12511.922885</v>
      </c>
      <c r="P36" s="838">
        <v>9680.2717590000011</v>
      </c>
      <c r="Q36" s="838">
        <v>7354.2883159999992</v>
      </c>
      <c r="R36" s="838">
        <v>7131.445393</v>
      </c>
      <c r="S36" s="838">
        <v>6929.403241</v>
      </c>
      <c r="T36" s="838">
        <v>7415.3510790000009</v>
      </c>
      <c r="U36" s="838">
        <v>6234.657972</v>
      </c>
      <c r="V36" s="838">
        <v>5798.9168370000007</v>
      </c>
      <c r="W36" s="838">
        <v>5573.73495</v>
      </c>
      <c r="X36" s="838">
        <v>5945.7278749999996</v>
      </c>
      <c r="Y36" s="838">
        <v>5736.1477939999995</v>
      </c>
      <c r="Z36" s="549">
        <v>5392.9551439999996</v>
      </c>
      <c r="AA36" s="549">
        <v>5146.0702640000009</v>
      </c>
    </row>
    <row r="37" spans="2:38" s="549" customFormat="1">
      <c r="B37" s="554" t="s">
        <v>1395</v>
      </c>
      <c r="C37" s="1156">
        <v>510.50372899999996</v>
      </c>
      <c r="D37" s="838">
        <v>877.67748400000005</v>
      </c>
      <c r="E37" s="838">
        <v>3293.7334769999998</v>
      </c>
      <c r="F37" s="838">
        <v>3354.7475939999999</v>
      </c>
      <c r="G37" s="838">
        <v>4657.5875860000006</v>
      </c>
      <c r="H37" s="838">
        <v>4401.2443140000005</v>
      </c>
      <c r="I37" s="838">
        <v>5051.9154250000001</v>
      </c>
      <c r="J37" s="838">
        <v>6533.5352939999993</v>
      </c>
      <c r="K37" s="838">
        <v>5531.3406439999999</v>
      </c>
      <c r="L37" s="838">
        <v>3652.1512990000001</v>
      </c>
      <c r="M37" s="838">
        <v>3104.6568440000001</v>
      </c>
      <c r="N37" s="838">
        <v>5802.3991070000002</v>
      </c>
      <c r="O37" s="838">
        <v>5935.1882699999996</v>
      </c>
      <c r="P37" s="838">
        <v>3319.9153270000002</v>
      </c>
      <c r="Q37" s="838">
        <v>1254.2303470000002</v>
      </c>
      <c r="R37" s="838">
        <v>1426.8553980000002</v>
      </c>
      <c r="S37" s="838">
        <v>1408.2946919999999</v>
      </c>
      <c r="T37" s="838">
        <v>1836.3960260000001</v>
      </c>
      <c r="U37" s="838">
        <v>1128.4230130000001</v>
      </c>
      <c r="V37" s="838">
        <v>609.216365</v>
      </c>
      <c r="W37" s="838">
        <v>157.00219200000001</v>
      </c>
      <c r="X37" s="838">
        <v>26.224421</v>
      </c>
      <c r="Y37" s="838">
        <v>0.79879</v>
      </c>
      <c r="Z37" s="549">
        <v>0.76268100000000005</v>
      </c>
      <c r="AA37" s="549">
        <v>2.0367459999999999</v>
      </c>
    </row>
    <row r="38" spans="2:38" s="549" customFormat="1">
      <c r="B38" s="554" t="s">
        <v>864</v>
      </c>
      <c r="C38" s="1156">
        <v>2363.7781850000001</v>
      </c>
      <c r="D38" s="838">
        <v>2199.133304</v>
      </c>
      <c r="E38" s="838">
        <v>2983.903159</v>
      </c>
      <c r="F38" s="838">
        <v>2773.8175580000002</v>
      </c>
      <c r="G38" s="838">
        <v>2951.1352539999998</v>
      </c>
      <c r="H38" s="838">
        <v>2847.5664189999998</v>
      </c>
      <c r="I38" s="838">
        <v>2842.2061089999997</v>
      </c>
      <c r="J38" s="838">
        <v>2908.025873</v>
      </c>
      <c r="K38" s="838">
        <v>3320.5877679999999</v>
      </c>
      <c r="L38" s="838">
        <v>3046.2424930000002</v>
      </c>
      <c r="M38" s="838">
        <v>2499.9186359999999</v>
      </c>
      <c r="N38" s="838">
        <v>3910.4934869999997</v>
      </c>
      <c r="O38" s="838">
        <v>4478.8102540000009</v>
      </c>
      <c r="P38" s="838">
        <v>4605.4061350000011</v>
      </c>
      <c r="Q38" s="838">
        <v>4405.4018609999994</v>
      </c>
      <c r="R38" s="838">
        <v>3902.7755109999998</v>
      </c>
      <c r="S38" s="838">
        <v>3990.9133110000002</v>
      </c>
      <c r="T38" s="838">
        <v>3950.6221370000003</v>
      </c>
      <c r="U38" s="838">
        <v>3568.0807319999999</v>
      </c>
      <c r="V38" s="838">
        <v>3515.659971</v>
      </c>
      <c r="W38" s="838">
        <v>3746.2377280000001</v>
      </c>
      <c r="X38" s="838">
        <v>3881.3859099999995</v>
      </c>
      <c r="Y38" s="838">
        <v>3641.3300600000002</v>
      </c>
      <c r="Z38" s="549">
        <v>3321.4212739999998</v>
      </c>
      <c r="AA38" s="549">
        <v>3117.8641259999999</v>
      </c>
    </row>
    <row r="39" spans="2:38" s="549" customFormat="1">
      <c r="B39" s="555" t="s">
        <v>835</v>
      </c>
      <c r="C39" s="1156">
        <v>5.5691329999999999</v>
      </c>
      <c r="D39" s="838">
        <v>2.1452879999999999</v>
      </c>
      <c r="E39" s="838">
        <v>21.928125999999999</v>
      </c>
      <c r="F39" s="838">
        <v>10.346630999999999</v>
      </c>
      <c r="G39" s="838">
        <v>26.305831999999999</v>
      </c>
      <c r="H39" s="838">
        <v>83.408298000000002</v>
      </c>
      <c r="I39" s="838">
        <v>59.162160999999998</v>
      </c>
      <c r="J39" s="838">
        <v>25.748763999999998</v>
      </c>
      <c r="K39" s="838">
        <v>26.427377</v>
      </c>
      <c r="L39" s="838">
        <v>53.357017999999997</v>
      </c>
      <c r="M39" s="838">
        <v>10.339821000000001</v>
      </c>
      <c r="N39" s="838">
        <v>16.448360000000001</v>
      </c>
      <c r="O39" s="838">
        <v>4.1611960000000003</v>
      </c>
      <c r="P39" s="838">
        <v>5.1465360000000002</v>
      </c>
      <c r="Q39" s="838">
        <v>5.7051189999999998</v>
      </c>
      <c r="R39" s="838">
        <v>3.938965</v>
      </c>
      <c r="S39" s="838">
        <v>10.927535000000001</v>
      </c>
      <c r="T39" s="838">
        <v>42.470023999999995</v>
      </c>
      <c r="U39" s="838">
        <v>81.12786100000001</v>
      </c>
      <c r="V39" s="838">
        <v>23.263540000000003</v>
      </c>
      <c r="W39" s="838">
        <v>1.3158080000000001</v>
      </c>
      <c r="X39" s="838">
        <v>1.504988</v>
      </c>
      <c r="Y39" s="838">
        <v>35.059786000000003</v>
      </c>
      <c r="Z39" s="549">
        <v>2.7850450000000002</v>
      </c>
      <c r="AA39" s="549">
        <v>24.089972000000003</v>
      </c>
    </row>
    <row r="40" spans="2:38" s="549" customFormat="1">
      <c r="B40" s="555" t="s">
        <v>1397</v>
      </c>
      <c r="C40" s="1156">
        <v>2358.2090520000002</v>
      </c>
      <c r="D40" s="838">
        <v>2196.9880159999998</v>
      </c>
      <c r="E40" s="838">
        <v>2961.9750329999997</v>
      </c>
      <c r="F40" s="838">
        <v>2763.4709270000003</v>
      </c>
      <c r="G40" s="838">
        <v>2924.8294219999998</v>
      </c>
      <c r="H40" s="838">
        <v>2764.1581209999999</v>
      </c>
      <c r="I40" s="838">
        <v>2783.043948</v>
      </c>
      <c r="J40" s="838">
        <v>2882.2771090000001</v>
      </c>
      <c r="K40" s="838">
        <v>3294.1603909999999</v>
      </c>
      <c r="L40" s="838">
        <v>2992.885475</v>
      </c>
      <c r="M40" s="838">
        <v>2489.5788149999998</v>
      </c>
      <c r="N40" s="838">
        <v>3894.0451269999999</v>
      </c>
      <c r="O40" s="838">
        <v>4474.649058</v>
      </c>
      <c r="P40" s="838">
        <v>4600.259599</v>
      </c>
      <c r="Q40" s="838">
        <v>4399.6967419999992</v>
      </c>
      <c r="R40" s="838">
        <v>3898.836546</v>
      </c>
      <c r="S40" s="838">
        <v>3979.985776</v>
      </c>
      <c r="T40" s="838">
        <v>3908.1521130000001</v>
      </c>
      <c r="U40" s="838">
        <v>3486.952871</v>
      </c>
      <c r="V40" s="838">
        <v>3492.3964309999997</v>
      </c>
      <c r="W40" s="838">
        <v>3744.9219199999998</v>
      </c>
      <c r="X40" s="838">
        <v>3879.8809219999998</v>
      </c>
      <c r="Y40" s="838">
        <v>3606.2702740000004</v>
      </c>
      <c r="Z40" s="549">
        <v>3318.6362289999997</v>
      </c>
      <c r="AA40" s="549">
        <v>3093.7741540000002</v>
      </c>
    </row>
    <row r="41" spans="2:38" s="549" customFormat="1">
      <c r="B41" s="554" t="s">
        <v>612</v>
      </c>
      <c r="C41" s="1156">
        <v>2783.1144789999998</v>
      </c>
      <c r="D41" s="838">
        <v>2455.2140329999997</v>
      </c>
      <c r="E41" s="838">
        <v>2419.6687670000001</v>
      </c>
      <c r="F41" s="838">
        <v>1805.7421159999999</v>
      </c>
      <c r="G41" s="838">
        <v>2135.7693990000002</v>
      </c>
      <c r="H41" s="838">
        <v>2214.5313020000003</v>
      </c>
      <c r="I41" s="838">
        <v>2710.5888250000003</v>
      </c>
      <c r="J41" s="838">
        <v>2750.0114989999997</v>
      </c>
      <c r="K41" s="838">
        <v>2327.9671630000003</v>
      </c>
      <c r="L41" s="838">
        <v>2383.3952530000001</v>
      </c>
      <c r="M41" s="838">
        <v>1737.384178</v>
      </c>
      <c r="N41" s="838">
        <v>2223.521581</v>
      </c>
      <c r="O41" s="838">
        <v>2097.9243609999999</v>
      </c>
      <c r="P41" s="838">
        <v>1754.9502970000001</v>
      </c>
      <c r="Q41" s="838">
        <v>1694.6561079999999</v>
      </c>
      <c r="R41" s="838">
        <v>1801.814484</v>
      </c>
      <c r="S41" s="838">
        <v>1530.1952379999998</v>
      </c>
      <c r="T41" s="838">
        <v>1628.3329160000001</v>
      </c>
      <c r="U41" s="838">
        <v>1538.154227</v>
      </c>
      <c r="V41" s="838">
        <v>1674.0405009999999</v>
      </c>
      <c r="W41" s="838">
        <v>1670.49503</v>
      </c>
      <c r="X41" s="838">
        <v>2038.117544</v>
      </c>
      <c r="Y41" s="838">
        <v>2094.0189439999999</v>
      </c>
      <c r="Z41" s="549">
        <v>2070.771189</v>
      </c>
      <c r="AA41" s="549">
        <v>2026.169392</v>
      </c>
    </row>
    <row r="42" spans="2:38" s="549" customFormat="1">
      <c r="B42" s="550" t="s">
        <v>1411</v>
      </c>
      <c r="C42" s="1156">
        <v>14540.889106000001</v>
      </c>
      <c r="D42" s="838">
        <v>14042.540489000001</v>
      </c>
      <c r="E42" s="838">
        <v>14160.874111000001</v>
      </c>
      <c r="F42" s="838">
        <v>13354.628690000001</v>
      </c>
      <c r="G42" s="838">
        <v>15356.441890999999</v>
      </c>
      <c r="H42" s="838">
        <v>15621.102118000001</v>
      </c>
      <c r="I42" s="838">
        <v>17762.065265999998</v>
      </c>
      <c r="J42" s="838">
        <v>16420.208461000002</v>
      </c>
      <c r="K42" s="838">
        <v>16603.401976999998</v>
      </c>
      <c r="L42" s="838">
        <v>17345.437392</v>
      </c>
      <c r="M42" s="838">
        <v>19748.149515999998</v>
      </c>
      <c r="N42" s="838">
        <v>20937.345943</v>
      </c>
      <c r="O42" s="838">
        <v>19340.227943000002</v>
      </c>
      <c r="P42" s="838">
        <v>19436.343543000003</v>
      </c>
      <c r="Q42" s="838">
        <v>16689.011204999999</v>
      </c>
      <c r="R42" s="838">
        <v>12238.471377</v>
      </c>
      <c r="S42" s="838">
        <v>10681.843500999999</v>
      </c>
      <c r="T42" s="838">
        <v>10540.022236999999</v>
      </c>
      <c r="U42" s="838">
        <v>11442.522115</v>
      </c>
      <c r="V42" s="838">
        <v>12226.574906</v>
      </c>
      <c r="W42" s="838">
        <v>12491.248180999999</v>
      </c>
      <c r="X42" s="838">
        <v>12162.801081999998</v>
      </c>
      <c r="Y42" s="838">
        <v>13091.732698</v>
      </c>
      <c r="Z42" s="549">
        <v>11562.443905000002</v>
      </c>
      <c r="AA42" s="549">
        <v>12614.846761000001</v>
      </c>
    </row>
    <row r="43" spans="2:38" s="549" customFormat="1">
      <c r="B43" s="554" t="s">
        <v>1412</v>
      </c>
      <c r="C43" s="1156">
        <v>7475.2593010000001</v>
      </c>
      <c r="D43" s="838">
        <v>7452.5448289999995</v>
      </c>
      <c r="E43" s="838">
        <v>7372.2619299999997</v>
      </c>
      <c r="F43" s="838">
        <v>6311.1145400000005</v>
      </c>
      <c r="G43" s="838">
        <v>7795.21731</v>
      </c>
      <c r="H43" s="838">
        <v>8175.9650110000002</v>
      </c>
      <c r="I43" s="838">
        <v>9527.6045480000012</v>
      </c>
      <c r="J43" s="838">
        <v>8899.5557960000006</v>
      </c>
      <c r="K43" s="838">
        <v>9834.1047679999992</v>
      </c>
      <c r="L43" s="838">
        <v>9696.9383719999987</v>
      </c>
      <c r="M43" s="838">
        <v>11443.831705000001</v>
      </c>
      <c r="N43" s="838">
        <v>12670.578896999999</v>
      </c>
      <c r="O43" s="838">
        <v>11151.367086999999</v>
      </c>
      <c r="P43" s="838">
        <v>10784.296898000001</v>
      </c>
      <c r="Q43" s="838">
        <v>8615.3779729999987</v>
      </c>
      <c r="R43" s="838">
        <v>4522.1802240000006</v>
      </c>
      <c r="S43" s="838">
        <v>1436.8402430000001</v>
      </c>
      <c r="T43" s="838">
        <v>1761.4460959999999</v>
      </c>
      <c r="U43" s="838">
        <v>2248.7802729999999</v>
      </c>
      <c r="V43" s="838">
        <v>2063.1011159999998</v>
      </c>
      <c r="W43" s="838">
        <v>2430.6632610000001</v>
      </c>
      <c r="X43" s="838">
        <v>2061.5521839999997</v>
      </c>
      <c r="Y43" s="838">
        <v>1895.907864</v>
      </c>
      <c r="Z43" s="549">
        <v>1651.2614410000001</v>
      </c>
      <c r="AA43" s="549">
        <v>1730.318381</v>
      </c>
    </row>
    <row r="44" spans="2:38" s="549" customFormat="1">
      <c r="B44" s="554" t="s">
        <v>1413</v>
      </c>
      <c r="C44" s="1156">
        <v>3308.2253850000002</v>
      </c>
      <c r="D44" s="838">
        <v>2748.5415990000001</v>
      </c>
      <c r="E44" s="838">
        <v>2536.8288779999998</v>
      </c>
      <c r="F44" s="838">
        <v>2746.5800639999998</v>
      </c>
      <c r="G44" s="838">
        <v>2936.8049469999996</v>
      </c>
      <c r="H44" s="838">
        <v>3029.6770240000001</v>
      </c>
      <c r="I44" s="838">
        <v>3162.8516570000002</v>
      </c>
      <c r="J44" s="838">
        <v>2597.4173480000004</v>
      </c>
      <c r="K44" s="838">
        <v>2806.4895769999998</v>
      </c>
      <c r="L44" s="838">
        <v>3313.2771959999995</v>
      </c>
      <c r="M44" s="838">
        <v>3824.930546</v>
      </c>
      <c r="N44" s="838">
        <v>4851.4466489999995</v>
      </c>
      <c r="O44" s="838">
        <v>4910.4918479999997</v>
      </c>
      <c r="P44" s="838">
        <v>5219.4328249999999</v>
      </c>
      <c r="Q44" s="838">
        <v>4203.3151850000004</v>
      </c>
      <c r="R44" s="838">
        <v>3875.1073020000003</v>
      </c>
      <c r="S44" s="838">
        <v>5295.6129090000004</v>
      </c>
      <c r="T44" s="838">
        <v>4973.1452230000004</v>
      </c>
      <c r="U44" s="838">
        <v>4883.3576759999996</v>
      </c>
      <c r="V44" s="838">
        <v>5697.8533699999989</v>
      </c>
      <c r="W44" s="838">
        <v>5611.6420909999997</v>
      </c>
      <c r="X44" s="838">
        <v>5585.8501859999997</v>
      </c>
      <c r="Y44" s="838">
        <v>6296.640382999999</v>
      </c>
      <c r="Z44" s="549">
        <v>5379.1804380000003</v>
      </c>
      <c r="AA44" s="549">
        <v>6097.7256200000002</v>
      </c>
    </row>
    <row r="45" spans="2:38" s="549" customFormat="1">
      <c r="B45" s="555" t="s">
        <v>1414</v>
      </c>
      <c r="C45" s="1156">
        <v>1065.2134149999999</v>
      </c>
      <c r="D45" s="838">
        <v>942.63144499999999</v>
      </c>
      <c r="E45" s="838">
        <v>754.73542299999997</v>
      </c>
      <c r="F45" s="838">
        <v>785.97193099999993</v>
      </c>
      <c r="G45" s="838">
        <v>751.00660699999992</v>
      </c>
      <c r="H45" s="838">
        <v>805.81856700000003</v>
      </c>
      <c r="I45" s="838">
        <v>861.49778400000002</v>
      </c>
      <c r="J45" s="838">
        <v>517.60074699999996</v>
      </c>
      <c r="K45" s="838">
        <v>653.36510699999997</v>
      </c>
      <c r="L45" s="838">
        <v>581.382791</v>
      </c>
      <c r="M45" s="838">
        <v>613.98267399999997</v>
      </c>
      <c r="N45" s="838">
        <v>483.709947</v>
      </c>
      <c r="O45" s="838">
        <v>558.37754299999995</v>
      </c>
      <c r="P45" s="838">
        <v>489.06411300000002</v>
      </c>
      <c r="Q45" s="838">
        <v>781.18583799999999</v>
      </c>
      <c r="R45" s="838">
        <v>835.70346200000006</v>
      </c>
      <c r="S45" s="838">
        <v>893.97943500000008</v>
      </c>
      <c r="T45" s="838">
        <v>848.57686799999999</v>
      </c>
      <c r="U45" s="838">
        <v>911.97107600000004</v>
      </c>
      <c r="V45" s="838">
        <v>845.36739499999999</v>
      </c>
      <c r="W45" s="838">
        <v>713.04099399999996</v>
      </c>
      <c r="X45" s="838">
        <v>550.89004899999998</v>
      </c>
      <c r="Y45" s="838">
        <v>812.54787199999998</v>
      </c>
      <c r="Z45" s="549">
        <v>857.01638600000001</v>
      </c>
      <c r="AA45" s="549">
        <v>934.34261300000003</v>
      </c>
    </row>
    <row r="46" spans="2:38" s="549" customFormat="1">
      <c r="B46" s="555" t="s">
        <v>1415</v>
      </c>
      <c r="C46" s="1156">
        <v>2243.01197</v>
      </c>
      <c r="D46" s="838">
        <v>1805.9101540000001</v>
      </c>
      <c r="E46" s="838">
        <v>1782.0934550000002</v>
      </c>
      <c r="F46" s="838">
        <v>1960.608133</v>
      </c>
      <c r="G46" s="838">
        <v>2185.7983399999998</v>
      </c>
      <c r="H46" s="838">
        <v>2223.8584569999998</v>
      </c>
      <c r="I46" s="838">
        <v>2301.353873</v>
      </c>
      <c r="J46" s="838">
        <v>2079.816601</v>
      </c>
      <c r="K46" s="838">
        <v>2153.1244700000002</v>
      </c>
      <c r="L46" s="838">
        <v>2731.894405</v>
      </c>
      <c r="M46" s="838">
        <v>3210.9478720000002</v>
      </c>
      <c r="N46" s="838">
        <v>4367.7367019999992</v>
      </c>
      <c r="O46" s="838">
        <v>4352.1143050000001</v>
      </c>
      <c r="P46" s="838">
        <v>4730.3687120000004</v>
      </c>
      <c r="Q46" s="838">
        <v>3422.1293470000001</v>
      </c>
      <c r="R46" s="838">
        <v>3039.4038399999999</v>
      </c>
      <c r="S46" s="838">
        <v>4401.6334740000002</v>
      </c>
      <c r="T46" s="838">
        <v>4124.5683550000003</v>
      </c>
      <c r="U46" s="838">
        <v>3971.3866000000003</v>
      </c>
      <c r="V46" s="838">
        <v>4852.4859749999996</v>
      </c>
      <c r="W46" s="838">
        <v>4898.6010969999998</v>
      </c>
      <c r="X46" s="838">
        <v>5034.960137</v>
      </c>
      <c r="Y46" s="838">
        <v>5484.0925109999998</v>
      </c>
      <c r="Z46" s="549">
        <v>4532.0020259999992</v>
      </c>
      <c r="AA46" s="549">
        <v>4786.8027599999996</v>
      </c>
      <c r="AC46" s="563"/>
      <c r="AD46" s="563"/>
      <c r="AE46" s="563"/>
      <c r="AF46" s="563"/>
      <c r="AG46" s="563"/>
      <c r="AH46" s="563"/>
      <c r="AI46" s="563"/>
      <c r="AJ46" s="563"/>
      <c r="AK46" s="563"/>
      <c r="AL46" s="563"/>
    </row>
    <row r="47" spans="2:38" s="549" customFormat="1">
      <c r="B47" s="554" t="s">
        <v>612</v>
      </c>
      <c r="C47" s="1156">
        <v>3757.4044199999998</v>
      </c>
      <c r="D47" s="838">
        <v>3841.4540610000004</v>
      </c>
      <c r="E47" s="838">
        <v>4251.7833030000002</v>
      </c>
      <c r="F47" s="838">
        <v>4296.9340860000002</v>
      </c>
      <c r="G47" s="838">
        <v>4624.4196339999999</v>
      </c>
      <c r="H47" s="838">
        <v>4415.4600829999999</v>
      </c>
      <c r="I47" s="838">
        <v>5071.6090610000001</v>
      </c>
      <c r="J47" s="838">
        <v>4923.2353169999997</v>
      </c>
      <c r="K47" s="838">
        <v>3962.807632</v>
      </c>
      <c r="L47" s="838">
        <v>4335.2218240000002</v>
      </c>
      <c r="M47" s="838">
        <v>4479.3872649999994</v>
      </c>
      <c r="N47" s="838">
        <v>3415.320397</v>
      </c>
      <c r="O47" s="838">
        <v>3278.3690080000001</v>
      </c>
      <c r="P47" s="838">
        <v>3432.61382</v>
      </c>
      <c r="Q47" s="838">
        <v>3870.3180469999998</v>
      </c>
      <c r="R47" s="838">
        <v>3841.1838509999998</v>
      </c>
      <c r="S47" s="838">
        <v>3949.3903489999998</v>
      </c>
      <c r="T47" s="838">
        <v>3805.430918</v>
      </c>
      <c r="U47" s="838">
        <v>4310.3841659999998</v>
      </c>
      <c r="V47" s="838">
        <v>4465.6204200000002</v>
      </c>
      <c r="W47" s="838">
        <v>4448.9428289999996</v>
      </c>
      <c r="X47" s="838">
        <v>4515.3987120000002</v>
      </c>
      <c r="Y47" s="838">
        <v>4899.1844510000001</v>
      </c>
      <c r="Z47" s="549">
        <v>4532.0020259999992</v>
      </c>
      <c r="AA47" s="549">
        <v>4786.8027599999996</v>
      </c>
    </row>
    <row r="48" spans="2:38" s="549" customFormat="1">
      <c r="B48" s="550" t="s">
        <v>1527</v>
      </c>
      <c r="C48" s="1156">
        <v>8565.1654499999986</v>
      </c>
      <c r="D48" s="838">
        <v>8998.5462090000001</v>
      </c>
      <c r="E48" s="838">
        <v>8784.5207279999995</v>
      </c>
      <c r="F48" s="838">
        <v>10378.390654999999</v>
      </c>
      <c r="G48" s="838">
        <v>10707.804921999999</v>
      </c>
      <c r="H48" s="838">
        <v>11501.881466000001</v>
      </c>
      <c r="I48" s="838">
        <v>13109.650421</v>
      </c>
      <c r="J48" s="838">
        <v>13272.419736000002</v>
      </c>
      <c r="K48" s="838">
        <v>14510.812796</v>
      </c>
      <c r="L48" s="838">
        <v>15255.775172999998</v>
      </c>
      <c r="M48" s="838">
        <v>16351.650783000001</v>
      </c>
      <c r="N48" s="838">
        <v>16258.126681</v>
      </c>
      <c r="O48" s="838">
        <v>18028.081578000001</v>
      </c>
      <c r="P48" s="838">
        <v>19024.891048999998</v>
      </c>
      <c r="Q48" s="838">
        <v>19110.344144000002</v>
      </c>
      <c r="R48" s="838">
        <v>16081.048573999999</v>
      </c>
      <c r="S48" s="838">
        <v>17888.753037000002</v>
      </c>
      <c r="T48" s="838">
        <v>18895.474549999999</v>
      </c>
      <c r="U48" s="838">
        <v>19362.505268000001</v>
      </c>
      <c r="V48" s="838">
        <v>19423.771013000005</v>
      </c>
      <c r="W48" s="838">
        <v>19870.855925</v>
      </c>
      <c r="X48" s="838">
        <v>20777.285483000003</v>
      </c>
      <c r="Y48" s="838">
        <v>21909.241082</v>
      </c>
      <c r="Z48" s="549">
        <v>20309.869265000001</v>
      </c>
      <c r="AA48" s="549">
        <v>20173.373714000001</v>
      </c>
    </row>
    <row r="49" spans="1:32" s="549" customFormat="1">
      <c r="A49" s="556"/>
      <c r="B49" s="554" t="s">
        <v>1412</v>
      </c>
      <c r="C49" s="1156">
        <v>1992.6179979999999</v>
      </c>
      <c r="D49" s="838">
        <v>2039.120639</v>
      </c>
      <c r="E49" s="838">
        <v>1904.751301</v>
      </c>
      <c r="F49" s="838">
        <v>2231.9804360000003</v>
      </c>
      <c r="G49" s="838">
        <v>2242.0522270000001</v>
      </c>
      <c r="H49" s="838">
        <v>2500.94337</v>
      </c>
      <c r="I49" s="838">
        <v>2814.0900529999999</v>
      </c>
      <c r="J49" s="838">
        <v>2596.8122760000001</v>
      </c>
      <c r="K49" s="838">
        <v>2718.3929170000001</v>
      </c>
      <c r="L49" s="838">
        <v>3128.9912280000003</v>
      </c>
      <c r="M49" s="838">
        <v>3380.6219719999999</v>
      </c>
      <c r="N49" s="838">
        <v>3373.2087969999998</v>
      </c>
      <c r="O49" s="838">
        <v>3515.4645649999998</v>
      </c>
      <c r="P49" s="838">
        <v>3579.8609369999999</v>
      </c>
      <c r="Q49" s="838">
        <v>3113.5516640000001</v>
      </c>
      <c r="R49" s="838">
        <v>3175.7405180000001</v>
      </c>
      <c r="S49" s="838">
        <v>3434.5108999999998</v>
      </c>
      <c r="T49" s="838">
        <v>3372.4819379999999</v>
      </c>
      <c r="U49" s="838">
        <v>3518.3523930000001</v>
      </c>
      <c r="V49" s="838">
        <v>3530.698973</v>
      </c>
      <c r="W49" s="838">
        <v>3919.6648089999999</v>
      </c>
      <c r="X49" s="838">
        <v>4025.0048320000001</v>
      </c>
      <c r="Y49" s="838">
        <v>4135.0086200000005</v>
      </c>
      <c r="Z49" s="549">
        <v>3932.374378</v>
      </c>
      <c r="AA49" s="549">
        <v>3690.0382179999997</v>
      </c>
    </row>
    <row r="50" spans="1:32" s="549" customFormat="1">
      <c r="B50" s="554" t="s">
        <v>1413</v>
      </c>
      <c r="C50" s="1156">
        <v>4102.9213589999999</v>
      </c>
      <c r="D50" s="838">
        <v>4477.9513289999995</v>
      </c>
      <c r="E50" s="838">
        <v>4384.4842829999998</v>
      </c>
      <c r="F50" s="838">
        <v>5380.423597</v>
      </c>
      <c r="G50" s="838">
        <v>5657.4124670000001</v>
      </c>
      <c r="H50" s="838">
        <v>6029.5926629999994</v>
      </c>
      <c r="I50" s="838">
        <v>7092.4833589999998</v>
      </c>
      <c r="J50" s="838">
        <v>7402.3736129999998</v>
      </c>
      <c r="K50" s="838">
        <v>7862.3420070000002</v>
      </c>
      <c r="L50" s="838">
        <v>8073.3055929999991</v>
      </c>
      <c r="M50" s="838">
        <v>8563.4647900000018</v>
      </c>
      <c r="N50" s="838">
        <v>8229.6531250000007</v>
      </c>
      <c r="O50" s="838">
        <v>9163.1961030000002</v>
      </c>
      <c r="P50" s="838">
        <v>9576.9116450000001</v>
      </c>
      <c r="Q50" s="838">
        <v>9970.8258779999978</v>
      </c>
      <c r="R50" s="838">
        <v>6689.7737829999996</v>
      </c>
      <c r="S50" s="838">
        <v>7685.2472630000002</v>
      </c>
      <c r="T50" s="838">
        <v>8630.3457550000003</v>
      </c>
      <c r="U50" s="838">
        <v>8933.6183699999983</v>
      </c>
      <c r="V50" s="838">
        <v>8830.452061</v>
      </c>
      <c r="W50" s="838">
        <v>8679.3070490000009</v>
      </c>
      <c r="X50" s="838">
        <v>9163.4862510000003</v>
      </c>
      <c r="Y50" s="838">
        <v>9818.8230619999995</v>
      </c>
      <c r="Z50" s="549">
        <v>9099.7402880000009</v>
      </c>
      <c r="AA50" s="549">
        <v>9413.2733960000005</v>
      </c>
    </row>
    <row r="51" spans="1:32">
      <c r="A51" s="546"/>
      <c r="B51" s="555" t="s">
        <v>1414</v>
      </c>
      <c r="C51" s="1156">
        <v>3554.4516610000001</v>
      </c>
      <c r="D51" s="838">
        <v>3955.159768</v>
      </c>
      <c r="E51" s="838">
        <v>3734.9192749999997</v>
      </c>
      <c r="F51" s="838">
        <v>4599.080766</v>
      </c>
      <c r="G51" s="838">
        <v>4839.1539720000001</v>
      </c>
      <c r="H51" s="838">
        <v>5146.486492</v>
      </c>
      <c r="I51" s="838">
        <v>6166.068671</v>
      </c>
      <c r="J51" s="838">
        <v>6407.9585299999999</v>
      </c>
      <c r="K51" s="838">
        <v>6808.7863310000002</v>
      </c>
      <c r="L51" s="838">
        <v>6826.726095</v>
      </c>
      <c r="M51" s="838">
        <v>7249.9945750000006</v>
      </c>
      <c r="N51" s="838">
        <v>6978.9564</v>
      </c>
      <c r="O51" s="838">
        <v>7794.7124299999996</v>
      </c>
      <c r="P51" s="838">
        <v>8209.4076999999997</v>
      </c>
      <c r="Q51" s="838">
        <v>8634.3109149999982</v>
      </c>
      <c r="R51" s="838">
        <v>5540.8147659999995</v>
      </c>
      <c r="S51" s="838">
        <v>6444.0581929999998</v>
      </c>
      <c r="T51" s="838">
        <v>7293.4845140000007</v>
      </c>
      <c r="U51" s="838">
        <v>7729.9970429999994</v>
      </c>
      <c r="V51" s="838">
        <v>7638.4023310000002</v>
      </c>
      <c r="W51" s="838">
        <v>7428.6603990000003</v>
      </c>
      <c r="X51" s="838">
        <v>7841.6498720000009</v>
      </c>
      <c r="Y51" s="838">
        <v>8440.7283359999983</v>
      </c>
      <c r="Z51" s="549">
        <v>7784.3192559999998</v>
      </c>
      <c r="AA51" s="549">
        <v>7999.9546360000004</v>
      </c>
      <c r="AB51" s="1010"/>
      <c r="AC51" s="1010"/>
      <c r="AD51" s="1010"/>
      <c r="AE51" s="1010"/>
      <c r="AF51" s="1010"/>
    </row>
    <row r="52" spans="1:32">
      <c r="A52" s="131"/>
      <c r="B52" s="555" t="s">
        <v>1415</v>
      </c>
      <c r="C52" s="1156">
        <v>548.46969799999999</v>
      </c>
      <c r="D52" s="838">
        <v>522.791561</v>
      </c>
      <c r="E52" s="838">
        <v>649.56500800000003</v>
      </c>
      <c r="F52" s="838">
        <v>781.34283100000005</v>
      </c>
      <c r="G52" s="838">
        <v>818.25849500000004</v>
      </c>
      <c r="H52" s="838">
        <v>883.10617100000002</v>
      </c>
      <c r="I52" s="838">
        <v>926.41468799999996</v>
      </c>
      <c r="J52" s="838">
        <v>994.41508299999998</v>
      </c>
      <c r="K52" s="838">
        <v>1053.5556759999999</v>
      </c>
      <c r="L52" s="838">
        <v>1246.5794979999998</v>
      </c>
      <c r="M52" s="838">
        <v>1313.4702150000001</v>
      </c>
      <c r="N52" s="838">
        <v>1250.696725</v>
      </c>
      <c r="O52" s="838">
        <v>1368.483673</v>
      </c>
      <c r="P52" s="838">
        <v>1367.5039450000002</v>
      </c>
      <c r="Q52" s="838">
        <v>1336.5149630000001</v>
      </c>
      <c r="R52" s="838">
        <v>1148.9590169999999</v>
      </c>
      <c r="S52" s="838">
        <v>1241.1890700000001</v>
      </c>
      <c r="T52" s="838">
        <v>1336.8612409999998</v>
      </c>
      <c r="U52" s="838">
        <v>1203.6213270000001</v>
      </c>
      <c r="V52" s="838">
        <v>1192.04973</v>
      </c>
      <c r="W52" s="838">
        <v>1250.6466499999999</v>
      </c>
      <c r="X52" s="838">
        <v>1321.8363789999999</v>
      </c>
      <c r="Y52" s="838">
        <v>1378.094726</v>
      </c>
      <c r="Z52" s="549">
        <v>1315.421032</v>
      </c>
      <c r="AA52" s="549">
        <v>1413.3187600000001</v>
      </c>
      <c r="AB52" s="1010"/>
      <c r="AC52" s="1010"/>
      <c r="AD52" s="1010"/>
      <c r="AE52" s="1010"/>
      <c r="AF52" s="1010"/>
    </row>
    <row r="53" spans="1:32">
      <c r="A53" s="131"/>
      <c r="B53" s="554" t="s">
        <v>612</v>
      </c>
      <c r="C53" s="1156">
        <v>2469.6260929999999</v>
      </c>
      <c r="D53" s="838">
        <v>2481.4742409999999</v>
      </c>
      <c r="E53" s="838">
        <v>2495.2851439999999</v>
      </c>
      <c r="F53" s="838">
        <v>2765.9866219999999</v>
      </c>
      <c r="G53" s="838">
        <v>2808.340228</v>
      </c>
      <c r="H53" s="838">
        <v>2971.3454330000004</v>
      </c>
      <c r="I53" s="838">
        <v>3203.0770090000001</v>
      </c>
      <c r="J53" s="838">
        <v>3273.233847</v>
      </c>
      <c r="K53" s="838">
        <v>3930.0778719999998</v>
      </c>
      <c r="L53" s="838">
        <v>4053.4783520000001</v>
      </c>
      <c r="M53" s="838">
        <v>4407.5640210000001</v>
      </c>
      <c r="N53" s="838">
        <v>4655.2647589999997</v>
      </c>
      <c r="O53" s="838">
        <v>5349.4209099999998</v>
      </c>
      <c r="P53" s="838">
        <v>5868.1184670000002</v>
      </c>
      <c r="Q53" s="838">
        <v>6025.9666019999995</v>
      </c>
      <c r="R53" s="838">
        <v>6215.5342730000002</v>
      </c>
      <c r="S53" s="838">
        <v>6768.994874</v>
      </c>
      <c r="T53" s="838">
        <v>6892.6468569999997</v>
      </c>
      <c r="U53" s="838">
        <v>6910.5345049999996</v>
      </c>
      <c r="V53" s="838">
        <v>7062.6199790000001</v>
      </c>
      <c r="W53" s="838">
        <v>7271.884067</v>
      </c>
      <c r="X53" s="838">
        <v>7588.7944000000007</v>
      </c>
      <c r="Y53" s="838">
        <v>7955.4094000000005</v>
      </c>
      <c r="Z53" s="549">
        <v>7277.7545990000008</v>
      </c>
      <c r="AA53" s="549">
        <v>7070.0620999999992</v>
      </c>
      <c r="AB53" s="1010"/>
      <c r="AC53" s="1010"/>
      <c r="AD53" s="1010"/>
      <c r="AE53" s="1010"/>
      <c r="AF53" s="1010"/>
    </row>
    <row r="54" spans="1:32">
      <c r="A54" s="131"/>
      <c r="B54" s="550" t="s">
        <v>1417</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2379.8543629999999</v>
      </c>
      <c r="AA54" s="549">
        <v>2315.4901159999999</v>
      </c>
      <c r="AB54" s="1010"/>
      <c r="AC54" s="1010"/>
      <c r="AD54" s="1010"/>
      <c r="AE54" s="1010"/>
      <c r="AF54" s="1010"/>
    </row>
    <row r="55" spans="1:32" ht="14.5">
      <c r="A55" s="131"/>
      <c r="B55" s="554" t="s">
        <v>1539</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2379.8543629999999</v>
      </c>
      <c r="AA55" s="549">
        <v>2315.4901159999999</v>
      </c>
      <c r="AB55" s="1010"/>
      <c r="AC55" s="1010"/>
      <c r="AD55" s="1010"/>
      <c r="AE55" s="1010"/>
      <c r="AF55" s="1010"/>
    </row>
    <row r="56" spans="1:32" ht="25">
      <c r="A56" s="131"/>
      <c r="B56" s="1190" t="s">
        <v>1528</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5">
      <c r="A57" s="131"/>
      <c r="B57" s="1013" t="s">
        <v>1541</v>
      </c>
      <c r="C57" s="1156">
        <v>71385.250666701118</v>
      </c>
      <c r="D57" s="838">
        <v>71951.596566290202</v>
      </c>
      <c r="E57" s="838">
        <v>69358.651480935019</v>
      </c>
      <c r="F57" s="838">
        <v>73570.229599576895</v>
      </c>
      <c r="G57" s="838">
        <v>76061.837227338488</v>
      </c>
      <c r="H57" s="838">
        <v>79924.827474863559</v>
      </c>
      <c r="I57" s="838">
        <v>76942.686535802422</v>
      </c>
      <c r="J57" s="838">
        <v>86233.698557429903</v>
      </c>
      <c r="K57" s="838">
        <v>80071.438934582402</v>
      </c>
      <c r="L57" s="838">
        <v>83621.878706246265</v>
      </c>
      <c r="M57" s="838">
        <v>85526.645713094593</v>
      </c>
      <c r="N57" s="838">
        <v>89610.126799999998</v>
      </c>
      <c r="O57" s="838">
        <v>93298.510000000009</v>
      </c>
      <c r="P57" s="838">
        <v>99670.399000000005</v>
      </c>
      <c r="Q57" s="838">
        <v>99444.237000000008</v>
      </c>
      <c r="R57" s="838">
        <v>96281.629000000001</v>
      </c>
      <c r="S57" s="838">
        <v>97922.433000000005</v>
      </c>
      <c r="T57" s="838">
        <v>106775.406</v>
      </c>
      <c r="U57" s="838">
        <v>99296.767999999996</v>
      </c>
      <c r="V57" s="838">
        <v>102999.6808</v>
      </c>
      <c r="W57" s="838">
        <v>102973.99679999999</v>
      </c>
      <c r="X57" s="838">
        <v>108872.26299999999</v>
      </c>
      <c r="Y57" s="838">
        <v>108291.81950943993</v>
      </c>
      <c r="Z57" s="551">
        <v>112207.44961221995</v>
      </c>
      <c r="AA57" s="551">
        <v>111915.10750000001</v>
      </c>
      <c r="AB57" s="1010"/>
      <c r="AC57" s="1010"/>
      <c r="AD57" s="1010"/>
      <c r="AE57" s="1010"/>
      <c r="AF57" s="1010"/>
    </row>
    <row r="58" spans="1:32" ht="14.5">
      <c r="A58" s="131"/>
      <c r="B58" s="1015" t="s">
        <v>1542</v>
      </c>
      <c r="C58" s="1156">
        <v>19127.099999999999</v>
      </c>
      <c r="D58" s="838">
        <v>19787.706999999999</v>
      </c>
      <c r="E58" s="838">
        <v>19043.038999999997</v>
      </c>
      <c r="F58" s="838">
        <v>19047.662</v>
      </c>
      <c r="G58" s="838">
        <v>19304.186999999998</v>
      </c>
      <c r="H58" s="838">
        <v>19935.89</v>
      </c>
      <c r="I58" s="838">
        <v>20090.762000000002</v>
      </c>
      <c r="J58" s="838">
        <v>22158.501</v>
      </c>
      <c r="K58" s="838">
        <v>21212.879999999997</v>
      </c>
      <c r="L58" s="838">
        <v>23148.594999999998</v>
      </c>
      <c r="M58" s="838">
        <v>22424.706999999999</v>
      </c>
      <c r="N58" s="838">
        <v>23910.866000000002</v>
      </c>
      <c r="O58" s="838">
        <v>24292.322999999997</v>
      </c>
      <c r="P58" s="838">
        <v>27688.925000000003</v>
      </c>
      <c r="Q58" s="838">
        <v>25554.649000000001</v>
      </c>
      <c r="R58" s="838">
        <v>28121.556</v>
      </c>
      <c r="S58" s="838">
        <v>24323.516599999999</v>
      </c>
      <c r="T58" s="838">
        <v>26435.841</v>
      </c>
      <c r="U58" s="838">
        <v>24159.5854</v>
      </c>
      <c r="V58" s="838">
        <v>25951.218199999999</v>
      </c>
      <c r="W58" s="838">
        <v>26120.923600000002</v>
      </c>
      <c r="X58" s="838">
        <v>26454.381700000002</v>
      </c>
      <c r="Y58" s="838">
        <v>26847.739647580001</v>
      </c>
      <c r="Z58" s="551">
        <v>28219.979809129974</v>
      </c>
      <c r="AA58" s="551">
        <v>27141.9087</v>
      </c>
      <c r="AB58" s="1010"/>
      <c r="AC58" s="1010"/>
      <c r="AD58" s="1010"/>
      <c r="AE58" s="1010"/>
      <c r="AF58" s="1010"/>
    </row>
    <row r="59" spans="1:32" ht="14.5">
      <c r="A59" s="131"/>
      <c r="B59" s="1015" t="s">
        <v>1543</v>
      </c>
      <c r="C59" s="1156">
        <v>52258.150666701113</v>
      </c>
      <c r="D59" s="838">
        <v>52163.889566290207</v>
      </c>
      <c r="E59" s="838">
        <v>50315.612480935029</v>
      </c>
      <c r="F59" s="838">
        <v>54522.567599576898</v>
      </c>
      <c r="G59" s="838">
        <v>56757.65022733849</v>
      </c>
      <c r="H59" s="838">
        <v>59988.937474863567</v>
      </c>
      <c r="I59" s="838">
        <v>56851.92453580242</v>
      </c>
      <c r="J59" s="838">
        <v>64075.197557429899</v>
      </c>
      <c r="K59" s="838">
        <v>58858.558934582397</v>
      </c>
      <c r="L59" s="838">
        <v>60473.283706246264</v>
      </c>
      <c r="M59" s="838">
        <v>63101.938713094598</v>
      </c>
      <c r="N59" s="838">
        <v>65699.260800000004</v>
      </c>
      <c r="O59" s="838">
        <v>69006.187000000005</v>
      </c>
      <c r="P59" s="838">
        <v>71981.474000000002</v>
      </c>
      <c r="Q59" s="838">
        <v>73889.588000000003</v>
      </c>
      <c r="R59" s="838">
        <v>68160.073000000004</v>
      </c>
      <c r="S59" s="838">
        <v>73598.916400000002</v>
      </c>
      <c r="T59" s="838">
        <v>80339.565000000002</v>
      </c>
      <c r="U59" s="838">
        <v>75137.1826</v>
      </c>
      <c r="V59" s="838">
        <v>77048.462599999999</v>
      </c>
      <c r="W59" s="838">
        <v>76853.073199999999</v>
      </c>
      <c r="X59" s="838">
        <v>82417.881299999994</v>
      </c>
      <c r="Y59" s="838">
        <v>81444.079861859922</v>
      </c>
      <c r="Z59" s="551">
        <v>83987.469803089974</v>
      </c>
      <c r="AA59" s="551">
        <v>84773.198800000013</v>
      </c>
      <c r="AB59" s="1010"/>
      <c r="AC59" s="1010"/>
      <c r="AD59" s="1010"/>
      <c r="AE59" s="1010"/>
      <c r="AF59" s="1010"/>
    </row>
    <row r="60" spans="1:32">
      <c r="A60" s="131"/>
      <c r="B60" s="1013" t="s">
        <v>1529</v>
      </c>
      <c r="C60" s="1156">
        <v>70181.710000000006</v>
      </c>
      <c r="D60" s="838">
        <v>64077.726000000002</v>
      </c>
      <c r="E60" s="838">
        <v>74787.801000000007</v>
      </c>
      <c r="F60" s="838">
        <v>79693.653000000006</v>
      </c>
      <c r="G60" s="838">
        <v>80315.17</v>
      </c>
      <c r="H60" s="838">
        <v>86907.135999999999</v>
      </c>
      <c r="I60" s="838">
        <v>86832.01</v>
      </c>
      <c r="J60" s="838">
        <v>79973.218999999997</v>
      </c>
      <c r="K60" s="838">
        <v>74862.569000000003</v>
      </c>
      <c r="L60" s="838">
        <v>67065.479000000007</v>
      </c>
      <c r="M60" s="838">
        <v>77650.327999999994</v>
      </c>
      <c r="N60" s="838">
        <v>74054.767999999996</v>
      </c>
      <c r="O60" s="838">
        <v>73150.517999999996</v>
      </c>
      <c r="P60" s="838">
        <v>69802.928</v>
      </c>
      <c r="Q60" s="838">
        <v>63098.773999999998</v>
      </c>
      <c r="R60" s="838">
        <v>63292.807999999997</v>
      </c>
      <c r="S60" s="838">
        <v>49340.870999999999</v>
      </c>
      <c r="T60" s="838">
        <v>54230.387000000002</v>
      </c>
      <c r="U60" s="838">
        <v>51351.451000000001</v>
      </c>
      <c r="V60" s="838">
        <v>50614.724999999999</v>
      </c>
      <c r="W60" s="838">
        <v>58584.072999999997</v>
      </c>
      <c r="X60" s="838">
        <v>49999.552000000003</v>
      </c>
      <c r="Y60" s="838">
        <v>48402.188000000002</v>
      </c>
      <c r="Z60" s="551">
        <v>44992.495000000003</v>
      </c>
      <c r="AA60" s="551">
        <v>39941.588000000003</v>
      </c>
      <c r="AB60" s="1010"/>
      <c r="AC60" s="1010"/>
      <c r="AD60" s="1010"/>
      <c r="AE60" s="1010"/>
      <c r="AF60" s="1010"/>
    </row>
    <row r="61" spans="1:32" ht="14.5">
      <c r="A61" s="131"/>
      <c r="B61" s="564" t="s">
        <v>1545</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8113</v>
      </c>
      <c r="D62" s="838">
        <v>6948</v>
      </c>
      <c r="E62" s="838">
        <v>5783</v>
      </c>
      <c r="F62" s="838">
        <v>6196</v>
      </c>
      <c r="G62" s="838">
        <v>5824</v>
      </c>
      <c r="H62" s="838">
        <v>5269</v>
      </c>
      <c r="I62" s="838">
        <v>5136</v>
      </c>
      <c r="J62" s="838">
        <v>4789</v>
      </c>
      <c r="K62" s="838">
        <v>4857</v>
      </c>
      <c r="L62" s="838">
        <v>4970</v>
      </c>
      <c r="M62" s="838">
        <v>5080</v>
      </c>
      <c r="N62" s="838">
        <v>3927.2</v>
      </c>
      <c r="O62" s="838">
        <v>3020.2</v>
      </c>
      <c r="P62" s="838">
        <v>4019.0280000000002</v>
      </c>
      <c r="Q62" s="838">
        <v>3855.2289999999998</v>
      </c>
      <c r="R62" s="838">
        <v>2946</v>
      </c>
      <c r="S62" s="838">
        <v>3398</v>
      </c>
      <c r="T62" s="838">
        <v>3946</v>
      </c>
      <c r="U62" s="838">
        <v>4062</v>
      </c>
      <c r="V62" s="838">
        <v>3947</v>
      </c>
      <c r="W62" s="838">
        <v>4048</v>
      </c>
      <c r="X62" s="838">
        <v>4117</v>
      </c>
      <c r="Y62" s="838">
        <v>4060</v>
      </c>
      <c r="Z62" s="551">
        <v>4060.5439999999999</v>
      </c>
      <c r="AA62" s="551">
        <v>3517.9189999999999</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5">
      <c r="A64" s="538"/>
      <c r="B64" s="564"/>
      <c r="C64" s="1277" t="s">
        <v>1530</v>
      </c>
      <c r="D64" s="1277"/>
      <c r="E64" s="1277"/>
      <c r="F64" s="1277"/>
      <c r="G64" s="1277"/>
      <c r="H64" s="1277"/>
      <c r="I64" s="1277" t="s">
        <v>1530</v>
      </c>
      <c r="J64" s="1277"/>
      <c r="K64" s="1277"/>
      <c r="L64" s="1277"/>
      <c r="M64" s="1277"/>
      <c r="N64" s="1277"/>
      <c r="O64" s="1277" t="s">
        <v>1530</v>
      </c>
      <c r="P64" s="1277"/>
      <c r="Q64" s="1277"/>
      <c r="R64" s="1277"/>
      <c r="S64" s="1277"/>
      <c r="T64" s="1277"/>
      <c r="U64" s="1277" t="s">
        <v>1530</v>
      </c>
      <c r="V64" s="1277"/>
      <c r="W64" s="1277"/>
      <c r="X64" s="1277"/>
      <c r="Y64" s="1277"/>
      <c r="Z64" s="1277"/>
      <c r="AA64" s="1277" t="s">
        <v>1530</v>
      </c>
      <c r="AB64" s="1277"/>
      <c r="AC64" s="1277"/>
      <c r="AD64" s="1277"/>
      <c r="AE64" s="1277"/>
      <c r="AF64" s="1277"/>
    </row>
    <row r="65" spans="1:27" s="137" customFormat="1" ht="20.149999999999999" customHeight="1">
      <c r="A65" s="643"/>
      <c r="B65" s="1013" t="s">
        <v>1548</v>
      </c>
      <c r="C65" s="1156" t="s">
        <v>1553</v>
      </c>
      <c r="D65" s="838">
        <v>5999352.5230613891</v>
      </c>
      <c r="E65" s="838" t="s">
        <v>1553</v>
      </c>
      <c r="F65" s="838" t="s">
        <v>1553</v>
      </c>
      <c r="G65" s="838">
        <v>5631379.5546649396</v>
      </c>
      <c r="H65" s="838" t="s">
        <v>1553</v>
      </c>
      <c r="I65" s="838" t="s">
        <v>1553</v>
      </c>
      <c r="J65" s="838">
        <v>4902209.3750620997</v>
      </c>
      <c r="K65" s="838" t="s">
        <v>1553</v>
      </c>
      <c r="L65" s="838" t="s">
        <v>1553</v>
      </c>
      <c r="M65" s="838">
        <v>3932612.6402919698</v>
      </c>
      <c r="N65" s="838" t="s">
        <v>1553</v>
      </c>
      <c r="O65" s="838" t="s">
        <v>1553</v>
      </c>
      <c r="P65" s="838">
        <v>4266255.6956404196</v>
      </c>
      <c r="Q65" s="838" t="s">
        <v>1553</v>
      </c>
      <c r="R65" s="838" t="s">
        <v>1553</v>
      </c>
      <c r="S65" s="838">
        <v>4286728.9628907172</v>
      </c>
      <c r="T65" s="838" t="s">
        <v>1553</v>
      </c>
      <c r="U65" s="838" t="s">
        <v>1553</v>
      </c>
      <c r="V65" s="838">
        <v>3122896.8593758945</v>
      </c>
      <c r="W65" s="838" t="s">
        <v>1553</v>
      </c>
      <c r="X65" s="838" t="s">
        <v>1553</v>
      </c>
      <c r="Y65" s="838">
        <v>2518599.9917385071</v>
      </c>
      <c r="Z65" s="1189" t="s">
        <v>1553</v>
      </c>
      <c r="AA65" s="1189" t="s">
        <v>1553</v>
      </c>
    </row>
    <row r="66" spans="1:27" s="137" customFormat="1" ht="15" customHeight="1">
      <c r="A66" s="643"/>
      <c r="B66" s="1013" t="s">
        <v>1549</v>
      </c>
      <c r="C66" s="1156" t="s">
        <v>1553</v>
      </c>
      <c r="D66" s="838">
        <v>5895632.5986428</v>
      </c>
      <c r="E66" s="838" t="s">
        <v>1553</v>
      </c>
      <c r="F66" s="838" t="s">
        <v>1553</v>
      </c>
      <c r="G66" s="838">
        <v>5535784.8921760395</v>
      </c>
      <c r="H66" s="838" t="s">
        <v>1553</v>
      </c>
      <c r="I66" s="838" t="s">
        <v>1553</v>
      </c>
      <c r="J66" s="838">
        <v>4820427.6062232703</v>
      </c>
      <c r="K66" s="838" t="s">
        <v>1553</v>
      </c>
      <c r="L66" s="838" t="s">
        <v>1553</v>
      </c>
      <c r="M66" s="838">
        <v>3856903.8552589198</v>
      </c>
      <c r="N66" s="838" t="s">
        <v>1553</v>
      </c>
      <c r="O66" s="838" t="s">
        <v>1553</v>
      </c>
      <c r="P66" s="838">
        <v>4188800.9085698803</v>
      </c>
      <c r="Q66" s="838" t="s">
        <v>1553</v>
      </c>
      <c r="R66" s="838" t="s">
        <v>1553</v>
      </c>
      <c r="S66" s="838">
        <v>4210630.5324218087</v>
      </c>
      <c r="T66" s="838" t="s">
        <v>1553</v>
      </c>
      <c r="U66" s="838" t="s">
        <v>1553</v>
      </c>
      <c r="V66" s="838">
        <v>3041653.897772789</v>
      </c>
      <c r="W66" s="838" t="s">
        <v>1553</v>
      </c>
      <c r="X66" s="838" t="s">
        <v>1553</v>
      </c>
      <c r="Y66" s="838">
        <v>2433915.5598961809</v>
      </c>
      <c r="Z66" s="1189" t="s">
        <v>1553</v>
      </c>
      <c r="AA66" s="1189" t="s">
        <v>1553</v>
      </c>
    </row>
    <row r="67" spans="1:27" s="137" customFormat="1" ht="15" customHeight="1">
      <c r="A67" s="643"/>
      <c r="B67" s="1013" t="s">
        <v>1550</v>
      </c>
      <c r="C67" s="1156" t="s">
        <v>1553</v>
      </c>
      <c r="D67" s="838">
        <v>-49901</v>
      </c>
      <c r="E67" s="838" t="s">
        <v>1553</v>
      </c>
      <c r="F67" s="838" t="s">
        <v>1553</v>
      </c>
      <c r="G67" s="838">
        <v>-43438</v>
      </c>
      <c r="H67" s="838" t="s">
        <v>1553</v>
      </c>
      <c r="I67" s="838" t="s">
        <v>1553</v>
      </c>
      <c r="J67" s="838">
        <v>-29680</v>
      </c>
      <c r="K67" s="838" t="s">
        <v>1553</v>
      </c>
      <c r="L67" s="838" t="s">
        <v>1553</v>
      </c>
      <c r="M67" s="838">
        <v>-26059</v>
      </c>
      <c r="N67" s="838" t="s">
        <v>1553</v>
      </c>
      <c r="O67" s="838" t="s">
        <v>1553</v>
      </c>
      <c r="P67" s="838">
        <v>-27635</v>
      </c>
      <c r="Q67" s="838" t="s">
        <v>1553</v>
      </c>
      <c r="R67" s="838" t="s">
        <v>1553</v>
      </c>
      <c r="S67" s="838">
        <v>-28269</v>
      </c>
      <c r="T67" s="838" t="s">
        <v>1553</v>
      </c>
      <c r="U67" s="838" t="s">
        <v>1553</v>
      </c>
      <c r="V67" s="838">
        <v>-26914</v>
      </c>
      <c r="W67" s="838" t="s">
        <v>1553</v>
      </c>
      <c r="X67" s="838" t="s">
        <v>1553</v>
      </c>
      <c r="Y67" s="838">
        <v>-28671</v>
      </c>
      <c r="Z67" s="1189" t="s">
        <v>1553</v>
      </c>
      <c r="AA67" s="1189" t="s">
        <v>1553</v>
      </c>
    </row>
    <row r="68" spans="1:27" s="137" customFormat="1" ht="15" customHeight="1">
      <c r="A68" s="643"/>
      <c r="B68" s="1191" t="s">
        <v>1551</v>
      </c>
      <c r="C68" s="1156" t="s">
        <v>1553</v>
      </c>
      <c r="D68" s="838">
        <v>53818.924418587601</v>
      </c>
      <c r="E68" s="838" t="s">
        <v>1553</v>
      </c>
      <c r="F68" s="838" t="s">
        <v>1553</v>
      </c>
      <c r="G68" s="838">
        <v>52156.662488912196</v>
      </c>
      <c r="H68" s="838" t="s">
        <v>1553</v>
      </c>
      <c r="I68" s="838" t="s">
        <v>1553</v>
      </c>
      <c r="J68" s="838">
        <v>52101.7688388284</v>
      </c>
      <c r="K68" s="838" t="s">
        <v>1553</v>
      </c>
      <c r="L68" s="838" t="s">
        <v>1553</v>
      </c>
      <c r="M68" s="838">
        <v>49649.785033050495</v>
      </c>
      <c r="N68" s="838" t="s">
        <v>1553</v>
      </c>
      <c r="O68" s="838" t="s">
        <v>1553</v>
      </c>
      <c r="P68" s="838">
        <v>49819.787070537597</v>
      </c>
      <c r="Q68" s="838" t="s">
        <v>1553</v>
      </c>
      <c r="R68" s="838" t="s">
        <v>1553</v>
      </c>
      <c r="S68" s="838">
        <v>47829.430468908511</v>
      </c>
      <c r="T68" s="838" t="s">
        <v>1553</v>
      </c>
      <c r="U68" s="838" t="s">
        <v>1553</v>
      </c>
      <c r="V68" s="838">
        <v>54328.961603105534</v>
      </c>
      <c r="W68" s="838" t="s">
        <v>1553</v>
      </c>
      <c r="X68" s="838" t="s">
        <v>1553</v>
      </c>
      <c r="Y68" s="838">
        <v>56013.431842326187</v>
      </c>
      <c r="Z68" s="1189" t="s">
        <v>1553</v>
      </c>
      <c r="AA68" s="1189" t="s">
        <v>1553</v>
      </c>
    </row>
    <row r="69" spans="1:27" s="527" customFormat="1" ht="15" customHeight="1">
      <c r="A69" s="694"/>
      <c r="B69" s="1168"/>
      <c r="C69" s="1194"/>
      <c r="D69" s="1169"/>
      <c r="E69" s="1169"/>
      <c r="F69" s="1169"/>
      <c r="G69" s="1169"/>
      <c r="H69" s="1169"/>
      <c r="Z69" s="566"/>
      <c r="AA69" s="566"/>
    </row>
    <row r="70" spans="1:27" s="527" customFormat="1" ht="15" customHeight="1">
      <c r="A70" s="694"/>
      <c r="C70" s="1279" t="s">
        <v>1426</v>
      </c>
      <c r="D70" s="1279"/>
      <c r="E70" s="1279"/>
      <c r="F70" s="1279"/>
      <c r="G70" s="1279"/>
      <c r="H70" s="1279"/>
      <c r="Z70" s="566"/>
      <c r="AA70" s="566"/>
    </row>
    <row r="71" spans="1:27" s="527" customFormat="1" ht="15" customHeight="1">
      <c r="A71" s="694"/>
      <c r="C71" s="1279" t="s">
        <v>880</v>
      </c>
      <c r="D71" s="1279"/>
      <c r="E71" s="1279"/>
      <c r="F71" s="1279"/>
      <c r="G71" s="1279"/>
      <c r="H71" s="1279"/>
      <c r="Z71" s="566"/>
      <c r="AA71" s="566"/>
    </row>
    <row r="72" spans="1:27" s="527" customFormat="1" ht="15" customHeight="1">
      <c r="A72" s="694"/>
      <c r="C72" s="1279" t="s">
        <v>1556</v>
      </c>
      <c r="D72" s="1279"/>
      <c r="E72" s="1279"/>
      <c r="F72" s="1279"/>
      <c r="G72" s="1279"/>
      <c r="H72" s="1279"/>
      <c r="Z72" s="566"/>
      <c r="AA72" s="566"/>
    </row>
    <row r="73" spans="1:27" s="527" customFormat="1" ht="30" customHeight="1">
      <c r="A73" s="694"/>
      <c r="C73" s="1279" t="s">
        <v>1558</v>
      </c>
      <c r="D73" s="1279"/>
      <c r="E73" s="1279"/>
      <c r="F73" s="1279"/>
      <c r="G73" s="1279"/>
      <c r="H73" s="1279"/>
      <c r="Z73" s="566"/>
      <c r="AA73" s="566"/>
    </row>
    <row r="74" spans="1:27" s="527" customFormat="1" ht="15" customHeight="1">
      <c r="A74" s="694"/>
      <c r="C74" s="137" t="s">
        <v>1563</v>
      </c>
      <c r="D74" s="137"/>
      <c r="E74" s="137"/>
      <c r="F74" s="137"/>
      <c r="G74" s="137"/>
      <c r="H74" s="137"/>
      <c r="AA74" s="775"/>
    </row>
    <row r="75" spans="1:27" s="527" customFormat="1" ht="15" customHeight="1">
      <c r="A75" s="694"/>
      <c r="C75" s="1279" t="s">
        <v>1540</v>
      </c>
      <c r="D75" s="1279"/>
      <c r="E75" s="1279"/>
      <c r="F75" s="1279"/>
      <c r="G75" s="1279"/>
      <c r="H75" s="1279"/>
      <c r="AA75" s="775"/>
    </row>
    <row r="76" spans="1:27" ht="15" customHeight="1">
      <c r="C76" s="1279" t="s">
        <v>1544</v>
      </c>
      <c r="D76" s="1279"/>
      <c r="E76" s="1279"/>
      <c r="F76" s="1279"/>
      <c r="G76" s="1279"/>
      <c r="H76" s="1279"/>
    </row>
    <row r="77" spans="1:27" s="527" customFormat="1" ht="15" customHeight="1">
      <c r="A77" s="694"/>
      <c r="C77" s="1279" t="s">
        <v>1546</v>
      </c>
      <c r="D77" s="1279"/>
      <c r="E77" s="1279"/>
      <c r="F77" s="1279"/>
      <c r="G77" s="1279"/>
      <c r="H77" s="1279"/>
      <c r="AA77" s="775"/>
    </row>
    <row r="78" spans="1:27" s="527" customFormat="1" ht="15" customHeight="1">
      <c r="A78" s="694"/>
      <c r="C78" s="1279" t="s">
        <v>1547</v>
      </c>
      <c r="D78" s="1279"/>
      <c r="E78" s="1279"/>
      <c r="F78" s="1279"/>
      <c r="G78" s="1279"/>
      <c r="H78" s="1279"/>
      <c r="AA78" s="775"/>
    </row>
    <row r="79" spans="1:27" ht="15" customHeight="1">
      <c r="C79" s="1417" t="s">
        <v>1552</v>
      </c>
      <c r="D79" s="1417"/>
      <c r="E79" s="1417"/>
      <c r="F79" s="1417"/>
      <c r="G79" s="1417"/>
      <c r="H79" s="1417"/>
    </row>
  </sheetData>
  <sheetProtection selectLockedCells="1"/>
  <mergeCells count="21">
    <mergeCell ref="C70:H70"/>
    <mergeCell ref="AA64:AF64"/>
    <mergeCell ref="C79:H79"/>
    <mergeCell ref="C64:H64"/>
    <mergeCell ref="I64:N64"/>
    <mergeCell ref="O64:T64"/>
    <mergeCell ref="U64:Z64"/>
    <mergeCell ref="C77:H77"/>
    <mergeCell ref="C78:H78"/>
    <mergeCell ref="C71:H71"/>
    <mergeCell ref="C72:H72"/>
    <mergeCell ref="C73:H73"/>
    <mergeCell ref="C75:H75"/>
    <mergeCell ref="C76:H76"/>
    <mergeCell ref="A1:B1"/>
    <mergeCell ref="A3:B3"/>
    <mergeCell ref="C7:H7"/>
    <mergeCell ref="I7:N7"/>
    <mergeCell ref="AA7:AF7"/>
    <mergeCell ref="O7:T7"/>
    <mergeCell ref="U7:Z7"/>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Niedersachsen</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6">
    <pageSetUpPr autoPageBreaks="0"/>
  </sheetPr>
  <dimension ref="A1:AL80"/>
  <sheetViews>
    <sheetView showGridLines="0" showRowColHeaders="0" zoomScaleNormal="100" workbookViewId="0">
      <pane xSplit="2" ySplit="5" topLeftCell="S6" activePane="bottomRight" state="frozen"/>
      <selection pane="topRight"/>
      <selection pane="bottomLeft"/>
      <selection pane="bottomRight" activeCell="Z9" sqref="Z9:Z15"/>
    </sheetView>
  </sheetViews>
  <sheetFormatPr baseColWidth="10" defaultColWidth="11.453125" defaultRowHeight="12.5"/>
  <cols>
    <col min="1" max="1" width="4.54296875" style="376" customWidth="1"/>
    <col min="2" max="2" width="45.54296875" style="376" customWidth="1"/>
    <col min="3" max="12" width="13.453125" style="376" customWidth="1"/>
    <col min="13" max="27" width="13.453125" style="551" customWidth="1"/>
    <col min="28" max="16384" width="11.453125" style="376"/>
  </cols>
  <sheetData>
    <row r="1" spans="1:32" ht="13">
      <c r="A1" s="1414" t="s">
        <v>322</v>
      </c>
      <c r="B1" s="1415"/>
    </row>
    <row r="3" spans="1:32" ht="12.75" customHeight="1">
      <c r="A3" s="1416" t="s">
        <v>909</v>
      </c>
      <c r="B3" s="1416"/>
      <c r="C3" s="407" t="s">
        <v>1247</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ht="13">
      <c r="A7" s="399"/>
      <c r="B7" s="499"/>
      <c r="C7" s="1277" t="s">
        <v>434</v>
      </c>
      <c r="D7" s="1277"/>
      <c r="E7" s="1277"/>
      <c r="F7" s="1277"/>
      <c r="G7" s="1277"/>
      <c r="H7" s="1277"/>
      <c r="I7" s="1277" t="s">
        <v>434</v>
      </c>
      <c r="J7" s="1277"/>
      <c r="K7" s="1277"/>
      <c r="L7" s="1277"/>
      <c r="M7" s="1277"/>
      <c r="N7" s="1277"/>
      <c r="O7" s="1277" t="s">
        <v>434</v>
      </c>
      <c r="P7" s="1277"/>
      <c r="Q7" s="1277"/>
      <c r="R7" s="1277"/>
      <c r="S7" s="1277"/>
      <c r="T7" s="1277"/>
      <c r="U7" s="1277" t="s">
        <v>434</v>
      </c>
      <c r="V7" s="1277"/>
      <c r="W7" s="1277"/>
      <c r="X7" s="1277"/>
      <c r="Y7" s="1277"/>
      <c r="Z7" s="1277"/>
      <c r="AA7" s="1277" t="s">
        <v>434</v>
      </c>
      <c r="AB7" s="1277"/>
      <c r="AC7" s="1277"/>
      <c r="AD7" s="1277"/>
      <c r="AE7" s="1277"/>
      <c r="AF7" s="1277"/>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1514</v>
      </c>
      <c r="C9" s="1156">
        <v>510243.7610730122</v>
      </c>
      <c r="D9" s="838">
        <v>531529.41916484199</v>
      </c>
      <c r="E9" s="838">
        <v>546213.34738056874</v>
      </c>
      <c r="F9" s="838">
        <v>536337.41061410494</v>
      </c>
      <c r="G9" s="838">
        <v>533105.09418156382</v>
      </c>
      <c r="H9" s="838">
        <v>515678.24091240909</v>
      </c>
      <c r="I9" s="838">
        <v>515614.22354890988</v>
      </c>
      <c r="J9" s="857">
        <v>525503.27857667196</v>
      </c>
      <c r="K9" s="838">
        <v>518677.60671351745</v>
      </c>
      <c r="L9" s="838">
        <v>520878.16635316226</v>
      </c>
      <c r="M9" s="838">
        <v>516211.02167225035</v>
      </c>
      <c r="N9" s="838">
        <v>504919.2857210004</v>
      </c>
      <c r="O9" s="838">
        <v>510843.6886410829</v>
      </c>
      <c r="P9" s="838">
        <v>515069.20808514138</v>
      </c>
      <c r="Q9" s="838">
        <v>513703.43266557076</v>
      </c>
      <c r="R9" s="838">
        <v>473171.4365431121</v>
      </c>
      <c r="S9" s="838">
        <v>488920.75377271045</v>
      </c>
      <c r="T9" s="838">
        <v>475162.74677574192</v>
      </c>
      <c r="U9" s="838">
        <v>484108.04150723584</v>
      </c>
      <c r="V9" s="838">
        <v>481117.44666205981</v>
      </c>
      <c r="W9" s="838">
        <v>465935.98349040642</v>
      </c>
      <c r="X9" s="838">
        <v>462340.61272156995</v>
      </c>
      <c r="Y9" s="838">
        <v>467340.98034316045</v>
      </c>
      <c r="Z9" s="551">
        <v>279071.18096081301</v>
      </c>
      <c r="AA9" s="551">
        <v>29578.164769363306</v>
      </c>
      <c r="AB9" s="1010"/>
      <c r="AC9" s="1010"/>
      <c r="AD9" s="1010"/>
      <c r="AE9" s="1010"/>
      <c r="AF9" s="1010"/>
    </row>
    <row r="10" spans="1:32" ht="14.5">
      <c r="A10" s="131"/>
      <c r="B10" s="1015" t="s">
        <v>1515</v>
      </c>
      <c r="C10" s="1156">
        <v>314906.86984216003</v>
      </c>
      <c r="D10" s="838">
        <v>332268.87966195791</v>
      </c>
      <c r="E10" s="838">
        <v>339282.17882295238</v>
      </c>
      <c r="F10" s="838">
        <v>333889.59576932772</v>
      </c>
      <c r="G10" s="838">
        <v>331918.1748472171</v>
      </c>
      <c r="H10" s="838">
        <v>320771.67581665312</v>
      </c>
      <c r="I10" s="838">
        <v>321576.13811604615</v>
      </c>
      <c r="J10" s="838">
        <v>325981.28207040596</v>
      </c>
      <c r="K10" s="838">
        <v>320734.35775361094</v>
      </c>
      <c r="L10" s="838">
        <v>322232.88195104228</v>
      </c>
      <c r="M10" s="838">
        <v>317765.20781346143</v>
      </c>
      <c r="N10" s="838">
        <v>309190.919771922</v>
      </c>
      <c r="O10" s="838">
        <v>312768.85653054371</v>
      </c>
      <c r="P10" s="838">
        <v>315470.4487010726</v>
      </c>
      <c r="Q10" s="838">
        <v>312465.3432039941</v>
      </c>
      <c r="R10" s="838">
        <v>286547.56454084319</v>
      </c>
      <c r="S10" s="838">
        <v>296534.97838228737</v>
      </c>
      <c r="T10" s="838">
        <v>286691.99911790172</v>
      </c>
      <c r="U10" s="838">
        <v>292523.6439847346</v>
      </c>
      <c r="V10" s="838">
        <v>292104.37527819746</v>
      </c>
      <c r="W10" s="838">
        <v>283008.5625551992</v>
      </c>
      <c r="X10" s="838">
        <v>281909.36317057192</v>
      </c>
      <c r="Y10" s="838">
        <v>283455.7057437934</v>
      </c>
      <c r="Z10" s="551">
        <v>267895.19335325947</v>
      </c>
      <c r="AA10" s="551">
        <v>18445.9293</v>
      </c>
      <c r="AB10" s="1010"/>
      <c r="AC10" s="1010"/>
      <c r="AD10" s="1010"/>
      <c r="AE10" s="1010"/>
      <c r="AF10" s="1010"/>
    </row>
    <row r="11" spans="1:32">
      <c r="A11" s="131"/>
      <c r="B11" s="1016" t="s">
        <v>1516</v>
      </c>
      <c r="C11" s="1156">
        <v>314906.86984216003</v>
      </c>
      <c r="D11" s="838">
        <v>332268.87966195791</v>
      </c>
      <c r="E11" s="838">
        <v>339282.17882295238</v>
      </c>
      <c r="F11" s="838">
        <v>333889.59576932772</v>
      </c>
      <c r="G11" s="838">
        <v>331918.1748472171</v>
      </c>
      <c r="H11" s="838">
        <v>320771.67581665312</v>
      </c>
      <c r="I11" s="838">
        <v>321576.13811604615</v>
      </c>
      <c r="J11" s="838">
        <v>325981.28207040596</v>
      </c>
      <c r="K11" s="838">
        <v>320734.35775361094</v>
      </c>
      <c r="L11" s="838">
        <v>322232.88195104228</v>
      </c>
      <c r="M11" s="838">
        <v>317765.20781346143</v>
      </c>
      <c r="N11" s="838">
        <v>309190.919771922</v>
      </c>
      <c r="O11" s="838">
        <v>312768.85653054371</v>
      </c>
      <c r="P11" s="838">
        <v>315470.4487010726</v>
      </c>
      <c r="Q11" s="838">
        <v>312465.3432039941</v>
      </c>
      <c r="R11" s="838">
        <v>286547.56454084319</v>
      </c>
      <c r="S11" s="838">
        <v>296534.97838228737</v>
      </c>
      <c r="T11" s="838">
        <v>286691.99911790172</v>
      </c>
      <c r="U11" s="838">
        <v>292523.6439847346</v>
      </c>
      <c r="V11" s="838">
        <v>292104.37527819746</v>
      </c>
      <c r="W11" s="838">
        <v>283008.5625551992</v>
      </c>
      <c r="X11" s="838">
        <v>281909.36317057192</v>
      </c>
      <c r="Y11" s="838">
        <v>283455.7057437934</v>
      </c>
      <c r="Z11" s="551">
        <v>267895.19335325947</v>
      </c>
      <c r="AA11" s="551">
        <v>18445.9293</v>
      </c>
      <c r="AB11" s="1010"/>
      <c r="AC11" s="1010"/>
      <c r="AD11" s="1010"/>
      <c r="AE11" s="1010"/>
      <c r="AF11" s="1010"/>
    </row>
    <row r="12" spans="1:32" ht="15.5">
      <c r="A12" s="131"/>
      <c r="B12" s="1188" t="s">
        <v>1554</v>
      </c>
      <c r="C12" s="1156">
        <v>295873.70024216</v>
      </c>
      <c r="D12" s="838">
        <v>303349.09668999998</v>
      </c>
      <c r="E12" s="838">
        <v>312345.103963</v>
      </c>
      <c r="F12" s="838">
        <v>307064.45928900002</v>
      </c>
      <c r="G12" s="838">
        <v>304783.62019799999</v>
      </c>
      <c r="H12" s="838">
        <v>294014.374297</v>
      </c>
      <c r="I12" s="838">
        <v>293986.99125800002</v>
      </c>
      <c r="J12" s="838">
        <v>299969.27242970001</v>
      </c>
      <c r="K12" s="838">
        <v>295293.46800400002</v>
      </c>
      <c r="L12" s="838">
        <v>295884.53708038002</v>
      </c>
      <c r="M12" s="838">
        <v>291528.85704199999</v>
      </c>
      <c r="N12" s="838">
        <v>282517.85725399997</v>
      </c>
      <c r="O12" s="838">
        <v>287073.409912</v>
      </c>
      <c r="P12" s="838">
        <v>289537.51693099999</v>
      </c>
      <c r="Q12" s="838">
        <v>286219.65279099997</v>
      </c>
      <c r="R12" s="838">
        <v>261868.10678239999</v>
      </c>
      <c r="S12" s="838">
        <v>271614.89250070002</v>
      </c>
      <c r="T12" s="838">
        <v>261392.23061890999</v>
      </c>
      <c r="U12" s="838">
        <v>266640.80131971999</v>
      </c>
      <c r="V12" s="838">
        <v>266214.04469253001</v>
      </c>
      <c r="W12" s="838">
        <v>257652.41065142999</v>
      </c>
      <c r="X12" s="838">
        <v>256730.65290563001</v>
      </c>
      <c r="Y12" s="838">
        <v>258201.51265369001</v>
      </c>
      <c r="Z12" s="551">
        <v>242775.8798392</v>
      </c>
      <c r="AA12" s="1189" t="s">
        <v>493</v>
      </c>
      <c r="AB12" s="1010"/>
      <c r="AC12" s="1010"/>
      <c r="AD12" s="1010"/>
      <c r="AE12" s="1010"/>
      <c r="AF12" s="1010"/>
    </row>
    <row r="13" spans="1:32" ht="16">
      <c r="A13" s="131"/>
      <c r="B13" s="1188" t="s">
        <v>1555</v>
      </c>
      <c r="C13" s="1156" t="s">
        <v>356</v>
      </c>
      <c r="D13" s="838">
        <v>8785.0765500576999</v>
      </c>
      <c r="E13" s="838">
        <v>8127.8766599523997</v>
      </c>
      <c r="F13" s="838">
        <v>8318.5734803276991</v>
      </c>
      <c r="G13" s="838">
        <v>8418.8801492171006</v>
      </c>
      <c r="H13" s="838">
        <v>8201.5540196531001</v>
      </c>
      <c r="I13" s="838">
        <v>8213.6588553268994</v>
      </c>
      <c r="J13" s="838">
        <v>7744.5030407059003</v>
      </c>
      <c r="K13" s="838">
        <v>7520.9187496108998</v>
      </c>
      <c r="L13" s="838">
        <v>7502.6435711532004</v>
      </c>
      <c r="M13" s="838">
        <v>7858.3493123621001</v>
      </c>
      <c r="N13" s="838">
        <v>7832.3748801813999</v>
      </c>
      <c r="O13" s="838">
        <v>7573.4636700865003</v>
      </c>
      <c r="P13" s="838">
        <v>7605.2287596100005</v>
      </c>
      <c r="Q13" s="838">
        <v>7638.7455644211004</v>
      </c>
      <c r="R13" s="838">
        <v>5944.9981407286004</v>
      </c>
      <c r="S13" s="838">
        <v>6444.1284103802</v>
      </c>
      <c r="T13" s="838">
        <v>6900.9499687259004</v>
      </c>
      <c r="U13" s="838">
        <v>6729.8012920907004</v>
      </c>
      <c r="V13" s="838">
        <v>6391.1977616303002</v>
      </c>
      <c r="W13" s="838">
        <v>5847.7269602826</v>
      </c>
      <c r="X13" s="838">
        <v>5678.4662308191</v>
      </c>
      <c r="Y13" s="838">
        <v>5901.6193137616001</v>
      </c>
      <c r="Z13" s="551">
        <v>5811.3655352678998</v>
      </c>
      <c r="AA13" s="1189" t="s">
        <v>493</v>
      </c>
      <c r="AB13" s="1010"/>
      <c r="AC13" s="1010"/>
      <c r="AD13" s="1010"/>
      <c r="AE13" s="1010"/>
      <c r="AF13" s="1010"/>
    </row>
    <row r="14" spans="1:32" ht="28">
      <c r="A14" s="131"/>
      <c r="B14" s="1188" t="s">
        <v>1519</v>
      </c>
      <c r="C14" s="1156">
        <v>19033.169600000001</v>
      </c>
      <c r="D14" s="838">
        <v>18831.212899999999</v>
      </c>
      <c r="E14" s="838">
        <v>18809.198199999999</v>
      </c>
      <c r="F14" s="838">
        <v>18506.562999999998</v>
      </c>
      <c r="G14" s="838">
        <v>18715.674500000001</v>
      </c>
      <c r="H14" s="838">
        <v>18555.747500000001</v>
      </c>
      <c r="I14" s="838">
        <v>18344.994999999999</v>
      </c>
      <c r="J14" s="838">
        <v>18267.506600000001</v>
      </c>
      <c r="K14" s="838">
        <v>17919.971000000001</v>
      </c>
      <c r="L14" s="838">
        <v>18046.101299999998</v>
      </c>
      <c r="M14" s="838">
        <v>17680.370599999998</v>
      </c>
      <c r="N14" s="838">
        <v>18187.987499999999</v>
      </c>
      <c r="O14" s="838">
        <v>17535.132699999998</v>
      </c>
      <c r="P14" s="838">
        <v>17773.993999999999</v>
      </c>
      <c r="Q14" s="838">
        <v>18046.217199999999</v>
      </c>
      <c r="R14" s="838">
        <v>18227.683499999999</v>
      </c>
      <c r="S14" s="838">
        <v>17994.205099999999</v>
      </c>
      <c r="T14" s="838">
        <v>17936.750499999998</v>
      </c>
      <c r="U14" s="838">
        <v>18651.3393</v>
      </c>
      <c r="V14" s="838">
        <v>19011.841100000001</v>
      </c>
      <c r="W14" s="838">
        <v>19047.827700000002</v>
      </c>
      <c r="X14" s="838">
        <v>19030.011200000001</v>
      </c>
      <c r="Y14" s="838">
        <v>18919.404200000001</v>
      </c>
      <c r="Z14" s="551">
        <v>18883.921300000002</v>
      </c>
      <c r="AA14" s="551">
        <v>18445.9293</v>
      </c>
      <c r="AB14" s="1010"/>
      <c r="AC14" s="1010"/>
      <c r="AD14" s="1010"/>
      <c r="AE14" s="1010"/>
      <c r="AF14" s="1010"/>
    </row>
    <row r="15" spans="1:32" ht="15.5">
      <c r="A15" s="131"/>
      <c r="B15" s="1017" t="s">
        <v>874</v>
      </c>
      <c r="C15" s="1156" t="s">
        <v>356</v>
      </c>
      <c r="D15" s="838">
        <v>1263.9675020304692</v>
      </c>
      <c r="E15" s="838" t="s">
        <v>356</v>
      </c>
      <c r="F15" s="838" t="s">
        <v>356</v>
      </c>
      <c r="G15" s="838" t="s">
        <v>356</v>
      </c>
      <c r="H15" s="838" t="s">
        <v>356</v>
      </c>
      <c r="I15" s="838">
        <v>1006.0973057719895</v>
      </c>
      <c r="J15" s="838" t="s">
        <v>356</v>
      </c>
      <c r="K15" s="838" t="s">
        <v>356</v>
      </c>
      <c r="L15" s="838">
        <v>766.07885005822948</v>
      </c>
      <c r="M15" s="838">
        <v>663.33895139476965</v>
      </c>
      <c r="N15" s="838">
        <v>621.3455548791062</v>
      </c>
      <c r="O15" s="838">
        <v>555.94903892995853</v>
      </c>
      <c r="P15" s="838">
        <v>519.14649574551834</v>
      </c>
      <c r="Q15" s="838">
        <v>528.3468634394236</v>
      </c>
      <c r="R15" s="838">
        <v>475.90461183124677</v>
      </c>
      <c r="S15" s="838">
        <v>461.57037678610072</v>
      </c>
      <c r="T15" s="838">
        <v>441.83534798820057</v>
      </c>
      <c r="U15" s="838">
        <v>482.09074498806075</v>
      </c>
      <c r="V15" s="838">
        <v>467.58971820517888</v>
      </c>
      <c r="W15" s="838">
        <v>441.22458727300096</v>
      </c>
      <c r="X15" s="838">
        <v>451.04635654710444</v>
      </c>
      <c r="Y15" s="838">
        <v>414.18307183598495</v>
      </c>
      <c r="Z15" s="551">
        <v>405.22086990119379</v>
      </c>
      <c r="AA15" s="1189" t="s">
        <v>493</v>
      </c>
      <c r="AB15" s="1010"/>
      <c r="AC15" s="1010"/>
      <c r="AD15" s="1010"/>
      <c r="AE15" s="1010"/>
      <c r="AF15" s="1010"/>
    </row>
    <row r="16" spans="1:32" ht="15.5">
      <c r="A16" s="131"/>
      <c r="B16" s="1017" t="s">
        <v>872</v>
      </c>
      <c r="C16" s="1156" t="s">
        <v>356</v>
      </c>
      <c r="D16" s="838">
        <v>39.526019869766031</v>
      </c>
      <c r="E16" s="838" t="s">
        <v>356</v>
      </c>
      <c r="F16" s="838" t="s">
        <v>356</v>
      </c>
      <c r="G16" s="838" t="s">
        <v>356</v>
      </c>
      <c r="H16" s="838" t="s">
        <v>356</v>
      </c>
      <c r="I16" s="838">
        <v>24.395696947241333</v>
      </c>
      <c r="J16" s="838" t="s">
        <v>356</v>
      </c>
      <c r="K16" s="838" t="s">
        <v>356</v>
      </c>
      <c r="L16" s="838">
        <v>33.521149450806163</v>
      </c>
      <c r="M16" s="838">
        <v>34.291907704555662</v>
      </c>
      <c r="N16" s="838">
        <v>31.354582861528463</v>
      </c>
      <c r="O16" s="838">
        <v>30.901209527243708</v>
      </c>
      <c r="P16" s="838">
        <v>34.562514717109707</v>
      </c>
      <c r="Q16" s="838">
        <v>32.380785133566903</v>
      </c>
      <c r="R16" s="838">
        <v>30.871505883361081</v>
      </c>
      <c r="S16" s="838">
        <v>20.181994420994648</v>
      </c>
      <c r="T16" s="838">
        <v>20.232682277616064</v>
      </c>
      <c r="U16" s="838">
        <v>19.611327935877547</v>
      </c>
      <c r="V16" s="838">
        <v>19.702005831978823</v>
      </c>
      <c r="W16" s="838">
        <v>19.372656213518908</v>
      </c>
      <c r="X16" s="838">
        <v>19.186477575664693</v>
      </c>
      <c r="Y16" s="838">
        <v>18.986504505836251</v>
      </c>
      <c r="Z16" s="551">
        <v>18.805808890401014</v>
      </c>
      <c r="AA16" s="1189" t="s">
        <v>493</v>
      </c>
      <c r="AB16" s="1010"/>
      <c r="AC16" s="1010"/>
      <c r="AD16" s="1010"/>
      <c r="AE16" s="1010"/>
      <c r="AF16" s="1010"/>
    </row>
    <row r="17" spans="1:32">
      <c r="A17" s="131"/>
      <c r="B17" s="1016" t="s">
        <v>1520</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
      <c r="A22" s="131"/>
      <c r="B22" s="1021" t="s">
        <v>1521</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5">
      <c r="A24" s="131"/>
      <c r="B24" s="1015" t="s">
        <v>1557</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5">
      <c r="A25" s="131"/>
      <c r="B25" s="1015" t="s">
        <v>1559</v>
      </c>
      <c r="C25" s="1156">
        <v>4382.2579869483643</v>
      </c>
      <c r="D25" s="838">
        <v>4604.6479378858348</v>
      </c>
      <c r="E25" s="838">
        <v>4729.0562910887302</v>
      </c>
      <c r="F25" s="838">
        <v>4535.0592867986979</v>
      </c>
      <c r="G25" s="838">
        <v>4530.4364199329184</v>
      </c>
      <c r="H25" s="838">
        <v>4692.6584370520877</v>
      </c>
      <c r="I25" s="838">
        <v>4424.0888260555348</v>
      </c>
      <c r="J25" s="838">
        <v>4581.0620616042997</v>
      </c>
      <c r="K25" s="838">
        <v>4436.0931409535215</v>
      </c>
      <c r="L25" s="838">
        <v>4476.8445351821892</v>
      </c>
      <c r="M25" s="838">
        <v>4326.6471758983134</v>
      </c>
      <c r="N25" s="838">
        <v>4559.8687857665936</v>
      </c>
      <c r="O25" s="838">
        <v>4311.2626354552076</v>
      </c>
      <c r="P25" s="838">
        <v>4113.8809342516533</v>
      </c>
      <c r="Q25" s="838">
        <v>4305.8382467024412</v>
      </c>
      <c r="R25" s="838">
        <v>4517.3246102265039</v>
      </c>
      <c r="S25" s="838">
        <v>4715.1625787538314</v>
      </c>
      <c r="T25" s="838">
        <v>4479.7492786720486</v>
      </c>
      <c r="U25" s="838">
        <v>5181.7879093503734</v>
      </c>
      <c r="V25" s="838">
        <v>4595.8565499711049</v>
      </c>
      <c r="W25" s="838">
        <v>5054.0510842023496</v>
      </c>
      <c r="X25" s="838">
        <v>4863.4614463142379</v>
      </c>
      <c r="Y25" s="838">
        <v>5017.7523513445722</v>
      </c>
      <c r="Z25" s="551">
        <v>4951.7610864410681</v>
      </c>
      <c r="AA25" s="551">
        <v>4900.5611107802279</v>
      </c>
      <c r="AB25" s="1010"/>
      <c r="AC25" s="1010"/>
      <c r="AD25" s="1010"/>
      <c r="AE25" s="1010"/>
      <c r="AF25" s="1010"/>
    </row>
    <row r="26" spans="1:32" ht="14.5">
      <c r="A26" s="131"/>
      <c r="B26" s="1016" t="s">
        <v>1560</v>
      </c>
      <c r="C26" s="1156">
        <v>3423.4873012934454</v>
      </c>
      <c r="D26" s="838">
        <v>3498.6692224763306</v>
      </c>
      <c r="E26" s="838">
        <v>3574.4455160362627</v>
      </c>
      <c r="F26" s="838">
        <v>3504.1817481880516</v>
      </c>
      <c r="G26" s="838">
        <v>3496.8533450540558</v>
      </c>
      <c r="H26" s="838">
        <v>3499.1246382680097</v>
      </c>
      <c r="I26" s="838">
        <v>3460.829548178463</v>
      </c>
      <c r="J26" s="838">
        <v>3521.4797205327118</v>
      </c>
      <c r="K26" s="838">
        <v>3428.4953550932196</v>
      </c>
      <c r="L26" s="838">
        <v>3466.8071424359741</v>
      </c>
      <c r="M26" s="838">
        <v>3380.4743827386424</v>
      </c>
      <c r="N26" s="838">
        <v>3457.9722391281089</v>
      </c>
      <c r="O26" s="838">
        <v>3291.9205003485645</v>
      </c>
      <c r="P26" s="838">
        <v>3335.2079620214254</v>
      </c>
      <c r="Q26" s="838">
        <v>3479.5291537850221</v>
      </c>
      <c r="R26" s="838">
        <v>3481.3706127690812</v>
      </c>
      <c r="S26" s="838">
        <v>3313.401676915968</v>
      </c>
      <c r="T26" s="838">
        <v>3405.6532347910766</v>
      </c>
      <c r="U26" s="838">
        <v>3515.1608011741309</v>
      </c>
      <c r="V26" s="838">
        <v>3468.5982225634252</v>
      </c>
      <c r="W26" s="838">
        <v>3627.9145304956428</v>
      </c>
      <c r="X26" s="838">
        <v>3569.7873008049596</v>
      </c>
      <c r="Y26" s="838">
        <v>3614.0828113258244</v>
      </c>
      <c r="Z26" s="551">
        <v>3495.8712146153798</v>
      </c>
      <c r="AA26" s="551">
        <v>3361.0452338354712</v>
      </c>
      <c r="AB26" s="1010"/>
      <c r="AC26" s="1010"/>
      <c r="AD26" s="1010"/>
      <c r="AE26" s="1010"/>
      <c r="AF26" s="1010"/>
    </row>
    <row r="27" spans="1:32" ht="14.5">
      <c r="A27" s="131"/>
      <c r="B27" s="1016" t="s">
        <v>1561</v>
      </c>
      <c r="C27" s="1156">
        <v>682.01199999999994</v>
      </c>
      <c r="D27" s="838">
        <v>715.71799999999996</v>
      </c>
      <c r="E27" s="838">
        <v>659.27499999999998</v>
      </c>
      <c r="F27" s="838">
        <v>678.58399999999995</v>
      </c>
      <c r="G27" s="838">
        <v>674.75699999999995</v>
      </c>
      <c r="H27" s="838">
        <v>708.03800000000001</v>
      </c>
      <c r="I27" s="838">
        <v>635.5</v>
      </c>
      <c r="J27" s="838">
        <v>640.68799999999999</v>
      </c>
      <c r="K27" s="838">
        <v>602.28300000000002</v>
      </c>
      <c r="L27" s="838">
        <v>563.74300000000005</v>
      </c>
      <c r="M27" s="838">
        <v>468.57100000000003</v>
      </c>
      <c r="N27" s="838">
        <v>464.98</v>
      </c>
      <c r="O27" s="838">
        <v>426.43799999999999</v>
      </c>
      <c r="P27" s="838">
        <v>468.68700000000001</v>
      </c>
      <c r="Q27" s="838">
        <v>418.125</v>
      </c>
      <c r="R27" s="838">
        <v>433.90800000000002</v>
      </c>
      <c r="S27" s="838">
        <v>496.77800000000002</v>
      </c>
      <c r="T27" s="838">
        <v>445.93099999999998</v>
      </c>
      <c r="U27" s="838">
        <v>444.51799999999997</v>
      </c>
      <c r="V27" s="838">
        <v>463.959</v>
      </c>
      <c r="W27" s="838">
        <v>457.43900000000002</v>
      </c>
      <c r="X27" s="838">
        <v>486.88400000000001</v>
      </c>
      <c r="Y27" s="838">
        <v>543.56200000000001</v>
      </c>
      <c r="Z27" s="551">
        <v>535.351</v>
      </c>
      <c r="AA27" s="551">
        <v>614.91</v>
      </c>
      <c r="AB27" s="1010"/>
      <c r="AC27" s="1010"/>
      <c r="AD27" s="1010"/>
      <c r="AE27" s="1010"/>
      <c r="AF27" s="1010"/>
    </row>
    <row r="28" spans="1:32" ht="14.5">
      <c r="A28" s="131"/>
      <c r="B28" s="1016" t="s">
        <v>1562</v>
      </c>
      <c r="C28" s="1156">
        <v>2.7072005508713417</v>
      </c>
      <c r="D28" s="838">
        <v>3.1280323310757878</v>
      </c>
      <c r="E28" s="838">
        <v>3.1616455868866158</v>
      </c>
      <c r="F28" s="838">
        <v>3.1146607192688713</v>
      </c>
      <c r="G28" s="838">
        <v>3.4651541809120934</v>
      </c>
      <c r="H28" s="838">
        <v>3.0994860421185195</v>
      </c>
      <c r="I28" s="838">
        <v>3.1162078406679257</v>
      </c>
      <c r="J28" s="838">
        <v>2.9508634752395322</v>
      </c>
      <c r="K28" s="838">
        <v>3.027867876643235</v>
      </c>
      <c r="L28" s="838">
        <v>3.2079136064343494</v>
      </c>
      <c r="M28" s="838">
        <v>3.1407658271135785</v>
      </c>
      <c r="N28" s="838">
        <v>3.174959771295736</v>
      </c>
      <c r="O28" s="838">
        <v>3.4441257757745949</v>
      </c>
      <c r="P28" s="838">
        <v>3.6123875302879873</v>
      </c>
      <c r="Q28" s="838">
        <v>3.8496432987704789</v>
      </c>
      <c r="R28" s="838">
        <v>3.4397938968359227</v>
      </c>
      <c r="S28" s="838">
        <v>3.5774765337064487</v>
      </c>
      <c r="T28" s="838">
        <v>3.8271335661700947</v>
      </c>
      <c r="U28" s="838">
        <v>3.9514113383691423</v>
      </c>
      <c r="V28" s="838">
        <v>3.8341154877961148</v>
      </c>
      <c r="W28" s="838">
        <v>4.0248366387840884</v>
      </c>
      <c r="X28" s="838">
        <v>4.1918830174469681</v>
      </c>
      <c r="Y28" s="838">
        <v>4.0573757458463113</v>
      </c>
      <c r="Z28" s="551">
        <v>4.2249259616594665</v>
      </c>
      <c r="AA28" s="551">
        <v>3.9138354110218629</v>
      </c>
      <c r="AB28" s="1010"/>
      <c r="AC28" s="1010"/>
      <c r="AD28" s="1010"/>
      <c r="AE28" s="1010"/>
      <c r="AF28" s="1010"/>
    </row>
    <row r="29" spans="1:32">
      <c r="A29" s="538"/>
      <c r="B29" s="1016" t="s">
        <v>876</v>
      </c>
      <c r="C29" s="1156">
        <v>154.67873659999998</v>
      </c>
      <c r="D29" s="838">
        <v>161.77350762384918</v>
      </c>
      <c r="E29" s="838">
        <v>170.13657807744607</v>
      </c>
      <c r="F29" s="838">
        <v>162.37484108242313</v>
      </c>
      <c r="G29" s="838">
        <v>166.07063339999999</v>
      </c>
      <c r="H29" s="838">
        <v>160.30035985807291</v>
      </c>
      <c r="I29" s="838">
        <v>168.44625375696299</v>
      </c>
      <c r="J29" s="838">
        <v>163.00200201917536</v>
      </c>
      <c r="K29" s="838">
        <v>161.79214206622765</v>
      </c>
      <c r="L29" s="838">
        <v>164.575157651403</v>
      </c>
      <c r="M29" s="838">
        <v>171.26827038177743</v>
      </c>
      <c r="N29" s="838">
        <v>162.38303088991881</v>
      </c>
      <c r="O29" s="838">
        <v>166.06871854854521</v>
      </c>
      <c r="P29" s="838">
        <v>164.72956415734683</v>
      </c>
      <c r="Q29" s="838">
        <v>166.35551135968225</v>
      </c>
      <c r="R29" s="838">
        <v>167.53782931110612</v>
      </c>
      <c r="S29" s="838">
        <v>164.42509969686353</v>
      </c>
      <c r="T29" s="838">
        <v>163.92932508174067</v>
      </c>
      <c r="U29" s="838">
        <v>150.66378167520003</v>
      </c>
      <c r="V29" s="838">
        <v>163.0830812513687</v>
      </c>
      <c r="W29" s="838">
        <v>161.77011189286821</v>
      </c>
      <c r="X29" s="838">
        <v>157.50535894766128</v>
      </c>
      <c r="Y29" s="838">
        <v>160.96646870970454</v>
      </c>
      <c r="Z29" s="551">
        <v>158.89731270458745</v>
      </c>
      <c r="AA29" s="551">
        <v>163.0803068618828</v>
      </c>
      <c r="AB29" s="1010"/>
      <c r="AC29" s="1010"/>
      <c r="AD29" s="1010"/>
      <c r="AE29" s="1010"/>
      <c r="AF29" s="1010"/>
    </row>
    <row r="30" spans="1:32" s="551" customFormat="1">
      <c r="A30" s="549"/>
      <c r="B30" s="1016" t="s">
        <v>877</v>
      </c>
      <c r="C30" s="1156">
        <v>119.37274850404808</v>
      </c>
      <c r="D30" s="838">
        <v>225.35917545457906</v>
      </c>
      <c r="E30" s="838">
        <v>322.03755138813472</v>
      </c>
      <c r="F30" s="838">
        <v>186.80403680895407</v>
      </c>
      <c r="G30" s="838">
        <v>189.29027808313811</v>
      </c>
      <c r="H30" s="838">
        <v>322.09595288388681</v>
      </c>
      <c r="I30" s="838">
        <v>156.19681627944081</v>
      </c>
      <c r="J30" s="838">
        <v>252.94147557717304</v>
      </c>
      <c r="K30" s="838">
        <v>240.49477591743045</v>
      </c>
      <c r="L30" s="838">
        <v>278.51132148837769</v>
      </c>
      <c r="M30" s="838">
        <v>303.19275695078056</v>
      </c>
      <c r="N30" s="838">
        <v>471.35855597726976</v>
      </c>
      <c r="O30" s="838">
        <v>423.39129078232304</v>
      </c>
      <c r="P30" s="838">
        <v>141.6440205425929</v>
      </c>
      <c r="Q30" s="838">
        <v>237.97893825896597</v>
      </c>
      <c r="R30" s="838">
        <v>431.06837424948009</v>
      </c>
      <c r="S30" s="838">
        <v>736.98032560729405</v>
      </c>
      <c r="T30" s="838">
        <v>460.40858523306116</v>
      </c>
      <c r="U30" s="838">
        <v>1067.4939151626734</v>
      </c>
      <c r="V30" s="838">
        <v>496.38213066851404</v>
      </c>
      <c r="W30" s="838">
        <v>802.90260517505476</v>
      </c>
      <c r="X30" s="838">
        <v>645.09290354416942</v>
      </c>
      <c r="Y30" s="838">
        <v>695.08369556319724</v>
      </c>
      <c r="Z30" s="551">
        <v>757.41663315944061</v>
      </c>
      <c r="AA30" s="551">
        <v>757.61173467185176</v>
      </c>
      <c r="AB30" s="549"/>
      <c r="AC30" s="549"/>
    </row>
    <row r="31" spans="1:32" s="551" customFormat="1">
      <c r="A31" s="549"/>
      <c r="B31" s="1015" t="s">
        <v>1523</v>
      </c>
      <c r="C31" s="1156">
        <v>13.874643903783724</v>
      </c>
      <c r="D31" s="838">
        <v>14.072164998261758</v>
      </c>
      <c r="E31" s="838">
        <v>14.145966527638086</v>
      </c>
      <c r="F31" s="838">
        <v>14.295557978583181</v>
      </c>
      <c r="G31" s="838">
        <v>14.556314413810767</v>
      </c>
      <c r="H31" s="838">
        <v>14.948358703858185</v>
      </c>
      <c r="I31" s="838">
        <v>14.814906808188285</v>
      </c>
      <c r="J31" s="838">
        <v>15.250044661685894</v>
      </c>
      <c r="K31" s="838">
        <v>15.389618952972501</v>
      </c>
      <c r="L31" s="838">
        <v>15.286866937828355</v>
      </c>
      <c r="M31" s="838">
        <v>15.604582890631971</v>
      </c>
      <c r="N31" s="838">
        <v>15.330563311831376</v>
      </c>
      <c r="O31" s="838">
        <v>15.294475083964713</v>
      </c>
      <c r="P31" s="838">
        <v>15.476949817145385</v>
      </c>
      <c r="Q31" s="838">
        <v>15.51501487420483</v>
      </c>
      <c r="R31" s="838">
        <v>15.652692042390685</v>
      </c>
      <c r="S31" s="838">
        <v>15.777311669235171</v>
      </c>
      <c r="T31" s="838">
        <v>16.103679168144829</v>
      </c>
      <c r="U31" s="838">
        <v>16.122913150902715</v>
      </c>
      <c r="V31" s="838">
        <v>16.299533891258491</v>
      </c>
      <c r="W31" s="838">
        <v>16.654051004841708</v>
      </c>
      <c r="X31" s="838">
        <v>16.974404683811464</v>
      </c>
      <c r="Y31" s="838">
        <v>17.40254802242465</v>
      </c>
      <c r="Z31" s="551">
        <v>17.014221112502991</v>
      </c>
      <c r="AA31" s="551">
        <v>17.084558583077307</v>
      </c>
      <c r="AB31" s="549"/>
      <c r="AC31" s="549"/>
    </row>
    <row r="32" spans="1:32" s="549" customFormat="1" ht="15.75" customHeight="1">
      <c r="B32" s="1015" t="s">
        <v>878</v>
      </c>
      <c r="C32" s="1156">
        <v>190940.7586</v>
      </c>
      <c r="D32" s="838">
        <v>194641.81940000001</v>
      </c>
      <c r="E32" s="838">
        <v>202187.9663</v>
      </c>
      <c r="F32" s="838">
        <v>197898.46000000002</v>
      </c>
      <c r="G32" s="838">
        <v>196641.92659999998</v>
      </c>
      <c r="H32" s="838">
        <v>190198.9583</v>
      </c>
      <c r="I32" s="838">
        <v>189599.18169999999</v>
      </c>
      <c r="J32" s="838">
        <v>194925.6844</v>
      </c>
      <c r="K32" s="838">
        <v>193491.76620000001</v>
      </c>
      <c r="L32" s="838">
        <v>194153.15299999999</v>
      </c>
      <c r="M32" s="838">
        <v>194103.56210000001</v>
      </c>
      <c r="N32" s="838">
        <v>191153.1666</v>
      </c>
      <c r="O32" s="838">
        <v>193748.27500000002</v>
      </c>
      <c r="P32" s="838">
        <v>195469.40150000001</v>
      </c>
      <c r="Q32" s="838">
        <v>196916.73620000001</v>
      </c>
      <c r="R32" s="838">
        <v>182090.8947</v>
      </c>
      <c r="S32" s="838">
        <v>187654.83550000002</v>
      </c>
      <c r="T32" s="838">
        <v>183974.8947</v>
      </c>
      <c r="U32" s="838">
        <v>186386.48669999998</v>
      </c>
      <c r="V32" s="838">
        <v>184400.91529999999</v>
      </c>
      <c r="W32" s="838">
        <v>177856.71580000001</v>
      </c>
      <c r="X32" s="838">
        <v>175550.8137</v>
      </c>
      <c r="Y32" s="838">
        <v>178850.11970000001</v>
      </c>
      <c r="Z32" s="551">
        <v>6207.2123000000001</v>
      </c>
      <c r="AA32" s="551">
        <v>6214.5897999999997</v>
      </c>
    </row>
    <row r="33" spans="2:38" s="549" customFormat="1">
      <c r="B33" s="1016" t="s">
        <v>1524</v>
      </c>
      <c r="C33" s="1156">
        <v>184793.4314</v>
      </c>
      <c r="D33" s="838">
        <v>188476.62520000001</v>
      </c>
      <c r="E33" s="838">
        <v>196005.1465</v>
      </c>
      <c r="F33" s="838">
        <v>191706.59280000001</v>
      </c>
      <c r="G33" s="838">
        <v>190450.32879999999</v>
      </c>
      <c r="H33" s="838">
        <v>184008.13690000001</v>
      </c>
      <c r="I33" s="838">
        <v>183407.57829999999</v>
      </c>
      <c r="J33" s="838">
        <v>188730.1537</v>
      </c>
      <c r="K33" s="838">
        <v>187289.8082</v>
      </c>
      <c r="L33" s="838">
        <v>187951.41029999999</v>
      </c>
      <c r="M33" s="838">
        <v>187906.9333</v>
      </c>
      <c r="N33" s="838">
        <v>184965.19200000001</v>
      </c>
      <c r="O33" s="838">
        <v>187573.18040000001</v>
      </c>
      <c r="P33" s="838">
        <v>189309.79620000001</v>
      </c>
      <c r="Q33" s="838">
        <v>190778.71470000001</v>
      </c>
      <c r="R33" s="838">
        <v>175979.4013</v>
      </c>
      <c r="S33" s="838">
        <v>181563.68040000001</v>
      </c>
      <c r="T33" s="838">
        <v>177891.1434</v>
      </c>
      <c r="U33" s="838">
        <v>180301.15109999999</v>
      </c>
      <c r="V33" s="838">
        <v>178310.91279999999</v>
      </c>
      <c r="W33" s="838">
        <v>171752.19</v>
      </c>
      <c r="X33" s="838">
        <v>169395.37460000001</v>
      </c>
      <c r="Y33" s="838">
        <v>172650.98980000001</v>
      </c>
      <c r="Z33" s="1189" t="s">
        <v>358</v>
      </c>
      <c r="AA33" s="1189" t="s">
        <v>358</v>
      </c>
    </row>
    <row r="34" spans="2:38" s="549" customFormat="1" ht="15.5">
      <c r="B34" s="554" t="s">
        <v>1525</v>
      </c>
      <c r="C34" s="1156">
        <v>6147.3271999999997</v>
      </c>
      <c r="D34" s="838">
        <v>6165.1941999999999</v>
      </c>
      <c r="E34" s="838">
        <v>6182.8198000000002</v>
      </c>
      <c r="F34" s="838">
        <v>6191.8671999999997</v>
      </c>
      <c r="G34" s="838">
        <v>6191.5977999999996</v>
      </c>
      <c r="H34" s="838">
        <v>6190.8213999999998</v>
      </c>
      <c r="I34" s="838">
        <v>6191.6034</v>
      </c>
      <c r="J34" s="838">
        <v>6195.5307000000003</v>
      </c>
      <c r="K34" s="838">
        <v>6201.9579999999996</v>
      </c>
      <c r="L34" s="838">
        <v>6201.7426999999998</v>
      </c>
      <c r="M34" s="838">
        <v>6196.6288000000004</v>
      </c>
      <c r="N34" s="838">
        <v>6187.9745999999996</v>
      </c>
      <c r="O34" s="838">
        <v>6175.0946000000004</v>
      </c>
      <c r="P34" s="838">
        <v>6159.6053000000002</v>
      </c>
      <c r="Q34" s="838">
        <v>6138.0214999999998</v>
      </c>
      <c r="R34" s="838">
        <v>6111.4934000000003</v>
      </c>
      <c r="S34" s="838">
        <v>6091.1550999999999</v>
      </c>
      <c r="T34" s="838">
        <v>6083.7512999999999</v>
      </c>
      <c r="U34" s="838">
        <v>6085.3356000000003</v>
      </c>
      <c r="V34" s="838">
        <v>6090.0024999999996</v>
      </c>
      <c r="W34" s="838">
        <v>6104.5258000000003</v>
      </c>
      <c r="X34" s="838">
        <v>6155.4390999999996</v>
      </c>
      <c r="Y34" s="838">
        <v>6199.1298999999999</v>
      </c>
      <c r="Z34" s="551">
        <v>6207.2123000000001</v>
      </c>
      <c r="AA34" s="551">
        <v>6214.5897999999997</v>
      </c>
    </row>
    <row r="35" spans="2:38" s="549" customFormat="1" ht="14.5">
      <c r="B35" s="552" t="s">
        <v>1526</v>
      </c>
      <c r="C35" s="1156">
        <v>79218.843134999988</v>
      </c>
      <c r="D35" s="838">
        <v>80309.105045999997</v>
      </c>
      <c r="E35" s="838">
        <v>86624.057532999999</v>
      </c>
      <c r="F35" s="838">
        <v>90940.156679999985</v>
      </c>
      <c r="G35" s="838">
        <v>91141.189775000006</v>
      </c>
      <c r="H35" s="838">
        <v>92545.189383999998</v>
      </c>
      <c r="I35" s="838">
        <v>95370.169523000004</v>
      </c>
      <c r="J35" s="838">
        <v>96177.734759999992</v>
      </c>
      <c r="K35" s="838">
        <v>101060.71431</v>
      </c>
      <c r="L35" s="838">
        <v>99590.339712000015</v>
      </c>
      <c r="M35" s="838">
        <v>112735.30538600001</v>
      </c>
      <c r="N35" s="838">
        <v>111756.39896000001</v>
      </c>
      <c r="O35" s="838">
        <v>112937.180529</v>
      </c>
      <c r="P35" s="838">
        <v>122820.619311</v>
      </c>
      <c r="Q35" s="838">
        <v>120210.07568200001</v>
      </c>
      <c r="R35" s="838">
        <v>104347.88916299999</v>
      </c>
      <c r="S35" s="838">
        <v>116922.700912</v>
      </c>
      <c r="T35" s="838">
        <v>122109.005147</v>
      </c>
      <c r="U35" s="838">
        <v>114070.77446200002</v>
      </c>
      <c r="V35" s="838">
        <v>112789.860421</v>
      </c>
      <c r="W35" s="838">
        <v>110885.075308</v>
      </c>
      <c r="X35" s="838">
        <v>111780.526664</v>
      </c>
      <c r="Y35" s="838">
        <v>130610.32554800001</v>
      </c>
      <c r="Z35" s="549">
        <v>134347.740827</v>
      </c>
      <c r="AA35" s="549">
        <v>137725.717416</v>
      </c>
    </row>
    <row r="36" spans="2:38" s="549" customFormat="1">
      <c r="B36" s="550" t="s">
        <v>863</v>
      </c>
      <c r="C36" s="1156">
        <v>21653.041794000001</v>
      </c>
      <c r="D36" s="838">
        <v>22012.138382000005</v>
      </c>
      <c r="E36" s="838">
        <v>28177.854907000001</v>
      </c>
      <c r="F36" s="838">
        <v>26829.366737</v>
      </c>
      <c r="G36" s="838">
        <v>26790.615322000001</v>
      </c>
      <c r="H36" s="838">
        <v>28126.853190999998</v>
      </c>
      <c r="I36" s="838">
        <v>26323.835604</v>
      </c>
      <c r="J36" s="838">
        <v>25623.116275</v>
      </c>
      <c r="K36" s="838">
        <v>27716.853049999998</v>
      </c>
      <c r="L36" s="838">
        <v>25719.440152000003</v>
      </c>
      <c r="M36" s="838">
        <v>30083.328299999997</v>
      </c>
      <c r="N36" s="838">
        <v>27821.344925000005</v>
      </c>
      <c r="O36" s="838">
        <v>27652.56871</v>
      </c>
      <c r="P36" s="838">
        <v>34968.615642000004</v>
      </c>
      <c r="Q36" s="838">
        <v>34888.295137000001</v>
      </c>
      <c r="R36" s="838">
        <v>31870.924436999998</v>
      </c>
      <c r="S36" s="838">
        <v>34209.337073000002</v>
      </c>
      <c r="T36" s="838">
        <v>39047.652377999999</v>
      </c>
      <c r="U36" s="838">
        <v>29653.275482000001</v>
      </c>
      <c r="V36" s="838">
        <v>28397.117765999999</v>
      </c>
      <c r="W36" s="838">
        <v>24028.616748</v>
      </c>
      <c r="X36" s="838">
        <v>23790.762060000001</v>
      </c>
      <c r="Y36" s="838">
        <v>39444.347256000008</v>
      </c>
      <c r="Z36" s="549">
        <v>40815.709883999996</v>
      </c>
      <c r="AA36" s="549">
        <v>45916.416523</v>
      </c>
    </row>
    <row r="37" spans="2:38" s="549" customFormat="1">
      <c r="B37" s="554" t="s">
        <v>1395</v>
      </c>
      <c r="C37" s="1156">
        <v>4118.2497739999999</v>
      </c>
      <c r="D37" s="838">
        <v>5891.6176539999997</v>
      </c>
      <c r="E37" s="838">
        <v>11138.518333</v>
      </c>
      <c r="F37" s="838">
        <v>9653.6570620000002</v>
      </c>
      <c r="G37" s="838">
        <v>8299.2030610000002</v>
      </c>
      <c r="H37" s="838">
        <v>6803.5796279999995</v>
      </c>
      <c r="I37" s="838">
        <v>5141.3141150000001</v>
      </c>
      <c r="J37" s="838">
        <v>5717.3890060000003</v>
      </c>
      <c r="K37" s="838">
        <v>7402.7861009999997</v>
      </c>
      <c r="L37" s="838">
        <v>4636.632826</v>
      </c>
      <c r="M37" s="838">
        <v>6958.462751</v>
      </c>
      <c r="N37" s="838">
        <v>5096.810864</v>
      </c>
      <c r="O37" s="838">
        <v>1897.1954480000002</v>
      </c>
      <c r="P37" s="838">
        <v>4996.246118</v>
      </c>
      <c r="Q37" s="838">
        <v>5758.0966310000003</v>
      </c>
      <c r="R37" s="838">
        <v>5952.5571669999999</v>
      </c>
      <c r="S37" s="838">
        <v>11480.898666999999</v>
      </c>
      <c r="T37" s="838">
        <v>15712.101232000001</v>
      </c>
      <c r="U37" s="838">
        <v>9042.5905160000002</v>
      </c>
      <c r="V37" s="838">
        <v>9600.3614749999997</v>
      </c>
      <c r="W37" s="838">
        <v>5669.3562999999995</v>
      </c>
      <c r="X37" s="838">
        <v>5392.444477</v>
      </c>
      <c r="Y37" s="838">
        <v>20018.090122999998</v>
      </c>
      <c r="Z37" s="549">
        <v>20922.452456999999</v>
      </c>
      <c r="AA37" s="549">
        <v>27580.460874</v>
      </c>
    </row>
    <row r="38" spans="2:38" s="549" customFormat="1">
      <c r="B38" s="554" t="s">
        <v>864</v>
      </c>
      <c r="C38" s="1156">
        <v>16166.166600999999</v>
      </c>
      <c r="D38" s="838">
        <v>14951.535327000001</v>
      </c>
      <c r="E38" s="838">
        <v>15822.746561</v>
      </c>
      <c r="F38" s="838">
        <v>16177.834596000001</v>
      </c>
      <c r="G38" s="838">
        <v>17340.652267000001</v>
      </c>
      <c r="H38" s="838">
        <v>19965.036081000002</v>
      </c>
      <c r="I38" s="838">
        <v>19664.609013000001</v>
      </c>
      <c r="J38" s="838">
        <v>18039.574359999999</v>
      </c>
      <c r="K38" s="838">
        <v>18297.567711</v>
      </c>
      <c r="L38" s="838">
        <v>19337.308142000002</v>
      </c>
      <c r="M38" s="838">
        <v>20555.783214999999</v>
      </c>
      <c r="N38" s="838">
        <v>19804.251246000003</v>
      </c>
      <c r="O38" s="838">
        <v>22659.795706000001</v>
      </c>
      <c r="P38" s="838">
        <v>25735.854671000001</v>
      </c>
      <c r="Q38" s="838">
        <v>25465.420934000002</v>
      </c>
      <c r="R38" s="838">
        <v>22541.299307000001</v>
      </c>
      <c r="S38" s="838">
        <v>19410.774430000005</v>
      </c>
      <c r="T38" s="838">
        <v>20378.145863999998</v>
      </c>
      <c r="U38" s="838">
        <v>17443.259473000002</v>
      </c>
      <c r="V38" s="838">
        <v>15331.889696</v>
      </c>
      <c r="W38" s="838">
        <v>15266.237230000001</v>
      </c>
      <c r="X38" s="838">
        <v>15585.235068</v>
      </c>
      <c r="Y38" s="838">
        <v>16396.74883</v>
      </c>
      <c r="Z38" s="549">
        <v>16758.492038</v>
      </c>
      <c r="AA38" s="549">
        <v>15092.899839000002</v>
      </c>
    </row>
    <row r="39" spans="2:38" s="549" customFormat="1">
      <c r="B39" s="555" t="s">
        <v>835</v>
      </c>
      <c r="C39" s="1156">
        <v>127.854883</v>
      </c>
      <c r="D39" s="838">
        <v>162.39999399999999</v>
      </c>
      <c r="E39" s="838">
        <v>155.240038</v>
      </c>
      <c r="F39" s="838">
        <v>109.71396899999999</v>
      </c>
      <c r="G39" s="838">
        <v>87.020160000000004</v>
      </c>
      <c r="H39" s="838">
        <v>103.19194800000001</v>
      </c>
      <c r="I39" s="838">
        <v>118.481044</v>
      </c>
      <c r="J39" s="838">
        <v>118.907006</v>
      </c>
      <c r="K39" s="838">
        <v>102.648702</v>
      </c>
      <c r="L39" s="838">
        <v>70.608251999999993</v>
      </c>
      <c r="M39" s="838">
        <v>111.201886</v>
      </c>
      <c r="N39" s="838">
        <v>105.077181</v>
      </c>
      <c r="O39" s="838">
        <v>127.62475900000001</v>
      </c>
      <c r="P39" s="838">
        <v>166.062174</v>
      </c>
      <c r="Q39" s="838">
        <v>145.745217</v>
      </c>
      <c r="R39" s="838">
        <v>104.092606</v>
      </c>
      <c r="S39" s="838">
        <v>159.68567000000002</v>
      </c>
      <c r="T39" s="838">
        <v>203.950399</v>
      </c>
      <c r="U39" s="838">
        <v>194.65729999999999</v>
      </c>
      <c r="V39" s="838">
        <v>206.93503899999999</v>
      </c>
      <c r="W39" s="838">
        <v>203.03387700000002</v>
      </c>
      <c r="X39" s="838">
        <v>203.73570100000001</v>
      </c>
      <c r="Y39" s="838">
        <v>186.41403</v>
      </c>
      <c r="Z39" s="549">
        <v>207.122905</v>
      </c>
      <c r="AA39" s="549">
        <v>174.57850500000001</v>
      </c>
    </row>
    <row r="40" spans="2:38" s="549" customFormat="1">
      <c r="B40" s="555" t="s">
        <v>1397</v>
      </c>
      <c r="C40" s="1156">
        <v>16038.311718000001</v>
      </c>
      <c r="D40" s="838">
        <v>14789.135333</v>
      </c>
      <c r="E40" s="838">
        <v>15667.506523</v>
      </c>
      <c r="F40" s="838">
        <v>16068.120627</v>
      </c>
      <c r="G40" s="838">
        <v>17253.632107000001</v>
      </c>
      <c r="H40" s="838">
        <v>19861.844133000002</v>
      </c>
      <c r="I40" s="838">
        <v>19546.127969000001</v>
      </c>
      <c r="J40" s="838">
        <v>17920.667353999997</v>
      </c>
      <c r="K40" s="838">
        <v>18194.919009000001</v>
      </c>
      <c r="L40" s="838">
        <v>19266.69989</v>
      </c>
      <c r="M40" s="838">
        <v>20444.581329000001</v>
      </c>
      <c r="N40" s="838">
        <v>19699.174065000003</v>
      </c>
      <c r="O40" s="838">
        <v>22532.170947000002</v>
      </c>
      <c r="P40" s="838">
        <v>25569.792497000002</v>
      </c>
      <c r="Q40" s="838">
        <v>25319.675717000002</v>
      </c>
      <c r="R40" s="838">
        <v>22437.206701000003</v>
      </c>
      <c r="S40" s="838">
        <v>19251.088760000002</v>
      </c>
      <c r="T40" s="838">
        <v>20174.195465000001</v>
      </c>
      <c r="U40" s="838">
        <v>17248.602172999999</v>
      </c>
      <c r="V40" s="838">
        <v>15124.954657</v>
      </c>
      <c r="W40" s="838">
        <v>15063.203353000001</v>
      </c>
      <c r="X40" s="838">
        <v>15381.499367</v>
      </c>
      <c r="Y40" s="838">
        <v>16210.334800000001</v>
      </c>
      <c r="Z40" s="549">
        <v>16551.369133</v>
      </c>
      <c r="AA40" s="549">
        <v>14918.321334</v>
      </c>
    </row>
    <row r="41" spans="2:38" s="549" customFormat="1">
      <c r="B41" s="554" t="s">
        <v>612</v>
      </c>
      <c r="C41" s="1156">
        <v>1368.625419</v>
      </c>
      <c r="D41" s="838">
        <v>1168.9854010000001</v>
      </c>
      <c r="E41" s="838">
        <v>1216.590013</v>
      </c>
      <c r="F41" s="838">
        <v>997.87507900000003</v>
      </c>
      <c r="G41" s="838">
        <v>1150.759994</v>
      </c>
      <c r="H41" s="838">
        <v>1358.237482</v>
      </c>
      <c r="I41" s="838">
        <v>1517.912476</v>
      </c>
      <c r="J41" s="838">
        <v>1866.1529089999999</v>
      </c>
      <c r="K41" s="838">
        <v>2016.4992379999999</v>
      </c>
      <c r="L41" s="838">
        <v>1745.4991839999998</v>
      </c>
      <c r="M41" s="838">
        <v>2569.0823339999997</v>
      </c>
      <c r="N41" s="838">
        <v>2920.282815</v>
      </c>
      <c r="O41" s="838">
        <v>3095.5775559999997</v>
      </c>
      <c r="P41" s="838">
        <v>4236.5148529999997</v>
      </c>
      <c r="Q41" s="838">
        <v>3664.777572</v>
      </c>
      <c r="R41" s="838">
        <v>3377.067963</v>
      </c>
      <c r="S41" s="838">
        <v>3317.6639759999998</v>
      </c>
      <c r="T41" s="838">
        <v>2957.4052820000002</v>
      </c>
      <c r="U41" s="838">
        <v>3167.4254929999997</v>
      </c>
      <c r="V41" s="838">
        <v>3464.8665950000004</v>
      </c>
      <c r="W41" s="838">
        <v>3093.0232179999998</v>
      </c>
      <c r="X41" s="838">
        <v>2813.0825150000001</v>
      </c>
      <c r="Y41" s="838">
        <v>3029.5083029999996</v>
      </c>
      <c r="Z41" s="549">
        <v>3134.7653890000001</v>
      </c>
      <c r="AA41" s="549">
        <v>3243.0558099999998</v>
      </c>
    </row>
    <row r="42" spans="2:38" s="549" customFormat="1">
      <c r="B42" s="550" t="s">
        <v>1411</v>
      </c>
      <c r="C42" s="1156">
        <v>26469.803865999998</v>
      </c>
      <c r="D42" s="838">
        <v>26267.400887000003</v>
      </c>
      <c r="E42" s="838">
        <v>25833.475003000003</v>
      </c>
      <c r="F42" s="838">
        <v>27717.664945</v>
      </c>
      <c r="G42" s="838">
        <v>27597.631795000001</v>
      </c>
      <c r="H42" s="838">
        <v>28279.069929000001</v>
      </c>
      <c r="I42" s="838">
        <v>29606.875454000001</v>
      </c>
      <c r="J42" s="838">
        <v>30808.038335999998</v>
      </c>
      <c r="K42" s="838">
        <v>31298.895100000002</v>
      </c>
      <c r="L42" s="838">
        <v>31022.666023000002</v>
      </c>
      <c r="M42" s="838">
        <v>34125.379267999997</v>
      </c>
      <c r="N42" s="838">
        <v>34909.173273</v>
      </c>
      <c r="O42" s="838">
        <v>33695.452314999995</v>
      </c>
      <c r="P42" s="838">
        <v>35401.004572999998</v>
      </c>
      <c r="Q42" s="838">
        <v>34303.782870999996</v>
      </c>
      <c r="R42" s="838">
        <v>30052.515735000001</v>
      </c>
      <c r="S42" s="838">
        <v>32746.015742</v>
      </c>
      <c r="T42" s="838">
        <v>33173.621312999996</v>
      </c>
      <c r="U42" s="838">
        <v>34850.247602000003</v>
      </c>
      <c r="V42" s="838">
        <v>34796.611844999999</v>
      </c>
      <c r="W42" s="838">
        <v>36840.987473000001</v>
      </c>
      <c r="X42" s="838">
        <v>37391.423909000005</v>
      </c>
      <c r="Y42" s="838">
        <v>39084.524140000001</v>
      </c>
      <c r="Z42" s="549">
        <v>36152.395063000004</v>
      </c>
      <c r="AA42" s="549">
        <v>34432.305829000004</v>
      </c>
    </row>
    <row r="43" spans="2:38" s="549" customFormat="1">
      <c r="B43" s="554" t="s">
        <v>1412</v>
      </c>
      <c r="C43" s="1156">
        <v>4641.3067149999997</v>
      </c>
      <c r="D43" s="838">
        <v>4311.7236940000003</v>
      </c>
      <c r="E43" s="838">
        <v>4090.1841300000001</v>
      </c>
      <c r="F43" s="838">
        <v>4453.5447000000004</v>
      </c>
      <c r="G43" s="838">
        <v>3853.484438</v>
      </c>
      <c r="H43" s="838">
        <v>4346.1402340000004</v>
      </c>
      <c r="I43" s="838">
        <v>5162.4153919999999</v>
      </c>
      <c r="J43" s="838">
        <v>4934.0024460000004</v>
      </c>
      <c r="K43" s="838">
        <v>5070.5395310000004</v>
      </c>
      <c r="L43" s="838">
        <v>5069.9695000000002</v>
      </c>
      <c r="M43" s="838">
        <v>6516.4565679999996</v>
      </c>
      <c r="N43" s="838">
        <v>7157.4196700000002</v>
      </c>
      <c r="O43" s="838">
        <v>8346.1768709999997</v>
      </c>
      <c r="P43" s="838">
        <v>9736.6913509999995</v>
      </c>
      <c r="Q43" s="838">
        <v>9550.5685549999998</v>
      </c>
      <c r="R43" s="838">
        <v>7915.7894740000002</v>
      </c>
      <c r="S43" s="838">
        <v>8556.7053350000006</v>
      </c>
      <c r="T43" s="838">
        <v>8948.138957000001</v>
      </c>
      <c r="U43" s="838">
        <v>11864.975311</v>
      </c>
      <c r="V43" s="838">
        <v>12261.595874000001</v>
      </c>
      <c r="W43" s="838">
        <v>12833.746114</v>
      </c>
      <c r="X43" s="838">
        <v>12856.575836</v>
      </c>
      <c r="Y43" s="838">
        <v>13195.964301999998</v>
      </c>
      <c r="Z43" s="549">
        <v>11541.12725</v>
      </c>
      <c r="AA43" s="549">
        <v>9433.0067400000007</v>
      </c>
    </row>
    <row r="44" spans="2:38" s="549" customFormat="1">
      <c r="B44" s="554" t="s">
        <v>1413</v>
      </c>
      <c r="C44" s="1156">
        <v>18740.643208999998</v>
      </c>
      <c r="D44" s="838">
        <v>18494.086560000003</v>
      </c>
      <c r="E44" s="838">
        <v>18260.027038000004</v>
      </c>
      <c r="F44" s="838">
        <v>19396.853713</v>
      </c>
      <c r="G44" s="838">
        <v>19498.622664000002</v>
      </c>
      <c r="H44" s="838">
        <v>19392.432393999999</v>
      </c>
      <c r="I44" s="838">
        <v>19454.759927999999</v>
      </c>
      <c r="J44" s="838">
        <v>20576.447682000002</v>
      </c>
      <c r="K44" s="838">
        <v>20722.611655000001</v>
      </c>
      <c r="L44" s="838">
        <v>20904.051766000004</v>
      </c>
      <c r="M44" s="838">
        <v>21790.829158</v>
      </c>
      <c r="N44" s="838">
        <v>21849.058120999998</v>
      </c>
      <c r="O44" s="838">
        <v>19405.154901999998</v>
      </c>
      <c r="P44" s="838">
        <v>19274.955682</v>
      </c>
      <c r="Q44" s="838">
        <v>18093.075568</v>
      </c>
      <c r="R44" s="838">
        <v>15265.698640999999</v>
      </c>
      <c r="S44" s="838">
        <v>16825.538272000002</v>
      </c>
      <c r="T44" s="838">
        <v>16866.578434999999</v>
      </c>
      <c r="U44" s="838">
        <v>15995.216135000002</v>
      </c>
      <c r="V44" s="838">
        <v>15245.146878000001</v>
      </c>
      <c r="W44" s="838">
        <v>15930.085510999999</v>
      </c>
      <c r="X44" s="838">
        <v>16300.612892000001</v>
      </c>
      <c r="Y44" s="838">
        <v>17064.21903</v>
      </c>
      <c r="Z44" s="549">
        <v>16730.854782999999</v>
      </c>
      <c r="AA44" s="549">
        <v>17155.324773</v>
      </c>
    </row>
    <row r="45" spans="2:38" s="549" customFormat="1">
      <c r="B45" s="555" t="s">
        <v>1414</v>
      </c>
      <c r="C45" s="1156">
        <v>4696.9883129999998</v>
      </c>
      <c r="D45" s="838">
        <v>4462.3945000000003</v>
      </c>
      <c r="E45" s="838">
        <v>4621.8557180000007</v>
      </c>
      <c r="F45" s="838">
        <v>5938.7256799999996</v>
      </c>
      <c r="G45" s="838">
        <v>5238.878753</v>
      </c>
      <c r="H45" s="838">
        <v>4834.7575999999999</v>
      </c>
      <c r="I45" s="838">
        <v>5171.2259009999998</v>
      </c>
      <c r="J45" s="838">
        <v>5250.8167050000002</v>
      </c>
      <c r="K45" s="838">
        <v>4805.4476370000002</v>
      </c>
      <c r="L45" s="838">
        <v>4619.74791</v>
      </c>
      <c r="M45" s="838">
        <v>4940.4780190000001</v>
      </c>
      <c r="N45" s="838">
        <v>4886.8460480000003</v>
      </c>
      <c r="O45" s="838">
        <v>5323.4894949999998</v>
      </c>
      <c r="P45" s="838">
        <v>5897.8964289999994</v>
      </c>
      <c r="Q45" s="838">
        <v>5567.1752000000006</v>
      </c>
      <c r="R45" s="838">
        <v>4595.5590829999992</v>
      </c>
      <c r="S45" s="838">
        <v>6287.9574030000003</v>
      </c>
      <c r="T45" s="838">
        <v>6249.3750829999999</v>
      </c>
      <c r="U45" s="838">
        <v>5889.7252570000001</v>
      </c>
      <c r="V45" s="838">
        <v>5553.2899189999998</v>
      </c>
      <c r="W45" s="838">
        <v>6632.4678940000003</v>
      </c>
      <c r="X45" s="838">
        <v>6573.8725080000004</v>
      </c>
      <c r="Y45" s="838">
        <v>6487.1609009999993</v>
      </c>
      <c r="Z45" s="549">
        <v>6124.9001040000003</v>
      </c>
      <c r="AA45" s="549">
        <v>5891.035382</v>
      </c>
    </row>
    <row r="46" spans="2:38" s="549" customFormat="1">
      <c r="B46" s="555" t="s">
        <v>1415</v>
      </c>
      <c r="C46" s="1156">
        <v>14043.654896</v>
      </c>
      <c r="D46" s="838">
        <v>14031.692060000001</v>
      </c>
      <c r="E46" s="838">
        <v>13638.171319999999</v>
      </c>
      <c r="F46" s="838">
        <v>13458.128032999999</v>
      </c>
      <c r="G46" s="838">
        <v>14259.743911</v>
      </c>
      <c r="H46" s="838">
        <v>14557.674794</v>
      </c>
      <c r="I46" s="838">
        <v>14283.534027000002</v>
      </c>
      <c r="J46" s="838">
        <v>15325.630977000001</v>
      </c>
      <c r="K46" s="838">
        <v>15917.164017999999</v>
      </c>
      <c r="L46" s="838">
        <v>16284.303856</v>
      </c>
      <c r="M46" s="838">
        <v>16850.351138999999</v>
      </c>
      <c r="N46" s="838">
        <v>16962.212072999999</v>
      </c>
      <c r="O46" s="838">
        <v>14081.665407</v>
      </c>
      <c r="P46" s="838">
        <v>13377.059253000001</v>
      </c>
      <c r="Q46" s="838">
        <v>12525.900368000001</v>
      </c>
      <c r="R46" s="838">
        <v>10670.139558000001</v>
      </c>
      <c r="S46" s="838">
        <v>10537.580869000001</v>
      </c>
      <c r="T46" s="838">
        <v>10617.203352</v>
      </c>
      <c r="U46" s="838">
        <v>10105.490878000001</v>
      </c>
      <c r="V46" s="838">
        <v>9691.8569590000006</v>
      </c>
      <c r="W46" s="838">
        <v>9297.6176169999999</v>
      </c>
      <c r="X46" s="838">
        <v>9726.7403839999988</v>
      </c>
      <c r="Y46" s="838">
        <v>10577.058129000001</v>
      </c>
      <c r="Z46" s="549">
        <v>7880.4130300000006</v>
      </c>
      <c r="AA46" s="549">
        <v>7843.9743159999998</v>
      </c>
      <c r="AC46" s="563"/>
      <c r="AD46" s="563"/>
      <c r="AE46" s="563"/>
      <c r="AF46" s="563"/>
      <c r="AG46" s="563"/>
      <c r="AH46" s="563"/>
      <c r="AI46" s="563"/>
      <c r="AJ46" s="563"/>
      <c r="AK46" s="563"/>
      <c r="AL46" s="563"/>
    </row>
    <row r="47" spans="2:38" s="549" customFormat="1">
      <c r="B47" s="554" t="s">
        <v>612</v>
      </c>
      <c r="C47" s="1156">
        <v>3087.8539419999997</v>
      </c>
      <c r="D47" s="838">
        <v>3461.5906329999998</v>
      </c>
      <c r="E47" s="838">
        <v>3483.2638349999997</v>
      </c>
      <c r="F47" s="838">
        <v>3867.2665320000001</v>
      </c>
      <c r="G47" s="838">
        <v>4245.5246930000003</v>
      </c>
      <c r="H47" s="838">
        <v>4540.4973010000003</v>
      </c>
      <c r="I47" s="838">
        <v>4989.7001339999997</v>
      </c>
      <c r="J47" s="838">
        <v>5297.5882079999992</v>
      </c>
      <c r="K47" s="838">
        <v>5505.7439139999997</v>
      </c>
      <c r="L47" s="838">
        <v>5048.644757</v>
      </c>
      <c r="M47" s="838">
        <v>5818.0935420000005</v>
      </c>
      <c r="N47" s="838">
        <v>5902.6954820000001</v>
      </c>
      <c r="O47" s="838">
        <v>5944.1205420000006</v>
      </c>
      <c r="P47" s="838">
        <v>6389.35754</v>
      </c>
      <c r="Q47" s="838">
        <v>6660.1387479999994</v>
      </c>
      <c r="R47" s="838">
        <v>6871.0276199999998</v>
      </c>
      <c r="S47" s="838">
        <v>7363.7721350000002</v>
      </c>
      <c r="T47" s="838">
        <v>7358.9039210000001</v>
      </c>
      <c r="U47" s="838">
        <v>6990.0561560000006</v>
      </c>
      <c r="V47" s="838">
        <v>7289.8690930000002</v>
      </c>
      <c r="W47" s="838">
        <v>8077.1558480000003</v>
      </c>
      <c r="X47" s="838">
        <v>8234.235181</v>
      </c>
      <c r="Y47" s="838">
        <v>8824.3408080000008</v>
      </c>
      <c r="Z47" s="549">
        <v>7880.4130300000006</v>
      </c>
      <c r="AA47" s="549">
        <v>7843.9743159999998</v>
      </c>
    </row>
    <row r="48" spans="2:38" s="549" customFormat="1">
      <c r="B48" s="550" t="s">
        <v>1527</v>
      </c>
      <c r="C48" s="1156">
        <v>31095.997475</v>
      </c>
      <c r="D48" s="838">
        <v>32029.565777</v>
      </c>
      <c r="E48" s="838">
        <v>32612.727622999995</v>
      </c>
      <c r="F48" s="838">
        <v>36393.124997999999</v>
      </c>
      <c r="G48" s="838">
        <v>36752.942658</v>
      </c>
      <c r="H48" s="838">
        <v>36139.266263999998</v>
      </c>
      <c r="I48" s="838">
        <v>39439.458465000003</v>
      </c>
      <c r="J48" s="838">
        <v>39746.580148999994</v>
      </c>
      <c r="K48" s="838">
        <v>42044.966159999996</v>
      </c>
      <c r="L48" s="838">
        <v>42848.233537</v>
      </c>
      <c r="M48" s="838">
        <v>48526.597818000002</v>
      </c>
      <c r="N48" s="838">
        <v>49025.880761999993</v>
      </c>
      <c r="O48" s="838">
        <v>51589.159504000003</v>
      </c>
      <c r="P48" s="838">
        <v>52450.999096</v>
      </c>
      <c r="Q48" s="838">
        <v>51017.997674000006</v>
      </c>
      <c r="R48" s="838">
        <v>42424.448990999997</v>
      </c>
      <c r="S48" s="838">
        <v>49967.348097000002</v>
      </c>
      <c r="T48" s="838">
        <v>49887.731456000001</v>
      </c>
      <c r="U48" s="838">
        <v>49567.251378000008</v>
      </c>
      <c r="V48" s="838">
        <v>49596.130810000002</v>
      </c>
      <c r="W48" s="838">
        <v>50015.471086999998</v>
      </c>
      <c r="X48" s="838">
        <v>50598.340694999992</v>
      </c>
      <c r="Y48" s="838">
        <v>52081.454152000006</v>
      </c>
      <c r="Z48" s="549">
        <v>50128.570997999996</v>
      </c>
      <c r="AA48" s="549">
        <v>50229.524808000002</v>
      </c>
    </row>
    <row r="49" spans="1:32" s="549" customFormat="1">
      <c r="A49" s="556"/>
      <c r="B49" s="554" t="s">
        <v>1412</v>
      </c>
      <c r="C49" s="1156">
        <v>7828.4173779999992</v>
      </c>
      <c r="D49" s="838">
        <v>7941.2531390000004</v>
      </c>
      <c r="E49" s="838">
        <v>7824.7324529999996</v>
      </c>
      <c r="F49" s="838">
        <v>8604.2134989999995</v>
      </c>
      <c r="G49" s="838">
        <v>8394.2855879999988</v>
      </c>
      <c r="H49" s="838">
        <v>8404.2946030000003</v>
      </c>
      <c r="I49" s="838">
        <v>9062.4975460000005</v>
      </c>
      <c r="J49" s="838">
        <v>9432.9939340000001</v>
      </c>
      <c r="K49" s="838">
        <v>9582.5021710000001</v>
      </c>
      <c r="L49" s="838">
        <v>10407.619346000001</v>
      </c>
      <c r="M49" s="838">
        <v>11887.924005999999</v>
      </c>
      <c r="N49" s="838">
        <v>12753.441414000001</v>
      </c>
      <c r="O49" s="838">
        <v>13034.188904999999</v>
      </c>
      <c r="P49" s="838">
        <v>13414.80884</v>
      </c>
      <c r="Q49" s="838">
        <v>11487.459697</v>
      </c>
      <c r="R49" s="838">
        <v>12265.616856000001</v>
      </c>
      <c r="S49" s="838">
        <v>13747.280887000001</v>
      </c>
      <c r="T49" s="838">
        <v>13429.231778000001</v>
      </c>
      <c r="U49" s="838">
        <v>13259.075924000001</v>
      </c>
      <c r="V49" s="838">
        <v>13153.571630999999</v>
      </c>
      <c r="W49" s="838">
        <v>13468.760774</v>
      </c>
      <c r="X49" s="838">
        <v>13592.859895</v>
      </c>
      <c r="Y49" s="838">
        <v>14409.630224999999</v>
      </c>
      <c r="Z49" s="549">
        <v>13755.659044</v>
      </c>
      <c r="AA49" s="549">
        <v>13405.516293999999</v>
      </c>
    </row>
    <row r="50" spans="1:32" s="549" customFormat="1">
      <c r="B50" s="554" t="s">
        <v>1413</v>
      </c>
      <c r="C50" s="1156">
        <v>17872.462372000002</v>
      </c>
      <c r="D50" s="838">
        <v>18454.932672999999</v>
      </c>
      <c r="E50" s="838">
        <v>18938.729358000001</v>
      </c>
      <c r="F50" s="838">
        <v>21420.791483999998</v>
      </c>
      <c r="G50" s="838">
        <v>21494.159124000002</v>
      </c>
      <c r="H50" s="838">
        <v>20302.576280999998</v>
      </c>
      <c r="I50" s="838">
        <v>22464.710067</v>
      </c>
      <c r="J50" s="838">
        <v>22416.724777999996</v>
      </c>
      <c r="K50" s="838">
        <v>24150.029718000002</v>
      </c>
      <c r="L50" s="838">
        <v>23911.935228999999</v>
      </c>
      <c r="M50" s="838">
        <v>27231.391188999998</v>
      </c>
      <c r="N50" s="838">
        <v>26547.122259999996</v>
      </c>
      <c r="O50" s="838">
        <v>28742.818148000002</v>
      </c>
      <c r="P50" s="838">
        <v>29042.469773000001</v>
      </c>
      <c r="Q50" s="838">
        <v>29315.598664999998</v>
      </c>
      <c r="R50" s="838">
        <v>21041.841496999998</v>
      </c>
      <c r="S50" s="838">
        <v>25558.769045000001</v>
      </c>
      <c r="T50" s="838">
        <v>26418.414184000001</v>
      </c>
      <c r="U50" s="838">
        <v>25963.865041000001</v>
      </c>
      <c r="V50" s="838">
        <v>26117.036159000003</v>
      </c>
      <c r="W50" s="838">
        <v>26388.100930999997</v>
      </c>
      <c r="X50" s="838">
        <v>26545.635689999999</v>
      </c>
      <c r="Y50" s="838">
        <v>26805.145288000003</v>
      </c>
      <c r="Z50" s="549">
        <v>25966.666401999999</v>
      </c>
      <c r="AA50" s="549">
        <v>26775.387334999999</v>
      </c>
    </row>
    <row r="51" spans="1:32">
      <c r="A51" s="546"/>
      <c r="B51" s="555" t="s">
        <v>1414</v>
      </c>
      <c r="C51" s="1156">
        <v>15838.212041999999</v>
      </c>
      <c r="D51" s="838">
        <v>16284.109818999999</v>
      </c>
      <c r="E51" s="838">
        <v>16133.313679999999</v>
      </c>
      <c r="F51" s="838">
        <v>18330.942562</v>
      </c>
      <c r="G51" s="838">
        <v>18193.437855</v>
      </c>
      <c r="H51" s="838">
        <v>17089.099391</v>
      </c>
      <c r="I51" s="838">
        <v>19216.209465</v>
      </c>
      <c r="J51" s="838">
        <v>19082.051901999999</v>
      </c>
      <c r="K51" s="838">
        <v>20832.641258</v>
      </c>
      <c r="L51" s="838">
        <v>20430.839237</v>
      </c>
      <c r="M51" s="838">
        <v>23414.935559000001</v>
      </c>
      <c r="N51" s="838">
        <v>22734.898911</v>
      </c>
      <c r="O51" s="838">
        <v>24543.183940999999</v>
      </c>
      <c r="P51" s="838">
        <v>24760.976633000002</v>
      </c>
      <c r="Q51" s="838">
        <v>25295.666605000002</v>
      </c>
      <c r="R51" s="838">
        <v>17800.298901999999</v>
      </c>
      <c r="S51" s="838">
        <v>21743.404467</v>
      </c>
      <c r="T51" s="838">
        <v>22627.327078999999</v>
      </c>
      <c r="U51" s="838">
        <v>22369.064179000001</v>
      </c>
      <c r="V51" s="838">
        <v>21794.414015000002</v>
      </c>
      <c r="W51" s="838">
        <v>22034.96572</v>
      </c>
      <c r="X51" s="838">
        <v>22181.337252999998</v>
      </c>
      <c r="Y51" s="838">
        <v>22599.579317000003</v>
      </c>
      <c r="Z51" s="549">
        <v>21867.084445</v>
      </c>
      <c r="AA51" s="549">
        <v>22407.51914</v>
      </c>
      <c r="AB51" s="1010"/>
      <c r="AC51" s="1010"/>
      <c r="AD51" s="1010"/>
      <c r="AE51" s="1010"/>
      <c r="AF51" s="1010"/>
    </row>
    <row r="52" spans="1:32">
      <c r="A52" s="131"/>
      <c r="B52" s="555" t="s">
        <v>1415</v>
      </c>
      <c r="C52" s="1156">
        <v>2034.2503300000001</v>
      </c>
      <c r="D52" s="838">
        <v>2170.822854</v>
      </c>
      <c r="E52" s="838">
        <v>2805.4156779999998</v>
      </c>
      <c r="F52" s="838">
        <v>3089.8489219999997</v>
      </c>
      <c r="G52" s="838">
        <v>3300.7212689999997</v>
      </c>
      <c r="H52" s="838">
        <v>3213.4768899999999</v>
      </c>
      <c r="I52" s="838">
        <v>3248.5006020000001</v>
      </c>
      <c r="J52" s="838">
        <v>3334.6728760000001</v>
      </c>
      <c r="K52" s="838">
        <v>3317.3884600000001</v>
      </c>
      <c r="L52" s="838">
        <v>3481.095992</v>
      </c>
      <c r="M52" s="838">
        <v>3816.4556299999999</v>
      </c>
      <c r="N52" s="838">
        <v>3812.2233489999999</v>
      </c>
      <c r="O52" s="838">
        <v>4199.6342070000001</v>
      </c>
      <c r="P52" s="838">
        <v>4281.4931399999996</v>
      </c>
      <c r="Q52" s="838">
        <v>4019.9320600000001</v>
      </c>
      <c r="R52" s="838">
        <v>3241.5425950000003</v>
      </c>
      <c r="S52" s="838">
        <v>3815.3645780000002</v>
      </c>
      <c r="T52" s="838">
        <v>3791.0871050000001</v>
      </c>
      <c r="U52" s="838">
        <v>3594.8008620000001</v>
      </c>
      <c r="V52" s="838">
        <v>4322.6221439999999</v>
      </c>
      <c r="W52" s="838">
        <v>4353.1352109999998</v>
      </c>
      <c r="X52" s="838">
        <v>4364.2984369999995</v>
      </c>
      <c r="Y52" s="838">
        <v>4205.565971</v>
      </c>
      <c r="Z52" s="549">
        <v>4099.5819570000003</v>
      </c>
      <c r="AA52" s="549">
        <v>4367.868195</v>
      </c>
      <c r="AB52" s="1010"/>
      <c r="AC52" s="1010"/>
      <c r="AD52" s="1010"/>
      <c r="AE52" s="1010"/>
      <c r="AF52" s="1010"/>
    </row>
    <row r="53" spans="1:32">
      <c r="A53" s="131"/>
      <c r="B53" s="554" t="s">
        <v>612</v>
      </c>
      <c r="C53" s="1156">
        <v>5395.1177250000001</v>
      </c>
      <c r="D53" s="838">
        <v>5633.3799650000001</v>
      </c>
      <c r="E53" s="838">
        <v>5849.2658119999996</v>
      </c>
      <c r="F53" s="838">
        <v>6368.1200149999995</v>
      </c>
      <c r="G53" s="838">
        <v>6864.4979460000004</v>
      </c>
      <c r="H53" s="838">
        <v>7432.3953799999999</v>
      </c>
      <c r="I53" s="838">
        <v>7912.2508520000001</v>
      </c>
      <c r="J53" s="838">
        <v>7896.8614369999996</v>
      </c>
      <c r="K53" s="838">
        <v>8312.4342710000001</v>
      </c>
      <c r="L53" s="838">
        <v>8528.678962</v>
      </c>
      <c r="M53" s="838">
        <v>9407.2826229999991</v>
      </c>
      <c r="N53" s="838">
        <v>9725.3170879999998</v>
      </c>
      <c r="O53" s="838">
        <v>9812.1524509999999</v>
      </c>
      <c r="P53" s="838">
        <v>9993.7204829999991</v>
      </c>
      <c r="Q53" s="838">
        <v>10214.939312</v>
      </c>
      <c r="R53" s="838">
        <v>9116.9906380000011</v>
      </c>
      <c r="S53" s="838">
        <v>10661.298164999998</v>
      </c>
      <c r="T53" s="838">
        <v>10040.085494000001</v>
      </c>
      <c r="U53" s="838">
        <v>10344.310413000001</v>
      </c>
      <c r="V53" s="838">
        <v>10325.523019999999</v>
      </c>
      <c r="W53" s="838">
        <v>10158.609381999999</v>
      </c>
      <c r="X53" s="838">
        <v>10459.84511</v>
      </c>
      <c r="Y53" s="838">
        <v>10866.678639</v>
      </c>
      <c r="Z53" s="549">
        <v>10406.245551999998</v>
      </c>
      <c r="AA53" s="549">
        <v>10048.621179</v>
      </c>
      <c r="AB53" s="1010"/>
      <c r="AC53" s="1010"/>
      <c r="AD53" s="1010"/>
      <c r="AE53" s="1010"/>
      <c r="AF53" s="1010"/>
    </row>
    <row r="54" spans="1:32">
      <c r="A54" s="131"/>
      <c r="B54" s="550" t="s">
        <v>1417</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7251.0648820000006</v>
      </c>
      <c r="AA54" s="549">
        <v>7147.4702559999996</v>
      </c>
      <c r="AB54" s="1010"/>
      <c r="AC54" s="1010"/>
      <c r="AD54" s="1010"/>
      <c r="AE54" s="1010"/>
      <c r="AF54" s="1010"/>
    </row>
    <row r="55" spans="1:32" ht="14.5">
      <c r="A55" s="131"/>
      <c r="B55" s="554" t="s">
        <v>1539</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7251.0648820000006</v>
      </c>
      <c r="AA55" s="549">
        <v>7147.4702559999996</v>
      </c>
      <c r="AB55" s="1010"/>
      <c r="AC55" s="1010"/>
      <c r="AD55" s="1010"/>
      <c r="AE55" s="1010"/>
      <c r="AF55" s="1010"/>
    </row>
    <row r="56" spans="1:32" ht="25">
      <c r="A56" s="131"/>
      <c r="B56" s="1190" t="s">
        <v>1528</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5">
      <c r="A57" s="131"/>
      <c r="B57" s="1013" t="s">
        <v>1541</v>
      </c>
      <c r="C57" s="1156">
        <v>115267.17345264324</v>
      </c>
      <c r="D57" s="838">
        <v>114327.89844885936</v>
      </c>
      <c r="E57" s="838">
        <v>113954.59748584496</v>
      </c>
      <c r="F57" s="838">
        <v>112527.93009879516</v>
      </c>
      <c r="G57" s="838">
        <v>114420.11304074734</v>
      </c>
      <c r="H57" s="838">
        <v>112683.36912125211</v>
      </c>
      <c r="I57" s="838">
        <v>115153.145808418</v>
      </c>
      <c r="J57" s="838">
        <v>113390.60389677245</v>
      </c>
      <c r="K57" s="838">
        <v>107271.59989794044</v>
      </c>
      <c r="L57" s="838">
        <v>113061.67676378964</v>
      </c>
      <c r="M57" s="838">
        <v>113557.95477956304</v>
      </c>
      <c r="N57" s="838">
        <v>116814.1667</v>
      </c>
      <c r="O57" s="838">
        <v>125712.72200000001</v>
      </c>
      <c r="P57" s="838">
        <v>128625.43800000001</v>
      </c>
      <c r="Q57" s="838">
        <v>129792.43499999998</v>
      </c>
      <c r="R57" s="838">
        <v>112463.21799999999</v>
      </c>
      <c r="S57" s="838">
        <v>120567.7948</v>
      </c>
      <c r="T57" s="838">
        <v>127936.85799999999</v>
      </c>
      <c r="U57" s="838">
        <v>123590.64820000001</v>
      </c>
      <c r="V57" s="838">
        <v>125569.21250000001</v>
      </c>
      <c r="W57" s="838">
        <v>127236.90270000001</v>
      </c>
      <c r="X57" s="838">
        <v>129996.01420000001</v>
      </c>
      <c r="Y57" s="838">
        <v>129481.87371756999</v>
      </c>
      <c r="Z57" s="551">
        <v>126627.01836938015</v>
      </c>
      <c r="AA57" s="551">
        <v>128795.0753</v>
      </c>
      <c r="AB57" s="1010"/>
      <c r="AC57" s="1010"/>
      <c r="AD57" s="1010"/>
      <c r="AE57" s="1010"/>
      <c r="AF57" s="1010"/>
    </row>
    <row r="58" spans="1:32" ht="14.5">
      <c r="A58" s="131"/>
      <c r="B58" s="1015" t="s">
        <v>1542</v>
      </c>
      <c r="C58" s="1156">
        <v>14178.689999999999</v>
      </c>
      <c r="D58" s="838">
        <v>14681.264999999999</v>
      </c>
      <c r="E58" s="838">
        <v>15752.751</v>
      </c>
      <c r="F58" s="838">
        <v>15495.550999999999</v>
      </c>
      <c r="G58" s="838">
        <v>16631.082999999999</v>
      </c>
      <c r="H58" s="838">
        <v>16615.596999999998</v>
      </c>
      <c r="I58" s="838">
        <v>19257.429</v>
      </c>
      <c r="J58" s="838">
        <v>18221.806</v>
      </c>
      <c r="K58" s="838">
        <v>17456.297999999999</v>
      </c>
      <c r="L58" s="838">
        <v>18690.024000000001</v>
      </c>
      <c r="M58" s="838">
        <v>18562.315999999999</v>
      </c>
      <c r="N58" s="838">
        <v>19339.946599999999</v>
      </c>
      <c r="O58" s="838">
        <v>22421.861000000001</v>
      </c>
      <c r="P58" s="838">
        <v>24416.89</v>
      </c>
      <c r="Q58" s="838">
        <v>24236.960999999999</v>
      </c>
      <c r="R58" s="838">
        <v>21833.165000000001</v>
      </c>
      <c r="S58" s="838">
        <v>20930.861000000001</v>
      </c>
      <c r="T58" s="838">
        <v>20196.186000000002</v>
      </c>
      <c r="U58" s="838">
        <v>19827.090099999998</v>
      </c>
      <c r="V58" s="838">
        <v>20955.277100000003</v>
      </c>
      <c r="W58" s="838">
        <v>21690.845399999998</v>
      </c>
      <c r="X58" s="838">
        <v>21262.807700000001</v>
      </c>
      <c r="Y58" s="838">
        <v>22841.008500720025</v>
      </c>
      <c r="Z58" s="551">
        <v>21710.25039139</v>
      </c>
      <c r="AA58" s="551">
        <v>21912.178599999999</v>
      </c>
      <c r="AB58" s="1010"/>
      <c r="AC58" s="1010"/>
      <c r="AD58" s="1010"/>
      <c r="AE58" s="1010"/>
      <c r="AF58" s="1010"/>
    </row>
    <row r="59" spans="1:32" ht="14.5">
      <c r="A59" s="131"/>
      <c r="B59" s="1015" t="s">
        <v>1543</v>
      </c>
      <c r="C59" s="1156">
        <v>101088.48345264324</v>
      </c>
      <c r="D59" s="838">
        <v>99646.633448859357</v>
      </c>
      <c r="E59" s="838">
        <v>98201.846485844959</v>
      </c>
      <c r="F59" s="838">
        <v>97032.379098795151</v>
      </c>
      <c r="G59" s="838">
        <v>97789.030040747341</v>
      </c>
      <c r="H59" s="838">
        <v>96067.772121252114</v>
      </c>
      <c r="I59" s="838">
        <v>95895.716808418001</v>
      </c>
      <c r="J59" s="838">
        <v>95168.797896772448</v>
      </c>
      <c r="K59" s="838">
        <v>89815.301897940444</v>
      </c>
      <c r="L59" s="838">
        <v>94371.652763789636</v>
      </c>
      <c r="M59" s="838">
        <v>94995.638779563029</v>
      </c>
      <c r="N59" s="838">
        <v>97474.220100000006</v>
      </c>
      <c r="O59" s="838">
        <v>103290.861</v>
      </c>
      <c r="P59" s="838">
        <v>104208.54800000001</v>
      </c>
      <c r="Q59" s="838">
        <v>105555.47399999999</v>
      </c>
      <c r="R59" s="838">
        <v>90630.052999999985</v>
      </c>
      <c r="S59" s="838">
        <v>99636.933799999999</v>
      </c>
      <c r="T59" s="838">
        <v>107740.67199999999</v>
      </c>
      <c r="U59" s="838">
        <v>103763.55810000001</v>
      </c>
      <c r="V59" s="838">
        <v>104613.9354</v>
      </c>
      <c r="W59" s="838">
        <v>105546.05730000001</v>
      </c>
      <c r="X59" s="838">
        <v>108733.2065</v>
      </c>
      <c r="Y59" s="838">
        <v>106640.86521684997</v>
      </c>
      <c r="Z59" s="551">
        <v>104916.76797799015</v>
      </c>
      <c r="AA59" s="551">
        <v>106882.8967</v>
      </c>
      <c r="AB59" s="1010"/>
      <c r="AC59" s="1010"/>
      <c r="AD59" s="1010"/>
      <c r="AE59" s="1010"/>
      <c r="AF59" s="1010"/>
    </row>
    <row r="60" spans="1:32">
      <c r="A60" s="131"/>
      <c r="B60" s="1013" t="s">
        <v>1529</v>
      </c>
      <c r="C60" s="1156">
        <v>1072917.8829999999</v>
      </c>
      <c r="D60" s="838">
        <v>1057345.8930000002</v>
      </c>
      <c r="E60" s="838">
        <v>1089339.49</v>
      </c>
      <c r="F60" s="838">
        <v>991070.56200000003</v>
      </c>
      <c r="G60" s="838">
        <v>945939.65099999995</v>
      </c>
      <c r="H60" s="838">
        <v>961410.85900000005</v>
      </c>
      <c r="I60" s="838">
        <v>889549.60400000005</v>
      </c>
      <c r="J60" s="838">
        <v>875475.22499999998</v>
      </c>
      <c r="K60" s="838">
        <v>901045.42599999998</v>
      </c>
      <c r="L60" s="838">
        <v>955910.95200000005</v>
      </c>
      <c r="M60" s="838">
        <v>940412.73100000003</v>
      </c>
      <c r="N60" s="838">
        <v>939304.14</v>
      </c>
      <c r="O60" s="838">
        <v>861819.57299999997</v>
      </c>
      <c r="P60" s="838">
        <v>906769.21200000006</v>
      </c>
      <c r="Q60" s="838">
        <v>942015.29700000002</v>
      </c>
      <c r="R60" s="838">
        <v>929223.30599999998</v>
      </c>
      <c r="S60" s="838">
        <v>952966.78500000003</v>
      </c>
      <c r="T60" s="838">
        <v>907567.65399999998</v>
      </c>
      <c r="U60" s="838">
        <v>925586.69299999997</v>
      </c>
      <c r="V60" s="838">
        <v>937710.12399999995</v>
      </c>
      <c r="W60" s="838">
        <v>921143.59400000004</v>
      </c>
      <c r="X60" s="838">
        <v>900516.51300000004</v>
      </c>
      <c r="Y60" s="838">
        <v>865257.30099999998</v>
      </c>
      <c r="Z60" s="551">
        <v>819348.24100000004</v>
      </c>
      <c r="AA60" s="551">
        <v>860630.321</v>
      </c>
      <c r="AB60" s="1010"/>
      <c r="AC60" s="1010"/>
      <c r="AD60" s="1010"/>
      <c r="AE60" s="1010"/>
      <c r="AF60" s="1010"/>
    </row>
    <row r="61" spans="1:32" ht="14.5">
      <c r="A61" s="131"/>
      <c r="B61" s="564" t="s">
        <v>1545</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21774.87</v>
      </c>
      <c r="D62" s="838">
        <v>20595.54</v>
      </c>
      <c r="E62" s="838">
        <v>19416</v>
      </c>
      <c r="F62" s="838">
        <v>20087</v>
      </c>
      <c r="G62" s="838">
        <v>20008.7</v>
      </c>
      <c r="H62" s="838">
        <v>20462.099999999999</v>
      </c>
      <c r="I62" s="838">
        <v>21422</v>
      </c>
      <c r="J62" s="838">
        <v>21531</v>
      </c>
      <c r="K62" s="838">
        <v>25633</v>
      </c>
      <c r="L62" s="838">
        <v>26161</v>
      </c>
      <c r="M62" s="838">
        <v>21548.1</v>
      </c>
      <c r="N62" s="838">
        <v>17654.400000000001</v>
      </c>
      <c r="O62" s="838">
        <v>16479.099999999999</v>
      </c>
      <c r="P62" s="838">
        <v>17262.7</v>
      </c>
      <c r="Q62" s="838">
        <v>15340.8</v>
      </c>
      <c r="R62" s="838">
        <v>13721.4</v>
      </c>
      <c r="S62" s="838">
        <v>13526.916000000001</v>
      </c>
      <c r="T62" s="838">
        <v>14475.314</v>
      </c>
      <c r="U62" s="838">
        <v>14452.138000000001</v>
      </c>
      <c r="V62" s="838">
        <v>14504.19</v>
      </c>
      <c r="W62" s="838">
        <v>17273.989000000001</v>
      </c>
      <c r="X62" s="838">
        <v>16575.7</v>
      </c>
      <c r="Y62" s="838">
        <v>16670.599999999999</v>
      </c>
      <c r="Z62" s="551">
        <v>16435.599999999999</v>
      </c>
      <c r="AA62" s="551">
        <v>16502.900000000001</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5">
      <c r="A64" s="538"/>
      <c r="B64" s="564"/>
      <c r="C64" s="1277" t="s">
        <v>1530</v>
      </c>
      <c r="D64" s="1277"/>
      <c r="E64" s="1277"/>
      <c r="F64" s="1277"/>
      <c r="G64" s="1277"/>
      <c r="H64" s="1277"/>
      <c r="I64" s="1277" t="s">
        <v>1530</v>
      </c>
      <c r="J64" s="1277"/>
      <c r="K64" s="1277"/>
      <c r="L64" s="1277"/>
      <c r="M64" s="1277"/>
      <c r="N64" s="1277"/>
      <c r="O64" s="1277" t="s">
        <v>1530</v>
      </c>
      <c r="P64" s="1277"/>
      <c r="Q64" s="1277"/>
      <c r="R64" s="1277"/>
      <c r="S64" s="1277"/>
      <c r="T64" s="1277"/>
      <c r="U64" s="1277" t="s">
        <v>1530</v>
      </c>
      <c r="V64" s="1277"/>
      <c r="W64" s="1277"/>
      <c r="X64" s="1277"/>
      <c r="Y64" s="1277"/>
      <c r="Z64" s="1277"/>
      <c r="AA64" s="1277" t="s">
        <v>1530</v>
      </c>
      <c r="AB64" s="1277"/>
      <c r="AC64" s="1277"/>
      <c r="AD64" s="1277"/>
      <c r="AE64" s="1277"/>
      <c r="AF64" s="1277"/>
    </row>
    <row r="65" spans="1:27" s="137" customFormat="1" ht="20.149999999999999" customHeight="1">
      <c r="A65" s="643"/>
      <c r="B65" s="1013" t="s">
        <v>1548</v>
      </c>
      <c r="C65" s="1156" t="s">
        <v>1553</v>
      </c>
      <c r="D65" s="838">
        <v>9207117.0674493201</v>
      </c>
      <c r="E65" s="838" t="s">
        <v>1553</v>
      </c>
      <c r="F65" s="838" t="s">
        <v>1553</v>
      </c>
      <c r="G65" s="838">
        <v>9160520.3109965213</v>
      </c>
      <c r="H65" s="838" t="s">
        <v>1553</v>
      </c>
      <c r="I65" s="838" t="s">
        <v>1553</v>
      </c>
      <c r="J65" s="838">
        <v>7927097.5535560297</v>
      </c>
      <c r="K65" s="838" t="s">
        <v>1553</v>
      </c>
      <c r="L65" s="838" t="s">
        <v>1553</v>
      </c>
      <c r="M65" s="838">
        <v>7239344.6264859801</v>
      </c>
      <c r="N65" s="838" t="s">
        <v>1553</v>
      </c>
      <c r="O65" s="838" t="s">
        <v>1553</v>
      </c>
      <c r="P65" s="838">
        <v>7801741.6465788102</v>
      </c>
      <c r="Q65" s="838" t="s">
        <v>1553</v>
      </c>
      <c r="R65" s="838" t="s">
        <v>1553</v>
      </c>
      <c r="S65" s="838">
        <v>7489200.9876074437</v>
      </c>
      <c r="T65" s="838" t="s">
        <v>1553</v>
      </c>
      <c r="U65" s="838" t="s">
        <v>1553</v>
      </c>
      <c r="V65" s="838">
        <v>6416026.0863264129</v>
      </c>
      <c r="W65" s="838" t="s">
        <v>1553</v>
      </c>
      <c r="X65" s="838" t="s">
        <v>1553</v>
      </c>
      <c r="Y65" s="838">
        <v>6272439.8122818368</v>
      </c>
      <c r="Z65" s="1189" t="s">
        <v>1553</v>
      </c>
      <c r="AA65" s="1189" t="s">
        <v>1553</v>
      </c>
    </row>
    <row r="66" spans="1:27" s="137" customFormat="1" ht="15" customHeight="1">
      <c r="A66" s="643"/>
      <c r="B66" s="1013" t="s">
        <v>1549</v>
      </c>
      <c r="C66" s="1156" t="s">
        <v>1553</v>
      </c>
      <c r="D66" s="838">
        <v>9142180.3672164697</v>
      </c>
      <c r="E66" s="838" t="s">
        <v>1553</v>
      </c>
      <c r="F66" s="838" t="s">
        <v>1553</v>
      </c>
      <c r="G66" s="838">
        <v>9096451.9733333886</v>
      </c>
      <c r="H66" s="838" t="s">
        <v>1553</v>
      </c>
      <c r="I66" s="838" t="s">
        <v>1553</v>
      </c>
      <c r="J66" s="838">
        <v>7869354.1588841099</v>
      </c>
      <c r="K66" s="838" t="s">
        <v>1553</v>
      </c>
      <c r="L66" s="838" t="s">
        <v>1553</v>
      </c>
      <c r="M66" s="838">
        <v>7179733.4485061001</v>
      </c>
      <c r="N66" s="838" t="s">
        <v>1553</v>
      </c>
      <c r="O66" s="838" t="s">
        <v>1553</v>
      </c>
      <c r="P66" s="838">
        <v>7753080.1802535802</v>
      </c>
      <c r="Q66" s="838" t="s">
        <v>1553</v>
      </c>
      <c r="R66" s="838" t="s">
        <v>1553</v>
      </c>
      <c r="S66" s="838">
        <v>7439175.191761516</v>
      </c>
      <c r="T66" s="838" t="s">
        <v>1553</v>
      </c>
      <c r="U66" s="838" t="s">
        <v>1553</v>
      </c>
      <c r="V66" s="838">
        <v>6362981.108956648</v>
      </c>
      <c r="W66" s="838" t="s">
        <v>1553</v>
      </c>
      <c r="X66" s="838" t="s">
        <v>1553</v>
      </c>
      <c r="Y66" s="838">
        <v>6194102.7354558948</v>
      </c>
      <c r="Z66" s="1189" t="s">
        <v>1553</v>
      </c>
      <c r="AA66" s="1189" t="s">
        <v>1553</v>
      </c>
    </row>
    <row r="67" spans="1:27" s="137" customFormat="1" ht="15" customHeight="1">
      <c r="A67" s="643"/>
      <c r="B67" s="1013" t="s">
        <v>1550</v>
      </c>
      <c r="C67" s="1156" t="s">
        <v>1553</v>
      </c>
      <c r="D67" s="838">
        <v>-14692</v>
      </c>
      <c r="E67" s="838" t="s">
        <v>1553</v>
      </c>
      <c r="F67" s="838" t="s">
        <v>1553</v>
      </c>
      <c r="G67" s="838">
        <v>-14459</v>
      </c>
      <c r="H67" s="838" t="s">
        <v>1553</v>
      </c>
      <c r="I67" s="838" t="s">
        <v>1553</v>
      </c>
      <c r="J67" s="838">
        <v>-15573</v>
      </c>
      <c r="K67" s="838" t="s">
        <v>1553</v>
      </c>
      <c r="L67" s="838" t="s">
        <v>1553</v>
      </c>
      <c r="M67" s="838">
        <v>-13913</v>
      </c>
      <c r="N67" s="838" t="s">
        <v>1553</v>
      </c>
      <c r="O67" s="838" t="s">
        <v>1553</v>
      </c>
      <c r="P67" s="838">
        <v>-14927</v>
      </c>
      <c r="Q67" s="838" t="s">
        <v>1553</v>
      </c>
      <c r="R67" s="838" t="s">
        <v>1553</v>
      </c>
      <c r="S67" s="838">
        <v>-16047</v>
      </c>
      <c r="T67" s="838" t="s">
        <v>1553</v>
      </c>
      <c r="U67" s="838" t="s">
        <v>1553</v>
      </c>
      <c r="V67" s="838">
        <v>-15148</v>
      </c>
      <c r="W67" s="838" t="s">
        <v>1553</v>
      </c>
      <c r="X67" s="838" t="s">
        <v>1553</v>
      </c>
      <c r="Y67" s="838">
        <v>-15170</v>
      </c>
      <c r="Z67" s="1189" t="s">
        <v>1553</v>
      </c>
      <c r="AA67" s="1189" t="s">
        <v>1553</v>
      </c>
    </row>
    <row r="68" spans="1:27" s="137" customFormat="1" ht="15" customHeight="1">
      <c r="A68" s="643"/>
      <c r="B68" s="1191" t="s">
        <v>1551</v>
      </c>
      <c r="C68" s="1156" t="s">
        <v>1553</v>
      </c>
      <c r="D68" s="838">
        <v>50244.700232841598</v>
      </c>
      <c r="E68" s="838" t="s">
        <v>1553</v>
      </c>
      <c r="F68" s="838" t="s">
        <v>1553</v>
      </c>
      <c r="G68" s="838">
        <v>49609.337663130194</v>
      </c>
      <c r="H68" s="838" t="s">
        <v>1553</v>
      </c>
      <c r="I68" s="838" t="s">
        <v>1553</v>
      </c>
      <c r="J68" s="838">
        <v>42170.394671918897</v>
      </c>
      <c r="K68" s="838" t="s">
        <v>1553</v>
      </c>
      <c r="L68" s="838" t="s">
        <v>1553</v>
      </c>
      <c r="M68" s="838">
        <v>45698.177979883199</v>
      </c>
      <c r="N68" s="838" t="s">
        <v>1553</v>
      </c>
      <c r="O68" s="838" t="s">
        <v>1553</v>
      </c>
      <c r="P68" s="838">
        <v>33734.466325223599</v>
      </c>
      <c r="Q68" s="838" t="s">
        <v>1553</v>
      </c>
      <c r="R68" s="838" t="s">
        <v>1553</v>
      </c>
      <c r="S68" s="838">
        <v>33978.795845927671</v>
      </c>
      <c r="T68" s="838" t="s">
        <v>1553</v>
      </c>
      <c r="U68" s="838" t="s">
        <v>1553</v>
      </c>
      <c r="V68" s="838">
        <v>37896.97736976482</v>
      </c>
      <c r="W68" s="838" t="s">
        <v>1553</v>
      </c>
      <c r="X68" s="838" t="s">
        <v>1553</v>
      </c>
      <c r="Y68" s="838">
        <v>63167.076825941913</v>
      </c>
      <c r="Z68" s="1189" t="s">
        <v>1553</v>
      </c>
      <c r="AA68" s="1189" t="s">
        <v>1553</v>
      </c>
    </row>
    <row r="69" spans="1:27" s="527" customFormat="1" ht="15" customHeight="1">
      <c r="A69" s="694"/>
      <c r="C69" s="1194"/>
      <c r="D69" s="1169"/>
      <c r="E69" s="1169"/>
      <c r="F69" s="1169"/>
      <c r="G69" s="1169"/>
      <c r="H69" s="1169"/>
      <c r="Z69" s="566"/>
      <c r="AA69" s="566"/>
    </row>
    <row r="70" spans="1:27" s="527" customFormat="1" ht="15" customHeight="1">
      <c r="A70" s="694"/>
      <c r="C70" s="1279" t="s">
        <v>1426</v>
      </c>
      <c r="D70" s="1279"/>
      <c r="E70" s="1279"/>
      <c r="F70" s="1279"/>
      <c r="G70" s="1279"/>
      <c r="H70" s="1279"/>
      <c r="Z70" s="566"/>
      <c r="AA70" s="566"/>
    </row>
    <row r="71" spans="1:27" s="527" customFormat="1" ht="15" customHeight="1">
      <c r="A71" s="694"/>
      <c r="C71" s="1279" t="s">
        <v>880</v>
      </c>
      <c r="D71" s="1279"/>
      <c r="E71" s="1279"/>
      <c r="F71" s="1279"/>
      <c r="G71" s="1279"/>
      <c r="H71" s="1279"/>
      <c r="Z71" s="566"/>
      <c r="AA71" s="566"/>
    </row>
    <row r="72" spans="1:27" s="527" customFormat="1" ht="15" customHeight="1">
      <c r="A72" s="694"/>
      <c r="C72" s="1279" t="s">
        <v>1556</v>
      </c>
      <c r="D72" s="1279"/>
      <c r="E72" s="1279"/>
      <c r="F72" s="1279"/>
      <c r="G72" s="1279"/>
      <c r="H72" s="1279"/>
      <c r="Z72" s="566"/>
      <c r="AA72" s="566"/>
    </row>
    <row r="73" spans="1:27" s="527" customFormat="1" ht="26.25" customHeight="1">
      <c r="A73" s="694"/>
      <c r="C73" s="1279" t="s">
        <v>1558</v>
      </c>
      <c r="D73" s="1279"/>
      <c r="E73" s="1279"/>
      <c r="F73" s="1279"/>
      <c r="G73" s="1279"/>
      <c r="H73" s="1279"/>
      <c r="Z73" s="566"/>
      <c r="AA73" s="566"/>
    </row>
    <row r="74" spans="1:27" s="527" customFormat="1" ht="15" customHeight="1">
      <c r="A74" s="694"/>
      <c r="C74" s="137" t="s">
        <v>1563</v>
      </c>
      <c r="D74" s="137"/>
      <c r="E74" s="137"/>
      <c r="F74" s="137"/>
      <c r="G74" s="137"/>
      <c r="H74" s="137"/>
      <c r="AA74" s="775"/>
    </row>
    <row r="75" spans="1:27" s="527" customFormat="1" ht="15" customHeight="1">
      <c r="A75" s="694"/>
      <c r="C75" s="1279" t="s">
        <v>1540</v>
      </c>
      <c r="D75" s="1279"/>
      <c r="E75" s="1279"/>
      <c r="F75" s="1279"/>
      <c r="G75" s="1279"/>
      <c r="H75" s="1279"/>
      <c r="AA75" s="775"/>
    </row>
    <row r="76" spans="1:27" ht="15" customHeight="1">
      <c r="C76" s="1279" t="s">
        <v>1544</v>
      </c>
      <c r="D76" s="1279"/>
      <c r="E76" s="1279"/>
      <c r="F76" s="1279"/>
      <c r="G76" s="1279"/>
      <c r="H76" s="1279"/>
    </row>
    <row r="77" spans="1:27" s="527" customFormat="1" ht="15" customHeight="1">
      <c r="A77" s="694"/>
      <c r="C77" s="1279" t="s">
        <v>1546</v>
      </c>
      <c r="D77" s="1279"/>
      <c r="E77" s="1279"/>
      <c r="F77" s="1279"/>
      <c r="G77" s="1279"/>
      <c r="H77" s="1279"/>
      <c r="AA77" s="775"/>
    </row>
    <row r="78" spans="1:27" s="527" customFormat="1" ht="15" customHeight="1">
      <c r="A78" s="694"/>
      <c r="C78" s="1279" t="s">
        <v>1547</v>
      </c>
      <c r="D78" s="1279"/>
      <c r="E78" s="1279"/>
      <c r="F78" s="1279"/>
      <c r="G78" s="1279"/>
      <c r="H78" s="1279"/>
      <c r="AA78" s="775"/>
    </row>
    <row r="79" spans="1:27" ht="15" customHeight="1">
      <c r="C79" s="1417" t="s">
        <v>1552</v>
      </c>
      <c r="D79" s="1417"/>
      <c r="E79" s="1417"/>
      <c r="F79" s="1417"/>
      <c r="G79" s="1417"/>
      <c r="H79" s="1417"/>
    </row>
    <row r="80" spans="1:27">
      <c r="C80" s="1010"/>
      <c r="D80" s="1010"/>
      <c r="E80" s="1010"/>
      <c r="F80" s="1010"/>
      <c r="G80" s="1010"/>
      <c r="H80" s="1010"/>
    </row>
  </sheetData>
  <sheetProtection selectLockedCells="1"/>
  <mergeCells count="21">
    <mergeCell ref="C70:H70"/>
    <mergeCell ref="AA64:AF64"/>
    <mergeCell ref="C79:H79"/>
    <mergeCell ref="C64:H64"/>
    <mergeCell ref="I64:N64"/>
    <mergeCell ref="O64:T64"/>
    <mergeCell ref="U64:Z64"/>
    <mergeCell ref="C77:H77"/>
    <mergeCell ref="C78:H78"/>
    <mergeCell ref="C71:H71"/>
    <mergeCell ref="C72:H72"/>
    <mergeCell ref="C73:H73"/>
    <mergeCell ref="C75:H75"/>
    <mergeCell ref="C76:H76"/>
    <mergeCell ref="A1:B1"/>
    <mergeCell ref="A3:B3"/>
    <mergeCell ref="C7:H7"/>
    <mergeCell ref="I7:N7"/>
    <mergeCell ref="AA7:AF7"/>
    <mergeCell ref="O7:T7"/>
    <mergeCell ref="U7:Z7"/>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Nordrhein-Westfalen</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7">
    <pageSetUpPr autoPageBreaks="0"/>
  </sheetPr>
  <dimension ref="A1:AL79"/>
  <sheetViews>
    <sheetView showGridLines="0" showRowColHeaders="0" zoomScaleNormal="100" workbookViewId="0">
      <pane xSplit="2" ySplit="5" topLeftCell="S6" activePane="bottomRight" state="frozen"/>
      <selection pane="topRight"/>
      <selection pane="bottomLeft"/>
      <selection pane="bottomRight" activeCell="Z9" sqref="Z9:Z15"/>
    </sheetView>
  </sheetViews>
  <sheetFormatPr baseColWidth="10" defaultColWidth="11.453125" defaultRowHeight="12.5"/>
  <cols>
    <col min="1" max="1" width="4.54296875" style="376" customWidth="1"/>
    <col min="2" max="2" width="45.54296875" style="376" customWidth="1"/>
    <col min="3" max="12" width="13.453125" style="376" customWidth="1"/>
    <col min="13" max="27" width="13.453125" style="551" customWidth="1"/>
    <col min="28" max="16384" width="11.453125" style="376"/>
  </cols>
  <sheetData>
    <row r="1" spans="1:32" ht="13">
      <c r="A1" s="1414" t="s">
        <v>322</v>
      </c>
      <c r="B1" s="1415"/>
    </row>
    <row r="3" spans="1:32" ht="12.75" customHeight="1">
      <c r="A3" s="1416" t="s">
        <v>910</v>
      </c>
      <c r="B3" s="1416"/>
      <c r="C3" s="407" t="s">
        <v>1248</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ht="13">
      <c r="A7" s="399"/>
      <c r="B7" s="499"/>
      <c r="C7" s="1277" t="s">
        <v>434</v>
      </c>
      <c r="D7" s="1277"/>
      <c r="E7" s="1277"/>
      <c r="F7" s="1277"/>
      <c r="G7" s="1277"/>
      <c r="H7" s="1277"/>
      <c r="I7" s="1277" t="s">
        <v>434</v>
      </c>
      <c r="J7" s="1277"/>
      <c r="K7" s="1277"/>
      <c r="L7" s="1277"/>
      <c r="M7" s="1277"/>
      <c r="N7" s="1277"/>
      <c r="O7" s="1277" t="s">
        <v>434</v>
      </c>
      <c r="P7" s="1277"/>
      <c r="Q7" s="1277"/>
      <c r="R7" s="1277"/>
      <c r="S7" s="1277"/>
      <c r="T7" s="1277"/>
      <c r="U7" s="1277" t="s">
        <v>434</v>
      </c>
      <c r="V7" s="1277"/>
      <c r="W7" s="1277"/>
      <c r="X7" s="1277"/>
      <c r="Y7" s="1277"/>
      <c r="Z7" s="1277"/>
      <c r="AA7" s="1277" t="s">
        <v>434</v>
      </c>
      <c r="AB7" s="1277"/>
      <c r="AC7" s="1277"/>
      <c r="AD7" s="1277"/>
      <c r="AE7" s="1277"/>
      <c r="AF7" s="1277"/>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1514</v>
      </c>
      <c r="C9" s="1156">
        <v>60331.870890696475</v>
      </c>
      <c r="D9" s="838">
        <v>63117.791055291615</v>
      </c>
      <c r="E9" s="838">
        <v>62899.068723535616</v>
      </c>
      <c r="F9" s="838">
        <v>62003.674218292042</v>
      </c>
      <c r="G9" s="838">
        <v>62925.810775071601</v>
      </c>
      <c r="H9" s="838">
        <v>62081.011292432289</v>
      </c>
      <c r="I9" s="838">
        <v>59922.703129147165</v>
      </c>
      <c r="J9" s="857">
        <v>60992.989898082953</v>
      </c>
      <c r="K9" s="838">
        <v>58153.647480957006</v>
      </c>
      <c r="L9" s="838">
        <v>57025.248128419436</v>
      </c>
      <c r="M9" s="838">
        <v>57205.34314643743</v>
      </c>
      <c r="N9" s="838">
        <v>56945.407806343668</v>
      </c>
      <c r="O9" s="838">
        <v>59061.062666899132</v>
      </c>
      <c r="P9" s="838">
        <v>57348.333840417785</v>
      </c>
      <c r="Q9" s="838">
        <v>60130.628790888804</v>
      </c>
      <c r="R9" s="838">
        <v>58038.453041659377</v>
      </c>
      <c r="S9" s="838">
        <v>60452.437133146042</v>
      </c>
      <c r="T9" s="838">
        <v>56340.379877165629</v>
      </c>
      <c r="U9" s="838">
        <v>56420.094359558308</v>
      </c>
      <c r="V9" s="838">
        <v>58423.019838317698</v>
      </c>
      <c r="W9" s="838">
        <v>55179.987545648066</v>
      </c>
      <c r="X9" s="838">
        <v>56278.130292142821</v>
      </c>
      <c r="Y9" s="838">
        <v>57143.090993639242</v>
      </c>
      <c r="Z9" s="551">
        <v>57687.406314229214</v>
      </c>
      <c r="AA9" s="551">
        <v>5591.0418391957055</v>
      </c>
      <c r="AB9" s="1010"/>
      <c r="AC9" s="1010"/>
      <c r="AD9" s="1010"/>
      <c r="AE9" s="1010"/>
      <c r="AF9" s="1010"/>
    </row>
    <row r="10" spans="1:32" ht="14.5">
      <c r="A10" s="131"/>
      <c r="B10" s="1015" t="s">
        <v>1515</v>
      </c>
      <c r="C10" s="1156">
        <v>36956.503327512997</v>
      </c>
      <c r="D10" s="838">
        <v>38711.387913413775</v>
      </c>
      <c r="E10" s="838">
        <v>38291.108640528997</v>
      </c>
      <c r="F10" s="838">
        <v>37201.547703000004</v>
      </c>
      <c r="G10" s="838">
        <v>37671.951072966003</v>
      </c>
      <c r="H10" s="838">
        <v>36915.109038673996</v>
      </c>
      <c r="I10" s="838">
        <v>35544.728165830813</v>
      </c>
      <c r="J10" s="838">
        <v>35892.857982668</v>
      </c>
      <c r="K10" s="838">
        <v>34273.761978422997</v>
      </c>
      <c r="L10" s="838">
        <v>34136.235171989261</v>
      </c>
      <c r="M10" s="838">
        <v>33571.899923142948</v>
      </c>
      <c r="N10" s="838">
        <v>33149.239372668162</v>
      </c>
      <c r="O10" s="838">
        <v>33873.604057701661</v>
      </c>
      <c r="P10" s="838">
        <v>32953.719136005508</v>
      </c>
      <c r="Q10" s="838">
        <v>34544.94114907123</v>
      </c>
      <c r="R10" s="838">
        <v>33031.126151851815</v>
      </c>
      <c r="S10" s="838">
        <v>34313.352144710749</v>
      </c>
      <c r="T10" s="838">
        <v>32067.044497072045</v>
      </c>
      <c r="U10" s="838">
        <v>32089.588917441823</v>
      </c>
      <c r="V10" s="838">
        <v>33346.490090018051</v>
      </c>
      <c r="W10" s="838">
        <v>31325.089785870565</v>
      </c>
      <c r="X10" s="838">
        <v>31583.615007454686</v>
      </c>
      <c r="Y10" s="838">
        <v>31955.380360751671</v>
      </c>
      <c r="Z10" s="551">
        <v>32246.375991741636</v>
      </c>
      <c r="AA10" s="551">
        <v>2997.1296000000002</v>
      </c>
      <c r="AB10" s="1010"/>
      <c r="AC10" s="1010"/>
      <c r="AD10" s="1010"/>
      <c r="AE10" s="1010"/>
      <c r="AF10" s="1010"/>
    </row>
    <row r="11" spans="1:32">
      <c r="A11" s="131"/>
      <c r="B11" s="1016" t="s">
        <v>1516</v>
      </c>
      <c r="C11" s="1156">
        <v>36956.503327512997</v>
      </c>
      <c r="D11" s="838">
        <v>38711.387913413775</v>
      </c>
      <c r="E11" s="838">
        <v>38291.108640528997</v>
      </c>
      <c r="F11" s="838">
        <v>37201.547703000004</v>
      </c>
      <c r="G11" s="838">
        <v>37671.951072966003</v>
      </c>
      <c r="H11" s="838">
        <v>36915.109038673996</v>
      </c>
      <c r="I11" s="838">
        <v>35544.728165830813</v>
      </c>
      <c r="J11" s="838">
        <v>35892.857982668</v>
      </c>
      <c r="K11" s="838">
        <v>34273.761978422997</v>
      </c>
      <c r="L11" s="838">
        <v>34136.235171989261</v>
      </c>
      <c r="M11" s="838">
        <v>33571.899923142948</v>
      </c>
      <c r="N11" s="838">
        <v>33149.239372668162</v>
      </c>
      <c r="O11" s="838">
        <v>33873.604057701661</v>
      </c>
      <c r="P11" s="838">
        <v>32953.719136005508</v>
      </c>
      <c r="Q11" s="838">
        <v>34544.94114907123</v>
      </c>
      <c r="R11" s="838">
        <v>33031.126151851815</v>
      </c>
      <c r="S11" s="838">
        <v>34313.352144710749</v>
      </c>
      <c r="T11" s="838">
        <v>32067.044497072045</v>
      </c>
      <c r="U11" s="838">
        <v>32089.588917441823</v>
      </c>
      <c r="V11" s="838">
        <v>33346.490090018051</v>
      </c>
      <c r="W11" s="838">
        <v>31325.089785870565</v>
      </c>
      <c r="X11" s="838">
        <v>31583.615007454686</v>
      </c>
      <c r="Y11" s="838">
        <v>31955.380360751671</v>
      </c>
      <c r="Z11" s="551">
        <v>32246.375991741636</v>
      </c>
      <c r="AA11" s="551">
        <v>2997.1296000000002</v>
      </c>
      <c r="AB11" s="1010"/>
      <c r="AC11" s="1010"/>
      <c r="AD11" s="1010"/>
      <c r="AE11" s="1010"/>
      <c r="AF11" s="1010"/>
    </row>
    <row r="12" spans="1:32" ht="15.5">
      <c r="A12" s="131"/>
      <c r="B12" s="1188" t="s">
        <v>1554</v>
      </c>
      <c r="C12" s="1156">
        <v>30363.263998513001</v>
      </c>
      <c r="D12" s="838">
        <v>31579.327059013001</v>
      </c>
      <c r="E12" s="838">
        <v>31597.641015529</v>
      </c>
      <c r="F12" s="838">
        <v>30602.45809</v>
      </c>
      <c r="G12" s="838">
        <v>31266.426394966002</v>
      </c>
      <c r="H12" s="838">
        <v>30408.233174673998</v>
      </c>
      <c r="I12" s="838">
        <v>28946.182600005999</v>
      </c>
      <c r="J12" s="838">
        <v>29658.521590667999</v>
      </c>
      <c r="K12" s="838">
        <v>27946.208305422999</v>
      </c>
      <c r="L12" s="838">
        <v>27166.94218767</v>
      </c>
      <c r="M12" s="838">
        <v>26559.513153585998</v>
      </c>
      <c r="N12" s="838">
        <v>26522.991896667001</v>
      </c>
      <c r="O12" s="838">
        <v>27412.069126425002</v>
      </c>
      <c r="P12" s="838">
        <v>26514.105261152999</v>
      </c>
      <c r="Q12" s="838">
        <v>28025.053878688999</v>
      </c>
      <c r="R12" s="838">
        <v>26877.976935989998</v>
      </c>
      <c r="S12" s="838">
        <v>27871.671143643001</v>
      </c>
      <c r="T12" s="838">
        <v>25877.934001193</v>
      </c>
      <c r="U12" s="838">
        <v>26024.755284565999</v>
      </c>
      <c r="V12" s="838">
        <v>27173.248935421001</v>
      </c>
      <c r="W12" s="838">
        <v>25663.027232433</v>
      </c>
      <c r="X12" s="838">
        <v>26062.432783707001</v>
      </c>
      <c r="Y12" s="838">
        <v>26563.398064313998</v>
      </c>
      <c r="Z12" s="551">
        <v>26874.934549165999</v>
      </c>
      <c r="AA12" s="1189" t="s">
        <v>493</v>
      </c>
      <c r="AB12" s="1010"/>
      <c r="AC12" s="1010"/>
      <c r="AD12" s="1010"/>
      <c r="AE12" s="1010"/>
      <c r="AF12" s="1010"/>
    </row>
    <row r="13" spans="1:32" ht="16">
      <c r="A13" s="131"/>
      <c r="B13" s="1188" t="s">
        <v>1555</v>
      </c>
      <c r="C13" s="1156">
        <v>2709.7585290000002</v>
      </c>
      <c r="D13" s="838">
        <v>3063.1346429999999</v>
      </c>
      <c r="E13" s="838">
        <v>2828.955125</v>
      </c>
      <c r="F13" s="838">
        <v>2801.0177130000002</v>
      </c>
      <c r="G13" s="838">
        <v>2633.9851779999999</v>
      </c>
      <c r="H13" s="838">
        <v>2776.9054639999999</v>
      </c>
      <c r="I13" s="838">
        <v>2772.2552860000001</v>
      </c>
      <c r="J13" s="838">
        <v>2560.3915919999999</v>
      </c>
      <c r="K13" s="838">
        <v>2712.3805729999999</v>
      </c>
      <c r="L13" s="838">
        <v>3354.4733839999999</v>
      </c>
      <c r="M13" s="838">
        <v>3467.1841180000001</v>
      </c>
      <c r="N13" s="838">
        <v>3125.8792530000001</v>
      </c>
      <c r="O13" s="838">
        <v>3006.1357119999998</v>
      </c>
      <c r="P13" s="838">
        <v>2988.9947040000002</v>
      </c>
      <c r="Q13" s="838">
        <v>3056.4520149999998</v>
      </c>
      <c r="R13" s="838">
        <v>2749.7857709999998</v>
      </c>
      <c r="S13" s="838">
        <v>3115.722346</v>
      </c>
      <c r="T13" s="838">
        <v>2924.6882850000002</v>
      </c>
      <c r="U13" s="838">
        <v>2870.7201369999998</v>
      </c>
      <c r="V13" s="838">
        <v>2958.6081840000002</v>
      </c>
      <c r="W13" s="838">
        <v>2427.7560309999999</v>
      </c>
      <c r="X13" s="838">
        <v>2321.1294419999999</v>
      </c>
      <c r="Y13" s="838">
        <v>2227.739795</v>
      </c>
      <c r="Z13" s="551">
        <v>2244.1506089999998</v>
      </c>
      <c r="AA13" s="1189" t="s">
        <v>493</v>
      </c>
      <c r="AB13" s="1010"/>
      <c r="AC13" s="1010"/>
      <c r="AD13" s="1010"/>
      <c r="AE13" s="1010"/>
      <c r="AF13" s="1010"/>
    </row>
    <row r="14" spans="1:32" ht="28">
      <c r="A14" s="131"/>
      <c r="B14" s="1188" t="s">
        <v>1519</v>
      </c>
      <c r="C14" s="1156">
        <v>3883.4807999999998</v>
      </c>
      <c r="D14" s="838">
        <v>3865.7550000000001</v>
      </c>
      <c r="E14" s="838">
        <v>3864.5124999999998</v>
      </c>
      <c r="F14" s="838">
        <v>3798.0718999999999</v>
      </c>
      <c r="G14" s="838">
        <v>3771.5394999999999</v>
      </c>
      <c r="H14" s="838">
        <v>3729.9704000000002</v>
      </c>
      <c r="I14" s="838">
        <v>3703.6518000000001</v>
      </c>
      <c r="J14" s="838">
        <v>3673.9448000000002</v>
      </c>
      <c r="K14" s="838">
        <v>3615.1731</v>
      </c>
      <c r="L14" s="838">
        <v>3509.2910000000002</v>
      </c>
      <c r="M14" s="838">
        <v>3440.6181000000001</v>
      </c>
      <c r="N14" s="838">
        <v>3399.0171999999998</v>
      </c>
      <c r="O14" s="838">
        <v>3357.0394000000001</v>
      </c>
      <c r="P14" s="838">
        <v>3349.3103000000001</v>
      </c>
      <c r="Q14" s="838">
        <v>3364.4517000000001</v>
      </c>
      <c r="R14" s="838">
        <v>3306.3143</v>
      </c>
      <c r="S14" s="838">
        <v>3240.4113000000002</v>
      </c>
      <c r="T14" s="838">
        <v>3182.3181</v>
      </c>
      <c r="U14" s="838">
        <v>3113.4133000000002</v>
      </c>
      <c r="V14" s="838">
        <v>3134.4967999999999</v>
      </c>
      <c r="W14" s="838">
        <v>3155.7655</v>
      </c>
      <c r="X14" s="838">
        <v>3120.6201000000001</v>
      </c>
      <c r="Y14" s="838">
        <v>3086.4639000000002</v>
      </c>
      <c r="Z14" s="551">
        <v>3050.703</v>
      </c>
      <c r="AA14" s="551">
        <v>2997.1296000000002</v>
      </c>
      <c r="AB14" s="1010"/>
      <c r="AC14" s="1010"/>
      <c r="AD14" s="1010"/>
      <c r="AE14" s="1010"/>
      <c r="AF14" s="1010"/>
    </row>
    <row r="15" spans="1:32" ht="15.5">
      <c r="A15" s="131"/>
      <c r="B15" s="1017" t="s">
        <v>874</v>
      </c>
      <c r="C15" s="1156" t="s">
        <v>356</v>
      </c>
      <c r="D15" s="838">
        <v>144.43073821551539</v>
      </c>
      <c r="E15" s="838" t="s">
        <v>356</v>
      </c>
      <c r="F15" s="838" t="s">
        <v>356</v>
      </c>
      <c r="G15" s="838" t="s">
        <v>356</v>
      </c>
      <c r="H15" s="838" t="s">
        <v>356</v>
      </c>
      <c r="I15" s="838">
        <v>112.36712760305129</v>
      </c>
      <c r="J15" s="838" t="s">
        <v>356</v>
      </c>
      <c r="K15" s="838" t="s">
        <v>356</v>
      </c>
      <c r="L15" s="838">
        <v>96.372858238069995</v>
      </c>
      <c r="M15" s="838">
        <v>93.061974172655809</v>
      </c>
      <c r="N15" s="838">
        <v>90.673251573669972</v>
      </c>
      <c r="O15" s="838">
        <v>87.994689727016805</v>
      </c>
      <c r="P15" s="838">
        <v>87.168347472028927</v>
      </c>
      <c r="Q15" s="838">
        <v>86.216876067762868</v>
      </c>
      <c r="R15" s="838">
        <v>82.228988084468298</v>
      </c>
      <c r="S15" s="838">
        <v>81.092063839131526</v>
      </c>
      <c r="T15" s="838">
        <v>77.802175257655591</v>
      </c>
      <c r="U15" s="838">
        <v>76.885362859362715</v>
      </c>
      <c r="V15" s="838">
        <v>76.218888262315616</v>
      </c>
      <c r="W15" s="838">
        <v>74.597152937762417</v>
      </c>
      <c r="X15" s="838">
        <v>75.266600781091398</v>
      </c>
      <c r="Y15" s="838">
        <v>73.636300599827777</v>
      </c>
      <c r="Z15" s="551">
        <v>72.754721921988761</v>
      </c>
      <c r="AA15" s="1189" t="s">
        <v>493</v>
      </c>
      <c r="AB15" s="1010"/>
      <c r="AC15" s="1010"/>
      <c r="AD15" s="1010"/>
      <c r="AE15" s="1010"/>
      <c r="AF15" s="1010"/>
    </row>
    <row r="16" spans="1:32" ht="15.5">
      <c r="A16" s="131"/>
      <c r="B16" s="1017" t="s">
        <v>872</v>
      </c>
      <c r="C16" s="1156" t="s">
        <v>356</v>
      </c>
      <c r="D16" s="838">
        <v>58.740473185261358</v>
      </c>
      <c r="E16" s="838" t="s">
        <v>356</v>
      </c>
      <c r="F16" s="838" t="s">
        <v>356</v>
      </c>
      <c r="G16" s="838" t="s">
        <v>356</v>
      </c>
      <c r="H16" s="838" t="s">
        <v>356</v>
      </c>
      <c r="I16" s="838">
        <v>10.271352221760852</v>
      </c>
      <c r="J16" s="838" t="s">
        <v>356</v>
      </c>
      <c r="K16" s="838" t="s">
        <v>356</v>
      </c>
      <c r="L16" s="838">
        <v>9.155742081186661</v>
      </c>
      <c r="M16" s="838">
        <v>11.522577384291278</v>
      </c>
      <c r="N16" s="838">
        <v>10.67777142748708</v>
      </c>
      <c r="O16" s="838">
        <v>10.365129549636324</v>
      </c>
      <c r="P16" s="838">
        <v>14.140523380482245</v>
      </c>
      <c r="Q16" s="838">
        <v>12.766679314476463</v>
      </c>
      <c r="R16" s="838">
        <v>14.820156777347416</v>
      </c>
      <c r="S16" s="838">
        <v>4.4552912286176776</v>
      </c>
      <c r="T16" s="838">
        <v>4.3019356213886928</v>
      </c>
      <c r="U16" s="838">
        <v>3.8148330164596476</v>
      </c>
      <c r="V16" s="838">
        <v>3.9172823347341779</v>
      </c>
      <c r="W16" s="838">
        <v>3.94386949980046</v>
      </c>
      <c r="X16" s="838">
        <v>4.1660809665929994</v>
      </c>
      <c r="Y16" s="838">
        <v>4.1423008378457862</v>
      </c>
      <c r="Z16" s="551">
        <v>3.8331116536479195</v>
      </c>
      <c r="AA16" s="1189" t="s">
        <v>493</v>
      </c>
      <c r="AB16" s="1010"/>
      <c r="AC16" s="1010"/>
      <c r="AD16" s="1010"/>
      <c r="AE16" s="1010"/>
      <c r="AF16" s="1010"/>
    </row>
    <row r="17" spans="1:32">
      <c r="A17" s="131"/>
      <c r="B17" s="1016" t="s">
        <v>1520</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
      <c r="A22" s="131"/>
      <c r="B22" s="1021" t="s">
        <v>1521</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5">
      <c r="A24" s="131"/>
      <c r="B24" s="1015" t="s">
        <v>1557</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5">
      <c r="A25" s="131"/>
      <c r="B25" s="1015" t="s">
        <v>1559</v>
      </c>
      <c r="C25" s="1156">
        <v>1204.1539379445655</v>
      </c>
      <c r="D25" s="838">
        <v>1298.5845562491368</v>
      </c>
      <c r="E25" s="838">
        <v>1339.3485227616745</v>
      </c>
      <c r="F25" s="838">
        <v>1288.3106019988161</v>
      </c>
      <c r="G25" s="838">
        <v>1188.998432276491</v>
      </c>
      <c r="H25" s="838">
        <v>1261.5376869894951</v>
      </c>
      <c r="I25" s="838">
        <v>1176.7591546488084</v>
      </c>
      <c r="J25" s="838">
        <v>1233.3666870513591</v>
      </c>
      <c r="K25" s="838">
        <v>1187.1329761289321</v>
      </c>
      <c r="L25" s="838">
        <v>1157.0175915933648</v>
      </c>
      <c r="M25" s="838">
        <v>1145.2024529180671</v>
      </c>
      <c r="N25" s="838">
        <v>1211.0839026688975</v>
      </c>
      <c r="O25" s="838">
        <v>1151.5847033620012</v>
      </c>
      <c r="P25" s="838">
        <v>1032.0753300185952</v>
      </c>
      <c r="Q25" s="838">
        <v>1068.8228387774457</v>
      </c>
      <c r="R25" s="838">
        <v>1161.3977758073156</v>
      </c>
      <c r="S25" s="838">
        <v>1276.652838161021</v>
      </c>
      <c r="T25" s="838">
        <v>1137.596849952128</v>
      </c>
      <c r="U25" s="838">
        <v>1351.8175974632948</v>
      </c>
      <c r="V25" s="838">
        <v>1131.9432678595911</v>
      </c>
      <c r="W25" s="838">
        <v>1269.9459912199954</v>
      </c>
      <c r="X25" s="838">
        <v>1174.6447391563065</v>
      </c>
      <c r="Y25" s="838">
        <v>1138.3937787588131</v>
      </c>
      <c r="Z25" s="551">
        <v>1169.6122682393375</v>
      </c>
      <c r="AA25" s="551">
        <v>1175.1935479160345</v>
      </c>
      <c r="AB25" s="1010"/>
      <c r="AC25" s="1010"/>
      <c r="AD25" s="1010"/>
      <c r="AE25" s="1010"/>
      <c r="AF25" s="1010"/>
    </row>
    <row r="26" spans="1:32" ht="14.5">
      <c r="A26" s="131"/>
      <c r="B26" s="1016" t="s">
        <v>1560</v>
      </c>
      <c r="C26" s="1156">
        <v>875.98668889367764</v>
      </c>
      <c r="D26" s="838">
        <v>915.79007569663463</v>
      </c>
      <c r="E26" s="838">
        <v>938.65178406453219</v>
      </c>
      <c r="F26" s="838">
        <v>911.54884769199316</v>
      </c>
      <c r="G26" s="838">
        <v>890.41897520983946</v>
      </c>
      <c r="H26" s="838">
        <v>897.10048054130255</v>
      </c>
      <c r="I26" s="838">
        <v>902.0041624314689</v>
      </c>
      <c r="J26" s="838">
        <v>896.94026269681945</v>
      </c>
      <c r="K26" s="838">
        <v>873.1618975635804</v>
      </c>
      <c r="L26" s="838">
        <v>839.70585716575192</v>
      </c>
      <c r="M26" s="838">
        <v>818.39701225925921</v>
      </c>
      <c r="N26" s="838">
        <v>798.48465442746453</v>
      </c>
      <c r="O26" s="838">
        <v>769.02750742217449</v>
      </c>
      <c r="P26" s="838">
        <v>759.3970003669458</v>
      </c>
      <c r="Q26" s="838">
        <v>786.52856462864327</v>
      </c>
      <c r="R26" s="838">
        <v>786.69176444583411</v>
      </c>
      <c r="S26" s="838">
        <v>741.54586901093694</v>
      </c>
      <c r="T26" s="838">
        <v>741.1428315067634</v>
      </c>
      <c r="U26" s="838">
        <v>696.95268879843013</v>
      </c>
      <c r="V26" s="838">
        <v>707.23843368437372</v>
      </c>
      <c r="W26" s="838">
        <v>725.13054271511874</v>
      </c>
      <c r="X26" s="838">
        <v>701.1201235708869</v>
      </c>
      <c r="Y26" s="838">
        <v>680.68613979924226</v>
      </c>
      <c r="Z26" s="551">
        <v>663.43484224587678</v>
      </c>
      <c r="AA26" s="551">
        <v>679.80022652663934</v>
      </c>
      <c r="AB26" s="1010"/>
      <c r="AC26" s="1010"/>
      <c r="AD26" s="1010"/>
      <c r="AE26" s="1010"/>
      <c r="AF26" s="1010"/>
    </row>
    <row r="27" spans="1:32" ht="14.5">
      <c r="A27" s="131"/>
      <c r="B27" s="1016" t="s">
        <v>1561</v>
      </c>
      <c r="C27" s="1156">
        <v>210.67599999999999</v>
      </c>
      <c r="D27" s="838">
        <v>215.34800000000001</v>
      </c>
      <c r="E27" s="838">
        <v>188.23400000000001</v>
      </c>
      <c r="F27" s="838">
        <v>225.18899999999999</v>
      </c>
      <c r="G27" s="838">
        <v>147.18899999999999</v>
      </c>
      <c r="H27" s="838">
        <v>153.96100000000001</v>
      </c>
      <c r="I27" s="838">
        <v>139.93</v>
      </c>
      <c r="J27" s="838">
        <v>159.83099999999999</v>
      </c>
      <c r="K27" s="838">
        <v>141.82599999999999</v>
      </c>
      <c r="L27" s="838">
        <v>130.392</v>
      </c>
      <c r="M27" s="838">
        <v>127.79900000000001</v>
      </c>
      <c r="N27" s="838">
        <v>137.602</v>
      </c>
      <c r="O27" s="838">
        <v>130.97300000000001</v>
      </c>
      <c r="P27" s="838">
        <v>148.40299999999999</v>
      </c>
      <c r="Q27" s="838">
        <v>111.82599999999999</v>
      </c>
      <c r="R27" s="838">
        <v>122.73399999999999</v>
      </c>
      <c r="S27" s="838">
        <v>154.684</v>
      </c>
      <c r="T27" s="838">
        <v>141.054</v>
      </c>
      <c r="U27" s="838">
        <v>149.744</v>
      </c>
      <c r="V27" s="838">
        <v>161.435</v>
      </c>
      <c r="W27" s="838">
        <v>162.76900000000001</v>
      </c>
      <c r="X27" s="838">
        <v>160.43899999999999</v>
      </c>
      <c r="Y27" s="838">
        <v>131.416</v>
      </c>
      <c r="Z27" s="551">
        <v>160.68899999999999</v>
      </c>
      <c r="AA27" s="551">
        <v>149.828</v>
      </c>
      <c r="AB27" s="1010"/>
      <c r="AC27" s="1010"/>
      <c r="AD27" s="1010"/>
      <c r="AE27" s="1010"/>
      <c r="AF27" s="1010"/>
    </row>
    <row r="28" spans="1:32" ht="14.5">
      <c r="A28" s="131"/>
      <c r="B28" s="1016" t="s">
        <v>1562</v>
      </c>
      <c r="C28" s="1156">
        <v>1.2356251459983383</v>
      </c>
      <c r="D28" s="838">
        <v>1.4274440575471099</v>
      </c>
      <c r="E28" s="838">
        <v>1.4426471714978932</v>
      </c>
      <c r="F28" s="838">
        <v>1.4385893330542767</v>
      </c>
      <c r="G28" s="838">
        <v>1.6143981862432635</v>
      </c>
      <c r="H28" s="838">
        <v>1.4774987406422722</v>
      </c>
      <c r="I28" s="838">
        <v>1.4854698803610158</v>
      </c>
      <c r="J28" s="838">
        <v>1.4037572210718421</v>
      </c>
      <c r="K28" s="838">
        <v>1.4443448872710625</v>
      </c>
      <c r="L28" s="838">
        <v>1.4853173780077669</v>
      </c>
      <c r="M28" s="838">
        <v>1.4650055900681331</v>
      </c>
      <c r="N28" s="838">
        <v>1.4872596697407119</v>
      </c>
      <c r="O28" s="838">
        <v>1.6209265875356915</v>
      </c>
      <c r="P28" s="838">
        <v>1.7191163899202382</v>
      </c>
      <c r="Q28" s="838">
        <v>1.8320251730398767</v>
      </c>
      <c r="R28" s="838">
        <v>1.617322707464949</v>
      </c>
      <c r="S28" s="838">
        <v>1.7243805279727471</v>
      </c>
      <c r="T28" s="838">
        <v>1.8441804763983662</v>
      </c>
      <c r="U28" s="838">
        <v>1.906598309264248</v>
      </c>
      <c r="V28" s="838">
        <v>1.8528500682651083</v>
      </c>
      <c r="W28" s="838">
        <v>1.9392319535542812</v>
      </c>
      <c r="X28" s="838">
        <v>2.0293420358980794</v>
      </c>
      <c r="Y28" s="838">
        <v>1.968113357774282</v>
      </c>
      <c r="Z28" s="551">
        <v>2.0500805522762819</v>
      </c>
      <c r="AA28" s="551">
        <v>1.9088521126337483</v>
      </c>
      <c r="AB28" s="1010"/>
      <c r="AC28" s="1010"/>
      <c r="AD28" s="1010"/>
      <c r="AE28" s="1010"/>
      <c r="AF28" s="1010"/>
    </row>
    <row r="29" spans="1:32">
      <c r="A29" s="538"/>
      <c r="B29" s="1016" t="s">
        <v>876</v>
      </c>
      <c r="C29" s="1156">
        <v>61.774338300000004</v>
      </c>
      <c r="D29" s="838">
        <v>63.091711998278086</v>
      </c>
      <c r="E29" s="838">
        <v>63.833769605949939</v>
      </c>
      <c r="F29" s="838">
        <v>64.588704042305338</v>
      </c>
      <c r="G29" s="838">
        <v>62.982099399999981</v>
      </c>
      <c r="H29" s="838">
        <v>61.14552376568215</v>
      </c>
      <c r="I29" s="838">
        <v>61.660545447795002</v>
      </c>
      <c r="J29" s="838">
        <v>58.941641196241342</v>
      </c>
      <c r="K29" s="838">
        <v>60.211292662155095</v>
      </c>
      <c r="L29" s="838">
        <v>57.639987602928116</v>
      </c>
      <c r="M29" s="838">
        <v>58.483659786413995</v>
      </c>
      <c r="N29" s="838">
        <v>57.211131210489462</v>
      </c>
      <c r="O29" s="838">
        <v>55.664193226030946</v>
      </c>
      <c r="P29" s="838">
        <v>57.478340247236289</v>
      </c>
      <c r="Q29" s="838">
        <v>59.298039970937133</v>
      </c>
      <c r="R29" s="838">
        <v>57.061083866508341</v>
      </c>
      <c r="S29" s="838">
        <v>56.047716748723694</v>
      </c>
      <c r="T29" s="838">
        <v>56.352462152645117</v>
      </c>
      <c r="U29" s="838">
        <v>55.39581783147861</v>
      </c>
      <c r="V29" s="838">
        <v>57.267226545093216</v>
      </c>
      <c r="W29" s="838">
        <v>55.944249699518714</v>
      </c>
      <c r="X29" s="838">
        <v>55.226047218240204</v>
      </c>
      <c r="Y29" s="838">
        <v>53.346710519485725</v>
      </c>
      <c r="Z29" s="551">
        <v>53.209688800400514</v>
      </c>
      <c r="AA29" s="551">
        <v>53.473911438479909</v>
      </c>
      <c r="AB29" s="1010"/>
      <c r="AC29" s="1010"/>
      <c r="AD29" s="1010"/>
      <c r="AE29" s="1010"/>
      <c r="AF29" s="1010"/>
    </row>
    <row r="30" spans="1:32" s="551" customFormat="1">
      <c r="A30" s="549"/>
      <c r="B30" s="1016" t="s">
        <v>877</v>
      </c>
      <c r="C30" s="1156">
        <v>54.481285604889301</v>
      </c>
      <c r="D30" s="838">
        <v>102.927324496677</v>
      </c>
      <c r="E30" s="838">
        <v>147.18632191969456</v>
      </c>
      <c r="F30" s="838">
        <v>85.545460931463225</v>
      </c>
      <c r="G30" s="838">
        <v>86.793955985701317</v>
      </c>
      <c r="H30" s="838">
        <v>147.85318394186811</v>
      </c>
      <c r="I30" s="838">
        <v>71.67897688918346</v>
      </c>
      <c r="J30" s="838">
        <v>116.25002593722634</v>
      </c>
      <c r="K30" s="838">
        <v>110.48944101592562</v>
      </c>
      <c r="L30" s="838">
        <v>127.79442944667709</v>
      </c>
      <c r="M30" s="838">
        <v>139.05777528232585</v>
      </c>
      <c r="N30" s="838">
        <v>216.29885736120289</v>
      </c>
      <c r="O30" s="838">
        <v>194.29907612626016</v>
      </c>
      <c r="P30" s="838">
        <v>65.077873014492837</v>
      </c>
      <c r="Q30" s="838">
        <v>109.33820900482549</v>
      </c>
      <c r="R30" s="838">
        <v>193.29360478750809</v>
      </c>
      <c r="S30" s="838">
        <v>322.65087187338764</v>
      </c>
      <c r="T30" s="838">
        <v>197.20337581632128</v>
      </c>
      <c r="U30" s="838">
        <v>447.81849252412189</v>
      </c>
      <c r="V30" s="838">
        <v>204.14975756185905</v>
      </c>
      <c r="W30" s="838">
        <v>324.16296685180396</v>
      </c>
      <c r="X30" s="838">
        <v>255.83022633128115</v>
      </c>
      <c r="Y30" s="838">
        <v>270.97681508231091</v>
      </c>
      <c r="Z30" s="551">
        <v>290.22865664078387</v>
      </c>
      <c r="AA30" s="551">
        <v>290.18255783828158</v>
      </c>
      <c r="AB30" s="549"/>
      <c r="AC30" s="549"/>
    </row>
    <row r="31" spans="1:32" s="551" customFormat="1">
      <c r="A31" s="549"/>
      <c r="B31" s="1015" t="s">
        <v>1523</v>
      </c>
      <c r="C31" s="1156">
        <v>3.3598252389083321</v>
      </c>
      <c r="D31" s="838">
        <v>3.4302856286952621</v>
      </c>
      <c r="E31" s="838">
        <v>3.4702602449386117</v>
      </c>
      <c r="F31" s="838">
        <v>3.5171132932161235</v>
      </c>
      <c r="G31" s="838">
        <v>3.5926698290976513</v>
      </c>
      <c r="H31" s="838">
        <v>3.711666768795808</v>
      </c>
      <c r="I31" s="838">
        <v>3.7291086675377296</v>
      </c>
      <c r="J31" s="838">
        <v>3.8432283635955349</v>
      </c>
      <c r="K31" s="838">
        <v>3.8698264050868829</v>
      </c>
      <c r="L31" s="838">
        <v>3.8546648368035235</v>
      </c>
      <c r="M31" s="838">
        <v>3.9173703764143069</v>
      </c>
      <c r="N31" s="838">
        <v>3.8414310066062103</v>
      </c>
      <c r="O31" s="838">
        <v>3.829505835461557</v>
      </c>
      <c r="P31" s="838">
        <v>3.8843743936794937</v>
      </c>
      <c r="Q31" s="838">
        <v>3.8790030401316953</v>
      </c>
      <c r="R31" s="838">
        <v>3.9223140002418373</v>
      </c>
      <c r="S31" s="838">
        <v>3.9736502742769044</v>
      </c>
      <c r="T31" s="838">
        <v>4.0566301414534749</v>
      </c>
      <c r="U31" s="838">
        <v>4.074544653192012</v>
      </c>
      <c r="V31" s="838">
        <v>4.1132804400542122</v>
      </c>
      <c r="W31" s="838">
        <v>4.2012685575045365</v>
      </c>
      <c r="X31" s="838">
        <v>4.2733455318304481</v>
      </c>
      <c r="Y31" s="838">
        <v>4.3725541287531691</v>
      </c>
      <c r="Z31" s="551">
        <v>4.2265542482502729</v>
      </c>
      <c r="AA31" s="551">
        <v>4.2345912796707763</v>
      </c>
      <c r="AB31" s="549"/>
      <c r="AC31" s="549"/>
    </row>
    <row r="32" spans="1:32" s="549" customFormat="1" ht="15.75" customHeight="1">
      <c r="B32" s="1015" t="s">
        <v>878</v>
      </c>
      <c r="C32" s="1156">
        <v>22167.853800000001</v>
      </c>
      <c r="D32" s="838">
        <v>23104.388300000002</v>
      </c>
      <c r="E32" s="838">
        <v>23265.141299999999</v>
      </c>
      <c r="F32" s="838">
        <v>23510.2988</v>
      </c>
      <c r="G32" s="838">
        <v>24061.268600000003</v>
      </c>
      <c r="H32" s="838">
        <v>23900.652899999997</v>
      </c>
      <c r="I32" s="838">
        <v>23197.486700000001</v>
      </c>
      <c r="J32" s="838">
        <v>23862.921999999999</v>
      </c>
      <c r="K32" s="838">
        <v>22688.882699999998</v>
      </c>
      <c r="L32" s="838">
        <v>21728.1407</v>
      </c>
      <c r="M32" s="838">
        <v>22484.323399999997</v>
      </c>
      <c r="N32" s="838">
        <v>22581.2431</v>
      </c>
      <c r="O32" s="838">
        <v>24032.044400000002</v>
      </c>
      <c r="P32" s="838">
        <v>23358.654999999999</v>
      </c>
      <c r="Q32" s="838">
        <v>24512.985800000002</v>
      </c>
      <c r="R32" s="838">
        <v>23842.006799999999</v>
      </c>
      <c r="S32" s="838">
        <v>24858.458500000001</v>
      </c>
      <c r="T32" s="838">
        <v>23131.6819</v>
      </c>
      <c r="U32" s="838">
        <v>22974.613299999997</v>
      </c>
      <c r="V32" s="838">
        <v>23940.4732</v>
      </c>
      <c r="W32" s="838">
        <v>22580.750500000002</v>
      </c>
      <c r="X32" s="838">
        <v>23515.5972</v>
      </c>
      <c r="Y32" s="838">
        <v>24044.944299999999</v>
      </c>
      <c r="Z32" s="551">
        <v>24267.191499999997</v>
      </c>
      <c r="AA32" s="551">
        <v>1414.4840999999999</v>
      </c>
    </row>
    <row r="33" spans="2:38" s="549" customFormat="1">
      <c r="B33" s="1016" t="s">
        <v>1524</v>
      </c>
      <c r="C33" s="1156">
        <v>20802.749299999999</v>
      </c>
      <c r="D33" s="838">
        <v>21730.438900000001</v>
      </c>
      <c r="E33" s="838">
        <v>21882.8678</v>
      </c>
      <c r="F33" s="838">
        <v>22121.267500000002</v>
      </c>
      <c r="G33" s="838">
        <v>22668.169300000001</v>
      </c>
      <c r="H33" s="838">
        <v>22505.478599999999</v>
      </c>
      <c r="I33" s="838">
        <v>21800.821</v>
      </c>
      <c r="J33" s="838">
        <v>22463.252799999998</v>
      </c>
      <c r="K33" s="838">
        <v>21285.362099999998</v>
      </c>
      <c r="L33" s="838">
        <v>20323.1139</v>
      </c>
      <c r="M33" s="838">
        <v>21078.862799999999</v>
      </c>
      <c r="N33" s="838">
        <v>21175.907299999999</v>
      </c>
      <c r="O33" s="838">
        <v>22628.294300000001</v>
      </c>
      <c r="P33" s="838">
        <v>21957.348099999999</v>
      </c>
      <c r="Q33" s="838">
        <v>23116.082600000002</v>
      </c>
      <c r="R33" s="838">
        <v>22450.9758</v>
      </c>
      <c r="S33" s="838">
        <v>23471.848900000001</v>
      </c>
      <c r="T33" s="838">
        <v>21747.418099999999</v>
      </c>
      <c r="U33" s="838">
        <v>21591.026699999999</v>
      </c>
      <c r="V33" s="838">
        <v>22556.1355</v>
      </c>
      <c r="W33" s="838">
        <v>21192.719300000001</v>
      </c>
      <c r="X33" s="838">
        <v>22117.434300000001</v>
      </c>
      <c r="Y33" s="838">
        <v>22637.337599999999</v>
      </c>
      <c r="Z33" s="551">
        <v>22855.965499999998</v>
      </c>
      <c r="AA33" s="1189" t="s">
        <v>358</v>
      </c>
    </row>
    <row r="34" spans="2:38" s="549" customFormat="1" ht="15.5">
      <c r="B34" s="554" t="s">
        <v>1525</v>
      </c>
      <c r="C34" s="1156">
        <v>1365.1044999999999</v>
      </c>
      <c r="D34" s="838">
        <v>1373.9494</v>
      </c>
      <c r="E34" s="838">
        <v>1382.2735</v>
      </c>
      <c r="F34" s="838">
        <v>1389.0313000000001</v>
      </c>
      <c r="G34" s="838">
        <v>1393.0993000000001</v>
      </c>
      <c r="H34" s="838">
        <v>1395.1742999999999</v>
      </c>
      <c r="I34" s="838">
        <v>1396.6657</v>
      </c>
      <c r="J34" s="838">
        <v>1399.6692</v>
      </c>
      <c r="K34" s="838">
        <v>1403.5206000000001</v>
      </c>
      <c r="L34" s="838">
        <v>1405.0268000000001</v>
      </c>
      <c r="M34" s="838">
        <v>1405.4606000000001</v>
      </c>
      <c r="N34" s="838">
        <v>1405.3358000000001</v>
      </c>
      <c r="O34" s="838">
        <v>1403.7501</v>
      </c>
      <c r="P34" s="838">
        <v>1401.3069</v>
      </c>
      <c r="Q34" s="838">
        <v>1396.9032</v>
      </c>
      <c r="R34" s="838">
        <v>1391.0309999999999</v>
      </c>
      <c r="S34" s="838">
        <v>1386.6096</v>
      </c>
      <c r="T34" s="838">
        <v>1384.2637999999999</v>
      </c>
      <c r="U34" s="838">
        <v>1383.5866000000001</v>
      </c>
      <c r="V34" s="838">
        <v>1384.3377</v>
      </c>
      <c r="W34" s="838">
        <v>1388.0311999999999</v>
      </c>
      <c r="X34" s="838">
        <v>1398.1629</v>
      </c>
      <c r="Y34" s="838">
        <v>1407.6067</v>
      </c>
      <c r="Z34" s="551">
        <v>1411.2260000000001</v>
      </c>
      <c r="AA34" s="551">
        <v>1414.4840999999999</v>
      </c>
    </row>
    <row r="35" spans="2:38" s="549" customFormat="1" ht="14.5">
      <c r="B35" s="552" t="s">
        <v>1526</v>
      </c>
      <c r="C35" s="1156">
        <v>17646.202705</v>
      </c>
      <c r="D35" s="838">
        <v>16671.067582</v>
      </c>
      <c r="E35" s="838">
        <v>16363.736262</v>
      </c>
      <c r="F35" s="838">
        <v>17781.962013999997</v>
      </c>
      <c r="G35" s="838">
        <v>17401.555243000003</v>
      </c>
      <c r="H35" s="838">
        <v>17308.544480999997</v>
      </c>
      <c r="I35" s="838">
        <v>18082.125689</v>
      </c>
      <c r="J35" s="838">
        <v>18434.335487999997</v>
      </c>
      <c r="K35" s="838">
        <v>20008.200641000003</v>
      </c>
      <c r="L35" s="838">
        <v>20645.842368000001</v>
      </c>
      <c r="M35" s="838">
        <v>23526.742920000001</v>
      </c>
      <c r="N35" s="838">
        <v>22608.017836999999</v>
      </c>
      <c r="O35" s="838">
        <v>25175.242043999999</v>
      </c>
      <c r="P35" s="838">
        <v>26669.196558</v>
      </c>
      <c r="Q35" s="838">
        <v>26227.254718000004</v>
      </c>
      <c r="R35" s="838">
        <v>22941.686888999997</v>
      </c>
      <c r="S35" s="838">
        <v>25487.413655</v>
      </c>
      <c r="T35" s="838">
        <v>25513.146491</v>
      </c>
      <c r="U35" s="838">
        <v>24443.494752999999</v>
      </c>
      <c r="V35" s="838">
        <v>24409.724396000005</v>
      </c>
      <c r="W35" s="838">
        <v>25319.660980000004</v>
      </c>
      <c r="X35" s="838">
        <v>25919.480552000001</v>
      </c>
      <c r="Y35" s="838">
        <v>27254.605333000003</v>
      </c>
      <c r="Z35" s="549">
        <v>27381.216339999999</v>
      </c>
      <c r="AA35" s="549">
        <v>27257.380827000001</v>
      </c>
    </row>
    <row r="36" spans="2:38" s="549" customFormat="1">
      <c r="B36" s="550" t="s">
        <v>863</v>
      </c>
      <c r="C36" s="1156">
        <v>5218.0068169999995</v>
      </c>
      <c r="D36" s="838">
        <v>4741.9858490000006</v>
      </c>
      <c r="E36" s="838">
        <v>4672.4450990000005</v>
      </c>
      <c r="F36" s="838">
        <v>4924.436091999999</v>
      </c>
      <c r="G36" s="838">
        <v>5301.0056709999999</v>
      </c>
      <c r="H36" s="838">
        <v>4379.0735889999996</v>
      </c>
      <c r="I36" s="838">
        <v>4796.4719479999994</v>
      </c>
      <c r="J36" s="838">
        <v>4565.7367389999999</v>
      </c>
      <c r="K36" s="838">
        <v>5510.7115979999999</v>
      </c>
      <c r="L36" s="838">
        <v>4877.1873960000003</v>
      </c>
      <c r="M36" s="838">
        <v>6220.1274599999997</v>
      </c>
      <c r="N36" s="838">
        <v>5398.9605909999991</v>
      </c>
      <c r="O36" s="838">
        <v>6518.3302219999987</v>
      </c>
      <c r="P36" s="838">
        <v>6413.5967860000001</v>
      </c>
      <c r="Q36" s="838">
        <v>6727.711824</v>
      </c>
      <c r="R36" s="838">
        <v>5886.409549</v>
      </c>
      <c r="S36" s="838">
        <v>6298.8105059999998</v>
      </c>
      <c r="T36" s="838">
        <v>6237.0159589999994</v>
      </c>
      <c r="U36" s="838">
        <v>5398.2939770000003</v>
      </c>
      <c r="V36" s="838">
        <v>4986.9648380000017</v>
      </c>
      <c r="W36" s="838">
        <v>5687.2990959999997</v>
      </c>
      <c r="X36" s="838">
        <v>5758.218108</v>
      </c>
      <c r="Y36" s="838">
        <v>6229.3709910000007</v>
      </c>
      <c r="Z36" s="549">
        <v>5967.7895200000003</v>
      </c>
      <c r="AA36" s="549">
        <v>5844.413050000001</v>
      </c>
    </row>
    <row r="37" spans="2:38" s="549" customFormat="1">
      <c r="B37" s="554" t="s">
        <v>1395</v>
      </c>
      <c r="C37" s="1156">
        <v>9.1150400000000005</v>
      </c>
      <c r="D37" s="838">
        <v>8.7804789999999997</v>
      </c>
      <c r="E37" s="838">
        <v>10.064318</v>
      </c>
      <c r="F37" s="838">
        <v>22.587208</v>
      </c>
      <c r="G37" s="838">
        <v>20.155428000000001</v>
      </c>
      <c r="H37" s="838">
        <v>21.223860000000002</v>
      </c>
      <c r="I37" s="838">
        <v>15.987030000000001</v>
      </c>
      <c r="J37" s="838">
        <v>34.776514999999996</v>
      </c>
      <c r="K37" s="838">
        <v>0.16409200000000002</v>
      </c>
      <c r="L37" s="838">
        <v>568.18586699999992</v>
      </c>
      <c r="M37" s="838">
        <v>1886.4503570000002</v>
      </c>
      <c r="N37" s="838">
        <v>180.85091399999999</v>
      </c>
      <c r="O37" s="838">
        <v>0.40552199999999999</v>
      </c>
      <c r="P37" s="838">
        <v>2.8775529999999998</v>
      </c>
      <c r="Q37" s="838">
        <v>1.0825009999999999</v>
      </c>
      <c r="R37" s="838">
        <v>0.75712999999999997</v>
      </c>
      <c r="S37" s="838">
        <v>2.1755599999999999</v>
      </c>
      <c r="T37" s="838">
        <v>20.692746</v>
      </c>
      <c r="U37" s="838">
        <v>9.3925289999999997</v>
      </c>
      <c r="V37" s="838">
        <v>15.805042</v>
      </c>
      <c r="W37" s="838">
        <v>4.7120670000000002</v>
      </c>
      <c r="X37" s="838">
        <v>2.935222</v>
      </c>
      <c r="Y37" s="838">
        <v>12.582051</v>
      </c>
      <c r="Z37" s="549">
        <v>12.188638999999998</v>
      </c>
      <c r="AA37" s="549">
        <v>21.944583999999999</v>
      </c>
    </row>
    <row r="38" spans="2:38" s="549" customFormat="1">
      <c r="B38" s="554" t="s">
        <v>864</v>
      </c>
      <c r="C38" s="1156">
        <v>4922.5268340000002</v>
      </c>
      <c r="D38" s="838">
        <v>4416.2324340000005</v>
      </c>
      <c r="E38" s="838">
        <v>4362.0526450000007</v>
      </c>
      <c r="F38" s="838">
        <v>4444.1118099999994</v>
      </c>
      <c r="G38" s="838">
        <v>4975.0297330000003</v>
      </c>
      <c r="H38" s="838">
        <v>4062.6038519999997</v>
      </c>
      <c r="I38" s="838">
        <v>4399.0893259999993</v>
      </c>
      <c r="J38" s="838">
        <v>4117.8045030000003</v>
      </c>
      <c r="K38" s="838">
        <v>5035.4045750000005</v>
      </c>
      <c r="L38" s="838">
        <v>3967.0138970000003</v>
      </c>
      <c r="M38" s="838">
        <v>3917.3447339999998</v>
      </c>
      <c r="N38" s="838">
        <v>4699.8290079999997</v>
      </c>
      <c r="O38" s="838">
        <v>5975.1028149999993</v>
      </c>
      <c r="P38" s="838">
        <v>5830.8004170000004</v>
      </c>
      <c r="Q38" s="838">
        <v>6308.5941969999994</v>
      </c>
      <c r="R38" s="838">
        <v>5448.5111989999996</v>
      </c>
      <c r="S38" s="838">
        <v>5613.5522700000001</v>
      </c>
      <c r="T38" s="838">
        <v>5690.0340659999993</v>
      </c>
      <c r="U38" s="838">
        <v>4840.7609990000001</v>
      </c>
      <c r="V38" s="838">
        <v>4382.5692020000006</v>
      </c>
      <c r="W38" s="838">
        <v>5150.1271289999995</v>
      </c>
      <c r="X38" s="838">
        <v>5233.3454780000002</v>
      </c>
      <c r="Y38" s="838">
        <v>5485.5499879999998</v>
      </c>
      <c r="Z38" s="549">
        <v>5251.7254540000004</v>
      </c>
      <c r="AA38" s="549">
        <v>5108.7329180000006</v>
      </c>
    </row>
    <row r="39" spans="2:38" s="549" customFormat="1">
      <c r="B39" s="555" t="s">
        <v>835</v>
      </c>
      <c r="C39" s="1156">
        <v>0.31120900000000001</v>
      </c>
      <c r="D39" s="838">
        <v>0.335366</v>
      </c>
      <c r="E39" s="838">
        <v>0.27223000000000003</v>
      </c>
      <c r="F39" s="838">
        <v>10.24343</v>
      </c>
      <c r="G39" s="838">
        <v>11.710989999999999</v>
      </c>
      <c r="H39" s="838">
        <v>15.714015999999999</v>
      </c>
      <c r="I39" s="838">
        <v>5.9416009999999995</v>
      </c>
      <c r="J39" s="838">
        <v>0.88545299999999993</v>
      </c>
      <c r="K39" s="838">
        <v>0.54812000000000005</v>
      </c>
      <c r="L39" s="838">
        <v>5.021998</v>
      </c>
      <c r="M39" s="838">
        <v>3.2778229999999997</v>
      </c>
      <c r="N39" s="838">
        <v>1.7621800000000001</v>
      </c>
      <c r="O39" s="838">
        <v>1.5114749999999999</v>
      </c>
      <c r="P39" s="838">
        <v>1.593847</v>
      </c>
      <c r="Q39" s="838">
        <v>1.887243</v>
      </c>
      <c r="R39" s="838">
        <v>1.045172</v>
      </c>
      <c r="S39" s="838">
        <v>1.9724159999999999</v>
      </c>
      <c r="T39" s="838">
        <v>0.62454499999999991</v>
      </c>
      <c r="U39" s="838">
        <v>0.95833599999999997</v>
      </c>
      <c r="V39" s="838">
        <v>0.80627899999999997</v>
      </c>
      <c r="W39" s="838">
        <v>0.80852299999999999</v>
      </c>
      <c r="X39" s="838">
        <v>0.81627899999999998</v>
      </c>
      <c r="Y39" s="838">
        <v>0.99429400000000001</v>
      </c>
      <c r="Z39" s="549">
        <v>1.0093350000000001</v>
      </c>
      <c r="AA39" s="549">
        <v>0.918126</v>
      </c>
    </row>
    <row r="40" spans="2:38" s="549" customFormat="1">
      <c r="B40" s="555" t="s">
        <v>1397</v>
      </c>
      <c r="C40" s="1156">
        <v>4922.2156249999998</v>
      </c>
      <c r="D40" s="838">
        <v>4415.8970680000002</v>
      </c>
      <c r="E40" s="838">
        <v>4361.7804150000002</v>
      </c>
      <c r="F40" s="838">
        <v>4433.8683799999999</v>
      </c>
      <c r="G40" s="838">
        <v>4963.3187429999998</v>
      </c>
      <c r="H40" s="838">
        <v>4046.8898360000003</v>
      </c>
      <c r="I40" s="838">
        <v>4393.1477249999998</v>
      </c>
      <c r="J40" s="838">
        <v>4116.9190499999995</v>
      </c>
      <c r="K40" s="838">
        <v>5034.8564550000001</v>
      </c>
      <c r="L40" s="838">
        <v>3961.9918990000001</v>
      </c>
      <c r="M40" s="838">
        <v>3914.0669109999999</v>
      </c>
      <c r="N40" s="838">
        <v>4698.066828</v>
      </c>
      <c r="O40" s="838">
        <v>5973.5913399999999</v>
      </c>
      <c r="P40" s="838">
        <v>5829.2065700000003</v>
      </c>
      <c r="Q40" s="838">
        <v>6306.7069540000002</v>
      </c>
      <c r="R40" s="838">
        <v>5447.4660269999995</v>
      </c>
      <c r="S40" s="838">
        <v>5611.5798540000005</v>
      </c>
      <c r="T40" s="838">
        <v>5689.4095209999996</v>
      </c>
      <c r="U40" s="838">
        <v>4839.8026629999995</v>
      </c>
      <c r="V40" s="838">
        <v>4381.7629230000002</v>
      </c>
      <c r="W40" s="838">
        <v>5149.3186059999998</v>
      </c>
      <c r="X40" s="838">
        <v>5232.5291989999996</v>
      </c>
      <c r="Y40" s="838">
        <v>5484.5556940000006</v>
      </c>
      <c r="Z40" s="549">
        <v>5250.7161189999997</v>
      </c>
      <c r="AA40" s="549">
        <v>5107.8147920000001</v>
      </c>
    </row>
    <row r="41" spans="2:38" s="549" customFormat="1">
      <c r="B41" s="554" t="s">
        <v>612</v>
      </c>
      <c r="C41" s="1156">
        <v>286.36494300000004</v>
      </c>
      <c r="D41" s="838">
        <v>316.972936</v>
      </c>
      <c r="E41" s="838">
        <v>300.32813599999997</v>
      </c>
      <c r="F41" s="838">
        <v>457.73707400000001</v>
      </c>
      <c r="G41" s="838">
        <v>305.82051000000001</v>
      </c>
      <c r="H41" s="838">
        <v>295.24587699999995</v>
      </c>
      <c r="I41" s="838">
        <v>381.39559200000002</v>
      </c>
      <c r="J41" s="838">
        <v>413.15572100000003</v>
      </c>
      <c r="K41" s="838">
        <v>475.14293099999998</v>
      </c>
      <c r="L41" s="838">
        <v>341.98763199999996</v>
      </c>
      <c r="M41" s="838">
        <v>416.33236900000003</v>
      </c>
      <c r="N41" s="838">
        <v>518.28066899999999</v>
      </c>
      <c r="O41" s="838">
        <v>542.82188500000007</v>
      </c>
      <c r="P41" s="838">
        <v>579.91881599999999</v>
      </c>
      <c r="Q41" s="838">
        <v>418.03512599999999</v>
      </c>
      <c r="R41" s="838">
        <v>437.14121999999998</v>
      </c>
      <c r="S41" s="838">
        <v>683.08267599999999</v>
      </c>
      <c r="T41" s="838">
        <v>526.28914699999996</v>
      </c>
      <c r="U41" s="838">
        <v>548.14044899999999</v>
      </c>
      <c r="V41" s="838">
        <v>588.59059400000001</v>
      </c>
      <c r="W41" s="838">
        <v>532.45990000000006</v>
      </c>
      <c r="X41" s="838">
        <v>521.937408</v>
      </c>
      <c r="Y41" s="838">
        <v>731.23895200000004</v>
      </c>
      <c r="Z41" s="549">
        <v>703.87542700000006</v>
      </c>
      <c r="AA41" s="549">
        <v>713.73554799999999</v>
      </c>
    </row>
    <row r="42" spans="2:38" s="549" customFormat="1">
      <c r="B42" s="550" t="s">
        <v>1411</v>
      </c>
      <c r="C42" s="1156">
        <v>5380.0091190000003</v>
      </c>
      <c r="D42" s="838">
        <v>4470.0142870000009</v>
      </c>
      <c r="E42" s="838">
        <v>4055.8963530000001</v>
      </c>
      <c r="F42" s="838">
        <v>4320.4209069999997</v>
      </c>
      <c r="G42" s="838">
        <v>3875.4735099999998</v>
      </c>
      <c r="H42" s="838">
        <v>4127.1690990000006</v>
      </c>
      <c r="I42" s="838">
        <v>4149.5653869999996</v>
      </c>
      <c r="J42" s="838">
        <v>4408.017288</v>
      </c>
      <c r="K42" s="838">
        <v>4030.5548690000005</v>
      </c>
      <c r="L42" s="838">
        <v>4791.7594209999997</v>
      </c>
      <c r="M42" s="838">
        <v>5197.5668080000005</v>
      </c>
      <c r="N42" s="838">
        <v>5212.608964</v>
      </c>
      <c r="O42" s="838">
        <v>5898.0980840000002</v>
      </c>
      <c r="P42" s="838">
        <v>6407.1239670000004</v>
      </c>
      <c r="Q42" s="838">
        <v>5925.7413660000002</v>
      </c>
      <c r="R42" s="838">
        <v>5508.4375179999988</v>
      </c>
      <c r="S42" s="838">
        <v>6024.1202980000007</v>
      </c>
      <c r="T42" s="838">
        <v>6140.9914639999997</v>
      </c>
      <c r="U42" s="838">
        <v>5862.6914470000011</v>
      </c>
      <c r="V42" s="838">
        <v>5951.3783200000007</v>
      </c>
      <c r="W42" s="838">
        <v>5824.8812980000002</v>
      </c>
      <c r="X42" s="838">
        <v>5941.5000460000001</v>
      </c>
      <c r="Y42" s="838">
        <v>6475.2109140000002</v>
      </c>
      <c r="Z42" s="549">
        <v>5613.2993990000004</v>
      </c>
      <c r="AA42" s="549">
        <v>5483.7603880000006</v>
      </c>
    </row>
    <row r="43" spans="2:38" s="549" customFormat="1">
      <c r="B43" s="554" t="s">
        <v>1412</v>
      </c>
      <c r="C43" s="1156">
        <v>1676.794445</v>
      </c>
      <c r="D43" s="838">
        <v>769.82102699999996</v>
      </c>
      <c r="E43" s="838">
        <v>448.86623700000001</v>
      </c>
      <c r="F43" s="838">
        <v>504.091339</v>
      </c>
      <c r="G43" s="838">
        <v>421.801309</v>
      </c>
      <c r="H43" s="838">
        <v>589.90854899999999</v>
      </c>
      <c r="I43" s="838">
        <v>607.98196299999995</v>
      </c>
      <c r="J43" s="838">
        <v>705.04945299999997</v>
      </c>
      <c r="K43" s="838">
        <v>517.80875400000002</v>
      </c>
      <c r="L43" s="838">
        <v>750.06683700000008</v>
      </c>
      <c r="M43" s="838">
        <v>893.23088800000005</v>
      </c>
      <c r="N43" s="838">
        <v>773.14594099999999</v>
      </c>
      <c r="O43" s="838">
        <v>868.11178099999995</v>
      </c>
      <c r="P43" s="838">
        <v>989.53769599999998</v>
      </c>
      <c r="Q43" s="838">
        <v>950.15641299999993</v>
      </c>
      <c r="R43" s="838">
        <v>654.28558799999996</v>
      </c>
      <c r="S43" s="838">
        <v>993.27780500000006</v>
      </c>
      <c r="T43" s="838">
        <v>850.94748800000002</v>
      </c>
      <c r="U43" s="838">
        <v>991.42711699999995</v>
      </c>
      <c r="V43" s="838">
        <v>1081.971634</v>
      </c>
      <c r="W43" s="838">
        <v>934.25154199999997</v>
      </c>
      <c r="X43" s="838">
        <v>941.50443799999994</v>
      </c>
      <c r="Y43" s="838">
        <v>1066.925976</v>
      </c>
      <c r="Z43" s="549">
        <v>621.06435099999999</v>
      </c>
      <c r="AA43" s="549">
        <v>636.97474199999999</v>
      </c>
    </row>
    <row r="44" spans="2:38" s="549" customFormat="1">
      <c r="B44" s="554" t="s">
        <v>1413</v>
      </c>
      <c r="C44" s="1156">
        <v>2630.7199130000004</v>
      </c>
      <c r="D44" s="838">
        <v>2508.0340369999999</v>
      </c>
      <c r="E44" s="838">
        <v>2513.2246599999999</v>
      </c>
      <c r="F44" s="838">
        <v>2649.8741500000001</v>
      </c>
      <c r="G44" s="838">
        <v>2321.2105529999999</v>
      </c>
      <c r="H44" s="838">
        <v>2305.2745709999999</v>
      </c>
      <c r="I44" s="838">
        <v>2195.9090949999995</v>
      </c>
      <c r="J44" s="838">
        <v>2415.255647</v>
      </c>
      <c r="K44" s="838">
        <v>2181.0736920000004</v>
      </c>
      <c r="L44" s="838">
        <v>2490.4145980000003</v>
      </c>
      <c r="M44" s="838">
        <v>2609.8530740000001</v>
      </c>
      <c r="N44" s="838">
        <v>2648.876495</v>
      </c>
      <c r="O44" s="838">
        <v>2962.3691800000001</v>
      </c>
      <c r="P44" s="838">
        <v>3245.6038529999996</v>
      </c>
      <c r="Q44" s="838">
        <v>2658.2438139999999</v>
      </c>
      <c r="R44" s="838">
        <v>2459.3373969999998</v>
      </c>
      <c r="S44" s="838">
        <v>2626.1069789999997</v>
      </c>
      <c r="T44" s="838">
        <v>2843.182378</v>
      </c>
      <c r="U44" s="838">
        <v>2670.4474840000003</v>
      </c>
      <c r="V44" s="838">
        <v>2791.239071</v>
      </c>
      <c r="W44" s="838">
        <v>2770.229147</v>
      </c>
      <c r="X44" s="838">
        <v>2697.3842719999998</v>
      </c>
      <c r="Y44" s="838">
        <v>2842.7232059999997</v>
      </c>
      <c r="Z44" s="549">
        <v>2645.105755</v>
      </c>
      <c r="AA44" s="549">
        <v>2621.4204870000003</v>
      </c>
    </row>
    <row r="45" spans="2:38" s="549" customFormat="1">
      <c r="B45" s="555" t="s">
        <v>1414</v>
      </c>
      <c r="C45" s="1156">
        <v>277.01288699999998</v>
      </c>
      <c r="D45" s="838">
        <v>282.82416499999999</v>
      </c>
      <c r="E45" s="838">
        <v>283.60285999999996</v>
      </c>
      <c r="F45" s="838">
        <v>379.141164</v>
      </c>
      <c r="G45" s="838">
        <v>354.827313</v>
      </c>
      <c r="H45" s="838">
        <v>398.40093300000001</v>
      </c>
      <c r="I45" s="838">
        <v>340.45580699999999</v>
      </c>
      <c r="J45" s="838">
        <v>758.93969200000004</v>
      </c>
      <c r="K45" s="838">
        <v>500.93077099999999</v>
      </c>
      <c r="L45" s="838">
        <v>604.70750399999997</v>
      </c>
      <c r="M45" s="838">
        <v>636.96111800000006</v>
      </c>
      <c r="N45" s="838">
        <v>608.583437</v>
      </c>
      <c r="O45" s="838">
        <v>808.03676800000005</v>
      </c>
      <c r="P45" s="838">
        <v>775.4516779999999</v>
      </c>
      <c r="Q45" s="838">
        <v>637.63748499999997</v>
      </c>
      <c r="R45" s="838">
        <v>628.58596200000011</v>
      </c>
      <c r="S45" s="838">
        <v>725.07538399999999</v>
      </c>
      <c r="T45" s="838">
        <v>758.62926399999992</v>
      </c>
      <c r="U45" s="838">
        <v>653.27307900000005</v>
      </c>
      <c r="V45" s="838">
        <v>637.690293</v>
      </c>
      <c r="W45" s="838">
        <v>632.18658400000004</v>
      </c>
      <c r="X45" s="838">
        <v>585.95323999999994</v>
      </c>
      <c r="Y45" s="838">
        <v>563.15712499999995</v>
      </c>
      <c r="Z45" s="549">
        <v>567.90201500000001</v>
      </c>
      <c r="AA45" s="549">
        <v>612.89792</v>
      </c>
    </row>
    <row r="46" spans="2:38" s="549" customFormat="1">
      <c r="B46" s="555" t="s">
        <v>1415</v>
      </c>
      <c r="C46" s="1156">
        <v>2353.707026</v>
      </c>
      <c r="D46" s="838">
        <v>2225.2098719999999</v>
      </c>
      <c r="E46" s="838">
        <v>2229.6217999999999</v>
      </c>
      <c r="F46" s="838">
        <v>2270.732986</v>
      </c>
      <c r="G46" s="838">
        <v>1966.3832399999999</v>
      </c>
      <c r="H46" s="838">
        <v>1906.873638</v>
      </c>
      <c r="I46" s="838">
        <v>1855.4532879999999</v>
      </c>
      <c r="J46" s="838">
        <v>1656.315955</v>
      </c>
      <c r="K46" s="838">
        <v>1680.1429210000001</v>
      </c>
      <c r="L46" s="838">
        <v>1885.7070940000001</v>
      </c>
      <c r="M46" s="838">
        <v>1972.8919559999999</v>
      </c>
      <c r="N46" s="838">
        <v>2040.293058</v>
      </c>
      <c r="O46" s="838">
        <v>2154.3324120000002</v>
      </c>
      <c r="P46" s="838">
        <v>2470.1521749999997</v>
      </c>
      <c r="Q46" s="838">
        <v>2020.606329</v>
      </c>
      <c r="R46" s="838">
        <v>1830.7514350000001</v>
      </c>
      <c r="S46" s="838">
        <v>1901.0315949999999</v>
      </c>
      <c r="T46" s="838">
        <v>2084.5531140000003</v>
      </c>
      <c r="U46" s="838">
        <v>2017.174405</v>
      </c>
      <c r="V46" s="838">
        <v>2153.5487779999999</v>
      </c>
      <c r="W46" s="838">
        <v>2138.042563</v>
      </c>
      <c r="X46" s="838">
        <v>2111.431032</v>
      </c>
      <c r="Y46" s="838">
        <v>2279.5660809999999</v>
      </c>
      <c r="Z46" s="549">
        <v>2347.129293</v>
      </c>
      <c r="AA46" s="549">
        <v>2225.3651589999999</v>
      </c>
      <c r="AC46" s="563"/>
      <c r="AD46" s="563"/>
      <c r="AE46" s="563"/>
      <c r="AF46" s="563"/>
      <c r="AG46" s="563"/>
      <c r="AH46" s="563"/>
      <c r="AI46" s="563"/>
      <c r="AJ46" s="563"/>
      <c r="AK46" s="563"/>
      <c r="AL46" s="563"/>
    </row>
    <row r="47" spans="2:38" s="549" customFormat="1">
      <c r="B47" s="554" t="s">
        <v>612</v>
      </c>
      <c r="C47" s="1156">
        <v>1072.4947609999999</v>
      </c>
      <c r="D47" s="838">
        <v>1192.1592230000001</v>
      </c>
      <c r="E47" s="838">
        <v>1093.805456</v>
      </c>
      <c r="F47" s="838">
        <v>1166.455418</v>
      </c>
      <c r="G47" s="838">
        <v>1132.461648</v>
      </c>
      <c r="H47" s="838">
        <v>1231.985979</v>
      </c>
      <c r="I47" s="838">
        <v>1345.6743289999999</v>
      </c>
      <c r="J47" s="838">
        <v>1287.712188</v>
      </c>
      <c r="K47" s="838">
        <v>1331.672423</v>
      </c>
      <c r="L47" s="838">
        <v>1551.2779860000001</v>
      </c>
      <c r="M47" s="838">
        <v>1694.4828459999999</v>
      </c>
      <c r="N47" s="838">
        <v>1790.586528</v>
      </c>
      <c r="O47" s="838">
        <v>2067.617123</v>
      </c>
      <c r="P47" s="838">
        <v>2171.9824180000001</v>
      </c>
      <c r="Q47" s="838">
        <v>2317.3411390000001</v>
      </c>
      <c r="R47" s="838">
        <v>2394.8145329999998</v>
      </c>
      <c r="S47" s="838">
        <v>2404.735514</v>
      </c>
      <c r="T47" s="838">
        <v>2446.8615980000004</v>
      </c>
      <c r="U47" s="838">
        <v>2200.8168459999997</v>
      </c>
      <c r="V47" s="838">
        <v>2078.1676149999998</v>
      </c>
      <c r="W47" s="838">
        <v>2120.4006090000003</v>
      </c>
      <c r="X47" s="838">
        <v>2302.6113359999999</v>
      </c>
      <c r="Y47" s="838">
        <v>2565.5617319999997</v>
      </c>
      <c r="Z47" s="549">
        <v>2347.129293</v>
      </c>
      <c r="AA47" s="549">
        <v>2225.3651589999999</v>
      </c>
    </row>
    <row r="48" spans="2:38" s="549" customFormat="1">
      <c r="B48" s="550" t="s">
        <v>1527</v>
      </c>
      <c r="C48" s="1156">
        <v>7048.186768999999</v>
      </c>
      <c r="D48" s="838">
        <v>7459.067446</v>
      </c>
      <c r="E48" s="838">
        <v>7635.3948100000007</v>
      </c>
      <c r="F48" s="838">
        <v>8537.105015000001</v>
      </c>
      <c r="G48" s="838">
        <v>8225.0760620000001</v>
      </c>
      <c r="H48" s="838">
        <v>8802.3017929999987</v>
      </c>
      <c r="I48" s="838">
        <v>9136.0883539999995</v>
      </c>
      <c r="J48" s="838">
        <v>9460.5814610000016</v>
      </c>
      <c r="K48" s="838">
        <v>10466.934174</v>
      </c>
      <c r="L48" s="838">
        <v>10976.895551</v>
      </c>
      <c r="M48" s="838">
        <v>12109.048652000001</v>
      </c>
      <c r="N48" s="838">
        <v>11996.448282000001</v>
      </c>
      <c r="O48" s="838">
        <v>12758.813738000003</v>
      </c>
      <c r="P48" s="838">
        <v>13848.475805</v>
      </c>
      <c r="Q48" s="838">
        <v>13573.801528</v>
      </c>
      <c r="R48" s="838">
        <v>11546.839821999998</v>
      </c>
      <c r="S48" s="838">
        <v>13164.482851000001</v>
      </c>
      <c r="T48" s="838">
        <v>13135.139068</v>
      </c>
      <c r="U48" s="838">
        <v>13182.509329</v>
      </c>
      <c r="V48" s="838">
        <v>13471.381238000002</v>
      </c>
      <c r="W48" s="838">
        <v>13807.480586000001</v>
      </c>
      <c r="X48" s="838">
        <v>14219.762398000001</v>
      </c>
      <c r="Y48" s="838">
        <v>14550.023428</v>
      </c>
      <c r="Z48" s="549">
        <v>14129.700903000001</v>
      </c>
      <c r="AA48" s="549">
        <v>14190.746388</v>
      </c>
    </row>
    <row r="49" spans="1:32" s="549" customFormat="1">
      <c r="A49" s="556"/>
      <c r="B49" s="554" t="s">
        <v>1412</v>
      </c>
      <c r="C49" s="1156">
        <v>3543.8341129999999</v>
      </c>
      <c r="D49" s="838">
        <v>3555.8003620000004</v>
      </c>
      <c r="E49" s="838">
        <v>3576.3414350000003</v>
      </c>
      <c r="F49" s="838">
        <v>3910.888359</v>
      </c>
      <c r="G49" s="838">
        <v>3518.6998290000001</v>
      </c>
      <c r="H49" s="838">
        <v>3940.7638080000002</v>
      </c>
      <c r="I49" s="838">
        <v>4099.3579870000003</v>
      </c>
      <c r="J49" s="838">
        <v>4178.7667000000001</v>
      </c>
      <c r="K49" s="838">
        <v>4610.5201150000003</v>
      </c>
      <c r="L49" s="838">
        <v>4875.4199760000001</v>
      </c>
      <c r="M49" s="838">
        <v>5180.1231200000002</v>
      </c>
      <c r="N49" s="838">
        <v>5281.4082790000002</v>
      </c>
      <c r="O49" s="838">
        <v>5533.7434149999999</v>
      </c>
      <c r="P49" s="838">
        <v>6049.7792869999994</v>
      </c>
      <c r="Q49" s="838">
        <v>5129.7464400000008</v>
      </c>
      <c r="R49" s="838">
        <v>5019.1351119999999</v>
      </c>
      <c r="S49" s="838">
        <v>5647.9606549999999</v>
      </c>
      <c r="T49" s="838">
        <v>5459.2934730000006</v>
      </c>
      <c r="U49" s="838">
        <v>5485.3406840000007</v>
      </c>
      <c r="V49" s="838">
        <v>5695.9169730000003</v>
      </c>
      <c r="W49" s="838">
        <v>5921.7220070000003</v>
      </c>
      <c r="X49" s="838">
        <v>6026.8505050000003</v>
      </c>
      <c r="Y49" s="838">
        <v>6216.6024260000004</v>
      </c>
      <c r="Z49" s="549">
        <v>5981.3577429999996</v>
      </c>
      <c r="AA49" s="549">
        <v>5665.2443109999995</v>
      </c>
    </row>
    <row r="50" spans="1:32" s="549" customFormat="1">
      <c r="B50" s="554" t="s">
        <v>1413</v>
      </c>
      <c r="C50" s="1156">
        <v>2334.0029929999996</v>
      </c>
      <c r="D50" s="838">
        <v>2608.1217650000003</v>
      </c>
      <c r="E50" s="838">
        <v>2876.9796449999999</v>
      </c>
      <c r="F50" s="838">
        <v>3285.2079779999999</v>
      </c>
      <c r="G50" s="838">
        <v>3233.1008449999999</v>
      </c>
      <c r="H50" s="838">
        <v>3264.68325</v>
      </c>
      <c r="I50" s="838">
        <v>3495.2305260000003</v>
      </c>
      <c r="J50" s="838">
        <v>3676.800416</v>
      </c>
      <c r="K50" s="838">
        <v>3956.5797499999999</v>
      </c>
      <c r="L50" s="838">
        <v>4253.2980049999996</v>
      </c>
      <c r="M50" s="838">
        <v>4731.7119560000001</v>
      </c>
      <c r="N50" s="838">
        <v>4517.6944399999993</v>
      </c>
      <c r="O50" s="838">
        <v>5093.0332490000001</v>
      </c>
      <c r="P50" s="838">
        <v>5412.489278</v>
      </c>
      <c r="Q50" s="838">
        <v>5882.466848</v>
      </c>
      <c r="R50" s="838">
        <v>4268.1722879999998</v>
      </c>
      <c r="S50" s="838">
        <v>5006.4726369999998</v>
      </c>
      <c r="T50" s="838">
        <v>5214.0479810000006</v>
      </c>
      <c r="U50" s="838">
        <v>5253.4366960000007</v>
      </c>
      <c r="V50" s="838">
        <v>5226.4149210000005</v>
      </c>
      <c r="W50" s="838">
        <v>5299.9130990000003</v>
      </c>
      <c r="X50" s="838">
        <v>5544.501953</v>
      </c>
      <c r="Y50" s="838">
        <v>5652.4137370000008</v>
      </c>
      <c r="Z50" s="549">
        <v>5542.073566</v>
      </c>
      <c r="AA50" s="549">
        <v>5801.407158</v>
      </c>
    </row>
    <row r="51" spans="1:32">
      <c r="A51" s="546"/>
      <c r="B51" s="555" t="s">
        <v>1414</v>
      </c>
      <c r="C51" s="1156">
        <v>1478.05953</v>
      </c>
      <c r="D51" s="838">
        <v>1746.3234150000001</v>
      </c>
      <c r="E51" s="838">
        <v>1769.2774999999999</v>
      </c>
      <c r="F51" s="838">
        <v>2088.6926520000002</v>
      </c>
      <c r="G51" s="838">
        <v>2087.2154529999998</v>
      </c>
      <c r="H51" s="838">
        <v>2100.343124</v>
      </c>
      <c r="I51" s="838">
        <v>2261.9927710000002</v>
      </c>
      <c r="J51" s="838">
        <v>2332.6253700000002</v>
      </c>
      <c r="K51" s="838">
        <v>2517.5259860000001</v>
      </c>
      <c r="L51" s="838">
        <v>2907.4411110000001</v>
      </c>
      <c r="M51" s="838">
        <v>3356.3859360000001</v>
      </c>
      <c r="N51" s="838">
        <v>3315.7740049999998</v>
      </c>
      <c r="O51" s="838">
        <v>3872.2126349999999</v>
      </c>
      <c r="P51" s="838">
        <v>4148.2508360000002</v>
      </c>
      <c r="Q51" s="838">
        <v>4561.609496</v>
      </c>
      <c r="R51" s="838">
        <v>3085.178977</v>
      </c>
      <c r="S51" s="838">
        <v>3712.2057409999998</v>
      </c>
      <c r="T51" s="838">
        <v>3930.9880780000003</v>
      </c>
      <c r="U51" s="838">
        <v>4019.2671140000002</v>
      </c>
      <c r="V51" s="838">
        <v>4040.709668</v>
      </c>
      <c r="W51" s="838">
        <v>4083.7411339999999</v>
      </c>
      <c r="X51" s="838">
        <v>4279.8024439999999</v>
      </c>
      <c r="Y51" s="838">
        <v>4315.4626390000003</v>
      </c>
      <c r="Z51" s="549">
        <v>4133.3721519999999</v>
      </c>
      <c r="AA51" s="549">
        <v>4411.675072</v>
      </c>
      <c r="AB51" s="1010"/>
      <c r="AC51" s="1010"/>
      <c r="AD51" s="1010"/>
      <c r="AE51" s="1010"/>
      <c r="AF51" s="1010"/>
    </row>
    <row r="52" spans="1:32">
      <c r="A52" s="131"/>
      <c r="B52" s="555" t="s">
        <v>1415</v>
      </c>
      <c r="C52" s="1156">
        <v>855.94346299999995</v>
      </c>
      <c r="D52" s="838">
        <v>861.79835000000003</v>
      </c>
      <c r="E52" s="838">
        <v>1107.702145</v>
      </c>
      <c r="F52" s="838">
        <v>1196.515326</v>
      </c>
      <c r="G52" s="838">
        <v>1145.8853919999999</v>
      </c>
      <c r="H52" s="838">
        <v>1164.3401259999998</v>
      </c>
      <c r="I52" s="838">
        <v>1233.2377549999999</v>
      </c>
      <c r="J52" s="838">
        <v>1344.1750460000001</v>
      </c>
      <c r="K52" s="838">
        <v>1439.053764</v>
      </c>
      <c r="L52" s="838">
        <v>1345.856894</v>
      </c>
      <c r="M52" s="838">
        <v>1375.32602</v>
      </c>
      <c r="N52" s="838">
        <v>1201.920435</v>
      </c>
      <c r="O52" s="838">
        <v>1220.820614</v>
      </c>
      <c r="P52" s="838">
        <v>1264.2384420000001</v>
      </c>
      <c r="Q52" s="838">
        <v>1320.857352</v>
      </c>
      <c r="R52" s="838">
        <v>1182.9933109999999</v>
      </c>
      <c r="S52" s="838">
        <v>1294.2668959999999</v>
      </c>
      <c r="T52" s="838">
        <v>1283.0599029999998</v>
      </c>
      <c r="U52" s="838">
        <v>1234.169582</v>
      </c>
      <c r="V52" s="838">
        <v>1185.7052530000001</v>
      </c>
      <c r="W52" s="838">
        <v>1216.171965</v>
      </c>
      <c r="X52" s="838">
        <v>1264.699509</v>
      </c>
      <c r="Y52" s="838">
        <v>1336.951098</v>
      </c>
      <c r="Z52" s="549">
        <v>1408.7014140000001</v>
      </c>
      <c r="AA52" s="549">
        <v>1389.732086</v>
      </c>
      <c r="AB52" s="1010"/>
      <c r="AC52" s="1010"/>
      <c r="AD52" s="1010"/>
      <c r="AE52" s="1010"/>
      <c r="AF52" s="1010"/>
    </row>
    <row r="53" spans="1:32">
      <c r="A53" s="131"/>
      <c r="B53" s="554" t="s">
        <v>612</v>
      </c>
      <c r="C53" s="1156">
        <v>1170.349663</v>
      </c>
      <c r="D53" s="838">
        <v>1295.145319</v>
      </c>
      <c r="E53" s="838">
        <v>1182.0737300000001</v>
      </c>
      <c r="F53" s="838">
        <v>1341.0086780000001</v>
      </c>
      <c r="G53" s="838">
        <v>1473.275388</v>
      </c>
      <c r="H53" s="838">
        <v>1596.8547350000001</v>
      </c>
      <c r="I53" s="838">
        <v>1541.4998410000001</v>
      </c>
      <c r="J53" s="838">
        <v>1605.014345</v>
      </c>
      <c r="K53" s="838">
        <v>1899.8343089999998</v>
      </c>
      <c r="L53" s="838">
        <v>1848.1775700000001</v>
      </c>
      <c r="M53" s="838">
        <v>2197.2135760000001</v>
      </c>
      <c r="N53" s="838">
        <v>2197.3455629999999</v>
      </c>
      <c r="O53" s="838">
        <v>2132.0370739999998</v>
      </c>
      <c r="P53" s="838">
        <v>2386.2072400000002</v>
      </c>
      <c r="Q53" s="838">
        <v>2561.58824</v>
      </c>
      <c r="R53" s="838">
        <v>2259.5324219999998</v>
      </c>
      <c r="S53" s="838">
        <v>2510.049559</v>
      </c>
      <c r="T53" s="838">
        <v>2461.7976140000001</v>
      </c>
      <c r="U53" s="838">
        <v>2443.731949</v>
      </c>
      <c r="V53" s="838">
        <v>2549.049344</v>
      </c>
      <c r="W53" s="838">
        <v>2585.84548</v>
      </c>
      <c r="X53" s="838">
        <v>2648.40994</v>
      </c>
      <c r="Y53" s="838">
        <v>2681.0072650000002</v>
      </c>
      <c r="Z53" s="549">
        <v>2606.2695939999999</v>
      </c>
      <c r="AA53" s="549">
        <v>2724.0949190000001</v>
      </c>
      <c r="AB53" s="1010"/>
      <c r="AC53" s="1010"/>
      <c r="AD53" s="1010"/>
      <c r="AE53" s="1010"/>
      <c r="AF53" s="1010"/>
    </row>
    <row r="54" spans="1:32">
      <c r="A54" s="131"/>
      <c r="B54" s="550" t="s">
        <v>1417</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1670.426518</v>
      </c>
      <c r="AA54" s="549">
        <v>1738.4610009999999</v>
      </c>
      <c r="AB54" s="1010"/>
      <c r="AC54" s="1010"/>
      <c r="AD54" s="1010"/>
      <c r="AE54" s="1010"/>
      <c r="AF54" s="1010"/>
    </row>
    <row r="55" spans="1:32" ht="14.5">
      <c r="A55" s="131"/>
      <c r="B55" s="554" t="s">
        <v>1539</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1670.426518</v>
      </c>
      <c r="AA55" s="549">
        <v>1738.4610009999999</v>
      </c>
      <c r="AB55" s="1010"/>
      <c r="AC55" s="1010"/>
      <c r="AD55" s="1010"/>
      <c r="AE55" s="1010"/>
      <c r="AF55" s="1010"/>
    </row>
    <row r="56" spans="1:32" ht="25">
      <c r="A56" s="131"/>
      <c r="B56" s="1190" t="s">
        <v>1528</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5">
      <c r="A57" s="131"/>
      <c r="B57" s="1013" t="s">
        <v>1541</v>
      </c>
      <c r="C57" s="1156">
        <v>50019.29045686825</v>
      </c>
      <c r="D57" s="838">
        <v>49728.232101519876</v>
      </c>
      <c r="E57" s="838">
        <v>45319.387804746853</v>
      </c>
      <c r="F57" s="838">
        <v>47544.06727221005</v>
      </c>
      <c r="G57" s="838">
        <v>45556.665266619908</v>
      </c>
      <c r="H57" s="838">
        <v>49236.77655503463</v>
      </c>
      <c r="I57" s="838">
        <v>49554.097641670036</v>
      </c>
      <c r="J57" s="838">
        <v>49009.109824791041</v>
      </c>
      <c r="K57" s="838">
        <v>46858.081711600855</v>
      </c>
      <c r="L57" s="838">
        <v>51217.787518125318</v>
      </c>
      <c r="M57" s="838">
        <v>51628.44582652051</v>
      </c>
      <c r="N57" s="838">
        <v>55222.802500000005</v>
      </c>
      <c r="O57" s="838">
        <v>58016.391999999993</v>
      </c>
      <c r="P57" s="838">
        <v>59292.993000000002</v>
      </c>
      <c r="Q57" s="838">
        <v>60891.044999999998</v>
      </c>
      <c r="R57" s="838">
        <v>55568.366000000002</v>
      </c>
      <c r="S57" s="838">
        <v>57430.233899999999</v>
      </c>
      <c r="T57" s="838">
        <v>62682.003000000004</v>
      </c>
      <c r="U57" s="838">
        <v>59033.826699999998</v>
      </c>
      <c r="V57" s="838">
        <v>60176.4853</v>
      </c>
      <c r="W57" s="838">
        <v>62188.337899999999</v>
      </c>
      <c r="X57" s="838">
        <v>63774.429899999996</v>
      </c>
      <c r="Y57" s="838">
        <v>63199.598658269912</v>
      </c>
      <c r="Z57" s="551">
        <v>63210.576467520048</v>
      </c>
      <c r="AA57" s="551">
        <v>64534.219299999997</v>
      </c>
      <c r="AB57" s="1010"/>
      <c r="AC57" s="1010"/>
      <c r="AD57" s="1010"/>
      <c r="AE57" s="1010"/>
      <c r="AF57" s="1010"/>
    </row>
    <row r="58" spans="1:32" ht="14.5">
      <c r="A58" s="131"/>
      <c r="B58" s="1015" t="s">
        <v>1542</v>
      </c>
      <c r="C58" s="1156">
        <v>9904.2669999999998</v>
      </c>
      <c r="D58" s="838">
        <v>9956.2939999999999</v>
      </c>
      <c r="E58" s="838">
        <v>9800.2099999999991</v>
      </c>
      <c r="F58" s="838">
        <v>10262.192999999999</v>
      </c>
      <c r="G58" s="838">
        <v>9572.7720000000008</v>
      </c>
      <c r="H58" s="838">
        <v>9887.7160000000003</v>
      </c>
      <c r="I58" s="838">
        <v>10312.790999999999</v>
      </c>
      <c r="J58" s="838">
        <v>11074.111000000001</v>
      </c>
      <c r="K58" s="838">
        <v>10656.732</v>
      </c>
      <c r="L58" s="838">
        <v>11657.565999999999</v>
      </c>
      <c r="M58" s="838">
        <v>11344.019</v>
      </c>
      <c r="N58" s="838">
        <v>12234.8032</v>
      </c>
      <c r="O58" s="838">
        <v>12040.798999999999</v>
      </c>
      <c r="P58" s="838">
        <v>13068.859</v>
      </c>
      <c r="Q58" s="838">
        <v>12260.917000000001</v>
      </c>
      <c r="R58" s="838">
        <v>12612.241</v>
      </c>
      <c r="S58" s="838">
        <v>11681.525</v>
      </c>
      <c r="T58" s="838">
        <v>11040.544</v>
      </c>
      <c r="U58" s="838">
        <v>11452.273599999999</v>
      </c>
      <c r="V58" s="838">
        <v>11438.026099999999</v>
      </c>
      <c r="W58" s="838">
        <v>12113.51</v>
      </c>
      <c r="X58" s="838">
        <v>12415.6922</v>
      </c>
      <c r="Y58" s="838">
        <v>12223.886158839994</v>
      </c>
      <c r="Z58" s="551">
        <v>11809.740025210001</v>
      </c>
      <c r="AA58" s="551">
        <v>11551.990899999999</v>
      </c>
      <c r="AB58" s="1010"/>
      <c r="AC58" s="1010"/>
      <c r="AD58" s="1010"/>
      <c r="AE58" s="1010"/>
      <c r="AF58" s="1010"/>
    </row>
    <row r="59" spans="1:32" ht="14.5">
      <c r="A59" s="131"/>
      <c r="B59" s="1015" t="s">
        <v>1543</v>
      </c>
      <c r="C59" s="1156">
        <v>40115.02345686825</v>
      </c>
      <c r="D59" s="838">
        <v>39771.938101519874</v>
      </c>
      <c r="E59" s="838">
        <v>35519.177804746854</v>
      </c>
      <c r="F59" s="838">
        <v>37281.874272210051</v>
      </c>
      <c r="G59" s="838">
        <v>35983.893266619911</v>
      </c>
      <c r="H59" s="838">
        <v>39349.06055503463</v>
      </c>
      <c r="I59" s="838">
        <v>39241.306641670039</v>
      </c>
      <c r="J59" s="838">
        <v>37934.998824791037</v>
      </c>
      <c r="K59" s="838">
        <v>36201.349711600858</v>
      </c>
      <c r="L59" s="838">
        <v>39560.22151812532</v>
      </c>
      <c r="M59" s="838">
        <v>40284.42682652051</v>
      </c>
      <c r="N59" s="838">
        <v>42987.999300000003</v>
      </c>
      <c r="O59" s="838">
        <v>45975.592999999993</v>
      </c>
      <c r="P59" s="838">
        <v>46224.133999999998</v>
      </c>
      <c r="Q59" s="838">
        <v>48630.127999999997</v>
      </c>
      <c r="R59" s="838">
        <v>42956.125</v>
      </c>
      <c r="S59" s="838">
        <v>45748.708899999998</v>
      </c>
      <c r="T59" s="838">
        <v>51641.459000000003</v>
      </c>
      <c r="U59" s="838">
        <v>47581.553099999997</v>
      </c>
      <c r="V59" s="838">
        <v>48738.459199999998</v>
      </c>
      <c r="W59" s="838">
        <v>50074.827899999997</v>
      </c>
      <c r="X59" s="838">
        <v>51358.737699999998</v>
      </c>
      <c r="Y59" s="838">
        <v>50975.712499429916</v>
      </c>
      <c r="Z59" s="551">
        <v>51400.836442310043</v>
      </c>
      <c r="AA59" s="551">
        <v>52982.2284</v>
      </c>
      <c r="AB59" s="1010"/>
      <c r="AC59" s="1010"/>
      <c r="AD59" s="1010"/>
      <c r="AE59" s="1010"/>
      <c r="AF59" s="1010"/>
    </row>
    <row r="60" spans="1:32">
      <c r="A60" s="131"/>
      <c r="B60" s="1013" t="s">
        <v>1529</v>
      </c>
      <c r="C60" s="1156">
        <v>16052.603999999999</v>
      </c>
      <c r="D60" s="838">
        <v>16129.73</v>
      </c>
      <c r="E60" s="838">
        <v>19625.651000000002</v>
      </c>
      <c r="F60" s="838">
        <v>19734.405999999999</v>
      </c>
      <c r="G60" s="838">
        <v>20446.060000000001</v>
      </c>
      <c r="H60" s="838">
        <v>22226.612000000001</v>
      </c>
      <c r="I60" s="838">
        <v>24961.599999999999</v>
      </c>
      <c r="J60" s="838">
        <v>25095.05</v>
      </c>
      <c r="K60" s="838">
        <v>22738.31</v>
      </c>
      <c r="L60" s="838">
        <v>21766.737000000001</v>
      </c>
      <c r="M60" s="838">
        <v>20519.534</v>
      </c>
      <c r="N60" s="838">
        <v>20436.956999999999</v>
      </c>
      <c r="O60" s="838">
        <v>21949.952000000001</v>
      </c>
      <c r="P60" s="838">
        <v>23141.88</v>
      </c>
      <c r="Q60" s="838">
        <v>21992.665000000001</v>
      </c>
      <c r="R60" s="838">
        <v>20369.884999999998</v>
      </c>
      <c r="S60" s="838">
        <v>21080.082999999999</v>
      </c>
      <c r="T60" s="838">
        <v>20268.668000000001</v>
      </c>
      <c r="U60" s="838">
        <v>19954.262999999999</v>
      </c>
      <c r="V60" s="838">
        <v>20773.713</v>
      </c>
      <c r="W60" s="838">
        <v>20393.781999999999</v>
      </c>
      <c r="X60" s="838">
        <v>19146.871999999999</v>
      </c>
      <c r="Y60" s="838">
        <v>19941.159</v>
      </c>
      <c r="Z60" s="551">
        <v>20885.595000000001</v>
      </c>
      <c r="AA60" s="551">
        <v>20384.876</v>
      </c>
      <c r="AB60" s="1010"/>
      <c r="AC60" s="1010"/>
      <c r="AD60" s="1010"/>
      <c r="AE60" s="1010"/>
      <c r="AF60" s="1010"/>
    </row>
    <row r="61" spans="1:32" ht="14.5">
      <c r="A61" s="131"/>
      <c r="B61" s="564" t="s">
        <v>1545</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3283.0189999999998</v>
      </c>
      <c r="D62" s="838">
        <v>2724.3960000000002</v>
      </c>
      <c r="E62" s="838">
        <v>2166</v>
      </c>
      <c r="F62" s="838">
        <v>2021</v>
      </c>
      <c r="G62" s="838">
        <v>1859</v>
      </c>
      <c r="H62" s="838">
        <v>2043</v>
      </c>
      <c r="I62" s="838">
        <v>1867</v>
      </c>
      <c r="J62" s="838">
        <v>1809.8</v>
      </c>
      <c r="K62" s="838">
        <v>1805.992</v>
      </c>
      <c r="L62" s="838">
        <v>1687.9</v>
      </c>
      <c r="M62" s="838">
        <v>1463.8700999999999</v>
      </c>
      <c r="N62" s="838">
        <v>1628.4</v>
      </c>
      <c r="O62" s="838">
        <v>1037.0999999999999</v>
      </c>
      <c r="P62" s="838">
        <v>1311.2</v>
      </c>
      <c r="Q62" s="838">
        <v>1695.3</v>
      </c>
      <c r="R62" s="838">
        <v>1265.5999999999999</v>
      </c>
      <c r="S62" s="838">
        <v>1341.6189999999999</v>
      </c>
      <c r="T62" s="838">
        <v>1070.346</v>
      </c>
      <c r="U62" s="838">
        <v>1074.424</v>
      </c>
      <c r="V62" s="838">
        <v>1246.2919999999999</v>
      </c>
      <c r="W62" s="838">
        <v>959.59400000000005</v>
      </c>
      <c r="X62" s="838">
        <v>814.08399999999995</v>
      </c>
      <c r="Y62" s="838">
        <v>1313.721</v>
      </c>
      <c r="Z62" s="551">
        <v>1444.8150000000001</v>
      </c>
      <c r="AA62" s="551">
        <v>1514.8154999999999</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5">
      <c r="A64" s="538"/>
      <c r="B64" s="564"/>
      <c r="C64" s="1277" t="s">
        <v>1530</v>
      </c>
      <c r="D64" s="1277"/>
      <c r="E64" s="1277"/>
      <c r="F64" s="1277"/>
      <c r="G64" s="1277"/>
      <c r="H64" s="1277"/>
      <c r="I64" s="1277" t="s">
        <v>1530</v>
      </c>
      <c r="J64" s="1277"/>
      <c r="K64" s="1277"/>
      <c r="L64" s="1277"/>
      <c r="M64" s="1277"/>
      <c r="N64" s="1277"/>
      <c r="O64" s="1277" t="s">
        <v>1530</v>
      </c>
      <c r="P64" s="1277"/>
      <c r="Q64" s="1277"/>
      <c r="R64" s="1277"/>
      <c r="S64" s="1277"/>
      <c r="T64" s="1277"/>
      <c r="U64" s="1277" t="s">
        <v>1530</v>
      </c>
      <c r="V64" s="1277"/>
      <c r="W64" s="1277"/>
      <c r="X64" s="1277"/>
      <c r="Y64" s="1277"/>
      <c r="Z64" s="1277"/>
      <c r="AA64" s="1277" t="s">
        <v>1530</v>
      </c>
      <c r="AB64" s="1277"/>
      <c r="AC64" s="1277"/>
      <c r="AD64" s="1277"/>
      <c r="AE64" s="1277"/>
      <c r="AF64" s="1277"/>
    </row>
    <row r="65" spans="1:27" s="137" customFormat="1" ht="20.149999999999999" customHeight="1">
      <c r="A65" s="643"/>
      <c r="B65" s="1013" t="s">
        <v>1548</v>
      </c>
      <c r="C65" s="1156" t="s">
        <v>1553</v>
      </c>
      <c r="D65" s="838">
        <v>2443736.3437667</v>
      </c>
      <c r="E65" s="838" t="s">
        <v>1553</v>
      </c>
      <c r="F65" s="838" t="s">
        <v>1553</v>
      </c>
      <c r="G65" s="838">
        <v>2358059.9170721499</v>
      </c>
      <c r="H65" s="838" t="s">
        <v>1553</v>
      </c>
      <c r="I65" s="838" t="s">
        <v>1553</v>
      </c>
      <c r="J65" s="838">
        <v>2494835.9324888</v>
      </c>
      <c r="K65" s="838" t="s">
        <v>1553</v>
      </c>
      <c r="L65" s="838" t="s">
        <v>1553</v>
      </c>
      <c r="M65" s="838">
        <v>2427348.6996136</v>
      </c>
      <c r="N65" s="838" t="s">
        <v>1553</v>
      </c>
      <c r="O65" s="838" t="s">
        <v>1553</v>
      </c>
      <c r="P65" s="838">
        <v>2529620.6946760099</v>
      </c>
      <c r="Q65" s="838" t="s">
        <v>1553</v>
      </c>
      <c r="R65" s="838" t="s">
        <v>1553</v>
      </c>
      <c r="S65" s="838">
        <v>2499958.9959689351</v>
      </c>
      <c r="T65" s="838" t="s">
        <v>1553</v>
      </c>
      <c r="U65" s="838" t="s">
        <v>1553</v>
      </c>
      <c r="V65" s="838">
        <v>2257453.6794512523</v>
      </c>
      <c r="W65" s="838" t="s">
        <v>356</v>
      </c>
      <c r="X65" s="838" t="s">
        <v>356</v>
      </c>
      <c r="Y65" s="838">
        <v>2209608.8441558206</v>
      </c>
      <c r="Z65" s="1189" t="s">
        <v>356</v>
      </c>
      <c r="AA65" s="1189" t="s">
        <v>356</v>
      </c>
    </row>
    <row r="66" spans="1:27" s="137" customFormat="1" ht="15" customHeight="1">
      <c r="A66" s="643"/>
      <c r="B66" s="1013" t="s">
        <v>1549</v>
      </c>
      <c r="C66" s="1156" t="s">
        <v>1553</v>
      </c>
      <c r="D66" s="838">
        <v>2447856.5858880202</v>
      </c>
      <c r="E66" s="838" t="s">
        <v>1553</v>
      </c>
      <c r="F66" s="838" t="s">
        <v>1553</v>
      </c>
      <c r="G66" s="838">
        <v>2346231.79144614</v>
      </c>
      <c r="H66" s="838" t="s">
        <v>1553</v>
      </c>
      <c r="I66" s="838" t="s">
        <v>1553</v>
      </c>
      <c r="J66" s="838">
        <v>2486915.2745886999</v>
      </c>
      <c r="K66" s="838" t="s">
        <v>1553</v>
      </c>
      <c r="L66" s="838" t="s">
        <v>1553</v>
      </c>
      <c r="M66" s="838">
        <v>2417658.1831407598</v>
      </c>
      <c r="N66" s="838" t="s">
        <v>1553</v>
      </c>
      <c r="O66" s="838" t="s">
        <v>1553</v>
      </c>
      <c r="P66" s="838">
        <v>2535727.3638212001</v>
      </c>
      <c r="Q66" s="838" t="s">
        <v>1553</v>
      </c>
      <c r="R66" s="838" t="s">
        <v>1553</v>
      </c>
      <c r="S66" s="838">
        <v>2503593.4345152644</v>
      </c>
      <c r="T66" s="838" t="s">
        <v>1553</v>
      </c>
      <c r="U66" s="838" t="s">
        <v>1553</v>
      </c>
      <c r="V66" s="838">
        <v>2275242.7092482741</v>
      </c>
      <c r="W66" s="838" t="s">
        <v>356</v>
      </c>
      <c r="X66" s="838" t="s">
        <v>356</v>
      </c>
      <c r="Y66" s="838">
        <v>2224600.9886402837</v>
      </c>
      <c r="Z66" s="1189" t="s">
        <v>356</v>
      </c>
      <c r="AA66" s="1189" t="s">
        <v>356</v>
      </c>
    </row>
    <row r="67" spans="1:27" s="137" customFormat="1" ht="15" customHeight="1">
      <c r="A67" s="643"/>
      <c r="B67" s="1013" t="s">
        <v>1550</v>
      </c>
      <c r="C67" s="1156" t="s">
        <v>1553</v>
      </c>
      <c r="D67" s="838">
        <v>16268</v>
      </c>
      <c r="E67" s="838" t="s">
        <v>1553</v>
      </c>
      <c r="F67" s="838" t="s">
        <v>1553</v>
      </c>
      <c r="G67" s="838">
        <v>-968</v>
      </c>
      <c r="H67" s="838" t="s">
        <v>1553</v>
      </c>
      <c r="I67" s="838" t="s">
        <v>1553</v>
      </c>
      <c r="J67" s="838">
        <v>1911</v>
      </c>
      <c r="K67" s="838" t="s">
        <v>1553</v>
      </c>
      <c r="L67" s="838" t="s">
        <v>1553</v>
      </c>
      <c r="M67" s="838">
        <v>708</v>
      </c>
      <c r="N67" s="838" t="s">
        <v>1553</v>
      </c>
      <c r="O67" s="838" t="s">
        <v>1553</v>
      </c>
      <c r="P67" s="838">
        <v>513</v>
      </c>
      <c r="Q67" s="838" t="s">
        <v>1553</v>
      </c>
      <c r="R67" s="838" t="s">
        <v>1553</v>
      </c>
      <c r="S67" s="838">
        <v>1743</v>
      </c>
      <c r="T67" s="838" t="s">
        <v>1553</v>
      </c>
      <c r="U67" s="838" t="s">
        <v>1553</v>
      </c>
      <c r="V67" s="838">
        <v>1290</v>
      </c>
      <c r="W67" s="838" t="s">
        <v>356</v>
      </c>
      <c r="X67" s="838" t="s">
        <v>356</v>
      </c>
      <c r="Y67" s="838">
        <v>-289</v>
      </c>
      <c r="Z67" s="1189" t="s">
        <v>356</v>
      </c>
      <c r="AA67" s="1189" t="s">
        <v>356</v>
      </c>
    </row>
    <row r="68" spans="1:27" s="137" customFormat="1" ht="15" customHeight="1">
      <c r="A68" s="643"/>
      <c r="B68" s="1191" t="s">
        <v>1551</v>
      </c>
      <c r="C68" s="1156" t="s">
        <v>1553</v>
      </c>
      <c r="D68" s="838">
        <v>12147.757878673699</v>
      </c>
      <c r="E68" s="838" t="s">
        <v>1553</v>
      </c>
      <c r="F68" s="838" t="s">
        <v>1553</v>
      </c>
      <c r="G68" s="838">
        <v>10860.1256260134</v>
      </c>
      <c r="H68" s="838" t="s">
        <v>1553</v>
      </c>
      <c r="I68" s="838" t="s">
        <v>1553</v>
      </c>
      <c r="J68" s="838">
        <v>9831.6579000994589</v>
      </c>
      <c r="K68" s="838" t="s">
        <v>1553</v>
      </c>
      <c r="L68" s="838" t="s">
        <v>1553</v>
      </c>
      <c r="M68" s="838">
        <v>10398.516472839401</v>
      </c>
      <c r="N68" s="838" t="s">
        <v>1553</v>
      </c>
      <c r="O68" s="838" t="s">
        <v>1553</v>
      </c>
      <c r="P68" s="838">
        <v>-5593.6691451959896</v>
      </c>
      <c r="Q68" s="838" t="s">
        <v>1553</v>
      </c>
      <c r="R68" s="838" t="s">
        <v>1553</v>
      </c>
      <c r="S68" s="838">
        <v>-1891.438546329271</v>
      </c>
      <c r="T68" s="838" t="s">
        <v>1553</v>
      </c>
      <c r="U68" s="838" t="s">
        <v>1553</v>
      </c>
      <c r="V68" s="838">
        <v>-16499.029797021765</v>
      </c>
      <c r="W68" s="838" t="s">
        <v>356</v>
      </c>
      <c r="X68" s="838" t="s">
        <v>356</v>
      </c>
      <c r="Y68" s="838">
        <v>-15281.144484463148</v>
      </c>
      <c r="Z68" s="1189" t="s">
        <v>356</v>
      </c>
      <c r="AA68" s="1189" t="s">
        <v>356</v>
      </c>
    </row>
    <row r="69" spans="1:27" s="527" customFormat="1" ht="15" customHeight="1">
      <c r="A69" s="694"/>
      <c r="C69" s="1194"/>
      <c r="D69" s="1169"/>
      <c r="E69" s="1169"/>
      <c r="F69" s="1169"/>
      <c r="G69" s="1169"/>
      <c r="H69" s="1169"/>
      <c r="Z69" s="566"/>
      <c r="AA69" s="566"/>
    </row>
    <row r="70" spans="1:27" s="527" customFormat="1" ht="15" customHeight="1">
      <c r="A70" s="694"/>
      <c r="C70" s="1279" t="s">
        <v>1426</v>
      </c>
      <c r="D70" s="1279"/>
      <c r="E70" s="1279"/>
      <c r="F70" s="1279"/>
      <c r="G70" s="1279"/>
      <c r="H70" s="1279"/>
      <c r="Z70" s="566"/>
      <c r="AA70" s="566"/>
    </row>
    <row r="71" spans="1:27" s="527" customFormat="1" ht="15" customHeight="1">
      <c r="A71" s="694"/>
      <c r="C71" s="1279" t="s">
        <v>880</v>
      </c>
      <c r="D71" s="1279"/>
      <c r="E71" s="1279"/>
      <c r="F71" s="1279"/>
      <c r="G71" s="1279"/>
      <c r="H71" s="1279"/>
      <c r="Z71" s="566"/>
      <c r="AA71" s="566"/>
    </row>
    <row r="72" spans="1:27" s="527" customFormat="1" ht="15" customHeight="1">
      <c r="A72" s="694"/>
      <c r="C72" s="1279" t="s">
        <v>1556</v>
      </c>
      <c r="D72" s="1279"/>
      <c r="E72" s="1279"/>
      <c r="F72" s="1279"/>
      <c r="G72" s="1279"/>
      <c r="H72" s="1279"/>
      <c r="Z72" s="566"/>
      <c r="AA72" s="566"/>
    </row>
    <row r="73" spans="1:27" s="527" customFormat="1" ht="30" customHeight="1">
      <c r="A73" s="694"/>
      <c r="C73" s="1279" t="s">
        <v>1558</v>
      </c>
      <c r="D73" s="1279"/>
      <c r="E73" s="1279"/>
      <c r="F73" s="1279"/>
      <c r="G73" s="1279"/>
      <c r="H73" s="1279"/>
      <c r="Z73" s="566"/>
      <c r="AA73" s="566"/>
    </row>
    <row r="74" spans="1:27" s="527" customFormat="1" ht="15" customHeight="1">
      <c r="A74" s="694"/>
      <c r="C74" s="137" t="s">
        <v>1563</v>
      </c>
      <c r="D74" s="137"/>
      <c r="E74" s="137"/>
      <c r="F74" s="137"/>
      <c r="G74" s="137"/>
      <c r="H74" s="137"/>
      <c r="AA74" s="775"/>
    </row>
    <row r="75" spans="1:27" s="527" customFormat="1" ht="15" customHeight="1">
      <c r="A75" s="694"/>
      <c r="C75" s="1279" t="s">
        <v>1540</v>
      </c>
      <c r="D75" s="1279"/>
      <c r="E75" s="1279"/>
      <c r="F75" s="1279"/>
      <c r="G75" s="1279"/>
      <c r="H75" s="1279"/>
      <c r="AA75" s="775"/>
    </row>
    <row r="76" spans="1:27" ht="15" customHeight="1">
      <c r="C76" s="1279" t="s">
        <v>1544</v>
      </c>
      <c r="D76" s="1279"/>
      <c r="E76" s="1279"/>
      <c r="F76" s="1279"/>
      <c r="G76" s="1279"/>
      <c r="H76" s="1279"/>
    </row>
    <row r="77" spans="1:27" s="527" customFormat="1" ht="15" customHeight="1">
      <c r="A77" s="694"/>
      <c r="C77" s="1279" t="s">
        <v>1546</v>
      </c>
      <c r="D77" s="1279"/>
      <c r="E77" s="1279"/>
      <c r="F77" s="1279"/>
      <c r="G77" s="1279"/>
      <c r="H77" s="1279"/>
      <c r="AA77" s="775"/>
    </row>
    <row r="78" spans="1:27" s="527" customFormat="1" ht="15" customHeight="1">
      <c r="A78" s="694"/>
      <c r="C78" s="1279" t="s">
        <v>1547</v>
      </c>
      <c r="D78" s="1279"/>
      <c r="E78" s="1279"/>
      <c r="F78" s="1279"/>
      <c r="G78" s="1279"/>
      <c r="H78" s="1279"/>
      <c r="AA78" s="775"/>
    </row>
    <row r="79" spans="1:27" ht="15" customHeight="1">
      <c r="C79" s="1417" t="s">
        <v>1552</v>
      </c>
      <c r="D79" s="1417"/>
      <c r="E79" s="1417"/>
      <c r="F79" s="1417"/>
      <c r="G79" s="1417"/>
      <c r="H79" s="1417"/>
    </row>
  </sheetData>
  <sheetProtection selectLockedCells="1"/>
  <mergeCells count="21">
    <mergeCell ref="C70:H70"/>
    <mergeCell ref="AA64:AF64"/>
    <mergeCell ref="C79:H79"/>
    <mergeCell ref="C64:H64"/>
    <mergeCell ref="I64:N64"/>
    <mergeCell ref="O64:T64"/>
    <mergeCell ref="U64:Z64"/>
    <mergeCell ref="C77:H77"/>
    <mergeCell ref="C78:H78"/>
    <mergeCell ref="C71:H71"/>
    <mergeCell ref="C72:H72"/>
    <mergeCell ref="C73:H73"/>
    <mergeCell ref="C75:H75"/>
    <mergeCell ref="C76:H76"/>
    <mergeCell ref="A1:B1"/>
    <mergeCell ref="A3:B3"/>
    <mergeCell ref="C7:H7"/>
    <mergeCell ref="I7:N7"/>
    <mergeCell ref="AA7:AF7"/>
    <mergeCell ref="O7:T7"/>
    <mergeCell ref="U7:Z7"/>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Rheinland-Pfalz</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8">
    <pageSetUpPr autoPageBreaks="0"/>
  </sheetPr>
  <dimension ref="A1:AL79"/>
  <sheetViews>
    <sheetView showGridLines="0" showRowColHeaders="0" zoomScaleNormal="100" workbookViewId="0">
      <pane xSplit="2" ySplit="5" topLeftCell="S6" activePane="bottomRight" state="frozen"/>
      <selection pane="topRight"/>
      <selection pane="bottomLeft"/>
      <selection pane="bottomRight" activeCell="Z9" sqref="Z9:Z14"/>
    </sheetView>
  </sheetViews>
  <sheetFormatPr baseColWidth="10" defaultColWidth="11.453125" defaultRowHeight="12.5"/>
  <cols>
    <col min="1" max="1" width="4.54296875" style="376" customWidth="1"/>
    <col min="2" max="2" width="45.54296875" style="376" customWidth="1"/>
    <col min="3" max="12" width="13.453125" style="376" customWidth="1"/>
    <col min="13" max="27" width="13.453125" style="551" customWidth="1"/>
    <col min="28" max="16384" width="11.453125" style="376"/>
  </cols>
  <sheetData>
    <row r="1" spans="1:32" ht="13">
      <c r="A1" s="1414" t="s">
        <v>322</v>
      </c>
      <c r="B1" s="1415"/>
    </row>
    <row r="3" spans="1:32" ht="12.75" customHeight="1">
      <c r="A3" s="1416" t="s">
        <v>911</v>
      </c>
      <c r="B3" s="1416"/>
      <c r="C3" s="407" t="s">
        <v>1249</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ht="13">
      <c r="A7" s="399"/>
      <c r="B7" s="499"/>
      <c r="C7" s="1277" t="s">
        <v>434</v>
      </c>
      <c r="D7" s="1277"/>
      <c r="E7" s="1277"/>
      <c r="F7" s="1277"/>
      <c r="G7" s="1277"/>
      <c r="H7" s="1277"/>
      <c r="I7" s="1277" t="s">
        <v>434</v>
      </c>
      <c r="J7" s="1277"/>
      <c r="K7" s="1277"/>
      <c r="L7" s="1277"/>
      <c r="M7" s="1277"/>
      <c r="N7" s="1277"/>
      <c r="O7" s="1277" t="s">
        <v>434</v>
      </c>
      <c r="P7" s="1277"/>
      <c r="Q7" s="1277"/>
      <c r="R7" s="1277"/>
      <c r="S7" s="1277"/>
      <c r="T7" s="1277"/>
      <c r="U7" s="1277" t="s">
        <v>434</v>
      </c>
      <c r="V7" s="1277"/>
      <c r="W7" s="1277"/>
      <c r="X7" s="1277"/>
      <c r="Y7" s="1277"/>
      <c r="Z7" s="1277"/>
      <c r="AA7" s="1277" t="s">
        <v>434</v>
      </c>
      <c r="AB7" s="1277"/>
      <c r="AC7" s="1277"/>
      <c r="AD7" s="1277"/>
      <c r="AE7" s="1277"/>
      <c r="AF7" s="1277"/>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1514</v>
      </c>
      <c r="C9" s="1156">
        <v>12353.501549160506</v>
      </c>
      <c r="D9" s="838">
        <v>12149.525634173038</v>
      </c>
      <c r="E9" s="838">
        <v>12071.797868063908</v>
      </c>
      <c r="F9" s="838">
        <v>11272.188797443292</v>
      </c>
      <c r="G9" s="838">
        <v>12217.390493536044</v>
      </c>
      <c r="H9" s="838">
        <v>11740.324054246006</v>
      </c>
      <c r="I9" s="838">
        <v>11958.236823817992</v>
      </c>
      <c r="J9" s="857">
        <v>11906.94672254043</v>
      </c>
      <c r="K9" s="838">
        <v>11843.689961789638</v>
      </c>
      <c r="L9" s="838">
        <v>12039.122655978505</v>
      </c>
      <c r="M9" s="838">
        <v>11953.517939488855</v>
      </c>
      <c r="N9" s="838">
        <v>12332.944916801605</v>
      </c>
      <c r="O9" s="838">
        <v>12156.109085745535</v>
      </c>
      <c r="P9" s="838">
        <v>12522.145549316176</v>
      </c>
      <c r="Q9" s="838">
        <v>11555.917064938792</v>
      </c>
      <c r="R9" s="838">
        <v>9787.9634962338441</v>
      </c>
      <c r="S9" s="838">
        <v>29391.095969975995</v>
      </c>
      <c r="T9" s="838">
        <v>31477.975029150122</v>
      </c>
      <c r="U9" s="838">
        <v>32641.464817731034</v>
      </c>
      <c r="V9" s="838">
        <v>34404.679731545955</v>
      </c>
      <c r="W9" s="838">
        <v>31460.715123498972</v>
      </c>
      <c r="X9" s="838">
        <v>32475.120488080302</v>
      </c>
      <c r="Y9" s="838">
        <v>10348.191222542739</v>
      </c>
      <c r="Z9" s="551">
        <v>1064.8517439859947</v>
      </c>
      <c r="AA9" s="551">
        <v>1056.7255009339924</v>
      </c>
      <c r="AB9" s="1010"/>
      <c r="AC9" s="1010"/>
      <c r="AD9" s="1010"/>
      <c r="AE9" s="1010"/>
      <c r="AF9" s="1010"/>
    </row>
    <row r="10" spans="1:32" ht="14.5">
      <c r="A10" s="131"/>
      <c r="B10" s="1015" t="s">
        <v>1515</v>
      </c>
      <c r="C10" s="1156">
        <v>676.00369999999998</v>
      </c>
      <c r="D10" s="838">
        <v>811.32708285076671</v>
      </c>
      <c r="E10" s="838">
        <v>677.59739999999999</v>
      </c>
      <c r="F10" s="838">
        <v>671.51030000000003</v>
      </c>
      <c r="G10" s="838">
        <v>669.78480000000002</v>
      </c>
      <c r="H10" s="838">
        <v>668.29129999999998</v>
      </c>
      <c r="I10" s="838">
        <v>804.14804770796047</v>
      </c>
      <c r="J10" s="838">
        <v>662.22460000000001</v>
      </c>
      <c r="K10" s="838">
        <v>652.65440000000001</v>
      </c>
      <c r="L10" s="838">
        <v>769.42812430630443</v>
      </c>
      <c r="M10" s="838">
        <v>738.0199077771141</v>
      </c>
      <c r="N10" s="838">
        <v>695.38013091487153</v>
      </c>
      <c r="O10" s="838">
        <v>667.87726432289151</v>
      </c>
      <c r="P10" s="838">
        <v>659.78230313630661</v>
      </c>
      <c r="Q10" s="838">
        <v>635.21830895850417</v>
      </c>
      <c r="R10" s="838">
        <v>622.54366489250992</v>
      </c>
      <c r="S10" s="838">
        <v>19913.967456283099</v>
      </c>
      <c r="T10" s="838">
        <v>21513.794278408393</v>
      </c>
      <c r="U10" s="838">
        <v>22352.885148746522</v>
      </c>
      <c r="V10" s="838">
        <v>23588.669759174678</v>
      </c>
      <c r="W10" s="838">
        <v>21457.773751751742</v>
      </c>
      <c r="X10" s="838">
        <v>22227.980791681897</v>
      </c>
      <c r="Y10" s="838">
        <v>573.02023492530896</v>
      </c>
      <c r="Z10" s="551">
        <v>552.65300000000002</v>
      </c>
      <c r="AA10" s="551">
        <v>542.27430000000004</v>
      </c>
      <c r="AB10" s="1010"/>
      <c r="AC10" s="1010"/>
      <c r="AD10" s="1010"/>
      <c r="AE10" s="1010"/>
      <c r="AF10" s="1010"/>
    </row>
    <row r="11" spans="1:32">
      <c r="A11" s="131"/>
      <c r="B11" s="1016" t="s">
        <v>1516</v>
      </c>
      <c r="C11" s="1156">
        <v>676.00369999999998</v>
      </c>
      <c r="D11" s="838">
        <v>811.32708285076671</v>
      </c>
      <c r="E11" s="838">
        <v>677.59739999999999</v>
      </c>
      <c r="F11" s="838">
        <v>671.51030000000003</v>
      </c>
      <c r="G11" s="838">
        <v>669.78480000000002</v>
      </c>
      <c r="H11" s="838">
        <v>668.29129999999998</v>
      </c>
      <c r="I11" s="838">
        <v>804.14804770796047</v>
      </c>
      <c r="J11" s="838">
        <v>662.22460000000001</v>
      </c>
      <c r="K11" s="838">
        <v>652.65440000000001</v>
      </c>
      <c r="L11" s="838">
        <v>769.42812430630443</v>
      </c>
      <c r="M11" s="838">
        <v>738.0199077771141</v>
      </c>
      <c r="N11" s="838">
        <v>695.38013091487153</v>
      </c>
      <c r="O11" s="838">
        <v>667.87726432289151</v>
      </c>
      <c r="P11" s="838">
        <v>659.78230313630661</v>
      </c>
      <c r="Q11" s="838">
        <v>635.21830895850417</v>
      </c>
      <c r="R11" s="838">
        <v>622.54366489250992</v>
      </c>
      <c r="S11" s="838">
        <v>19913.967456283099</v>
      </c>
      <c r="T11" s="838">
        <v>21513.794278408393</v>
      </c>
      <c r="U11" s="838">
        <v>22352.885148746522</v>
      </c>
      <c r="V11" s="838">
        <v>23588.669759174678</v>
      </c>
      <c r="W11" s="838">
        <v>21457.773751751742</v>
      </c>
      <c r="X11" s="838">
        <v>22227.980791681897</v>
      </c>
      <c r="Y11" s="838">
        <v>573.02023492530896</v>
      </c>
      <c r="Z11" s="551">
        <v>552.65300000000002</v>
      </c>
      <c r="AA11" s="551">
        <v>542.27430000000004</v>
      </c>
      <c r="AB11" s="1010"/>
      <c r="AC11" s="1010"/>
      <c r="AD11" s="1010"/>
      <c r="AE11" s="1010"/>
      <c r="AF11" s="1010"/>
    </row>
    <row r="12" spans="1:32" ht="15.5">
      <c r="A12" s="131"/>
      <c r="B12" s="1188" t="s">
        <v>1554</v>
      </c>
      <c r="C12" s="1156" t="s">
        <v>493</v>
      </c>
      <c r="D12" s="838" t="s">
        <v>493</v>
      </c>
      <c r="E12" s="838" t="s">
        <v>493</v>
      </c>
      <c r="F12" s="838" t="s">
        <v>493</v>
      </c>
      <c r="G12" s="838" t="s">
        <v>493</v>
      </c>
      <c r="H12" s="838" t="s">
        <v>493</v>
      </c>
      <c r="I12" s="838" t="s">
        <v>493</v>
      </c>
      <c r="J12" s="838" t="s">
        <v>493</v>
      </c>
      <c r="K12" s="838" t="s">
        <v>493</v>
      </c>
      <c r="L12" s="838" t="s">
        <v>493</v>
      </c>
      <c r="M12" s="838" t="s">
        <v>493</v>
      </c>
      <c r="N12" s="838" t="s">
        <v>493</v>
      </c>
      <c r="O12" s="838" t="s">
        <v>493</v>
      </c>
      <c r="P12" s="838" t="s">
        <v>493</v>
      </c>
      <c r="Q12" s="838" t="s">
        <v>493</v>
      </c>
      <c r="R12" s="838" t="s">
        <v>493</v>
      </c>
      <c r="S12" s="838">
        <v>19299.211974286001</v>
      </c>
      <c r="T12" s="838">
        <v>20909.722276937999</v>
      </c>
      <c r="U12" s="838">
        <v>21762.484665073</v>
      </c>
      <c r="V12" s="838">
        <v>23000.475087135001</v>
      </c>
      <c r="W12" s="838">
        <v>20871.031345709001</v>
      </c>
      <c r="X12" s="838">
        <v>21648.333984923</v>
      </c>
      <c r="Y12" s="838" t="s">
        <v>493</v>
      </c>
      <c r="Z12" s="1189" t="s">
        <v>493</v>
      </c>
      <c r="AA12" s="1189" t="s">
        <v>493</v>
      </c>
      <c r="AB12" s="1010"/>
      <c r="AC12" s="1010"/>
      <c r="AD12" s="1010"/>
      <c r="AE12" s="1010"/>
      <c r="AF12" s="1010"/>
    </row>
    <row r="13" spans="1:32" ht="16">
      <c r="A13" s="131"/>
      <c r="B13" s="1188" t="s">
        <v>1555</v>
      </c>
      <c r="C13" s="1156" t="s">
        <v>1442</v>
      </c>
      <c r="D13" s="838" t="s">
        <v>1442</v>
      </c>
      <c r="E13" s="838" t="s">
        <v>1442</v>
      </c>
      <c r="F13" s="838" t="s">
        <v>1442</v>
      </c>
      <c r="G13" s="838" t="s">
        <v>1442</v>
      </c>
      <c r="H13" s="838" t="s">
        <v>1442</v>
      </c>
      <c r="I13" s="838" t="s">
        <v>1442</v>
      </c>
      <c r="J13" s="838" t="s">
        <v>1442</v>
      </c>
      <c r="K13" s="838" t="s">
        <v>1442</v>
      </c>
      <c r="L13" s="838" t="s">
        <v>1442</v>
      </c>
      <c r="M13" s="838" t="s">
        <v>1442</v>
      </c>
      <c r="N13" s="838" t="s">
        <v>1442</v>
      </c>
      <c r="O13" s="838" t="s">
        <v>1442</v>
      </c>
      <c r="P13" s="838" t="s">
        <v>1442</v>
      </c>
      <c r="Q13" s="838" t="s">
        <v>1442</v>
      </c>
      <c r="R13" s="838" t="s">
        <v>1442</v>
      </c>
      <c r="S13" s="838" t="s">
        <v>1442</v>
      </c>
      <c r="T13" s="838" t="s">
        <v>1442</v>
      </c>
      <c r="U13" s="838" t="s">
        <v>1442</v>
      </c>
      <c r="V13" s="838" t="s">
        <v>1442</v>
      </c>
      <c r="W13" s="838" t="s">
        <v>1442</v>
      </c>
      <c r="X13" s="838" t="s">
        <v>1442</v>
      </c>
      <c r="Y13" s="838" t="s">
        <v>493</v>
      </c>
      <c r="Z13" s="1189" t="s">
        <v>493</v>
      </c>
      <c r="AA13" s="1189" t="s">
        <v>493</v>
      </c>
      <c r="AB13" s="1010"/>
      <c r="AC13" s="1010"/>
      <c r="AD13" s="1010"/>
      <c r="AE13" s="1010"/>
      <c r="AF13" s="1010"/>
    </row>
    <row r="14" spans="1:32" ht="28">
      <c r="A14" s="131"/>
      <c r="B14" s="1188" t="s">
        <v>1519</v>
      </c>
      <c r="C14" s="1156">
        <v>676.00369999999998</v>
      </c>
      <c r="D14" s="838">
        <v>673.19219999999996</v>
      </c>
      <c r="E14" s="838">
        <v>677.59739999999999</v>
      </c>
      <c r="F14" s="838">
        <v>671.51030000000003</v>
      </c>
      <c r="G14" s="838">
        <v>669.78480000000002</v>
      </c>
      <c r="H14" s="838">
        <v>668.29129999999998</v>
      </c>
      <c r="I14" s="838">
        <v>650.80560000000003</v>
      </c>
      <c r="J14" s="838">
        <v>662.22460000000001</v>
      </c>
      <c r="K14" s="838">
        <v>652.65440000000001</v>
      </c>
      <c r="L14" s="838">
        <v>643.53189999999995</v>
      </c>
      <c r="M14" s="838">
        <v>629.5915</v>
      </c>
      <c r="N14" s="838">
        <v>617.06669999999997</v>
      </c>
      <c r="O14" s="838">
        <v>606.46839999999997</v>
      </c>
      <c r="P14" s="838">
        <v>608.32839999999999</v>
      </c>
      <c r="Q14" s="838">
        <v>607.06790000000001</v>
      </c>
      <c r="R14" s="838">
        <v>597.9425</v>
      </c>
      <c r="S14" s="838">
        <v>586.41210000000001</v>
      </c>
      <c r="T14" s="838">
        <v>574.92349999999999</v>
      </c>
      <c r="U14" s="838">
        <v>570.9425</v>
      </c>
      <c r="V14" s="838">
        <v>573.15430000000003</v>
      </c>
      <c r="W14" s="838">
        <v>573.51319999999998</v>
      </c>
      <c r="X14" s="838">
        <v>567.39449999999999</v>
      </c>
      <c r="Y14" s="838">
        <v>560.50819999999999</v>
      </c>
      <c r="Z14" s="551">
        <v>552.65300000000002</v>
      </c>
      <c r="AA14" s="551">
        <v>542.27430000000004</v>
      </c>
      <c r="AB14" s="1010"/>
      <c r="AC14" s="1010"/>
      <c r="AD14" s="1010"/>
      <c r="AE14" s="1010"/>
      <c r="AF14" s="1010"/>
    </row>
    <row r="15" spans="1:32" ht="15.5">
      <c r="A15" s="131"/>
      <c r="B15" s="1017" t="s">
        <v>874</v>
      </c>
      <c r="C15" s="1156" t="s">
        <v>356</v>
      </c>
      <c r="D15" s="838">
        <v>137.16378558496811</v>
      </c>
      <c r="E15" s="838" t="s">
        <v>356</v>
      </c>
      <c r="F15" s="838" t="s">
        <v>356</v>
      </c>
      <c r="G15" s="838" t="s">
        <v>356</v>
      </c>
      <c r="H15" s="838" t="s">
        <v>356</v>
      </c>
      <c r="I15" s="838">
        <v>152.45892531529159</v>
      </c>
      <c r="J15" s="838" t="s">
        <v>356</v>
      </c>
      <c r="K15" s="838" t="s">
        <v>356</v>
      </c>
      <c r="L15" s="838">
        <v>125.026384928523</v>
      </c>
      <c r="M15" s="838">
        <v>107.4674743015495</v>
      </c>
      <c r="N15" s="838">
        <v>77.33978836140578</v>
      </c>
      <c r="O15" s="838">
        <v>60.489251105901374</v>
      </c>
      <c r="P15" s="838">
        <v>50.514158632281827</v>
      </c>
      <c r="Q15" s="838">
        <v>27.260026132781249</v>
      </c>
      <c r="R15" s="838">
        <v>23.874479826630928</v>
      </c>
      <c r="S15" s="838">
        <v>27.54787512408134</v>
      </c>
      <c r="T15" s="838">
        <v>28.285574877692881</v>
      </c>
      <c r="U15" s="838">
        <v>18.609000576265281</v>
      </c>
      <c r="V15" s="838">
        <v>14.163914887706632</v>
      </c>
      <c r="W15" s="838">
        <v>12.329022666524383</v>
      </c>
      <c r="X15" s="838">
        <v>11.598196117406562</v>
      </c>
      <c r="Y15" s="838">
        <v>11.906225815994793</v>
      </c>
      <c r="Z15" s="1189" t="s">
        <v>358</v>
      </c>
      <c r="AA15" s="1189" t="s">
        <v>358</v>
      </c>
      <c r="AB15" s="1010"/>
      <c r="AC15" s="1010"/>
      <c r="AD15" s="1010"/>
      <c r="AE15" s="1010"/>
      <c r="AF15" s="1010"/>
    </row>
    <row r="16" spans="1:32" ht="15.5">
      <c r="A16" s="131"/>
      <c r="B16" s="1017" t="s">
        <v>872</v>
      </c>
      <c r="C16" s="1156" t="s">
        <v>356</v>
      </c>
      <c r="D16" s="838">
        <v>0.97109726579869549</v>
      </c>
      <c r="E16" s="838" t="s">
        <v>356</v>
      </c>
      <c r="F16" s="838" t="s">
        <v>356</v>
      </c>
      <c r="G16" s="838" t="s">
        <v>356</v>
      </c>
      <c r="H16" s="838" t="s">
        <v>356</v>
      </c>
      <c r="I16" s="838">
        <v>0.88352239266885224</v>
      </c>
      <c r="J16" s="838" t="s">
        <v>356</v>
      </c>
      <c r="K16" s="838" t="s">
        <v>356</v>
      </c>
      <c r="L16" s="838">
        <v>0.86983937778141618</v>
      </c>
      <c r="M16" s="838">
        <v>0.96093347556461073</v>
      </c>
      <c r="N16" s="838">
        <v>0.97364255346572515</v>
      </c>
      <c r="O16" s="838">
        <v>0.91961321699010112</v>
      </c>
      <c r="P16" s="838">
        <v>0.93974450402477028</v>
      </c>
      <c r="Q16" s="838">
        <v>0.89038282572289906</v>
      </c>
      <c r="R16" s="838">
        <v>0.72668506587900783</v>
      </c>
      <c r="S16" s="838">
        <v>0.79550687301515421</v>
      </c>
      <c r="T16" s="838">
        <v>0.86292659270087124</v>
      </c>
      <c r="U16" s="838">
        <v>0.84898309725687726</v>
      </c>
      <c r="V16" s="838">
        <v>0.87645715197014618</v>
      </c>
      <c r="W16" s="838">
        <v>0.90018337621442401</v>
      </c>
      <c r="X16" s="838">
        <v>0.65411064149337006</v>
      </c>
      <c r="Y16" s="838">
        <v>0.60580910931410137</v>
      </c>
      <c r="Z16" s="1189" t="s">
        <v>358</v>
      </c>
      <c r="AA16" s="1189" t="s">
        <v>358</v>
      </c>
      <c r="AB16" s="1010"/>
      <c r="AC16" s="1010"/>
      <c r="AD16" s="1010"/>
      <c r="AE16" s="1010"/>
      <c r="AF16" s="1010"/>
    </row>
    <row r="17" spans="1:32">
      <c r="A17" s="131"/>
      <c r="B17" s="1016" t="s">
        <v>1520</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
      <c r="A22" s="131"/>
      <c r="B22" s="1021" t="s">
        <v>1521</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5">
      <c r="A24" s="131"/>
      <c r="B24" s="1015" t="s">
        <v>1557</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5">
      <c r="A25" s="131"/>
      <c r="B25" s="1015" t="s">
        <v>1559</v>
      </c>
      <c r="C25" s="1156">
        <v>142.49176624205811</v>
      </c>
      <c r="D25" s="838">
        <v>160.64919908810134</v>
      </c>
      <c r="E25" s="838">
        <v>173.13772131090971</v>
      </c>
      <c r="F25" s="838">
        <v>162.4040468414629</v>
      </c>
      <c r="G25" s="838">
        <v>162.59068924782437</v>
      </c>
      <c r="H25" s="838">
        <v>174.5319689403629</v>
      </c>
      <c r="I25" s="838">
        <v>164.12807160269168</v>
      </c>
      <c r="J25" s="838">
        <v>192.36921620958088</v>
      </c>
      <c r="K25" s="838">
        <v>200.24000748089378</v>
      </c>
      <c r="L25" s="838">
        <v>193.21184821446684</v>
      </c>
      <c r="M25" s="838">
        <v>223.13675896025239</v>
      </c>
      <c r="N25" s="838">
        <v>210.45003416988172</v>
      </c>
      <c r="O25" s="838">
        <v>179.87932808005002</v>
      </c>
      <c r="P25" s="838">
        <v>159.68400000259399</v>
      </c>
      <c r="Q25" s="838">
        <v>158.24538718569357</v>
      </c>
      <c r="R25" s="838">
        <v>171.0979648701705</v>
      </c>
      <c r="S25" s="838">
        <v>187.9129763608675</v>
      </c>
      <c r="T25" s="838">
        <v>167.38703245602943</v>
      </c>
      <c r="U25" s="838">
        <v>204.56712678221965</v>
      </c>
      <c r="V25" s="838">
        <v>166.31965908255819</v>
      </c>
      <c r="W25" s="838">
        <v>182.74425762620169</v>
      </c>
      <c r="X25" s="838">
        <v>169.91806891541444</v>
      </c>
      <c r="Y25" s="838">
        <v>163.92273402344591</v>
      </c>
      <c r="Z25" s="551">
        <v>165.98761963312595</v>
      </c>
      <c r="AA25" s="551">
        <v>169.30659676564596</v>
      </c>
      <c r="AB25" s="1010"/>
      <c r="AC25" s="1010"/>
      <c r="AD25" s="1010"/>
      <c r="AE25" s="1010"/>
      <c r="AF25" s="1010"/>
    </row>
    <row r="26" spans="1:32" ht="14.5">
      <c r="A26" s="131"/>
      <c r="B26" s="1016" t="s">
        <v>1560</v>
      </c>
      <c r="C26" s="1156">
        <v>117.56954850652788</v>
      </c>
      <c r="D26" s="838">
        <v>126.10561821208107</v>
      </c>
      <c r="E26" s="838">
        <v>134.1093109281428</v>
      </c>
      <c r="F26" s="838">
        <v>135.38885834346917</v>
      </c>
      <c r="G26" s="838">
        <v>137.58657936044429</v>
      </c>
      <c r="H26" s="838">
        <v>141.98456429137906</v>
      </c>
      <c r="I26" s="838">
        <v>143.35251333121113</v>
      </c>
      <c r="J26" s="838">
        <v>158.12559986459453</v>
      </c>
      <c r="K26" s="838">
        <v>167.30561660175712</v>
      </c>
      <c r="L26" s="838">
        <v>163.29066087260659</v>
      </c>
      <c r="M26" s="838">
        <v>188.2277392241451</v>
      </c>
      <c r="N26" s="838">
        <v>163.08705774133418</v>
      </c>
      <c r="O26" s="838">
        <v>132.44826032435071</v>
      </c>
      <c r="P26" s="838">
        <v>135.95487910119596</v>
      </c>
      <c r="Q26" s="838">
        <v>128.20692826285017</v>
      </c>
      <c r="R26" s="838">
        <v>127.23736188228955</v>
      </c>
      <c r="S26" s="838">
        <v>124.03739088382683</v>
      </c>
      <c r="T26" s="838">
        <v>122.9513402006947</v>
      </c>
      <c r="U26" s="838">
        <v>120.34622681199262</v>
      </c>
      <c r="V26" s="838">
        <v>117.63451014313735</v>
      </c>
      <c r="W26" s="838">
        <v>115.89762472961968</v>
      </c>
      <c r="X26" s="838">
        <v>112.7408437398623</v>
      </c>
      <c r="Y26" s="838">
        <v>107.7891773607073</v>
      </c>
      <c r="Z26" s="551">
        <v>105.29949285437709</v>
      </c>
      <c r="AA26" s="551">
        <v>108.30623246269495</v>
      </c>
      <c r="AB26" s="1010"/>
      <c r="AC26" s="1010"/>
      <c r="AD26" s="1010"/>
      <c r="AE26" s="1010"/>
      <c r="AF26" s="1010"/>
    </row>
    <row r="27" spans="1:32" ht="14.5">
      <c r="A27" s="131"/>
      <c r="B27" s="1016" t="s">
        <v>1561</v>
      </c>
      <c r="C27" s="1156">
        <v>11.279</v>
      </c>
      <c r="D27" s="838">
        <v>13.281000000000001</v>
      </c>
      <c r="E27" s="838">
        <v>10.571999999999999</v>
      </c>
      <c r="F27" s="838">
        <v>8.218</v>
      </c>
      <c r="G27" s="838">
        <v>5.923</v>
      </c>
      <c r="H27" s="838">
        <v>4.319</v>
      </c>
      <c r="I27" s="838">
        <v>4.5970000000000004</v>
      </c>
      <c r="J27" s="838">
        <v>11.129</v>
      </c>
      <c r="K27" s="838">
        <v>10.61</v>
      </c>
      <c r="L27" s="838">
        <v>4.9189999999999996</v>
      </c>
      <c r="M27" s="838">
        <v>8.0570000000000004</v>
      </c>
      <c r="N27" s="838">
        <v>8.202</v>
      </c>
      <c r="O27" s="838">
        <v>11.99</v>
      </c>
      <c r="P27" s="838">
        <v>9.0410000000000004</v>
      </c>
      <c r="Q27" s="838">
        <v>7.9109999999999996</v>
      </c>
      <c r="R27" s="838">
        <v>8.1310000000000002</v>
      </c>
      <c r="S27" s="838">
        <v>7.3819999999999997</v>
      </c>
      <c r="T27" s="838">
        <v>8.2799999999999994</v>
      </c>
      <c r="U27" s="838">
        <v>7.1230000000000002</v>
      </c>
      <c r="V27" s="838">
        <v>11.201000000000001</v>
      </c>
      <c r="W27" s="838">
        <v>9.6780000000000008</v>
      </c>
      <c r="X27" s="838">
        <v>10.958</v>
      </c>
      <c r="Y27" s="838">
        <v>7.34</v>
      </c>
      <c r="Z27" s="551">
        <v>8.7289999999999992</v>
      </c>
      <c r="AA27" s="551">
        <v>9.27</v>
      </c>
      <c r="AB27" s="1010"/>
      <c r="AC27" s="1010"/>
      <c r="AD27" s="1010"/>
      <c r="AE27" s="1010"/>
      <c r="AF27" s="1010"/>
    </row>
    <row r="28" spans="1:32" ht="14.5">
      <c r="A28" s="131"/>
      <c r="B28" s="1016" t="s">
        <v>1562</v>
      </c>
      <c r="C28" s="1156">
        <v>0.12714328465753585</v>
      </c>
      <c r="D28" s="838">
        <v>0.14569027514203972</v>
      </c>
      <c r="E28" s="838">
        <v>0.14744163638685412</v>
      </c>
      <c r="F28" s="838">
        <v>0.15026430166038787</v>
      </c>
      <c r="G28" s="838">
        <v>0.17529683027177378</v>
      </c>
      <c r="H28" s="838">
        <v>0.15873100468760934</v>
      </c>
      <c r="I28" s="838">
        <v>0.15958736211198959</v>
      </c>
      <c r="J28" s="838">
        <v>0.15614805390797742</v>
      </c>
      <c r="K28" s="838">
        <v>0.15642699334572979</v>
      </c>
      <c r="L28" s="838">
        <v>0.16247869469180562</v>
      </c>
      <c r="M28" s="838">
        <v>0.1592832627267394</v>
      </c>
      <c r="N28" s="838">
        <v>0.16126912081525793</v>
      </c>
      <c r="O28" s="838">
        <v>0.17618767255822729</v>
      </c>
      <c r="P28" s="838">
        <v>0.19000120099120404</v>
      </c>
      <c r="Q28" s="838">
        <v>0.20248017246804634</v>
      </c>
      <c r="R28" s="838">
        <v>0.17807071807502842</v>
      </c>
      <c r="S28" s="838">
        <v>0.19043122515721342</v>
      </c>
      <c r="T28" s="838">
        <v>0.20383047370718785</v>
      </c>
      <c r="U28" s="838">
        <v>0.21169250568478398</v>
      </c>
      <c r="V28" s="838">
        <v>0.20415420129823469</v>
      </c>
      <c r="W28" s="838">
        <v>0.21363251798217031</v>
      </c>
      <c r="X28" s="838">
        <v>0.22209413832057237</v>
      </c>
      <c r="Y28" s="838">
        <v>0.21900222841469752</v>
      </c>
      <c r="Z28" s="551">
        <v>0.22173986205078114</v>
      </c>
      <c r="AA28" s="551">
        <v>0.2022535340730906</v>
      </c>
      <c r="AB28" s="1010"/>
      <c r="AC28" s="1010"/>
      <c r="AD28" s="1010"/>
      <c r="AE28" s="1010"/>
      <c r="AF28" s="1010"/>
    </row>
    <row r="29" spans="1:32">
      <c r="A29" s="538"/>
      <c r="B29" s="1016" t="s">
        <v>876</v>
      </c>
      <c r="C29" s="1156">
        <v>4.7439434999999994</v>
      </c>
      <c r="D29" s="838">
        <v>4.5858608939804562</v>
      </c>
      <c r="E29" s="838">
        <v>4.6714302923893776</v>
      </c>
      <c r="F29" s="838">
        <v>4.8956656204558744</v>
      </c>
      <c r="G29" s="838">
        <v>4.950385100000001</v>
      </c>
      <c r="H29" s="838">
        <v>4.3274598431047</v>
      </c>
      <c r="I29" s="838">
        <v>4.5014562063904702</v>
      </c>
      <c r="J29" s="838">
        <v>4.3219129778515084</v>
      </c>
      <c r="K29" s="838">
        <v>4.4378252563148726</v>
      </c>
      <c r="L29" s="838">
        <v>4.3273922181696758</v>
      </c>
      <c r="M29" s="838">
        <v>4.3434600987374514</v>
      </c>
      <c r="N29" s="838">
        <v>4.2286138301422449</v>
      </c>
      <c r="O29" s="838">
        <v>4.0435426224065454</v>
      </c>
      <c r="P29" s="838">
        <v>4.0329004237228023</v>
      </c>
      <c r="Q29" s="838">
        <v>4.3300788008940891</v>
      </c>
      <c r="R29" s="838">
        <v>4.3379981282576727</v>
      </c>
      <c r="S29" s="838">
        <v>4.0445336169026209</v>
      </c>
      <c r="T29" s="838">
        <v>3.9382615484100905</v>
      </c>
      <c r="U29" s="838">
        <v>3.9677012507289313</v>
      </c>
      <c r="V29" s="838">
        <v>3.9516799502995599</v>
      </c>
      <c r="W29" s="838">
        <v>3.9178381955613339</v>
      </c>
      <c r="X29" s="838">
        <v>4.0458017884410831</v>
      </c>
      <c r="Y29" s="838">
        <v>4.0367932845145651</v>
      </c>
      <c r="Z29" s="551">
        <v>3.8941696722512611</v>
      </c>
      <c r="AA29" s="551">
        <v>3.6805668349966889</v>
      </c>
      <c r="AB29" s="1010"/>
      <c r="AC29" s="1010"/>
      <c r="AD29" s="1010"/>
      <c r="AE29" s="1010"/>
      <c r="AF29" s="1010"/>
    </row>
    <row r="30" spans="1:32" s="551" customFormat="1">
      <c r="A30" s="549"/>
      <c r="B30" s="1016" t="s">
        <v>877</v>
      </c>
      <c r="C30" s="1156">
        <v>8.7721309508726808</v>
      </c>
      <c r="D30" s="838">
        <v>16.531029706897769</v>
      </c>
      <c r="E30" s="838">
        <v>23.637538453990686</v>
      </c>
      <c r="F30" s="838">
        <v>13.751258575877491</v>
      </c>
      <c r="G30" s="838">
        <v>13.955427682424748</v>
      </c>
      <c r="H30" s="838">
        <v>23.742213801191518</v>
      </c>
      <c r="I30" s="838">
        <v>11.517514702978085</v>
      </c>
      <c r="J30" s="838">
        <v>18.636555313226872</v>
      </c>
      <c r="K30" s="838">
        <v>17.730138629476052</v>
      </c>
      <c r="L30" s="838">
        <v>20.512316428998783</v>
      </c>
      <c r="M30" s="838">
        <v>22.349276374643086</v>
      </c>
      <c r="N30" s="838">
        <v>34.771093477590043</v>
      </c>
      <c r="O30" s="838">
        <v>31.221337460734528</v>
      </c>
      <c r="P30" s="838">
        <v>10.465219276684023</v>
      </c>
      <c r="Q30" s="838">
        <v>17.594899949481263</v>
      </c>
      <c r="R30" s="838">
        <v>31.213534141548251</v>
      </c>
      <c r="S30" s="838">
        <v>52.258620634980851</v>
      </c>
      <c r="T30" s="838">
        <v>32.013600233217488</v>
      </c>
      <c r="U30" s="838">
        <v>72.918506213813316</v>
      </c>
      <c r="V30" s="838">
        <v>33.328314787823025</v>
      </c>
      <c r="W30" s="838">
        <v>53.037162183038511</v>
      </c>
      <c r="X30" s="838">
        <v>41.951329248790479</v>
      </c>
      <c r="Y30" s="838">
        <v>44.53776114980937</v>
      </c>
      <c r="Z30" s="551">
        <v>47.843217244446826</v>
      </c>
      <c r="AA30" s="551">
        <v>47.847543933881227</v>
      </c>
      <c r="AB30" s="549"/>
      <c r="AC30" s="549"/>
    </row>
    <row r="31" spans="1:32" s="551" customFormat="1">
      <c r="A31" s="549"/>
      <c r="B31" s="1015" t="s">
        <v>1523</v>
      </c>
      <c r="C31" s="1156">
        <v>0.90008291844860944</v>
      </c>
      <c r="D31" s="838">
        <v>0.91695223416962812</v>
      </c>
      <c r="E31" s="838">
        <v>0.92554675299989053</v>
      </c>
      <c r="F31" s="838">
        <v>0.9340506018292305</v>
      </c>
      <c r="G31" s="838">
        <v>0.94850428821913735</v>
      </c>
      <c r="H31" s="838">
        <v>0.97898530564256048</v>
      </c>
      <c r="I31" s="838">
        <v>0.9718045073400351</v>
      </c>
      <c r="J31" s="838">
        <v>1.0053063308489327</v>
      </c>
      <c r="K31" s="838">
        <v>1.0149543087443127</v>
      </c>
      <c r="L31" s="838">
        <v>1.0074834577342591</v>
      </c>
      <c r="M31" s="838">
        <v>1.0219727514867665</v>
      </c>
      <c r="N31" s="838">
        <v>0.9990517168527745</v>
      </c>
      <c r="O31" s="838">
        <v>0.99919334259171311</v>
      </c>
      <c r="P31" s="838">
        <v>1.006746177276477</v>
      </c>
      <c r="Q31" s="838">
        <v>0.99876879459493473</v>
      </c>
      <c r="R31" s="838">
        <v>1.006366471164716</v>
      </c>
      <c r="S31" s="838">
        <v>1.0206373320305304</v>
      </c>
      <c r="T31" s="838">
        <v>1.0355182857001415</v>
      </c>
      <c r="U31" s="838">
        <v>1.0338422022933837</v>
      </c>
      <c r="V31" s="838">
        <v>1.0394132887146375</v>
      </c>
      <c r="W31" s="838">
        <v>1.0547141210311095</v>
      </c>
      <c r="X31" s="838">
        <v>1.0668274829898945</v>
      </c>
      <c r="Y31" s="838">
        <v>1.0865535939838005</v>
      </c>
      <c r="Z31" s="551">
        <v>1.0496243528686575</v>
      </c>
      <c r="AA31" s="551">
        <v>1.0479041683464281</v>
      </c>
      <c r="AB31" s="549"/>
      <c r="AC31" s="549"/>
    </row>
    <row r="32" spans="1:32" s="549" customFormat="1" ht="15.75" customHeight="1">
      <c r="B32" s="1015" t="s">
        <v>878</v>
      </c>
      <c r="C32" s="1156">
        <v>11534.106</v>
      </c>
      <c r="D32" s="838">
        <v>11176.6324</v>
      </c>
      <c r="E32" s="838">
        <v>11220.137199999999</v>
      </c>
      <c r="F32" s="838">
        <v>10437.340399999999</v>
      </c>
      <c r="G32" s="838">
        <v>11384.066500000001</v>
      </c>
      <c r="H32" s="838">
        <v>10896.5218</v>
      </c>
      <c r="I32" s="838">
        <v>10988.9889</v>
      </c>
      <c r="J32" s="838">
        <v>11051.347599999999</v>
      </c>
      <c r="K32" s="838">
        <v>10989.7806</v>
      </c>
      <c r="L32" s="838">
        <v>11075.475199999999</v>
      </c>
      <c r="M32" s="838">
        <v>10991.339300000001</v>
      </c>
      <c r="N32" s="838">
        <v>11426.115699999998</v>
      </c>
      <c r="O32" s="838">
        <v>11307.353300000001</v>
      </c>
      <c r="P32" s="838">
        <v>11701.672499999999</v>
      </c>
      <c r="Q32" s="838">
        <v>10761.454599999999</v>
      </c>
      <c r="R32" s="838">
        <v>8993.3154999999988</v>
      </c>
      <c r="S32" s="838">
        <v>9288.1948999999986</v>
      </c>
      <c r="T32" s="838">
        <v>9795.7582000000002</v>
      </c>
      <c r="U32" s="838">
        <v>10082.9787</v>
      </c>
      <c r="V32" s="838">
        <v>10648.650900000001</v>
      </c>
      <c r="W32" s="838">
        <v>9819.1423999999988</v>
      </c>
      <c r="X32" s="838">
        <v>10076.1548</v>
      </c>
      <c r="Y32" s="838">
        <v>9610.1617000000006</v>
      </c>
      <c r="Z32" s="551">
        <v>345.16149999999999</v>
      </c>
      <c r="AA32" s="551">
        <v>344.0967</v>
      </c>
    </row>
    <row r="33" spans="2:38" s="549" customFormat="1">
      <c r="B33" s="1016" t="s">
        <v>1524</v>
      </c>
      <c r="C33" s="1156">
        <v>11159.214099999999</v>
      </c>
      <c r="D33" s="838">
        <v>10802.0484</v>
      </c>
      <c r="E33" s="838">
        <v>10845.8344</v>
      </c>
      <c r="F33" s="838">
        <v>10063.934999999999</v>
      </c>
      <c r="G33" s="838">
        <v>11012.665300000001</v>
      </c>
      <c r="H33" s="838">
        <v>10527.0049</v>
      </c>
      <c r="I33" s="838">
        <v>10620.6873</v>
      </c>
      <c r="J33" s="838">
        <v>10684.170599999999</v>
      </c>
      <c r="K33" s="838">
        <v>10623.4985</v>
      </c>
      <c r="L33" s="838">
        <v>10710.321099999999</v>
      </c>
      <c r="M33" s="838">
        <v>10627.920700000001</v>
      </c>
      <c r="N33" s="838">
        <v>11064.873299999999</v>
      </c>
      <c r="O33" s="838">
        <v>10948.6574</v>
      </c>
      <c r="P33" s="838">
        <v>11345.601199999999</v>
      </c>
      <c r="Q33" s="838">
        <v>10407.8691</v>
      </c>
      <c r="R33" s="838">
        <v>8642.4280999999992</v>
      </c>
      <c r="S33" s="838">
        <v>8939.7891999999993</v>
      </c>
      <c r="T33" s="838">
        <v>9449.0542999999998</v>
      </c>
      <c r="U33" s="838">
        <v>9737.5910999999996</v>
      </c>
      <c r="V33" s="838">
        <v>10304.5005</v>
      </c>
      <c r="W33" s="838">
        <v>9475.9025999999994</v>
      </c>
      <c r="X33" s="838">
        <v>9732.0691999999999</v>
      </c>
      <c r="Y33" s="838">
        <v>9264.7556999999997</v>
      </c>
      <c r="Z33" s="1189" t="s">
        <v>358</v>
      </c>
      <c r="AA33" s="1189" t="s">
        <v>358</v>
      </c>
    </row>
    <row r="34" spans="2:38" s="549" customFormat="1" ht="15.5">
      <c r="B34" s="554" t="s">
        <v>1525</v>
      </c>
      <c r="C34" s="1156">
        <v>374.89190000000002</v>
      </c>
      <c r="D34" s="838">
        <v>374.584</v>
      </c>
      <c r="E34" s="838">
        <v>374.30279999999999</v>
      </c>
      <c r="F34" s="838">
        <v>373.40539999999999</v>
      </c>
      <c r="G34" s="838">
        <v>371.40120000000002</v>
      </c>
      <c r="H34" s="838">
        <v>369.51690000000002</v>
      </c>
      <c r="I34" s="838">
        <v>368.30160000000001</v>
      </c>
      <c r="J34" s="838">
        <v>367.17700000000002</v>
      </c>
      <c r="K34" s="838">
        <v>366.28210000000001</v>
      </c>
      <c r="L34" s="838">
        <v>365.15410000000003</v>
      </c>
      <c r="M34" s="838">
        <v>363.41860000000003</v>
      </c>
      <c r="N34" s="838">
        <v>361.24239999999998</v>
      </c>
      <c r="O34" s="838">
        <v>358.69589999999999</v>
      </c>
      <c r="P34" s="838">
        <v>356.07130000000001</v>
      </c>
      <c r="Q34" s="838">
        <v>353.58550000000002</v>
      </c>
      <c r="R34" s="838">
        <v>350.88740000000001</v>
      </c>
      <c r="S34" s="838">
        <v>348.40570000000002</v>
      </c>
      <c r="T34" s="838">
        <v>346.70389999999998</v>
      </c>
      <c r="U34" s="838">
        <v>345.38760000000002</v>
      </c>
      <c r="V34" s="838">
        <v>344.15039999999999</v>
      </c>
      <c r="W34" s="838">
        <v>343.2398</v>
      </c>
      <c r="X34" s="838">
        <v>344.0856</v>
      </c>
      <c r="Y34" s="838">
        <v>345.40600000000001</v>
      </c>
      <c r="Z34" s="551">
        <v>345.16149999999999</v>
      </c>
      <c r="AA34" s="551">
        <v>344.0967</v>
      </c>
    </row>
    <row r="35" spans="2:38" s="549" customFormat="1" ht="14.5">
      <c r="B35" s="552" t="s">
        <v>1526</v>
      </c>
      <c r="C35" s="1156">
        <v>5835.9390549999998</v>
      </c>
      <c r="D35" s="838">
        <v>5107.0174079999997</v>
      </c>
      <c r="E35" s="838">
        <v>5067.0323360000002</v>
      </c>
      <c r="F35" s="838">
        <v>5656.5784599999997</v>
      </c>
      <c r="G35" s="838">
        <v>5523.5450420000006</v>
      </c>
      <c r="H35" s="838">
        <v>5823.0798330000007</v>
      </c>
      <c r="I35" s="838">
        <v>7096.3068760000006</v>
      </c>
      <c r="J35" s="838">
        <v>7259.5969839999998</v>
      </c>
      <c r="K35" s="838">
        <v>7932.8309300000001</v>
      </c>
      <c r="L35" s="838">
        <v>8901.5376789999991</v>
      </c>
      <c r="M35" s="838">
        <v>10413.054252999998</v>
      </c>
      <c r="N35" s="838">
        <v>9536.5773869999994</v>
      </c>
      <c r="O35" s="838">
        <v>10518.385853</v>
      </c>
      <c r="P35" s="838">
        <v>10922.406226999998</v>
      </c>
      <c r="Q35" s="838">
        <v>13225.160527999999</v>
      </c>
      <c r="R35" s="838">
        <v>9448.5501420000001</v>
      </c>
      <c r="S35" s="838">
        <v>9351.1914099999995</v>
      </c>
      <c r="T35" s="838">
        <v>9065.0274239999999</v>
      </c>
      <c r="U35" s="838">
        <v>8742.7016090000016</v>
      </c>
      <c r="V35" s="838">
        <v>8636.3952040000004</v>
      </c>
      <c r="W35" s="838">
        <v>8806.4197590000003</v>
      </c>
      <c r="X35" s="838">
        <v>8351.8579300000001</v>
      </c>
      <c r="Y35" s="838">
        <v>7818.6857740000005</v>
      </c>
      <c r="Z35" s="549">
        <v>8320.0166939999999</v>
      </c>
      <c r="AA35" s="549">
        <v>8373.524086999998</v>
      </c>
    </row>
    <row r="36" spans="2:38" s="549" customFormat="1">
      <c r="B36" s="550" t="s">
        <v>863</v>
      </c>
      <c r="C36" s="1156">
        <v>637.1052709999999</v>
      </c>
      <c r="D36" s="838">
        <v>538.49553600000002</v>
      </c>
      <c r="E36" s="838">
        <v>606.14583800000003</v>
      </c>
      <c r="F36" s="838">
        <v>550.131123</v>
      </c>
      <c r="G36" s="838">
        <v>520.33404399999995</v>
      </c>
      <c r="H36" s="838">
        <v>512.33064300000001</v>
      </c>
      <c r="I36" s="838">
        <v>607.28426300000001</v>
      </c>
      <c r="J36" s="838">
        <v>409.41985499999998</v>
      </c>
      <c r="K36" s="838">
        <v>503.61543299999994</v>
      </c>
      <c r="L36" s="838">
        <v>361.80844000000002</v>
      </c>
      <c r="M36" s="838">
        <v>959.85753800000009</v>
      </c>
      <c r="N36" s="838">
        <v>841.70761199999993</v>
      </c>
      <c r="O36" s="838">
        <v>1522.6432119999999</v>
      </c>
      <c r="P36" s="838">
        <v>1226.539272</v>
      </c>
      <c r="Q36" s="838">
        <v>3369.6625519999998</v>
      </c>
      <c r="R36" s="838">
        <v>2264.433497</v>
      </c>
      <c r="S36" s="838">
        <v>1375.5301790000001</v>
      </c>
      <c r="T36" s="838">
        <v>1081.247394</v>
      </c>
      <c r="U36" s="838">
        <v>757.96805400000005</v>
      </c>
      <c r="V36" s="838">
        <v>765.24384799999996</v>
      </c>
      <c r="W36" s="838">
        <v>988.81848300000001</v>
      </c>
      <c r="X36" s="838">
        <v>596.164806</v>
      </c>
      <c r="Y36" s="838">
        <v>558.04475000000002</v>
      </c>
      <c r="Z36" s="549">
        <v>453.63734999999997</v>
      </c>
      <c r="AA36" s="549">
        <v>547.65931500000011</v>
      </c>
    </row>
    <row r="37" spans="2:38" s="549" customFormat="1">
      <c r="B37" s="554" t="s">
        <v>1395</v>
      </c>
      <c r="C37" s="1156">
        <v>12.571102000000002</v>
      </c>
      <c r="D37" s="838">
        <v>23.323498999999998</v>
      </c>
      <c r="E37" s="838">
        <v>3.3430059999999999</v>
      </c>
      <c r="F37" s="838">
        <v>7.5072669999999997</v>
      </c>
      <c r="G37" s="838">
        <v>1.935635</v>
      </c>
      <c r="H37" s="838">
        <v>48.339029000000004</v>
      </c>
      <c r="I37" s="838">
        <v>110.71774000000001</v>
      </c>
      <c r="J37" s="838">
        <v>3.6324670000000001</v>
      </c>
      <c r="K37" s="838">
        <v>3.112285</v>
      </c>
      <c r="L37" s="838">
        <v>2.4183300000000001</v>
      </c>
      <c r="M37" s="838">
        <v>94.824725000000001</v>
      </c>
      <c r="N37" s="838">
        <v>139.14459299999999</v>
      </c>
      <c r="O37" s="838">
        <v>883.97711600000002</v>
      </c>
      <c r="P37" s="838">
        <v>501.74621200000001</v>
      </c>
      <c r="Q37" s="838">
        <v>2188.2747230000004</v>
      </c>
      <c r="R37" s="838">
        <v>1175.8585619999999</v>
      </c>
      <c r="S37" s="838">
        <v>0</v>
      </c>
      <c r="T37" s="838">
        <v>0</v>
      </c>
      <c r="U37" s="838">
        <v>0</v>
      </c>
      <c r="V37" s="838">
        <v>0</v>
      </c>
      <c r="W37" s="838">
        <v>0</v>
      </c>
      <c r="X37" s="838">
        <v>0</v>
      </c>
      <c r="Y37" s="838">
        <v>0</v>
      </c>
      <c r="Z37" s="838">
        <v>0</v>
      </c>
      <c r="AA37" s="838">
        <v>0</v>
      </c>
    </row>
    <row r="38" spans="2:38" s="549" customFormat="1">
      <c r="B38" s="554" t="s">
        <v>864</v>
      </c>
      <c r="C38" s="1156">
        <v>602.58629799999994</v>
      </c>
      <c r="D38" s="838">
        <v>503.25830500000001</v>
      </c>
      <c r="E38" s="838">
        <v>582.13147399999991</v>
      </c>
      <c r="F38" s="838">
        <v>527.63061700000003</v>
      </c>
      <c r="G38" s="838">
        <v>496.04551500000002</v>
      </c>
      <c r="H38" s="838">
        <v>449.65577300000007</v>
      </c>
      <c r="I38" s="838">
        <v>480.08050600000001</v>
      </c>
      <c r="J38" s="838">
        <v>386.54392099999995</v>
      </c>
      <c r="K38" s="838">
        <v>477.62137000000001</v>
      </c>
      <c r="L38" s="838">
        <v>321.181534</v>
      </c>
      <c r="M38" s="838">
        <v>831.22659900000008</v>
      </c>
      <c r="N38" s="838">
        <v>676.57421599999998</v>
      </c>
      <c r="O38" s="838">
        <v>615.61561100000006</v>
      </c>
      <c r="P38" s="838">
        <v>634.270444</v>
      </c>
      <c r="Q38" s="838">
        <v>1126.5775489999999</v>
      </c>
      <c r="R38" s="838">
        <v>1042.995707</v>
      </c>
      <c r="S38" s="838">
        <v>1312.952108</v>
      </c>
      <c r="T38" s="838">
        <v>1026.8978340000001</v>
      </c>
      <c r="U38" s="838">
        <v>709.40703500000006</v>
      </c>
      <c r="V38" s="838">
        <v>713.00098400000002</v>
      </c>
      <c r="W38" s="838">
        <v>932.57470000000001</v>
      </c>
      <c r="X38" s="838">
        <v>529.93595600000003</v>
      </c>
      <c r="Y38" s="838">
        <v>466.25973200000004</v>
      </c>
      <c r="Z38" s="549">
        <v>385.29511099999996</v>
      </c>
      <c r="AA38" s="549">
        <v>474.286384</v>
      </c>
    </row>
    <row r="39" spans="2:38" s="549" customFormat="1">
      <c r="B39" s="555" t="s">
        <v>835</v>
      </c>
      <c r="C39" s="1156">
        <v>0.58342899999999998</v>
      </c>
      <c r="D39" s="838">
        <v>0.88648499999999997</v>
      </c>
      <c r="E39" s="838">
        <v>0.57125199999999998</v>
      </c>
      <c r="F39" s="838">
        <v>0.95726300000000009</v>
      </c>
      <c r="G39" s="838">
        <v>1.592352</v>
      </c>
      <c r="H39" s="838">
        <v>0.28550300000000001</v>
      </c>
      <c r="I39" s="838">
        <v>0.324714</v>
      </c>
      <c r="J39" s="838">
        <v>0.46867999999999999</v>
      </c>
      <c r="K39" s="838">
        <v>0.63689099999999998</v>
      </c>
      <c r="L39" s="838">
        <v>0.27204899999999999</v>
      </c>
      <c r="M39" s="838">
        <v>0.52152300000000007</v>
      </c>
      <c r="N39" s="838">
        <v>0</v>
      </c>
      <c r="O39" s="838">
        <v>0</v>
      </c>
      <c r="P39" s="838">
        <v>0</v>
      </c>
      <c r="Q39" s="838">
        <v>3.2749999999999997E-3</v>
      </c>
      <c r="R39" s="838">
        <v>0</v>
      </c>
      <c r="S39" s="838">
        <v>0</v>
      </c>
      <c r="T39" s="838">
        <v>0</v>
      </c>
      <c r="U39" s="838">
        <v>0</v>
      </c>
      <c r="V39" s="838">
        <v>0</v>
      </c>
      <c r="W39" s="838">
        <v>0</v>
      </c>
      <c r="X39" s="838">
        <v>0</v>
      </c>
      <c r="Y39" s="838">
        <v>0</v>
      </c>
      <c r="Z39" s="838">
        <v>0</v>
      </c>
      <c r="AA39" s="838">
        <v>0</v>
      </c>
    </row>
    <row r="40" spans="2:38" s="549" customFormat="1">
      <c r="B40" s="555" t="s">
        <v>1397</v>
      </c>
      <c r="C40" s="1156">
        <v>602.00286899999992</v>
      </c>
      <c r="D40" s="838">
        <v>502.37182000000001</v>
      </c>
      <c r="E40" s="838">
        <v>581.56022199999995</v>
      </c>
      <c r="F40" s="838">
        <v>526.67335400000002</v>
      </c>
      <c r="G40" s="838">
        <v>494.45316300000002</v>
      </c>
      <c r="H40" s="838">
        <v>449.37027</v>
      </c>
      <c r="I40" s="838">
        <v>479.75579200000004</v>
      </c>
      <c r="J40" s="838">
        <v>386.07524100000001</v>
      </c>
      <c r="K40" s="838">
        <v>476.98447899999996</v>
      </c>
      <c r="L40" s="838">
        <v>320.90948499999996</v>
      </c>
      <c r="M40" s="838">
        <v>830.70507599999996</v>
      </c>
      <c r="N40" s="838">
        <v>676.57421599999998</v>
      </c>
      <c r="O40" s="838">
        <v>615.61561100000006</v>
      </c>
      <c r="P40" s="838">
        <v>634.270444</v>
      </c>
      <c r="Q40" s="838">
        <v>1126.5742740000001</v>
      </c>
      <c r="R40" s="838">
        <v>1042.995707</v>
      </c>
      <c r="S40" s="838">
        <v>1312.952108</v>
      </c>
      <c r="T40" s="838">
        <v>1026.8978340000001</v>
      </c>
      <c r="U40" s="838">
        <v>709.40703500000006</v>
      </c>
      <c r="V40" s="838">
        <v>713.00098400000002</v>
      </c>
      <c r="W40" s="838">
        <v>932.57470000000001</v>
      </c>
      <c r="X40" s="838">
        <v>529.93595600000003</v>
      </c>
      <c r="Y40" s="838">
        <v>466.25973200000004</v>
      </c>
      <c r="Z40" s="549">
        <v>385.29511099999996</v>
      </c>
      <c r="AA40" s="549">
        <v>474.286384</v>
      </c>
    </row>
    <row r="41" spans="2:38" s="549" customFormat="1">
      <c r="B41" s="554" t="s">
        <v>612</v>
      </c>
      <c r="C41" s="1156">
        <v>21.947870999999999</v>
      </c>
      <c r="D41" s="838">
        <v>11.913732</v>
      </c>
      <c r="E41" s="838">
        <v>20.671358000000001</v>
      </c>
      <c r="F41" s="838">
        <v>14.993238999999999</v>
      </c>
      <c r="G41" s="838">
        <v>22.352893999999999</v>
      </c>
      <c r="H41" s="838">
        <v>14.335841</v>
      </c>
      <c r="I41" s="838">
        <v>16.486017</v>
      </c>
      <c r="J41" s="838">
        <v>19.243466999999999</v>
      </c>
      <c r="K41" s="838">
        <v>22.881777999999997</v>
      </c>
      <c r="L41" s="838">
        <v>38.208576000000001</v>
      </c>
      <c r="M41" s="838">
        <v>33.806213999999997</v>
      </c>
      <c r="N41" s="838">
        <v>25.988803000000001</v>
      </c>
      <c r="O41" s="838">
        <v>23.050485000000002</v>
      </c>
      <c r="P41" s="838">
        <v>90.522615999999999</v>
      </c>
      <c r="Q41" s="838">
        <v>54.810279999999999</v>
      </c>
      <c r="R41" s="838">
        <v>45.579228000000001</v>
      </c>
      <c r="S41" s="838">
        <v>62.578071000000001</v>
      </c>
      <c r="T41" s="838">
        <v>54.349559999999997</v>
      </c>
      <c r="U41" s="838">
        <v>48.561019000000002</v>
      </c>
      <c r="V41" s="838">
        <v>52.242864000000004</v>
      </c>
      <c r="W41" s="838">
        <v>56.243783000000001</v>
      </c>
      <c r="X41" s="838">
        <v>66.228850000000008</v>
      </c>
      <c r="Y41" s="838">
        <v>91.785017999999994</v>
      </c>
      <c r="Z41" s="549">
        <v>68.342239000000006</v>
      </c>
      <c r="AA41" s="549">
        <v>73.372930999999994</v>
      </c>
    </row>
    <row r="42" spans="2:38" s="549" customFormat="1">
      <c r="B42" s="550" t="s">
        <v>1411</v>
      </c>
      <c r="C42" s="1156">
        <v>2386.0904030000002</v>
      </c>
      <c r="D42" s="838">
        <v>1736.0656239999998</v>
      </c>
      <c r="E42" s="838">
        <v>1646.422372</v>
      </c>
      <c r="F42" s="838">
        <v>1813.9888940000001</v>
      </c>
      <c r="G42" s="838">
        <v>1844.7021570000002</v>
      </c>
      <c r="H42" s="838">
        <v>2158.0686439999999</v>
      </c>
      <c r="I42" s="838">
        <v>2681.7104010000003</v>
      </c>
      <c r="J42" s="838">
        <v>3263.312762</v>
      </c>
      <c r="K42" s="838">
        <v>3828.0883870000002</v>
      </c>
      <c r="L42" s="838">
        <v>4925.2893809999987</v>
      </c>
      <c r="M42" s="838">
        <v>5555.1284260000002</v>
      </c>
      <c r="N42" s="838">
        <v>5035.6276069999994</v>
      </c>
      <c r="O42" s="838">
        <v>4762.6108379999996</v>
      </c>
      <c r="P42" s="838">
        <v>5301.6878149999984</v>
      </c>
      <c r="Q42" s="838">
        <v>5419.5396089999995</v>
      </c>
      <c r="R42" s="838">
        <v>4005.8654409999999</v>
      </c>
      <c r="S42" s="838">
        <v>4159.5990149999998</v>
      </c>
      <c r="T42" s="838">
        <v>3912.6916430000001</v>
      </c>
      <c r="U42" s="838">
        <v>3758.9503400000003</v>
      </c>
      <c r="V42" s="838">
        <v>3894.600915</v>
      </c>
      <c r="W42" s="838">
        <v>3681.2493600000003</v>
      </c>
      <c r="X42" s="838">
        <v>3513.744236</v>
      </c>
      <c r="Y42" s="838">
        <v>2966.8005929999999</v>
      </c>
      <c r="Z42" s="549">
        <v>3000.6709989999999</v>
      </c>
      <c r="AA42" s="549">
        <v>2987.8188039999995</v>
      </c>
    </row>
    <row r="43" spans="2:38" s="549" customFormat="1">
      <c r="B43" s="554" t="s">
        <v>1412</v>
      </c>
      <c r="C43" s="1156">
        <v>530.54040500000008</v>
      </c>
      <c r="D43" s="838">
        <v>215.523843</v>
      </c>
      <c r="E43" s="838">
        <v>177.96141900000001</v>
      </c>
      <c r="F43" s="838">
        <v>174.623334</v>
      </c>
      <c r="G43" s="838">
        <v>186.95832999999999</v>
      </c>
      <c r="H43" s="838">
        <v>167.15161300000003</v>
      </c>
      <c r="I43" s="838">
        <v>182.21052600000002</v>
      </c>
      <c r="J43" s="838">
        <v>210.54468499999999</v>
      </c>
      <c r="K43" s="838">
        <v>139.56406099999998</v>
      </c>
      <c r="L43" s="838">
        <v>130.32578900000001</v>
      </c>
      <c r="M43" s="838">
        <v>113.676508</v>
      </c>
      <c r="N43" s="838">
        <v>54.458754999999996</v>
      </c>
      <c r="O43" s="838">
        <v>113.712687</v>
      </c>
      <c r="P43" s="838">
        <v>143.80470199999999</v>
      </c>
      <c r="Q43" s="838">
        <v>291.366874</v>
      </c>
      <c r="R43" s="838">
        <v>148.454218</v>
      </c>
      <c r="S43" s="838">
        <v>65.533691000000005</v>
      </c>
      <c r="T43" s="838">
        <v>95.16726700000001</v>
      </c>
      <c r="U43" s="838">
        <v>118.61241800000001</v>
      </c>
      <c r="V43" s="838">
        <v>121.695598</v>
      </c>
      <c r="W43" s="838">
        <v>120.36678500000001</v>
      </c>
      <c r="X43" s="838">
        <v>122.98254799999999</v>
      </c>
      <c r="Y43" s="838">
        <v>137.65452999999999</v>
      </c>
      <c r="Z43" s="549">
        <v>125.35042299999999</v>
      </c>
      <c r="AA43" s="549">
        <v>114.42200199999999</v>
      </c>
    </row>
    <row r="44" spans="2:38" s="549" customFormat="1">
      <c r="B44" s="554" t="s">
        <v>1413</v>
      </c>
      <c r="C44" s="1156">
        <v>1704.214594</v>
      </c>
      <c r="D44" s="838">
        <v>1389.234829</v>
      </c>
      <c r="E44" s="838">
        <v>1322.064196</v>
      </c>
      <c r="F44" s="838">
        <v>1455.4932620000002</v>
      </c>
      <c r="G44" s="838">
        <v>1478.520638</v>
      </c>
      <c r="H44" s="838">
        <v>1792.587262</v>
      </c>
      <c r="I44" s="838">
        <v>2323.6235360000001</v>
      </c>
      <c r="J44" s="838">
        <v>2763.8793509999996</v>
      </c>
      <c r="K44" s="838">
        <v>3358.0621959999999</v>
      </c>
      <c r="L44" s="838">
        <v>4417.1217129999995</v>
      </c>
      <c r="M44" s="838">
        <v>5010.1930670000002</v>
      </c>
      <c r="N44" s="838">
        <v>4649.9168389999995</v>
      </c>
      <c r="O44" s="838">
        <v>4264.8114859999996</v>
      </c>
      <c r="P44" s="838">
        <v>4779.3399619999991</v>
      </c>
      <c r="Q44" s="838">
        <v>4724.3561410000002</v>
      </c>
      <c r="R44" s="838">
        <v>3481.5667520000002</v>
      </c>
      <c r="S44" s="838">
        <v>3675.6742330000002</v>
      </c>
      <c r="T44" s="838">
        <v>3434.9990360000002</v>
      </c>
      <c r="U44" s="838">
        <v>3237.6027000000004</v>
      </c>
      <c r="V44" s="838">
        <v>3402.9392419999999</v>
      </c>
      <c r="W44" s="838">
        <v>3100.8496709999999</v>
      </c>
      <c r="X44" s="838">
        <v>2846.3048080000003</v>
      </c>
      <c r="Y44" s="838">
        <v>2257.6497340000001</v>
      </c>
      <c r="Z44" s="549">
        <v>2479.2920819999999</v>
      </c>
      <c r="AA44" s="549">
        <v>2471.8622909999999</v>
      </c>
    </row>
    <row r="45" spans="2:38" s="549" customFormat="1">
      <c r="B45" s="555" t="s">
        <v>1414</v>
      </c>
      <c r="C45" s="1156">
        <v>1583.286959</v>
      </c>
      <c r="D45" s="838">
        <v>1273.029393</v>
      </c>
      <c r="E45" s="838">
        <v>1218.418903</v>
      </c>
      <c r="F45" s="838">
        <v>1367.504181</v>
      </c>
      <c r="G45" s="838">
        <v>1390.221139</v>
      </c>
      <c r="H45" s="838">
        <v>1546.2489750000002</v>
      </c>
      <c r="I45" s="838">
        <v>1717.918122</v>
      </c>
      <c r="J45" s="838">
        <v>2140.9360590000001</v>
      </c>
      <c r="K45" s="838">
        <v>2075.290536</v>
      </c>
      <c r="L45" s="838">
        <v>2240.3299320000001</v>
      </c>
      <c r="M45" s="838">
        <v>2545.170893</v>
      </c>
      <c r="N45" s="838">
        <v>2132.592326</v>
      </c>
      <c r="O45" s="838">
        <v>2278.9430830000001</v>
      </c>
      <c r="P45" s="838">
        <v>2594.9928690000002</v>
      </c>
      <c r="Q45" s="838">
        <v>2703.349471</v>
      </c>
      <c r="R45" s="838">
        <v>1825.6922520000001</v>
      </c>
      <c r="S45" s="838">
        <v>2323.5378569999998</v>
      </c>
      <c r="T45" s="838">
        <v>2984.7413810000003</v>
      </c>
      <c r="U45" s="838">
        <v>2640.1682919999998</v>
      </c>
      <c r="V45" s="838">
        <v>2584.698864</v>
      </c>
      <c r="W45" s="838">
        <v>2525.5595040000003</v>
      </c>
      <c r="X45" s="838">
        <v>2502.576881</v>
      </c>
      <c r="Y45" s="838">
        <v>2176.7846970000001</v>
      </c>
      <c r="Z45" s="549">
        <v>2423.4338470000002</v>
      </c>
      <c r="AA45" s="549">
        <v>2416.7545869999999</v>
      </c>
    </row>
    <row r="46" spans="2:38" s="549" customFormat="1">
      <c r="B46" s="555" t="s">
        <v>1415</v>
      </c>
      <c r="C46" s="1156">
        <v>120.927635</v>
      </c>
      <c r="D46" s="838">
        <v>116.20543600000001</v>
      </c>
      <c r="E46" s="838">
        <v>103.64529300000001</v>
      </c>
      <c r="F46" s="838">
        <v>87.989080999999999</v>
      </c>
      <c r="G46" s="838">
        <v>88.299498999999997</v>
      </c>
      <c r="H46" s="838">
        <v>246.33828700000001</v>
      </c>
      <c r="I46" s="838">
        <v>605.70541400000002</v>
      </c>
      <c r="J46" s="838">
        <v>622.94329200000004</v>
      </c>
      <c r="K46" s="838">
        <v>1282.7716599999999</v>
      </c>
      <c r="L46" s="838">
        <v>2176.7917809999999</v>
      </c>
      <c r="M46" s="838">
        <v>2465.0221740000002</v>
      </c>
      <c r="N46" s="838">
        <v>2517.324513</v>
      </c>
      <c r="O46" s="838">
        <v>1985.8684029999999</v>
      </c>
      <c r="P46" s="838">
        <v>2184.3470929999999</v>
      </c>
      <c r="Q46" s="838">
        <v>2021.00667</v>
      </c>
      <c r="R46" s="838">
        <v>1655.8744999999999</v>
      </c>
      <c r="S46" s="838">
        <v>1352.1363759999999</v>
      </c>
      <c r="T46" s="838">
        <v>450.257655</v>
      </c>
      <c r="U46" s="838">
        <v>597.43440800000008</v>
      </c>
      <c r="V46" s="838">
        <v>818.24037800000008</v>
      </c>
      <c r="W46" s="838">
        <v>575.290167</v>
      </c>
      <c r="X46" s="838">
        <v>343.72792700000002</v>
      </c>
      <c r="Y46" s="838">
        <v>80.865037000000001</v>
      </c>
      <c r="Z46" s="549">
        <v>396.02849400000002</v>
      </c>
      <c r="AA46" s="549">
        <v>401.53451100000001</v>
      </c>
      <c r="AC46" s="563"/>
      <c r="AD46" s="563"/>
      <c r="AE46" s="563"/>
      <c r="AF46" s="563"/>
      <c r="AG46" s="563"/>
      <c r="AH46" s="563"/>
      <c r="AI46" s="563"/>
      <c r="AJ46" s="563"/>
      <c r="AK46" s="563"/>
      <c r="AL46" s="563"/>
    </row>
    <row r="47" spans="2:38" s="549" customFormat="1">
      <c r="B47" s="554" t="s">
        <v>612</v>
      </c>
      <c r="C47" s="1156">
        <v>151.33540400000001</v>
      </c>
      <c r="D47" s="838">
        <v>131.306952</v>
      </c>
      <c r="E47" s="838">
        <v>146.39675700000001</v>
      </c>
      <c r="F47" s="838">
        <v>183.872298</v>
      </c>
      <c r="G47" s="838">
        <v>179.22318900000002</v>
      </c>
      <c r="H47" s="838">
        <v>198.329769</v>
      </c>
      <c r="I47" s="838">
        <v>175.876339</v>
      </c>
      <c r="J47" s="838">
        <v>288.88872600000002</v>
      </c>
      <c r="K47" s="838">
        <v>330.46213</v>
      </c>
      <c r="L47" s="838">
        <v>377.84187900000001</v>
      </c>
      <c r="M47" s="838">
        <v>431.25885100000005</v>
      </c>
      <c r="N47" s="838">
        <v>331.25201299999998</v>
      </c>
      <c r="O47" s="838">
        <v>384.08666499999998</v>
      </c>
      <c r="P47" s="838">
        <v>378.54315100000002</v>
      </c>
      <c r="Q47" s="838">
        <v>403.81659400000001</v>
      </c>
      <c r="R47" s="838">
        <v>375.844471</v>
      </c>
      <c r="S47" s="838">
        <v>418.39109100000002</v>
      </c>
      <c r="T47" s="838">
        <v>382.52534000000003</v>
      </c>
      <c r="U47" s="838">
        <v>402.73522200000002</v>
      </c>
      <c r="V47" s="838">
        <v>369.96607499999999</v>
      </c>
      <c r="W47" s="838">
        <v>460.03290399999997</v>
      </c>
      <c r="X47" s="838">
        <v>544.45687999999996</v>
      </c>
      <c r="Y47" s="838">
        <v>571.49632900000006</v>
      </c>
      <c r="Z47" s="549">
        <v>396.02849400000002</v>
      </c>
      <c r="AA47" s="549">
        <v>401.53451100000001</v>
      </c>
    </row>
    <row r="48" spans="2:38" s="549" customFormat="1">
      <c r="B48" s="550" t="s">
        <v>1527</v>
      </c>
      <c r="C48" s="1156">
        <v>2812.7433810000002</v>
      </c>
      <c r="D48" s="838">
        <v>2832.456248</v>
      </c>
      <c r="E48" s="838">
        <v>2814.4641260000003</v>
      </c>
      <c r="F48" s="838">
        <v>3292.458443</v>
      </c>
      <c r="G48" s="838">
        <v>3158.5088409999998</v>
      </c>
      <c r="H48" s="838">
        <v>3152.680546</v>
      </c>
      <c r="I48" s="838">
        <v>3807.3122119999998</v>
      </c>
      <c r="J48" s="838">
        <v>3586.8643670000001</v>
      </c>
      <c r="K48" s="838">
        <v>3601.1271099999999</v>
      </c>
      <c r="L48" s="838">
        <v>3614.4398580000002</v>
      </c>
      <c r="M48" s="838">
        <v>3898.0682889999998</v>
      </c>
      <c r="N48" s="838">
        <v>3659.2421680000002</v>
      </c>
      <c r="O48" s="838">
        <v>4233.1318030000002</v>
      </c>
      <c r="P48" s="838">
        <v>4394.1791400000002</v>
      </c>
      <c r="Q48" s="838">
        <v>4435.9583670000002</v>
      </c>
      <c r="R48" s="838">
        <v>3178.2512039999997</v>
      </c>
      <c r="S48" s="838">
        <v>3816.0622159999994</v>
      </c>
      <c r="T48" s="838">
        <v>4071.0883870000002</v>
      </c>
      <c r="U48" s="838">
        <v>4225.7832149999995</v>
      </c>
      <c r="V48" s="838">
        <v>3976.5504410000003</v>
      </c>
      <c r="W48" s="838">
        <v>4136.3519160000005</v>
      </c>
      <c r="X48" s="838">
        <v>4241.9488879999999</v>
      </c>
      <c r="Y48" s="838">
        <v>4293.8404309999996</v>
      </c>
      <c r="Z48" s="549">
        <v>4437.6179919999995</v>
      </c>
      <c r="AA48" s="549">
        <v>4320.1001109999997</v>
      </c>
    </row>
    <row r="49" spans="1:32" s="549" customFormat="1">
      <c r="A49" s="556"/>
      <c r="B49" s="554" t="s">
        <v>1412</v>
      </c>
      <c r="C49" s="1156">
        <v>152.54017300000001</v>
      </c>
      <c r="D49" s="838">
        <v>134.87425099999999</v>
      </c>
      <c r="E49" s="838">
        <v>144.854477</v>
      </c>
      <c r="F49" s="838">
        <v>138.68301399999999</v>
      </c>
      <c r="G49" s="838">
        <v>160.428314</v>
      </c>
      <c r="H49" s="838">
        <v>177.75745000000001</v>
      </c>
      <c r="I49" s="838">
        <v>230.09204099999999</v>
      </c>
      <c r="J49" s="838">
        <v>196.125032</v>
      </c>
      <c r="K49" s="838">
        <v>179.72102999999998</v>
      </c>
      <c r="L49" s="838">
        <v>273.18624499999999</v>
      </c>
      <c r="M49" s="838">
        <v>356.96256499999998</v>
      </c>
      <c r="N49" s="838">
        <v>224.12193500000001</v>
      </c>
      <c r="O49" s="838">
        <v>321.90930300000002</v>
      </c>
      <c r="P49" s="838">
        <v>170.80485000000002</v>
      </c>
      <c r="Q49" s="838">
        <v>145.506214</v>
      </c>
      <c r="R49" s="838">
        <v>150.028468</v>
      </c>
      <c r="S49" s="838">
        <v>185.97324</v>
      </c>
      <c r="T49" s="838">
        <v>172.40132999999997</v>
      </c>
      <c r="U49" s="838">
        <v>176.56736799999999</v>
      </c>
      <c r="V49" s="838">
        <v>171.63906299999999</v>
      </c>
      <c r="W49" s="838">
        <v>173.899708</v>
      </c>
      <c r="X49" s="838">
        <v>177.55812800000001</v>
      </c>
      <c r="Y49" s="838">
        <v>238.74012100000002</v>
      </c>
      <c r="Z49" s="549">
        <v>251.90935200000001</v>
      </c>
      <c r="AA49" s="549">
        <v>250.31229099999999</v>
      </c>
    </row>
    <row r="50" spans="1:32" s="549" customFormat="1">
      <c r="B50" s="554" t="s">
        <v>1413</v>
      </c>
      <c r="C50" s="1156">
        <v>2578.7306669999998</v>
      </c>
      <c r="D50" s="838">
        <v>2580.9257419999999</v>
      </c>
      <c r="E50" s="838">
        <v>2560.1650890000001</v>
      </c>
      <c r="F50" s="838">
        <v>3029.1874379999999</v>
      </c>
      <c r="G50" s="838">
        <v>2851.2343459999997</v>
      </c>
      <c r="H50" s="838">
        <v>2830.0158099999999</v>
      </c>
      <c r="I50" s="838">
        <v>3368.3633709999999</v>
      </c>
      <c r="J50" s="838">
        <v>3193.4905140000001</v>
      </c>
      <c r="K50" s="838">
        <v>3190.3783859999999</v>
      </c>
      <c r="L50" s="838">
        <v>3081.6742989999998</v>
      </c>
      <c r="M50" s="838">
        <v>3267.1159849999999</v>
      </c>
      <c r="N50" s="838">
        <v>3131.9908209999999</v>
      </c>
      <c r="O50" s="838">
        <v>3629.627066</v>
      </c>
      <c r="P50" s="838">
        <v>3860.158856</v>
      </c>
      <c r="Q50" s="838">
        <v>3845.0352740000003</v>
      </c>
      <c r="R50" s="838">
        <v>2655.1319199999998</v>
      </c>
      <c r="S50" s="838">
        <v>3291.841923</v>
      </c>
      <c r="T50" s="838">
        <v>3512.187907</v>
      </c>
      <c r="U50" s="838">
        <v>3667.6035769999999</v>
      </c>
      <c r="V50" s="838">
        <v>3438.237779</v>
      </c>
      <c r="W50" s="838">
        <v>3579.6517519999998</v>
      </c>
      <c r="X50" s="838">
        <v>3682.1410679999999</v>
      </c>
      <c r="Y50" s="838">
        <v>3636.003185</v>
      </c>
      <c r="Z50" s="549">
        <v>3803.9712649999997</v>
      </c>
      <c r="AA50" s="549">
        <v>3703.2767199999998</v>
      </c>
    </row>
    <row r="51" spans="1:32">
      <c r="A51" s="546"/>
      <c r="B51" s="555" t="s">
        <v>1414</v>
      </c>
      <c r="C51" s="1156">
        <v>2515.4346700000001</v>
      </c>
      <c r="D51" s="838">
        <v>2528.2832370000001</v>
      </c>
      <c r="E51" s="838">
        <v>2503.4307669999998</v>
      </c>
      <c r="F51" s="838">
        <v>2974.6618560000002</v>
      </c>
      <c r="G51" s="838">
        <v>2796.3350809999997</v>
      </c>
      <c r="H51" s="838">
        <v>2773.6268420000001</v>
      </c>
      <c r="I51" s="838">
        <v>3307.0333380000002</v>
      </c>
      <c r="J51" s="838">
        <v>3159.7152149999997</v>
      </c>
      <c r="K51" s="838">
        <v>3156.74404</v>
      </c>
      <c r="L51" s="838">
        <v>3029.9196009999996</v>
      </c>
      <c r="M51" s="838">
        <v>3219.1481699999999</v>
      </c>
      <c r="N51" s="838">
        <v>3086.0719419999996</v>
      </c>
      <c r="O51" s="838">
        <v>3577.9081529999999</v>
      </c>
      <c r="P51" s="838">
        <v>3799.5906620000001</v>
      </c>
      <c r="Q51" s="838">
        <v>3788.3689670000003</v>
      </c>
      <c r="R51" s="838">
        <v>2608.292406</v>
      </c>
      <c r="S51" s="838">
        <v>3250.0656300000001</v>
      </c>
      <c r="T51" s="838">
        <v>3458.935336</v>
      </c>
      <c r="U51" s="838">
        <v>3613.9811199999999</v>
      </c>
      <c r="V51" s="838">
        <v>3390.489122</v>
      </c>
      <c r="W51" s="838">
        <v>3527.379864</v>
      </c>
      <c r="X51" s="838">
        <v>3617.1604049999996</v>
      </c>
      <c r="Y51" s="838">
        <v>3591.0765729999998</v>
      </c>
      <c r="Z51" s="549">
        <v>3754.7661979999998</v>
      </c>
      <c r="AA51" s="549">
        <v>3638.6169449999998</v>
      </c>
      <c r="AB51" s="1010"/>
      <c r="AC51" s="1010"/>
      <c r="AD51" s="1010"/>
      <c r="AE51" s="1010"/>
      <c r="AF51" s="1010"/>
    </row>
    <row r="52" spans="1:32">
      <c r="A52" s="131"/>
      <c r="B52" s="555" t="s">
        <v>1415</v>
      </c>
      <c r="C52" s="1156">
        <v>63.295997</v>
      </c>
      <c r="D52" s="838">
        <v>52.642505</v>
      </c>
      <c r="E52" s="838">
        <v>56.734321999999999</v>
      </c>
      <c r="F52" s="838">
        <v>54.525582</v>
      </c>
      <c r="G52" s="838">
        <v>54.899265</v>
      </c>
      <c r="H52" s="838">
        <v>56.388967999999998</v>
      </c>
      <c r="I52" s="838">
        <v>61.330033</v>
      </c>
      <c r="J52" s="838">
        <v>33.775298999999997</v>
      </c>
      <c r="K52" s="838">
        <v>33.634346000000001</v>
      </c>
      <c r="L52" s="838">
        <v>51.754697999999998</v>
      </c>
      <c r="M52" s="838">
        <v>47.967815000000002</v>
      </c>
      <c r="N52" s="838">
        <v>45.918879000000004</v>
      </c>
      <c r="O52" s="838">
        <v>51.718913000000001</v>
      </c>
      <c r="P52" s="838">
        <v>60.568194000000005</v>
      </c>
      <c r="Q52" s="838">
        <v>56.666307000000003</v>
      </c>
      <c r="R52" s="838">
        <v>46.839514000000001</v>
      </c>
      <c r="S52" s="838">
        <v>41.776292999999995</v>
      </c>
      <c r="T52" s="838">
        <v>53.252571000000003</v>
      </c>
      <c r="U52" s="838">
        <v>53.622457000000004</v>
      </c>
      <c r="V52" s="838">
        <v>47.748657000000001</v>
      </c>
      <c r="W52" s="838">
        <v>52.271887999999997</v>
      </c>
      <c r="X52" s="838">
        <v>64.980663000000007</v>
      </c>
      <c r="Y52" s="838">
        <v>44.926611999999999</v>
      </c>
      <c r="Z52" s="549">
        <v>49.205067</v>
      </c>
      <c r="AA52" s="549">
        <v>64.659774999999996</v>
      </c>
      <c r="AB52" s="1010"/>
      <c r="AC52" s="1010"/>
      <c r="AD52" s="1010"/>
      <c r="AE52" s="1010"/>
      <c r="AF52" s="1010"/>
    </row>
    <row r="53" spans="1:32">
      <c r="A53" s="131"/>
      <c r="B53" s="554" t="s">
        <v>612</v>
      </c>
      <c r="C53" s="1156">
        <v>81.472540999999993</v>
      </c>
      <c r="D53" s="838">
        <v>116.656255</v>
      </c>
      <c r="E53" s="838">
        <v>109.44456</v>
      </c>
      <c r="F53" s="838">
        <v>124.58799099999999</v>
      </c>
      <c r="G53" s="838">
        <v>146.846181</v>
      </c>
      <c r="H53" s="838">
        <v>144.907286</v>
      </c>
      <c r="I53" s="838">
        <v>208.85679999999999</v>
      </c>
      <c r="J53" s="838">
        <v>197.24882099999999</v>
      </c>
      <c r="K53" s="838">
        <v>231.027694</v>
      </c>
      <c r="L53" s="838">
        <v>259.57931400000001</v>
      </c>
      <c r="M53" s="838">
        <v>273.98973899999999</v>
      </c>
      <c r="N53" s="838">
        <v>303.129412</v>
      </c>
      <c r="O53" s="838">
        <v>281.59543400000001</v>
      </c>
      <c r="P53" s="838">
        <v>363.21543400000002</v>
      </c>
      <c r="Q53" s="838">
        <v>445.41687899999999</v>
      </c>
      <c r="R53" s="838">
        <v>373.09081600000002</v>
      </c>
      <c r="S53" s="838">
        <v>338.24705299999999</v>
      </c>
      <c r="T53" s="838">
        <v>386.49915000000004</v>
      </c>
      <c r="U53" s="838">
        <v>381.61227000000002</v>
      </c>
      <c r="V53" s="838">
        <v>366.67359899999997</v>
      </c>
      <c r="W53" s="838">
        <v>382.800456</v>
      </c>
      <c r="X53" s="838">
        <v>382.24969199999998</v>
      </c>
      <c r="Y53" s="838">
        <v>419.09712500000001</v>
      </c>
      <c r="Z53" s="549">
        <v>381.73737499999999</v>
      </c>
      <c r="AA53" s="549">
        <v>366.5111</v>
      </c>
      <c r="AB53" s="1010"/>
      <c r="AC53" s="1010"/>
      <c r="AD53" s="1010"/>
      <c r="AE53" s="1010"/>
      <c r="AF53" s="1010"/>
    </row>
    <row r="54" spans="1:32">
      <c r="A54" s="131"/>
      <c r="B54" s="550" t="s">
        <v>1417</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428.09035299999999</v>
      </c>
      <c r="AA54" s="549">
        <v>517.94585700000005</v>
      </c>
      <c r="AB54" s="1010"/>
      <c r="AC54" s="1010"/>
      <c r="AD54" s="1010"/>
      <c r="AE54" s="1010"/>
      <c r="AF54" s="1010"/>
    </row>
    <row r="55" spans="1:32" ht="14.5">
      <c r="A55" s="131"/>
      <c r="B55" s="554" t="s">
        <v>1539</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428.09035299999999</v>
      </c>
      <c r="AA55" s="549">
        <v>517.94585700000005</v>
      </c>
      <c r="AB55" s="1010"/>
      <c r="AC55" s="1010"/>
      <c r="AD55" s="1010"/>
      <c r="AE55" s="1010"/>
      <c r="AF55" s="1010"/>
    </row>
    <row r="56" spans="1:32" ht="25">
      <c r="A56" s="131"/>
      <c r="B56" s="1190" t="s">
        <v>1528</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5">
      <c r="A57" s="131"/>
      <c r="B57" s="1013" t="s">
        <v>1541</v>
      </c>
      <c r="C57" s="1156">
        <v>9355.9083088181833</v>
      </c>
      <c r="D57" s="838">
        <v>9792.0280589140457</v>
      </c>
      <c r="E57" s="838">
        <v>9228.9042259710823</v>
      </c>
      <c r="F57" s="838">
        <v>8870.9504520770006</v>
      </c>
      <c r="G57" s="838">
        <v>9048.9072877644321</v>
      </c>
      <c r="H57" s="838">
        <v>10063.709967643337</v>
      </c>
      <c r="I57" s="838">
        <v>8269.6054796324952</v>
      </c>
      <c r="J57" s="838">
        <v>7829.8054607862268</v>
      </c>
      <c r="K57" s="838">
        <v>7863.172023015969</v>
      </c>
      <c r="L57" s="838">
        <v>8992.0537599778545</v>
      </c>
      <c r="M57" s="838">
        <v>10470.108333554643</v>
      </c>
      <c r="N57" s="838">
        <v>9799.3773000000001</v>
      </c>
      <c r="O57" s="838">
        <v>10139.010999999999</v>
      </c>
      <c r="P57" s="838">
        <v>10789.385</v>
      </c>
      <c r="Q57" s="838">
        <v>10419.308000000001</v>
      </c>
      <c r="R57" s="838">
        <v>8651.1080000000002</v>
      </c>
      <c r="S57" s="838">
        <v>8610.7510000000002</v>
      </c>
      <c r="T57" s="838">
        <v>11095.083000000001</v>
      </c>
      <c r="U57" s="838">
        <v>9581.9</v>
      </c>
      <c r="V57" s="838">
        <v>9402.5249999999996</v>
      </c>
      <c r="W57" s="838">
        <v>10379.146000000001</v>
      </c>
      <c r="X57" s="838">
        <v>10214.884</v>
      </c>
      <c r="Y57" s="838">
        <v>9870.7310064000012</v>
      </c>
      <c r="Z57" s="551">
        <v>9264.9880653799992</v>
      </c>
      <c r="AA57" s="551">
        <v>9302.2980000000007</v>
      </c>
      <c r="AB57" s="1010"/>
      <c r="AC57" s="1010"/>
      <c r="AD57" s="1010"/>
      <c r="AE57" s="1010"/>
      <c r="AF57" s="1010"/>
    </row>
    <row r="58" spans="1:32" ht="14.5">
      <c r="A58" s="131"/>
      <c r="B58" s="1015" t="s">
        <v>1542</v>
      </c>
      <c r="C58" s="1156">
        <v>1172.1909999999998</v>
      </c>
      <c r="D58" s="838">
        <v>1165.5889999999999</v>
      </c>
      <c r="E58" s="838">
        <v>1169.2619999999999</v>
      </c>
      <c r="F58" s="838">
        <v>1054.6299999999999</v>
      </c>
      <c r="G58" s="838">
        <v>1032.7260000000001</v>
      </c>
      <c r="H58" s="838">
        <v>1083.1610000000001</v>
      </c>
      <c r="I58" s="838">
        <v>1163.4180000000001</v>
      </c>
      <c r="J58" s="838">
        <v>1033.152</v>
      </c>
      <c r="K58" s="838">
        <v>1146.2729999999999</v>
      </c>
      <c r="L58" s="838">
        <v>1275.2640000000001</v>
      </c>
      <c r="M58" s="838">
        <v>1302.2460000000001</v>
      </c>
      <c r="N58" s="838">
        <v>1398.9908</v>
      </c>
      <c r="O58" s="838">
        <v>1612.2190000000001</v>
      </c>
      <c r="P58" s="838">
        <v>1748.876</v>
      </c>
      <c r="Q58" s="838">
        <v>1628.3870000000002</v>
      </c>
      <c r="R58" s="838">
        <v>1737.001</v>
      </c>
      <c r="S58" s="838">
        <v>1477.1559999999999</v>
      </c>
      <c r="T58" s="838">
        <v>1699.203</v>
      </c>
      <c r="U58" s="838">
        <v>1294.086</v>
      </c>
      <c r="V58" s="838">
        <v>1389.9870000000001</v>
      </c>
      <c r="W58" s="838">
        <v>1595.049</v>
      </c>
      <c r="X58" s="838">
        <v>1470.431</v>
      </c>
      <c r="Y58" s="838">
        <v>1248.4060740800005</v>
      </c>
      <c r="Z58" s="551">
        <v>1296.3446230299999</v>
      </c>
      <c r="AA58" s="551">
        <v>1326.0810000000001</v>
      </c>
      <c r="AB58" s="1010"/>
      <c r="AC58" s="1010"/>
      <c r="AD58" s="1010"/>
      <c r="AE58" s="1010"/>
      <c r="AF58" s="1010"/>
    </row>
    <row r="59" spans="1:32" ht="14.5">
      <c r="A59" s="131"/>
      <c r="B59" s="1015" t="s">
        <v>1543</v>
      </c>
      <c r="C59" s="1156">
        <v>8183.7173088181844</v>
      </c>
      <c r="D59" s="838">
        <v>8626.4390589140457</v>
      </c>
      <c r="E59" s="838">
        <v>8059.6422259710816</v>
      </c>
      <c r="F59" s="838">
        <v>7816.3204520770014</v>
      </c>
      <c r="G59" s="838">
        <v>8016.1812877644315</v>
      </c>
      <c r="H59" s="838">
        <v>8980.5489676433372</v>
      </c>
      <c r="I59" s="838">
        <v>7106.1874796324955</v>
      </c>
      <c r="J59" s="838">
        <v>6796.6534607862268</v>
      </c>
      <c r="K59" s="838">
        <v>6716.8990230159689</v>
      </c>
      <c r="L59" s="838">
        <v>7716.7897599778535</v>
      </c>
      <c r="M59" s="838">
        <v>9167.8623335546436</v>
      </c>
      <c r="N59" s="838">
        <v>8400.3865000000005</v>
      </c>
      <c r="O59" s="838">
        <v>8526.7919999999995</v>
      </c>
      <c r="P59" s="838">
        <v>9040.509</v>
      </c>
      <c r="Q59" s="838">
        <v>8790.9210000000003</v>
      </c>
      <c r="R59" s="838">
        <v>6914.107</v>
      </c>
      <c r="S59" s="838">
        <v>7133.5950000000003</v>
      </c>
      <c r="T59" s="838">
        <v>9395.880000000001</v>
      </c>
      <c r="U59" s="838">
        <v>8287.8140000000003</v>
      </c>
      <c r="V59" s="838">
        <v>8012.5379999999996</v>
      </c>
      <c r="W59" s="838">
        <v>8784.0969999999998</v>
      </c>
      <c r="X59" s="838">
        <v>8744.4529999999995</v>
      </c>
      <c r="Y59" s="838">
        <v>8622.3249323199998</v>
      </c>
      <c r="Z59" s="551">
        <v>7968.6434423499995</v>
      </c>
      <c r="AA59" s="551">
        <v>7976.2170000000006</v>
      </c>
      <c r="AB59" s="1010"/>
      <c r="AC59" s="1010"/>
      <c r="AD59" s="1010"/>
      <c r="AE59" s="1010"/>
      <c r="AF59" s="1010"/>
    </row>
    <row r="60" spans="1:32">
      <c r="A60" s="131"/>
      <c r="B60" s="1013" t="s">
        <v>1529</v>
      </c>
      <c r="C60" s="1156">
        <v>9421.5630000000001</v>
      </c>
      <c r="D60" s="838">
        <v>9863.3310000000001</v>
      </c>
      <c r="E60" s="838">
        <v>10438.547</v>
      </c>
      <c r="F60" s="838">
        <v>10564.967000000001</v>
      </c>
      <c r="G60" s="838">
        <v>9776.6280000000006</v>
      </c>
      <c r="H60" s="838">
        <v>9914.8189999999995</v>
      </c>
      <c r="I60" s="838">
        <v>8247.3970000000008</v>
      </c>
      <c r="J60" s="838">
        <v>7382.152</v>
      </c>
      <c r="K60" s="838">
        <v>7075.58</v>
      </c>
      <c r="L60" s="838">
        <v>7379.433</v>
      </c>
      <c r="M60" s="838">
        <v>7379.9480000000003</v>
      </c>
      <c r="N60" s="838">
        <v>6656.5280000000002</v>
      </c>
      <c r="O60" s="838">
        <v>6010.6120000000001</v>
      </c>
      <c r="P60" s="838">
        <v>5980.7730000000001</v>
      </c>
      <c r="Q60" s="838">
        <v>4316.7470000000003</v>
      </c>
      <c r="R60" s="838">
        <v>5118.2420000000002</v>
      </c>
      <c r="S60" s="838">
        <v>4991.9070000000002</v>
      </c>
      <c r="T60" s="838">
        <v>3849.6559999999999</v>
      </c>
      <c r="U60" s="838">
        <v>2856.6260000000002</v>
      </c>
      <c r="V60" s="838">
        <v>2681.788</v>
      </c>
      <c r="W60" s="838">
        <v>2499.0819999999999</v>
      </c>
      <c r="X60" s="838">
        <v>2399.3049999999998</v>
      </c>
      <c r="Y60" s="838">
        <v>2679.6350000000002</v>
      </c>
      <c r="Z60" s="551">
        <v>2722.4490000000001</v>
      </c>
      <c r="AA60" s="551">
        <v>2887.7159999999999</v>
      </c>
      <c r="AB60" s="1010"/>
      <c r="AC60" s="1010"/>
      <c r="AD60" s="1010"/>
      <c r="AE60" s="1010"/>
      <c r="AF60" s="1010"/>
    </row>
    <row r="61" spans="1:32" ht="14.5">
      <c r="A61" s="131"/>
      <c r="B61" s="564" t="s">
        <v>1545</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2252.9340000000002</v>
      </c>
      <c r="D62" s="838">
        <v>2070.1089999999999</v>
      </c>
      <c r="E62" s="838">
        <v>1887</v>
      </c>
      <c r="F62" s="838">
        <v>2214</v>
      </c>
      <c r="G62" s="838">
        <v>2259</v>
      </c>
      <c r="H62" s="838">
        <v>1528</v>
      </c>
      <c r="I62" s="838">
        <v>1571.1</v>
      </c>
      <c r="J62" s="838">
        <v>1380.6</v>
      </c>
      <c r="K62" s="838">
        <v>1262</v>
      </c>
      <c r="L62" s="838">
        <v>1380.3</v>
      </c>
      <c r="M62" s="838">
        <v>1093.8</v>
      </c>
      <c r="N62" s="838">
        <v>1181.3</v>
      </c>
      <c r="O62" s="838">
        <v>954.5</v>
      </c>
      <c r="P62" s="838">
        <v>1083.8</v>
      </c>
      <c r="Q62" s="838">
        <v>1215.9000000000001</v>
      </c>
      <c r="R62" s="838">
        <v>1187.5999999999999</v>
      </c>
      <c r="S62" s="838">
        <v>1695</v>
      </c>
      <c r="T62" s="838">
        <v>1732.4</v>
      </c>
      <c r="U62" s="838">
        <v>1512.1000000000001</v>
      </c>
      <c r="V62" s="838">
        <v>1340.9</v>
      </c>
      <c r="W62" s="838">
        <v>1609</v>
      </c>
      <c r="X62" s="838">
        <v>1422.9</v>
      </c>
      <c r="Y62" s="838">
        <v>1502</v>
      </c>
      <c r="Z62" s="551">
        <v>1490.4</v>
      </c>
      <c r="AA62" s="551">
        <v>1464.6</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5">
      <c r="A64" s="538"/>
      <c r="B64" s="564"/>
      <c r="C64" s="1277" t="s">
        <v>1530</v>
      </c>
      <c r="D64" s="1277"/>
      <c r="E64" s="1277"/>
      <c r="F64" s="1277"/>
      <c r="G64" s="1277"/>
      <c r="H64" s="1277"/>
      <c r="I64" s="1277" t="s">
        <v>1530</v>
      </c>
      <c r="J64" s="1277"/>
      <c r="K64" s="1277"/>
      <c r="L64" s="1277"/>
      <c r="M64" s="1277"/>
      <c r="N64" s="1277"/>
      <c r="O64" s="1277" t="s">
        <v>1530</v>
      </c>
      <c r="P64" s="1277"/>
      <c r="Q64" s="1277"/>
      <c r="R64" s="1277"/>
      <c r="S64" s="1277"/>
      <c r="T64" s="1277"/>
      <c r="U64" s="1277" t="s">
        <v>1530</v>
      </c>
      <c r="V64" s="1277"/>
      <c r="W64" s="1277"/>
      <c r="X64" s="1277"/>
      <c r="Y64" s="1277"/>
      <c r="Z64" s="1277"/>
      <c r="AA64" s="1277" t="s">
        <v>1530</v>
      </c>
      <c r="AB64" s="1277"/>
      <c r="AC64" s="1277"/>
      <c r="AD64" s="1277"/>
      <c r="AE64" s="1277"/>
      <c r="AF64" s="1277"/>
    </row>
    <row r="65" spans="1:27" s="137" customFormat="1" ht="20.149999999999999" customHeight="1">
      <c r="A65" s="643"/>
      <c r="B65" s="1013" t="s">
        <v>1548</v>
      </c>
      <c r="C65" s="1156" t="s">
        <v>1553</v>
      </c>
      <c r="D65" s="838">
        <v>391188.81013567396</v>
      </c>
      <c r="E65" s="838" t="s">
        <v>1553</v>
      </c>
      <c r="F65" s="838" t="s">
        <v>1553</v>
      </c>
      <c r="G65" s="838">
        <v>376081.92518778704</v>
      </c>
      <c r="H65" s="838" t="s">
        <v>1553</v>
      </c>
      <c r="I65" s="838" t="s">
        <v>1553</v>
      </c>
      <c r="J65" s="838">
        <v>360265.16124920401</v>
      </c>
      <c r="K65" s="838" t="s">
        <v>1553</v>
      </c>
      <c r="L65" s="838" t="s">
        <v>1553</v>
      </c>
      <c r="M65" s="838">
        <v>312324.45202081103</v>
      </c>
      <c r="N65" s="838" t="s">
        <v>1553</v>
      </c>
      <c r="O65" s="838" t="s">
        <v>1553</v>
      </c>
      <c r="P65" s="838">
        <v>349075.25689623097</v>
      </c>
      <c r="Q65" s="838" t="s">
        <v>1553</v>
      </c>
      <c r="R65" s="838" t="s">
        <v>1553</v>
      </c>
      <c r="S65" s="838">
        <v>296881.20498687739</v>
      </c>
      <c r="T65" s="838" t="s">
        <v>1553</v>
      </c>
      <c r="U65" s="838" t="s">
        <v>1553</v>
      </c>
      <c r="V65" s="838">
        <v>329679.20355878113</v>
      </c>
      <c r="W65" s="838" t="s">
        <v>356</v>
      </c>
      <c r="X65" s="838" t="s">
        <v>356</v>
      </c>
      <c r="Y65" s="838">
        <v>327502.47999075335</v>
      </c>
      <c r="Z65" s="1189" t="s">
        <v>356</v>
      </c>
      <c r="AA65" s="1189" t="s">
        <v>356</v>
      </c>
    </row>
    <row r="66" spans="1:27" s="137" customFormat="1" ht="15" customHeight="1">
      <c r="A66" s="643"/>
      <c r="B66" s="1013" t="s">
        <v>1549</v>
      </c>
      <c r="C66" s="1156" t="s">
        <v>1553</v>
      </c>
      <c r="D66" s="838">
        <v>390483.06501191598</v>
      </c>
      <c r="E66" s="838" t="s">
        <v>1553</v>
      </c>
      <c r="F66" s="838" t="s">
        <v>1553</v>
      </c>
      <c r="G66" s="838">
        <v>376103.11810780701</v>
      </c>
      <c r="H66" s="838" t="s">
        <v>1553</v>
      </c>
      <c r="I66" s="838" t="s">
        <v>1553</v>
      </c>
      <c r="J66" s="838">
        <v>359299.52633964003</v>
      </c>
      <c r="K66" s="838" t="s">
        <v>1553</v>
      </c>
      <c r="L66" s="838" t="s">
        <v>1553</v>
      </c>
      <c r="M66" s="838">
        <v>310091.67797826597</v>
      </c>
      <c r="N66" s="838" t="s">
        <v>1553</v>
      </c>
      <c r="O66" s="838" t="s">
        <v>1553</v>
      </c>
      <c r="P66" s="838">
        <v>347498.27889478399</v>
      </c>
      <c r="Q66" s="838" t="s">
        <v>1553</v>
      </c>
      <c r="R66" s="838" t="s">
        <v>1553</v>
      </c>
      <c r="S66" s="838">
        <v>295543.1441794617</v>
      </c>
      <c r="T66" s="838" t="s">
        <v>1553</v>
      </c>
      <c r="U66" s="838" t="s">
        <v>1553</v>
      </c>
      <c r="V66" s="838">
        <v>329155.62433224812</v>
      </c>
      <c r="W66" s="838" t="s">
        <v>356</v>
      </c>
      <c r="X66" s="838" t="s">
        <v>356</v>
      </c>
      <c r="Y66" s="838">
        <v>326899.11282379454</v>
      </c>
      <c r="Z66" s="1189" t="s">
        <v>356</v>
      </c>
      <c r="AA66" s="1189" t="s">
        <v>356</v>
      </c>
    </row>
    <row r="67" spans="1:27" s="137" customFormat="1" ht="15" customHeight="1">
      <c r="A67" s="643"/>
      <c r="B67" s="1013" t="s">
        <v>1550</v>
      </c>
      <c r="C67" s="1156" t="s">
        <v>1553</v>
      </c>
      <c r="D67" s="838">
        <v>-102</v>
      </c>
      <c r="E67" s="838" t="s">
        <v>1553</v>
      </c>
      <c r="F67" s="838" t="s">
        <v>1553</v>
      </c>
      <c r="G67" s="838">
        <v>-87</v>
      </c>
      <c r="H67" s="838" t="s">
        <v>1553</v>
      </c>
      <c r="I67" s="838" t="s">
        <v>1553</v>
      </c>
      <c r="J67" s="838">
        <v>-1229</v>
      </c>
      <c r="K67" s="838" t="s">
        <v>1553</v>
      </c>
      <c r="L67" s="838" t="s">
        <v>1553</v>
      </c>
      <c r="M67" s="838">
        <v>-2642</v>
      </c>
      <c r="N67" s="838" t="s">
        <v>1553</v>
      </c>
      <c r="O67" s="838" t="s">
        <v>1553</v>
      </c>
      <c r="P67" s="838">
        <v>-2035</v>
      </c>
      <c r="Q67" s="838" t="s">
        <v>1553</v>
      </c>
      <c r="R67" s="838" t="s">
        <v>1553</v>
      </c>
      <c r="S67" s="838">
        <v>-2047</v>
      </c>
      <c r="T67" s="838" t="s">
        <v>1553</v>
      </c>
      <c r="U67" s="838" t="s">
        <v>1553</v>
      </c>
      <c r="V67" s="838">
        <v>-1021</v>
      </c>
      <c r="W67" s="838" t="s">
        <v>356</v>
      </c>
      <c r="X67" s="838" t="s">
        <v>356</v>
      </c>
      <c r="Y67" s="838">
        <v>-1082</v>
      </c>
      <c r="Z67" s="1189" t="s">
        <v>356</v>
      </c>
      <c r="AA67" s="1189" t="s">
        <v>356</v>
      </c>
    </row>
    <row r="68" spans="1:27" s="137" customFormat="1" ht="15" customHeight="1">
      <c r="A68" s="643"/>
      <c r="B68" s="1191" t="s">
        <v>1551</v>
      </c>
      <c r="C68" s="1156" t="s">
        <v>1553</v>
      </c>
      <c r="D68" s="838">
        <v>603.74512375725794</v>
      </c>
      <c r="E68" s="838" t="s">
        <v>1553</v>
      </c>
      <c r="F68" s="838" t="s">
        <v>1553</v>
      </c>
      <c r="G68" s="838">
        <v>-108.192920020191</v>
      </c>
      <c r="H68" s="838" t="s">
        <v>1553</v>
      </c>
      <c r="I68" s="838" t="s">
        <v>1553</v>
      </c>
      <c r="J68" s="838">
        <v>-263.36509043618503</v>
      </c>
      <c r="K68" s="838" t="s">
        <v>1553</v>
      </c>
      <c r="L68" s="838" t="s">
        <v>1553</v>
      </c>
      <c r="M68" s="838">
        <v>-409.22595745430203</v>
      </c>
      <c r="N68" s="838" t="s">
        <v>1553</v>
      </c>
      <c r="O68" s="838" t="s">
        <v>1553</v>
      </c>
      <c r="P68" s="838">
        <v>-458.02199855242998</v>
      </c>
      <c r="Q68" s="838" t="s">
        <v>1553</v>
      </c>
      <c r="R68" s="838" t="s">
        <v>1553</v>
      </c>
      <c r="S68" s="838">
        <v>-708.93919258430833</v>
      </c>
      <c r="T68" s="838" t="s">
        <v>1553</v>
      </c>
      <c r="U68" s="838" t="s">
        <v>1553</v>
      </c>
      <c r="V68" s="838">
        <v>-497.42077346699079</v>
      </c>
      <c r="W68" s="838" t="s">
        <v>356</v>
      </c>
      <c r="X68" s="838" t="s">
        <v>356</v>
      </c>
      <c r="Y68" s="838">
        <v>-478.6328330411925</v>
      </c>
      <c r="Z68" s="1189" t="s">
        <v>356</v>
      </c>
      <c r="AA68" s="1189" t="s">
        <v>356</v>
      </c>
    </row>
    <row r="69" spans="1:27" s="527" customFormat="1" ht="15" customHeight="1">
      <c r="A69" s="694"/>
      <c r="C69" s="1194"/>
      <c r="D69" s="1169"/>
      <c r="E69" s="1169"/>
      <c r="F69" s="1169"/>
      <c r="G69" s="1169"/>
      <c r="H69" s="1169"/>
      <c r="Z69" s="566"/>
      <c r="AA69" s="566"/>
    </row>
    <row r="70" spans="1:27" s="527" customFormat="1" ht="15" customHeight="1">
      <c r="A70" s="694"/>
      <c r="C70" s="1279" t="s">
        <v>1426</v>
      </c>
      <c r="D70" s="1279"/>
      <c r="E70" s="1279"/>
      <c r="F70" s="1279"/>
      <c r="G70" s="1279"/>
      <c r="H70" s="1279"/>
      <c r="Z70" s="566"/>
      <c r="AA70" s="566"/>
    </row>
    <row r="71" spans="1:27" s="527" customFormat="1" ht="15" customHeight="1">
      <c r="A71" s="694"/>
      <c r="C71" s="1279" t="s">
        <v>880</v>
      </c>
      <c r="D71" s="1279"/>
      <c r="E71" s="1279"/>
      <c r="F71" s="1279"/>
      <c r="G71" s="1279"/>
      <c r="H71" s="1279"/>
      <c r="Z71" s="566"/>
      <c r="AA71" s="566"/>
    </row>
    <row r="72" spans="1:27" s="527" customFormat="1" ht="15" customHeight="1">
      <c r="A72" s="694"/>
      <c r="C72" s="1279" t="s">
        <v>1556</v>
      </c>
      <c r="D72" s="1279"/>
      <c r="E72" s="1279"/>
      <c r="F72" s="1279"/>
      <c r="G72" s="1279"/>
      <c r="H72" s="1279"/>
      <c r="Z72" s="566"/>
      <c r="AA72" s="566"/>
    </row>
    <row r="73" spans="1:27" s="527" customFormat="1" ht="30" customHeight="1">
      <c r="A73" s="694"/>
      <c r="C73" s="1279" t="s">
        <v>1558</v>
      </c>
      <c r="D73" s="1279"/>
      <c r="E73" s="1279"/>
      <c r="F73" s="1279"/>
      <c r="G73" s="1279"/>
      <c r="H73" s="1279"/>
      <c r="Z73" s="566"/>
      <c r="AA73" s="566"/>
    </row>
    <row r="74" spans="1:27" s="527" customFormat="1" ht="15" customHeight="1">
      <c r="A74" s="694"/>
      <c r="C74" s="137" t="s">
        <v>1563</v>
      </c>
      <c r="D74" s="137"/>
      <c r="E74" s="137"/>
      <c r="F74" s="137"/>
      <c r="G74" s="137"/>
      <c r="H74" s="137"/>
      <c r="AA74" s="775"/>
    </row>
    <row r="75" spans="1:27" s="527" customFormat="1" ht="15" customHeight="1">
      <c r="A75" s="694"/>
      <c r="C75" s="1279" t="s">
        <v>1540</v>
      </c>
      <c r="D75" s="1279"/>
      <c r="E75" s="1279"/>
      <c r="F75" s="1279"/>
      <c r="G75" s="1279"/>
      <c r="H75" s="1279"/>
      <c r="AA75" s="775"/>
    </row>
    <row r="76" spans="1:27" ht="15" customHeight="1">
      <c r="C76" s="1279" t="s">
        <v>1544</v>
      </c>
      <c r="D76" s="1279"/>
      <c r="E76" s="1279"/>
      <c r="F76" s="1279"/>
      <c r="G76" s="1279"/>
      <c r="H76" s="1279"/>
    </row>
    <row r="77" spans="1:27" s="527" customFormat="1" ht="15" customHeight="1">
      <c r="A77" s="694"/>
      <c r="C77" s="1279" t="s">
        <v>1546</v>
      </c>
      <c r="D77" s="1279"/>
      <c r="E77" s="1279"/>
      <c r="F77" s="1279"/>
      <c r="G77" s="1279"/>
      <c r="H77" s="1279"/>
      <c r="AA77" s="775"/>
    </row>
    <row r="78" spans="1:27" s="527" customFormat="1" ht="15" customHeight="1">
      <c r="A78" s="694"/>
      <c r="C78" s="1279" t="s">
        <v>1547</v>
      </c>
      <c r="D78" s="1279"/>
      <c r="E78" s="1279"/>
      <c r="F78" s="1279"/>
      <c r="G78" s="1279"/>
      <c r="H78" s="1279"/>
      <c r="AA78" s="775"/>
    </row>
    <row r="79" spans="1:27" ht="15" customHeight="1">
      <c r="C79" s="1417" t="s">
        <v>1552</v>
      </c>
      <c r="D79" s="1417"/>
      <c r="E79" s="1417"/>
      <c r="F79" s="1417"/>
      <c r="G79" s="1417"/>
      <c r="H79" s="1417"/>
    </row>
  </sheetData>
  <sheetProtection selectLockedCells="1"/>
  <mergeCells count="21">
    <mergeCell ref="C70:H70"/>
    <mergeCell ref="AA64:AF64"/>
    <mergeCell ref="C79:H79"/>
    <mergeCell ref="C64:H64"/>
    <mergeCell ref="I64:N64"/>
    <mergeCell ref="O64:T64"/>
    <mergeCell ref="U64:Z64"/>
    <mergeCell ref="C77:H77"/>
    <mergeCell ref="C78:H78"/>
    <mergeCell ref="C71:H71"/>
    <mergeCell ref="C72:H72"/>
    <mergeCell ref="C73:H73"/>
    <mergeCell ref="C75:H75"/>
    <mergeCell ref="C76:H76"/>
    <mergeCell ref="A1:B1"/>
    <mergeCell ref="A3:B3"/>
    <mergeCell ref="C7:H7"/>
    <mergeCell ref="I7:N7"/>
    <mergeCell ref="AA7:AF7"/>
    <mergeCell ref="O7:T7"/>
    <mergeCell ref="U7:Z7"/>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im Saarland</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9">
    <pageSetUpPr autoPageBreaks="0"/>
  </sheetPr>
  <dimension ref="A1:AL79"/>
  <sheetViews>
    <sheetView showGridLines="0" showRowColHeaders="0" zoomScaleNormal="100" workbookViewId="0">
      <pane xSplit="2" ySplit="5" topLeftCell="S6" activePane="bottomRight" state="frozen"/>
      <selection pane="topRight"/>
      <selection pane="bottomLeft"/>
      <selection pane="bottomRight" activeCell="Z9" sqref="Z9:Z15"/>
    </sheetView>
  </sheetViews>
  <sheetFormatPr baseColWidth="10" defaultColWidth="11.453125" defaultRowHeight="12.5"/>
  <cols>
    <col min="1" max="1" width="4.54296875" style="376" customWidth="1"/>
    <col min="2" max="2" width="45.54296875" style="376" customWidth="1"/>
    <col min="3" max="12" width="13.453125" style="376" customWidth="1"/>
    <col min="13" max="27" width="13.453125" style="551" customWidth="1"/>
    <col min="28" max="16384" width="11.453125" style="376"/>
  </cols>
  <sheetData>
    <row r="1" spans="1:32" ht="13">
      <c r="A1" s="1414" t="s">
        <v>322</v>
      </c>
      <c r="B1" s="1415"/>
    </row>
    <row r="3" spans="1:32" ht="12.75" customHeight="1">
      <c r="A3" s="1416" t="s">
        <v>912</v>
      </c>
      <c r="B3" s="1416"/>
      <c r="C3" s="407" t="s">
        <v>1250</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ht="13">
      <c r="A7" s="399"/>
      <c r="B7" s="499"/>
      <c r="C7" s="1277" t="s">
        <v>434</v>
      </c>
      <c r="D7" s="1277"/>
      <c r="E7" s="1277"/>
      <c r="F7" s="1277"/>
      <c r="G7" s="1277"/>
      <c r="H7" s="1277"/>
      <c r="I7" s="1277" t="s">
        <v>434</v>
      </c>
      <c r="J7" s="1277"/>
      <c r="K7" s="1277"/>
      <c r="L7" s="1277"/>
      <c r="M7" s="1277"/>
      <c r="N7" s="1277"/>
      <c r="O7" s="1277" t="s">
        <v>434</v>
      </c>
      <c r="P7" s="1277"/>
      <c r="Q7" s="1277"/>
      <c r="R7" s="1277"/>
      <c r="S7" s="1277"/>
      <c r="T7" s="1277"/>
      <c r="U7" s="1277" t="s">
        <v>434</v>
      </c>
      <c r="V7" s="1277"/>
      <c r="W7" s="1277"/>
      <c r="X7" s="1277"/>
      <c r="Y7" s="1277"/>
      <c r="Z7" s="1277"/>
      <c r="AA7" s="1277" t="s">
        <v>434</v>
      </c>
      <c r="AB7" s="1277"/>
      <c r="AC7" s="1277"/>
      <c r="AD7" s="1277"/>
      <c r="AE7" s="1277"/>
      <c r="AF7" s="1277"/>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1514</v>
      </c>
      <c r="C9" s="1156">
        <v>116418.98916738183</v>
      </c>
      <c r="D9" s="838">
        <v>114765.09848333939</v>
      </c>
      <c r="E9" s="838">
        <v>106093.14730602939</v>
      </c>
      <c r="F9" s="838">
        <v>97280.335336007745</v>
      </c>
      <c r="G9" s="838">
        <v>73224.675789425557</v>
      </c>
      <c r="H9" s="838">
        <v>69899.291187289986</v>
      </c>
      <c r="I9" s="838">
        <v>81184.000462123775</v>
      </c>
      <c r="J9" s="857">
        <v>93829.485645412482</v>
      </c>
      <c r="K9" s="838">
        <v>94173.010372780496</v>
      </c>
      <c r="L9" s="838">
        <v>95595.052386365132</v>
      </c>
      <c r="M9" s="838">
        <v>93637.712970922221</v>
      </c>
      <c r="N9" s="838">
        <v>91347.703200244461</v>
      </c>
      <c r="O9" s="838">
        <v>94097.268687896983</v>
      </c>
      <c r="P9" s="838">
        <v>91477.913156369526</v>
      </c>
      <c r="Q9" s="838">
        <v>91134.483732675479</v>
      </c>
      <c r="R9" s="838">
        <v>93187.195232757658</v>
      </c>
      <c r="S9" s="838">
        <v>94446.852299571052</v>
      </c>
      <c r="T9" s="838">
        <v>90157.470804798329</v>
      </c>
      <c r="U9" s="838">
        <v>94237.01582047579</v>
      </c>
      <c r="V9" s="838">
        <v>98939.484559226461</v>
      </c>
      <c r="W9" s="838">
        <v>98084.875893530261</v>
      </c>
      <c r="X9" s="838">
        <v>96880.807270603895</v>
      </c>
      <c r="Y9" s="838">
        <v>97514.13916639208</v>
      </c>
      <c r="Z9" s="551">
        <v>100939.13865694578</v>
      </c>
      <c r="AA9" s="551">
        <v>6998.5703770263208</v>
      </c>
      <c r="AB9" s="1010"/>
      <c r="AC9" s="1010"/>
      <c r="AD9" s="1010"/>
      <c r="AE9" s="1010"/>
      <c r="AF9" s="1010"/>
    </row>
    <row r="10" spans="1:32" ht="14.5">
      <c r="A10" s="131"/>
      <c r="B10" s="1015" t="s">
        <v>1515</v>
      </c>
      <c r="C10" s="1156">
        <v>67890.462072149996</v>
      </c>
      <c r="D10" s="838">
        <v>66490.602687672639</v>
      </c>
      <c r="E10" s="838">
        <v>61323.288438615004</v>
      </c>
      <c r="F10" s="838">
        <v>55890.233648971</v>
      </c>
      <c r="G10" s="838">
        <v>41916.818051726004</v>
      </c>
      <c r="H10" s="838">
        <v>39769.741177370001</v>
      </c>
      <c r="I10" s="838">
        <v>46441.184089117647</v>
      </c>
      <c r="J10" s="838">
        <v>53540.165756982118</v>
      </c>
      <c r="K10" s="838">
        <v>53565.499726951079</v>
      </c>
      <c r="L10" s="838">
        <v>54295.458058787626</v>
      </c>
      <c r="M10" s="838">
        <v>52995.320878330029</v>
      </c>
      <c r="N10" s="838">
        <v>51870.959048121513</v>
      </c>
      <c r="O10" s="838">
        <v>53100.119480506924</v>
      </c>
      <c r="P10" s="838">
        <v>51579.996137484442</v>
      </c>
      <c r="Q10" s="838">
        <v>51578.492106804559</v>
      </c>
      <c r="R10" s="838">
        <v>52632.985840151501</v>
      </c>
      <c r="S10" s="838">
        <v>52984.221345354876</v>
      </c>
      <c r="T10" s="838">
        <v>50527.152994660224</v>
      </c>
      <c r="U10" s="838">
        <v>52826.111287379565</v>
      </c>
      <c r="V10" s="838">
        <v>55446.733247097793</v>
      </c>
      <c r="W10" s="838">
        <v>55274.015165366851</v>
      </c>
      <c r="X10" s="838">
        <v>53536.005711322206</v>
      </c>
      <c r="Y10" s="838">
        <v>53905.954219875581</v>
      </c>
      <c r="Z10" s="551">
        <v>55730.914866890191</v>
      </c>
      <c r="AA10" s="551">
        <v>4007.6395000000002</v>
      </c>
      <c r="AB10" s="1010"/>
      <c r="AC10" s="1010"/>
      <c r="AD10" s="1010"/>
      <c r="AE10" s="1010"/>
      <c r="AF10" s="1010"/>
    </row>
    <row r="11" spans="1:32">
      <c r="A11" s="131"/>
      <c r="B11" s="1016" t="s">
        <v>1516</v>
      </c>
      <c r="C11" s="1156">
        <v>67890.462072149996</v>
      </c>
      <c r="D11" s="838">
        <v>66490.602687672639</v>
      </c>
      <c r="E11" s="838">
        <v>61323.288438615004</v>
      </c>
      <c r="F11" s="838">
        <v>55890.233648971</v>
      </c>
      <c r="G11" s="838">
        <v>41916.818051726004</v>
      </c>
      <c r="H11" s="838">
        <v>39769.741177370001</v>
      </c>
      <c r="I11" s="838">
        <v>46441.184089117647</v>
      </c>
      <c r="J11" s="838">
        <v>53540.165756982118</v>
      </c>
      <c r="K11" s="838">
        <v>53565.499726951079</v>
      </c>
      <c r="L11" s="838">
        <v>54295.458058787626</v>
      </c>
      <c r="M11" s="838">
        <v>52995.320878330029</v>
      </c>
      <c r="N11" s="838">
        <v>51870.959048121513</v>
      </c>
      <c r="O11" s="838">
        <v>53100.119480506924</v>
      </c>
      <c r="P11" s="838">
        <v>51579.996137484442</v>
      </c>
      <c r="Q11" s="838">
        <v>51578.492106804559</v>
      </c>
      <c r="R11" s="838">
        <v>52632.985840151501</v>
      </c>
      <c r="S11" s="838">
        <v>52984.221345354876</v>
      </c>
      <c r="T11" s="838">
        <v>50527.152994660224</v>
      </c>
      <c r="U11" s="838">
        <v>52826.111287379565</v>
      </c>
      <c r="V11" s="838">
        <v>55446.733247097793</v>
      </c>
      <c r="W11" s="838">
        <v>55274.015165366851</v>
      </c>
      <c r="X11" s="838">
        <v>53536.005711322206</v>
      </c>
      <c r="Y11" s="838">
        <v>53905.954219875581</v>
      </c>
      <c r="Z11" s="551">
        <v>55730.914866890191</v>
      </c>
      <c r="AA11" s="551">
        <v>4007.6395000000002</v>
      </c>
      <c r="AB11" s="1010"/>
      <c r="AC11" s="1010"/>
      <c r="AD11" s="1010"/>
      <c r="AE11" s="1010"/>
      <c r="AF11" s="1010"/>
    </row>
    <row r="12" spans="1:32" ht="15.5">
      <c r="A12" s="131"/>
      <c r="B12" s="1188" t="s">
        <v>1554</v>
      </c>
      <c r="C12" s="1156">
        <v>62974.627172150002</v>
      </c>
      <c r="D12" s="838">
        <v>61473.073693814003</v>
      </c>
      <c r="E12" s="838">
        <v>56560.888138615002</v>
      </c>
      <c r="F12" s="838">
        <v>51173.490048970998</v>
      </c>
      <c r="G12" s="838">
        <v>37223.259651726003</v>
      </c>
      <c r="H12" s="838">
        <v>35201.838577369999</v>
      </c>
      <c r="I12" s="838">
        <v>41698.682425109</v>
      </c>
      <c r="J12" s="838">
        <v>49014.680044155</v>
      </c>
      <c r="K12" s="838">
        <v>49178.824011452001</v>
      </c>
      <c r="L12" s="838">
        <v>49770.093431770998</v>
      </c>
      <c r="M12" s="838">
        <v>48577.963169139002</v>
      </c>
      <c r="N12" s="838">
        <v>47481.034125669998</v>
      </c>
      <c r="O12" s="838">
        <v>48799.132158255998</v>
      </c>
      <c r="P12" s="838">
        <v>47299.787184672001</v>
      </c>
      <c r="Q12" s="838">
        <v>47233.233266007002</v>
      </c>
      <c r="R12" s="838">
        <v>48258.761707124002</v>
      </c>
      <c r="S12" s="838">
        <v>48627.732885334997</v>
      </c>
      <c r="T12" s="838">
        <v>46219.861616306996</v>
      </c>
      <c r="U12" s="838">
        <v>48535.686017524997</v>
      </c>
      <c r="V12" s="838">
        <v>51137.958243749003</v>
      </c>
      <c r="W12" s="838">
        <v>50910.463851695997</v>
      </c>
      <c r="X12" s="838">
        <v>49202.953772954002</v>
      </c>
      <c r="Y12" s="838">
        <v>49628.220883501002</v>
      </c>
      <c r="Z12" s="551">
        <v>51557.535247781998</v>
      </c>
      <c r="AA12" s="1189" t="s">
        <v>493</v>
      </c>
      <c r="AB12" s="1010"/>
      <c r="AC12" s="1010"/>
      <c r="AD12" s="1010"/>
      <c r="AE12" s="1010"/>
      <c r="AF12" s="1010"/>
    </row>
    <row r="13" spans="1:32" ht="16">
      <c r="A13" s="131"/>
      <c r="B13" s="1188" t="s">
        <v>1555</v>
      </c>
      <c r="C13" s="1156" t="s">
        <v>356</v>
      </c>
      <c r="D13" s="838" t="s">
        <v>356</v>
      </c>
      <c r="E13" s="838" t="s">
        <v>356</v>
      </c>
      <c r="F13" s="838" t="s">
        <v>356</v>
      </c>
      <c r="G13" s="838" t="s">
        <v>356</v>
      </c>
      <c r="H13" s="838" t="s">
        <v>356</v>
      </c>
      <c r="I13" s="838">
        <v>101.24404280800999</v>
      </c>
      <c r="J13" s="838">
        <v>97.366212827118005</v>
      </c>
      <c r="K13" s="838">
        <v>64.700015499074993</v>
      </c>
      <c r="L13" s="838">
        <v>65.932237169999993</v>
      </c>
      <c r="M13" s="838">
        <v>64.865193059999996</v>
      </c>
      <c r="N13" s="838">
        <v>62.092175009999998</v>
      </c>
      <c r="O13" s="838">
        <v>59.639272579999997</v>
      </c>
      <c r="P13" s="838">
        <v>77.785130798110004</v>
      </c>
      <c r="Q13" s="838">
        <v>67.31130944905</v>
      </c>
      <c r="R13" s="838">
        <v>63.582143737579997</v>
      </c>
      <c r="S13" s="838">
        <v>83.485386118730005</v>
      </c>
      <c r="T13" s="838">
        <v>81.954443560870004</v>
      </c>
      <c r="U13" s="838">
        <v>80.229647633680003</v>
      </c>
      <c r="V13" s="838">
        <v>87.188258637000004</v>
      </c>
      <c r="W13" s="838">
        <v>81.594837401999996</v>
      </c>
      <c r="X13" s="838">
        <v>82.642711435999999</v>
      </c>
      <c r="Y13" s="838">
        <v>91.606350141999997</v>
      </c>
      <c r="Z13" s="1189" t="s">
        <v>358</v>
      </c>
      <c r="AA13" s="1189" t="s">
        <v>493</v>
      </c>
      <c r="AB13" s="1010"/>
      <c r="AC13" s="1010"/>
      <c r="AD13" s="1010"/>
      <c r="AE13" s="1010"/>
      <c r="AF13" s="1010"/>
    </row>
    <row r="14" spans="1:32" ht="28">
      <c r="A14" s="131"/>
      <c r="B14" s="1188" t="s">
        <v>1519</v>
      </c>
      <c r="C14" s="1156">
        <v>4915.8348999999998</v>
      </c>
      <c r="D14" s="838">
        <v>4831.5603000000001</v>
      </c>
      <c r="E14" s="838">
        <v>4762.4003000000002</v>
      </c>
      <c r="F14" s="838">
        <v>4716.7435999999998</v>
      </c>
      <c r="G14" s="838">
        <v>4693.5583999999999</v>
      </c>
      <c r="H14" s="838">
        <v>4567.9026000000003</v>
      </c>
      <c r="I14" s="838">
        <v>4476.2901000000002</v>
      </c>
      <c r="J14" s="838">
        <v>4428.1194999999998</v>
      </c>
      <c r="K14" s="838">
        <v>4321.9757</v>
      </c>
      <c r="L14" s="838">
        <v>4305.5217000000002</v>
      </c>
      <c r="M14" s="838">
        <v>4202.9450999999999</v>
      </c>
      <c r="N14" s="838">
        <v>4184.4912999999997</v>
      </c>
      <c r="O14" s="838">
        <v>4105.9062000000004</v>
      </c>
      <c r="P14" s="838">
        <v>4072.1095999999998</v>
      </c>
      <c r="Q14" s="838">
        <v>4151.8054000000002</v>
      </c>
      <c r="R14" s="838">
        <v>4190.6409999999996</v>
      </c>
      <c r="S14" s="838">
        <v>4157.0254999999997</v>
      </c>
      <c r="T14" s="838">
        <v>4111.9065000000001</v>
      </c>
      <c r="U14" s="838">
        <v>4100.5888999999997</v>
      </c>
      <c r="V14" s="838">
        <v>4114.518</v>
      </c>
      <c r="W14" s="838">
        <v>4176.6799000000001</v>
      </c>
      <c r="X14" s="838">
        <v>4146.1977999999999</v>
      </c>
      <c r="Y14" s="838">
        <v>4084.8771000000002</v>
      </c>
      <c r="Z14" s="551">
        <v>4077.4949999999999</v>
      </c>
      <c r="AA14" s="551">
        <v>4007.6395000000002</v>
      </c>
      <c r="AB14" s="1010"/>
      <c r="AC14" s="1010"/>
      <c r="AD14" s="1010"/>
      <c r="AE14" s="1010"/>
      <c r="AF14" s="1010"/>
    </row>
    <row r="15" spans="1:32" ht="15.5">
      <c r="A15" s="131"/>
      <c r="B15" s="1017" t="s">
        <v>874</v>
      </c>
      <c r="C15" s="1156" t="s">
        <v>356</v>
      </c>
      <c r="D15" s="838">
        <v>179.52375956224981</v>
      </c>
      <c r="E15" s="838" t="s">
        <v>356</v>
      </c>
      <c r="F15" s="838" t="s">
        <v>356</v>
      </c>
      <c r="G15" s="838" t="s">
        <v>356</v>
      </c>
      <c r="H15" s="838" t="s">
        <v>356</v>
      </c>
      <c r="I15" s="838">
        <v>159.380534871018</v>
      </c>
      <c r="J15" s="838" t="s">
        <v>356</v>
      </c>
      <c r="K15" s="838" t="s">
        <v>356</v>
      </c>
      <c r="L15" s="838">
        <v>148.39618651944858</v>
      </c>
      <c r="M15" s="838">
        <v>143.9069776237742</v>
      </c>
      <c r="N15" s="838">
        <v>137.46439339059688</v>
      </c>
      <c r="O15" s="838">
        <v>129.88430468240696</v>
      </c>
      <c r="P15" s="838">
        <v>124.83963004780415</v>
      </c>
      <c r="Q15" s="838">
        <v>120.58937569965745</v>
      </c>
      <c r="R15" s="838">
        <v>114.75792055174415</v>
      </c>
      <c r="S15" s="838">
        <v>110.74085799734333</v>
      </c>
      <c r="T15" s="838">
        <v>108.14221787268549</v>
      </c>
      <c r="U15" s="838">
        <v>104.38064582765078</v>
      </c>
      <c r="V15" s="838">
        <v>101.70340906522401</v>
      </c>
      <c r="W15" s="838">
        <v>99.74174372799925</v>
      </c>
      <c r="X15" s="838">
        <v>98.845414819465162</v>
      </c>
      <c r="Y15" s="838">
        <v>95.859232289372798</v>
      </c>
      <c r="Z15" s="551">
        <v>89.927388405300107</v>
      </c>
      <c r="AA15" s="1189" t="s">
        <v>493</v>
      </c>
      <c r="AB15" s="1010"/>
      <c r="AC15" s="1010"/>
      <c r="AD15" s="1010"/>
      <c r="AE15" s="1010"/>
      <c r="AF15" s="1010"/>
    </row>
    <row r="16" spans="1:32" ht="15.5">
      <c r="A16" s="131"/>
      <c r="B16" s="1017" t="s">
        <v>872</v>
      </c>
      <c r="C16" s="1156" t="s">
        <v>356</v>
      </c>
      <c r="D16" s="838">
        <v>6.4449342963973031</v>
      </c>
      <c r="E16" s="838" t="s">
        <v>356</v>
      </c>
      <c r="F16" s="838" t="s">
        <v>356</v>
      </c>
      <c r="G16" s="838" t="s">
        <v>356</v>
      </c>
      <c r="H16" s="838" t="s">
        <v>356</v>
      </c>
      <c r="I16" s="838">
        <v>5.5869863296229818</v>
      </c>
      <c r="J16" s="838" t="s">
        <v>356</v>
      </c>
      <c r="K16" s="838" t="s">
        <v>356</v>
      </c>
      <c r="L16" s="838">
        <v>5.5145033271829398</v>
      </c>
      <c r="M16" s="838">
        <v>5.6404385072557117</v>
      </c>
      <c r="N16" s="838">
        <v>5.8770540509103864</v>
      </c>
      <c r="O16" s="838">
        <v>5.5575449885224666</v>
      </c>
      <c r="P16" s="838">
        <v>5.474591966528469</v>
      </c>
      <c r="Q16" s="838">
        <v>5.5527556488551539</v>
      </c>
      <c r="R16" s="838">
        <v>5.2430687381693968</v>
      </c>
      <c r="S16" s="838">
        <v>5.2367159038123861</v>
      </c>
      <c r="T16" s="838">
        <v>5.2882169196749622</v>
      </c>
      <c r="U16" s="838">
        <v>5.2260763932322529</v>
      </c>
      <c r="V16" s="838">
        <v>5.3653356465628885</v>
      </c>
      <c r="W16" s="838">
        <v>5.5348325408517676</v>
      </c>
      <c r="X16" s="838">
        <v>5.3660121127401483</v>
      </c>
      <c r="Y16" s="838">
        <v>5.3906539432049358</v>
      </c>
      <c r="Z16" s="551">
        <v>5.9572307028831286</v>
      </c>
      <c r="AA16" s="1189" t="s">
        <v>493</v>
      </c>
      <c r="AB16" s="1010"/>
      <c r="AC16" s="1010"/>
      <c r="AD16" s="1010"/>
      <c r="AE16" s="1010"/>
      <c r="AF16" s="1010"/>
    </row>
    <row r="17" spans="1:32">
      <c r="A17" s="131"/>
      <c r="B17" s="1016" t="s">
        <v>1520</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
      <c r="A22" s="131"/>
      <c r="B22" s="1021" t="s">
        <v>1521</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5">
      <c r="A24" s="131"/>
      <c r="B24" s="1015" t="s">
        <v>1557</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5">
      <c r="A25" s="131"/>
      <c r="B25" s="1015" t="s">
        <v>1559</v>
      </c>
      <c r="C25" s="1156">
        <v>1567.1787466232329</v>
      </c>
      <c r="D25" s="838">
        <v>1644.5950210680676</v>
      </c>
      <c r="E25" s="838">
        <v>1750.1712125131492</v>
      </c>
      <c r="F25" s="838">
        <v>1759.8154398374847</v>
      </c>
      <c r="G25" s="838">
        <v>1732.4544129502708</v>
      </c>
      <c r="H25" s="838">
        <v>1753.3567115931028</v>
      </c>
      <c r="I25" s="838">
        <v>1626.2551951011401</v>
      </c>
      <c r="J25" s="838">
        <v>1650.9262427814795</v>
      </c>
      <c r="K25" s="838">
        <v>1622.3734135811501</v>
      </c>
      <c r="L25" s="838">
        <v>1631.2108600079305</v>
      </c>
      <c r="M25" s="838">
        <v>1602.3057299887782</v>
      </c>
      <c r="N25" s="838">
        <v>1636.7710952348043</v>
      </c>
      <c r="O25" s="838">
        <v>1585.9245827866102</v>
      </c>
      <c r="P25" s="838">
        <v>1456.4671745263793</v>
      </c>
      <c r="Q25" s="838">
        <v>1471.1629471317547</v>
      </c>
      <c r="R25" s="838">
        <v>1498.4477414067283</v>
      </c>
      <c r="S25" s="838">
        <v>1579.9242626893188</v>
      </c>
      <c r="T25" s="838">
        <v>1470.2507006448006</v>
      </c>
      <c r="U25" s="838">
        <v>1702.9272704973737</v>
      </c>
      <c r="V25" s="838">
        <v>1505.619487604745</v>
      </c>
      <c r="W25" s="838">
        <v>1665.9794826225168</v>
      </c>
      <c r="X25" s="838">
        <v>1571.3152482424166</v>
      </c>
      <c r="Y25" s="838">
        <v>1679.0889366694964</v>
      </c>
      <c r="Z25" s="551">
        <v>1695.6481618722287</v>
      </c>
      <c r="AA25" s="551">
        <v>1572.4087988670078</v>
      </c>
      <c r="AB25" s="1010"/>
      <c r="AC25" s="1010"/>
      <c r="AD25" s="1010"/>
      <c r="AE25" s="1010"/>
      <c r="AF25" s="1010"/>
    </row>
    <row r="26" spans="1:32" ht="14.5">
      <c r="A26" s="131"/>
      <c r="B26" s="1016" t="s">
        <v>1560</v>
      </c>
      <c r="C26" s="1156">
        <v>1148.8979235845163</v>
      </c>
      <c r="D26" s="838">
        <v>1192.5521707575772</v>
      </c>
      <c r="E26" s="838">
        <v>1227.3309595233684</v>
      </c>
      <c r="F26" s="838">
        <v>1224.4098056010912</v>
      </c>
      <c r="G26" s="838">
        <v>1206.6266724204309</v>
      </c>
      <c r="H26" s="838">
        <v>1194.4185833105487</v>
      </c>
      <c r="I26" s="838">
        <v>1190.2547172623463</v>
      </c>
      <c r="J26" s="838">
        <v>1182.2015738648865</v>
      </c>
      <c r="K26" s="838">
        <v>1167.0228815078715</v>
      </c>
      <c r="L26" s="838">
        <v>1162.1526051660128</v>
      </c>
      <c r="M26" s="838">
        <v>1088.7723105443808</v>
      </c>
      <c r="N26" s="838">
        <v>1077.235703696364</v>
      </c>
      <c r="O26" s="838">
        <v>1023.7221565488405</v>
      </c>
      <c r="P26" s="838">
        <v>1053.0230025869505</v>
      </c>
      <c r="Q26" s="838">
        <v>1042.2200295880355</v>
      </c>
      <c r="R26" s="838">
        <v>1019.3370654088999</v>
      </c>
      <c r="S26" s="838">
        <v>979.09529744241138</v>
      </c>
      <c r="T26" s="838">
        <v>972.36448014734094</v>
      </c>
      <c r="U26" s="838">
        <v>968.63660954579177</v>
      </c>
      <c r="V26" s="838">
        <v>978.07354705406237</v>
      </c>
      <c r="W26" s="838">
        <v>980.31430449597269</v>
      </c>
      <c r="X26" s="838">
        <v>961.49196979929661</v>
      </c>
      <c r="Y26" s="838">
        <v>952.19670274898692</v>
      </c>
      <c r="Z26" s="551">
        <v>935.55888698465685</v>
      </c>
      <c r="AA26" s="551">
        <v>898.29188978937691</v>
      </c>
      <c r="AB26" s="1010"/>
      <c r="AC26" s="1010"/>
      <c r="AD26" s="1010"/>
      <c r="AE26" s="1010"/>
      <c r="AF26" s="1010"/>
    </row>
    <row r="27" spans="1:32" ht="14.5">
      <c r="A27" s="131"/>
      <c r="B27" s="1016" t="s">
        <v>1561</v>
      </c>
      <c r="C27" s="1156">
        <v>289.38099999999997</v>
      </c>
      <c r="D27" s="838">
        <v>270.59100000000001</v>
      </c>
      <c r="E27" s="838">
        <v>300.05700000000002</v>
      </c>
      <c r="F27" s="838">
        <v>369.63499999999999</v>
      </c>
      <c r="G27" s="838">
        <v>357.017</v>
      </c>
      <c r="H27" s="838">
        <v>333.99099999999999</v>
      </c>
      <c r="I27" s="838">
        <v>275.85199999999998</v>
      </c>
      <c r="J27" s="838">
        <v>269.33600000000001</v>
      </c>
      <c r="K27" s="838">
        <v>262.69299999999998</v>
      </c>
      <c r="L27" s="838">
        <v>262.48700000000002</v>
      </c>
      <c r="M27" s="838">
        <v>296.00400000000002</v>
      </c>
      <c r="N27" s="838">
        <v>271.50299999999999</v>
      </c>
      <c r="O27" s="838">
        <v>295.14100000000002</v>
      </c>
      <c r="P27" s="838">
        <v>256.51799999999997</v>
      </c>
      <c r="Q27" s="838">
        <v>238.51900000000001</v>
      </c>
      <c r="R27" s="838">
        <v>211.797</v>
      </c>
      <c r="S27" s="838">
        <v>215.352</v>
      </c>
      <c r="T27" s="838">
        <v>228.405</v>
      </c>
      <c r="U27" s="838">
        <v>237.34700000000001</v>
      </c>
      <c r="V27" s="838">
        <v>253.505</v>
      </c>
      <c r="W27" s="838">
        <v>299.81599999999997</v>
      </c>
      <c r="X27" s="838">
        <v>286.36900000000003</v>
      </c>
      <c r="Y27" s="838">
        <v>390.71699999999998</v>
      </c>
      <c r="Z27" s="551">
        <v>407.02199999999999</v>
      </c>
      <c r="AA27" s="551">
        <v>320.64</v>
      </c>
      <c r="AB27" s="1010"/>
      <c r="AC27" s="1010"/>
      <c r="AD27" s="1010"/>
      <c r="AE27" s="1010"/>
      <c r="AF27" s="1010"/>
    </row>
    <row r="28" spans="1:32" ht="14.5">
      <c r="A28" s="131"/>
      <c r="B28" s="1016" t="s">
        <v>1562</v>
      </c>
      <c r="C28" s="1156">
        <v>1.5535698496725572</v>
      </c>
      <c r="D28" s="838">
        <v>1.8039943010022577</v>
      </c>
      <c r="E28" s="838">
        <v>1.8440386981808892</v>
      </c>
      <c r="F28" s="838">
        <v>1.8136458071717594</v>
      </c>
      <c r="G28" s="838">
        <v>2.0409237642695714</v>
      </c>
      <c r="H28" s="838">
        <v>1.8938322080738825</v>
      </c>
      <c r="I28" s="838">
        <v>1.9040494764336859</v>
      </c>
      <c r="J28" s="838">
        <v>1.8158856912224055</v>
      </c>
      <c r="K28" s="838">
        <v>1.8781004652174447</v>
      </c>
      <c r="L28" s="838">
        <v>1.920405335899033</v>
      </c>
      <c r="M28" s="838">
        <v>1.8738457034264537</v>
      </c>
      <c r="N28" s="838">
        <v>1.9012670897147652</v>
      </c>
      <c r="O28" s="838">
        <v>2.0840484696887462</v>
      </c>
      <c r="P28" s="838">
        <v>2.204932420032665</v>
      </c>
      <c r="Q28" s="838">
        <v>2.349748814004966</v>
      </c>
      <c r="R28" s="838">
        <v>2.0994445872015919</v>
      </c>
      <c r="S28" s="838">
        <v>2.2317969377954228</v>
      </c>
      <c r="T28" s="838">
        <v>2.3853674355462791</v>
      </c>
      <c r="U28" s="838">
        <v>2.4810361666256679</v>
      </c>
      <c r="V28" s="838">
        <v>2.3759460705645643</v>
      </c>
      <c r="W28" s="838">
        <v>2.4924712614126241</v>
      </c>
      <c r="X28" s="838">
        <v>2.5983863436676287</v>
      </c>
      <c r="Y28" s="838">
        <v>2.544808429089795</v>
      </c>
      <c r="Z28" s="551">
        <v>2.6081934165503111</v>
      </c>
      <c r="AA28" s="551">
        <v>2.4327130687109122</v>
      </c>
      <c r="AB28" s="1010"/>
      <c r="AC28" s="1010"/>
      <c r="AD28" s="1010"/>
      <c r="AE28" s="1010"/>
      <c r="AF28" s="1010"/>
    </row>
    <row r="29" spans="1:32">
      <c r="A29" s="538"/>
      <c r="B29" s="1016" t="s">
        <v>876</v>
      </c>
      <c r="C29" s="1156">
        <v>76.77727010000001</v>
      </c>
      <c r="D29" s="838">
        <v>83.939001760530999</v>
      </c>
      <c r="E29" s="838">
        <v>84.595607605539641</v>
      </c>
      <c r="F29" s="838">
        <v>84.980474040480075</v>
      </c>
      <c r="G29" s="838">
        <v>86.747366200000002</v>
      </c>
      <c r="H29" s="838">
        <v>86.841184296456035</v>
      </c>
      <c r="I29" s="838">
        <v>92.177038457568258</v>
      </c>
      <c r="J29" s="838">
        <v>90.621439230814374</v>
      </c>
      <c r="K29" s="838">
        <v>89.142318513718223</v>
      </c>
      <c r="L29" s="838">
        <v>87.100108091420353</v>
      </c>
      <c r="M29" s="838">
        <v>87.707015699989753</v>
      </c>
      <c r="N29" s="838">
        <v>87.127574102770126</v>
      </c>
      <c r="O29" s="838">
        <v>85.911084172127289</v>
      </c>
      <c r="P29" s="838">
        <v>84.692750996293483</v>
      </c>
      <c r="Q29" s="838">
        <v>87.159442796651021</v>
      </c>
      <c r="R29" s="838">
        <v>86.723385953607348</v>
      </c>
      <c r="S29" s="838">
        <v>85.416446103456423</v>
      </c>
      <c r="T29" s="838">
        <v>85.07149330264393</v>
      </c>
      <c r="U29" s="838">
        <v>80.470358074319392</v>
      </c>
      <c r="V29" s="838">
        <v>82.521351018625779</v>
      </c>
      <c r="W29" s="838">
        <v>82.880035246860189</v>
      </c>
      <c r="X29" s="838">
        <v>83.444543093969997</v>
      </c>
      <c r="Y29" s="838">
        <v>81.823023957076671</v>
      </c>
      <c r="Z29" s="551">
        <v>80.241205356028658</v>
      </c>
      <c r="AA29" s="551">
        <v>81.073178653009364</v>
      </c>
      <c r="AB29" s="1010"/>
      <c r="AC29" s="1010"/>
      <c r="AD29" s="1010"/>
      <c r="AE29" s="1010"/>
      <c r="AF29" s="1010"/>
    </row>
    <row r="30" spans="1:32" s="551" customFormat="1">
      <c r="A30" s="549"/>
      <c r="B30" s="1016" t="s">
        <v>877</v>
      </c>
      <c r="C30" s="1156">
        <v>50.568983089044032</v>
      </c>
      <c r="D30" s="838">
        <v>95.708854248957039</v>
      </c>
      <c r="E30" s="838">
        <v>136.34360668606047</v>
      </c>
      <c r="F30" s="838">
        <v>78.976514388741876</v>
      </c>
      <c r="G30" s="838">
        <v>80.022445752192738</v>
      </c>
      <c r="H30" s="838">
        <v>136.212111778024</v>
      </c>
      <c r="I30" s="838">
        <v>66.067389904791867</v>
      </c>
      <c r="J30" s="838">
        <v>106.95134399455597</v>
      </c>
      <c r="K30" s="838">
        <v>101.63711309434312</v>
      </c>
      <c r="L30" s="838">
        <v>117.55074141459833</v>
      </c>
      <c r="M30" s="838">
        <v>127.94855804098111</v>
      </c>
      <c r="N30" s="838">
        <v>199.0035503459554</v>
      </c>
      <c r="O30" s="838">
        <v>179.06629359595371</v>
      </c>
      <c r="P30" s="838">
        <v>60.02848852310261</v>
      </c>
      <c r="Q30" s="838">
        <v>100.91472593306322</v>
      </c>
      <c r="R30" s="838">
        <v>178.49084545701936</v>
      </c>
      <c r="S30" s="838">
        <v>297.82872220565548</v>
      </c>
      <c r="T30" s="838">
        <v>182.02435975926954</v>
      </c>
      <c r="U30" s="838">
        <v>413.99226671063707</v>
      </c>
      <c r="V30" s="838">
        <v>189.14364346149208</v>
      </c>
      <c r="W30" s="838">
        <v>300.47667161827144</v>
      </c>
      <c r="X30" s="838">
        <v>237.41134900548266</v>
      </c>
      <c r="Y30" s="838">
        <v>251.80740153434289</v>
      </c>
      <c r="Z30" s="551">
        <v>270.21787611499275</v>
      </c>
      <c r="AA30" s="551">
        <v>269.97101735591065</v>
      </c>
      <c r="AB30" s="549"/>
      <c r="AC30" s="549"/>
    </row>
    <row r="31" spans="1:32" s="551" customFormat="1">
      <c r="A31" s="549"/>
      <c r="B31" s="1015" t="s">
        <v>1523</v>
      </c>
      <c r="C31" s="1156">
        <v>3.5403486086055991</v>
      </c>
      <c r="D31" s="838">
        <v>3.6723745986623642</v>
      </c>
      <c r="E31" s="838">
        <v>3.7299549012409963</v>
      </c>
      <c r="F31" s="838">
        <v>3.7628471992626094</v>
      </c>
      <c r="G31" s="838">
        <v>3.8181247492790642</v>
      </c>
      <c r="H31" s="838">
        <v>3.91759832688758</v>
      </c>
      <c r="I31" s="838">
        <v>3.8594779049949359</v>
      </c>
      <c r="J31" s="838">
        <v>3.9463456488800497</v>
      </c>
      <c r="K31" s="838">
        <v>3.9014322482645345</v>
      </c>
      <c r="L31" s="838">
        <v>3.8523675695665678</v>
      </c>
      <c r="M31" s="838">
        <v>3.9286626034175853</v>
      </c>
      <c r="N31" s="838">
        <v>3.8615568881334803</v>
      </c>
      <c r="O31" s="838">
        <v>3.8626246034544902</v>
      </c>
      <c r="P31" s="838">
        <v>3.9048443586994139</v>
      </c>
      <c r="Q31" s="838">
        <v>3.8708787391578237</v>
      </c>
      <c r="R31" s="838">
        <v>3.8892511994229269</v>
      </c>
      <c r="S31" s="838">
        <v>3.9254915268643455</v>
      </c>
      <c r="T31" s="838">
        <v>3.9705094933115812</v>
      </c>
      <c r="U31" s="838">
        <v>3.9360625988522306</v>
      </c>
      <c r="V31" s="838">
        <v>3.9311245239184882</v>
      </c>
      <c r="W31" s="838">
        <v>3.9849455408916321</v>
      </c>
      <c r="X31" s="838">
        <v>4.023511039267607</v>
      </c>
      <c r="Y31" s="838">
        <v>4.0822098470032264</v>
      </c>
      <c r="Z31" s="551">
        <v>3.9283281833493771</v>
      </c>
      <c r="AA31" s="551">
        <v>3.912778159312567</v>
      </c>
      <c r="AB31" s="549"/>
      <c r="AC31" s="549"/>
    </row>
    <row r="32" spans="1:32" s="549" customFormat="1" ht="15.75" customHeight="1">
      <c r="B32" s="1015" t="s">
        <v>878</v>
      </c>
      <c r="C32" s="1156">
        <v>46957.807999999997</v>
      </c>
      <c r="D32" s="838">
        <v>46626.2284</v>
      </c>
      <c r="E32" s="838">
        <v>43015.957699999999</v>
      </c>
      <c r="F32" s="838">
        <v>39626.523399999998</v>
      </c>
      <c r="G32" s="838">
        <v>29571.585200000001</v>
      </c>
      <c r="H32" s="838">
        <v>28372.275699999998</v>
      </c>
      <c r="I32" s="838">
        <v>33112.701699999998</v>
      </c>
      <c r="J32" s="838">
        <v>38634.4473</v>
      </c>
      <c r="K32" s="838">
        <v>38981.235800000002</v>
      </c>
      <c r="L32" s="838">
        <v>39664.5311</v>
      </c>
      <c r="M32" s="838">
        <v>39036.157699999996</v>
      </c>
      <c r="N32" s="838">
        <v>37836.111499999999</v>
      </c>
      <c r="O32" s="838">
        <v>39407.362000000001</v>
      </c>
      <c r="P32" s="838">
        <v>38437.544999999998</v>
      </c>
      <c r="Q32" s="838">
        <v>38080.957800000004</v>
      </c>
      <c r="R32" s="838">
        <v>39051.8724</v>
      </c>
      <c r="S32" s="838">
        <v>39878.781199999998</v>
      </c>
      <c r="T32" s="838">
        <v>38156.096600000004</v>
      </c>
      <c r="U32" s="838">
        <v>39704.0412</v>
      </c>
      <c r="V32" s="838">
        <v>41983.200700000001</v>
      </c>
      <c r="W32" s="838">
        <v>41140.8963</v>
      </c>
      <c r="X32" s="838">
        <v>41769.462800000001</v>
      </c>
      <c r="Y32" s="838">
        <v>41925.013800000001</v>
      </c>
      <c r="Z32" s="551">
        <v>43508.647300000004</v>
      </c>
      <c r="AA32" s="551">
        <v>1414.6093000000001</v>
      </c>
    </row>
    <row r="33" spans="2:38" s="549" customFormat="1">
      <c r="B33" s="1016" t="s">
        <v>1524</v>
      </c>
      <c r="C33" s="1156">
        <v>45369.1774</v>
      </c>
      <c r="D33" s="838">
        <v>45046.219700000001</v>
      </c>
      <c r="E33" s="838">
        <v>41444.224600000001</v>
      </c>
      <c r="F33" s="838">
        <v>38064.008999999998</v>
      </c>
      <c r="G33" s="838">
        <v>28020.3315</v>
      </c>
      <c r="H33" s="838">
        <v>26833.351299999998</v>
      </c>
      <c r="I33" s="838">
        <v>31586.310600000001</v>
      </c>
      <c r="J33" s="838">
        <v>37122.664100000002</v>
      </c>
      <c r="K33" s="838">
        <v>37484.237000000001</v>
      </c>
      <c r="L33" s="838">
        <v>38179.864099999999</v>
      </c>
      <c r="M33" s="838">
        <v>37562.063499999997</v>
      </c>
      <c r="N33" s="838">
        <v>36371.662499999999</v>
      </c>
      <c r="O33" s="838">
        <v>37952.312700000002</v>
      </c>
      <c r="P33" s="838">
        <v>36993.111799999999</v>
      </c>
      <c r="Q33" s="838">
        <v>36647.763400000003</v>
      </c>
      <c r="R33" s="838">
        <v>37628.992100000003</v>
      </c>
      <c r="S33" s="838">
        <v>38464.786</v>
      </c>
      <c r="T33" s="838">
        <v>36748.215700000001</v>
      </c>
      <c r="U33" s="838">
        <v>38298.943299999999</v>
      </c>
      <c r="V33" s="838">
        <v>40579.454400000002</v>
      </c>
      <c r="W33" s="838">
        <v>39736.271000000001</v>
      </c>
      <c r="X33" s="838">
        <v>40358.1685</v>
      </c>
      <c r="Y33" s="838">
        <v>40509.123599999999</v>
      </c>
      <c r="Z33" s="551">
        <v>42093.371200000001</v>
      </c>
      <c r="AA33" s="1189" t="s">
        <v>358</v>
      </c>
    </row>
    <row r="34" spans="2:38" s="549" customFormat="1" ht="15.5">
      <c r="B34" s="554" t="s">
        <v>1525</v>
      </c>
      <c r="C34" s="1156">
        <v>1588.6306</v>
      </c>
      <c r="D34" s="838">
        <v>1580.0087000000001</v>
      </c>
      <c r="E34" s="838">
        <v>1571.7330999999999</v>
      </c>
      <c r="F34" s="838">
        <v>1562.5144</v>
      </c>
      <c r="G34" s="838">
        <v>1551.2537</v>
      </c>
      <c r="H34" s="838">
        <v>1538.9244000000001</v>
      </c>
      <c r="I34" s="838">
        <v>1526.3911000000001</v>
      </c>
      <c r="J34" s="838">
        <v>1511.7832000000001</v>
      </c>
      <c r="K34" s="838">
        <v>1496.9988000000001</v>
      </c>
      <c r="L34" s="838">
        <v>1484.6669999999999</v>
      </c>
      <c r="M34" s="838">
        <v>1474.0942</v>
      </c>
      <c r="N34" s="838">
        <v>1464.4490000000001</v>
      </c>
      <c r="O34" s="838">
        <v>1455.0492999999999</v>
      </c>
      <c r="P34" s="838">
        <v>1444.4331999999999</v>
      </c>
      <c r="Q34" s="838">
        <v>1433.1944000000001</v>
      </c>
      <c r="R34" s="838">
        <v>1422.8803</v>
      </c>
      <c r="S34" s="838">
        <v>1413.9952000000001</v>
      </c>
      <c r="T34" s="838">
        <v>1407.8809000000001</v>
      </c>
      <c r="U34" s="838">
        <v>1405.0979</v>
      </c>
      <c r="V34" s="838">
        <v>1403.7463</v>
      </c>
      <c r="W34" s="838">
        <v>1404.6252999999999</v>
      </c>
      <c r="X34" s="838">
        <v>1411.2943</v>
      </c>
      <c r="Y34" s="838">
        <v>1415.8902</v>
      </c>
      <c r="Z34" s="551">
        <v>1415.2761</v>
      </c>
      <c r="AA34" s="551">
        <v>1414.6093000000001</v>
      </c>
    </row>
    <row r="35" spans="2:38" s="549" customFormat="1" ht="14.5">
      <c r="B35" s="552" t="s">
        <v>1526</v>
      </c>
      <c r="C35" s="1156">
        <v>2152.3673709999998</v>
      </c>
      <c r="D35" s="838">
        <v>2833.7061370000001</v>
      </c>
      <c r="E35" s="838">
        <v>2309.8929669999998</v>
      </c>
      <c r="F35" s="838">
        <v>3004.3315739999998</v>
      </c>
      <c r="G35" s="838">
        <v>3709.0267510000003</v>
      </c>
      <c r="H35" s="838">
        <v>3518.8428399999998</v>
      </c>
      <c r="I35" s="838">
        <v>3905.7126059999996</v>
      </c>
      <c r="J35" s="838">
        <v>4622.4692709999999</v>
      </c>
      <c r="K35" s="838">
        <v>4869.8394699999999</v>
      </c>
      <c r="L35" s="838">
        <v>4737.5485949999993</v>
      </c>
      <c r="M35" s="838">
        <v>5310.9663119999996</v>
      </c>
      <c r="N35" s="838">
        <v>6159.7325250000004</v>
      </c>
      <c r="O35" s="838">
        <v>6924.2553749999997</v>
      </c>
      <c r="P35" s="838">
        <v>8432.4469849999987</v>
      </c>
      <c r="Q35" s="838">
        <v>9027.9026200000008</v>
      </c>
      <c r="R35" s="838">
        <v>7881.7988249999999</v>
      </c>
      <c r="S35" s="838">
        <v>8238.8793389999992</v>
      </c>
      <c r="T35" s="838">
        <v>10457.169743999999</v>
      </c>
      <c r="U35" s="838">
        <v>8798.8419190000004</v>
      </c>
      <c r="V35" s="838">
        <v>8655.0752230000016</v>
      </c>
      <c r="W35" s="838">
        <v>9088.0527359999996</v>
      </c>
      <c r="X35" s="838">
        <v>8978.7801020000024</v>
      </c>
      <c r="Y35" s="838">
        <v>9354.463092</v>
      </c>
      <c r="Z35" s="549">
        <v>9773.1725380000007</v>
      </c>
      <c r="AA35" s="549">
        <v>10371.636624999999</v>
      </c>
    </row>
    <row r="36" spans="2:38" s="549" customFormat="1">
      <c r="B36" s="550" t="s">
        <v>863</v>
      </c>
      <c r="C36" s="1156">
        <v>293.56790899999999</v>
      </c>
      <c r="D36" s="838">
        <v>393.830332</v>
      </c>
      <c r="E36" s="838">
        <v>376.928515</v>
      </c>
      <c r="F36" s="838">
        <v>503.68780700000002</v>
      </c>
      <c r="G36" s="838">
        <v>712.82508700000005</v>
      </c>
      <c r="H36" s="838">
        <v>530.93726600000002</v>
      </c>
      <c r="I36" s="838">
        <v>600.24114299999997</v>
      </c>
      <c r="J36" s="838">
        <v>665.83826999999997</v>
      </c>
      <c r="K36" s="838">
        <v>563.77846699999998</v>
      </c>
      <c r="L36" s="838">
        <v>362.08099100000004</v>
      </c>
      <c r="M36" s="838">
        <v>423.34907800000002</v>
      </c>
      <c r="N36" s="838">
        <v>711.38177099999996</v>
      </c>
      <c r="O36" s="838">
        <v>885.4713230000001</v>
      </c>
      <c r="P36" s="838">
        <v>1409.5381179999999</v>
      </c>
      <c r="Q36" s="838">
        <v>2087.177232</v>
      </c>
      <c r="R36" s="838">
        <v>1573.881852</v>
      </c>
      <c r="S36" s="838">
        <v>1462.6477640000001</v>
      </c>
      <c r="T36" s="838">
        <v>3185.3809580000002</v>
      </c>
      <c r="U36" s="838">
        <v>1655.4403860000002</v>
      </c>
      <c r="V36" s="838">
        <v>1450.3063970000001</v>
      </c>
      <c r="W36" s="838">
        <v>1567.2608499999999</v>
      </c>
      <c r="X36" s="838">
        <v>1333.297892</v>
      </c>
      <c r="Y36" s="838">
        <v>1117.390202</v>
      </c>
      <c r="Z36" s="549">
        <v>1444.5596149999999</v>
      </c>
      <c r="AA36" s="549">
        <v>1595.7014629999999</v>
      </c>
    </row>
    <row r="37" spans="2:38" s="549" customFormat="1">
      <c r="B37" s="554" t="s">
        <v>1395</v>
      </c>
      <c r="C37" s="1156">
        <v>2.1853039999999999</v>
      </c>
      <c r="D37" s="838">
        <v>8.4874680000000016</v>
      </c>
      <c r="E37" s="838">
        <v>21.285164000000002</v>
      </c>
      <c r="F37" s="838">
        <v>56.121542999999996</v>
      </c>
      <c r="G37" s="838">
        <v>69.372588000000007</v>
      </c>
      <c r="H37" s="838">
        <v>71.264030000000005</v>
      </c>
      <c r="I37" s="838">
        <v>50.473692999999997</v>
      </c>
      <c r="J37" s="838">
        <v>55.841203999999998</v>
      </c>
      <c r="K37" s="838">
        <v>48.702207000000001</v>
      </c>
      <c r="L37" s="838">
        <v>50.365783999999998</v>
      </c>
      <c r="M37" s="838">
        <v>42.712754000000004</v>
      </c>
      <c r="N37" s="838">
        <v>31.111017</v>
      </c>
      <c r="O37" s="838">
        <v>19.596135999999998</v>
      </c>
      <c r="P37" s="838">
        <v>2.3983539999999999</v>
      </c>
      <c r="Q37" s="838">
        <v>0</v>
      </c>
      <c r="R37" s="838">
        <v>8.263477</v>
      </c>
      <c r="S37" s="838">
        <v>26.875826</v>
      </c>
      <c r="T37" s="838">
        <v>41.018628</v>
      </c>
      <c r="U37" s="838">
        <v>17.183425</v>
      </c>
      <c r="V37" s="838">
        <v>17.268104999999998</v>
      </c>
      <c r="W37" s="838">
        <v>5.4868109999999994</v>
      </c>
      <c r="X37" s="838">
        <v>5.0978669999999999</v>
      </c>
      <c r="Y37" s="838">
        <v>0</v>
      </c>
      <c r="Z37" s="838">
        <v>0</v>
      </c>
      <c r="AA37" s="838">
        <v>0</v>
      </c>
    </row>
    <row r="38" spans="2:38" s="549" customFormat="1">
      <c r="B38" s="554" t="s">
        <v>864</v>
      </c>
      <c r="C38" s="1156">
        <v>111.12552799999999</v>
      </c>
      <c r="D38" s="838">
        <v>97.290689</v>
      </c>
      <c r="E38" s="838">
        <v>125.57287099999999</v>
      </c>
      <c r="F38" s="838">
        <v>126.93402999999999</v>
      </c>
      <c r="G38" s="838">
        <v>140.30695500000002</v>
      </c>
      <c r="H38" s="838">
        <v>130.393292</v>
      </c>
      <c r="I38" s="838">
        <v>204.60069799999999</v>
      </c>
      <c r="J38" s="838">
        <v>177.28730800000002</v>
      </c>
      <c r="K38" s="838">
        <v>137.313196</v>
      </c>
      <c r="L38" s="838">
        <v>162.760482</v>
      </c>
      <c r="M38" s="838">
        <v>214.40198800000002</v>
      </c>
      <c r="N38" s="838">
        <v>438.12384100000003</v>
      </c>
      <c r="O38" s="838">
        <v>468.08656700000006</v>
      </c>
      <c r="P38" s="838">
        <v>869.85478899999998</v>
      </c>
      <c r="Q38" s="838">
        <v>1708.461726</v>
      </c>
      <c r="R38" s="838">
        <v>1258.0456840000002</v>
      </c>
      <c r="S38" s="838">
        <v>1178.7442279999998</v>
      </c>
      <c r="T38" s="838">
        <v>2889.4523669999999</v>
      </c>
      <c r="U38" s="838">
        <v>1432.0911360000002</v>
      </c>
      <c r="V38" s="838">
        <v>1261.7810960000002</v>
      </c>
      <c r="W38" s="838">
        <v>1380.465606</v>
      </c>
      <c r="X38" s="838">
        <v>1154.3942099999999</v>
      </c>
      <c r="Y38" s="838">
        <v>898.36618899999996</v>
      </c>
      <c r="Z38" s="549">
        <v>1217.6770859999999</v>
      </c>
      <c r="AA38" s="549">
        <v>1422.9470240000001</v>
      </c>
    </row>
    <row r="39" spans="2:38" s="549" customFormat="1">
      <c r="B39" s="555" t="s">
        <v>835</v>
      </c>
      <c r="C39" s="1156">
        <v>1.032381</v>
      </c>
      <c r="D39" s="838">
        <v>0.85018100000000008</v>
      </c>
      <c r="E39" s="838">
        <v>0.61052700000000004</v>
      </c>
      <c r="F39" s="838">
        <v>0.42853600000000003</v>
      </c>
      <c r="G39" s="838">
        <v>0.86799099999999996</v>
      </c>
      <c r="H39" s="838">
        <v>1.2420960000000001</v>
      </c>
      <c r="I39" s="838">
        <v>18.816097000000003</v>
      </c>
      <c r="J39" s="838">
        <v>15.964583000000001</v>
      </c>
      <c r="K39" s="838">
        <v>18.821365</v>
      </c>
      <c r="L39" s="838">
        <v>14.562913</v>
      </c>
      <c r="M39" s="838">
        <v>19.398309000000001</v>
      </c>
      <c r="N39" s="838">
        <v>17.688568</v>
      </c>
      <c r="O39" s="838">
        <v>19.894841</v>
      </c>
      <c r="P39" s="838">
        <v>7.4488479999999999</v>
      </c>
      <c r="Q39" s="838">
        <v>3.1064349999999998</v>
      </c>
      <c r="R39" s="838">
        <v>7.0955559999999993</v>
      </c>
      <c r="S39" s="838">
        <v>9.9471939999999996</v>
      </c>
      <c r="T39" s="838">
        <v>3.3316759999999999</v>
      </c>
      <c r="U39" s="838">
        <v>33.473572999999995</v>
      </c>
      <c r="V39" s="838">
        <v>79.994873999999996</v>
      </c>
      <c r="W39" s="838">
        <v>73.777656000000007</v>
      </c>
      <c r="X39" s="838">
        <v>72.188085999999998</v>
      </c>
      <c r="Y39" s="838">
        <v>5.6825150000000004</v>
      </c>
      <c r="Z39" s="549">
        <v>8.4943290000000005</v>
      </c>
      <c r="AA39" s="549">
        <v>4.4057500000000003</v>
      </c>
    </row>
    <row r="40" spans="2:38" s="549" customFormat="1">
      <c r="B40" s="555" t="s">
        <v>1397</v>
      </c>
      <c r="C40" s="1156">
        <v>110.093147</v>
      </c>
      <c r="D40" s="838">
        <v>96.440508000000008</v>
      </c>
      <c r="E40" s="838">
        <v>124.962344</v>
      </c>
      <c r="F40" s="838">
        <v>126.50549400000001</v>
      </c>
      <c r="G40" s="838">
        <v>139.438964</v>
      </c>
      <c r="H40" s="838">
        <v>129.151196</v>
      </c>
      <c r="I40" s="838">
        <v>185.78460100000001</v>
      </c>
      <c r="J40" s="838">
        <v>161.32272500000002</v>
      </c>
      <c r="K40" s="838">
        <v>118.491831</v>
      </c>
      <c r="L40" s="838">
        <v>148.19756899999999</v>
      </c>
      <c r="M40" s="838">
        <v>195.00367900000001</v>
      </c>
      <c r="N40" s="838">
        <v>420.435273</v>
      </c>
      <c r="O40" s="838">
        <v>448.19172600000002</v>
      </c>
      <c r="P40" s="838">
        <v>862.40594099999998</v>
      </c>
      <c r="Q40" s="838">
        <v>1705.3552910000001</v>
      </c>
      <c r="R40" s="838">
        <v>1250.9501279999999</v>
      </c>
      <c r="S40" s="838">
        <v>1168.7970339999999</v>
      </c>
      <c r="T40" s="838">
        <v>2886.1206910000001</v>
      </c>
      <c r="U40" s="838">
        <v>1398.617563</v>
      </c>
      <c r="V40" s="838">
        <v>1181.7862220000002</v>
      </c>
      <c r="W40" s="838">
        <v>1306.68795</v>
      </c>
      <c r="X40" s="838">
        <v>1082.206124</v>
      </c>
      <c r="Y40" s="838">
        <v>892.683674</v>
      </c>
      <c r="Z40" s="549">
        <v>1209.182757</v>
      </c>
      <c r="AA40" s="549">
        <v>1418.5412739999999</v>
      </c>
    </row>
    <row r="41" spans="2:38" s="549" customFormat="1">
      <c r="B41" s="554" t="s">
        <v>612</v>
      </c>
      <c r="C41" s="1156">
        <v>180.25707699999998</v>
      </c>
      <c r="D41" s="838">
        <v>288.05217499999998</v>
      </c>
      <c r="E41" s="838">
        <v>230.07048</v>
      </c>
      <c r="F41" s="838">
        <v>320.63223399999998</v>
      </c>
      <c r="G41" s="838">
        <v>503.14554399999997</v>
      </c>
      <c r="H41" s="838">
        <v>329.279944</v>
      </c>
      <c r="I41" s="838">
        <v>345.16675199999997</v>
      </c>
      <c r="J41" s="838">
        <v>432.70975799999997</v>
      </c>
      <c r="K41" s="838">
        <v>377.76306399999999</v>
      </c>
      <c r="L41" s="838">
        <v>148.954725</v>
      </c>
      <c r="M41" s="838">
        <v>166.23433600000001</v>
      </c>
      <c r="N41" s="838">
        <v>242.14691300000001</v>
      </c>
      <c r="O41" s="838">
        <v>397.78861999999998</v>
      </c>
      <c r="P41" s="838">
        <v>537.28497500000003</v>
      </c>
      <c r="Q41" s="838">
        <v>378.715506</v>
      </c>
      <c r="R41" s="838">
        <v>307.57269099999996</v>
      </c>
      <c r="S41" s="838">
        <v>257.02771000000001</v>
      </c>
      <c r="T41" s="838">
        <v>254.90996299999998</v>
      </c>
      <c r="U41" s="838">
        <v>206.16582500000001</v>
      </c>
      <c r="V41" s="838">
        <v>171.25719599999999</v>
      </c>
      <c r="W41" s="838">
        <v>181.30843299999998</v>
      </c>
      <c r="X41" s="838">
        <v>173.805815</v>
      </c>
      <c r="Y41" s="838">
        <v>219.024013</v>
      </c>
      <c r="Z41" s="549">
        <v>226.88252900000001</v>
      </c>
      <c r="AA41" s="549">
        <v>172.75443900000002</v>
      </c>
    </row>
    <row r="42" spans="2:38" s="549" customFormat="1">
      <c r="B42" s="550" t="s">
        <v>1411</v>
      </c>
      <c r="C42" s="1156">
        <v>1113.8696549999997</v>
      </c>
      <c r="D42" s="838">
        <v>1417.4095559999998</v>
      </c>
      <c r="E42" s="838">
        <v>792.58455499999991</v>
      </c>
      <c r="F42" s="838">
        <v>900.15995099999998</v>
      </c>
      <c r="G42" s="838">
        <v>1028.816376</v>
      </c>
      <c r="H42" s="838">
        <v>940.26062200000001</v>
      </c>
      <c r="I42" s="838">
        <v>921.66311400000006</v>
      </c>
      <c r="J42" s="838">
        <v>1385.609199</v>
      </c>
      <c r="K42" s="838">
        <v>1525.4253760000001</v>
      </c>
      <c r="L42" s="838">
        <v>1488.4867379999998</v>
      </c>
      <c r="M42" s="838">
        <v>1639.988568</v>
      </c>
      <c r="N42" s="838">
        <v>1833.7705079999998</v>
      </c>
      <c r="O42" s="838">
        <v>2126.2138640000003</v>
      </c>
      <c r="P42" s="838">
        <v>2581.6348109999999</v>
      </c>
      <c r="Q42" s="838">
        <v>2512.135397</v>
      </c>
      <c r="R42" s="838">
        <v>2513.1819540000001</v>
      </c>
      <c r="S42" s="838">
        <v>2391.4021069999999</v>
      </c>
      <c r="T42" s="838">
        <v>2446.2375769999999</v>
      </c>
      <c r="U42" s="838">
        <v>2224.8356749999998</v>
      </c>
      <c r="V42" s="838">
        <v>2377.4257570000004</v>
      </c>
      <c r="W42" s="838">
        <v>2335.8710820000001</v>
      </c>
      <c r="X42" s="838">
        <v>2274.0483880000002</v>
      </c>
      <c r="Y42" s="838">
        <v>2609.378522</v>
      </c>
      <c r="Z42" s="549">
        <v>2445.007478</v>
      </c>
      <c r="AA42" s="549">
        <v>2442.8066669999998</v>
      </c>
    </row>
    <row r="43" spans="2:38" s="549" customFormat="1">
      <c r="B43" s="554" t="s">
        <v>1412</v>
      </c>
      <c r="C43" s="1156">
        <v>64.321656000000004</v>
      </c>
      <c r="D43" s="838">
        <v>153.627726</v>
      </c>
      <c r="E43" s="838">
        <v>71.573295000000002</v>
      </c>
      <c r="F43" s="838">
        <v>110.86027800000001</v>
      </c>
      <c r="G43" s="838">
        <v>204.49480300000002</v>
      </c>
      <c r="H43" s="838">
        <v>141.09096700000001</v>
      </c>
      <c r="I43" s="838">
        <v>155.94340500000001</v>
      </c>
      <c r="J43" s="838">
        <v>517.01007000000004</v>
      </c>
      <c r="K43" s="838">
        <v>693.77180099999998</v>
      </c>
      <c r="L43" s="838">
        <v>477.36845099999999</v>
      </c>
      <c r="M43" s="838">
        <v>381.03074800000002</v>
      </c>
      <c r="N43" s="838">
        <v>472.26869400000004</v>
      </c>
      <c r="O43" s="838">
        <v>543.488924</v>
      </c>
      <c r="P43" s="838">
        <v>556.061781</v>
      </c>
      <c r="Q43" s="838">
        <v>544.36242500000003</v>
      </c>
      <c r="R43" s="838">
        <v>606.436691</v>
      </c>
      <c r="S43" s="838">
        <v>427.45399300000003</v>
      </c>
      <c r="T43" s="838">
        <v>243.18251999999998</v>
      </c>
      <c r="U43" s="838">
        <v>196.073161</v>
      </c>
      <c r="V43" s="838">
        <v>435.03120799999999</v>
      </c>
      <c r="W43" s="838">
        <v>377.875832</v>
      </c>
      <c r="X43" s="838">
        <v>438.957356</v>
      </c>
      <c r="Y43" s="838">
        <v>496.48493099999996</v>
      </c>
      <c r="Z43" s="549">
        <v>511.76683700000001</v>
      </c>
      <c r="AA43" s="549">
        <v>337.37856499999998</v>
      </c>
    </row>
    <row r="44" spans="2:38" s="549" customFormat="1">
      <c r="B44" s="554" t="s">
        <v>1413</v>
      </c>
      <c r="C44" s="1156">
        <v>874.01295699999991</v>
      </c>
      <c r="D44" s="838">
        <v>765.86650099999997</v>
      </c>
      <c r="E44" s="838">
        <v>427.16672299999999</v>
      </c>
      <c r="F44" s="838">
        <v>426.84826599999997</v>
      </c>
      <c r="G44" s="838">
        <v>435.590371</v>
      </c>
      <c r="H44" s="838">
        <v>349.53505700000005</v>
      </c>
      <c r="I44" s="838">
        <v>344.96916700000003</v>
      </c>
      <c r="J44" s="838">
        <v>357.172076</v>
      </c>
      <c r="K44" s="838">
        <v>450.76518499999997</v>
      </c>
      <c r="L44" s="838">
        <v>499.847577</v>
      </c>
      <c r="M44" s="838">
        <v>740.04669100000001</v>
      </c>
      <c r="N44" s="838">
        <v>820.87520099999995</v>
      </c>
      <c r="O44" s="838">
        <v>874.80450300000007</v>
      </c>
      <c r="P44" s="838">
        <v>1217.479223</v>
      </c>
      <c r="Q44" s="838">
        <v>1207.01883</v>
      </c>
      <c r="R44" s="838">
        <v>1103.405426</v>
      </c>
      <c r="S44" s="838">
        <v>1087.7822779999999</v>
      </c>
      <c r="T44" s="838">
        <v>1162.006664</v>
      </c>
      <c r="U44" s="838">
        <v>948.92770900000005</v>
      </c>
      <c r="V44" s="838">
        <v>818.07265299999995</v>
      </c>
      <c r="W44" s="838">
        <v>738.74212799999998</v>
      </c>
      <c r="X44" s="838">
        <v>765.17824600000006</v>
      </c>
      <c r="Y44" s="838">
        <v>941.53331199999991</v>
      </c>
      <c r="Z44" s="549">
        <v>729.09454900000003</v>
      </c>
      <c r="AA44" s="549">
        <v>776.29363299999989</v>
      </c>
    </row>
    <row r="45" spans="2:38" s="549" customFormat="1">
      <c r="B45" s="555" t="s">
        <v>1414</v>
      </c>
      <c r="C45" s="1156">
        <v>809.44909800000005</v>
      </c>
      <c r="D45" s="838">
        <v>685.76027599999998</v>
      </c>
      <c r="E45" s="838">
        <v>356.685091</v>
      </c>
      <c r="F45" s="838">
        <v>354.98955100000001</v>
      </c>
      <c r="G45" s="838">
        <v>330.33744199999995</v>
      </c>
      <c r="H45" s="838">
        <v>224.49348800000001</v>
      </c>
      <c r="I45" s="838">
        <v>178.39593599999998</v>
      </c>
      <c r="J45" s="838">
        <v>187.648865</v>
      </c>
      <c r="K45" s="838">
        <v>258.11940400000003</v>
      </c>
      <c r="L45" s="838">
        <v>309.477957</v>
      </c>
      <c r="M45" s="838">
        <v>461.81455299999999</v>
      </c>
      <c r="N45" s="838">
        <v>427.11200400000001</v>
      </c>
      <c r="O45" s="838">
        <v>381.81744400000002</v>
      </c>
      <c r="P45" s="838">
        <v>473.48024800000002</v>
      </c>
      <c r="Q45" s="838">
        <v>479.90429899999998</v>
      </c>
      <c r="R45" s="838">
        <v>494.99761599999999</v>
      </c>
      <c r="S45" s="838">
        <v>477.70782700000001</v>
      </c>
      <c r="T45" s="838">
        <v>651.03617500000007</v>
      </c>
      <c r="U45" s="838">
        <v>533.58507200000008</v>
      </c>
      <c r="V45" s="838">
        <v>442.17133899999999</v>
      </c>
      <c r="W45" s="838">
        <v>407.37309499999998</v>
      </c>
      <c r="X45" s="838">
        <v>374.11609999999996</v>
      </c>
      <c r="Y45" s="838">
        <v>451.53737999999998</v>
      </c>
      <c r="Z45" s="549">
        <v>396.10697800000003</v>
      </c>
      <c r="AA45" s="549">
        <v>388.99486400000001</v>
      </c>
    </row>
    <row r="46" spans="2:38" s="549" customFormat="1">
      <c r="B46" s="555" t="s">
        <v>1415</v>
      </c>
      <c r="C46" s="1156">
        <v>64.563858999999994</v>
      </c>
      <c r="D46" s="838">
        <v>80.106225000000009</v>
      </c>
      <c r="E46" s="838">
        <v>70.481632000000005</v>
      </c>
      <c r="F46" s="838">
        <v>71.858714999999989</v>
      </c>
      <c r="G46" s="838">
        <v>105.25292900000001</v>
      </c>
      <c r="H46" s="838">
        <v>125.04156900000001</v>
      </c>
      <c r="I46" s="838">
        <v>166.57323099999999</v>
      </c>
      <c r="J46" s="838">
        <v>169.523211</v>
      </c>
      <c r="K46" s="838">
        <v>192.645781</v>
      </c>
      <c r="L46" s="838">
        <v>190.36962</v>
      </c>
      <c r="M46" s="838">
        <v>278.23213799999996</v>
      </c>
      <c r="N46" s="838">
        <v>393.76319699999999</v>
      </c>
      <c r="O46" s="838">
        <v>492.98705899999999</v>
      </c>
      <c r="P46" s="838">
        <v>743.99897499999997</v>
      </c>
      <c r="Q46" s="838">
        <v>727.11453099999994</v>
      </c>
      <c r="R46" s="838">
        <v>608.40781000000004</v>
      </c>
      <c r="S46" s="838">
        <v>610.07445099999995</v>
      </c>
      <c r="T46" s="838">
        <v>510.97048899999999</v>
      </c>
      <c r="U46" s="838">
        <v>415.34263699999997</v>
      </c>
      <c r="V46" s="838">
        <v>375.90131400000001</v>
      </c>
      <c r="W46" s="838">
        <v>331.369033</v>
      </c>
      <c r="X46" s="838">
        <v>391.06214599999998</v>
      </c>
      <c r="Y46" s="838">
        <v>489.99593199999998</v>
      </c>
      <c r="Z46" s="549">
        <v>1204.146092</v>
      </c>
      <c r="AA46" s="549">
        <v>1329.1344690000001</v>
      </c>
      <c r="AC46" s="563"/>
      <c r="AD46" s="563"/>
      <c r="AE46" s="563"/>
      <c r="AF46" s="563"/>
      <c r="AG46" s="563"/>
      <c r="AH46" s="563"/>
      <c r="AI46" s="563"/>
      <c r="AJ46" s="563"/>
      <c r="AK46" s="563"/>
      <c r="AL46" s="563"/>
    </row>
    <row r="47" spans="2:38" s="549" customFormat="1">
      <c r="B47" s="554" t="s">
        <v>612</v>
      </c>
      <c r="C47" s="1156">
        <v>175.53504199999998</v>
      </c>
      <c r="D47" s="838">
        <v>497.91532900000004</v>
      </c>
      <c r="E47" s="838">
        <v>293.844537</v>
      </c>
      <c r="F47" s="838">
        <v>362.45140700000002</v>
      </c>
      <c r="G47" s="838">
        <v>388.731202</v>
      </c>
      <c r="H47" s="838">
        <v>449.63459799999998</v>
      </c>
      <c r="I47" s="838">
        <v>420.750542</v>
      </c>
      <c r="J47" s="838">
        <v>511.427053</v>
      </c>
      <c r="K47" s="838">
        <v>380.88839000000002</v>
      </c>
      <c r="L47" s="838">
        <v>511.27071000000001</v>
      </c>
      <c r="M47" s="838">
        <v>518.91112899999996</v>
      </c>
      <c r="N47" s="838">
        <v>540.62661300000002</v>
      </c>
      <c r="O47" s="838">
        <v>707.92043699999999</v>
      </c>
      <c r="P47" s="838">
        <v>808.09380700000008</v>
      </c>
      <c r="Q47" s="838">
        <v>760.754142</v>
      </c>
      <c r="R47" s="838">
        <v>803.3398370000001</v>
      </c>
      <c r="S47" s="838">
        <v>876.16583600000001</v>
      </c>
      <c r="T47" s="838">
        <v>1041.048393</v>
      </c>
      <c r="U47" s="838">
        <v>1079.834805</v>
      </c>
      <c r="V47" s="838">
        <v>1124.3218959999999</v>
      </c>
      <c r="W47" s="838">
        <v>1219.2531220000001</v>
      </c>
      <c r="X47" s="838">
        <v>1069.9127860000001</v>
      </c>
      <c r="Y47" s="838">
        <v>1171.360279</v>
      </c>
      <c r="Z47" s="549">
        <v>1204.146092</v>
      </c>
      <c r="AA47" s="549">
        <v>1329.1344690000001</v>
      </c>
    </row>
    <row r="48" spans="2:38" s="549" customFormat="1">
      <c r="B48" s="550" t="s">
        <v>1527</v>
      </c>
      <c r="C48" s="1156">
        <v>744.92980699999987</v>
      </c>
      <c r="D48" s="838">
        <v>1022.4662490000001</v>
      </c>
      <c r="E48" s="838">
        <v>1140.3798969999998</v>
      </c>
      <c r="F48" s="838">
        <v>1600.4838159999999</v>
      </c>
      <c r="G48" s="838">
        <v>1967.3852880000002</v>
      </c>
      <c r="H48" s="838">
        <v>2047.6449520000001</v>
      </c>
      <c r="I48" s="838">
        <v>2383.8083489999999</v>
      </c>
      <c r="J48" s="838">
        <v>2571.0218020000002</v>
      </c>
      <c r="K48" s="838">
        <v>2780.6356269999992</v>
      </c>
      <c r="L48" s="838">
        <v>2886.9808659999999</v>
      </c>
      <c r="M48" s="838">
        <v>3247.6286660000001</v>
      </c>
      <c r="N48" s="838">
        <v>3614.580246</v>
      </c>
      <c r="O48" s="838">
        <v>3912.5701880000001</v>
      </c>
      <c r="P48" s="838">
        <v>4441.2740560000002</v>
      </c>
      <c r="Q48" s="838">
        <v>4428.5899910000007</v>
      </c>
      <c r="R48" s="838">
        <v>3794.7350190000002</v>
      </c>
      <c r="S48" s="838">
        <v>4384.8294679999999</v>
      </c>
      <c r="T48" s="838">
        <v>4825.5512090000002</v>
      </c>
      <c r="U48" s="838">
        <v>4918.5658579999999</v>
      </c>
      <c r="V48" s="838">
        <v>4827.3430690000005</v>
      </c>
      <c r="W48" s="838">
        <v>5184.9208039999994</v>
      </c>
      <c r="X48" s="838">
        <v>5371.4338220000009</v>
      </c>
      <c r="Y48" s="838">
        <v>5627.6943679999995</v>
      </c>
      <c r="Z48" s="549">
        <v>5377.8696730000001</v>
      </c>
      <c r="AA48" s="549">
        <v>5735.8395379999993</v>
      </c>
    </row>
    <row r="49" spans="1:32" s="549" customFormat="1">
      <c r="A49" s="556"/>
      <c r="B49" s="554" t="s">
        <v>1412</v>
      </c>
      <c r="C49" s="1156">
        <v>120.713482</v>
      </c>
      <c r="D49" s="838">
        <v>112.444643</v>
      </c>
      <c r="E49" s="838">
        <v>133.93763200000001</v>
      </c>
      <c r="F49" s="838">
        <v>179.78697500000001</v>
      </c>
      <c r="G49" s="838">
        <v>215.11793299999999</v>
      </c>
      <c r="H49" s="838">
        <v>264.230906</v>
      </c>
      <c r="I49" s="838">
        <v>329.026635</v>
      </c>
      <c r="J49" s="838">
        <v>355.87114500000001</v>
      </c>
      <c r="K49" s="838">
        <v>441.90482299999996</v>
      </c>
      <c r="L49" s="838">
        <v>443.95974100000001</v>
      </c>
      <c r="M49" s="838">
        <v>513.34972900000002</v>
      </c>
      <c r="N49" s="838">
        <v>526.37299399999995</v>
      </c>
      <c r="O49" s="838">
        <v>619.18078000000003</v>
      </c>
      <c r="P49" s="838">
        <v>609.42888100000005</v>
      </c>
      <c r="Q49" s="838">
        <v>521.58740299999999</v>
      </c>
      <c r="R49" s="838">
        <v>555.39399500000002</v>
      </c>
      <c r="S49" s="838">
        <v>597.50028599999996</v>
      </c>
      <c r="T49" s="838">
        <v>576.64437399999997</v>
      </c>
      <c r="U49" s="838">
        <v>614.05170900000007</v>
      </c>
      <c r="V49" s="838">
        <v>635.50813199999993</v>
      </c>
      <c r="W49" s="838">
        <v>671.17118099999993</v>
      </c>
      <c r="X49" s="838">
        <v>709.41782799999999</v>
      </c>
      <c r="Y49" s="838">
        <v>736.66166399999997</v>
      </c>
      <c r="Z49" s="549">
        <v>669.15358100000003</v>
      </c>
      <c r="AA49" s="549">
        <v>668.47696099999996</v>
      </c>
    </row>
    <row r="50" spans="1:32" s="549" customFormat="1">
      <c r="B50" s="554" t="s">
        <v>1413</v>
      </c>
      <c r="C50" s="1156">
        <v>452.47619600000002</v>
      </c>
      <c r="D50" s="838">
        <v>550.17585400000007</v>
      </c>
      <c r="E50" s="838">
        <v>598.25561500000003</v>
      </c>
      <c r="F50" s="838">
        <v>765.4440229999999</v>
      </c>
      <c r="G50" s="838">
        <v>1117.104006</v>
      </c>
      <c r="H50" s="838">
        <v>1192.0415410000001</v>
      </c>
      <c r="I50" s="838">
        <v>1374.3684959999998</v>
      </c>
      <c r="J50" s="838">
        <v>1582.877305</v>
      </c>
      <c r="K50" s="838">
        <v>1637.7210099999998</v>
      </c>
      <c r="L50" s="838">
        <v>1683.574488</v>
      </c>
      <c r="M50" s="838">
        <v>1837.388271</v>
      </c>
      <c r="N50" s="838">
        <v>1998.1634789999998</v>
      </c>
      <c r="O50" s="838">
        <v>2160.4560970000002</v>
      </c>
      <c r="P50" s="838">
        <v>2529.0004750000003</v>
      </c>
      <c r="Q50" s="838">
        <v>2597.1785249999998</v>
      </c>
      <c r="R50" s="838">
        <v>2048.9904799999999</v>
      </c>
      <c r="S50" s="838">
        <v>2372.5610180000003</v>
      </c>
      <c r="T50" s="838">
        <v>2859.1206310000002</v>
      </c>
      <c r="U50" s="838">
        <v>2888.658645</v>
      </c>
      <c r="V50" s="838">
        <v>2898.1691140000003</v>
      </c>
      <c r="W50" s="838">
        <v>3134.7764259999999</v>
      </c>
      <c r="X50" s="838">
        <v>3200.2628960000002</v>
      </c>
      <c r="Y50" s="838">
        <v>3318.601083</v>
      </c>
      <c r="Z50" s="549">
        <v>3343.1852719999997</v>
      </c>
      <c r="AA50" s="549">
        <v>3647.3796170000001</v>
      </c>
    </row>
    <row r="51" spans="1:32">
      <c r="A51" s="546"/>
      <c r="B51" s="555" t="s">
        <v>1414</v>
      </c>
      <c r="C51" s="1156">
        <v>349.95630999999997</v>
      </c>
      <c r="D51" s="838">
        <v>434.75101000000001</v>
      </c>
      <c r="E51" s="838">
        <v>463.53412600000001</v>
      </c>
      <c r="F51" s="838">
        <v>623.375494</v>
      </c>
      <c r="G51" s="838">
        <v>951.62125500000002</v>
      </c>
      <c r="H51" s="838">
        <v>1014.107401</v>
      </c>
      <c r="I51" s="838">
        <v>1160.4508089999999</v>
      </c>
      <c r="J51" s="838">
        <v>1329.196584</v>
      </c>
      <c r="K51" s="838">
        <v>1378.1145959999999</v>
      </c>
      <c r="L51" s="838">
        <v>1399.6301080000001</v>
      </c>
      <c r="M51" s="838">
        <v>1524.700484</v>
      </c>
      <c r="N51" s="838">
        <v>1682.9621399999999</v>
      </c>
      <c r="O51" s="838">
        <v>1773.651967</v>
      </c>
      <c r="P51" s="838">
        <v>2057.1290640000002</v>
      </c>
      <c r="Q51" s="838">
        <v>2084.0055900000002</v>
      </c>
      <c r="R51" s="838">
        <v>1608.0926219999999</v>
      </c>
      <c r="S51" s="838">
        <v>1936.535793</v>
      </c>
      <c r="T51" s="838">
        <v>2374.2110240000002</v>
      </c>
      <c r="U51" s="838">
        <v>2473.1725860000001</v>
      </c>
      <c r="V51" s="838">
        <v>2495.2041990000002</v>
      </c>
      <c r="W51" s="838">
        <v>2794.5318299999999</v>
      </c>
      <c r="X51" s="838">
        <v>2892.8512540000002</v>
      </c>
      <c r="Y51" s="838">
        <v>2920.069759</v>
      </c>
      <c r="Z51" s="549">
        <v>2907.8047459999998</v>
      </c>
      <c r="AA51" s="549">
        <v>2974.2869100000003</v>
      </c>
      <c r="AB51" s="1010"/>
      <c r="AC51" s="1010"/>
      <c r="AD51" s="1010"/>
      <c r="AE51" s="1010"/>
      <c r="AF51" s="1010"/>
    </row>
    <row r="52" spans="1:32">
      <c r="A52" s="131"/>
      <c r="B52" s="555" t="s">
        <v>1415</v>
      </c>
      <c r="C52" s="1156">
        <v>102.519886</v>
      </c>
      <c r="D52" s="838">
        <v>115.42484399999999</v>
      </c>
      <c r="E52" s="838">
        <v>134.72148899999999</v>
      </c>
      <c r="F52" s="838">
        <v>142.06852900000001</v>
      </c>
      <c r="G52" s="838">
        <v>165.48275099999998</v>
      </c>
      <c r="H52" s="838">
        <v>177.93414000000001</v>
      </c>
      <c r="I52" s="838">
        <v>213.917687</v>
      </c>
      <c r="J52" s="838">
        <v>253.68072099999998</v>
      </c>
      <c r="K52" s="838">
        <v>259.60641399999997</v>
      </c>
      <c r="L52" s="838">
        <v>283.94438000000002</v>
      </c>
      <c r="M52" s="838">
        <v>312.68778700000001</v>
      </c>
      <c r="N52" s="838">
        <v>315.20133899999996</v>
      </c>
      <c r="O52" s="838">
        <v>386.80412999999999</v>
      </c>
      <c r="P52" s="838">
        <v>471.87141100000002</v>
      </c>
      <c r="Q52" s="838">
        <v>513.17293500000005</v>
      </c>
      <c r="R52" s="838">
        <v>440.89785799999999</v>
      </c>
      <c r="S52" s="838">
        <v>436.02522499999998</v>
      </c>
      <c r="T52" s="838">
        <v>484.90960699999999</v>
      </c>
      <c r="U52" s="838">
        <v>415.48605900000001</v>
      </c>
      <c r="V52" s="838">
        <v>402.96491499999996</v>
      </c>
      <c r="W52" s="838">
        <v>340.244596</v>
      </c>
      <c r="X52" s="838">
        <v>307.41164199999997</v>
      </c>
      <c r="Y52" s="838">
        <v>398.53132400000004</v>
      </c>
      <c r="Z52" s="549">
        <v>435.38052600000003</v>
      </c>
      <c r="AA52" s="549">
        <v>673.09270700000002</v>
      </c>
      <c r="AB52" s="1010"/>
      <c r="AC52" s="1010"/>
      <c r="AD52" s="1010"/>
      <c r="AE52" s="1010"/>
      <c r="AF52" s="1010"/>
    </row>
    <row r="53" spans="1:32">
      <c r="A53" s="131"/>
      <c r="B53" s="554" t="s">
        <v>612</v>
      </c>
      <c r="C53" s="1156">
        <v>171.740129</v>
      </c>
      <c r="D53" s="838">
        <v>359.845752</v>
      </c>
      <c r="E53" s="838">
        <v>408.18665000000004</v>
      </c>
      <c r="F53" s="838">
        <v>655.25281799999993</v>
      </c>
      <c r="G53" s="838">
        <v>635.16334900000004</v>
      </c>
      <c r="H53" s="838">
        <v>591.37250500000005</v>
      </c>
      <c r="I53" s="838">
        <v>680.41321800000003</v>
      </c>
      <c r="J53" s="838">
        <v>632.27335199999993</v>
      </c>
      <c r="K53" s="838">
        <v>701.00979399999994</v>
      </c>
      <c r="L53" s="838">
        <v>759.44663700000001</v>
      </c>
      <c r="M53" s="838">
        <v>896.89066600000001</v>
      </c>
      <c r="N53" s="838">
        <v>1090.0437730000001</v>
      </c>
      <c r="O53" s="838">
        <v>1132.933311</v>
      </c>
      <c r="P53" s="838">
        <v>1302.8446999999999</v>
      </c>
      <c r="Q53" s="838">
        <v>1309.824063</v>
      </c>
      <c r="R53" s="838">
        <v>1190.3505439999999</v>
      </c>
      <c r="S53" s="838">
        <v>1414.7681640000001</v>
      </c>
      <c r="T53" s="838">
        <v>1389.786204</v>
      </c>
      <c r="U53" s="838">
        <v>1415.8555039999999</v>
      </c>
      <c r="V53" s="838">
        <v>1293.665823</v>
      </c>
      <c r="W53" s="838">
        <v>1378.973197</v>
      </c>
      <c r="X53" s="838">
        <v>1461.7530979999999</v>
      </c>
      <c r="Y53" s="838">
        <v>1572.431621</v>
      </c>
      <c r="Z53" s="549">
        <v>1365.5308200000002</v>
      </c>
      <c r="AA53" s="549">
        <v>1419.98296</v>
      </c>
      <c r="AB53" s="1010"/>
      <c r="AC53" s="1010"/>
      <c r="AD53" s="1010"/>
      <c r="AE53" s="1010"/>
      <c r="AF53" s="1010"/>
    </row>
    <row r="54" spans="1:32">
      <c r="A54" s="131"/>
      <c r="B54" s="550" t="s">
        <v>1417</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505.735772</v>
      </c>
      <c r="AA54" s="549">
        <v>597.2889570000001</v>
      </c>
      <c r="AB54" s="1010"/>
      <c r="AC54" s="1010"/>
      <c r="AD54" s="1010"/>
      <c r="AE54" s="1010"/>
      <c r="AF54" s="1010"/>
    </row>
    <row r="55" spans="1:32" ht="14.5">
      <c r="A55" s="131"/>
      <c r="B55" s="554" t="s">
        <v>1539</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505.735772</v>
      </c>
      <c r="AA55" s="549">
        <v>597.2889570000001</v>
      </c>
      <c r="AB55" s="1010"/>
      <c r="AC55" s="1010"/>
      <c r="AD55" s="1010"/>
      <c r="AE55" s="1010"/>
      <c r="AF55" s="1010"/>
    </row>
    <row r="56" spans="1:32" ht="25">
      <c r="A56" s="131"/>
      <c r="B56" s="1190" t="s">
        <v>1528</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5">
      <c r="A57" s="131"/>
      <c r="B57" s="1013" t="s">
        <v>1541</v>
      </c>
      <c r="C57" s="1156">
        <v>30197.059074784873</v>
      </c>
      <c r="D57" s="838">
        <v>29713.992856604818</v>
      </c>
      <c r="E57" s="838">
        <v>31127.259483850892</v>
      </c>
      <c r="F57" s="838">
        <v>30909.086412369925</v>
      </c>
      <c r="G57" s="838">
        <v>31381.710968527987</v>
      </c>
      <c r="H57" s="838">
        <v>36561.707375329766</v>
      </c>
      <c r="I57" s="838">
        <v>36767.634867880864</v>
      </c>
      <c r="J57" s="838">
        <v>36419.804429774595</v>
      </c>
      <c r="K57" s="838">
        <v>36862.143864488098</v>
      </c>
      <c r="L57" s="838">
        <v>37135.193284047753</v>
      </c>
      <c r="M57" s="838">
        <v>39001.937674699468</v>
      </c>
      <c r="N57" s="838">
        <v>42943.893499999998</v>
      </c>
      <c r="O57" s="838">
        <v>43285.665999999997</v>
      </c>
      <c r="P57" s="838">
        <v>45695.543000000005</v>
      </c>
      <c r="Q57" s="838">
        <v>46434.808999999994</v>
      </c>
      <c r="R57" s="838">
        <v>42552.914999999994</v>
      </c>
      <c r="S57" s="838">
        <v>48083.578500000003</v>
      </c>
      <c r="T57" s="838">
        <v>49518.849000000002</v>
      </c>
      <c r="U57" s="838">
        <v>44915.257500000007</v>
      </c>
      <c r="V57" s="838">
        <v>48123.506399999998</v>
      </c>
      <c r="W57" s="838">
        <v>48592.517500000002</v>
      </c>
      <c r="X57" s="838">
        <v>51307.970699999998</v>
      </c>
      <c r="Y57" s="838">
        <v>52013.217505250032</v>
      </c>
      <c r="Z57" s="551">
        <v>51533.532727620004</v>
      </c>
      <c r="AA57" s="551">
        <v>52168.779699999999</v>
      </c>
      <c r="AB57" s="1010"/>
      <c r="AC57" s="1010"/>
      <c r="AD57" s="1010"/>
      <c r="AE57" s="1010"/>
      <c r="AF57" s="1010"/>
    </row>
    <row r="58" spans="1:32" ht="14.5">
      <c r="A58" s="131"/>
      <c r="B58" s="1015" t="s">
        <v>1542</v>
      </c>
      <c r="C58" s="1156">
        <v>3653.1559999999999</v>
      </c>
      <c r="D58" s="838">
        <v>4358.7629999999999</v>
      </c>
      <c r="E58" s="838">
        <v>5929.8080000000009</v>
      </c>
      <c r="F58" s="838">
        <v>4929.1899999999996</v>
      </c>
      <c r="G58" s="838">
        <v>5783.7779999999993</v>
      </c>
      <c r="H58" s="838">
        <v>6977.7939999999999</v>
      </c>
      <c r="I58" s="838">
        <v>7172.4949999999999</v>
      </c>
      <c r="J58" s="838">
        <v>7233.9430000000002</v>
      </c>
      <c r="K58" s="838">
        <v>8943.4269999999997</v>
      </c>
      <c r="L58" s="838">
        <v>7605.13</v>
      </c>
      <c r="M58" s="838">
        <v>8031.9800000000005</v>
      </c>
      <c r="N58" s="838">
        <v>10025.6463</v>
      </c>
      <c r="O58" s="838">
        <v>9508.0079999999998</v>
      </c>
      <c r="P58" s="838">
        <v>10275.311</v>
      </c>
      <c r="Q58" s="838">
        <v>10120.485999999999</v>
      </c>
      <c r="R58" s="838">
        <v>9920.6769999999997</v>
      </c>
      <c r="S58" s="838">
        <v>9847.2561000000005</v>
      </c>
      <c r="T58" s="838">
        <v>8316.9250000000011</v>
      </c>
      <c r="U58" s="838">
        <v>8315.1790000000001</v>
      </c>
      <c r="V58" s="838">
        <v>8605.6280000000006</v>
      </c>
      <c r="W58" s="838">
        <v>9253.9809999999998</v>
      </c>
      <c r="X58" s="838">
        <v>11022.904</v>
      </c>
      <c r="Y58" s="838">
        <v>9489.2386520399959</v>
      </c>
      <c r="Z58" s="551">
        <v>11024.416976080009</v>
      </c>
      <c r="AA58" s="551">
        <v>10102.848</v>
      </c>
      <c r="AB58" s="1010"/>
      <c r="AC58" s="1010"/>
      <c r="AD58" s="1010"/>
      <c r="AE58" s="1010"/>
      <c r="AF58" s="1010"/>
    </row>
    <row r="59" spans="1:32" ht="14.5">
      <c r="A59" s="131"/>
      <c r="B59" s="1015" t="s">
        <v>1543</v>
      </c>
      <c r="C59" s="1156">
        <v>26543.903074784874</v>
      </c>
      <c r="D59" s="838">
        <v>25355.229856604819</v>
      </c>
      <c r="E59" s="838">
        <v>25197.451483850891</v>
      </c>
      <c r="F59" s="838">
        <v>25979.896412369926</v>
      </c>
      <c r="G59" s="838">
        <v>25597.932968527988</v>
      </c>
      <c r="H59" s="838">
        <v>29583.913375329765</v>
      </c>
      <c r="I59" s="838">
        <v>29595.139867880865</v>
      </c>
      <c r="J59" s="838">
        <v>29185.861429774595</v>
      </c>
      <c r="K59" s="838">
        <v>27918.716864488099</v>
      </c>
      <c r="L59" s="838">
        <v>29530.063284047752</v>
      </c>
      <c r="M59" s="838">
        <v>30969.957674699464</v>
      </c>
      <c r="N59" s="838">
        <v>32918.247199999998</v>
      </c>
      <c r="O59" s="838">
        <v>33777.657999999996</v>
      </c>
      <c r="P59" s="838">
        <v>35420.232000000004</v>
      </c>
      <c r="Q59" s="838">
        <v>36314.322999999997</v>
      </c>
      <c r="R59" s="838">
        <v>32632.237999999998</v>
      </c>
      <c r="S59" s="838">
        <v>38236.322400000005</v>
      </c>
      <c r="T59" s="838">
        <v>41201.923999999999</v>
      </c>
      <c r="U59" s="838">
        <v>36600.078500000003</v>
      </c>
      <c r="V59" s="838">
        <v>39517.878400000001</v>
      </c>
      <c r="W59" s="838">
        <v>39338.536500000002</v>
      </c>
      <c r="X59" s="838">
        <v>40285.066699999996</v>
      </c>
      <c r="Y59" s="838">
        <v>42523.978853210036</v>
      </c>
      <c r="Z59" s="551">
        <v>40509.115751539997</v>
      </c>
      <c r="AA59" s="551">
        <v>42065.931700000001</v>
      </c>
      <c r="AB59" s="1010"/>
      <c r="AC59" s="1010"/>
      <c r="AD59" s="1010"/>
      <c r="AE59" s="1010"/>
      <c r="AF59" s="1010"/>
    </row>
    <row r="60" spans="1:32">
      <c r="A60" s="131"/>
      <c r="B60" s="1013" t="s">
        <v>1529</v>
      </c>
      <c r="C60" s="1156">
        <v>385294.15899999999</v>
      </c>
      <c r="D60" s="838">
        <v>360744.38400000002</v>
      </c>
      <c r="E60" s="838">
        <v>286866.31099999999</v>
      </c>
      <c r="F60" s="838">
        <v>260288.67199999999</v>
      </c>
      <c r="G60" s="838">
        <v>219064.921</v>
      </c>
      <c r="H60" s="838">
        <v>257078.93799999999</v>
      </c>
      <c r="I60" s="838">
        <v>279795.86300000001</v>
      </c>
      <c r="J60" s="838">
        <v>324837.21100000001</v>
      </c>
      <c r="K60" s="838">
        <v>351322.71600000001</v>
      </c>
      <c r="L60" s="838">
        <v>278426.23300000001</v>
      </c>
      <c r="M60" s="838">
        <v>319981.777</v>
      </c>
      <c r="N60" s="838">
        <v>312320.05099999998</v>
      </c>
      <c r="O60" s="838">
        <v>347163.77799999999</v>
      </c>
      <c r="P60" s="838">
        <v>318100.70500000002</v>
      </c>
      <c r="Q60" s="838">
        <v>309493.33100000001</v>
      </c>
      <c r="R60" s="838">
        <v>256213.90700000001</v>
      </c>
      <c r="S60" s="838">
        <v>264080.78700000001</v>
      </c>
      <c r="T60" s="838">
        <v>300170.25199999998</v>
      </c>
      <c r="U60" s="838">
        <v>289880.11700000003</v>
      </c>
      <c r="V60" s="838">
        <v>311060.51799999998</v>
      </c>
      <c r="W60" s="838">
        <v>297918.16399999999</v>
      </c>
      <c r="X60" s="838">
        <v>327446.60800000001</v>
      </c>
      <c r="Y60" s="838">
        <v>312031.74900000001</v>
      </c>
      <c r="Z60" s="551">
        <v>334029.989</v>
      </c>
      <c r="AA60" s="551">
        <v>340632.34399999998</v>
      </c>
      <c r="AB60" s="1010"/>
      <c r="AC60" s="1010"/>
      <c r="AD60" s="1010"/>
      <c r="AE60" s="1010"/>
      <c r="AF60" s="1010"/>
    </row>
    <row r="61" spans="1:32" ht="14.5">
      <c r="A61" s="131"/>
      <c r="B61" s="564" t="s">
        <v>1545</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7174.8010000000004</v>
      </c>
      <c r="D62" s="838">
        <v>5630.6639999999998</v>
      </c>
      <c r="E62" s="838">
        <v>4087</v>
      </c>
      <c r="F62" s="838">
        <v>3221</v>
      </c>
      <c r="G62" s="838">
        <v>3182</v>
      </c>
      <c r="H62" s="838">
        <v>3134</v>
      </c>
      <c r="I62" s="838">
        <v>3055.3</v>
      </c>
      <c r="J62" s="838">
        <v>3110.614</v>
      </c>
      <c r="K62" s="838">
        <v>3267.2530000000002</v>
      </c>
      <c r="L62" s="838">
        <v>2631.085</v>
      </c>
      <c r="M62" s="838">
        <v>2127.2530000000002</v>
      </c>
      <c r="N62" s="838">
        <v>1570.5840000000001</v>
      </c>
      <c r="O62" s="838">
        <v>1121.4110000000001</v>
      </c>
      <c r="P62" s="838">
        <v>1421.942</v>
      </c>
      <c r="Q62" s="838">
        <v>1431.8339999999998</v>
      </c>
      <c r="R62" s="838">
        <v>1029.451</v>
      </c>
      <c r="S62" s="838">
        <v>752.41100000000006</v>
      </c>
      <c r="T62" s="838">
        <v>991.56600000000003</v>
      </c>
      <c r="U62" s="838">
        <v>969.44799999999987</v>
      </c>
      <c r="V62" s="838">
        <v>972.952</v>
      </c>
      <c r="W62" s="838">
        <v>855</v>
      </c>
      <c r="X62" s="838">
        <v>790.21100000000001</v>
      </c>
      <c r="Y62" s="838">
        <v>1043.5999999999999</v>
      </c>
      <c r="Z62" s="551">
        <v>1217.5070000000001</v>
      </c>
      <c r="AA62" s="551">
        <v>1330.4159999999999</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5">
      <c r="A64" s="538"/>
      <c r="B64" s="564"/>
      <c r="C64" s="1277" t="s">
        <v>1530</v>
      </c>
      <c r="D64" s="1277"/>
      <c r="E64" s="1277"/>
      <c r="F64" s="1277"/>
      <c r="G64" s="1277"/>
      <c r="H64" s="1277"/>
      <c r="I64" s="1277" t="s">
        <v>1530</v>
      </c>
      <c r="J64" s="1277"/>
      <c r="K64" s="1277"/>
      <c r="L64" s="1277"/>
      <c r="M64" s="1277"/>
      <c r="N64" s="1277"/>
      <c r="O64" s="1277" t="s">
        <v>1530</v>
      </c>
      <c r="P64" s="1277"/>
      <c r="Q64" s="1277"/>
      <c r="R64" s="1277"/>
      <c r="S64" s="1277"/>
      <c r="T64" s="1277"/>
      <c r="U64" s="1277" t="s">
        <v>1530</v>
      </c>
      <c r="V64" s="1277"/>
      <c r="W64" s="1277"/>
      <c r="X64" s="1277"/>
      <c r="Y64" s="1277"/>
      <c r="Z64" s="1277"/>
      <c r="AA64" s="1277" t="s">
        <v>1530</v>
      </c>
      <c r="AB64" s="1277"/>
      <c r="AC64" s="1277"/>
      <c r="AD64" s="1277"/>
      <c r="AE64" s="1277"/>
      <c r="AF64" s="1277"/>
    </row>
    <row r="65" spans="1:27" s="137" customFormat="1" ht="20.149999999999999" customHeight="1">
      <c r="A65" s="643"/>
      <c r="B65" s="1013" t="s">
        <v>1548</v>
      </c>
      <c r="C65" s="1156" t="s">
        <v>1553</v>
      </c>
      <c r="D65" s="838">
        <v>967605.28594083001</v>
      </c>
      <c r="E65" s="838" t="s">
        <v>1553</v>
      </c>
      <c r="F65" s="838" t="s">
        <v>1553</v>
      </c>
      <c r="G65" s="838">
        <v>788261.17431225698</v>
      </c>
      <c r="H65" s="838" t="s">
        <v>1553</v>
      </c>
      <c r="I65" s="838" t="s">
        <v>1553</v>
      </c>
      <c r="J65" s="838">
        <v>783080.82558406098</v>
      </c>
      <c r="K65" s="838" t="s">
        <v>1553</v>
      </c>
      <c r="L65" s="838" t="s">
        <v>1553</v>
      </c>
      <c r="M65" s="838">
        <v>796899.27399789204</v>
      </c>
      <c r="N65" s="838" t="s">
        <v>1553</v>
      </c>
      <c r="O65" s="838" t="s">
        <v>1553</v>
      </c>
      <c r="P65" s="838">
        <v>756084.34097653197</v>
      </c>
      <c r="Q65" s="838" t="s">
        <v>1553</v>
      </c>
      <c r="R65" s="838" t="s">
        <v>1553</v>
      </c>
      <c r="S65" s="838">
        <v>830192.5213537009</v>
      </c>
      <c r="T65" s="838" t="s">
        <v>1553</v>
      </c>
      <c r="U65" s="838" t="s">
        <v>1553</v>
      </c>
      <c r="V65" s="838">
        <v>827818.20872563974</v>
      </c>
      <c r="W65" s="838" t="s">
        <v>356</v>
      </c>
      <c r="X65" s="838" t="s">
        <v>356</v>
      </c>
      <c r="Y65" s="838">
        <v>798483.13411666977</v>
      </c>
      <c r="Z65" s="1189" t="s">
        <v>356</v>
      </c>
      <c r="AA65" s="1189" t="s">
        <v>356</v>
      </c>
    </row>
    <row r="66" spans="1:27" s="137" customFormat="1" ht="15" customHeight="1">
      <c r="A66" s="643"/>
      <c r="B66" s="1013" t="s">
        <v>1549</v>
      </c>
      <c r="C66" s="1156" t="s">
        <v>1553</v>
      </c>
      <c r="D66" s="838">
        <v>951999.97079267493</v>
      </c>
      <c r="E66" s="838" t="s">
        <v>1553</v>
      </c>
      <c r="F66" s="838" t="s">
        <v>1553</v>
      </c>
      <c r="G66" s="838">
        <v>730352.52712711808</v>
      </c>
      <c r="H66" s="838" t="s">
        <v>1553</v>
      </c>
      <c r="I66" s="838" t="s">
        <v>1553</v>
      </c>
      <c r="J66" s="838">
        <v>729269.73209893901</v>
      </c>
      <c r="K66" s="838" t="s">
        <v>1553</v>
      </c>
      <c r="L66" s="838" t="s">
        <v>1553</v>
      </c>
      <c r="M66" s="838">
        <v>735357.38106384198</v>
      </c>
      <c r="N66" s="838" t="s">
        <v>1553</v>
      </c>
      <c r="O66" s="838" t="s">
        <v>1553</v>
      </c>
      <c r="P66" s="838">
        <v>697948.93308723602</v>
      </c>
      <c r="Q66" s="838" t="s">
        <v>1553</v>
      </c>
      <c r="R66" s="838" t="s">
        <v>1553</v>
      </c>
      <c r="S66" s="838">
        <v>770247</v>
      </c>
      <c r="T66" s="838" t="s">
        <v>1553</v>
      </c>
      <c r="U66" s="838" t="s">
        <v>1553</v>
      </c>
      <c r="V66" s="838">
        <v>771915.34424297581</v>
      </c>
      <c r="W66" s="838" t="s">
        <v>356</v>
      </c>
      <c r="X66" s="838" t="s">
        <v>356</v>
      </c>
      <c r="Y66" s="838">
        <v>739347.64379565208</v>
      </c>
      <c r="Z66" s="1189" t="s">
        <v>356</v>
      </c>
      <c r="AA66" s="1189" t="s">
        <v>356</v>
      </c>
    </row>
    <row r="67" spans="1:27" s="137" customFormat="1" ht="15" customHeight="1">
      <c r="A67" s="643"/>
      <c r="B67" s="1013" t="s">
        <v>1550</v>
      </c>
      <c r="C67" s="1156" t="s">
        <v>1553</v>
      </c>
      <c r="D67" s="838">
        <v>-8021.99999999997</v>
      </c>
      <c r="E67" s="838" t="s">
        <v>1553</v>
      </c>
      <c r="F67" s="838" t="s">
        <v>1553</v>
      </c>
      <c r="G67" s="838">
        <v>-50008</v>
      </c>
      <c r="H67" s="838" t="s">
        <v>1553</v>
      </c>
      <c r="I67" s="838" t="s">
        <v>1553</v>
      </c>
      <c r="J67" s="838">
        <v>-47286</v>
      </c>
      <c r="K67" s="838" t="s">
        <v>1553</v>
      </c>
      <c r="L67" s="838" t="s">
        <v>1553</v>
      </c>
      <c r="M67" s="838">
        <v>-55032</v>
      </c>
      <c r="N67" s="838" t="s">
        <v>1553</v>
      </c>
      <c r="O67" s="838" t="s">
        <v>1553</v>
      </c>
      <c r="P67" s="838">
        <v>-53343</v>
      </c>
      <c r="Q67" s="838" t="s">
        <v>1553</v>
      </c>
      <c r="R67" s="838" t="s">
        <v>1553</v>
      </c>
      <c r="S67" s="838">
        <v>-55842</v>
      </c>
      <c r="T67" s="838" t="s">
        <v>1553</v>
      </c>
      <c r="U67" s="838" t="s">
        <v>1553</v>
      </c>
      <c r="V67" s="838">
        <v>-52536.000000000015</v>
      </c>
      <c r="W67" s="838" t="s">
        <v>356</v>
      </c>
      <c r="X67" s="838" t="s">
        <v>356</v>
      </c>
      <c r="Y67" s="838">
        <v>-55864.999999999985</v>
      </c>
      <c r="Z67" s="1189" t="s">
        <v>356</v>
      </c>
      <c r="AA67" s="1189" t="s">
        <v>356</v>
      </c>
    </row>
    <row r="68" spans="1:27" s="137" customFormat="1" ht="15" customHeight="1">
      <c r="A68" s="643"/>
      <c r="B68" s="1191" t="s">
        <v>1551</v>
      </c>
      <c r="C68" s="1156" t="s">
        <v>1553</v>
      </c>
      <c r="D68" s="838">
        <v>7583.3151481544501</v>
      </c>
      <c r="E68" s="838" t="s">
        <v>1553</v>
      </c>
      <c r="F68" s="838" t="s">
        <v>1553</v>
      </c>
      <c r="G68" s="838">
        <v>7900.6471851394499</v>
      </c>
      <c r="H68" s="838" t="s">
        <v>1553</v>
      </c>
      <c r="I68" s="838" t="s">
        <v>1553</v>
      </c>
      <c r="J68" s="838">
        <v>6525.0934851219299</v>
      </c>
      <c r="K68" s="838" t="s">
        <v>1553</v>
      </c>
      <c r="L68" s="838" t="s">
        <v>1553</v>
      </c>
      <c r="M68" s="838">
        <v>6509.89293405025</v>
      </c>
      <c r="N68" s="838" t="s">
        <v>1553</v>
      </c>
      <c r="O68" s="838" t="s">
        <v>1553</v>
      </c>
      <c r="P68" s="838">
        <v>4792.40788929664</v>
      </c>
      <c r="Q68" s="838" t="s">
        <v>1553</v>
      </c>
      <c r="R68" s="838" t="s">
        <v>1553</v>
      </c>
      <c r="S68" s="838">
        <v>4103.5213537008967</v>
      </c>
      <c r="T68" s="838" t="s">
        <v>1553</v>
      </c>
      <c r="U68" s="838" t="s">
        <v>1553</v>
      </c>
      <c r="V68" s="838">
        <v>3366.8644826639065</v>
      </c>
      <c r="W68" s="838" t="s">
        <v>356</v>
      </c>
      <c r="X68" s="838" t="s">
        <v>356</v>
      </c>
      <c r="Y68" s="838">
        <v>3270.4903210176999</v>
      </c>
      <c r="Z68" s="1189" t="s">
        <v>356</v>
      </c>
      <c r="AA68" s="1189" t="s">
        <v>356</v>
      </c>
    </row>
    <row r="69" spans="1:27" s="527" customFormat="1" ht="15" customHeight="1">
      <c r="A69" s="694"/>
      <c r="C69" s="1194"/>
      <c r="D69" s="1169"/>
      <c r="E69" s="1169"/>
      <c r="F69" s="1169"/>
      <c r="G69" s="1169"/>
      <c r="H69" s="1169"/>
      <c r="Z69" s="566"/>
      <c r="AA69" s="566"/>
    </row>
    <row r="70" spans="1:27" s="527" customFormat="1" ht="15" customHeight="1">
      <c r="A70" s="694"/>
      <c r="C70" s="1279" t="s">
        <v>1426</v>
      </c>
      <c r="D70" s="1279"/>
      <c r="E70" s="1279"/>
      <c r="F70" s="1279"/>
      <c r="G70" s="1279"/>
      <c r="H70" s="1279"/>
      <c r="Z70" s="566"/>
      <c r="AA70" s="566"/>
    </row>
    <row r="71" spans="1:27" s="527" customFormat="1" ht="15" customHeight="1">
      <c r="A71" s="694"/>
      <c r="C71" s="1279" t="s">
        <v>880</v>
      </c>
      <c r="D71" s="1279"/>
      <c r="E71" s="1279"/>
      <c r="F71" s="1279"/>
      <c r="G71" s="1279"/>
      <c r="H71" s="1279"/>
      <c r="Z71" s="566"/>
      <c r="AA71" s="566"/>
    </row>
    <row r="72" spans="1:27" s="527" customFormat="1" ht="15" customHeight="1">
      <c r="A72" s="694"/>
      <c r="C72" s="1279" t="s">
        <v>1556</v>
      </c>
      <c r="D72" s="1279"/>
      <c r="E72" s="1279"/>
      <c r="F72" s="1279"/>
      <c r="G72" s="1279"/>
      <c r="H72" s="1279"/>
      <c r="Z72" s="566"/>
      <c r="AA72" s="566"/>
    </row>
    <row r="73" spans="1:27" s="527" customFormat="1" ht="30" customHeight="1">
      <c r="A73" s="694"/>
      <c r="C73" s="1279" t="s">
        <v>1558</v>
      </c>
      <c r="D73" s="1279"/>
      <c r="E73" s="1279"/>
      <c r="F73" s="1279"/>
      <c r="G73" s="1279"/>
      <c r="H73" s="1279"/>
      <c r="Z73" s="566"/>
      <c r="AA73" s="566"/>
    </row>
    <row r="74" spans="1:27" s="527" customFormat="1" ht="15" customHeight="1">
      <c r="A74" s="694"/>
      <c r="C74" s="137" t="s">
        <v>1563</v>
      </c>
      <c r="D74" s="137"/>
      <c r="E74" s="137"/>
      <c r="F74" s="137"/>
      <c r="G74" s="137"/>
      <c r="H74" s="137"/>
      <c r="AA74" s="775"/>
    </row>
    <row r="75" spans="1:27" s="527" customFormat="1" ht="15" customHeight="1">
      <c r="A75" s="694"/>
      <c r="C75" s="1279" t="s">
        <v>1540</v>
      </c>
      <c r="D75" s="1279"/>
      <c r="E75" s="1279"/>
      <c r="F75" s="1279"/>
      <c r="G75" s="1279"/>
      <c r="H75" s="1279"/>
      <c r="AA75" s="775"/>
    </row>
    <row r="76" spans="1:27" ht="15" customHeight="1">
      <c r="C76" s="1279" t="s">
        <v>1544</v>
      </c>
      <c r="D76" s="1279"/>
      <c r="E76" s="1279"/>
      <c r="F76" s="1279"/>
      <c r="G76" s="1279"/>
      <c r="H76" s="1279"/>
    </row>
    <row r="77" spans="1:27" s="527" customFormat="1" ht="15" customHeight="1">
      <c r="A77" s="694"/>
      <c r="C77" s="1279" t="s">
        <v>1546</v>
      </c>
      <c r="D77" s="1279"/>
      <c r="E77" s="1279"/>
      <c r="F77" s="1279"/>
      <c r="G77" s="1279"/>
      <c r="H77" s="1279"/>
      <c r="AA77" s="775"/>
    </row>
    <row r="78" spans="1:27" s="527" customFormat="1" ht="15" customHeight="1">
      <c r="A78" s="694"/>
      <c r="C78" s="1279" t="s">
        <v>1547</v>
      </c>
      <c r="D78" s="1279"/>
      <c r="E78" s="1279"/>
      <c r="F78" s="1279"/>
      <c r="G78" s="1279"/>
      <c r="H78" s="1279"/>
      <c r="AA78" s="775"/>
    </row>
    <row r="79" spans="1:27" ht="15" customHeight="1">
      <c r="C79" s="1417" t="s">
        <v>1552</v>
      </c>
      <c r="D79" s="1417"/>
      <c r="E79" s="1417"/>
      <c r="F79" s="1417"/>
      <c r="G79" s="1417"/>
      <c r="H79" s="1417"/>
    </row>
  </sheetData>
  <sheetProtection selectLockedCells="1"/>
  <mergeCells count="21">
    <mergeCell ref="C70:H70"/>
    <mergeCell ref="AA64:AF64"/>
    <mergeCell ref="C79:H79"/>
    <mergeCell ref="C64:H64"/>
    <mergeCell ref="I64:N64"/>
    <mergeCell ref="O64:T64"/>
    <mergeCell ref="U64:Z64"/>
    <mergeCell ref="C77:H77"/>
    <mergeCell ref="C78:H78"/>
    <mergeCell ref="C71:H71"/>
    <mergeCell ref="C72:H72"/>
    <mergeCell ref="C73:H73"/>
    <mergeCell ref="C75:H75"/>
    <mergeCell ref="C76:H76"/>
    <mergeCell ref="A1:B1"/>
    <mergeCell ref="A3:B3"/>
    <mergeCell ref="C7:H7"/>
    <mergeCell ref="I7:N7"/>
    <mergeCell ref="AA7:AF7"/>
    <mergeCell ref="O7:T7"/>
    <mergeCell ref="U7:Z7"/>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Sachsen</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0">
    <pageSetUpPr autoPageBreaks="0"/>
  </sheetPr>
  <dimension ref="A1:AL79"/>
  <sheetViews>
    <sheetView showGridLines="0" showRowColHeaders="0" zoomScaleNormal="100" workbookViewId="0">
      <pane xSplit="2" ySplit="5" topLeftCell="S6" activePane="bottomRight" state="frozen"/>
      <selection pane="topRight"/>
      <selection pane="bottomLeft"/>
      <selection pane="bottomRight" activeCell="Z9" sqref="Z9:Z15"/>
    </sheetView>
  </sheetViews>
  <sheetFormatPr baseColWidth="10" defaultColWidth="11.453125" defaultRowHeight="12.5"/>
  <cols>
    <col min="1" max="1" width="4.54296875" style="376" customWidth="1"/>
    <col min="2" max="2" width="45.54296875" style="376" customWidth="1"/>
    <col min="3" max="12" width="13.453125" style="376" customWidth="1"/>
    <col min="13" max="27" width="13.453125" style="551" customWidth="1"/>
    <col min="28" max="16384" width="11.453125" style="376"/>
  </cols>
  <sheetData>
    <row r="1" spans="1:32" ht="13">
      <c r="A1" s="1414" t="s">
        <v>322</v>
      </c>
      <c r="B1" s="1415"/>
    </row>
    <row r="3" spans="1:32" ht="12.75" customHeight="1">
      <c r="A3" s="1416" t="s">
        <v>913</v>
      </c>
      <c r="B3" s="1416"/>
      <c r="C3" s="407" t="s">
        <v>1251</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ht="13">
      <c r="A7" s="399"/>
      <c r="B7" s="499"/>
      <c r="C7" s="1277" t="s">
        <v>434</v>
      </c>
      <c r="D7" s="1277"/>
      <c r="E7" s="1277"/>
      <c r="F7" s="1277"/>
      <c r="G7" s="1277"/>
      <c r="H7" s="1277"/>
      <c r="I7" s="1277" t="s">
        <v>434</v>
      </c>
      <c r="J7" s="1277"/>
      <c r="K7" s="1277"/>
      <c r="L7" s="1277"/>
      <c r="M7" s="1277"/>
      <c r="N7" s="1277"/>
      <c r="O7" s="1277" t="s">
        <v>434</v>
      </c>
      <c r="P7" s="1277"/>
      <c r="Q7" s="1277"/>
      <c r="R7" s="1277"/>
      <c r="S7" s="1277"/>
      <c r="T7" s="1277"/>
      <c r="U7" s="1277" t="s">
        <v>434</v>
      </c>
      <c r="V7" s="1277"/>
      <c r="W7" s="1277"/>
      <c r="X7" s="1277"/>
      <c r="Y7" s="1277"/>
      <c r="Z7" s="1277"/>
      <c r="AA7" s="1277" t="s">
        <v>434</v>
      </c>
      <c r="AB7" s="1277"/>
      <c r="AC7" s="1277"/>
      <c r="AD7" s="1277"/>
      <c r="AE7" s="1277"/>
      <c r="AF7" s="1277"/>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1514</v>
      </c>
      <c r="C9" s="1156">
        <v>52430.5914945478</v>
      </c>
      <c r="D9" s="838">
        <v>51887.408125188638</v>
      </c>
      <c r="E9" s="838">
        <v>52660.300315736094</v>
      </c>
      <c r="F9" s="838">
        <v>51566.151907050553</v>
      </c>
      <c r="G9" s="838">
        <v>52337.801435408735</v>
      </c>
      <c r="H9" s="838">
        <v>55731.620977036684</v>
      </c>
      <c r="I9" s="838">
        <v>54474.334398951498</v>
      </c>
      <c r="J9" s="857">
        <v>55597.647364348581</v>
      </c>
      <c r="K9" s="838">
        <v>56876.056323533936</v>
      </c>
      <c r="L9" s="838">
        <v>58156.058772951677</v>
      </c>
      <c r="M9" s="838">
        <v>56758.448036873291</v>
      </c>
      <c r="N9" s="838">
        <v>58487.654561471085</v>
      </c>
      <c r="O9" s="838">
        <v>59485.192439686944</v>
      </c>
      <c r="P9" s="838">
        <v>57722.765024049702</v>
      </c>
      <c r="Q9" s="838">
        <v>59321.469512019547</v>
      </c>
      <c r="R9" s="838">
        <v>60482.860821964889</v>
      </c>
      <c r="S9" s="838">
        <v>61849.14976625776</v>
      </c>
      <c r="T9" s="838">
        <v>61148.074224266522</v>
      </c>
      <c r="U9" s="838">
        <v>62096.596106924073</v>
      </c>
      <c r="V9" s="838">
        <v>61116.315810738881</v>
      </c>
      <c r="W9" s="838">
        <v>58086.102801842731</v>
      </c>
      <c r="X9" s="838">
        <v>57731.425431039781</v>
      </c>
      <c r="Y9" s="838">
        <v>53166.562645877348</v>
      </c>
      <c r="Z9" s="551">
        <v>52476.980232834932</v>
      </c>
      <c r="AA9" s="551">
        <v>5417.1992519676205</v>
      </c>
      <c r="AB9" s="1010"/>
      <c r="AC9" s="1010"/>
      <c r="AD9" s="1010"/>
      <c r="AE9" s="1010"/>
    </row>
    <row r="10" spans="1:32" ht="14.5">
      <c r="A10" s="131"/>
      <c r="B10" s="1015" t="s">
        <v>1515</v>
      </c>
      <c r="C10" s="1156">
        <v>31848.973479</v>
      </c>
      <c r="D10" s="838">
        <v>31481.404944893769</v>
      </c>
      <c r="E10" s="838">
        <v>31679.641373999999</v>
      </c>
      <c r="F10" s="838">
        <v>30866.120460000002</v>
      </c>
      <c r="G10" s="838">
        <v>31525.037449141</v>
      </c>
      <c r="H10" s="838">
        <v>33372.121769174002</v>
      </c>
      <c r="I10" s="838">
        <v>32443.40044464542</v>
      </c>
      <c r="J10" s="838">
        <v>33052.531849999999</v>
      </c>
      <c r="K10" s="838">
        <v>33804.456478915003</v>
      </c>
      <c r="L10" s="838">
        <v>34620.116039675631</v>
      </c>
      <c r="M10" s="838">
        <v>33587.216721485827</v>
      </c>
      <c r="N10" s="838">
        <v>34264.305346183537</v>
      </c>
      <c r="O10" s="838">
        <v>34261.615517492399</v>
      </c>
      <c r="P10" s="838">
        <v>33096.703373314391</v>
      </c>
      <c r="Q10" s="838">
        <v>34029.865670571126</v>
      </c>
      <c r="R10" s="838">
        <v>35332.51428901386</v>
      </c>
      <c r="S10" s="838">
        <v>36056.377794713553</v>
      </c>
      <c r="T10" s="838">
        <v>36044.124277777941</v>
      </c>
      <c r="U10" s="838">
        <v>36570.37779569126</v>
      </c>
      <c r="V10" s="838">
        <v>36082.347624908965</v>
      </c>
      <c r="W10" s="838">
        <v>34147.298278106857</v>
      </c>
      <c r="X10" s="838">
        <v>33316.824329135437</v>
      </c>
      <c r="Y10" s="838">
        <v>28801.898816112171</v>
      </c>
      <c r="Z10" s="551">
        <v>28342.887460646911</v>
      </c>
      <c r="AA10" s="551">
        <v>3172.8692000000001</v>
      </c>
      <c r="AB10" s="1010"/>
      <c r="AC10" s="1010"/>
      <c r="AD10" s="1010"/>
      <c r="AE10" s="1010"/>
    </row>
    <row r="11" spans="1:32">
      <c r="A11" s="131"/>
      <c r="B11" s="1016" t="s">
        <v>1516</v>
      </c>
      <c r="C11" s="1156">
        <v>31848.973479</v>
      </c>
      <c r="D11" s="838">
        <v>31481.404944893769</v>
      </c>
      <c r="E11" s="838">
        <v>31679.641373999999</v>
      </c>
      <c r="F11" s="838">
        <v>30866.120460000002</v>
      </c>
      <c r="G11" s="838">
        <v>31525.037449141</v>
      </c>
      <c r="H11" s="838">
        <v>33372.121769174002</v>
      </c>
      <c r="I11" s="838">
        <v>32443.40044464542</v>
      </c>
      <c r="J11" s="838">
        <v>33052.531849999999</v>
      </c>
      <c r="K11" s="838">
        <v>33804.456478915003</v>
      </c>
      <c r="L11" s="838">
        <v>34620.116039675631</v>
      </c>
      <c r="M11" s="838">
        <v>33587.216721485827</v>
      </c>
      <c r="N11" s="838">
        <v>34264.305346183537</v>
      </c>
      <c r="O11" s="838">
        <v>34261.615517492399</v>
      </c>
      <c r="P11" s="838">
        <v>33096.703373314391</v>
      </c>
      <c r="Q11" s="838">
        <v>34029.865670571126</v>
      </c>
      <c r="R11" s="838">
        <v>35332.51428901386</v>
      </c>
      <c r="S11" s="838">
        <v>36056.377794713553</v>
      </c>
      <c r="T11" s="838">
        <v>36044.124277777941</v>
      </c>
      <c r="U11" s="838">
        <v>36570.37779569126</v>
      </c>
      <c r="V11" s="838">
        <v>36082.347624908965</v>
      </c>
      <c r="W11" s="838">
        <v>34147.298278106857</v>
      </c>
      <c r="X11" s="838">
        <v>33316.824329135437</v>
      </c>
      <c r="Y11" s="838">
        <v>28801.898816112171</v>
      </c>
      <c r="Z11" s="551">
        <v>28342.887460646911</v>
      </c>
      <c r="AA11" s="551">
        <v>3172.8692000000001</v>
      </c>
      <c r="AB11" s="1010"/>
      <c r="AC11" s="1010"/>
      <c r="AD11" s="1010"/>
      <c r="AE11" s="1010"/>
    </row>
    <row r="12" spans="1:32" ht="15.5">
      <c r="A12" s="131"/>
      <c r="B12" s="1188" t="s">
        <v>1554</v>
      </c>
      <c r="C12" s="1156">
        <v>25714.824178999999</v>
      </c>
      <c r="D12" s="838">
        <v>24864.688372000001</v>
      </c>
      <c r="E12" s="838">
        <v>25250.250373999999</v>
      </c>
      <c r="F12" s="838">
        <v>24537.795460000001</v>
      </c>
      <c r="G12" s="838">
        <v>24735.238049141</v>
      </c>
      <c r="H12" s="838">
        <v>26566.266669174001</v>
      </c>
      <c r="I12" s="838">
        <v>25857.014279999999</v>
      </c>
      <c r="J12" s="838">
        <v>26463.389149999999</v>
      </c>
      <c r="K12" s="838">
        <v>27039.134878915</v>
      </c>
      <c r="L12" s="838">
        <v>27554.133409999999</v>
      </c>
      <c r="M12" s="838">
        <v>26591.001560000001</v>
      </c>
      <c r="N12" s="838">
        <v>27274.556110000001</v>
      </c>
      <c r="O12" s="838">
        <v>27204.500559240001</v>
      </c>
      <c r="P12" s="838">
        <v>25890.396997357999</v>
      </c>
      <c r="Q12" s="838">
        <v>26843.36361</v>
      </c>
      <c r="R12" s="838">
        <v>26661.6427</v>
      </c>
      <c r="S12" s="838">
        <v>27287.402180000001</v>
      </c>
      <c r="T12" s="838">
        <v>27143.692129999999</v>
      </c>
      <c r="U12" s="838">
        <v>27624.675356897002</v>
      </c>
      <c r="V12" s="838">
        <v>26999.039368260001</v>
      </c>
      <c r="W12" s="838">
        <v>25508.862922644999</v>
      </c>
      <c r="X12" s="838">
        <v>25125.056017277999</v>
      </c>
      <c r="Y12" s="838">
        <v>25402.655534918998</v>
      </c>
      <c r="Z12" s="551">
        <v>24954.413008197</v>
      </c>
      <c r="AA12" s="1189" t="s">
        <v>493</v>
      </c>
      <c r="AB12" s="1010"/>
      <c r="AC12" s="1010"/>
      <c r="AD12" s="1010"/>
      <c r="AE12" s="1010"/>
    </row>
    <row r="13" spans="1:32" ht="16">
      <c r="A13" s="131"/>
      <c r="B13" s="1188" t="s">
        <v>1555</v>
      </c>
      <c r="C13" s="1156">
        <v>2613</v>
      </c>
      <c r="D13" s="838">
        <v>2922</v>
      </c>
      <c r="E13" s="838">
        <v>2945</v>
      </c>
      <c r="F13" s="838">
        <v>2902</v>
      </c>
      <c r="G13" s="838">
        <v>3372</v>
      </c>
      <c r="H13" s="838">
        <v>3328</v>
      </c>
      <c r="I13" s="838">
        <v>3074</v>
      </c>
      <c r="J13" s="838">
        <v>3265</v>
      </c>
      <c r="K13" s="838">
        <v>3493</v>
      </c>
      <c r="L13" s="838">
        <v>3745</v>
      </c>
      <c r="M13" s="838">
        <v>3708</v>
      </c>
      <c r="N13" s="838">
        <v>3670</v>
      </c>
      <c r="O13" s="838">
        <v>3756</v>
      </c>
      <c r="P13" s="838">
        <v>3898</v>
      </c>
      <c r="Q13" s="838">
        <v>3824</v>
      </c>
      <c r="R13" s="838">
        <v>5270</v>
      </c>
      <c r="S13" s="838">
        <v>5403</v>
      </c>
      <c r="T13" s="838">
        <v>5450</v>
      </c>
      <c r="U13" s="838">
        <v>5480</v>
      </c>
      <c r="V13" s="838">
        <v>5581</v>
      </c>
      <c r="W13" s="838">
        <v>5130</v>
      </c>
      <c r="X13" s="838">
        <v>4753</v>
      </c>
      <c r="Y13" s="838" t="s">
        <v>358</v>
      </c>
      <c r="Z13" s="1189" t="s">
        <v>358</v>
      </c>
      <c r="AA13" s="1189" t="s">
        <v>493</v>
      </c>
      <c r="AB13" s="1010"/>
      <c r="AC13" s="1010"/>
      <c r="AD13" s="1010"/>
      <c r="AE13" s="1010"/>
      <c r="AF13" s="1010"/>
    </row>
    <row r="14" spans="1:32" ht="28">
      <c r="A14" s="131"/>
      <c r="B14" s="1188" t="s">
        <v>1519</v>
      </c>
      <c r="C14" s="1156">
        <v>3521.1493</v>
      </c>
      <c r="D14" s="838">
        <v>3553.3771000000002</v>
      </c>
      <c r="E14" s="838">
        <v>3484.3910000000001</v>
      </c>
      <c r="F14" s="838">
        <v>3426.3249999999998</v>
      </c>
      <c r="G14" s="838">
        <v>3417.7993999999999</v>
      </c>
      <c r="H14" s="838">
        <v>3477.8551000000002</v>
      </c>
      <c r="I14" s="838">
        <v>3379.1030999999998</v>
      </c>
      <c r="J14" s="838">
        <v>3324.1426999999999</v>
      </c>
      <c r="K14" s="838">
        <v>3272.3216000000002</v>
      </c>
      <c r="L14" s="838">
        <v>3185.4058</v>
      </c>
      <c r="M14" s="838">
        <v>3150.0614999999998</v>
      </c>
      <c r="N14" s="838">
        <v>3188.4960000000001</v>
      </c>
      <c r="O14" s="838">
        <v>3176.8272999999999</v>
      </c>
      <c r="P14" s="838">
        <v>3185.3443000000002</v>
      </c>
      <c r="Q14" s="838">
        <v>3241.0839000000001</v>
      </c>
      <c r="R14" s="838">
        <v>3282.4992000000002</v>
      </c>
      <c r="S14" s="838">
        <v>3257.7923999999998</v>
      </c>
      <c r="T14" s="838">
        <v>3339.2894000000001</v>
      </c>
      <c r="U14" s="838">
        <v>3360.7835</v>
      </c>
      <c r="V14" s="838">
        <v>3400.2316999999998</v>
      </c>
      <c r="W14" s="838">
        <v>3407.3906000000002</v>
      </c>
      <c r="X14" s="838">
        <v>3336.8987999999999</v>
      </c>
      <c r="Y14" s="838">
        <v>3296.4182000000001</v>
      </c>
      <c r="Z14" s="551">
        <v>3287.9511000000002</v>
      </c>
      <c r="AA14" s="551">
        <v>3172.8692000000001</v>
      </c>
      <c r="AB14" s="1010"/>
      <c r="AC14" s="1010"/>
      <c r="AD14" s="1010"/>
      <c r="AE14" s="1010"/>
      <c r="AF14" s="1010"/>
    </row>
    <row r="15" spans="1:32" ht="15.5">
      <c r="A15" s="131"/>
      <c r="B15" s="1017" t="s">
        <v>874</v>
      </c>
      <c r="C15" s="1156" t="s">
        <v>356</v>
      </c>
      <c r="D15" s="838">
        <v>135.47134731132877</v>
      </c>
      <c r="E15" s="838" t="s">
        <v>356</v>
      </c>
      <c r="F15" s="838" t="s">
        <v>356</v>
      </c>
      <c r="G15" s="838" t="s">
        <v>356</v>
      </c>
      <c r="H15" s="838" t="s">
        <v>356</v>
      </c>
      <c r="I15" s="838">
        <v>125.66686796142544</v>
      </c>
      <c r="J15" s="838" t="s">
        <v>356</v>
      </c>
      <c r="K15" s="838" t="s">
        <v>356</v>
      </c>
      <c r="L15" s="838">
        <v>125.91184538933378</v>
      </c>
      <c r="M15" s="838">
        <v>126.46578916316798</v>
      </c>
      <c r="N15" s="838">
        <v>121.29842124273954</v>
      </c>
      <c r="O15" s="838">
        <v>114.31118696312542</v>
      </c>
      <c r="P15" s="838">
        <v>111.73794125169144</v>
      </c>
      <c r="Q15" s="838">
        <v>109.40208054109441</v>
      </c>
      <c r="R15" s="838">
        <v>106.03567826537969</v>
      </c>
      <c r="S15" s="838">
        <v>100.96911816736916</v>
      </c>
      <c r="T15" s="838">
        <v>104.01834078344412</v>
      </c>
      <c r="U15" s="838">
        <v>98.261358383349801</v>
      </c>
      <c r="V15" s="838">
        <v>95.13813904822706</v>
      </c>
      <c r="W15" s="838">
        <v>93.961299885655848</v>
      </c>
      <c r="X15" s="838">
        <v>94.812423291411605</v>
      </c>
      <c r="Y15" s="838">
        <v>95.796924770884445</v>
      </c>
      <c r="Z15" s="551">
        <v>93.131674230805714</v>
      </c>
      <c r="AA15" s="1189" t="s">
        <v>493</v>
      </c>
      <c r="AB15" s="1010"/>
      <c r="AC15" s="1010"/>
      <c r="AD15" s="1010"/>
      <c r="AE15" s="1010"/>
      <c r="AF15" s="1010"/>
    </row>
    <row r="16" spans="1:32" ht="15.5">
      <c r="A16" s="131"/>
      <c r="B16" s="1017" t="s">
        <v>872</v>
      </c>
      <c r="C16" s="1156" t="s">
        <v>356</v>
      </c>
      <c r="D16" s="838">
        <v>5.8681255824369192</v>
      </c>
      <c r="E16" s="838" t="s">
        <v>356</v>
      </c>
      <c r="F16" s="838" t="s">
        <v>356</v>
      </c>
      <c r="G16" s="838" t="s">
        <v>356</v>
      </c>
      <c r="H16" s="838" t="s">
        <v>356</v>
      </c>
      <c r="I16" s="838">
        <v>7.6161966839925483</v>
      </c>
      <c r="J16" s="838" t="s">
        <v>356</v>
      </c>
      <c r="K16" s="838" t="s">
        <v>356</v>
      </c>
      <c r="L16" s="838">
        <v>9.6649842863062219</v>
      </c>
      <c r="M16" s="838">
        <v>11.687872322659867</v>
      </c>
      <c r="N16" s="838">
        <v>9.9548149407960409</v>
      </c>
      <c r="O16" s="838">
        <v>9.9764712892689573</v>
      </c>
      <c r="P16" s="838">
        <v>11.224134704703484</v>
      </c>
      <c r="Q16" s="838">
        <v>12.016080030032972</v>
      </c>
      <c r="R16" s="838">
        <v>12.3367107484816</v>
      </c>
      <c r="S16" s="838">
        <v>7.2140965461806061</v>
      </c>
      <c r="T16" s="838">
        <v>7.124406994502678</v>
      </c>
      <c r="U16" s="838">
        <v>6.6575804109112875</v>
      </c>
      <c r="V16" s="838">
        <v>6.9384176007379903</v>
      </c>
      <c r="W16" s="838">
        <v>7.0834555762038818</v>
      </c>
      <c r="X16" s="838">
        <v>7.0570885660255307</v>
      </c>
      <c r="Y16" s="838">
        <v>7.0281564222861723</v>
      </c>
      <c r="Z16" s="551">
        <v>7.3916782191085346</v>
      </c>
      <c r="AA16" s="1189" t="s">
        <v>493</v>
      </c>
      <c r="AB16" s="1010"/>
      <c r="AC16" s="1010"/>
      <c r="AD16" s="1010"/>
      <c r="AE16" s="1010"/>
      <c r="AF16" s="1010"/>
    </row>
    <row r="17" spans="1:32">
      <c r="A17" s="131"/>
      <c r="B17" s="1016" t="s">
        <v>1520</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
      <c r="A22" s="131"/>
      <c r="B22" s="1021" t="s">
        <v>1521</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5">
      <c r="A24" s="131"/>
      <c r="B24" s="1015" t="s">
        <v>1557</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5">
      <c r="A25" s="131"/>
      <c r="B25" s="1015" t="s">
        <v>1559</v>
      </c>
      <c r="C25" s="1156">
        <v>1169.5025286130196</v>
      </c>
      <c r="D25" s="838">
        <v>1284.3598849063169</v>
      </c>
      <c r="E25" s="838">
        <v>1355.9736053462282</v>
      </c>
      <c r="F25" s="838">
        <v>1382.3339213505526</v>
      </c>
      <c r="G25" s="838">
        <v>1443.1962018521745</v>
      </c>
      <c r="H25" s="838">
        <v>1602.7964131031683</v>
      </c>
      <c r="I25" s="838">
        <v>1607.0974740390977</v>
      </c>
      <c r="J25" s="838">
        <v>1590.0912130035499</v>
      </c>
      <c r="K25" s="838">
        <v>1552.4058241575622</v>
      </c>
      <c r="L25" s="838">
        <v>1560.9363700241217</v>
      </c>
      <c r="M25" s="838">
        <v>1637.9784040921704</v>
      </c>
      <c r="N25" s="838">
        <v>1651.6548436782664</v>
      </c>
      <c r="O25" s="838">
        <v>1570.8236126948586</v>
      </c>
      <c r="P25" s="838">
        <v>1574.6419564490539</v>
      </c>
      <c r="Q25" s="838">
        <v>1532.9003523244328</v>
      </c>
      <c r="R25" s="838">
        <v>1591.7348939274887</v>
      </c>
      <c r="S25" s="838">
        <v>1606.5096533273729</v>
      </c>
      <c r="T25" s="838">
        <v>1440.9104738837257</v>
      </c>
      <c r="U25" s="838">
        <v>1591.1144394088356</v>
      </c>
      <c r="V25" s="838">
        <v>1459.7631561681123</v>
      </c>
      <c r="W25" s="838">
        <v>1594.1941787582214</v>
      </c>
      <c r="X25" s="838">
        <v>1464.5966044053034</v>
      </c>
      <c r="Y25" s="838">
        <v>1603.1450244520397</v>
      </c>
      <c r="Z25" s="551">
        <v>1481.3572675088167</v>
      </c>
      <c r="AA25" s="551">
        <v>1473.7909734984016</v>
      </c>
      <c r="AB25" s="1010"/>
      <c r="AC25" s="1010"/>
      <c r="AD25" s="1010"/>
      <c r="AE25" s="1010"/>
      <c r="AF25" s="1010"/>
    </row>
    <row r="26" spans="1:32" ht="14.5">
      <c r="A26" s="131"/>
      <c r="B26" s="1016" t="s">
        <v>1560</v>
      </c>
      <c r="C26" s="1156">
        <v>831.81339509188206</v>
      </c>
      <c r="D26" s="838">
        <v>888.20319053697835</v>
      </c>
      <c r="E26" s="838">
        <v>898.59355736854513</v>
      </c>
      <c r="F26" s="838">
        <v>939.58507976382623</v>
      </c>
      <c r="G26" s="838">
        <v>975.2017827587988</v>
      </c>
      <c r="H26" s="838">
        <v>1061.7316031362566</v>
      </c>
      <c r="I26" s="838">
        <v>1114.0307673772572</v>
      </c>
      <c r="J26" s="838">
        <v>1113.5184908448123</v>
      </c>
      <c r="K26" s="838">
        <v>1112.010143520044</v>
      </c>
      <c r="L26" s="838">
        <v>1096.1426232217398</v>
      </c>
      <c r="M26" s="838">
        <v>1148.0815407694745</v>
      </c>
      <c r="N26" s="838">
        <v>1116.6597715354094</v>
      </c>
      <c r="O26" s="838">
        <v>1033.0102069158968</v>
      </c>
      <c r="P26" s="838">
        <v>1048.4974291004467</v>
      </c>
      <c r="Q26" s="838">
        <v>1045.296048845192</v>
      </c>
      <c r="R26" s="838">
        <v>1015.0393202115706</v>
      </c>
      <c r="S26" s="838">
        <v>940.22035126416483</v>
      </c>
      <c r="T26" s="838">
        <v>914.360685056374</v>
      </c>
      <c r="U26" s="838">
        <v>861.57911101163575</v>
      </c>
      <c r="V26" s="838">
        <v>891.3468038671931</v>
      </c>
      <c r="W26" s="838">
        <v>892.24359192113513</v>
      </c>
      <c r="X26" s="838">
        <v>860.71815212103718</v>
      </c>
      <c r="Y26" s="838">
        <v>858.38370197197071</v>
      </c>
      <c r="Z26" s="551">
        <v>835.81257055983735</v>
      </c>
      <c r="AA26" s="551">
        <v>883.59286870780954</v>
      </c>
      <c r="AB26" s="1010"/>
      <c r="AC26" s="1010"/>
      <c r="AD26" s="1010"/>
      <c r="AE26" s="1010"/>
      <c r="AF26" s="1010"/>
    </row>
    <row r="27" spans="1:32" ht="14.5">
      <c r="A27" s="131"/>
      <c r="B27" s="1016" t="s">
        <v>1561</v>
      </c>
      <c r="C27" s="1156">
        <v>187.10300000000001</v>
      </c>
      <c r="D27" s="838">
        <v>201.46</v>
      </c>
      <c r="E27" s="838">
        <v>228.33600000000001</v>
      </c>
      <c r="F27" s="838">
        <v>249.43199999999999</v>
      </c>
      <c r="G27" s="838">
        <v>274.298</v>
      </c>
      <c r="H27" s="838">
        <v>312.73500000000001</v>
      </c>
      <c r="I27" s="838">
        <v>306.49200000000002</v>
      </c>
      <c r="J27" s="838">
        <v>264.45499999999998</v>
      </c>
      <c r="K27" s="838">
        <v>234.00899999999999</v>
      </c>
      <c r="L27" s="838">
        <v>249.45099999999999</v>
      </c>
      <c r="M27" s="838">
        <v>266.66300000000001</v>
      </c>
      <c r="N27" s="838">
        <v>263.60000000000002</v>
      </c>
      <c r="O27" s="838">
        <v>283.08699999999999</v>
      </c>
      <c r="P27" s="838">
        <v>360.64400000000001</v>
      </c>
      <c r="Q27" s="838">
        <v>287.77499999999998</v>
      </c>
      <c r="R27" s="838">
        <v>320.714</v>
      </c>
      <c r="S27" s="838">
        <v>325.96100000000001</v>
      </c>
      <c r="T27" s="838">
        <v>265.39999999999998</v>
      </c>
      <c r="U27" s="838">
        <v>304.23</v>
      </c>
      <c r="V27" s="838">
        <v>303.185</v>
      </c>
      <c r="W27" s="838">
        <v>354.20299999999997</v>
      </c>
      <c r="X27" s="838">
        <v>298.721</v>
      </c>
      <c r="Y27" s="838">
        <v>428.62200000000001</v>
      </c>
      <c r="Z27" s="551">
        <v>313.85599999999999</v>
      </c>
      <c r="AA27" s="551">
        <v>257.33499999999998</v>
      </c>
      <c r="AB27" s="1010"/>
      <c r="AC27" s="1010"/>
      <c r="AD27" s="1010"/>
      <c r="AE27" s="1010"/>
      <c r="AF27" s="1010"/>
    </row>
    <row r="28" spans="1:32" ht="14.5">
      <c r="A28" s="131"/>
      <c r="B28" s="1016" t="s">
        <v>1562</v>
      </c>
      <c r="C28" s="1156">
        <v>1.9625041693057748</v>
      </c>
      <c r="D28" s="838">
        <v>2.3041908990139923</v>
      </c>
      <c r="E28" s="838">
        <v>2.3663975342751997</v>
      </c>
      <c r="F28" s="838">
        <v>2.3621306508999584</v>
      </c>
      <c r="G28" s="838">
        <v>2.6449993451932552</v>
      </c>
      <c r="H28" s="838">
        <v>2.421009042888127</v>
      </c>
      <c r="I28" s="838">
        <v>2.4340704424077058</v>
      </c>
      <c r="J28" s="838">
        <v>2.3075649984206654</v>
      </c>
      <c r="K28" s="838">
        <v>2.3906313596983852</v>
      </c>
      <c r="L28" s="838">
        <v>2.4555709030026396</v>
      </c>
      <c r="M28" s="838">
        <v>2.4095551316320178</v>
      </c>
      <c r="N28" s="838">
        <v>2.4419561963240604</v>
      </c>
      <c r="O28" s="838">
        <v>2.6888069353658826</v>
      </c>
      <c r="P28" s="838">
        <v>2.8111516750677654</v>
      </c>
      <c r="Q28" s="838">
        <v>2.9957835689044368</v>
      </c>
      <c r="R28" s="838">
        <v>2.6885006868131867</v>
      </c>
      <c r="S28" s="838">
        <v>2.8683762889992392</v>
      </c>
      <c r="T28" s="838">
        <v>3.0789681723310989</v>
      </c>
      <c r="U28" s="838">
        <v>3.1996980794729803</v>
      </c>
      <c r="V28" s="838">
        <v>3.0735821217274664</v>
      </c>
      <c r="W28" s="838">
        <v>3.2226809906187781</v>
      </c>
      <c r="X28" s="838">
        <v>3.3757158277896324</v>
      </c>
      <c r="Y28" s="838">
        <v>3.3081292820882591</v>
      </c>
      <c r="Z28" s="551">
        <v>3.4039674123435195</v>
      </c>
      <c r="AA28" s="551">
        <v>3.1566673074959</v>
      </c>
      <c r="AB28" s="1010"/>
      <c r="AC28" s="1010"/>
      <c r="AD28" s="1010"/>
      <c r="AE28" s="1010"/>
      <c r="AF28" s="1010"/>
    </row>
    <row r="29" spans="1:32">
      <c r="A29" s="538"/>
      <c r="B29" s="1016" t="s">
        <v>876</v>
      </c>
      <c r="C29" s="1156">
        <v>115.0402849</v>
      </c>
      <c r="D29" s="838">
        <v>128.17743185037924</v>
      </c>
      <c r="E29" s="838">
        <v>134.13987103523414</v>
      </c>
      <c r="F29" s="838">
        <v>137.08204369158091</v>
      </c>
      <c r="G29" s="838">
        <v>136.05451590000004</v>
      </c>
      <c r="H29" s="838">
        <v>131.95998546622485</v>
      </c>
      <c r="I29" s="838">
        <v>138.48851576603084</v>
      </c>
      <c r="J29" s="838">
        <v>135.96525619589855</v>
      </c>
      <c r="K29" s="838">
        <v>133.86350092122552</v>
      </c>
      <c r="L29" s="838">
        <v>131.8581978359818</v>
      </c>
      <c r="M29" s="838">
        <v>132.419626099385</v>
      </c>
      <c r="N29" s="838">
        <v>131.09753827171446</v>
      </c>
      <c r="O29" s="838">
        <v>128.39461458989905</v>
      </c>
      <c r="P29" s="838">
        <v>121.17298496296516</v>
      </c>
      <c r="Q29" s="838">
        <v>126.98621586002733</v>
      </c>
      <c r="R29" s="838">
        <v>128.59898660186585</v>
      </c>
      <c r="S29" s="838">
        <v>127.02776070544928</v>
      </c>
      <c r="T29" s="838">
        <v>128.06186760308898</v>
      </c>
      <c r="U29" s="838">
        <v>124.09137225789949</v>
      </c>
      <c r="V29" s="838">
        <v>125.16661517386927</v>
      </c>
      <c r="W29" s="838">
        <v>125.26089542958476</v>
      </c>
      <c r="X29" s="838">
        <v>127.29146704751034</v>
      </c>
      <c r="Y29" s="838">
        <v>126.60846643399893</v>
      </c>
      <c r="Z29" s="551">
        <v>127.06471189523035</v>
      </c>
      <c r="AA29" s="551">
        <v>128.43204978013006</v>
      </c>
      <c r="AB29" s="1010"/>
      <c r="AC29" s="1010"/>
      <c r="AD29" s="1010"/>
      <c r="AE29" s="1010"/>
      <c r="AF29" s="1010"/>
    </row>
    <row r="30" spans="1:32" s="551" customFormat="1">
      <c r="A30" s="549"/>
      <c r="B30" s="1016" t="s">
        <v>877</v>
      </c>
      <c r="C30" s="1156">
        <v>33.583344451831856</v>
      </c>
      <c r="D30" s="838">
        <v>64.215071619945334</v>
      </c>
      <c r="E30" s="838">
        <v>92.537779408173719</v>
      </c>
      <c r="F30" s="838">
        <v>53.872667244245669</v>
      </c>
      <c r="G30" s="838">
        <v>54.996896298883854</v>
      </c>
      <c r="H30" s="838">
        <v>93.948815457798702</v>
      </c>
      <c r="I30" s="838">
        <v>45.652120453401793</v>
      </c>
      <c r="J30" s="838">
        <v>73.844900964418585</v>
      </c>
      <c r="K30" s="838">
        <v>70.132548356594171</v>
      </c>
      <c r="L30" s="838">
        <v>81.028978063397659</v>
      </c>
      <c r="M30" s="838">
        <v>88.404682091678893</v>
      </c>
      <c r="N30" s="838">
        <v>137.85557767481859</v>
      </c>
      <c r="O30" s="838">
        <v>123.64298425369699</v>
      </c>
      <c r="P30" s="838">
        <v>41.516390710574399</v>
      </c>
      <c r="Q30" s="838">
        <v>69.847304050309077</v>
      </c>
      <c r="R30" s="838">
        <v>124.694086427239</v>
      </c>
      <c r="S30" s="838">
        <v>210.43216506875967</v>
      </c>
      <c r="T30" s="838">
        <v>130.00895305193174</v>
      </c>
      <c r="U30" s="838">
        <v>298.0142580598274</v>
      </c>
      <c r="V30" s="838">
        <v>136.99115500532244</v>
      </c>
      <c r="W30" s="838">
        <v>219.26401041688274</v>
      </c>
      <c r="X30" s="838">
        <v>174.4902694089663</v>
      </c>
      <c r="Y30" s="838">
        <v>186.22272676398183</v>
      </c>
      <c r="Z30" s="551">
        <v>201.22001764140526</v>
      </c>
      <c r="AA30" s="551">
        <v>201.27438770296624</v>
      </c>
      <c r="AB30" s="549"/>
      <c r="AC30" s="549"/>
    </row>
    <row r="31" spans="1:32" s="551" customFormat="1">
      <c r="A31" s="549"/>
      <c r="B31" s="1015" t="s">
        <v>1523</v>
      </c>
      <c r="C31" s="1156">
        <v>2.0635869347793747</v>
      </c>
      <c r="D31" s="838">
        <v>2.13649538855086</v>
      </c>
      <c r="E31" s="838">
        <v>2.1605363898740548</v>
      </c>
      <c r="F31" s="838">
        <v>2.1878256999999137</v>
      </c>
      <c r="G31" s="838">
        <v>2.2283844155579482</v>
      </c>
      <c r="H31" s="838">
        <v>2.2817947595100319</v>
      </c>
      <c r="I31" s="838">
        <v>2.2483802669836632</v>
      </c>
      <c r="J31" s="838">
        <v>2.3017013450262711</v>
      </c>
      <c r="K31" s="838">
        <v>2.2735204613675668</v>
      </c>
      <c r="L31" s="838">
        <v>2.240263251921109</v>
      </c>
      <c r="M31" s="838">
        <v>2.2762112952949498</v>
      </c>
      <c r="N31" s="838">
        <v>2.232171609276179</v>
      </c>
      <c r="O31" s="838">
        <v>2.2231094996789507</v>
      </c>
      <c r="P31" s="838">
        <v>2.2450942862525451</v>
      </c>
      <c r="Q31" s="838">
        <v>2.2397891239855858</v>
      </c>
      <c r="R31" s="838">
        <v>2.2476390235465016</v>
      </c>
      <c r="S31" s="838">
        <v>2.2600182168324019</v>
      </c>
      <c r="T31" s="838">
        <v>2.2877726048524005</v>
      </c>
      <c r="U31" s="838">
        <v>2.2664718239793844</v>
      </c>
      <c r="V31" s="838">
        <v>2.2592296618057892</v>
      </c>
      <c r="W31" s="838">
        <v>2.2897449776541845</v>
      </c>
      <c r="X31" s="838">
        <v>2.3101974990442051</v>
      </c>
      <c r="Y31" s="838">
        <v>2.3387053131362863</v>
      </c>
      <c r="Z31" s="551">
        <v>2.2542046792045625</v>
      </c>
      <c r="AA31" s="551">
        <v>2.2447784692188151</v>
      </c>
      <c r="AB31" s="549"/>
      <c r="AC31" s="549"/>
    </row>
    <row r="32" spans="1:32" s="549" customFormat="1" ht="15.75" customHeight="1">
      <c r="B32" s="1015" t="s">
        <v>878</v>
      </c>
      <c r="C32" s="1156">
        <v>19410.051899999999</v>
      </c>
      <c r="D32" s="838">
        <v>19119.506799999999</v>
      </c>
      <c r="E32" s="838">
        <v>19622.524799999999</v>
      </c>
      <c r="F32" s="838">
        <v>19315.509699999999</v>
      </c>
      <c r="G32" s="838">
        <v>19367.339400000001</v>
      </c>
      <c r="H32" s="838">
        <v>20754.420999999998</v>
      </c>
      <c r="I32" s="838">
        <v>20421.588100000001</v>
      </c>
      <c r="J32" s="838">
        <v>20952.722600000001</v>
      </c>
      <c r="K32" s="838">
        <v>21516.9205</v>
      </c>
      <c r="L32" s="838">
        <v>21972.766100000001</v>
      </c>
      <c r="M32" s="838">
        <v>21530.976699999999</v>
      </c>
      <c r="N32" s="838">
        <v>22569.462200000002</v>
      </c>
      <c r="O32" s="838">
        <v>23650.530200000001</v>
      </c>
      <c r="P32" s="838">
        <v>23049.174599999998</v>
      </c>
      <c r="Q32" s="838">
        <v>23756.4637</v>
      </c>
      <c r="R32" s="838">
        <v>23556.363999999998</v>
      </c>
      <c r="S32" s="838">
        <v>24184.0023</v>
      </c>
      <c r="T32" s="838">
        <v>23660.751700000001</v>
      </c>
      <c r="U32" s="838">
        <v>23932.8374</v>
      </c>
      <c r="V32" s="838">
        <v>23571.945800000001</v>
      </c>
      <c r="W32" s="838">
        <v>22342.320599999999</v>
      </c>
      <c r="X32" s="838">
        <v>22947.694299999999</v>
      </c>
      <c r="Y32" s="838">
        <v>22759.180099999998</v>
      </c>
      <c r="Z32" s="551">
        <v>22650.481299999999</v>
      </c>
      <c r="AA32" s="551">
        <v>768.29430000000002</v>
      </c>
    </row>
    <row r="33" spans="2:38" s="549" customFormat="1">
      <c r="B33" s="1016" t="s">
        <v>1524</v>
      </c>
      <c r="C33" s="1156">
        <v>18452.300299999999</v>
      </c>
      <c r="D33" s="838">
        <v>18169.164199999999</v>
      </c>
      <c r="E33" s="838">
        <v>18679.026699999999</v>
      </c>
      <c r="F33" s="838">
        <v>18379.136999999999</v>
      </c>
      <c r="G33" s="838">
        <v>18440.149300000001</v>
      </c>
      <c r="H33" s="838">
        <v>19837.0821</v>
      </c>
      <c r="I33" s="838">
        <v>19515.177</v>
      </c>
      <c r="J33" s="838">
        <v>20058.822899999999</v>
      </c>
      <c r="K33" s="838">
        <v>20635.252799999998</v>
      </c>
      <c r="L33" s="838">
        <v>21101.7863</v>
      </c>
      <c r="M33" s="838">
        <v>20670.122299999999</v>
      </c>
      <c r="N33" s="838">
        <v>21718.496800000001</v>
      </c>
      <c r="O33" s="838">
        <v>22809.305</v>
      </c>
      <c r="P33" s="838">
        <v>22218.475999999999</v>
      </c>
      <c r="Q33" s="838">
        <v>22936.773099999999</v>
      </c>
      <c r="R33" s="838">
        <v>22747.045999999998</v>
      </c>
      <c r="S33" s="838">
        <v>23383.411</v>
      </c>
      <c r="T33" s="838">
        <v>22867.713299999999</v>
      </c>
      <c r="U33" s="838">
        <v>23146.385900000001</v>
      </c>
      <c r="V33" s="838">
        <v>22791.07</v>
      </c>
      <c r="W33" s="838">
        <v>21565.578799999999</v>
      </c>
      <c r="X33" s="838">
        <v>22170.7978</v>
      </c>
      <c r="Y33" s="838">
        <v>21982.161499999998</v>
      </c>
      <c r="Z33" s="551">
        <v>21877.344300000001</v>
      </c>
      <c r="AA33" s="1189" t="s">
        <v>358</v>
      </c>
    </row>
    <row r="34" spans="2:38" s="549" customFormat="1" ht="15.5">
      <c r="B34" s="554" t="s">
        <v>1525</v>
      </c>
      <c r="C34" s="1156">
        <v>957.75160000000005</v>
      </c>
      <c r="D34" s="838">
        <v>950.34259999999995</v>
      </c>
      <c r="E34" s="838">
        <v>943.49810000000002</v>
      </c>
      <c r="F34" s="838">
        <v>936.37270000000001</v>
      </c>
      <c r="G34" s="838">
        <v>927.19010000000003</v>
      </c>
      <c r="H34" s="838">
        <v>917.33889999999997</v>
      </c>
      <c r="I34" s="838">
        <v>906.41110000000003</v>
      </c>
      <c r="J34" s="838">
        <v>893.89970000000005</v>
      </c>
      <c r="K34" s="838">
        <v>881.66769999999997</v>
      </c>
      <c r="L34" s="838">
        <v>870.97979999999995</v>
      </c>
      <c r="M34" s="838">
        <v>860.85440000000006</v>
      </c>
      <c r="N34" s="838">
        <v>850.96540000000005</v>
      </c>
      <c r="O34" s="838">
        <v>841.22519999999997</v>
      </c>
      <c r="P34" s="838">
        <v>830.69860000000006</v>
      </c>
      <c r="Q34" s="838">
        <v>819.69060000000002</v>
      </c>
      <c r="R34" s="838">
        <v>809.31799999999998</v>
      </c>
      <c r="S34" s="838">
        <v>800.59130000000005</v>
      </c>
      <c r="T34" s="838">
        <v>793.03840000000002</v>
      </c>
      <c r="U34" s="838">
        <v>786.45150000000001</v>
      </c>
      <c r="V34" s="838">
        <v>780.87580000000003</v>
      </c>
      <c r="W34" s="838">
        <v>776.74180000000001</v>
      </c>
      <c r="X34" s="838">
        <v>776.89649999999995</v>
      </c>
      <c r="Y34" s="838">
        <v>777.01859999999999</v>
      </c>
      <c r="Z34" s="551">
        <v>773.13699999999994</v>
      </c>
      <c r="AA34" s="551">
        <v>768.29430000000002</v>
      </c>
    </row>
    <row r="35" spans="2:38" s="549" customFormat="1" ht="14.5">
      <c r="B35" s="552" t="s">
        <v>1526</v>
      </c>
      <c r="C35" s="1156">
        <v>5349.3720469999998</v>
      </c>
      <c r="D35" s="838">
        <v>5984.0327750000006</v>
      </c>
      <c r="E35" s="838">
        <v>6412.4952970000004</v>
      </c>
      <c r="F35" s="838">
        <v>6751.5015250000006</v>
      </c>
      <c r="G35" s="838">
        <v>8057.2160139999996</v>
      </c>
      <c r="H35" s="838">
        <v>8236.1629290000001</v>
      </c>
      <c r="I35" s="838">
        <v>8393.4170020000001</v>
      </c>
      <c r="J35" s="838">
        <v>9405.6765509999987</v>
      </c>
      <c r="K35" s="838">
        <v>10185.196206000001</v>
      </c>
      <c r="L35" s="838">
        <v>10620.444300000001</v>
      </c>
      <c r="M35" s="838">
        <v>11693.679875</v>
      </c>
      <c r="N35" s="838">
        <v>11880.348026999998</v>
      </c>
      <c r="O35" s="838">
        <v>12674.262570999999</v>
      </c>
      <c r="P35" s="838">
        <v>12469.637594999998</v>
      </c>
      <c r="Q35" s="838">
        <v>12502.120497000002</v>
      </c>
      <c r="R35" s="838">
        <v>12244.663144000002</v>
      </c>
      <c r="S35" s="838">
        <v>12891.892901000001</v>
      </c>
      <c r="T35" s="838">
        <v>13136.288890999998</v>
      </c>
      <c r="U35" s="838">
        <v>15858.854417999999</v>
      </c>
      <c r="V35" s="838">
        <v>15614.969838999998</v>
      </c>
      <c r="W35" s="838">
        <v>13873.335244</v>
      </c>
      <c r="X35" s="838">
        <v>14407.053517</v>
      </c>
      <c r="Y35" s="838">
        <v>14129.493348000002</v>
      </c>
      <c r="Z35" s="549">
        <v>14689.727077</v>
      </c>
      <c r="AA35" s="549">
        <v>15556.590335000001</v>
      </c>
    </row>
    <row r="36" spans="2:38" s="549" customFormat="1">
      <c r="B36" s="550" t="s">
        <v>863</v>
      </c>
      <c r="C36" s="1156">
        <v>1151.903793</v>
      </c>
      <c r="D36" s="838">
        <v>1552.1596950000001</v>
      </c>
      <c r="E36" s="838">
        <v>1592.5122990000002</v>
      </c>
      <c r="F36" s="838">
        <v>1740.168993</v>
      </c>
      <c r="G36" s="838">
        <v>1878.2162639999999</v>
      </c>
      <c r="H36" s="838">
        <v>1884.3272769999999</v>
      </c>
      <c r="I36" s="838">
        <v>1814.7540180000001</v>
      </c>
      <c r="J36" s="838">
        <v>2115.744455</v>
      </c>
      <c r="K36" s="838">
        <v>2479.3771310000002</v>
      </c>
      <c r="L36" s="838">
        <v>2303.9974070000007</v>
      </c>
      <c r="M36" s="838">
        <v>2887.1409910000002</v>
      </c>
      <c r="N36" s="838">
        <v>3208.8484519999997</v>
      </c>
      <c r="O36" s="838">
        <v>2997.0300889999999</v>
      </c>
      <c r="P36" s="838">
        <v>2198.7957429999997</v>
      </c>
      <c r="Q36" s="838">
        <v>2753.4532649999996</v>
      </c>
      <c r="R36" s="838">
        <v>2416.409506</v>
      </c>
      <c r="S36" s="838">
        <v>2938.7303420000003</v>
      </c>
      <c r="T36" s="838">
        <v>2841.1530279999997</v>
      </c>
      <c r="U36" s="838">
        <v>5691.3384690000003</v>
      </c>
      <c r="V36" s="838">
        <v>5253.6609410000001</v>
      </c>
      <c r="W36" s="838">
        <v>2140.0594630000001</v>
      </c>
      <c r="X36" s="838">
        <v>2379.6687099999999</v>
      </c>
      <c r="Y36" s="838">
        <v>2458.4148139999998</v>
      </c>
      <c r="Z36" s="549">
        <v>3171.861034</v>
      </c>
      <c r="AA36" s="549">
        <v>3094.3487489999998</v>
      </c>
    </row>
    <row r="37" spans="2:38" s="549" customFormat="1">
      <c r="B37" s="554" t="s">
        <v>1395</v>
      </c>
      <c r="C37" s="1156">
        <v>0</v>
      </c>
      <c r="D37" s="838">
        <v>0</v>
      </c>
      <c r="E37" s="838">
        <v>0.159191</v>
      </c>
      <c r="F37" s="838">
        <v>5.7591999999999997E-2</v>
      </c>
      <c r="G37" s="838">
        <v>0</v>
      </c>
      <c r="H37" s="838">
        <v>0</v>
      </c>
      <c r="I37" s="838">
        <v>0</v>
      </c>
      <c r="J37" s="838">
        <v>0</v>
      </c>
      <c r="K37" s="838">
        <v>76.888210000000001</v>
      </c>
      <c r="L37" s="838">
        <v>68.536937999999992</v>
      </c>
      <c r="M37" s="838">
        <v>48.856019999999994</v>
      </c>
      <c r="N37" s="838">
        <v>88.863858999999991</v>
      </c>
      <c r="O37" s="838">
        <v>132.057008</v>
      </c>
      <c r="P37" s="838">
        <v>95.833395999999993</v>
      </c>
      <c r="Q37" s="838">
        <v>322.15831900000001</v>
      </c>
      <c r="R37" s="838">
        <v>0</v>
      </c>
      <c r="S37" s="838">
        <v>0</v>
      </c>
      <c r="T37" s="838">
        <v>147.32906500000001</v>
      </c>
      <c r="U37" s="838">
        <v>3388.7384849999999</v>
      </c>
      <c r="V37" s="838">
        <v>2441.872828</v>
      </c>
      <c r="W37" s="838">
        <v>60.816589</v>
      </c>
      <c r="X37" s="838">
        <v>90.043767000000003</v>
      </c>
      <c r="Y37" s="838">
        <v>263.51255300000003</v>
      </c>
      <c r="Z37" s="549">
        <v>546.70917199999997</v>
      </c>
      <c r="AA37" s="549">
        <v>505.26315699999998</v>
      </c>
    </row>
    <row r="38" spans="2:38" s="549" customFormat="1">
      <c r="B38" s="554" t="s">
        <v>864</v>
      </c>
      <c r="C38" s="1156">
        <v>527.90603899999996</v>
      </c>
      <c r="D38" s="838">
        <v>685.01885600000003</v>
      </c>
      <c r="E38" s="838">
        <v>807.67825400000004</v>
      </c>
      <c r="F38" s="838">
        <v>827.09468900000002</v>
      </c>
      <c r="G38" s="838">
        <v>763.22269099999994</v>
      </c>
      <c r="H38" s="838">
        <v>839.96070699999996</v>
      </c>
      <c r="I38" s="838">
        <v>780.58292300000005</v>
      </c>
      <c r="J38" s="838">
        <v>897.90906300000006</v>
      </c>
      <c r="K38" s="838">
        <v>1231.2152450000001</v>
      </c>
      <c r="L38" s="838">
        <v>1152.5144230000001</v>
      </c>
      <c r="M38" s="838">
        <v>1714.651658</v>
      </c>
      <c r="N38" s="838">
        <v>1836.1975189999998</v>
      </c>
      <c r="O38" s="838">
        <v>2013.9956420000001</v>
      </c>
      <c r="P38" s="838">
        <v>1179.0388260000002</v>
      </c>
      <c r="Q38" s="838">
        <v>1501.649856</v>
      </c>
      <c r="R38" s="838">
        <v>1439.1953920000001</v>
      </c>
      <c r="S38" s="838">
        <v>1777.2831760000001</v>
      </c>
      <c r="T38" s="838">
        <v>1550.6337520000002</v>
      </c>
      <c r="U38" s="838">
        <v>1392.2743250000001</v>
      </c>
      <c r="V38" s="838">
        <v>1709.6184459999999</v>
      </c>
      <c r="W38" s="838">
        <v>1177.813568</v>
      </c>
      <c r="X38" s="838">
        <v>1311.195058</v>
      </c>
      <c r="Y38" s="838">
        <v>1288.0906849999999</v>
      </c>
      <c r="Z38" s="549">
        <v>1574.3076899999999</v>
      </c>
      <c r="AA38" s="549">
        <v>1714.053527</v>
      </c>
    </row>
    <row r="39" spans="2:38" s="549" customFormat="1">
      <c r="B39" s="555" t="s">
        <v>835</v>
      </c>
      <c r="C39" s="1156">
        <v>0.165995</v>
      </c>
      <c r="D39" s="838">
        <v>0.13592599999999999</v>
      </c>
      <c r="E39" s="838">
        <v>0.37647599999999998</v>
      </c>
      <c r="F39" s="838">
        <v>0.67399100000000001</v>
      </c>
      <c r="G39" s="838">
        <v>0.25948100000000002</v>
      </c>
      <c r="H39" s="838">
        <v>2.060622</v>
      </c>
      <c r="I39" s="838">
        <v>1.4006130000000001</v>
      </c>
      <c r="J39" s="838">
        <v>0.7836749999999999</v>
      </c>
      <c r="K39" s="838">
        <v>0.764351</v>
      </c>
      <c r="L39" s="838">
        <v>0.69652599999999998</v>
      </c>
      <c r="M39" s="838">
        <v>0.54646299999999992</v>
      </c>
      <c r="N39" s="838">
        <v>7.1221000000000007E-2</v>
      </c>
      <c r="O39" s="838">
        <v>0.67435500000000004</v>
      </c>
      <c r="P39" s="838">
        <v>0.146566</v>
      </c>
      <c r="Q39" s="838">
        <v>0.35432900000000001</v>
      </c>
      <c r="R39" s="838">
        <v>0</v>
      </c>
      <c r="S39" s="838">
        <v>0.67376199999999997</v>
      </c>
      <c r="T39" s="838">
        <v>0.99095199999999994</v>
      </c>
      <c r="U39" s="838">
        <v>2.525617</v>
      </c>
      <c r="V39" s="838">
        <v>3.2791969999999999</v>
      </c>
      <c r="W39" s="838">
        <v>2.9251320000000001</v>
      </c>
      <c r="X39" s="838">
        <v>1.6974090000000002</v>
      </c>
      <c r="Y39" s="838">
        <v>4.0538119999999997</v>
      </c>
      <c r="Z39" s="549">
        <v>7.2312569999999994</v>
      </c>
      <c r="AA39" s="549">
        <v>5.8676769999999996</v>
      </c>
    </row>
    <row r="40" spans="2:38" s="549" customFormat="1">
      <c r="B40" s="555" t="s">
        <v>1397</v>
      </c>
      <c r="C40" s="1156">
        <v>527.74004400000001</v>
      </c>
      <c r="D40" s="838">
        <v>684.8829300000001</v>
      </c>
      <c r="E40" s="838">
        <v>807.30177800000001</v>
      </c>
      <c r="F40" s="838">
        <v>826.42069800000002</v>
      </c>
      <c r="G40" s="838">
        <v>762.96321</v>
      </c>
      <c r="H40" s="838">
        <v>837.90008499999999</v>
      </c>
      <c r="I40" s="838">
        <v>779.18231000000003</v>
      </c>
      <c r="J40" s="838">
        <v>897.12538800000004</v>
      </c>
      <c r="K40" s="838">
        <v>1230.4508940000001</v>
      </c>
      <c r="L40" s="838">
        <v>1151.8178970000001</v>
      </c>
      <c r="M40" s="838">
        <v>1714.1051950000001</v>
      </c>
      <c r="N40" s="838">
        <v>1836.1262979999999</v>
      </c>
      <c r="O40" s="838">
        <v>2013.321287</v>
      </c>
      <c r="P40" s="838">
        <v>1178.8922600000001</v>
      </c>
      <c r="Q40" s="838">
        <v>1501.295527</v>
      </c>
      <c r="R40" s="838">
        <v>1439.1953920000001</v>
      </c>
      <c r="S40" s="838">
        <v>1776.609414</v>
      </c>
      <c r="T40" s="838">
        <v>1549.6428000000001</v>
      </c>
      <c r="U40" s="838">
        <v>1389.7487080000001</v>
      </c>
      <c r="V40" s="838">
        <v>1706.3392490000001</v>
      </c>
      <c r="W40" s="838">
        <v>1174.888436</v>
      </c>
      <c r="X40" s="838">
        <v>1309.4976489999999</v>
      </c>
      <c r="Y40" s="838">
        <v>1284.036873</v>
      </c>
      <c r="Z40" s="549">
        <v>1567.076433</v>
      </c>
      <c r="AA40" s="549">
        <v>1708.1858500000001</v>
      </c>
    </row>
    <row r="41" spans="2:38" s="549" customFormat="1">
      <c r="B41" s="554" t="s">
        <v>612</v>
      </c>
      <c r="C41" s="1156">
        <v>623.99775399999999</v>
      </c>
      <c r="D41" s="838">
        <v>867.14083900000003</v>
      </c>
      <c r="E41" s="838">
        <v>784.6748540000001</v>
      </c>
      <c r="F41" s="838">
        <v>913.0167120000001</v>
      </c>
      <c r="G41" s="838">
        <v>1114.9935730000002</v>
      </c>
      <c r="H41" s="838">
        <v>1044.3665699999999</v>
      </c>
      <c r="I41" s="838">
        <v>1034.1710949999999</v>
      </c>
      <c r="J41" s="838">
        <v>1217.835392</v>
      </c>
      <c r="K41" s="838">
        <v>1171.273676</v>
      </c>
      <c r="L41" s="838">
        <v>1082.946046</v>
      </c>
      <c r="M41" s="838">
        <v>1123.633313</v>
      </c>
      <c r="N41" s="838">
        <v>1283.7870740000001</v>
      </c>
      <c r="O41" s="838">
        <v>850.977439</v>
      </c>
      <c r="P41" s="838">
        <v>923.92352099999994</v>
      </c>
      <c r="Q41" s="838">
        <v>929.64508999999998</v>
      </c>
      <c r="R41" s="838">
        <v>977.214114</v>
      </c>
      <c r="S41" s="838">
        <v>1161.4471659999999</v>
      </c>
      <c r="T41" s="838">
        <v>1143.1902109999999</v>
      </c>
      <c r="U41" s="838">
        <v>910.32565899999997</v>
      </c>
      <c r="V41" s="838">
        <v>1102.1696669999999</v>
      </c>
      <c r="W41" s="838">
        <v>901.429306</v>
      </c>
      <c r="X41" s="838">
        <v>978.42988500000001</v>
      </c>
      <c r="Y41" s="838">
        <v>906.81157599999995</v>
      </c>
      <c r="Z41" s="549">
        <v>1050.8441720000001</v>
      </c>
      <c r="AA41" s="549">
        <v>875.03206499999999</v>
      </c>
    </row>
    <row r="42" spans="2:38" s="549" customFormat="1">
      <c r="B42" s="550" t="s">
        <v>1411</v>
      </c>
      <c r="C42" s="1156">
        <v>2432.6967030000001</v>
      </c>
      <c r="D42" s="838">
        <v>2644.1417420000002</v>
      </c>
      <c r="E42" s="838">
        <v>2859.7981910000003</v>
      </c>
      <c r="F42" s="838">
        <v>3146.4091050000002</v>
      </c>
      <c r="G42" s="838">
        <v>4005.0826189999998</v>
      </c>
      <c r="H42" s="838">
        <v>3898.7997720000003</v>
      </c>
      <c r="I42" s="838">
        <v>3773.9608729999995</v>
      </c>
      <c r="J42" s="838">
        <v>4529.1557839999996</v>
      </c>
      <c r="K42" s="838">
        <v>4700.8104290000001</v>
      </c>
      <c r="L42" s="838">
        <v>5054.3464919999997</v>
      </c>
      <c r="M42" s="838">
        <v>5174.2894930000002</v>
      </c>
      <c r="N42" s="838">
        <v>4356.3959450000002</v>
      </c>
      <c r="O42" s="838">
        <v>4839.267484</v>
      </c>
      <c r="P42" s="838">
        <v>5400.19049</v>
      </c>
      <c r="Q42" s="838">
        <v>4512.4231040000004</v>
      </c>
      <c r="R42" s="838">
        <v>4882.9245650000003</v>
      </c>
      <c r="S42" s="838">
        <v>4620.114638</v>
      </c>
      <c r="T42" s="838">
        <v>4918.0253000000002</v>
      </c>
      <c r="U42" s="838">
        <v>4651.5074839999988</v>
      </c>
      <c r="V42" s="838">
        <v>4840.2121340000003</v>
      </c>
      <c r="W42" s="838">
        <v>6190.5833550000007</v>
      </c>
      <c r="X42" s="838">
        <v>6550.2884409999997</v>
      </c>
      <c r="Y42" s="838">
        <v>5940.090083</v>
      </c>
      <c r="Z42" s="549">
        <v>4924.6767950000003</v>
      </c>
      <c r="AA42" s="549">
        <v>5607.0608440000005</v>
      </c>
    </row>
    <row r="43" spans="2:38" s="549" customFormat="1">
      <c r="B43" s="554" t="s">
        <v>1412</v>
      </c>
      <c r="C43" s="1156">
        <v>157.77105300000002</v>
      </c>
      <c r="D43" s="838">
        <v>232.69223399999998</v>
      </c>
      <c r="E43" s="838">
        <v>264.06054499999999</v>
      </c>
      <c r="F43" s="838">
        <v>231.446921</v>
      </c>
      <c r="G43" s="838">
        <v>923.46471299999996</v>
      </c>
      <c r="H43" s="838">
        <v>944.00325399999997</v>
      </c>
      <c r="I43" s="838">
        <v>844.45282900000007</v>
      </c>
      <c r="J43" s="838">
        <v>1052.9657279999999</v>
      </c>
      <c r="K43" s="838">
        <v>748.92357200000004</v>
      </c>
      <c r="L43" s="838">
        <v>791.38054799999998</v>
      </c>
      <c r="M43" s="838">
        <v>702.57142399999998</v>
      </c>
      <c r="N43" s="838">
        <v>1110.412775</v>
      </c>
      <c r="O43" s="838">
        <v>1307.5847609999998</v>
      </c>
      <c r="P43" s="838">
        <v>1865.3409879999999</v>
      </c>
      <c r="Q43" s="838">
        <v>1414.0110120000002</v>
      </c>
      <c r="R43" s="838">
        <v>1792.456901</v>
      </c>
      <c r="S43" s="838">
        <v>1576.8767090000001</v>
      </c>
      <c r="T43" s="838">
        <v>1773.7866780000002</v>
      </c>
      <c r="U43" s="838">
        <v>1527.9314709999999</v>
      </c>
      <c r="V43" s="838">
        <v>1627.9113459999999</v>
      </c>
      <c r="W43" s="838">
        <v>3110.0858859999998</v>
      </c>
      <c r="X43" s="838">
        <v>3445.7286120000003</v>
      </c>
      <c r="Y43" s="838">
        <v>2579.7187640000002</v>
      </c>
      <c r="Z43" s="549">
        <v>1570.414182</v>
      </c>
      <c r="AA43" s="549">
        <v>1956.294895</v>
      </c>
    </row>
    <row r="44" spans="2:38" s="549" customFormat="1">
      <c r="B44" s="554" t="s">
        <v>1413</v>
      </c>
      <c r="C44" s="1156">
        <v>1886.4875569999999</v>
      </c>
      <c r="D44" s="838">
        <v>1929.590402</v>
      </c>
      <c r="E44" s="838">
        <v>2054.816945</v>
      </c>
      <c r="F44" s="838">
        <v>2380.569974</v>
      </c>
      <c r="G44" s="838">
        <v>2441.978263</v>
      </c>
      <c r="H44" s="838">
        <v>2314.60356</v>
      </c>
      <c r="I44" s="838">
        <v>2178.9086629999997</v>
      </c>
      <c r="J44" s="838">
        <v>2673.3711619999999</v>
      </c>
      <c r="K44" s="838">
        <v>3304.8014170000006</v>
      </c>
      <c r="L44" s="838">
        <v>3576.7810249999998</v>
      </c>
      <c r="M44" s="838">
        <v>3613.716414</v>
      </c>
      <c r="N44" s="838">
        <v>2074.5868220000002</v>
      </c>
      <c r="O44" s="838">
        <v>2304.523725</v>
      </c>
      <c r="P44" s="838">
        <v>2510.6191079999999</v>
      </c>
      <c r="Q44" s="838">
        <v>2103.292884</v>
      </c>
      <c r="R44" s="838">
        <v>1627.3783330000001</v>
      </c>
      <c r="S44" s="838">
        <v>1698.737854</v>
      </c>
      <c r="T44" s="838">
        <v>1757.254993</v>
      </c>
      <c r="U44" s="838">
        <v>1708.1419169999999</v>
      </c>
      <c r="V44" s="838">
        <v>1793.418911</v>
      </c>
      <c r="W44" s="838">
        <v>1738.873926</v>
      </c>
      <c r="X44" s="838">
        <v>1691.136741</v>
      </c>
      <c r="Y44" s="838">
        <v>1936.2101200000002</v>
      </c>
      <c r="Z44" s="549">
        <v>1872.8123370000001</v>
      </c>
      <c r="AA44" s="549">
        <v>2130.3278050000004</v>
      </c>
    </row>
    <row r="45" spans="2:38" s="549" customFormat="1">
      <c r="B45" s="555" t="s">
        <v>1414</v>
      </c>
      <c r="C45" s="1156">
        <v>138.61246400000002</v>
      </c>
      <c r="D45" s="838">
        <v>80.026078999999996</v>
      </c>
      <c r="E45" s="838">
        <v>25.719860000000001</v>
      </c>
      <c r="F45" s="838">
        <v>29.066565999999998</v>
      </c>
      <c r="G45" s="838">
        <v>37.855055999999998</v>
      </c>
      <c r="H45" s="838">
        <v>61.696002</v>
      </c>
      <c r="I45" s="838">
        <v>62.045620999999997</v>
      </c>
      <c r="J45" s="838">
        <v>55.712805000000003</v>
      </c>
      <c r="K45" s="838">
        <v>43.448791</v>
      </c>
      <c r="L45" s="838">
        <v>45.579521999999997</v>
      </c>
      <c r="M45" s="838">
        <v>52.256923</v>
      </c>
      <c r="N45" s="838">
        <v>60.745572999999993</v>
      </c>
      <c r="O45" s="838">
        <v>70.794926000000004</v>
      </c>
      <c r="P45" s="838">
        <v>87.303663999999998</v>
      </c>
      <c r="Q45" s="838">
        <v>100.87559299999999</v>
      </c>
      <c r="R45" s="838">
        <v>75.350637000000006</v>
      </c>
      <c r="S45" s="838">
        <v>98.804952999999998</v>
      </c>
      <c r="T45" s="838">
        <v>126.15233900000001</v>
      </c>
      <c r="U45" s="838">
        <v>117.132288</v>
      </c>
      <c r="V45" s="838">
        <v>67.18941199999999</v>
      </c>
      <c r="W45" s="838">
        <v>99.452835999999991</v>
      </c>
      <c r="X45" s="838">
        <v>117.82647800000001</v>
      </c>
      <c r="Y45" s="838">
        <v>171.488505</v>
      </c>
      <c r="Z45" s="549">
        <v>173.516244</v>
      </c>
      <c r="AA45" s="549">
        <v>161.60760200000001</v>
      </c>
    </row>
    <row r="46" spans="2:38" s="549" customFormat="1">
      <c r="B46" s="555" t="s">
        <v>1415</v>
      </c>
      <c r="C46" s="1156">
        <v>1747.8750930000001</v>
      </c>
      <c r="D46" s="838">
        <v>1849.5643230000001</v>
      </c>
      <c r="E46" s="838">
        <v>2029.0970849999999</v>
      </c>
      <c r="F46" s="838">
        <v>2351.503408</v>
      </c>
      <c r="G46" s="838">
        <v>2404.1232070000001</v>
      </c>
      <c r="H46" s="838">
        <v>2252.9075580000003</v>
      </c>
      <c r="I46" s="838">
        <v>2116.863042</v>
      </c>
      <c r="J46" s="838">
        <v>2617.6583569999998</v>
      </c>
      <c r="K46" s="838">
        <v>3261.3526260000003</v>
      </c>
      <c r="L46" s="838">
        <v>3531.2015030000002</v>
      </c>
      <c r="M46" s="838">
        <v>3561.4594910000001</v>
      </c>
      <c r="N46" s="838">
        <v>2013.8412490000001</v>
      </c>
      <c r="O46" s="838">
        <v>2233.728799</v>
      </c>
      <c r="P46" s="838">
        <v>2423.3154440000003</v>
      </c>
      <c r="Q46" s="838">
        <v>2002.417291</v>
      </c>
      <c r="R46" s="838">
        <v>1552.0276960000001</v>
      </c>
      <c r="S46" s="838">
        <v>1599.9329010000001</v>
      </c>
      <c r="T46" s="838">
        <v>1631.102654</v>
      </c>
      <c r="U46" s="838">
        <v>1591.0096289999999</v>
      </c>
      <c r="V46" s="838">
        <v>1726.229499</v>
      </c>
      <c r="W46" s="838">
        <v>1639.42109</v>
      </c>
      <c r="X46" s="838">
        <v>1573.3102630000001</v>
      </c>
      <c r="Y46" s="838">
        <v>1764.7216149999999</v>
      </c>
      <c r="Z46" s="549">
        <v>1481.450276</v>
      </c>
      <c r="AA46" s="549">
        <v>1520.4381440000002</v>
      </c>
      <c r="AC46" s="563"/>
      <c r="AD46" s="563"/>
      <c r="AE46" s="563"/>
      <c r="AF46" s="563"/>
      <c r="AG46" s="563"/>
      <c r="AH46" s="563"/>
      <c r="AI46" s="563"/>
      <c r="AJ46" s="563"/>
      <c r="AK46" s="563"/>
      <c r="AL46" s="563"/>
    </row>
    <row r="47" spans="2:38" s="549" customFormat="1">
      <c r="B47" s="554" t="s">
        <v>612</v>
      </c>
      <c r="C47" s="1156">
        <v>388.43809299999998</v>
      </c>
      <c r="D47" s="838">
        <v>481.85910600000005</v>
      </c>
      <c r="E47" s="838">
        <v>540.92070100000001</v>
      </c>
      <c r="F47" s="838">
        <v>534.39220999999998</v>
      </c>
      <c r="G47" s="838">
        <v>639.63964300000009</v>
      </c>
      <c r="H47" s="838">
        <v>640.19295799999998</v>
      </c>
      <c r="I47" s="838">
        <v>750.59938100000011</v>
      </c>
      <c r="J47" s="838">
        <v>802.818894</v>
      </c>
      <c r="K47" s="838">
        <v>647.08543999999995</v>
      </c>
      <c r="L47" s="838">
        <v>686.18491900000004</v>
      </c>
      <c r="M47" s="838">
        <v>858.00165500000003</v>
      </c>
      <c r="N47" s="838">
        <v>1171.396348</v>
      </c>
      <c r="O47" s="838">
        <v>1227.1589979999999</v>
      </c>
      <c r="P47" s="838">
        <v>1024.2303939999999</v>
      </c>
      <c r="Q47" s="838">
        <v>995.11920799999996</v>
      </c>
      <c r="R47" s="838">
        <v>1463.0893309999999</v>
      </c>
      <c r="S47" s="838">
        <v>1344.5000749999999</v>
      </c>
      <c r="T47" s="838">
        <v>1386.9836290000001</v>
      </c>
      <c r="U47" s="838">
        <v>1415.434096</v>
      </c>
      <c r="V47" s="838">
        <v>1418.881877</v>
      </c>
      <c r="W47" s="838">
        <v>1341.6235430000002</v>
      </c>
      <c r="X47" s="838">
        <v>1413.423088</v>
      </c>
      <c r="Y47" s="838">
        <v>1424.1611990000001</v>
      </c>
      <c r="Z47" s="549">
        <v>1481.450276</v>
      </c>
      <c r="AA47" s="549">
        <v>1520.4381440000002</v>
      </c>
    </row>
    <row r="48" spans="2:38" s="549" customFormat="1">
      <c r="B48" s="550" t="s">
        <v>1527</v>
      </c>
      <c r="C48" s="1156">
        <v>1764.771551</v>
      </c>
      <c r="D48" s="838">
        <v>1787.7313380000001</v>
      </c>
      <c r="E48" s="838">
        <v>1960.1848069999999</v>
      </c>
      <c r="F48" s="838">
        <v>1864.9234270000002</v>
      </c>
      <c r="G48" s="838">
        <v>2173.9171310000002</v>
      </c>
      <c r="H48" s="838">
        <v>2453.0358799999995</v>
      </c>
      <c r="I48" s="838">
        <v>2804.7021110000001</v>
      </c>
      <c r="J48" s="838">
        <v>2760.7763119999995</v>
      </c>
      <c r="K48" s="838">
        <v>3005.0086459999998</v>
      </c>
      <c r="L48" s="838">
        <v>3262.1004010000001</v>
      </c>
      <c r="M48" s="838">
        <v>3632.2493909999998</v>
      </c>
      <c r="N48" s="838">
        <v>4315.1036299999996</v>
      </c>
      <c r="O48" s="838">
        <v>4837.9649979999995</v>
      </c>
      <c r="P48" s="838">
        <v>4870.6513619999996</v>
      </c>
      <c r="Q48" s="838">
        <v>5236.2441280000003</v>
      </c>
      <c r="R48" s="838">
        <v>4945.3290729999999</v>
      </c>
      <c r="S48" s="838">
        <v>5333.0479210000003</v>
      </c>
      <c r="T48" s="838">
        <v>5377.1105630000002</v>
      </c>
      <c r="U48" s="838">
        <v>5516.0084649999999</v>
      </c>
      <c r="V48" s="838">
        <v>5521.0967639999999</v>
      </c>
      <c r="W48" s="838">
        <v>5542.6924259999987</v>
      </c>
      <c r="X48" s="838">
        <v>5477.0963659999998</v>
      </c>
      <c r="Y48" s="838">
        <v>5730.9884510000002</v>
      </c>
      <c r="Z48" s="549">
        <v>5916.5617149999998</v>
      </c>
      <c r="AA48" s="549">
        <v>6133.4170600000007</v>
      </c>
    </row>
    <row r="49" spans="1:32" s="549" customFormat="1">
      <c r="A49" s="556"/>
      <c r="B49" s="554" t="s">
        <v>1412</v>
      </c>
      <c r="C49" s="1156">
        <v>1015.135105</v>
      </c>
      <c r="D49" s="838">
        <v>1018.3031609999999</v>
      </c>
      <c r="E49" s="838">
        <v>1120.222346</v>
      </c>
      <c r="F49" s="838">
        <v>885.80196699999999</v>
      </c>
      <c r="G49" s="838">
        <v>1014.1434549999999</v>
      </c>
      <c r="H49" s="838">
        <v>1168.485005</v>
      </c>
      <c r="I49" s="838">
        <v>1549.7241750000001</v>
      </c>
      <c r="J49" s="838">
        <v>1479.383059</v>
      </c>
      <c r="K49" s="838">
        <v>1492.9225959999999</v>
      </c>
      <c r="L49" s="838">
        <v>1587.592944</v>
      </c>
      <c r="M49" s="838">
        <v>1745.4722239999999</v>
      </c>
      <c r="N49" s="838">
        <v>1728.103697</v>
      </c>
      <c r="O49" s="838">
        <v>1910.314376</v>
      </c>
      <c r="P49" s="838">
        <v>2003.9153759999999</v>
      </c>
      <c r="Q49" s="838">
        <v>1807.335051</v>
      </c>
      <c r="R49" s="838">
        <v>2016.7088819999999</v>
      </c>
      <c r="S49" s="838">
        <v>2076.6959339999999</v>
      </c>
      <c r="T49" s="838">
        <v>2126.5593339999996</v>
      </c>
      <c r="U49" s="838">
        <v>2277.5311400000001</v>
      </c>
      <c r="V49" s="838">
        <v>2308.4803539999998</v>
      </c>
      <c r="W49" s="838">
        <v>2401.8927469999999</v>
      </c>
      <c r="X49" s="838">
        <v>2305.1894630000002</v>
      </c>
      <c r="Y49" s="838">
        <v>2395.4653659999999</v>
      </c>
      <c r="Z49" s="549">
        <v>2199.0720339999998</v>
      </c>
      <c r="AA49" s="549">
        <v>2340.0962880000002</v>
      </c>
    </row>
    <row r="50" spans="1:32" s="549" customFormat="1">
      <c r="B50" s="554" t="s">
        <v>1413</v>
      </c>
      <c r="C50" s="1156">
        <v>584.76823300000001</v>
      </c>
      <c r="D50" s="838">
        <v>605.94362699999999</v>
      </c>
      <c r="E50" s="838">
        <v>711.34619699999996</v>
      </c>
      <c r="F50" s="838">
        <v>814.07759300000009</v>
      </c>
      <c r="G50" s="838">
        <v>934.25042900000005</v>
      </c>
      <c r="H50" s="838">
        <v>1034.4069870000001</v>
      </c>
      <c r="I50" s="838">
        <v>956.51500200000009</v>
      </c>
      <c r="J50" s="838">
        <v>856.45036500000003</v>
      </c>
      <c r="K50" s="838">
        <v>952.345056</v>
      </c>
      <c r="L50" s="838">
        <v>915.41332299999999</v>
      </c>
      <c r="M50" s="838">
        <v>1168.104947</v>
      </c>
      <c r="N50" s="838">
        <v>1587.512911</v>
      </c>
      <c r="O50" s="838">
        <v>1852.2813799999999</v>
      </c>
      <c r="P50" s="838">
        <v>1807.2846889999998</v>
      </c>
      <c r="Q50" s="838">
        <v>2108.768693</v>
      </c>
      <c r="R50" s="838">
        <v>1621.9819530000002</v>
      </c>
      <c r="S50" s="838">
        <v>1878.0611320000003</v>
      </c>
      <c r="T50" s="838">
        <v>2034.8323419999999</v>
      </c>
      <c r="U50" s="838">
        <v>1955.1216120000001</v>
      </c>
      <c r="V50" s="838">
        <v>1998.936541</v>
      </c>
      <c r="W50" s="838">
        <v>2028.8355800000002</v>
      </c>
      <c r="X50" s="838">
        <v>2044.4000919999999</v>
      </c>
      <c r="Y50" s="838">
        <v>2261.814648</v>
      </c>
      <c r="Z50" s="549">
        <v>2774.8578310000003</v>
      </c>
      <c r="AA50" s="549">
        <v>2838.3640089999999</v>
      </c>
    </row>
    <row r="51" spans="1:32">
      <c r="A51" s="546"/>
      <c r="B51" s="555" t="s">
        <v>1414</v>
      </c>
      <c r="C51" s="1156">
        <v>339.02033299999999</v>
      </c>
      <c r="D51" s="838">
        <v>354.04088100000001</v>
      </c>
      <c r="E51" s="838">
        <v>392.96110499999998</v>
      </c>
      <c r="F51" s="838">
        <v>507.535954</v>
      </c>
      <c r="G51" s="838">
        <v>548.79825800000003</v>
      </c>
      <c r="H51" s="838">
        <v>627.66790099999992</v>
      </c>
      <c r="I51" s="838">
        <v>507.80890099999999</v>
      </c>
      <c r="J51" s="838">
        <v>477.94766800000002</v>
      </c>
      <c r="K51" s="838">
        <v>521.81415900000002</v>
      </c>
      <c r="L51" s="838">
        <v>516.34132699999998</v>
      </c>
      <c r="M51" s="838">
        <v>751.72459199999992</v>
      </c>
      <c r="N51" s="838">
        <v>817.48091499999998</v>
      </c>
      <c r="O51" s="838">
        <v>1031.508288</v>
      </c>
      <c r="P51" s="838">
        <v>1034.7461949999999</v>
      </c>
      <c r="Q51" s="838">
        <v>1116.448484</v>
      </c>
      <c r="R51" s="838">
        <v>878.4998270000001</v>
      </c>
      <c r="S51" s="838">
        <v>982.85406</v>
      </c>
      <c r="T51" s="838">
        <v>1098.2470069999999</v>
      </c>
      <c r="U51" s="838">
        <v>1096.9054180000001</v>
      </c>
      <c r="V51" s="838">
        <v>1120.536726</v>
      </c>
      <c r="W51" s="838">
        <v>1138.621003</v>
      </c>
      <c r="X51" s="838">
        <v>1174.827659</v>
      </c>
      <c r="Y51" s="838">
        <v>1214.625399</v>
      </c>
      <c r="Z51" s="549">
        <v>1237.109629</v>
      </c>
      <c r="AA51" s="549">
        <v>1263.7946370000002</v>
      </c>
      <c r="AB51" s="1010"/>
      <c r="AC51" s="1010"/>
      <c r="AD51" s="1010"/>
      <c r="AE51" s="1010"/>
      <c r="AF51" s="1010"/>
    </row>
    <row r="52" spans="1:32">
      <c r="A52" s="131"/>
      <c r="B52" s="555" t="s">
        <v>1415</v>
      </c>
      <c r="C52" s="1156">
        <v>245.74789999999999</v>
      </c>
      <c r="D52" s="838">
        <v>251.90274600000001</v>
      </c>
      <c r="E52" s="838">
        <v>318.38509199999999</v>
      </c>
      <c r="F52" s="838">
        <v>306.54163900000003</v>
      </c>
      <c r="G52" s="838">
        <v>385.45217099999996</v>
      </c>
      <c r="H52" s="838">
        <v>406.73908599999999</v>
      </c>
      <c r="I52" s="838">
        <v>448.70610100000005</v>
      </c>
      <c r="J52" s="838">
        <v>378.50269700000001</v>
      </c>
      <c r="K52" s="838">
        <v>430.53089699999998</v>
      </c>
      <c r="L52" s="838">
        <v>399.07199600000001</v>
      </c>
      <c r="M52" s="838">
        <v>416.38035500000001</v>
      </c>
      <c r="N52" s="838">
        <v>770.03199600000005</v>
      </c>
      <c r="O52" s="838">
        <v>820.77309199999991</v>
      </c>
      <c r="P52" s="838">
        <v>772.5384939999999</v>
      </c>
      <c r="Q52" s="838">
        <v>992.32020899999998</v>
      </c>
      <c r="R52" s="838">
        <v>743.48212599999999</v>
      </c>
      <c r="S52" s="838">
        <v>895.20707200000004</v>
      </c>
      <c r="T52" s="838">
        <v>936.58533499999999</v>
      </c>
      <c r="U52" s="838">
        <v>858.21619399999997</v>
      </c>
      <c r="V52" s="838">
        <v>878.39981499999999</v>
      </c>
      <c r="W52" s="838">
        <v>890.21457700000008</v>
      </c>
      <c r="X52" s="838">
        <v>869.57243299999993</v>
      </c>
      <c r="Y52" s="838">
        <v>1047.189249</v>
      </c>
      <c r="Z52" s="549">
        <v>1537.748202</v>
      </c>
      <c r="AA52" s="549">
        <v>1574.5693719999999</v>
      </c>
      <c r="AB52" s="1010"/>
      <c r="AC52" s="1010"/>
      <c r="AD52" s="1010"/>
      <c r="AE52" s="1010"/>
      <c r="AF52" s="1010"/>
    </row>
    <row r="53" spans="1:32">
      <c r="A53" s="131"/>
      <c r="B53" s="554" t="s">
        <v>612</v>
      </c>
      <c r="C53" s="1156">
        <v>164.868213</v>
      </c>
      <c r="D53" s="838">
        <v>163.48454999999998</v>
      </c>
      <c r="E53" s="838">
        <v>128.616264</v>
      </c>
      <c r="F53" s="838">
        <v>165.04386700000001</v>
      </c>
      <c r="G53" s="838">
        <v>225.523247</v>
      </c>
      <c r="H53" s="838">
        <v>250.143888</v>
      </c>
      <c r="I53" s="838">
        <v>298.46293400000002</v>
      </c>
      <c r="J53" s="838">
        <v>424.94288799999998</v>
      </c>
      <c r="K53" s="838">
        <v>559.740994</v>
      </c>
      <c r="L53" s="838">
        <v>759.09413399999994</v>
      </c>
      <c r="M53" s="838">
        <v>718.67221999999992</v>
      </c>
      <c r="N53" s="838">
        <v>999.48702200000002</v>
      </c>
      <c r="O53" s="838">
        <v>1075.369242</v>
      </c>
      <c r="P53" s="838">
        <v>1059.4512970000001</v>
      </c>
      <c r="Q53" s="838">
        <v>1320.140384</v>
      </c>
      <c r="R53" s="838">
        <v>1306.638238</v>
      </c>
      <c r="S53" s="838">
        <v>1378.290855</v>
      </c>
      <c r="T53" s="838">
        <v>1215.718887</v>
      </c>
      <c r="U53" s="838">
        <v>1283.3557129999999</v>
      </c>
      <c r="V53" s="838">
        <v>1213.6798690000001</v>
      </c>
      <c r="W53" s="838">
        <v>1111.964099</v>
      </c>
      <c r="X53" s="838">
        <v>1127.506811</v>
      </c>
      <c r="Y53" s="838">
        <v>1073.708437</v>
      </c>
      <c r="Z53" s="549">
        <v>942.63184999999999</v>
      </c>
      <c r="AA53" s="549">
        <v>954.95676300000002</v>
      </c>
      <c r="AB53" s="1010"/>
      <c r="AC53" s="1010"/>
      <c r="AD53" s="1010"/>
      <c r="AE53" s="1010"/>
      <c r="AF53" s="1010"/>
    </row>
    <row r="54" spans="1:32">
      <c r="A54" s="131"/>
      <c r="B54" s="550" t="s">
        <v>1417</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676.62753300000008</v>
      </c>
      <c r="AA54" s="549">
        <v>721.76368200000002</v>
      </c>
      <c r="AB54" s="1010"/>
      <c r="AC54" s="1010"/>
      <c r="AD54" s="1010"/>
      <c r="AE54" s="1010"/>
      <c r="AF54" s="1010"/>
    </row>
    <row r="55" spans="1:32" ht="14.5">
      <c r="A55" s="131"/>
      <c r="B55" s="554" t="s">
        <v>1539</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676.62753300000008</v>
      </c>
      <c r="AA55" s="549">
        <v>721.76368200000002</v>
      </c>
      <c r="AB55" s="1010"/>
      <c r="AC55" s="1010"/>
      <c r="AD55" s="1010"/>
      <c r="AE55" s="1010"/>
      <c r="AF55" s="1010"/>
    </row>
    <row r="56" spans="1:32" ht="25">
      <c r="A56" s="131"/>
      <c r="B56" s="1190" t="s">
        <v>1528</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5">
      <c r="A57" s="131"/>
      <c r="B57" s="1013" t="s">
        <v>1541</v>
      </c>
      <c r="C57" s="1156">
        <v>43999.118786542342</v>
      </c>
      <c r="D57" s="838">
        <v>46591.511362468744</v>
      </c>
      <c r="E57" s="838">
        <v>47115.341073049989</v>
      </c>
      <c r="F57" s="838">
        <v>44865.926918574209</v>
      </c>
      <c r="G57" s="838">
        <v>45919.779825396698</v>
      </c>
      <c r="H57" s="838">
        <v>50233.712794492822</v>
      </c>
      <c r="I57" s="838">
        <v>52183.966008249452</v>
      </c>
      <c r="J57" s="838">
        <v>50755.226293620552</v>
      </c>
      <c r="K57" s="838">
        <v>53000.848474418031</v>
      </c>
      <c r="L57" s="838">
        <v>56728.800833699686</v>
      </c>
      <c r="M57" s="838">
        <v>58752.113667780795</v>
      </c>
      <c r="N57" s="838">
        <v>62019.059699999998</v>
      </c>
      <c r="O57" s="838">
        <v>63749.315999999999</v>
      </c>
      <c r="P57" s="838">
        <v>66338.97600000001</v>
      </c>
      <c r="Q57" s="838">
        <v>63132.350000000006</v>
      </c>
      <c r="R57" s="838">
        <v>60037.028999999995</v>
      </c>
      <c r="S57" s="838">
        <v>62951.169000000009</v>
      </c>
      <c r="T57" s="838">
        <v>66865.734999999986</v>
      </c>
      <c r="U57" s="838">
        <v>64994.743699999999</v>
      </c>
      <c r="V57" s="838">
        <v>66530.228900000002</v>
      </c>
      <c r="W57" s="838">
        <v>64930.318899999998</v>
      </c>
      <c r="X57" s="838">
        <v>70267.606599999999</v>
      </c>
      <c r="Y57" s="838">
        <v>67581.018427959993</v>
      </c>
      <c r="Z57" s="551">
        <v>67953.622906209974</v>
      </c>
      <c r="AA57" s="551">
        <v>68011.61970000001</v>
      </c>
      <c r="AB57" s="1010"/>
      <c r="AC57" s="1010"/>
      <c r="AD57" s="1010"/>
      <c r="AE57" s="1010"/>
      <c r="AF57" s="1010"/>
    </row>
    <row r="58" spans="1:32" ht="14.5">
      <c r="A58" s="131"/>
      <c r="B58" s="1015" t="s">
        <v>1542</v>
      </c>
      <c r="C58" s="1156">
        <v>6535.4459999999999</v>
      </c>
      <c r="D58" s="838">
        <v>7405.9949999999999</v>
      </c>
      <c r="E58" s="838">
        <v>8311.5840000000007</v>
      </c>
      <c r="F58" s="838">
        <v>7594.1080000000002</v>
      </c>
      <c r="G58" s="838">
        <v>8257.0169999999998</v>
      </c>
      <c r="H58" s="838">
        <v>9915.1490000000013</v>
      </c>
      <c r="I58" s="838">
        <v>11001.802</v>
      </c>
      <c r="J58" s="838">
        <v>9992.35</v>
      </c>
      <c r="K58" s="838">
        <v>10644.982</v>
      </c>
      <c r="L58" s="838">
        <v>10648.202000000001</v>
      </c>
      <c r="M58" s="838">
        <v>11026.177</v>
      </c>
      <c r="N58" s="838">
        <v>11676.743300000002</v>
      </c>
      <c r="O58" s="838">
        <v>12231.529</v>
      </c>
      <c r="P58" s="838">
        <v>13580.149000000001</v>
      </c>
      <c r="Q58" s="838">
        <v>12339.810000000001</v>
      </c>
      <c r="R58" s="838">
        <v>12744.706</v>
      </c>
      <c r="S58" s="838">
        <v>12963.028900000001</v>
      </c>
      <c r="T58" s="838">
        <v>13016.752</v>
      </c>
      <c r="U58" s="838">
        <v>13242.5551</v>
      </c>
      <c r="V58" s="838">
        <v>12575.8498</v>
      </c>
      <c r="W58" s="838">
        <v>12689.752199999999</v>
      </c>
      <c r="X58" s="838">
        <v>14408.6332</v>
      </c>
      <c r="Y58" s="838">
        <v>12749.387894680001</v>
      </c>
      <c r="Z58" s="551">
        <v>13442.73759595</v>
      </c>
      <c r="AA58" s="551">
        <v>13187.7546</v>
      </c>
      <c r="AB58" s="1010"/>
      <c r="AC58" s="1010"/>
      <c r="AD58" s="1010"/>
      <c r="AE58" s="1010"/>
      <c r="AF58" s="1010"/>
    </row>
    <row r="59" spans="1:32" ht="14.5">
      <c r="A59" s="131"/>
      <c r="B59" s="1015" t="s">
        <v>1543</v>
      </c>
      <c r="C59" s="1156">
        <v>37463.672786542338</v>
      </c>
      <c r="D59" s="838">
        <v>39185.516362468741</v>
      </c>
      <c r="E59" s="838">
        <v>38803.757073049987</v>
      </c>
      <c r="F59" s="838">
        <v>37271.818918574209</v>
      </c>
      <c r="G59" s="838">
        <v>37662.762825396698</v>
      </c>
      <c r="H59" s="838">
        <v>40318.563794492817</v>
      </c>
      <c r="I59" s="838">
        <v>41182.164008249456</v>
      </c>
      <c r="J59" s="838">
        <v>40762.876293620553</v>
      </c>
      <c r="K59" s="838">
        <v>42355.866474418035</v>
      </c>
      <c r="L59" s="838">
        <v>46080.598833699682</v>
      </c>
      <c r="M59" s="838">
        <v>47725.936667780799</v>
      </c>
      <c r="N59" s="838">
        <v>50342.316399999996</v>
      </c>
      <c r="O59" s="838">
        <v>51517.786999999997</v>
      </c>
      <c r="P59" s="838">
        <v>52758.827000000005</v>
      </c>
      <c r="Q59" s="838">
        <v>50792.54</v>
      </c>
      <c r="R59" s="838">
        <v>47292.322999999997</v>
      </c>
      <c r="S59" s="838">
        <v>49988.140100000004</v>
      </c>
      <c r="T59" s="838">
        <v>53848.982999999993</v>
      </c>
      <c r="U59" s="838">
        <v>51752.188600000001</v>
      </c>
      <c r="V59" s="838">
        <v>53954.379099999998</v>
      </c>
      <c r="W59" s="838">
        <v>52240.566700000003</v>
      </c>
      <c r="X59" s="838">
        <v>55858.973400000003</v>
      </c>
      <c r="Y59" s="838">
        <v>54831.630533279989</v>
      </c>
      <c r="Z59" s="551">
        <v>54510.885310259968</v>
      </c>
      <c r="AA59" s="551">
        <v>54823.865100000003</v>
      </c>
      <c r="AB59" s="1010"/>
      <c r="AC59" s="1010"/>
      <c r="AD59" s="1010"/>
      <c r="AE59" s="1010"/>
      <c r="AF59" s="1010"/>
    </row>
    <row r="60" spans="1:32">
      <c r="A60" s="131"/>
      <c r="B60" s="1013" t="s">
        <v>1529</v>
      </c>
      <c r="C60" s="1156">
        <v>49597.942999999999</v>
      </c>
      <c r="D60" s="838">
        <v>54251.625999999997</v>
      </c>
      <c r="E60" s="838">
        <v>61609.398000000001</v>
      </c>
      <c r="F60" s="838">
        <v>69301.619000000006</v>
      </c>
      <c r="G60" s="838">
        <v>67441.384999999995</v>
      </c>
      <c r="H60" s="838">
        <v>68402.342999999993</v>
      </c>
      <c r="I60" s="838">
        <v>69688.985000000001</v>
      </c>
      <c r="J60" s="838">
        <v>60117.292999999998</v>
      </c>
      <c r="K60" s="838">
        <v>74254.5</v>
      </c>
      <c r="L60" s="838">
        <v>91857.453999999998</v>
      </c>
      <c r="M60" s="838">
        <v>92717.070999999996</v>
      </c>
      <c r="N60" s="838">
        <v>75171.793000000005</v>
      </c>
      <c r="O60" s="838">
        <v>71073.638999999996</v>
      </c>
      <c r="P60" s="838">
        <v>96022.926999999996</v>
      </c>
      <c r="Q60" s="838">
        <v>83427.982999999993</v>
      </c>
      <c r="R60" s="838">
        <v>95258.785000000003</v>
      </c>
      <c r="S60" s="838">
        <v>101940.671</v>
      </c>
      <c r="T60" s="838">
        <v>100429.04399999999</v>
      </c>
      <c r="U60" s="838">
        <v>92514.710999999996</v>
      </c>
      <c r="V60" s="838">
        <v>84874.123000000007</v>
      </c>
      <c r="W60" s="838">
        <v>88735.625</v>
      </c>
      <c r="X60" s="838">
        <v>90034.856</v>
      </c>
      <c r="Y60" s="838">
        <v>70686.618000000002</v>
      </c>
      <c r="Z60" s="551">
        <v>74023.792000000001</v>
      </c>
      <c r="AA60" s="551">
        <v>76517.471999999994</v>
      </c>
      <c r="AB60" s="1010"/>
      <c r="AC60" s="1010"/>
      <c r="AD60" s="1010"/>
      <c r="AE60" s="1010"/>
      <c r="AF60" s="1010"/>
    </row>
    <row r="61" spans="1:32" ht="14.5">
      <c r="A61" s="131"/>
      <c r="B61" s="564" t="s">
        <v>1545</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6268.933</v>
      </c>
      <c r="D62" s="838">
        <v>5525.4669999999996</v>
      </c>
      <c r="E62" s="838">
        <v>4782</v>
      </c>
      <c r="F62" s="838">
        <v>5640</v>
      </c>
      <c r="G62" s="838">
        <v>4153</v>
      </c>
      <c r="H62" s="838">
        <v>2771</v>
      </c>
      <c r="I62" s="838">
        <v>3630</v>
      </c>
      <c r="J62" s="838">
        <v>3223</v>
      </c>
      <c r="K62" s="838">
        <v>3918</v>
      </c>
      <c r="L62" s="838">
        <v>3914</v>
      </c>
      <c r="M62" s="838">
        <v>4395</v>
      </c>
      <c r="N62" s="838">
        <v>2765</v>
      </c>
      <c r="O62" s="838">
        <v>935</v>
      </c>
      <c r="P62" s="838">
        <v>884</v>
      </c>
      <c r="Q62" s="838">
        <v>546</v>
      </c>
      <c r="R62" s="838">
        <v>258.464</v>
      </c>
      <c r="S62" s="838">
        <v>174</v>
      </c>
      <c r="T62" s="838">
        <v>198.7</v>
      </c>
      <c r="U62" s="838">
        <v>381.5</v>
      </c>
      <c r="V62" s="838">
        <v>560.19999999999993</v>
      </c>
      <c r="W62" s="838">
        <v>657.9</v>
      </c>
      <c r="X62" s="838">
        <v>523.79999999999995</v>
      </c>
      <c r="Y62" s="838">
        <v>1091.7</v>
      </c>
      <c r="Z62" s="551">
        <v>1201.886</v>
      </c>
      <c r="AA62" s="551">
        <v>1147.162</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5">
      <c r="A64" s="538"/>
      <c r="B64" s="564"/>
      <c r="C64" s="1277" t="s">
        <v>1530</v>
      </c>
      <c r="D64" s="1277"/>
      <c r="E64" s="1277"/>
      <c r="F64" s="1277"/>
      <c r="G64" s="1277"/>
      <c r="H64" s="1277"/>
      <c r="I64" s="1277" t="s">
        <v>1530</v>
      </c>
      <c r="J64" s="1277"/>
      <c r="K64" s="1277"/>
      <c r="L64" s="1277"/>
      <c r="M64" s="1277"/>
      <c r="N64" s="1277"/>
      <c r="O64" s="1277" t="s">
        <v>1530</v>
      </c>
      <c r="P64" s="1277"/>
      <c r="Q64" s="1277"/>
      <c r="R64" s="1277"/>
      <c r="S64" s="1277"/>
      <c r="T64" s="1277"/>
      <c r="U64" s="1277" t="s">
        <v>1530</v>
      </c>
      <c r="V64" s="1277"/>
      <c r="W64" s="1277"/>
      <c r="X64" s="1277"/>
      <c r="Y64" s="1277"/>
      <c r="Z64" s="1277"/>
      <c r="AA64" s="1277" t="s">
        <v>1530</v>
      </c>
      <c r="AB64" s="1277"/>
      <c r="AC64" s="1277"/>
      <c r="AD64" s="1277"/>
      <c r="AE64" s="1277"/>
      <c r="AF64" s="1277"/>
    </row>
    <row r="65" spans="1:27" s="137" customFormat="1" ht="20.149999999999999" customHeight="1">
      <c r="A65" s="643"/>
      <c r="B65" s="1013" t="s">
        <v>1548</v>
      </c>
      <c r="C65" s="1156" t="s">
        <v>1553</v>
      </c>
      <c r="D65" s="838">
        <v>626592.00683665904</v>
      </c>
      <c r="E65" s="838" t="s">
        <v>1553</v>
      </c>
      <c r="F65" s="838" t="s">
        <v>1553</v>
      </c>
      <c r="G65" s="838">
        <v>518755.51591910596</v>
      </c>
      <c r="H65" s="838" t="s">
        <v>1553</v>
      </c>
      <c r="I65" s="838" t="s">
        <v>1553</v>
      </c>
      <c r="J65" s="838">
        <v>392395.93718271103</v>
      </c>
      <c r="K65" s="838" t="s">
        <v>1553</v>
      </c>
      <c r="L65" s="838" t="s">
        <v>1553</v>
      </c>
      <c r="M65" s="838">
        <v>414451.61444452399</v>
      </c>
      <c r="N65" s="838" t="s">
        <v>1553</v>
      </c>
      <c r="O65" s="838" t="s">
        <v>1553</v>
      </c>
      <c r="P65" s="838">
        <v>384042.69661445997</v>
      </c>
      <c r="Q65" s="838" t="s">
        <v>1553</v>
      </c>
      <c r="R65" s="838" t="s">
        <v>1553</v>
      </c>
      <c r="S65" s="838">
        <v>525100.30659502989</v>
      </c>
      <c r="T65" s="838" t="s">
        <v>1553</v>
      </c>
      <c r="U65" s="838" t="s">
        <v>1553</v>
      </c>
      <c r="V65" s="838">
        <v>455755.19807593641</v>
      </c>
      <c r="W65" s="838" t="s">
        <v>356</v>
      </c>
      <c r="X65" s="838" t="s">
        <v>356</v>
      </c>
      <c r="Y65" s="838">
        <v>391300.94166227593</v>
      </c>
      <c r="Z65" s="1189" t="s">
        <v>356</v>
      </c>
      <c r="AA65" s="1189" t="s">
        <v>356</v>
      </c>
    </row>
    <row r="66" spans="1:27" s="137" customFormat="1" ht="15" customHeight="1">
      <c r="A66" s="643"/>
      <c r="B66" s="1013" t="s">
        <v>1549</v>
      </c>
      <c r="C66" s="1156" t="s">
        <v>1553</v>
      </c>
      <c r="D66" s="838">
        <v>623965.88807242701</v>
      </c>
      <c r="E66" s="838" t="s">
        <v>1553</v>
      </c>
      <c r="F66" s="838" t="s">
        <v>1553</v>
      </c>
      <c r="G66" s="838">
        <v>564512.56786045001</v>
      </c>
      <c r="H66" s="838" t="s">
        <v>1553</v>
      </c>
      <c r="I66" s="838" t="s">
        <v>1553</v>
      </c>
      <c r="J66" s="838">
        <v>433269.958652156</v>
      </c>
      <c r="K66" s="838" t="s">
        <v>1553</v>
      </c>
      <c r="L66" s="838" t="s">
        <v>1553</v>
      </c>
      <c r="M66" s="838">
        <v>463568.909113642</v>
      </c>
      <c r="N66" s="838" t="s">
        <v>1553</v>
      </c>
      <c r="O66" s="838" t="s">
        <v>1553</v>
      </c>
      <c r="P66" s="838">
        <v>428592.686798729</v>
      </c>
      <c r="Q66" s="838" t="s">
        <v>1553</v>
      </c>
      <c r="R66" s="838" t="s">
        <v>1553</v>
      </c>
      <c r="S66" s="838">
        <v>575549.59521312104</v>
      </c>
      <c r="T66" s="838" t="s">
        <v>1553</v>
      </c>
      <c r="U66" s="838" t="s">
        <v>1553</v>
      </c>
      <c r="V66" s="838">
        <v>498465.33712722076</v>
      </c>
      <c r="W66" s="838" t="s">
        <v>356</v>
      </c>
      <c r="X66" s="838" t="s">
        <v>356</v>
      </c>
      <c r="Y66" s="838">
        <v>438064.77159316395</v>
      </c>
      <c r="Z66" s="1189" t="s">
        <v>356</v>
      </c>
      <c r="AA66" s="1189" t="s">
        <v>356</v>
      </c>
    </row>
    <row r="67" spans="1:27" s="137" customFormat="1" ht="15" customHeight="1">
      <c r="A67" s="643"/>
      <c r="B67" s="1013" t="s">
        <v>1550</v>
      </c>
      <c r="C67" s="1156" t="s">
        <v>1553</v>
      </c>
      <c r="D67" s="838">
        <v>7474.99999999999</v>
      </c>
      <c r="E67" s="838" t="s">
        <v>1553</v>
      </c>
      <c r="F67" s="838" t="s">
        <v>1553</v>
      </c>
      <c r="G67" s="838">
        <v>57139</v>
      </c>
      <c r="H67" s="838" t="s">
        <v>1553</v>
      </c>
      <c r="I67" s="838" t="s">
        <v>1553</v>
      </c>
      <c r="J67" s="838">
        <v>53047</v>
      </c>
      <c r="K67" s="838" t="s">
        <v>1553</v>
      </c>
      <c r="L67" s="838" t="s">
        <v>1553</v>
      </c>
      <c r="M67" s="838">
        <v>61148</v>
      </c>
      <c r="N67" s="838" t="s">
        <v>1553</v>
      </c>
      <c r="O67" s="838" t="s">
        <v>1553</v>
      </c>
      <c r="P67" s="838">
        <v>59527</v>
      </c>
      <c r="Q67" s="838" t="s">
        <v>1553</v>
      </c>
      <c r="R67" s="838" t="s">
        <v>1553</v>
      </c>
      <c r="S67" s="838">
        <v>62152</v>
      </c>
      <c r="T67" s="838" t="s">
        <v>1553</v>
      </c>
      <c r="U67" s="838" t="s">
        <v>1553</v>
      </c>
      <c r="V67" s="838">
        <v>59571.000000000007</v>
      </c>
      <c r="W67" s="838" t="s">
        <v>356</v>
      </c>
      <c r="X67" s="838" t="s">
        <v>356</v>
      </c>
      <c r="Y67" s="838">
        <v>61933.999999999993</v>
      </c>
      <c r="Z67" s="1189" t="s">
        <v>356</v>
      </c>
      <c r="AA67" s="1189" t="s">
        <v>356</v>
      </c>
    </row>
    <row r="68" spans="1:27" s="137" customFormat="1" ht="15" customHeight="1">
      <c r="A68" s="643"/>
      <c r="B68" s="1191" t="s">
        <v>1551</v>
      </c>
      <c r="C68" s="1156" t="s">
        <v>1553</v>
      </c>
      <c r="D68" s="838">
        <v>10101.1187642321</v>
      </c>
      <c r="E68" s="838" t="s">
        <v>1553</v>
      </c>
      <c r="F68" s="838" t="s">
        <v>1553</v>
      </c>
      <c r="G68" s="838">
        <v>11381.9480586558</v>
      </c>
      <c r="H68" s="838" t="s">
        <v>1553</v>
      </c>
      <c r="I68" s="838" t="s">
        <v>1553</v>
      </c>
      <c r="J68" s="838">
        <v>12172.978530555101</v>
      </c>
      <c r="K68" s="838" t="s">
        <v>1553</v>
      </c>
      <c r="L68" s="838" t="s">
        <v>1553</v>
      </c>
      <c r="M68" s="838">
        <v>12030.705330881901</v>
      </c>
      <c r="N68" s="838" t="s">
        <v>1553</v>
      </c>
      <c r="O68" s="838" t="s">
        <v>1553</v>
      </c>
      <c r="P68" s="838">
        <v>14977.0098157304</v>
      </c>
      <c r="Q68" s="838" t="s">
        <v>1553</v>
      </c>
      <c r="R68" s="838" t="s">
        <v>1553</v>
      </c>
      <c r="S68" s="838">
        <v>11702.711381908855</v>
      </c>
      <c r="T68" s="838" t="s">
        <v>1553</v>
      </c>
      <c r="U68" s="838" t="s">
        <v>1553</v>
      </c>
      <c r="V68" s="838">
        <v>16860.860948715657</v>
      </c>
      <c r="W68" s="838" t="s">
        <v>356</v>
      </c>
      <c r="X68" s="838" t="s">
        <v>356</v>
      </c>
      <c r="Y68" s="838">
        <v>15170.170069111969</v>
      </c>
      <c r="Z68" s="1189" t="s">
        <v>356</v>
      </c>
      <c r="AA68" s="1189" t="s">
        <v>356</v>
      </c>
    </row>
    <row r="69" spans="1:27" s="527" customFormat="1" ht="15" customHeight="1">
      <c r="A69" s="694"/>
      <c r="C69" s="1194"/>
      <c r="D69" s="1169"/>
      <c r="E69" s="1169"/>
      <c r="F69" s="1169"/>
      <c r="G69" s="1169"/>
      <c r="H69" s="1169"/>
      <c r="Z69" s="566"/>
      <c r="AA69" s="566"/>
    </row>
    <row r="70" spans="1:27" s="527" customFormat="1" ht="15" customHeight="1">
      <c r="A70" s="694"/>
      <c r="C70" s="1279" t="s">
        <v>1426</v>
      </c>
      <c r="D70" s="1279"/>
      <c r="E70" s="1279"/>
      <c r="F70" s="1279"/>
      <c r="G70" s="1279"/>
      <c r="H70" s="1279"/>
      <c r="Z70" s="566"/>
      <c r="AA70" s="566"/>
    </row>
    <row r="71" spans="1:27" s="527" customFormat="1" ht="15" customHeight="1">
      <c r="A71" s="694"/>
      <c r="C71" s="1279" t="s">
        <v>880</v>
      </c>
      <c r="D71" s="1279"/>
      <c r="E71" s="1279"/>
      <c r="F71" s="1279"/>
      <c r="G71" s="1279"/>
      <c r="H71" s="1279"/>
      <c r="Z71" s="566"/>
      <c r="AA71" s="566"/>
    </row>
    <row r="72" spans="1:27" s="527" customFormat="1" ht="15" customHeight="1">
      <c r="A72" s="694"/>
      <c r="C72" s="1279" t="s">
        <v>1556</v>
      </c>
      <c r="D72" s="1279"/>
      <c r="E72" s="1279"/>
      <c r="F72" s="1279"/>
      <c r="G72" s="1279"/>
      <c r="H72" s="1279"/>
      <c r="Z72" s="566"/>
      <c r="AA72" s="566"/>
    </row>
    <row r="73" spans="1:27" s="527" customFormat="1" ht="30" customHeight="1">
      <c r="A73" s="694"/>
      <c r="C73" s="1279" t="s">
        <v>1558</v>
      </c>
      <c r="D73" s="1279"/>
      <c r="E73" s="1279"/>
      <c r="F73" s="1279"/>
      <c r="G73" s="1279"/>
      <c r="H73" s="1279"/>
      <c r="Z73" s="566"/>
      <c r="AA73" s="566"/>
    </row>
    <row r="74" spans="1:27" s="527" customFormat="1" ht="15" customHeight="1">
      <c r="A74" s="694"/>
      <c r="C74" s="137" t="s">
        <v>1563</v>
      </c>
      <c r="D74" s="137"/>
      <c r="E74" s="137"/>
      <c r="F74" s="137"/>
      <c r="G74" s="137"/>
      <c r="H74" s="137"/>
      <c r="AA74" s="775"/>
    </row>
    <row r="75" spans="1:27" s="527" customFormat="1" ht="15" customHeight="1">
      <c r="A75" s="694"/>
      <c r="C75" s="1279" t="s">
        <v>1540</v>
      </c>
      <c r="D75" s="1279"/>
      <c r="E75" s="1279"/>
      <c r="F75" s="1279"/>
      <c r="G75" s="1279"/>
      <c r="H75" s="1279"/>
      <c r="AA75" s="775"/>
    </row>
    <row r="76" spans="1:27" ht="15" customHeight="1">
      <c r="C76" s="1279" t="s">
        <v>1544</v>
      </c>
      <c r="D76" s="1279"/>
      <c r="E76" s="1279"/>
      <c r="F76" s="1279"/>
      <c r="G76" s="1279"/>
      <c r="H76" s="1279"/>
    </row>
    <row r="77" spans="1:27" s="527" customFormat="1" ht="15" customHeight="1">
      <c r="A77" s="694"/>
      <c r="C77" s="1279" t="s">
        <v>1546</v>
      </c>
      <c r="D77" s="1279"/>
      <c r="E77" s="1279"/>
      <c r="F77" s="1279"/>
      <c r="G77" s="1279"/>
      <c r="H77" s="1279"/>
      <c r="AA77" s="775"/>
    </row>
    <row r="78" spans="1:27" s="527" customFormat="1" ht="15" customHeight="1">
      <c r="A78" s="694"/>
      <c r="C78" s="1279" t="s">
        <v>1547</v>
      </c>
      <c r="D78" s="1279"/>
      <c r="E78" s="1279"/>
      <c r="F78" s="1279"/>
      <c r="G78" s="1279"/>
      <c r="H78" s="1279"/>
      <c r="AA78" s="775"/>
    </row>
    <row r="79" spans="1:27" ht="15" customHeight="1">
      <c r="C79" s="1417" t="s">
        <v>1552</v>
      </c>
      <c r="D79" s="1417"/>
      <c r="E79" s="1417"/>
      <c r="F79" s="1417"/>
      <c r="G79" s="1417"/>
      <c r="H79" s="1417"/>
    </row>
  </sheetData>
  <sheetProtection selectLockedCells="1"/>
  <mergeCells count="21">
    <mergeCell ref="C70:H70"/>
    <mergeCell ref="AA64:AF64"/>
    <mergeCell ref="C79:H79"/>
    <mergeCell ref="C64:H64"/>
    <mergeCell ref="I64:N64"/>
    <mergeCell ref="O64:T64"/>
    <mergeCell ref="U64:Z64"/>
    <mergeCell ref="C77:H77"/>
    <mergeCell ref="C78:H78"/>
    <mergeCell ref="C71:H71"/>
    <mergeCell ref="C72:H72"/>
    <mergeCell ref="C73:H73"/>
    <mergeCell ref="C75:H75"/>
    <mergeCell ref="C76:H76"/>
    <mergeCell ref="A1:B1"/>
    <mergeCell ref="A3:B3"/>
    <mergeCell ref="C7:H7"/>
    <mergeCell ref="I7:N7"/>
    <mergeCell ref="AA7:AF7"/>
    <mergeCell ref="O7:T7"/>
    <mergeCell ref="U7:Z7"/>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Sachsen-Anhalt</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1">
    <pageSetUpPr autoPageBreaks="0"/>
  </sheetPr>
  <dimension ref="A1:AL79"/>
  <sheetViews>
    <sheetView showGridLines="0" showRowColHeaders="0" zoomScaleNormal="100" workbookViewId="0">
      <pane xSplit="2" ySplit="5" topLeftCell="S6" activePane="bottomRight" state="frozen"/>
      <selection pane="topRight"/>
      <selection pane="bottomLeft"/>
      <selection pane="bottomRight" activeCell="Z9" sqref="Z9:Z15"/>
    </sheetView>
  </sheetViews>
  <sheetFormatPr baseColWidth="10" defaultColWidth="11.453125" defaultRowHeight="12.5"/>
  <cols>
    <col min="1" max="1" width="4.54296875" style="376" customWidth="1"/>
    <col min="2" max="2" width="45.54296875" style="376" customWidth="1"/>
    <col min="3" max="12" width="13.453125" style="376" customWidth="1"/>
    <col min="13" max="27" width="13.453125" style="551" customWidth="1"/>
    <col min="28" max="16384" width="11.453125" style="376"/>
  </cols>
  <sheetData>
    <row r="1" spans="1:32" ht="13">
      <c r="A1" s="1414" t="s">
        <v>322</v>
      </c>
      <c r="B1" s="1415"/>
    </row>
    <row r="3" spans="1:32" ht="12.75" customHeight="1">
      <c r="A3" s="1416" t="s">
        <v>914</v>
      </c>
      <c r="B3" s="1416"/>
      <c r="C3" s="407" t="s">
        <v>1252</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ht="13">
      <c r="A7" s="399"/>
      <c r="B7" s="499"/>
      <c r="C7" s="1277" t="s">
        <v>434</v>
      </c>
      <c r="D7" s="1277"/>
      <c r="E7" s="1277"/>
      <c r="F7" s="1277"/>
      <c r="G7" s="1277"/>
      <c r="H7" s="1277"/>
      <c r="I7" s="1277" t="s">
        <v>434</v>
      </c>
      <c r="J7" s="1277"/>
      <c r="K7" s="1277"/>
      <c r="L7" s="1277"/>
      <c r="M7" s="1277"/>
      <c r="N7" s="1277"/>
      <c r="O7" s="1277" t="s">
        <v>434</v>
      </c>
      <c r="P7" s="1277"/>
      <c r="Q7" s="1277"/>
      <c r="R7" s="1277"/>
      <c r="S7" s="1277"/>
      <c r="T7" s="1277"/>
      <c r="U7" s="1277" t="s">
        <v>434</v>
      </c>
      <c r="V7" s="1277"/>
      <c r="W7" s="1277"/>
      <c r="X7" s="1277"/>
      <c r="Y7" s="1277"/>
      <c r="Z7" s="1277"/>
      <c r="AA7" s="1277" t="s">
        <v>434</v>
      </c>
      <c r="AB7" s="1277"/>
      <c r="AC7" s="1277"/>
      <c r="AD7" s="1277"/>
      <c r="AE7" s="1277"/>
      <c r="AF7" s="1277"/>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1514</v>
      </c>
      <c r="C9" s="1156">
        <v>53783.945729718354</v>
      </c>
      <c r="D9" s="838">
        <v>52297.88676850748</v>
      </c>
      <c r="E9" s="838">
        <v>53139.577735056599</v>
      </c>
      <c r="F9" s="838">
        <v>51742.440545893798</v>
      </c>
      <c r="G9" s="838">
        <v>51541.182858499262</v>
      </c>
      <c r="H9" s="838">
        <v>50664.62228853548</v>
      </c>
      <c r="I9" s="838">
        <v>50168.783938432709</v>
      </c>
      <c r="J9" s="857">
        <v>52212.384590612433</v>
      </c>
      <c r="K9" s="838">
        <v>49167.741186791536</v>
      </c>
      <c r="L9" s="838">
        <v>49840.094350159605</v>
      </c>
      <c r="M9" s="838">
        <v>48190.010501365774</v>
      </c>
      <c r="N9" s="838">
        <v>46623.955496115057</v>
      </c>
      <c r="O9" s="838">
        <v>46897.108019902</v>
      </c>
      <c r="P9" s="838">
        <v>43110.290343631743</v>
      </c>
      <c r="Q9" s="838">
        <v>45599.270494552329</v>
      </c>
      <c r="R9" s="838">
        <v>44513.574765834011</v>
      </c>
      <c r="S9" s="838">
        <v>46192.663094960815</v>
      </c>
      <c r="T9" s="838">
        <v>43465.75656079733</v>
      </c>
      <c r="U9" s="838">
        <v>44308.383947054928</v>
      </c>
      <c r="V9" s="838">
        <v>44435.09105948919</v>
      </c>
      <c r="W9" s="838">
        <v>42744.747536123003</v>
      </c>
      <c r="X9" s="838">
        <v>42344.445578460261</v>
      </c>
      <c r="Y9" s="838">
        <v>42475.59755207986</v>
      </c>
      <c r="Z9" s="551">
        <v>43414.343450002722</v>
      </c>
      <c r="AA9" s="551">
        <v>28091.887723251657</v>
      </c>
      <c r="AB9" s="1010"/>
      <c r="AC9" s="1010"/>
      <c r="AD9" s="1010"/>
      <c r="AE9" s="1010"/>
      <c r="AF9" s="1010"/>
    </row>
    <row r="10" spans="1:32" ht="14.5">
      <c r="A10" s="131"/>
      <c r="B10" s="1015" t="s">
        <v>1515</v>
      </c>
      <c r="C10" s="1156">
        <v>34981.573184155895</v>
      </c>
      <c r="D10" s="838">
        <v>33762.940234902606</v>
      </c>
      <c r="E10" s="838">
        <v>33979.9417299903</v>
      </c>
      <c r="F10" s="838">
        <v>33238.790418813398</v>
      </c>
      <c r="G10" s="838">
        <v>33121.708915610696</v>
      </c>
      <c r="H10" s="838">
        <v>32550.594555185402</v>
      </c>
      <c r="I10" s="838">
        <v>32084.693275022055</v>
      </c>
      <c r="J10" s="838">
        <v>33727.15935509</v>
      </c>
      <c r="K10" s="838">
        <v>31588.232440949098</v>
      </c>
      <c r="L10" s="838">
        <v>31692.863738976215</v>
      </c>
      <c r="M10" s="838">
        <v>30546.120035221378</v>
      </c>
      <c r="N10" s="838">
        <v>29683.654647157819</v>
      </c>
      <c r="O10" s="838">
        <v>29716.597566664957</v>
      </c>
      <c r="P10" s="838">
        <v>27364.359200371204</v>
      </c>
      <c r="Q10" s="838">
        <v>29159.126125870986</v>
      </c>
      <c r="R10" s="838">
        <v>28258.716663075749</v>
      </c>
      <c r="S10" s="838">
        <v>28776.696589180672</v>
      </c>
      <c r="T10" s="838">
        <v>27080.937120508708</v>
      </c>
      <c r="U10" s="838">
        <v>27581.884936730567</v>
      </c>
      <c r="V10" s="838">
        <v>27724.493050020992</v>
      </c>
      <c r="W10" s="838">
        <v>26512.949232720748</v>
      </c>
      <c r="X10" s="838">
        <v>26036.093585327351</v>
      </c>
      <c r="Y10" s="838">
        <v>26048.704230252322</v>
      </c>
      <c r="Z10" s="551">
        <v>26423.54044765887</v>
      </c>
      <c r="AA10" s="551">
        <v>24435.460014949</v>
      </c>
      <c r="AB10" s="1010"/>
      <c r="AC10" s="1010"/>
      <c r="AD10" s="1010"/>
      <c r="AE10" s="1010"/>
      <c r="AF10" s="1010"/>
    </row>
    <row r="11" spans="1:32">
      <c r="A11" s="131"/>
      <c r="B11" s="1016" t="s">
        <v>1516</v>
      </c>
      <c r="C11" s="1156">
        <v>34981.573184155895</v>
      </c>
      <c r="D11" s="838">
        <v>33762.940234902606</v>
      </c>
      <c r="E11" s="838">
        <v>33979.9417299903</v>
      </c>
      <c r="F11" s="838">
        <v>33238.790418813398</v>
      </c>
      <c r="G11" s="838">
        <v>33121.708915610696</v>
      </c>
      <c r="H11" s="838">
        <v>32550.594555185402</v>
      </c>
      <c r="I11" s="838">
        <v>32084.693275022055</v>
      </c>
      <c r="J11" s="838">
        <v>33727.15935509</v>
      </c>
      <c r="K11" s="838">
        <v>31588.232440949098</v>
      </c>
      <c r="L11" s="838">
        <v>31692.863738976215</v>
      </c>
      <c r="M11" s="838">
        <v>30546.120035221378</v>
      </c>
      <c r="N11" s="838">
        <v>29683.654647157819</v>
      </c>
      <c r="O11" s="838">
        <v>29716.597566664957</v>
      </c>
      <c r="P11" s="838">
        <v>27364.359200371204</v>
      </c>
      <c r="Q11" s="838">
        <v>29159.126125870986</v>
      </c>
      <c r="R11" s="838">
        <v>28258.716663075749</v>
      </c>
      <c r="S11" s="838">
        <v>28776.696589180672</v>
      </c>
      <c r="T11" s="838">
        <v>27080.937120508708</v>
      </c>
      <c r="U11" s="838">
        <v>27581.884936730567</v>
      </c>
      <c r="V11" s="838">
        <v>27724.493050020992</v>
      </c>
      <c r="W11" s="838">
        <v>26512.949232720748</v>
      </c>
      <c r="X11" s="838">
        <v>26036.093585327351</v>
      </c>
      <c r="Y11" s="838">
        <v>26048.704230252322</v>
      </c>
      <c r="Z11" s="551">
        <v>26423.54044765887</v>
      </c>
      <c r="AA11" s="551">
        <v>24435.460014949</v>
      </c>
      <c r="AB11" s="1010"/>
      <c r="AC11" s="1010"/>
      <c r="AD11" s="1010"/>
      <c r="AE11" s="1010"/>
      <c r="AF11" s="1010"/>
    </row>
    <row r="12" spans="1:32" ht="15.5">
      <c r="A12" s="131"/>
      <c r="B12" s="1188" t="s">
        <v>1554</v>
      </c>
      <c r="C12" s="1156">
        <v>24460.902663133998</v>
      </c>
      <c r="D12" s="838">
        <v>23254.115667688999</v>
      </c>
      <c r="E12" s="838">
        <v>23779.006045998001</v>
      </c>
      <c r="F12" s="838">
        <v>23190.251755088</v>
      </c>
      <c r="G12" s="838">
        <v>22934.952549873</v>
      </c>
      <c r="H12" s="838">
        <v>22405.527188043001</v>
      </c>
      <c r="I12" s="838">
        <v>21906.495643135</v>
      </c>
      <c r="J12" s="838">
        <v>23185.197812950999</v>
      </c>
      <c r="K12" s="838">
        <v>21866.047902680999</v>
      </c>
      <c r="L12" s="838">
        <v>21801.546533813998</v>
      </c>
      <c r="M12" s="838">
        <v>20913.593238657999</v>
      </c>
      <c r="N12" s="838">
        <v>19835.666322334</v>
      </c>
      <c r="O12" s="838">
        <v>19873.059605353999</v>
      </c>
      <c r="P12" s="838">
        <v>17626.454107404999</v>
      </c>
      <c r="Q12" s="838">
        <v>18911.562070603999</v>
      </c>
      <c r="R12" s="838">
        <v>18613.260154357999</v>
      </c>
      <c r="S12" s="838">
        <v>19411.880301376001</v>
      </c>
      <c r="T12" s="838">
        <v>17540.522495984002</v>
      </c>
      <c r="U12" s="838">
        <v>18059.12387517</v>
      </c>
      <c r="V12" s="838">
        <v>18137.591636511999</v>
      </c>
      <c r="W12" s="838">
        <v>17200.203662209002</v>
      </c>
      <c r="X12" s="838">
        <v>17254.825088783</v>
      </c>
      <c r="Y12" s="838">
        <v>17107.914863358001</v>
      </c>
      <c r="Z12" s="551">
        <v>17168.416688111</v>
      </c>
      <c r="AA12" s="551">
        <v>17680.938114949</v>
      </c>
      <c r="AB12" s="1010"/>
      <c r="AC12" s="1010"/>
      <c r="AD12" s="1010"/>
      <c r="AE12" s="1010"/>
      <c r="AF12" s="1010"/>
    </row>
    <row r="13" spans="1:32" ht="16">
      <c r="A13" s="131"/>
      <c r="B13" s="1188" t="s">
        <v>1555</v>
      </c>
      <c r="C13" s="1156">
        <v>2482.5947210219001</v>
      </c>
      <c r="D13" s="838">
        <v>2294.9512700247001</v>
      </c>
      <c r="E13" s="838">
        <v>2155.4221839922998</v>
      </c>
      <c r="F13" s="838">
        <v>2236.2160637254001</v>
      </c>
      <c r="G13" s="838">
        <v>2247.2105657377001</v>
      </c>
      <c r="H13" s="838">
        <v>2213.9975671423999</v>
      </c>
      <c r="I13" s="838">
        <v>2233.6132439420999</v>
      </c>
      <c r="J13" s="838">
        <v>2649.3960421390002</v>
      </c>
      <c r="K13" s="838">
        <v>2062.0852382681001</v>
      </c>
      <c r="L13" s="838">
        <v>2127.3318558340002</v>
      </c>
      <c r="M13" s="838">
        <v>1971.7371637509</v>
      </c>
      <c r="N13" s="838">
        <v>2275.9633611974</v>
      </c>
      <c r="O13" s="838">
        <v>2357.5707767538001</v>
      </c>
      <c r="P13" s="838">
        <v>2252.9662523257002</v>
      </c>
      <c r="Q13" s="838">
        <v>2665.8070143384998</v>
      </c>
      <c r="R13" s="838">
        <v>2075.6217206565002</v>
      </c>
      <c r="S13" s="838">
        <v>1910.1759517562</v>
      </c>
      <c r="T13" s="838">
        <v>2257.0834078747998</v>
      </c>
      <c r="U13" s="838">
        <v>2195.7062952721999</v>
      </c>
      <c r="V13" s="838">
        <v>2231.1007730946999</v>
      </c>
      <c r="W13" s="838">
        <v>2003.0745099858</v>
      </c>
      <c r="X13" s="838">
        <v>1584.9859228304001</v>
      </c>
      <c r="Y13" s="838">
        <v>1769.9037020989001</v>
      </c>
      <c r="Z13" s="551">
        <v>2118.6312494044</v>
      </c>
      <c r="AA13" s="1189" t="s">
        <v>358</v>
      </c>
      <c r="AB13" s="1010"/>
      <c r="AC13" s="1010"/>
      <c r="AD13" s="1010"/>
      <c r="AE13" s="1010"/>
      <c r="AF13" s="1010"/>
    </row>
    <row r="14" spans="1:32" ht="28">
      <c r="A14" s="131"/>
      <c r="B14" s="1188" t="s">
        <v>1519</v>
      </c>
      <c r="C14" s="1156">
        <v>8038.0757999999996</v>
      </c>
      <c r="D14" s="838">
        <v>8024.1055999999999</v>
      </c>
      <c r="E14" s="838">
        <v>8045.5135</v>
      </c>
      <c r="F14" s="838">
        <v>7812.3226000000004</v>
      </c>
      <c r="G14" s="838">
        <v>7939.5457999999999</v>
      </c>
      <c r="H14" s="838">
        <v>7931.0698000000002</v>
      </c>
      <c r="I14" s="838">
        <v>7773.1563999999998</v>
      </c>
      <c r="J14" s="838">
        <v>7892.5654999999997</v>
      </c>
      <c r="K14" s="838">
        <v>7660.0992999999999</v>
      </c>
      <c r="L14" s="838">
        <v>7596.8380999999999</v>
      </c>
      <c r="M14" s="838">
        <v>7497.5340999999999</v>
      </c>
      <c r="N14" s="838">
        <v>7411.4602999999997</v>
      </c>
      <c r="O14" s="838">
        <v>7327.7070999999996</v>
      </c>
      <c r="P14" s="838">
        <v>7328.4580999999998</v>
      </c>
      <c r="Q14" s="838">
        <v>7423.0496000000003</v>
      </c>
      <c r="R14" s="838">
        <v>7409.7713999999996</v>
      </c>
      <c r="S14" s="838">
        <v>7299.0358999999999</v>
      </c>
      <c r="T14" s="838">
        <v>7131.4129000000003</v>
      </c>
      <c r="U14" s="838">
        <v>7172.3788000000004</v>
      </c>
      <c r="V14" s="838">
        <v>7200.1605</v>
      </c>
      <c r="W14" s="838">
        <v>7155.1598000000004</v>
      </c>
      <c r="X14" s="838">
        <v>7037.5460999999996</v>
      </c>
      <c r="Y14" s="838">
        <v>7012.6881000000003</v>
      </c>
      <c r="Z14" s="551">
        <v>6980.66</v>
      </c>
      <c r="AA14" s="551">
        <v>6754.5218999999997</v>
      </c>
      <c r="AB14" s="1010"/>
      <c r="AC14" s="1010"/>
      <c r="AD14" s="1010"/>
      <c r="AE14" s="1010"/>
      <c r="AF14" s="1010"/>
    </row>
    <row r="15" spans="1:32" ht="15.5">
      <c r="A15" s="131"/>
      <c r="B15" s="1017" t="s">
        <v>874</v>
      </c>
      <c r="C15" s="1156" t="s">
        <v>356</v>
      </c>
      <c r="D15" s="838">
        <v>180.27904128410407</v>
      </c>
      <c r="E15" s="838" t="s">
        <v>356</v>
      </c>
      <c r="F15" s="838" t="s">
        <v>356</v>
      </c>
      <c r="G15" s="838" t="s">
        <v>356</v>
      </c>
      <c r="H15" s="838" t="s">
        <v>356</v>
      </c>
      <c r="I15" s="838">
        <v>162.01867437389427</v>
      </c>
      <c r="J15" s="838" t="s">
        <v>356</v>
      </c>
      <c r="K15" s="838" t="s">
        <v>356</v>
      </c>
      <c r="L15" s="838">
        <v>157.7493607519641</v>
      </c>
      <c r="M15" s="838">
        <v>153.70759223742473</v>
      </c>
      <c r="N15" s="838">
        <v>150.75584779667332</v>
      </c>
      <c r="O15" s="838">
        <v>148.28868562948296</v>
      </c>
      <c r="P15" s="838">
        <v>147.27279351248691</v>
      </c>
      <c r="Q15" s="838">
        <v>148.701779350641</v>
      </c>
      <c r="R15" s="838">
        <v>149.85553904357394</v>
      </c>
      <c r="S15" s="838">
        <v>145.83864591470396</v>
      </c>
      <c r="T15" s="838">
        <v>141.45866771375</v>
      </c>
      <c r="U15" s="838">
        <v>144.40664818640809</v>
      </c>
      <c r="V15" s="838">
        <v>145.30103285640891</v>
      </c>
      <c r="W15" s="838">
        <v>143.70611434607548</v>
      </c>
      <c r="X15" s="838">
        <v>147.4903164503007</v>
      </c>
      <c r="Y15" s="838">
        <v>147.49560628735929</v>
      </c>
      <c r="Z15" s="551">
        <v>145.9714489882077</v>
      </c>
      <c r="AA15" s="1189" t="s">
        <v>493</v>
      </c>
      <c r="AB15" s="1010"/>
      <c r="AC15" s="1010"/>
      <c r="AD15" s="1010"/>
      <c r="AE15" s="1010"/>
      <c r="AF15" s="1010"/>
    </row>
    <row r="16" spans="1:32" ht="15.5">
      <c r="A16" s="131"/>
      <c r="B16" s="1017" t="s">
        <v>872</v>
      </c>
      <c r="C16" s="1156" t="s">
        <v>356</v>
      </c>
      <c r="D16" s="838">
        <v>9.488655904799554</v>
      </c>
      <c r="E16" s="838" t="s">
        <v>356</v>
      </c>
      <c r="F16" s="838" t="s">
        <v>356</v>
      </c>
      <c r="G16" s="838" t="s">
        <v>356</v>
      </c>
      <c r="H16" s="838" t="s">
        <v>356</v>
      </c>
      <c r="I16" s="838">
        <v>9.4093135710594016</v>
      </c>
      <c r="J16" s="838" t="s">
        <v>356</v>
      </c>
      <c r="K16" s="838" t="s">
        <v>356</v>
      </c>
      <c r="L16" s="838">
        <v>9.3978885762526776</v>
      </c>
      <c r="M16" s="838">
        <v>9.5479405750545947</v>
      </c>
      <c r="N16" s="838">
        <v>9.8088158297484398</v>
      </c>
      <c r="O16" s="838">
        <v>9.9713989276758053</v>
      </c>
      <c r="P16" s="838">
        <v>9.2079471280204981</v>
      </c>
      <c r="Q16" s="838">
        <v>10.005661577841485</v>
      </c>
      <c r="R16" s="838">
        <v>10.207849017680024</v>
      </c>
      <c r="S16" s="838">
        <v>9.7657901337696629</v>
      </c>
      <c r="T16" s="838">
        <v>10.459648936155782</v>
      </c>
      <c r="U16" s="838">
        <v>10.269318101955225</v>
      </c>
      <c r="V16" s="838">
        <v>10.339107557885297</v>
      </c>
      <c r="W16" s="838">
        <v>10.805146179871508</v>
      </c>
      <c r="X16" s="838">
        <v>11.246157263650968</v>
      </c>
      <c r="Y16" s="838">
        <v>10.701958508059452</v>
      </c>
      <c r="Z16" s="551">
        <v>9.8610611552658902</v>
      </c>
      <c r="AA16" s="1189" t="s">
        <v>493</v>
      </c>
      <c r="AB16" s="1010"/>
      <c r="AC16" s="1010"/>
      <c r="AD16" s="1010"/>
      <c r="AE16" s="1010"/>
      <c r="AF16" s="1010"/>
    </row>
    <row r="17" spans="1:32">
      <c r="A17" s="131"/>
      <c r="B17" s="1016" t="s">
        <v>1520</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
      <c r="A22" s="131"/>
      <c r="B22" s="1021" t="s">
        <v>1521</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5">
      <c r="A24" s="131"/>
      <c r="B24" s="1015" t="s">
        <v>1557</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5">
      <c r="A25" s="131"/>
      <c r="B25" s="1015" t="s">
        <v>1559</v>
      </c>
      <c r="C25" s="1156">
        <v>2535.3659959770757</v>
      </c>
      <c r="D25" s="838">
        <v>2592.0888962937915</v>
      </c>
      <c r="E25" s="838">
        <v>2671.4222244992984</v>
      </c>
      <c r="F25" s="838">
        <v>2593.8187690831078</v>
      </c>
      <c r="G25" s="838">
        <v>2659.7609826188564</v>
      </c>
      <c r="H25" s="838">
        <v>2712.2429513727398</v>
      </c>
      <c r="I25" s="838">
        <v>2640.3620157801734</v>
      </c>
      <c r="J25" s="838">
        <v>2683.7055109115822</v>
      </c>
      <c r="K25" s="838">
        <v>2583.7633261965793</v>
      </c>
      <c r="L25" s="838">
        <v>2590.3031079627963</v>
      </c>
      <c r="M25" s="838">
        <v>2571.4438892119238</v>
      </c>
      <c r="N25" s="838">
        <v>2568.3787110689946</v>
      </c>
      <c r="O25" s="838">
        <v>2519.1300488132483</v>
      </c>
      <c r="P25" s="838">
        <v>2529.9821385506066</v>
      </c>
      <c r="Q25" s="838">
        <v>2564.7571890453687</v>
      </c>
      <c r="R25" s="838">
        <v>2570.038577107704</v>
      </c>
      <c r="S25" s="838">
        <v>2750.4218549035118</v>
      </c>
      <c r="T25" s="838">
        <v>2577.6949676760541</v>
      </c>
      <c r="U25" s="838">
        <v>2944.291346620962</v>
      </c>
      <c r="V25" s="838">
        <v>2789.8587763689925</v>
      </c>
      <c r="W25" s="838">
        <v>2954.1378477576582</v>
      </c>
      <c r="X25" s="838">
        <v>2777.6774871930502</v>
      </c>
      <c r="Y25" s="838">
        <v>2760.200556416673</v>
      </c>
      <c r="Z25" s="551">
        <v>2739.2284725721865</v>
      </c>
      <c r="AA25" s="551">
        <v>2650.2829884895878</v>
      </c>
      <c r="AB25" s="1010"/>
      <c r="AC25" s="1010"/>
      <c r="AD25" s="1010"/>
      <c r="AE25" s="1010"/>
      <c r="AF25" s="1010"/>
    </row>
    <row r="26" spans="1:32" ht="14.5">
      <c r="A26" s="131"/>
      <c r="B26" s="1016" t="s">
        <v>1560</v>
      </c>
      <c r="C26" s="1156">
        <v>2017.2082540105957</v>
      </c>
      <c r="D26" s="838">
        <v>2043.0862649932551</v>
      </c>
      <c r="E26" s="838">
        <v>2090.3988154338986</v>
      </c>
      <c r="F26" s="838">
        <v>2031.4910062825902</v>
      </c>
      <c r="G26" s="838">
        <v>2067.4576212206111</v>
      </c>
      <c r="H26" s="838">
        <v>2071.0207189063835</v>
      </c>
      <c r="I26" s="838">
        <v>2040.0914497848789</v>
      </c>
      <c r="J26" s="838">
        <v>2087.6525759654414</v>
      </c>
      <c r="K26" s="838">
        <v>2007.8155565975549</v>
      </c>
      <c r="L26" s="838">
        <v>1991.2712788529591</v>
      </c>
      <c r="M26" s="838">
        <v>1956.047572150612</v>
      </c>
      <c r="N26" s="838">
        <v>1901.3937333116551</v>
      </c>
      <c r="O26" s="838">
        <v>1849.96333280258</v>
      </c>
      <c r="P26" s="838">
        <v>1899.3770912010355</v>
      </c>
      <c r="Q26" s="838">
        <v>1949.2162356117633</v>
      </c>
      <c r="R26" s="838">
        <v>1938.4363334631896</v>
      </c>
      <c r="S26" s="838">
        <v>1931.3310640286813</v>
      </c>
      <c r="T26" s="838">
        <v>1868.3261128111064</v>
      </c>
      <c r="U26" s="838">
        <v>1972.4128441754438</v>
      </c>
      <c r="V26" s="838">
        <v>1922.9069888860349</v>
      </c>
      <c r="W26" s="838">
        <v>2022.3107411770211</v>
      </c>
      <c r="X26" s="838">
        <v>1984.7998834134735</v>
      </c>
      <c r="Y26" s="838">
        <v>1969.5088825123764</v>
      </c>
      <c r="Z26" s="551">
        <v>1908.0594389607204</v>
      </c>
      <c r="AA26" s="551">
        <v>1856.1651260762949</v>
      </c>
      <c r="AB26" s="1010"/>
      <c r="AC26" s="1010"/>
      <c r="AD26" s="1010"/>
      <c r="AE26" s="1010"/>
      <c r="AF26" s="1010"/>
    </row>
    <row r="27" spans="1:32" ht="14.5">
      <c r="A27" s="131"/>
      <c r="B27" s="1016" t="s">
        <v>1561</v>
      </c>
      <c r="C27" s="1156">
        <v>424.58800000000002</v>
      </c>
      <c r="D27" s="838">
        <v>425.86700000000002</v>
      </c>
      <c r="E27" s="838">
        <v>427.80399999999997</v>
      </c>
      <c r="F27" s="838">
        <v>442.63799999999998</v>
      </c>
      <c r="G27" s="838">
        <v>470.904</v>
      </c>
      <c r="H27" s="838">
        <v>486.62700000000001</v>
      </c>
      <c r="I27" s="838">
        <v>485.84899999999999</v>
      </c>
      <c r="J27" s="838">
        <v>453.85399999999998</v>
      </c>
      <c r="K27" s="838">
        <v>437.72399999999999</v>
      </c>
      <c r="L27" s="838">
        <v>449.64400000000001</v>
      </c>
      <c r="M27" s="838">
        <v>459.70299999999997</v>
      </c>
      <c r="N27" s="838">
        <v>465.81299999999999</v>
      </c>
      <c r="O27" s="838">
        <v>483.14400000000001</v>
      </c>
      <c r="P27" s="838">
        <v>521.45399999999995</v>
      </c>
      <c r="Q27" s="838">
        <v>472.56099999999998</v>
      </c>
      <c r="R27" s="838">
        <v>441.36700000000002</v>
      </c>
      <c r="S27" s="838">
        <v>546.59199999999998</v>
      </c>
      <c r="T27" s="838">
        <v>510.05500000000001</v>
      </c>
      <c r="U27" s="838">
        <v>599.16</v>
      </c>
      <c r="V27" s="838">
        <v>660.00199999999995</v>
      </c>
      <c r="W27" s="838">
        <v>636.55899999999997</v>
      </c>
      <c r="X27" s="838">
        <v>539.54700000000003</v>
      </c>
      <c r="Y27" s="838">
        <v>521.50900000000001</v>
      </c>
      <c r="Z27" s="551">
        <v>543.17700000000002</v>
      </c>
      <c r="AA27" s="551">
        <v>506.17399999999998</v>
      </c>
      <c r="AB27" s="1010"/>
      <c r="AC27" s="1010"/>
      <c r="AD27" s="1010"/>
      <c r="AE27" s="1010"/>
      <c r="AF27" s="1010"/>
    </row>
    <row r="28" spans="1:32" ht="14.5">
      <c r="A28" s="131"/>
      <c r="B28" s="1016" t="s">
        <v>1562</v>
      </c>
      <c r="C28" s="1156">
        <v>1.8261927294280351</v>
      </c>
      <c r="D28" s="838">
        <v>2.1065972108571134</v>
      </c>
      <c r="E28" s="838">
        <v>2.1383110249474697</v>
      </c>
      <c r="F28" s="838">
        <v>2.1067216234128647</v>
      </c>
      <c r="G28" s="838">
        <v>2.3464539723010951</v>
      </c>
      <c r="H28" s="838">
        <v>2.130999860071364</v>
      </c>
      <c r="I28" s="838">
        <v>2.1424966533734469</v>
      </c>
      <c r="J28" s="838">
        <v>2.0116122556417366</v>
      </c>
      <c r="K28" s="838">
        <v>2.0716586439677642</v>
      </c>
      <c r="L28" s="838">
        <v>2.1400631271766266</v>
      </c>
      <c r="M28" s="838">
        <v>2.0850936599773271</v>
      </c>
      <c r="N28" s="838">
        <v>2.1014991634918494</v>
      </c>
      <c r="O28" s="838">
        <v>2.2826600278452935</v>
      </c>
      <c r="P28" s="838">
        <v>2.4228030912930851</v>
      </c>
      <c r="Q28" s="838">
        <v>2.5819288784593004</v>
      </c>
      <c r="R28" s="838">
        <v>2.277744777851459</v>
      </c>
      <c r="S28" s="838">
        <v>2.434488177114476</v>
      </c>
      <c r="T28" s="838">
        <v>2.6209398491744063</v>
      </c>
      <c r="U28" s="838">
        <v>2.7052936468414202</v>
      </c>
      <c r="V28" s="838">
        <v>2.5958246005892356</v>
      </c>
      <c r="W28" s="838">
        <v>2.738906707962379</v>
      </c>
      <c r="X28" s="838">
        <v>2.8463722856784233</v>
      </c>
      <c r="Y28" s="838">
        <v>2.7895371876869866</v>
      </c>
      <c r="Z28" s="551">
        <v>2.8611968622844919</v>
      </c>
      <c r="AA28" s="551">
        <v>2.6662902475803696</v>
      </c>
      <c r="AB28" s="1010"/>
      <c r="AC28" s="1010"/>
      <c r="AD28" s="1010"/>
      <c r="AE28" s="1010"/>
      <c r="AF28" s="1010"/>
    </row>
    <row r="29" spans="1:32">
      <c r="A29" s="538"/>
      <c r="B29" s="1016" t="s">
        <v>876</v>
      </c>
      <c r="C29" s="1156">
        <v>60.199761599999995</v>
      </c>
      <c r="D29" s="838">
        <v>61.40337058408393</v>
      </c>
      <c r="E29" s="838">
        <v>65.830315022983285</v>
      </c>
      <c r="F29" s="838">
        <v>68.076988305210364</v>
      </c>
      <c r="G29" s="838">
        <v>68.793284199999988</v>
      </c>
      <c r="H29" s="838">
        <v>66.930745060967354</v>
      </c>
      <c r="I29" s="838">
        <v>70.827993912937345</v>
      </c>
      <c r="J29" s="838">
        <v>73.073033788842579</v>
      </c>
      <c r="K29" s="838">
        <v>72.345174246590901</v>
      </c>
      <c r="L29" s="838">
        <v>73.562591712070287</v>
      </c>
      <c r="M29" s="838">
        <v>73.333019615377566</v>
      </c>
      <c r="N29" s="838">
        <v>74.251660980477752</v>
      </c>
      <c r="O29" s="838">
        <v>71.550992258823925</v>
      </c>
      <c r="P29" s="838">
        <v>69.131831297315628</v>
      </c>
      <c r="Q29" s="838">
        <v>77.204417350036721</v>
      </c>
      <c r="R29" s="838">
        <v>72.314510790459636</v>
      </c>
      <c r="S29" s="838">
        <v>70.857468531418093</v>
      </c>
      <c r="T29" s="838">
        <v>71.330485694373877</v>
      </c>
      <c r="U29" s="838">
        <v>77.316592524995443</v>
      </c>
      <c r="V29" s="838">
        <v>67.348978390602426</v>
      </c>
      <c r="W29" s="838">
        <v>69.684702967001883</v>
      </c>
      <c r="X29" s="838">
        <v>70.43954640369239</v>
      </c>
      <c r="Y29" s="838">
        <v>71.339839502407429</v>
      </c>
      <c r="Z29" s="551">
        <v>71.51824129006458</v>
      </c>
      <c r="AA29" s="551">
        <v>71.645658704732412</v>
      </c>
      <c r="AB29" s="1010"/>
      <c r="AC29" s="1010"/>
      <c r="AD29" s="1010"/>
      <c r="AE29" s="1010"/>
      <c r="AF29" s="1010"/>
    </row>
    <row r="30" spans="1:32" s="551" customFormat="1">
      <c r="A30" s="549"/>
      <c r="B30" s="1016" t="s">
        <v>877</v>
      </c>
      <c r="C30" s="1156">
        <v>31.543787637051846</v>
      </c>
      <c r="D30" s="838">
        <v>59.625663505595462</v>
      </c>
      <c r="E30" s="838">
        <v>85.250783017468905</v>
      </c>
      <c r="F30" s="838">
        <v>49.506052871894539</v>
      </c>
      <c r="G30" s="838">
        <v>50.259619408790137</v>
      </c>
      <c r="H30" s="838">
        <v>85.533487545317897</v>
      </c>
      <c r="I30" s="838">
        <v>41.451075428983309</v>
      </c>
      <c r="J30" s="838">
        <v>67.114288901656067</v>
      </c>
      <c r="K30" s="838">
        <v>63.806936708466012</v>
      </c>
      <c r="L30" s="838">
        <v>73.685174270590423</v>
      </c>
      <c r="M30" s="838">
        <v>80.275203785957075</v>
      </c>
      <c r="N30" s="838">
        <v>124.8188176133699</v>
      </c>
      <c r="O30" s="838">
        <v>112.189063723999</v>
      </c>
      <c r="P30" s="838">
        <v>37.596412960962603</v>
      </c>
      <c r="Q30" s="838">
        <v>63.193607205109416</v>
      </c>
      <c r="R30" s="838">
        <v>115.64298807620338</v>
      </c>
      <c r="S30" s="838">
        <v>199.20683416629797</v>
      </c>
      <c r="T30" s="838">
        <v>125.3624293213996</v>
      </c>
      <c r="U30" s="838">
        <v>292.69661627368129</v>
      </c>
      <c r="V30" s="838">
        <v>137.00498449176544</v>
      </c>
      <c r="W30" s="838">
        <v>222.84449690567257</v>
      </c>
      <c r="X30" s="838">
        <v>180.04468509020603</v>
      </c>
      <c r="Y30" s="838">
        <v>195.05329721420222</v>
      </c>
      <c r="Z30" s="551">
        <v>213.6125954591173</v>
      </c>
      <c r="AA30" s="551">
        <v>213.6319134609796</v>
      </c>
      <c r="AB30" s="549"/>
      <c r="AC30" s="549"/>
    </row>
    <row r="31" spans="1:32" s="551" customFormat="1">
      <c r="A31" s="549"/>
      <c r="B31" s="1015" t="s">
        <v>1523</v>
      </c>
      <c r="C31" s="1156">
        <v>2.2505495853857558</v>
      </c>
      <c r="D31" s="838">
        <v>2.303637311089541</v>
      </c>
      <c r="E31" s="838">
        <v>2.3315805669975331</v>
      </c>
      <c r="F31" s="838">
        <v>2.3692579972951777</v>
      </c>
      <c r="G31" s="838">
        <v>2.4218602697077687</v>
      </c>
      <c r="H31" s="838">
        <v>2.495181977344433</v>
      </c>
      <c r="I31" s="838">
        <v>2.4873476304788014</v>
      </c>
      <c r="J31" s="838">
        <v>2.561924610848342</v>
      </c>
      <c r="K31" s="838">
        <v>2.5813196458579291</v>
      </c>
      <c r="L31" s="838">
        <v>2.5710032205890543</v>
      </c>
      <c r="M31" s="838">
        <v>2.6264769324769892</v>
      </c>
      <c r="N31" s="838">
        <v>2.5958378882406703</v>
      </c>
      <c r="O31" s="838">
        <v>2.6066044237932116</v>
      </c>
      <c r="P31" s="838">
        <v>2.6447047099315002</v>
      </c>
      <c r="Q31" s="838">
        <v>2.6458796359719345</v>
      </c>
      <c r="R31" s="838">
        <v>2.6737256505542359</v>
      </c>
      <c r="S31" s="838">
        <v>2.6944508766331561</v>
      </c>
      <c r="T31" s="838">
        <v>2.7489726125649923</v>
      </c>
      <c r="U31" s="838">
        <v>2.7514637034016296</v>
      </c>
      <c r="V31" s="838">
        <v>2.780633099203615</v>
      </c>
      <c r="W31" s="838">
        <v>2.8429556445990447</v>
      </c>
      <c r="X31" s="838">
        <v>2.894805939855928</v>
      </c>
      <c r="Y31" s="838">
        <v>2.968165410867563</v>
      </c>
      <c r="Z31" s="551">
        <v>2.8914297716628536</v>
      </c>
      <c r="AA31" s="551">
        <v>2.9044198130672267</v>
      </c>
      <c r="AB31" s="549"/>
      <c r="AC31" s="549"/>
    </row>
    <row r="32" spans="1:32" s="549" customFormat="1" ht="15.75" customHeight="1">
      <c r="B32" s="1015" t="s">
        <v>878</v>
      </c>
      <c r="C32" s="1156">
        <v>16264.756000000001</v>
      </c>
      <c r="D32" s="838">
        <v>15940.554</v>
      </c>
      <c r="E32" s="838">
        <v>16485.8822</v>
      </c>
      <c r="F32" s="838">
        <v>15907.462099999999</v>
      </c>
      <c r="G32" s="838">
        <v>15757.2911</v>
      </c>
      <c r="H32" s="838">
        <v>15399.2896</v>
      </c>
      <c r="I32" s="838">
        <v>15441.2413</v>
      </c>
      <c r="J32" s="838">
        <v>15798.9578</v>
      </c>
      <c r="K32" s="838">
        <v>14993.1641</v>
      </c>
      <c r="L32" s="838">
        <v>15554.3565</v>
      </c>
      <c r="M32" s="838">
        <v>15069.820100000001</v>
      </c>
      <c r="N32" s="838">
        <v>14369.326300000001</v>
      </c>
      <c r="O32" s="838">
        <v>14658.773800000001</v>
      </c>
      <c r="P32" s="838">
        <v>13213.3043</v>
      </c>
      <c r="Q32" s="838">
        <v>13872.741300000002</v>
      </c>
      <c r="R32" s="838">
        <v>13682.1458</v>
      </c>
      <c r="S32" s="838">
        <v>14662.850200000001</v>
      </c>
      <c r="T32" s="838">
        <v>13804.3755</v>
      </c>
      <c r="U32" s="838">
        <v>13779.456200000001</v>
      </c>
      <c r="V32" s="838">
        <v>13917.9586</v>
      </c>
      <c r="W32" s="838">
        <v>13274.817500000001</v>
      </c>
      <c r="X32" s="838">
        <v>13527.779699999999</v>
      </c>
      <c r="Y32" s="838">
        <v>13663.7246</v>
      </c>
      <c r="Z32" s="551">
        <v>14248.683099999998</v>
      </c>
      <c r="AA32" s="551">
        <v>1003.2403</v>
      </c>
    </row>
    <row r="33" spans="2:38" s="549" customFormat="1">
      <c r="B33" s="1016" t="s">
        <v>1524</v>
      </c>
      <c r="C33" s="1156">
        <v>15330.997100000001</v>
      </c>
      <c r="D33" s="838">
        <v>15002.2534</v>
      </c>
      <c r="E33" s="838">
        <v>15542.3418</v>
      </c>
      <c r="F33" s="838">
        <v>14959.069299999999</v>
      </c>
      <c r="G33" s="838">
        <v>14805.2973</v>
      </c>
      <c r="H33" s="838">
        <v>14444.2083</v>
      </c>
      <c r="I33" s="838">
        <v>14482.5687</v>
      </c>
      <c r="J33" s="838">
        <v>14836.123600000001</v>
      </c>
      <c r="K33" s="838">
        <v>14026.210800000001</v>
      </c>
      <c r="L33" s="838">
        <v>14584.637199999999</v>
      </c>
      <c r="M33" s="838">
        <v>14098.4905</v>
      </c>
      <c r="N33" s="838">
        <v>13396.8091</v>
      </c>
      <c r="O33" s="838">
        <v>13685.7988</v>
      </c>
      <c r="P33" s="838">
        <v>12240.0551</v>
      </c>
      <c r="Q33" s="838">
        <v>12899.988300000001</v>
      </c>
      <c r="R33" s="838">
        <v>12710.8248</v>
      </c>
      <c r="S33" s="838">
        <v>13692.037200000001</v>
      </c>
      <c r="T33" s="838">
        <v>12833.0594</v>
      </c>
      <c r="U33" s="838">
        <v>12807.0308</v>
      </c>
      <c r="V33" s="838">
        <v>12943.160099999999</v>
      </c>
      <c r="W33" s="838">
        <v>12295.8001</v>
      </c>
      <c r="X33" s="838">
        <v>12541.349099999999</v>
      </c>
      <c r="Y33" s="838">
        <v>12668.4411</v>
      </c>
      <c r="Z33" s="551">
        <v>13248.006299999999</v>
      </c>
      <c r="AA33" s="1189" t="s">
        <v>358</v>
      </c>
    </row>
    <row r="34" spans="2:38" s="549" customFormat="1" ht="15.5">
      <c r="B34" s="554" t="s">
        <v>1525</v>
      </c>
      <c r="C34" s="1156">
        <v>933.75890000000004</v>
      </c>
      <c r="D34" s="838">
        <v>938.30060000000003</v>
      </c>
      <c r="E34" s="838">
        <v>943.54039999999998</v>
      </c>
      <c r="F34" s="838">
        <v>948.39279999999997</v>
      </c>
      <c r="G34" s="838">
        <v>951.99379999999996</v>
      </c>
      <c r="H34" s="838">
        <v>955.08130000000006</v>
      </c>
      <c r="I34" s="838">
        <v>958.67259999999999</v>
      </c>
      <c r="J34" s="838">
        <v>962.83420000000001</v>
      </c>
      <c r="K34" s="838">
        <v>966.95330000000001</v>
      </c>
      <c r="L34" s="838">
        <v>969.71929999999998</v>
      </c>
      <c r="M34" s="838">
        <v>971.32960000000003</v>
      </c>
      <c r="N34" s="838">
        <v>972.5172</v>
      </c>
      <c r="O34" s="838">
        <v>972.97500000000002</v>
      </c>
      <c r="P34" s="838">
        <v>973.24919999999997</v>
      </c>
      <c r="Q34" s="838">
        <v>972.75300000000004</v>
      </c>
      <c r="R34" s="838">
        <v>971.32100000000003</v>
      </c>
      <c r="S34" s="838">
        <v>970.81299999999999</v>
      </c>
      <c r="T34" s="838">
        <v>971.31610000000001</v>
      </c>
      <c r="U34" s="838">
        <v>972.42539999999997</v>
      </c>
      <c r="V34" s="838">
        <v>974.79849999999999</v>
      </c>
      <c r="W34" s="838">
        <v>979.01739999999995</v>
      </c>
      <c r="X34" s="838">
        <v>986.43060000000003</v>
      </c>
      <c r="Y34" s="838">
        <v>995.2835</v>
      </c>
      <c r="Z34" s="551">
        <v>1000.6768</v>
      </c>
      <c r="AA34" s="551">
        <v>1003.2403</v>
      </c>
    </row>
    <row r="35" spans="2:38" s="549" customFormat="1" ht="14.5">
      <c r="B35" s="552" t="s">
        <v>1526</v>
      </c>
      <c r="C35" s="1156">
        <v>5327.4652459999998</v>
      </c>
      <c r="D35" s="838">
        <v>5369.8077529999991</v>
      </c>
      <c r="E35" s="838">
        <v>6016.0072550000004</v>
      </c>
      <c r="F35" s="838">
        <v>5447.0295370000003</v>
      </c>
      <c r="G35" s="838">
        <v>5599.2232279999998</v>
      </c>
      <c r="H35" s="838">
        <v>7007.9726970000011</v>
      </c>
      <c r="I35" s="838">
        <v>9917.5066719999977</v>
      </c>
      <c r="J35" s="838">
        <v>9556.420306</v>
      </c>
      <c r="K35" s="838">
        <v>11191.500172999999</v>
      </c>
      <c r="L35" s="838">
        <v>13137.508040000001</v>
      </c>
      <c r="M35" s="838">
        <v>9674.2945139999993</v>
      </c>
      <c r="N35" s="838">
        <v>11093.157853000001</v>
      </c>
      <c r="O35" s="838">
        <v>10992.176999000001</v>
      </c>
      <c r="P35" s="838">
        <v>10628.780515999999</v>
      </c>
      <c r="Q35" s="838">
        <v>11522.066560000001</v>
      </c>
      <c r="R35" s="838">
        <v>10882.628675</v>
      </c>
      <c r="S35" s="838">
        <v>9589.2976759999983</v>
      </c>
      <c r="T35" s="838">
        <v>8987.971204999998</v>
      </c>
      <c r="U35" s="838">
        <v>8920.486092000001</v>
      </c>
      <c r="V35" s="838">
        <v>8720.4637490000005</v>
      </c>
      <c r="W35" s="838">
        <v>9129.707943999998</v>
      </c>
      <c r="X35" s="838">
        <v>9890.8600169999991</v>
      </c>
      <c r="Y35" s="838">
        <v>9137.4941220000001</v>
      </c>
      <c r="Z35" s="549">
        <v>11242.769737000001</v>
      </c>
      <c r="AA35" s="549">
        <v>9787.3998730000003</v>
      </c>
    </row>
    <row r="36" spans="2:38" s="549" customFormat="1">
      <c r="B36" s="550" t="s">
        <v>863</v>
      </c>
      <c r="C36" s="1156">
        <v>1139.954628</v>
      </c>
      <c r="D36" s="838">
        <v>1350.2717640000001</v>
      </c>
      <c r="E36" s="838">
        <v>1523.2882400000001</v>
      </c>
      <c r="F36" s="838">
        <v>1040.6259910000001</v>
      </c>
      <c r="G36" s="838">
        <v>1279.2163929999999</v>
      </c>
      <c r="H36" s="838">
        <v>2798.000207</v>
      </c>
      <c r="I36" s="838">
        <v>5121.1811589999998</v>
      </c>
      <c r="J36" s="838">
        <v>4822.7213810000003</v>
      </c>
      <c r="K36" s="838">
        <v>5931.6198400000003</v>
      </c>
      <c r="L36" s="838">
        <v>6572.6832410000006</v>
      </c>
      <c r="M36" s="838">
        <v>2838.013876</v>
      </c>
      <c r="N36" s="838">
        <v>3034.136802</v>
      </c>
      <c r="O36" s="838">
        <v>1577.3040960000001</v>
      </c>
      <c r="P36" s="838">
        <v>1489.7601650000001</v>
      </c>
      <c r="Q36" s="838">
        <v>2638.9240110000005</v>
      </c>
      <c r="R36" s="838">
        <v>1664.80375</v>
      </c>
      <c r="S36" s="838">
        <v>915.31261899999993</v>
      </c>
      <c r="T36" s="838">
        <v>834.43099699999993</v>
      </c>
      <c r="U36" s="838">
        <v>1454.5808520000003</v>
      </c>
      <c r="V36" s="838">
        <v>923.66568300000006</v>
      </c>
      <c r="W36" s="838">
        <v>1002.0088999999999</v>
      </c>
      <c r="X36" s="838">
        <v>1925.965817</v>
      </c>
      <c r="Y36" s="838">
        <v>1212.377113</v>
      </c>
      <c r="Z36" s="549">
        <v>2812.5267159999999</v>
      </c>
      <c r="AA36" s="549">
        <v>1467.299366</v>
      </c>
    </row>
    <row r="37" spans="2:38" s="549" customFormat="1">
      <c r="B37" s="554" t="s">
        <v>1395</v>
      </c>
      <c r="C37" s="1156">
        <v>0.7959210000000001</v>
      </c>
      <c r="D37" s="838">
        <v>1.509147</v>
      </c>
      <c r="E37" s="838">
        <v>5.0196999999999994</v>
      </c>
      <c r="F37" s="838">
        <v>16.358727999999999</v>
      </c>
      <c r="G37" s="838">
        <v>20.962683999999999</v>
      </c>
      <c r="H37" s="838">
        <v>18.150528999999999</v>
      </c>
      <c r="I37" s="838">
        <v>1318.6615379999998</v>
      </c>
      <c r="J37" s="838">
        <v>1735.1550580000001</v>
      </c>
      <c r="K37" s="838">
        <v>2466.0291970000003</v>
      </c>
      <c r="L37" s="838">
        <v>2927.0600299999996</v>
      </c>
      <c r="M37" s="838">
        <v>1020.153899</v>
      </c>
      <c r="N37" s="838">
        <v>1268.2750530000001</v>
      </c>
      <c r="O37" s="838">
        <v>157.94207800000001</v>
      </c>
      <c r="P37" s="838">
        <v>1.436896</v>
      </c>
      <c r="Q37" s="838">
        <v>152.02710399999998</v>
      </c>
      <c r="R37" s="838">
        <v>9.2800000000000001E-4</v>
      </c>
      <c r="S37" s="838">
        <v>0</v>
      </c>
      <c r="T37" s="838">
        <v>2.4056999999999999E-2</v>
      </c>
      <c r="U37" s="838">
        <v>0</v>
      </c>
      <c r="V37" s="838">
        <v>0</v>
      </c>
      <c r="W37" s="838">
        <v>0</v>
      </c>
      <c r="X37" s="838">
        <v>0</v>
      </c>
      <c r="Y37" s="838">
        <v>0</v>
      </c>
      <c r="Z37" s="549">
        <v>2.3760000000000001E-3</v>
      </c>
      <c r="AA37" s="838">
        <v>0</v>
      </c>
    </row>
    <row r="38" spans="2:38" s="549" customFormat="1">
      <c r="B38" s="554" t="s">
        <v>864</v>
      </c>
      <c r="C38" s="1156">
        <v>142.65332800000002</v>
      </c>
      <c r="D38" s="838">
        <v>144.19188800000001</v>
      </c>
      <c r="E38" s="838">
        <v>196.928864</v>
      </c>
      <c r="F38" s="838">
        <v>147.520895</v>
      </c>
      <c r="G38" s="838">
        <v>175.643766</v>
      </c>
      <c r="H38" s="838">
        <v>168.31643100000002</v>
      </c>
      <c r="I38" s="838">
        <v>151.22780899999998</v>
      </c>
      <c r="J38" s="838">
        <v>167.21330799999998</v>
      </c>
      <c r="K38" s="838">
        <v>254.99018099999998</v>
      </c>
      <c r="L38" s="838">
        <v>501.82511399999999</v>
      </c>
      <c r="M38" s="838">
        <v>213.35871499999999</v>
      </c>
      <c r="N38" s="838">
        <v>25.481983</v>
      </c>
      <c r="O38" s="838">
        <v>44.848978000000002</v>
      </c>
      <c r="P38" s="838">
        <v>79.279157999999995</v>
      </c>
      <c r="Q38" s="838">
        <v>18.175434000000003</v>
      </c>
      <c r="R38" s="838">
        <v>16.428369000000004</v>
      </c>
      <c r="S38" s="838">
        <v>29.509114</v>
      </c>
      <c r="T38" s="838">
        <v>35.74335</v>
      </c>
      <c r="U38" s="838">
        <v>24.376813000000002</v>
      </c>
      <c r="V38" s="838">
        <v>25.341366000000001</v>
      </c>
      <c r="W38" s="838">
        <v>40.183467000000007</v>
      </c>
      <c r="X38" s="838">
        <v>42.632598000000002</v>
      </c>
      <c r="Y38" s="838">
        <v>113.483521</v>
      </c>
      <c r="Z38" s="549">
        <v>113.29398599999999</v>
      </c>
      <c r="AA38" s="549">
        <v>78.648101999999994</v>
      </c>
    </row>
    <row r="39" spans="2:38" s="549" customFormat="1">
      <c r="B39" s="555" t="s">
        <v>835</v>
      </c>
      <c r="C39" s="1156">
        <v>0.174847</v>
      </c>
      <c r="D39" s="838">
        <v>1.0777940000000001</v>
      </c>
      <c r="E39" s="838">
        <v>1.761965</v>
      </c>
      <c r="F39" s="838">
        <v>0.90034500000000006</v>
      </c>
      <c r="G39" s="838">
        <v>9.1266290000000012</v>
      </c>
      <c r="H39" s="838">
        <v>0.27349900000000005</v>
      </c>
      <c r="I39" s="838">
        <v>0.43603900000000001</v>
      </c>
      <c r="J39" s="838">
        <v>0.12249699999999999</v>
      </c>
      <c r="K39" s="838">
        <v>1.3068620000000002</v>
      </c>
      <c r="L39" s="838">
        <v>8.8566000000000006E-2</v>
      </c>
      <c r="M39" s="838">
        <v>9.3864000000000003E-2</v>
      </c>
      <c r="N39" s="838">
        <v>0.109955</v>
      </c>
      <c r="O39" s="838">
        <v>4.8261999999999999E-2</v>
      </c>
      <c r="P39" s="838">
        <v>0.62292700000000001</v>
      </c>
      <c r="Q39" s="838">
        <v>1.3326629999999999</v>
      </c>
      <c r="R39" s="838">
        <v>6.0220000000000004E-3</v>
      </c>
      <c r="S39" s="838">
        <v>2.3022999999999998E-2</v>
      </c>
      <c r="T39" s="838">
        <v>3.117E-3</v>
      </c>
      <c r="U39" s="838">
        <v>2.931E-3</v>
      </c>
      <c r="V39" s="838">
        <v>0</v>
      </c>
      <c r="W39" s="838">
        <v>6.7279999999999996E-3</v>
      </c>
      <c r="X39" s="838">
        <v>0.114054</v>
      </c>
      <c r="Y39" s="838">
        <v>0</v>
      </c>
      <c r="Z39" s="549">
        <v>8.0298000000000008E-2</v>
      </c>
      <c r="AA39" s="549">
        <v>4.4793999999999994E-2</v>
      </c>
    </row>
    <row r="40" spans="2:38" s="549" customFormat="1">
      <c r="B40" s="555" t="s">
        <v>1397</v>
      </c>
      <c r="C40" s="1156">
        <v>142.47848099999999</v>
      </c>
      <c r="D40" s="838">
        <v>143.11409400000002</v>
      </c>
      <c r="E40" s="838">
        <v>195.166899</v>
      </c>
      <c r="F40" s="838">
        <v>146.62054999999998</v>
      </c>
      <c r="G40" s="838">
        <v>166.51713699999999</v>
      </c>
      <c r="H40" s="838">
        <v>168.04293200000001</v>
      </c>
      <c r="I40" s="838">
        <v>150.79176999999999</v>
      </c>
      <c r="J40" s="838">
        <v>167.09081099999997</v>
      </c>
      <c r="K40" s="838">
        <v>253.68331899999998</v>
      </c>
      <c r="L40" s="838">
        <v>501.73654800000003</v>
      </c>
      <c r="M40" s="838">
        <v>213.26485099999999</v>
      </c>
      <c r="N40" s="838">
        <v>25.372027999999997</v>
      </c>
      <c r="O40" s="838">
        <v>44.800716000000001</v>
      </c>
      <c r="P40" s="838">
        <v>78.656231000000005</v>
      </c>
      <c r="Q40" s="838">
        <v>16.842770999999999</v>
      </c>
      <c r="R40" s="838">
        <v>16.422347000000002</v>
      </c>
      <c r="S40" s="838">
        <v>29.486091000000002</v>
      </c>
      <c r="T40" s="838">
        <v>35.740233000000003</v>
      </c>
      <c r="U40" s="838">
        <v>24.373882000000002</v>
      </c>
      <c r="V40" s="838">
        <v>25.341366000000001</v>
      </c>
      <c r="W40" s="838">
        <v>40.176739000000005</v>
      </c>
      <c r="X40" s="838">
        <v>42.518543999999999</v>
      </c>
      <c r="Y40" s="838">
        <v>113.483521</v>
      </c>
      <c r="Z40" s="549">
        <v>113.21368799999999</v>
      </c>
      <c r="AA40" s="549">
        <v>78.603307999999998</v>
      </c>
    </row>
    <row r="41" spans="2:38" s="549" customFormat="1">
      <c r="B41" s="554" t="s">
        <v>612</v>
      </c>
      <c r="C41" s="1156">
        <v>996.50537899999995</v>
      </c>
      <c r="D41" s="838">
        <v>1204.570729</v>
      </c>
      <c r="E41" s="838">
        <v>1321.3396760000001</v>
      </c>
      <c r="F41" s="838">
        <v>876.74636799999996</v>
      </c>
      <c r="G41" s="838">
        <v>1082.6099429999999</v>
      </c>
      <c r="H41" s="838">
        <v>2611.5332469999998</v>
      </c>
      <c r="I41" s="838">
        <v>3651.2918119999999</v>
      </c>
      <c r="J41" s="838">
        <v>2920.3530150000001</v>
      </c>
      <c r="K41" s="838">
        <v>3210.6004619999999</v>
      </c>
      <c r="L41" s="838">
        <v>3143.7980969999999</v>
      </c>
      <c r="M41" s="838">
        <v>1604.501262</v>
      </c>
      <c r="N41" s="838">
        <v>1740.379766</v>
      </c>
      <c r="O41" s="838">
        <v>1374.51304</v>
      </c>
      <c r="P41" s="838">
        <v>1409.0441109999999</v>
      </c>
      <c r="Q41" s="838">
        <v>2468.7214730000001</v>
      </c>
      <c r="R41" s="838">
        <v>1648.3744529999999</v>
      </c>
      <c r="S41" s="838">
        <v>885.80350499999997</v>
      </c>
      <c r="T41" s="838">
        <v>798.66359</v>
      </c>
      <c r="U41" s="838">
        <v>1430.2040390000002</v>
      </c>
      <c r="V41" s="838">
        <v>898.32431700000006</v>
      </c>
      <c r="W41" s="838">
        <v>961.82543299999998</v>
      </c>
      <c r="X41" s="838">
        <v>1883.3332190000001</v>
      </c>
      <c r="Y41" s="838">
        <v>1098.8935919999999</v>
      </c>
      <c r="Z41" s="549">
        <v>2699.2303539999998</v>
      </c>
      <c r="AA41" s="549">
        <v>1388.6512639999999</v>
      </c>
    </row>
    <row r="42" spans="2:38" s="549" customFormat="1">
      <c r="B42" s="550" t="s">
        <v>1411</v>
      </c>
      <c r="C42" s="1156">
        <v>2319.59096</v>
      </c>
      <c r="D42" s="838">
        <v>2145.369295</v>
      </c>
      <c r="E42" s="838">
        <v>2578.9193480000004</v>
      </c>
      <c r="F42" s="838">
        <v>2305.0425540000001</v>
      </c>
      <c r="G42" s="838">
        <v>2129.3529699999999</v>
      </c>
      <c r="H42" s="838">
        <v>2206.212716</v>
      </c>
      <c r="I42" s="838">
        <v>2671.9901559999998</v>
      </c>
      <c r="J42" s="838">
        <v>3001.5219480000001</v>
      </c>
      <c r="K42" s="838">
        <v>3303.185641</v>
      </c>
      <c r="L42" s="838">
        <v>4298.2025590000003</v>
      </c>
      <c r="M42" s="838">
        <v>4261.5855189999993</v>
      </c>
      <c r="N42" s="838">
        <v>5283.275952</v>
      </c>
      <c r="O42" s="838">
        <v>6390.0996520000008</v>
      </c>
      <c r="P42" s="838">
        <v>5656.1390169999995</v>
      </c>
      <c r="Q42" s="838">
        <v>5413.0012980000001</v>
      </c>
      <c r="R42" s="838">
        <v>6028.6875280000013</v>
      </c>
      <c r="S42" s="838">
        <v>5460.6069299999999</v>
      </c>
      <c r="T42" s="838">
        <v>4982.0779409999996</v>
      </c>
      <c r="U42" s="838">
        <v>4429.8287620000001</v>
      </c>
      <c r="V42" s="838">
        <v>4633.2981999999993</v>
      </c>
      <c r="W42" s="838">
        <v>4734.6935979999998</v>
      </c>
      <c r="X42" s="838">
        <v>4800.7954579999996</v>
      </c>
      <c r="Y42" s="838">
        <v>4687.8175510000001</v>
      </c>
      <c r="Z42" s="549">
        <v>4816.2649689999998</v>
      </c>
      <c r="AA42" s="549">
        <v>4683.9659699999993</v>
      </c>
    </row>
    <row r="43" spans="2:38" s="549" customFormat="1">
      <c r="B43" s="554" t="s">
        <v>1412</v>
      </c>
      <c r="C43" s="1156">
        <v>536.51011399999993</v>
      </c>
      <c r="D43" s="838">
        <v>623.01388199999997</v>
      </c>
      <c r="E43" s="838">
        <v>616.13646699999993</v>
      </c>
      <c r="F43" s="838">
        <v>590.94154200000003</v>
      </c>
      <c r="G43" s="838">
        <v>632.19076599999994</v>
      </c>
      <c r="H43" s="838">
        <v>604.27155600000003</v>
      </c>
      <c r="I43" s="838">
        <v>887.19066899999996</v>
      </c>
      <c r="J43" s="838">
        <v>793.86216100000001</v>
      </c>
      <c r="K43" s="838">
        <v>1177.088211</v>
      </c>
      <c r="L43" s="838">
        <v>779.03204700000003</v>
      </c>
      <c r="M43" s="838">
        <v>739.62654299999997</v>
      </c>
      <c r="N43" s="838">
        <v>1084.815615</v>
      </c>
      <c r="O43" s="838">
        <v>1933.523373</v>
      </c>
      <c r="P43" s="838">
        <v>1714.5608500000001</v>
      </c>
      <c r="Q43" s="838">
        <v>1905.473565</v>
      </c>
      <c r="R43" s="838">
        <v>1898.7105940000001</v>
      </c>
      <c r="S43" s="838">
        <v>1183.5849390000001</v>
      </c>
      <c r="T43" s="838">
        <v>760.13073699999995</v>
      </c>
      <c r="U43" s="838">
        <v>1181.605321</v>
      </c>
      <c r="V43" s="838">
        <v>1697.3613109999999</v>
      </c>
      <c r="W43" s="838">
        <v>1705.834425</v>
      </c>
      <c r="X43" s="838">
        <v>1916.5592429999999</v>
      </c>
      <c r="Y43" s="838">
        <v>1844.1913030000001</v>
      </c>
      <c r="Z43" s="549">
        <v>2010.6727330000001</v>
      </c>
      <c r="AA43" s="549">
        <v>1864.0282069999998</v>
      </c>
    </row>
    <row r="44" spans="2:38" s="549" customFormat="1">
      <c r="B44" s="554" t="s">
        <v>1413</v>
      </c>
      <c r="C44" s="1156">
        <v>756.64557600000001</v>
      </c>
      <c r="D44" s="838">
        <v>623.99744799999996</v>
      </c>
      <c r="E44" s="838">
        <v>948.33091200000001</v>
      </c>
      <c r="F44" s="838">
        <v>821.462717</v>
      </c>
      <c r="G44" s="838">
        <v>606.4274099999999</v>
      </c>
      <c r="H44" s="838">
        <v>611.06826000000001</v>
      </c>
      <c r="I44" s="838">
        <v>742.41291999999987</v>
      </c>
      <c r="J44" s="838">
        <v>1167.254776</v>
      </c>
      <c r="K44" s="838">
        <v>1013.4980919999999</v>
      </c>
      <c r="L44" s="838">
        <v>2335.4655470000002</v>
      </c>
      <c r="M44" s="838">
        <v>2163.960255</v>
      </c>
      <c r="N44" s="838">
        <v>2809.5702879999999</v>
      </c>
      <c r="O44" s="838">
        <v>2941.8333040000002</v>
      </c>
      <c r="P44" s="838">
        <v>2480.480591</v>
      </c>
      <c r="Q44" s="838">
        <v>1912.4466850000001</v>
      </c>
      <c r="R44" s="838">
        <v>2637.233624</v>
      </c>
      <c r="S44" s="838">
        <v>2696.614759</v>
      </c>
      <c r="T44" s="838">
        <v>2549.477727</v>
      </c>
      <c r="U44" s="838">
        <v>1802.136915</v>
      </c>
      <c r="V44" s="838">
        <v>1649.39267</v>
      </c>
      <c r="W44" s="838">
        <v>1771.637624</v>
      </c>
      <c r="X44" s="838">
        <v>1610.427768</v>
      </c>
      <c r="Y44" s="838">
        <v>1642.856276</v>
      </c>
      <c r="Z44" s="549">
        <v>1669.0533289999998</v>
      </c>
      <c r="AA44" s="549">
        <v>1621.679159</v>
      </c>
    </row>
    <row r="45" spans="2:38" s="549" customFormat="1">
      <c r="B45" s="555" t="s">
        <v>1414</v>
      </c>
      <c r="C45" s="1156">
        <v>317.13529199999999</v>
      </c>
      <c r="D45" s="838">
        <v>249.22960699999999</v>
      </c>
      <c r="E45" s="838">
        <v>399.12573599999996</v>
      </c>
      <c r="F45" s="838">
        <v>496.500202</v>
      </c>
      <c r="G45" s="838">
        <v>205.89872299999999</v>
      </c>
      <c r="H45" s="838">
        <v>300.893821</v>
      </c>
      <c r="I45" s="838">
        <v>272.98886099999999</v>
      </c>
      <c r="J45" s="838">
        <v>285.292641</v>
      </c>
      <c r="K45" s="838">
        <v>223.19152299999999</v>
      </c>
      <c r="L45" s="838">
        <v>255.50229400000001</v>
      </c>
      <c r="M45" s="838">
        <v>246.54415700000001</v>
      </c>
      <c r="N45" s="838">
        <v>233.68065299999998</v>
      </c>
      <c r="O45" s="838">
        <v>219.39882699999998</v>
      </c>
      <c r="P45" s="838">
        <v>197.516897</v>
      </c>
      <c r="Q45" s="838">
        <v>286.024677</v>
      </c>
      <c r="R45" s="838">
        <v>277.49221299999999</v>
      </c>
      <c r="S45" s="838">
        <v>282.87357299999996</v>
      </c>
      <c r="T45" s="838">
        <v>426.77660600000002</v>
      </c>
      <c r="U45" s="838">
        <v>371.87349599999999</v>
      </c>
      <c r="V45" s="838">
        <v>180.987166</v>
      </c>
      <c r="W45" s="838">
        <v>176.52911399999999</v>
      </c>
      <c r="X45" s="838">
        <v>183.79122000000001</v>
      </c>
      <c r="Y45" s="838">
        <v>236.88932399999999</v>
      </c>
      <c r="Z45" s="549">
        <v>263.76682599999998</v>
      </c>
      <c r="AA45" s="549">
        <v>260.74722700000001</v>
      </c>
    </row>
    <row r="46" spans="2:38" s="549" customFormat="1">
      <c r="B46" s="555" t="s">
        <v>1415</v>
      </c>
      <c r="C46" s="1156">
        <v>439.51028400000001</v>
      </c>
      <c r="D46" s="838">
        <v>374.76784100000003</v>
      </c>
      <c r="E46" s="838">
        <v>549.20517599999994</v>
      </c>
      <c r="F46" s="838">
        <v>324.962515</v>
      </c>
      <c r="G46" s="838">
        <v>400.52868699999999</v>
      </c>
      <c r="H46" s="838">
        <v>310.17443900000001</v>
      </c>
      <c r="I46" s="838">
        <v>469.424059</v>
      </c>
      <c r="J46" s="838">
        <v>881.96213499999999</v>
      </c>
      <c r="K46" s="838">
        <v>790.30656899999997</v>
      </c>
      <c r="L46" s="838">
        <v>2079.9632529999999</v>
      </c>
      <c r="M46" s="838">
        <v>1917.4160979999999</v>
      </c>
      <c r="N46" s="838">
        <v>2575.889635</v>
      </c>
      <c r="O46" s="838">
        <v>2722.4344769999998</v>
      </c>
      <c r="P46" s="838">
        <v>2282.963694</v>
      </c>
      <c r="Q46" s="838">
        <v>1626.422008</v>
      </c>
      <c r="R46" s="838">
        <v>2359.741411</v>
      </c>
      <c r="S46" s="838">
        <v>2413.7411860000002</v>
      </c>
      <c r="T46" s="838">
        <v>2122.7011209999996</v>
      </c>
      <c r="U46" s="838">
        <v>1430.2634189999999</v>
      </c>
      <c r="V46" s="838">
        <v>1468.4055040000001</v>
      </c>
      <c r="W46" s="838">
        <v>1595.10851</v>
      </c>
      <c r="X46" s="838">
        <v>1426.6365479999999</v>
      </c>
      <c r="Y46" s="838">
        <v>1405.966952</v>
      </c>
      <c r="Z46" s="549">
        <v>1136.5389069999999</v>
      </c>
      <c r="AA46" s="549">
        <v>1198.2586040000001</v>
      </c>
      <c r="AC46" s="563"/>
      <c r="AD46" s="563"/>
      <c r="AE46" s="563"/>
      <c r="AF46" s="563"/>
      <c r="AG46" s="563"/>
      <c r="AH46" s="563"/>
      <c r="AI46" s="563"/>
      <c r="AJ46" s="563"/>
      <c r="AK46" s="563"/>
      <c r="AL46" s="563"/>
    </row>
    <row r="47" spans="2:38" s="549" customFormat="1">
      <c r="B47" s="554" t="s">
        <v>612</v>
      </c>
      <c r="C47" s="1156">
        <v>1026.4352699999999</v>
      </c>
      <c r="D47" s="838">
        <v>898.35796499999992</v>
      </c>
      <c r="E47" s="838">
        <v>1014.4519690000001</v>
      </c>
      <c r="F47" s="838">
        <v>892.63829500000008</v>
      </c>
      <c r="G47" s="838">
        <v>890.73479399999997</v>
      </c>
      <c r="H47" s="838">
        <v>990.87290000000007</v>
      </c>
      <c r="I47" s="838">
        <v>1042.386567</v>
      </c>
      <c r="J47" s="838">
        <v>1040.4050110000001</v>
      </c>
      <c r="K47" s="838">
        <v>1112.599338</v>
      </c>
      <c r="L47" s="838">
        <v>1183.7049650000001</v>
      </c>
      <c r="M47" s="838">
        <v>1357.9987209999999</v>
      </c>
      <c r="N47" s="838">
        <v>1388.8900490000001</v>
      </c>
      <c r="O47" s="838">
        <v>1514.7429750000001</v>
      </c>
      <c r="P47" s="838">
        <v>1461.0975759999999</v>
      </c>
      <c r="Q47" s="838">
        <v>1595.081048</v>
      </c>
      <c r="R47" s="838">
        <v>1492.7433100000001</v>
      </c>
      <c r="S47" s="838">
        <v>1580.407232</v>
      </c>
      <c r="T47" s="838">
        <v>1672.4694769999999</v>
      </c>
      <c r="U47" s="838">
        <v>1446.086526</v>
      </c>
      <c r="V47" s="838">
        <v>1286.5442190000001</v>
      </c>
      <c r="W47" s="838">
        <v>1257.2215490000001</v>
      </c>
      <c r="X47" s="838">
        <v>1273.8084469999999</v>
      </c>
      <c r="Y47" s="838">
        <v>1200.7699720000001</v>
      </c>
      <c r="Z47" s="549">
        <v>1136.5389069999999</v>
      </c>
      <c r="AA47" s="549">
        <v>1198.2586040000001</v>
      </c>
    </row>
    <row r="48" spans="2:38" s="549" customFormat="1">
      <c r="B48" s="550" t="s">
        <v>1527</v>
      </c>
      <c r="C48" s="1156">
        <v>1867.9196579999998</v>
      </c>
      <c r="D48" s="838">
        <v>1874.166694</v>
      </c>
      <c r="E48" s="838">
        <v>1913.799667</v>
      </c>
      <c r="F48" s="838">
        <v>2101.3609919999999</v>
      </c>
      <c r="G48" s="838">
        <v>2190.6538650000002</v>
      </c>
      <c r="H48" s="838">
        <v>2003.7597740000001</v>
      </c>
      <c r="I48" s="838">
        <v>2124.3353569999999</v>
      </c>
      <c r="J48" s="838">
        <v>1732.1769769999999</v>
      </c>
      <c r="K48" s="838">
        <v>1956.694692</v>
      </c>
      <c r="L48" s="838">
        <v>2266.6222400000001</v>
      </c>
      <c r="M48" s="838">
        <v>2574.695119</v>
      </c>
      <c r="N48" s="838">
        <v>2775.7450989999998</v>
      </c>
      <c r="O48" s="838">
        <v>3024.7732510000001</v>
      </c>
      <c r="P48" s="838">
        <v>3482.8813340000002</v>
      </c>
      <c r="Q48" s="838">
        <v>3470.141251</v>
      </c>
      <c r="R48" s="838">
        <v>3189.137397</v>
      </c>
      <c r="S48" s="838">
        <v>3213.3781270000004</v>
      </c>
      <c r="T48" s="838">
        <v>3171.4622669999999</v>
      </c>
      <c r="U48" s="838">
        <v>3036.076478</v>
      </c>
      <c r="V48" s="838">
        <v>3163.4998660000001</v>
      </c>
      <c r="W48" s="838">
        <v>3393.0054459999997</v>
      </c>
      <c r="X48" s="838">
        <v>3164.0987419999997</v>
      </c>
      <c r="Y48" s="838">
        <v>3237.299458</v>
      </c>
      <c r="Z48" s="549">
        <v>3143.9995020000001</v>
      </c>
      <c r="AA48" s="549">
        <v>3147.0296619999999</v>
      </c>
    </row>
    <row r="49" spans="1:32" s="549" customFormat="1">
      <c r="A49" s="556"/>
      <c r="B49" s="554" t="s">
        <v>1412</v>
      </c>
      <c r="C49" s="1156">
        <v>484.87796700000001</v>
      </c>
      <c r="D49" s="838">
        <v>498.18564899999996</v>
      </c>
      <c r="E49" s="838">
        <v>536.53371300000003</v>
      </c>
      <c r="F49" s="838">
        <v>513.446327</v>
      </c>
      <c r="G49" s="838">
        <v>582.94652500000007</v>
      </c>
      <c r="H49" s="838">
        <v>549.16504000000009</v>
      </c>
      <c r="I49" s="838">
        <v>546.34014000000002</v>
      </c>
      <c r="J49" s="838">
        <v>363.07745199999999</v>
      </c>
      <c r="K49" s="838">
        <v>457.24348599999996</v>
      </c>
      <c r="L49" s="838">
        <v>593.48822999999993</v>
      </c>
      <c r="M49" s="838">
        <v>761.83304399999997</v>
      </c>
      <c r="N49" s="838">
        <v>776.50735499999996</v>
      </c>
      <c r="O49" s="838">
        <v>913.24388999999996</v>
      </c>
      <c r="P49" s="838">
        <v>1171.577387</v>
      </c>
      <c r="Q49" s="838">
        <v>1288.518896</v>
      </c>
      <c r="R49" s="838">
        <v>1402.213892</v>
      </c>
      <c r="S49" s="838">
        <v>1165.6685009999999</v>
      </c>
      <c r="T49" s="838">
        <v>1225.148171</v>
      </c>
      <c r="U49" s="838">
        <v>1231.9984360000001</v>
      </c>
      <c r="V49" s="838">
        <v>1156.886966</v>
      </c>
      <c r="W49" s="838">
        <v>1255.1696019999999</v>
      </c>
      <c r="X49" s="838">
        <v>1223.375239</v>
      </c>
      <c r="Y49" s="838">
        <v>1217.0593759999999</v>
      </c>
      <c r="Z49" s="549">
        <v>1160.3341720000001</v>
      </c>
      <c r="AA49" s="549">
        <v>1104.0392199999999</v>
      </c>
    </row>
    <row r="50" spans="1:32" s="549" customFormat="1">
      <c r="B50" s="554" t="s">
        <v>1413</v>
      </c>
      <c r="C50" s="1156">
        <v>537.91743599999995</v>
      </c>
      <c r="D50" s="838">
        <v>530.95581800000002</v>
      </c>
      <c r="E50" s="838">
        <v>582.79512999999997</v>
      </c>
      <c r="F50" s="838">
        <v>647.6670160000001</v>
      </c>
      <c r="G50" s="838">
        <v>643.29898800000001</v>
      </c>
      <c r="H50" s="838">
        <v>641.05896400000006</v>
      </c>
      <c r="I50" s="838">
        <v>638.33131800000001</v>
      </c>
      <c r="J50" s="838">
        <v>553.24149199999999</v>
      </c>
      <c r="K50" s="838">
        <v>579.80264100000011</v>
      </c>
      <c r="L50" s="838">
        <v>720.02750500000013</v>
      </c>
      <c r="M50" s="838">
        <v>830.44712100000004</v>
      </c>
      <c r="N50" s="838">
        <v>887.08200600000009</v>
      </c>
      <c r="O50" s="838">
        <v>851.056465</v>
      </c>
      <c r="P50" s="838">
        <v>947.81431599999996</v>
      </c>
      <c r="Q50" s="838">
        <v>1027.12012</v>
      </c>
      <c r="R50" s="838">
        <v>754.54048399999999</v>
      </c>
      <c r="S50" s="838">
        <v>879.22027800000001</v>
      </c>
      <c r="T50" s="838">
        <v>799.73702199999991</v>
      </c>
      <c r="U50" s="838">
        <v>752.46966399999997</v>
      </c>
      <c r="V50" s="838">
        <v>930.03542000000004</v>
      </c>
      <c r="W50" s="838">
        <v>1046.9879480000002</v>
      </c>
      <c r="X50" s="838">
        <v>783.97787700000003</v>
      </c>
      <c r="Y50" s="838">
        <v>879.69801600000005</v>
      </c>
      <c r="Z50" s="549">
        <v>848.21599100000003</v>
      </c>
      <c r="AA50" s="549">
        <v>932.69646499999999</v>
      </c>
    </row>
    <row r="51" spans="1:32">
      <c r="A51" s="546"/>
      <c r="B51" s="555" t="s">
        <v>1414</v>
      </c>
      <c r="C51" s="1156">
        <v>403.96031599999998</v>
      </c>
      <c r="D51" s="838">
        <v>374.09580399999999</v>
      </c>
      <c r="E51" s="838">
        <v>387.62390500000004</v>
      </c>
      <c r="F51" s="838">
        <v>452.64657400000004</v>
      </c>
      <c r="G51" s="838">
        <v>421.24428600000005</v>
      </c>
      <c r="H51" s="838">
        <v>437.00163400000002</v>
      </c>
      <c r="I51" s="838">
        <v>431.45305200000001</v>
      </c>
      <c r="J51" s="838">
        <v>425.86055800000003</v>
      </c>
      <c r="K51" s="838">
        <v>452.709563</v>
      </c>
      <c r="L51" s="838">
        <v>539.98833200000001</v>
      </c>
      <c r="M51" s="838">
        <v>625.77048500000001</v>
      </c>
      <c r="N51" s="838">
        <v>632.63341000000003</v>
      </c>
      <c r="O51" s="838">
        <v>604.38360499999999</v>
      </c>
      <c r="P51" s="838">
        <v>680.44598800000006</v>
      </c>
      <c r="Q51" s="838">
        <v>736.51820599999996</v>
      </c>
      <c r="R51" s="838">
        <v>620.66447699999992</v>
      </c>
      <c r="S51" s="838">
        <v>699.69294400000001</v>
      </c>
      <c r="T51" s="838">
        <v>616.26249399999995</v>
      </c>
      <c r="U51" s="838">
        <v>554.90330799999992</v>
      </c>
      <c r="V51" s="838">
        <v>645.50835400000005</v>
      </c>
      <c r="W51" s="838">
        <v>710.42692699999998</v>
      </c>
      <c r="X51" s="838">
        <v>542.54229799999996</v>
      </c>
      <c r="Y51" s="838">
        <v>716.86181899999997</v>
      </c>
      <c r="Z51" s="549">
        <v>670.681782</v>
      </c>
      <c r="AA51" s="549">
        <v>699.63603799999999</v>
      </c>
      <c r="AB51" s="1010"/>
      <c r="AC51" s="1010"/>
      <c r="AD51" s="1010"/>
      <c r="AE51" s="1010"/>
      <c r="AF51" s="1010"/>
    </row>
    <row r="52" spans="1:32">
      <c r="A52" s="131"/>
      <c r="B52" s="555" t="s">
        <v>1415</v>
      </c>
      <c r="C52" s="1156">
        <v>133.95712</v>
      </c>
      <c r="D52" s="838">
        <v>156.86001400000001</v>
      </c>
      <c r="E52" s="838">
        <v>195.17122499999999</v>
      </c>
      <c r="F52" s="838">
        <v>195.020442</v>
      </c>
      <c r="G52" s="838">
        <v>222.05470199999999</v>
      </c>
      <c r="H52" s="838">
        <v>204.05732999999998</v>
      </c>
      <c r="I52" s="838">
        <v>206.878266</v>
      </c>
      <c r="J52" s="838">
        <v>127.380934</v>
      </c>
      <c r="K52" s="838">
        <v>127.09307799999999</v>
      </c>
      <c r="L52" s="838">
        <v>180.03917300000001</v>
      </c>
      <c r="M52" s="838">
        <v>204.676636</v>
      </c>
      <c r="N52" s="838">
        <v>254.44859599999998</v>
      </c>
      <c r="O52" s="838">
        <v>246.67285999999999</v>
      </c>
      <c r="P52" s="838">
        <v>267.36832799999996</v>
      </c>
      <c r="Q52" s="838">
        <v>290.60191399999997</v>
      </c>
      <c r="R52" s="838">
        <v>133.87600700000002</v>
      </c>
      <c r="S52" s="838">
        <v>179.527334</v>
      </c>
      <c r="T52" s="838">
        <v>183.47452799999999</v>
      </c>
      <c r="U52" s="838">
        <v>197.56635600000001</v>
      </c>
      <c r="V52" s="838">
        <v>284.52706599999999</v>
      </c>
      <c r="W52" s="838">
        <v>336.56102099999998</v>
      </c>
      <c r="X52" s="838">
        <v>241.43557899999999</v>
      </c>
      <c r="Y52" s="838">
        <v>162.836197</v>
      </c>
      <c r="Z52" s="549">
        <v>177.534209</v>
      </c>
      <c r="AA52" s="549">
        <v>233.060427</v>
      </c>
      <c r="AB52" s="1010"/>
      <c r="AC52" s="1010"/>
      <c r="AD52" s="1010"/>
      <c r="AE52" s="1010"/>
      <c r="AF52" s="1010"/>
    </row>
    <row r="53" spans="1:32">
      <c r="A53" s="131"/>
      <c r="B53" s="554" t="s">
        <v>612</v>
      </c>
      <c r="C53" s="1156">
        <v>845.12425499999995</v>
      </c>
      <c r="D53" s="838">
        <v>845.02522699999997</v>
      </c>
      <c r="E53" s="838">
        <v>794.47082399999999</v>
      </c>
      <c r="F53" s="838">
        <v>940.24764900000002</v>
      </c>
      <c r="G53" s="838">
        <v>964.40835199999992</v>
      </c>
      <c r="H53" s="838">
        <v>813.53577000000007</v>
      </c>
      <c r="I53" s="838">
        <v>939.66389900000001</v>
      </c>
      <c r="J53" s="838">
        <v>815.85803300000009</v>
      </c>
      <c r="K53" s="838">
        <v>919.64856499999996</v>
      </c>
      <c r="L53" s="838">
        <v>953.10650499999997</v>
      </c>
      <c r="M53" s="838">
        <v>982.41495400000008</v>
      </c>
      <c r="N53" s="838">
        <v>1112.1557379999999</v>
      </c>
      <c r="O53" s="838">
        <v>1260.472896</v>
      </c>
      <c r="P53" s="838">
        <v>1363.4896310000001</v>
      </c>
      <c r="Q53" s="838">
        <v>1154.5022350000002</v>
      </c>
      <c r="R53" s="838">
        <v>1032.3830209999999</v>
      </c>
      <c r="S53" s="838">
        <v>1168.4893480000001</v>
      </c>
      <c r="T53" s="838">
        <v>1146.577074</v>
      </c>
      <c r="U53" s="838">
        <v>1051.6083780000001</v>
      </c>
      <c r="V53" s="838">
        <v>1076.5774799999999</v>
      </c>
      <c r="W53" s="838">
        <v>1090.847896</v>
      </c>
      <c r="X53" s="838">
        <v>1156.7456259999999</v>
      </c>
      <c r="Y53" s="838">
        <v>1140.5420660000002</v>
      </c>
      <c r="Z53" s="549">
        <v>1135.449339</v>
      </c>
      <c r="AA53" s="549">
        <v>1110.293977</v>
      </c>
      <c r="AB53" s="1010"/>
      <c r="AC53" s="1010"/>
      <c r="AD53" s="1010"/>
      <c r="AE53" s="1010"/>
      <c r="AF53" s="1010"/>
    </row>
    <row r="54" spans="1:32">
      <c r="A54" s="131"/>
      <c r="B54" s="550" t="s">
        <v>1417</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469.97854999999998</v>
      </c>
      <c r="AA54" s="549">
        <v>489.10487499999999</v>
      </c>
      <c r="AB54" s="1010"/>
      <c r="AC54" s="1010"/>
      <c r="AD54" s="1010"/>
      <c r="AE54" s="1010"/>
      <c r="AF54" s="1010"/>
    </row>
    <row r="55" spans="1:32" ht="14.5">
      <c r="A55" s="131"/>
      <c r="B55" s="554" t="s">
        <v>1539</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469.97854999999998</v>
      </c>
      <c r="AA55" s="549">
        <v>489.10487499999999</v>
      </c>
      <c r="AB55" s="1010"/>
      <c r="AC55" s="1010"/>
      <c r="AD55" s="1010"/>
      <c r="AE55" s="1010"/>
      <c r="AF55" s="1010"/>
    </row>
    <row r="56" spans="1:32" ht="25">
      <c r="A56" s="131"/>
      <c r="B56" s="1190" t="s">
        <v>1528</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5">
      <c r="A57" s="131"/>
      <c r="B57" s="1013" t="s">
        <v>1541</v>
      </c>
      <c r="C57" s="1156">
        <v>21568.600533506611</v>
      </c>
      <c r="D57" s="838">
        <v>21878.073345702021</v>
      </c>
      <c r="E57" s="838">
        <v>21354.128218187296</v>
      </c>
      <c r="F57" s="838">
        <v>21939.32611646234</v>
      </c>
      <c r="G57" s="838">
        <v>21600.22777003048</v>
      </c>
      <c r="H57" s="838">
        <v>24093.077867950291</v>
      </c>
      <c r="I57" s="838">
        <v>23465.954777250958</v>
      </c>
      <c r="J57" s="838">
        <v>24124.382739073444</v>
      </c>
      <c r="K57" s="838">
        <v>23511.049641466168</v>
      </c>
      <c r="L57" s="838">
        <v>25894.821250563637</v>
      </c>
      <c r="M57" s="838">
        <v>26453.888145789686</v>
      </c>
      <c r="N57" s="838">
        <v>27925.814900000001</v>
      </c>
      <c r="O57" s="838">
        <v>29646.558999999997</v>
      </c>
      <c r="P57" s="838">
        <v>29615.023000000001</v>
      </c>
      <c r="Q57" s="838">
        <v>30031.721000000001</v>
      </c>
      <c r="R57" s="838">
        <v>28928.656999999999</v>
      </c>
      <c r="S57" s="838">
        <v>26434.397299999997</v>
      </c>
      <c r="T57" s="838">
        <v>27564.851999999999</v>
      </c>
      <c r="U57" s="838">
        <v>27587.005999999998</v>
      </c>
      <c r="V57" s="838">
        <v>28232.703999999998</v>
      </c>
      <c r="W57" s="838">
        <v>29186.970999999998</v>
      </c>
      <c r="X57" s="838">
        <v>29110.827000000001</v>
      </c>
      <c r="Y57" s="838">
        <v>29887.476497729978</v>
      </c>
      <c r="Z57" s="551">
        <v>30663.456116030007</v>
      </c>
      <c r="AA57" s="551">
        <v>28643.162</v>
      </c>
      <c r="AB57" s="1010"/>
      <c r="AC57" s="1010"/>
      <c r="AD57" s="1010"/>
      <c r="AE57" s="1010"/>
      <c r="AF57" s="1010"/>
    </row>
    <row r="58" spans="1:32" ht="14.5">
      <c r="A58" s="131"/>
      <c r="B58" s="1015" t="s">
        <v>1542</v>
      </c>
      <c r="C58" s="1156">
        <v>5858.8409999999994</v>
      </c>
      <c r="D58" s="838">
        <v>6219.2659999999996</v>
      </c>
      <c r="E58" s="838">
        <v>5341.7960000000003</v>
      </c>
      <c r="F58" s="838">
        <v>5284.5309999999999</v>
      </c>
      <c r="G58" s="838">
        <v>5668.0870000000004</v>
      </c>
      <c r="H58" s="838">
        <v>6419.2400000000007</v>
      </c>
      <c r="I58" s="838">
        <v>6895.0960000000005</v>
      </c>
      <c r="J58" s="838">
        <v>6056.009</v>
      </c>
      <c r="K58" s="838">
        <v>6225.6490000000003</v>
      </c>
      <c r="L58" s="838">
        <v>6899.5289999999995</v>
      </c>
      <c r="M58" s="838">
        <v>6908.0990000000002</v>
      </c>
      <c r="N58" s="838">
        <v>7587.5461999999998</v>
      </c>
      <c r="O58" s="838">
        <v>7543.6239999999998</v>
      </c>
      <c r="P58" s="838">
        <v>7069.2359999999999</v>
      </c>
      <c r="Q58" s="838">
        <v>6914.4670000000006</v>
      </c>
      <c r="R58" s="838">
        <v>7624.8619999999992</v>
      </c>
      <c r="S58" s="838">
        <v>7055.8469999999998</v>
      </c>
      <c r="T58" s="838">
        <v>6404.0429999999997</v>
      </c>
      <c r="U58" s="838">
        <v>6251.643</v>
      </c>
      <c r="V58" s="838">
        <v>6898.1139999999996</v>
      </c>
      <c r="W58" s="838">
        <v>7152.8140000000003</v>
      </c>
      <c r="X58" s="838">
        <v>7171.8240000000005</v>
      </c>
      <c r="Y58" s="838">
        <v>6866.7411424900047</v>
      </c>
      <c r="Z58" s="551">
        <v>7907.9179107300006</v>
      </c>
      <c r="AA58" s="551">
        <v>5973.0050000000001</v>
      </c>
      <c r="AB58" s="1010"/>
      <c r="AC58" s="1010"/>
      <c r="AD58" s="1010"/>
      <c r="AE58" s="1010"/>
      <c r="AF58" s="1010"/>
    </row>
    <row r="59" spans="1:32" ht="14.5">
      <c r="A59" s="131"/>
      <c r="B59" s="1015" t="s">
        <v>1543</v>
      </c>
      <c r="C59" s="1156">
        <v>15709.759533506611</v>
      </c>
      <c r="D59" s="838">
        <v>15658.807345702022</v>
      </c>
      <c r="E59" s="838">
        <v>16012.332218187295</v>
      </c>
      <c r="F59" s="838">
        <v>16654.795116462341</v>
      </c>
      <c r="G59" s="838">
        <v>15932.140770030481</v>
      </c>
      <c r="H59" s="838">
        <v>17673.837867950289</v>
      </c>
      <c r="I59" s="838">
        <v>16570.858777250956</v>
      </c>
      <c r="J59" s="838">
        <v>18068.373739073446</v>
      </c>
      <c r="K59" s="838">
        <v>17285.400641466167</v>
      </c>
      <c r="L59" s="838">
        <v>18995.292250563638</v>
      </c>
      <c r="M59" s="838">
        <v>19545.789145789684</v>
      </c>
      <c r="N59" s="838">
        <v>20338.268700000001</v>
      </c>
      <c r="O59" s="838">
        <v>22102.934999999998</v>
      </c>
      <c r="P59" s="838">
        <v>22545.787</v>
      </c>
      <c r="Q59" s="838">
        <v>23117.254000000001</v>
      </c>
      <c r="R59" s="838">
        <v>21303.795000000002</v>
      </c>
      <c r="S59" s="838">
        <v>19378.550299999999</v>
      </c>
      <c r="T59" s="838">
        <v>21160.809000000001</v>
      </c>
      <c r="U59" s="838">
        <v>21335.362999999998</v>
      </c>
      <c r="V59" s="838">
        <v>21334.59</v>
      </c>
      <c r="W59" s="838">
        <v>22034.156999999999</v>
      </c>
      <c r="X59" s="838">
        <v>21939.003000000001</v>
      </c>
      <c r="Y59" s="838">
        <v>23020.735355239973</v>
      </c>
      <c r="Z59" s="551">
        <v>22755.538205300007</v>
      </c>
      <c r="AA59" s="551">
        <v>22670.156999999999</v>
      </c>
      <c r="AB59" s="1010"/>
      <c r="AC59" s="1010"/>
      <c r="AD59" s="1010"/>
      <c r="AE59" s="1010"/>
      <c r="AF59" s="1010"/>
    </row>
    <row r="60" spans="1:32">
      <c r="A60" s="131"/>
      <c r="B60" s="1013" t="s">
        <v>1529</v>
      </c>
      <c r="C60" s="1156">
        <v>9677.0789999999997</v>
      </c>
      <c r="D60" s="838">
        <v>9736.9789999999994</v>
      </c>
      <c r="E60" s="838">
        <v>11900.075000000001</v>
      </c>
      <c r="F60" s="838">
        <v>11986.284</v>
      </c>
      <c r="G60" s="838">
        <v>14679.602000000001</v>
      </c>
      <c r="H60" s="838">
        <v>14057.815000000001</v>
      </c>
      <c r="I60" s="838">
        <v>15567.487999999999</v>
      </c>
      <c r="J60" s="838">
        <v>16389.377</v>
      </c>
      <c r="K60" s="838">
        <v>13752.859</v>
      </c>
      <c r="L60" s="838">
        <v>12120.998</v>
      </c>
      <c r="M60" s="838">
        <v>12728.998</v>
      </c>
      <c r="N60" s="838">
        <v>13605.772000000001</v>
      </c>
      <c r="O60" s="838">
        <v>12306.91</v>
      </c>
      <c r="P60" s="838">
        <v>12857.4</v>
      </c>
      <c r="Q60" s="838">
        <v>13003.607</v>
      </c>
      <c r="R60" s="838">
        <v>12914.071</v>
      </c>
      <c r="S60" s="838">
        <v>17741.28</v>
      </c>
      <c r="T60" s="838">
        <v>17651.373</v>
      </c>
      <c r="U60" s="838">
        <v>18211.269</v>
      </c>
      <c r="V60" s="838">
        <v>17497.268</v>
      </c>
      <c r="W60" s="838">
        <v>19076.453000000001</v>
      </c>
      <c r="X60" s="838">
        <v>18709.276000000002</v>
      </c>
      <c r="Y60" s="838">
        <v>19265.346000000001</v>
      </c>
      <c r="Z60" s="551">
        <v>18272.548999999999</v>
      </c>
      <c r="AA60" s="551">
        <v>14370.758</v>
      </c>
      <c r="AB60" s="1010"/>
      <c r="AC60" s="1010"/>
      <c r="AD60" s="1010"/>
      <c r="AE60" s="1010"/>
      <c r="AF60" s="1010"/>
    </row>
    <row r="61" spans="1:32" ht="14.5">
      <c r="A61" s="131"/>
      <c r="B61" s="564" t="s">
        <v>1545</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3005.069</v>
      </c>
      <c r="D62" s="838">
        <v>2460.3429999999998</v>
      </c>
      <c r="E62" s="838">
        <v>1916</v>
      </c>
      <c r="F62" s="838">
        <v>1725</v>
      </c>
      <c r="G62" s="838">
        <v>1572</v>
      </c>
      <c r="H62" s="838">
        <v>1549</v>
      </c>
      <c r="I62" s="838">
        <v>1663</v>
      </c>
      <c r="J62" s="838">
        <v>1699.6</v>
      </c>
      <c r="K62" s="838">
        <v>1302.4000000000001</v>
      </c>
      <c r="L62" s="838">
        <v>1345.1</v>
      </c>
      <c r="M62" s="838">
        <v>1238.2</v>
      </c>
      <c r="N62" s="838">
        <v>723.7</v>
      </c>
      <c r="O62" s="838">
        <v>758.1</v>
      </c>
      <c r="P62" s="838">
        <v>714.86799999999994</v>
      </c>
      <c r="Q62" s="838">
        <v>1015.3</v>
      </c>
      <c r="R62" s="838">
        <v>980.1</v>
      </c>
      <c r="S62" s="838">
        <v>838.88600000000008</v>
      </c>
      <c r="T62" s="838">
        <v>963.2</v>
      </c>
      <c r="U62" s="838">
        <v>945</v>
      </c>
      <c r="V62" s="838">
        <v>994</v>
      </c>
      <c r="W62" s="838">
        <v>1059.7</v>
      </c>
      <c r="X62" s="838">
        <v>1194.4000000000001</v>
      </c>
      <c r="Y62" s="838">
        <v>1124.2</v>
      </c>
      <c r="Z62" s="551">
        <v>1129.9549999999999</v>
      </c>
      <c r="AA62" s="551">
        <v>1126</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5">
      <c r="A64" s="538"/>
      <c r="B64" s="564"/>
      <c r="C64" s="1277" t="s">
        <v>1530</v>
      </c>
      <c r="D64" s="1277"/>
      <c r="E64" s="1277"/>
      <c r="F64" s="1277"/>
      <c r="G64" s="1277"/>
      <c r="H64" s="1277"/>
      <c r="I64" s="1277" t="s">
        <v>1530</v>
      </c>
      <c r="J64" s="1277"/>
      <c r="K64" s="1277"/>
      <c r="L64" s="1277"/>
      <c r="M64" s="1277"/>
      <c r="N64" s="1277"/>
      <c r="O64" s="1277" t="s">
        <v>1530</v>
      </c>
      <c r="P64" s="1277"/>
      <c r="Q64" s="1277"/>
      <c r="R64" s="1277"/>
      <c r="S64" s="1277"/>
      <c r="T64" s="1277"/>
      <c r="U64" s="1277" t="s">
        <v>1530</v>
      </c>
      <c r="V64" s="1277"/>
      <c r="W64" s="1277"/>
      <c r="X64" s="1277"/>
      <c r="Y64" s="1277"/>
      <c r="Z64" s="1277"/>
      <c r="AA64" s="1277" t="s">
        <v>1530</v>
      </c>
      <c r="AB64" s="1277"/>
      <c r="AC64" s="1277"/>
      <c r="AD64" s="1277"/>
      <c r="AE64" s="1277"/>
      <c r="AF64" s="1277"/>
    </row>
    <row r="65" spans="1:27" s="137" customFormat="1" ht="20.149999999999999" customHeight="1">
      <c r="A65" s="643"/>
      <c r="B65" s="1013" t="s">
        <v>1548</v>
      </c>
      <c r="C65" s="1156" t="s">
        <v>1553</v>
      </c>
      <c r="D65" s="838">
        <v>5346566.6923257206</v>
      </c>
      <c r="E65" s="838" t="s">
        <v>1553</v>
      </c>
      <c r="F65" s="838" t="s">
        <v>1553</v>
      </c>
      <c r="G65" s="838">
        <v>4632764.0303816097</v>
      </c>
      <c r="H65" s="838" t="s">
        <v>1553</v>
      </c>
      <c r="I65" s="838" t="s">
        <v>1553</v>
      </c>
      <c r="J65" s="838">
        <v>5096636.1183254505</v>
      </c>
      <c r="K65" s="838" t="s">
        <v>1553</v>
      </c>
      <c r="L65" s="838" t="s">
        <v>1553</v>
      </c>
      <c r="M65" s="838">
        <v>5170184.6506447801</v>
      </c>
      <c r="N65" s="838" t="s">
        <v>1553</v>
      </c>
      <c r="O65" s="838" t="s">
        <v>1553</v>
      </c>
      <c r="P65" s="838">
        <v>4319633.8409983898</v>
      </c>
      <c r="Q65" s="838" t="s">
        <v>1553</v>
      </c>
      <c r="R65" s="838" t="s">
        <v>1553</v>
      </c>
      <c r="S65" s="838">
        <v>2668493.0216328842</v>
      </c>
      <c r="T65" s="838" t="s">
        <v>1553</v>
      </c>
      <c r="U65" s="838" t="s">
        <v>1553</v>
      </c>
      <c r="V65" s="838">
        <v>2588701.5285861464</v>
      </c>
      <c r="W65" s="838" t="s">
        <v>1553</v>
      </c>
      <c r="X65" s="838" t="s">
        <v>1553</v>
      </c>
      <c r="Y65" s="838">
        <v>2562222.4733524011</v>
      </c>
      <c r="Z65" s="1189" t="s">
        <v>1553</v>
      </c>
      <c r="AA65" s="1189" t="s">
        <v>1553</v>
      </c>
    </row>
    <row r="66" spans="1:27" s="137" customFormat="1" ht="15" customHeight="1">
      <c r="A66" s="643"/>
      <c r="B66" s="1013" t="s">
        <v>1549</v>
      </c>
      <c r="C66" s="1156" t="s">
        <v>1553</v>
      </c>
      <c r="D66" s="838">
        <v>5309082.8571299799</v>
      </c>
      <c r="E66" s="838" t="s">
        <v>1553</v>
      </c>
      <c r="F66" s="838" t="s">
        <v>1553</v>
      </c>
      <c r="G66" s="838">
        <v>4626213.9475811999</v>
      </c>
      <c r="H66" s="838" t="s">
        <v>1553</v>
      </c>
      <c r="I66" s="838" t="s">
        <v>1553</v>
      </c>
      <c r="J66" s="838">
        <v>5090867.5748685198</v>
      </c>
      <c r="K66" s="838" t="s">
        <v>1553</v>
      </c>
      <c r="L66" s="838" t="s">
        <v>1553</v>
      </c>
      <c r="M66" s="838">
        <v>5165646.7875316599</v>
      </c>
      <c r="N66" s="838" t="s">
        <v>1553</v>
      </c>
      <c r="O66" s="838" t="s">
        <v>1553</v>
      </c>
      <c r="P66" s="838">
        <v>4314374.7981040496</v>
      </c>
      <c r="Q66" s="838" t="s">
        <v>1553</v>
      </c>
      <c r="R66" s="838" t="s">
        <v>1553</v>
      </c>
      <c r="S66" s="838">
        <v>2662936.1621336793</v>
      </c>
      <c r="T66" s="838" t="s">
        <v>1553</v>
      </c>
      <c r="U66" s="838" t="s">
        <v>1553</v>
      </c>
      <c r="V66" s="838">
        <v>2582385.1305750287</v>
      </c>
      <c r="W66" s="838" t="s">
        <v>1553</v>
      </c>
      <c r="X66" s="838" t="s">
        <v>1553</v>
      </c>
      <c r="Y66" s="838">
        <v>2556633.7110364437</v>
      </c>
      <c r="Z66" s="1189" t="s">
        <v>1553</v>
      </c>
      <c r="AA66" s="1189" t="s">
        <v>1553</v>
      </c>
    </row>
    <row r="67" spans="1:27" s="137" customFormat="1" ht="15" customHeight="1">
      <c r="A67" s="643"/>
      <c r="B67" s="1013" t="s">
        <v>1550</v>
      </c>
      <c r="C67" s="1156" t="s">
        <v>1553</v>
      </c>
      <c r="D67" s="838">
        <v>-17057</v>
      </c>
      <c r="E67" s="838" t="s">
        <v>1553</v>
      </c>
      <c r="F67" s="838" t="s">
        <v>1553</v>
      </c>
      <c r="G67" s="838">
        <v>11572</v>
      </c>
      <c r="H67" s="838" t="s">
        <v>1553</v>
      </c>
      <c r="I67" s="838" t="s">
        <v>1553</v>
      </c>
      <c r="J67" s="838">
        <v>12625</v>
      </c>
      <c r="K67" s="838" t="s">
        <v>1553</v>
      </c>
      <c r="L67" s="838" t="s">
        <v>1553</v>
      </c>
      <c r="M67" s="838">
        <v>12519</v>
      </c>
      <c r="N67" s="838" t="s">
        <v>1553</v>
      </c>
      <c r="O67" s="838" t="s">
        <v>1553</v>
      </c>
      <c r="P67" s="838">
        <v>12152</v>
      </c>
      <c r="Q67" s="838" t="s">
        <v>1553</v>
      </c>
      <c r="R67" s="838" t="s">
        <v>1553</v>
      </c>
      <c r="S67" s="838">
        <v>9293</v>
      </c>
      <c r="T67" s="838" t="s">
        <v>1553</v>
      </c>
      <c r="U67" s="838" t="s">
        <v>1553</v>
      </c>
      <c r="V67" s="838">
        <v>9916.3400000000111</v>
      </c>
      <c r="W67" s="838" t="s">
        <v>1553</v>
      </c>
      <c r="X67" s="838" t="s">
        <v>1553</v>
      </c>
      <c r="Y67" s="838">
        <v>10434.000000000015</v>
      </c>
      <c r="Z67" s="1189" t="s">
        <v>1553</v>
      </c>
      <c r="AA67" s="1189" t="s">
        <v>1553</v>
      </c>
    </row>
    <row r="68" spans="1:27" s="137" customFormat="1" ht="15" customHeight="1">
      <c r="A68" s="643"/>
      <c r="B68" s="1191" t="s">
        <v>1551</v>
      </c>
      <c r="C68" s="1156" t="s">
        <v>1553</v>
      </c>
      <c r="D68" s="838">
        <v>20426.835195740299</v>
      </c>
      <c r="E68" s="838" t="s">
        <v>1553</v>
      </c>
      <c r="F68" s="838" t="s">
        <v>1553</v>
      </c>
      <c r="G68" s="838">
        <v>18122.082800411503</v>
      </c>
      <c r="H68" s="838" t="s">
        <v>1553</v>
      </c>
      <c r="I68" s="838" t="s">
        <v>1553</v>
      </c>
      <c r="J68" s="838">
        <v>18393.5434569352</v>
      </c>
      <c r="K68" s="838" t="s">
        <v>1553</v>
      </c>
      <c r="L68" s="838" t="s">
        <v>1553</v>
      </c>
      <c r="M68" s="838">
        <v>17056.863113114701</v>
      </c>
      <c r="N68" s="838" t="s">
        <v>1553</v>
      </c>
      <c r="O68" s="838" t="s">
        <v>1553</v>
      </c>
      <c r="P68" s="838">
        <v>17411.042894341899</v>
      </c>
      <c r="Q68" s="838" t="s">
        <v>1553</v>
      </c>
      <c r="R68" s="838" t="s">
        <v>1553</v>
      </c>
      <c r="S68" s="838">
        <v>14849.859499204904</v>
      </c>
      <c r="T68" s="838" t="s">
        <v>1553</v>
      </c>
      <c r="U68" s="838" t="s">
        <v>1553</v>
      </c>
      <c r="V68" s="838">
        <v>16232.738011117719</v>
      </c>
      <c r="W68" s="838" t="s">
        <v>1553</v>
      </c>
      <c r="X68" s="838" t="s">
        <v>1553</v>
      </c>
      <c r="Y68" s="838">
        <v>16022.762315957356</v>
      </c>
      <c r="Z68" s="1189" t="s">
        <v>1553</v>
      </c>
      <c r="AA68" s="1189" t="s">
        <v>1553</v>
      </c>
    </row>
    <row r="69" spans="1:27" s="527" customFormat="1" ht="15" customHeight="1">
      <c r="A69" s="694"/>
      <c r="C69" s="1194"/>
      <c r="D69" s="1169"/>
      <c r="E69" s="1169"/>
      <c r="F69" s="1169"/>
      <c r="G69" s="1169"/>
      <c r="H69" s="1169"/>
      <c r="Z69" s="566"/>
      <c r="AA69" s="566"/>
    </row>
    <row r="70" spans="1:27" s="527" customFormat="1" ht="15" customHeight="1">
      <c r="A70" s="694"/>
      <c r="C70" s="1279" t="s">
        <v>1426</v>
      </c>
      <c r="D70" s="1279"/>
      <c r="E70" s="1279"/>
      <c r="F70" s="1279"/>
      <c r="G70" s="1279"/>
      <c r="H70" s="1279"/>
      <c r="Z70" s="566"/>
      <c r="AA70" s="566"/>
    </row>
    <row r="71" spans="1:27" s="527" customFormat="1" ht="15" customHeight="1">
      <c r="A71" s="694"/>
      <c r="C71" s="1279" t="s">
        <v>880</v>
      </c>
      <c r="D71" s="1279"/>
      <c r="E71" s="1279"/>
      <c r="F71" s="1279"/>
      <c r="G71" s="1279"/>
      <c r="H71" s="1279"/>
      <c r="Z71" s="566"/>
      <c r="AA71" s="566"/>
    </row>
    <row r="72" spans="1:27" s="527" customFormat="1" ht="15" customHeight="1">
      <c r="A72" s="694"/>
      <c r="C72" s="1279" t="s">
        <v>1556</v>
      </c>
      <c r="D72" s="1279"/>
      <c r="E72" s="1279"/>
      <c r="F72" s="1279"/>
      <c r="G72" s="1279"/>
      <c r="H72" s="1279"/>
      <c r="Z72" s="566"/>
      <c r="AA72" s="566"/>
    </row>
    <row r="73" spans="1:27" s="527" customFormat="1" ht="30" customHeight="1">
      <c r="A73" s="694"/>
      <c r="C73" s="1279" t="s">
        <v>1558</v>
      </c>
      <c r="D73" s="1279"/>
      <c r="E73" s="1279"/>
      <c r="F73" s="1279"/>
      <c r="G73" s="1279"/>
      <c r="H73" s="1279"/>
      <c r="Z73" s="566"/>
      <c r="AA73" s="566"/>
    </row>
    <row r="74" spans="1:27" s="527" customFormat="1" ht="15" customHeight="1">
      <c r="A74" s="694"/>
      <c r="C74" s="137" t="s">
        <v>1563</v>
      </c>
      <c r="D74" s="137"/>
      <c r="E74" s="137"/>
      <c r="F74" s="137"/>
      <c r="G74" s="137"/>
      <c r="H74" s="137"/>
      <c r="AA74" s="775"/>
    </row>
    <row r="75" spans="1:27" s="527" customFormat="1" ht="15" customHeight="1">
      <c r="A75" s="694"/>
      <c r="C75" s="1279" t="s">
        <v>1540</v>
      </c>
      <c r="D75" s="1279"/>
      <c r="E75" s="1279"/>
      <c r="F75" s="1279"/>
      <c r="G75" s="1279"/>
      <c r="H75" s="1279"/>
      <c r="AA75" s="775"/>
    </row>
    <row r="76" spans="1:27" ht="15" customHeight="1">
      <c r="C76" s="1279" t="s">
        <v>1544</v>
      </c>
      <c r="D76" s="1279"/>
      <c r="E76" s="1279"/>
      <c r="F76" s="1279"/>
      <c r="G76" s="1279"/>
      <c r="H76" s="1279"/>
    </row>
    <row r="77" spans="1:27" s="527" customFormat="1" ht="15" customHeight="1">
      <c r="A77" s="694"/>
      <c r="C77" s="1279" t="s">
        <v>1546</v>
      </c>
      <c r="D77" s="1279"/>
      <c r="E77" s="1279"/>
      <c r="F77" s="1279"/>
      <c r="G77" s="1279"/>
      <c r="H77" s="1279"/>
      <c r="AA77" s="775"/>
    </row>
    <row r="78" spans="1:27" s="527" customFormat="1" ht="15" customHeight="1">
      <c r="A78" s="694"/>
      <c r="C78" s="1279" t="s">
        <v>1547</v>
      </c>
      <c r="D78" s="1279"/>
      <c r="E78" s="1279"/>
      <c r="F78" s="1279"/>
      <c r="G78" s="1279"/>
      <c r="H78" s="1279"/>
      <c r="AA78" s="775"/>
    </row>
    <row r="79" spans="1:27" ht="15" customHeight="1">
      <c r="C79" s="1417" t="s">
        <v>1552</v>
      </c>
      <c r="D79" s="1417"/>
      <c r="E79" s="1417"/>
      <c r="F79" s="1417"/>
      <c r="G79" s="1417"/>
      <c r="H79" s="1417"/>
    </row>
  </sheetData>
  <sheetProtection selectLockedCells="1"/>
  <mergeCells count="21">
    <mergeCell ref="C70:H70"/>
    <mergeCell ref="AA64:AF64"/>
    <mergeCell ref="C79:H79"/>
    <mergeCell ref="C64:H64"/>
    <mergeCell ref="I64:N64"/>
    <mergeCell ref="O64:T64"/>
    <mergeCell ref="U64:Z64"/>
    <mergeCell ref="C77:H77"/>
    <mergeCell ref="C78:H78"/>
    <mergeCell ref="C71:H71"/>
    <mergeCell ref="C72:H72"/>
    <mergeCell ref="C73:H73"/>
    <mergeCell ref="C75:H75"/>
    <mergeCell ref="C76:H76"/>
    <mergeCell ref="A1:B1"/>
    <mergeCell ref="A3:B3"/>
    <mergeCell ref="C7:H7"/>
    <mergeCell ref="I7:N7"/>
    <mergeCell ref="AA7:AF7"/>
    <mergeCell ref="O7:T7"/>
    <mergeCell ref="U7:Z7"/>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Schleswig-Holstein</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2">
    <pageSetUpPr autoPageBreaks="0"/>
  </sheetPr>
  <dimension ref="A1:AL79"/>
  <sheetViews>
    <sheetView showGridLines="0" showRowColHeaders="0" zoomScaleNormal="100" workbookViewId="0">
      <pane xSplit="2" ySplit="5" topLeftCell="S6" activePane="bottomRight" state="frozen"/>
      <selection pane="topRight"/>
      <selection pane="bottomLeft"/>
      <selection pane="bottomRight" sqref="A1:B1"/>
    </sheetView>
  </sheetViews>
  <sheetFormatPr baseColWidth="10" defaultColWidth="11.453125" defaultRowHeight="12.5"/>
  <cols>
    <col min="1" max="1" width="4.54296875" style="376" customWidth="1"/>
    <col min="2" max="2" width="45.54296875" style="376" customWidth="1"/>
    <col min="3" max="12" width="13.453125" style="376" customWidth="1"/>
    <col min="13" max="27" width="13.453125" style="551" customWidth="1"/>
    <col min="28" max="16384" width="11.453125" style="376"/>
  </cols>
  <sheetData>
    <row r="1" spans="1:32" ht="13">
      <c r="A1" s="1414" t="s">
        <v>322</v>
      </c>
      <c r="B1" s="1415"/>
    </row>
    <row r="3" spans="1:32" ht="12.75" customHeight="1">
      <c r="A3" s="1416" t="s">
        <v>915</v>
      </c>
      <c r="B3" s="1416"/>
      <c r="C3" s="407" t="s">
        <v>1253</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1393</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ht="13">
      <c r="A7" s="399"/>
      <c r="B7" s="499"/>
      <c r="C7" s="1277" t="s">
        <v>434</v>
      </c>
      <c r="D7" s="1277"/>
      <c r="E7" s="1277"/>
      <c r="F7" s="1277"/>
      <c r="G7" s="1277"/>
      <c r="H7" s="1277"/>
      <c r="I7" s="1277" t="s">
        <v>434</v>
      </c>
      <c r="J7" s="1277"/>
      <c r="K7" s="1277"/>
      <c r="L7" s="1277"/>
      <c r="M7" s="1277"/>
      <c r="N7" s="1277"/>
      <c r="O7" s="1277" t="s">
        <v>434</v>
      </c>
      <c r="P7" s="1277"/>
      <c r="Q7" s="1277"/>
      <c r="R7" s="1277"/>
      <c r="S7" s="1277"/>
      <c r="T7" s="1277"/>
      <c r="U7" s="1277" t="s">
        <v>434</v>
      </c>
      <c r="V7" s="1277"/>
      <c r="W7" s="1277"/>
      <c r="X7" s="1277"/>
      <c r="Y7" s="1277"/>
      <c r="Z7" s="1277"/>
      <c r="AA7" s="1277" t="s">
        <v>434</v>
      </c>
      <c r="AB7" s="1277"/>
      <c r="AC7" s="1277"/>
      <c r="AD7" s="1277"/>
      <c r="AE7" s="1277"/>
      <c r="AF7" s="1277"/>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1514</v>
      </c>
      <c r="C9" s="1156">
        <v>28815.227623612438</v>
      </c>
      <c r="D9" s="838">
        <v>28204.09329837402</v>
      </c>
      <c r="E9" s="838">
        <v>29184.77737211678</v>
      </c>
      <c r="F9" s="838">
        <v>27855.2588938017</v>
      </c>
      <c r="G9" s="838">
        <v>27793.9415766682</v>
      </c>
      <c r="H9" s="838">
        <v>27263.866837032547</v>
      </c>
      <c r="I9" s="838">
        <v>26823.564350155917</v>
      </c>
      <c r="J9" s="857">
        <v>27231.473051977238</v>
      </c>
      <c r="K9" s="838">
        <v>27003.475574704713</v>
      </c>
      <c r="L9" s="838">
        <v>27393.195746727866</v>
      </c>
      <c r="M9" s="838">
        <v>27408.347274501277</v>
      </c>
      <c r="N9" s="838">
        <v>26895.621509214267</v>
      </c>
      <c r="O9" s="838">
        <v>26675.368640085508</v>
      </c>
      <c r="P9" s="838">
        <v>25003.669661844768</v>
      </c>
      <c r="Q9" s="838">
        <v>25854.166092368425</v>
      </c>
      <c r="R9" s="838">
        <v>25386.405945560393</v>
      </c>
      <c r="S9" s="838">
        <v>25740.215917317852</v>
      </c>
      <c r="T9" s="838">
        <v>24264.31880175892</v>
      </c>
      <c r="U9" s="838">
        <v>24848.896005200735</v>
      </c>
      <c r="V9" s="838">
        <v>25128.080742728103</v>
      </c>
      <c r="W9" s="838">
        <v>24055.020581532001</v>
      </c>
      <c r="X9" s="838">
        <v>24552.792963538483</v>
      </c>
      <c r="Y9" s="838">
        <v>25294.021785186756</v>
      </c>
      <c r="Z9" s="551">
        <v>25394.092924498163</v>
      </c>
      <c r="AA9" s="551">
        <v>4723.7456628659766</v>
      </c>
      <c r="AB9" s="1010"/>
      <c r="AC9" s="1010"/>
      <c r="AD9" s="1010"/>
      <c r="AE9" s="1010"/>
      <c r="AF9" s="1010"/>
    </row>
    <row r="10" spans="1:32" ht="14.5">
      <c r="A10" s="131"/>
      <c r="B10" s="1015" t="s">
        <v>1515</v>
      </c>
      <c r="C10" s="1156">
        <v>17478.721701999999</v>
      </c>
      <c r="D10" s="838">
        <v>16868.761437336889</v>
      </c>
      <c r="E10" s="838">
        <v>17102.905882473999</v>
      </c>
      <c r="F10" s="838">
        <v>16249.894994753</v>
      </c>
      <c r="G10" s="838">
        <v>16141.228259606001</v>
      </c>
      <c r="H10" s="838">
        <v>15745.992835270999</v>
      </c>
      <c r="I10" s="838">
        <v>15419.789854234767</v>
      </c>
      <c r="J10" s="838">
        <v>15554.206110748999</v>
      </c>
      <c r="K10" s="838">
        <v>15258.823763431999</v>
      </c>
      <c r="L10" s="838">
        <v>15141.672402892718</v>
      </c>
      <c r="M10" s="838">
        <v>14978.387798372416</v>
      </c>
      <c r="N10" s="838">
        <v>14603.493794804155</v>
      </c>
      <c r="O10" s="838">
        <v>14385.300226042942</v>
      </c>
      <c r="P10" s="838">
        <v>13525.09366944425</v>
      </c>
      <c r="Q10" s="838">
        <v>13978.30057792594</v>
      </c>
      <c r="R10" s="838">
        <v>13593.735025270737</v>
      </c>
      <c r="S10" s="838">
        <v>13815.613894263553</v>
      </c>
      <c r="T10" s="838">
        <v>13163.230184818114</v>
      </c>
      <c r="U10" s="838">
        <v>13424.099193446871</v>
      </c>
      <c r="V10" s="838">
        <v>13564.790213557797</v>
      </c>
      <c r="W10" s="838">
        <v>12987.288061097695</v>
      </c>
      <c r="X10" s="838">
        <v>12959.917428152663</v>
      </c>
      <c r="Y10" s="838">
        <v>13202.345552039749</v>
      </c>
      <c r="Z10" s="551">
        <v>13278.916230430186</v>
      </c>
      <c r="AA10" s="551">
        <v>2775.7321999999999</v>
      </c>
      <c r="AB10" s="1010"/>
      <c r="AC10" s="1010"/>
      <c r="AD10" s="1010"/>
      <c r="AE10" s="1010"/>
      <c r="AF10" s="1010"/>
    </row>
    <row r="11" spans="1:32">
      <c r="A11" s="131"/>
      <c r="B11" s="1016" t="s">
        <v>1516</v>
      </c>
      <c r="C11" s="1156">
        <v>17478.721701999999</v>
      </c>
      <c r="D11" s="838">
        <v>16868.761437336889</v>
      </c>
      <c r="E11" s="838">
        <v>17102.905882473999</v>
      </c>
      <c r="F11" s="838">
        <v>16249.894994753</v>
      </c>
      <c r="G11" s="838">
        <v>16141.228259606001</v>
      </c>
      <c r="H11" s="838">
        <v>15745.992835270999</v>
      </c>
      <c r="I11" s="838">
        <v>15419.789854234767</v>
      </c>
      <c r="J11" s="838">
        <v>15554.206110748999</v>
      </c>
      <c r="K11" s="838">
        <v>15258.823763431999</v>
      </c>
      <c r="L11" s="838">
        <v>15141.672402892718</v>
      </c>
      <c r="M11" s="838">
        <v>14978.387798372416</v>
      </c>
      <c r="N11" s="838">
        <v>14603.493794804155</v>
      </c>
      <c r="O11" s="838">
        <v>14385.300226042942</v>
      </c>
      <c r="P11" s="838">
        <v>13525.09366944425</v>
      </c>
      <c r="Q11" s="838">
        <v>13978.30057792594</v>
      </c>
      <c r="R11" s="838">
        <v>13593.735025270737</v>
      </c>
      <c r="S11" s="838">
        <v>13815.613894263553</v>
      </c>
      <c r="T11" s="838">
        <v>13163.230184818114</v>
      </c>
      <c r="U11" s="838">
        <v>13424.099193446871</v>
      </c>
      <c r="V11" s="838">
        <v>13564.790213557797</v>
      </c>
      <c r="W11" s="838">
        <v>12987.288061097695</v>
      </c>
      <c r="X11" s="838">
        <v>12959.917428152663</v>
      </c>
      <c r="Y11" s="838">
        <v>13202.345552039749</v>
      </c>
      <c r="Z11" s="551">
        <v>13278.916230430186</v>
      </c>
      <c r="AA11" s="551">
        <v>2775.7321999999999</v>
      </c>
      <c r="AB11" s="1010"/>
      <c r="AC11" s="1010"/>
      <c r="AD11" s="1010"/>
      <c r="AE11" s="1010"/>
      <c r="AF11" s="1010"/>
    </row>
    <row r="12" spans="1:32" ht="15.5">
      <c r="A12" s="131"/>
      <c r="B12" s="1188" t="s">
        <v>1554</v>
      </c>
      <c r="C12" s="1156">
        <v>13929.188201999999</v>
      </c>
      <c r="D12" s="838">
        <v>13209.652593011</v>
      </c>
      <c r="E12" s="838">
        <v>13640.338482474001</v>
      </c>
      <c r="F12" s="838">
        <v>12837.378094752999</v>
      </c>
      <c r="G12" s="838">
        <v>12739.870059606001</v>
      </c>
      <c r="H12" s="838">
        <v>12469.804335270999</v>
      </c>
      <c r="I12" s="838">
        <v>12081.476666009999</v>
      </c>
      <c r="J12" s="838">
        <v>12367.751310748999</v>
      </c>
      <c r="K12" s="838">
        <v>12095.117863432</v>
      </c>
      <c r="L12" s="838">
        <v>11942.366271158</v>
      </c>
      <c r="M12" s="838">
        <v>11815.519408116999</v>
      </c>
      <c r="N12" s="838">
        <v>11470.352959027001</v>
      </c>
      <c r="O12" s="838">
        <v>11288.153566712999</v>
      </c>
      <c r="P12" s="838">
        <v>10436.867700171</v>
      </c>
      <c r="Q12" s="838">
        <v>10916.512523103</v>
      </c>
      <c r="R12" s="838">
        <v>10527.291405010001</v>
      </c>
      <c r="S12" s="838">
        <v>10771.571614736</v>
      </c>
      <c r="T12" s="838">
        <v>10098.825726442001</v>
      </c>
      <c r="U12" s="838">
        <v>10368.531397037999</v>
      </c>
      <c r="V12" s="838">
        <v>10501.276130300001</v>
      </c>
      <c r="W12" s="838">
        <v>9885.1847774337002</v>
      </c>
      <c r="X12" s="838">
        <v>9929.2692133372002</v>
      </c>
      <c r="Y12" s="838">
        <v>10285.898078931999</v>
      </c>
      <c r="Z12" s="551">
        <v>10384.928978804999</v>
      </c>
      <c r="AA12" s="1189" t="s">
        <v>493</v>
      </c>
      <c r="AB12" s="1010"/>
      <c r="AC12" s="1010"/>
      <c r="AD12" s="1010"/>
      <c r="AE12" s="1010"/>
      <c r="AF12" s="1010"/>
    </row>
    <row r="13" spans="1:32" ht="16">
      <c r="A13" s="131"/>
      <c r="B13" s="1188" t="s">
        <v>1555</v>
      </c>
      <c r="C13" s="1156" t="s">
        <v>356</v>
      </c>
      <c r="D13" s="838" t="s">
        <v>356</v>
      </c>
      <c r="E13" s="838" t="s">
        <v>356</v>
      </c>
      <c r="F13" s="838" t="s">
        <v>356</v>
      </c>
      <c r="G13" s="838" t="s">
        <v>356</v>
      </c>
      <c r="H13" s="838" t="s">
        <v>356</v>
      </c>
      <c r="I13" s="838" t="s">
        <v>356</v>
      </c>
      <c r="J13" s="838" t="s">
        <v>356</v>
      </c>
      <c r="K13" s="838" t="s">
        <v>356</v>
      </c>
      <c r="L13" s="838" t="s">
        <v>356</v>
      </c>
      <c r="M13" s="838" t="s">
        <v>356</v>
      </c>
      <c r="N13" s="838" t="s">
        <v>356</v>
      </c>
      <c r="O13" s="838" t="s">
        <v>356</v>
      </c>
      <c r="P13" s="838" t="s">
        <v>356</v>
      </c>
      <c r="Q13" s="838" t="s">
        <v>356</v>
      </c>
      <c r="R13" s="838" t="s">
        <v>356</v>
      </c>
      <c r="S13" s="838" t="s">
        <v>356</v>
      </c>
      <c r="T13" s="838" t="s">
        <v>356</v>
      </c>
      <c r="U13" s="838" t="s">
        <v>356</v>
      </c>
      <c r="V13" s="838" t="s">
        <v>356</v>
      </c>
      <c r="W13" s="838" t="s">
        <v>356</v>
      </c>
      <c r="X13" s="838" t="s">
        <v>356</v>
      </c>
      <c r="Y13" s="838" t="s">
        <v>356</v>
      </c>
      <c r="Z13" s="1189" t="s">
        <v>356</v>
      </c>
      <c r="AA13" s="1189" t="s">
        <v>356</v>
      </c>
      <c r="AB13" s="1010"/>
      <c r="AC13" s="1010"/>
      <c r="AD13" s="1010"/>
      <c r="AE13" s="1010"/>
      <c r="AF13" s="1010"/>
    </row>
    <row r="14" spans="1:32" ht="28">
      <c r="A14" s="131"/>
      <c r="B14" s="1188" t="s">
        <v>1519</v>
      </c>
      <c r="C14" s="1156">
        <v>3549.5335</v>
      </c>
      <c r="D14" s="838">
        <v>3525.6147000000001</v>
      </c>
      <c r="E14" s="838">
        <v>3462.5673999999999</v>
      </c>
      <c r="F14" s="838">
        <v>3412.5169000000001</v>
      </c>
      <c r="G14" s="838">
        <v>3401.3582000000001</v>
      </c>
      <c r="H14" s="838">
        <v>3276.1885000000002</v>
      </c>
      <c r="I14" s="838">
        <v>3219.1646999999998</v>
      </c>
      <c r="J14" s="838">
        <v>3186.4548</v>
      </c>
      <c r="K14" s="838">
        <v>3163.7058999999999</v>
      </c>
      <c r="L14" s="838">
        <v>3095.0682999999999</v>
      </c>
      <c r="M14" s="838">
        <v>3063.7319000000002</v>
      </c>
      <c r="N14" s="838">
        <v>3039.2325999999998</v>
      </c>
      <c r="O14" s="838">
        <v>3009.2914999999998</v>
      </c>
      <c r="P14" s="838">
        <v>3003.4715999999999</v>
      </c>
      <c r="Q14" s="838">
        <v>2979.9733000000001</v>
      </c>
      <c r="R14" s="838">
        <v>2988.4117000000001</v>
      </c>
      <c r="S14" s="838">
        <v>2968.2195000000002</v>
      </c>
      <c r="T14" s="838">
        <v>2991.0738999999999</v>
      </c>
      <c r="U14" s="838">
        <v>2982.7319000000002</v>
      </c>
      <c r="V14" s="838">
        <v>2990.5789</v>
      </c>
      <c r="W14" s="838">
        <v>3030.5585000000001</v>
      </c>
      <c r="X14" s="838">
        <v>2958.4486000000002</v>
      </c>
      <c r="Y14" s="838">
        <v>2847.1210999999998</v>
      </c>
      <c r="Z14" s="551">
        <v>2824.35</v>
      </c>
      <c r="AA14" s="551">
        <v>2775.7321999999999</v>
      </c>
      <c r="AB14" s="1010"/>
      <c r="AC14" s="1010"/>
      <c r="AD14" s="1010"/>
      <c r="AE14" s="1010"/>
      <c r="AF14" s="1010"/>
    </row>
    <row r="15" spans="1:32" ht="15.5">
      <c r="A15" s="131"/>
      <c r="B15" s="1017" t="s">
        <v>874</v>
      </c>
      <c r="C15" s="1156" t="s">
        <v>356</v>
      </c>
      <c r="D15" s="838">
        <v>129.77825283745472</v>
      </c>
      <c r="E15" s="838" t="s">
        <v>356</v>
      </c>
      <c r="F15" s="838" t="s">
        <v>356</v>
      </c>
      <c r="G15" s="838" t="s">
        <v>356</v>
      </c>
      <c r="H15" s="838" t="s">
        <v>356</v>
      </c>
      <c r="I15" s="838">
        <v>115.36559858542722</v>
      </c>
      <c r="J15" s="838" t="s">
        <v>356</v>
      </c>
      <c r="K15" s="838" t="s">
        <v>356</v>
      </c>
      <c r="L15" s="838">
        <v>100.55987204035654</v>
      </c>
      <c r="M15" s="838">
        <v>95.443904412257808</v>
      </c>
      <c r="N15" s="838">
        <v>90.21255677498192</v>
      </c>
      <c r="O15" s="838">
        <v>84.007572428438962</v>
      </c>
      <c r="P15" s="838">
        <v>81.11424404819752</v>
      </c>
      <c r="Q15" s="838">
        <v>78.122857229493448</v>
      </c>
      <c r="R15" s="838">
        <v>74.452913249825869</v>
      </c>
      <c r="S15" s="838">
        <v>72.306420028925288</v>
      </c>
      <c r="T15" s="838">
        <v>69.795717433147544</v>
      </c>
      <c r="U15" s="838">
        <v>69.389053758967435</v>
      </c>
      <c r="V15" s="838">
        <v>69.487303173516096</v>
      </c>
      <c r="W15" s="838">
        <v>67.945396794862262</v>
      </c>
      <c r="X15" s="838">
        <v>68.766675203768131</v>
      </c>
      <c r="Y15" s="838">
        <v>65.911581316405275</v>
      </c>
      <c r="Z15" s="551">
        <v>66.204797079585262</v>
      </c>
      <c r="AA15" s="1189" t="s">
        <v>493</v>
      </c>
      <c r="AB15" s="1010"/>
      <c r="AC15" s="1010"/>
      <c r="AD15" s="1010"/>
      <c r="AE15" s="1010"/>
      <c r="AF15" s="1010"/>
    </row>
    <row r="16" spans="1:32" ht="15.5">
      <c r="A16" s="131"/>
      <c r="B16" s="1017" t="s">
        <v>872</v>
      </c>
      <c r="C16" s="1156" t="s">
        <v>356</v>
      </c>
      <c r="D16" s="838">
        <v>3.7158914884345502</v>
      </c>
      <c r="E16" s="838" t="s">
        <v>356</v>
      </c>
      <c r="F16" s="838" t="s">
        <v>356</v>
      </c>
      <c r="G16" s="838" t="s">
        <v>356</v>
      </c>
      <c r="H16" s="838" t="s">
        <v>356</v>
      </c>
      <c r="I16" s="838">
        <v>3.7828896393403149</v>
      </c>
      <c r="J16" s="838" t="s">
        <v>356</v>
      </c>
      <c r="K16" s="838" t="s">
        <v>356</v>
      </c>
      <c r="L16" s="838">
        <v>3.6779596943634139</v>
      </c>
      <c r="M16" s="838">
        <v>3.6925858431595358</v>
      </c>
      <c r="N16" s="838">
        <v>3.695679002172445</v>
      </c>
      <c r="O16" s="838">
        <v>3.8475869015045707</v>
      </c>
      <c r="P16" s="838">
        <v>3.6401252250534122</v>
      </c>
      <c r="Q16" s="838">
        <v>3.6918975934480107</v>
      </c>
      <c r="R16" s="838">
        <v>3.5790070109080818</v>
      </c>
      <c r="S16" s="838">
        <v>3.5163594986293765</v>
      </c>
      <c r="T16" s="838">
        <v>3.5348409429660088</v>
      </c>
      <c r="U16" s="838">
        <v>3.446842649904728</v>
      </c>
      <c r="V16" s="838">
        <v>3.4478800842787956</v>
      </c>
      <c r="W16" s="838">
        <v>3.5993868691321484</v>
      </c>
      <c r="X16" s="838">
        <v>3.4329396116957014</v>
      </c>
      <c r="Y16" s="838">
        <v>3.4147917913459072</v>
      </c>
      <c r="Z16" s="551">
        <v>3.4324545456026705</v>
      </c>
      <c r="AA16" s="1189" t="s">
        <v>493</v>
      </c>
      <c r="AB16" s="1010"/>
      <c r="AC16" s="1010"/>
      <c r="AD16" s="1010"/>
      <c r="AE16" s="1010"/>
      <c r="AF16" s="1010"/>
    </row>
    <row r="17" spans="1:32">
      <c r="A17" s="131"/>
      <c r="B17" s="1016" t="s">
        <v>1520</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
      <c r="A22" s="131"/>
      <c r="B22" s="1021" t="s">
        <v>1521</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5">
      <c r="A24" s="131"/>
      <c r="B24" s="1015" t="s">
        <v>1557</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5">
      <c r="A25" s="131"/>
      <c r="B25" s="1015" t="s">
        <v>1559</v>
      </c>
      <c r="C25" s="1156">
        <v>1183.8104375983369</v>
      </c>
      <c r="D25" s="838">
        <v>1270.8403670792379</v>
      </c>
      <c r="E25" s="838">
        <v>1385.5630841993373</v>
      </c>
      <c r="F25" s="838">
        <v>1339.0234005389766</v>
      </c>
      <c r="G25" s="838">
        <v>1332.6251298153038</v>
      </c>
      <c r="H25" s="838">
        <v>1350.912875586127</v>
      </c>
      <c r="I25" s="838">
        <v>1285.874958889774</v>
      </c>
      <c r="J25" s="838">
        <v>1263.3300484297638</v>
      </c>
      <c r="K25" s="838">
        <v>1217.6404966498324</v>
      </c>
      <c r="L25" s="838">
        <v>1210.8026807538502</v>
      </c>
      <c r="M25" s="838">
        <v>1297.8230763962877</v>
      </c>
      <c r="N25" s="838">
        <v>1327.0856254846717</v>
      </c>
      <c r="O25" s="838">
        <v>1249.4438017109292</v>
      </c>
      <c r="P25" s="838">
        <v>1141.8506322474955</v>
      </c>
      <c r="Q25" s="838">
        <v>1167.7281175353501</v>
      </c>
      <c r="R25" s="838">
        <v>1182.3449922319662</v>
      </c>
      <c r="S25" s="838">
        <v>1220.808365079828</v>
      </c>
      <c r="T25" s="838">
        <v>1136.1529670944124</v>
      </c>
      <c r="U25" s="838">
        <v>1269.965300462879</v>
      </c>
      <c r="V25" s="838">
        <v>1137.1249637306878</v>
      </c>
      <c r="W25" s="838">
        <v>1238.9650485707473</v>
      </c>
      <c r="X25" s="838">
        <v>1175.7741360697892</v>
      </c>
      <c r="Y25" s="838">
        <v>1153.8210657806944</v>
      </c>
      <c r="Z25" s="551">
        <v>1194.4293333902624</v>
      </c>
      <c r="AA25" s="551">
        <v>1201.305621928213</v>
      </c>
      <c r="AB25" s="1010"/>
      <c r="AC25" s="1010"/>
      <c r="AD25" s="1010"/>
      <c r="AE25" s="1010"/>
      <c r="AF25" s="1010"/>
    </row>
    <row r="26" spans="1:32" ht="14.5">
      <c r="A26" s="131"/>
      <c r="B26" s="1016" t="s">
        <v>1560</v>
      </c>
      <c r="C26" s="1156">
        <v>952.40540538720813</v>
      </c>
      <c r="D26" s="838">
        <v>1028.6863256436759</v>
      </c>
      <c r="E26" s="838">
        <v>1102.9016543968123</v>
      </c>
      <c r="F26" s="838">
        <v>1085.8851129077598</v>
      </c>
      <c r="G26" s="838">
        <v>1067.3233384606094</v>
      </c>
      <c r="H26" s="838">
        <v>1043.7831646018333</v>
      </c>
      <c r="I26" s="838">
        <v>1029.0619443788908</v>
      </c>
      <c r="J26" s="838">
        <v>988.9429523726136</v>
      </c>
      <c r="K26" s="838">
        <v>947.33591676326387</v>
      </c>
      <c r="L26" s="838">
        <v>935.58472943182653</v>
      </c>
      <c r="M26" s="838">
        <v>1021.3372196395228</v>
      </c>
      <c r="N26" s="838">
        <v>998.95977926177409</v>
      </c>
      <c r="O26" s="838">
        <v>945.6683377493589</v>
      </c>
      <c r="P26" s="838">
        <v>919.16956250124474</v>
      </c>
      <c r="Q26" s="838">
        <v>923.66966513210355</v>
      </c>
      <c r="R26" s="838">
        <v>877.39683335207974</v>
      </c>
      <c r="S26" s="838">
        <v>839.56166496520348</v>
      </c>
      <c r="T26" s="838">
        <v>833.34011387174985</v>
      </c>
      <c r="U26" s="838">
        <v>819.0369424912609</v>
      </c>
      <c r="V26" s="838">
        <v>812.18620625740436</v>
      </c>
      <c r="W26" s="838">
        <v>825.84236260210503</v>
      </c>
      <c r="X26" s="838">
        <v>820.20020717564694</v>
      </c>
      <c r="Y26" s="838">
        <v>798.53439990694073</v>
      </c>
      <c r="Z26" s="551">
        <v>797.3613273191587</v>
      </c>
      <c r="AA26" s="551">
        <v>791.55021210970949</v>
      </c>
      <c r="AB26" s="1010"/>
      <c r="AC26" s="1010"/>
      <c r="AD26" s="1010"/>
      <c r="AE26" s="1010"/>
      <c r="AF26" s="1010"/>
    </row>
    <row r="27" spans="1:32" ht="14.5">
      <c r="A27" s="131"/>
      <c r="B27" s="1016" t="s">
        <v>1561</v>
      </c>
      <c r="C27" s="1156">
        <v>133.54499999999999</v>
      </c>
      <c r="D27" s="838">
        <v>108.509</v>
      </c>
      <c r="E27" s="838">
        <v>108.72799999999999</v>
      </c>
      <c r="F27" s="838">
        <v>119.13500000000001</v>
      </c>
      <c r="G27" s="838">
        <v>127.738</v>
      </c>
      <c r="H27" s="838">
        <v>133.97800000000001</v>
      </c>
      <c r="I27" s="838">
        <v>128.76300000000001</v>
      </c>
      <c r="J27" s="838">
        <v>119.874</v>
      </c>
      <c r="K27" s="838">
        <v>121.389</v>
      </c>
      <c r="L27" s="838">
        <v>116.833</v>
      </c>
      <c r="M27" s="838">
        <v>109.622</v>
      </c>
      <c r="N27" s="838">
        <v>113.98699999999999</v>
      </c>
      <c r="O27" s="838">
        <v>105.04</v>
      </c>
      <c r="P27" s="838">
        <v>107.18</v>
      </c>
      <c r="Q27" s="838">
        <v>99.117999999999995</v>
      </c>
      <c r="R27" s="838">
        <v>108.09</v>
      </c>
      <c r="S27" s="838">
        <v>106.654</v>
      </c>
      <c r="T27" s="838">
        <v>106.221</v>
      </c>
      <c r="U27" s="838">
        <v>107.875</v>
      </c>
      <c r="V27" s="838">
        <v>129.40799999999999</v>
      </c>
      <c r="W27" s="838">
        <v>147.81299999999999</v>
      </c>
      <c r="X27" s="838">
        <v>130.583</v>
      </c>
      <c r="Y27" s="838">
        <v>123.756</v>
      </c>
      <c r="Z27" s="551">
        <v>155.999</v>
      </c>
      <c r="AA27" s="551">
        <v>168.75</v>
      </c>
      <c r="AB27" s="1010"/>
      <c r="AC27" s="1010"/>
      <c r="AD27" s="1010"/>
      <c r="AE27" s="1010"/>
      <c r="AF27" s="1010"/>
    </row>
    <row r="28" spans="1:32" ht="14.5">
      <c r="A28" s="131"/>
      <c r="B28" s="1016" t="s">
        <v>1562</v>
      </c>
      <c r="C28" s="1156">
        <v>1.3639793190811837</v>
      </c>
      <c r="D28" s="838">
        <v>1.5989858395575443</v>
      </c>
      <c r="E28" s="838">
        <v>1.6308185416932701</v>
      </c>
      <c r="F28" s="838">
        <v>1.6122191293428214</v>
      </c>
      <c r="G28" s="838">
        <v>1.8074950802572871</v>
      </c>
      <c r="H28" s="838">
        <v>1.6616184495907089</v>
      </c>
      <c r="I28" s="838">
        <v>1.6705829193777844</v>
      </c>
      <c r="J28" s="838">
        <v>1.5807775243042153</v>
      </c>
      <c r="K28" s="838">
        <v>1.6266074223293887</v>
      </c>
      <c r="L28" s="838">
        <v>1.6682152265338224</v>
      </c>
      <c r="M28" s="838">
        <v>1.6311456494616892</v>
      </c>
      <c r="N28" s="838">
        <v>1.6656141496087489</v>
      </c>
      <c r="O28" s="838">
        <v>1.8163347334639075</v>
      </c>
      <c r="P28" s="838">
        <v>1.9070941284671308</v>
      </c>
      <c r="Q28" s="838">
        <v>2.0323489853240426</v>
      </c>
      <c r="R28" s="838">
        <v>1.8144396492516104</v>
      </c>
      <c r="S28" s="838">
        <v>1.9237561352209083</v>
      </c>
      <c r="T28" s="838">
        <v>2.0569301728932561</v>
      </c>
      <c r="U28" s="838">
        <v>2.1338604573026227</v>
      </c>
      <c r="V28" s="838">
        <v>2.0459972394548371</v>
      </c>
      <c r="W28" s="838">
        <v>2.1528644715364518</v>
      </c>
      <c r="X28" s="838">
        <v>2.2448193799422622</v>
      </c>
      <c r="Y28" s="838">
        <v>2.1940950411695157</v>
      </c>
      <c r="Z28" s="551">
        <v>2.2527148909649855</v>
      </c>
      <c r="AA28" s="551">
        <v>2.0976040756739223</v>
      </c>
      <c r="AB28" s="1010"/>
      <c r="AC28" s="1010"/>
      <c r="AD28" s="1010"/>
      <c r="AE28" s="1010"/>
      <c r="AF28" s="1010"/>
    </row>
    <row r="29" spans="1:32">
      <c r="A29" s="538"/>
      <c r="B29" s="1016" t="s">
        <v>876</v>
      </c>
      <c r="C29" s="1156">
        <v>66.411862499999984</v>
      </c>
      <c r="D29" s="838">
        <v>75.203350543781127</v>
      </c>
      <c r="E29" s="838">
        <v>78.680036273459137</v>
      </c>
      <c r="F29" s="838">
        <v>77.726961915131596</v>
      </c>
      <c r="G29" s="838">
        <v>80.2249652</v>
      </c>
      <c r="H29" s="838">
        <v>76.889292908739591</v>
      </c>
      <c r="I29" s="838">
        <v>80.747698375104108</v>
      </c>
      <c r="J29" s="838">
        <v>78.9595297511148</v>
      </c>
      <c r="K29" s="838">
        <v>76.866312386565752</v>
      </c>
      <c r="L29" s="838">
        <v>75.379404430418276</v>
      </c>
      <c r="M29" s="838">
        <v>77.134149668496917</v>
      </c>
      <c r="N29" s="838">
        <v>76.337969128228607</v>
      </c>
      <c r="O29" s="838">
        <v>74.932632426730876</v>
      </c>
      <c r="P29" s="838">
        <v>72.914525010635714</v>
      </c>
      <c r="Q29" s="838">
        <v>74.72762327803116</v>
      </c>
      <c r="R29" s="838">
        <v>75.423522771879419</v>
      </c>
      <c r="S29" s="838">
        <v>74.733123500911134</v>
      </c>
      <c r="T29" s="838">
        <v>74.946901130346703</v>
      </c>
      <c r="U29" s="838">
        <v>71.917214700825127</v>
      </c>
      <c r="V29" s="838">
        <v>71.923200629951808</v>
      </c>
      <c r="W29" s="838">
        <v>71.803413743939473</v>
      </c>
      <c r="X29" s="838">
        <v>72.945215533622672</v>
      </c>
      <c r="Y29" s="838">
        <v>71.906930476596301</v>
      </c>
      <c r="Z29" s="551">
        <v>71.2474799222542</v>
      </c>
      <c r="AA29" s="551">
        <v>71.730784209339532</v>
      </c>
      <c r="AB29" s="1010"/>
      <c r="AC29" s="1010"/>
      <c r="AD29" s="1010"/>
      <c r="AE29" s="1010"/>
      <c r="AF29" s="1010"/>
    </row>
    <row r="30" spans="1:32" s="551" customFormat="1">
      <c r="A30" s="549"/>
      <c r="B30" s="1016" t="s">
        <v>877</v>
      </c>
      <c r="C30" s="1156">
        <v>30.084190392047599</v>
      </c>
      <c r="D30" s="838">
        <v>56.842705052223224</v>
      </c>
      <c r="E30" s="838">
        <v>93.622574987372488</v>
      </c>
      <c r="F30" s="838">
        <v>54.664106586742221</v>
      </c>
      <c r="G30" s="838">
        <v>55.53132662297007</v>
      </c>
      <c r="H30" s="838">
        <v>94.60079962596339</v>
      </c>
      <c r="I30" s="838">
        <v>45.631733216401287</v>
      </c>
      <c r="J30" s="838">
        <v>73.972788781731253</v>
      </c>
      <c r="K30" s="838">
        <v>70.422660077673498</v>
      </c>
      <c r="L30" s="838">
        <v>81.337331665071559</v>
      </c>
      <c r="M30" s="838">
        <v>88.098561438806286</v>
      </c>
      <c r="N30" s="838">
        <v>136.13526294506042</v>
      </c>
      <c r="O30" s="838">
        <v>121.98649680137549</v>
      </c>
      <c r="P30" s="838">
        <v>40.679450607147992</v>
      </c>
      <c r="Q30" s="838">
        <v>68.180480139891174</v>
      </c>
      <c r="R30" s="838">
        <v>119.6201964587555</v>
      </c>
      <c r="S30" s="838">
        <v>197.93582047849239</v>
      </c>
      <c r="T30" s="838">
        <v>119.58802191942252</v>
      </c>
      <c r="U30" s="838">
        <v>269.00228281349024</v>
      </c>
      <c r="V30" s="838">
        <v>121.56155960387662</v>
      </c>
      <c r="W30" s="838">
        <v>191.35340775316618</v>
      </c>
      <c r="X30" s="838">
        <v>149.80089398057723</v>
      </c>
      <c r="Y30" s="838">
        <v>157.42964035598769</v>
      </c>
      <c r="Z30" s="551">
        <v>167.56881125788439</v>
      </c>
      <c r="AA30" s="551">
        <v>167.17702153348995</v>
      </c>
      <c r="AB30" s="549"/>
      <c r="AC30" s="549"/>
    </row>
    <row r="31" spans="1:32" s="551" customFormat="1">
      <c r="A31" s="549"/>
      <c r="B31" s="1015" t="s">
        <v>1523</v>
      </c>
      <c r="C31" s="1156">
        <v>1.98688401409965</v>
      </c>
      <c r="D31" s="838">
        <v>2.0487939578927925</v>
      </c>
      <c r="E31" s="838">
        <v>2.0688054434438379</v>
      </c>
      <c r="F31" s="838">
        <v>2.090698509720236</v>
      </c>
      <c r="G31" s="838">
        <v>2.1257872468959249</v>
      </c>
      <c r="H31" s="838">
        <v>2.1926261754247078</v>
      </c>
      <c r="I31" s="838">
        <v>2.1731370313766107</v>
      </c>
      <c r="J31" s="838">
        <v>2.2238927984759509</v>
      </c>
      <c r="K31" s="838">
        <v>2.2076146228803664</v>
      </c>
      <c r="L31" s="838">
        <v>2.1811630812978233</v>
      </c>
      <c r="M31" s="838">
        <v>2.2151997325720751</v>
      </c>
      <c r="N31" s="838">
        <v>2.1773889254410119</v>
      </c>
      <c r="O31" s="838">
        <v>2.171612331636299</v>
      </c>
      <c r="P31" s="838">
        <v>2.1969601530217453</v>
      </c>
      <c r="Q31" s="838">
        <v>2.1668969071357713</v>
      </c>
      <c r="R31" s="838">
        <v>2.1798280576862159</v>
      </c>
      <c r="S31" s="838">
        <v>2.1947579744675472</v>
      </c>
      <c r="T31" s="838">
        <v>2.2276498463925423</v>
      </c>
      <c r="U31" s="838">
        <v>2.215011290984843</v>
      </c>
      <c r="V31" s="838">
        <v>2.2168654396185712</v>
      </c>
      <c r="W31" s="838">
        <v>2.243771863558814</v>
      </c>
      <c r="X31" s="838">
        <v>2.2612993160313004</v>
      </c>
      <c r="Y31" s="838">
        <v>2.2830673663139089</v>
      </c>
      <c r="Z31" s="551">
        <v>2.1865606777144211</v>
      </c>
      <c r="AA31" s="551">
        <v>2.1749409377634183</v>
      </c>
      <c r="AB31" s="549"/>
      <c r="AC31" s="549"/>
    </row>
    <row r="32" spans="1:32" s="549" customFormat="1" ht="15.75" customHeight="1">
      <c r="B32" s="1015" t="s">
        <v>878</v>
      </c>
      <c r="C32" s="1156">
        <v>10150.7086</v>
      </c>
      <c r="D32" s="838">
        <v>10062.4427</v>
      </c>
      <c r="E32" s="838">
        <v>10694.239600000001</v>
      </c>
      <c r="F32" s="838">
        <v>10264.249800000001</v>
      </c>
      <c r="G32" s="838">
        <v>10317.962399999999</v>
      </c>
      <c r="H32" s="838">
        <v>10164.7685</v>
      </c>
      <c r="I32" s="838">
        <v>10115.7264</v>
      </c>
      <c r="J32" s="838">
        <v>10411.713</v>
      </c>
      <c r="K32" s="838">
        <v>10524.8037</v>
      </c>
      <c r="L32" s="838">
        <v>11038.539500000001</v>
      </c>
      <c r="M32" s="838">
        <v>11129.921200000001</v>
      </c>
      <c r="N32" s="838">
        <v>10962.864699999998</v>
      </c>
      <c r="O32" s="838">
        <v>11038.453000000001</v>
      </c>
      <c r="P32" s="838">
        <v>10334.528400000001</v>
      </c>
      <c r="Q32" s="838">
        <v>10705.970499999999</v>
      </c>
      <c r="R32" s="838">
        <v>10608.146100000002</v>
      </c>
      <c r="S32" s="838">
        <v>10701.598900000001</v>
      </c>
      <c r="T32" s="838">
        <v>9962.7080000000005</v>
      </c>
      <c r="U32" s="838">
        <v>10152.6165</v>
      </c>
      <c r="V32" s="838">
        <v>10423.948699999999</v>
      </c>
      <c r="W32" s="838">
        <v>9826.5236999999997</v>
      </c>
      <c r="X32" s="838">
        <v>10414.840099999999</v>
      </c>
      <c r="Y32" s="838">
        <v>10935.572100000001</v>
      </c>
      <c r="Z32" s="551">
        <v>10918.560800000001</v>
      </c>
      <c r="AA32" s="551">
        <v>744.53290000000004</v>
      </c>
    </row>
    <row r="33" spans="2:38" s="549" customFormat="1">
      <c r="B33" s="1016" t="s">
        <v>1524</v>
      </c>
      <c r="C33" s="1156">
        <v>9277.4904999999999</v>
      </c>
      <c r="D33" s="838">
        <v>9194.9619000000002</v>
      </c>
      <c r="E33" s="838">
        <v>9832.0956999999999</v>
      </c>
      <c r="F33" s="838">
        <v>9407.2409000000007</v>
      </c>
      <c r="G33" s="838">
        <v>9466.5080999999991</v>
      </c>
      <c r="H33" s="838">
        <v>9319.0092000000004</v>
      </c>
      <c r="I33" s="838">
        <v>9276.1260999999995</v>
      </c>
      <c r="J33" s="838">
        <v>9579.3631999999998</v>
      </c>
      <c r="K33" s="838">
        <v>9699.9714000000004</v>
      </c>
      <c r="L33" s="838">
        <v>10221.0285</v>
      </c>
      <c r="M33" s="838">
        <v>10319.4635</v>
      </c>
      <c r="N33" s="838">
        <v>10159.765299999999</v>
      </c>
      <c r="O33" s="838">
        <v>10243.6684</v>
      </c>
      <c r="P33" s="838">
        <v>9548.2787000000008</v>
      </c>
      <c r="Q33" s="838">
        <v>9927.9352999999992</v>
      </c>
      <c r="R33" s="838">
        <v>9837.6308000000008</v>
      </c>
      <c r="S33" s="838">
        <v>9937.4462000000003</v>
      </c>
      <c r="T33" s="838">
        <v>9203.8546000000006</v>
      </c>
      <c r="U33" s="838">
        <v>9398.0774000000001</v>
      </c>
      <c r="V33" s="838">
        <v>9673.0095999999994</v>
      </c>
      <c r="W33" s="838">
        <v>9077.9598000000005</v>
      </c>
      <c r="X33" s="838">
        <v>9664.5643</v>
      </c>
      <c r="Y33" s="838">
        <v>10185.0591</v>
      </c>
      <c r="Z33" s="551">
        <v>10171.43</v>
      </c>
      <c r="AA33" s="1189" t="s">
        <v>358</v>
      </c>
    </row>
    <row r="34" spans="2:38" s="549" customFormat="1" ht="15.5">
      <c r="B34" s="554" t="s">
        <v>1525</v>
      </c>
      <c r="C34" s="1156">
        <v>873.21810000000005</v>
      </c>
      <c r="D34" s="838">
        <v>867.48080000000004</v>
      </c>
      <c r="E34" s="838">
        <v>862.14390000000003</v>
      </c>
      <c r="F34" s="838">
        <v>857.00890000000004</v>
      </c>
      <c r="G34" s="838">
        <v>851.45429999999999</v>
      </c>
      <c r="H34" s="838">
        <v>845.75930000000005</v>
      </c>
      <c r="I34" s="838">
        <v>839.60029999999995</v>
      </c>
      <c r="J34" s="838">
        <v>832.34979999999996</v>
      </c>
      <c r="K34" s="838">
        <v>824.83230000000003</v>
      </c>
      <c r="L34" s="838">
        <v>817.51099999999997</v>
      </c>
      <c r="M34" s="838">
        <v>810.45770000000005</v>
      </c>
      <c r="N34" s="838">
        <v>803.09939999999995</v>
      </c>
      <c r="O34" s="838">
        <v>794.78459999999995</v>
      </c>
      <c r="P34" s="838">
        <v>786.24969999999996</v>
      </c>
      <c r="Q34" s="838">
        <v>778.03520000000003</v>
      </c>
      <c r="R34" s="838">
        <v>770.51530000000002</v>
      </c>
      <c r="S34" s="838">
        <v>764.15269999999998</v>
      </c>
      <c r="T34" s="838">
        <v>758.85339999999997</v>
      </c>
      <c r="U34" s="838">
        <v>754.53909999999996</v>
      </c>
      <c r="V34" s="838">
        <v>750.93910000000005</v>
      </c>
      <c r="W34" s="838">
        <v>748.56389999999999</v>
      </c>
      <c r="X34" s="838">
        <v>750.2758</v>
      </c>
      <c r="Y34" s="838">
        <v>750.51300000000003</v>
      </c>
      <c r="Z34" s="551">
        <v>747.13080000000002</v>
      </c>
      <c r="AA34" s="551">
        <v>744.53290000000004</v>
      </c>
    </row>
    <row r="35" spans="2:38" s="549" customFormat="1" ht="14.5">
      <c r="B35" s="552" t="s">
        <v>1526</v>
      </c>
      <c r="C35" s="1156">
        <v>1948.896444</v>
      </c>
      <c r="D35" s="838">
        <v>1853.202119</v>
      </c>
      <c r="E35" s="838">
        <v>2260.9719449999998</v>
      </c>
      <c r="F35" s="838">
        <v>2504.573903</v>
      </c>
      <c r="G35" s="838">
        <v>2644.7429510000002</v>
      </c>
      <c r="H35" s="838">
        <v>2723.5069859999999</v>
      </c>
      <c r="I35" s="838">
        <v>3187.605732</v>
      </c>
      <c r="J35" s="838">
        <v>3707.3975449999998</v>
      </c>
      <c r="K35" s="838">
        <v>3837.524711</v>
      </c>
      <c r="L35" s="838">
        <v>3994.1926820000003</v>
      </c>
      <c r="M35" s="838">
        <v>4081.2098509999996</v>
      </c>
      <c r="N35" s="838">
        <v>3725.6709430000001</v>
      </c>
      <c r="O35" s="838">
        <v>4915.3640969999997</v>
      </c>
      <c r="P35" s="838">
        <v>5205.4193559999994</v>
      </c>
      <c r="Q35" s="838">
        <v>5908.9449399999994</v>
      </c>
      <c r="R35" s="838">
        <v>4960.1917110000004</v>
      </c>
      <c r="S35" s="838">
        <v>5044.7852999999996</v>
      </c>
      <c r="T35" s="838">
        <v>5446.1939549999988</v>
      </c>
      <c r="U35" s="838">
        <v>5049.5478279999998</v>
      </c>
      <c r="V35" s="838">
        <v>4869.5339649999996</v>
      </c>
      <c r="W35" s="838">
        <v>5192.0953470000004</v>
      </c>
      <c r="X35" s="838">
        <v>4973.9713179999999</v>
      </c>
      <c r="Y35" s="838">
        <v>5091.5251920000001</v>
      </c>
      <c r="Z35" s="549">
        <v>5418.8219220000001</v>
      </c>
      <c r="AA35" s="549">
        <v>5614.6780319999998</v>
      </c>
    </row>
    <row r="36" spans="2:38" s="549" customFormat="1">
      <c r="B36" s="550" t="s">
        <v>863</v>
      </c>
      <c r="C36" s="1156">
        <v>386.09374399999996</v>
      </c>
      <c r="D36" s="838">
        <v>376.18953899999997</v>
      </c>
      <c r="E36" s="838">
        <v>461.79732299999995</v>
      </c>
      <c r="F36" s="838">
        <v>457.29206900000003</v>
      </c>
      <c r="G36" s="838">
        <v>450.14619099999999</v>
      </c>
      <c r="H36" s="838">
        <v>384.65668799999997</v>
      </c>
      <c r="I36" s="838">
        <v>483.41388599999999</v>
      </c>
      <c r="J36" s="838">
        <v>584.29850999999996</v>
      </c>
      <c r="K36" s="838">
        <v>597.94844499999999</v>
      </c>
      <c r="L36" s="838">
        <v>398.74187000000001</v>
      </c>
      <c r="M36" s="838">
        <v>373.84933000000001</v>
      </c>
      <c r="N36" s="838">
        <v>373.27129600000001</v>
      </c>
      <c r="O36" s="838">
        <v>568.08962499999996</v>
      </c>
      <c r="P36" s="838">
        <v>577.98639100000003</v>
      </c>
      <c r="Q36" s="838">
        <v>1108.7073659999999</v>
      </c>
      <c r="R36" s="838">
        <v>969.28641100000004</v>
      </c>
      <c r="S36" s="838">
        <v>397.08194700000001</v>
      </c>
      <c r="T36" s="838">
        <v>420.63243900000003</v>
      </c>
      <c r="U36" s="838">
        <v>326.56025400000004</v>
      </c>
      <c r="V36" s="838">
        <v>296.48798900000003</v>
      </c>
      <c r="W36" s="838">
        <v>325.361895</v>
      </c>
      <c r="X36" s="838">
        <v>354.88258500000001</v>
      </c>
      <c r="Y36" s="838">
        <v>364.09979100000004</v>
      </c>
      <c r="Z36" s="549">
        <v>404.25011499999999</v>
      </c>
      <c r="AA36" s="549">
        <v>291.86328300000002</v>
      </c>
    </row>
    <row r="37" spans="2:38" s="549" customFormat="1">
      <c r="B37" s="554" t="s">
        <v>1395</v>
      </c>
      <c r="C37" s="1156">
        <v>0.14058000000000001</v>
      </c>
      <c r="D37" s="838">
        <v>0</v>
      </c>
      <c r="E37" s="838">
        <v>1.3293810000000001</v>
      </c>
      <c r="F37" s="838">
        <v>0.85548599999999997</v>
      </c>
      <c r="G37" s="838">
        <v>0.79855699999999996</v>
      </c>
      <c r="H37" s="838">
        <v>0</v>
      </c>
      <c r="I37" s="838">
        <v>0</v>
      </c>
      <c r="J37" s="838">
        <v>0</v>
      </c>
      <c r="K37" s="838">
        <v>0</v>
      </c>
      <c r="L37" s="838">
        <v>14.114811</v>
      </c>
      <c r="M37" s="838">
        <v>0</v>
      </c>
      <c r="N37" s="838">
        <v>4.1180000000000001E-2</v>
      </c>
      <c r="O37" s="838">
        <v>0</v>
      </c>
      <c r="P37" s="838">
        <v>0</v>
      </c>
      <c r="Q37" s="838">
        <v>0</v>
      </c>
      <c r="R37" s="838">
        <v>0</v>
      </c>
      <c r="S37" s="838">
        <v>0</v>
      </c>
      <c r="T37" s="838">
        <v>0</v>
      </c>
      <c r="U37" s="838">
        <v>0</v>
      </c>
      <c r="V37" s="838">
        <v>0</v>
      </c>
      <c r="W37" s="838">
        <v>0</v>
      </c>
      <c r="X37" s="838">
        <v>0</v>
      </c>
      <c r="Y37" s="838">
        <v>0</v>
      </c>
      <c r="Z37" s="838">
        <v>0</v>
      </c>
      <c r="AA37" s="838">
        <v>0</v>
      </c>
    </row>
    <row r="38" spans="2:38" s="549" customFormat="1">
      <c r="B38" s="554" t="s">
        <v>864</v>
      </c>
      <c r="C38" s="1156">
        <v>196.04284699999997</v>
      </c>
      <c r="D38" s="838">
        <v>114.36339899999999</v>
      </c>
      <c r="E38" s="838">
        <v>174.01860300000001</v>
      </c>
      <c r="F38" s="838">
        <v>183.374888</v>
      </c>
      <c r="G38" s="838">
        <v>149.30430699999999</v>
      </c>
      <c r="H38" s="838">
        <v>134.18514499999998</v>
      </c>
      <c r="I38" s="838">
        <v>70.309153000000009</v>
      </c>
      <c r="J38" s="838">
        <v>80.724718999999993</v>
      </c>
      <c r="K38" s="838">
        <v>46.914597000000001</v>
      </c>
      <c r="L38" s="838">
        <v>42.473852000000001</v>
      </c>
      <c r="M38" s="838">
        <v>111.88294499999999</v>
      </c>
      <c r="N38" s="838">
        <v>75.654737999999995</v>
      </c>
      <c r="O38" s="838">
        <v>147.587414</v>
      </c>
      <c r="P38" s="838">
        <v>179.85973200000001</v>
      </c>
      <c r="Q38" s="838">
        <v>902.70996500000001</v>
      </c>
      <c r="R38" s="838">
        <v>685.58533399999999</v>
      </c>
      <c r="S38" s="838">
        <v>63.284300999999999</v>
      </c>
      <c r="T38" s="838">
        <v>74.254902999999985</v>
      </c>
      <c r="U38" s="838">
        <v>55.107079999999996</v>
      </c>
      <c r="V38" s="838">
        <v>57.766959999999997</v>
      </c>
      <c r="W38" s="838">
        <v>69.858668000000009</v>
      </c>
      <c r="X38" s="838">
        <v>63.706282000000002</v>
      </c>
      <c r="Y38" s="838">
        <v>61.548748999999994</v>
      </c>
      <c r="Z38" s="549">
        <v>73.062521000000004</v>
      </c>
      <c r="AA38" s="549">
        <v>76.703512000000003</v>
      </c>
    </row>
    <row r="39" spans="2:38" s="549" customFormat="1">
      <c r="B39" s="555" t="s">
        <v>835</v>
      </c>
      <c r="C39" s="1156">
        <v>2.797E-3</v>
      </c>
      <c r="D39" s="838">
        <v>2.9230000000000003E-3</v>
      </c>
      <c r="E39" s="838">
        <v>1.7866E-2</v>
      </c>
      <c r="F39" s="838">
        <v>4.6392000000000003E-2</v>
      </c>
      <c r="G39" s="838">
        <v>0.134191</v>
      </c>
      <c r="H39" s="838">
        <v>1.4201999999999999E-2</v>
      </c>
      <c r="I39" s="838">
        <v>0.113083</v>
      </c>
      <c r="J39" s="838">
        <v>0.118911</v>
      </c>
      <c r="K39" s="838">
        <v>0.742614</v>
      </c>
      <c r="L39" s="838">
        <v>6.0488E-2</v>
      </c>
      <c r="M39" s="838">
        <v>0.47131299999999998</v>
      </c>
      <c r="N39" s="838">
        <v>1.2396369999999999</v>
      </c>
      <c r="O39" s="838">
        <v>1.7696529999999999</v>
      </c>
      <c r="P39" s="838">
        <v>0.43333899999999997</v>
      </c>
      <c r="Q39" s="838">
        <v>0.47303899999999999</v>
      </c>
      <c r="R39" s="838">
        <v>0.27966000000000002</v>
      </c>
      <c r="S39" s="838">
        <v>0.75278299999999998</v>
      </c>
      <c r="T39" s="838">
        <v>2.4336799999999998</v>
      </c>
      <c r="U39" s="838">
        <v>0.291412</v>
      </c>
      <c r="V39" s="838">
        <v>0.30548899999999996</v>
      </c>
      <c r="W39" s="838">
        <v>0.21487100000000001</v>
      </c>
      <c r="X39" s="838">
        <v>0.17155500000000001</v>
      </c>
      <c r="Y39" s="838">
        <v>0.27938600000000002</v>
      </c>
      <c r="Z39" s="549">
        <v>0.50378199999999995</v>
      </c>
      <c r="AA39" s="549">
        <v>0.121257</v>
      </c>
    </row>
    <row r="40" spans="2:38" s="549" customFormat="1">
      <c r="B40" s="555" t="s">
        <v>1397</v>
      </c>
      <c r="C40" s="1156">
        <v>196.04004999999998</v>
      </c>
      <c r="D40" s="838">
        <v>114.36047599999999</v>
      </c>
      <c r="E40" s="838">
        <v>174.00073699999999</v>
      </c>
      <c r="F40" s="838">
        <v>183.328496</v>
      </c>
      <c r="G40" s="838">
        <v>149.17011600000001</v>
      </c>
      <c r="H40" s="838">
        <v>134.17094299999999</v>
      </c>
      <c r="I40" s="838">
        <v>70.196070000000006</v>
      </c>
      <c r="J40" s="838">
        <v>80.60580800000001</v>
      </c>
      <c r="K40" s="838">
        <v>46.171982999999997</v>
      </c>
      <c r="L40" s="838">
        <v>42.413364000000001</v>
      </c>
      <c r="M40" s="838">
        <v>111.411632</v>
      </c>
      <c r="N40" s="838">
        <v>74.415100999999993</v>
      </c>
      <c r="O40" s="838">
        <v>145.81776099999999</v>
      </c>
      <c r="P40" s="838">
        <v>179.42639300000002</v>
      </c>
      <c r="Q40" s="838">
        <v>902.23692599999993</v>
      </c>
      <c r="R40" s="838">
        <v>685.30567399999995</v>
      </c>
      <c r="S40" s="838">
        <v>62.531517999999998</v>
      </c>
      <c r="T40" s="838">
        <v>71.821223000000003</v>
      </c>
      <c r="U40" s="838">
        <v>54.815667999999995</v>
      </c>
      <c r="V40" s="838">
        <v>57.461470999999996</v>
      </c>
      <c r="W40" s="838">
        <v>69.643797000000006</v>
      </c>
      <c r="X40" s="838">
        <v>63.534726999999997</v>
      </c>
      <c r="Y40" s="838">
        <v>61.269362999999998</v>
      </c>
      <c r="Z40" s="549">
        <v>72.558739000000003</v>
      </c>
      <c r="AA40" s="549">
        <v>76.582255000000004</v>
      </c>
    </row>
    <row r="41" spans="2:38" s="549" customFormat="1">
      <c r="B41" s="554" t="s">
        <v>612</v>
      </c>
      <c r="C41" s="1156">
        <v>189.91031700000002</v>
      </c>
      <c r="D41" s="838">
        <v>261.82614000000001</v>
      </c>
      <c r="E41" s="838">
        <v>286.44933899999995</v>
      </c>
      <c r="F41" s="838">
        <v>273.06169499999999</v>
      </c>
      <c r="G41" s="838">
        <v>300.04332699999998</v>
      </c>
      <c r="H41" s="838">
        <v>250.471543</v>
      </c>
      <c r="I41" s="838">
        <v>413.10473300000001</v>
      </c>
      <c r="J41" s="838">
        <v>503.57379100000003</v>
      </c>
      <c r="K41" s="838">
        <v>551.03384800000003</v>
      </c>
      <c r="L41" s="838">
        <v>342.15320700000001</v>
      </c>
      <c r="M41" s="838">
        <v>261.966385</v>
      </c>
      <c r="N41" s="838">
        <v>297.575378</v>
      </c>
      <c r="O41" s="838">
        <v>420.50221099999999</v>
      </c>
      <c r="P41" s="838">
        <v>398.12665899999996</v>
      </c>
      <c r="Q41" s="838">
        <v>205.99740100000002</v>
      </c>
      <c r="R41" s="838">
        <v>283.701077</v>
      </c>
      <c r="S41" s="838">
        <v>333.79764599999999</v>
      </c>
      <c r="T41" s="838">
        <v>346.37753600000002</v>
      </c>
      <c r="U41" s="838">
        <v>271.45317399999999</v>
      </c>
      <c r="V41" s="838">
        <v>238.72102900000002</v>
      </c>
      <c r="W41" s="838">
        <v>255.50322700000001</v>
      </c>
      <c r="X41" s="838">
        <v>291.17630300000002</v>
      </c>
      <c r="Y41" s="838">
        <v>302.551042</v>
      </c>
      <c r="Z41" s="549">
        <v>331.18759399999999</v>
      </c>
      <c r="AA41" s="549">
        <v>215.15977100000001</v>
      </c>
    </row>
    <row r="42" spans="2:38" s="549" customFormat="1">
      <c r="B42" s="550" t="s">
        <v>1411</v>
      </c>
      <c r="C42" s="1156">
        <v>941.51089699999989</v>
      </c>
      <c r="D42" s="838">
        <v>696.31550300000004</v>
      </c>
      <c r="E42" s="838">
        <v>932.00335899999993</v>
      </c>
      <c r="F42" s="838">
        <v>984.93354199999987</v>
      </c>
      <c r="G42" s="838">
        <v>977.5282729999999</v>
      </c>
      <c r="H42" s="838">
        <v>1033.8774860000001</v>
      </c>
      <c r="I42" s="838">
        <v>1217.6355940000001</v>
      </c>
      <c r="J42" s="838">
        <v>1613.7610010000001</v>
      </c>
      <c r="K42" s="838">
        <v>1693.3724180000002</v>
      </c>
      <c r="L42" s="838">
        <v>1843.0460290000001</v>
      </c>
      <c r="M42" s="838">
        <v>2052.2456040000002</v>
      </c>
      <c r="N42" s="838">
        <v>1518.474479</v>
      </c>
      <c r="O42" s="838">
        <v>1552.6245289999999</v>
      </c>
      <c r="P42" s="838">
        <v>1681.3632149999999</v>
      </c>
      <c r="Q42" s="838">
        <v>1700.3525269999998</v>
      </c>
      <c r="R42" s="838">
        <v>1442.1571710000001</v>
      </c>
      <c r="S42" s="838">
        <v>1607.4718050000001</v>
      </c>
      <c r="T42" s="838">
        <v>1752.826605</v>
      </c>
      <c r="U42" s="838">
        <v>1604.4101039999998</v>
      </c>
      <c r="V42" s="838">
        <v>1635.3765800000001</v>
      </c>
      <c r="W42" s="838">
        <v>1810.0486770000002</v>
      </c>
      <c r="X42" s="838">
        <v>1542.7158560000003</v>
      </c>
      <c r="Y42" s="838">
        <v>1535.9584909999999</v>
      </c>
      <c r="Z42" s="549">
        <v>1512.2544580000001</v>
      </c>
      <c r="AA42" s="549">
        <v>1673.880547</v>
      </c>
    </row>
    <row r="43" spans="2:38" s="549" customFormat="1">
      <c r="B43" s="554" t="s">
        <v>1412</v>
      </c>
      <c r="C43" s="1156">
        <v>22.976282999999999</v>
      </c>
      <c r="D43" s="838">
        <v>30.957255</v>
      </c>
      <c r="E43" s="838">
        <v>32.255703000000004</v>
      </c>
      <c r="F43" s="838">
        <v>28.482217000000002</v>
      </c>
      <c r="G43" s="838">
        <v>21.324323</v>
      </c>
      <c r="H43" s="838">
        <v>22.376293</v>
      </c>
      <c r="I43" s="838">
        <v>23.908852</v>
      </c>
      <c r="J43" s="838">
        <v>30.897089000000001</v>
      </c>
      <c r="K43" s="838">
        <v>35.005091999999998</v>
      </c>
      <c r="L43" s="838">
        <v>51.851506000000001</v>
      </c>
      <c r="M43" s="838">
        <v>69.445709000000008</v>
      </c>
      <c r="N43" s="838">
        <v>42.645953999999996</v>
      </c>
      <c r="O43" s="838">
        <v>57.739830000000005</v>
      </c>
      <c r="P43" s="838">
        <v>60.761851999999998</v>
      </c>
      <c r="Q43" s="838">
        <v>62.094082</v>
      </c>
      <c r="R43" s="838">
        <v>50.955849000000001</v>
      </c>
      <c r="S43" s="838">
        <v>61.721336000000001</v>
      </c>
      <c r="T43" s="838">
        <v>50.052917000000001</v>
      </c>
      <c r="U43" s="838">
        <v>66.697226000000001</v>
      </c>
      <c r="V43" s="838">
        <v>59.468077000000001</v>
      </c>
      <c r="W43" s="838">
        <v>58.882604000000001</v>
      </c>
      <c r="X43" s="838">
        <v>56.952078999999998</v>
      </c>
      <c r="Y43" s="838">
        <v>63.735480000000003</v>
      </c>
      <c r="Z43" s="549">
        <v>56.222527999999997</v>
      </c>
      <c r="AA43" s="549">
        <v>57.834813000000004</v>
      </c>
    </row>
    <row r="44" spans="2:38" s="549" customFormat="1">
      <c r="B44" s="554" t="s">
        <v>1413</v>
      </c>
      <c r="C44" s="1156">
        <v>658.27830899999992</v>
      </c>
      <c r="D44" s="838">
        <v>367.15433499999995</v>
      </c>
      <c r="E44" s="838">
        <v>491.57300299999997</v>
      </c>
      <c r="F44" s="838">
        <v>503.27577200000002</v>
      </c>
      <c r="G44" s="838">
        <v>544.29796499999998</v>
      </c>
      <c r="H44" s="838">
        <v>584.58774400000004</v>
      </c>
      <c r="I44" s="838">
        <v>625.82250299999998</v>
      </c>
      <c r="J44" s="838">
        <v>768.1850290000001</v>
      </c>
      <c r="K44" s="838">
        <v>788.66364300000009</v>
      </c>
      <c r="L44" s="838">
        <v>865.09024299999999</v>
      </c>
      <c r="M44" s="838">
        <v>859.11939100000006</v>
      </c>
      <c r="N44" s="838">
        <v>396.28580699999998</v>
      </c>
      <c r="O44" s="838">
        <v>379.039221</v>
      </c>
      <c r="P44" s="838">
        <v>466.490295</v>
      </c>
      <c r="Q44" s="838">
        <v>462.57090999999997</v>
      </c>
      <c r="R44" s="838">
        <v>413.23773499999999</v>
      </c>
      <c r="S44" s="838">
        <v>532.53251699999998</v>
      </c>
      <c r="T44" s="838">
        <v>557.97160100000008</v>
      </c>
      <c r="U44" s="838">
        <v>501.39011399999998</v>
      </c>
      <c r="V44" s="838">
        <v>437.930972</v>
      </c>
      <c r="W44" s="838">
        <v>501.26471500000002</v>
      </c>
      <c r="X44" s="838">
        <v>460.35677099999998</v>
      </c>
      <c r="Y44" s="838">
        <v>508.241985</v>
      </c>
      <c r="Z44" s="549">
        <v>559.264993</v>
      </c>
      <c r="AA44" s="549">
        <v>605.709699</v>
      </c>
    </row>
    <row r="45" spans="2:38" s="549" customFormat="1">
      <c r="B45" s="555" t="s">
        <v>1414</v>
      </c>
      <c r="C45" s="1156">
        <v>46.129162999999998</v>
      </c>
      <c r="D45" s="838">
        <v>39.286105000000006</v>
      </c>
      <c r="E45" s="838">
        <v>69.973278000000008</v>
      </c>
      <c r="F45" s="838">
        <v>48.006493999999996</v>
      </c>
      <c r="G45" s="838">
        <v>33.133790999999995</v>
      </c>
      <c r="H45" s="838">
        <v>14.264586</v>
      </c>
      <c r="I45" s="838">
        <v>11.249606</v>
      </c>
      <c r="J45" s="838">
        <v>24.893989000000001</v>
      </c>
      <c r="K45" s="838">
        <v>38.767612999999997</v>
      </c>
      <c r="L45" s="838">
        <v>15.199657999999999</v>
      </c>
      <c r="M45" s="838">
        <v>18.339915000000001</v>
      </c>
      <c r="N45" s="838">
        <v>9.992681000000001</v>
      </c>
      <c r="O45" s="838">
        <v>13.981204</v>
      </c>
      <c r="P45" s="838">
        <v>43.327224000000001</v>
      </c>
      <c r="Q45" s="838">
        <v>65.555635999999993</v>
      </c>
      <c r="R45" s="838">
        <v>82.47945</v>
      </c>
      <c r="S45" s="838">
        <v>66.879907000000003</v>
      </c>
      <c r="T45" s="838">
        <v>91.651528999999996</v>
      </c>
      <c r="U45" s="838">
        <v>93.812494999999998</v>
      </c>
      <c r="V45" s="838">
        <v>92.852924000000002</v>
      </c>
      <c r="W45" s="838">
        <v>82.781542999999999</v>
      </c>
      <c r="X45" s="838">
        <v>58.021911999999993</v>
      </c>
      <c r="Y45" s="838">
        <v>59.730843999999998</v>
      </c>
      <c r="Z45" s="549">
        <v>72.212077999999991</v>
      </c>
      <c r="AA45" s="549">
        <v>85.240033999999994</v>
      </c>
    </row>
    <row r="46" spans="2:38" s="549" customFormat="1">
      <c r="B46" s="555" t="s">
        <v>1415</v>
      </c>
      <c r="C46" s="1156">
        <v>612.14914599999997</v>
      </c>
      <c r="D46" s="838">
        <v>327.86822999999998</v>
      </c>
      <c r="E46" s="838">
        <v>421.59972499999998</v>
      </c>
      <c r="F46" s="838">
        <v>455.26927799999999</v>
      </c>
      <c r="G46" s="838">
        <v>511.164174</v>
      </c>
      <c r="H46" s="838">
        <v>570.32315800000003</v>
      </c>
      <c r="I46" s="838">
        <v>614.57289700000001</v>
      </c>
      <c r="J46" s="838">
        <v>743.29104000000007</v>
      </c>
      <c r="K46" s="838">
        <v>749.89603</v>
      </c>
      <c r="L46" s="838">
        <v>849.89058499999999</v>
      </c>
      <c r="M46" s="838">
        <v>840.77947600000005</v>
      </c>
      <c r="N46" s="838">
        <v>386.29312599999997</v>
      </c>
      <c r="O46" s="838">
        <v>365.05801700000001</v>
      </c>
      <c r="P46" s="838">
        <v>423.163071</v>
      </c>
      <c r="Q46" s="838">
        <v>397.01527399999998</v>
      </c>
      <c r="R46" s="838">
        <v>330.758285</v>
      </c>
      <c r="S46" s="838">
        <v>465.65260999999998</v>
      </c>
      <c r="T46" s="838">
        <v>466.32007199999998</v>
      </c>
      <c r="U46" s="838">
        <v>407.57761900000003</v>
      </c>
      <c r="V46" s="838">
        <v>345.07804800000002</v>
      </c>
      <c r="W46" s="838">
        <v>418.48317200000002</v>
      </c>
      <c r="X46" s="838">
        <v>402.33485899999999</v>
      </c>
      <c r="Y46" s="838">
        <v>448.51114100000001</v>
      </c>
      <c r="Z46" s="549">
        <v>896.76693699999998</v>
      </c>
      <c r="AA46" s="549">
        <v>1010.336035</v>
      </c>
      <c r="AC46" s="563"/>
      <c r="AD46" s="563"/>
      <c r="AE46" s="563"/>
      <c r="AF46" s="563"/>
      <c r="AG46" s="563"/>
      <c r="AH46" s="563"/>
      <c r="AI46" s="563"/>
      <c r="AJ46" s="563"/>
      <c r="AK46" s="563"/>
      <c r="AL46" s="563"/>
    </row>
    <row r="47" spans="2:38" s="549" customFormat="1">
      <c r="B47" s="554" t="s">
        <v>612</v>
      </c>
      <c r="C47" s="1156">
        <v>260.256305</v>
      </c>
      <c r="D47" s="838">
        <v>298.203913</v>
      </c>
      <c r="E47" s="838">
        <v>408.17465299999998</v>
      </c>
      <c r="F47" s="838">
        <v>453.17555300000004</v>
      </c>
      <c r="G47" s="838">
        <v>411.90598499999999</v>
      </c>
      <c r="H47" s="838">
        <v>426.91344900000001</v>
      </c>
      <c r="I47" s="838">
        <v>567.90423899999996</v>
      </c>
      <c r="J47" s="838">
        <v>814.67888300000004</v>
      </c>
      <c r="K47" s="838">
        <v>869.70368299999996</v>
      </c>
      <c r="L47" s="838">
        <v>926.10428000000002</v>
      </c>
      <c r="M47" s="838">
        <v>1123.6805039999999</v>
      </c>
      <c r="N47" s="838">
        <v>1079.5427180000001</v>
      </c>
      <c r="O47" s="838">
        <v>1115.845478</v>
      </c>
      <c r="P47" s="838">
        <v>1154.1110679999999</v>
      </c>
      <c r="Q47" s="838">
        <v>1175.687535</v>
      </c>
      <c r="R47" s="838">
        <v>977.96358700000008</v>
      </c>
      <c r="S47" s="838">
        <v>1013.2179520000001</v>
      </c>
      <c r="T47" s="838">
        <v>1144.802087</v>
      </c>
      <c r="U47" s="838">
        <v>1036.322764</v>
      </c>
      <c r="V47" s="838">
        <v>1137.977531</v>
      </c>
      <c r="W47" s="838">
        <v>1249.9013580000001</v>
      </c>
      <c r="X47" s="838">
        <v>1025.4070060000001</v>
      </c>
      <c r="Y47" s="838">
        <v>963.98102599999993</v>
      </c>
      <c r="Z47" s="549">
        <v>896.76693699999998</v>
      </c>
      <c r="AA47" s="549">
        <v>1010.336035</v>
      </c>
    </row>
    <row r="48" spans="2:38" s="549" customFormat="1">
      <c r="B48" s="550" t="s">
        <v>1527</v>
      </c>
      <c r="C48" s="1156">
        <v>621.29180300000007</v>
      </c>
      <c r="D48" s="838">
        <v>780.69707699999992</v>
      </c>
      <c r="E48" s="838">
        <v>867.17126299999995</v>
      </c>
      <c r="F48" s="838">
        <v>1062.3482920000001</v>
      </c>
      <c r="G48" s="838">
        <v>1217.0684870000002</v>
      </c>
      <c r="H48" s="838">
        <v>1304.972812</v>
      </c>
      <c r="I48" s="838">
        <v>1486.5562519999999</v>
      </c>
      <c r="J48" s="838">
        <v>1509.3380339999999</v>
      </c>
      <c r="K48" s="838">
        <v>1546.2038480000001</v>
      </c>
      <c r="L48" s="838">
        <v>1752.4047830000002</v>
      </c>
      <c r="M48" s="838">
        <v>1655.1149169999999</v>
      </c>
      <c r="N48" s="838">
        <v>1833.925168</v>
      </c>
      <c r="O48" s="838">
        <v>2794.6499429999999</v>
      </c>
      <c r="P48" s="838">
        <v>2946.0697500000001</v>
      </c>
      <c r="Q48" s="838">
        <v>3099.8850469999998</v>
      </c>
      <c r="R48" s="838">
        <v>2548.7481289999996</v>
      </c>
      <c r="S48" s="838">
        <v>3040.2315479999993</v>
      </c>
      <c r="T48" s="838">
        <v>3272.7349109999996</v>
      </c>
      <c r="U48" s="838">
        <v>3118.5774699999997</v>
      </c>
      <c r="V48" s="838">
        <v>2937.6693959999998</v>
      </c>
      <c r="W48" s="838">
        <v>3056.6847749999997</v>
      </c>
      <c r="X48" s="838">
        <v>3076.3728770000002</v>
      </c>
      <c r="Y48" s="838">
        <v>3191.4669100000001</v>
      </c>
      <c r="Z48" s="549">
        <v>3216.3389290000005</v>
      </c>
      <c r="AA48" s="549">
        <v>3312.2219640000003</v>
      </c>
    </row>
    <row r="49" spans="1:32" s="549" customFormat="1">
      <c r="A49" s="556"/>
      <c r="B49" s="554" t="s">
        <v>1412</v>
      </c>
      <c r="C49" s="1156">
        <v>49.880624000000005</v>
      </c>
      <c r="D49" s="838">
        <v>58.126334999999997</v>
      </c>
      <c r="E49" s="838">
        <v>66.501156000000009</v>
      </c>
      <c r="F49" s="838">
        <v>95.835578999999996</v>
      </c>
      <c r="G49" s="838">
        <v>104.75111</v>
      </c>
      <c r="H49" s="838">
        <v>115.702235</v>
      </c>
      <c r="I49" s="838">
        <v>123.993905</v>
      </c>
      <c r="J49" s="838">
        <v>156.72173000000001</v>
      </c>
      <c r="K49" s="838">
        <v>204.56602799999999</v>
      </c>
      <c r="L49" s="838">
        <v>237.10970600000002</v>
      </c>
      <c r="M49" s="838">
        <v>247.302862</v>
      </c>
      <c r="N49" s="838">
        <v>245.23201900000001</v>
      </c>
      <c r="O49" s="838">
        <v>284.54150199999998</v>
      </c>
      <c r="P49" s="838">
        <v>351.39483799999999</v>
      </c>
      <c r="Q49" s="838">
        <v>310.03297100000003</v>
      </c>
      <c r="R49" s="838">
        <v>338.36723999999998</v>
      </c>
      <c r="S49" s="838">
        <v>410.26703900000001</v>
      </c>
      <c r="T49" s="838">
        <v>409.02550500000001</v>
      </c>
      <c r="U49" s="838">
        <v>414.60031300000003</v>
      </c>
      <c r="V49" s="838">
        <v>434.53486300000003</v>
      </c>
      <c r="W49" s="838">
        <v>451.18458299999998</v>
      </c>
      <c r="X49" s="838">
        <v>478.42676400000005</v>
      </c>
      <c r="Y49" s="838">
        <v>503.30060499999996</v>
      </c>
      <c r="Z49" s="549">
        <v>512.91994999999997</v>
      </c>
      <c r="AA49" s="549">
        <v>507.02089899999999</v>
      </c>
    </row>
    <row r="50" spans="1:32" s="549" customFormat="1">
      <c r="B50" s="554" t="s">
        <v>1413</v>
      </c>
      <c r="C50" s="1156">
        <v>481.66584699999999</v>
      </c>
      <c r="D50" s="838">
        <v>607.50891100000001</v>
      </c>
      <c r="E50" s="838">
        <v>690.76264900000001</v>
      </c>
      <c r="F50" s="838">
        <v>827.40877499999999</v>
      </c>
      <c r="G50" s="838">
        <v>947.36996999999997</v>
      </c>
      <c r="H50" s="838">
        <v>961.38419799999997</v>
      </c>
      <c r="I50" s="838">
        <v>981.03111899999999</v>
      </c>
      <c r="J50" s="838">
        <v>1015.4821380000001</v>
      </c>
      <c r="K50" s="838">
        <v>969.41848899999991</v>
      </c>
      <c r="L50" s="838">
        <v>1151.3552480000001</v>
      </c>
      <c r="M50" s="838">
        <v>1048.019213</v>
      </c>
      <c r="N50" s="838">
        <v>1040.6457869999999</v>
      </c>
      <c r="O50" s="838">
        <v>1805.3356460000002</v>
      </c>
      <c r="P50" s="838">
        <v>1880.226013</v>
      </c>
      <c r="Q50" s="838">
        <v>1997.5236919999998</v>
      </c>
      <c r="R50" s="838">
        <v>1511.7296859999999</v>
      </c>
      <c r="S50" s="838">
        <v>1886.879735</v>
      </c>
      <c r="T50" s="838">
        <v>2173.1262199999996</v>
      </c>
      <c r="U50" s="838">
        <v>2016.279984</v>
      </c>
      <c r="V50" s="838">
        <v>1844.9459890000001</v>
      </c>
      <c r="W50" s="838">
        <v>1920.2792289999998</v>
      </c>
      <c r="X50" s="838">
        <v>1938.6905870000001</v>
      </c>
      <c r="Y50" s="838">
        <v>2051.6707280000001</v>
      </c>
      <c r="Z50" s="549">
        <v>2101.103239</v>
      </c>
      <c r="AA50" s="549">
        <v>2181.077898</v>
      </c>
    </row>
    <row r="51" spans="1:32">
      <c r="A51" s="546"/>
      <c r="B51" s="555" t="s">
        <v>1414</v>
      </c>
      <c r="C51" s="1156">
        <v>446.92911700000002</v>
      </c>
      <c r="D51" s="838">
        <v>565.51238000000001</v>
      </c>
      <c r="E51" s="838">
        <v>638.10413199999994</v>
      </c>
      <c r="F51" s="838">
        <v>763.35297300000002</v>
      </c>
      <c r="G51" s="838">
        <v>863.84516099999996</v>
      </c>
      <c r="H51" s="838">
        <v>866.62928699999998</v>
      </c>
      <c r="I51" s="838">
        <v>881.93942099999992</v>
      </c>
      <c r="J51" s="838">
        <v>877.32039800000007</v>
      </c>
      <c r="K51" s="838">
        <v>806.697543</v>
      </c>
      <c r="L51" s="838">
        <v>964.33133700000008</v>
      </c>
      <c r="M51" s="838">
        <v>838.06164799999999</v>
      </c>
      <c r="N51" s="838">
        <v>814.13652300000001</v>
      </c>
      <c r="O51" s="838">
        <v>1530.7329420000001</v>
      </c>
      <c r="P51" s="838">
        <v>1583.561766</v>
      </c>
      <c r="Q51" s="838">
        <v>1686.6263259999998</v>
      </c>
      <c r="R51" s="838">
        <v>1208.1437679999999</v>
      </c>
      <c r="S51" s="838">
        <v>1457.8763309999999</v>
      </c>
      <c r="T51" s="838">
        <v>1775.1957819999998</v>
      </c>
      <c r="U51" s="838">
        <v>1600.0738449999999</v>
      </c>
      <c r="V51" s="838">
        <v>1457.6254569999999</v>
      </c>
      <c r="W51" s="838">
        <v>1501.3619229999999</v>
      </c>
      <c r="X51" s="838">
        <v>1510.3482670000001</v>
      </c>
      <c r="Y51" s="838">
        <v>1626.429003</v>
      </c>
      <c r="Z51" s="549">
        <v>1664.1396110000001</v>
      </c>
      <c r="AA51" s="549">
        <v>1754.1087560000001</v>
      </c>
      <c r="AB51" s="838"/>
      <c r="AC51" s="1010"/>
      <c r="AD51" s="1010"/>
      <c r="AE51" s="1010"/>
      <c r="AF51" s="1010"/>
    </row>
    <row r="52" spans="1:32">
      <c r="A52" s="131"/>
      <c r="B52" s="555" t="s">
        <v>1415</v>
      </c>
      <c r="C52" s="1156">
        <v>34.736730000000001</v>
      </c>
      <c r="D52" s="838">
        <v>41.996531000000004</v>
      </c>
      <c r="E52" s="838">
        <v>52.658517000000003</v>
      </c>
      <c r="F52" s="838">
        <v>64.055802</v>
      </c>
      <c r="G52" s="838">
        <v>83.524808999999991</v>
      </c>
      <c r="H52" s="838">
        <v>94.754910999999993</v>
      </c>
      <c r="I52" s="838">
        <v>99.091698000000008</v>
      </c>
      <c r="J52" s="838">
        <v>138.16173999999998</v>
      </c>
      <c r="K52" s="838">
        <v>162.720946</v>
      </c>
      <c r="L52" s="838">
        <v>187.023911</v>
      </c>
      <c r="M52" s="838">
        <v>209.95756499999999</v>
      </c>
      <c r="N52" s="838">
        <v>226.509264</v>
      </c>
      <c r="O52" s="838">
        <v>274.60270400000002</v>
      </c>
      <c r="P52" s="838">
        <v>296.66424699999999</v>
      </c>
      <c r="Q52" s="838">
        <v>310.89736599999998</v>
      </c>
      <c r="R52" s="838">
        <v>303.58591799999999</v>
      </c>
      <c r="S52" s="838">
        <v>429.00340399999999</v>
      </c>
      <c r="T52" s="838">
        <v>397.93043800000004</v>
      </c>
      <c r="U52" s="838">
        <v>416.20613900000001</v>
      </c>
      <c r="V52" s="838">
        <v>387.32053200000001</v>
      </c>
      <c r="W52" s="838">
        <v>418.917306</v>
      </c>
      <c r="X52" s="838">
        <v>428.34232000000003</v>
      </c>
      <c r="Y52" s="838">
        <v>425.24172499999997</v>
      </c>
      <c r="Z52" s="549">
        <v>436.96362800000003</v>
      </c>
      <c r="AA52" s="549">
        <v>426.96914199999998</v>
      </c>
      <c r="AB52" s="1010"/>
      <c r="AC52" s="1010"/>
      <c r="AD52" s="1010"/>
      <c r="AE52" s="1010"/>
      <c r="AF52" s="1010"/>
    </row>
    <row r="53" spans="1:32">
      <c r="A53" s="131"/>
      <c r="B53" s="554" t="s">
        <v>612</v>
      </c>
      <c r="C53" s="1156">
        <v>89.745331999999991</v>
      </c>
      <c r="D53" s="838">
        <v>115.06183100000001</v>
      </c>
      <c r="E53" s="838">
        <v>109.90745800000001</v>
      </c>
      <c r="F53" s="838">
        <v>139.103938</v>
      </c>
      <c r="G53" s="838">
        <v>164.947407</v>
      </c>
      <c r="H53" s="838">
        <v>227.88637899999998</v>
      </c>
      <c r="I53" s="838">
        <v>381.531228</v>
      </c>
      <c r="J53" s="838">
        <v>337.13416600000005</v>
      </c>
      <c r="K53" s="838">
        <v>372.21933100000001</v>
      </c>
      <c r="L53" s="838">
        <v>363.93982900000003</v>
      </c>
      <c r="M53" s="838">
        <v>359.79284200000001</v>
      </c>
      <c r="N53" s="838">
        <v>548.04736200000002</v>
      </c>
      <c r="O53" s="838">
        <v>704.77279500000009</v>
      </c>
      <c r="P53" s="838">
        <v>714.44889899999998</v>
      </c>
      <c r="Q53" s="838">
        <v>792.32838399999991</v>
      </c>
      <c r="R53" s="838">
        <v>698.65120300000001</v>
      </c>
      <c r="S53" s="838">
        <v>743.08477399999992</v>
      </c>
      <c r="T53" s="838">
        <v>690.58318599999996</v>
      </c>
      <c r="U53" s="838">
        <v>687.69717299999991</v>
      </c>
      <c r="V53" s="838">
        <v>658.18854399999998</v>
      </c>
      <c r="W53" s="838">
        <v>685.22096299999998</v>
      </c>
      <c r="X53" s="838">
        <v>659.25552599999992</v>
      </c>
      <c r="Y53" s="838">
        <v>636.49557700000003</v>
      </c>
      <c r="Z53" s="549">
        <v>602.31574000000001</v>
      </c>
      <c r="AA53" s="549">
        <v>624.12316699999997</v>
      </c>
      <c r="AB53" s="1010"/>
      <c r="AC53" s="1010"/>
      <c r="AD53" s="1010"/>
      <c r="AE53" s="1010"/>
      <c r="AF53" s="1010"/>
    </row>
    <row r="54" spans="1:32">
      <c r="A54" s="131"/>
      <c r="B54" s="550" t="s">
        <v>1417</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285.97841999999997</v>
      </c>
      <c r="AA54" s="549">
        <v>336.71223800000001</v>
      </c>
      <c r="AB54" s="1010"/>
      <c r="AC54" s="1010"/>
      <c r="AD54" s="1010"/>
      <c r="AE54" s="1010"/>
      <c r="AF54" s="1010"/>
    </row>
    <row r="55" spans="1:32" ht="14.5">
      <c r="A55" s="131"/>
      <c r="B55" s="554" t="s">
        <v>1539</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285.97841999999997</v>
      </c>
      <c r="AA55" s="549">
        <v>336.71223800000001</v>
      </c>
      <c r="AB55" s="1010"/>
      <c r="AC55" s="1010"/>
      <c r="AD55" s="1010"/>
      <c r="AE55" s="1010"/>
      <c r="AF55" s="1010"/>
    </row>
    <row r="56" spans="1:32" ht="25">
      <c r="A56" s="131"/>
      <c r="B56" s="1190" t="s">
        <v>1528</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5">
      <c r="A57" s="131"/>
      <c r="B57" s="1013" t="s">
        <v>1541</v>
      </c>
      <c r="C57" s="1156">
        <v>24786.010828339655</v>
      </c>
      <c r="D57" s="838">
        <v>25257.002304634403</v>
      </c>
      <c r="E57" s="838">
        <v>25295.368263278055</v>
      </c>
      <c r="F57" s="838">
        <v>23992.559681655919</v>
      </c>
      <c r="G57" s="838">
        <v>27639.37559218254</v>
      </c>
      <c r="H57" s="838">
        <v>26887.41578336581</v>
      </c>
      <c r="I57" s="838">
        <v>25415.491824163964</v>
      </c>
      <c r="J57" s="838">
        <v>25293.937433320345</v>
      </c>
      <c r="K57" s="838">
        <v>27422.868901202019</v>
      </c>
      <c r="L57" s="838">
        <v>28826.867073015666</v>
      </c>
      <c r="M57" s="838">
        <v>26968.524005879142</v>
      </c>
      <c r="N57" s="838">
        <v>30867.654200000001</v>
      </c>
      <c r="O57" s="838">
        <v>32778.997000000003</v>
      </c>
      <c r="P57" s="838">
        <v>34249.521999999997</v>
      </c>
      <c r="Q57" s="838">
        <v>35078.334999999999</v>
      </c>
      <c r="R57" s="838">
        <v>30979.781999999999</v>
      </c>
      <c r="S57" s="838">
        <v>32430.072999999997</v>
      </c>
      <c r="T57" s="838">
        <v>33659.318999999996</v>
      </c>
      <c r="U57" s="838">
        <v>32740.039000000001</v>
      </c>
      <c r="V57" s="838">
        <v>33085.377</v>
      </c>
      <c r="W57" s="838">
        <v>32903.453999999998</v>
      </c>
      <c r="X57" s="838">
        <v>35296.648000000001</v>
      </c>
      <c r="Y57" s="838">
        <v>35268.226542199991</v>
      </c>
      <c r="Z57" s="551">
        <v>35453.165192299988</v>
      </c>
      <c r="AA57" s="551">
        <v>37253.252</v>
      </c>
      <c r="AB57" s="1010"/>
      <c r="AC57" s="1010"/>
      <c r="AD57" s="1010"/>
      <c r="AE57" s="1010"/>
      <c r="AF57" s="1010"/>
    </row>
    <row r="58" spans="1:32" ht="14.5">
      <c r="A58" s="131"/>
      <c r="B58" s="1015" t="s">
        <v>1542</v>
      </c>
      <c r="C58" s="1156">
        <v>4728.5280000000002</v>
      </c>
      <c r="D58" s="838">
        <v>5192.9629999999997</v>
      </c>
      <c r="E58" s="838">
        <v>5424.5829999999996</v>
      </c>
      <c r="F58" s="838">
        <v>5332.8490000000002</v>
      </c>
      <c r="G58" s="838">
        <v>6125.5909999999994</v>
      </c>
      <c r="H58" s="838">
        <v>6211.8119999999999</v>
      </c>
      <c r="I58" s="838">
        <v>6788.0700000000006</v>
      </c>
      <c r="J58" s="838">
        <v>6507.0499999999993</v>
      </c>
      <c r="K58" s="838">
        <v>7613.616</v>
      </c>
      <c r="L58" s="838">
        <v>7771.7389999999996</v>
      </c>
      <c r="M58" s="838">
        <v>7759.375</v>
      </c>
      <c r="N58" s="838">
        <v>7980.5947000000006</v>
      </c>
      <c r="O58" s="838">
        <v>8622.2380000000012</v>
      </c>
      <c r="P58" s="838">
        <v>9418.2789999999986</v>
      </c>
      <c r="Q58" s="838">
        <v>8757.4460000000017</v>
      </c>
      <c r="R58" s="838">
        <v>8196.5579999999991</v>
      </c>
      <c r="S58" s="838">
        <v>7185.7449999999999</v>
      </c>
      <c r="T58" s="838">
        <v>7409.0240000000003</v>
      </c>
      <c r="U58" s="838">
        <v>7483.6459999999997</v>
      </c>
      <c r="V58" s="838">
        <v>7496.9589999999998</v>
      </c>
      <c r="W58" s="838">
        <v>7647.9690000000001</v>
      </c>
      <c r="X58" s="838">
        <v>7929.2780000000002</v>
      </c>
      <c r="Y58" s="838">
        <v>8359.7651665300018</v>
      </c>
      <c r="Z58" s="551">
        <v>7717.0303936099981</v>
      </c>
      <c r="AA58" s="551">
        <v>7701.4459999999999</v>
      </c>
      <c r="AB58" s="1010"/>
      <c r="AC58" s="1010"/>
      <c r="AD58" s="1010"/>
      <c r="AE58" s="1010"/>
      <c r="AF58" s="1010"/>
    </row>
    <row r="59" spans="1:32" ht="14.5">
      <c r="A59" s="131"/>
      <c r="B59" s="1015" t="s">
        <v>1543</v>
      </c>
      <c r="C59" s="1156">
        <v>20057.482828339653</v>
      </c>
      <c r="D59" s="838">
        <v>20064.039304634403</v>
      </c>
      <c r="E59" s="838">
        <v>19870.785263278056</v>
      </c>
      <c r="F59" s="838">
        <v>18659.710681655921</v>
      </c>
      <c r="G59" s="838">
        <v>21513.784592182539</v>
      </c>
      <c r="H59" s="838">
        <v>20675.603783365808</v>
      </c>
      <c r="I59" s="838">
        <v>18627.421824163965</v>
      </c>
      <c r="J59" s="838">
        <v>18786.887433320346</v>
      </c>
      <c r="K59" s="838">
        <v>19809.252901202017</v>
      </c>
      <c r="L59" s="838">
        <v>21055.128073015669</v>
      </c>
      <c r="M59" s="838">
        <v>19209.149005879142</v>
      </c>
      <c r="N59" s="838">
        <v>22887.059499999999</v>
      </c>
      <c r="O59" s="838">
        <v>24156.758999999998</v>
      </c>
      <c r="P59" s="838">
        <v>24831.243000000002</v>
      </c>
      <c r="Q59" s="838">
        <v>26320.888999999999</v>
      </c>
      <c r="R59" s="838">
        <v>22783.223999999998</v>
      </c>
      <c r="S59" s="838">
        <v>25244.327999999998</v>
      </c>
      <c r="T59" s="838">
        <v>26250.294999999998</v>
      </c>
      <c r="U59" s="838">
        <v>25256.393</v>
      </c>
      <c r="V59" s="838">
        <v>25588.417999999998</v>
      </c>
      <c r="W59" s="838">
        <v>25255.485000000001</v>
      </c>
      <c r="X59" s="838">
        <v>27367.370000000003</v>
      </c>
      <c r="Y59" s="838">
        <v>26908.461375669991</v>
      </c>
      <c r="Z59" s="551">
        <v>27736.134798689993</v>
      </c>
      <c r="AA59" s="551">
        <v>29551.806</v>
      </c>
      <c r="AB59" s="1010"/>
      <c r="AC59" s="1010"/>
      <c r="AD59" s="1010"/>
      <c r="AE59" s="1010"/>
      <c r="AF59" s="1010"/>
    </row>
    <row r="60" spans="1:32">
      <c r="A60" s="131"/>
      <c r="B60" s="1013" t="s">
        <v>1529</v>
      </c>
      <c r="C60" s="1156">
        <v>14440.723</v>
      </c>
      <c r="D60" s="838">
        <v>13321.66</v>
      </c>
      <c r="E60" s="838">
        <v>23412.696</v>
      </c>
      <c r="F60" s="838">
        <v>22646.334999999999</v>
      </c>
      <c r="G60" s="838">
        <v>24053.315999999999</v>
      </c>
      <c r="H60" s="838">
        <v>24058.195</v>
      </c>
      <c r="I60" s="838">
        <v>21485.712</v>
      </c>
      <c r="J60" s="838">
        <v>20646.743999999999</v>
      </c>
      <c r="K60" s="838">
        <v>20084.616000000002</v>
      </c>
      <c r="L60" s="838">
        <v>17634.026000000002</v>
      </c>
      <c r="M60" s="838">
        <v>19273.811000000002</v>
      </c>
      <c r="N60" s="838">
        <v>18507.420999999998</v>
      </c>
      <c r="O60" s="838">
        <v>19126.964</v>
      </c>
      <c r="P60" s="838">
        <v>19697.099999999999</v>
      </c>
      <c r="Q60" s="838">
        <v>16633.897000000001</v>
      </c>
      <c r="R60" s="838">
        <v>15791.78</v>
      </c>
      <c r="S60" s="838">
        <v>17012.414000000001</v>
      </c>
      <c r="T60" s="838">
        <v>17877.197</v>
      </c>
      <c r="U60" s="838">
        <v>16077.477999999999</v>
      </c>
      <c r="V60" s="838">
        <v>16130.995999999999</v>
      </c>
      <c r="W60" s="838">
        <v>16807.275000000001</v>
      </c>
      <c r="X60" s="838">
        <v>15742.46</v>
      </c>
      <c r="Y60" s="838">
        <v>18148.593000000001</v>
      </c>
      <c r="Z60" s="551">
        <v>18727.851999999999</v>
      </c>
      <c r="AA60" s="551">
        <v>16555.007000000001</v>
      </c>
      <c r="AB60" s="1010"/>
      <c r="AC60" s="1010"/>
      <c r="AD60" s="1010"/>
      <c r="AE60" s="1010"/>
      <c r="AF60" s="1010"/>
    </row>
    <row r="61" spans="1:32" ht="14.5">
      <c r="A61" s="131"/>
      <c r="B61" s="564" t="s">
        <v>1545</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5620.1790000000001</v>
      </c>
      <c r="D62" s="838">
        <v>4406.375</v>
      </c>
      <c r="E62" s="838">
        <v>3193</v>
      </c>
      <c r="F62" s="838">
        <v>2577</v>
      </c>
      <c r="G62" s="838">
        <v>2277</v>
      </c>
      <c r="H62" s="838">
        <v>1746</v>
      </c>
      <c r="I62" s="838">
        <v>1603.6</v>
      </c>
      <c r="J62" s="838">
        <v>1601.704</v>
      </c>
      <c r="K62" s="838">
        <v>1118.2470000000001</v>
      </c>
      <c r="L62" s="838">
        <v>988.93700000000001</v>
      </c>
      <c r="M62" s="838">
        <v>935.11900000000003</v>
      </c>
      <c r="N62" s="838">
        <v>572.14400000000001</v>
      </c>
      <c r="O62" s="838">
        <v>291.90100000000001</v>
      </c>
      <c r="P62" s="838">
        <v>361.81799999999998</v>
      </c>
      <c r="Q62" s="838">
        <v>381.76600000000002</v>
      </c>
      <c r="R62" s="838">
        <v>320.17700000000002</v>
      </c>
      <c r="S62" s="838">
        <v>380.404</v>
      </c>
      <c r="T62" s="838">
        <v>489.755</v>
      </c>
      <c r="U62" s="838">
        <v>422.7</v>
      </c>
      <c r="V62" s="838">
        <v>339.5</v>
      </c>
      <c r="W62" s="838">
        <v>364.1</v>
      </c>
      <c r="X62" s="838">
        <v>342.6</v>
      </c>
      <c r="Y62" s="838">
        <v>331.9</v>
      </c>
      <c r="Z62" s="551">
        <v>335.9</v>
      </c>
      <c r="AA62" s="551">
        <v>389.1</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5">
      <c r="A64" s="538"/>
      <c r="B64" s="564"/>
      <c r="C64" s="1277" t="s">
        <v>1530</v>
      </c>
      <c r="D64" s="1277"/>
      <c r="E64" s="1277"/>
      <c r="F64" s="1277"/>
      <c r="G64" s="1277"/>
      <c r="H64" s="1277"/>
      <c r="I64" s="1277" t="s">
        <v>1530</v>
      </c>
      <c r="J64" s="1277"/>
      <c r="K64" s="1277"/>
      <c r="L64" s="1277"/>
      <c r="M64" s="1277"/>
      <c r="N64" s="1277"/>
      <c r="O64" s="1277" t="s">
        <v>1530</v>
      </c>
      <c r="P64" s="1277"/>
      <c r="Q64" s="1277"/>
      <c r="R64" s="1277"/>
      <c r="S64" s="1277"/>
      <c r="T64" s="1277"/>
      <c r="U64" s="1277" t="s">
        <v>1530</v>
      </c>
      <c r="V64" s="1277"/>
      <c r="W64" s="1277"/>
      <c r="X64" s="1277"/>
      <c r="Y64" s="1277"/>
      <c r="Z64" s="1277"/>
      <c r="AA64" s="1277" t="s">
        <v>1530</v>
      </c>
      <c r="AB64" s="1277"/>
      <c r="AC64" s="1277"/>
      <c r="AD64" s="1277"/>
      <c r="AE64" s="1277"/>
      <c r="AF64" s="1277"/>
    </row>
    <row r="65" spans="1:27" s="137" customFormat="1" ht="20.149999999999999" customHeight="1">
      <c r="A65" s="643"/>
      <c r="B65" s="1013" t="s">
        <v>1548</v>
      </c>
      <c r="C65" s="1156" t="s">
        <v>1553</v>
      </c>
      <c r="D65" s="838">
        <v>370129.605577985</v>
      </c>
      <c r="E65" s="838" t="s">
        <v>1553</v>
      </c>
      <c r="F65" s="838" t="s">
        <v>1553</v>
      </c>
      <c r="G65" s="838">
        <v>291419.86039429402</v>
      </c>
      <c r="H65" s="838" t="s">
        <v>1553</v>
      </c>
      <c r="I65" s="838" t="s">
        <v>1553</v>
      </c>
      <c r="J65" s="838">
        <v>274479.86808487296</v>
      </c>
      <c r="K65" s="838" t="s">
        <v>1553</v>
      </c>
      <c r="L65" s="838" t="s">
        <v>1553</v>
      </c>
      <c r="M65" s="838">
        <v>254430.18028834899</v>
      </c>
      <c r="N65" s="838" t="s">
        <v>1553</v>
      </c>
      <c r="O65" s="838" t="s">
        <v>1553</v>
      </c>
      <c r="P65" s="838">
        <v>279723.31443222496</v>
      </c>
      <c r="Q65" s="838" t="s">
        <v>1553</v>
      </c>
      <c r="R65" s="838" t="s">
        <v>1553</v>
      </c>
      <c r="S65" s="838">
        <v>289427.50329812343</v>
      </c>
      <c r="T65" s="838" t="s">
        <v>1553</v>
      </c>
      <c r="U65" s="838" t="s">
        <v>1553</v>
      </c>
      <c r="V65" s="838">
        <v>275036.93436362268</v>
      </c>
      <c r="W65" s="838" t="s">
        <v>1553</v>
      </c>
      <c r="X65" s="838" t="s">
        <v>1553</v>
      </c>
      <c r="Y65" s="838">
        <v>251095.27228227659</v>
      </c>
      <c r="Z65" s="1189" t="s">
        <v>1553</v>
      </c>
      <c r="AA65" s="1189" t="s">
        <v>1553</v>
      </c>
    </row>
    <row r="66" spans="1:27" s="137" customFormat="1" ht="15" customHeight="1">
      <c r="A66" s="643"/>
      <c r="B66" s="1013" t="s">
        <v>1549</v>
      </c>
      <c r="C66" s="1156" t="s">
        <v>1553</v>
      </c>
      <c r="D66" s="838">
        <v>367736.93230011704</v>
      </c>
      <c r="E66" s="838" t="s">
        <v>1553</v>
      </c>
      <c r="F66" s="838" t="s">
        <v>1553</v>
      </c>
      <c r="G66" s="838">
        <v>288597.31088117202</v>
      </c>
      <c r="H66" s="838" t="s">
        <v>1553</v>
      </c>
      <c r="I66" s="838" t="s">
        <v>1553</v>
      </c>
      <c r="J66" s="838">
        <v>268463.39889133204</v>
      </c>
      <c r="K66" s="838" t="s">
        <v>1553</v>
      </c>
      <c r="L66" s="838" t="s">
        <v>1553</v>
      </c>
      <c r="M66" s="838">
        <v>250864.34004681199</v>
      </c>
      <c r="N66" s="838" t="s">
        <v>1553</v>
      </c>
      <c r="O66" s="838" t="s">
        <v>1553</v>
      </c>
      <c r="P66" s="838">
        <v>275821.87589007703</v>
      </c>
      <c r="Q66" s="838" t="s">
        <v>1553</v>
      </c>
      <c r="R66" s="838" t="s">
        <v>1553</v>
      </c>
      <c r="S66" s="838">
        <v>284944.91543841315</v>
      </c>
      <c r="T66" s="838" t="s">
        <v>1553</v>
      </c>
      <c r="U66" s="838" t="s">
        <v>1553</v>
      </c>
      <c r="V66" s="838">
        <v>271496.17812084139</v>
      </c>
      <c r="W66" s="838" t="s">
        <v>1553</v>
      </c>
      <c r="X66" s="838" t="s">
        <v>1553</v>
      </c>
      <c r="Y66" s="838">
        <v>247695.83664627746</v>
      </c>
      <c r="Z66" s="1189" t="s">
        <v>1553</v>
      </c>
      <c r="AA66" s="1189" t="s">
        <v>1553</v>
      </c>
    </row>
    <row r="67" spans="1:27" s="137" customFormat="1" ht="15" customHeight="1">
      <c r="A67" s="643"/>
      <c r="B67" s="1013" t="s">
        <v>1550</v>
      </c>
      <c r="C67" s="1156" t="s">
        <v>1553</v>
      </c>
      <c r="D67" s="838">
        <v>3928</v>
      </c>
      <c r="E67" s="838" t="s">
        <v>1553</v>
      </c>
      <c r="F67" s="838" t="s">
        <v>1553</v>
      </c>
      <c r="G67" s="838">
        <v>2447</v>
      </c>
      <c r="H67" s="838" t="s">
        <v>1553</v>
      </c>
      <c r="I67" s="838" t="s">
        <v>1553</v>
      </c>
      <c r="J67" s="838">
        <v>-105</v>
      </c>
      <c r="K67" s="838" t="s">
        <v>1553</v>
      </c>
      <c r="L67" s="838" t="s">
        <v>1553</v>
      </c>
      <c r="M67" s="838">
        <v>1240</v>
      </c>
      <c r="N67" s="838" t="s">
        <v>1553</v>
      </c>
      <c r="O67" s="838" t="s">
        <v>1553</v>
      </c>
      <c r="P67" s="838">
        <v>676</v>
      </c>
      <c r="Q67" s="838" t="s">
        <v>1553</v>
      </c>
      <c r="R67" s="838" t="s">
        <v>1553</v>
      </c>
      <c r="S67" s="838">
        <v>395</v>
      </c>
      <c r="T67" s="838" t="s">
        <v>1553</v>
      </c>
      <c r="U67" s="838" t="s">
        <v>1553</v>
      </c>
      <c r="V67" s="838">
        <v>135.00000000000728</v>
      </c>
      <c r="W67" s="838" t="s">
        <v>1553</v>
      </c>
      <c r="X67" s="838" t="s">
        <v>1553</v>
      </c>
      <c r="Y67" s="838">
        <v>-78</v>
      </c>
      <c r="Z67" s="1189" t="s">
        <v>1553</v>
      </c>
      <c r="AA67" s="1189" t="s">
        <v>1553</v>
      </c>
    </row>
    <row r="68" spans="1:27" s="137" customFormat="1" ht="15" customHeight="1">
      <c r="A68" s="643"/>
      <c r="B68" s="1191" t="s">
        <v>1551</v>
      </c>
      <c r="C68" s="1156" t="s">
        <v>1553</v>
      </c>
      <c r="D68" s="838">
        <v>6320.6732778679598</v>
      </c>
      <c r="E68" s="838" t="s">
        <v>1553</v>
      </c>
      <c r="F68" s="838" t="s">
        <v>1553</v>
      </c>
      <c r="G68" s="838">
        <v>5269.5495131226207</v>
      </c>
      <c r="H68" s="838" t="s">
        <v>1553</v>
      </c>
      <c r="I68" s="838" t="s">
        <v>1553</v>
      </c>
      <c r="J68" s="838">
        <v>5911.46919354081</v>
      </c>
      <c r="K68" s="838" t="s">
        <v>1553</v>
      </c>
      <c r="L68" s="838" t="s">
        <v>1553</v>
      </c>
      <c r="M68" s="838">
        <v>4805.8402415372802</v>
      </c>
      <c r="N68" s="838" t="s">
        <v>1553</v>
      </c>
      <c r="O68" s="838" t="s">
        <v>1553</v>
      </c>
      <c r="P68" s="838">
        <v>4577.4385421478901</v>
      </c>
      <c r="Q68" s="838" t="s">
        <v>1553</v>
      </c>
      <c r="R68" s="838" t="s">
        <v>1553</v>
      </c>
      <c r="S68" s="838">
        <v>4877.587859710271</v>
      </c>
      <c r="T68" s="838" t="s">
        <v>1553</v>
      </c>
      <c r="U68" s="838" t="s">
        <v>1553</v>
      </c>
      <c r="V68" s="838">
        <v>3675.7562427813027</v>
      </c>
      <c r="W68" s="838" t="s">
        <v>1553</v>
      </c>
      <c r="X68" s="838" t="s">
        <v>1553</v>
      </c>
      <c r="Y68" s="838">
        <v>3321.4356359991361</v>
      </c>
      <c r="Z68" s="1189" t="s">
        <v>1553</v>
      </c>
      <c r="AA68" s="1189" t="s">
        <v>1553</v>
      </c>
    </row>
    <row r="69" spans="1:27" s="527" customFormat="1" ht="15" customHeight="1">
      <c r="A69" s="694"/>
      <c r="C69" s="1194"/>
      <c r="D69" s="1169"/>
      <c r="E69" s="1169"/>
      <c r="F69" s="1169"/>
      <c r="G69" s="1169"/>
      <c r="H69" s="1169"/>
      <c r="Z69" s="566"/>
      <c r="AA69" s="566"/>
    </row>
    <row r="70" spans="1:27" s="527" customFormat="1" ht="15" customHeight="1">
      <c r="A70" s="694"/>
      <c r="C70" s="1279" t="s">
        <v>1426</v>
      </c>
      <c r="D70" s="1279"/>
      <c r="E70" s="1279"/>
      <c r="F70" s="1279"/>
      <c r="G70" s="1279"/>
      <c r="H70" s="1279"/>
      <c r="Z70" s="566"/>
      <c r="AA70" s="566"/>
    </row>
    <row r="71" spans="1:27" s="527" customFormat="1" ht="15" customHeight="1">
      <c r="A71" s="694"/>
      <c r="C71" s="1279" t="s">
        <v>880</v>
      </c>
      <c r="D71" s="1279"/>
      <c r="E71" s="1279"/>
      <c r="F71" s="1279"/>
      <c r="G71" s="1279"/>
      <c r="H71" s="1279"/>
      <c r="Z71" s="566"/>
      <c r="AA71" s="566"/>
    </row>
    <row r="72" spans="1:27" s="527" customFormat="1" ht="15" customHeight="1">
      <c r="A72" s="694"/>
      <c r="C72" s="1279" t="s">
        <v>1556</v>
      </c>
      <c r="D72" s="1279"/>
      <c r="E72" s="1279"/>
      <c r="F72" s="1279"/>
      <c r="G72" s="1279"/>
      <c r="H72" s="1279"/>
      <c r="Z72" s="566"/>
      <c r="AA72" s="566"/>
    </row>
    <row r="73" spans="1:27" s="527" customFormat="1" ht="30" customHeight="1">
      <c r="A73" s="694"/>
      <c r="C73" s="1279" t="s">
        <v>1558</v>
      </c>
      <c r="D73" s="1279"/>
      <c r="E73" s="1279"/>
      <c r="F73" s="1279"/>
      <c r="G73" s="1279"/>
      <c r="H73" s="1279"/>
      <c r="Z73" s="566"/>
      <c r="AA73" s="566"/>
    </row>
    <row r="74" spans="1:27" s="527" customFormat="1" ht="15" customHeight="1">
      <c r="A74" s="694"/>
      <c r="C74" s="137" t="s">
        <v>1563</v>
      </c>
      <c r="D74" s="137"/>
      <c r="E74" s="137"/>
      <c r="F74" s="137"/>
      <c r="G74" s="137"/>
      <c r="H74" s="137"/>
      <c r="AA74" s="775"/>
    </row>
    <row r="75" spans="1:27" s="527" customFormat="1" ht="15" customHeight="1">
      <c r="A75" s="694"/>
      <c r="C75" s="1279" t="s">
        <v>1540</v>
      </c>
      <c r="D75" s="1279"/>
      <c r="E75" s="1279"/>
      <c r="F75" s="1279"/>
      <c r="G75" s="1279"/>
      <c r="H75" s="1279"/>
      <c r="AA75" s="775"/>
    </row>
    <row r="76" spans="1:27" ht="15" customHeight="1">
      <c r="C76" s="1279" t="s">
        <v>1544</v>
      </c>
      <c r="D76" s="1279"/>
      <c r="E76" s="1279"/>
      <c r="F76" s="1279"/>
      <c r="G76" s="1279"/>
      <c r="H76" s="1279"/>
    </row>
    <row r="77" spans="1:27" s="527" customFormat="1" ht="15" customHeight="1">
      <c r="A77" s="694"/>
      <c r="C77" s="1279" t="s">
        <v>1546</v>
      </c>
      <c r="D77" s="1279"/>
      <c r="E77" s="1279"/>
      <c r="F77" s="1279"/>
      <c r="G77" s="1279"/>
      <c r="H77" s="1279"/>
      <c r="AA77" s="775"/>
    </row>
    <row r="78" spans="1:27" s="527" customFormat="1" ht="15" customHeight="1">
      <c r="A78" s="694"/>
      <c r="C78" s="1279" t="s">
        <v>1547</v>
      </c>
      <c r="D78" s="1279"/>
      <c r="E78" s="1279"/>
      <c r="F78" s="1279"/>
      <c r="G78" s="1279"/>
      <c r="H78" s="1279"/>
      <c r="AA78" s="775"/>
    </row>
    <row r="79" spans="1:27" ht="15" customHeight="1">
      <c r="C79" s="1417" t="s">
        <v>1552</v>
      </c>
      <c r="D79" s="1417"/>
      <c r="E79" s="1417"/>
      <c r="F79" s="1417"/>
      <c r="G79" s="1417"/>
      <c r="H79" s="1417"/>
    </row>
  </sheetData>
  <sheetProtection selectLockedCells="1"/>
  <mergeCells count="21">
    <mergeCell ref="C70:H70"/>
    <mergeCell ref="AA64:AF64"/>
    <mergeCell ref="C79:H79"/>
    <mergeCell ref="C64:H64"/>
    <mergeCell ref="I64:N64"/>
    <mergeCell ref="O64:T64"/>
    <mergeCell ref="U64:Z64"/>
    <mergeCell ref="C77:H77"/>
    <mergeCell ref="C78:H78"/>
    <mergeCell ref="C71:H71"/>
    <mergeCell ref="C72:H72"/>
    <mergeCell ref="C73:H73"/>
    <mergeCell ref="C75:H75"/>
    <mergeCell ref="C76:H76"/>
    <mergeCell ref="A1:B1"/>
    <mergeCell ref="A3:B3"/>
    <mergeCell ref="C7:H7"/>
    <mergeCell ref="I7:N7"/>
    <mergeCell ref="AA7:AF7"/>
    <mergeCell ref="O7:T7"/>
    <mergeCell ref="U7:Z7"/>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Thüringen</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autoPageBreaks="0"/>
  </sheetPr>
  <dimension ref="A1:AE224"/>
  <sheetViews>
    <sheetView showGridLines="0" showRowColHeaders="0" zoomScaleNormal="100" workbookViewId="0">
      <pane xSplit="1" ySplit="5" topLeftCell="B6" activePane="bottomRight" state="frozen"/>
      <selection activeCell="C72" sqref="C72"/>
      <selection pane="topRight" activeCell="C72" sqref="C72"/>
      <selection pane="bottomLeft" activeCell="C72" sqref="C72"/>
      <selection pane="bottomRight"/>
    </sheetView>
  </sheetViews>
  <sheetFormatPr baseColWidth="10" defaultColWidth="11.453125" defaultRowHeight="12.5"/>
  <cols>
    <col min="1" max="1" width="24.1796875" style="53" customWidth="1"/>
    <col min="2" max="26" width="10.54296875" style="53" customWidth="1"/>
    <col min="27" max="16384" width="11.453125" style="53"/>
  </cols>
  <sheetData>
    <row r="1" spans="1:31" ht="13">
      <c r="A1" s="691" t="s">
        <v>322</v>
      </c>
    </row>
    <row r="3" spans="1:31" ht="12.75" customHeight="1">
      <c r="A3" s="54" t="s">
        <v>488</v>
      </c>
      <c r="B3" s="702" t="s">
        <v>1203</v>
      </c>
      <c r="C3" s="702"/>
      <c r="D3" s="115"/>
      <c r="E3" s="115"/>
      <c r="F3" s="115"/>
      <c r="G3" s="115"/>
      <c r="H3" s="115"/>
      <c r="I3" s="115"/>
      <c r="J3" s="115"/>
      <c r="K3" s="115"/>
      <c r="L3" s="115"/>
      <c r="M3" s="115"/>
      <c r="N3" s="115"/>
      <c r="O3" s="115"/>
      <c r="P3" s="115"/>
      <c r="Q3" s="115"/>
      <c r="R3" s="115"/>
      <c r="S3" s="115"/>
      <c r="T3" s="115"/>
      <c r="U3" s="115"/>
      <c r="V3" s="115"/>
      <c r="W3" s="115"/>
      <c r="X3" s="115"/>
      <c r="Y3" s="115"/>
      <c r="Z3" s="115"/>
    </row>
    <row r="4" spans="1:31" ht="12.75" customHeight="1">
      <c r="A4" s="115"/>
      <c r="B4" s="115"/>
      <c r="C4" s="115"/>
      <c r="D4" s="115"/>
      <c r="E4" s="115"/>
      <c r="F4" s="115"/>
      <c r="G4" s="115"/>
      <c r="H4" s="115"/>
      <c r="I4" s="115"/>
      <c r="J4" s="115"/>
      <c r="K4" s="115"/>
      <c r="L4" s="115"/>
      <c r="M4" s="115"/>
      <c r="N4" s="115"/>
      <c r="O4" s="115"/>
      <c r="P4" s="115"/>
      <c r="Q4" s="115"/>
      <c r="R4" s="115"/>
      <c r="S4" s="115"/>
      <c r="T4" s="115"/>
      <c r="U4" s="115"/>
      <c r="V4" s="115"/>
      <c r="W4" s="115"/>
      <c r="X4" s="115"/>
      <c r="Y4" s="115"/>
      <c r="Z4" s="115"/>
    </row>
    <row r="5" spans="1:31" ht="12.75" customHeight="1">
      <c r="A5" s="55" t="s">
        <v>433</v>
      </c>
      <c r="B5" s="56">
        <v>1994</v>
      </c>
      <c r="C5" s="56">
        <v>1995</v>
      </c>
      <c r="D5" s="56">
        <v>1996</v>
      </c>
      <c r="E5" s="56">
        <v>1997</v>
      </c>
      <c r="F5" s="56">
        <v>1998</v>
      </c>
      <c r="G5" s="56">
        <v>1999</v>
      </c>
      <c r="H5" s="56">
        <v>2000</v>
      </c>
      <c r="I5" s="56">
        <v>2001</v>
      </c>
      <c r="J5" s="56">
        <v>2002</v>
      </c>
      <c r="K5" s="56">
        <v>2003</v>
      </c>
      <c r="L5" s="56">
        <v>2004</v>
      </c>
      <c r="M5" s="56">
        <v>2005</v>
      </c>
      <c r="N5" s="56">
        <v>2006</v>
      </c>
      <c r="O5" s="56">
        <v>2007</v>
      </c>
      <c r="P5" s="56">
        <v>2008</v>
      </c>
      <c r="Q5" s="56">
        <v>2009</v>
      </c>
      <c r="R5" s="56">
        <v>2010</v>
      </c>
      <c r="S5" s="56">
        <v>2011</v>
      </c>
      <c r="T5" s="56">
        <v>2012</v>
      </c>
      <c r="U5" s="56">
        <v>2013</v>
      </c>
      <c r="V5" s="56">
        <v>2014</v>
      </c>
      <c r="W5" s="56">
        <v>2015</v>
      </c>
      <c r="X5" s="279">
        <v>2016</v>
      </c>
      <c r="Y5" s="88">
        <v>2017</v>
      </c>
      <c r="Z5" s="764" t="s">
        <v>1435</v>
      </c>
    </row>
    <row r="6" spans="1:31" ht="12.75" customHeight="1">
      <c r="A6" s="57"/>
      <c r="B6" s="57"/>
      <c r="C6" s="57"/>
      <c r="D6" s="57"/>
      <c r="E6" s="57"/>
      <c r="F6" s="57"/>
      <c r="G6" s="57"/>
      <c r="H6" s="57"/>
      <c r="I6" s="57"/>
      <c r="J6" s="57"/>
      <c r="K6" s="57"/>
      <c r="L6" s="57"/>
      <c r="M6" s="57"/>
      <c r="N6" s="57"/>
      <c r="O6" s="57"/>
      <c r="P6" s="57"/>
      <c r="Q6" s="57"/>
      <c r="R6" s="57"/>
      <c r="S6" s="57"/>
      <c r="T6" s="57"/>
      <c r="U6" s="57"/>
      <c r="V6" s="57"/>
      <c r="W6" s="57"/>
      <c r="X6" s="57"/>
      <c r="Y6" s="57"/>
      <c r="Z6" s="57"/>
    </row>
    <row r="7" spans="1:31" ht="12.75" customHeight="1">
      <c r="B7" s="1268" t="s">
        <v>486</v>
      </c>
      <c r="C7" s="1268"/>
      <c r="D7" s="1268"/>
      <c r="E7" s="1268"/>
      <c r="F7" s="1268"/>
      <c r="G7" s="1268"/>
      <c r="H7" s="1268" t="s">
        <v>486</v>
      </c>
      <c r="I7" s="1268"/>
      <c r="J7" s="1268"/>
      <c r="K7" s="1268"/>
      <c r="L7" s="1268"/>
      <c r="M7" s="1268"/>
      <c r="N7" s="1268" t="s">
        <v>486</v>
      </c>
      <c r="O7" s="1268"/>
      <c r="P7" s="1268"/>
      <c r="Q7" s="1268"/>
      <c r="R7" s="1268"/>
      <c r="S7" s="1268"/>
      <c r="T7" s="1268" t="s">
        <v>486</v>
      </c>
      <c r="U7" s="1268"/>
      <c r="V7" s="1268"/>
      <c r="W7" s="1268"/>
      <c r="X7" s="1268"/>
      <c r="Y7" s="1268"/>
      <c r="Z7" s="1268" t="s">
        <v>486</v>
      </c>
      <c r="AA7" s="1268"/>
      <c r="AB7" s="1268"/>
      <c r="AC7" s="1268"/>
      <c r="AD7" s="1268"/>
      <c r="AE7" s="1268"/>
    </row>
    <row r="8" spans="1:31">
      <c r="A8" s="57"/>
      <c r="C8" s="61"/>
      <c r="D8" s="61"/>
      <c r="E8" s="61"/>
      <c r="F8" s="61"/>
      <c r="G8" s="61"/>
      <c r="H8" s="61"/>
      <c r="I8" s="61"/>
      <c r="J8" s="61"/>
      <c r="K8" s="61"/>
      <c r="L8" s="61"/>
      <c r="M8" s="61"/>
      <c r="N8" s="61"/>
      <c r="O8" s="61"/>
      <c r="P8" s="61"/>
      <c r="Q8" s="61"/>
      <c r="R8" s="61"/>
      <c r="S8" s="61"/>
      <c r="T8" s="61"/>
      <c r="U8" s="61"/>
      <c r="V8" s="61"/>
      <c r="W8" s="61"/>
      <c r="X8" s="61"/>
      <c r="Y8" s="61"/>
      <c r="Z8" s="61"/>
    </row>
    <row r="9" spans="1:31">
      <c r="A9" s="60" t="s">
        <v>435</v>
      </c>
      <c r="B9" s="1034">
        <v>8548.2729651684422</v>
      </c>
      <c r="C9" s="1034">
        <v>8689.5483869774325</v>
      </c>
      <c r="D9" s="1034">
        <v>8770.3499544780789</v>
      </c>
      <c r="E9" s="1034">
        <v>8845.4193768791447</v>
      </c>
      <c r="F9" s="1034">
        <v>9016.8270733199097</v>
      </c>
      <c r="G9" s="1034">
        <v>9321.7446608942464</v>
      </c>
      <c r="H9" s="1034">
        <v>9305.3515734763714</v>
      </c>
      <c r="I9" s="1034">
        <v>9592.2069775174296</v>
      </c>
      <c r="J9" s="1034">
        <v>9696.4738944103283</v>
      </c>
      <c r="K9" s="1034">
        <v>9659.3652679565967</v>
      </c>
      <c r="L9" s="1034">
        <v>9846.0965375073902</v>
      </c>
      <c r="M9" s="1034">
        <v>9708.5180898661565</v>
      </c>
      <c r="N9" s="1034">
        <v>9695.0952994063173</v>
      </c>
      <c r="O9" s="1034">
        <v>9843.6903807756898</v>
      </c>
      <c r="P9" s="1034">
        <v>9853.9152873096336</v>
      </c>
      <c r="Q9" s="1034">
        <v>9980.9027694656652</v>
      </c>
      <c r="R9" s="1034">
        <v>10089.801987713514</v>
      </c>
      <c r="S9" s="1034">
        <v>10284.677256420477</v>
      </c>
      <c r="T9" s="1034">
        <v>10334.38748822763</v>
      </c>
      <c r="U9" s="1034">
        <v>10472.493393315302</v>
      </c>
      <c r="V9" s="1034">
        <v>10725.146025075379</v>
      </c>
      <c r="W9" s="1034">
        <v>10945.694872935175</v>
      </c>
      <c r="X9" s="1034">
        <v>11231.550594362179</v>
      </c>
      <c r="Y9" s="1034">
        <v>10872.027547043946</v>
      </c>
      <c r="Z9" s="1034">
        <v>10941.615098220989</v>
      </c>
    </row>
    <row r="10" spans="1:31">
      <c r="A10" s="60" t="s">
        <v>436</v>
      </c>
      <c r="B10" s="1034">
        <v>10237.652726147335</v>
      </c>
      <c r="C10" s="1034">
        <v>10441.859957688057</v>
      </c>
      <c r="D10" s="1034">
        <v>10557.18754148263</v>
      </c>
      <c r="E10" s="1034">
        <v>10711.601220793187</v>
      </c>
      <c r="F10" s="1034">
        <v>10986.117199877308</v>
      </c>
      <c r="G10" s="1034">
        <v>11436.963133108482</v>
      </c>
      <c r="H10" s="1034">
        <v>11369.539104841168</v>
      </c>
      <c r="I10" s="1034">
        <v>11710.848662468352</v>
      </c>
      <c r="J10" s="1034">
        <v>11825.610513042573</v>
      </c>
      <c r="K10" s="1034">
        <v>11792.124050615021</v>
      </c>
      <c r="L10" s="1034">
        <v>12080.664739859203</v>
      </c>
      <c r="M10" s="1034">
        <v>11964.98685019687</v>
      </c>
      <c r="N10" s="1034">
        <v>11999.553930513401</v>
      </c>
      <c r="O10" s="1034">
        <v>12223.193974108211</v>
      </c>
      <c r="P10" s="1034">
        <v>12067.516609621194</v>
      </c>
      <c r="Q10" s="1034">
        <v>12248.930788731506</v>
      </c>
      <c r="R10" s="1034">
        <v>12388.640538035808</v>
      </c>
      <c r="S10" s="1034">
        <v>12639.578622751364</v>
      </c>
      <c r="T10" s="1034">
        <v>12751.429161589243</v>
      </c>
      <c r="U10" s="1034">
        <v>12920.576092540592</v>
      </c>
      <c r="V10" s="1034">
        <v>13242.991353165093</v>
      </c>
      <c r="W10" s="1034">
        <v>13509.220453475597</v>
      </c>
      <c r="X10" s="1034">
        <v>13850.243500908089</v>
      </c>
      <c r="Y10" s="1034">
        <v>13338.73654393194</v>
      </c>
      <c r="Z10" s="1034">
        <v>13457.965603722567</v>
      </c>
    </row>
    <row r="11" spans="1:31">
      <c r="A11" s="60" t="s">
        <v>437</v>
      </c>
      <c r="B11" s="1034">
        <v>2070.8047708253935</v>
      </c>
      <c r="C11" s="1034">
        <v>2060.5566104407453</v>
      </c>
      <c r="D11" s="1034">
        <v>2032.2302077991287</v>
      </c>
      <c r="E11" s="1034">
        <v>2013.6860380807384</v>
      </c>
      <c r="F11" s="1034">
        <v>2002.0743905726781</v>
      </c>
      <c r="G11" s="1034">
        <v>2020.6478075066277</v>
      </c>
      <c r="H11" s="1034">
        <v>1983.6071158853283</v>
      </c>
      <c r="I11" s="1034">
        <v>2034.9919193034746</v>
      </c>
      <c r="J11" s="1034">
        <v>2026.6120098741044</v>
      </c>
      <c r="K11" s="1034">
        <v>1993.6591277505438</v>
      </c>
      <c r="L11" s="1034">
        <v>1998.2739367714755</v>
      </c>
      <c r="M11" s="1034">
        <v>1938.0157691709639</v>
      </c>
      <c r="N11" s="1034">
        <v>1933.1382120165258</v>
      </c>
      <c r="O11" s="1034">
        <v>1941.0011497014348</v>
      </c>
      <c r="P11" s="1034">
        <v>1964.0758325857669</v>
      </c>
      <c r="Q11" s="1034">
        <v>1966.3708270228117</v>
      </c>
      <c r="R11" s="1034">
        <v>1990.0957569929028</v>
      </c>
      <c r="S11" s="1034">
        <v>2030.7342305007357</v>
      </c>
      <c r="T11" s="1034">
        <v>2054.394485073673</v>
      </c>
      <c r="U11" s="1034">
        <v>2068.5943174806512</v>
      </c>
      <c r="V11" s="1034">
        <v>2099.890195947135</v>
      </c>
      <c r="W11" s="1034">
        <v>2140.4558236652156</v>
      </c>
      <c r="X11" s="1034">
        <v>2191.6799964128509</v>
      </c>
      <c r="Y11" s="1034">
        <v>2129.1425918248115</v>
      </c>
      <c r="Z11" s="1034">
        <v>2125.0066168307844</v>
      </c>
    </row>
    <row r="12" spans="1:31">
      <c r="A12" s="60" t="s">
        <v>438</v>
      </c>
      <c r="B12" s="1034">
        <v>2048.0726665765796</v>
      </c>
      <c r="C12" s="1034">
        <v>2135.7311161397283</v>
      </c>
      <c r="D12" s="1034">
        <v>2190.6257781533309</v>
      </c>
      <c r="E12" s="1034">
        <v>2245.0429103016886</v>
      </c>
      <c r="F12" s="1034">
        <v>2317.1373554471784</v>
      </c>
      <c r="G12" s="1034">
        <v>2397.6108691378649</v>
      </c>
      <c r="H12" s="1034">
        <v>2389.2534577559436</v>
      </c>
      <c r="I12" s="1034">
        <v>2453.7792463967703</v>
      </c>
      <c r="J12" s="1034">
        <v>2447.6601569169552</v>
      </c>
      <c r="K12" s="1034">
        <v>2434.620815146905</v>
      </c>
      <c r="L12" s="1034">
        <v>2486.5031906326435</v>
      </c>
      <c r="M12" s="1034">
        <v>2467.2658300417797</v>
      </c>
      <c r="N12" s="1034">
        <v>2484.444870329618</v>
      </c>
      <c r="O12" s="1034">
        <v>2515.0768982890199</v>
      </c>
      <c r="P12" s="1034">
        <v>2501.9128338443097</v>
      </c>
      <c r="Q12" s="1034">
        <v>2507.588001325395</v>
      </c>
      <c r="R12" s="1034">
        <v>2530.8722569797073</v>
      </c>
      <c r="S12" s="1034">
        <v>2565.6722713695417</v>
      </c>
      <c r="T12" s="1034">
        <v>2555.8172098296873</v>
      </c>
      <c r="U12" s="1034">
        <v>2565.4169656521917</v>
      </c>
      <c r="V12" s="1034">
        <v>2614.7923773858984</v>
      </c>
      <c r="W12" s="1034">
        <v>2652.1420478742421</v>
      </c>
      <c r="X12" s="1034">
        <v>2711.1250146459779</v>
      </c>
      <c r="Y12" s="1034">
        <v>2621.3074268188707</v>
      </c>
      <c r="Z12" s="1034">
        <v>2634.9836447731745</v>
      </c>
    </row>
    <row r="13" spans="1:31">
      <c r="A13" s="60" t="s">
        <v>439</v>
      </c>
      <c r="B13" s="1034">
        <v>477.48914444205121</v>
      </c>
      <c r="C13" s="1034">
        <v>479.84876939986754</v>
      </c>
      <c r="D13" s="1034">
        <v>477.79919270618325</v>
      </c>
      <c r="E13" s="1034">
        <v>476.58879413835467</v>
      </c>
      <c r="F13" s="1034">
        <v>483.38356679880422</v>
      </c>
      <c r="G13" s="1034">
        <v>486.57660102903174</v>
      </c>
      <c r="H13" s="1034">
        <v>477.18178139223733</v>
      </c>
      <c r="I13" s="1034">
        <v>489.27570521520454</v>
      </c>
      <c r="J13" s="1034">
        <v>490.57105130280479</v>
      </c>
      <c r="K13" s="1034">
        <v>482.18829623526204</v>
      </c>
      <c r="L13" s="1034">
        <v>486.83912612245359</v>
      </c>
      <c r="M13" s="1034">
        <v>474.51706315076268</v>
      </c>
      <c r="N13" s="1034">
        <v>472.63925928310931</v>
      </c>
      <c r="O13" s="1034">
        <v>473.79967381904362</v>
      </c>
      <c r="P13" s="1034">
        <v>481.2378070293903</v>
      </c>
      <c r="Q13" s="1034">
        <v>485.10039137164392</v>
      </c>
      <c r="R13" s="1034">
        <v>485.48581991043494</v>
      </c>
      <c r="S13" s="1034">
        <v>492.47294880234995</v>
      </c>
      <c r="T13" s="1034">
        <v>492.74139996898452</v>
      </c>
      <c r="U13" s="1034">
        <v>495.08761694743094</v>
      </c>
      <c r="V13" s="1034">
        <v>505.38541476645935</v>
      </c>
      <c r="W13" s="1034">
        <v>510.87268513162076</v>
      </c>
      <c r="X13" s="1034">
        <v>521.93329745079939</v>
      </c>
      <c r="Y13" s="1034">
        <v>513.46807507245433</v>
      </c>
      <c r="Z13" s="1034">
        <v>506.98257930486136</v>
      </c>
    </row>
    <row r="14" spans="1:31">
      <c r="A14" s="60" t="s">
        <v>440</v>
      </c>
      <c r="B14" s="1034">
        <v>1177.7755205457138</v>
      </c>
      <c r="C14" s="1034">
        <v>1177.9053269934514</v>
      </c>
      <c r="D14" s="1034">
        <v>1171.4506753141175</v>
      </c>
      <c r="E14" s="1034">
        <v>1171.4081842498058</v>
      </c>
      <c r="F14" s="1034">
        <v>1182.4751469112935</v>
      </c>
      <c r="G14" s="1034">
        <v>1258.0592414192561</v>
      </c>
      <c r="H14" s="1034">
        <v>1303.6071574343414</v>
      </c>
      <c r="I14" s="1034">
        <v>1370.0921068635973</v>
      </c>
      <c r="J14" s="1034">
        <v>1368.782680518837</v>
      </c>
      <c r="K14" s="1034">
        <v>1343.0167616176432</v>
      </c>
      <c r="L14" s="1034">
        <v>1380.5972863870052</v>
      </c>
      <c r="M14" s="1034">
        <v>1348.4748520993303</v>
      </c>
      <c r="N14" s="1034">
        <v>1343.9417793877019</v>
      </c>
      <c r="O14" s="1034">
        <v>1342.695012267078</v>
      </c>
      <c r="P14" s="1034">
        <v>1298.7611596428083</v>
      </c>
      <c r="Q14" s="1034">
        <v>1304.8388420431099</v>
      </c>
      <c r="R14" s="1034">
        <v>1309.3281725879992</v>
      </c>
      <c r="S14" s="1034">
        <v>1331.7147455637025</v>
      </c>
      <c r="T14" s="1034">
        <v>1320.2520850623896</v>
      </c>
      <c r="U14" s="1034">
        <v>1326.8341918707715</v>
      </c>
      <c r="V14" s="1034">
        <v>1352.3387635733832</v>
      </c>
      <c r="W14" s="1034">
        <v>1371.5393886861079</v>
      </c>
      <c r="X14" s="1034">
        <v>1404.2618813476729</v>
      </c>
      <c r="Y14" s="1034">
        <v>1368.7131741532899</v>
      </c>
      <c r="Z14" s="1034">
        <v>1378.0008772378305</v>
      </c>
    </row>
    <row r="15" spans="1:31">
      <c r="A15" s="60" t="s">
        <v>441</v>
      </c>
      <c r="B15" s="1034">
        <v>5021.1653223412513</v>
      </c>
      <c r="C15" s="1034">
        <v>5094.7936405886294</v>
      </c>
      <c r="D15" s="1034">
        <v>5136.6126196774585</v>
      </c>
      <c r="E15" s="1034">
        <v>5193.2474295136926</v>
      </c>
      <c r="F15" s="1034">
        <v>5303.6570504968713</v>
      </c>
      <c r="G15" s="1034">
        <v>5490.1051377900303</v>
      </c>
      <c r="H15" s="1034">
        <v>5435.8981610476985</v>
      </c>
      <c r="I15" s="1034">
        <v>5594.4926048815641</v>
      </c>
      <c r="J15" s="1034">
        <v>5638.3305636957512</v>
      </c>
      <c r="K15" s="1034">
        <v>5614.8709179353455</v>
      </c>
      <c r="L15" s="1034">
        <v>5716.1764862278869</v>
      </c>
      <c r="M15" s="1034">
        <v>5612.6980925258185</v>
      </c>
      <c r="N15" s="1034">
        <v>5602.4824601528362</v>
      </c>
      <c r="O15" s="1034">
        <v>5601.6268646264916</v>
      </c>
      <c r="P15" s="1034">
        <v>5700.4055549445238</v>
      </c>
      <c r="Q15" s="1034">
        <v>5711.6404529601105</v>
      </c>
      <c r="R15" s="1034">
        <v>5767.5091554084083</v>
      </c>
      <c r="S15" s="1034">
        <v>5880.3565409814782</v>
      </c>
      <c r="T15" s="1034">
        <v>5893.8847942712264</v>
      </c>
      <c r="U15" s="1034">
        <v>5937.965469156703</v>
      </c>
      <c r="V15" s="1034">
        <v>6051.7692091290555</v>
      </c>
      <c r="W15" s="1034">
        <v>6149.7333677155984</v>
      </c>
      <c r="X15" s="1034">
        <v>6300.7552802487244</v>
      </c>
      <c r="Y15" s="1034">
        <v>6103.8447452766814</v>
      </c>
      <c r="Z15" s="1034">
        <v>6141.6976781394142</v>
      </c>
    </row>
    <row r="16" spans="1:31">
      <c r="A16" s="60" t="s">
        <v>442</v>
      </c>
      <c r="B16" s="1034">
        <v>1346.9090641588509</v>
      </c>
      <c r="C16" s="1034">
        <v>1399.9398827034142</v>
      </c>
      <c r="D16" s="1034">
        <v>1437.1727612732791</v>
      </c>
      <c r="E16" s="1034">
        <v>1472.2487187743129</v>
      </c>
      <c r="F16" s="1034">
        <v>1516.1263297111175</v>
      </c>
      <c r="G16" s="1034">
        <v>1559.5001556949783</v>
      </c>
      <c r="H16" s="1034">
        <v>1546.7572262275853</v>
      </c>
      <c r="I16" s="1034">
        <v>1592.0583378985978</v>
      </c>
      <c r="J16" s="1034">
        <v>1584.5037245760132</v>
      </c>
      <c r="K16" s="1034">
        <v>1564.9618418166287</v>
      </c>
      <c r="L16" s="1034">
        <v>1580.4132000461918</v>
      </c>
      <c r="M16" s="1034">
        <v>1552.5960621717079</v>
      </c>
      <c r="N16" s="1034">
        <v>1555.0437047727955</v>
      </c>
      <c r="O16" s="1034">
        <v>1576.5235645699163</v>
      </c>
      <c r="P16" s="1034">
        <v>1558.1906373672084</v>
      </c>
      <c r="Q16" s="1034">
        <v>1569.0052576180738</v>
      </c>
      <c r="R16" s="1034">
        <v>1581.9620460603271</v>
      </c>
      <c r="S16" s="1034">
        <v>1606.8741662960394</v>
      </c>
      <c r="T16" s="1034">
        <v>1598.9356717232286</v>
      </c>
      <c r="U16" s="1034">
        <v>1601.5601820989875</v>
      </c>
      <c r="V16" s="1034">
        <v>1623.3221473306519</v>
      </c>
      <c r="W16" s="1034">
        <v>1645.0593428504571</v>
      </c>
      <c r="X16" s="1034">
        <v>1673.3103466030061</v>
      </c>
      <c r="Y16" s="1034">
        <v>1616.2279345237139</v>
      </c>
      <c r="Z16" s="1034">
        <v>1615.3811143188852</v>
      </c>
    </row>
    <row r="17" spans="1:31">
      <c r="A17" s="60" t="s">
        <v>443</v>
      </c>
      <c r="B17" s="1034">
        <v>6360.9606157833468</v>
      </c>
      <c r="C17" s="1034">
        <v>6506.9041917464647</v>
      </c>
      <c r="D17" s="1034">
        <v>6585.9044419827715</v>
      </c>
      <c r="E17" s="1034">
        <v>6694.5100473626098</v>
      </c>
      <c r="F17" s="1034">
        <v>6916.8606742965749</v>
      </c>
      <c r="G17" s="1034">
        <v>7121.1723759561937</v>
      </c>
      <c r="H17" s="1034">
        <v>7074.913605039269</v>
      </c>
      <c r="I17" s="1034">
        <v>7298.834680094029</v>
      </c>
      <c r="J17" s="1034">
        <v>7309.840760488536</v>
      </c>
      <c r="K17" s="1034">
        <v>7263.4445651853703</v>
      </c>
      <c r="L17" s="1034">
        <v>7419.0949141510855</v>
      </c>
      <c r="M17" s="1034">
        <v>7281.6940443949134</v>
      </c>
      <c r="N17" s="1034">
        <v>7271.2073635567631</v>
      </c>
      <c r="O17" s="1034">
        <v>7366.7185858365565</v>
      </c>
      <c r="P17" s="1034">
        <v>7361.1131624725995</v>
      </c>
      <c r="Q17" s="1034">
        <v>7408.9510279041342</v>
      </c>
      <c r="R17" s="1034">
        <v>7468.8663959708401</v>
      </c>
      <c r="S17" s="1034">
        <v>7660.7390648943438</v>
      </c>
      <c r="T17" s="1034">
        <v>7696.1202806477158</v>
      </c>
      <c r="U17" s="1034">
        <v>7799.3791034067599</v>
      </c>
      <c r="V17" s="1034">
        <v>7990.3344334083067</v>
      </c>
      <c r="W17" s="1034">
        <v>8147.1055134335193</v>
      </c>
      <c r="X17" s="1034">
        <v>8344.5633438995646</v>
      </c>
      <c r="Y17" s="1034">
        <v>8132.4906215306692</v>
      </c>
      <c r="Z17" s="1034">
        <v>8182.7953769949636</v>
      </c>
    </row>
    <row r="18" spans="1:31">
      <c r="A18" s="60" t="s">
        <v>444</v>
      </c>
      <c r="B18" s="1034">
        <v>13874.643903783724</v>
      </c>
      <c r="C18" s="1034">
        <v>14072.164998261758</v>
      </c>
      <c r="D18" s="1034">
        <v>14145.966527638086</v>
      </c>
      <c r="E18" s="1034">
        <v>14295.557978583181</v>
      </c>
      <c r="F18" s="1034">
        <v>14556.314413810767</v>
      </c>
      <c r="G18" s="1034">
        <v>14948.358703858185</v>
      </c>
      <c r="H18" s="1034">
        <v>14814.906808188285</v>
      </c>
      <c r="I18" s="1034">
        <v>15250.044661685895</v>
      </c>
      <c r="J18" s="1034">
        <v>15389.618952972502</v>
      </c>
      <c r="K18" s="1034">
        <v>15286.866937828356</v>
      </c>
      <c r="L18" s="1034">
        <v>15604.582890631971</v>
      </c>
      <c r="M18" s="1034">
        <v>15330.563311831376</v>
      </c>
      <c r="N18" s="1034">
        <v>15294.475083964713</v>
      </c>
      <c r="O18" s="1034">
        <v>15476.949817145385</v>
      </c>
      <c r="P18" s="1034">
        <v>15515.01487420483</v>
      </c>
      <c r="Q18" s="1034">
        <v>15652.692042390685</v>
      </c>
      <c r="R18" s="1034">
        <v>15777.31166923517</v>
      </c>
      <c r="S18" s="1034">
        <v>16103.679168144829</v>
      </c>
      <c r="T18" s="1034">
        <v>16122.913150902716</v>
      </c>
      <c r="U18" s="1034">
        <v>16299.533891258492</v>
      </c>
      <c r="V18" s="1034">
        <v>16654.051004841709</v>
      </c>
      <c r="W18" s="1034">
        <v>16974.404683811463</v>
      </c>
      <c r="X18" s="1034">
        <v>17402.548022424649</v>
      </c>
      <c r="Y18" s="1034">
        <v>17014.22111250299</v>
      </c>
      <c r="Z18" s="1034">
        <v>17084.558583077305</v>
      </c>
    </row>
    <row r="19" spans="1:31">
      <c r="A19" s="60" t="s">
        <v>445</v>
      </c>
      <c r="B19" s="1034">
        <v>3359.8252389083323</v>
      </c>
      <c r="C19" s="1034">
        <v>3430.2856286952619</v>
      </c>
      <c r="D19" s="1034">
        <v>3470.2602449386118</v>
      </c>
      <c r="E19" s="1034">
        <v>3517.1132932161236</v>
      </c>
      <c r="F19" s="1034">
        <v>3592.6698290976515</v>
      </c>
      <c r="G19" s="1034">
        <v>3711.6667687958079</v>
      </c>
      <c r="H19" s="1034">
        <v>3729.1086675377296</v>
      </c>
      <c r="I19" s="1034">
        <v>3843.228363595535</v>
      </c>
      <c r="J19" s="1034">
        <v>3869.8264050868829</v>
      </c>
      <c r="K19" s="1034">
        <v>3854.6648368035235</v>
      </c>
      <c r="L19" s="1034">
        <v>3917.370376414307</v>
      </c>
      <c r="M19" s="1034">
        <v>3841.4310066062103</v>
      </c>
      <c r="N19" s="1034">
        <v>3829.5058354615571</v>
      </c>
      <c r="O19" s="1034">
        <v>3884.3743936794936</v>
      </c>
      <c r="P19" s="1034">
        <v>3879.0030401316953</v>
      </c>
      <c r="Q19" s="1034">
        <v>3922.3140002418372</v>
      </c>
      <c r="R19" s="1034">
        <v>3973.6502742769044</v>
      </c>
      <c r="S19" s="1034">
        <v>4056.6301414534751</v>
      </c>
      <c r="T19" s="1034">
        <v>4074.544653192012</v>
      </c>
      <c r="U19" s="1034">
        <v>4113.2804400542118</v>
      </c>
      <c r="V19" s="1034">
        <v>4201.2685575045361</v>
      </c>
      <c r="W19" s="1034">
        <v>4273.3455318304477</v>
      </c>
      <c r="X19" s="1034">
        <v>4372.5541287531687</v>
      </c>
      <c r="Y19" s="1034">
        <v>4226.5542482502733</v>
      </c>
      <c r="Z19" s="1034">
        <v>4234.5912796707762</v>
      </c>
    </row>
    <row r="20" spans="1:31">
      <c r="A20" s="60" t="s">
        <v>446</v>
      </c>
      <c r="B20" s="1034">
        <v>900.08291844860946</v>
      </c>
      <c r="C20" s="1034">
        <v>916.95223416962813</v>
      </c>
      <c r="D20" s="1034">
        <v>925.54675299989049</v>
      </c>
      <c r="E20" s="1034">
        <v>934.05060182923046</v>
      </c>
      <c r="F20" s="1034">
        <v>948.50428821913738</v>
      </c>
      <c r="G20" s="1034">
        <v>978.98530564256043</v>
      </c>
      <c r="H20" s="1034">
        <v>971.80450734003512</v>
      </c>
      <c r="I20" s="1034">
        <v>1005.3063308489327</v>
      </c>
      <c r="J20" s="1034">
        <v>1014.9543087443127</v>
      </c>
      <c r="K20" s="1034">
        <v>1007.4834577342591</v>
      </c>
      <c r="L20" s="1034">
        <v>1021.9727514867665</v>
      </c>
      <c r="M20" s="1034">
        <v>999.05171685277446</v>
      </c>
      <c r="N20" s="1034">
        <v>999.19334259171308</v>
      </c>
      <c r="O20" s="1034">
        <v>1006.7461772764769</v>
      </c>
      <c r="P20" s="1034">
        <v>998.76879459493477</v>
      </c>
      <c r="Q20" s="1034">
        <v>1006.366471164716</v>
      </c>
      <c r="R20" s="1034">
        <v>1020.6373320305304</v>
      </c>
      <c r="S20" s="1034">
        <v>1035.5182857001414</v>
      </c>
      <c r="T20" s="1034">
        <v>1033.8422022933837</v>
      </c>
      <c r="U20" s="1034">
        <v>1039.4132887146375</v>
      </c>
      <c r="V20" s="1034">
        <v>1054.7141210311095</v>
      </c>
      <c r="W20" s="1034">
        <v>1066.8274829898944</v>
      </c>
      <c r="X20" s="1034">
        <v>1086.5535939838005</v>
      </c>
      <c r="Y20" s="1034">
        <v>1049.6243528686575</v>
      </c>
      <c r="Z20" s="1034">
        <v>1047.9041683464282</v>
      </c>
    </row>
    <row r="21" spans="1:31">
      <c r="A21" s="60" t="s">
        <v>447</v>
      </c>
      <c r="B21" s="1034">
        <v>3540.3486086055991</v>
      </c>
      <c r="C21" s="1034">
        <v>3672.374598662364</v>
      </c>
      <c r="D21" s="1034">
        <v>3729.9549012409962</v>
      </c>
      <c r="E21" s="1034">
        <v>3762.8471992626091</v>
      </c>
      <c r="F21" s="1034">
        <v>3818.1247492790644</v>
      </c>
      <c r="G21" s="1034">
        <v>3917.5983268875802</v>
      </c>
      <c r="H21" s="1034">
        <v>3859.4779049949361</v>
      </c>
      <c r="I21" s="1034">
        <v>3946.3456488800498</v>
      </c>
      <c r="J21" s="1034">
        <v>3901.4322482645343</v>
      </c>
      <c r="K21" s="1034">
        <v>3852.3675695665679</v>
      </c>
      <c r="L21" s="1034">
        <v>3928.6626034175852</v>
      </c>
      <c r="M21" s="1034">
        <v>3861.5568881334802</v>
      </c>
      <c r="N21" s="1034">
        <v>3862.6246034544902</v>
      </c>
      <c r="O21" s="1034">
        <v>3904.844358699414</v>
      </c>
      <c r="P21" s="1034">
        <v>3870.8787391578235</v>
      </c>
      <c r="Q21" s="1034">
        <v>3889.2511994229267</v>
      </c>
      <c r="R21" s="1034">
        <v>3925.4915268643454</v>
      </c>
      <c r="S21" s="1034">
        <v>3970.5094933115811</v>
      </c>
      <c r="T21" s="1034">
        <v>3936.0625988522306</v>
      </c>
      <c r="U21" s="1034">
        <v>3931.1245239184882</v>
      </c>
      <c r="V21" s="1034">
        <v>3984.9455408916319</v>
      </c>
      <c r="W21" s="1034">
        <v>4023.511039267607</v>
      </c>
      <c r="X21" s="1034">
        <v>4082.2098470032265</v>
      </c>
      <c r="Y21" s="1034">
        <v>3928.328183349377</v>
      </c>
      <c r="Z21" s="1034">
        <v>3912.7781593125669</v>
      </c>
    </row>
    <row r="22" spans="1:31">
      <c r="A22" s="60" t="s">
        <v>448</v>
      </c>
      <c r="B22" s="1034">
        <v>2063.5869347793746</v>
      </c>
      <c r="C22" s="1034">
        <v>2136.4953885508598</v>
      </c>
      <c r="D22" s="1034">
        <v>2160.5363898740547</v>
      </c>
      <c r="E22" s="1034">
        <v>2187.8256999999139</v>
      </c>
      <c r="F22" s="1034">
        <v>2228.3844155579482</v>
      </c>
      <c r="G22" s="1034">
        <v>2281.7947595100318</v>
      </c>
      <c r="H22" s="1034">
        <v>2248.3802669836632</v>
      </c>
      <c r="I22" s="1034">
        <v>2301.7013450262712</v>
      </c>
      <c r="J22" s="1034">
        <v>2273.5204613675669</v>
      </c>
      <c r="K22" s="1034">
        <v>2240.2632519211088</v>
      </c>
      <c r="L22" s="1034">
        <v>2276.2112952949497</v>
      </c>
      <c r="M22" s="1034">
        <v>2232.171609276179</v>
      </c>
      <c r="N22" s="1034">
        <v>2223.1094996789507</v>
      </c>
      <c r="O22" s="1034">
        <v>2245.0942862525453</v>
      </c>
      <c r="P22" s="1034">
        <v>2239.7891239855858</v>
      </c>
      <c r="Q22" s="1034">
        <v>2247.6390235465014</v>
      </c>
      <c r="R22" s="1034">
        <v>2260.0182168324018</v>
      </c>
      <c r="S22" s="1034">
        <v>2287.7726048524005</v>
      </c>
      <c r="T22" s="1034">
        <v>2266.4718239793842</v>
      </c>
      <c r="U22" s="1034">
        <v>2259.2296618057894</v>
      </c>
      <c r="V22" s="1034">
        <v>2289.7449776541844</v>
      </c>
      <c r="W22" s="1034">
        <v>2310.197499044205</v>
      </c>
      <c r="X22" s="1034">
        <v>2338.7053131362863</v>
      </c>
      <c r="Y22" s="1034">
        <v>2254.2046792045626</v>
      </c>
      <c r="Z22" s="1034">
        <v>2244.7784692188152</v>
      </c>
    </row>
    <row r="23" spans="1:31">
      <c r="A23" s="60" t="s">
        <v>449</v>
      </c>
      <c r="B23" s="1034">
        <v>2250.5495853857556</v>
      </c>
      <c r="C23" s="1034">
        <v>2303.6373110895411</v>
      </c>
      <c r="D23" s="1034">
        <v>2331.580566997533</v>
      </c>
      <c r="E23" s="1034">
        <v>2369.2579972951776</v>
      </c>
      <c r="F23" s="1034">
        <v>2421.8602697077686</v>
      </c>
      <c r="G23" s="1034">
        <v>2495.1819773444331</v>
      </c>
      <c r="H23" s="1034">
        <v>2487.3476304788014</v>
      </c>
      <c r="I23" s="1034">
        <v>2561.9246108483421</v>
      </c>
      <c r="J23" s="1034">
        <v>2581.3196458579291</v>
      </c>
      <c r="K23" s="1034">
        <v>2571.0032205890543</v>
      </c>
      <c r="L23" s="1034">
        <v>2626.4769324769891</v>
      </c>
      <c r="M23" s="1034">
        <v>2595.8378882406705</v>
      </c>
      <c r="N23" s="1034">
        <v>2606.6044237932115</v>
      </c>
      <c r="O23" s="1034">
        <v>2644.7047099315</v>
      </c>
      <c r="P23" s="1034">
        <v>2645.8796359719345</v>
      </c>
      <c r="Q23" s="1034">
        <v>2673.7256505542359</v>
      </c>
      <c r="R23" s="1034">
        <v>2694.450876633156</v>
      </c>
      <c r="S23" s="1034">
        <v>2748.9726125649922</v>
      </c>
      <c r="T23" s="1034">
        <v>2751.4637034016296</v>
      </c>
      <c r="U23" s="1034">
        <v>2780.6330992036151</v>
      </c>
      <c r="V23" s="1034">
        <v>2842.9556445990447</v>
      </c>
      <c r="W23" s="1034">
        <v>2894.805939855928</v>
      </c>
      <c r="X23" s="1034">
        <v>2968.165410867563</v>
      </c>
      <c r="Y23" s="1034">
        <v>2891.4297716628535</v>
      </c>
      <c r="Z23" s="1034">
        <v>2904.4198130672266</v>
      </c>
    </row>
    <row r="24" spans="1:31">
      <c r="A24" s="60" t="s">
        <v>450</v>
      </c>
      <c r="B24" s="1034">
        <v>1986.8840140996499</v>
      </c>
      <c r="C24" s="1034">
        <v>2048.7939578927926</v>
      </c>
      <c r="D24" s="1034">
        <v>2068.8054434438377</v>
      </c>
      <c r="E24" s="1034">
        <v>2090.698509720236</v>
      </c>
      <c r="F24" s="1034">
        <v>2125.7872468959249</v>
      </c>
      <c r="G24" s="1034">
        <v>2192.626175424708</v>
      </c>
      <c r="H24" s="1034">
        <v>2173.1370313766106</v>
      </c>
      <c r="I24" s="1034">
        <v>2223.8927984759507</v>
      </c>
      <c r="J24" s="1034">
        <v>2207.6146228803664</v>
      </c>
      <c r="K24" s="1034">
        <v>2181.1630812978233</v>
      </c>
      <c r="L24" s="1034">
        <v>2215.1997325720749</v>
      </c>
      <c r="M24" s="1034">
        <v>2177.3889254410119</v>
      </c>
      <c r="N24" s="1034">
        <v>2171.6123316362991</v>
      </c>
      <c r="O24" s="1034">
        <v>2196.9601530217451</v>
      </c>
      <c r="P24" s="1034">
        <v>2166.8969071357715</v>
      </c>
      <c r="Q24" s="1034">
        <v>2179.8280576862157</v>
      </c>
      <c r="R24" s="1034">
        <v>2194.7579744675472</v>
      </c>
      <c r="S24" s="1034">
        <v>2227.6498463925423</v>
      </c>
      <c r="T24" s="1034">
        <v>2215.0112909848431</v>
      </c>
      <c r="U24" s="1034">
        <v>2216.8654396185711</v>
      </c>
      <c r="V24" s="1034">
        <v>2243.7718635588139</v>
      </c>
      <c r="W24" s="1034">
        <v>2261.2993160313004</v>
      </c>
      <c r="X24" s="1034">
        <v>2283.0673663139091</v>
      </c>
      <c r="Y24" s="1034">
        <v>2186.5606777144212</v>
      </c>
      <c r="Z24" s="1034">
        <v>2174.9409377634183</v>
      </c>
    </row>
    <row r="25" spans="1:31" ht="20.25" customHeight="1">
      <c r="A25" s="60" t="s">
        <v>460</v>
      </c>
      <c r="B25" s="1034">
        <v>65265.024000000012</v>
      </c>
      <c r="C25" s="1034">
        <v>66567.792000000001</v>
      </c>
      <c r="D25" s="1034">
        <v>67191.983999999982</v>
      </c>
      <c r="E25" s="1034">
        <v>67981.104000000007</v>
      </c>
      <c r="F25" s="1034">
        <v>69416.304000000004</v>
      </c>
      <c r="G25" s="1034">
        <v>71618.592000000019</v>
      </c>
      <c r="H25" s="1034">
        <v>71170.272000000012</v>
      </c>
      <c r="I25" s="1034">
        <v>73269.024000000005</v>
      </c>
      <c r="J25" s="1034">
        <v>73626.671999999991</v>
      </c>
      <c r="K25" s="1034">
        <v>73142.063999999998</v>
      </c>
      <c r="L25" s="1034">
        <v>74585.135999999999</v>
      </c>
      <c r="M25" s="1034">
        <v>73386.768000000011</v>
      </c>
      <c r="N25" s="1034">
        <v>73344.672000000006</v>
      </c>
      <c r="O25" s="1034">
        <v>74244.000000000029</v>
      </c>
      <c r="P25" s="1034">
        <v>74103.360000000001</v>
      </c>
      <c r="Q25" s="1034">
        <v>74755</v>
      </c>
      <c r="R25" s="1034">
        <v>75458.928</v>
      </c>
      <c r="S25" s="1034">
        <v>76923.551999999996</v>
      </c>
      <c r="T25" s="1034">
        <v>77098.271999999997</v>
      </c>
      <c r="U25" s="1034">
        <v>77827.987677043187</v>
      </c>
      <c r="V25" s="1034">
        <v>79477.421629862394</v>
      </c>
      <c r="W25" s="1034">
        <v>80876.214988598382</v>
      </c>
      <c r="X25" s="1034">
        <v>82763.226938361477</v>
      </c>
      <c r="Y25" s="1034">
        <v>80246.881685729502</v>
      </c>
      <c r="Z25" s="1034">
        <v>80588.399999999994</v>
      </c>
    </row>
    <row r="26" spans="1:31" ht="12.75" customHeight="1">
      <c r="A26" s="98"/>
      <c r="B26" s="82"/>
      <c r="C26" s="119"/>
      <c r="D26" s="119"/>
      <c r="E26" s="119"/>
      <c r="F26" s="119"/>
      <c r="G26" s="119"/>
      <c r="H26" s="119"/>
      <c r="I26" s="119"/>
      <c r="J26" s="82"/>
      <c r="K26" s="82"/>
      <c r="L26" s="82"/>
      <c r="M26" s="82"/>
      <c r="N26" s="82"/>
      <c r="O26" s="82"/>
      <c r="P26" s="82"/>
      <c r="Q26" s="82"/>
      <c r="R26" s="82"/>
      <c r="S26" s="82"/>
      <c r="T26" s="82"/>
      <c r="U26" s="82"/>
      <c r="V26" s="82"/>
      <c r="W26" s="82"/>
      <c r="X26" s="82"/>
      <c r="Y26" s="82"/>
      <c r="Z26" s="82"/>
    </row>
    <row r="27" spans="1:31" ht="25" customHeight="1">
      <c r="B27" s="1275" t="s">
        <v>482</v>
      </c>
      <c r="C27" s="1275"/>
      <c r="D27" s="1275"/>
      <c r="E27" s="1275"/>
      <c r="F27" s="1275"/>
      <c r="G27" s="1275"/>
      <c r="H27" s="1275" t="s">
        <v>482</v>
      </c>
      <c r="I27" s="1275"/>
      <c r="J27" s="1275"/>
      <c r="K27" s="1275"/>
      <c r="L27" s="1275"/>
      <c r="M27" s="1275"/>
      <c r="N27" s="1275" t="s">
        <v>482</v>
      </c>
      <c r="O27" s="1275"/>
      <c r="P27" s="1275"/>
      <c r="Q27" s="1275"/>
      <c r="R27" s="1275"/>
      <c r="S27" s="1275"/>
      <c r="T27" s="1275" t="s">
        <v>482</v>
      </c>
      <c r="U27" s="1275"/>
      <c r="V27" s="1275"/>
      <c r="W27" s="1275"/>
      <c r="X27" s="1275"/>
      <c r="Y27" s="1275"/>
      <c r="Z27" s="1275" t="s">
        <v>482</v>
      </c>
      <c r="AA27" s="1275"/>
      <c r="AB27" s="1275"/>
      <c r="AC27" s="1275"/>
      <c r="AD27" s="1275"/>
      <c r="AE27" s="1275"/>
    </row>
    <row r="28" spans="1:31">
      <c r="A28" s="57"/>
      <c r="B28" s="84"/>
      <c r="C28" s="97"/>
      <c r="D28" s="97"/>
      <c r="E28" s="97"/>
      <c r="F28" s="97"/>
      <c r="G28" s="97"/>
      <c r="H28" s="97"/>
      <c r="I28" s="97"/>
      <c r="J28" s="97"/>
      <c r="K28" s="97"/>
      <c r="L28" s="97"/>
      <c r="M28" s="97"/>
      <c r="N28" s="97"/>
      <c r="O28" s="97"/>
      <c r="P28" s="97"/>
      <c r="Q28" s="97"/>
      <c r="R28" s="97"/>
      <c r="S28" s="97"/>
      <c r="T28" s="97"/>
      <c r="U28" s="97"/>
      <c r="V28" s="97"/>
      <c r="W28" s="97"/>
      <c r="X28" s="97"/>
      <c r="Y28" s="97"/>
      <c r="Z28" s="97"/>
    </row>
    <row r="29" spans="1:31">
      <c r="A29" s="60" t="s">
        <v>435</v>
      </c>
      <c r="B29" s="121" t="s">
        <v>356</v>
      </c>
      <c r="C29" s="95">
        <v>1.6526779430727601</v>
      </c>
      <c r="D29" s="95">
        <v>0.92987073553489097</v>
      </c>
      <c r="E29" s="95">
        <v>0.85594557561225315</v>
      </c>
      <c r="F29" s="95">
        <v>1.9378131113692945</v>
      </c>
      <c r="G29" s="95">
        <v>3.3816506083006175</v>
      </c>
      <c r="H29" s="95">
        <v>-0.17585857598788834</v>
      </c>
      <c r="I29" s="95">
        <v>3.0826928115075134</v>
      </c>
      <c r="J29" s="95">
        <v>1.0869961119196319</v>
      </c>
      <c r="K29" s="95">
        <v>-0.38270227773338661</v>
      </c>
      <c r="L29" s="95">
        <v>1.933162939497123</v>
      </c>
      <c r="M29" s="95">
        <v>-1.3972892416517197</v>
      </c>
      <c r="N29" s="95">
        <v>-0.13825787144435253</v>
      </c>
      <c r="O29" s="95">
        <v>1.5326830400364599</v>
      </c>
      <c r="P29" s="95">
        <v>0.10387269548738232</v>
      </c>
      <c r="Q29" s="95">
        <v>1.2887007697292887</v>
      </c>
      <c r="R29" s="95">
        <v>1.0910758351539158</v>
      </c>
      <c r="S29" s="95">
        <v>1.9314082570130324</v>
      </c>
      <c r="T29" s="95">
        <v>0.4833426520615518</v>
      </c>
      <c r="U29" s="95">
        <v>1.3363724288932985</v>
      </c>
      <c r="V29" s="95">
        <v>2.4125356041890456</v>
      </c>
      <c r="W29" s="95">
        <v>2.0563715155407039</v>
      </c>
      <c r="X29" s="95">
        <v>2.6115813088653113</v>
      </c>
      <c r="Y29" s="95">
        <v>-3.2010099077388361</v>
      </c>
      <c r="Z29" s="95">
        <v>0.64006047515916009</v>
      </c>
    </row>
    <row r="30" spans="1:31">
      <c r="A30" s="60" t="s">
        <v>436</v>
      </c>
      <c r="B30" s="121" t="s">
        <v>356</v>
      </c>
      <c r="C30" s="95">
        <v>1.9946684753153363</v>
      </c>
      <c r="D30" s="95">
        <v>1.1044735733087521</v>
      </c>
      <c r="E30" s="95">
        <v>1.4626402979374404</v>
      </c>
      <c r="F30" s="95">
        <v>2.5627912524528398</v>
      </c>
      <c r="G30" s="95">
        <v>4.1037786601822148</v>
      </c>
      <c r="H30" s="95">
        <v>-0.58952737263032873</v>
      </c>
      <c r="I30" s="95">
        <v>3.0019647628623147</v>
      </c>
      <c r="J30" s="95">
        <v>0.97996186170534827</v>
      </c>
      <c r="K30" s="95">
        <v>-0.28316899487447245</v>
      </c>
      <c r="L30" s="95">
        <v>2.4468932654175433</v>
      </c>
      <c r="M30" s="95">
        <v>-0.95754573240215279</v>
      </c>
      <c r="N30" s="95">
        <v>0.28890194990863449</v>
      </c>
      <c r="O30" s="95">
        <v>1.8637363096149926</v>
      </c>
      <c r="P30" s="95">
        <v>-1.2736226293780533</v>
      </c>
      <c r="Q30" s="95">
        <v>1.5033265333620704</v>
      </c>
      <c r="R30" s="95">
        <v>1.1405873027940459</v>
      </c>
      <c r="S30" s="95">
        <v>2.0255498086744979</v>
      </c>
      <c r="T30" s="95">
        <v>0.88492300397220447</v>
      </c>
      <c r="U30" s="95">
        <v>1.3264939075289277</v>
      </c>
      <c r="V30" s="95">
        <v>2.4953628871907654</v>
      </c>
      <c r="W30" s="95">
        <v>2.0103396068961104</v>
      </c>
      <c r="X30" s="95">
        <v>2.5243725099234382</v>
      </c>
      <c r="Y30" s="95">
        <v>-3.6931260951665763</v>
      </c>
      <c r="Z30" s="95">
        <v>0.8938557216265508</v>
      </c>
    </row>
    <row r="31" spans="1:31">
      <c r="A31" s="60" t="s">
        <v>437</v>
      </c>
      <c r="B31" s="121" t="s">
        <v>356</v>
      </c>
      <c r="C31" s="95">
        <v>-0.49488781023829631</v>
      </c>
      <c r="D31" s="95">
        <v>-1.3746966474052584</v>
      </c>
      <c r="E31" s="95">
        <v>-0.91250339883852405</v>
      </c>
      <c r="F31" s="95">
        <v>-0.57663644125612734</v>
      </c>
      <c r="G31" s="95">
        <v>0.92770863167760353</v>
      </c>
      <c r="H31" s="95">
        <v>-1.8331097326161796</v>
      </c>
      <c r="I31" s="95">
        <v>2.5904728313707324</v>
      </c>
      <c r="J31" s="95">
        <v>-0.41179079631129412</v>
      </c>
      <c r="K31" s="95">
        <v>-1.6260084299810131</v>
      </c>
      <c r="L31" s="95">
        <v>0.23147432561044923</v>
      </c>
      <c r="M31" s="95">
        <v>-3.0155108612319736</v>
      </c>
      <c r="N31" s="95">
        <v>-0.25167788787005918</v>
      </c>
      <c r="O31" s="95">
        <v>0.40674472399501838</v>
      </c>
      <c r="P31" s="95">
        <v>1.1888031538714756</v>
      </c>
      <c r="Q31" s="95">
        <v>0.11684856556802004</v>
      </c>
      <c r="R31" s="95">
        <v>1.2065338665551764</v>
      </c>
      <c r="S31" s="95">
        <v>2.0420360862051723</v>
      </c>
      <c r="T31" s="95">
        <v>1.1651083739846655</v>
      </c>
      <c r="U31" s="95">
        <v>0.69119307465766155</v>
      </c>
      <c r="V31" s="95">
        <v>1.5129055611348292</v>
      </c>
      <c r="W31" s="95">
        <v>1.9317975671477399</v>
      </c>
      <c r="X31" s="95">
        <v>2.3931431885345518</v>
      </c>
      <c r="Y31" s="95">
        <v>-2.8534003454151673</v>
      </c>
      <c r="Z31" s="95">
        <v>-0.19425542516070493</v>
      </c>
    </row>
    <row r="32" spans="1:31">
      <c r="A32" s="60" t="s">
        <v>438</v>
      </c>
      <c r="B32" s="121" t="s">
        <v>356</v>
      </c>
      <c r="C32" s="95">
        <v>4.2800458691572061</v>
      </c>
      <c r="D32" s="95">
        <v>2.57029836755963</v>
      </c>
      <c r="E32" s="95">
        <v>2.4840907420632306</v>
      </c>
      <c r="F32" s="95">
        <v>3.2112724801238528</v>
      </c>
      <c r="G32" s="95">
        <v>3.4729712289825017</v>
      </c>
      <c r="H32" s="95">
        <v>-0.34857246809723108</v>
      </c>
      <c r="I32" s="95">
        <v>2.7006673750482264</v>
      </c>
      <c r="J32" s="95">
        <v>-0.24937408239965464</v>
      </c>
      <c r="K32" s="95">
        <v>-0.5327268057700536</v>
      </c>
      <c r="L32" s="95">
        <v>2.1310248874467135</v>
      </c>
      <c r="M32" s="95">
        <v>-0.77367126104387296</v>
      </c>
      <c r="N32" s="95">
        <v>0.6962784503665489</v>
      </c>
      <c r="O32" s="95">
        <v>1.2329526134881803</v>
      </c>
      <c r="P32" s="95">
        <v>-0.52340604192521312</v>
      </c>
      <c r="Q32" s="95">
        <v>0.22683314159930035</v>
      </c>
      <c r="R32" s="95">
        <v>0.92855188499886765</v>
      </c>
      <c r="S32" s="95">
        <v>1.375020580112718</v>
      </c>
      <c r="T32" s="95">
        <v>-0.38411225197495469</v>
      </c>
      <c r="U32" s="95">
        <v>0.37560416236277661</v>
      </c>
      <c r="V32" s="95">
        <v>1.9246544477869776</v>
      </c>
      <c r="W32" s="95">
        <v>1.4283990886375193</v>
      </c>
      <c r="X32" s="95">
        <v>2.2239746479270224</v>
      </c>
      <c r="Y32" s="95">
        <v>-3.3129268234366407</v>
      </c>
      <c r="Z32" s="95">
        <v>0.52173269775154552</v>
      </c>
    </row>
    <row r="33" spans="1:31">
      <c r="A33" s="60" t="s">
        <v>439</v>
      </c>
      <c r="B33" s="121" t="s">
        <v>356</v>
      </c>
      <c r="C33" s="95">
        <v>0.49417352944715276</v>
      </c>
      <c r="D33" s="95">
        <v>-0.42712971760825269</v>
      </c>
      <c r="E33" s="95">
        <v>-0.25332788047904842</v>
      </c>
      <c r="F33" s="95">
        <v>1.4257096985954405</v>
      </c>
      <c r="G33" s="95">
        <v>0.66055911899805153</v>
      </c>
      <c r="H33" s="95">
        <v>-1.9307997172338105</v>
      </c>
      <c r="I33" s="95">
        <v>2.5344479388298566</v>
      </c>
      <c r="J33" s="95">
        <v>0.26474768188836606</v>
      </c>
      <c r="K33" s="95">
        <v>-1.7087749155358409</v>
      </c>
      <c r="L33" s="95">
        <v>0.96452566839623444</v>
      </c>
      <c r="M33" s="95">
        <v>-2.5310338283270113</v>
      </c>
      <c r="N33" s="95">
        <v>-0.39572947180970175</v>
      </c>
      <c r="O33" s="95">
        <v>0.24551801678396146</v>
      </c>
      <c r="P33" s="95">
        <v>1.5698898967979318</v>
      </c>
      <c r="Q33" s="95">
        <v>0.80263526386191586</v>
      </c>
      <c r="R33" s="95">
        <v>7.9453355562378647E-2</v>
      </c>
      <c r="S33" s="95">
        <v>1.4392034958310376</v>
      </c>
      <c r="T33" s="95">
        <v>5.4510845171790834E-2</v>
      </c>
      <c r="U33" s="95">
        <v>0.47615584535704158</v>
      </c>
      <c r="V33" s="95">
        <v>2.0799950284601607</v>
      </c>
      <c r="W33" s="95">
        <v>1.0857595420906847</v>
      </c>
      <c r="X33" s="95">
        <v>2.1650428063753253</v>
      </c>
      <c r="Y33" s="95">
        <v>-1.6218973611552485</v>
      </c>
      <c r="Z33" s="95">
        <v>-1.2630767290990406</v>
      </c>
    </row>
    <row r="34" spans="1:31">
      <c r="A34" s="60" t="s">
        <v>440</v>
      </c>
      <c r="B34" s="121" t="s">
        <v>356</v>
      </c>
      <c r="C34" s="95">
        <v>1.1021323288957774E-2</v>
      </c>
      <c r="D34" s="95">
        <v>-0.54797711933345283</v>
      </c>
      <c r="E34" s="95">
        <v>-3.6272175352394243E-3</v>
      </c>
      <c r="F34" s="95">
        <v>0.94475715726495935</v>
      </c>
      <c r="G34" s="95">
        <v>6.3920239427774419</v>
      </c>
      <c r="H34" s="95">
        <v>3.6204905552540794</v>
      </c>
      <c r="I34" s="95">
        <v>5.1000755135547422</v>
      </c>
      <c r="J34" s="95">
        <v>-9.5572139872984962E-2</v>
      </c>
      <c r="K34" s="95">
        <v>-1.8823966191205272</v>
      </c>
      <c r="L34" s="95">
        <v>2.7982171066947075</v>
      </c>
      <c r="M34" s="95">
        <v>-2.3267055936158414</v>
      </c>
      <c r="N34" s="95">
        <v>-0.33616294027072513</v>
      </c>
      <c r="O34" s="95">
        <v>-9.2769429431086792E-2</v>
      </c>
      <c r="P34" s="95">
        <v>-3.2720649308207044</v>
      </c>
      <c r="Q34" s="95">
        <v>0.46795997517921251</v>
      </c>
      <c r="R34" s="95">
        <v>0.34405249140652927</v>
      </c>
      <c r="S34" s="95">
        <v>1.7097755508807495</v>
      </c>
      <c r="T34" s="95">
        <v>-0.86074443040433835</v>
      </c>
      <c r="U34" s="95">
        <v>0.49854924547010171</v>
      </c>
      <c r="V34" s="95">
        <v>1.9222124255519333</v>
      </c>
      <c r="W34" s="95">
        <v>1.4198088252672392</v>
      </c>
      <c r="X34" s="95">
        <v>2.3858223053230745</v>
      </c>
      <c r="Y34" s="95">
        <v>-2.5314870158169356</v>
      </c>
      <c r="Z34" s="95">
        <v>0.67857190680480528</v>
      </c>
    </row>
    <row r="35" spans="1:31">
      <c r="A35" s="60" t="s">
        <v>441</v>
      </c>
      <c r="B35" s="121" t="s">
        <v>356</v>
      </c>
      <c r="C35" s="95">
        <v>1.4663591720387217</v>
      </c>
      <c r="D35" s="95">
        <v>0.82081791803440751</v>
      </c>
      <c r="E35" s="95">
        <v>1.1025711695539684</v>
      </c>
      <c r="F35" s="95">
        <v>2.1260227339778055</v>
      </c>
      <c r="G35" s="95">
        <v>3.5154627367109299</v>
      </c>
      <c r="H35" s="95">
        <v>-0.98735771687155705</v>
      </c>
      <c r="I35" s="95">
        <v>2.9175389077432499</v>
      </c>
      <c r="J35" s="95">
        <v>0.78359132651164032</v>
      </c>
      <c r="K35" s="95">
        <v>-0.41607432369180231</v>
      </c>
      <c r="L35" s="95">
        <v>1.8042368163610973</v>
      </c>
      <c r="M35" s="95">
        <v>-1.810272897475798</v>
      </c>
      <c r="N35" s="95">
        <v>-0.18200929757091444</v>
      </c>
      <c r="O35" s="95">
        <v>-1.5271721641795466E-2</v>
      </c>
      <c r="P35" s="95">
        <v>1.7633928982632909</v>
      </c>
      <c r="Q35" s="95">
        <v>0.1970894510451302</v>
      </c>
      <c r="R35" s="95">
        <v>0.97815510112060622</v>
      </c>
      <c r="S35" s="95">
        <v>1.9566052264910496</v>
      </c>
      <c r="T35" s="95">
        <v>0.23005838498851006</v>
      </c>
      <c r="U35" s="95">
        <v>0.74790526832696003</v>
      </c>
      <c r="V35" s="95">
        <v>1.916544320836465</v>
      </c>
      <c r="W35" s="95">
        <v>1.6187689120524453</v>
      </c>
      <c r="X35" s="95">
        <v>2.4557473227367694</v>
      </c>
      <c r="Y35" s="95">
        <v>-3.1251893814906282</v>
      </c>
      <c r="Z35" s="95">
        <v>0.62014901168684844</v>
      </c>
    </row>
    <row r="36" spans="1:31">
      <c r="A36" s="60" t="s">
        <v>442</v>
      </c>
      <c r="B36" s="121" t="s">
        <v>356</v>
      </c>
      <c r="C36" s="95">
        <v>3.9372233772649849</v>
      </c>
      <c r="D36" s="95">
        <v>2.659605532343619</v>
      </c>
      <c r="E36" s="95">
        <v>2.440622202577643</v>
      </c>
      <c r="F36" s="95">
        <v>2.980312387253008</v>
      </c>
      <c r="G36" s="95">
        <v>2.8608319197335845</v>
      </c>
      <c r="H36" s="95">
        <v>-0.81711626772580814</v>
      </c>
      <c r="I36" s="95">
        <v>2.9287797013561203</v>
      </c>
      <c r="J36" s="95">
        <v>-0.47451862427078595</v>
      </c>
      <c r="K36" s="95">
        <v>-1.2333125164860945</v>
      </c>
      <c r="L36" s="95">
        <v>0.98733130845076289</v>
      </c>
      <c r="M36" s="95">
        <v>-1.7601180421468712</v>
      </c>
      <c r="N36" s="95">
        <v>0.15764838393728553</v>
      </c>
      <c r="O36" s="95">
        <v>1.3813026432115123</v>
      </c>
      <c r="P36" s="95">
        <v>-1.1628704838109485</v>
      </c>
      <c r="Q36" s="95">
        <v>0.69404988013135949</v>
      </c>
      <c r="R36" s="95">
        <v>0.82579636870835316</v>
      </c>
      <c r="S36" s="95">
        <v>1.5747609304377903</v>
      </c>
      <c r="T36" s="95">
        <v>-0.49403336859349167</v>
      </c>
      <c r="U36" s="95">
        <v>0.16414108598443988</v>
      </c>
      <c r="V36" s="95">
        <v>1.3587978444333828</v>
      </c>
      <c r="W36" s="95">
        <v>1.3390561790553619</v>
      </c>
      <c r="X36" s="95">
        <v>1.7173242944292468</v>
      </c>
      <c r="Y36" s="95">
        <v>-3.4113463886227464</v>
      </c>
      <c r="Z36" s="95">
        <v>-5.2394850177989838E-2</v>
      </c>
    </row>
    <row r="37" spans="1:31">
      <c r="A37" s="60" t="s">
        <v>443</v>
      </c>
      <c r="B37" s="121" t="s">
        <v>356</v>
      </c>
      <c r="C37" s="95">
        <v>2.2943637726822317</v>
      </c>
      <c r="D37" s="95">
        <v>1.2140988695747694</v>
      </c>
      <c r="E37" s="95">
        <v>1.6490613603124302</v>
      </c>
      <c r="F37" s="95">
        <v>3.3213876050804174</v>
      </c>
      <c r="G37" s="95">
        <v>2.9538212677732929</v>
      </c>
      <c r="H37" s="95">
        <v>-0.6495948767244073</v>
      </c>
      <c r="I37" s="95">
        <v>3.1650008403673837</v>
      </c>
      <c r="J37" s="95">
        <v>0.15079229598833876</v>
      </c>
      <c r="K37" s="95">
        <v>-0.63470870054993611</v>
      </c>
      <c r="L37" s="95">
        <v>2.1429274715163018</v>
      </c>
      <c r="M37" s="95">
        <v>-1.8519896476064162</v>
      </c>
      <c r="N37" s="95">
        <v>-0.1440143018123905</v>
      </c>
      <c r="O37" s="95">
        <v>1.3135538226910626</v>
      </c>
      <c r="P37" s="95">
        <v>-7.6091183593391065E-2</v>
      </c>
      <c r="Q37" s="95">
        <v>0.64987270777760386</v>
      </c>
      <c r="R37" s="95">
        <v>0.80868894720788376</v>
      </c>
      <c r="S37" s="95">
        <v>2.5689664100433163</v>
      </c>
      <c r="T37" s="95">
        <v>0.46185120591702855</v>
      </c>
      <c r="U37" s="95">
        <v>1.341699700545135</v>
      </c>
      <c r="V37" s="95">
        <v>2.4483401495144363</v>
      </c>
      <c r="W37" s="95">
        <v>1.9620089913851331</v>
      </c>
      <c r="X37" s="95">
        <v>2.4236562315347783</v>
      </c>
      <c r="Y37" s="95">
        <v>-2.5414478101353808</v>
      </c>
      <c r="Z37" s="95">
        <v>0.61856518261592441</v>
      </c>
    </row>
    <row r="38" spans="1:31">
      <c r="A38" s="60" t="s">
        <v>444</v>
      </c>
      <c r="B38" s="121" t="s">
        <v>356</v>
      </c>
      <c r="C38" s="95">
        <v>1.4236119921187225</v>
      </c>
      <c r="D38" s="95">
        <v>0.52445042667879704</v>
      </c>
      <c r="E38" s="95">
        <v>1.0574848360684825</v>
      </c>
      <c r="F38" s="95">
        <v>1.8240381775810164</v>
      </c>
      <c r="G38" s="95">
        <v>2.6932936380891306</v>
      </c>
      <c r="H38" s="95">
        <v>-0.89275283202466937</v>
      </c>
      <c r="I38" s="95">
        <v>2.9371622726449118</v>
      </c>
      <c r="J38" s="95">
        <v>0.91523857393855224</v>
      </c>
      <c r="K38" s="95">
        <v>-0.6676709505162961</v>
      </c>
      <c r="L38" s="95">
        <v>2.0783588559759494</v>
      </c>
      <c r="M38" s="95">
        <v>-1.7560198867289216</v>
      </c>
      <c r="N38" s="95">
        <v>-0.23540053377432457</v>
      </c>
      <c r="O38" s="95">
        <v>1.1930761414099464</v>
      </c>
      <c r="P38" s="95">
        <v>0.24594676282580963</v>
      </c>
      <c r="Q38" s="95">
        <v>0.887380188173438</v>
      </c>
      <c r="R38" s="95">
        <v>0.79615459441092185</v>
      </c>
      <c r="S38" s="95">
        <v>2.0685875119400379</v>
      </c>
      <c r="T38" s="95">
        <v>0.11943843737233806</v>
      </c>
      <c r="U38" s="95">
        <v>1.0954641924985253</v>
      </c>
      <c r="V38" s="95">
        <v>2.1750138129615237</v>
      </c>
      <c r="W38" s="95">
        <v>1.9235781064716235</v>
      </c>
      <c r="X38" s="95">
        <v>2.5222878008882788</v>
      </c>
      <c r="Y38" s="95">
        <v>-2.2314370827838985</v>
      </c>
      <c r="Z38" s="95">
        <v>0.41340399956732199</v>
      </c>
    </row>
    <row r="39" spans="1:31">
      <c r="A39" s="60" t="s">
        <v>445</v>
      </c>
      <c r="B39" s="121" t="s">
        <v>356</v>
      </c>
      <c r="C39" s="95">
        <v>2.0971444874860197</v>
      </c>
      <c r="D39" s="95">
        <v>1.1653436643570245</v>
      </c>
      <c r="E39" s="95">
        <v>1.3501306810014455</v>
      </c>
      <c r="F39" s="95">
        <v>2.1482542523512933</v>
      </c>
      <c r="G39" s="95">
        <v>3.312214741649214</v>
      </c>
      <c r="H39" s="95">
        <v>0.46992092308923361</v>
      </c>
      <c r="I39" s="95">
        <v>3.0602405623421163</v>
      </c>
      <c r="J39" s="95">
        <v>0.69207548901580651</v>
      </c>
      <c r="K39" s="95">
        <v>-0.39178936459344982</v>
      </c>
      <c r="L39" s="95">
        <v>1.6267442764954296</v>
      </c>
      <c r="M39" s="95">
        <v>-1.938529230355968</v>
      </c>
      <c r="N39" s="95">
        <v>-0.31043564557440106</v>
      </c>
      <c r="O39" s="95">
        <v>1.4327842958182515</v>
      </c>
      <c r="P39" s="95">
        <v>-0.13828104614576375</v>
      </c>
      <c r="Q39" s="95">
        <v>1.116548753946617</v>
      </c>
      <c r="R39" s="95">
        <v>1.3088262192140121</v>
      </c>
      <c r="S39" s="95">
        <v>2.0882529022177465</v>
      </c>
      <c r="T39" s="95">
        <v>0.44161067471924298</v>
      </c>
      <c r="U39" s="95">
        <v>0.95067768693745336</v>
      </c>
      <c r="V39" s="95">
        <v>2.1391227447930703</v>
      </c>
      <c r="W39" s="95">
        <v>1.7156002607156324</v>
      </c>
      <c r="X39" s="95">
        <v>2.3215674038936385</v>
      </c>
      <c r="Y39" s="95">
        <v>-3.3390068185279773</v>
      </c>
      <c r="Z39" s="95">
        <v>0.19015564330754842</v>
      </c>
    </row>
    <row r="40" spans="1:31">
      <c r="A40" s="60" t="s">
        <v>446</v>
      </c>
      <c r="B40" s="121" t="s">
        <v>356</v>
      </c>
      <c r="C40" s="95">
        <v>1.8741957407762726</v>
      </c>
      <c r="D40" s="95">
        <v>0.93729187955415227</v>
      </c>
      <c r="E40" s="95">
        <v>0.91879192507317953</v>
      </c>
      <c r="F40" s="95">
        <v>1.5474200607120281</v>
      </c>
      <c r="G40" s="95">
        <v>3.2135877298617856</v>
      </c>
      <c r="H40" s="95">
        <v>-0.73349398209937533</v>
      </c>
      <c r="I40" s="95">
        <v>3.447383013338424</v>
      </c>
      <c r="J40" s="95">
        <v>0.95970527582700527</v>
      </c>
      <c r="K40" s="95">
        <v>-0.73607756976728922</v>
      </c>
      <c r="L40" s="95">
        <v>1.4381669139354898</v>
      </c>
      <c r="M40" s="95">
        <v>-2.2428224823652556</v>
      </c>
      <c r="N40" s="95">
        <v>1.4176016771656919E-2</v>
      </c>
      <c r="O40" s="95">
        <v>0.75589321533841769</v>
      </c>
      <c r="P40" s="95">
        <v>-0.79239264688575872</v>
      </c>
      <c r="Q40" s="95">
        <v>0.76070424015026106</v>
      </c>
      <c r="R40" s="95">
        <v>1.4180580608272919</v>
      </c>
      <c r="S40" s="95">
        <v>1.4580060127729979</v>
      </c>
      <c r="T40" s="95">
        <v>-0.16185937321468202</v>
      </c>
      <c r="U40" s="95">
        <v>0.53887202601086415</v>
      </c>
      <c r="V40" s="95">
        <v>1.472064335005129</v>
      </c>
      <c r="W40" s="95">
        <v>1.1484971820556069</v>
      </c>
      <c r="X40" s="95">
        <v>1.8490441339795325</v>
      </c>
      <c r="Y40" s="95">
        <v>-3.3987500772735473</v>
      </c>
      <c r="Z40" s="95">
        <v>-0.16388572897798781</v>
      </c>
    </row>
    <row r="41" spans="1:31">
      <c r="A41" s="60" t="s">
        <v>447</v>
      </c>
      <c r="B41" s="121" t="s">
        <v>356</v>
      </c>
      <c r="C41" s="95">
        <v>3.7291805031811407</v>
      </c>
      <c r="D41" s="95">
        <v>1.5679310765194003</v>
      </c>
      <c r="E41" s="95">
        <v>0.88184170834530562</v>
      </c>
      <c r="F41" s="95">
        <v>1.4690352036428038</v>
      </c>
      <c r="G41" s="95">
        <v>2.605299306349238</v>
      </c>
      <c r="H41" s="95">
        <v>-1.4835727668594103</v>
      </c>
      <c r="I41" s="95">
        <v>2.250764119485936</v>
      </c>
      <c r="J41" s="95">
        <v>-1.1381010335032755</v>
      </c>
      <c r="K41" s="95">
        <v>-1.2576068370735243</v>
      </c>
      <c r="L41" s="95">
        <v>1.9804712939061773</v>
      </c>
      <c r="M41" s="95">
        <v>-1.7081058379950775</v>
      </c>
      <c r="N41" s="95">
        <v>2.7649866412460256E-2</v>
      </c>
      <c r="O41" s="95">
        <v>1.0930328359417842</v>
      </c>
      <c r="P41" s="95">
        <v>-0.869832864552464</v>
      </c>
      <c r="Q41" s="95">
        <v>0.47463280312160805</v>
      </c>
      <c r="R41" s="95">
        <v>0.93180732185146553</v>
      </c>
      <c r="S41" s="95">
        <v>1.1468109442894701</v>
      </c>
      <c r="T41" s="95">
        <v>-0.86756862103911203</v>
      </c>
      <c r="U41" s="95">
        <v>-0.12545722558330397</v>
      </c>
      <c r="V41" s="95">
        <v>1.3690997740131507</v>
      </c>
      <c r="W41" s="95">
        <v>0.96777980979248923</v>
      </c>
      <c r="X41" s="95">
        <v>1.4588951580534086</v>
      </c>
      <c r="Y41" s="95">
        <v>-3.769567695468055</v>
      </c>
      <c r="Z41" s="95">
        <v>-0.39584330308044002</v>
      </c>
    </row>
    <row r="42" spans="1:31">
      <c r="A42" s="60" t="s">
        <v>448</v>
      </c>
      <c r="B42" s="121" t="s">
        <v>356</v>
      </c>
      <c r="C42" s="95">
        <v>3.5330933988143443</v>
      </c>
      <c r="D42" s="95">
        <v>1.1252540703821268</v>
      </c>
      <c r="E42" s="95">
        <v>1.2630803282813474</v>
      </c>
      <c r="F42" s="95">
        <v>1.8538366908312582</v>
      </c>
      <c r="G42" s="95">
        <v>2.3968191295535775</v>
      </c>
      <c r="H42" s="95">
        <v>-1.464395182218027</v>
      </c>
      <c r="I42" s="95">
        <v>2.3715329130753133</v>
      </c>
      <c r="J42" s="95">
        <v>-1.224350140803466</v>
      </c>
      <c r="K42" s="95">
        <v>-1.4628066917178018</v>
      </c>
      <c r="L42" s="95">
        <v>1.6046347831226626</v>
      </c>
      <c r="M42" s="95">
        <v>-1.9347802249203738</v>
      </c>
      <c r="N42" s="95">
        <v>-0.40597728058045846</v>
      </c>
      <c r="O42" s="95">
        <v>0.98892054470414337</v>
      </c>
      <c r="P42" s="95">
        <v>-0.23630019903595212</v>
      </c>
      <c r="Q42" s="95">
        <v>0.35047493877223701</v>
      </c>
      <c r="R42" s="95">
        <v>0.55076429783495939</v>
      </c>
      <c r="S42" s="95">
        <v>1.2280603675353916</v>
      </c>
      <c r="T42" s="95">
        <v>-0.93107072039576622</v>
      </c>
      <c r="U42" s="95">
        <v>-0.3195346219164179</v>
      </c>
      <c r="V42" s="95">
        <v>1.3506956094053777</v>
      </c>
      <c r="W42" s="95">
        <v>0.893222677181015</v>
      </c>
      <c r="X42" s="95">
        <v>1.2339990024175762</v>
      </c>
      <c r="Y42" s="95">
        <v>-3.6131372968236661</v>
      </c>
      <c r="Z42" s="95">
        <v>-0.41816122877864359</v>
      </c>
    </row>
    <row r="43" spans="1:31">
      <c r="A43" s="60" t="s">
        <v>449</v>
      </c>
      <c r="B43" s="121" t="s">
        <v>356</v>
      </c>
      <c r="C43" s="95">
        <v>2.358878295706873</v>
      </c>
      <c r="D43" s="95">
        <v>1.2130058743828869</v>
      </c>
      <c r="E43" s="95">
        <v>1.6159608992694245</v>
      </c>
      <c r="F43" s="95">
        <v>2.220200268296793</v>
      </c>
      <c r="G43" s="95">
        <v>3.0274953742691224</v>
      </c>
      <c r="H43" s="95">
        <v>-0.31397897775654826</v>
      </c>
      <c r="I43" s="95">
        <v>2.9982532178336925</v>
      </c>
      <c r="J43" s="95">
        <v>0.75704940447738522</v>
      </c>
      <c r="K43" s="95">
        <v>-0.39965702370214728</v>
      </c>
      <c r="L43" s="95">
        <v>2.1576679268112571</v>
      </c>
      <c r="M43" s="95">
        <v>-1.1665453390227754</v>
      </c>
      <c r="N43" s="95">
        <v>0.41476147648950246</v>
      </c>
      <c r="O43" s="95">
        <v>1.4616827083736865</v>
      </c>
      <c r="P43" s="95">
        <v>4.4425603963375693E-2</v>
      </c>
      <c r="Q43" s="95">
        <v>1.0524293775016105</v>
      </c>
      <c r="R43" s="95">
        <v>0.77514407937194107</v>
      </c>
      <c r="S43" s="95">
        <v>2.0234822762834597</v>
      </c>
      <c r="T43" s="95">
        <v>9.0618976167718301E-2</v>
      </c>
      <c r="U43" s="95">
        <v>1.0601410356939596</v>
      </c>
      <c r="V43" s="95">
        <v>2.2413077587718675</v>
      </c>
      <c r="W43" s="95">
        <v>1.8238165395013084</v>
      </c>
      <c r="X43" s="95">
        <v>2.5341757802005134</v>
      </c>
      <c r="Y43" s="95">
        <v>-2.5852885059488813</v>
      </c>
      <c r="Z43" s="95">
        <v>0.44926013876182935</v>
      </c>
    </row>
    <row r="44" spans="1:31">
      <c r="A44" s="60" t="s">
        <v>450</v>
      </c>
      <c r="B44" s="121" t="s">
        <v>356</v>
      </c>
      <c r="C44" s="95">
        <v>3.1159314461139758</v>
      </c>
      <c r="D44" s="95">
        <v>0.97674465867847005</v>
      </c>
      <c r="E44" s="95">
        <v>1.0582467455206341</v>
      </c>
      <c r="F44" s="95">
        <v>1.6783260241757318</v>
      </c>
      <c r="G44" s="95">
        <v>3.1441965147914601</v>
      </c>
      <c r="H44" s="95">
        <v>-0.88884937462366054</v>
      </c>
      <c r="I44" s="95">
        <v>2.3355990149957648</v>
      </c>
      <c r="J44" s="95">
        <v>-0.73196763831151657</v>
      </c>
      <c r="K44" s="95">
        <v>-1.198195613871718</v>
      </c>
      <c r="L44" s="95">
        <v>1.5604817249152774</v>
      </c>
      <c r="M44" s="95">
        <v>-1.7068802679549293</v>
      </c>
      <c r="N44" s="95">
        <v>-0.26529912673008482</v>
      </c>
      <c r="O44" s="95">
        <v>1.1672351006750148</v>
      </c>
      <c r="P44" s="95">
        <v>-1.3684019641696352</v>
      </c>
      <c r="Q44" s="95">
        <v>0.59675891861125763</v>
      </c>
      <c r="R44" s="95">
        <v>0.68491258880202111</v>
      </c>
      <c r="S44" s="95">
        <v>1.4986559934005754</v>
      </c>
      <c r="T44" s="95">
        <v>-0.56734928194241263</v>
      </c>
      <c r="U44" s="95">
        <v>8.3708315225052843E-2</v>
      </c>
      <c r="V44" s="95">
        <v>1.2137148001582005</v>
      </c>
      <c r="W44" s="95">
        <v>0.78116018643207497</v>
      </c>
      <c r="X44" s="95">
        <v>0.96263462905091046</v>
      </c>
      <c r="Y44" s="95">
        <v>-4.227062679946286</v>
      </c>
      <c r="Z44" s="95">
        <v>-0.53141630458428324</v>
      </c>
    </row>
    <row r="45" spans="1:31" ht="20.25" customHeight="1">
      <c r="A45" s="60" t="s">
        <v>460</v>
      </c>
      <c r="B45" s="121" t="s">
        <v>356</v>
      </c>
      <c r="C45" s="95">
        <v>1.9961196980483606</v>
      </c>
      <c r="D45" s="95">
        <v>0.93767869001871418</v>
      </c>
      <c r="E45" s="95">
        <v>1.1744258065069459</v>
      </c>
      <c r="F45" s="95">
        <v>2.1111748935410048</v>
      </c>
      <c r="G45" s="95">
        <v>3.1725803206117291</v>
      </c>
      <c r="H45" s="95">
        <v>-0.62598270571977821</v>
      </c>
      <c r="I45" s="95">
        <v>2.9489166487940253</v>
      </c>
      <c r="J45" s="95">
        <v>0.48812988146258363</v>
      </c>
      <c r="K45" s="95">
        <v>-0.65819625800823189</v>
      </c>
      <c r="L45" s="95">
        <v>1.9729713944085603</v>
      </c>
      <c r="M45" s="95">
        <v>-1.6067115571123907</v>
      </c>
      <c r="N45" s="95">
        <v>-5.7361839398637926E-2</v>
      </c>
      <c r="O45" s="95">
        <v>1.2261667759588875</v>
      </c>
      <c r="P45" s="95">
        <v>-0.18942944884439328</v>
      </c>
      <c r="Q45" s="95">
        <v>0.87936633372629558</v>
      </c>
      <c r="R45" s="95">
        <v>0.9416467125944763</v>
      </c>
      <c r="S45" s="95">
        <v>1.9409552173865876</v>
      </c>
      <c r="T45" s="95">
        <v>0.22713459721671825</v>
      </c>
      <c r="U45" s="95">
        <v>0.94647474984030566</v>
      </c>
      <c r="V45" s="95">
        <v>2.119332648897128</v>
      </c>
      <c r="W45" s="95">
        <v>1.759988346439286</v>
      </c>
      <c r="X45" s="95">
        <v>2.3332100173445554</v>
      </c>
      <c r="Y45" s="95">
        <v>-3.0404146209838387</v>
      </c>
      <c r="Z45" s="95">
        <v>0.42558453001073815</v>
      </c>
    </row>
    <row r="46" spans="1:31">
      <c r="A46" s="57"/>
      <c r="B46" s="97"/>
      <c r="C46" s="97"/>
      <c r="D46" s="97"/>
      <c r="E46" s="97"/>
      <c r="F46" s="97"/>
      <c r="G46" s="97"/>
      <c r="H46" s="97"/>
      <c r="I46" s="97"/>
      <c r="J46" s="97"/>
      <c r="K46" s="97"/>
      <c r="L46" s="97"/>
      <c r="M46" s="97"/>
      <c r="N46" s="97"/>
      <c r="O46" s="97"/>
      <c r="P46" s="97"/>
      <c r="Q46" s="97"/>
      <c r="R46" s="97"/>
      <c r="S46" s="97"/>
      <c r="T46" s="97"/>
      <c r="U46" s="97"/>
      <c r="V46" s="97"/>
      <c r="W46" s="97"/>
      <c r="X46" s="97"/>
      <c r="Y46" s="97"/>
      <c r="Z46" s="97"/>
    </row>
    <row r="47" spans="1:31" ht="12.75" customHeight="1">
      <c r="B47" s="1269" t="s">
        <v>483</v>
      </c>
      <c r="C47" s="1269"/>
      <c r="D47" s="1269"/>
      <c r="E47" s="1269"/>
      <c r="F47" s="1269"/>
      <c r="G47" s="1269"/>
      <c r="H47" s="1269" t="s">
        <v>483</v>
      </c>
      <c r="I47" s="1269"/>
      <c r="J47" s="1269"/>
      <c r="K47" s="1269"/>
      <c r="L47" s="1269"/>
      <c r="M47" s="1269"/>
      <c r="N47" s="1269" t="s">
        <v>483</v>
      </c>
      <c r="O47" s="1269"/>
      <c r="P47" s="1269"/>
      <c r="Q47" s="1269"/>
      <c r="R47" s="1269"/>
      <c r="S47" s="1269"/>
      <c r="T47" s="1269" t="s">
        <v>483</v>
      </c>
      <c r="U47" s="1269"/>
      <c r="V47" s="1269"/>
      <c r="W47" s="1269"/>
      <c r="X47" s="1269"/>
      <c r="Y47" s="1269"/>
      <c r="Z47" s="1269" t="s">
        <v>483</v>
      </c>
      <c r="AA47" s="1269"/>
      <c r="AB47" s="1269"/>
      <c r="AC47" s="1269"/>
      <c r="AD47" s="1269"/>
      <c r="AE47" s="1269"/>
    </row>
    <row r="48" spans="1:31">
      <c r="A48" s="57"/>
      <c r="B48" s="84"/>
      <c r="C48" s="97"/>
      <c r="D48" s="97"/>
      <c r="E48" s="97"/>
      <c r="F48" s="97"/>
      <c r="G48" s="97"/>
      <c r="H48" s="97"/>
      <c r="I48" s="97"/>
      <c r="J48" s="97"/>
      <c r="K48" s="97"/>
      <c r="L48" s="97"/>
      <c r="M48" s="97"/>
      <c r="N48" s="97"/>
      <c r="O48" s="97"/>
      <c r="P48" s="97"/>
      <c r="Q48" s="97"/>
      <c r="R48" s="97"/>
      <c r="S48" s="97"/>
      <c r="T48" s="97"/>
      <c r="U48" s="97"/>
      <c r="V48" s="97"/>
      <c r="W48" s="97"/>
      <c r="X48" s="97"/>
      <c r="Y48" s="97"/>
      <c r="Z48" s="97"/>
    </row>
    <row r="49" spans="1:26">
      <c r="A49" s="60" t="s">
        <v>435</v>
      </c>
      <c r="B49" s="66">
        <v>100</v>
      </c>
      <c r="C49" s="67">
        <v>101.65267794307276</v>
      </c>
      <c r="D49" s="67">
        <v>102.59791644715291</v>
      </c>
      <c r="E49" s="67">
        <v>103.47609877365267</v>
      </c>
      <c r="F49" s="67">
        <v>105.48127218282195</v>
      </c>
      <c r="G49" s="67">
        <v>109.04828026523558</v>
      </c>
      <c r="H49" s="67">
        <v>108.85650951242185</v>
      </c>
      <c r="I49" s="67">
        <v>112.21222130601929</v>
      </c>
      <c r="J49" s="67">
        <v>113.43196378871437</v>
      </c>
      <c r="K49" s="67">
        <v>112.99785707961726</v>
      </c>
      <c r="L49" s="67">
        <v>115.18228977510634</v>
      </c>
      <c r="M49" s="67">
        <v>113.57286003179067</v>
      </c>
      <c r="N49" s="67">
        <v>113.41583661297223</v>
      </c>
      <c r="O49" s="67">
        <v>115.15414190545472</v>
      </c>
      <c r="P49" s="67">
        <v>115.27375561661728</v>
      </c>
      <c r="Q49" s="67">
        <v>116.75928939254449</v>
      </c>
      <c r="R49" s="67">
        <v>118.03322178440398</v>
      </c>
      <c r="S49" s="67">
        <v>120.31292517596646</v>
      </c>
      <c r="T49" s="67">
        <v>120.89444885928481</v>
      </c>
      <c r="U49" s="67">
        <v>122.51004894190278</v>
      </c>
      <c r="V49" s="67">
        <v>125.4656474913356</v>
      </c>
      <c r="W49" s="67">
        <v>128.04568732813613</v>
      </c>
      <c r="X49" s="67">
        <v>131.38970456520585</v>
      </c>
      <c r="Y49" s="67">
        <v>127.18390710432485</v>
      </c>
      <c r="Z49" s="67">
        <v>127.99796102446277</v>
      </c>
    </row>
    <row r="50" spans="1:26">
      <c r="A50" s="60" t="s">
        <v>436</v>
      </c>
      <c r="B50" s="66">
        <v>100</v>
      </c>
      <c r="C50" s="67">
        <v>101.99466847531534</v>
      </c>
      <c r="D50" s="67">
        <v>103.12117263480907</v>
      </c>
      <c r="E50" s="67">
        <v>104.62946446147143</v>
      </c>
      <c r="F50" s="67">
        <v>107.31089922417829</v>
      </c>
      <c r="G50" s="67">
        <v>111.71470100658976</v>
      </c>
      <c r="H50" s="67">
        <v>111.05611226490379</v>
      </c>
      <c r="I50" s="67">
        <v>114.38997762210101</v>
      </c>
      <c r="J50" s="67">
        <v>115.5109557764109</v>
      </c>
      <c r="K50" s="67">
        <v>115.18386456396894</v>
      </c>
      <c r="L50" s="67">
        <v>118.00229078883237</v>
      </c>
      <c r="M50" s="67">
        <v>116.87236488924714</v>
      </c>
      <c r="N50" s="67">
        <v>117.2100114303165</v>
      </c>
      <c r="O50" s="67">
        <v>119.3944969718472</v>
      </c>
      <c r="P50" s="67">
        <v>117.87386164018166</v>
      </c>
      <c r="Q50" s="67">
        <v>119.645890678117</v>
      </c>
      <c r="R50" s="67">
        <v>121.01055651550645</v>
      </c>
      <c r="S50" s="67">
        <v>123.46168561148225</v>
      </c>
      <c r="T50" s="67">
        <v>124.55422646855008</v>
      </c>
      <c r="U50" s="67">
        <v>126.20643069422519</v>
      </c>
      <c r="V50" s="67">
        <v>129.35573912701702</v>
      </c>
      <c r="W50" s="67">
        <v>131.95622878448066</v>
      </c>
      <c r="X50" s="67">
        <v>135.28729554904774</v>
      </c>
      <c r="Y50" s="67">
        <v>130.29096513368074</v>
      </c>
      <c r="Z50" s="67">
        <v>131.4555783802906</v>
      </c>
    </row>
    <row r="51" spans="1:26">
      <c r="A51" s="60" t="s">
        <v>437</v>
      </c>
      <c r="B51" s="66">
        <v>100</v>
      </c>
      <c r="C51" s="67">
        <v>99.505112189761704</v>
      </c>
      <c r="D51" s="67">
        <v>98.137218748492188</v>
      </c>
      <c r="E51" s="67">
        <v>97.241713291886597</v>
      </c>
      <c r="F51" s="67">
        <v>96.680982136943783</v>
      </c>
      <c r="G51" s="67">
        <v>97.577899953418878</v>
      </c>
      <c r="H51" s="67">
        <v>95.789189972490291</v>
      </c>
      <c r="I51" s="67">
        <v>98.270582914117753</v>
      </c>
      <c r="J51" s="67">
        <v>97.865913698195968</v>
      </c>
      <c r="K51" s="67">
        <v>96.274605691385361</v>
      </c>
      <c r="L51" s="67">
        <v>96.497456685643613</v>
      </c>
      <c r="M51" s="67">
        <v>93.587565398475405</v>
      </c>
      <c r="N51" s="67">
        <v>93.352026190571522</v>
      </c>
      <c r="O51" s="67">
        <v>93.731730631844115</v>
      </c>
      <c r="P51" s="67">
        <v>94.846016401773795</v>
      </c>
      <c r="Q51" s="67">
        <v>94.956842611437679</v>
      </c>
      <c r="R51" s="67">
        <v>96.102529076156173</v>
      </c>
      <c r="S51" s="67">
        <v>98.064977399647091</v>
      </c>
      <c r="T51" s="67">
        <v>99.207540663276546</v>
      </c>
      <c r="U51" s="67">
        <v>99.893256313879291</v>
      </c>
      <c r="V51" s="67">
        <v>101.40454694385065</v>
      </c>
      <c r="W51" s="67">
        <v>103.36347751468914</v>
      </c>
      <c r="X51" s="67">
        <v>105.83711353626437</v>
      </c>
      <c r="Y51" s="67">
        <v>102.81715697304317</v>
      </c>
      <c r="Z51" s="67">
        <v>102.61742906762703</v>
      </c>
    </row>
    <row r="52" spans="1:26">
      <c r="A52" s="60" t="s">
        <v>438</v>
      </c>
      <c r="B52" s="66">
        <v>100</v>
      </c>
      <c r="C52" s="67">
        <v>104.28004586915721</v>
      </c>
      <c r="D52" s="67">
        <v>106.96035418582258</v>
      </c>
      <c r="E52" s="67">
        <v>109.61734644183065</v>
      </c>
      <c r="F52" s="67">
        <v>113.13745812155919</v>
      </c>
      <c r="G52" s="67">
        <v>117.06668949132306</v>
      </c>
      <c r="H52" s="67">
        <v>116.65862724244344</v>
      </c>
      <c r="I52" s="67">
        <v>119.80918872855925</v>
      </c>
      <c r="J52" s="67">
        <v>119.51041566353693</v>
      </c>
      <c r="K52" s="67">
        <v>118.87375164361005</v>
      </c>
      <c r="L52" s="67">
        <v>121.40698087577697</v>
      </c>
      <c r="M52" s="67">
        <v>120.46768995584006</v>
      </c>
      <c r="N52" s="67">
        <v>121.30648052065695</v>
      </c>
      <c r="O52" s="67">
        <v>122.80213194256692</v>
      </c>
      <c r="P52" s="67">
        <v>122.15937816436654</v>
      </c>
      <c r="Q52" s="67">
        <v>122.43647611961495</v>
      </c>
      <c r="R52" s="67">
        <v>123.57336232654983</v>
      </c>
      <c r="S52" s="67">
        <v>125.27252149007714</v>
      </c>
      <c r="T52" s="67">
        <v>124.7913343866758</v>
      </c>
      <c r="U52" s="67">
        <v>125.26005583290021</v>
      </c>
      <c r="V52" s="67">
        <v>127.67087906878858</v>
      </c>
      <c r="W52" s="67">
        <v>129.49452874186267</v>
      </c>
      <c r="X52" s="67">
        <v>132.37445423153426</v>
      </c>
      <c r="Y52" s="67">
        <v>127.98898542991991</v>
      </c>
      <c r="Z52" s="67">
        <v>128.65674581642827</v>
      </c>
    </row>
    <row r="53" spans="1:26">
      <c r="A53" s="60" t="s">
        <v>439</v>
      </c>
      <c r="B53" s="66">
        <v>100</v>
      </c>
      <c r="C53" s="67">
        <v>100.49417352944715</v>
      </c>
      <c r="D53" s="67">
        <v>100.06493304983809</v>
      </c>
      <c r="E53" s="67">
        <v>99.811440675840146</v>
      </c>
      <c r="F53" s="67">
        <v>101.23446206586344</v>
      </c>
      <c r="G53" s="67">
        <v>101.90317553660812</v>
      </c>
      <c r="H53" s="67">
        <v>99.93562931149502</v>
      </c>
      <c r="I53" s="67">
        <v>102.46844580873686</v>
      </c>
      <c r="J53" s="67">
        <v>102.73972864368254</v>
      </c>
      <c r="K53" s="67">
        <v>100.9841379323297</v>
      </c>
      <c r="L53" s="67">
        <v>101.95815586369568</v>
      </c>
      <c r="M53" s="67">
        <v>99.377560448047163</v>
      </c>
      <c r="N53" s="67">
        <v>98.984294152988738</v>
      </c>
      <c r="O53" s="67">
        <v>99.227318428920768</v>
      </c>
      <c r="P53" s="67">
        <v>100.7850780757999</v>
      </c>
      <c r="Q53" s="67">
        <v>101.59401465314704</v>
      </c>
      <c r="R53" s="67">
        <v>101.6747345068395</v>
      </c>
      <c r="S53" s="67">
        <v>103.13804084023887</v>
      </c>
      <c r="T53" s="67">
        <v>103.19426225799451</v>
      </c>
      <c r="U53" s="67">
        <v>103.68562776980902</v>
      </c>
      <c r="V53" s="67">
        <v>105.84228367264875</v>
      </c>
      <c r="W53" s="67">
        <v>106.99147636719121</v>
      </c>
      <c r="X53" s="67">
        <v>109.30788762971385</v>
      </c>
      <c r="Y53" s="67">
        <v>107.53502588471298</v>
      </c>
      <c r="Z53" s="67">
        <v>106.17677599713254</v>
      </c>
    </row>
    <row r="54" spans="1:26">
      <c r="A54" s="60" t="s">
        <v>440</v>
      </c>
      <c r="B54" s="66">
        <v>100</v>
      </c>
      <c r="C54" s="67">
        <v>100.01102132328896</v>
      </c>
      <c r="D54" s="67">
        <v>99.462983809625641</v>
      </c>
      <c r="E54" s="67">
        <v>99.45937607083583</v>
      </c>
      <c r="F54" s="67">
        <v>100.39902564483613</v>
      </c>
      <c r="G54" s="67">
        <v>106.81655540236933</v>
      </c>
      <c r="H54" s="67">
        <v>110.68383870215985</v>
      </c>
      <c r="I54" s="67">
        <v>116.32879805727113</v>
      </c>
      <c r="J54" s="67">
        <v>116.21762013567928</v>
      </c>
      <c r="K54" s="67">
        <v>114.02994358342292</v>
      </c>
      <c r="L54" s="67">
        <v>117.22074897152859</v>
      </c>
      <c r="M54" s="67">
        <v>114.49336724832963</v>
      </c>
      <c r="N54" s="67">
        <v>114.1084829785727</v>
      </c>
      <c r="O54" s="67">
        <v>114.00262518998102</v>
      </c>
      <c r="P54" s="67">
        <v>110.27238527092469</v>
      </c>
      <c r="Q54" s="67">
        <v>110.78841589766803</v>
      </c>
      <c r="R54" s="67">
        <v>111.16958620275378</v>
      </c>
      <c r="S54" s="67">
        <v>113.07033660766376</v>
      </c>
      <c r="T54" s="67">
        <v>112.09708998287385</v>
      </c>
      <c r="U54" s="67">
        <v>112.65594917917741</v>
      </c>
      <c r="V54" s="67">
        <v>114.82143583242302</v>
      </c>
      <c r="W54" s="67">
        <v>116.45168071167035</v>
      </c>
      <c r="X54" s="67">
        <v>119.23001088501299</v>
      </c>
      <c r="Y54" s="67">
        <v>116.21171864050176</v>
      </c>
      <c r="Z54" s="67">
        <v>117.00029871561125</v>
      </c>
    </row>
    <row r="55" spans="1:26">
      <c r="A55" s="60" t="s">
        <v>441</v>
      </c>
      <c r="B55" s="66">
        <v>100</v>
      </c>
      <c r="C55" s="67">
        <v>101.46635917203872</v>
      </c>
      <c r="D55" s="67">
        <v>102.29921322889996</v>
      </c>
      <c r="E55" s="67">
        <v>103.42713486064234</v>
      </c>
      <c r="F55" s="67">
        <v>105.62601926088148</v>
      </c>
      <c r="G55" s="67">
        <v>109.33926260826887</v>
      </c>
      <c r="H55" s="67">
        <v>108.25969296133565</v>
      </c>
      <c r="I55" s="67">
        <v>111.418211624886</v>
      </c>
      <c r="J55" s="67">
        <v>112.29127506733298</v>
      </c>
      <c r="K55" s="67">
        <v>111.82405990403167</v>
      </c>
      <c r="L55" s="67">
        <v>113.84163076236989</v>
      </c>
      <c r="M55" s="67">
        <v>111.78078657463423</v>
      </c>
      <c r="N55" s="67">
        <v>111.57733515017048</v>
      </c>
      <c r="O55" s="67">
        <v>111.56029537013102</v>
      </c>
      <c r="P55" s="67">
        <v>113.52754169596946</v>
      </c>
      <c r="Q55" s="67">
        <v>113.75129250468309</v>
      </c>
      <c r="R55" s="67">
        <v>114.86395657490829</v>
      </c>
      <c r="S55" s="67">
        <v>117.11139075260733</v>
      </c>
      <c r="T55" s="67">
        <v>117.38081532681036</v>
      </c>
      <c r="U55" s="67">
        <v>118.25871262864472</v>
      </c>
      <c r="V55" s="67">
        <v>120.52519326942333</v>
      </c>
      <c r="W55" s="67">
        <v>122.47621762925988</v>
      </c>
      <c r="X55" s="67">
        <v>125.48392406467967</v>
      </c>
      <c r="Y55" s="67">
        <v>121.56231379433254</v>
      </c>
      <c r="Z55" s="67">
        <v>122.31618128191177</v>
      </c>
    </row>
    <row r="56" spans="1:26">
      <c r="A56" s="60" t="s">
        <v>442</v>
      </c>
      <c r="B56" s="66">
        <v>99.999999999999986</v>
      </c>
      <c r="C56" s="67">
        <v>103.93722337726498</v>
      </c>
      <c r="D56" s="67">
        <v>106.70154352037108</v>
      </c>
      <c r="E56" s="67">
        <v>109.30572508202229</v>
      </c>
      <c r="F56" s="67">
        <v>112.56337714661852</v>
      </c>
      <c r="G56" s="67">
        <v>115.78362616995908</v>
      </c>
      <c r="H56" s="67">
        <v>114.83753932516152</v>
      </c>
      <c r="I56" s="67">
        <v>118.20087786645369</v>
      </c>
      <c r="J56" s="67">
        <v>117.63999268692581</v>
      </c>
      <c r="K56" s="67">
        <v>116.18912393272464</v>
      </c>
      <c r="L56" s="67">
        <v>117.33629553032706</v>
      </c>
      <c r="M56" s="67">
        <v>115.271038222711</v>
      </c>
      <c r="N56" s="67">
        <v>115.45276115161683</v>
      </c>
      <c r="O56" s="67">
        <v>117.04751319306477</v>
      </c>
      <c r="P56" s="67">
        <v>115.6864022101079</v>
      </c>
      <c r="Q56" s="67">
        <v>116.48932354597544</v>
      </c>
      <c r="R56" s="67">
        <v>117.45128814975104</v>
      </c>
      <c r="S56" s="67">
        <v>119.30086514782923</v>
      </c>
      <c r="T56" s="67">
        <v>118.71147906497823</v>
      </c>
      <c r="U56" s="67">
        <v>118.90633337590367</v>
      </c>
      <c r="V56" s="67">
        <v>120.52203007071022</v>
      </c>
      <c r="W56" s="67">
        <v>122.13588776149503</v>
      </c>
      <c r="X56" s="67">
        <v>124.23335703424002</v>
      </c>
      <c r="Y56" s="67">
        <v>119.99532689558767</v>
      </c>
      <c r="Z56" s="67">
        <v>119.93245552384015</v>
      </c>
    </row>
    <row r="57" spans="1:26">
      <c r="A57" s="60" t="s">
        <v>443</v>
      </c>
      <c r="B57" s="66">
        <v>100</v>
      </c>
      <c r="C57" s="67">
        <v>102.29436377268223</v>
      </c>
      <c r="D57" s="67">
        <v>103.53631848688508</v>
      </c>
      <c r="E57" s="67">
        <v>105.24369590894231</v>
      </c>
      <c r="F57" s="67">
        <v>108.73924697999044</v>
      </c>
      <c r="G57" s="67">
        <v>111.95120998370193</v>
      </c>
      <c r="H57" s="67">
        <v>111.22398065921682</v>
      </c>
      <c r="I57" s="67">
        <v>114.7442205817711</v>
      </c>
      <c r="J57" s="67">
        <v>114.91724602650028</v>
      </c>
      <c r="K57" s="67">
        <v>114.18785626753771</v>
      </c>
      <c r="L57" s="67">
        <v>116.63481920863033</v>
      </c>
      <c r="M57" s="67">
        <v>114.47475443138204</v>
      </c>
      <c r="N57" s="67">
        <v>114.30989441303623</v>
      </c>
      <c r="O57" s="67">
        <v>115.81141640081279</v>
      </c>
      <c r="P57" s="67">
        <v>115.72329412333714</v>
      </c>
      <c r="Q57" s="67">
        <v>116.47534822838591</v>
      </c>
      <c r="R57" s="67">
        <v>117.41727149573077</v>
      </c>
      <c r="S57" s="67">
        <v>120.43368176004546</v>
      </c>
      <c r="T57" s="67">
        <v>120.98990617158451</v>
      </c>
      <c r="U57" s="67">
        <v>122.6132273803785</v>
      </c>
      <c r="V57" s="67">
        <v>125.61521625494774</v>
      </c>
      <c r="W57" s="67">
        <v>128.07979809241769</v>
      </c>
      <c r="X57" s="67">
        <v>131.18401210022174</v>
      </c>
      <c r="Y57" s="67">
        <v>127.85003889745292</v>
      </c>
      <c r="Z57" s="67">
        <v>128.64087472403347</v>
      </c>
    </row>
    <row r="58" spans="1:26">
      <c r="A58" s="60" t="s">
        <v>444</v>
      </c>
      <c r="B58" s="66">
        <v>100</v>
      </c>
      <c r="C58" s="67">
        <v>101.42361199211872</v>
      </c>
      <c r="D58" s="67">
        <v>101.95552855796443</v>
      </c>
      <c r="E58" s="67">
        <v>103.03369281199836</v>
      </c>
      <c r="F58" s="67">
        <v>104.91306670466078</v>
      </c>
      <c r="G58" s="67">
        <v>107.7386836557416</v>
      </c>
      <c r="H58" s="67">
        <v>106.77684350621888</v>
      </c>
      <c r="I58" s="67">
        <v>109.91305266960464</v>
      </c>
      <c r="J58" s="67">
        <v>110.91901932543027</v>
      </c>
      <c r="K58" s="67">
        <v>110.17844525479681</v>
      </c>
      <c r="L58" s="67">
        <v>112.4683487291265</v>
      </c>
      <c r="M58" s="67">
        <v>110.49338215916742</v>
      </c>
      <c r="N58" s="67">
        <v>110.23328014777944</v>
      </c>
      <c r="O58" s="67">
        <v>111.54844711311617</v>
      </c>
      <c r="P58" s="67">
        <v>111.82279690777335</v>
      </c>
      <c r="Q58" s="67">
        <v>112.81509025339435</v>
      </c>
      <c r="R58" s="67">
        <v>113.71327277763557</v>
      </c>
      <c r="S58" s="67">
        <v>116.06553133773204</v>
      </c>
      <c r="T58" s="67">
        <v>116.20415819468975</v>
      </c>
      <c r="U58" s="67">
        <v>117.47713313790692</v>
      </c>
      <c r="V58" s="67">
        <v>120.0322770107276</v>
      </c>
      <c r="W58" s="67">
        <v>122.34119161200532</v>
      </c>
      <c r="X58" s="67">
        <v>125.42698856349629</v>
      </c>
      <c r="Y58" s="67">
        <v>122.62816422887133</v>
      </c>
      <c r="Z58" s="67">
        <v>123.13511396438946</v>
      </c>
    </row>
    <row r="59" spans="1:26">
      <c r="A59" s="60" t="s">
        <v>445</v>
      </c>
      <c r="B59" s="66">
        <v>100.00000000000001</v>
      </c>
      <c r="C59" s="67">
        <v>102.09714448748602</v>
      </c>
      <c r="D59" s="67">
        <v>103.28692709226037</v>
      </c>
      <c r="E59" s="67">
        <v>104.68143558439657</v>
      </c>
      <c r="F59" s="67">
        <v>106.93025897576074</v>
      </c>
      <c r="G59" s="67">
        <v>110.47201877683958</v>
      </c>
      <c r="H59" s="67">
        <v>110.99114990723101</v>
      </c>
      <c r="I59" s="67">
        <v>114.38774609730204</v>
      </c>
      <c r="J59" s="67">
        <v>115.17939565047911</v>
      </c>
      <c r="K59" s="67">
        <v>114.72813502811752</v>
      </c>
      <c r="L59" s="67">
        <v>116.59446839821737</v>
      </c>
      <c r="M59" s="67">
        <v>114.33425054733979</v>
      </c>
      <c r="N59" s="67">
        <v>113.97931627854051</v>
      </c>
      <c r="O59" s="67">
        <v>115.61239402266045</v>
      </c>
      <c r="P59" s="67">
        <v>115.45252399473175</v>
      </c>
      <c r="Q59" s="67">
        <v>116.74160771279485</v>
      </c>
      <c r="R59" s="67">
        <v>118.26955248327187</v>
      </c>
      <c r="S59" s="67">
        <v>120.73931984544373</v>
      </c>
      <c r="T59" s="67">
        <v>121.27251757046461</v>
      </c>
      <c r="U59" s="67">
        <v>122.42542833539433</v>
      </c>
      <c r="V59" s="67">
        <v>125.0442585183271</v>
      </c>
      <c r="W59" s="67">
        <v>127.18951814347744</v>
      </c>
      <c r="X59" s="67">
        <v>130.1423085378658</v>
      </c>
      <c r="Y59" s="67">
        <v>125.79684798199673</v>
      </c>
      <c r="Z59" s="67">
        <v>126.03605778753752</v>
      </c>
    </row>
    <row r="60" spans="1:26">
      <c r="A60" s="60" t="s">
        <v>446</v>
      </c>
      <c r="B60" s="66">
        <v>100</v>
      </c>
      <c r="C60" s="67">
        <v>101.87419574077627</v>
      </c>
      <c r="D60" s="67">
        <v>102.82905430481568</v>
      </c>
      <c r="E60" s="67">
        <v>103.77383935239745</v>
      </c>
      <c r="F60" s="67">
        <v>105.37965656030751</v>
      </c>
      <c r="G60" s="67">
        <v>108.76612427330004</v>
      </c>
      <c r="H60" s="67">
        <v>107.96833129719265</v>
      </c>
      <c r="I60" s="67">
        <v>111.69041321011704</v>
      </c>
      <c r="J60" s="67">
        <v>112.76231199828752</v>
      </c>
      <c r="K60" s="67">
        <v>111.9322939125171</v>
      </c>
      <c r="L60" s="67">
        <v>113.54206712957595</v>
      </c>
      <c r="M60" s="67">
        <v>110.99552012105156</v>
      </c>
      <c r="N60" s="67">
        <v>111.01125486459971</v>
      </c>
      <c r="O60" s="67">
        <v>111.85038140838326</v>
      </c>
      <c r="P60" s="67">
        <v>110.96408721058957</v>
      </c>
      <c r="Q60" s="67">
        <v>111.80819572704455</v>
      </c>
      <c r="R60" s="67">
        <v>113.39370085921745</v>
      </c>
      <c r="S60" s="67">
        <v>115.04698783585067</v>
      </c>
      <c r="T60" s="67">
        <v>114.86077350243718</v>
      </c>
      <c r="U60" s="67">
        <v>115.47972607970152</v>
      </c>
      <c r="V60" s="67">
        <v>117.17966194148242</v>
      </c>
      <c r="W60" s="67">
        <v>118.52546705682263</v>
      </c>
      <c r="X60" s="67">
        <v>120.71705525270866</v>
      </c>
      <c r="Y60" s="67">
        <v>116.61418424402487</v>
      </c>
      <c r="Z60" s="67">
        <v>116.4230702380848</v>
      </c>
    </row>
    <row r="61" spans="1:26">
      <c r="A61" s="60" t="s">
        <v>447</v>
      </c>
      <c r="B61" s="66">
        <v>100</v>
      </c>
      <c r="C61" s="67">
        <v>103.72918050318114</v>
      </c>
      <c r="D61" s="67">
        <v>105.35558255970943</v>
      </c>
      <c r="E61" s="67">
        <v>106.28465202879113</v>
      </c>
      <c r="F61" s="67">
        <v>107.84601098316332</v>
      </c>
      <c r="G61" s="67">
        <v>110.655722359233</v>
      </c>
      <c r="H61" s="67">
        <v>109.01406419733985</v>
      </c>
      <c r="I61" s="67">
        <v>111.46771363948694</v>
      </c>
      <c r="J61" s="67">
        <v>110.19909843853347</v>
      </c>
      <c r="K61" s="67">
        <v>108.81322704217709</v>
      </c>
      <c r="L61" s="67">
        <v>110.96824176772036</v>
      </c>
      <c r="M61" s="67">
        <v>109.07278675176545</v>
      </c>
      <c r="N61" s="67">
        <v>109.10294523159466</v>
      </c>
      <c r="O61" s="67">
        <v>110.29547624795556</v>
      </c>
      <c r="P61" s="67">
        <v>109.33608994743619</v>
      </c>
      <c r="Q61" s="67">
        <v>109.85503489597728</v>
      </c>
      <c r="R61" s="67">
        <v>110.87867215456048</v>
      </c>
      <c r="S61" s="67">
        <v>112.1502409017118</v>
      </c>
      <c r="T61" s="67">
        <v>111.17726060322877</v>
      </c>
      <c r="U61" s="67">
        <v>111.03778069659643</v>
      </c>
      <c r="V61" s="67">
        <v>112.55799870118275</v>
      </c>
      <c r="W61" s="67">
        <v>113.64731228691929</v>
      </c>
      <c r="X61" s="67">
        <v>115.305307423131</v>
      </c>
      <c r="Y61" s="67">
        <v>110.95879580334851</v>
      </c>
      <c r="Z61" s="67">
        <v>110.51957284098225</v>
      </c>
    </row>
    <row r="62" spans="1:26">
      <c r="A62" s="60" t="s">
        <v>448</v>
      </c>
      <c r="B62" s="66">
        <v>100</v>
      </c>
      <c r="C62" s="67">
        <v>103.53309339881434</v>
      </c>
      <c r="D62" s="67">
        <v>104.69810374647703</v>
      </c>
      <c r="E62" s="67">
        <v>106.02052489898237</v>
      </c>
      <c r="F62" s="67">
        <v>107.9859722893716</v>
      </c>
      <c r="G62" s="67">
        <v>110.57420073043768</v>
      </c>
      <c r="H62" s="67">
        <v>108.95495746216505</v>
      </c>
      <c r="I62" s="67">
        <v>111.53886013880749</v>
      </c>
      <c r="J62" s="67">
        <v>110.17323394764743</v>
      </c>
      <c r="K62" s="67">
        <v>108.56161250897934</v>
      </c>
      <c r="L62" s="67">
        <v>110.30362990441726</v>
      </c>
      <c r="M62" s="67">
        <v>108.16949708565723</v>
      </c>
      <c r="N62" s="67">
        <v>107.73035350297133</v>
      </c>
      <c r="O62" s="67">
        <v>108.79572110164462</v>
      </c>
      <c r="P62" s="67">
        <v>108.53863659613883</v>
      </c>
      <c r="Q62" s="67">
        <v>108.91903731629337</v>
      </c>
      <c r="R62" s="67">
        <v>109.51892448737705</v>
      </c>
      <c r="S62" s="67">
        <v>110.86388299395753</v>
      </c>
      <c r="T62" s="67">
        <v>109.83166183990697</v>
      </c>
      <c r="U62" s="67">
        <v>109.4807116545023</v>
      </c>
      <c r="V62" s="67">
        <v>110.95946281996542</v>
      </c>
      <c r="W62" s="67">
        <v>111.95057790435159</v>
      </c>
      <c r="X62" s="67">
        <v>113.332046918892</v>
      </c>
      <c r="Y62" s="67">
        <v>109.23720446241184</v>
      </c>
      <c r="Z62" s="67">
        <v>108.78041682594838</v>
      </c>
    </row>
    <row r="63" spans="1:26">
      <c r="A63" s="60" t="s">
        <v>449</v>
      </c>
      <c r="B63" s="66">
        <v>100</v>
      </c>
      <c r="C63" s="67">
        <v>102.35887829570687</v>
      </c>
      <c r="D63" s="67">
        <v>103.60049750238622</v>
      </c>
      <c r="E63" s="67">
        <v>105.27464103347337</v>
      </c>
      <c r="F63" s="67">
        <v>107.61194889614704</v>
      </c>
      <c r="G63" s="67">
        <v>110.86989567113875</v>
      </c>
      <c r="H63" s="67">
        <v>110.52178750607077</v>
      </c>
      <c r="I63" s="67">
        <v>113.83551055637885</v>
      </c>
      <c r="J63" s="67">
        <v>114.6973016111297</v>
      </c>
      <c r="K63" s="67">
        <v>114.23890578924399</v>
      </c>
      <c r="L63" s="67">
        <v>116.70380201939862</v>
      </c>
      <c r="M63" s="67">
        <v>115.34239925647898</v>
      </c>
      <c r="N63" s="67">
        <v>115.82079509465358</v>
      </c>
      <c r="O63" s="67">
        <v>117.51372762925304</v>
      </c>
      <c r="P63" s="67">
        <v>117.56593381249219</v>
      </c>
      <c r="Q63" s="67">
        <v>118.80323223786895</v>
      </c>
      <c r="R63" s="67">
        <v>119.72412845866329</v>
      </c>
      <c r="S63" s="67">
        <v>122.14672497845918</v>
      </c>
      <c r="T63" s="67">
        <v>122.25741309005706</v>
      </c>
      <c r="U63" s="67">
        <v>123.55351409540263</v>
      </c>
      <c r="V63" s="67">
        <v>126.32272859305819</v>
      </c>
      <c r="W63" s="67">
        <v>128.62662341028775</v>
      </c>
      <c r="X63" s="67">
        <v>131.88624814764097</v>
      </c>
      <c r="Y63" s="67">
        <v>128.47660813335281</v>
      </c>
      <c r="Z63" s="67">
        <v>129.05380232132919</v>
      </c>
    </row>
    <row r="64" spans="1:26">
      <c r="A64" s="60" t="s">
        <v>450</v>
      </c>
      <c r="B64" s="66">
        <v>100</v>
      </c>
      <c r="C64" s="67">
        <v>103.11593144611398</v>
      </c>
      <c r="D64" s="67">
        <v>104.12311079876045</v>
      </c>
      <c r="E64" s="67">
        <v>105.22499023012318</v>
      </c>
      <c r="F64" s="67">
        <v>106.99100862509171</v>
      </c>
      <c r="G64" s="67">
        <v>110.35501618942209</v>
      </c>
      <c r="H64" s="67">
        <v>109.37412631815656</v>
      </c>
      <c r="I64" s="67">
        <v>111.92866733510364</v>
      </c>
      <c r="J64" s="67">
        <v>111.10938571221733</v>
      </c>
      <c r="K64" s="67">
        <v>109.77807792601372</v>
      </c>
      <c r="L64" s="67">
        <v>111.49114477001243</v>
      </c>
      <c r="M64" s="67">
        <v>109.58812441941603</v>
      </c>
      <c r="N64" s="67">
        <v>109.29738808233144</v>
      </c>
      <c r="O64" s="67">
        <v>110.5731455601494</v>
      </c>
      <c r="P64" s="67">
        <v>109.06006046446016</v>
      </c>
      <c r="Q64" s="67">
        <v>109.71088610192466</v>
      </c>
      <c r="R64" s="67">
        <v>110.46230977212301</v>
      </c>
      <c r="S64" s="67">
        <v>112.11775979797163</v>
      </c>
      <c r="T64" s="67">
        <v>111.48166049282791</v>
      </c>
      <c r="U64" s="67">
        <v>111.5749799126114</v>
      </c>
      <c r="V64" s="67">
        <v>112.9291819570843</v>
      </c>
      <c r="W64" s="67">
        <v>113.81133976539647</v>
      </c>
      <c r="X64" s="67">
        <v>114.90692713376495</v>
      </c>
      <c r="Y64" s="67">
        <v>110.04973930022051</v>
      </c>
      <c r="Z64" s="67">
        <v>109.46491704242663</v>
      </c>
    </row>
    <row r="65" spans="1:31" ht="20.25" customHeight="1">
      <c r="A65" s="60" t="s">
        <v>460</v>
      </c>
      <c r="B65" s="66">
        <v>100</v>
      </c>
      <c r="C65" s="67">
        <v>101.99611969804836</v>
      </c>
      <c r="D65" s="67">
        <v>102.95251557710294</v>
      </c>
      <c r="E65" s="67">
        <v>104.16161648848852</v>
      </c>
      <c r="F65" s="67">
        <v>106.36065038449996</v>
      </c>
      <c r="G65" s="67">
        <v>109.73502744747326</v>
      </c>
      <c r="H65" s="67">
        <v>109.04810515353522</v>
      </c>
      <c r="I65" s="67">
        <v>112.26384288160223</v>
      </c>
      <c r="J65" s="67">
        <v>112.81183624478554</v>
      </c>
      <c r="K65" s="67">
        <v>112.06931296003198</v>
      </c>
      <c r="L65" s="67">
        <v>114.28040844664362</v>
      </c>
      <c r="M65" s="67">
        <v>112.44425191661615</v>
      </c>
      <c r="N65" s="67">
        <v>112.37975182541875</v>
      </c>
      <c r="O65" s="67">
        <v>113.7577150052071</v>
      </c>
      <c r="P65" s="67">
        <v>113.54222439265476</v>
      </c>
      <c r="Q65" s="67">
        <v>114.54067648852774</v>
      </c>
      <c r="R65" s="67">
        <v>115.61924500326543</v>
      </c>
      <c r="S65" s="67">
        <v>117.86336277145931</v>
      </c>
      <c r="T65" s="67">
        <v>118.13107124575635</v>
      </c>
      <c r="U65" s="67">
        <v>119.24915200681329</v>
      </c>
      <c r="V65" s="67">
        <v>121.77643821882664</v>
      </c>
      <c r="W65" s="67">
        <v>123.91968934018682</v>
      </c>
      <c r="X65" s="67">
        <v>126.81099594533431</v>
      </c>
      <c r="Y65" s="67">
        <v>122.95541588359714</v>
      </c>
      <c r="Z65" s="67">
        <v>123.4786951124081</v>
      </c>
    </row>
    <row r="66" spans="1:31">
      <c r="A66" s="57"/>
      <c r="B66" s="97"/>
      <c r="C66" s="97"/>
      <c r="D66" s="97"/>
      <c r="E66" s="97"/>
      <c r="F66" s="97"/>
      <c r="G66" s="97"/>
      <c r="H66" s="97"/>
      <c r="I66" s="97"/>
      <c r="J66" s="97"/>
      <c r="K66" s="97"/>
      <c r="L66" s="97"/>
      <c r="M66" s="97"/>
      <c r="N66" s="97"/>
      <c r="O66" s="97"/>
      <c r="P66" s="97"/>
      <c r="Q66" s="97"/>
      <c r="R66" s="97"/>
      <c r="S66" s="97"/>
      <c r="T66" s="97"/>
      <c r="U66" s="97"/>
      <c r="V66" s="97"/>
      <c r="W66" s="97"/>
      <c r="X66" s="97"/>
      <c r="Y66" s="97"/>
      <c r="Z66" s="97"/>
    </row>
    <row r="67" spans="1:31" ht="25" customHeight="1">
      <c r="B67" s="1275" t="s">
        <v>484</v>
      </c>
      <c r="C67" s="1275"/>
      <c r="D67" s="1275"/>
      <c r="E67" s="1275"/>
      <c r="F67" s="1275"/>
      <c r="G67" s="1275"/>
      <c r="H67" s="1275" t="s">
        <v>484</v>
      </c>
      <c r="I67" s="1275"/>
      <c r="J67" s="1275"/>
      <c r="K67" s="1275"/>
      <c r="L67" s="1275"/>
      <c r="M67" s="1275"/>
      <c r="N67" s="1275" t="s">
        <v>484</v>
      </c>
      <c r="O67" s="1275"/>
      <c r="P67" s="1275"/>
      <c r="Q67" s="1275"/>
      <c r="R67" s="1275"/>
      <c r="S67" s="1275"/>
      <c r="T67" s="1275" t="s">
        <v>484</v>
      </c>
      <c r="U67" s="1275"/>
      <c r="V67" s="1275"/>
      <c r="W67" s="1275"/>
      <c r="X67" s="1275"/>
      <c r="Y67" s="1275"/>
      <c r="Z67" s="1275" t="s">
        <v>484</v>
      </c>
      <c r="AA67" s="1275"/>
      <c r="AB67" s="1275"/>
      <c r="AC67" s="1275"/>
      <c r="AD67" s="1275"/>
      <c r="AE67" s="1275"/>
    </row>
    <row r="68" spans="1:31">
      <c r="A68" s="57"/>
      <c r="B68" s="84"/>
      <c r="C68" s="97"/>
      <c r="D68" s="97"/>
      <c r="E68" s="97"/>
      <c r="F68" s="97"/>
      <c r="G68" s="97"/>
      <c r="H68" s="97"/>
      <c r="I68" s="97"/>
      <c r="J68" s="97"/>
      <c r="K68" s="97"/>
      <c r="L68" s="97"/>
      <c r="M68" s="97"/>
      <c r="N68" s="97"/>
      <c r="O68" s="97"/>
      <c r="P68" s="97"/>
      <c r="Q68" s="97"/>
      <c r="R68" s="97"/>
      <c r="S68" s="97"/>
      <c r="T68" s="97"/>
      <c r="U68" s="97"/>
      <c r="V68" s="97"/>
      <c r="W68" s="97"/>
      <c r="X68" s="97"/>
      <c r="Y68" s="97"/>
      <c r="Z68" s="97"/>
    </row>
    <row r="69" spans="1:31">
      <c r="A69" s="60" t="s">
        <v>435</v>
      </c>
      <c r="B69" s="72">
        <v>13.097785676396043</v>
      </c>
      <c r="C69" s="72">
        <v>13.053682758438844</v>
      </c>
      <c r="D69" s="72">
        <v>13.052673001109897</v>
      </c>
      <c r="E69" s="72">
        <v>13.011585361836936</v>
      </c>
      <c r="F69" s="72">
        <v>12.989494619765278</v>
      </c>
      <c r="G69" s="72">
        <v>13.01581670426339</v>
      </c>
      <c r="H69" s="72">
        <v>13.074773092726652</v>
      </c>
      <c r="I69" s="72">
        <v>13.091763004127676</v>
      </c>
      <c r="J69" s="72">
        <v>13.169784306440373</v>
      </c>
      <c r="K69" s="72">
        <v>13.206306658172235</v>
      </c>
      <c r="L69" s="72">
        <v>13.201151148276233</v>
      </c>
      <c r="M69" s="72">
        <v>13.229248752126752</v>
      </c>
      <c r="N69" s="72">
        <v>13.218540672465364</v>
      </c>
      <c r="O69" s="72">
        <v>13.258566861666512</v>
      </c>
      <c r="P69" s="72">
        <v>13.297528327068616</v>
      </c>
      <c r="Q69" s="72">
        <v>13.351485210976744</v>
      </c>
      <c r="R69" s="72">
        <v>13.371250102722787</v>
      </c>
      <c r="S69" s="72">
        <v>13.369997860239836</v>
      </c>
      <c r="T69" s="72">
        <v>13.404175243029613</v>
      </c>
      <c r="U69" s="72">
        <v>13.455947797047257</v>
      </c>
      <c r="V69" s="72">
        <v>13.494582241260799</v>
      </c>
      <c r="W69" s="72">
        <v>13.533886167247386</v>
      </c>
      <c r="X69" s="72">
        <v>13.570701638696324</v>
      </c>
      <c r="Y69" s="72">
        <v>13.548224328045565</v>
      </c>
      <c r="Z69" s="72">
        <v>13.577158869292592</v>
      </c>
    </row>
    <row r="70" spans="1:31">
      <c r="A70" s="60" t="s">
        <v>436</v>
      </c>
      <c r="B70" s="72">
        <v>15.686277425022217</v>
      </c>
      <c r="C70" s="72">
        <v>15.686054237292499</v>
      </c>
      <c r="D70" s="72">
        <v>15.711974722286268</v>
      </c>
      <c r="E70" s="72">
        <v>15.756733254572014</v>
      </c>
      <c r="F70" s="72">
        <v>15.826421988524924</v>
      </c>
      <c r="G70" s="72">
        <v>15.969265540864694</v>
      </c>
      <c r="H70" s="72">
        <v>15.975123861885994</v>
      </c>
      <c r="I70" s="72">
        <v>15.983355616240159</v>
      </c>
      <c r="J70" s="72">
        <v>16.061585009631528</v>
      </c>
      <c r="K70" s="72">
        <v>16.122219425767121</v>
      </c>
      <c r="L70" s="72">
        <v>16.197147833663806</v>
      </c>
      <c r="M70" s="72">
        <v>16.304011167513018</v>
      </c>
      <c r="N70" s="72">
        <v>16.360498456538735</v>
      </c>
      <c r="O70" s="72">
        <v>16.463544493976897</v>
      </c>
      <c r="P70" s="72">
        <v>16.284709100398679</v>
      </c>
      <c r="Q70" s="72">
        <v>16.385433467636286</v>
      </c>
      <c r="R70" s="72">
        <v>16.417726657918873</v>
      </c>
      <c r="S70" s="72">
        <v>16.431350729554669</v>
      </c>
      <c r="T70" s="72">
        <v>16.539189310999401</v>
      </c>
      <c r="U70" s="72">
        <v>16.601452097356177</v>
      </c>
      <c r="V70" s="72">
        <v>16.662583009850998</v>
      </c>
      <c r="W70" s="72">
        <v>16.703576515518282</v>
      </c>
      <c r="X70" s="72">
        <v>16.734779458542814</v>
      </c>
      <c r="Y70" s="72">
        <v>16.622124453596058</v>
      </c>
      <c r="Z70" s="72">
        <v>16.699631217051795</v>
      </c>
    </row>
    <row r="71" spans="1:31">
      <c r="A71" s="60" t="s">
        <v>437</v>
      </c>
      <c r="B71" s="72">
        <v>3.1729165851917762</v>
      </c>
      <c r="C71" s="72">
        <v>3.0954258035789222</v>
      </c>
      <c r="D71" s="72">
        <v>3.0245128761179747</v>
      </c>
      <c r="E71" s="72">
        <v>2.9621261197534219</v>
      </c>
      <c r="F71" s="72">
        <v>2.8841558469789432</v>
      </c>
      <c r="G71" s="72">
        <v>2.8214011907782646</v>
      </c>
      <c r="H71" s="72">
        <v>2.7871287549460653</v>
      </c>
      <c r="I71" s="72">
        <v>2.7774246307736736</v>
      </c>
      <c r="J71" s="72">
        <v>2.7525514257579164</v>
      </c>
      <c r="K71" s="72">
        <v>2.7257353959146458</v>
      </c>
      <c r="L71" s="72">
        <v>2.6791852156326099</v>
      </c>
      <c r="M71" s="72">
        <v>2.640824527346624</v>
      </c>
      <c r="N71" s="72">
        <v>2.6356900362394771</v>
      </c>
      <c r="O71" s="72">
        <v>2.614354223508208</v>
      </c>
      <c r="P71" s="72">
        <v>2.650454490303499</v>
      </c>
      <c r="Q71" s="72">
        <v>2.6304204762528416</v>
      </c>
      <c r="R71" s="72">
        <v>2.6373231236374082</v>
      </c>
      <c r="S71" s="72">
        <v>2.6399381953926619</v>
      </c>
      <c r="T71" s="72">
        <v>2.664644007940506</v>
      </c>
      <c r="U71" s="72">
        <v>2.6579054389335335</v>
      </c>
      <c r="V71" s="72">
        <v>2.6421216905181208</v>
      </c>
      <c r="W71" s="72">
        <v>2.6465825879301708</v>
      </c>
      <c r="X71" s="72">
        <v>2.6481326036805219</v>
      </c>
      <c r="Y71" s="72">
        <v>2.6532402843554257</v>
      </c>
      <c r="Z71" s="72">
        <v>2.636864135323179</v>
      </c>
    </row>
    <row r="72" spans="1:31">
      <c r="A72" s="60" t="s">
        <v>438</v>
      </c>
      <c r="B72" s="72">
        <v>3.1380861310593855</v>
      </c>
      <c r="C72" s="72">
        <v>3.2083550497509794</v>
      </c>
      <c r="D72" s="72">
        <v>3.2602486900123853</v>
      </c>
      <c r="E72" s="72">
        <v>3.3024513845813512</v>
      </c>
      <c r="F72" s="72">
        <v>3.3380304365487081</v>
      </c>
      <c r="G72" s="72">
        <v>3.3477492396637234</v>
      </c>
      <c r="H72" s="72">
        <v>3.3570947400003517</v>
      </c>
      <c r="I72" s="72">
        <v>3.3489994986104494</v>
      </c>
      <c r="J72" s="72">
        <v>3.3244204721312891</v>
      </c>
      <c r="K72" s="72">
        <v>3.3286192404235475</v>
      </c>
      <c r="L72" s="72">
        <v>3.3337784496801661</v>
      </c>
      <c r="M72" s="72">
        <v>3.3620036653498344</v>
      </c>
      <c r="N72" s="72">
        <v>3.3873556218638727</v>
      </c>
      <c r="O72" s="72">
        <v>3.3875826979810069</v>
      </c>
      <c r="P72" s="72">
        <v>3.3762474924811907</v>
      </c>
      <c r="Q72" s="72">
        <v>3.3544084025488528</v>
      </c>
      <c r="R72" s="72">
        <v>3.3539732461872602</v>
      </c>
      <c r="S72" s="72">
        <v>3.3353533536380922</v>
      </c>
      <c r="T72" s="72">
        <v>3.3150123128955307</v>
      </c>
      <c r="U72" s="72">
        <v>3.2962653182010886</v>
      </c>
      <c r="V72" s="72">
        <v>3.2899813856108175</v>
      </c>
      <c r="W72" s="72">
        <v>3.279260841086753</v>
      </c>
      <c r="X72" s="72">
        <v>3.2757604010113188</v>
      </c>
      <c r="Y72" s="72">
        <v>3.2665536301892515</v>
      </c>
      <c r="Z72" s="72">
        <v>3.2696810518302564</v>
      </c>
    </row>
    <row r="73" spans="1:31">
      <c r="A73" s="60" t="s">
        <v>439</v>
      </c>
      <c r="B73" s="72">
        <v>0.7316156728020986</v>
      </c>
      <c r="C73" s="72">
        <v>0.72084224965711274</v>
      </c>
      <c r="D73" s="72">
        <v>0.71109552696968048</v>
      </c>
      <c r="E73" s="72">
        <v>0.70106068612588968</v>
      </c>
      <c r="F73" s="72">
        <v>0.69635451463795051</v>
      </c>
      <c r="G73" s="72">
        <v>0.67939984219325567</v>
      </c>
      <c r="H73" s="72">
        <v>0.67047907501637372</v>
      </c>
      <c r="I73" s="72">
        <v>0.66777974989158373</v>
      </c>
      <c r="J73" s="72">
        <v>0.66629529486651906</v>
      </c>
      <c r="K73" s="72">
        <v>0.65924895999005717</v>
      </c>
      <c r="L73" s="72">
        <v>0.65272942067499029</v>
      </c>
      <c r="M73" s="72">
        <v>0.64659757621532343</v>
      </c>
      <c r="N73" s="72">
        <v>0.64440844357870908</v>
      </c>
      <c r="O73" s="72">
        <v>0.63816560775152664</v>
      </c>
      <c r="P73" s="72">
        <v>0.64941428705714599</v>
      </c>
      <c r="Q73" s="72">
        <v>0.64892032823442436</v>
      </c>
      <c r="R73" s="72">
        <v>0.6433775734402627</v>
      </c>
      <c r="S73" s="72">
        <v>0.64021087950066313</v>
      </c>
      <c r="T73" s="72">
        <v>0.63910822796259892</v>
      </c>
      <c r="U73" s="72">
        <v>0.63613056398407464</v>
      </c>
      <c r="V73" s="72">
        <v>0.63588551868241372</v>
      </c>
      <c r="W73" s="72">
        <v>0.63167234668887706</v>
      </c>
      <c r="X73" s="72">
        <v>0.63063430071366477</v>
      </c>
      <c r="Y73" s="72">
        <v>0.63986047094433773</v>
      </c>
      <c r="Z73" s="72">
        <v>0.62910118491601941</v>
      </c>
    </row>
    <row r="74" spans="1:31">
      <c r="A74" s="60" t="s">
        <v>440</v>
      </c>
      <c r="B74" s="72">
        <v>1.8046044395014911</v>
      </c>
      <c r="C74" s="72">
        <v>1.7694823451459096</v>
      </c>
      <c r="D74" s="72">
        <v>1.7434381388620965</v>
      </c>
      <c r="E74" s="72">
        <v>1.7231379241058011</v>
      </c>
      <c r="F74" s="72">
        <v>1.7034544894687758</v>
      </c>
      <c r="G74" s="72">
        <v>1.7566098498826335</v>
      </c>
      <c r="H74" s="72">
        <v>1.8316737042038298</v>
      </c>
      <c r="I74" s="72">
        <v>1.8699472602004323</v>
      </c>
      <c r="J74" s="72">
        <v>1.8590853604232407</v>
      </c>
      <c r="K74" s="72">
        <v>1.8361756398037155</v>
      </c>
      <c r="L74" s="72">
        <v>1.8510354213029863</v>
      </c>
      <c r="M74" s="72">
        <v>1.8374904480046457</v>
      </c>
      <c r="N74" s="72">
        <v>1.8323645641058994</v>
      </c>
      <c r="O74" s="72">
        <v>1.8084895914377963</v>
      </c>
      <c r="P74" s="72">
        <v>1.7526346438849847</v>
      </c>
      <c r="Q74" s="72">
        <v>1.7454870470779345</v>
      </c>
      <c r="R74" s="72">
        <v>1.7351534235789823</v>
      </c>
      <c r="S74" s="72">
        <v>1.7312184772274981</v>
      </c>
      <c r="T74" s="72">
        <v>1.7124275950859051</v>
      </c>
      <c r="U74" s="72">
        <v>1.7048291128592881</v>
      </c>
      <c r="V74" s="72">
        <v>1.7015382933173351</v>
      </c>
      <c r="W74" s="72">
        <v>1.6958501196915092</v>
      </c>
      <c r="X74" s="72">
        <v>1.6967220023858027</v>
      </c>
      <c r="Y74" s="72">
        <v>1.7056278641624669</v>
      </c>
      <c r="Z74" s="72">
        <v>1.7099246011061524</v>
      </c>
    </row>
    <row r="75" spans="1:31">
      <c r="A75" s="60" t="s">
        <v>441</v>
      </c>
      <c r="B75" s="72">
        <v>7.6935010739308858</v>
      </c>
      <c r="C75" s="72">
        <v>7.6535415814732586</v>
      </c>
      <c r="D75" s="72">
        <v>7.644680680477391</v>
      </c>
      <c r="E75" s="72">
        <v>7.6392513859640943</v>
      </c>
      <c r="F75" s="72">
        <v>7.6403621986224897</v>
      </c>
      <c r="G75" s="72">
        <v>7.66575407931788</v>
      </c>
      <c r="H75" s="72">
        <v>7.6378774568231202</v>
      </c>
      <c r="I75" s="72">
        <v>7.6355495125492103</v>
      </c>
      <c r="J75" s="72">
        <v>7.6580000297932136</v>
      </c>
      <c r="K75" s="72">
        <v>7.6766645769462372</v>
      </c>
      <c r="L75" s="72">
        <v>7.6639620074271733</v>
      </c>
      <c r="M75" s="72">
        <v>7.6481063895957622</v>
      </c>
      <c r="N75" s="72">
        <v>7.6385677478424556</v>
      </c>
      <c r="O75" s="72">
        <v>7.5448882935004704</v>
      </c>
      <c r="P75" s="72">
        <v>7.6925061899278573</v>
      </c>
      <c r="Q75" s="72">
        <v>7.6404795036587654</v>
      </c>
      <c r="R75" s="72">
        <v>7.643242898187486</v>
      </c>
      <c r="S75" s="72">
        <v>7.6444162913609075</v>
      </c>
      <c r="T75" s="72">
        <v>7.6446392913595087</v>
      </c>
      <c r="U75" s="72">
        <v>7.6296016977812933</v>
      </c>
      <c r="V75" s="72">
        <v>7.6144508528635999</v>
      </c>
      <c r="W75" s="72">
        <v>7.6038837482473243</v>
      </c>
      <c r="X75" s="72">
        <v>7.6129889001805813</v>
      </c>
      <c r="Y75" s="72">
        <v>7.6063326288255544</v>
      </c>
      <c r="Z75" s="72">
        <v>7.6210691341922843</v>
      </c>
    </row>
    <row r="76" spans="1:31">
      <c r="A76" s="60" t="s">
        <v>442</v>
      </c>
      <c r="B76" s="72">
        <v>2.0637532656984092</v>
      </c>
      <c r="C76" s="72">
        <v>2.103028868230171</v>
      </c>
      <c r="D76" s="72">
        <v>2.1389050831915895</v>
      </c>
      <c r="E76" s="72">
        <v>2.1656734476896884</v>
      </c>
      <c r="F76" s="72">
        <v>2.1841069638497568</v>
      </c>
      <c r="G76" s="72">
        <v>2.1775074211106773</v>
      </c>
      <c r="H76" s="72">
        <v>2.1733192564271571</v>
      </c>
      <c r="I76" s="72">
        <v>2.1728941522390115</v>
      </c>
      <c r="J76" s="72">
        <v>2.1520784269266078</v>
      </c>
      <c r="K76" s="72">
        <v>2.1396194696072959</v>
      </c>
      <c r="L76" s="72">
        <v>2.1189385510354128</v>
      </c>
      <c r="M76" s="72">
        <v>2.1156348814430794</v>
      </c>
      <c r="N76" s="72">
        <v>2.1201863235175358</v>
      </c>
      <c r="O76" s="72">
        <v>2.1234356507864822</v>
      </c>
      <c r="P76" s="72">
        <v>2.1027260266838219</v>
      </c>
      <c r="Q76" s="72">
        <v>2.0988632969273944</v>
      </c>
      <c r="R76" s="72">
        <v>2.0964544395069158</v>
      </c>
      <c r="S76" s="72">
        <v>2.088923514993223</v>
      </c>
      <c r="T76" s="72">
        <v>2.0738930072560233</v>
      </c>
      <c r="U76" s="72">
        <v>2.0578203675840352</v>
      </c>
      <c r="V76" s="72">
        <v>2.0424947287428283</v>
      </c>
      <c r="W76" s="72">
        <v>2.0340459096439805</v>
      </c>
      <c r="X76" s="72">
        <v>2.0218041375419258</v>
      </c>
      <c r="Y76" s="72">
        <v>2.0140694573694962</v>
      </c>
      <c r="Z76" s="72">
        <v>2.0044834173638955</v>
      </c>
    </row>
    <row r="77" spans="1:31">
      <c r="A77" s="60" t="s">
        <v>443</v>
      </c>
      <c r="B77" s="72">
        <v>9.7463545187439831</v>
      </c>
      <c r="C77" s="72">
        <v>9.7748535684441276</v>
      </c>
      <c r="D77" s="72">
        <v>9.8016222321739654</v>
      </c>
      <c r="E77" s="72">
        <v>9.8476041921334634</v>
      </c>
      <c r="F77" s="72">
        <v>9.964317135491072</v>
      </c>
      <c r="G77" s="72">
        <v>9.9431895784214692</v>
      </c>
      <c r="H77" s="72">
        <v>9.9408269860754039</v>
      </c>
      <c r="I77" s="72">
        <v>9.9616922426781986</v>
      </c>
      <c r="J77" s="72">
        <v>9.9282509475486496</v>
      </c>
      <c r="K77" s="72">
        <v>9.9305983013897041</v>
      </c>
      <c r="L77" s="72">
        <v>9.9471494080953153</v>
      </c>
      <c r="M77" s="72">
        <v>9.9223528203271094</v>
      </c>
      <c r="N77" s="72">
        <v>9.9137499224984769</v>
      </c>
      <c r="O77" s="72">
        <v>9.9223083156033542</v>
      </c>
      <c r="P77" s="72">
        <v>9.9335754309556261</v>
      </c>
      <c r="Q77" s="72">
        <v>9.9109772294885072</v>
      </c>
      <c r="R77" s="72">
        <v>9.897922742781132</v>
      </c>
      <c r="S77" s="72">
        <v>9.9588992782007058</v>
      </c>
      <c r="T77" s="72">
        <v>9.9822214960248594</v>
      </c>
      <c r="U77" s="72">
        <v>10.02130382166791</v>
      </c>
      <c r="V77" s="72">
        <v>10.053590402844755</v>
      </c>
      <c r="W77" s="72">
        <v>10.07354945404167</v>
      </c>
      <c r="X77" s="72">
        <v>10.082452862929378</v>
      </c>
      <c r="Y77" s="72">
        <v>10.134338494771555</v>
      </c>
      <c r="Z77" s="72">
        <v>10.153812927164411</v>
      </c>
    </row>
    <row r="78" spans="1:31">
      <c r="A78" s="60" t="s">
        <v>444</v>
      </c>
      <c r="B78" s="72">
        <v>21.258927145700156</v>
      </c>
      <c r="C78" s="72">
        <v>21.139600061035161</v>
      </c>
      <c r="D78" s="72">
        <v>21.05305675694602</v>
      </c>
      <c r="E78" s="72">
        <v>21.028722891265755</v>
      </c>
      <c r="F78" s="72">
        <v>20.969590103516268</v>
      </c>
      <c r="G78" s="72">
        <v>20.87217618556112</v>
      </c>
      <c r="H78" s="72">
        <v>20.81614470742543</v>
      </c>
      <c r="I78" s="72">
        <v>20.813767986981638</v>
      </c>
      <c r="J78" s="72">
        <v>20.902233572328932</v>
      </c>
      <c r="K78" s="72">
        <v>20.900240028540015</v>
      </c>
      <c r="L78" s="72">
        <v>20.921840097780301</v>
      </c>
      <c r="M78" s="72">
        <v>20.890091946590935</v>
      </c>
      <c r="N78" s="72">
        <v>20.852878153118898</v>
      </c>
      <c r="O78" s="72">
        <v>20.846061388321452</v>
      </c>
      <c r="P78" s="72">
        <v>20.93699243084906</v>
      </c>
      <c r="Q78" s="72">
        <v>20.938655665026669</v>
      </c>
      <c r="R78" s="72">
        <v>20.908475759469006</v>
      </c>
      <c r="S78" s="72">
        <v>20.934653626167481</v>
      </c>
      <c r="T78" s="72">
        <v>20.912158901437788</v>
      </c>
      <c r="U78" s="72">
        <v>20.94302368306812</v>
      </c>
      <c r="V78" s="72">
        <v>20.954442989358643</v>
      </c>
      <c r="W78" s="72">
        <v>20.98812943484614</v>
      </c>
      <c r="X78" s="72">
        <v>21.026908527123194</v>
      </c>
      <c r="Y78" s="72">
        <v>21.202345505630621</v>
      </c>
      <c r="Z78" s="72">
        <v>21.199773891871914</v>
      </c>
    </row>
    <row r="79" spans="1:31">
      <c r="A79" s="60" t="s">
        <v>445</v>
      </c>
      <c r="B79" s="72">
        <v>5.1479721188922447</v>
      </c>
      <c r="C79" s="72">
        <v>5.1530710658020054</v>
      </c>
      <c r="D79" s="72">
        <v>5.1646938196357066</v>
      </c>
      <c r="E79" s="72">
        <v>5.1736631008759781</v>
      </c>
      <c r="F79" s="72">
        <v>5.1755417993698591</v>
      </c>
      <c r="G79" s="72">
        <v>5.1825464102893939</v>
      </c>
      <c r="H79" s="72">
        <v>5.2396998953969556</v>
      </c>
      <c r="I79" s="72">
        <v>5.245365850097218</v>
      </c>
      <c r="J79" s="72">
        <v>5.2560115783678008</v>
      </c>
      <c r="K79" s="72">
        <v>5.2701067292871633</v>
      </c>
      <c r="L79" s="72">
        <v>5.252213224380669</v>
      </c>
      <c r="M79" s="72">
        <v>5.2345008661591548</v>
      </c>
      <c r="N79" s="72">
        <v>5.221246112412306</v>
      </c>
      <c r="O79" s="72">
        <v>5.2319034449645656</v>
      </c>
      <c r="P79" s="72">
        <v>5.2345845588266116</v>
      </c>
      <c r="Q79" s="72">
        <v>5.2468918470227237</v>
      </c>
      <c r="R79" s="72">
        <v>5.2659776378971417</v>
      </c>
      <c r="S79" s="72">
        <v>5.2735866142185888</v>
      </c>
      <c r="T79" s="72">
        <v>5.2848715639074397</v>
      </c>
      <c r="U79" s="72">
        <v>5.2850916011381086</v>
      </c>
      <c r="V79" s="72">
        <v>5.2861158192454187</v>
      </c>
      <c r="W79" s="72">
        <v>5.2838099958472187</v>
      </c>
      <c r="X79" s="72">
        <v>5.2832088483085133</v>
      </c>
      <c r="Y79" s="72">
        <v>5.2669389258048787</v>
      </c>
      <c r="Z79" s="72">
        <v>5.2545915785283936</v>
      </c>
    </row>
    <row r="80" spans="1:31">
      <c r="A80" s="60" t="s">
        <v>446</v>
      </c>
      <c r="B80" s="72">
        <v>1.3791198765951718</v>
      </c>
      <c r="C80" s="72">
        <v>1.3774713064985362</v>
      </c>
      <c r="D80" s="72">
        <v>1.3774660277926765</v>
      </c>
      <c r="E80" s="72">
        <v>1.3739856325799451</v>
      </c>
      <c r="F80" s="72">
        <v>1.3663998708705916</v>
      </c>
      <c r="G80" s="72">
        <v>1.3669429659306345</v>
      </c>
      <c r="H80" s="72">
        <v>1.3654640905967521</v>
      </c>
      <c r="I80" s="72">
        <v>1.372075504716608</v>
      </c>
      <c r="J80" s="72">
        <v>1.3785144447983644</v>
      </c>
      <c r="K80" s="72">
        <v>1.3774337264180283</v>
      </c>
      <c r="L80" s="72">
        <v>1.3702096775512571</v>
      </c>
      <c r="M80" s="72">
        <v>1.3613512954443971</v>
      </c>
      <c r="N80" s="72">
        <v>1.3623257359330927</v>
      </c>
      <c r="O80" s="72">
        <v>1.355996682932596</v>
      </c>
      <c r="P80" s="72">
        <v>1.3478050045165761</v>
      </c>
      <c r="Q80" s="72">
        <v>1.3462196122864238</v>
      </c>
      <c r="R80" s="72">
        <v>1.3525733257574641</v>
      </c>
      <c r="S80" s="72">
        <v>1.3461654574923185</v>
      </c>
      <c r="T80" s="72">
        <v>1.3409408219854575</v>
      </c>
      <c r="U80" s="72">
        <v>1.3355263572120235</v>
      </c>
      <c r="V80" s="72">
        <v>1.3270613205635464</v>
      </c>
      <c r="W80" s="72">
        <v>1.3190868083283713</v>
      </c>
      <c r="X80" s="72">
        <v>1.3128458545883177</v>
      </c>
      <c r="Y80" s="72">
        <v>1.3079939442124326</v>
      </c>
      <c r="Z80" s="72">
        <v>1.3003163834328864</v>
      </c>
    </row>
    <row r="81" spans="1:26">
      <c r="A81" s="60" t="s">
        <v>447</v>
      </c>
      <c r="B81" s="72">
        <v>5.4245725989552973</v>
      </c>
      <c r="C81" s="72">
        <v>5.5167438911934523</v>
      </c>
      <c r="D81" s="72">
        <v>5.5511903045473359</v>
      </c>
      <c r="E81" s="72">
        <v>5.5351369393215633</v>
      </c>
      <c r="F81" s="72">
        <v>5.5003284952754958</v>
      </c>
      <c r="G81" s="72">
        <v>5.4700856544171925</v>
      </c>
      <c r="H81" s="72">
        <v>5.4228792395158125</v>
      </c>
      <c r="I81" s="72">
        <v>5.3861037494918031</v>
      </c>
      <c r="J81" s="72">
        <v>5.2989387436451487</v>
      </c>
      <c r="K81" s="72">
        <v>5.2669659001782723</v>
      </c>
      <c r="L81" s="72">
        <v>5.267353274541974</v>
      </c>
      <c r="M81" s="72">
        <v>5.2619252671455428</v>
      </c>
      <c r="N81" s="72">
        <v>5.266401086986237</v>
      </c>
      <c r="O81" s="72">
        <v>5.2594746493984861</v>
      </c>
      <c r="P81" s="72">
        <v>5.2236210870300939</v>
      </c>
      <c r="Q81" s="72">
        <v>5.2026636337675427</v>
      </c>
      <c r="R81" s="72">
        <v>5.2021564987834781</v>
      </c>
      <c r="S81" s="72">
        <v>5.1616304630753156</v>
      </c>
      <c r="T81" s="72">
        <v>5.1052539787820805</v>
      </c>
      <c r="U81" s="72">
        <v>5.0510422294755628</v>
      </c>
      <c r="V81" s="72">
        <v>5.013934094956034</v>
      </c>
      <c r="W81" s="72">
        <v>4.9749002717731372</v>
      </c>
      <c r="X81" s="72">
        <v>4.9323957003796899</v>
      </c>
      <c r="Y81" s="72">
        <v>4.8953032202969213</v>
      </c>
      <c r="Z81" s="72">
        <v>4.8552622453263341</v>
      </c>
    </row>
    <row r="82" spans="1:26">
      <c r="A82" s="60" t="s">
        <v>448</v>
      </c>
      <c r="B82" s="72">
        <v>3.1618573139257165</v>
      </c>
      <c r="C82" s="72">
        <v>3.2095031611546614</v>
      </c>
      <c r="D82" s="72">
        <v>3.2154674728373185</v>
      </c>
      <c r="E82" s="72">
        <v>3.2182850399133174</v>
      </c>
      <c r="F82" s="72">
        <v>3.2101743929753854</v>
      </c>
      <c r="G82" s="72">
        <v>3.1860368876143657</v>
      </c>
      <c r="H82" s="72">
        <v>3.1591564902037512</v>
      </c>
      <c r="I82" s="72">
        <v>3.1414385225416286</v>
      </c>
      <c r="J82" s="72">
        <v>3.0879033366706663</v>
      </c>
      <c r="K82" s="72">
        <v>3.0628931279832474</v>
      </c>
      <c r="L82" s="72">
        <v>3.0518296504747942</v>
      </c>
      <c r="M82" s="72">
        <v>3.0416540612282836</v>
      </c>
      <c r="N82" s="72">
        <v>3.0310442995490527</v>
      </c>
      <c r="O82" s="72">
        <v>3.0239403672384899</v>
      </c>
      <c r="P82" s="72">
        <v>3.0225203337413928</v>
      </c>
      <c r="Q82" s="72">
        <v>3.006673832581769</v>
      </c>
      <c r="R82" s="72">
        <v>2.9950309085127764</v>
      </c>
      <c r="S82" s="72">
        <v>2.9740860183528715</v>
      </c>
      <c r="T82" s="72">
        <v>2.9397180574674673</v>
      </c>
      <c r="U82" s="72">
        <v>2.9028498991657616</v>
      </c>
      <c r="V82" s="72">
        <v>2.8810005794071314</v>
      </c>
      <c r="W82" s="72">
        <v>2.8564609500702867</v>
      </c>
      <c r="X82" s="72">
        <v>2.8257783071678131</v>
      </c>
      <c r="Y82" s="72">
        <v>2.8090869474937281</v>
      </c>
      <c r="Z82" s="72">
        <v>2.785485838183678</v>
      </c>
    </row>
    <row r="83" spans="1:26">
      <c r="A83" s="60" t="s">
        <v>449</v>
      </c>
      <c r="B83" s="72">
        <v>3.4483241519772601</v>
      </c>
      <c r="C83" s="72">
        <v>3.4605884345533666</v>
      </c>
      <c r="D83" s="72">
        <v>3.4700278637367421</v>
      </c>
      <c r="E83" s="72">
        <v>3.4851714048291673</v>
      </c>
      <c r="F83" s="72">
        <v>3.4888925657980412</v>
      </c>
      <c r="G83" s="72">
        <v>3.4839863611734119</v>
      </c>
      <c r="H83" s="72">
        <v>3.4949250025049801</v>
      </c>
      <c r="I83" s="72">
        <v>3.4965998876255564</v>
      </c>
      <c r="J83" s="72">
        <v>3.5059572512769956</v>
      </c>
      <c r="K83" s="72">
        <v>3.5150815823150059</v>
      </c>
      <c r="L83" s="72">
        <v>3.5214482044746678</v>
      </c>
      <c r="M83" s="72">
        <v>3.5372015405293089</v>
      </c>
      <c r="N83" s="72">
        <v>3.5539110786305121</v>
      </c>
      <c r="O83" s="72">
        <v>3.5621797181341242</v>
      </c>
      <c r="P83" s="72">
        <v>3.5705258654559451</v>
      </c>
      <c r="Q83" s="72">
        <v>3.576651261526635</v>
      </c>
      <c r="R83" s="72">
        <v>3.5707515969921491</v>
      </c>
      <c r="S83" s="72">
        <v>3.5736423255194878</v>
      </c>
      <c r="T83" s="72">
        <v>3.5687748013361826</v>
      </c>
      <c r="U83" s="72">
        <v>3.5727932613935671</v>
      </c>
      <c r="V83" s="72">
        <v>3.5770607378773454</v>
      </c>
      <c r="W83" s="72">
        <v>3.5793044225227737</v>
      </c>
      <c r="X83" s="72">
        <v>3.586333593635886</v>
      </c>
      <c r="Y83" s="72">
        <v>3.6031677629375638</v>
      </c>
      <c r="Z83" s="72">
        <v>3.6040172196832634</v>
      </c>
    </row>
    <row r="84" spans="1:26">
      <c r="A84" s="60" t="s">
        <v>450</v>
      </c>
      <c r="B84" s="72">
        <v>3.0443320056078571</v>
      </c>
      <c r="C84" s="72">
        <v>3.0777556177509875</v>
      </c>
      <c r="D84" s="72">
        <v>3.0789468033029626</v>
      </c>
      <c r="E84" s="72">
        <v>3.075411234451614</v>
      </c>
      <c r="F84" s="72">
        <v>3.0623745783064522</v>
      </c>
      <c r="G84" s="72">
        <v>3.0615320885178914</v>
      </c>
      <c r="H84" s="72">
        <v>3.0534336462513596</v>
      </c>
      <c r="I84" s="72">
        <v>3.0352428312351352</v>
      </c>
      <c r="J84" s="72">
        <v>2.9983897993927617</v>
      </c>
      <c r="K84" s="72">
        <v>2.982091237263722</v>
      </c>
      <c r="L84" s="72">
        <v>2.9700284150076159</v>
      </c>
      <c r="M84" s="72">
        <v>2.9670047949802227</v>
      </c>
      <c r="N84" s="72">
        <v>2.9608317447193695</v>
      </c>
      <c r="O84" s="72">
        <v>2.9591080127979961</v>
      </c>
      <c r="P84" s="72">
        <v>2.9241547308189149</v>
      </c>
      <c r="Q84" s="72">
        <v>2.9159628890190832</v>
      </c>
      <c r="R84" s="72">
        <v>2.9085464538636798</v>
      </c>
      <c r="S84" s="72">
        <v>2.8959269150656777</v>
      </c>
      <c r="T84" s="72">
        <v>2.8729713825296148</v>
      </c>
      <c r="U84" s="72">
        <v>2.8484167531322115</v>
      </c>
      <c r="V84" s="72">
        <v>2.8231563349002151</v>
      </c>
      <c r="W84" s="72">
        <v>2.7960004265161142</v>
      </c>
      <c r="X84" s="72">
        <v>2.7585528631142431</v>
      </c>
      <c r="Y84" s="72">
        <v>2.7247920813641566</v>
      </c>
      <c r="Z84" s="72">
        <v>2.6988263047329619</v>
      </c>
    </row>
    <row r="85" spans="1:26" ht="20.25" customHeight="1">
      <c r="A85" s="60" t="s">
        <v>460</v>
      </c>
      <c r="B85" s="122">
        <v>100</v>
      </c>
      <c r="C85" s="73">
        <v>100</v>
      </c>
      <c r="D85" s="73">
        <v>100</v>
      </c>
      <c r="E85" s="73">
        <v>100</v>
      </c>
      <c r="F85" s="73">
        <v>100</v>
      </c>
      <c r="G85" s="73">
        <v>100</v>
      </c>
      <c r="H85" s="73">
        <v>100</v>
      </c>
      <c r="I85" s="73">
        <v>100</v>
      </c>
      <c r="J85" s="73">
        <v>100</v>
      </c>
      <c r="K85" s="73">
        <v>100</v>
      </c>
      <c r="L85" s="73">
        <v>100</v>
      </c>
      <c r="M85" s="73">
        <v>100</v>
      </c>
      <c r="N85" s="73">
        <v>100</v>
      </c>
      <c r="O85" s="73">
        <v>100</v>
      </c>
      <c r="P85" s="73">
        <v>100</v>
      </c>
      <c r="Q85" s="73">
        <v>100</v>
      </c>
      <c r="R85" s="73">
        <v>100</v>
      </c>
      <c r="S85" s="73">
        <v>100</v>
      </c>
      <c r="T85" s="73">
        <v>100</v>
      </c>
      <c r="U85" s="73">
        <v>100</v>
      </c>
      <c r="V85" s="73">
        <v>100</v>
      </c>
      <c r="W85" s="73">
        <v>100</v>
      </c>
      <c r="X85" s="73">
        <v>100</v>
      </c>
      <c r="Y85" s="73">
        <v>100</v>
      </c>
      <c r="Z85" s="73">
        <v>100</v>
      </c>
    </row>
    <row r="86" spans="1:26" s="98" customFormat="1">
      <c r="B86" s="76"/>
    </row>
    <row r="87" spans="1:26" s="120" customFormat="1" ht="20.149999999999999" customHeight="1">
      <c r="B87" s="1274" t="s">
        <v>485</v>
      </c>
      <c r="C87" s="1274"/>
      <c r="D87" s="1274"/>
      <c r="E87" s="1274"/>
      <c r="F87" s="1274"/>
      <c r="G87" s="1274"/>
    </row>
    <row r="97" ht="13.4" customHeight="1"/>
    <row r="165" ht="12.75" customHeight="1"/>
    <row r="166" ht="23.15" customHeight="1"/>
    <row r="201" ht="12.75" customHeight="1"/>
    <row r="206" ht="12.75" customHeight="1"/>
    <row r="207" ht="12.75" customHeight="1"/>
    <row r="208" ht="12.75" customHeight="1"/>
    <row r="210" ht="12" customHeight="1"/>
    <row r="211" hidden="1"/>
    <row r="212" ht="12.75" customHeight="1"/>
    <row r="214" ht="12.75" customHeight="1"/>
    <row r="217" ht="14.15" customHeight="1"/>
    <row r="218" ht="13.4" customHeight="1"/>
    <row r="219" ht="14.25" customHeight="1"/>
    <row r="222" ht="12.75" customHeight="1"/>
    <row r="224" ht="12.75" customHeight="1"/>
  </sheetData>
  <sheetProtection selectLockedCells="1"/>
  <mergeCells count="21">
    <mergeCell ref="Z7:AE7"/>
    <mergeCell ref="Z27:AE27"/>
    <mergeCell ref="Z47:AE47"/>
    <mergeCell ref="Z67:AE67"/>
    <mergeCell ref="B7:G7"/>
    <mergeCell ref="H7:M7"/>
    <mergeCell ref="N7:S7"/>
    <mergeCell ref="T7:Y7"/>
    <mergeCell ref="B27:G27"/>
    <mergeCell ref="H27:M27"/>
    <mergeCell ref="N27:S27"/>
    <mergeCell ref="T27:Y27"/>
    <mergeCell ref="B87:G87"/>
    <mergeCell ref="B47:G47"/>
    <mergeCell ref="H47:M47"/>
    <mergeCell ref="N47:S47"/>
    <mergeCell ref="T47:Y47"/>
    <mergeCell ref="B67:G67"/>
    <mergeCell ref="H67:M67"/>
    <mergeCell ref="N67:S67"/>
    <mergeCell ref="T67:Y6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&amp;"Arial,Fett"Dissipative Verluste 1994 – 2018 nach Bundesländern</oddHeader>
    <oddFooter>&amp;CStatistische Ämter der Länder – Indikatoren und Kennzahlen, UGRdL 2020</oddFooter>
  </headerFooter>
  <rowBreaks count="1" manualBreakCount="1">
    <brk id="45" max="29" man="1"/>
  </rowBreaks>
  <colBreaks count="3" manualBreakCount="3">
    <brk id="7" max="1048575" man="1"/>
    <brk id="13" max="1048575" man="1"/>
    <brk id="19" max="1048575" man="1"/>
  </colBreak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3">
    <pageSetUpPr autoPageBreaks="0"/>
  </sheetPr>
  <dimension ref="A1:AE87"/>
  <sheetViews>
    <sheetView showGridLines="0" showRowColHeaders="0" zoomScaleNormal="100" workbookViewId="0">
      <pane xSplit="1" ySplit="5" topLeftCell="B6" activePane="bottomRight" state="frozenSplit"/>
      <selection pane="topRight"/>
      <selection pane="bottomLeft"/>
      <selection pane="bottomRight"/>
    </sheetView>
  </sheetViews>
  <sheetFormatPr baseColWidth="10" defaultColWidth="11.54296875" defaultRowHeight="12.5"/>
  <cols>
    <col min="1" max="1" width="23.81640625" style="643" customWidth="1"/>
    <col min="2" max="10" width="10.54296875" style="422" customWidth="1"/>
    <col min="11" max="11" width="10.54296875" style="423" customWidth="1"/>
    <col min="12" max="26" width="10.54296875" style="424" customWidth="1"/>
    <col min="27" max="16384" width="11.54296875" style="423"/>
  </cols>
  <sheetData>
    <row r="1" spans="1:31" ht="13">
      <c r="A1" s="715" t="s">
        <v>322</v>
      </c>
    </row>
    <row r="3" spans="1:31" s="135" customFormat="1" ht="13">
      <c r="A3" s="1197" t="s">
        <v>1633</v>
      </c>
      <c r="B3" s="505" t="s">
        <v>1254</v>
      </c>
      <c r="C3" s="407"/>
      <c r="D3" s="407"/>
      <c r="E3" s="407"/>
      <c r="F3" s="407"/>
      <c r="G3" s="407"/>
      <c r="H3" s="407"/>
      <c r="I3" s="692"/>
      <c r="J3" s="692"/>
      <c r="L3" s="681"/>
      <c r="M3" s="681"/>
      <c r="N3" s="681"/>
      <c r="O3" s="681"/>
      <c r="P3" s="681"/>
      <c r="Q3" s="681"/>
      <c r="R3" s="681"/>
      <c r="S3" s="681"/>
      <c r="T3" s="681"/>
      <c r="U3" s="681"/>
      <c r="V3" s="681"/>
      <c r="W3" s="681"/>
      <c r="X3" s="681"/>
      <c r="Y3" s="681"/>
      <c r="Z3" s="681"/>
    </row>
    <row r="5" spans="1:31">
      <c r="A5" s="690" t="s">
        <v>433</v>
      </c>
      <c r="B5" s="426">
        <v>1994</v>
      </c>
      <c r="C5" s="426">
        <v>1995</v>
      </c>
      <c r="D5" s="426">
        <v>1996</v>
      </c>
      <c r="E5" s="426">
        <v>1997</v>
      </c>
      <c r="F5" s="426">
        <v>1998</v>
      </c>
      <c r="G5" s="426">
        <v>1999</v>
      </c>
      <c r="H5" s="426">
        <v>2000</v>
      </c>
      <c r="I5" s="426">
        <v>2001</v>
      </c>
      <c r="J5" s="426">
        <v>2002</v>
      </c>
      <c r="K5" s="426">
        <v>2003</v>
      </c>
      <c r="L5" s="426">
        <v>2004</v>
      </c>
      <c r="M5" s="426">
        <v>2005</v>
      </c>
      <c r="N5" s="426">
        <v>2006</v>
      </c>
      <c r="O5" s="426">
        <v>2007</v>
      </c>
      <c r="P5" s="426">
        <v>2008</v>
      </c>
      <c r="Q5" s="426">
        <v>2009</v>
      </c>
      <c r="R5" s="426">
        <v>2010</v>
      </c>
      <c r="S5" s="426">
        <v>2011</v>
      </c>
      <c r="T5" s="426">
        <v>2012</v>
      </c>
      <c r="U5" s="426">
        <v>2013</v>
      </c>
      <c r="V5" s="426">
        <v>2014</v>
      </c>
      <c r="W5" s="426">
        <v>2015</v>
      </c>
      <c r="X5" s="426">
        <v>2016</v>
      </c>
      <c r="Y5" s="426">
        <v>2017</v>
      </c>
      <c r="Z5" s="426">
        <v>2018</v>
      </c>
    </row>
    <row r="6" spans="1:31">
      <c r="A6" s="387"/>
      <c r="B6" s="427"/>
      <c r="C6" s="427"/>
      <c r="D6" s="427"/>
      <c r="E6" s="427"/>
      <c r="F6" s="427"/>
      <c r="G6" s="427"/>
      <c r="H6" s="427"/>
      <c r="I6" s="427"/>
      <c r="J6" s="427"/>
    </row>
    <row r="7" spans="1:31" ht="13">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Y7" s="1283"/>
      <c r="Z7" s="1283" t="s">
        <v>434</v>
      </c>
      <c r="AA7" s="1283"/>
      <c r="AB7" s="1283"/>
      <c r="AC7" s="1283"/>
      <c r="AD7" s="1283"/>
      <c r="AE7" s="1283"/>
    </row>
    <row r="8" spans="1:31" s="430" customFormat="1">
      <c r="A8" s="643"/>
      <c r="B8" s="428"/>
      <c r="C8" s="429"/>
      <c r="D8" s="428"/>
      <c r="E8" s="428"/>
      <c r="F8" s="428"/>
      <c r="G8" s="428"/>
      <c r="H8" s="428"/>
      <c r="I8" s="428"/>
      <c r="J8" s="428"/>
      <c r="L8" s="431"/>
      <c r="M8" s="431"/>
      <c r="N8" s="431"/>
      <c r="O8" s="431"/>
      <c r="P8" s="431"/>
      <c r="Q8" s="431"/>
      <c r="R8" s="431"/>
      <c r="S8" s="431"/>
      <c r="T8" s="431"/>
      <c r="U8" s="431"/>
      <c r="V8" s="431"/>
      <c r="W8" s="431"/>
      <c r="X8" s="431"/>
      <c r="Y8" s="431"/>
      <c r="Z8" s="431"/>
    </row>
    <row r="9" spans="1:31" s="430" customFormat="1">
      <c r="A9" s="710" t="s">
        <v>435</v>
      </c>
      <c r="B9" s="244">
        <v>16210.668098999995</v>
      </c>
      <c r="C9" s="838">
        <v>16677.560596000003</v>
      </c>
      <c r="D9" s="244">
        <v>18838.484799999998</v>
      </c>
      <c r="E9" s="244">
        <v>18848.443503999999</v>
      </c>
      <c r="F9" s="244">
        <v>17353.923997000005</v>
      </c>
      <c r="G9" s="244">
        <v>17511.555477000002</v>
      </c>
      <c r="H9" s="244">
        <v>18988.061901000001</v>
      </c>
      <c r="I9" s="244">
        <v>16531.685355999998</v>
      </c>
      <c r="J9" s="244">
        <v>15797.925388</v>
      </c>
      <c r="K9" s="244">
        <v>12228.679678000004</v>
      </c>
      <c r="L9" s="244">
        <v>14882.304272000001</v>
      </c>
      <c r="M9" s="244">
        <v>17520.725528000003</v>
      </c>
      <c r="N9" s="244">
        <v>16448.340274999995</v>
      </c>
      <c r="O9" s="244">
        <v>17957.095297</v>
      </c>
      <c r="P9" s="244">
        <v>19783.414401000002</v>
      </c>
      <c r="Q9" s="244">
        <v>16445.614494000001</v>
      </c>
      <c r="R9" s="244">
        <v>14606.828278999998</v>
      </c>
      <c r="S9" s="244">
        <v>19893.904995000001</v>
      </c>
      <c r="T9" s="244">
        <v>16055.283847999999</v>
      </c>
      <c r="U9" s="244">
        <v>18566.726881000002</v>
      </c>
      <c r="V9" s="244">
        <v>19863.853796999996</v>
      </c>
      <c r="W9" s="244">
        <v>18741.319451000003</v>
      </c>
      <c r="X9" s="244">
        <v>18400.311572999999</v>
      </c>
      <c r="Y9" s="244">
        <v>19396.917474000005</v>
      </c>
      <c r="Z9" s="244">
        <v>18631.001171000004</v>
      </c>
    </row>
    <row r="10" spans="1:31">
      <c r="A10" s="710" t="s">
        <v>436</v>
      </c>
      <c r="B10" s="838">
        <v>33794.957092999997</v>
      </c>
      <c r="C10" s="1159">
        <v>33016.508288999998</v>
      </c>
      <c r="D10" s="838">
        <v>35294.512461999999</v>
      </c>
      <c r="E10" s="838">
        <v>32374.71198</v>
      </c>
      <c r="F10" s="838">
        <v>32744.037745000005</v>
      </c>
      <c r="G10" s="838">
        <v>31750.671729999998</v>
      </c>
      <c r="H10" s="838">
        <v>33260.317575000001</v>
      </c>
      <c r="I10" s="244">
        <v>37454.723231999997</v>
      </c>
      <c r="J10" s="838">
        <v>33163.793250000002</v>
      </c>
      <c r="K10" s="838">
        <v>36295.439684999998</v>
      </c>
      <c r="L10" s="244">
        <v>35612.927293999994</v>
      </c>
      <c r="M10" s="244">
        <v>30529.422809</v>
      </c>
      <c r="N10" s="244">
        <v>36944.372265999998</v>
      </c>
      <c r="O10" s="244">
        <v>33894.090348000005</v>
      </c>
      <c r="P10" s="244">
        <v>36693.457823000004</v>
      </c>
      <c r="Q10" s="244">
        <v>36079.458886000008</v>
      </c>
      <c r="R10" s="244">
        <v>37881.392041999999</v>
      </c>
      <c r="S10" s="244">
        <v>38235.768686999996</v>
      </c>
      <c r="T10" s="244">
        <v>38134.929017000002</v>
      </c>
      <c r="U10" s="244">
        <v>39129.476312999999</v>
      </c>
      <c r="V10" s="244">
        <v>32350.466534999996</v>
      </c>
      <c r="W10" s="244">
        <v>34592.586121</v>
      </c>
      <c r="X10" s="244">
        <v>36407.787085000004</v>
      </c>
      <c r="Y10" s="244">
        <v>34560.268066999997</v>
      </c>
      <c r="Z10" s="244">
        <v>36674.926797</v>
      </c>
    </row>
    <row r="11" spans="1:31">
      <c r="A11" s="710" t="s">
        <v>437</v>
      </c>
      <c r="B11" s="838">
        <v>3373.2492660000003</v>
      </c>
      <c r="C11" s="244">
        <v>3009.2182239999997</v>
      </c>
      <c r="D11" s="838">
        <v>2043.3699909999996</v>
      </c>
      <c r="E11" s="838">
        <v>2160.6118670000001</v>
      </c>
      <c r="F11" s="838">
        <v>1572.7710089999998</v>
      </c>
      <c r="G11" s="244">
        <v>1731.180478</v>
      </c>
      <c r="H11" s="838">
        <v>1846.8092239999999</v>
      </c>
      <c r="I11" s="244">
        <v>2263.0814939999996</v>
      </c>
      <c r="J11" s="244">
        <v>2108.504923</v>
      </c>
      <c r="K11" s="244">
        <v>2226.3060269999996</v>
      </c>
      <c r="L11" s="244">
        <v>488.18368400000003</v>
      </c>
      <c r="M11" s="244">
        <v>333.1835339999999</v>
      </c>
      <c r="N11" s="244">
        <v>161.16375399999993</v>
      </c>
      <c r="O11" s="244">
        <v>302.53216199999997</v>
      </c>
      <c r="P11" s="244">
        <v>326.05408699999998</v>
      </c>
      <c r="Q11" s="244">
        <v>476.85372699999988</v>
      </c>
      <c r="R11" s="244">
        <v>510.09529300000003</v>
      </c>
      <c r="S11" s="244">
        <v>361.81371400000006</v>
      </c>
      <c r="T11" s="244">
        <v>219.91814300000001</v>
      </c>
      <c r="U11" s="244">
        <v>479.42552800000004</v>
      </c>
      <c r="V11" s="244">
        <v>1299.0418910000003</v>
      </c>
      <c r="W11" s="244">
        <v>411.52629399999989</v>
      </c>
      <c r="X11" s="244">
        <v>1164.5670960000002</v>
      </c>
      <c r="Y11" s="244">
        <v>1007.012229</v>
      </c>
      <c r="Z11" s="244">
        <v>480.55086099999994</v>
      </c>
    </row>
    <row r="12" spans="1:31">
      <c r="A12" s="710" t="s">
        <v>438</v>
      </c>
      <c r="B12" s="838">
        <v>16997.876821000002</v>
      </c>
      <c r="C12" s="244">
        <v>16403.364998000001</v>
      </c>
      <c r="D12" s="838">
        <v>19496.626734000005</v>
      </c>
      <c r="E12" s="838">
        <v>17016.115751999998</v>
      </c>
      <c r="F12" s="838">
        <v>15497.885369000003</v>
      </c>
      <c r="G12" s="244">
        <v>15225.389897999999</v>
      </c>
      <c r="H12" s="838">
        <v>15868.144448000001</v>
      </c>
      <c r="I12" s="244">
        <v>16928.024024000002</v>
      </c>
      <c r="J12" s="838">
        <v>17238.702998000001</v>
      </c>
      <c r="K12" s="838">
        <v>17509.518329000002</v>
      </c>
      <c r="L12" s="244">
        <v>17848.754935999998</v>
      </c>
      <c r="M12" s="244">
        <v>18756.450983999999</v>
      </c>
      <c r="N12" s="244">
        <v>19199.914799000002</v>
      </c>
      <c r="O12" s="244">
        <v>16983.665405</v>
      </c>
      <c r="P12" s="244">
        <v>16020.891813999999</v>
      </c>
      <c r="Q12" s="244">
        <v>15008.636374000002</v>
      </c>
      <c r="R12" s="244">
        <v>13830.155984000001</v>
      </c>
      <c r="S12" s="244">
        <v>13759.354593999999</v>
      </c>
      <c r="T12" s="244">
        <v>13429.112431999998</v>
      </c>
      <c r="U12" s="244">
        <v>13182.400416</v>
      </c>
      <c r="V12" s="244">
        <v>15020.830056999999</v>
      </c>
      <c r="W12" s="244">
        <v>15490.683583000002</v>
      </c>
      <c r="X12" s="244">
        <v>12582.384700999999</v>
      </c>
      <c r="Y12" s="244">
        <v>9757.6208860000006</v>
      </c>
      <c r="Z12" s="244">
        <v>10094.844577999997</v>
      </c>
    </row>
    <row r="13" spans="1:31">
      <c r="A13" s="710" t="s">
        <v>439</v>
      </c>
      <c r="B13" s="838">
        <v>6190.1630259999984</v>
      </c>
      <c r="C13" s="244">
        <v>6698.4845160000004</v>
      </c>
      <c r="D13" s="838">
        <v>6464.3807369999995</v>
      </c>
      <c r="E13" s="838">
        <v>7269.220155</v>
      </c>
      <c r="F13" s="838">
        <v>7165.0440979999994</v>
      </c>
      <c r="G13" s="838">
        <v>6334.5197659999994</v>
      </c>
      <c r="H13" s="838">
        <v>7621.4467309999991</v>
      </c>
      <c r="I13" s="244">
        <v>7655.6352610000004</v>
      </c>
      <c r="J13" s="838">
        <v>6959.9562780000006</v>
      </c>
      <c r="K13" s="838">
        <v>6967.5421620000006</v>
      </c>
      <c r="L13" s="244">
        <v>3817.999867</v>
      </c>
      <c r="M13" s="244">
        <v>8151.0788039999998</v>
      </c>
      <c r="N13" s="244">
        <v>9157.0879109999969</v>
      </c>
      <c r="O13" s="244">
        <v>8192.3441810000004</v>
      </c>
      <c r="P13" s="244">
        <v>7503.5180529999989</v>
      </c>
      <c r="Q13" s="244">
        <v>6207.7639209999998</v>
      </c>
      <c r="R13" s="244">
        <v>7871.2879070000017</v>
      </c>
      <c r="S13" s="244">
        <v>6313.1399259999998</v>
      </c>
      <c r="T13" s="244">
        <v>5773.4044710000007</v>
      </c>
      <c r="U13" s="244">
        <v>6693.4526040000001</v>
      </c>
      <c r="V13" s="244">
        <v>6399.2138700000014</v>
      </c>
      <c r="W13" s="244">
        <v>7372.7059150000005</v>
      </c>
      <c r="X13" s="244">
        <v>8145.0576229999979</v>
      </c>
      <c r="Y13" s="244">
        <v>6681.1956519999994</v>
      </c>
      <c r="Z13" s="244">
        <v>7210.3444880000006</v>
      </c>
    </row>
    <row r="14" spans="1:31">
      <c r="A14" s="710" t="s">
        <v>440</v>
      </c>
      <c r="B14" s="838">
        <v>15457.096215</v>
      </c>
      <c r="C14" s="244">
        <v>13856.335077</v>
      </c>
      <c r="D14" s="838">
        <v>14261.028420000001</v>
      </c>
      <c r="E14" s="838">
        <v>14718.955860000002</v>
      </c>
      <c r="F14" s="838">
        <v>15380.511699999999</v>
      </c>
      <c r="G14" s="838">
        <v>13205.157221999998</v>
      </c>
      <c r="H14" s="838">
        <v>14228.266272000001</v>
      </c>
      <c r="I14" s="244">
        <v>12483.779637000001</v>
      </c>
      <c r="J14" s="244">
        <v>10773.973457</v>
      </c>
      <c r="K14" s="244">
        <v>11283.976635000003</v>
      </c>
      <c r="L14" s="244">
        <v>12110.381516000001</v>
      </c>
      <c r="M14" s="244">
        <v>14450.416949</v>
      </c>
      <c r="N14" s="244">
        <v>14332.895587000001</v>
      </c>
      <c r="O14" s="244">
        <v>13825.035835999999</v>
      </c>
      <c r="P14" s="244">
        <v>12665.823261</v>
      </c>
      <c r="Q14" s="244">
        <v>14039.256691000001</v>
      </c>
      <c r="R14" s="244">
        <v>15282.673631999998</v>
      </c>
      <c r="S14" s="244">
        <v>10904.629360999996</v>
      </c>
      <c r="T14" s="244">
        <v>13208.650685000002</v>
      </c>
      <c r="U14" s="244">
        <v>9352.5798539999978</v>
      </c>
      <c r="V14" s="244">
        <v>2728.3826789999985</v>
      </c>
      <c r="W14" s="244">
        <v>-9758.4737080000014</v>
      </c>
      <c r="X14" s="244">
        <v>13682.470579000001</v>
      </c>
      <c r="Y14" s="244">
        <v>10517.184531999999</v>
      </c>
      <c r="Z14" s="244">
        <v>11889.328374999999</v>
      </c>
    </row>
    <row r="15" spans="1:31">
      <c r="A15" s="710" t="s">
        <v>441</v>
      </c>
      <c r="B15" s="244">
        <v>1799.4204150000003</v>
      </c>
      <c r="C15" s="244">
        <v>1757.3722950000006</v>
      </c>
      <c r="D15" s="838">
        <v>1385.9435639999995</v>
      </c>
      <c r="E15" s="838">
        <v>1608.4631409999997</v>
      </c>
      <c r="F15" s="244">
        <v>2215.239959999999</v>
      </c>
      <c r="G15" s="838">
        <v>2563.8523939999995</v>
      </c>
      <c r="H15" s="838">
        <v>2074.1719529999991</v>
      </c>
      <c r="I15" s="244">
        <v>1549.0111469999997</v>
      </c>
      <c r="J15" s="838">
        <v>2707.1599649999998</v>
      </c>
      <c r="K15" s="838">
        <v>2576.6510029999999</v>
      </c>
      <c r="L15" s="244">
        <v>2417.0084780000002</v>
      </c>
      <c r="M15" s="244">
        <v>2270.8881670000001</v>
      </c>
      <c r="N15" s="244">
        <v>3230.6841970000005</v>
      </c>
      <c r="O15" s="244">
        <v>3725.0383180000003</v>
      </c>
      <c r="P15" s="244">
        <v>3842.7429310000002</v>
      </c>
      <c r="Q15" s="244">
        <v>3373.9951919999994</v>
      </c>
      <c r="R15" s="244">
        <v>4120.7716389999996</v>
      </c>
      <c r="S15" s="244">
        <v>5826.8433140000006</v>
      </c>
      <c r="T15" s="244">
        <v>6115.5672480000003</v>
      </c>
      <c r="U15" s="244">
        <v>13395.959666999999</v>
      </c>
      <c r="V15" s="244">
        <v>13494.392961999998</v>
      </c>
      <c r="W15" s="244">
        <v>14786.487814000002</v>
      </c>
      <c r="X15" s="244">
        <v>19921.566504999999</v>
      </c>
      <c r="Y15" s="244">
        <v>23658.811267999998</v>
      </c>
      <c r="Z15" s="244">
        <v>23360.074748000003</v>
      </c>
    </row>
    <row r="16" spans="1:31">
      <c r="A16" s="710" t="s">
        <v>442</v>
      </c>
      <c r="B16" s="244">
        <v>3722.9195090000007</v>
      </c>
      <c r="C16" s="244">
        <v>3494.1305320000001</v>
      </c>
      <c r="D16" s="244">
        <v>3544.5161300000009</v>
      </c>
      <c r="E16" s="244">
        <v>4344.2283100000004</v>
      </c>
      <c r="F16" s="244">
        <v>3568.3905699999996</v>
      </c>
      <c r="G16" s="244">
        <v>3445.5229179999997</v>
      </c>
      <c r="H16" s="244">
        <v>3690.0115429999996</v>
      </c>
      <c r="I16" s="244">
        <v>2483.9412960000004</v>
      </c>
      <c r="J16" s="244">
        <v>3425.209636</v>
      </c>
      <c r="K16" s="244">
        <v>2872.4865450000007</v>
      </c>
      <c r="L16" s="244">
        <v>1701.2233140000003</v>
      </c>
      <c r="M16" s="244">
        <v>1252.6004760000005</v>
      </c>
      <c r="N16" s="244">
        <v>2642.8753000000002</v>
      </c>
      <c r="O16" s="244">
        <v>2670.998442999999</v>
      </c>
      <c r="P16" s="244">
        <v>2556.881061</v>
      </c>
      <c r="Q16" s="244">
        <v>2009.8366040000001</v>
      </c>
      <c r="R16" s="244">
        <v>2493.6503849999999</v>
      </c>
      <c r="S16" s="244">
        <v>1841.4882919999993</v>
      </c>
      <c r="T16" s="244">
        <v>1526.8893460000002</v>
      </c>
      <c r="U16" s="244">
        <v>712.20252899999969</v>
      </c>
      <c r="V16" s="244">
        <v>604.80694199999971</v>
      </c>
      <c r="W16" s="244">
        <v>628.17727599999989</v>
      </c>
      <c r="X16" s="244">
        <v>616.57996400000002</v>
      </c>
      <c r="Y16" s="244">
        <v>-395.42200300000013</v>
      </c>
      <c r="Z16" s="244">
        <v>264.17514100000062</v>
      </c>
    </row>
    <row r="17" spans="1:31">
      <c r="A17" s="710" t="s">
        <v>443</v>
      </c>
      <c r="B17" s="244">
        <v>33978.004426000007</v>
      </c>
      <c r="C17" s="244">
        <v>36785.24584399999</v>
      </c>
      <c r="D17" s="244">
        <v>40526.247405000002</v>
      </c>
      <c r="E17" s="244">
        <v>45074.031041999995</v>
      </c>
      <c r="F17" s="244">
        <v>46089.767252999998</v>
      </c>
      <c r="G17" s="244">
        <v>45259.320724000005</v>
      </c>
      <c r="H17" s="244">
        <v>45947.619132</v>
      </c>
      <c r="I17" s="244">
        <v>47067.610088999994</v>
      </c>
      <c r="J17" s="244">
        <v>47946.957160999998</v>
      </c>
      <c r="K17" s="244">
        <v>47652.813072999998</v>
      </c>
      <c r="L17" s="244">
        <v>54844.631805999998</v>
      </c>
      <c r="M17" s="244">
        <v>53626.384126000004</v>
      </c>
      <c r="N17" s="244">
        <v>51521.681257999997</v>
      </c>
      <c r="O17" s="244">
        <v>54431.083574999997</v>
      </c>
      <c r="P17" s="244">
        <v>61754.529112000018</v>
      </c>
      <c r="Q17" s="244">
        <v>59509.446275000009</v>
      </c>
      <c r="R17" s="244">
        <v>55933.717199999992</v>
      </c>
      <c r="S17" s="244">
        <v>59813.295169999998</v>
      </c>
      <c r="T17" s="244">
        <v>53119.605837000003</v>
      </c>
      <c r="U17" s="244">
        <v>45438.836040000002</v>
      </c>
      <c r="V17" s="244">
        <v>51496.282520999994</v>
      </c>
      <c r="W17" s="244">
        <v>59597.851944000009</v>
      </c>
      <c r="X17" s="244">
        <v>59987.452898999989</v>
      </c>
      <c r="Y17" s="244">
        <v>43851.178066999993</v>
      </c>
      <c r="Z17" s="244">
        <v>39258.249972000005</v>
      </c>
    </row>
    <row r="18" spans="1:31">
      <c r="A18" s="710" t="s">
        <v>444</v>
      </c>
      <c r="B18" s="244">
        <v>62418.209927000004</v>
      </c>
      <c r="C18" s="244">
        <v>59034.693619999991</v>
      </c>
      <c r="D18" s="244">
        <v>59126.825460000015</v>
      </c>
      <c r="E18" s="244">
        <v>53911.402499000018</v>
      </c>
      <c r="F18" s="244">
        <v>60778.492310999995</v>
      </c>
      <c r="G18" s="244">
        <v>54848.22744699999</v>
      </c>
      <c r="H18" s="244">
        <v>61146.861149000004</v>
      </c>
      <c r="I18" s="244">
        <v>51728.243103000001</v>
      </c>
      <c r="J18" s="244">
        <v>65425.231097000011</v>
      </c>
      <c r="K18" s="244">
        <v>72183.203481000004</v>
      </c>
      <c r="L18" s="244">
        <v>71528.852654000002</v>
      </c>
      <c r="M18" s="244">
        <v>74706.695262000023</v>
      </c>
      <c r="N18" s="244">
        <v>72326.359146999996</v>
      </c>
      <c r="O18" s="244">
        <v>65432.108223999981</v>
      </c>
      <c r="P18" s="244">
        <v>62352.259439999994</v>
      </c>
      <c r="Q18" s="244">
        <v>41129.145076000015</v>
      </c>
      <c r="R18" s="244">
        <v>54086.379818999994</v>
      </c>
      <c r="S18" s="244">
        <v>50542.260031000005</v>
      </c>
      <c r="T18" s="244">
        <v>58089.703636999991</v>
      </c>
      <c r="U18" s="244">
        <v>71014.11435600002</v>
      </c>
      <c r="V18" s="244">
        <v>76113.83819200001</v>
      </c>
      <c r="W18" s="244">
        <v>80394.716794000007</v>
      </c>
      <c r="X18" s="244">
        <v>57417.626960999994</v>
      </c>
      <c r="Y18" s="244">
        <v>62360.88428000002</v>
      </c>
      <c r="Z18" s="244">
        <v>60242.316453999985</v>
      </c>
    </row>
    <row r="19" spans="1:31">
      <c r="A19" s="710" t="s">
        <v>445</v>
      </c>
      <c r="B19" s="244">
        <v>2182.6523990000014</v>
      </c>
      <c r="C19" s="244">
        <v>2092.4903239999985</v>
      </c>
      <c r="D19" s="244">
        <v>-1872.936256</v>
      </c>
      <c r="E19" s="244">
        <v>-1520.4275479999997</v>
      </c>
      <c r="F19" s="244">
        <v>-1758.9755529999993</v>
      </c>
      <c r="G19" s="244">
        <v>-1791.3378729999995</v>
      </c>
      <c r="H19" s="244">
        <v>-1762.1431170000005</v>
      </c>
      <c r="I19" s="244">
        <v>-1937.4261270000002</v>
      </c>
      <c r="J19" s="244">
        <v>-2373.2154190000001</v>
      </c>
      <c r="K19" s="244">
        <v>-2108.7264359999999</v>
      </c>
      <c r="L19" s="244">
        <v>-2787.1819579999992</v>
      </c>
      <c r="M19" s="244">
        <v>-2091.8729019999992</v>
      </c>
      <c r="N19" s="244">
        <v>-2970.7806909999986</v>
      </c>
      <c r="O19" s="244">
        <v>-2607.8521269999997</v>
      </c>
      <c r="P19" s="244">
        <v>-2885.4780190000001</v>
      </c>
      <c r="Q19" s="244">
        <v>-2769.6008360000001</v>
      </c>
      <c r="R19" s="244">
        <v>-2264.0448190000006</v>
      </c>
      <c r="S19" s="244">
        <v>-1343.8694889999988</v>
      </c>
      <c r="T19" s="244">
        <v>-2187.3765560000002</v>
      </c>
      <c r="U19" s="244">
        <v>-3073.5155050000012</v>
      </c>
      <c r="V19" s="244">
        <v>-3722.1883699999998</v>
      </c>
      <c r="W19" s="244">
        <v>-4160.6860770000003</v>
      </c>
      <c r="X19" s="244">
        <v>-4501.8906020000013</v>
      </c>
      <c r="Y19" s="244">
        <v>-4175.5454870000003</v>
      </c>
      <c r="Z19" s="244">
        <v>-4125.2260680000018</v>
      </c>
    </row>
    <row r="20" spans="1:31">
      <c r="A20" s="710" t="s">
        <v>446</v>
      </c>
      <c r="B20" s="244">
        <v>798.89244835057968</v>
      </c>
      <c r="C20" s="244">
        <v>707.0554022138698</v>
      </c>
      <c r="D20" s="244">
        <v>465.33848773831676</v>
      </c>
      <c r="E20" s="244">
        <v>6537.7940789999993</v>
      </c>
      <c r="F20" s="244">
        <v>7028.3650230000012</v>
      </c>
      <c r="G20" s="244">
        <v>6416.5944020000006</v>
      </c>
      <c r="H20" s="244">
        <v>6791.063693000001</v>
      </c>
      <c r="I20" s="244">
        <v>6960.3418910000009</v>
      </c>
      <c r="J20" s="244">
        <v>6585.9666279999992</v>
      </c>
      <c r="K20" s="244">
        <v>6534.5592490000008</v>
      </c>
      <c r="L20" s="244">
        <v>6806.5821889999997</v>
      </c>
      <c r="M20" s="244">
        <v>6273.3625380000003</v>
      </c>
      <c r="N20" s="244">
        <v>7559.6752839999999</v>
      </c>
      <c r="O20" s="244">
        <v>8282.4829919999993</v>
      </c>
      <c r="P20" s="244">
        <v>6135.9049660000001</v>
      </c>
      <c r="Q20" s="244">
        <v>4956.8742459999994</v>
      </c>
      <c r="R20" s="244">
        <v>6359.7091519999985</v>
      </c>
      <c r="S20" s="244">
        <v>8869.1179980000015</v>
      </c>
      <c r="T20" s="244">
        <v>9128.7790050000003</v>
      </c>
      <c r="U20" s="244">
        <v>10290.959117999999</v>
      </c>
      <c r="V20" s="244">
        <v>11594.287573</v>
      </c>
      <c r="W20" s="244">
        <v>11411.897565000001</v>
      </c>
      <c r="X20" s="244">
        <v>10497.731409</v>
      </c>
      <c r="Y20" s="244">
        <v>10292.880206</v>
      </c>
      <c r="Z20" s="244">
        <v>9194.8789400000005</v>
      </c>
    </row>
    <row r="21" spans="1:31">
      <c r="A21" s="710" t="s">
        <v>447</v>
      </c>
      <c r="B21" s="244">
        <v>6067.0567170000004</v>
      </c>
      <c r="C21" s="244">
        <v>6347.6126960000001</v>
      </c>
      <c r="D21" s="244">
        <v>6005.6734390000001</v>
      </c>
      <c r="E21" s="244">
        <v>4288.0584010000002</v>
      </c>
      <c r="F21" s="244">
        <v>3529.3700229999995</v>
      </c>
      <c r="G21" s="244">
        <v>3401.1204619999999</v>
      </c>
      <c r="H21" s="244">
        <v>3748.8362200000001</v>
      </c>
      <c r="I21" s="244">
        <v>3257.8287599999994</v>
      </c>
      <c r="J21" s="244">
        <v>4253.5604960000001</v>
      </c>
      <c r="K21" s="244">
        <v>3597.7067539999994</v>
      </c>
      <c r="L21" s="244">
        <v>2943.008245</v>
      </c>
      <c r="M21" s="244">
        <v>2673.290207</v>
      </c>
      <c r="N21" s="244">
        <v>2808.7289019999998</v>
      </c>
      <c r="O21" s="244">
        <v>2312.8498760000002</v>
      </c>
      <c r="P21" s="244">
        <v>1451.6726230000008</v>
      </c>
      <c r="Q21" s="244">
        <v>1622.7396570000001</v>
      </c>
      <c r="R21" s="244">
        <v>2063.9974670000001</v>
      </c>
      <c r="S21" s="244">
        <v>1453.0514980000003</v>
      </c>
      <c r="T21" s="244">
        <v>2503.4337240000004</v>
      </c>
      <c r="U21" s="244">
        <v>2201.2325570000003</v>
      </c>
      <c r="V21" s="244">
        <v>2648.5553030000005</v>
      </c>
      <c r="W21" s="244">
        <v>3106.2893760000006</v>
      </c>
      <c r="X21" s="244">
        <v>-118.04891599999996</v>
      </c>
      <c r="Y21" s="244">
        <v>-175.70124399999986</v>
      </c>
      <c r="Z21" s="244">
        <v>-235.13756699999976</v>
      </c>
    </row>
    <row r="22" spans="1:31">
      <c r="A22" s="710" t="s">
        <v>448</v>
      </c>
      <c r="B22" s="244">
        <v>5499.8415969999987</v>
      </c>
      <c r="C22" s="244">
        <v>5587.803871000001</v>
      </c>
      <c r="D22" s="244">
        <v>3549.8084139999992</v>
      </c>
      <c r="E22" s="244">
        <v>2389.7306669999998</v>
      </c>
      <c r="F22" s="244">
        <v>6227.4874529999988</v>
      </c>
      <c r="G22" s="244">
        <v>8930.5920129999995</v>
      </c>
      <c r="H22" s="244">
        <v>9303.8735369999995</v>
      </c>
      <c r="I22" s="244">
        <v>9282.4720850000012</v>
      </c>
      <c r="J22" s="244">
        <v>8260.3279559999992</v>
      </c>
      <c r="K22" s="244">
        <v>9731.2769869999975</v>
      </c>
      <c r="L22" s="244">
        <v>8132.8675879999992</v>
      </c>
      <c r="M22" s="244">
        <v>9636.7265000000007</v>
      </c>
      <c r="N22" s="244">
        <v>8827.282385999999</v>
      </c>
      <c r="O22" s="244">
        <v>10229.909157000002</v>
      </c>
      <c r="P22" s="244">
        <v>7580.5380519999999</v>
      </c>
      <c r="Q22" s="244">
        <v>9608.720725000001</v>
      </c>
      <c r="R22" s="244">
        <v>9100.9964109999983</v>
      </c>
      <c r="S22" s="244">
        <v>8648.8377680000012</v>
      </c>
      <c r="T22" s="244">
        <v>5780.9856209999998</v>
      </c>
      <c r="U22" s="244">
        <v>7577.5560920000007</v>
      </c>
      <c r="V22" s="244">
        <v>8142.5528679999989</v>
      </c>
      <c r="W22" s="244">
        <v>9415.166217</v>
      </c>
      <c r="X22" s="244">
        <v>9522.3590560000011</v>
      </c>
      <c r="Y22" s="244">
        <v>7606.3517769999999</v>
      </c>
      <c r="Z22" s="244">
        <v>9154.5134969999999</v>
      </c>
    </row>
    <row r="23" spans="1:31">
      <c r="A23" s="710" t="s">
        <v>449</v>
      </c>
      <c r="B23" s="244">
        <v>6778.3461829999997</v>
      </c>
      <c r="C23" s="244">
        <v>7230.0485080000008</v>
      </c>
      <c r="D23" s="244">
        <v>6806.6914159999997</v>
      </c>
      <c r="E23" s="244">
        <v>6240.579729</v>
      </c>
      <c r="F23" s="244">
        <v>6250.868273</v>
      </c>
      <c r="G23" s="244">
        <v>6146.7584750000005</v>
      </c>
      <c r="H23" s="244">
        <v>5875.7709779999986</v>
      </c>
      <c r="I23" s="244">
        <v>5490.7906590000002</v>
      </c>
      <c r="J23" s="244">
        <v>4962.7365819999995</v>
      </c>
      <c r="K23" s="244">
        <v>4884.2117159999989</v>
      </c>
      <c r="L23" s="244">
        <v>7178.9111299999995</v>
      </c>
      <c r="M23" s="244">
        <v>5067.6830959999988</v>
      </c>
      <c r="N23" s="244">
        <v>6730.8611530000007</v>
      </c>
      <c r="O23" s="244">
        <v>6310.1536159999996</v>
      </c>
      <c r="P23" s="244">
        <v>5661.5680599999987</v>
      </c>
      <c r="Q23" s="244">
        <v>6088.2887360000004</v>
      </c>
      <c r="R23" s="244">
        <v>5456.1107659999998</v>
      </c>
      <c r="S23" s="244">
        <v>4364.2948509999997</v>
      </c>
      <c r="T23" s="244">
        <v>4910.5382289999998</v>
      </c>
      <c r="U23" s="244">
        <v>4244.6442860000006</v>
      </c>
      <c r="V23" s="244">
        <v>4854.0211399999998</v>
      </c>
      <c r="W23" s="244">
        <v>5205.4281059999994</v>
      </c>
      <c r="X23" s="244">
        <v>5549.0530119999994</v>
      </c>
      <c r="Y23" s="244">
        <v>5164.5401069999998</v>
      </c>
      <c r="Z23" s="244">
        <v>4025.4650220000003</v>
      </c>
    </row>
    <row r="24" spans="1:31">
      <c r="A24" s="710" t="s">
        <v>450</v>
      </c>
      <c r="B24" s="244">
        <v>62.445659000000092</v>
      </c>
      <c r="C24" s="244">
        <v>113.46220800000003</v>
      </c>
      <c r="D24" s="244">
        <v>274.52349800000002</v>
      </c>
      <c r="E24" s="244">
        <v>318.58256099999994</v>
      </c>
      <c r="F24" s="244">
        <v>274.13147199999997</v>
      </c>
      <c r="G24" s="244">
        <v>315.34546500000016</v>
      </c>
      <c r="H24" s="244">
        <v>344.006461</v>
      </c>
      <c r="I24" s="244">
        <v>403.52629400000001</v>
      </c>
      <c r="J24" s="244">
        <v>700.1110070000002</v>
      </c>
      <c r="K24" s="244">
        <v>487.707314</v>
      </c>
      <c r="L24" s="244">
        <v>313.51448399999992</v>
      </c>
      <c r="M24" s="244">
        <v>491.41622199999995</v>
      </c>
      <c r="N24" s="244">
        <v>389.17777500000011</v>
      </c>
      <c r="O24" s="244">
        <v>587.38429699999983</v>
      </c>
      <c r="P24" s="244">
        <v>57.257429000000116</v>
      </c>
      <c r="Q24" s="244">
        <v>259.95153299999993</v>
      </c>
      <c r="R24" s="244">
        <v>667.97243700000001</v>
      </c>
      <c r="S24" s="244">
        <v>829.67589199999998</v>
      </c>
      <c r="T24" s="244">
        <v>475.33201600000001</v>
      </c>
      <c r="U24" s="244">
        <v>9.7666650000000175</v>
      </c>
      <c r="V24" s="244">
        <v>15.076234999999969</v>
      </c>
      <c r="W24" s="244">
        <v>17.169526000000019</v>
      </c>
      <c r="X24" s="244">
        <v>19.751255999999955</v>
      </c>
      <c r="Y24" s="244">
        <v>2.2170919999999796</v>
      </c>
      <c r="Z24" s="244">
        <v>2.5157939999999996</v>
      </c>
    </row>
    <row r="25" spans="1:31" ht="20.25" customHeight="1">
      <c r="A25" s="710" t="s">
        <v>460</v>
      </c>
      <c r="B25" s="244">
        <v>215331.79980035059</v>
      </c>
      <c r="C25" s="244">
        <v>212811.38700021387</v>
      </c>
      <c r="D25" s="244">
        <v>216211.0347017383</v>
      </c>
      <c r="E25" s="244">
        <v>215580.50199900006</v>
      </c>
      <c r="F25" s="244">
        <v>223917.31070300005</v>
      </c>
      <c r="G25" s="244">
        <v>215294.47099799998</v>
      </c>
      <c r="H25" s="244">
        <v>228973.11769999994</v>
      </c>
      <c r="I25" s="244">
        <v>219603.26820099994</v>
      </c>
      <c r="J25" s="244">
        <v>227936.90140300005</v>
      </c>
      <c r="K25" s="244">
        <v>234923.35220199992</v>
      </c>
      <c r="L25" s="244">
        <v>237839.969499</v>
      </c>
      <c r="M25" s="244">
        <v>243648.45230000003</v>
      </c>
      <c r="N25" s="244">
        <v>249310.31930300005</v>
      </c>
      <c r="O25" s="244">
        <v>242528.91959999991</v>
      </c>
      <c r="P25" s="244">
        <v>241501.03509400002</v>
      </c>
      <c r="Q25" s="244">
        <v>214046.98130100005</v>
      </c>
      <c r="R25" s="244">
        <v>228001.69359400007</v>
      </c>
      <c r="S25" s="244">
        <v>230313.60660199996</v>
      </c>
      <c r="T25" s="244">
        <v>226284.75670300005</v>
      </c>
      <c r="U25" s="244">
        <v>239215.81740100007</v>
      </c>
      <c r="V25" s="244">
        <v>242903.41419499999</v>
      </c>
      <c r="W25" s="244">
        <v>247252.84619700006</v>
      </c>
      <c r="X25" s="244">
        <v>249294.76020100003</v>
      </c>
      <c r="Y25" s="244">
        <v>230110.392903</v>
      </c>
      <c r="Z25" s="244">
        <v>226122.82220300005</v>
      </c>
    </row>
    <row r="26" spans="1:31">
      <c r="B26" s="432"/>
      <c r="C26" s="432"/>
      <c r="D26" s="432"/>
      <c r="E26" s="432"/>
      <c r="F26" s="432"/>
      <c r="G26" s="432"/>
      <c r="H26" s="432"/>
      <c r="I26" s="432"/>
      <c r="J26" s="432"/>
      <c r="K26" s="433"/>
      <c r="L26" s="434"/>
      <c r="M26" s="434"/>
      <c r="N26" s="434"/>
      <c r="O26" s="434"/>
      <c r="P26" s="434"/>
      <c r="Q26" s="434"/>
      <c r="R26" s="434"/>
      <c r="S26" s="434"/>
      <c r="T26" s="434"/>
      <c r="U26" s="434"/>
      <c r="V26" s="434"/>
      <c r="W26" s="434"/>
      <c r="X26" s="434"/>
      <c r="Y26" s="434"/>
      <c r="Z26" s="434"/>
    </row>
    <row r="27" spans="1:31" ht="25" customHeight="1">
      <c r="A27" s="135"/>
      <c r="B27" s="1418" t="s">
        <v>482</v>
      </c>
      <c r="C27" s="1418"/>
      <c r="D27" s="1418"/>
      <c r="E27" s="1418"/>
      <c r="F27" s="1418"/>
      <c r="G27" s="1418"/>
      <c r="H27" s="1418" t="s">
        <v>482</v>
      </c>
      <c r="I27" s="1418"/>
      <c r="J27" s="1418"/>
      <c r="K27" s="1418"/>
      <c r="L27" s="1418"/>
      <c r="M27" s="1418"/>
      <c r="N27" s="1418" t="s">
        <v>482</v>
      </c>
      <c r="O27" s="1418"/>
      <c r="P27" s="1418"/>
      <c r="Q27" s="1418"/>
      <c r="R27" s="1418"/>
      <c r="S27" s="1418"/>
      <c r="T27" s="1418" t="s">
        <v>482</v>
      </c>
      <c r="U27" s="1418"/>
      <c r="V27" s="1418"/>
      <c r="W27" s="1418"/>
      <c r="X27" s="1418"/>
      <c r="Y27" s="1418"/>
      <c r="Z27" s="1418" t="s">
        <v>482</v>
      </c>
      <c r="AA27" s="1418"/>
      <c r="AB27" s="1418"/>
      <c r="AC27" s="1418"/>
      <c r="AD27" s="1418"/>
      <c r="AE27" s="1418"/>
    </row>
    <row r="28" spans="1:31">
      <c r="B28" s="432"/>
      <c r="C28" s="432"/>
      <c r="D28" s="432"/>
      <c r="E28" s="432"/>
      <c r="F28" s="432"/>
      <c r="G28" s="432"/>
      <c r="H28" s="432"/>
      <c r="I28" s="432"/>
      <c r="J28" s="432"/>
      <c r="K28" s="433"/>
      <c r="L28" s="434"/>
      <c r="M28" s="434"/>
      <c r="N28" s="434"/>
      <c r="O28" s="434"/>
      <c r="P28" s="434"/>
      <c r="Q28" s="434"/>
      <c r="R28" s="434"/>
      <c r="S28" s="434"/>
      <c r="T28" s="434"/>
      <c r="U28" s="434"/>
      <c r="V28" s="434"/>
      <c r="W28" s="434"/>
      <c r="X28" s="434"/>
      <c r="Y28" s="434"/>
      <c r="Z28" s="434"/>
    </row>
    <row r="29" spans="1:31">
      <c r="A29" s="712" t="s">
        <v>435</v>
      </c>
      <c r="B29" s="435" t="s">
        <v>356</v>
      </c>
      <c r="C29" s="195">
        <v>2.8801557970877809</v>
      </c>
      <c r="D29" s="195">
        <v>12.957076015771037</v>
      </c>
      <c r="E29" s="195">
        <v>5.2863614593888997E-2</v>
      </c>
      <c r="F29" s="195">
        <v>-7.9291401790435856</v>
      </c>
      <c r="G29" s="195">
        <v>0.9083333546190886</v>
      </c>
      <c r="H29" s="195">
        <v>8.4316120628990916</v>
      </c>
      <c r="I29" s="195">
        <v>-12.936425833279159</v>
      </c>
      <c r="J29" s="195">
        <v>-4.4385067353927496</v>
      </c>
      <c r="K29" s="195">
        <v>-22.593129302352395</v>
      </c>
      <c r="L29" s="195">
        <v>21.700009026927077</v>
      </c>
      <c r="M29" s="195">
        <v>17.728580250600061</v>
      </c>
      <c r="N29" s="195">
        <v>-6.120666928354197</v>
      </c>
      <c r="O29" s="195">
        <v>9.1726885313357513</v>
      </c>
      <c r="P29" s="195">
        <v>10.17045949689377</v>
      </c>
      <c r="Q29" s="195">
        <v>-16.871707983993318</v>
      </c>
      <c r="R29" s="195">
        <v>-11.18101251656401</v>
      </c>
      <c r="S29" s="195">
        <v>36.19592573427559</v>
      </c>
      <c r="T29" s="195">
        <v>-19.295463349024615</v>
      </c>
      <c r="U29" s="195">
        <v>15.642470458800716</v>
      </c>
      <c r="V29" s="195">
        <v>6.9862982544725725</v>
      </c>
      <c r="W29" s="195">
        <v>-5.6511407981140565</v>
      </c>
      <c r="X29" s="195">
        <v>-1.8195510667836601</v>
      </c>
      <c r="Y29" s="195">
        <v>5.4162447034994443</v>
      </c>
      <c r="Z29" s="195">
        <v>-3.9486495935586134</v>
      </c>
    </row>
    <row r="30" spans="1:31">
      <c r="A30" s="710" t="s">
        <v>436</v>
      </c>
      <c r="B30" s="435" t="s">
        <v>356</v>
      </c>
      <c r="C30" s="195">
        <v>-2.3034466410411341</v>
      </c>
      <c r="D30" s="195">
        <v>6.8995914197230661</v>
      </c>
      <c r="E30" s="195">
        <v>-8.2726754906831843</v>
      </c>
      <c r="F30" s="195">
        <v>1.1407847125502144</v>
      </c>
      <c r="G30" s="195">
        <v>-3.0337309733638307</v>
      </c>
      <c r="H30" s="195">
        <v>4.7546894687383769</v>
      </c>
      <c r="I30" s="195">
        <v>12.61084067385066</v>
      </c>
      <c r="J30" s="195">
        <v>-11.456312079577657</v>
      </c>
      <c r="K30" s="195">
        <v>9.4429681532283638</v>
      </c>
      <c r="L30" s="195">
        <v>-1.8804356605771346</v>
      </c>
      <c r="M30" s="195">
        <v>-14.274323598937784</v>
      </c>
      <c r="N30" s="195">
        <v>21.012350928262194</v>
      </c>
      <c r="O30" s="195">
        <v>-8.2564183146432271</v>
      </c>
      <c r="P30" s="195">
        <v>8.2591609518300118</v>
      </c>
      <c r="Q30" s="195">
        <v>-1.673319914306731</v>
      </c>
      <c r="R30" s="195">
        <v>4.9943463999655364</v>
      </c>
      <c r="S30" s="195">
        <v>0.93549002794588887</v>
      </c>
      <c r="T30" s="195">
        <v>-0.26373124815528115</v>
      </c>
      <c r="U30" s="195">
        <v>2.6079694433327489</v>
      </c>
      <c r="V30" s="195">
        <v>-17.324560450986183</v>
      </c>
      <c r="W30" s="195">
        <v>6.9307179343897758</v>
      </c>
      <c r="X30" s="195">
        <v>5.2473699354268746</v>
      </c>
      <c r="Y30" s="195">
        <v>-5.0745161019719944</v>
      </c>
      <c r="Z30" s="195">
        <v>6.1187567350473984</v>
      </c>
    </row>
    <row r="31" spans="1:31">
      <c r="A31" s="710" t="s">
        <v>437</v>
      </c>
      <c r="B31" s="435" t="s">
        <v>356</v>
      </c>
      <c r="C31" s="195">
        <v>-10.791702992991929</v>
      </c>
      <c r="D31" s="195">
        <v>-32.096317418819424</v>
      </c>
      <c r="E31" s="195">
        <v>5.7376723998292505</v>
      </c>
      <c r="F31" s="195">
        <v>-27.207147520494487</v>
      </c>
      <c r="G31" s="195">
        <v>10.071998281601097</v>
      </c>
      <c r="H31" s="195">
        <v>6.6791849532397407</v>
      </c>
      <c r="I31" s="195">
        <v>22.54007964603926</v>
      </c>
      <c r="J31" s="195">
        <v>-6.8303581382208876</v>
      </c>
      <c r="K31" s="195">
        <v>5.5869494405728517</v>
      </c>
      <c r="L31" s="195">
        <v>-78.07203151411133</v>
      </c>
      <c r="M31" s="195">
        <v>-31.750374926500029</v>
      </c>
      <c r="N31" s="195">
        <v>-51.62913603047383</v>
      </c>
      <c r="O31" s="195">
        <v>87.71724689411252</v>
      </c>
      <c r="P31" s="195">
        <v>7.7750163303298621</v>
      </c>
      <c r="Q31" s="195">
        <v>46.249884915566156</v>
      </c>
      <c r="R31" s="195">
        <v>6.9710194380005532</v>
      </c>
      <c r="S31" s="195">
        <v>-29.069387825148979</v>
      </c>
      <c r="T31" s="195">
        <v>-39.217853140856903</v>
      </c>
      <c r="U31" s="195">
        <v>118.0018080636485</v>
      </c>
      <c r="V31" s="195">
        <v>170.95801435921874</v>
      </c>
      <c r="W31" s="195">
        <v>-68.320783428838652</v>
      </c>
      <c r="X31" s="195">
        <v>182.98728732021203</v>
      </c>
      <c r="Y31" s="195">
        <v>-13.529050197379107</v>
      </c>
      <c r="Z31" s="195">
        <v>-52.279540688676192</v>
      </c>
    </row>
    <row r="32" spans="1:31">
      <c r="A32" s="710" t="s">
        <v>438</v>
      </c>
      <c r="B32" s="435" t="s">
        <v>356</v>
      </c>
      <c r="C32" s="195">
        <v>-3.4975651915862329</v>
      </c>
      <c r="D32" s="195">
        <v>18.857482817563053</v>
      </c>
      <c r="E32" s="195">
        <v>-12.72277002500266</v>
      </c>
      <c r="F32" s="195">
        <v>-8.9223087402984333</v>
      </c>
      <c r="G32" s="195">
        <v>-1.758275174399401</v>
      </c>
      <c r="H32" s="195">
        <v>4.2215966507658038</v>
      </c>
      <c r="I32" s="195">
        <v>6.6792912017736654</v>
      </c>
      <c r="J32" s="195">
        <v>1.8352937918774757</v>
      </c>
      <c r="K32" s="195">
        <v>1.570972775802332</v>
      </c>
      <c r="L32" s="195">
        <v>1.9374411141746606</v>
      </c>
      <c r="M32" s="195">
        <v>5.0854866418117837</v>
      </c>
      <c r="N32" s="195">
        <v>2.3643268941352176</v>
      </c>
      <c r="O32" s="195">
        <v>-11.543016816488333</v>
      </c>
      <c r="P32" s="195">
        <v>-5.6688209997151802</v>
      </c>
      <c r="Q32" s="195">
        <v>-6.3183463926485501</v>
      </c>
      <c r="R32" s="195">
        <v>-7.8520150707463614</v>
      </c>
      <c r="S32" s="195">
        <v>-0.51193486235376895</v>
      </c>
      <c r="T32" s="195">
        <v>-2.4001282890405946</v>
      </c>
      <c r="U32" s="195">
        <v>-1.8371431265413491</v>
      </c>
      <c r="V32" s="195">
        <v>13.946091629629336</v>
      </c>
      <c r="W32" s="195">
        <v>3.1280130606433687</v>
      </c>
      <c r="X32" s="195">
        <v>-18.774503180683837</v>
      </c>
      <c r="Y32" s="195">
        <v>-22.450146630594574</v>
      </c>
      <c r="Z32" s="195">
        <v>3.4560032198405679</v>
      </c>
    </row>
    <row r="33" spans="1:31">
      <c r="A33" s="710" t="s">
        <v>439</v>
      </c>
      <c r="B33" s="435" t="s">
        <v>356</v>
      </c>
      <c r="C33" s="195">
        <v>8.2117625636827825</v>
      </c>
      <c r="D33" s="195">
        <v>-3.4948767656448325</v>
      </c>
      <c r="E33" s="195">
        <v>12.450371516537743</v>
      </c>
      <c r="F33" s="195">
        <v>-1.4331118714067941</v>
      </c>
      <c r="G33" s="195">
        <v>-11.591335944908238</v>
      </c>
      <c r="H33" s="195">
        <v>20.316093603614149</v>
      </c>
      <c r="I33" s="195">
        <v>0.44858320482568104</v>
      </c>
      <c r="J33" s="195">
        <v>-9.0871489991691305</v>
      </c>
      <c r="K33" s="195">
        <v>0.10899327089136079</v>
      </c>
      <c r="L33" s="195">
        <v>-45.203060444716982</v>
      </c>
      <c r="M33" s="195">
        <v>113.49080900845405</v>
      </c>
      <c r="N33" s="195">
        <v>12.342036326606447</v>
      </c>
      <c r="O33" s="195">
        <v>-10.535486165215175</v>
      </c>
      <c r="P33" s="195">
        <v>-8.4081688071352403</v>
      </c>
      <c r="Q33" s="195">
        <v>-17.268621503241945</v>
      </c>
      <c r="R33" s="195">
        <v>26.797475019507957</v>
      </c>
      <c r="S33" s="195">
        <v>-19.795337172387349</v>
      </c>
      <c r="T33" s="195">
        <v>-8.5493979434410363</v>
      </c>
      <c r="U33" s="195">
        <v>15.935972226117741</v>
      </c>
      <c r="V33" s="195">
        <v>-4.3959186896185969</v>
      </c>
      <c r="W33" s="195">
        <v>15.212681819618552</v>
      </c>
      <c r="X33" s="195">
        <v>10.4758241669266</v>
      </c>
      <c r="Y33" s="195">
        <v>-17.972395515856732</v>
      </c>
      <c r="Z33" s="195">
        <v>7.9199721660837952</v>
      </c>
    </row>
    <row r="34" spans="1:31">
      <c r="A34" s="710" t="s">
        <v>440</v>
      </c>
      <c r="B34" s="435" t="s">
        <v>356</v>
      </c>
      <c r="C34" s="195">
        <v>-10.356156911584563</v>
      </c>
      <c r="D34" s="195">
        <v>2.9206376776478749</v>
      </c>
      <c r="E34" s="195">
        <v>3.2110407925265179</v>
      </c>
      <c r="F34" s="195">
        <v>4.4945840336258556</v>
      </c>
      <c r="G34" s="195">
        <v>-14.143576757592541</v>
      </c>
      <c r="H34" s="195">
        <v>7.7477990818275657</v>
      </c>
      <c r="I34" s="195">
        <v>-12.260711190322596</v>
      </c>
      <c r="J34" s="195">
        <v>-13.696222055477477</v>
      </c>
      <c r="K34" s="195">
        <v>4.7336591280410687</v>
      </c>
      <c r="L34" s="195">
        <v>7.3237025184605784</v>
      </c>
      <c r="M34" s="195">
        <v>19.322557509095731</v>
      </c>
      <c r="N34" s="195">
        <v>-0.81327315616405826</v>
      </c>
      <c r="O34" s="195">
        <v>-3.5433157795458499</v>
      </c>
      <c r="P34" s="195">
        <v>-8.3848793504132715</v>
      </c>
      <c r="Q34" s="195">
        <v>10.843617518562823</v>
      </c>
      <c r="R34" s="195">
        <v>8.856714912813743</v>
      </c>
      <c r="S34" s="195">
        <v>-28.647109638152116</v>
      </c>
      <c r="T34" s="195">
        <v>21.128836641071473</v>
      </c>
      <c r="U34" s="195">
        <v>-29.193525689789297</v>
      </c>
      <c r="V34" s="195">
        <v>-70.827485874572901</v>
      </c>
      <c r="W34" s="195">
        <v>-457.66513924566692</v>
      </c>
      <c r="X34" s="195">
        <v>-240.21117429238043</v>
      </c>
      <c r="Y34" s="195">
        <v>-23.133877969802583</v>
      </c>
      <c r="Z34" s="195">
        <v>13.04668410851842</v>
      </c>
    </row>
    <row r="35" spans="1:31">
      <c r="A35" s="710" t="s">
        <v>441</v>
      </c>
      <c r="B35" s="435" t="s">
        <v>356</v>
      </c>
      <c r="C35" s="195">
        <v>-2.3367590836185741</v>
      </c>
      <c r="D35" s="195">
        <v>-21.135460713519493</v>
      </c>
      <c r="E35" s="195">
        <v>16.055457291333127</v>
      </c>
      <c r="F35" s="195">
        <v>37.724011420165908</v>
      </c>
      <c r="G35" s="195">
        <v>15.73700548449844</v>
      </c>
      <c r="H35" s="195">
        <v>-19.099400657618375</v>
      </c>
      <c r="I35" s="195">
        <v>-25.319058298923963</v>
      </c>
      <c r="J35" s="195">
        <v>74.766977645255139</v>
      </c>
      <c r="K35" s="195">
        <v>-4.8208810593872613</v>
      </c>
      <c r="L35" s="195">
        <v>-6.1957372113696181</v>
      </c>
      <c r="M35" s="195">
        <v>-6.0455026256635307</v>
      </c>
      <c r="N35" s="195">
        <v>42.265226616947729</v>
      </c>
      <c r="O35" s="195">
        <v>15.301839822631223</v>
      </c>
      <c r="P35" s="195">
        <v>3.1598228783642668</v>
      </c>
      <c r="Q35" s="195">
        <v>-12.198259092965614</v>
      </c>
      <c r="R35" s="195">
        <v>22.133299086218756</v>
      </c>
      <c r="S35" s="195">
        <v>41.401752498326232</v>
      </c>
      <c r="T35" s="195">
        <v>4.9550660356061087</v>
      </c>
      <c r="U35" s="195">
        <v>119.04688680156261</v>
      </c>
      <c r="V35" s="195">
        <v>0.73479838284735877</v>
      </c>
      <c r="W35" s="195">
        <v>9.5750498420975561</v>
      </c>
      <c r="X35" s="195">
        <v>34.728183971707267</v>
      </c>
      <c r="Y35" s="195">
        <v>18.759793623970339</v>
      </c>
      <c r="Z35" s="195">
        <v>-1.2626860944786955</v>
      </c>
    </row>
    <row r="36" spans="1:31">
      <c r="A36" s="710" t="s">
        <v>442</v>
      </c>
      <c r="B36" s="435" t="s">
        <v>356</v>
      </c>
      <c r="C36" s="195">
        <v>-6.1454183053625826</v>
      </c>
      <c r="D36" s="195">
        <v>1.4420067464154158</v>
      </c>
      <c r="E36" s="195">
        <v>22.561956291619396</v>
      </c>
      <c r="F36" s="195">
        <v>-17.859046178905828</v>
      </c>
      <c r="G36" s="195">
        <v>-3.4432232007607837</v>
      </c>
      <c r="H36" s="195">
        <v>7.0958351117837566</v>
      </c>
      <c r="I36" s="195">
        <v>-32.684728298152095</v>
      </c>
      <c r="J36" s="195">
        <v>37.894145949252703</v>
      </c>
      <c r="K36" s="195">
        <v>-16.136912765592825</v>
      </c>
      <c r="L36" s="195">
        <v>-40.775238200463015</v>
      </c>
      <c r="M36" s="195">
        <v>-26.370602513386416</v>
      </c>
      <c r="N36" s="195">
        <v>110.99108220361228</v>
      </c>
      <c r="O36" s="195">
        <v>1.0641116135899011</v>
      </c>
      <c r="P36" s="195">
        <v>-4.2724615695329646</v>
      </c>
      <c r="Q36" s="195">
        <v>-21.394990378866112</v>
      </c>
      <c r="R36" s="195">
        <v>24.072294237109034</v>
      </c>
      <c r="S36" s="195">
        <v>-26.152908078972771</v>
      </c>
      <c r="T36" s="195">
        <v>-17.083950376807465</v>
      </c>
      <c r="U36" s="195">
        <v>-53.355982811343836</v>
      </c>
      <c r="V36" s="195">
        <v>-15.079360522742547</v>
      </c>
      <c r="W36" s="195">
        <v>3.8640981736615316</v>
      </c>
      <c r="X36" s="195">
        <v>-1.8461845792715081</v>
      </c>
      <c r="Y36" s="195">
        <v>-164.13150379307496</v>
      </c>
      <c r="Z36" s="195">
        <v>-166.80840696667065</v>
      </c>
    </row>
    <row r="37" spans="1:31">
      <c r="A37" s="710" t="s">
        <v>443</v>
      </c>
      <c r="B37" s="435" t="s">
        <v>356</v>
      </c>
      <c r="C37" s="195">
        <v>8.2619372897952701</v>
      </c>
      <c r="D37" s="195">
        <v>10.169842487569511</v>
      </c>
      <c r="E37" s="195">
        <v>11.221822715416025</v>
      </c>
      <c r="F37" s="195">
        <v>2.2534842957656451</v>
      </c>
      <c r="G37" s="195">
        <v>-1.8018023923649622</v>
      </c>
      <c r="H37" s="195">
        <v>1.5207881978551256</v>
      </c>
      <c r="I37" s="195">
        <v>2.4375386106132026</v>
      </c>
      <c r="J37" s="195">
        <v>1.8682636962812609</v>
      </c>
      <c r="K37" s="195">
        <v>-0.61347811293279619</v>
      </c>
      <c r="L37" s="195">
        <v>15.092117902846056</v>
      </c>
      <c r="M37" s="195">
        <v>-2.2212705963808048</v>
      </c>
      <c r="N37" s="195">
        <v>-3.9247525304984521</v>
      </c>
      <c r="O37" s="195">
        <v>5.6469475489956835</v>
      </c>
      <c r="P37" s="195">
        <v>13.454528287883761</v>
      </c>
      <c r="Q37" s="195">
        <v>-3.6354950305397864</v>
      </c>
      <c r="R37" s="195">
        <v>-6.0086747547207153</v>
      </c>
      <c r="S37" s="195">
        <v>6.9360274342717929</v>
      </c>
      <c r="T37" s="195">
        <v>-11.190972364881986</v>
      </c>
      <c r="U37" s="195">
        <v>-14.459387783427474</v>
      </c>
      <c r="V37" s="195">
        <v>13.330989543102717</v>
      </c>
      <c r="W37" s="195">
        <v>15.732338387137418</v>
      </c>
      <c r="X37" s="195">
        <v>0.65371643824690295</v>
      </c>
      <c r="Y37" s="195">
        <v>-26.899416548271205</v>
      </c>
      <c r="Z37" s="195">
        <v>-10.473898986208482</v>
      </c>
    </row>
    <row r="38" spans="1:31">
      <c r="A38" s="710" t="s">
        <v>444</v>
      </c>
      <c r="B38" s="435" t="s">
        <v>356</v>
      </c>
      <c r="C38" s="195">
        <v>-5.420719868379976</v>
      </c>
      <c r="D38" s="195">
        <v>0.15606389116385344</v>
      </c>
      <c r="E38" s="195">
        <v>-8.8207390138479269</v>
      </c>
      <c r="F38" s="195">
        <v>12.73773171107419</v>
      </c>
      <c r="G38" s="195">
        <v>-9.7571766565961866</v>
      </c>
      <c r="H38" s="195">
        <v>11.483750697479508</v>
      </c>
      <c r="I38" s="195">
        <v>-15.403273150929408</v>
      </c>
      <c r="J38" s="195">
        <v>26.478741925811988</v>
      </c>
      <c r="K38" s="195">
        <v>10.329306095962522</v>
      </c>
      <c r="L38" s="195">
        <v>-0.90651397478119122</v>
      </c>
      <c r="M38" s="195">
        <v>4.4427423201822052</v>
      </c>
      <c r="N38" s="195">
        <v>-3.1862420184055367</v>
      </c>
      <c r="O38" s="195">
        <v>-9.5321415377591023</v>
      </c>
      <c r="P38" s="195">
        <v>-4.7069380272089774</v>
      </c>
      <c r="Q38" s="195">
        <v>-34.037442355112162</v>
      </c>
      <c r="R38" s="195">
        <v>31.503778449702992</v>
      </c>
      <c r="S38" s="195">
        <v>-6.5527029168163722</v>
      </c>
      <c r="T38" s="195">
        <v>14.932936519599195</v>
      </c>
      <c r="U38" s="195">
        <v>22.249056045739366</v>
      </c>
      <c r="V38" s="195">
        <v>7.1812820342088912</v>
      </c>
      <c r="W38" s="195">
        <v>5.6243105113176881</v>
      </c>
      <c r="X38" s="195">
        <v>-28.580347999577555</v>
      </c>
      <c r="Y38" s="195">
        <v>8.6093027187585704</v>
      </c>
      <c r="Z38" s="195">
        <v>-3.3972703409523177</v>
      </c>
    </row>
    <row r="39" spans="1:31">
      <c r="A39" s="710" t="s">
        <v>445</v>
      </c>
      <c r="B39" s="435" t="s">
        <v>356</v>
      </c>
      <c r="C39" s="195">
        <v>-4.1308490092747405</v>
      </c>
      <c r="D39" s="195">
        <v>-189.5075229031263</v>
      </c>
      <c r="E39" s="195">
        <v>-18.821180212125725</v>
      </c>
      <c r="F39" s="195">
        <v>15.68953452032558</v>
      </c>
      <c r="G39" s="195">
        <v>1.8398391009360608</v>
      </c>
      <c r="H39" s="195">
        <v>-1.629773837757682</v>
      </c>
      <c r="I39" s="195">
        <v>9.9471494857020559</v>
      </c>
      <c r="J39" s="195">
        <v>22.493208175880028</v>
      </c>
      <c r="K39" s="195">
        <v>-11.144752426707555</v>
      </c>
      <c r="L39" s="195">
        <v>32.173709705415718</v>
      </c>
      <c r="M39" s="195">
        <v>-24.946668946541749</v>
      </c>
      <c r="N39" s="195">
        <v>42.015353234878319</v>
      </c>
      <c r="O39" s="195">
        <v>-12.216605725878509</v>
      </c>
      <c r="P39" s="195">
        <v>10.645768183158964</v>
      </c>
      <c r="Q39" s="195">
        <v>-4.0158747436987596</v>
      </c>
      <c r="R39" s="195">
        <v>-18.253750158818889</v>
      </c>
      <c r="S39" s="195">
        <v>-40.642982076937486</v>
      </c>
      <c r="T39" s="195">
        <v>62.767037566101209</v>
      </c>
      <c r="U39" s="195">
        <v>40.511495223321816</v>
      </c>
      <c r="V39" s="195">
        <v>21.105241341543149</v>
      </c>
      <c r="W39" s="195">
        <v>11.780642552488558</v>
      </c>
      <c r="X39" s="195">
        <v>8.200679375600032</v>
      </c>
      <c r="Y39" s="195">
        <v>-7.2490680883053784</v>
      </c>
      <c r="Z39" s="195">
        <v>-1.2050980921333831</v>
      </c>
    </row>
    <row r="40" spans="1:31">
      <c r="A40" s="710" t="s">
        <v>446</v>
      </c>
      <c r="B40" s="435" t="s">
        <v>356</v>
      </c>
      <c r="C40" s="195">
        <v>-11.495545655278093</v>
      </c>
      <c r="D40" s="195">
        <v>-34.186417884469904</v>
      </c>
      <c r="E40" s="195">
        <v>1304.9545118813662</v>
      </c>
      <c r="F40" s="195">
        <v>7.5036157161291044</v>
      </c>
      <c r="G40" s="195">
        <v>-8.7043091671819752</v>
      </c>
      <c r="H40" s="195">
        <v>5.8359507791747092</v>
      </c>
      <c r="I40" s="195">
        <v>2.4926610270860294</v>
      </c>
      <c r="J40" s="195">
        <v>-5.3786907146627954</v>
      </c>
      <c r="K40" s="195">
        <v>-0.78055936058713371</v>
      </c>
      <c r="L40" s="195">
        <v>4.1628353135160268</v>
      </c>
      <c r="M40" s="195">
        <v>-7.8338825007024298</v>
      </c>
      <c r="N40" s="195">
        <v>20.50435851918877</v>
      </c>
      <c r="O40" s="195">
        <v>9.5613591966022113</v>
      </c>
      <c r="P40" s="195">
        <v>-25.917083416571657</v>
      </c>
      <c r="Q40" s="195">
        <v>-19.215270225552587</v>
      </c>
      <c r="R40" s="195">
        <v>28.300796759813551</v>
      </c>
      <c r="S40" s="195">
        <v>39.457918373686084</v>
      </c>
      <c r="T40" s="195">
        <v>2.9276981889129701</v>
      </c>
      <c r="U40" s="195">
        <v>12.730948053003061</v>
      </c>
      <c r="V40" s="195">
        <v>12.664790910696922</v>
      </c>
      <c r="W40" s="195">
        <v>-1.5731023303642786</v>
      </c>
      <c r="X40" s="195">
        <v>-8.0106410944637787</v>
      </c>
      <c r="Y40" s="195">
        <v>-1.9513854471869649</v>
      </c>
      <c r="Z40" s="195">
        <v>-10.667580347043625</v>
      </c>
    </row>
    <row r="41" spans="1:31">
      <c r="A41" s="710" t="s">
        <v>447</v>
      </c>
      <c r="B41" s="435" t="s">
        <v>356</v>
      </c>
      <c r="C41" s="195">
        <v>4.6242517927000222</v>
      </c>
      <c r="D41" s="195">
        <v>-5.3868954105450655</v>
      </c>
      <c r="E41" s="195">
        <v>-28.599874026550438</v>
      </c>
      <c r="F41" s="195">
        <v>-17.693051424464514</v>
      </c>
      <c r="G41" s="195">
        <v>-3.6337805377228847</v>
      </c>
      <c r="H41" s="195">
        <v>10.22356490706386</v>
      </c>
      <c r="I41" s="195">
        <v>-13.097596992380772</v>
      </c>
      <c r="J41" s="195">
        <v>30.564274839295138</v>
      </c>
      <c r="K41" s="195">
        <v>-15.418935327633349</v>
      </c>
      <c r="L41" s="195">
        <v>-18.197661837560631</v>
      </c>
      <c r="M41" s="195">
        <v>-9.1647054831815495</v>
      </c>
      <c r="N41" s="195">
        <v>5.0663670799883391</v>
      </c>
      <c r="O41" s="195">
        <v>-17.654926598537187</v>
      </c>
      <c r="P41" s="195">
        <v>-37.234463937165593</v>
      </c>
      <c r="Q41" s="195">
        <v>11.784133095137889</v>
      </c>
      <c r="R41" s="195">
        <v>27.192150515121114</v>
      </c>
      <c r="S41" s="195">
        <v>-29.600131723417462</v>
      </c>
      <c r="T41" s="195">
        <v>72.288024715280955</v>
      </c>
      <c r="U41" s="195">
        <v>-12.071466646104838</v>
      </c>
      <c r="V41" s="195">
        <v>20.321466924405485</v>
      </c>
      <c r="W41" s="195">
        <v>17.282405713089233</v>
      </c>
      <c r="X41" s="195">
        <v>-103.80031934281708</v>
      </c>
      <c r="Y41" s="195">
        <v>48.837659805364012</v>
      </c>
      <c r="Z41" s="195">
        <v>33.82806043194546</v>
      </c>
    </row>
    <row r="42" spans="1:31">
      <c r="A42" s="710" t="s">
        <v>448</v>
      </c>
      <c r="B42" s="435" t="s">
        <v>356</v>
      </c>
      <c r="C42" s="195">
        <v>1.5993601351715938</v>
      </c>
      <c r="D42" s="195">
        <v>-36.472208116983886</v>
      </c>
      <c r="E42" s="195">
        <v>-32.680010065467144</v>
      </c>
      <c r="F42" s="195">
        <v>160.59369530616647</v>
      </c>
      <c r="G42" s="195">
        <v>43.406021776853521</v>
      </c>
      <c r="H42" s="195">
        <v>4.1798071556356575</v>
      </c>
      <c r="I42" s="195">
        <v>-0.23002733124958752</v>
      </c>
      <c r="J42" s="195">
        <v>-11.011550798539261</v>
      </c>
      <c r="K42" s="195">
        <v>17.807392622124098</v>
      </c>
      <c r="L42" s="195">
        <v>-16.425484560097431</v>
      </c>
      <c r="M42" s="195">
        <v>18.491127461843064</v>
      </c>
      <c r="N42" s="195">
        <v>-8.399575457495871</v>
      </c>
      <c r="O42" s="195">
        <v>15.88967826864311</v>
      </c>
      <c r="P42" s="195">
        <v>-25.898285745647314</v>
      </c>
      <c r="Q42" s="195">
        <v>26.755128185985399</v>
      </c>
      <c r="R42" s="195">
        <v>-5.2839949097386523</v>
      </c>
      <c r="S42" s="195">
        <v>-4.968232296559222</v>
      </c>
      <c r="T42" s="195">
        <v>-33.158815368358759</v>
      </c>
      <c r="U42" s="195">
        <v>31.07723472747935</v>
      </c>
      <c r="V42" s="195">
        <v>7.4561873134333183</v>
      </c>
      <c r="W42" s="195">
        <v>15.629169004248467</v>
      </c>
      <c r="X42" s="195">
        <v>1.1385124439593426</v>
      </c>
      <c r="Y42" s="195">
        <v>-20.121140861546621</v>
      </c>
      <c r="Z42" s="195">
        <v>20.353538271544494</v>
      </c>
    </row>
    <row r="43" spans="1:31">
      <c r="A43" s="710" t="s">
        <v>449</v>
      </c>
      <c r="B43" s="435" t="s">
        <v>356</v>
      </c>
      <c r="C43" s="195">
        <v>6.663901677563544</v>
      </c>
      <c r="D43" s="195">
        <v>-5.8555221521897067</v>
      </c>
      <c r="E43" s="195">
        <v>-8.3169876875758177</v>
      </c>
      <c r="F43" s="195">
        <v>0.16486519597191318</v>
      </c>
      <c r="G43" s="195">
        <v>-1.665525387084088</v>
      </c>
      <c r="H43" s="195">
        <v>-4.4086244498162444</v>
      </c>
      <c r="I43" s="195">
        <v>-6.5519966731419288</v>
      </c>
      <c r="J43" s="195">
        <v>-9.6170863140531964</v>
      </c>
      <c r="K43" s="195">
        <v>-1.582289623930734</v>
      </c>
      <c r="L43" s="195">
        <v>46.981980868742511</v>
      </c>
      <c r="M43" s="195">
        <v>-29.408750098289644</v>
      </c>
      <c r="N43" s="195">
        <v>32.819298789870544</v>
      </c>
      <c r="O43" s="195">
        <v>-6.2504266161022883</v>
      </c>
      <c r="P43" s="195">
        <v>-10.278443211833235</v>
      </c>
      <c r="Q43" s="195">
        <v>7.5371464491411899</v>
      </c>
      <c r="R43" s="195">
        <v>-10.383508361913556</v>
      </c>
      <c r="S43" s="195">
        <v>-20.010882510005118</v>
      </c>
      <c r="T43" s="195">
        <v>12.516188677647165</v>
      </c>
      <c r="U43" s="195">
        <v>-13.56050827722818</v>
      </c>
      <c r="V43" s="195">
        <v>14.356370356166039</v>
      </c>
      <c r="W43" s="195">
        <v>7.2395021748916264</v>
      </c>
      <c r="X43" s="195">
        <v>6.6012804134961272</v>
      </c>
      <c r="Y43" s="195">
        <v>-6.9293427935988205</v>
      </c>
      <c r="Z43" s="195">
        <v>-22.055692499243079</v>
      </c>
    </row>
    <row r="44" spans="1:31">
      <c r="A44" s="710" t="s">
        <v>450</v>
      </c>
      <c r="B44" s="435" t="s">
        <v>356</v>
      </c>
      <c r="C44" s="195">
        <v>81.697510790942033</v>
      </c>
      <c r="D44" s="195">
        <v>141.95148573170718</v>
      </c>
      <c r="E44" s="195">
        <v>16.049286607880802</v>
      </c>
      <c r="F44" s="195">
        <v>-13.952769059446396</v>
      </c>
      <c r="G44" s="195">
        <v>15.034389411515718</v>
      </c>
      <c r="H44" s="195">
        <v>9.088761114734865</v>
      </c>
      <c r="I44" s="195">
        <v>17.301952070022324</v>
      </c>
      <c r="J44" s="195">
        <v>73.498237267284537</v>
      </c>
      <c r="K44" s="195">
        <v>-30.338573579946598</v>
      </c>
      <c r="L44" s="195">
        <v>-35.716673709757004</v>
      </c>
      <c r="M44" s="195">
        <v>56.744344226214452</v>
      </c>
      <c r="N44" s="195">
        <v>-20.804857964171944</v>
      </c>
      <c r="O44" s="195">
        <v>50.929558349008914</v>
      </c>
      <c r="P44" s="195">
        <v>-90.252134881297295</v>
      </c>
      <c r="Q44" s="195">
        <v>354.00489952142175</v>
      </c>
      <c r="R44" s="195">
        <v>156.9603761482723</v>
      </c>
      <c r="S44" s="195">
        <v>24.208102916078843</v>
      </c>
      <c r="T44" s="195">
        <v>-42.708710644324711</v>
      </c>
      <c r="U44" s="195">
        <v>-97.945296199025648</v>
      </c>
      <c r="V44" s="195">
        <v>54.364207229386295</v>
      </c>
      <c r="W44" s="195">
        <v>13.884706626024695</v>
      </c>
      <c r="X44" s="195">
        <v>15.036699324139377</v>
      </c>
      <c r="Y44" s="195">
        <v>-88.774931579034842</v>
      </c>
      <c r="Z44" s="195">
        <v>13.472693059197496</v>
      </c>
    </row>
    <row r="45" spans="1:31" ht="20.25" customHeight="1">
      <c r="A45" s="710" t="s">
        <v>460</v>
      </c>
      <c r="B45" s="435" t="s">
        <v>356</v>
      </c>
      <c r="C45" s="195">
        <v>-1.1704786763838797</v>
      </c>
      <c r="D45" s="195">
        <v>1.5974933246974246</v>
      </c>
      <c r="E45" s="195">
        <v>-0.29162836374567291</v>
      </c>
      <c r="F45" s="195">
        <v>3.867144118645129</v>
      </c>
      <c r="G45" s="195">
        <v>-3.8509035670034706</v>
      </c>
      <c r="H45" s="195">
        <v>6.3534593520179499</v>
      </c>
      <c r="I45" s="195">
        <v>-4.09211770932707</v>
      </c>
      <c r="J45" s="195">
        <v>3.7948584601083581</v>
      </c>
      <c r="K45" s="195">
        <v>3.0650810623452145</v>
      </c>
      <c r="L45" s="195">
        <v>1.2415186781824019</v>
      </c>
      <c r="M45" s="195">
        <v>2.4421811074208222</v>
      </c>
      <c r="N45" s="195">
        <v>2.3237853347940245</v>
      </c>
      <c r="O45" s="195">
        <v>-2.7200637831434307</v>
      </c>
      <c r="P45" s="195">
        <v>-0.42381935634527679</v>
      </c>
      <c r="Q45" s="195">
        <v>-11.368089491754745</v>
      </c>
      <c r="R45" s="195">
        <v>6.5194623199924706</v>
      </c>
      <c r="S45" s="195">
        <v>1.0139894013755395</v>
      </c>
      <c r="T45" s="195">
        <v>-1.749288701801305</v>
      </c>
      <c r="U45" s="195">
        <v>5.7145080766408398</v>
      </c>
      <c r="V45" s="195">
        <v>1.5415355197095408</v>
      </c>
      <c r="W45" s="195">
        <v>1.790601427491012</v>
      </c>
      <c r="X45" s="195">
        <v>0.82584044447078497</v>
      </c>
      <c r="Y45" s="195">
        <v>-7.6954554851181598</v>
      </c>
      <c r="Z45" s="195">
        <v>-1.7328946553408713</v>
      </c>
    </row>
    <row r="46" spans="1:31">
      <c r="B46" s="221"/>
      <c r="C46" s="221"/>
      <c r="D46" s="221"/>
      <c r="E46" s="221"/>
      <c r="F46" s="221"/>
      <c r="G46" s="221"/>
      <c r="H46" s="221"/>
      <c r="I46" s="221"/>
      <c r="J46" s="221"/>
    </row>
    <row r="47" spans="1:31" ht="13">
      <c r="A47" s="135"/>
      <c r="B47" s="1419" t="s">
        <v>483</v>
      </c>
      <c r="C47" s="1419"/>
      <c r="D47" s="1419"/>
      <c r="E47" s="1419"/>
      <c r="F47" s="1419"/>
      <c r="G47" s="1419"/>
      <c r="H47" s="1419" t="s">
        <v>483</v>
      </c>
      <c r="I47" s="1419"/>
      <c r="J47" s="1419"/>
      <c r="K47" s="1419"/>
      <c r="L47" s="1419"/>
      <c r="M47" s="1419"/>
      <c r="N47" s="1419" t="s">
        <v>483</v>
      </c>
      <c r="O47" s="1419"/>
      <c r="P47" s="1419"/>
      <c r="Q47" s="1419"/>
      <c r="R47" s="1419"/>
      <c r="S47" s="1419"/>
      <c r="T47" s="1419" t="s">
        <v>483</v>
      </c>
      <c r="U47" s="1419"/>
      <c r="V47" s="1419"/>
      <c r="W47" s="1419"/>
      <c r="X47" s="1419"/>
      <c r="Y47" s="1419"/>
      <c r="Z47" s="1419" t="s">
        <v>483</v>
      </c>
      <c r="AA47" s="1419"/>
      <c r="AB47" s="1419"/>
      <c r="AC47" s="1419"/>
      <c r="AD47" s="1419"/>
      <c r="AE47" s="1419"/>
    </row>
    <row r="48" spans="1:31">
      <c r="B48" s="221"/>
      <c r="C48" s="221"/>
      <c r="D48" s="221"/>
      <c r="E48" s="221"/>
      <c r="F48" s="221"/>
      <c r="G48" s="221"/>
      <c r="H48" s="221"/>
      <c r="I48" s="221"/>
      <c r="J48" s="221"/>
    </row>
    <row r="49" spans="1:26">
      <c r="A49" s="712" t="s">
        <v>435</v>
      </c>
      <c r="B49" s="437">
        <v>100</v>
      </c>
      <c r="C49" s="198">
        <v>102.88015579708778</v>
      </c>
      <c r="D49" s="198">
        <v>116.2104157888601</v>
      </c>
      <c r="E49" s="198">
        <v>116.27184881518069</v>
      </c>
      <c r="F49" s="198">
        <v>107.05249093385937</v>
      </c>
      <c r="G49" s="198">
        <v>108.02488441596221</v>
      </c>
      <c r="H49" s="198">
        <v>117.13312360131127</v>
      </c>
      <c r="I49" s="198">
        <v>101.98028394042443</v>
      </c>
      <c r="J49" s="198">
        <v>97.453882168956028</v>
      </c>
      <c r="K49" s="198">
        <v>75.436000560361663</v>
      </c>
      <c r="L49" s="198">
        <v>91.805619491512886</v>
      </c>
      <c r="M49" s="198">
        <v>108.08145241762628</v>
      </c>
      <c r="N49" s="198">
        <v>101.46614670381574</v>
      </c>
      <c r="O49" s="198">
        <v>110.77332030570498</v>
      </c>
      <c r="P49" s="198">
        <v>122.03947598076111</v>
      </c>
      <c r="Q49" s="198">
        <v>101.44933196809143</v>
      </c>
      <c r="R49" s="198">
        <v>90.106269462768552</v>
      </c>
      <c r="S49" s="198">
        <v>122.72106783943852</v>
      </c>
      <c r="T49" s="198">
        <v>99.041469172948027</v>
      </c>
      <c r="U49" s="198">
        <v>114.53400173028864</v>
      </c>
      <c r="V49" s="198">
        <v>122.53568869394938</v>
      </c>
      <c r="W49" s="198">
        <v>115.61102439791559</v>
      </c>
      <c r="X49" s="198">
        <v>113.5074227701638</v>
      </c>
      <c r="Y49" s="198">
        <v>119.6552625440315</v>
      </c>
      <c r="Z49" s="198">
        <v>114.9304955059151</v>
      </c>
    </row>
    <row r="50" spans="1:26">
      <c r="A50" s="710" t="s">
        <v>436</v>
      </c>
      <c r="B50" s="437">
        <v>100</v>
      </c>
      <c r="C50" s="198">
        <v>97.696553358958866</v>
      </c>
      <c r="D50" s="198">
        <v>104.43721637187878</v>
      </c>
      <c r="E50" s="198">
        <v>95.79746436993058</v>
      </c>
      <c r="F50" s="198">
        <v>96.890307198473494</v>
      </c>
      <c r="G50" s="198">
        <v>93.950915938806048</v>
      </c>
      <c r="H50" s="198">
        <v>98.417990244731712</v>
      </c>
      <c r="I50" s="198">
        <v>110.82932618890068</v>
      </c>
      <c r="J50" s="198">
        <v>98.132372705007128</v>
      </c>
      <c r="K50" s="198">
        <v>107.39898140754832</v>
      </c>
      <c r="L50" s="198">
        <v>105.37941266206418</v>
      </c>
      <c r="M50" s="198">
        <v>90.33721429202113</v>
      </c>
      <c r="N50" s="198">
        <v>109.31918677787682</v>
      </c>
      <c r="O50" s="198">
        <v>100.29333741932918</v>
      </c>
      <c r="P50" s="198">
        <v>108.57672558075352</v>
      </c>
      <c r="Q50" s="198">
        <v>106.7598896093086</v>
      </c>
      <c r="R50" s="198">
        <v>112.09184831261831</v>
      </c>
      <c r="S50" s="198">
        <v>113.14045637572308</v>
      </c>
      <c r="T50" s="198">
        <v>112.84206963795481</v>
      </c>
      <c r="U50" s="198">
        <v>115.78495633333694</v>
      </c>
      <c r="V50" s="198">
        <v>95.725721580220025</v>
      </c>
      <c r="W50" s="198">
        <v>102.36020133360435</v>
      </c>
      <c r="X50" s="198">
        <v>107.73141976422632</v>
      </c>
      <c r="Y50" s="198">
        <v>102.2645715214076</v>
      </c>
      <c r="Z50" s="198">
        <v>108.52189187894112</v>
      </c>
    </row>
    <row r="51" spans="1:26">
      <c r="A51" s="710" t="s">
        <v>437</v>
      </c>
      <c r="B51" s="437">
        <v>100</v>
      </c>
      <c r="C51" s="198">
        <v>89.208297007008056</v>
      </c>
      <c r="D51" s="198">
        <v>60.575718835715577</v>
      </c>
      <c r="E51" s="198">
        <v>64.051355136350608</v>
      </c>
      <c r="F51" s="198">
        <v>46.624808455527869</v>
      </c>
      <c r="G51" s="198">
        <v>51.320858361968433</v>
      </c>
      <c r="H51" s="198">
        <v>54.748673411554513</v>
      </c>
      <c r="I51" s="198">
        <v>67.089068003668828</v>
      </c>
      <c r="J51" s="198">
        <v>62.506644387423684</v>
      </c>
      <c r="K51" s="198">
        <v>65.998859006347729</v>
      </c>
      <c r="L51" s="198">
        <v>14.472209003958024</v>
      </c>
      <c r="M51" s="198">
        <v>9.8772283850546572</v>
      </c>
      <c r="N51" s="198">
        <v>4.7777007060942154</v>
      </c>
      <c r="O51" s="198">
        <v>8.9685682303206331</v>
      </c>
      <c r="P51" s="198">
        <v>9.6658758748248399</v>
      </c>
      <c r="Q51" s="198">
        <v>14.136332343012798</v>
      </c>
      <c r="R51" s="198">
        <v>15.121778818464582</v>
      </c>
      <c r="S51" s="198">
        <v>10.725970287663882</v>
      </c>
      <c r="T51" s="198">
        <v>6.5194750123159144</v>
      </c>
      <c r="U51" s="198">
        <v>14.212573403106465</v>
      </c>
      <c r="V51" s="198">
        <v>38.510106682403716</v>
      </c>
      <c r="W51" s="198">
        <v>12.199700097703953</v>
      </c>
      <c r="X51" s="198">
        <v>34.523600367693675</v>
      </c>
      <c r="Y51" s="198">
        <v>29.852885144005839</v>
      </c>
      <c r="Z51" s="198">
        <v>14.245933908401534</v>
      </c>
    </row>
    <row r="52" spans="1:26">
      <c r="A52" s="710" t="s">
        <v>438</v>
      </c>
      <c r="B52" s="437">
        <v>100</v>
      </c>
      <c r="C52" s="198">
        <v>96.502434808413767</v>
      </c>
      <c r="D52" s="198">
        <v>114.70036487094039</v>
      </c>
      <c r="E52" s="198">
        <v>100.10730123057171</v>
      </c>
      <c r="F52" s="198">
        <v>91.175418743199529</v>
      </c>
      <c r="G52" s="198">
        <v>89.572303990283146</v>
      </c>
      <c r="H52" s="198">
        <v>93.353685375550711</v>
      </c>
      <c r="I52" s="198">
        <v>99.589049869371337</v>
      </c>
      <c r="J52" s="198">
        <v>101.41680151901366</v>
      </c>
      <c r="K52" s="198">
        <v>103.01003186096686</v>
      </c>
      <c r="L52" s="198">
        <v>105.00579056996565</v>
      </c>
      <c r="M52" s="198">
        <v>110.34584602253013</v>
      </c>
      <c r="N52" s="198">
        <v>112.95478253660184</v>
      </c>
      <c r="O52" s="198">
        <v>99.91639299337406</v>
      </c>
      <c r="P52" s="198">
        <v>94.25231152520773</v>
      </c>
      <c r="Q52" s="198">
        <v>88.297123999966885</v>
      </c>
      <c r="R52" s="198">
        <v>81.364020516453877</v>
      </c>
      <c r="S52" s="198">
        <v>80.94748973001748</v>
      </c>
      <c r="T52" s="198">
        <v>79.004646129739115</v>
      </c>
      <c r="U52" s="198">
        <v>77.553217703718289</v>
      </c>
      <c r="V52" s="198">
        <v>88.368860506404758</v>
      </c>
      <c r="W52" s="198">
        <v>91.133050004586806</v>
      </c>
      <c r="X52" s="198">
        <v>74.023272632821474</v>
      </c>
      <c r="Y52" s="198">
        <v>57.404939385988264</v>
      </c>
      <c r="Z52" s="198">
        <v>59.388855939515551</v>
      </c>
    </row>
    <row r="53" spans="1:26">
      <c r="A53" s="710" t="s">
        <v>439</v>
      </c>
      <c r="B53" s="437">
        <v>100</v>
      </c>
      <c r="C53" s="198">
        <v>108.2117625636828</v>
      </c>
      <c r="D53" s="198">
        <v>104.4298948161499</v>
      </c>
      <c r="E53" s="198">
        <v>117.43180469509014</v>
      </c>
      <c r="F53" s="198">
        <v>115.74887556119755</v>
      </c>
      <c r="G53" s="198">
        <v>102.33203454244536</v>
      </c>
      <c r="H53" s="198">
        <v>123.12190646657132</v>
      </c>
      <c r="I53" s="198">
        <v>123.67421066044153</v>
      </c>
      <c r="J53" s="198">
        <v>112.4357508641809</v>
      </c>
      <c r="K53" s="198">
        <v>112.55829826669903</v>
      </c>
      <c r="L53" s="198">
        <v>61.678502665658243</v>
      </c>
      <c r="M53" s="198">
        <v>131.67793432521469</v>
      </c>
      <c r="N53" s="198">
        <v>147.92967281375763</v>
      </c>
      <c r="O53" s="198">
        <v>132.34456260021611</v>
      </c>
      <c r="P53" s="198">
        <v>121.21680836972517</v>
      </c>
      <c r="Q53" s="198">
        <v>100.28433653404723</v>
      </c>
      <c r="R53" s="198">
        <v>127.15800656523781</v>
      </c>
      <c r="S53" s="198">
        <v>101.98665042396254</v>
      </c>
      <c r="T53" s="198">
        <v>93.26740583003189</v>
      </c>
      <c r="U53" s="198">
        <v>108.13047371912629</v>
      </c>
      <c r="V53" s="198">
        <v>103.37714601573407</v>
      </c>
      <c r="W53" s="198">
        <v>119.10358231331018</v>
      </c>
      <c r="X53" s="198">
        <v>131.58066417296325</v>
      </c>
      <c r="Y53" s="198">
        <v>107.9324667854071</v>
      </c>
      <c r="Z53" s="198">
        <v>116.48068811297898</v>
      </c>
    </row>
    <row r="54" spans="1:26">
      <c r="A54" s="710" t="s">
        <v>440</v>
      </c>
      <c r="B54" s="437">
        <v>100</v>
      </c>
      <c r="C54" s="198">
        <v>89.643843088415423</v>
      </c>
      <c r="D54" s="198">
        <v>92.262014945347218</v>
      </c>
      <c r="E54" s="198">
        <v>95.22458588124924</v>
      </c>
      <c r="F54" s="198">
        <v>99.504534914354224</v>
      </c>
      <c r="G54" s="198">
        <v>85.43103464145706</v>
      </c>
      <c r="H54" s="198">
        <v>92.050059559003657</v>
      </c>
      <c r="I54" s="198">
        <v>80.764067605954295</v>
      </c>
      <c r="J54" s="198">
        <v>69.702441565606833</v>
      </c>
      <c r="K54" s="198">
        <v>73.001917553244667</v>
      </c>
      <c r="L54" s="198">
        <v>78.348360827616176</v>
      </c>
      <c r="M54" s="198">
        <v>93.487267905966135</v>
      </c>
      <c r="N54" s="198">
        <v>92.726961051655735</v>
      </c>
      <c r="O54" s="198">
        <v>89.441352008819081</v>
      </c>
      <c r="P54" s="198">
        <v>81.941802553501148</v>
      </c>
      <c r="Q54" s="198">
        <v>90.827258210218758</v>
      </c>
      <c r="R54" s="198">
        <v>98.871569533023049</v>
      </c>
      <c r="S54" s="198">
        <v>70.547722607936137</v>
      </c>
      <c r="T54" s="198">
        <v>85.453635671763223</v>
      </c>
      <c r="U54" s="198">
        <v>60.506706589068081</v>
      </c>
      <c r="V54" s="198">
        <v>17.651327526526615</v>
      </c>
      <c r="W54" s="198">
        <v>-63.132645176460152</v>
      </c>
      <c r="X54" s="198">
        <v>88.519023163756643</v>
      </c>
      <c r="Y54" s="198">
        <v>68.04114036499189</v>
      </c>
      <c r="Z54" s="198">
        <v>76.918253012245998</v>
      </c>
    </row>
    <row r="55" spans="1:26">
      <c r="A55" s="710" t="s">
        <v>441</v>
      </c>
      <c r="B55" s="437">
        <v>100</v>
      </c>
      <c r="C55" s="198">
        <v>97.663240916381412</v>
      </c>
      <c r="D55" s="198">
        <v>77.021665000949724</v>
      </c>
      <c r="E55" s="198">
        <v>89.387845530250885</v>
      </c>
      <c r="F55" s="198">
        <v>123.10852658632299</v>
      </c>
      <c r="G55" s="198">
        <v>142.48212216709786</v>
      </c>
      <c r="H55" s="198">
        <v>115.26889078892654</v>
      </c>
      <c r="I55" s="198">
        <v>86.08389312955525</v>
      </c>
      <c r="J55" s="198">
        <v>150.44621826189515</v>
      </c>
      <c r="K55" s="198">
        <v>143.19338502114303</v>
      </c>
      <c r="L55" s="198">
        <v>134.32149918116826</v>
      </c>
      <c r="M55" s="198">
        <v>126.20108942134013</v>
      </c>
      <c r="N55" s="198">
        <v>179.54026585832636</v>
      </c>
      <c r="O55" s="198">
        <v>207.01322975709374</v>
      </c>
      <c r="P55" s="198">
        <v>213.5544811521992</v>
      </c>
      <c r="Q55" s="198">
        <v>187.50455223661552</v>
      </c>
      <c r="R55" s="198">
        <v>229.00549558342092</v>
      </c>
      <c r="S55" s="198">
        <v>323.81778407243422</v>
      </c>
      <c r="T55" s="198">
        <v>339.8631691082598</v>
      </c>
      <c r="U55" s="198">
        <v>744.45969131677316</v>
      </c>
      <c r="V55" s="198">
        <v>749.92996908951909</v>
      </c>
      <c r="W55" s="198">
        <v>821.73613741066731</v>
      </c>
      <c r="X55" s="198">
        <v>1107.1101749726452</v>
      </c>
      <c r="Y55" s="198">
        <v>1314.8017589874901</v>
      </c>
      <c r="Z55" s="198">
        <v>1298.1999400067939</v>
      </c>
    </row>
    <row r="56" spans="1:26">
      <c r="A56" s="710" t="s">
        <v>442</v>
      </c>
      <c r="B56" s="437">
        <v>100</v>
      </c>
      <c r="C56" s="198">
        <v>93.854581694637432</v>
      </c>
      <c r="D56" s="198">
        <v>95.207971094494056</v>
      </c>
      <c r="E56" s="198">
        <v>116.68875191897145</v>
      </c>
      <c r="F56" s="198">
        <v>95.84925382817346</v>
      </c>
      <c r="G56" s="198">
        <v>92.548950082605685</v>
      </c>
      <c r="H56" s="198">
        <v>99.11607097815444</v>
      </c>
      <c r="I56" s="198">
        <v>66.720252479141095</v>
      </c>
      <c r="J56" s="198">
        <v>92.003322331296729</v>
      </c>
      <c r="K56" s="198">
        <v>77.156826465248187</v>
      </c>
      <c r="L56" s="198">
        <v>45.69594668612536</v>
      </c>
      <c r="M56" s="198">
        <v>33.645650220798267</v>
      </c>
      <c r="N56" s="198">
        <v>70.98932151530434</v>
      </c>
      <c r="O56" s="198">
        <v>71.744727129957354</v>
      </c>
      <c r="P56" s="198">
        <v>68.679461235163643</v>
      </c>
      <c r="Q56" s="198">
        <v>53.985497111643291</v>
      </c>
      <c r="R56" s="198">
        <v>66.981044821724069</v>
      </c>
      <c r="S56" s="198">
        <v>49.463553739163011</v>
      </c>
      <c r="T56" s="198">
        <v>41.013224763758913</v>
      </c>
      <c r="U56" s="198">
        <v>19.130215608429893</v>
      </c>
      <c r="V56" s="198">
        <v>16.245501428056784</v>
      </c>
      <c r="W56" s="198">
        <v>16.873243552040485</v>
      </c>
      <c r="X56" s="198">
        <v>16.561732331559789</v>
      </c>
      <c r="Y56" s="198">
        <v>-10.621287998413184</v>
      </c>
      <c r="Z56" s="198">
        <v>7.0959133110820254</v>
      </c>
    </row>
    <row r="57" spans="1:26">
      <c r="A57" s="710" t="s">
        <v>443</v>
      </c>
      <c r="B57" s="437">
        <v>100</v>
      </c>
      <c r="C57" s="198">
        <v>108.26193728979528</v>
      </c>
      <c r="D57" s="198">
        <v>119.27200578615874</v>
      </c>
      <c r="E57" s="198">
        <v>132.65649882460224</v>
      </c>
      <c r="F57" s="198">
        <v>135.64589219292719</v>
      </c>
      <c r="G57" s="198">
        <v>133.20182126225026</v>
      </c>
      <c r="H57" s="198">
        <v>135.22753883933464</v>
      </c>
      <c r="I57" s="198">
        <v>138.52376231072537</v>
      </c>
      <c r="J57" s="198">
        <v>141.11175147269961</v>
      </c>
      <c r="K57" s="198">
        <v>140.24606176263845</v>
      </c>
      <c r="L57" s="198">
        <v>161.41216275795415</v>
      </c>
      <c r="M57" s="198">
        <v>157.8267618476294</v>
      </c>
      <c r="N57" s="198">
        <v>151.63245201821078</v>
      </c>
      <c r="O57" s="198">
        <v>160.19505705093519</v>
      </c>
      <c r="P57" s="198">
        <v>181.74854631764478</v>
      </c>
      <c r="Q57" s="198">
        <v>175.1410869481885</v>
      </c>
      <c r="R57" s="198">
        <v>164.61742867158921</v>
      </c>
      <c r="S57" s="198">
        <v>176.03533868584347</v>
      </c>
      <c r="T57" s="198">
        <v>156.33527258108433</v>
      </c>
      <c r="U57" s="198">
        <v>133.73014927630697</v>
      </c>
      <c r="V57" s="198">
        <v>151.55770149230713</v>
      </c>
      <c r="W57" s="198">
        <v>175.40127194284452</v>
      </c>
      <c r="X57" s="198">
        <v>176.54789889042902</v>
      </c>
      <c r="Y57" s="198">
        <v>129.05754416067185</v>
      </c>
      <c r="Z57" s="198">
        <v>115.54018735120168</v>
      </c>
    </row>
    <row r="58" spans="1:26">
      <c r="A58" s="710" t="s">
        <v>444</v>
      </c>
      <c r="B58" s="437">
        <v>100</v>
      </c>
      <c r="C58" s="198">
        <v>94.579280131620024</v>
      </c>
      <c r="D58" s="198">
        <v>94.726884236428177</v>
      </c>
      <c r="E58" s="198">
        <v>86.371273001982985</v>
      </c>
      <c r="F58" s="198">
        <v>97.373014032415043</v>
      </c>
      <c r="G58" s="198">
        <v>87.872157037420109</v>
      </c>
      <c r="H58" s="198">
        <v>97.963176484095143</v>
      </c>
      <c r="I58" s="198">
        <v>82.873640822922923</v>
      </c>
      <c r="J58" s="198">
        <v>104.81753830094905</v>
      </c>
      <c r="K58" s="198">
        <v>115.64446267430684</v>
      </c>
      <c r="L58" s="198">
        <v>114.59612945910364</v>
      </c>
      <c r="M58" s="198">
        <v>119.687340199874</v>
      </c>
      <c r="N58" s="198">
        <v>115.87381187571363</v>
      </c>
      <c r="O58" s="198">
        <v>104.82855612252389</v>
      </c>
      <c r="P58" s="198">
        <v>99.894340951018719</v>
      </c>
      <c r="Q58" s="198">
        <v>65.892862233796521</v>
      </c>
      <c r="R58" s="198">
        <v>86.651603566099794</v>
      </c>
      <c r="S58" s="198">
        <v>80.973581411755831</v>
      </c>
      <c r="T58" s="198">
        <v>93.06531492161929</v>
      </c>
      <c r="U58" s="198">
        <v>113.77146899767422</v>
      </c>
      <c r="V58" s="198">
        <v>121.94171906085974</v>
      </c>
      <c r="W58" s="198">
        <v>128.80009998368118</v>
      </c>
      <c r="X58" s="198">
        <v>91.98858318454127</v>
      </c>
      <c r="Y58" s="198">
        <v>99.908158777595474</v>
      </c>
      <c r="Z58" s="198">
        <v>96.514008531252671</v>
      </c>
    </row>
    <row r="59" spans="1:26">
      <c r="A59" s="710" t="s">
        <v>445</v>
      </c>
      <c r="B59" s="437">
        <v>100</v>
      </c>
      <c r="C59" s="198">
        <v>95.869150990725259</v>
      </c>
      <c r="D59" s="198">
        <v>-85.810102280056128</v>
      </c>
      <c r="E59" s="198">
        <v>-69.659628289717361</v>
      </c>
      <c r="F59" s="198">
        <v>-80.588899716963041</v>
      </c>
      <c r="G59" s="198">
        <v>-82.071605804969877</v>
      </c>
      <c r="H59" s="198">
        <v>-80.734024245332861</v>
      </c>
      <c r="I59" s="198">
        <v>-88.764758322839072</v>
      </c>
      <c r="J59" s="198">
        <v>-108.73080019921206</v>
      </c>
      <c r="K59" s="198">
        <v>-96.613021705431819</v>
      </c>
      <c r="L59" s="198">
        <v>-127.69701484656777</v>
      </c>
      <c r="M59" s="198">
        <v>-95.840863298178249</v>
      </c>
      <c r="N59" s="198">
        <v>-136.10874055626465</v>
      </c>
      <c r="O59" s="198">
        <v>-119.48087236404692</v>
      </c>
      <c r="P59" s="198">
        <v>-132.2005290591394</v>
      </c>
      <c r="Q59" s="198">
        <v>-126.8915214016173</v>
      </c>
      <c r="R59" s="198">
        <v>-103.72906011224187</v>
      </c>
      <c r="S59" s="198">
        <v>-61.570476802247697</v>
      </c>
      <c r="T59" s="198">
        <v>-100.21644110634215</v>
      </c>
      <c r="U59" s="198">
        <v>-140.81561985812104</v>
      </c>
      <c r="V59" s="198">
        <v>-170.53509627576744</v>
      </c>
      <c r="W59" s="198">
        <v>-190.62522639455784</v>
      </c>
      <c r="X59" s="198">
        <v>-206.2577900201872</v>
      </c>
      <c r="Y59" s="198">
        <v>-191.3060223841899</v>
      </c>
      <c r="Z59" s="198">
        <v>-189.00059715830176</v>
      </c>
    </row>
    <row r="60" spans="1:26">
      <c r="A60" s="710" t="s">
        <v>446</v>
      </c>
      <c r="B60" s="437">
        <v>100.00000000000001</v>
      </c>
      <c r="C60" s="198">
        <v>88.504454344721907</v>
      </c>
      <c r="D60" s="198">
        <v>58.247951736065389</v>
      </c>
      <c r="E60" s="198">
        <v>818.35722599433132</v>
      </c>
      <c r="F60" s="198">
        <v>879.76360741812005</v>
      </c>
      <c r="G60" s="198">
        <v>803.18626308809382</v>
      </c>
      <c r="H60" s="198">
        <v>850.05981806700777</v>
      </c>
      <c r="I60" s="198">
        <v>871.24892785888233</v>
      </c>
      <c r="J60" s="198">
        <v>824.38714267453747</v>
      </c>
      <c r="K60" s="198">
        <v>817.95231166491465</v>
      </c>
      <c r="L60" s="198">
        <v>852.00231934262229</v>
      </c>
      <c r="M60" s="198">
        <v>785.25745874206177</v>
      </c>
      <c r="N60" s="198">
        <v>946.2694633812049</v>
      </c>
      <c r="O60" s="198">
        <v>1036.7456857428422</v>
      </c>
      <c r="P60" s="198">
        <v>768.05144155116204</v>
      </c>
      <c r="Q60" s="198">
        <v>620.46828158585413</v>
      </c>
      <c r="R60" s="198">
        <v>796.06574891657419</v>
      </c>
      <c r="S60" s="198">
        <v>1110.176722324949</v>
      </c>
      <c r="T60" s="198">
        <v>1142.6793461181896</v>
      </c>
      <c r="U60" s="198">
        <v>1288.1532600848914</v>
      </c>
      <c r="V60" s="198">
        <v>1451.2951770839688</v>
      </c>
      <c r="W60" s="198">
        <v>1428.4648188327967</v>
      </c>
      <c r="X60" s="198">
        <v>1314.0356290354191</v>
      </c>
      <c r="Y60" s="198">
        <v>1288.3937289995702</v>
      </c>
      <c r="Z60" s="198">
        <v>1150.9532927722696</v>
      </c>
    </row>
    <row r="61" spans="1:26">
      <c r="A61" s="710" t="s">
        <v>447</v>
      </c>
      <c r="B61" s="437">
        <v>100</v>
      </c>
      <c r="C61" s="198">
        <v>104.62425179270002</v>
      </c>
      <c r="D61" s="198">
        <v>98.988252774561943</v>
      </c>
      <c r="E61" s="198">
        <v>70.677737179953908</v>
      </c>
      <c r="F61" s="198">
        <v>58.172688795056786</v>
      </c>
      <c r="G61" s="198">
        <v>56.058820951351912</v>
      </c>
      <c r="H61" s="198">
        <v>61.790030897448098</v>
      </c>
      <c r="I61" s="198">
        <v>53.697021669032786</v>
      </c>
      <c r="J61" s="198">
        <v>70.10912695247184</v>
      </c>
      <c r="K61" s="198">
        <v>59.299046008901833</v>
      </c>
      <c r="L61" s="198">
        <v>48.508006143302381</v>
      </c>
      <c r="M61" s="198">
        <v>44.062390244505103</v>
      </c>
      <c r="N61" s="198">
        <v>46.294752678508701</v>
      </c>
      <c r="O61" s="198">
        <v>38.121448074143657</v>
      </c>
      <c r="P61" s="198">
        <v>23.927131238651331</v>
      </c>
      <c r="Q61" s="198">
        <v>26.746736229662314</v>
      </c>
      <c r="R61" s="198">
        <v>34.019749003114519</v>
      </c>
      <c r="S61" s="198">
        <v>23.94985848621662</v>
      </c>
      <c r="T61" s="198">
        <v>41.26273810800771</v>
      </c>
      <c r="U61" s="198">
        <v>36.281720440029972</v>
      </c>
      <c r="V61" s="198">
        <v>43.654698258855923</v>
      </c>
      <c r="W61" s="198">
        <v>51.199280324776311</v>
      </c>
      <c r="X61" s="198">
        <v>-1.9457361535656128</v>
      </c>
      <c r="Y61" s="198">
        <v>-2.8959881569539618</v>
      </c>
      <c r="Z61" s="198">
        <v>-3.8756447807903318</v>
      </c>
    </row>
    <row r="62" spans="1:26">
      <c r="A62" s="710" t="s">
        <v>448</v>
      </c>
      <c r="B62" s="437">
        <v>100</v>
      </c>
      <c r="C62" s="198">
        <v>101.59936013517158</v>
      </c>
      <c r="D62" s="198">
        <v>64.543830061147844</v>
      </c>
      <c r="E62" s="198">
        <v>43.450899900526721</v>
      </c>
      <c r="F62" s="198">
        <v>113.23030569456598</v>
      </c>
      <c r="G62" s="198">
        <v>162.37907684234713</v>
      </c>
      <c r="H62" s="198">
        <v>169.16620911545868</v>
      </c>
      <c r="I62" s="198">
        <v>168.77708059925428</v>
      </c>
      <c r="J62" s="198">
        <v>150.19210663277585</v>
      </c>
      <c r="K62" s="198">
        <v>176.9374047483135</v>
      </c>
      <c r="L62" s="198">
        <v>147.87457865034219</v>
      </c>
      <c r="M62" s="198">
        <v>175.21825547224034</v>
      </c>
      <c r="N62" s="198">
        <v>160.50066588854162</v>
      </c>
      <c r="O62" s="198">
        <v>186.00370531726071</v>
      </c>
      <c r="P62" s="198">
        <v>137.8319342167047</v>
      </c>
      <c r="Q62" s="198">
        <v>174.70904489760713</v>
      </c>
      <c r="R62" s="198">
        <v>165.47742785836456</v>
      </c>
      <c r="S62" s="198">
        <v>157.25612484398982</v>
      </c>
      <c r="T62" s="198">
        <v>105.11185675153548</v>
      </c>
      <c r="U62" s="198">
        <v>137.77771520062203</v>
      </c>
      <c r="V62" s="198">
        <v>148.05067972214911</v>
      </c>
      <c r="W62" s="198">
        <v>171.18977066786243</v>
      </c>
      <c r="X62" s="198">
        <v>173.1387875097015</v>
      </c>
      <c r="Y62" s="198">
        <v>138.30128818890057</v>
      </c>
      <c r="Z62" s="198">
        <v>166.45049381046752</v>
      </c>
    </row>
    <row r="63" spans="1:26">
      <c r="A63" s="710" t="s">
        <v>449</v>
      </c>
      <c r="B63" s="437">
        <v>100</v>
      </c>
      <c r="C63" s="198">
        <v>106.66390167756354</v>
      </c>
      <c r="D63" s="198">
        <v>100.41817328644396</v>
      </c>
      <c r="E63" s="198">
        <v>92.066406178121881</v>
      </c>
      <c r="F63" s="198">
        <v>92.218191639091742</v>
      </c>
      <c r="G63" s="198">
        <v>90.682274245832815</v>
      </c>
      <c r="H63" s="198">
        <v>86.684433331781619</v>
      </c>
      <c r="I63" s="198">
        <v>81.004872143751356</v>
      </c>
      <c r="J63" s="198">
        <v>73.214563671098347</v>
      </c>
      <c r="K63" s="198">
        <v>72.056097226924408</v>
      </c>
      <c r="L63" s="198">
        <v>105.90947904084054</v>
      </c>
      <c r="M63" s="198">
        <v>74.762825019319308</v>
      </c>
      <c r="N63" s="198">
        <v>99.299459946157796</v>
      </c>
      <c r="O63" s="198">
        <v>93.092820072037327</v>
      </c>
      <c r="P63" s="198">
        <v>83.524327426638891</v>
      </c>
      <c r="Q63" s="198">
        <v>89.819678305444867</v>
      </c>
      <c r="R63" s="198">
        <v>80.493244497955146</v>
      </c>
      <c r="S63" s="198">
        <v>64.38583591297818</v>
      </c>
      <c r="T63" s="198">
        <v>72.444488617526844</v>
      </c>
      <c r="U63" s="198">
        <v>62.620647742151483</v>
      </c>
      <c r="V63" s="198">
        <v>71.610699851444878</v>
      </c>
      <c r="W63" s="198">
        <v>76.794958024645339</v>
      </c>
      <c r="X63" s="198">
        <v>81.864408547278828</v>
      </c>
      <c r="Y63" s="198">
        <v>76.191743053085673</v>
      </c>
      <c r="Z63" s="198">
        <v>59.387126495483692</v>
      </c>
    </row>
    <row r="64" spans="1:26">
      <c r="A64" s="710" t="s">
        <v>450</v>
      </c>
      <c r="B64" s="437">
        <v>100</v>
      </c>
      <c r="C64" s="198">
        <v>181.69751079094203</v>
      </c>
      <c r="D64" s="198">
        <v>439.61982689621328</v>
      </c>
      <c r="E64" s="198">
        <v>510.17567289985601</v>
      </c>
      <c r="F64" s="198">
        <v>438.99203946266232</v>
      </c>
      <c r="G64" s="198">
        <v>504.99181216103381</v>
      </c>
      <c r="H64" s="198">
        <v>550.88931161732069</v>
      </c>
      <c r="I64" s="198">
        <v>646.20391627222546</v>
      </c>
      <c r="J64" s="198">
        <v>1121.1524038844705</v>
      </c>
      <c r="K64" s="198">
        <v>781.01075688864023</v>
      </c>
      <c r="L64" s="198">
        <v>502.05969321262103</v>
      </c>
      <c r="M64" s="198">
        <v>786.95017375026703</v>
      </c>
      <c r="N64" s="198">
        <v>623.22630785271963</v>
      </c>
      <c r="O64" s="198">
        <v>940.6327139569446</v>
      </c>
      <c r="P64" s="198">
        <v>91.691608218915647</v>
      </c>
      <c r="Q64" s="198">
        <v>416.28439376386359</v>
      </c>
      <c r="R64" s="198">
        <v>1069.685944062179</v>
      </c>
      <c r="S64" s="198">
        <v>1328.6366182795809</v>
      </c>
      <c r="T64" s="198">
        <v>761.19304946401371</v>
      </c>
      <c r="U64" s="198">
        <v>15.640262520089673</v>
      </c>
      <c r="V64" s="198">
        <v>24.14296724773126</v>
      </c>
      <c r="W64" s="198">
        <v>27.495147420895972</v>
      </c>
      <c r="X64" s="198">
        <v>31.62951006730496</v>
      </c>
      <c r="Y64" s="198">
        <v>3.5504341462710425</v>
      </c>
      <c r="Z64" s="198">
        <v>4.0287732410670785</v>
      </c>
    </row>
    <row r="65" spans="1:31" ht="20.149999999999999" customHeight="1">
      <c r="A65" s="710" t="s">
        <v>460</v>
      </c>
      <c r="B65" s="437">
        <v>100</v>
      </c>
      <c r="C65" s="198">
        <v>98.82952132361612</v>
      </c>
      <c r="D65" s="198">
        <v>100.40831632959133</v>
      </c>
      <c r="E65" s="198">
        <v>100.11549719961475</v>
      </c>
      <c r="F65" s="198">
        <v>103.987107761422</v>
      </c>
      <c r="G65" s="198">
        <v>99.98266451941366</v>
      </c>
      <c r="H65" s="198">
        <v>106.33502246871906</v>
      </c>
      <c r="I65" s="198">
        <v>101.98366818305969</v>
      </c>
      <c r="J65" s="198">
        <v>105.85380404303338</v>
      </c>
      <c r="K65" s="198">
        <v>109.09830894452841</v>
      </c>
      <c r="L65" s="198">
        <v>110.4527848276559</v>
      </c>
      <c r="M65" s="198">
        <v>113.15024187133709</v>
      </c>
      <c r="N65" s="198">
        <v>115.77961059822718</v>
      </c>
      <c r="O65" s="198">
        <v>112.63033134208031</v>
      </c>
      <c r="P65" s="198">
        <v>112.15298219673676</v>
      </c>
      <c r="Q65" s="198">
        <v>99.403330812939942</v>
      </c>
      <c r="R65" s="198">
        <v>105.88389351010703</v>
      </c>
      <c r="S65" s="198">
        <v>106.95754496806327</v>
      </c>
      <c r="T65" s="198">
        <v>105.08654871821288</v>
      </c>
      <c r="U65" s="198">
        <v>111.09172803217827</v>
      </c>
      <c r="V65" s="198">
        <v>112.80424647925342</v>
      </c>
      <c r="W65" s="198">
        <v>114.82412092698141</v>
      </c>
      <c r="X65" s="198">
        <v>115.77238495760444</v>
      </c>
      <c r="Y65" s="198">
        <v>106.86317260913236</v>
      </c>
      <c r="Z65" s="198">
        <v>105.01134640246103</v>
      </c>
    </row>
    <row r="66" spans="1:31">
      <c r="B66" s="439"/>
      <c r="C66" s="439"/>
      <c r="D66" s="439"/>
      <c r="E66" s="439"/>
      <c r="F66" s="439"/>
      <c r="G66" s="439"/>
      <c r="H66" s="439"/>
      <c r="I66" s="439"/>
      <c r="J66" s="439"/>
    </row>
    <row r="67" spans="1:31" ht="24.75" customHeight="1">
      <c r="A67" s="135"/>
      <c r="B67" s="1418" t="s">
        <v>484</v>
      </c>
      <c r="C67" s="1418"/>
      <c r="D67" s="1418"/>
      <c r="E67" s="1418"/>
      <c r="F67" s="1418"/>
      <c r="G67" s="1418"/>
      <c r="H67" s="1418" t="s">
        <v>484</v>
      </c>
      <c r="I67" s="1418"/>
      <c r="J67" s="1418"/>
      <c r="K67" s="1418"/>
      <c r="L67" s="1418"/>
      <c r="M67" s="1418"/>
      <c r="N67" s="1418" t="s">
        <v>484</v>
      </c>
      <c r="O67" s="1418"/>
      <c r="P67" s="1418"/>
      <c r="Q67" s="1418"/>
      <c r="R67" s="1418"/>
      <c r="S67" s="1418"/>
      <c r="T67" s="1418" t="s">
        <v>484</v>
      </c>
      <c r="U67" s="1418"/>
      <c r="V67" s="1418"/>
      <c r="W67" s="1418"/>
      <c r="X67" s="1418"/>
      <c r="Y67" s="1418"/>
      <c r="Z67" s="1418" t="s">
        <v>484</v>
      </c>
      <c r="AA67" s="1418"/>
      <c r="AB67" s="1418"/>
      <c r="AC67" s="1418"/>
      <c r="AD67" s="1418"/>
      <c r="AE67" s="1418"/>
    </row>
    <row r="68" spans="1:31">
      <c r="A68" s="674"/>
      <c r="B68" s="439"/>
      <c r="C68" s="439"/>
      <c r="D68" s="439"/>
      <c r="E68" s="439"/>
      <c r="F68" s="439"/>
      <c r="G68" s="439"/>
      <c r="H68" s="439"/>
      <c r="I68" s="439"/>
      <c r="J68" s="439"/>
    </row>
    <row r="69" spans="1:31">
      <c r="A69" s="712" t="s">
        <v>435</v>
      </c>
      <c r="B69" s="219">
        <v>7.5282276533378063</v>
      </c>
      <c r="C69" s="219">
        <v>7.8367801794286702</v>
      </c>
      <c r="D69" s="219">
        <v>8.7130080229196274</v>
      </c>
      <c r="E69" s="219">
        <v>8.7431114266945276</v>
      </c>
      <c r="F69" s="219">
        <v>7.7501484554795956</v>
      </c>
      <c r="G69" s="219">
        <v>8.1337692490777798</v>
      </c>
      <c r="H69" s="219">
        <v>8.2927035678826346</v>
      </c>
      <c r="I69" s="219">
        <v>7.5279778354066966</v>
      </c>
      <c r="J69" s="219">
        <v>6.9308327395697731</v>
      </c>
      <c r="K69" s="219">
        <v>5.2053912748040121</v>
      </c>
      <c r="L69" s="219">
        <v>6.2572763961200275</v>
      </c>
      <c r="M69" s="219">
        <v>7.1909857676530784</v>
      </c>
      <c r="N69" s="219">
        <v>6.5975368853502827</v>
      </c>
      <c r="O69" s="219">
        <v>7.404104766811491</v>
      </c>
      <c r="P69" s="219">
        <v>8.191854909979849</v>
      </c>
      <c r="Q69" s="219">
        <v>7.6831798299802356</v>
      </c>
      <c r="R69" s="219">
        <v>6.4064560437038702</v>
      </c>
      <c r="S69" s="219">
        <v>8.637746283648033</v>
      </c>
      <c r="T69" s="219">
        <v>7.095168089060742</v>
      </c>
      <c r="U69" s="219">
        <v>7.7614963269240667</v>
      </c>
      <c r="V69" s="219">
        <v>8.1776758317005491</v>
      </c>
      <c r="W69" s="219">
        <v>7.5798195002648239</v>
      </c>
      <c r="X69" s="219">
        <v>7.3809459766279462</v>
      </c>
      <c r="Y69" s="219">
        <v>8.4293965297675708</v>
      </c>
      <c r="Z69" s="219">
        <v>8.239328073782028</v>
      </c>
    </row>
    <row r="70" spans="1:31">
      <c r="A70" s="710" t="s">
        <v>436</v>
      </c>
      <c r="B70" s="219">
        <v>15.694364290055487</v>
      </c>
      <c r="C70" s="219">
        <v>15.514446268313083</v>
      </c>
      <c r="D70" s="219">
        <v>16.324103212719251</v>
      </c>
      <c r="E70" s="219">
        <v>15.017458295068895</v>
      </c>
      <c r="F70" s="219">
        <v>14.623272154438794</v>
      </c>
      <c r="G70" s="219">
        <v>14.747555560911247</v>
      </c>
      <c r="H70" s="219">
        <v>14.525861336516192</v>
      </c>
      <c r="I70" s="219">
        <v>17.055631065434866</v>
      </c>
      <c r="J70" s="219">
        <v>14.549549917485852</v>
      </c>
      <c r="K70" s="219">
        <v>15.449907105782826</v>
      </c>
      <c r="L70" s="219">
        <v>14.973482955374214</v>
      </c>
      <c r="M70" s="219">
        <v>12.5301115278211</v>
      </c>
      <c r="N70" s="219">
        <v>14.81862939700444</v>
      </c>
      <c r="O70" s="219">
        <v>13.975277836515797</v>
      </c>
      <c r="P70" s="219">
        <v>15.193913271931825</v>
      </c>
      <c r="Q70" s="219">
        <v>16.855859712061932</v>
      </c>
      <c r="R70" s="219">
        <v>16.614522219056386</v>
      </c>
      <c r="S70" s="219">
        <v>16.601610843198863</v>
      </c>
      <c r="T70" s="219">
        <v>16.852628331060011</v>
      </c>
      <c r="U70" s="219">
        <v>16.357395066149341</v>
      </c>
      <c r="V70" s="219">
        <v>13.318242825944566</v>
      </c>
      <c r="W70" s="219">
        <v>13.990773676853113</v>
      </c>
      <c r="X70" s="219">
        <v>14.604313005072921</v>
      </c>
      <c r="Y70" s="219">
        <v>15.018994853295661</v>
      </c>
      <c r="Z70" s="219">
        <v>16.21902930438192</v>
      </c>
    </row>
    <row r="71" spans="1:31">
      <c r="A71" s="710" t="s">
        <v>437</v>
      </c>
      <c r="B71" s="219">
        <v>1.5665355832847629</v>
      </c>
      <c r="C71" s="219">
        <v>1.4140306430111165</v>
      </c>
      <c r="D71" s="219">
        <v>0.94508126924179192</v>
      </c>
      <c r="E71" s="219">
        <v>1.002229722523803</v>
      </c>
      <c r="F71" s="219">
        <v>0.7023892007554946</v>
      </c>
      <c r="G71" s="219">
        <v>0.80409890229651193</v>
      </c>
      <c r="H71" s="219">
        <v>0.80656159227376434</v>
      </c>
      <c r="I71" s="219">
        <v>1.0305317915071424</v>
      </c>
      <c r="J71" s="219">
        <v>0.92503886383543177</v>
      </c>
      <c r="K71" s="219">
        <v>0.94767336075031827</v>
      </c>
      <c r="L71" s="219">
        <v>0.2052572093026831</v>
      </c>
      <c r="M71" s="219">
        <v>0.13674765050005608</v>
      </c>
      <c r="N71" s="219">
        <v>6.4643836023541831E-2</v>
      </c>
      <c r="O71" s="219">
        <v>0.1247406546398519</v>
      </c>
      <c r="P71" s="219">
        <v>0.13501146563330016</v>
      </c>
      <c r="Q71" s="219">
        <v>0.22277993555509767</v>
      </c>
      <c r="R71" s="219">
        <v>0.22372434386751561</v>
      </c>
      <c r="S71" s="219">
        <v>0.15709610879623045</v>
      </c>
      <c r="T71" s="219">
        <v>9.7186459310930853E-2</v>
      </c>
      <c r="U71" s="219">
        <v>0.20041547971568024</v>
      </c>
      <c r="V71" s="219">
        <v>0.53479770768357537</v>
      </c>
      <c r="W71" s="219">
        <v>0.16643945674627911</v>
      </c>
      <c r="X71" s="219">
        <v>0.46714463435213771</v>
      </c>
      <c r="Y71" s="219">
        <v>0.43762135916411771</v>
      </c>
      <c r="Z71" s="219">
        <v>0.21251762927697276</v>
      </c>
    </row>
    <row r="72" spans="1:31">
      <c r="A72" s="710" t="s">
        <v>438</v>
      </c>
      <c r="B72" s="219">
        <v>7.8938070627561476</v>
      </c>
      <c r="C72" s="219">
        <v>7.7079357590877011</v>
      </c>
      <c r="D72" s="219">
        <v>9.017405962140403</v>
      </c>
      <c r="E72" s="219">
        <v>7.8931608351477553</v>
      </c>
      <c r="F72" s="219">
        <v>6.921253796923331</v>
      </c>
      <c r="G72" s="219">
        <v>7.0718908049159506</v>
      </c>
      <c r="H72" s="219">
        <v>6.9301342478073815</v>
      </c>
      <c r="I72" s="219">
        <v>7.7084572386718797</v>
      </c>
      <c r="J72" s="219">
        <v>7.5629276751118937</v>
      </c>
      <c r="K72" s="219">
        <v>7.4532898346965357</v>
      </c>
      <c r="L72" s="219">
        <v>7.5045228830114867</v>
      </c>
      <c r="M72" s="219">
        <v>7.6981613496586112</v>
      </c>
      <c r="N72" s="219">
        <v>7.7012114270590333</v>
      </c>
      <c r="O72" s="219">
        <v>7.002738243757058</v>
      </c>
      <c r="P72" s="219">
        <v>6.6338812203285791</v>
      </c>
      <c r="Q72" s="219">
        <v>7.0118421118466294</v>
      </c>
      <c r="R72" s="219">
        <v>6.0658128305955472</v>
      </c>
      <c r="S72" s="219">
        <v>5.9741822452449567</v>
      </c>
      <c r="T72" s="219">
        <v>5.9346076278685356</v>
      </c>
      <c r="U72" s="219">
        <v>5.5106725630530526</v>
      </c>
      <c r="V72" s="219">
        <v>6.1838694638278957</v>
      </c>
      <c r="W72" s="219">
        <v>6.2651184086502747</v>
      </c>
      <c r="X72" s="219">
        <v>5.0471918025293201</v>
      </c>
      <c r="Y72" s="219">
        <v>4.240408598195387</v>
      </c>
      <c r="Z72" s="219">
        <v>4.4643192047804119</v>
      </c>
    </row>
    <row r="73" spans="1:31">
      <c r="A73" s="710" t="s">
        <v>439</v>
      </c>
      <c r="B73" s="219">
        <v>2.8747091844954338</v>
      </c>
      <c r="C73" s="219">
        <v>3.1476156470862477</v>
      </c>
      <c r="D73" s="219">
        <v>2.9898477410820266</v>
      </c>
      <c r="E73" s="219">
        <v>3.3719283922224639</v>
      </c>
      <c r="F73" s="219">
        <v>3.1998616254835186</v>
      </c>
      <c r="G73" s="219">
        <v>2.9422584503151707</v>
      </c>
      <c r="H73" s="219">
        <v>3.3285334136846583</v>
      </c>
      <c r="I73" s="219">
        <v>3.4861208231167575</v>
      </c>
      <c r="J73" s="219">
        <v>3.0534574415814162</v>
      </c>
      <c r="K73" s="219">
        <v>2.9658789118626778</v>
      </c>
      <c r="L73" s="219">
        <v>1.6052810110270606</v>
      </c>
      <c r="M73" s="219">
        <v>3.3454260542413463</v>
      </c>
      <c r="N73" s="219">
        <v>3.672967864547517</v>
      </c>
      <c r="O73" s="219">
        <v>3.3778834270616209</v>
      </c>
      <c r="P73" s="219">
        <v>3.1070334957692363</v>
      </c>
      <c r="Q73" s="219">
        <v>2.9001875584829828</v>
      </c>
      <c r="R73" s="219">
        <v>3.4522936136677611</v>
      </c>
      <c r="S73" s="219">
        <v>2.7411059290602844</v>
      </c>
      <c r="T73" s="219">
        <v>2.5513890352665802</v>
      </c>
      <c r="U73" s="219">
        <v>2.7980811121614475</v>
      </c>
      <c r="V73" s="219">
        <v>2.634468474314152</v>
      </c>
      <c r="W73" s="219">
        <v>2.9818487545845098</v>
      </c>
      <c r="X73" s="219">
        <v>3.2672397993575339</v>
      </c>
      <c r="Y73" s="219">
        <v>2.9034740968072525</v>
      </c>
      <c r="Z73" s="219">
        <v>3.1886849888716533</v>
      </c>
    </row>
    <row r="74" spans="1:31">
      <c r="A74" s="710" t="s">
        <v>440</v>
      </c>
      <c r="B74" s="219">
        <v>7.1782691777672287</v>
      </c>
      <c r="C74" s="219">
        <v>6.5110872459968858</v>
      </c>
      <c r="D74" s="219">
        <v>6.5958837113346203</v>
      </c>
      <c r="E74" s="219">
        <v>6.8275914210777149</v>
      </c>
      <c r="F74" s="219">
        <v>6.8688354874002737</v>
      </c>
      <c r="G74" s="219">
        <v>6.133532905321414</v>
      </c>
      <c r="H74" s="219">
        <v>6.2139461675330123</v>
      </c>
      <c r="I74" s="219">
        <v>5.6846966528630007</v>
      </c>
      <c r="J74" s="219">
        <v>4.7267350704005819</v>
      </c>
      <c r="K74" s="219">
        <v>4.8032588200501349</v>
      </c>
      <c r="L74" s="219">
        <v>5.0918193193137453</v>
      </c>
      <c r="M74" s="219">
        <v>5.9308470103505755</v>
      </c>
      <c r="N74" s="219">
        <v>5.7490181822680482</v>
      </c>
      <c r="O74" s="219">
        <v>5.7003659022608382</v>
      </c>
      <c r="P74" s="219">
        <v>5.2446248340385173</v>
      </c>
      <c r="Q74" s="219">
        <v>6.5589603766742801</v>
      </c>
      <c r="R74" s="219">
        <v>6.7028772423128036</v>
      </c>
      <c r="S74" s="219">
        <v>4.734687421157906</v>
      </c>
      <c r="T74" s="219">
        <v>5.8371809385006106</v>
      </c>
      <c r="U74" s="219">
        <v>3.9096828778350252</v>
      </c>
      <c r="V74" s="219">
        <v>1.1232376819576875</v>
      </c>
      <c r="W74" s="219">
        <v>-3.9467588980653772</v>
      </c>
      <c r="X74" s="219">
        <v>5.4884709842951258</v>
      </c>
      <c r="Y74" s="219">
        <v>4.5704952302755748</v>
      </c>
      <c r="Z74" s="219">
        <v>5.2579072997445815</v>
      </c>
    </row>
    <row r="75" spans="1:31">
      <c r="A75" s="710" t="s">
        <v>441</v>
      </c>
      <c r="B75" s="219">
        <v>0.83565010679721752</v>
      </c>
      <c r="C75" s="219">
        <v>0.82578865716346017</v>
      </c>
      <c r="D75" s="219">
        <v>0.64101425993909122</v>
      </c>
      <c r="E75" s="219">
        <v>0.74610789291485202</v>
      </c>
      <c r="F75" s="219">
        <v>0.98931161375828325</v>
      </c>
      <c r="G75" s="219">
        <v>1.1908584470912014</v>
      </c>
      <c r="H75" s="219">
        <v>0.90585828320579298</v>
      </c>
      <c r="I75" s="219">
        <v>0.70536798458855832</v>
      </c>
      <c r="J75" s="219">
        <v>1.1876795500583079</v>
      </c>
      <c r="K75" s="219">
        <v>1.0968049701523308</v>
      </c>
      <c r="L75" s="219">
        <v>1.0162330928192296</v>
      </c>
      <c r="M75" s="219">
        <v>0.93203471869539956</v>
      </c>
      <c r="N75" s="219">
        <v>1.2958485657681817</v>
      </c>
      <c r="O75" s="219">
        <v>1.5359151082450959</v>
      </c>
      <c r="P75" s="219">
        <v>1.5911910810255039</v>
      </c>
      <c r="Q75" s="219">
        <v>1.5762872111031427</v>
      </c>
      <c r="R75" s="219">
        <v>1.8073425569977604</v>
      </c>
      <c r="S75" s="219">
        <v>2.5299605177340845</v>
      </c>
      <c r="T75" s="219">
        <v>2.7025979730604281</v>
      </c>
      <c r="U75" s="219">
        <v>5.5999472829776167</v>
      </c>
      <c r="V75" s="219">
        <v>5.555456273318109</v>
      </c>
      <c r="W75" s="219">
        <v>5.980310456049831</v>
      </c>
      <c r="X75" s="219">
        <v>7.9911693647061606</v>
      </c>
      <c r="Y75" s="219">
        <v>10.281504876649816</v>
      </c>
      <c r="Z75" s="219">
        <v>10.330701925800605</v>
      </c>
    </row>
    <row r="76" spans="1:31">
      <c r="A76" s="710" t="s">
        <v>442</v>
      </c>
      <c r="B76" s="219">
        <v>1.7289223015141211</v>
      </c>
      <c r="C76" s="219">
        <v>1.6418907753260819</v>
      </c>
      <c r="D76" s="219">
        <v>1.6393779970063218</v>
      </c>
      <c r="E76" s="219">
        <v>2.0151304360633464</v>
      </c>
      <c r="F76" s="219">
        <v>1.5936197870530202</v>
      </c>
      <c r="G76" s="219">
        <v>1.6003768708170902</v>
      </c>
      <c r="H76" s="219">
        <v>1.6115479319431045</v>
      </c>
      <c r="I76" s="219">
        <v>1.1311039750676579</v>
      </c>
      <c r="J76" s="219">
        <v>1.5027007978598932</v>
      </c>
      <c r="K76" s="219">
        <v>1.2227335077911199</v>
      </c>
      <c r="L76" s="219">
        <v>0.71528066438267557</v>
      </c>
      <c r="M76" s="219">
        <v>0.51410155253426182</v>
      </c>
      <c r="N76" s="219">
        <v>1.0600745718784201</v>
      </c>
      <c r="O76" s="219">
        <v>1.101311318833748</v>
      </c>
      <c r="P76" s="219">
        <v>1.0587453838468142</v>
      </c>
      <c r="Q76" s="219">
        <v>0.93896984287468199</v>
      </c>
      <c r="R76" s="219">
        <v>1.0936981851724374</v>
      </c>
      <c r="S76" s="219">
        <v>0.79955688210042919</v>
      </c>
      <c r="T76" s="219">
        <v>0.67476456136373808</v>
      </c>
      <c r="U76" s="219">
        <v>0.2977238448267519</v>
      </c>
      <c r="V76" s="219">
        <v>0.24899071262722883</v>
      </c>
      <c r="W76" s="219">
        <v>0.25406270773501882</v>
      </c>
      <c r="X76" s="219">
        <v>0.24732969257070117</v>
      </c>
      <c r="Y76" s="219">
        <v>-0.17184013203901011</v>
      </c>
      <c r="Z76" s="219">
        <v>0.11682816375024693</v>
      </c>
    </row>
    <row r="77" spans="1:31">
      <c r="A77" s="710" t="s">
        <v>443</v>
      </c>
      <c r="B77" s="219">
        <v>15.77937139684126</v>
      </c>
      <c r="C77" s="219">
        <v>17.285374792450845</v>
      </c>
      <c r="D77" s="219">
        <v>18.743838611616511</v>
      </c>
      <c r="E77" s="219">
        <v>20.908213230809281</v>
      </c>
      <c r="F77" s="219">
        <v>20.583387281804509</v>
      </c>
      <c r="G77" s="219">
        <v>21.022054358479298</v>
      </c>
      <c r="H77" s="219">
        <v>20.066818145962646</v>
      </c>
      <c r="I77" s="219">
        <v>21.433018950300703</v>
      </c>
      <c r="J77" s="219">
        <v>21.035188627149132</v>
      </c>
      <c r="K77" s="219">
        <v>20.284408776878642</v>
      </c>
      <c r="L77" s="219">
        <v>23.059468062297491</v>
      </c>
      <c r="M77" s="219">
        <v>22.009737234025515</v>
      </c>
      <c r="N77" s="219">
        <v>20.665683394911127</v>
      </c>
      <c r="O77" s="219">
        <v>22.443131179890852</v>
      </c>
      <c r="P77" s="219">
        <v>25.571123986264972</v>
      </c>
      <c r="Q77" s="219">
        <v>27.802048836799916</v>
      </c>
      <c r="R77" s="219">
        <v>24.532149879377872</v>
      </c>
      <c r="S77" s="219">
        <v>25.97036972868133</v>
      </c>
      <c r="T77" s="219">
        <v>23.474672625306251</v>
      </c>
      <c r="U77" s="219">
        <v>18.994912850528774</v>
      </c>
      <c r="V77" s="219">
        <v>21.200312351171561</v>
      </c>
      <c r="W77" s="219">
        <v>24.104010473762187</v>
      </c>
      <c r="X77" s="219">
        <v>24.06286151005887</v>
      </c>
      <c r="Y77" s="219">
        <v>19.056583022516886</v>
      </c>
      <c r="Z77" s="219">
        <v>17.36147178313395</v>
      </c>
    </row>
    <row r="78" spans="1:31">
      <c r="A78" s="710" t="s">
        <v>444</v>
      </c>
      <c r="B78" s="219">
        <v>28.986991231612031</v>
      </c>
      <c r="C78" s="219">
        <v>27.740382905328588</v>
      </c>
      <c r="D78" s="219">
        <v>27.346812128051223</v>
      </c>
      <c r="E78" s="219">
        <v>25.007550311414562</v>
      </c>
      <c r="F78" s="219">
        <v>27.143275399379689</v>
      </c>
      <c r="G78" s="219">
        <v>25.475910827040938</v>
      </c>
      <c r="H78" s="219">
        <v>26.704820969033786</v>
      </c>
      <c r="I78" s="219">
        <v>23.555315695781829</v>
      </c>
      <c r="J78" s="219">
        <v>28.703220362430926</v>
      </c>
      <c r="K78" s="219">
        <v>30.726278509312664</v>
      </c>
      <c r="L78" s="219">
        <v>30.074361683056281</v>
      </c>
      <c r="M78" s="219">
        <v>30.661674456283837</v>
      </c>
      <c r="N78" s="219">
        <v>29.010575795339594</v>
      </c>
      <c r="O78" s="219">
        <v>26.979095248482693</v>
      </c>
      <c r="P78" s="219">
        <v>25.818630307621859</v>
      </c>
      <c r="Q78" s="219">
        <v>19.215008231376469</v>
      </c>
      <c r="R78" s="219">
        <v>23.721920204378382</v>
      </c>
      <c r="S78" s="219">
        <v>21.944973541377003</v>
      </c>
      <c r="T78" s="219">
        <v>25.671063523400754</v>
      </c>
      <c r="U78" s="219">
        <v>29.6862118598781</v>
      </c>
      <c r="V78" s="219">
        <v>31.335021965107796</v>
      </c>
      <c r="W78" s="219">
        <v>32.515183558269371</v>
      </c>
      <c r="X78" s="219">
        <v>23.032023181997737</v>
      </c>
      <c r="Y78" s="219">
        <v>27.10042058217137</v>
      </c>
      <c r="Z78" s="219">
        <v>26.641413664967395</v>
      </c>
    </row>
    <row r="79" spans="1:31">
      <c r="A79" s="710" t="s">
        <v>445</v>
      </c>
      <c r="B79" s="219">
        <v>1.0136228838581638</v>
      </c>
      <c r="C79" s="219">
        <v>0.98326050757701966</v>
      </c>
      <c r="D79" s="219">
        <v>-0.86625377774252055</v>
      </c>
      <c r="E79" s="219">
        <v>-0.70527136447945182</v>
      </c>
      <c r="F79" s="219">
        <v>-0.78554692688903949</v>
      </c>
      <c r="G79" s="219">
        <v>-0.83204081586314427</v>
      </c>
      <c r="H79" s="219">
        <v>-0.76958515248447479</v>
      </c>
      <c r="I79" s="219">
        <v>-0.88223920475841922</v>
      </c>
      <c r="J79" s="219">
        <v>-1.0411720982396246</v>
      </c>
      <c r="K79" s="219">
        <v>-0.89762316782658613</v>
      </c>
      <c r="L79" s="219">
        <v>-1.1718728201450253</v>
      </c>
      <c r="M79" s="219">
        <v>-0.85856194950268472</v>
      </c>
      <c r="N79" s="219">
        <v>-1.1915995692859593</v>
      </c>
      <c r="O79" s="219">
        <v>-1.0752747059200607</v>
      </c>
      <c r="P79" s="219">
        <v>-1.1948097936213311</v>
      </c>
      <c r="Q79" s="219">
        <v>-1.2939219320758812</v>
      </c>
      <c r="R79" s="219">
        <v>-0.99299473758802792</v>
      </c>
      <c r="S79" s="219">
        <v>-0.58349548202000545</v>
      </c>
      <c r="T79" s="219">
        <v>-0.9666477706542751</v>
      </c>
      <c r="U79" s="219">
        <v>-1.2848295478086358</v>
      </c>
      <c r="V79" s="219">
        <v>-1.5323738376982512</v>
      </c>
      <c r="W79" s="219">
        <v>-1.6827656955200228</v>
      </c>
      <c r="X79" s="219">
        <v>-1.805850471293597</v>
      </c>
      <c r="Y79" s="219">
        <v>-1.8145836154215538</v>
      </c>
      <c r="Z79" s="219">
        <v>-1.8243298167827622</v>
      </c>
    </row>
    <row r="80" spans="1:31">
      <c r="A80" s="710" t="s">
        <v>446</v>
      </c>
      <c r="B80" s="219">
        <v>0.37100532717011125</v>
      </c>
      <c r="C80" s="219">
        <v>0.33224509843223721</v>
      </c>
      <c r="D80" s="219">
        <v>0.21522420832047179</v>
      </c>
      <c r="E80" s="219">
        <v>3.0326462821903646</v>
      </c>
      <c r="F80" s="219">
        <v>3.1388216484621414</v>
      </c>
      <c r="G80" s="219">
        <v>2.9803804864359984</v>
      </c>
      <c r="H80" s="219">
        <v>2.9658781612510676</v>
      </c>
      <c r="I80" s="219">
        <v>3.1695074249210595</v>
      </c>
      <c r="J80" s="219">
        <v>2.8893814856049969</v>
      </c>
      <c r="K80" s="219">
        <v>2.7815707496721016</v>
      </c>
      <c r="L80" s="219">
        <v>2.8618327707230127</v>
      </c>
      <c r="M80" s="219">
        <v>2.5747598553491815</v>
      </c>
      <c r="N80" s="219">
        <v>3.0322352099723258</v>
      </c>
      <c r="O80" s="219">
        <v>3.4150496384761873</v>
      </c>
      <c r="P80" s="219">
        <v>2.5407365080699167</v>
      </c>
      <c r="Q80" s="219">
        <v>2.3157879713470364</v>
      </c>
      <c r="R80" s="219">
        <v>2.7893254000668337</v>
      </c>
      <c r="S80" s="219">
        <v>3.8508875480060261</v>
      </c>
      <c r="T80" s="219">
        <v>4.0341997127900093</v>
      </c>
      <c r="U80" s="219">
        <v>4.3019559616951053</v>
      </c>
      <c r="V80" s="219">
        <v>4.7732089774959867</v>
      </c>
      <c r="W80" s="219">
        <v>4.6154767237370891</v>
      </c>
      <c r="X80" s="219">
        <v>4.2109715424969005</v>
      </c>
      <c r="Y80" s="219">
        <v>4.4730183961481602</v>
      </c>
      <c r="Z80" s="219">
        <v>4.0663206174498239</v>
      </c>
    </row>
    <row r="81" spans="1:26">
      <c r="A81" s="710" t="s">
        <v>447</v>
      </c>
      <c r="B81" s="219">
        <v>2.8175386648071488</v>
      </c>
      <c r="C81" s="219">
        <v>2.9827410955193017</v>
      </c>
      <c r="D81" s="219">
        <v>2.7776905315146321</v>
      </c>
      <c r="E81" s="219">
        <v>1.9890752462483317</v>
      </c>
      <c r="F81" s="219">
        <v>1.5761934670970095</v>
      </c>
      <c r="G81" s="219">
        <v>1.5797528130815748</v>
      </c>
      <c r="H81" s="219">
        <v>1.6372385796448459</v>
      </c>
      <c r="I81" s="219">
        <v>1.4835065009224508</v>
      </c>
      <c r="J81" s="219">
        <v>1.8661131522883883</v>
      </c>
      <c r="K81" s="219">
        <v>1.5314385395396941</v>
      </c>
      <c r="L81" s="219">
        <v>1.2373901036059347</v>
      </c>
      <c r="M81" s="219">
        <v>1.0971915404200578</v>
      </c>
      <c r="N81" s="219">
        <v>1.1265995366146087</v>
      </c>
      <c r="O81" s="219">
        <v>0.95363879895830828</v>
      </c>
      <c r="P81" s="219">
        <v>0.60110409979607871</v>
      </c>
      <c r="Q81" s="219">
        <v>0.75812312191315101</v>
      </c>
      <c r="R81" s="219">
        <v>0.90525532265358344</v>
      </c>
      <c r="S81" s="219">
        <v>0.63090128257640798</v>
      </c>
      <c r="T81" s="219">
        <v>1.1063200899942944</v>
      </c>
      <c r="U81" s="219">
        <v>0.92018687598322579</v>
      </c>
      <c r="V81" s="219">
        <v>1.0903738474724656</v>
      </c>
      <c r="W81" s="219">
        <v>1.2563209782123388</v>
      </c>
      <c r="X81" s="219">
        <v>-4.7353147697456667E-2</v>
      </c>
      <c r="Y81" s="219">
        <v>-7.6355197078849191E-2</v>
      </c>
      <c r="Z81" s="219">
        <v>-0.10398665853768038</v>
      </c>
    </row>
    <row r="82" spans="1:26">
      <c r="A82" s="710" t="s">
        <v>448</v>
      </c>
      <c r="B82" s="219">
        <v>2.5541241944289199</v>
      </c>
      <c r="C82" s="219">
        <v>2.6257071812582966</v>
      </c>
      <c r="D82" s="219">
        <v>1.6418257370151974</v>
      </c>
      <c r="E82" s="219">
        <v>1.108509649453866</v>
      </c>
      <c r="F82" s="219">
        <v>2.7811549868335224</v>
      </c>
      <c r="G82" s="219">
        <v>4.1480823783361176</v>
      </c>
      <c r="H82" s="219">
        <v>4.0633038631154568</v>
      </c>
      <c r="I82" s="219">
        <v>4.226928023905308</v>
      </c>
      <c r="J82" s="219">
        <v>3.6239537806980464</v>
      </c>
      <c r="K82" s="219">
        <v>4.1423199932174111</v>
      </c>
      <c r="L82" s="219">
        <v>3.4194704973817256</v>
      </c>
      <c r="M82" s="219">
        <v>3.9551765706003619</v>
      </c>
      <c r="N82" s="219">
        <v>3.5406807109623628</v>
      </c>
      <c r="O82" s="219">
        <v>4.2180162159102803</v>
      </c>
      <c r="P82" s="219">
        <v>3.1389256982063909</v>
      </c>
      <c r="Q82" s="219">
        <v>4.4890708883616046</v>
      </c>
      <c r="R82" s="219">
        <v>3.9916354425007192</v>
      </c>
      <c r="S82" s="219">
        <v>3.7552439456804967</v>
      </c>
      <c r="T82" s="219">
        <v>2.5547393051258749</v>
      </c>
      <c r="U82" s="219">
        <v>3.167665154556925</v>
      </c>
      <c r="V82" s="219">
        <v>3.3521771997256713</v>
      </c>
      <c r="W82" s="219">
        <v>3.8079101461580001</v>
      </c>
      <c r="X82" s="219">
        <v>3.8197188935388633</v>
      </c>
      <c r="Y82" s="219">
        <v>3.3055229192565663</v>
      </c>
      <c r="Z82" s="219">
        <v>4.0484695033487617</v>
      </c>
    </row>
    <row r="83" spans="1:26">
      <c r="A83" s="710" t="s">
        <v>449</v>
      </c>
      <c r="B83" s="219">
        <v>3.1478612027042385</v>
      </c>
      <c r="C83" s="219">
        <v>3.3973973902029666</v>
      </c>
      <c r="D83" s="219">
        <v>3.1481702242393808</v>
      </c>
      <c r="E83" s="219">
        <v>2.8947792917881534</v>
      </c>
      <c r="F83" s="219">
        <v>2.7915967074519936</v>
      </c>
      <c r="G83" s="219">
        <v>2.855047064844086</v>
      </c>
      <c r="H83" s="219">
        <v>2.5661400940954215</v>
      </c>
      <c r="I83" s="219">
        <v>2.5003228339818482</v>
      </c>
      <c r="J83" s="219">
        <v>2.1772413994633171</v>
      </c>
      <c r="K83" s="219">
        <v>2.0790660741978035</v>
      </c>
      <c r="L83" s="219">
        <v>3.0183787633012558</v>
      </c>
      <c r="M83" s="219">
        <v>2.0799159806524239</v>
      </c>
      <c r="N83" s="219">
        <v>2.6997924401274496</v>
      </c>
      <c r="O83" s="219">
        <v>2.6018149202195193</v>
      </c>
      <c r="P83" s="219">
        <v>2.3443245523963627</v>
      </c>
      <c r="Q83" s="219">
        <v>2.8443702868383105</v>
      </c>
      <c r="R83" s="219">
        <v>2.3930132623118281</v>
      </c>
      <c r="S83" s="219">
        <v>1.8949357423514472</v>
      </c>
      <c r="T83" s="219">
        <v>2.1700702692250311</v>
      </c>
      <c r="U83" s="219">
        <v>1.7743995075729702</v>
      </c>
      <c r="V83" s="219">
        <v>1.9983338464329896</v>
      </c>
      <c r="W83" s="219">
        <v>2.1053056359369657</v>
      </c>
      <c r="X83" s="219">
        <v>2.2259003789433596</v>
      </c>
      <c r="Y83" s="219">
        <v>2.2443749896933354</v>
      </c>
      <c r="Z83" s="219">
        <v>1.7802117374893587</v>
      </c>
    </row>
    <row r="84" spans="1:26">
      <c r="A84" s="710" t="s">
        <v>450</v>
      </c>
      <c r="B84" s="219">
        <v>2.8999738569917631E-2</v>
      </c>
      <c r="C84" s="219">
        <v>5.3315853817486755E-2</v>
      </c>
      <c r="D84" s="219">
        <v>0.12697016060198008</v>
      </c>
      <c r="E84" s="219">
        <v>0.14777893086151067</v>
      </c>
      <c r="F84" s="219">
        <v>0.122425314567842</v>
      </c>
      <c r="G84" s="219">
        <v>0.14647169689876971</v>
      </c>
      <c r="H84" s="219">
        <v>0.15023879853473299</v>
      </c>
      <c r="I84" s="219">
        <v>0.18375240828868619</v>
      </c>
      <c r="J84" s="219">
        <v>0.30715123470165129</v>
      </c>
      <c r="K84" s="219">
        <v>0.20760273911834981</v>
      </c>
      <c r="L84" s="219">
        <v>0.13181740842819864</v>
      </c>
      <c r="M84" s="219">
        <v>0.20169068071687474</v>
      </c>
      <c r="N84" s="219">
        <v>0.15610175145899666</v>
      </c>
      <c r="O84" s="219">
        <v>0.2421914458567522</v>
      </c>
      <c r="P84" s="219">
        <v>2.3708978712125881E-2</v>
      </c>
      <c r="Q84" s="219">
        <v>0.12144601686040475</v>
      </c>
      <c r="R84" s="219">
        <v>0.2929681909246914</v>
      </c>
      <c r="S84" s="219">
        <v>0.36023746240652871</v>
      </c>
      <c r="T84" s="219">
        <v>0.21005922932046009</v>
      </c>
      <c r="U84" s="219">
        <v>4.0827839505395459E-3</v>
      </c>
      <c r="V84" s="219">
        <v>6.2066789180233364E-3</v>
      </c>
      <c r="W84" s="219">
        <v>6.9441166255858203E-3</v>
      </c>
      <c r="X84" s="219">
        <v>7.9228524434589078E-3</v>
      </c>
      <c r="Y84" s="219">
        <v>9.6349059772131429E-4</v>
      </c>
      <c r="Z84" s="219">
        <v>1.1125785427096185E-3</v>
      </c>
    </row>
    <row r="85" spans="1:26" ht="20.25" customHeight="1">
      <c r="A85" s="710" t="s">
        <v>460</v>
      </c>
      <c r="B85" s="218">
        <v>100</v>
      </c>
      <c r="C85" s="218">
        <v>100</v>
      </c>
      <c r="D85" s="218">
        <v>100</v>
      </c>
      <c r="E85" s="218">
        <v>100</v>
      </c>
      <c r="F85" s="218">
        <v>100</v>
      </c>
      <c r="G85" s="218">
        <v>100</v>
      </c>
      <c r="H85" s="218">
        <v>100</v>
      </c>
      <c r="I85" s="218">
        <v>100</v>
      </c>
      <c r="J85" s="218">
        <v>100</v>
      </c>
      <c r="K85" s="218">
        <v>100</v>
      </c>
      <c r="L85" s="218">
        <v>100</v>
      </c>
      <c r="M85" s="218">
        <v>100</v>
      </c>
      <c r="N85" s="218">
        <v>100</v>
      </c>
      <c r="O85" s="218">
        <v>100</v>
      </c>
      <c r="P85" s="218">
        <v>100</v>
      </c>
      <c r="Q85" s="218">
        <v>100</v>
      </c>
      <c r="R85" s="218">
        <v>100</v>
      </c>
      <c r="S85" s="218">
        <v>100</v>
      </c>
      <c r="T85" s="218">
        <v>100</v>
      </c>
      <c r="U85" s="218">
        <v>100</v>
      </c>
      <c r="V85" s="218">
        <v>100</v>
      </c>
      <c r="W85" s="218">
        <v>100</v>
      </c>
      <c r="X85" s="218">
        <v>100</v>
      </c>
      <c r="Y85" s="218">
        <v>100</v>
      </c>
      <c r="Z85" s="218">
        <v>100</v>
      </c>
    </row>
    <row r="86" spans="1:26" ht="12.65" customHeight="1">
      <c r="A86" s="674"/>
      <c r="B86" s="220"/>
      <c r="C86" s="218"/>
      <c r="D86" s="218"/>
      <c r="E86" s="218"/>
      <c r="F86" s="218"/>
      <c r="G86" s="218"/>
      <c r="H86" s="218"/>
      <c r="I86" s="218"/>
      <c r="J86" s="218"/>
      <c r="K86" s="218"/>
      <c r="L86" s="218"/>
      <c r="M86" s="218"/>
      <c r="N86" s="218"/>
      <c r="O86" s="218"/>
      <c r="P86" s="218"/>
      <c r="Q86" s="218"/>
      <c r="R86" s="218"/>
      <c r="S86" s="218"/>
      <c r="T86" s="218"/>
      <c r="U86" s="218"/>
      <c r="V86" s="218"/>
      <c r="W86" s="218"/>
      <c r="X86" s="218"/>
      <c r="Y86" s="218"/>
      <c r="Z86" s="218"/>
    </row>
    <row r="87" spans="1:26" ht="15" customHeight="1">
      <c r="B87" s="1279" t="s">
        <v>881</v>
      </c>
      <c r="C87" s="1279"/>
      <c r="D87" s="1279"/>
      <c r="E87" s="1279"/>
      <c r="F87" s="1279"/>
      <c r="G87" s="1279"/>
      <c r="H87" s="531"/>
      <c r="I87" s="440"/>
      <c r="J87" s="440"/>
      <c r="K87" s="440"/>
      <c r="L87" s="440"/>
      <c r="M87" s="440"/>
      <c r="N87" s="440"/>
      <c r="O87" s="440"/>
      <c r="P87" s="440"/>
      <c r="Q87" s="440"/>
      <c r="R87" s="440"/>
      <c r="S87" s="440"/>
      <c r="T87" s="440"/>
      <c r="U87" s="440"/>
      <c r="V87" s="440"/>
      <c r="W87" s="440"/>
      <c r="X87" s="440"/>
      <c r="Y87" s="440"/>
      <c r="Z87" s="440"/>
    </row>
  </sheetData>
  <sheetProtection selectLockedCells="1"/>
  <mergeCells count="21">
    <mergeCell ref="Z27:AE27"/>
    <mergeCell ref="Z7:AE7"/>
    <mergeCell ref="Z47:AE47"/>
    <mergeCell ref="Z67:AE67"/>
    <mergeCell ref="B87:G87"/>
    <mergeCell ref="B47:G47"/>
    <mergeCell ref="H47:M47"/>
    <mergeCell ref="N47:S47"/>
    <mergeCell ref="T47:Y47"/>
    <mergeCell ref="B67:G67"/>
    <mergeCell ref="H67:M67"/>
    <mergeCell ref="N67:S67"/>
    <mergeCell ref="T67:Y67"/>
    <mergeCell ref="B7:G7"/>
    <mergeCell ref="H7:M7"/>
    <mergeCell ref="N7:S7"/>
    <mergeCell ref="T7:Y7"/>
    <mergeCell ref="B27:G27"/>
    <mergeCell ref="H27:M27"/>
    <mergeCell ref="N27:S27"/>
    <mergeCell ref="T27:Y2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&amp;"Arial,Fett"Außenhandelssaldo von abiotischen Rohstoffen*) 1994 – 2018 
nach Bundesländern</oddHeader>
    <oddFooter>&amp;CStatistische Ämter der Länder – Indikatoren und Kennzahlen, UGRdL 2020</oddFooter>
  </headerFooter>
  <rowBreaks count="1" manualBreakCount="1">
    <brk id="45" max="29" man="1"/>
  </rowBreaks>
  <colBreaks count="3" manualBreakCount="3">
    <brk id="7" max="1048575" man="1"/>
    <brk id="13" max="1048575" man="1"/>
    <brk id="19" max="1048575" man="1"/>
  </colBreak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4">
    <pageSetUpPr autoPageBreaks="0"/>
  </sheetPr>
  <dimension ref="A1:AE88"/>
  <sheetViews>
    <sheetView showGridLines="0" showRowColHeaders="0" zoomScaleNormal="100" workbookViewId="0">
      <pane xSplit="1" ySplit="5" topLeftCell="B6" activePane="bottomRight" state="frozenSplit"/>
      <selection pane="topRight"/>
      <selection pane="bottomLeft"/>
      <selection pane="bottomRight"/>
    </sheetView>
  </sheetViews>
  <sheetFormatPr baseColWidth="10" defaultColWidth="11.54296875" defaultRowHeight="12.5"/>
  <cols>
    <col min="1" max="1" width="23.81640625" style="643" customWidth="1"/>
    <col min="2" max="10" width="10.54296875" style="422" customWidth="1"/>
    <col min="11" max="11" width="10.54296875" style="423" customWidth="1"/>
    <col min="12" max="26" width="10.54296875" style="424" customWidth="1"/>
    <col min="27" max="16384" width="11.54296875" style="423"/>
  </cols>
  <sheetData>
    <row r="1" spans="1:31" ht="13">
      <c r="A1" s="715" t="s">
        <v>322</v>
      </c>
    </row>
    <row r="3" spans="1:31" s="135" customFormat="1" ht="13">
      <c r="A3" s="692" t="s">
        <v>916</v>
      </c>
      <c r="B3" s="505" t="s">
        <v>1255</v>
      </c>
      <c r="C3" s="407"/>
      <c r="D3" s="407"/>
      <c r="E3" s="407"/>
      <c r="F3" s="407"/>
      <c r="G3" s="407"/>
      <c r="H3" s="407"/>
      <c r="I3" s="692"/>
      <c r="J3" s="692"/>
      <c r="L3" s="681"/>
      <c r="M3" s="681"/>
      <c r="N3" s="681"/>
      <c r="O3" s="681"/>
      <c r="P3" s="681"/>
      <c r="Q3" s="681"/>
      <c r="R3" s="681"/>
      <c r="S3" s="681"/>
      <c r="T3" s="681"/>
      <c r="U3" s="681"/>
      <c r="V3" s="681"/>
      <c r="W3" s="681"/>
      <c r="X3" s="681"/>
      <c r="Y3" s="681"/>
      <c r="Z3" s="681"/>
    </row>
    <row r="5" spans="1:31">
      <c r="A5" s="690" t="s">
        <v>433</v>
      </c>
      <c r="B5" s="426">
        <v>1994</v>
      </c>
      <c r="C5" s="426">
        <v>1995</v>
      </c>
      <c r="D5" s="426">
        <v>1996</v>
      </c>
      <c r="E5" s="426">
        <v>1997</v>
      </c>
      <c r="F5" s="426">
        <v>1998</v>
      </c>
      <c r="G5" s="426">
        <v>1999</v>
      </c>
      <c r="H5" s="426">
        <v>2000</v>
      </c>
      <c r="I5" s="426">
        <v>2001</v>
      </c>
      <c r="J5" s="426">
        <v>2002</v>
      </c>
      <c r="K5" s="426">
        <v>2003</v>
      </c>
      <c r="L5" s="426">
        <v>2004</v>
      </c>
      <c r="M5" s="426">
        <v>2005</v>
      </c>
      <c r="N5" s="426">
        <v>2006</v>
      </c>
      <c r="O5" s="426">
        <v>2007</v>
      </c>
      <c r="P5" s="426">
        <v>2008</v>
      </c>
      <c r="Q5" s="426">
        <v>2009</v>
      </c>
      <c r="R5" s="426">
        <v>2010</v>
      </c>
      <c r="S5" s="426">
        <v>2011</v>
      </c>
      <c r="T5" s="426">
        <v>2012</v>
      </c>
      <c r="U5" s="426">
        <v>2013</v>
      </c>
      <c r="V5" s="426">
        <v>2014</v>
      </c>
      <c r="W5" s="426">
        <v>2015</v>
      </c>
      <c r="X5" s="426">
        <v>2016</v>
      </c>
      <c r="Y5" s="426">
        <v>2017</v>
      </c>
      <c r="Z5" s="426">
        <v>2018</v>
      </c>
    </row>
    <row r="6" spans="1:31">
      <c r="A6" s="387"/>
      <c r="B6" s="427"/>
      <c r="C6" s="427"/>
      <c r="D6" s="427"/>
      <c r="E6" s="427"/>
      <c r="F6" s="427"/>
      <c r="G6" s="427"/>
      <c r="H6" s="427"/>
      <c r="I6" s="427"/>
      <c r="J6" s="427"/>
    </row>
    <row r="7" spans="1:31" ht="13">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Y7" s="1283"/>
      <c r="Z7" s="1283" t="s">
        <v>434</v>
      </c>
      <c r="AA7" s="1283"/>
      <c r="AB7" s="1283"/>
      <c r="AC7" s="1283"/>
      <c r="AD7" s="1283"/>
      <c r="AE7" s="1283"/>
    </row>
    <row r="8" spans="1:31" s="430" customFormat="1">
      <c r="A8" s="643"/>
      <c r="B8" s="428"/>
      <c r="C8" s="429"/>
      <c r="D8" s="428"/>
      <c r="E8" s="428"/>
      <c r="F8" s="428"/>
      <c r="G8" s="428"/>
      <c r="H8" s="428"/>
      <c r="I8" s="428"/>
      <c r="J8" s="428"/>
      <c r="L8" s="431"/>
      <c r="M8" s="431"/>
      <c r="N8" s="431"/>
      <c r="O8" s="431"/>
      <c r="P8" s="431"/>
      <c r="Q8" s="431"/>
      <c r="R8" s="431"/>
      <c r="S8" s="431"/>
      <c r="T8" s="431"/>
      <c r="U8" s="431"/>
      <c r="V8" s="431"/>
      <c r="W8" s="431"/>
      <c r="X8" s="431"/>
      <c r="Y8" s="431"/>
      <c r="Z8" s="431"/>
    </row>
    <row r="9" spans="1:31" s="430" customFormat="1">
      <c r="A9" s="710" t="s">
        <v>435</v>
      </c>
      <c r="B9" s="244">
        <v>-1301.4972899999993</v>
      </c>
      <c r="C9" s="838">
        <v>-1026.5625860000027</v>
      </c>
      <c r="D9" s="244">
        <v>-1115.5372489999991</v>
      </c>
      <c r="E9" s="244">
        <v>-869.0929019999985</v>
      </c>
      <c r="F9" s="244">
        <v>-23.142926999999872</v>
      </c>
      <c r="G9" s="244">
        <v>-1561.6458260000018</v>
      </c>
      <c r="H9" s="244">
        <v>-1608.3033439999999</v>
      </c>
      <c r="I9" s="244">
        <v>-701.4663929999997</v>
      </c>
      <c r="J9" s="244">
        <v>-1676.0677009999981</v>
      </c>
      <c r="K9" s="244">
        <v>-1048.5356069999998</v>
      </c>
      <c r="L9" s="244">
        <v>-1493.8590880000011</v>
      </c>
      <c r="M9" s="244">
        <v>-2143.8149580000008</v>
      </c>
      <c r="N9" s="244">
        <v>-2426.7103390000029</v>
      </c>
      <c r="O9" s="244">
        <v>-3230.2931050000025</v>
      </c>
      <c r="P9" s="244">
        <v>-2641.1010419999993</v>
      </c>
      <c r="Q9" s="244">
        <v>-2331.0567120000014</v>
      </c>
      <c r="R9" s="244">
        <v>-1461.9143350000013</v>
      </c>
      <c r="S9" s="244">
        <v>-2246.8451820000018</v>
      </c>
      <c r="T9" s="244">
        <v>-3036.720679</v>
      </c>
      <c r="U9" s="244">
        <v>-2357.6124790000003</v>
      </c>
      <c r="V9" s="244">
        <v>-1055.4353459999984</v>
      </c>
      <c r="W9" s="244">
        <v>-1857.1106670000008</v>
      </c>
      <c r="X9" s="244">
        <v>-2669.4921259999992</v>
      </c>
      <c r="Y9" s="244">
        <v>-1786.6658130000014</v>
      </c>
      <c r="Z9" s="244">
        <v>-2732.4109609999996</v>
      </c>
    </row>
    <row r="10" spans="1:31">
      <c r="A10" s="710" t="s">
        <v>436</v>
      </c>
      <c r="B10" s="244">
        <v>4079.8085729999975</v>
      </c>
      <c r="C10" s="838">
        <v>4285.5621260000016</v>
      </c>
      <c r="D10" s="244">
        <v>3739.4343249999993</v>
      </c>
      <c r="E10" s="244">
        <v>2326.0386560000006</v>
      </c>
      <c r="F10" s="244">
        <v>2538.2290550000007</v>
      </c>
      <c r="G10" s="244">
        <v>817.80419799999981</v>
      </c>
      <c r="H10" s="244">
        <v>1555.2939749999996</v>
      </c>
      <c r="I10" s="244">
        <v>-1479.2749849999973</v>
      </c>
      <c r="J10" s="244">
        <v>-1220.2480849999993</v>
      </c>
      <c r="K10" s="244">
        <v>-2433.6438799999996</v>
      </c>
      <c r="L10" s="244">
        <v>-3288.5822630000002</v>
      </c>
      <c r="M10" s="244">
        <v>-5098.7936750000017</v>
      </c>
      <c r="N10" s="244">
        <v>-5826.7410160000063</v>
      </c>
      <c r="O10" s="244">
        <v>-6412.068024000002</v>
      </c>
      <c r="P10" s="244">
        <v>-4005.0789290000002</v>
      </c>
      <c r="Q10" s="244">
        <v>-3516.5501930000046</v>
      </c>
      <c r="R10" s="244">
        <v>-3563.4154780000008</v>
      </c>
      <c r="S10" s="244">
        <v>-2645.1670249999988</v>
      </c>
      <c r="T10" s="244">
        <v>-2369.6340050000008</v>
      </c>
      <c r="U10" s="244">
        <v>-3024.247339999999</v>
      </c>
      <c r="V10" s="244">
        <v>-2172.8967220000031</v>
      </c>
      <c r="W10" s="244">
        <v>-2875.762337000001</v>
      </c>
      <c r="X10" s="244">
        <v>-3768.7952989999985</v>
      </c>
      <c r="Y10" s="244">
        <v>-3234.4564689999988</v>
      </c>
      <c r="Z10" s="244">
        <v>-2671.3887050000003</v>
      </c>
    </row>
    <row r="11" spans="1:31">
      <c r="A11" s="710" t="s">
        <v>437</v>
      </c>
      <c r="B11" s="244">
        <v>1013.4147109999998</v>
      </c>
      <c r="C11" s="838">
        <v>894.21153600000014</v>
      </c>
      <c r="D11" s="244">
        <v>815.8459019999998</v>
      </c>
      <c r="E11" s="244">
        <v>770.92321000000015</v>
      </c>
      <c r="F11" s="244">
        <v>557.57024699999999</v>
      </c>
      <c r="G11" s="244">
        <v>450.83305600000017</v>
      </c>
      <c r="H11" s="244">
        <v>363.43140299999993</v>
      </c>
      <c r="I11" s="244">
        <v>206.58226700000009</v>
      </c>
      <c r="J11" s="244">
        <v>136.86589000000001</v>
      </c>
      <c r="K11" s="244">
        <v>28.687840999999992</v>
      </c>
      <c r="L11" s="244">
        <v>102.89866299999989</v>
      </c>
      <c r="M11" s="244">
        <v>498.15727500000003</v>
      </c>
      <c r="N11" s="244">
        <v>634.70592000000022</v>
      </c>
      <c r="O11" s="244">
        <v>680.48707400000012</v>
      </c>
      <c r="P11" s="244">
        <v>636.82224300000007</v>
      </c>
      <c r="Q11" s="244">
        <v>601.27048100000002</v>
      </c>
      <c r="R11" s="244">
        <v>743.5405780000001</v>
      </c>
      <c r="S11" s="244">
        <v>720.63303999999994</v>
      </c>
      <c r="T11" s="244">
        <v>307.07162800000003</v>
      </c>
      <c r="U11" s="244">
        <v>280.33948600000008</v>
      </c>
      <c r="V11" s="244">
        <v>16.035339000000135</v>
      </c>
      <c r="W11" s="244">
        <v>83.906656999999541</v>
      </c>
      <c r="X11" s="244">
        <v>-541.83774900000003</v>
      </c>
      <c r="Y11" s="244">
        <v>336.49607800000013</v>
      </c>
      <c r="Z11" s="244">
        <v>350.41321200000027</v>
      </c>
    </row>
    <row r="12" spans="1:31">
      <c r="A12" s="710" t="s">
        <v>438</v>
      </c>
      <c r="B12" s="244">
        <v>2205.8558099999991</v>
      </c>
      <c r="C12" s="838">
        <v>2266.1077529999998</v>
      </c>
      <c r="D12" s="244">
        <v>926.97755600000073</v>
      </c>
      <c r="E12" s="244">
        <v>1087.2836820000002</v>
      </c>
      <c r="F12" s="244">
        <v>1146.5360719999994</v>
      </c>
      <c r="G12" s="244">
        <v>1583.3871710000008</v>
      </c>
      <c r="H12" s="244">
        <v>1889.7387330000001</v>
      </c>
      <c r="I12" s="244">
        <v>1080.6398950000003</v>
      </c>
      <c r="J12" s="244">
        <v>548.12048500000037</v>
      </c>
      <c r="K12" s="244">
        <v>681.40225899999996</v>
      </c>
      <c r="L12" s="244">
        <v>662.40289199999961</v>
      </c>
      <c r="M12" s="244">
        <v>-1140.9882459999999</v>
      </c>
      <c r="N12" s="244">
        <v>-1257.203066</v>
      </c>
      <c r="O12" s="244">
        <v>-1473.4550970000005</v>
      </c>
      <c r="P12" s="244">
        <v>-1434.7380670000007</v>
      </c>
      <c r="Q12" s="244">
        <v>-1387.2873769999997</v>
      </c>
      <c r="R12" s="244">
        <v>-421.48897700000043</v>
      </c>
      <c r="S12" s="244">
        <v>-345.83619399999952</v>
      </c>
      <c r="T12" s="244">
        <v>-361.97285800000009</v>
      </c>
      <c r="U12" s="244">
        <v>-128.22225200000048</v>
      </c>
      <c r="V12" s="244">
        <v>-93.356673999999657</v>
      </c>
      <c r="W12" s="244">
        <v>-614.3686230000003</v>
      </c>
      <c r="X12" s="244">
        <v>-1239.0281530000002</v>
      </c>
      <c r="Y12" s="244">
        <v>-1077.3654860000006</v>
      </c>
      <c r="Z12" s="244">
        <v>-986.59376700000075</v>
      </c>
    </row>
    <row r="13" spans="1:31">
      <c r="A13" s="710" t="s">
        <v>439</v>
      </c>
      <c r="B13" s="244">
        <v>1459.0495279999998</v>
      </c>
      <c r="C13" s="838">
        <v>1202.2109890000002</v>
      </c>
      <c r="D13" s="244">
        <v>1153.2251459999998</v>
      </c>
      <c r="E13" s="244">
        <v>610.94421499999976</v>
      </c>
      <c r="F13" s="244">
        <v>1060.1771739999999</v>
      </c>
      <c r="G13" s="244">
        <v>525.27983399999925</v>
      </c>
      <c r="H13" s="244">
        <v>603.41914900000074</v>
      </c>
      <c r="I13" s="244">
        <v>2302.6902540000001</v>
      </c>
      <c r="J13" s="244">
        <v>2216.2394299999996</v>
      </c>
      <c r="K13" s="244">
        <v>1797.2710460000001</v>
      </c>
      <c r="L13" s="244">
        <v>1936.2645109999996</v>
      </c>
      <c r="M13" s="244">
        <v>1946.0897040000002</v>
      </c>
      <c r="N13" s="244">
        <v>2305.6377300000004</v>
      </c>
      <c r="O13" s="244">
        <v>2383.7384060000004</v>
      </c>
      <c r="P13" s="244">
        <v>3333.737935000001</v>
      </c>
      <c r="Q13" s="244">
        <v>2206.0699350000004</v>
      </c>
      <c r="R13" s="244">
        <v>2253.2060879999999</v>
      </c>
      <c r="S13" s="244">
        <v>1778.273592</v>
      </c>
      <c r="T13" s="244">
        <v>1012.5875060000003</v>
      </c>
      <c r="U13" s="244">
        <v>1452.0137519999998</v>
      </c>
      <c r="V13" s="244">
        <v>904.51264499999979</v>
      </c>
      <c r="W13" s="244">
        <v>1719.5494770000005</v>
      </c>
      <c r="X13" s="244">
        <v>663.12143500000002</v>
      </c>
      <c r="Y13" s="244">
        <v>406.5516389999998</v>
      </c>
      <c r="Z13" s="244">
        <v>498.496263</v>
      </c>
    </row>
    <row r="14" spans="1:31">
      <c r="A14" s="710" t="s">
        <v>440</v>
      </c>
      <c r="B14" s="244">
        <v>3707.8234339999995</v>
      </c>
      <c r="C14" s="838">
        <v>2813.7639980000004</v>
      </c>
      <c r="D14" s="244">
        <v>3275.1884499999996</v>
      </c>
      <c r="E14" s="244">
        <v>4324.5845320000008</v>
      </c>
      <c r="F14" s="244">
        <v>3316.2732950000004</v>
      </c>
      <c r="G14" s="244">
        <v>2265.2006760000013</v>
      </c>
      <c r="H14" s="244">
        <v>2255.7880690000002</v>
      </c>
      <c r="I14" s="244">
        <v>4146.4060119999976</v>
      </c>
      <c r="J14" s="244">
        <v>3314.4776459999989</v>
      </c>
      <c r="K14" s="244">
        <v>2614.0691409999999</v>
      </c>
      <c r="L14" s="244">
        <v>1649.3248589999994</v>
      </c>
      <c r="M14" s="244">
        <v>1257.5540990000027</v>
      </c>
      <c r="N14" s="244">
        <v>2619.5064380000003</v>
      </c>
      <c r="O14" s="244">
        <v>658.0437260000017</v>
      </c>
      <c r="P14" s="244">
        <v>2965.1045050000012</v>
      </c>
      <c r="Q14" s="244">
        <v>3613.6165769999998</v>
      </c>
      <c r="R14" s="244">
        <v>3321.8270489999995</v>
      </c>
      <c r="S14" s="244">
        <v>4318.121967000001</v>
      </c>
      <c r="T14" s="244">
        <v>2572.0358929999984</v>
      </c>
      <c r="U14" s="244">
        <v>5071.3152760000012</v>
      </c>
      <c r="V14" s="244">
        <v>4753.3811980000009</v>
      </c>
      <c r="W14" s="244">
        <v>3516.6171069999982</v>
      </c>
      <c r="X14" s="244">
        <v>8149.8433130000049</v>
      </c>
      <c r="Y14" s="244">
        <v>454.56144299999869</v>
      </c>
      <c r="Z14" s="244">
        <v>-566.57017899999846</v>
      </c>
    </row>
    <row r="15" spans="1:31">
      <c r="A15" s="710" t="s">
        <v>441</v>
      </c>
      <c r="B15" s="244">
        <v>1784.550713000001</v>
      </c>
      <c r="C15" s="838">
        <v>2311.9821139999995</v>
      </c>
      <c r="D15" s="244">
        <v>2370.8885360000008</v>
      </c>
      <c r="E15" s="244">
        <v>1475.6760619999995</v>
      </c>
      <c r="F15" s="244">
        <v>2063.0461700000001</v>
      </c>
      <c r="G15" s="244">
        <v>965.10072500000024</v>
      </c>
      <c r="H15" s="244">
        <v>1269.8347140000005</v>
      </c>
      <c r="I15" s="244">
        <v>1000.6237650000012</v>
      </c>
      <c r="J15" s="244">
        <v>285.89349800000036</v>
      </c>
      <c r="K15" s="244">
        <v>-536.48174700000027</v>
      </c>
      <c r="L15" s="244">
        <v>-551.86184599999979</v>
      </c>
      <c r="M15" s="244">
        <v>971.97606499999983</v>
      </c>
      <c r="N15" s="244">
        <v>1198.5121560000007</v>
      </c>
      <c r="O15" s="244">
        <v>-332.57700899999963</v>
      </c>
      <c r="P15" s="244">
        <v>1409.3000609999999</v>
      </c>
      <c r="Q15" s="244">
        <v>2127.5665130000007</v>
      </c>
      <c r="R15" s="244">
        <v>1696.8061399999997</v>
      </c>
      <c r="S15" s="244">
        <v>703.91699299999937</v>
      </c>
      <c r="T15" s="244">
        <v>580.10672900000054</v>
      </c>
      <c r="U15" s="244">
        <v>1200.148287</v>
      </c>
      <c r="V15" s="244">
        <v>1730.7543260000002</v>
      </c>
      <c r="W15" s="244">
        <v>2642.6903970000003</v>
      </c>
      <c r="X15" s="244">
        <v>2419.522809000001</v>
      </c>
      <c r="Y15" s="244">
        <v>1909.6243359999994</v>
      </c>
      <c r="Z15" s="244">
        <v>1400.6149790000009</v>
      </c>
    </row>
    <row r="16" spans="1:31">
      <c r="A16" s="710" t="s">
        <v>442</v>
      </c>
      <c r="B16" s="244">
        <v>1197.5926190000005</v>
      </c>
      <c r="C16" s="838">
        <v>1098.9191980000001</v>
      </c>
      <c r="D16" s="244">
        <v>1062.4937540000005</v>
      </c>
      <c r="E16" s="244">
        <v>2019.929995</v>
      </c>
      <c r="F16" s="244">
        <v>2034.8402319999996</v>
      </c>
      <c r="G16" s="244">
        <v>1603.1577430000004</v>
      </c>
      <c r="H16" s="244">
        <v>1835.8351520000001</v>
      </c>
      <c r="I16" s="244">
        <v>1958.7908020000004</v>
      </c>
      <c r="J16" s="244">
        <v>1588.8267659999997</v>
      </c>
      <c r="K16" s="244">
        <v>1313.1089679999995</v>
      </c>
      <c r="L16" s="244">
        <v>818.16681800000026</v>
      </c>
      <c r="M16" s="244">
        <v>510.56378499999983</v>
      </c>
      <c r="N16" s="244">
        <v>635.34012299999995</v>
      </c>
      <c r="O16" s="244">
        <v>-388.58369299999981</v>
      </c>
      <c r="P16" s="244">
        <v>290.79940499999952</v>
      </c>
      <c r="Q16" s="244">
        <v>401.916471</v>
      </c>
      <c r="R16" s="244">
        <v>377.02072500000008</v>
      </c>
      <c r="S16" s="244">
        <v>203.25794499999984</v>
      </c>
      <c r="T16" s="244">
        <v>-35.266791000000467</v>
      </c>
      <c r="U16" s="244">
        <v>9.4975070000002688</v>
      </c>
      <c r="V16" s="244">
        <v>547.37608599999976</v>
      </c>
      <c r="W16" s="244">
        <v>806.44335499999988</v>
      </c>
      <c r="X16" s="244">
        <v>1244.81645</v>
      </c>
      <c r="Y16" s="244">
        <v>1700.0072859999998</v>
      </c>
      <c r="Z16" s="244">
        <v>1290.2555839999995</v>
      </c>
    </row>
    <row r="17" spans="1:31">
      <c r="A17" s="710" t="s">
        <v>443</v>
      </c>
      <c r="B17" s="244">
        <v>-6243.4082730000009</v>
      </c>
      <c r="C17" s="838">
        <v>-5369.620221000001</v>
      </c>
      <c r="D17" s="244">
        <v>-4939.6351510000004</v>
      </c>
      <c r="E17" s="244">
        <v>-3245.2728110000007</v>
      </c>
      <c r="F17" s="244">
        <v>-4885.4471359999989</v>
      </c>
      <c r="G17" s="244">
        <v>-6097.7179890000007</v>
      </c>
      <c r="H17" s="244">
        <v>-6778.7082219999993</v>
      </c>
      <c r="I17" s="244">
        <v>-6717.4136250000029</v>
      </c>
      <c r="J17" s="244">
        <v>-7783.3260109999974</v>
      </c>
      <c r="K17" s="244">
        <v>-7291.781844000001</v>
      </c>
      <c r="L17" s="244">
        <v>-8329.925917999999</v>
      </c>
      <c r="M17" s="244">
        <v>-11524.015441</v>
      </c>
      <c r="N17" s="244">
        <v>-9843.4991710000031</v>
      </c>
      <c r="O17" s="244">
        <v>-9256.8249280000018</v>
      </c>
      <c r="P17" s="244">
        <v>-6584.0407229999973</v>
      </c>
      <c r="Q17" s="244">
        <v>-2142.4085070000001</v>
      </c>
      <c r="R17" s="244">
        <v>2305.9324969999998</v>
      </c>
      <c r="S17" s="244">
        <v>2057.7500889999992</v>
      </c>
      <c r="T17" s="244">
        <v>1123.9134430000013</v>
      </c>
      <c r="U17" s="244">
        <v>-623.24269999999979</v>
      </c>
      <c r="V17" s="244">
        <v>-1390.6130349999985</v>
      </c>
      <c r="W17" s="244">
        <v>-617.52172099999916</v>
      </c>
      <c r="X17" s="244">
        <v>-1841.4162519999991</v>
      </c>
      <c r="Y17" s="244">
        <v>-969.69113800000196</v>
      </c>
      <c r="Z17" s="244">
        <v>-2048.1721470000011</v>
      </c>
    </row>
    <row r="18" spans="1:31">
      <c r="A18" s="710" t="s">
        <v>444</v>
      </c>
      <c r="B18" s="244">
        <v>4822.7280969999993</v>
      </c>
      <c r="C18" s="838">
        <v>5609.3562429999984</v>
      </c>
      <c r="D18" s="244">
        <v>4944.2239329999975</v>
      </c>
      <c r="E18" s="244">
        <v>5123.9730290000043</v>
      </c>
      <c r="F18" s="244">
        <v>7072.989703999996</v>
      </c>
      <c r="G18" s="244">
        <v>6084.615090000003</v>
      </c>
      <c r="H18" s="244">
        <v>5663.6104960000011</v>
      </c>
      <c r="I18" s="244">
        <v>7439.5150760000033</v>
      </c>
      <c r="J18" s="244">
        <v>6552.8323940000009</v>
      </c>
      <c r="K18" s="244">
        <v>8166.5912999999928</v>
      </c>
      <c r="L18" s="244">
        <v>5754.8834260000003</v>
      </c>
      <c r="M18" s="244">
        <v>1935.972641999997</v>
      </c>
      <c r="N18" s="244">
        <v>3916.3033890000079</v>
      </c>
      <c r="O18" s="244">
        <v>788.76203000000169</v>
      </c>
      <c r="P18" s="244">
        <v>2158.9521639999984</v>
      </c>
      <c r="Q18" s="244">
        <v>4516.9958760000009</v>
      </c>
      <c r="R18" s="244">
        <v>7167.6853870000014</v>
      </c>
      <c r="S18" s="244">
        <v>8076.1716420000121</v>
      </c>
      <c r="T18" s="244">
        <v>2804.5690529999993</v>
      </c>
      <c r="U18" s="244">
        <v>4087.4843159999946</v>
      </c>
      <c r="V18" s="244">
        <v>2684.2161149999993</v>
      </c>
      <c r="W18" s="244">
        <v>3416.8779969999996</v>
      </c>
      <c r="X18" s="244">
        <v>1322.3783619999995</v>
      </c>
      <c r="Y18" s="244">
        <v>2073.103226999996</v>
      </c>
      <c r="Z18" s="244">
        <v>5569.3134609999979</v>
      </c>
    </row>
    <row r="19" spans="1:31">
      <c r="A19" s="710" t="s">
        <v>445</v>
      </c>
      <c r="B19" s="244">
        <v>1546.3315219999995</v>
      </c>
      <c r="C19" s="838">
        <v>3964.2943179999988</v>
      </c>
      <c r="D19" s="244">
        <v>4950.5984470000003</v>
      </c>
      <c r="E19" s="244">
        <v>6383.5530459999991</v>
      </c>
      <c r="F19" s="244">
        <v>8681.469212</v>
      </c>
      <c r="G19" s="244">
        <v>6051.4995349999999</v>
      </c>
      <c r="H19" s="244">
        <v>6230.7539049999996</v>
      </c>
      <c r="I19" s="244">
        <v>4138.8263340000012</v>
      </c>
      <c r="J19" s="244">
        <v>4165.979871999999</v>
      </c>
      <c r="K19" s="244">
        <v>3233.286333</v>
      </c>
      <c r="L19" s="244">
        <v>3306.2566179999994</v>
      </c>
      <c r="M19" s="244">
        <v>3775.6415059999981</v>
      </c>
      <c r="N19" s="244">
        <v>2485.847651</v>
      </c>
      <c r="O19" s="244">
        <v>1870.4029589999991</v>
      </c>
      <c r="P19" s="244">
        <v>2216.1654780000008</v>
      </c>
      <c r="Q19" s="244">
        <v>2051.9972460000008</v>
      </c>
      <c r="R19" s="244">
        <v>2671.412652</v>
      </c>
      <c r="S19" s="244">
        <v>2055.0080040000003</v>
      </c>
      <c r="T19" s="244">
        <v>1817.7262669999982</v>
      </c>
      <c r="U19" s="244">
        <v>1773.1214849999983</v>
      </c>
      <c r="V19" s="244">
        <v>1764.9023940000006</v>
      </c>
      <c r="W19" s="244">
        <v>1909.6670949999989</v>
      </c>
      <c r="X19" s="244">
        <v>1778.0786549999989</v>
      </c>
      <c r="Y19" s="244">
        <v>2999.8274700000002</v>
      </c>
      <c r="Z19" s="244">
        <v>1884.5794439999991</v>
      </c>
    </row>
    <row r="20" spans="1:31">
      <c r="A20" s="710" t="s">
        <v>446</v>
      </c>
      <c r="B20" s="244">
        <v>-1291.8647538489261</v>
      </c>
      <c r="C20" s="838">
        <v>-563.73409993425366</v>
      </c>
      <c r="D20" s="244">
        <v>-595.26707505747765</v>
      </c>
      <c r="E20" s="244">
        <v>-178.61113099999989</v>
      </c>
      <c r="F20" s="244">
        <v>-171.52211600000032</v>
      </c>
      <c r="G20" s="244">
        <v>-627.88397999999984</v>
      </c>
      <c r="H20" s="244">
        <v>-923.15913700000033</v>
      </c>
      <c r="I20" s="244">
        <v>-1003.3484369999999</v>
      </c>
      <c r="J20" s="244">
        <v>-1505.311985</v>
      </c>
      <c r="K20" s="244">
        <v>-2329.0770269999994</v>
      </c>
      <c r="L20" s="244">
        <v>-3006.6315370000011</v>
      </c>
      <c r="M20" s="244">
        <v>-3070.3290549999992</v>
      </c>
      <c r="N20" s="244">
        <v>-2162.2493119999999</v>
      </c>
      <c r="O20" s="244">
        <v>-2247.3264329999984</v>
      </c>
      <c r="P20" s="244">
        <v>-2309.1007769999997</v>
      </c>
      <c r="Q20" s="244">
        <v>-1943.8794089999999</v>
      </c>
      <c r="R20" s="244">
        <v>-1896.0264399999996</v>
      </c>
      <c r="S20" s="244">
        <v>-947.27479999999923</v>
      </c>
      <c r="T20" s="244">
        <v>-1212.6639640000003</v>
      </c>
      <c r="U20" s="244">
        <v>-1436.6216479999998</v>
      </c>
      <c r="V20" s="244">
        <v>-1035.7515279999998</v>
      </c>
      <c r="W20" s="244">
        <v>-557.22880999999961</v>
      </c>
      <c r="X20" s="244">
        <v>-68.252758999999514</v>
      </c>
      <c r="Y20" s="244">
        <v>-171.07673799999975</v>
      </c>
      <c r="Z20" s="244">
        <v>-386.75144599999976</v>
      </c>
    </row>
    <row r="21" spans="1:31">
      <c r="A21" s="710" t="s">
        <v>447</v>
      </c>
      <c r="B21" s="244">
        <v>4497.4802579999996</v>
      </c>
      <c r="C21" s="838">
        <v>4369.564985</v>
      </c>
      <c r="D21" s="244">
        <v>5335.4396580000002</v>
      </c>
      <c r="E21" s="244">
        <v>4792.6851720000004</v>
      </c>
      <c r="F21" s="244">
        <v>3794.3318490000001</v>
      </c>
      <c r="G21" s="244">
        <v>3719.5898819999993</v>
      </c>
      <c r="H21" s="244">
        <v>3554.2907420000001</v>
      </c>
      <c r="I21" s="244">
        <v>814.48585199999991</v>
      </c>
      <c r="J21" s="244">
        <v>356.52941699999974</v>
      </c>
      <c r="K21" s="244">
        <v>773.51822500000026</v>
      </c>
      <c r="L21" s="244">
        <v>550.49623599999995</v>
      </c>
      <c r="M21" s="244">
        <v>27.880711999999676</v>
      </c>
      <c r="N21" s="244">
        <v>292.76400299999955</v>
      </c>
      <c r="O21" s="244">
        <v>707.393685</v>
      </c>
      <c r="P21" s="244">
        <v>866.39281800000003</v>
      </c>
      <c r="Q21" s="244">
        <v>230.24772699999971</v>
      </c>
      <c r="R21" s="244">
        <v>994.59701000000041</v>
      </c>
      <c r="S21" s="244">
        <v>1387.0890170000002</v>
      </c>
      <c r="T21" s="244">
        <v>1802.6994920000002</v>
      </c>
      <c r="U21" s="244">
        <v>1558.3098730000002</v>
      </c>
      <c r="V21" s="244">
        <v>1624.7971369999996</v>
      </c>
      <c r="W21" s="244">
        <v>1408.2119790000004</v>
      </c>
      <c r="X21" s="244">
        <v>933.02658699999984</v>
      </c>
      <c r="Y21" s="244">
        <v>672.56860399999982</v>
      </c>
      <c r="Z21" s="244">
        <v>967.4195380000001</v>
      </c>
    </row>
    <row r="22" spans="1:31">
      <c r="A22" s="710" t="s">
        <v>448</v>
      </c>
      <c r="B22" s="244">
        <v>-517.42711699999995</v>
      </c>
      <c r="C22" s="838">
        <v>-763.59077700000034</v>
      </c>
      <c r="D22" s="244">
        <v>-1110.7373110000003</v>
      </c>
      <c r="E22" s="244">
        <v>-1420.9821810000003</v>
      </c>
      <c r="F22" s="244">
        <v>-2164.75342</v>
      </c>
      <c r="G22" s="244">
        <v>-2121.0194780000002</v>
      </c>
      <c r="H22" s="244">
        <v>-1792.3967559999996</v>
      </c>
      <c r="I22" s="244">
        <v>-2423.3806589999999</v>
      </c>
      <c r="J22" s="244">
        <v>-3042.2714220000003</v>
      </c>
      <c r="K22" s="244">
        <v>-3497.1878849999994</v>
      </c>
      <c r="L22" s="244">
        <v>-3298.476999</v>
      </c>
      <c r="M22" s="244">
        <v>-2067.270078</v>
      </c>
      <c r="N22" s="244">
        <v>-2664.9588240000003</v>
      </c>
      <c r="O22" s="244">
        <v>-3380.2296479999995</v>
      </c>
      <c r="P22" s="244">
        <v>-2574.8208670000004</v>
      </c>
      <c r="Q22" s="244">
        <v>-2438.2722020000001</v>
      </c>
      <c r="R22" s="244">
        <v>-2201.0080470000003</v>
      </c>
      <c r="S22" s="244">
        <v>-2214.2421160000004</v>
      </c>
      <c r="T22" s="244">
        <v>-2043.2189019999987</v>
      </c>
      <c r="U22" s="244">
        <v>-2052.3308940000006</v>
      </c>
      <c r="V22" s="244">
        <v>-3371.8108420000008</v>
      </c>
      <c r="W22" s="244">
        <v>-3468.040109999999</v>
      </c>
      <c r="X22" s="244">
        <v>-2502.3507530000002</v>
      </c>
      <c r="Y22" s="244">
        <v>-1491.8859540000001</v>
      </c>
      <c r="Z22" s="244">
        <v>-2317.9389970000002</v>
      </c>
    </row>
    <row r="23" spans="1:31">
      <c r="A23" s="710" t="s">
        <v>449</v>
      </c>
      <c r="B23" s="244">
        <v>1482.6900089999999</v>
      </c>
      <c r="C23" s="838">
        <v>1641.18956</v>
      </c>
      <c r="D23" s="244">
        <v>707.35233500000004</v>
      </c>
      <c r="E23" s="244">
        <v>1004.5202710000003</v>
      </c>
      <c r="F23" s="244">
        <v>1030.038673</v>
      </c>
      <c r="G23" s="244">
        <v>923.67768000000046</v>
      </c>
      <c r="H23" s="244">
        <v>2311.7010209999994</v>
      </c>
      <c r="I23" s="244">
        <v>1422.5764059999999</v>
      </c>
      <c r="J23" s="244">
        <v>-333.56169800000021</v>
      </c>
      <c r="K23" s="244">
        <v>-1108.7867930000004</v>
      </c>
      <c r="L23" s="244">
        <v>-504.613237999999</v>
      </c>
      <c r="M23" s="244">
        <v>1040.7984120000006</v>
      </c>
      <c r="N23" s="244">
        <v>-124.98076300000048</v>
      </c>
      <c r="O23" s="244">
        <v>-887.98576599999978</v>
      </c>
      <c r="P23" s="244">
        <v>-120.54673800000046</v>
      </c>
      <c r="Q23" s="244">
        <v>-2212.7610370000011</v>
      </c>
      <c r="R23" s="244">
        <v>-1428.2480840000003</v>
      </c>
      <c r="S23" s="244">
        <v>-918.956490999999</v>
      </c>
      <c r="T23" s="244">
        <v>-901.41938899999968</v>
      </c>
      <c r="U23" s="244">
        <v>-1210.0319119999986</v>
      </c>
      <c r="V23" s="244">
        <v>-1395.7577929999998</v>
      </c>
      <c r="W23" s="244">
        <v>-1580.8177879999998</v>
      </c>
      <c r="X23" s="244">
        <v>-1301.7277719999997</v>
      </c>
      <c r="Y23" s="244">
        <v>-1834.4983539999998</v>
      </c>
      <c r="Z23" s="244">
        <v>-1840.0287009999993</v>
      </c>
    </row>
    <row r="24" spans="1:31">
      <c r="A24" s="710" t="s">
        <v>450</v>
      </c>
      <c r="B24" s="244">
        <v>126.67706500000008</v>
      </c>
      <c r="C24" s="838">
        <v>316.17065099999996</v>
      </c>
      <c r="D24" s="244">
        <v>155.22202000000004</v>
      </c>
      <c r="E24" s="244">
        <v>74.689089000000081</v>
      </c>
      <c r="F24" s="244">
        <v>147.53265600000009</v>
      </c>
      <c r="G24" s="244">
        <v>99.47093899999993</v>
      </c>
      <c r="H24" s="244">
        <v>28.620917999999961</v>
      </c>
      <c r="I24" s="244">
        <v>-337.29837300000008</v>
      </c>
      <c r="J24" s="244">
        <v>-457.82028400000024</v>
      </c>
      <c r="K24" s="244">
        <v>-470.135625</v>
      </c>
      <c r="L24" s="244">
        <v>-403.25872300000037</v>
      </c>
      <c r="M24" s="244">
        <v>3.6300610000002962</v>
      </c>
      <c r="N24" s="244">
        <v>1.9332990000000336</v>
      </c>
      <c r="O24" s="244">
        <v>-76.974838999999918</v>
      </c>
      <c r="P24" s="244">
        <v>-73.030971999999849</v>
      </c>
      <c r="Q24" s="244">
        <v>-206.76534900000001</v>
      </c>
      <c r="R24" s="244">
        <v>-196.5416140000001</v>
      </c>
      <c r="S24" s="244">
        <v>-62.918206999999938</v>
      </c>
      <c r="T24" s="244">
        <v>-30.437451999999666</v>
      </c>
      <c r="U24" s="244">
        <v>23.039520999999922</v>
      </c>
      <c r="V24" s="244">
        <v>40.049736999999823</v>
      </c>
      <c r="W24" s="244">
        <v>23.012727999999925</v>
      </c>
      <c r="X24" s="244">
        <v>0.83138999999994212</v>
      </c>
      <c r="Y24" s="244">
        <v>24.406370999999695</v>
      </c>
      <c r="Z24" s="244">
        <v>-25.113181999999824</v>
      </c>
    </row>
    <row r="25" spans="1:31" ht="20.25" customHeight="1">
      <c r="A25" s="710" t="s">
        <v>460</v>
      </c>
      <c r="B25" s="244">
        <v>18569.804905151104</v>
      </c>
      <c r="C25" s="838">
        <v>23049.825787065733</v>
      </c>
      <c r="D25" s="244">
        <v>21675.713275942559</v>
      </c>
      <c r="E25" s="244">
        <v>24280.84193400004</v>
      </c>
      <c r="F25" s="244">
        <v>26198.168739999979</v>
      </c>
      <c r="G25" s="244">
        <v>14681.34925600003</v>
      </c>
      <c r="H25" s="244">
        <v>16459.750818000015</v>
      </c>
      <c r="I25" s="244">
        <v>11848.954190999983</v>
      </c>
      <c r="J25" s="244">
        <v>3147.1582120000094</v>
      </c>
      <c r="K25" s="244">
        <v>-107.69529500001227</v>
      </c>
      <c r="L25" s="244">
        <v>-6096.5155890000169</v>
      </c>
      <c r="M25" s="244">
        <v>-13076.947191999992</v>
      </c>
      <c r="N25" s="244">
        <v>-10215.791782000015</v>
      </c>
      <c r="O25" s="244">
        <v>-20597.490662000026</v>
      </c>
      <c r="P25" s="244">
        <v>-5865.1835060000303</v>
      </c>
      <c r="Q25" s="244">
        <v>-429.29995999997482</v>
      </c>
      <c r="R25" s="244">
        <v>10363.385151000024</v>
      </c>
      <c r="S25" s="244">
        <v>11918.982274000038</v>
      </c>
      <c r="T25" s="244">
        <v>2029.3759709999867</v>
      </c>
      <c r="U25" s="244">
        <v>4622.960277999955</v>
      </c>
      <c r="V25" s="244">
        <v>3550.4030369999964</v>
      </c>
      <c r="W25" s="244">
        <v>3956.1267359999765</v>
      </c>
      <c r="X25" s="244">
        <v>2578.7181380000256</v>
      </c>
      <c r="Y25" s="244">
        <v>11.506502000032924</v>
      </c>
      <c r="Z25" s="244">
        <v>-1613.8756040000007</v>
      </c>
    </row>
    <row r="26" spans="1:31">
      <c r="B26" s="432"/>
      <c r="C26" s="432"/>
      <c r="D26" s="432"/>
      <c r="E26" s="432"/>
      <c r="F26" s="432"/>
      <c r="G26" s="432"/>
      <c r="H26" s="432"/>
      <c r="I26" s="432"/>
      <c r="J26" s="432"/>
      <c r="K26" s="433"/>
      <c r="L26" s="434"/>
      <c r="M26" s="434"/>
      <c r="N26" s="434"/>
      <c r="O26" s="434"/>
      <c r="P26" s="434"/>
      <c r="Q26" s="434"/>
      <c r="R26" s="434"/>
      <c r="S26" s="434"/>
      <c r="T26" s="434"/>
      <c r="U26" s="434"/>
      <c r="V26" s="434"/>
      <c r="W26" s="434"/>
      <c r="X26" s="434"/>
      <c r="Y26" s="434"/>
      <c r="Z26" s="434"/>
    </row>
    <row r="27" spans="1:31" ht="25" customHeight="1">
      <c r="A27" s="135"/>
      <c r="B27" s="1418" t="s">
        <v>482</v>
      </c>
      <c r="C27" s="1418"/>
      <c r="D27" s="1418"/>
      <c r="E27" s="1418"/>
      <c r="F27" s="1418"/>
      <c r="G27" s="1418"/>
      <c r="H27" s="1418" t="s">
        <v>482</v>
      </c>
      <c r="I27" s="1418"/>
      <c r="J27" s="1418"/>
      <c r="K27" s="1418"/>
      <c r="L27" s="1418"/>
      <c r="M27" s="1418"/>
      <c r="N27" s="1418" t="s">
        <v>482</v>
      </c>
      <c r="O27" s="1418"/>
      <c r="P27" s="1418"/>
      <c r="Q27" s="1418"/>
      <c r="R27" s="1418"/>
      <c r="S27" s="1418"/>
      <c r="T27" s="1418" t="s">
        <v>482</v>
      </c>
      <c r="U27" s="1418"/>
      <c r="V27" s="1418"/>
      <c r="W27" s="1418"/>
      <c r="X27" s="1418"/>
      <c r="Y27" s="1418"/>
      <c r="Z27" s="1418" t="s">
        <v>482</v>
      </c>
      <c r="AA27" s="1418"/>
      <c r="AB27" s="1418"/>
      <c r="AC27" s="1418"/>
      <c r="AD27" s="1418"/>
      <c r="AE27" s="1418"/>
    </row>
    <row r="28" spans="1:31">
      <c r="B28" s="432"/>
      <c r="C28" s="432"/>
      <c r="D28" s="432"/>
      <c r="E28" s="432"/>
      <c r="F28" s="432"/>
      <c r="G28" s="432"/>
      <c r="H28" s="432"/>
      <c r="I28" s="432"/>
      <c r="J28" s="432"/>
      <c r="K28" s="433"/>
      <c r="L28" s="434"/>
      <c r="M28" s="434"/>
      <c r="N28" s="434"/>
      <c r="O28" s="434"/>
      <c r="P28" s="434"/>
      <c r="Q28" s="434"/>
      <c r="R28" s="434"/>
      <c r="S28" s="434"/>
      <c r="T28" s="434"/>
      <c r="U28" s="434"/>
      <c r="V28" s="434"/>
      <c r="W28" s="434"/>
      <c r="X28" s="434"/>
      <c r="Y28" s="434"/>
      <c r="Z28" s="434"/>
    </row>
    <row r="29" spans="1:31">
      <c r="A29" s="712" t="s">
        <v>435</v>
      </c>
      <c r="B29" s="435" t="s">
        <v>356</v>
      </c>
      <c r="C29" s="195">
        <v>-21.124493006051253</v>
      </c>
      <c r="D29" s="195">
        <v>8.6672419405704062</v>
      </c>
      <c r="E29" s="195">
        <v>-22.091987266307839</v>
      </c>
      <c r="F29" s="195">
        <v>-97.337117016288801</v>
      </c>
      <c r="G29" s="195">
        <v>6647.8319661121959</v>
      </c>
      <c r="H29" s="195">
        <v>2.9877144499215262</v>
      </c>
      <c r="I29" s="195">
        <v>-56.384695983073222</v>
      </c>
      <c r="J29" s="195">
        <v>138.9377050312942</v>
      </c>
      <c r="K29" s="195">
        <v>-37.440736649575172</v>
      </c>
      <c r="L29" s="195">
        <v>42.470992689903142</v>
      </c>
      <c r="M29" s="195">
        <v>43.508512631547433</v>
      </c>
      <c r="N29" s="195">
        <v>13.195886144199662</v>
      </c>
      <c r="O29" s="195">
        <v>33.114078474282991</v>
      </c>
      <c r="P29" s="195">
        <v>-18.239585197022009</v>
      </c>
      <c r="Q29" s="195">
        <v>-11.73920743922821</v>
      </c>
      <c r="R29" s="195">
        <v>-37.285338126942989</v>
      </c>
      <c r="S29" s="195">
        <v>53.691986473338716</v>
      </c>
      <c r="T29" s="195">
        <v>35.154869740375261</v>
      </c>
      <c r="U29" s="195">
        <v>-22.363209257152732</v>
      </c>
      <c r="V29" s="195">
        <v>-55.232874130032194</v>
      </c>
      <c r="W29" s="195">
        <v>75.956838477911248</v>
      </c>
      <c r="X29" s="195">
        <v>43.744375251062934</v>
      </c>
      <c r="Y29" s="195">
        <v>-33.070946507073458</v>
      </c>
      <c r="Z29" s="195">
        <v>52.933522381110095</v>
      </c>
    </row>
    <row r="30" spans="1:31">
      <c r="A30" s="710" t="s">
        <v>436</v>
      </c>
      <c r="B30" s="435" t="s">
        <v>356</v>
      </c>
      <c r="C30" s="195">
        <v>5.0432158597261747</v>
      </c>
      <c r="D30" s="195">
        <v>-12.743434465381071</v>
      </c>
      <c r="E30" s="195">
        <v>-37.797044851162056</v>
      </c>
      <c r="F30" s="195">
        <v>9.1223934930168298</v>
      </c>
      <c r="G30" s="195">
        <v>-67.780520186347019</v>
      </c>
      <c r="H30" s="195">
        <v>90.179260366183655</v>
      </c>
      <c r="I30" s="195">
        <v>-195.11224300859249</v>
      </c>
      <c r="J30" s="195">
        <v>-17.510395472549575</v>
      </c>
      <c r="K30" s="195">
        <v>99.438451075299241</v>
      </c>
      <c r="L30" s="195">
        <v>35.129970741651846</v>
      </c>
      <c r="M30" s="195">
        <v>55.045343775242543</v>
      </c>
      <c r="N30" s="195">
        <v>14.276854240429813</v>
      </c>
      <c r="O30" s="195">
        <v>10.045529849236658</v>
      </c>
      <c r="P30" s="195">
        <v>-37.538421083350649</v>
      </c>
      <c r="Q30" s="195">
        <v>-12.197730548146097</v>
      </c>
      <c r="R30" s="195">
        <v>1.3327062725646783</v>
      </c>
      <c r="S30" s="195">
        <v>-25.768773208432521</v>
      </c>
      <c r="T30" s="195">
        <v>-10.416469636732984</v>
      </c>
      <c r="U30" s="195">
        <v>27.625081916394862</v>
      </c>
      <c r="V30" s="195">
        <v>-28.150826380490301</v>
      </c>
      <c r="W30" s="195">
        <v>32.346940739689558</v>
      </c>
      <c r="X30" s="195">
        <v>31.053781827173196</v>
      </c>
      <c r="Y30" s="195">
        <v>-14.177974328873205</v>
      </c>
      <c r="Z30" s="195">
        <v>-17.408419912174082</v>
      </c>
    </row>
    <row r="31" spans="1:31">
      <c r="A31" s="710" t="s">
        <v>437</v>
      </c>
      <c r="B31" s="435" t="s">
        <v>356</v>
      </c>
      <c r="C31" s="195">
        <v>-11.762526604964549</v>
      </c>
      <c r="D31" s="195">
        <v>-8.7636572382578066</v>
      </c>
      <c r="E31" s="195">
        <v>-5.5062716978628146</v>
      </c>
      <c r="F31" s="195">
        <v>-27.674995412318708</v>
      </c>
      <c r="G31" s="195">
        <v>-19.143272363311709</v>
      </c>
      <c r="H31" s="195">
        <v>-19.386700206827825</v>
      </c>
      <c r="I31" s="195">
        <v>-43.157837959313575</v>
      </c>
      <c r="J31" s="195">
        <v>-33.74751280079623</v>
      </c>
      <c r="K31" s="195">
        <v>-79.039451685149601</v>
      </c>
      <c r="L31" s="195">
        <v>258.68388631964291</v>
      </c>
      <c r="M31" s="195">
        <v>384.12414746341324</v>
      </c>
      <c r="N31" s="195">
        <v>27.410749948397367</v>
      </c>
      <c r="O31" s="195">
        <v>7.2129710086838088</v>
      </c>
      <c r="P31" s="195">
        <v>-6.4167024868425386</v>
      </c>
      <c r="Q31" s="195">
        <v>-5.5826821991203701</v>
      </c>
      <c r="R31" s="195">
        <v>23.661580186571655</v>
      </c>
      <c r="S31" s="195">
        <v>-3.0808726084079439</v>
      </c>
      <c r="T31" s="195">
        <v>-57.388627643273189</v>
      </c>
      <c r="U31" s="195">
        <v>-8.7055069770236031</v>
      </c>
      <c r="V31" s="195">
        <v>-94.280028393859538</v>
      </c>
      <c r="W31" s="195">
        <v>423.26088647080576</v>
      </c>
      <c r="X31" s="195">
        <v>-745.76252751912523</v>
      </c>
      <c r="Y31" s="195">
        <v>-162.10273806522846</v>
      </c>
      <c r="Z31" s="195">
        <v>4.1358978335551626</v>
      </c>
    </row>
    <row r="32" spans="1:31">
      <c r="A32" s="710" t="s">
        <v>438</v>
      </c>
      <c r="B32" s="435" t="s">
        <v>356</v>
      </c>
      <c r="C32" s="195">
        <v>2.731454283043135</v>
      </c>
      <c r="D32" s="195">
        <v>-59.0938447312218</v>
      </c>
      <c r="E32" s="195">
        <v>17.293420424517734</v>
      </c>
      <c r="F32" s="195">
        <v>5.4495796249795205</v>
      </c>
      <c r="G32" s="195">
        <v>38.101819006702954</v>
      </c>
      <c r="H32" s="195">
        <v>19.347861825009005</v>
      </c>
      <c r="I32" s="195">
        <v>-42.815380976794529</v>
      </c>
      <c r="J32" s="195">
        <v>-49.278155698665906</v>
      </c>
      <c r="K32" s="195">
        <v>24.316145381794939</v>
      </c>
      <c r="L32" s="195">
        <v>-2.7882747303895172</v>
      </c>
      <c r="M32" s="195">
        <v>-272.24988896938578</v>
      </c>
      <c r="N32" s="195">
        <v>10.185452865743216</v>
      </c>
      <c r="O32" s="195">
        <v>17.201042285717776</v>
      </c>
      <c r="P32" s="195">
        <v>-2.6276355539323077</v>
      </c>
      <c r="Q32" s="195">
        <v>-3.3072719746831041</v>
      </c>
      <c r="R32" s="195">
        <v>-69.617760242908886</v>
      </c>
      <c r="S32" s="195">
        <v>-17.948935115330627</v>
      </c>
      <c r="T32" s="195">
        <v>4.6659847291751646</v>
      </c>
      <c r="U32" s="195">
        <v>-64.576832443055594</v>
      </c>
      <c r="V32" s="195">
        <v>-27.191518988451932</v>
      </c>
      <c r="W32" s="195">
        <v>558.08752248393353</v>
      </c>
      <c r="X32" s="195">
        <v>101.67503785426874</v>
      </c>
      <c r="Y32" s="195">
        <v>-13.047537831047137</v>
      </c>
      <c r="Z32" s="195">
        <v>-8.4253412773610705</v>
      </c>
    </row>
    <row r="33" spans="1:31">
      <c r="A33" s="710" t="s">
        <v>439</v>
      </c>
      <c r="B33" s="435" t="s">
        <v>356</v>
      </c>
      <c r="C33" s="195">
        <v>-17.60314054260121</v>
      </c>
      <c r="D33" s="195">
        <v>-4.0746460852721782</v>
      </c>
      <c r="E33" s="195">
        <v>-47.022988778983851</v>
      </c>
      <c r="F33" s="195">
        <v>73.530929333703625</v>
      </c>
      <c r="G33" s="195">
        <v>-50.453580129617151</v>
      </c>
      <c r="H33" s="195">
        <v>14.875750017846983</v>
      </c>
      <c r="I33" s="195">
        <v>281.60708983400144</v>
      </c>
      <c r="J33" s="195">
        <v>-3.7543401180348468</v>
      </c>
      <c r="K33" s="195">
        <v>-18.904472970233172</v>
      </c>
      <c r="L33" s="195">
        <v>7.73358394157313</v>
      </c>
      <c r="M33" s="195">
        <v>0.50743030945324108</v>
      </c>
      <c r="N33" s="195">
        <v>18.475408675200526</v>
      </c>
      <c r="O33" s="195">
        <v>3.387378467301545</v>
      </c>
      <c r="P33" s="195">
        <v>39.85334660081827</v>
      </c>
      <c r="Q33" s="195">
        <v>-33.825934191194918</v>
      </c>
      <c r="R33" s="195">
        <v>2.1366572406508624</v>
      </c>
      <c r="S33" s="195">
        <v>-21.078076192380664</v>
      </c>
      <c r="T33" s="195">
        <v>-43.057833701440906</v>
      </c>
      <c r="U33" s="195">
        <v>43.39637250076828</v>
      </c>
      <c r="V33" s="195">
        <v>-37.706330690454791</v>
      </c>
      <c r="W33" s="195">
        <v>90.107842770954392</v>
      </c>
      <c r="X33" s="195">
        <v>-61.436327138611333</v>
      </c>
      <c r="Y33" s="195">
        <v>-38.691223425766687</v>
      </c>
      <c r="Z33" s="195">
        <v>22.615730741156909</v>
      </c>
    </row>
    <row r="34" spans="1:31">
      <c r="A34" s="710" t="s">
        <v>440</v>
      </c>
      <c r="B34" s="435" t="s">
        <v>356</v>
      </c>
      <c r="C34" s="195">
        <v>-24.11278346756356</v>
      </c>
      <c r="D34" s="195">
        <v>16.398832749582979</v>
      </c>
      <c r="E34" s="195">
        <v>32.04078476766739</v>
      </c>
      <c r="F34" s="195">
        <v>-23.315794373747252</v>
      </c>
      <c r="G34" s="195">
        <v>-31.694390826736708</v>
      </c>
      <c r="H34" s="195">
        <v>-0.41553082248864825</v>
      </c>
      <c r="I34" s="195">
        <v>83.811860208929801</v>
      </c>
      <c r="J34" s="195">
        <v>-20.063842363539365</v>
      </c>
      <c r="K34" s="195">
        <v>-21.131791485915457</v>
      </c>
      <c r="L34" s="195">
        <v>-36.905844105980393</v>
      </c>
      <c r="M34" s="195">
        <v>-23.753401754796258</v>
      </c>
      <c r="N34" s="195">
        <v>108.30168977088235</v>
      </c>
      <c r="O34" s="195">
        <v>-74.879094914444281</v>
      </c>
      <c r="P34" s="195">
        <v>350.59384169251899</v>
      </c>
      <c r="Q34" s="195">
        <v>21.871474374897232</v>
      </c>
      <c r="R34" s="195">
        <v>-8.0747229757906922</v>
      </c>
      <c r="S34" s="195">
        <v>29.992377787998493</v>
      </c>
      <c r="T34" s="195">
        <v>-40.436237960482835</v>
      </c>
      <c r="U34" s="195">
        <v>97.171248262980754</v>
      </c>
      <c r="V34" s="195">
        <v>-6.2692627197646971</v>
      </c>
      <c r="W34" s="195">
        <v>-26.018617894991777</v>
      </c>
      <c r="X34" s="195">
        <v>131.75236498671813</v>
      </c>
      <c r="Y34" s="195">
        <v>-94.422451751005852</v>
      </c>
      <c r="Z34" s="195">
        <v>-224.64105518074047</v>
      </c>
    </row>
    <row r="35" spans="1:31">
      <c r="A35" s="710" t="s">
        <v>441</v>
      </c>
      <c r="B35" s="435" t="s">
        <v>356</v>
      </c>
      <c r="C35" s="195">
        <v>29.555416786858103</v>
      </c>
      <c r="D35" s="195">
        <v>2.5478753336065694</v>
      </c>
      <c r="E35" s="195">
        <v>-37.758522191445657</v>
      </c>
      <c r="F35" s="195">
        <v>39.803458436801606</v>
      </c>
      <c r="G35" s="195">
        <v>-53.219625472560303</v>
      </c>
      <c r="H35" s="195">
        <v>31.575355929817619</v>
      </c>
      <c r="I35" s="195">
        <v>-21.200471685955122</v>
      </c>
      <c r="J35" s="195">
        <v>-71.428472119088639</v>
      </c>
      <c r="K35" s="195">
        <v>-287.65090873105464</v>
      </c>
      <c r="L35" s="195">
        <v>2.8668447875449345</v>
      </c>
      <c r="M35" s="195">
        <v>-276.12670128313243</v>
      </c>
      <c r="N35" s="195">
        <v>23.306756118526522</v>
      </c>
      <c r="O35" s="195">
        <v>-127.74915609616892</v>
      </c>
      <c r="P35" s="195">
        <v>-523.7514990099636</v>
      </c>
      <c r="Q35" s="195">
        <v>50.966183276139162</v>
      </c>
      <c r="R35" s="195">
        <v>-20.24662309582051</v>
      </c>
      <c r="S35" s="195">
        <v>-58.515178817068673</v>
      </c>
      <c r="T35" s="195">
        <v>-17.588759076881516</v>
      </c>
      <c r="U35" s="195">
        <v>106.88404857306853</v>
      </c>
      <c r="V35" s="195">
        <v>44.211706565557108</v>
      </c>
      <c r="W35" s="195">
        <v>52.690093406127943</v>
      </c>
      <c r="X35" s="195">
        <v>-8.4447118078357022</v>
      </c>
      <c r="Y35" s="195">
        <v>-21.074340407261744</v>
      </c>
      <c r="Z35" s="195">
        <v>-26.654947122542268</v>
      </c>
    </row>
    <row r="36" spans="1:31">
      <c r="A36" s="710" t="s">
        <v>442</v>
      </c>
      <c r="B36" s="435" t="s">
        <v>356</v>
      </c>
      <c r="C36" s="195">
        <v>-8.2393143907644912</v>
      </c>
      <c r="D36" s="195">
        <v>-3.3146608109397562</v>
      </c>
      <c r="E36" s="195">
        <v>90.112175944141967</v>
      </c>
      <c r="F36" s="195">
        <v>0.73815612604929015</v>
      </c>
      <c r="G36" s="195">
        <v>-21.214564279363984</v>
      </c>
      <c r="H36" s="195">
        <v>14.513693990248825</v>
      </c>
      <c r="I36" s="195">
        <v>6.6975321758083481</v>
      </c>
      <c r="J36" s="195">
        <v>-18.887368453142287</v>
      </c>
      <c r="K36" s="195">
        <v>-17.35354690015339</v>
      </c>
      <c r="L36" s="195">
        <v>-37.692389745372559</v>
      </c>
      <c r="M36" s="195">
        <v>-37.596615535195212</v>
      </c>
      <c r="N36" s="195">
        <v>24.438932346131864</v>
      </c>
      <c r="O36" s="195">
        <v>-161.16152261329793</v>
      </c>
      <c r="P36" s="195">
        <v>-174.83572013918752</v>
      </c>
      <c r="Q36" s="195">
        <v>38.210898677733098</v>
      </c>
      <c r="R36" s="195">
        <v>-6.1942587070535637</v>
      </c>
      <c r="S36" s="195">
        <v>-46.088389438007738</v>
      </c>
      <c r="T36" s="195">
        <v>-117.3507564489056</v>
      </c>
      <c r="U36" s="195">
        <v>-126.93045420548793</v>
      </c>
      <c r="V36" s="195">
        <v>5663.3659654052817</v>
      </c>
      <c r="W36" s="195">
        <v>47.328934461342243</v>
      </c>
      <c r="X36" s="195">
        <v>54.358820403449187</v>
      </c>
      <c r="Y36" s="195">
        <v>36.566903980100818</v>
      </c>
      <c r="Z36" s="195">
        <v>-24.102937991761081</v>
      </c>
    </row>
    <row r="37" spans="1:31">
      <c r="A37" s="710" t="s">
        <v>443</v>
      </c>
      <c r="B37" s="435" t="s">
        <v>356</v>
      </c>
      <c r="C37" s="195">
        <v>-13.995369416713459</v>
      </c>
      <c r="D37" s="195">
        <v>-8.0077370894570095</v>
      </c>
      <c r="E37" s="195">
        <v>-34.301366157720892</v>
      </c>
      <c r="F37" s="195">
        <v>50.540414335600758</v>
      </c>
      <c r="G37" s="195">
        <v>24.813918137952868</v>
      </c>
      <c r="H37" s="195">
        <v>11.167952244240766</v>
      </c>
      <c r="I37" s="195">
        <v>-0.90422238268152455</v>
      </c>
      <c r="J37" s="195">
        <v>15.867898651246065</v>
      </c>
      <c r="K37" s="195">
        <v>-6.3153485579983197</v>
      </c>
      <c r="L37" s="195">
        <v>14.237179556519905</v>
      </c>
      <c r="M37" s="195">
        <v>38.344753055941908</v>
      </c>
      <c r="N37" s="195">
        <v>-14.582731849013982</v>
      </c>
      <c r="O37" s="195">
        <v>-5.9600171931583645</v>
      </c>
      <c r="P37" s="195">
        <v>-28.873660523873355</v>
      </c>
      <c r="Q37" s="195">
        <v>-67.460582381941606</v>
      </c>
      <c r="R37" s="195">
        <v>-207.63271754502978</v>
      </c>
      <c r="S37" s="195">
        <v>-10.762778542862122</v>
      </c>
      <c r="T37" s="195">
        <v>-45.381441166833469</v>
      </c>
      <c r="U37" s="195">
        <v>-155.45290910805477</v>
      </c>
      <c r="V37" s="195">
        <v>123.12544294542062</v>
      </c>
      <c r="W37" s="195">
        <v>-55.593561583435047</v>
      </c>
      <c r="X37" s="195">
        <v>198.19457184729561</v>
      </c>
      <c r="Y37" s="195">
        <v>-47.339927246389777</v>
      </c>
      <c r="Z37" s="195">
        <v>111.21902291737734</v>
      </c>
    </row>
    <row r="38" spans="1:31">
      <c r="A38" s="710" t="s">
        <v>444</v>
      </c>
      <c r="B38" s="435" t="s">
        <v>356</v>
      </c>
      <c r="C38" s="195">
        <v>16.310854150979921</v>
      </c>
      <c r="D38" s="195">
        <v>-11.857551583214729</v>
      </c>
      <c r="E38" s="195">
        <v>3.6355371123115958</v>
      </c>
      <c r="F38" s="195">
        <v>38.037215730238984</v>
      </c>
      <c r="G38" s="195">
        <v>-13.973929771748956</v>
      </c>
      <c r="H38" s="195">
        <v>-6.9191655967181589</v>
      </c>
      <c r="I38" s="195">
        <v>31.356403856766946</v>
      </c>
      <c r="J38" s="195">
        <v>-11.918554810923837</v>
      </c>
      <c r="K38" s="195">
        <v>24.626891227640812</v>
      </c>
      <c r="L38" s="195">
        <v>-29.531389357025802</v>
      </c>
      <c r="M38" s="195">
        <v>-66.359481179871295</v>
      </c>
      <c r="N38" s="195">
        <v>102.29125681002333</v>
      </c>
      <c r="O38" s="195">
        <v>-79.859526914706038</v>
      </c>
      <c r="P38" s="195">
        <v>173.71400775972876</v>
      </c>
      <c r="Q38" s="195">
        <v>109.22167481613565</v>
      </c>
      <c r="R38" s="195">
        <v>58.682575405565842</v>
      </c>
      <c r="S38" s="195">
        <v>12.674750717264004</v>
      </c>
      <c r="T38" s="195">
        <v>-65.273533335833548</v>
      </c>
      <c r="U38" s="195">
        <v>45.743757374334677</v>
      </c>
      <c r="V38" s="195">
        <v>-34.330852243446188</v>
      </c>
      <c r="W38" s="195">
        <v>27.295189754123086</v>
      </c>
      <c r="X38" s="195">
        <v>-61.29863685033412</v>
      </c>
      <c r="Y38" s="195">
        <v>56.770806795763093</v>
      </c>
      <c r="Z38" s="195">
        <v>168.64622023956787</v>
      </c>
    </row>
    <row r="39" spans="1:31">
      <c r="A39" s="710" t="s">
        <v>445</v>
      </c>
      <c r="B39" s="435" t="s">
        <v>356</v>
      </c>
      <c r="C39" s="195">
        <v>156.36768452295706</v>
      </c>
      <c r="D39" s="195">
        <v>24.879689798046982</v>
      </c>
      <c r="E39" s="195">
        <v>28.94507834438383</v>
      </c>
      <c r="F39" s="195">
        <v>35.997447650879934</v>
      </c>
      <c r="G39" s="195">
        <v>-30.294062131381082</v>
      </c>
      <c r="H39" s="195">
        <v>2.9621479595800793</v>
      </c>
      <c r="I39" s="195">
        <v>-33.574228783474936</v>
      </c>
      <c r="J39" s="195">
        <v>0.65606855201762926</v>
      </c>
      <c r="K39" s="195">
        <v>-22.388335221414124</v>
      </c>
      <c r="L39" s="195">
        <v>2.2568457440728338</v>
      </c>
      <c r="M39" s="195">
        <v>14.196868006087684</v>
      </c>
      <c r="N39" s="195">
        <v>-34.160919487465733</v>
      </c>
      <c r="O39" s="195">
        <v>-24.757940887987303</v>
      </c>
      <c r="P39" s="195">
        <v>18.485990804081155</v>
      </c>
      <c r="Q39" s="195">
        <v>-7.4077605499096109</v>
      </c>
      <c r="R39" s="195">
        <v>30.185976477670152</v>
      </c>
      <c r="S39" s="195">
        <v>-23.074108282691469</v>
      </c>
      <c r="T39" s="195">
        <v>-11.546511572613909</v>
      </c>
      <c r="U39" s="195">
        <v>-2.4538778368217322</v>
      </c>
      <c r="V39" s="195">
        <v>-0.46353795098239914</v>
      </c>
      <c r="W39" s="195">
        <v>8.2024196631011108</v>
      </c>
      <c r="X39" s="195">
        <v>-6.8906481315268167</v>
      </c>
      <c r="Y39" s="195">
        <v>68.711741832365789</v>
      </c>
      <c r="Z39" s="195">
        <v>-37.177072253425322</v>
      </c>
    </row>
    <row r="40" spans="1:31">
      <c r="A40" s="710" t="s">
        <v>446</v>
      </c>
      <c r="B40" s="435" t="s">
        <v>356</v>
      </c>
      <c r="C40" s="195">
        <v>-56.362761794167028</v>
      </c>
      <c r="D40" s="195">
        <v>5.5935901565829624</v>
      </c>
      <c r="E40" s="195">
        <v>-69.994790828511114</v>
      </c>
      <c r="F40" s="195">
        <v>-3.9689659655083602</v>
      </c>
      <c r="G40" s="195">
        <v>266.0659013791543</v>
      </c>
      <c r="H40" s="195">
        <v>47.027025120150455</v>
      </c>
      <c r="I40" s="195">
        <v>8.6864005116811711</v>
      </c>
      <c r="J40" s="195">
        <v>50.028836393154222</v>
      </c>
      <c r="K40" s="195">
        <v>54.723874532892864</v>
      </c>
      <c r="L40" s="195">
        <v>29.091116444213753</v>
      </c>
      <c r="M40" s="195">
        <v>2.1185674804553969</v>
      </c>
      <c r="N40" s="195">
        <v>-29.575974650703998</v>
      </c>
      <c r="O40" s="195">
        <v>3.9346582527666669</v>
      </c>
      <c r="P40" s="195">
        <v>2.7487926583739579</v>
      </c>
      <c r="Q40" s="195">
        <v>-15.816605824995563</v>
      </c>
      <c r="R40" s="195">
        <v>-2.4617251861635481</v>
      </c>
      <c r="S40" s="195">
        <v>-50.038945659428705</v>
      </c>
      <c r="T40" s="195">
        <v>28.016069254666263</v>
      </c>
      <c r="U40" s="195">
        <v>18.468239400902945</v>
      </c>
      <c r="V40" s="195">
        <v>-27.903666950729402</v>
      </c>
      <c r="W40" s="195">
        <v>-46.200532180146617</v>
      </c>
      <c r="X40" s="195">
        <v>-87.751394440642869</v>
      </c>
      <c r="Y40" s="195">
        <v>150.65175460526214</v>
      </c>
      <c r="Z40" s="195">
        <v>126.06898548650159</v>
      </c>
    </row>
    <row r="41" spans="1:31">
      <c r="A41" s="710" t="s">
        <v>447</v>
      </c>
      <c r="B41" s="435" t="s">
        <v>356</v>
      </c>
      <c r="C41" s="195">
        <v>-2.8441541855012531</v>
      </c>
      <c r="D41" s="195">
        <v>22.104595682080259</v>
      </c>
      <c r="E41" s="195">
        <v>-10.172629076334687</v>
      </c>
      <c r="F41" s="195">
        <v>-20.83077204471131</v>
      </c>
      <c r="G41" s="195">
        <v>-1.969832106796332</v>
      </c>
      <c r="H41" s="195">
        <v>-4.4440152071582304</v>
      </c>
      <c r="I41" s="195">
        <v>-77.084433685307118</v>
      </c>
      <c r="J41" s="195">
        <v>-56.226444434298195</v>
      </c>
      <c r="K41" s="195">
        <v>116.95775667229188</v>
      </c>
      <c r="L41" s="195">
        <v>-28.832156992810383</v>
      </c>
      <c r="M41" s="195">
        <v>-94.935349203731946</v>
      </c>
      <c r="N41" s="195">
        <v>950.05927753926426</v>
      </c>
      <c r="O41" s="195">
        <v>141.62590952139738</v>
      </c>
      <c r="P41" s="195">
        <v>22.476753238191563</v>
      </c>
      <c r="Q41" s="195">
        <v>-73.424557288977937</v>
      </c>
      <c r="R41" s="195">
        <v>331.968220906694</v>
      </c>
      <c r="S41" s="195">
        <v>39.462415737606079</v>
      </c>
      <c r="T41" s="195">
        <v>29.962783203264308</v>
      </c>
      <c r="U41" s="195">
        <v>-13.556869577239567</v>
      </c>
      <c r="V41" s="195">
        <v>4.266626628759056</v>
      </c>
      <c r="W41" s="195">
        <v>-13.329981513870621</v>
      </c>
      <c r="X41" s="195">
        <v>-33.743882248284748</v>
      </c>
      <c r="Y41" s="195">
        <v>-27.915387045664119</v>
      </c>
      <c r="Z41" s="195">
        <v>43.839532836712721</v>
      </c>
    </row>
    <row r="42" spans="1:31">
      <c r="A42" s="710" t="s">
        <v>448</v>
      </c>
      <c r="B42" s="435" t="s">
        <v>356</v>
      </c>
      <c r="C42" s="195">
        <v>47.574557249190406</v>
      </c>
      <c r="D42" s="195">
        <v>45.462379124571299</v>
      </c>
      <c r="E42" s="195">
        <v>27.931434996154536</v>
      </c>
      <c r="F42" s="195">
        <v>52.342052486300645</v>
      </c>
      <c r="G42" s="195">
        <v>-2.0202736069588951</v>
      </c>
      <c r="H42" s="195">
        <v>-15.493621129301133</v>
      </c>
      <c r="I42" s="195">
        <v>35.203361135741773</v>
      </c>
      <c r="J42" s="195">
        <v>25.538322289630869</v>
      </c>
      <c r="K42" s="195">
        <v>14.953184640604334</v>
      </c>
      <c r="L42" s="195">
        <v>-5.6820191689529196</v>
      </c>
      <c r="M42" s="195">
        <v>-37.326527405625839</v>
      </c>
      <c r="N42" s="195">
        <v>28.911981668996049</v>
      </c>
      <c r="O42" s="195">
        <v>26.839845237323615</v>
      </c>
      <c r="P42" s="195">
        <v>-23.827043274309489</v>
      </c>
      <c r="Q42" s="195">
        <v>-5.3032297023092383</v>
      </c>
      <c r="R42" s="195">
        <v>-9.7308313159368822</v>
      </c>
      <c r="S42" s="195">
        <v>0.60127308566811166</v>
      </c>
      <c r="T42" s="195">
        <v>-7.7237810971165572</v>
      </c>
      <c r="U42" s="195">
        <v>0.44596259319462206</v>
      </c>
      <c r="V42" s="195">
        <v>64.291774384798572</v>
      </c>
      <c r="W42" s="195">
        <v>2.8539343548382305</v>
      </c>
      <c r="X42" s="195">
        <v>-27.845391816993697</v>
      </c>
      <c r="Y42" s="195">
        <v>-40.380622012664745</v>
      </c>
      <c r="Z42" s="195">
        <v>55.369717824959167</v>
      </c>
    </row>
    <row r="43" spans="1:31">
      <c r="A43" s="710" t="s">
        <v>449</v>
      </c>
      <c r="B43" s="435" t="s">
        <v>356</v>
      </c>
      <c r="C43" s="195">
        <v>10.689999260661381</v>
      </c>
      <c r="D43" s="195">
        <v>-56.900022261901299</v>
      </c>
      <c r="E43" s="195">
        <v>42.011303461661754</v>
      </c>
      <c r="F43" s="195">
        <v>2.5403570974825698</v>
      </c>
      <c r="G43" s="195">
        <v>-10.325922296705798</v>
      </c>
      <c r="H43" s="195">
        <v>150.27139564528596</v>
      </c>
      <c r="I43" s="195">
        <v>-38.461920764103851</v>
      </c>
      <c r="J43" s="195">
        <v>-123.44771757728704</v>
      </c>
      <c r="K43" s="195">
        <v>232.40830696334916</v>
      </c>
      <c r="L43" s="195">
        <v>-54.489606010305465</v>
      </c>
      <c r="M43" s="195">
        <v>-306.25666027414104</v>
      </c>
      <c r="N43" s="195">
        <v>-112.00816234527464</v>
      </c>
      <c r="O43" s="195">
        <v>610.4979555933711</v>
      </c>
      <c r="P43" s="195">
        <v>-86.424699289605456</v>
      </c>
      <c r="Q43" s="195">
        <v>1735.6042425635715</v>
      </c>
      <c r="R43" s="195">
        <v>-35.454029598407118</v>
      </c>
      <c r="S43" s="195">
        <v>-35.658482493717898</v>
      </c>
      <c r="T43" s="195">
        <v>-1.9083713072112545</v>
      </c>
      <c r="U43" s="195">
        <v>34.236286324211619</v>
      </c>
      <c r="V43" s="195">
        <v>15.348841560139064</v>
      </c>
      <c r="W43" s="195">
        <v>13.258747035346133</v>
      </c>
      <c r="X43" s="195">
        <v>-17.654787168930824</v>
      </c>
      <c r="Y43" s="195">
        <v>40.927956939986075</v>
      </c>
      <c r="Z43" s="195">
        <v>0.30146372101893348</v>
      </c>
    </row>
    <row r="44" spans="1:31">
      <c r="A44" s="710" t="s">
        <v>450</v>
      </c>
      <c r="B44" s="435" t="s">
        <v>356</v>
      </c>
      <c r="C44" s="195">
        <v>149.58791948645143</v>
      </c>
      <c r="D44" s="195">
        <v>-50.905620268973017</v>
      </c>
      <c r="E44" s="195">
        <v>-51.882413977089037</v>
      </c>
      <c r="F44" s="195">
        <v>97.529060770844211</v>
      </c>
      <c r="G44" s="195">
        <v>-32.577002477336364</v>
      </c>
      <c r="H44" s="195">
        <v>-71.226854508732458</v>
      </c>
      <c r="I44" s="195">
        <v>-1278.5029851243785</v>
      </c>
      <c r="J44" s="195">
        <v>35.73154235167334</v>
      </c>
      <c r="K44" s="195">
        <v>2.6899946180627836</v>
      </c>
      <c r="L44" s="195">
        <v>-14.225023257916192</v>
      </c>
      <c r="M44" s="195">
        <v>-100.90018164343597</v>
      </c>
      <c r="N44" s="195">
        <v>-46.741969349829773</v>
      </c>
      <c r="O44" s="195">
        <v>-4081.5278960987712</v>
      </c>
      <c r="P44" s="195">
        <v>-5.1235794075516878</v>
      </c>
      <c r="Q44" s="195">
        <v>183.1200836269856</v>
      </c>
      <c r="R44" s="195">
        <v>-4.9446075222207071</v>
      </c>
      <c r="S44" s="195">
        <v>-67.987335750687436</v>
      </c>
      <c r="T44" s="195">
        <v>-51.623777200135891</v>
      </c>
      <c r="U44" s="195">
        <v>-175.69464421660584</v>
      </c>
      <c r="V44" s="195">
        <v>73.830597432993329</v>
      </c>
      <c r="W44" s="195">
        <v>-42.53962766347248</v>
      </c>
      <c r="X44" s="195">
        <v>-96.387260128395269</v>
      </c>
      <c r="Y44" s="195">
        <v>2835.6103633675402</v>
      </c>
      <c r="Z44" s="195">
        <v>-202.89601022618291</v>
      </c>
    </row>
    <row r="45" spans="1:31" ht="20.25" customHeight="1">
      <c r="A45" s="710" t="s">
        <v>460</v>
      </c>
      <c r="B45" s="435" t="s">
        <v>356</v>
      </c>
      <c r="C45" s="195">
        <v>24.12529859520447</v>
      </c>
      <c r="D45" s="195">
        <v>-5.9614876217166426</v>
      </c>
      <c r="E45" s="195">
        <v>12.018652511651666</v>
      </c>
      <c r="F45" s="195">
        <v>7.8964593205276685</v>
      </c>
      <c r="G45" s="195">
        <v>-43.960398905347141</v>
      </c>
      <c r="H45" s="195">
        <v>12.113338706067367</v>
      </c>
      <c r="I45" s="195">
        <v>-28.012554248134606</v>
      </c>
      <c r="J45" s="195">
        <v>-73.439358771506846</v>
      </c>
      <c r="K45" s="195">
        <v>-103.42198541494908</v>
      </c>
      <c r="L45" s="195">
        <v>5560.8931606523038</v>
      </c>
      <c r="M45" s="195">
        <v>114.49870833751027</v>
      </c>
      <c r="N45" s="195">
        <v>-21.879383375887073</v>
      </c>
      <c r="O45" s="195">
        <v>101.6240258370606</v>
      </c>
      <c r="P45" s="195">
        <v>-71.524766767727627</v>
      </c>
      <c r="Q45" s="195">
        <v>-92.680536601100286</v>
      </c>
      <c r="R45" s="195">
        <v>-2514.0195938990146</v>
      </c>
      <c r="S45" s="195">
        <v>15.010511530104665</v>
      </c>
      <c r="T45" s="195">
        <v>-82.973580089746008</v>
      </c>
      <c r="U45" s="195">
        <v>127.8020605379478</v>
      </c>
      <c r="V45" s="195">
        <v>-23.200658809553559</v>
      </c>
      <c r="W45" s="195">
        <v>11.427539205318141</v>
      </c>
      <c r="X45" s="195">
        <v>-34.817099903949057</v>
      </c>
      <c r="Y45" s="195">
        <v>-99.553789852777129</v>
      </c>
      <c r="Z45" s="195">
        <v>-14125.770855429244</v>
      </c>
    </row>
    <row r="46" spans="1:31">
      <c r="B46" s="221"/>
      <c r="C46" s="221"/>
      <c r="D46" s="221"/>
      <c r="E46" s="221"/>
      <c r="F46" s="221"/>
      <c r="G46" s="221"/>
      <c r="H46" s="221"/>
      <c r="I46" s="221"/>
      <c r="J46" s="221"/>
    </row>
    <row r="47" spans="1:31" ht="13">
      <c r="A47" s="135"/>
      <c r="B47" s="1419" t="s">
        <v>483</v>
      </c>
      <c r="C47" s="1419"/>
      <c r="D47" s="1419"/>
      <c r="E47" s="1419"/>
      <c r="F47" s="1419"/>
      <c r="G47" s="1419"/>
      <c r="H47" s="1419" t="s">
        <v>483</v>
      </c>
      <c r="I47" s="1419"/>
      <c r="J47" s="1419"/>
      <c r="K47" s="1419"/>
      <c r="L47" s="1419"/>
      <c r="M47" s="1419"/>
      <c r="N47" s="1419" t="s">
        <v>483</v>
      </c>
      <c r="O47" s="1419"/>
      <c r="P47" s="1419"/>
      <c r="Q47" s="1419"/>
      <c r="R47" s="1419"/>
      <c r="S47" s="1419"/>
      <c r="T47" s="1419" t="s">
        <v>483</v>
      </c>
      <c r="U47" s="1419"/>
      <c r="V47" s="1419"/>
      <c r="W47" s="1419"/>
      <c r="X47" s="1419"/>
      <c r="Y47" s="1419"/>
      <c r="Z47" s="1419" t="s">
        <v>483</v>
      </c>
      <c r="AA47" s="1419"/>
      <c r="AB47" s="1419"/>
      <c r="AC47" s="1419"/>
      <c r="AD47" s="1419"/>
      <c r="AE47" s="1419"/>
    </row>
    <row r="48" spans="1:31">
      <c r="B48" s="221"/>
      <c r="C48" s="221"/>
      <c r="D48" s="221"/>
      <c r="E48" s="221"/>
      <c r="F48" s="221"/>
      <c r="G48" s="221"/>
      <c r="H48" s="221"/>
      <c r="I48" s="221"/>
      <c r="J48" s="221"/>
    </row>
    <row r="49" spans="1:26">
      <c r="A49" s="712" t="s">
        <v>435</v>
      </c>
      <c r="B49" s="437">
        <v>100</v>
      </c>
      <c r="C49" s="198">
        <v>78.875506993948733</v>
      </c>
      <c r="D49" s="198">
        <v>85.7118380169658</v>
      </c>
      <c r="E49" s="198">
        <v>66.77638967653931</v>
      </c>
      <c r="F49" s="198">
        <v>1.7781771178332522</v>
      </c>
      <c r="G49" s="198">
        <v>119.98840397124472</v>
      </c>
      <c r="H49" s="198">
        <v>123.57331485492381</v>
      </c>
      <c r="I49" s="198">
        <v>53.896876957769159</v>
      </c>
      <c r="J49" s="198">
        <v>128.77996088643405</v>
      </c>
      <c r="K49" s="198">
        <v>80.563794873518347</v>
      </c>
      <c r="L49" s="198">
        <v>114.78003830495888</v>
      </c>
      <c r="M49" s="198">
        <v>164.71912576936691</v>
      </c>
      <c r="N49" s="198">
        <v>186.45527406361361</v>
      </c>
      <c r="O49" s="198">
        <v>248.19821983647805</v>
      </c>
      <c r="P49" s="198">
        <v>202.92789407191165</v>
      </c>
      <c r="Q49" s="198">
        <v>179.10576763475265</v>
      </c>
      <c r="R49" s="198">
        <v>112.32557656727829</v>
      </c>
      <c r="S49" s="198">
        <v>172.63540994388111</v>
      </c>
      <c r="T49" s="198">
        <v>233.32516343541536</v>
      </c>
      <c r="U49" s="198">
        <v>181.14616888675977</v>
      </c>
      <c r="V49" s="198">
        <v>81.093933434160192</v>
      </c>
      <c r="W49" s="198">
        <v>142.69032146813012</v>
      </c>
      <c r="X49" s="198">
        <v>205.10931113809698</v>
      </c>
      <c r="Y49" s="198">
        <v>137.27772057059008</v>
      </c>
      <c r="Z49" s="198">
        <v>209.94365351310114</v>
      </c>
    </row>
    <row r="50" spans="1:26">
      <c r="A50" s="710" t="s">
        <v>436</v>
      </c>
      <c r="B50" s="437">
        <v>100</v>
      </c>
      <c r="C50" s="198">
        <v>105.04321585972617</v>
      </c>
      <c r="D50" s="198">
        <v>91.657102486313192</v>
      </c>
      <c r="E50" s="198">
        <v>57.013426350285826</v>
      </c>
      <c r="F50" s="198">
        <v>62.214415445810239</v>
      </c>
      <c r="G50" s="198">
        <v>20.045161025745024</v>
      </c>
      <c r="H50" s="198">
        <v>38.121738977972399</v>
      </c>
      <c r="I50" s="198">
        <v>-36.258441015830428</v>
      </c>
      <c r="J50" s="198">
        <v>-29.909444601777398</v>
      </c>
      <c r="K50" s="198">
        <v>-59.650933039009551</v>
      </c>
      <c r="L50" s="198">
        <v>-80.606288362735938</v>
      </c>
      <c r="M50" s="198">
        <v>-124.97629689646728</v>
      </c>
      <c r="N50" s="198">
        <v>-142.81898063946272</v>
      </c>
      <c r="O50" s="198">
        <v>-157.16590396997543</v>
      </c>
      <c r="P50" s="198">
        <v>-98.168305138271563</v>
      </c>
      <c r="Q50" s="198">
        <v>-86.193999793823338</v>
      </c>
      <c r="R50" s="198">
        <v>-87.342712635649988</v>
      </c>
      <c r="S50" s="198">
        <v>-64.835567102476418</v>
      </c>
      <c r="T50" s="198">
        <v>-58.081989941443318</v>
      </c>
      <c r="U50" s="198">
        <v>-74.127187241439245</v>
      </c>
      <c r="V50" s="198">
        <v>-53.259771460360732</v>
      </c>
      <c r="W50" s="198">
        <v>-70.487678172737702</v>
      </c>
      <c r="X50" s="198">
        <v>-92.376767967539664</v>
      </c>
      <c r="Y50" s="198">
        <v>-79.279613519259129</v>
      </c>
      <c r="Z50" s="198">
        <v>-65.478285493077763</v>
      </c>
    </row>
    <row r="51" spans="1:26">
      <c r="A51" s="710" t="s">
        <v>437</v>
      </c>
      <c r="B51" s="437">
        <v>100</v>
      </c>
      <c r="C51" s="198">
        <v>88.237473395035451</v>
      </c>
      <c r="D51" s="198">
        <v>80.504643670995605</v>
      </c>
      <c r="E51" s="198">
        <v>76.07183926107426</v>
      </c>
      <c r="F51" s="198">
        <v>55.018961235505508</v>
      </c>
      <c r="G51" s="198">
        <v>44.48653163472779</v>
      </c>
      <c r="H51" s="198">
        <v>35.862061114287492</v>
      </c>
      <c r="I51" s="198">
        <v>20.384770889713298</v>
      </c>
      <c r="J51" s="198">
        <v>13.505417724294317</v>
      </c>
      <c r="K51" s="198">
        <v>2.8308096072230784</v>
      </c>
      <c r="L51" s="198">
        <v>10.153657913497558</v>
      </c>
      <c r="M51" s="198">
        <v>49.156309810071441</v>
      </c>
      <c r="N51" s="198">
        <v>62.630422975969637</v>
      </c>
      <c r="O51" s="198">
        <v>67.147937227842377</v>
      </c>
      <c r="P51" s="198">
        <v>62.839253869879954</v>
      </c>
      <c r="Q51" s="198">
        <v>59.331138030026104</v>
      </c>
      <c r="R51" s="198">
        <v>73.369822830606239</v>
      </c>
      <c r="S51" s="198">
        <v>71.109392056180639</v>
      </c>
      <c r="T51" s="198">
        <v>30.30068782966385</v>
      </c>
      <c r="U51" s="198">
        <v>27.662859336566324</v>
      </c>
      <c r="V51" s="198">
        <v>1.5823076994981711</v>
      </c>
      <c r="W51" s="198">
        <v>8.2795972950899426</v>
      </c>
      <c r="X51" s="198">
        <v>-53.466536761177935</v>
      </c>
      <c r="Y51" s="198">
        <v>33.204183277343425</v>
      </c>
      <c r="Z51" s="198">
        <v>34.577474374160765</v>
      </c>
    </row>
    <row r="52" spans="1:26">
      <c r="A52" s="710" t="s">
        <v>438</v>
      </c>
      <c r="B52" s="437">
        <v>100</v>
      </c>
      <c r="C52" s="198">
        <v>102.73145428304313</v>
      </c>
      <c r="D52" s="198">
        <v>42.023488198895521</v>
      </c>
      <c r="E52" s="198">
        <v>49.290786690178116</v>
      </c>
      <c r="F52" s="198">
        <v>51.976927358638179</v>
      </c>
      <c r="G52" s="198">
        <v>71.781082146071967</v>
      </c>
      <c r="H52" s="198">
        <v>85.669186736190198</v>
      </c>
      <c r="I52" s="198">
        <v>48.989598055368845</v>
      </c>
      <c r="J52" s="198">
        <v>24.84842764949358</v>
      </c>
      <c r="K52" s="198">
        <v>30.890607441834568</v>
      </c>
      <c r="L52" s="198">
        <v>30.029292440470069</v>
      </c>
      <c r="M52" s="198">
        <v>-51.725422887001862</v>
      </c>
      <c r="N52" s="198">
        <v>-56.993891454763791</v>
      </c>
      <c r="O52" s="198">
        <v>-66.797434824173806</v>
      </c>
      <c r="P52" s="198">
        <v>-65.042241677619046</v>
      </c>
      <c r="Q52" s="198">
        <v>-62.891117846909509</v>
      </c>
      <c r="R52" s="198">
        <v>-19.107730210162767</v>
      </c>
      <c r="S52" s="198">
        <v>-15.678096112728223</v>
      </c>
      <c r="T52" s="198">
        <v>-16.409633683173528</v>
      </c>
      <c r="U52" s="198">
        <v>-5.8128120350713468</v>
      </c>
      <c r="V52" s="198">
        <v>-4.2322201467919021</v>
      </c>
      <c r="W52" s="198">
        <v>-27.851712710088723</v>
      </c>
      <c r="X52" s="198">
        <v>-56.169952151133607</v>
      </c>
      <c r="Y52" s="198">
        <v>-48.841156394533378</v>
      </c>
      <c r="Z52" s="198">
        <v>-44.726122284484276</v>
      </c>
    </row>
    <row r="53" spans="1:26">
      <c r="A53" s="710" t="s">
        <v>439</v>
      </c>
      <c r="B53" s="437">
        <v>100</v>
      </c>
      <c r="C53" s="198">
        <v>82.396859457398776</v>
      </c>
      <c r="D53" s="198">
        <v>79.039479049130676</v>
      </c>
      <c r="E53" s="198">
        <v>41.872753684890661</v>
      </c>
      <c r="F53" s="198">
        <v>72.662178607003398</v>
      </c>
      <c r="G53" s="198">
        <v>36.001508099593401</v>
      </c>
      <c r="H53" s="198">
        <v>41.357002447143856</v>
      </c>
      <c r="I53" s="198">
        <v>157.82125348112243</v>
      </c>
      <c r="J53" s="198">
        <v>151.89610684689521</v>
      </c>
      <c r="K53" s="198">
        <v>123.18094838518741</v>
      </c>
      <c r="L53" s="198">
        <v>132.70725042858174</v>
      </c>
      <c r="M53" s="198">
        <v>133.3806472400984</v>
      </c>
      <c r="N53" s="198">
        <v>158.02326691133413</v>
      </c>
      <c r="O53" s="198">
        <v>163.37611302801511</v>
      </c>
      <c r="P53" s="198">
        <v>228.48696161601455</v>
      </c>
      <c r="Q53" s="198">
        <v>151.1991123443207</v>
      </c>
      <c r="R53" s="198">
        <v>154.42971912602545</v>
      </c>
      <c r="S53" s="198">
        <v>121.87890526496236</v>
      </c>
      <c r="T53" s="198">
        <v>69.400488918838164</v>
      </c>
      <c r="U53" s="198">
        <v>99.517783607411573</v>
      </c>
      <c r="V53" s="198">
        <v>61.993279024589761</v>
      </c>
      <c r="W53" s="198">
        <v>117.85408541662615</v>
      </c>
      <c r="X53" s="198">
        <v>45.448863953849283</v>
      </c>
      <c r="Y53" s="198">
        <v>27.864142456992717</v>
      </c>
      <c r="Z53" s="198">
        <v>34.165821888398575</v>
      </c>
    </row>
    <row r="54" spans="1:26">
      <c r="A54" s="710" t="s">
        <v>440</v>
      </c>
      <c r="B54" s="437">
        <v>100</v>
      </c>
      <c r="C54" s="198">
        <v>75.88721653243644</v>
      </c>
      <c r="D54" s="198">
        <v>88.331834249904588</v>
      </c>
      <c r="E54" s="198">
        <v>116.63404714324921</v>
      </c>
      <c r="F54" s="198">
        <v>89.439892541549781</v>
      </c>
      <c r="G54" s="198">
        <v>61.09246344441766</v>
      </c>
      <c r="H54" s="198">
        <v>60.838605428588501</v>
      </c>
      <c r="I54" s="198">
        <v>111.82857236345947</v>
      </c>
      <c r="J54" s="198">
        <v>89.391463887058421</v>
      </c>
      <c r="K54" s="198">
        <v>70.501446132237817</v>
      </c>
      <c r="L54" s="198">
        <v>44.482292330212388</v>
      </c>
      <c r="M54" s="198">
        <v>33.916234723274115</v>
      </c>
      <c r="N54" s="198">
        <v>70.648090035238738</v>
      </c>
      <c r="O54" s="198">
        <v>17.747439642510276</v>
      </c>
      <c r="P54" s="198">
        <v>79.968870087248106</v>
      </c>
      <c r="Q54" s="198">
        <v>97.459241016275442</v>
      </c>
      <c r="R54" s="198">
        <v>89.589677289903008</v>
      </c>
      <c r="S54" s="198">
        <v>116.45975176173941</v>
      </c>
      <c r="T54" s="198">
        <v>69.367809411174861</v>
      </c>
      <c r="U54" s="198">
        <v>136.77337570869892</v>
      </c>
      <c r="V54" s="198">
        <v>128.19869345482977</v>
      </c>
      <c r="W54" s="198">
        <v>94.843165258445765</v>
      </c>
      <c r="X54" s="198">
        <v>219.80127851470948</v>
      </c>
      <c r="Y54" s="198">
        <v>12.259522361063937</v>
      </c>
      <c r="Z54" s="198">
        <v>-15.280398030948918</v>
      </c>
    </row>
    <row r="55" spans="1:26">
      <c r="A55" s="710" t="s">
        <v>441</v>
      </c>
      <c r="B55" s="437">
        <v>100.00000000000001</v>
      </c>
      <c r="C55" s="198">
        <v>129.5554167868581</v>
      </c>
      <c r="D55" s="198">
        <v>132.85632729452163</v>
      </c>
      <c r="E55" s="198">
        <v>82.691741470280022</v>
      </c>
      <c r="F55" s="198">
        <v>115.60591441707035</v>
      </c>
      <c r="G55" s="198">
        <v>54.080879740176918</v>
      </c>
      <c r="H55" s="198">
        <v>71.157110008114401</v>
      </c>
      <c r="I55" s="198">
        <v>56.071467048300164</v>
      </c>
      <c r="J55" s="198">
        <v>16.020474840941109</v>
      </c>
      <c r="K55" s="198">
        <v>-30.062566622055979</v>
      </c>
      <c r="L55" s="198">
        <v>-30.924413746262612</v>
      </c>
      <c r="M55" s="198">
        <v>54.466149822439888</v>
      </c>
      <c r="N55" s="198">
        <v>67.160442528707222</v>
      </c>
      <c r="O55" s="198">
        <v>-18.63645603216878</v>
      </c>
      <c r="P55" s="198">
        <v>78.972261798647978</v>
      </c>
      <c r="Q55" s="198">
        <v>119.22140948425933</v>
      </c>
      <c r="R55" s="198">
        <v>95.083100056456544</v>
      </c>
      <c r="S55" s="198">
        <v>39.445054033608677</v>
      </c>
      <c r="T55" s="198">
        <v>32.507158511891518</v>
      </c>
      <c r="U55" s="198">
        <v>67.25212560546602</v>
      </c>
      <c r="V55" s="198">
        <v>96.985438037254553</v>
      </c>
      <c r="W55" s="198">
        <v>148.0871559294263</v>
      </c>
      <c r="X55" s="198">
        <v>135.58162238676596</v>
      </c>
      <c r="Y55" s="198">
        <v>107.0086897552907</v>
      </c>
      <c r="Z55" s="198">
        <v>78.485580084492668</v>
      </c>
    </row>
    <row r="56" spans="1:26">
      <c r="A56" s="710" t="s">
        <v>442</v>
      </c>
      <c r="B56" s="437">
        <v>100</v>
      </c>
      <c r="C56" s="198">
        <v>91.760685609235509</v>
      </c>
      <c r="D56" s="198">
        <v>88.719130123496527</v>
      </c>
      <c r="E56" s="198">
        <v>168.66586875649401</v>
      </c>
      <c r="F56" s="198">
        <v>169.91088619927433</v>
      </c>
      <c r="G56" s="198">
        <v>133.86503202889227</v>
      </c>
      <c r="H56" s="198">
        <v>153.29379313751429</v>
      </c>
      <c r="I56" s="198">
        <v>163.56069425641641</v>
      </c>
      <c r="J56" s="198">
        <v>132.66838328768952</v>
      </c>
      <c r="K56" s="198">
        <v>109.64571317218507</v>
      </c>
      <c r="L56" s="198">
        <v>68.317623624231757</v>
      </c>
      <c r="M56" s="198">
        <v>42.632509327447657</v>
      </c>
      <c r="N56" s="198">
        <v>53.051439439440941</v>
      </c>
      <c r="O56" s="198">
        <v>-32.447068129433724</v>
      </c>
      <c r="P56" s="198">
        <v>24.281997098714534</v>
      </c>
      <c r="Q56" s="198">
        <v>33.560366407034429</v>
      </c>
      <c r="R56" s="198">
        <v>31.481550488747622</v>
      </c>
      <c r="S56" s="198">
        <v>16.972210898370587</v>
      </c>
      <c r="T56" s="198">
        <v>-2.9448069769708938</v>
      </c>
      <c r="U56" s="198">
        <v>0.79304989437316042</v>
      </c>
      <c r="V56" s="198">
        <v>45.706367700985268</v>
      </c>
      <c r="W56" s="198">
        <v>67.338704514844679</v>
      </c>
      <c r="X56" s="198">
        <v>103.94322996407843</v>
      </c>
      <c r="Y56" s="198">
        <v>141.95205105885836</v>
      </c>
      <c r="Z56" s="198">
        <v>107.73743621410871</v>
      </c>
    </row>
    <row r="57" spans="1:26">
      <c r="A57" s="710" t="s">
        <v>443</v>
      </c>
      <c r="B57" s="437">
        <v>100</v>
      </c>
      <c r="C57" s="198">
        <v>86.004630583286541</v>
      </c>
      <c r="D57" s="198">
        <v>79.117605881418214</v>
      </c>
      <c r="E57" s="198">
        <v>51.979186192810431</v>
      </c>
      <c r="F57" s="198">
        <v>78.249682262930207</v>
      </c>
      <c r="G57" s="198">
        <v>97.666494362861911</v>
      </c>
      <c r="H57" s="198">
        <v>108.57384181193045</v>
      </c>
      <c r="I57" s="198">
        <v>107.59209283252974</v>
      </c>
      <c r="J57" s="198">
        <v>124.66469707995013</v>
      </c>
      <c r="K57" s="198">
        <v>116.79168693057854</v>
      </c>
      <c r="L57" s="198">
        <v>133.4195291059736</v>
      </c>
      <c r="M57" s="198">
        <v>184.5789180700597</v>
      </c>
      <c r="N57" s="198">
        <v>157.66226939809167</v>
      </c>
      <c r="O57" s="198">
        <v>148.26557103484171</v>
      </c>
      <c r="P57" s="198">
        <v>105.45587338045924</v>
      </c>
      <c r="Q57" s="198">
        <v>34.314727042038498</v>
      </c>
      <c r="R57" s="198">
        <v>-36.933873233505253</v>
      </c>
      <c r="S57" s="198">
        <v>-32.958762250081655</v>
      </c>
      <c r="T57" s="198">
        <v>-18.001600950244331</v>
      </c>
      <c r="U57" s="198">
        <v>9.9824114129337129</v>
      </c>
      <c r="V57" s="198">
        <v>22.273299681742571</v>
      </c>
      <c r="W57" s="198">
        <v>9.8907791065099726</v>
      </c>
      <c r="X57" s="198">
        <v>29.493766409019184</v>
      </c>
      <c r="Y57" s="198">
        <v>15.531438848769355</v>
      </c>
      <c r="Z57" s="198">
        <v>32.805353381380591</v>
      </c>
    </row>
    <row r="58" spans="1:26">
      <c r="A58" s="710" t="s">
        <v>444</v>
      </c>
      <c r="B58" s="437">
        <v>100</v>
      </c>
      <c r="C58" s="198">
        <v>116.31085415097991</v>
      </c>
      <c r="D58" s="198">
        <v>102.51923462314981</v>
      </c>
      <c r="E58" s="198">
        <v>106.24635944513223</v>
      </c>
      <c r="F58" s="198">
        <v>146.65951639280229</v>
      </c>
      <c r="G58" s="198">
        <v>126.16541856848548</v>
      </c>
      <c r="H58" s="198">
        <v>117.43582433193937</v>
      </c>
      <c r="I58" s="198">
        <v>154.25947568198566</v>
      </c>
      <c r="J58" s="198">
        <v>135.87397552178447</v>
      </c>
      <c r="K58" s="198">
        <v>169.33551168020566</v>
      </c>
      <c r="L58" s="198">
        <v>119.32838240621223</v>
      </c>
      <c r="M58" s="198">
        <v>40.142686941116956</v>
      </c>
      <c r="N58" s="198">
        <v>81.205145930498603</v>
      </c>
      <c r="O58" s="198">
        <v>16.355100560005752</v>
      </c>
      <c r="P58" s="198">
        <v>44.766201215925584</v>
      </c>
      <c r="Q58" s="198">
        <v>93.660595935520803</v>
      </c>
      <c r="R58" s="198">
        <v>148.62304577068514</v>
      </c>
      <c r="S58" s="198">
        <v>167.46064633052467</v>
      </c>
      <c r="T58" s="198">
        <v>58.153165523567345</v>
      </c>
      <c r="U58" s="198">
        <v>84.754608466163234</v>
      </c>
      <c r="V58" s="198">
        <v>55.657629064133403</v>
      </c>
      <c r="W58" s="198">
        <v>70.849484529834569</v>
      </c>
      <c r="X58" s="198">
        <v>27.419716297557628</v>
      </c>
      <c r="Y58" s="198">
        <v>42.986110460790435</v>
      </c>
      <c r="Z58" s="198">
        <v>115.48056098091898</v>
      </c>
    </row>
    <row r="59" spans="1:26">
      <c r="A59" s="710" t="s">
        <v>445</v>
      </c>
      <c r="B59" s="437">
        <v>100</v>
      </c>
      <c r="C59" s="198">
        <v>256.36768452295706</v>
      </c>
      <c r="D59" s="198">
        <v>320.15116917470442</v>
      </c>
      <c r="E59" s="198">
        <v>412.81917591278341</v>
      </c>
      <c r="F59" s="198">
        <v>561.4235426547815</v>
      </c>
      <c r="G59" s="198">
        <v>391.3455458227412</v>
      </c>
      <c r="H59" s="198">
        <v>402.93777992323703</v>
      </c>
      <c r="I59" s="198">
        <v>267.65452783675471</v>
      </c>
      <c r="J59" s="198">
        <v>269.41052502194293</v>
      </c>
      <c r="K59" s="198">
        <v>209.09399355825852</v>
      </c>
      <c r="L59" s="198">
        <v>213.81292245299002</v>
      </c>
      <c r="M59" s="198">
        <v>244.16766083359965</v>
      </c>
      <c r="N59" s="198">
        <v>160.75774280180528</v>
      </c>
      <c r="O59" s="198">
        <v>120.95743586607165</v>
      </c>
      <c r="P59" s="198">
        <v>143.31761633712603</v>
      </c>
      <c r="Q59" s="198">
        <v>132.70099049303357</v>
      </c>
      <c r="R59" s="198">
        <v>172.75808026889598</v>
      </c>
      <c r="S59" s="198">
        <v>132.89569376055189</v>
      </c>
      <c r="T59" s="198">
        <v>117.55087710098422</v>
      </c>
      <c r="U59" s="198">
        <v>114.66632218081362</v>
      </c>
      <c r="V59" s="198">
        <v>114.13480026050982</v>
      </c>
      <c r="W59" s="198">
        <v>123.49661555951903</v>
      </c>
      <c r="X59" s="198">
        <v>114.98689832696817</v>
      </c>
      <c r="Y59" s="198">
        <v>193.99639904643951</v>
      </c>
      <c r="Z59" s="198">
        <v>121.87421760390136</v>
      </c>
    </row>
    <row r="60" spans="1:26">
      <c r="A60" s="710" t="s">
        <v>446</v>
      </c>
      <c r="B60" s="437">
        <v>100</v>
      </c>
      <c r="C60" s="198">
        <v>43.637238205832972</v>
      </c>
      <c r="D60" s="198">
        <v>46.078126466719105</v>
      </c>
      <c r="E60" s="198">
        <v>13.825838228642247</v>
      </c>
      <c r="F60" s="198">
        <v>13.27709541490119</v>
      </c>
      <c r="G60" s="198">
        <v>48.602919007528413</v>
      </c>
      <c r="H60" s="198">
        <v>71.459425938325197</v>
      </c>
      <c r="I60" s="198">
        <v>77.666677878676296</v>
      </c>
      <c r="J60" s="198">
        <v>116.52241308659738</v>
      </c>
      <c r="K60" s="198">
        <v>180.2879922268061</v>
      </c>
      <c r="L60" s="198">
        <v>232.73578198044132</v>
      </c>
      <c r="M60" s="198">
        <v>237.6664465728625</v>
      </c>
      <c r="N60" s="198">
        <v>167.37427858124371</v>
      </c>
      <c r="O60" s="198">
        <v>173.95988444644928</v>
      </c>
      <c r="P60" s="198">
        <v>178.74168097862912</v>
      </c>
      <c r="Q60" s="198">
        <v>150.47081385326828</v>
      </c>
      <c r="R60" s="198">
        <v>146.7666359308171</v>
      </c>
      <c r="S60" s="198">
        <v>73.326158731223956</v>
      </c>
      <c r="T60" s="198">
        <v>93.86926614315017</v>
      </c>
      <c r="U60" s="198">
        <v>111.20526693833787</v>
      </c>
      <c r="V60" s="198">
        <v>80.174919620194487</v>
      </c>
      <c r="W60" s="198">
        <v>43.13368008065985</v>
      </c>
      <c r="X60" s="198">
        <v>5.2832743363150199</v>
      </c>
      <c r="Y60" s="198">
        <v>13.242619824583116</v>
      </c>
      <c r="Z60" s="198">
        <v>29.937456289269385</v>
      </c>
    </row>
    <row r="61" spans="1:26">
      <c r="A61" s="710" t="s">
        <v>447</v>
      </c>
      <c r="B61" s="437">
        <v>100</v>
      </c>
      <c r="C61" s="198">
        <v>97.155845814498747</v>
      </c>
      <c r="D61" s="198">
        <v>118.63175271329897</v>
      </c>
      <c r="E61" s="198">
        <v>106.56378454302046</v>
      </c>
      <c r="F61" s="198">
        <v>84.365725502646555</v>
      </c>
      <c r="G61" s="198">
        <v>82.703862354563768</v>
      </c>
      <c r="H61" s="198">
        <v>79.028490134619744</v>
      </c>
      <c r="I61" s="198">
        <v>18.109826064299313</v>
      </c>
      <c r="J61" s="198">
        <v>7.927314775108008</v>
      </c>
      <c r="K61" s="198">
        <v>17.198924300425475</v>
      </c>
      <c r="L61" s="198">
        <v>12.240103445052187</v>
      </c>
      <c r="M61" s="198">
        <v>0.61991849659386944</v>
      </c>
      <c r="N61" s="198">
        <v>6.5095116866658529</v>
      </c>
      <c r="O61" s="198">
        <v>15.728666818308023</v>
      </c>
      <c r="P61" s="198">
        <v>19.263960446716428</v>
      </c>
      <c r="Q61" s="198">
        <v>5.119482772391077</v>
      </c>
      <c r="R61" s="198">
        <v>22.114538651522427</v>
      </c>
      <c r="S61" s="198">
        <v>30.841469832639792</v>
      </c>
      <c r="T61" s="198">
        <v>40.082432575293822</v>
      </c>
      <c r="U61" s="198">
        <v>34.648509467676249</v>
      </c>
      <c r="V61" s="198">
        <v>36.126831999092232</v>
      </c>
      <c r="W61" s="198">
        <v>31.311131972066132</v>
      </c>
      <c r="X61" s="198">
        <v>20.7455404688071</v>
      </c>
      <c r="Y61" s="198">
        <v>14.954342552224713</v>
      </c>
      <c r="Z61" s="198">
        <v>21.510256465921774</v>
      </c>
    </row>
    <row r="62" spans="1:26">
      <c r="A62" s="710" t="s">
        <v>448</v>
      </c>
      <c r="B62" s="437">
        <v>100</v>
      </c>
      <c r="C62" s="198">
        <v>147.57455724919041</v>
      </c>
      <c r="D62" s="198">
        <v>214.66546195722486</v>
      </c>
      <c r="E62" s="198">
        <v>274.62460592300198</v>
      </c>
      <c r="F62" s="198">
        <v>418.36876129551598</v>
      </c>
      <c r="G62" s="198">
        <v>409.91656763130186</v>
      </c>
      <c r="H62" s="198">
        <v>346.40564769627252</v>
      </c>
      <c r="I62" s="198">
        <v>468.35207884939672</v>
      </c>
      <c r="J62" s="198">
        <v>587.96134219614169</v>
      </c>
      <c r="K62" s="198">
        <v>675.88028731010616</v>
      </c>
      <c r="L62" s="198">
        <v>637.47663982597192</v>
      </c>
      <c r="M62" s="198">
        <v>399.52874715686772</v>
      </c>
      <c r="N62" s="198">
        <v>515.04042529723085</v>
      </c>
      <c r="O62" s="198">
        <v>653.27647835666096</v>
      </c>
      <c r="P62" s="198">
        <v>497.62000915773433</v>
      </c>
      <c r="Q62" s="198">
        <v>471.23007702744741</v>
      </c>
      <c r="R62" s="198">
        <v>425.37547312194704</v>
      </c>
      <c r="S62" s="198">
        <v>427.93314135486264</v>
      </c>
      <c r="T62" s="198">
        <v>394.88052227459872</v>
      </c>
      <c r="U62" s="198">
        <v>396.64154169175498</v>
      </c>
      <c r="V62" s="198">
        <v>651.64942679260491</v>
      </c>
      <c r="W62" s="198">
        <v>670.24707365694542</v>
      </c>
      <c r="X62" s="198">
        <v>483.6141498552347</v>
      </c>
      <c r="Y62" s="198">
        <v>288.32774800243033</v>
      </c>
      <c r="Z62" s="198">
        <v>447.97400848243529</v>
      </c>
    </row>
    <row r="63" spans="1:26">
      <c r="A63" s="710" t="s">
        <v>449</v>
      </c>
      <c r="B63" s="437">
        <v>100</v>
      </c>
      <c r="C63" s="198">
        <v>110.68999926066138</v>
      </c>
      <c r="D63" s="198">
        <v>47.707365039646668</v>
      </c>
      <c r="E63" s="198">
        <v>67.749850940015364</v>
      </c>
      <c r="F63" s="198">
        <v>69.470939086903911</v>
      </c>
      <c r="G63" s="198">
        <v>62.297423897998385</v>
      </c>
      <c r="H63" s="198">
        <v>155.91263224058048</v>
      </c>
      <c r="I63" s="198">
        <v>95.945639166979774</v>
      </c>
      <c r="J63" s="198">
        <v>-22.497062499596314</v>
      </c>
      <c r="K63" s="198">
        <v>-74.78210457139464</v>
      </c>
      <c r="L63" s="198">
        <v>-34.033630424227063</v>
      </c>
      <c r="M63" s="198">
        <v>70.196629483054707</v>
      </c>
      <c r="N63" s="198">
        <v>-8.4293252292361327</v>
      </c>
      <c r="O63" s="198">
        <v>-59.890183424038959</v>
      </c>
      <c r="P63" s="198">
        <v>-8.1302724958201615</v>
      </c>
      <c r="Q63" s="198">
        <v>-149.23962686525402</v>
      </c>
      <c r="R63" s="198">
        <v>-96.328165383894515</v>
      </c>
      <c r="S63" s="198">
        <v>-61.979003393958862</v>
      </c>
      <c r="T63" s="198">
        <v>-60.796213876693066</v>
      </c>
      <c r="U63" s="198">
        <v>-81.610579733797792</v>
      </c>
      <c r="V63" s="198">
        <v>-94.136858313449366</v>
      </c>
      <c r="W63" s="198">
        <v>-106.61822622425183</v>
      </c>
      <c r="X63" s="198">
        <v>-87.795005301070972</v>
      </c>
      <c r="Y63" s="198">
        <v>-123.72770726615181</v>
      </c>
      <c r="Z63" s="198">
        <v>-124.10070141640777</v>
      </c>
    </row>
    <row r="64" spans="1:26">
      <c r="A64" s="710" t="s">
        <v>450</v>
      </c>
      <c r="B64" s="437">
        <v>100</v>
      </c>
      <c r="C64" s="198">
        <v>249.58791948645143</v>
      </c>
      <c r="D64" s="198">
        <v>122.53364095544836</v>
      </c>
      <c r="E64" s="198">
        <v>58.960230093742723</v>
      </c>
      <c r="F64" s="198">
        <v>116.46358873249865</v>
      </c>
      <c r="G64" s="198">
        <v>78.523242545917725</v>
      </c>
      <c r="H64" s="198">
        <v>22.593606822197799</v>
      </c>
      <c r="I64" s="198">
        <v>-266.26633084686625</v>
      </c>
      <c r="J64" s="198">
        <v>-361.407397621661</v>
      </c>
      <c r="K64" s="198">
        <v>-371.1292371669644</v>
      </c>
      <c r="L64" s="198">
        <v>-318.33601686303683</v>
      </c>
      <c r="M64" s="198">
        <v>2.8656023882462809</v>
      </c>
      <c r="N64" s="198">
        <v>1.5261633982442144</v>
      </c>
      <c r="O64" s="198">
        <v>-60.764621441142381</v>
      </c>
      <c r="P64" s="198">
        <v>-57.651297809907263</v>
      </c>
      <c r="Q64" s="198">
        <v>-163.22240257145197</v>
      </c>
      <c r="R64" s="198">
        <v>-155.15169537595455</v>
      </c>
      <c r="S64" s="198">
        <v>-49.668191317820551</v>
      </c>
      <c r="T64" s="198">
        <v>-24.027594892571631</v>
      </c>
      <c r="U64" s="198">
        <v>18.187602467739449</v>
      </c>
      <c r="V64" s="198">
        <v>31.615618028409322</v>
      </c>
      <c r="W64" s="198">
        <v>18.166451835618318</v>
      </c>
      <c r="X64" s="198">
        <v>0.65630664872125166</v>
      </c>
      <c r="Y64" s="198">
        <v>19.266605995331261</v>
      </c>
      <c r="Z64" s="198">
        <v>-19.824568875194423</v>
      </c>
    </row>
    <row r="65" spans="1:31" ht="20.149999999999999" customHeight="1">
      <c r="A65" s="710" t="s">
        <v>460</v>
      </c>
      <c r="B65" s="437">
        <v>100</v>
      </c>
      <c r="C65" s="198">
        <v>124.12529859520446</v>
      </c>
      <c r="D65" s="198">
        <v>116.72558428403254</v>
      </c>
      <c r="E65" s="198">
        <v>130.75442665132547</v>
      </c>
      <c r="F65" s="198">
        <v>141.07939676163659</v>
      </c>
      <c r="G65" s="198">
        <v>79.060331171963739</v>
      </c>
      <c r="H65" s="198">
        <v>88.637176868962257</v>
      </c>
      <c r="I65" s="198">
        <v>63.807639614529194</v>
      </c>
      <c r="J65" s="198">
        <v>16.947718234384975</v>
      </c>
      <c r="K65" s="198">
        <v>-0.579948446147318</v>
      </c>
      <c r="L65" s="198">
        <v>-32.830261923262832</v>
      </c>
      <c r="M65" s="198">
        <v>-70.42048776922023</v>
      </c>
      <c r="N65" s="198">
        <v>-55.012919275022874</v>
      </c>
      <c r="O65" s="198">
        <v>-110.91926257279341</v>
      </c>
      <c r="P65" s="198">
        <v>-31.584518717119526</v>
      </c>
      <c r="Q65" s="198">
        <v>-2.311817287218191</v>
      </c>
      <c r="R65" s="198">
        <v>55.807722288591791</v>
      </c>
      <c r="S65" s="198">
        <v>64.184746877409665</v>
      </c>
      <c r="T65" s="198">
        <v>10.928364521681406</v>
      </c>
      <c r="U65" s="198">
        <v>24.895039563488282</v>
      </c>
      <c r="V65" s="198">
        <v>19.119226373859991</v>
      </c>
      <c r="W65" s="198">
        <v>21.304083463486368</v>
      </c>
      <c r="X65" s="198">
        <v>13.886619440383628</v>
      </c>
      <c r="Y65" s="198">
        <v>6.1963505049216321E-2</v>
      </c>
      <c r="Z65" s="198">
        <v>-8.6908592321954092</v>
      </c>
    </row>
    <row r="66" spans="1:31">
      <c r="B66" s="439"/>
      <c r="C66" s="439"/>
      <c r="D66" s="439"/>
      <c r="E66" s="439"/>
      <c r="F66" s="439"/>
      <c r="G66" s="439"/>
      <c r="H66" s="439"/>
      <c r="I66" s="439"/>
      <c r="J66" s="439"/>
    </row>
    <row r="67" spans="1:31" ht="24.75" customHeight="1">
      <c r="A67" s="135"/>
      <c r="B67" s="1418" t="s">
        <v>484</v>
      </c>
      <c r="C67" s="1418"/>
      <c r="D67" s="1418"/>
      <c r="E67" s="1418"/>
      <c r="F67" s="1418"/>
      <c r="G67" s="1418"/>
      <c r="H67" s="1418" t="s">
        <v>484</v>
      </c>
      <c r="I67" s="1418"/>
      <c r="J67" s="1418"/>
      <c r="K67" s="1418"/>
      <c r="L67" s="1418"/>
      <c r="M67" s="1418"/>
      <c r="N67" s="1418" t="s">
        <v>484</v>
      </c>
      <c r="O67" s="1418"/>
      <c r="P67" s="1418"/>
      <c r="Q67" s="1418"/>
      <c r="R67" s="1418"/>
      <c r="S67" s="1418"/>
      <c r="T67" s="1418" t="s">
        <v>484</v>
      </c>
      <c r="U67" s="1418"/>
      <c r="V67" s="1418"/>
      <c r="W67" s="1418"/>
      <c r="X67" s="1418"/>
      <c r="Y67" s="1418"/>
      <c r="Z67" s="1418" t="s">
        <v>484</v>
      </c>
      <c r="AA67" s="1418"/>
      <c r="AB67" s="1418"/>
      <c r="AC67" s="1418"/>
      <c r="AD67" s="1418"/>
      <c r="AE67" s="1418"/>
    </row>
    <row r="68" spans="1:31">
      <c r="A68" s="674"/>
      <c r="B68" s="439"/>
      <c r="C68" s="439"/>
      <c r="D68" s="439"/>
      <c r="E68" s="439"/>
      <c r="F68" s="439"/>
      <c r="G68" s="439"/>
      <c r="H68" s="439"/>
      <c r="I68" s="439"/>
      <c r="J68" s="439"/>
    </row>
    <row r="69" spans="1:31">
      <c r="A69" s="712" t="s">
        <v>435</v>
      </c>
      <c r="B69" s="219">
        <v>-7.0086750865054865</v>
      </c>
      <c r="C69" s="219">
        <v>-5.5281280080397783</v>
      </c>
      <c r="D69" s="219">
        <v>-6.0072642372810208</v>
      </c>
      <c r="E69" s="219">
        <v>-4.6801401869274333</v>
      </c>
      <c r="F69" s="219">
        <v>-0.12462665665152048</v>
      </c>
      <c r="G69" s="219">
        <v>-8.4095973758281897</v>
      </c>
      <c r="H69" s="219">
        <v>-8.6608521318060294</v>
      </c>
      <c r="I69" s="219">
        <v>-3.7774569877436832</v>
      </c>
      <c r="J69" s="219">
        <v>-9.0257690350590121</v>
      </c>
      <c r="K69" s="219">
        <v>-5.6464546200436656</v>
      </c>
      <c r="L69" s="219">
        <v>-8.0445599489611084</v>
      </c>
      <c r="M69" s="219">
        <v>-11.544628330507258</v>
      </c>
      <c r="N69" s="219">
        <v>-13.068044340772014</v>
      </c>
      <c r="O69" s="219">
        <v>-17.395406798829356</v>
      </c>
      <c r="P69" s="219">
        <v>-14.222556755388316</v>
      </c>
      <c r="Q69" s="219">
        <v>-12.552941314711315</v>
      </c>
      <c r="R69" s="219">
        <v>-7.8725347006444792</v>
      </c>
      <c r="S69" s="219">
        <v>-12.09945496722341</v>
      </c>
      <c r="T69" s="219">
        <v>-16.353002600246167</v>
      </c>
      <c r="U69" s="219">
        <v>-12.695946408925485</v>
      </c>
      <c r="V69" s="219">
        <v>-5.6836103092673289</v>
      </c>
      <c r="W69" s="219">
        <v>-10.000701011591428</v>
      </c>
      <c r="X69" s="219">
        <v>-14.375445189838828</v>
      </c>
      <c r="Y69" s="219">
        <v>-9.6213494009535641</v>
      </c>
      <c r="Z69" s="219">
        <v>-14.714268539472119</v>
      </c>
    </row>
    <row r="70" spans="1:31">
      <c r="A70" s="710" t="s">
        <v>436</v>
      </c>
      <c r="B70" s="219">
        <v>21.970120816230512</v>
      </c>
      <c r="C70" s="219">
        <v>23.078121433635651</v>
      </c>
      <c r="D70" s="219">
        <v>20.137176152899229</v>
      </c>
      <c r="E70" s="219">
        <v>12.525918650630397</v>
      </c>
      <c r="F70" s="219">
        <v>13.668582238556088</v>
      </c>
      <c r="G70" s="219">
        <v>4.4039460951641338</v>
      </c>
      <c r="H70" s="219">
        <v>8.3753921107085745</v>
      </c>
      <c r="I70" s="219">
        <v>-7.9660232972596239</v>
      </c>
      <c r="J70" s="219">
        <v>-6.5711411144740302</v>
      </c>
      <c r="K70" s="219">
        <v>-13.105382056679163</v>
      </c>
      <c r="L70" s="219">
        <v>-17.709298938772243</v>
      </c>
      <c r="M70" s="219">
        <v>-27.457443419804804</v>
      </c>
      <c r="N70" s="219">
        <v>-31.377502594998823</v>
      </c>
      <c r="O70" s="219">
        <v>-34.529538984124436</v>
      </c>
      <c r="P70" s="219">
        <v>-21.567695242124088</v>
      </c>
      <c r="Q70" s="219">
        <v>-18.936925891044464</v>
      </c>
      <c r="R70" s="219">
        <v>-19.189299490225338</v>
      </c>
      <c r="S70" s="219">
        <v>-14.244452424302272</v>
      </c>
      <c r="T70" s="219">
        <v>-12.760683362605951</v>
      </c>
      <c r="U70" s="219">
        <v>-16.285832594617613</v>
      </c>
      <c r="V70" s="219">
        <v>-11.701236136289511</v>
      </c>
      <c r="W70" s="219">
        <v>-15.486228055106219</v>
      </c>
      <c r="X70" s="219">
        <v>-20.295287528597392</v>
      </c>
      <c r="Y70" s="219">
        <v>-17.417826872821848</v>
      </c>
      <c r="Z70" s="219">
        <v>-14.38565843122552</v>
      </c>
    </row>
    <row r="71" spans="1:31">
      <c r="A71" s="710" t="s">
        <v>437</v>
      </c>
      <c r="B71" s="219">
        <v>5.4573255679109867</v>
      </c>
      <c r="C71" s="219">
        <v>4.8154061960659238</v>
      </c>
      <c r="D71" s="219">
        <v>4.3934005024128773</v>
      </c>
      <c r="E71" s="219">
        <v>4.1514879339747539</v>
      </c>
      <c r="F71" s="219">
        <v>3.0025638387042761</v>
      </c>
      <c r="G71" s="219">
        <v>2.4277748651788094</v>
      </c>
      <c r="H71" s="219">
        <v>1.9571094303698751</v>
      </c>
      <c r="I71" s="219">
        <v>1.1124633137243995</v>
      </c>
      <c r="J71" s="219">
        <v>0.73703461452109598</v>
      </c>
      <c r="K71" s="219">
        <v>0.15448649647386564</v>
      </c>
      <c r="L71" s="219">
        <v>0.55411816939151948</v>
      </c>
      <c r="M71" s="219">
        <v>2.6826198635065652</v>
      </c>
      <c r="N71" s="219">
        <v>3.4179460863583886</v>
      </c>
      <c r="O71" s="219">
        <v>3.6644815466598617</v>
      </c>
      <c r="P71" s="219">
        <v>3.4293426681254529</v>
      </c>
      <c r="Q71" s="219">
        <v>3.2378933654451734</v>
      </c>
      <c r="R71" s="219">
        <v>4.0040301004656671</v>
      </c>
      <c r="S71" s="219">
        <v>3.8806710338680106</v>
      </c>
      <c r="T71" s="219">
        <v>1.6536071841811379</v>
      </c>
      <c r="U71" s="219">
        <v>1.5096522953896856</v>
      </c>
      <c r="V71" s="219">
        <v>8.6351682647737835E-2</v>
      </c>
      <c r="W71" s="219">
        <v>0.45184458010500989</v>
      </c>
      <c r="X71" s="219">
        <v>-2.9178429809442905</v>
      </c>
      <c r="Y71" s="219">
        <v>1.8120603836104869</v>
      </c>
      <c r="Z71" s="219">
        <v>1.8870053497589447</v>
      </c>
    </row>
    <row r="72" spans="1:31">
      <c r="A72" s="710" t="s">
        <v>438</v>
      </c>
      <c r="B72" s="219">
        <v>11.878723666009618</v>
      </c>
      <c r="C72" s="219">
        <v>12.203185572355697</v>
      </c>
      <c r="D72" s="219">
        <v>4.991854037964961</v>
      </c>
      <c r="E72" s="219">
        <v>5.8551163437285068</v>
      </c>
      <c r="F72" s="219">
        <v>6.174195571015181</v>
      </c>
      <c r="G72" s="219">
        <v>8.5266763926032567</v>
      </c>
      <c r="H72" s="219">
        <v>10.176405959309797</v>
      </c>
      <c r="I72" s="219">
        <v>5.8193389780860869</v>
      </c>
      <c r="J72" s="219">
        <v>2.9516760558316717</v>
      </c>
      <c r="K72" s="219">
        <v>3.669409896767331</v>
      </c>
      <c r="L72" s="219">
        <v>3.5670966678613558</v>
      </c>
      <c r="M72" s="219">
        <v>-6.1443200498218458</v>
      </c>
      <c r="N72" s="219">
        <v>-6.7701468724168601</v>
      </c>
      <c r="O72" s="219">
        <v>-7.9346826987464825</v>
      </c>
      <c r="P72" s="219">
        <v>-7.7261881550625047</v>
      </c>
      <c r="Q72" s="219">
        <v>-7.4706620994988366</v>
      </c>
      <c r="R72" s="219">
        <v>-2.2697544705118737</v>
      </c>
      <c r="S72" s="219">
        <v>-1.8623577133223812</v>
      </c>
      <c r="T72" s="219">
        <v>-1.9492550398286193</v>
      </c>
      <c r="U72" s="219">
        <v>-0.69048787887067531</v>
      </c>
      <c r="V72" s="219">
        <v>-0.5027337361745966</v>
      </c>
      <c r="W72" s="219">
        <v>-3.3084279890823178</v>
      </c>
      <c r="X72" s="219">
        <v>-6.6722733993629868</v>
      </c>
      <c r="Y72" s="219">
        <v>-5.8017060033902066</v>
      </c>
      <c r="Z72" s="219">
        <v>-5.3128924726954354</v>
      </c>
    </row>
    <row r="73" spans="1:31">
      <c r="A73" s="710" t="s">
        <v>439</v>
      </c>
      <c r="B73" s="219">
        <v>7.8571074680233819</v>
      </c>
      <c r="C73" s="219">
        <v>6.4740097978440101</v>
      </c>
      <c r="D73" s="219">
        <v>6.2102168110560223</v>
      </c>
      <c r="E73" s="219">
        <v>3.2899872568425801</v>
      </c>
      <c r="F73" s="219">
        <v>5.7091454617593529</v>
      </c>
      <c r="G73" s="219">
        <v>2.8286771814941964</v>
      </c>
      <c r="H73" s="219">
        <v>3.2494641278251524</v>
      </c>
      <c r="I73" s="219">
        <v>12.400185493393383</v>
      </c>
      <c r="J73" s="219">
        <v>11.934640354704177</v>
      </c>
      <c r="K73" s="219">
        <v>9.6784594947545859</v>
      </c>
      <c r="L73" s="219">
        <v>10.426951284032588</v>
      </c>
      <c r="M73" s="219">
        <v>10.479860795199695</v>
      </c>
      <c r="N73" s="219">
        <v>12.416057905704955</v>
      </c>
      <c r="O73" s="219">
        <v>12.836636777690497</v>
      </c>
      <c r="P73" s="219">
        <v>17.952466124591599</v>
      </c>
      <c r="Q73" s="219">
        <v>11.879876747590684</v>
      </c>
      <c r="R73" s="219">
        <v>12.13370899429848</v>
      </c>
      <c r="S73" s="219">
        <v>9.576156567518499</v>
      </c>
      <c r="T73" s="219">
        <v>5.4528709976867731</v>
      </c>
      <c r="U73" s="219">
        <v>7.8192192078292848</v>
      </c>
      <c r="V73" s="219">
        <v>4.870878555913615</v>
      </c>
      <c r="W73" s="219">
        <v>9.25992214664039</v>
      </c>
      <c r="X73" s="219">
        <v>3.5709660838496791</v>
      </c>
      <c r="Y73" s="219">
        <v>2.1893156178890489</v>
      </c>
      <c r="Z73" s="219">
        <v>2.6844453431049318</v>
      </c>
    </row>
    <row r="74" spans="1:31">
      <c r="A74" s="710" t="s">
        <v>440</v>
      </c>
      <c r="B74" s="219">
        <v>19.966948780229142</v>
      </c>
      <c r="C74" s="219">
        <v>15.152361655773166</v>
      </c>
      <c r="D74" s="219">
        <v>17.63717210131535</v>
      </c>
      <c r="E74" s="219">
        <v>23.288260453400877</v>
      </c>
      <c r="F74" s="219">
        <v>17.858417532863228</v>
      </c>
      <c r="G74" s="219">
        <v>12.198300884527086</v>
      </c>
      <c r="H74" s="219">
        <v>12.14761318453197</v>
      </c>
      <c r="I74" s="219">
        <v>22.328753765473433</v>
      </c>
      <c r="J74" s="219">
        <v>17.848747808225983</v>
      </c>
      <c r="K74" s="219">
        <v>14.076987638544763</v>
      </c>
      <c r="L74" s="219">
        <v>8.8817565258453026</v>
      </c>
      <c r="M74" s="219">
        <v>6.7720372153784334</v>
      </c>
      <c r="N74" s="219">
        <v>14.106267951546286</v>
      </c>
      <c r="O74" s="219">
        <v>3.5436221832221082</v>
      </c>
      <c r="P74" s="219">
        <v>15.967343330448811</v>
      </c>
      <c r="Q74" s="219">
        <v>19.459636735319783</v>
      </c>
      <c r="R74" s="219">
        <v>17.888324976847514</v>
      </c>
      <c r="S74" s="219">
        <v>23.25345898384851</v>
      </c>
      <c r="T74" s="219">
        <v>13.850634975096252</v>
      </c>
      <c r="U74" s="219">
        <v>27.309469872746277</v>
      </c>
      <c r="V74" s="219">
        <v>25.597367459048826</v>
      </c>
      <c r="W74" s="219">
        <v>18.937286228701943</v>
      </c>
      <c r="X74" s="219">
        <v>43.887608699320843</v>
      </c>
      <c r="Y74" s="219">
        <v>2.4478525505343742</v>
      </c>
      <c r="Z74" s="219">
        <v>-3.0510292482547126</v>
      </c>
    </row>
    <row r="75" spans="1:31">
      <c r="A75" s="710" t="s">
        <v>441</v>
      </c>
      <c r="B75" s="219">
        <v>9.6099594051469115</v>
      </c>
      <c r="C75" s="219">
        <v>12.45022296038595</v>
      </c>
      <c r="D75" s="219">
        <v>12.767439120172645</v>
      </c>
      <c r="E75" s="219">
        <v>7.9466427867029426</v>
      </c>
      <c r="F75" s="219">
        <v>11.109681445429342</v>
      </c>
      <c r="G75" s="219">
        <v>5.1971505889773217</v>
      </c>
      <c r="H75" s="219">
        <v>6.8381693856555241</v>
      </c>
      <c r="I75" s="219">
        <v>5.3884452212119722</v>
      </c>
      <c r="J75" s="219">
        <v>1.539561128726215</v>
      </c>
      <c r="K75" s="219">
        <v>-2.8890004485248246</v>
      </c>
      <c r="L75" s="219">
        <v>-2.9718236072955082</v>
      </c>
      <c r="M75" s="219">
        <v>5.2341748874829701</v>
      </c>
      <c r="N75" s="219">
        <v>6.4540912633257852</v>
      </c>
      <c r="O75" s="219">
        <v>-1.7909558592494723</v>
      </c>
      <c r="P75" s="219">
        <v>7.5892023001764137</v>
      </c>
      <c r="Q75" s="219">
        <v>11.457129053681291</v>
      </c>
      <c r="R75" s="219">
        <v>9.137447316580694</v>
      </c>
      <c r="S75" s="219">
        <v>3.7906536799680581</v>
      </c>
      <c r="T75" s="219">
        <v>3.1239247367595335</v>
      </c>
      <c r="U75" s="219">
        <v>6.4629019697836947</v>
      </c>
      <c r="V75" s="219">
        <v>9.3202612242840743</v>
      </c>
      <c r="W75" s="219">
        <v>14.231115569054476</v>
      </c>
      <c r="X75" s="219">
        <v>13.029338872207784</v>
      </c>
      <c r="Y75" s="219">
        <v>10.283491645463039</v>
      </c>
      <c r="Z75" s="219">
        <v>7.5424323850138153</v>
      </c>
    </row>
    <row r="76" spans="1:31">
      <c r="A76" s="710" t="s">
        <v>442</v>
      </c>
      <c r="B76" s="219">
        <v>6.4491394773232029</v>
      </c>
      <c r="C76" s="219">
        <v>5.9177746002876379</v>
      </c>
      <c r="D76" s="219">
        <v>5.7216204447321566</v>
      </c>
      <c r="E76" s="219">
        <v>10.877497126745196</v>
      </c>
      <c r="F76" s="219">
        <v>10.957790038147101</v>
      </c>
      <c r="G76" s="219">
        <v>8.6331426269066416</v>
      </c>
      <c r="H76" s="219">
        <v>9.886130529517601</v>
      </c>
      <c r="I76" s="219">
        <v>10.548257302674454</v>
      </c>
      <c r="J76" s="219">
        <v>8.5559690805328419</v>
      </c>
      <c r="K76" s="219">
        <v>7.0712049733799534</v>
      </c>
      <c r="L76" s="219">
        <v>4.4058988351194133</v>
      </c>
      <c r="M76" s="219">
        <v>2.7494299892099234</v>
      </c>
      <c r="N76" s="219">
        <v>3.4213613241771976</v>
      </c>
      <c r="O76" s="219">
        <v>-2.0925566799692659</v>
      </c>
      <c r="P76" s="219">
        <v>1.5659798607756741</v>
      </c>
      <c r="Q76" s="219">
        <v>2.1643548386903722</v>
      </c>
      <c r="R76" s="219">
        <v>2.0302891006432588</v>
      </c>
      <c r="S76" s="219">
        <v>1.0945615532213686</v>
      </c>
      <c r="T76" s="219">
        <v>-0.18991470928279791</v>
      </c>
      <c r="U76" s="219">
        <v>5.1144893812889454E-2</v>
      </c>
      <c r="V76" s="219">
        <v>2.9476674030547425</v>
      </c>
      <c r="W76" s="219">
        <v>4.34276697638487</v>
      </c>
      <c r="X76" s="219">
        <v>6.7034438776182217</v>
      </c>
      <c r="Y76" s="219">
        <v>9.1546857637068246</v>
      </c>
      <c r="Z76" s="219">
        <v>6.9481375307399906</v>
      </c>
    </row>
    <row r="77" spans="1:31">
      <c r="A77" s="710" t="s">
        <v>443</v>
      </c>
      <c r="B77" s="219">
        <v>-33.621291687712521</v>
      </c>
      <c r="C77" s="219">
        <v>-28.915867713346383</v>
      </c>
      <c r="D77" s="219">
        <v>-26.600361049726416</v>
      </c>
      <c r="E77" s="219">
        <v>-17.47607380678399</v>
      </c>
      <c r="F77" s="219">
        <v>-26.308553918328016</v>
      </c>
      <c r="G77" s="219">
        <v>-32.83673695090112</v>
      </c>
      <c r="H77" s="219">
        <v>-36.503928052144715</v>
      </c>
      <c r="I77" s="219">
        <v>-36.173851364139267</v>
      </c>
      <c r="J77" s="219">
        <v>-41.913881436853273</v>
      </c>
      <c r="K77" s="219">
        <v>-39.266873729929834</v>
      </c>
      <c r="L77" s="219">
        <v>-44.857369049091886</v>
      </c>
      <c r="M77" s="219">
        <v>-62.057816438358685</v>
      </c>
      <c r="N77" s="219">
        <v>-53.00809147579951</v>
      </c>
      <c r="O77" s="219">
        <v>-49.848800110076752</v>
      </c>
      <c r="P77" s="219">
        <v>-35.455626791068987</v>
      </c>
      <c r="Q77" s="219">
        <v>-11.537054470646131</v>
      </c>
      <c r="R77" s="219">
        <v>12.417645251406782</v>
      </c>
      <c r="S77" s="219">
        <v>11.081161592759637</v>
      </c>
      <c r="T77" s="219">
        <v>6.0523707639396758</v>
      </c>
      <c r="U77" s="219">
        <v>-3.356215658609949</v>
      </c>
      <c r="V77" s="219">
        <v>-7.4885710544770152</v>
      </c>
      <c r="W77" s="219">
        <v>-3.3254076935870445</v>
      </c>
      <c r="X77" s="219">
        <v>-9.9161852340689158</v>
      </c>
      <c r="Y77" s="219">
        <v>-5.2218703586434447</v>
      </c>
      <c r="Z77" s="219">
        <v>-11.029583549538831</v>
      </c>
    </row>
    <row r="78" spans="1:31">
      <c r="A78" s="710" t="s">
        <v>444</v>
      </c>
      <c r="B78" s="219">
        <v>25.970806487375732</v>
      </c>
      <c r="C78" s="219">
        <v>30.206866855364812</v>
      </c>
      <c r="D78" s="219">
        <v>26.625072036316936</v>
      </c>
      <c r="E78" s="219">
        <v>27.593036411376936</v>
      </c>
      <c r="F78" s="219">
        <v>38.088659197695769</v>
      </c>
      <c r="G78" s="219">
        <v>32.766176710408971</v>
      </c>
      <c r="H78" s="219">
        <v>30.499030684102475</v>
      </c>
      <c r="I78" s="219">
        <v>40.06242991780892</v>
      </c>
      <c r="J78" s="219">
        <v>35.28756724946691</v>
      </c>
      <c r="K78" s="219">
        <v>43.97779805287373</v>
      </c>
      <c r="L78" s="219">
        <v>30.99054327923308</v>
      </c>
      <c r="M78" s="219">
        <v>10.42537954431053</v>
      </c>
      <c r="N78" s="219">
        <v>21.089631307400861</v>
      </c>
      <c r="O78" s="219">
        <v>4.2475515172547977</v>
      </c>
      <c r="P78" s="219">
        <v>11.626143489537274</v>
      </c>
      <c r="Q78" s="219">
        <v>24.324412125337002</v>
      </c>
      <c r="R78" s="219">
        <v>38.598603612748491</v>
      </c>
      <c r="S78" s="219">
        <v>43.490880401009228</v>
      </c>
      <c r="T78" s="219">
        <v>15.102846084408975</v>
      </c>
      <c r="U78" s="219">
        <v>22.011455353880223</v>
      </c>
      <c r="V78" s="219">
        <v>14.454735139707475</v>
      </c>
      <c r="W78" s="219">
        <v>18.40018252454654</v>
      </c>
      <c r="X78" s="219">
        <v>7.1211214590261154</v>
      </c>
      <c r="Y78" s="219">
        <v>11.163839564221458</v>
      </c>
      <c r="Z78" s="219">
        <v>29.991233022890391</v>
      </c>
    </row>
    <row r="79" spans="1:31">
      <c r="A79" s="710" t="s">
        <v>445</v>
      </c>
      <c r="B79" s="219">
        <v>8.3271285288035557</v>
      </c>
      <c r="C79" s="219">
        <v>21.348066596544253</v>
      </c>
      <c r="D79" s="219">
        <v>26.659399343644946</v>
      </c>
      <c r="E79" s="219">
        <v>34.37598336980512</v>
      </c>
      <c r="F79" s="219">
        <v>46.750459987825913</v>
      </c>
      <c r="G79" s="219">
        <v>32.587846592407473</v>
      </c>
      <c r="H79" s="219">
        <v>33.553146825315558</v>
      </c>
      <c r="I79" s="219">
        <v>22.287936546128854</v>
      </c>
      <c r="J79" s="219">
        <v>22.434160688701645</v>
      </c>
      <c r="K79" s="219">
        <v>17.411525589604413</v>
      </c>
      <c r="L79" s="219">
        <v>17.804476863851555</v>
      </c>
      <c r="M79" s="219">
        <v>20.332154943386978</v>
      </c>
      <c r="N79" s="219">
        <v>13.38650386310977</v>
      </c>
      <c r="O79" s="219">
        <v>10.072281149712916</v>
      </c>
      <c r="P79" s="219">
        <v>11.934242116810045</v>
      </c>
      <c r="Q79" s="219">
        <v>11.050182037350293</v>
      </c>
      <c r="R79" s="219">
        <v>14.385787387884582</v>
      </c>
      <c r="S79" s="219">
        <v>11.066395228686321</v>
      </c>
      <c r="T79" s="219">
        <v>9.7886126229348633</v>
      </c>
      <c r="U79" s="219">
        <v>9.5484120272483288</v>
      </c>
      <c r="V79" s="219">
        <v>9.5041515137858656</v>
      </c>
      <c r="W79" s="219">
        <v>10.283721906363558</v>
      </c>
      <c r="X79" s="219">
        <v>9.5751068149713046</v>
      </c>
      <c r="Y79" s="219">
        <v>16.154329489847647</v>
      </c>
      <c r="Z79" s="219">
        <v>10.148622743350593</v>
      </c>
    </row>
    <row r="80" spans="1:31">
      <c r="A80" s="710" t="s">
        <v>446</v>
      </c>
      <c r="B80" s="219">
        <v>-6.9568030490755124</v>
      </c>
      <c r="C80" s="219">
        <v>-3.0357567180357328</v>
      </c>
      <c r="D80" s="219">
        <v>-3.2055645069935856</v>
      </c>
      <c r="E80" s="219">
        <v>-0.96183633545043157</v>
      </c>
      <c r="F80" s="219">
        <v>-0.92366137865251119</v>
      </c>
      <c r="G80" s="219">
        <v>-3.3812093514554387</v>
      </c>
      <c r="H80" s="219">
        <v>-4.9712915225292642</v>
      </c>
      <c r="I80" s="219">
        <v>-5.4031178147794092</v>
      </c>
      <c r="J80" s="219">
        <v>-8.1062347864647712</v>
      </c>
      <c r="K80" s="219">
        <v>-12.54228054035147</v>
      </c>
      <c r="L80" s="219">
        <v>-16.190969977105077</v>
      </c>
      <c r="M80" s="219">
        <v>-16.533986601810323</v>
      </c>
      <c r="N80" s="219">
        <v>-11.643898915708105</v>
      </c>
      <c r="O80" s="219">
        <v>-12.102046545338823</v>
      </c>
      <c r="P80" s="219">
        <v>-12.434706712290094</v>
      </c>
      <c r="Q80" s="219">
        <v>-10.467958166112904</v>
      </c>
      <c r="R80" s="219">
        <v>-10.21026580346064</v>
      </c>
      <c r="S80" s="219">
        <v>-5.1011564463837384</v>
      </c>
      <c r="T80" s="219">
        <v>-6.5302999691914794</v>
      </c>
      <c r="U80" s="219">
        <v>-7.7363314010988518</v>
      </c>
      <c r="V80" s="219">
        <v>-5.5776112527315309</v>
      </c>
      <c r="W80" s="219">
        <v>-3.0007251710298211</v>
      </c>
      <c r="X80" s="219">
        <v>-0.36754699011978736</v>
      </c>
      <c r="Y80" s="219">
        <v>-0.92126297973407645</v>
      </c>
      <c r="Z80" s="219">
        <v>-2.0826898719475415</v>
      </c>
    </row>
    <row r="81" spans="1:26">
      <c r="A81" s="710" t="s">
        <v>447</v>
      </c>
      <c r="B81" s="219">
        <v>24.21931884029884</v>
      </c>
      <c r="C81" s="219">
        <v>23.530484069802586</v>
      </c>
      <c r="D81" s="219">
        <v>28.731802435468751</v>
      </c>
      <c r="E81" s="219">
        <v>25.809022746763215</v>
      </c>
      <c r="F81" s="219">
        <v>20.432804051417282</v>
      </c>
      <c r="G81" s="219">
        <v>20.030312116893683</v>
      </c>
      <c r="H81" s="219">
        <v>19.140162000377671</v>
      </c>
      <c r="I81" s="219">
        <v>4.3860765159361934</v>
      </c>
      <c r="J81" s="219">
        <v>1.9199416408575274</v>
      </c>
      <c r="K81" s="219">
        <v>4.165462313421683</v>
      </c>
      <c r="L81" s="219">
        <v>2.964469679739592</v>
      </c>
      <c r="M81" s="219">
        <v>0.15014003724005631</v>
      </c>
      <c r="N81" s="219">
        <v>1.5765593903401178</v>
      </c>
      <c r="O81" s="219">
        <v>3.809375966054307</v>
      </c>
      <c r="P81" s="219">
        <v>4.6656000018593096</v>
      </c>
      <c r="Q81" s="219">
        <v>1.2399038556195654</v>
      </c>
      <c r="R81" s="219">
        <v>5.3559906260733401</v>
      </c>
      <c r="S81" s="219">
        <v>7.4695939138016128</v>
      </c>
      <c r="T81" s="219">
        <v>9.7076921443582158</v>
      </c>
      <c r="U81" s="219">
        <v>8.3916329813876427</v>
      </c>
      <c r="V81" s="219">
        <v>8.7496726287592548</v>
      </c>
      <c r="W81" s="219">
        <v>7.5833428848214481</v>
      </c>
      <c r="X81" s="219">
        <v>5.024428591283618</v>
      </c>
      <c r="Y81" s="219">
        <v>3.6218399031937869</v>
      </c>
      <c r="Z81" s="219">
        <v>5.2096375968475908</v>
      </c>
    </row>
    <row r="82" spans="1:26">
      <c r="A82" s="710" t="s">
        <v>448</v>
      </c>
      <c r="B82" s="219">
        <v>-2.7863896236005696</v>
      </c>
      <c r="C82" s="219">
        <v>-4.1120021502659236</v>
      </c>
      <c r="D82" s="219">
        <v>-5.9814161574303419</v>
      </c>
      <c r="E82" s="219">
        <v>-7.6521115232924819</v>
      </c>
      <c r="F82" s="219">
        <v>-11.657383753124494</v>
      </c>
      <c r="G82" s="219">
        <v>-11.421872705898206</v>
      </c>
      <c r="H82" s="219">
        <v>-9.6522110229752816</v>
      </c>
      <c r="I82" s="219">
        <v>-13.050113726977147</v>
      </c>
      <c r="J82" s="219">
        <v>-16.382893829735927</v>
      </c>
      <c r="K82" s="219">
        <v>-18.832658193570516</v>
      </c>
      <c r="L82" s="219">
        <v>-17.762582944988456</v>
      </c>
      <c r="M82" s="219">
        <v>-11.132427554080317</v>
      </c>
      <c r="N82" s="219">
        <v>-14.351032967830285</v>
      </c>
      <c r="O82" s="219">
        <v>-18.202828006353222</v>
      </c>
      <c r="P82" s="219">
        <v>-13.865632300131312</v>
      </c>
      <c r="Q82" s="219">
        <v>-13.130305969577766</v>
      </c>
      <c r="R82" s="219">
        <v>-11.852618044411761</v>
      </c>
      <c r="S82" s="219">
        <v>-11.92388464665985</v>
      </c>
      <c r="T82" s="219">
        <v>-11.002909898279153</v>
      </c>
      <c r="U82" s="219">
        <v>-11.051978760588387</v>
      </c>
      <c r="V82" s="219">
        <v>-18.157492010401732</v>
      </c>
      <c r="W82" s="219">
        <v>-18.675694912863595</v>
      </c>
      <c r="X82" s="219">
        <v>-13.475374489830367</v>
      </c>
      <c r="Y82" s="219">
        <v>-8.0339344523009171</v>
      </c>
      <c r="Z82" s="219">
        <v>-12.482301288782113</v>
      </c>
    </row>
    <row r="83" spans="1:26">
      <c r="A83" s="710" t="s">
        <v>449</v>
      </c>
      <c r="B83" s="219">
        <v>7.9844134958505384</v>
      </c>
      <c r="C83" s="219">
        <v>8.8379472395251071</v>
      </c>
      <c r="D83" s="219">
        <v>3.8091532927402296</v>
      </c>
      <c r="E83" s="219">
        <v>5.4094282418732087</v>
      </c>
      <c r="F83" s="219">
        <v>5.5468470361488622</v>
      </c>
      <c r="G83" s="219">
        <v>4.9740839212790018</v>
      </c>
      <c r="H83" s="219">
        <v>12.448709250352724</v>
      </c>
      <c r="I83" s="219">
        <v>7.6606965623283925</v>
      </c>
      <c r="J83" s="219">
        <v>-1.7962584943876985</v>
      </c>
      <c r="K83" s="219">
        <v>-5.9709124498794957</v>
      </c>
      <c r="L83" s="219">
        <v>-2.7173857807198805</v>
      </c>
      <c r="M83" s="219">
        <v>5.6047891580772182</v>
      </c>
      <c r="N83" s="219">
        <v>-0.67303218121226405</v>
      </c>
      <c r="O83" s="219">
        <v>-4.7818798879986089</v>
      </c>
      <c r="P83" s="219">
        <v>-0.64915457440568924</v>
      </c>
      <c r="Q83" s="219">
        <v>-11.915908908586328</v>
      </c>
      <c r="R83" s="219">
        <v>-7.6912390372168984</v>
      </c>
      <c r="S83" s="219">
        <v>-4.9486599115809149</v>
      </c>
      <c r="T83" s="219">
        <v>-4.8542211057368387</v>
      </c>
      <c r="U83" s="219">
        <v>-6.5161261423072148</v>
      </c>
      <c r="V83" s="219">
        <v>-7.5162760197487506</v>
      </c>
      <c r="W83" s="219">
        <v>-8.5128400436856211</v>
      </c>
      <c r="X83" s="219">
        <v>-7.009916251941406</v>
      </c>
      <c r="Y83" s="219">
        <v>-9.8789317570650717</v>
      </c>
      <c r="Z83" s="219">
        <v>-9.9087131523368406</v>
      </c>
    </row>
    <row r="84" spans="1:26">
      <c r="A84" s="710" t="s">
        <v>450</v>
      </c>
      <c r="B84" s="219">
        <v>0.6821669136914893</v>
      </c>
      <c r="C84" s="219">
        <v>1.7026062073075248</v>
      </c>
      <c r="D84" s="219">
        <v>0.83588395673959281</v>
      </c>
      <c r="E84" s="219">
        <v>0.40220718193588545</v>
      </c>
      <c r="F84" s="219">
        <v>0.79447606883083521</v>
      </c>
      <c r="G84" s="219">
        <v>0.53565958020596938</v>
      </c>
      <c r="H84" s="219">
        <v>0.1541261103505765</v>
      </c>
      <c r="I84" s="219">
        <v>-1.8163808113376378</v>
      </c>
      <c r="J84" s="219">
        <v>-2.4654016902084139</v>
      </c>
      <c r="K84" s="219">
        <v>-2.531720862988649</v>
      </c>
      <c r="L84" s="219">
        <v>-2.171582981402997</v>
      </c>
      <c r="M84" s="219">
        <v>1.9548191370569266E-2</v>
      </c>
      <c r="N84" s="219">
        <v>1.041098175169171E-2</v>
      </c>
      <c r="O84" s="219">
        <v>-0.41451614270135795</v>
      </c>
      <c r="P84" s="219">
        <v>-0.39327807897293354</v>
      </c>
      <c r="Q84" s="219">
        <v>-1.1134492260747719</v>
      </c>
      <c r="R84" s="219">
        <v>-1.0583935318861704</v>
      </c>
      <c r="S84" s="219">
        <v>-0.33881996779916068</v>
      </c>
      <c r="T84" s="219">
        <v>-0.16390830251294983</v>
      </c>
      <c r="U84" s="219">
        <v>0.12406980642865537</v>
      </c>
      <c r="V84" s="219">
        <v>0.21567128574888997</v>
      </c>
      <c r="W84" s="219">
        <v>0.12392552381428837</v>
      </c>
      <c r="X84" s="219">
        <v>4.4771068099338064E-3</v>
      </c>
      <c r="Y84" s="219">
        <v>0.13143041149145071</v>
      </c>
      <c r="Z84" s="219">
        <v>-0.13523664964855739</v>
      </c>
    </row>
    <row r="85" spans="1:26" ht="20.25" customHeight="1">
      <c r="A85" s="710" t="s">
        <v>460</v>
      </c>
      <c r="B85" s="218">
        <v>100</v>
      </c>
      <c r="C85" s="218">
        <v>99.999999999999986</v>
      </c>
      <c r="D85" s="218">
        <v>100</v>
      </c>
      <c r="E85" s="218">
        <v>100.00000000000001</v>
      </c>
      <c r="F85" s="218">
        <v>99.999999999999986</v>
      </c>
      <c r="G85" s="218">
        <v>100</v>
      </c>
      <c r="H85" s="218">
        <v>100</v>
      </c>
      <c r="I85" s="218">
        <v>100</v>
      </c>
      <c r="J85" s="218">
        <v>100</v>
      </c>
      <c r="K85" s="218">
        <v>100</v>
      </c>
      <c r="L85" s="218">
        <v>100</v>
      </c>
      <c r="M85" s="218">
        <v>100</v>
      </c>
      <c r="N85" s="218">
        <v>100</v>
      </c>
      <c r="O85" s="218">
        <v>100</v>
      </c>
      <c r="P85" s="218">
        <v>100</v>
      </c>
      <c r="Q85" s="218">
        <v>100</v>
      </c>
      <c r="R85" s="218">
        <v>100</v>
      </c>
      <c r="S85" s="218">
        <v>100</v>
      </c>
      <c r="T85" s="218">
        <v>100</v>
      </c>
      <c r="U85" s="218">
        <v>100</v>
      </c>
      <c r="V85" s="218">
        <v>100</v>
      </c>
      <c r="W85" s="218">
        <v>100</v>
      </c>
      <c r="X85" s="218">
        <v>100</v>
      </c>
      <c r="Y85" s="424">
        <v>100</v>
      </c>
      <c r="Z85" s="424">
        <v>100</v>
      </c>
    </row>
    <row r="86" spans="1:26" ht="12.65" customHeight="1">
      <c r="A86" s="674"/>
      <c r="B86" s="220"/>
      <c r="C86" s="218"/>
      <c r="D86" s="218"/>
      <c r="E86" s="218"/>
      <c r="F86" s="218"/>
      <c r="G86" s="218"/>
      <c r="H86" s="218"/>
      <c r="I86" s="218"/>
      <c r="J86" s="218"/>
      <c r="K86" s="218"/>
      <c r="L86" s="218"/>
      <c r="M86" s="218"/>
      <c r="N86" s="218"/>
      <c r="O86" s="218"/>
      <c r="P86" s="218"/>
      <c r="Q86" s="218"/>
      <c r="R86" s="218"/>
      <c r="S86" s="218"/>
      <c r="T86" s="218"/>
      <c r="U86" s="218"/>
      <c r="V86" s="218"/>
      <c r="W86" s="218"/>
      <c r="X86" s="218"/>
      <c r="Y86" s="218"/>
      <c r="Z86" s="218"/>
    </row>
    <row r="87" spans="1:26" ht="20.149999999999999" customHeight="1">
      <c r="B87" s="1279" t="s">
        <v>881</v>
      </c>
      <c r="C87" s="1279"/>
      <c r="D87" s="1279"/>
      <c r="E87" s="1279"/>
      <c r="F87" s="1279"/>
      <c r="G87" s="1279"/>
      <c r="H87" s="527"/>
      <c r="I87" s="440"/>
      <c r="J87" s="440"/>
      <c r="K87" s="440"/>
      <c r="L87" s="440"/>
      <c r="M87" s="440"/>
      <c r="N87" s="440"/>
      <c r="O87" s="440"/>
      <c r="P87" s="440"/>
      <c r="Q87" s="440"/>
      <c r="R87" s="440"/>
      <c r="S87" s="440"/>
      <c r="T87" s="440"/>
      <c r="U87" s="440"/>
      <c r="V87" s="440"/>
      <c r="W87" s="440"/>
      <c r="X87" s="440"/>
      <c r="Y87" s="440"/>
      <c r="Z87" s="440"/>
    </row>
    <row r="88" spans="1:26" ht="25" customHeight="1">
      <c r="B88" s="1279" t="s">
        <v>882</v>
      </c>
      <c r="C88" s="1279"/>
      <c r="D88" s="1279"/>
      <c r="E88" s="1279"/>
      <c r="F88" s="1279"/>
      <c r="G88" s="1279"/>
      <c r="H88" s="441"/>
    </row>
  </sheetData>
  <sheetProtection selectLockedCells="1"/>
  <mergeCells count="22">
    <mergeCell ref="Z67:AE67"/>
    <mergeCell ref="Z47:AE47"/>
    <mergeCell ref="Z27:AE27"/>
    <mergeCell ref="Z7:AE7"/>
    <mergeCell ref="B87:G87"/>
    <mergeCell ref="B7:G7"/>
    <mergeCell ref="H7:M7"/>
    <mergeCell ref="N7:S7"/>
    <mergeCell ref="T7:Y7"/>
    <mergeCell ref="B27:G27"/>
    <mergeCell ref="H27:M27"/>
    <mergeCell ref="N27:S27"/>
    <mergeCell ref="T27:Y27"/>
    <mergeCell ref="B88:G88"/>
    <mergeCell ref="B47:G47"/>
    <mergeCell ref="H47:M47"/>
    <mergeCell ref="N47:S47"/>
    <mergeCell ref="T47:Y47"/>
    <mergeCell ref="B67:G67"/>
    <mergeCell ref="H67:M67"/>
    <mergeCell ref="N67:S67"/>
    <mergeCell ref="T67:Y6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&amp;"Arial,Fett"Außenhandelssaldo von abiotischen Halbwaren*)**) 1994 – 2018 
nach Bundesländern</oddHeader>
    <oddFooter>&amp;CStatistische Ämter der Länder – Indikatoren und Kennzahlen, UGRdL 2020</oddFooter>
  </headerFooter>
  <rowBreaks count="1" manualBreakCount="1">
    <brk id="45" max="29" man="1"/>
  </rowBreaks>
  <colBreaks count="3" manualBreakCount="3">
    <brk id="7" max="1048575" man="1"/>
    <brk id="13" max="1048575" man="1"/>
    <brk id="19" max="1048575" man="1"/>
  </colBreak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5">
    <pageSetUpPr autoPageBreaks="0"/>
  </sheetPr>
  <dimension ref="A1:AD88"/>
  <sheetViews>
    <sheetView showGridLines="0" showRowColHeaders="0" zoomScaleNormal="100" workbookViewId="0">
      <pane xSplit="1" ySplit="5" topLeftCell="B6" activePane="bottomRight" state="frozenSplit"/>
      <selection pane="topRight"/>
      <selection pane="bottomLeft"/>
      <selection pane="bottomRight"/>
    </sheetView>
  </sheetViews>
  <sheetFormatPr baseColWidth="10" defaultColWidth="11.54296875" defaultRowHeight="12.5"/>
  <cols>
    <col min="1" max="1" width="23.81640625" style="643" customWidth="1"/>
    <col min="2" max="10" width="10.54296875" style="422" customWidth="1"/>
    <col min="11" max="11" width="10.54296875" style="423" customWidth="1"/>
    <col min="12" max="24" width="10.54296875" style="424" customWidth="1"/>
    <col min="25" max="16384" width="11.54296875" style="423"/>
  </cols>
  <sheetData>
    <row r="1" spans="1:30" ht="13">
      <c r="A1" s="715" t="s">
        <v>322</v>
      </c>
    </row>
    <row r="3" spans="1:30" s="135" customFormat="1" ht="13">
      <c r="A3" s="692" t="s">
        <v>917</v>
      </c>
      <c r="B3" s="505" t="s">
        <v>1256</v>
      </c>
      <c r="C3" s="407"/>
      <c r="D3" s="407"/>
      <c r="E3" s="407"/>
      <c r="F3" s="407"/>
      <c r="G3" s="407"/>
      <c r="H3" s="407"/>
      <c r="I3" s="692"/>
      <c r="J3" s="692"/>
      <c r="L3" s="681"/>
      <c r="M3" s="681"/>
      <c r="N3" s="681"/>
      <c r="O3" s="681"/>
      <c r="P3" s="681"/>
      <c r="Q3" s="681"/>
      <c r="R3" s="681"/>
      <c r="S3" s="681"/>
      <c r="T3" s="681"/>
      <c r="U3" s="681"/>
      <c r="V3" s="681"/>
      <c r="W3" s="681"/>
      <c r="X3" s="681"/>
    </row>
    <row r="5" spans="1:30">
      <c r="A5" s="690" t="s">
        <v>433</v>
      </c>
      <c r="B5" s="426">
        <v>1994</v>
      </c>
      <c r="C5" s="426">
        <v>1995</v>
      </c>
      <c r="D5" s="426">
        <v>1996</v>
      </c>
      <c r="E5" s="426">
        <v>1997</v>
      </c>
      <c r="F5" s="426">
        <v>1998</v>
      </c>
      <c r="G5" s="426">
        <v>1999</v>
      </c>
      <c r="H5" s="426">
        <v>2000</v>
      </c>
      <c r="I5" s="426">
        <v>2001</v>
      </c>
      <c r="J5" s="426">
        <v>2002</v>
      </c>
      <c r="K5" s="426">
        <v>2003</v>
      </c>
      <c r="L5" s="426">
        <v>2004</v>
      </c>
      <c r="M5" s="426">
        <v>2005</v>
      </c>
      <c r="N5" s="426">
        <v>2006</v>
      </c>
      <c r="O5" s="426">
        <v>2007</v>
      </c>
      <c r="P5" s="426">
        <v>2008</v>
      </c>
      <c r="Q5" s="426">
        <v>2009</v>
      </c>
      <c r="R5" s="426">
        <v>2010</v>
      </c>
      <c r="S5" s="426">
        <v>2011</v>
      </c>
      <c r="T5" s="426">
        <v>2012</v>
      </c>
      <c r="U5" s="426">
        <v>2013</v>
      </c>
      <c r="V5" s="426">
        <v>2014</v>
      </c>
      <c r="W5" s="426">
        <v>2015</v>
      </c>
      <c r="X5" s="426">
        <v>2016</v>
      </c>
      <c r="Y5" s="426">
        <v>2017</v>
      </c>
      <c r="Z5" s="426">
        <v>2018</v>
      </c>
    </row>
    <row r="6" spans="1:30">
      <c r="A6" s="387"/>
      <c r="B6" s="427"/>
      <c r="C6" s="427"/>
      <c r="D6" s="427"/>
      <c r="E6" s="427"/>
      <c r="F6" s="427"/>
      <c r="G6" s="427"/>
      <c r="H6" s="427"/>
      <c r="I6" s="427"/>
      <c r="J6" s="427"/>
    </row>
    <row r="7" spans="1:30" ht="13">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Z7" s="1283" t="s">
        <v>434</v>
      </c>
      <c r="AA7" s="1283"/>
      <c r="AB7" s="1283"/>
      <c r="AC7" s="1283"/>
      <c r="AD7" s="1283"/>
    </row>
    <row r="8" spans="1:30" s="430" customFormat="1">
      <c r="A8" s="643"/>
      <c r="B8" s="428"/>
      <c r="C8" s="429"/>
      <c r="D8" s="428"/>
      <c r="E8" s="428"/>
      <c r="F8" s="428"/>
      <c r="G8" s="428"/>
      <c r="H8" s="428"/>
      <c r="I8" s="428"/>
      <c r="J8" s="428"/>
      <c r="L8" s="431"/>
      <c r="M8" s="431"/>
      <c r="N8" s="431"/>
      <c r="O8" s="431"/>
      <c r="P8" s="431"/>
      <c r="Q8" s="431"/>
      <c r="R8" s="431"/>
      <c r="S8" s="431"/>
      <c r="T8" s="431"/>
      <c r="U8" s="431"/>
      <c r="V8" s="431"/>
      <c r="W8" s="431"/>
      <c r="X8" s="431"/>
    </row>
    <row r="9" spans="1:30" s="430" customFormat="1">
      <c r="A9" s="710" t="s">
        <v>435</v>
      </c>
      <c r="B9" s="244">
        <v>711.68047099999967</v>
      </c>
      <c r="C9" s="838">
        <v>1002.2011619999994</v>
      </c>
      <c r="D9" s="244">
        <v>377.39475099999981</v>
      </c>
      <c r="E9" s="244">
        <v>-314.54003999999804</v>
      </c>
      <c r="F9" s="244">
        <v>-306.63599000000249</v>
      </c>
      <c r="G9" s="244">
        <v>406.98529100000178</v>
      </c>
      <c r="H9" s="244">
        <v>-394.33376099999805</v>
      </c>
      <c r="I9" s="244">
        <v>-576.41055899999992</v>
      </c>
      <c r="J9" s="244">
        <v>-961.73620399999709</v>
      </c>
      <c r="K9" s="244">
        <v>71.932895000003555</v>
      </c>
      <c r="L9" s="244">
        <v>-505.90607099999943</v>
      </c>
      <c r="M9" s="244">
        <v>-245.61912699999812</v>
      </c>
      <c r="N9" s="244">
        <v>270.6293439999954</v>
      </c>
      <c r="O9" s="244">
        <v>649.21908799999801</v>
      </c>
      <c r="P9" s="244">
        <v>392.39725500000714</v>
      </c>
      <c r="Q9" s="244">
        <v>-269.9205269999984</v>
      </c>
      <c r="R9" s="244">
        <v>39.711124999999811</v>
      </c>
      <c r="S9" s="244">
        <v>827.50644199999806</v>
      </c>
      <c r="T9" s="244">
        <v>721.65526999999565</v>
      </c>
      <c r="U9" s="244">
        <v>492.50294600000052</v>
      </c>
      <c r="V9" s="244">
        <v>1268.126693000002</v>
      </c>
      <c r="W9" s="244">
        <v>1260.387582000003</v>
      </c>
      <c r="X9" s="244">
        <v>2078.8865370000021</v>
      </c>
      <c r="Y9" s="244">
        <v>1900.8556199999985</v>
      </c>
      <c r="Z9" s="244">
        <v>2108.1437699999988</v>
      </c>
    </row>
    <row r="10" spans="1:30">
      <c r="A10" s="710" t="s">
        <v>436</v>
      </c>
      <c r="B10" s="244">
        <v>1565.0855660000007</v>
      </c>
      <c r="C10" s="838">
        <v>1291.217235000001</v>
      </c>
      <c r="D10" s="244">
        <v>766.03795999999875</v>
      </c>
      <c r="E10" s="244">
        <v>-26.618163999998615</v>
      </c>
      <c r="F10" s="244">
        <v>261.0143270000026</v>
      </c>
      <c r="G10" s="244">
        <v>255.79855099999986</v>
      </c>
      <c r="H10" s="244">
        <v>337.27913499999886</v>
      </c>
      <c r="I10" s="244">
        <v>-146.08529100000305</v>
      </c>
      <c r="J10" s="244">
        <v>-1212.7794109999977</v>
      </c>
      <c r="K10" s="244">
        <v>-1030.0800989999989</v>
      </c>
      <c r="L10" s="244">
        <v>-1369.3903570000002</v>
      </c>
      <c r="M10" s="244">
        <v>-1767.0487900000007</v>
      </c>
      <c r="N10" s="244">
        <v>-1242.178399000004</v>
      </c>
      <c r="O10" s="244">
        <v>-1489.1057890000047</v>
      </c>
      <c r="P10" s="244">
        <v>-1207.795272000003</v>
      </c>
      <c r="Q10" s="244">
        <v>-722.69161800000074</v>
      </c>
      <c r="R10" s="244">
        <v>-323.10853000000134</v>
      </c>
      <c r="S10" s="244">
        <v>-406.61209799999779</v>
      </c>
      <c r="T10" s="244">
        <v>-440.52846300000238</v>
      </c>
      <c r="U10" s="244">
        <v>-1145.344831999997</v>
      </c>
      <c r="V10" s="244">
        <v>-704.25605100000394</v>
      </c>
      <c r="W10" s="244">
        <v>-529.13994200000343</v>
      </c>
      <c r="X10" s="244">
        <v>-321.38023199999952</v>
      </c>
      <c r="Y10" s="244">
        <v>-654.76902800000425</v>
      </c>
      <c r="Z10" s="244">
        <v>-558.87822599999527</v>
      </c>
    </row>
    <row r="11" spans="1:30">
      <c r="A11" s="710" t="s">
        <v>437</v>
      </c>
      <c r="B11" s="244">
        <v>125.11417900000015</v>
      </c>
      <c r="C11" s="838">
        <v>205.89292199999994</v>
      </c>
      <c r="D11" s="244">
        <v>60.603218999999967</v>
      </c>
      <c r="E11" s="244">
        <v>85.951368000000116</v>
      </c>
      <c r="F11" s="244">
        <v>-34.276288999999792</v>
      </c>
      <c r="G11" s="244">
        <v>-24.009168999999929</v>
      </c>
      <c r="H11" s="244">
        <v>76.947407000000112</v>
      </c>
      <c r="I11" s="244">
        <v>33.210920000000101</v>
      </c>
      <c r="J11" s="244">
        <v>-11.446147999999994</v>
      </c>
      <c r="K11" s="244">
        <v>-18.989744000000201</v>
      </c>
      <c r="L11" s="244">
        <v>18.162500999999907</v>
      </c>
      <c r="M11" s="244">
        <v>141.692769</v>
      </c>
      <c r="N11" s="244">
        <v>272.83200699999998</v>
      </c>
      <c r="O11" s="244">
        <v>199.76932500000021</v>
      </c>
      <c r="P11" s="244">
        <v>226.26</v>
      </c>
      <c r="Q11" s="244">
        <v>113.14229900000021</v>
      </c>
      <c r="R11" s="244">
        <v>124.39314899999988</v>
      </c>
      <c r="S11" s="244">
        <v>213.01742799999988</v>
      </c>
      <c r="T11" s="244">
        <v>123.24956700000018</v>
      </c>
      <c r="U11" s="244">
        <v>134.56818699999997</v>
      </c>
      <c r="V11" s="244">
        <v>135.1046060000001</v>
      </c>
      <c r="W11" s="244">
        <v>139.2935030000001</v>
      </c>
      <c r="X11" s="244">
        <v>3.487596999999937</v>
      </c>
      <c r="Y11" s="244">
        <v>88.422681000000125</v>
      </c>
      <c r="Z11" s="244">
        <v>92.696185999999898</v>
      </c>
    </row>
    <row r="12" spans="1:30">
      <c r="A12" s="710" t="s">
        <v>438</v>
      </c>
      <c r="B12" s="244">
        <v>-471.18579700000009</v>
      </c>
      <c r="C12" s="838">
        <v>-513.57729699999982</v>
      </c>
      <c r="D12" s="244">
        <v>-685.53663000000017</v>
      </c>
      <c r="E12" s="244">
        <v>-815.18292600000041</v>
      </c>
      <c r="F12" s="244">
        <v>-1187.760354</v>
      </c>
      <c r="G12" s="244">
        <v>-965.03059099999996</v>
      </c>
      <c r="H12" s="244">
        <v>-1239.2052630000005</v>
      </c>
      <c r="I12" s="244">
        <v>-910.385133</v>
      </c>
      <c r="J12" s="244">
        <v>-1231.4442079999997</v>
      </c>
      <c r="K12" s="244">
        <v>-1091.6771470000003</v>
      </c>
      <c r="L12" s="244">
        <v>-1407.6180140000001</v>
      </c>
      <c r="M12" s="244">
        <v>-1555.559835</v>
      </c>
      <c r="N12" s="244">
        <v>-1798.7929289999997</v>
      </c>
      <c r="O12" s="244">
        <v>-2078.2373839999996</v>
      </c>
      <c r="P12" s="244">
        <v>-1935.8397599999994</v>
      </c>
      <c r="Q12" s="244">
        <v>-1660.660638999999</v>
      </c>
      <c r="R12" s="244">
        <v>-2164.3967660000003</v>
      </c>
      <c r="S12" s="244">
        <v>-2296.6922199999995</v>
      </c>
      <c r="T12" s="244">
        <v>-2469.4856050000003</v>
      </c>
      <c r="U12" s="244">
        <v>-2077.4308990000009</v>
      </c>
      <c r="V12" s="244">
        <v>-2023.8636940000006</v>
      </c>
      <c r="W12" s="244">
        <v>-1974.2132620000007</v>
      </c>
      <c r="X12" s="244">
        <v>-1390.177991</v>
      </c>
      <c r="Y12" s="244">
        <v>-1284.462919999999</v>
      </c>
      <c r="Z12" s="244">
        <v>-1251.7688229999999</v>
      </c>
    </row>
    <row r="13" spans="1:30">
      <c r="A13" s="710" t="s">
        <v>439</v>
      </c>
      <c r="B13" s="244">
        <v>-300.66906600000016</v>
      </c>
      <c r="C13" s="838">
        <v>-200.25492499999984</v>
      </c>
      <c r="D13" s="244">
        <v>-228.07514400000002</v>
      </c>
      <c r="E13" s="244">
        <v>-179.44388999999978</v>
      </c>
      <c r="F13" s="244">
        <v>-365.86527999999953</v>
      </c>
      <c r="G13" s="244">
        <v>-668.71493499999974</v>
      </c>
      <c r="H13" s="244">
        <v>-817.66288000000009</v>
      </c>
      <c r="I13" s="244">
        <v>-2089.7525559999999</v>
      </c>
      <c r="J13" s="244">
        <v>-1874.8505559999996</v>
      </c>
      <c r="K13" s="244">
        <v>-1597.6865490000002</v>
      </c>
      <c r="L13" s="244">
        <v>-2007.1273230000008</v>
      </c>
      <c r="M13" s="244">
        <v>-1419.0677910000006</v>
      </c>
      <c r="N13" s="244">
        <v>-2220.6223309999996</v>
      </c>
      <c r="O13" s="244">
        <v>-1695.3075479999995</v>
      </c>
      <c r="P13" s="244">
        <v>-2084.7428970000001</v>
      </c>
      <c r="Q13" s="244">
        <v>-1632.6778639999998</v>
      </c>
      <c r="R13" s="244">
        <v>-2242.7674319999996</v>
      </c>
      <c r="S13" s="244">
        <v>-2131.8293709999998</v>
      </c>
      <c r="T13" s="244">
        <v>-2885.0040899999999</v>
      </c>
      <c r="U13" s="244">
        <v>-2688.9437200000002</v>
      </c>
      <c r="V13" s="244">
        <v>-2761.3646189999999</v>
      </c>
      <c r="W13" s="244">
        <v>-3022.0074390000004</v>
      </c>
      <c r="X13" s="244">
        <v>-3006.5849929999999</v>
      </c>
      <c r="Y13" s="244">
        <v>-3087.6145960000008</v>
      </c>
      <c r="Z13" s="244">
        <v>-2796.9379169999997</v>
      </c>
    </row>
    <row r="14" spans="1:30">
      <c r="A14" s="710" t="s">
        <v>440</v>
      </c>
      <c r="B14" s="244">
        <v>726.92876899999942</v>
      </c>
      <c r="C14" s="838">
        <v>584.76152999999977</v>
      </c>
      <c r="D14" s="244">
        <v>554.67747000000099</v>
      </c>
      <c r="E14" s="244">
        <v>564.23099999999977</v>
      </c>
      <c r="F14" s="244">
        <v>642.1821560000003</v>
      </c>
      <c r="G14" s="244">
        <v>594.24959799999942</v>
      </c>
      <c r="H14" s="244">
        <v>1416.373587</v>
      </c>
      <c r="I14" s="244">
        <v>1363.1270799999998</v>
      </c>
      <c r="J14" s="244">
        <v>1038.4104170000001</v>
      </c>
      <c r="K14" s="244">
        <v>2187.7284379999996</v>
      </c>
      <c r="L14" s="244">
        <v>1409.5059769999998</v>
      </c>
      <c r="M14" s="244">
        <v>1869.1998089999993</v>
      </c>
      <c r="N14" s="244">
        <v>4035.8032799999983</v>
      </c>
      <c r="O14" s="244">
        <v>3316.2455170000003</v>
      </c>
      <c r="P14" s="244">
        <v>2787.3010329999997</v>
      </c>
      <c r="Q14" s="244">
        <v>1704.3159629999996</v>
      </c>
      <c r="R14" s="244">
        <v>3125.703638</v>
      </c>
      <c r="S14" s="244">
        <v>2175.5673260000003</v>
      </c>
      <c r="T14" s="244">
        <v>1249.6076099999996</v>
      </c>
      <c r="U14" s="244">
        <v>1432.794331999999</v>
      </c>
      <c r="V14" s="244">
        <v>549.39069400000017</v>
      </c>
      <c r="W14" s="244">
        <v>175.97236599999951</v>
      </c>
      <c r="X14" s="244">
        <v>1155.2586689999989</v>
      </c>
      <c r="Y14" s="244">
        <v>137.33035100000006</v>
      </c>
      <c r="Z14" s="244">
        <v>858.60677899999882</v>
      </c>
    </row>
    <row r="15" spans="1:30">
      <c r="A15" s="710" t="s">
        <v>441</v>
      </c>
      <c r="B15" s="244">
        <v>1132.9636420000006</v>
      </c>
      <c r="C15" s="838">
        <v>1186.5525110000003</v>
      </c>
      <c r="D15" s="244">
        <v>1283.304844000002</v>
      </c>
      <c r="E15" s="244">
        <v>1224.3362319999997</v>
      </c>
      <c r="F15" s="244">
        <v>1198.2334900000005</v>
      </c>
      <c r="G15" s="244">
        <v>1130.0947029999988</v>
      </c>
      <c r="H15" s="244">
        <v>1078.7712959999999</v>
      </c>
      <c r="I15" s="244">
        <v>712.2408290000003</v>
      </c>
      <c r="J15" s="244">
        <v>386.91599099999985</v>
      </c>
      <c r="K15" s="244">
        <v>830.69074099999852</v>
      </c>
      <c r="L15" s="244">
        <v>1290.4133739999997</v>
      </c>
      <c r="M15" s="244">
        <v>965.78849499999978</v>
      </c>
      <c r="N15" s="244">
        <v>1061.6193579999999</v>
      </c>
      <c r="O15" s="244">
        <v>991.5382180000006</v>
      </c>
      <c r="P15" s="244">
        <v>1330.6827620000004</v>
      </c>
      <c r="Q15" s="244">
        <v>883.14014800000132</v>
      </c>
      <c r="R15" s="244">
        <v>1079.7780090000006</v>
      </c>
      <c r="S15" s="244">
        <v>1527.4005179999976</v>
      </c>
      <c r="T15" s="244">
        <v>1207.0936619999975</v>
      </c>
      <c r="U15" s="244">
        <v>1035.0584470000022</v>
      </c>
      <c r="V15" s="244">
        <v>1171.9103880000011</v>
      </c>
      <c r="W15" s="244">
        <v>1286.1318790000005</v>
      </c>
      <c r="X15" s="244">
        <v>1811.6752820000002</v>
      </c>
      <c r="Y15" s="244">
        <v>1220.7574730000015</v>
      </c>
      <c r="Z15" s="244">
        <v>1005.9463369999985</v>
      </c>
    </row>
    <row r="16" spans="1:30">
      <c r="A16" s="710" t="s">
        <v>442</v>
      </c>
      <c r="B16" s="244">
        <v>137.52085099999994</v>
      </c>
      <c r="C16" s="838">
        <v>174.58654299999998</v>
      </c>
      <c r="D16" s="244">
        <v>177.85471700000005</v>
      </c>
      <c r="E16" s="244">
        <v>235.00825400000002</v>
      </c>
      <c r="F16" s="244">
        <v>196.17576500000001</v>
      </c>
      <c r="G16" s="244">
        <v>334.62226600000002</v>
      </c>
      <c r="H16" s="244">
        <v>233.81102000000021</v>
      </c>
      <c r="I16" s="244">
        <v>194.18761699999993</v>
      </c>
      <c r="J16" s="244">
        <v>183.27888299999995</v>
      </c>
      <c r="K16" s="244">
        <v>123.76614400000005</v>
      </c>
      <c r="L16" s="244">
        <v>146.88236999999992</v>
      </c>
      <c r="M16" s="244">
        <v>308.7976249999997</v>
      </c>
      <c r="N16" s="244">
        <v>208.81447200000014</v>
      </c>
      <c r="O16" s="244">
        <v>21.011003999999843</v>
      </c>
      <c r="P16" s="244">
        <v>-61.672815000000128</v>
      </c>
      <c r="Q16" s="244">
        <v>-346.93601400000023</v>
      </c>
      <c r="R16" s="244">
        <v>-728.09399799999994</v>
      </c>
      <c r="S16" s="244">
        <v>-2007.8584310000006</v>
      </c>
      <c r="T16" s="244">
        <v>-628.35657100000049</v>
      </c>
      <c r="U16" s="244">
        <v>-262.62265600000035</v>
      </c>
      <c r="V16" s="244">
        <v>-201.85172299999965</v>
      </c>
      <c r="W16" s="244">
        <v>-318.21303699999999</v>
      </c>
      <c r="X16" s="244">
        <v>-181.62155200000029</v>
      </c>
      <c r="Y16" s="244">
        <v>-493.99094600000012</v>
      </c>
      <c r="Z16" s="244">
        <v>-756.27057099999934</v>
      </c>
    </row>
    <row r="17" spans="1:30">
      <c r="A17" s="710" t="s">
        <v>443</v>
      </c>
      <c r="B17" s="244">
        <v>-1825.7164519999978</v>
      </c>
      <c r="C17" s="838">
        <v>-2045.4274150000019</v>
      </c>
      <c r="D17" s="244">
        <v>-1607.8962090000005</v>
      </c>
      <c r="E17" s="244">
        <v>-2108.9324289999986</v>
      </c>
      <c r="F17" s="244">
        <v>-1773.4875059999986</v>
      </c>
      <c r="G17" s="244">
        <v>-2227.4739279999994</v>
      </c>
      <c r="H17" s="244">
        <v>-3182.1052340000006</v>
      </c>
      <c r="I17" s="244">
        <v>-3753.2749620000013</v>
      </c>
      <c r="J17" s="244">
        <v>-4215.4543299999996</v>
      </c>
      <c r="K17" s="244">
        <v>-3920.7591999999968</v>
      </c>
      <c r="L17" s="244">
        <v>-3891.3642289999989</v>
      </c>
      <c r="M17" s="244">
        <v>-3779.1552250000013</v>
      </c>
      <c r="N17" s="244">
        <v>-3465.6613050000014</v>
      </c>
      <c r="O17" s="244">
        <v>-2987.5195579999981</v>
      </c>
      <c r="P17" s="244">
        <v>-3858.888726000001</v>
      </c>
      <c r="Q17" s="244">
        <v>-2097.531074999999</v>
      </c>
      <c r="R17" s="244">
        <v>-1245.0269840000019</v>
      </c>
      <c r="S17" s="244">
        <v>-1677.8990880000019</v>
      </c>
      <c r="T17" s="244">
        <v>-2572.7462589999996</v>
      </c>
      <c r="U17" s="244">
        <v>-2507.0584820000076</v>
      </c>
      <c r="V17" s="244">
        <v>-2745.9968880000015</v>
      </c>
      <c r="W17" s="244">
        <v>-3252.6183990000045</v>
      </c>
      <c r="X17" s="244">
        <v>-3239.4113700000016</v>
      </c>
      <c r="Y17" s="244">
        <v>-3074.1884140000002</v>
      </c>
      <c r="Z17" s="244">
        <v>-2421.7364169999983</v>
      </c>
    </row>
    <row r="18" spans="1:30">
      <c r="A18" s="710" t="s">
        <v>444</v>
      </c>
      <c r="B18" s="244">
        <v>-8498.8288119999997</v>
      </c>
      <c r="C18" s="838">
        <v>-7805.0925139999999</v>
      </c>
      <c r="D18" s="244">
        <v>-9316.1004159999975</v>
      </c>
      <c r="E18" s="244">
        <v>-10692.994804000002</v>
      </c>
      <c r="F18" s="244">
        <v>-8910.3985070000017</v>
      </c>
      <c r="G18" s="244">
        <v>-8216.8624509999972</v>
      </c>
      <c r="H18" s="244">
        <v>-8625.6031440000042</v>
      </c>
      <c r="I18" s="244">
        <v>-8666.2420799999963</v>
      </c>
      <c r="J18" s="244">
        <v>-11164.566572999996</v>
      </c>
      <c r="K18" s="244">
        <v>-9453.8883290000085</v>
      </c>
      <c r="L18" s="244">
        <v>-13173.411189999999</v>
      </c>
      <c r="M18" s="244">
        <v>-13364.455557999994</v>
      </c>
      <c r="N18" s="244">
        <v>-12008.410547000007</v>
      </c>
      <c r="O18" s="244">
        <v>-9363.8996600000028</v>
      </c>
      <c r="P18" s="244">
        <v>-8475.77754000001</v>
      </c>
      <c r="Q18" s="244">
        <v>-8952.8291319999917</v>
      </c>
      <c r="R18" s="244">
        <v>-10236.645304000001</v>
      </c>
      <c r="S18" s="244">
        <v>-8437.948045000001</v>
      </c>
      <c r="T18" s="244">
        <v>-9919.141778000012</v>
      </c>
      <c r="U18" s="244">
        <v>-9242.4923589999999</v>
      </c>
      <c r="V18" s="244">
        <v>-8097.7836660000103</v>
      </c>
      <c r="W18" s="244">
        <v>-7631.9891429999843</v>
      </c>
      <c r="X18" s="244">
        <v>-6848.2054510000089</v>
      </c>
      <c r="Y18" s="244">
        <v>-7178.3123889999915</v>
      </c>
      <c r="Z18" s="244">
        <v>-7224.316598999998</v>
      </c>
    </row>
    <row r="19" spans="1:30">
      <c r="A19" s="710" t="s">
        <v>445</v>
      </c>
      <c r="B19" s="244">
        <v>-2618.4006449999983</v>
      </c>
      <c r="C19" s="838">
        <v>-2560.3901399999991</v>
      </c>
      <c r="D19" s="244">
        <v>-3047.1758300000006</v>
      </c>
      <c r="E19" s="244">
        <v>-3631.2892690000008</v>
      </c>
      <c r="F19" s="244">
        <v>-2409.918823</v>
      </c>
      <c r="G19" s="244">
        <v>-3170.1868889999996</v>
      </c>
      <c r="H19" s="244">
        <v>-3107.0502689999985</v>
      </c>
      <c r="I19" s="244">
        <v>-3511.2845260000022</v>
      </c>
      <c r="J19" s="244">
        <v>-3817.4477480000005</v>
      </c>
      <c r="K19" s="244">
        <v>-4125.9853419999999</v>
      </c>
      <c r="L19" s="244">
        <v>-4292.5826770000012</v>
      </c>
      <c r="M19" s="244">
        <v>-4448.7880190000033</v>
      </c>
      <c r="N19" s="244">
        <v>-4646.6910860000025</v>
      </c>
      <c r="O19" s="244">
        <v>-5143.0832080000009</v>
      </c>
      <c r="P19" s="244">
        <v>-5010.9097000000002</v>
      </c>
      <c r="Q19" s="244">
        <v>-4487.3379169999971</v>
      </c>
      <c r="R19" s="244">
        <v>-4614.7165400000013</v>
      </c>
      <c r="S19" s="244">
        <v>-4450.4347590000007</v>
      </c>
      <c r="T19" s="244">
        <v>-4749.7534489999998</v>
      </c>
      <c r="U19" s="244">
        <v>-4609.4632090000023</v>
      </c>
      <c r="V19" s="244">
        <v>-4773.9597350000022</v>
      </c>
      <c r="W19" s="244">
        <v>-4887.1704760000011</v>
      </c>
      <c r="X19" s="244">
        <v>-4969.1363179999998</v>
      </c>
      <c r="Y19" s="244">
        <v>-4414.8660750000026</v>
      </c>
      <c r="Z19" s="244">
        <v>-4430.8270659999998</v>
      </c>
    </row>
    <row r="20" spans="1:30">
      <c r="A20" s="710" t="s">
        <v>446</v>
      </c>
      <c r="B20" s="244">
        <v>-1430.6933452372041</v>
      </c>
      <c r="C20" s="838">
        <v>-1281.7321020076356</v>
      </c>
      <c r="D20" s="244">
        <v>-1237.6023845134339</v>
      </c>
      <c r="E20" s="244">
        <v>-1938.4896130000002</v>
      </c>
      <c r="F20" s="244">
        <v>-1663.834368</v>
      </c>
      <c r="G20" s="244">
        <v>-1550.5119739999998</v>
      </c>
      <c r="H20" s="244">
        <v>-2060.4121989999999</v>
      </c>
      <c r="I20" s="244">
        <v>-1979.5373080000002</v>
      </c>
      <c r="J20" s="244">
        <v>-1827.053457</v>
      </c>
      <c r="K20" s="244">
        <v>-1670.849236</v>
      </c>
      <c r="L20" s="244">
        <v>-1860.1974609999995</v>
      </c>
      <c r="M20" s="244">
        <v>-1572.5762700000005</v>
      </c>
      <c r="N20" s="244">
        <v>-2060.3414230000003</v>
      </c>
      <c r="O20" s="244">
        <v>-2155.4478170000002</v>
      </c>
      <c r="P20" s="244">
        <v>-2263.0404880000001</v>
      </c>
      <c r="Q20" s="244">
        <v>-1308.9376739999998</v>
      </c>
      <c r="R20" s="244">
        <v>-1668.6605319999992</v>
      </c>
      <c r="S20" s="244">
        <v>-1776.3797519999998</v>
      </c>
      <c r="T20" s="244">
        <v>-1899.6828739999996</v>
      </c>
      <c r="U20" s="244">
        <v>-1931.1343560000005</v>
      </c>
      <c r="V20" s="244">
        <v>-2122.0880520000005</v>
      </c>
      <c r="W20" s="244">
        <v>-2159.6163179999999</v>
      </c>
      <c r="X20" s="244">
        <v>-1961.5267509999992</v>
      </c>
      <c r="Y20" s="244">
        <v>-2271.2148159999992</v>
      </c>
      <c r="Z20" s="244">
        <v>-2215.0488769999993</v>
      </c>
    </row>
    <row r="21" spans="1:30">
      <c r="A21" s="710" t="s">
        <v>447</v>
      </c>
      <c r="B21" s="244">
        <v>496.88694300000009</v>
      </c>
      <c r="C21" s="838">
        <v>485.55321299999991</v>
      </c>
      <c r="D21" s="244">
        <v>281.51310300000011</v>
      </c>
      <c r="E21" s="244">
        <v>243.53557500000011</v>
      </c>
      <c r="F21" s="244">
        <v>24.14818699999978</v>
      </c>
      <c r="G21" s="244">
        <v>-130.50022300000023</v>
      </c>
      <c r="H21" s="244">
        <v>-286.70686499999965</v>
      </c>
      <c r="I21" s="244">
        <v>-565.93665300000043</v>
      </c>
      <c r="J21" s="244">
        <v>-688.16657799999939</v>
      </c>
      <c r="K21" s="244">
        <v>-640.06219799999963</v>
      </c>
      <c r="L21" s="244">
        <v>-784.22177399999987</v>
      </c>
      <c r="M21" s="244">
        <v>-902.68382799999972</v>
      </c>
      <c r="N21" s="244">
        <v>-630.74512700000014</v>
      </c>
      <c r="O21" s="244">
        <v>-973.06201600000031</v>
      </c>
      <c r="P21" s="244">
        <v>-848.44362200000069</v>
      </c>
      <c r="Q21" s="244">
        <v>-728.87033900000051</v>
      </c>
      <c r="R21" s="244">
        <v>-915.84004800000002</v>
      </c>
      <c r="S21" s="244">
        <v>-987.62086300000055</v>
      </c>
      <c r="T21" s="244">
        <v>-971.8273879999997</v>
      </c>
      <c r="U21" s="244">
        <v>-1009.5875960000003</v>
      </c>
      <c r="V21" s="244">
        <v>-1115.0233399999993</v>
      </c>
      <c r="W21" s="244">
        <v>-869.3852050000005</v>
      </c>
      <c r="X21" s="244">
        <v>-804.14889099999982</v>
      </c>
      <c r="Y21" s="244">
        <v>-930.03906700000016</v>
      </c>
      <c r="Z21" s="244">
        <v>-1156.3338039999985</v>
      </c>
    </row>
    <row r="22" spans="1:30">
      <c r="A22" s="710" t="s">
        <v>448</v>
      </c>
      <c r="B22" s="244">
        <v>-1111.9896110000002</v>
      </c>
      <c r="C22" s="838">
        <v>-1118.0152920000003</v>
      </c>
      <c r="D22" s="244">
        <v>-1300.2300029999997</v>
      </c>
      <c r="E22" s="244">
        <v>-1141.642112</v>
      </c>
      <c r="F22" s="244">
        <v>-1262.3644670000001</v>
      </c>
      <c r="G22" s="244">
        <v>-1292.5492369999995</v>
      </c>
      <c r="H22" s="244">
        <v>-1505.3314869999999</v>
      </c>
      <c r="I22" s="244">
        <v>-1284.9032829999996</v>
      </c>
      <c r="J22" s="244">
        <v>-1365.6314289999996</v>
      </c>
      <c r="K22" s="244">
        <v>-1387.2656240000001</v>
      </c>
      <c r="L22" s="244">
        <v>-1707.4994599999995</v>
      </c>
      <c r="M22" s="244">
        <v>-1911.4959929999995</v>
      </c>
      <c r="N22" s="244">
        <v>-2151.2578039999999</v>
      </c>
      <c r="O22" s="244">
        <v>-1981.3110699999995</v>
      </c>
      <c r="P22" s="244">
        <v>-2007.1181429999997</v>
      </c>
      <c r="Q22" s="244">
        <v>-1967.7320249999998</v>
      </c>
      <c r="R22" s="244">
        <v>-2028.6687000000002</v>
      </c>
      <c r="S22" s="244">
        <v>-2127.5059210000004</v>
      </c>
      <c r="T22" s="244">
        <v>-2091.8765530000001</v>
      </c>
      <c r="U22" s="244">
        <v>-2223.8405110000003</v>
      </c>
      <c r="V22" s="244">
        <v>-1953.9761549999985</v>
      </c>
      <c r="W22" s="244">
        <v>-1606.9689679999992</v>
      </c>
      <c r="X22" s="244">
        <v>-1671.4626729999995</v>
      </c>
      <c r="Y22" s="244">
        <v>-2191.7424750000005</v>
      </c>
      <c r="Z22" s="244">
        <v>-2392.4658250000002</v>
      </c>
    </row>
    <row r="23" spans="1:30">
      <c r="A23" s="710" t="s">
        <v>449</v>
      </c>
      <c r="B23" s="244">
        <v>-73.482371999999714</v>
      </c>
      <c r="C23" s="838">
        <v>-91.655828000000156</v>
      </c>
      <c r="D23" s="244">
        <v>-267.55944099999988</v>
      </c>
      <c r="E23" s="244">
        <v>-228.66067099999987</v>
      </c>
      <c r="F23" s="244">
        <v>-126.48808100000019</v>
      </c>
      <c r="G23" s="244">
        <v>-78.66251900000043</v>
      </c>
      <c r="H23" s="244">
        <v>-16.853942999999845</v>
      </c>
      <c r="I23" s="244">
        <v>172.78482300000007</v>
      </c>
      <c r="J23" s="244">
        <v>-36.125009000000091</v>
      </c>
      <c r="K23" s="244">
        <v>34.910366999999724</v>
      </c>
      <c r="L23" s="244">
        <v>-16.830754000000297</v>
      </c>
      <c r="M23" s="244">
        <v>-125.02115399999957</v>
      </c>
      <c r="N23" s="244">
        <v>-60.050606000000016</v>
      </c>
      <c r="O23" s="244">
        <v>1.0715860000000248</v>
      </c>
      <c r="P23" s="244">
        <v>-25.603491999999733</v>
      </c>
      <c r="Q23" s="244">
        <v>-205.83528700000033</v>
      </c>
      <c r="R23" s="244">
        <v>-244.56507099999953</v>
      </c>
      <c r="S23" s="244">
        <v>-208.28730399999927</v>
      </c>
      <c r="T23" s="244">
        <v>-315.98984699999914</v>
      </c>
      <c r="U23" s="244">
        <v>-428.14832500000011</v>
      </c>
      <c r="V23" s="244">
        <v>-476.60400200000004</v>
      </c>
      <c r="W23" s="244">
        <v>-100.57418200000075</v>
      </c>
      <c r="X23" s="244">
        <v>423.86252000000013</v>
      </c>
      <c r="Y23" s="244">
        <v>-67.195817999999917</v>
      </c>
      <c r="Z23" s="244">
        <v>-80.13713999999959</v>
      </c>
    </row>
    <row r="24" spans="1:30">
      <c r="A24" s="710" t="s">
        <v>450</v>
      </c>
      <c r="B24" s="244">
        <v>-160.4399810000001</v>
      </c>
      <c r="C24" s="838">
        <v>-243.206681</v>
      </c>
      <c r="D24" s="244">
        <v>-371.98549599999984</v>
      </c>
      <c r="E24" s="244">
        <v>-501.27370700000017</v>
      </c>
      <c r="F24" s="244">
        <v>-491.62249200000031</v>
      </c>
      <c r="G24" s="244">
        <v>-465.17777899999999</v>
      </c>
      <c r="H24" s="244">
        <v>-454.65704899999969</v>
      </c>
      <c r="I24" s="244">
        <v>-498.60741599999972</v>
      </c>
      <c r="J24" s="244">
        <v>-474.31591500000013</v>
      </c>
      <c r="K24" s="244">
        <v>-624.83232800000019</v>
      </c>
      <c r="L24" s="244">
        <v>-480.5282279999999</v>
      </c>
      <c r="M24" s="244">
        <v>-389.47161499999993</v>
      </c>
      <c r="N24" s="244">
        <v>-1103.4160639999996</v>
      </c>
      <c r="O24" s="244">
        <v>-1044.9688230000004</v>
      </c>
      <c r="P24" s="244">
        <v>-1032.4439640000001</v>
      </c>
      <c r="Q24" s="244">
        <v>-857.79518199999984</v>
      </c>
      <c r="R24" s="244">
        <v>-966.8902359999995</v>
      </c>
      <c r="S24" s="244">
        <v>-1131.639735</v>
      </c>
      <c r="T24" s="244">
        <v>-928.75797999999986</v>
      </c>
      <c r="U24" s="244">
        <v>-664.34364899999946</v>
      </c>
      <c r="V24" s="244">
        <v>-730.90823399999954</v>
      </c>
      <c r="W24" s="244">
        <v>-654.78207300000054</v>
      </c>
      <c r="X24" s="244">
        <v>-657.20786499999986</v>
      </c>
      <c r="Y24" s="244">
        <v>-905.01898100000062</v>
      </c>
      <c r="Z24" s="244">
        <v>-932.67570800000067</v>
      </c>
    </row>
    <row r="25" spans="1:30" ht="20.25" customHeight="1">
      <c r="A25" s="710" t="s">
        <v>460</v>
      </c>
      <c r="B25" s="244">
        <v>-11595.2256602372</v>
      </c>
      <c r="C25" s="838">
        <v>-10928.587078007637</v>
      </c>
      <c r="D25" s="244">
        <v>-14560.775489513435</v>
      </c>
      <c r="E25" s="244">
        <v>-19226.005195999998</v>
      </c>
      <c r="F25" s="244">
        <v>-16210.898232000021</v>
      </c>
      <c r="G25" s="244">
        <v>-16067.929285999991</v>
      </c>
      <c r="H25" s="244">
        <v>-18546.739649000025</v>
      </c>
      <c r="I25" s="244">
        <v>-21506.868497999996</v>
      </c>
      <c r="J25" s="244">
        <v>-27272.41227500001</v>
      </c>
      <c r="K25" s="244">
        <v>-22313.047210999997</v>
      </c>
      <c r="L25" s="244">
        <v>-28631.713315999965</v>
      </c>
      <c r="M25" s="244">
        <v>-28195.464506999982</v>
      </c>
      <c r="N25" s="244">
        <v>-25538.469160000066</v>
      </c>
      <c r="O25" s="244">
        <v>-23733.088135000027</v>
      </c>
      <c r="P25" s="244">
        <v>-24075.635369000011</v>
      </c>
      <c r="Q25" s="244">
        <v>-22539.156882999989</v>
      </c>
      <c r="R25" s="244">
        <v>-23009.794220000054</v>
      </c>
      <c r="S25" s="244">
        <v>-22897.215872999979</v>
      </c>
      <c r="T25" s="244">
        <v>-26571.544748</v>
      </c>
      <c r="U25" s="244">
        <v>-25695.486681999959</v>
      </c>
      <c r="V25" s="244">
        <v>-24583.143777999969</v>
      </c>
      <c r="W25" s="244">
        <v>-24144.893114000006</v>
      </c>
      <c r="X25" s="244">
        <v>-19577.693482000002</v>
      </c>
      <c r="Y25" s="244">
        <v>-23206.049399999931</v>
      </c>
      <c r="Z25" s="244">
        <v>-22152.003900999989</v>
      </c>
    </row>
    <row r="26" spans="1:30">
      <c r="B26" s="432"/>
      <c r="C26" s="432"/>
      <c r="D26" s="432"/>
      <c r="E26" s="432"/>
      <c r="F26" s="432"/>
      <c r="G26" s="432"/>
      <c r="H26" s="432"/>
      <c r="I26" s="432"/>
      <c r="J26" s="432"/>
      <c r="K26" s="433"/>
      <c r="L26" s="434"/>
      <c r="M26" s="434"/>
      <c r="N26" s="434"/>
      <c r="O26" s="434"/>
      <c r="P26" s="434"/>
      <c r="Q26" s="434"/>
      <c r="R26" s="434"/>
      <c r="S26" s="434"/>
      <c r="T26" s="434"/>
      <c r="U26" s="434"/>
      <c r="V26" s="434"/>
      <c r="W26" s="434"/>
      <c r="X26" s="434"/>
    </row>
    <row r="27" spans="1:30" ht="25" customHeight="1">
      <c r="A27" s="135"/>
      <c r="B27" s="1418" t="s">
        <v>482</v>
      </c>
      <c r="C27" s="1418"/>
      <c r="D27" s="1418"/>
      <c r="E27" s="1418"/>
      <c r="F27" s="1418"/>
      <c r="G27" s="1418"/>
      <c r="H27" s="1418" t="s">
        <v>482</v>
      </c>
      <c r="I27" s="1418"/>
      <c r="J27" s="1418"/>
      <c r="K27" s="1418"/>
      <c r="L27" s="1418"/>
      <c r="M27" s="1418"/>
      <c r="N27" s="1418" t="s">
        <v>482</v>
      </c>
      <c r="O27" s="1418"/>
      <c r="P27" s="1418"/>
      <c r="Q27" s="1418"/>
      <c r="R27" s="1418"/>
      <c r="S27" s="1418"/>
      <c r="T27" s="1418" t="s">
        <v>482</v>
      </c>
      <c r="U27" s="1418"/>
      <c r="V27" s="1418"/>
      <c r="W27" s="1418"/>
      <c r="X27" s="1418"/>
      <c r="Z27" s="1418" t="s">
        <v>482</v>
      </c>
      <c r="AA27" s="1418"/>
      <c r="AB27" s="1418"/>
      <c r="AC27" s="1418"/>
      <c r="AD27" s="1418"/>
    </row>
    <row r="28" spans="1:30">
      <c r="B28" s="432"/>
      <c r="C28" s="432"/>
      <c r="D28" s="432"/>
      <c r="E28" s="432"/>
      <c r="F28" s="432"/>
      <c r="G28" s="432"/>
      <c r="H28" s="432"/>
      <c r="I28" s="432"/>
      <c r="J28" s="432"/>
      <c r="K28" s="433"/>
      <c r="L28" s="434"/>
      <c r="M28" s="434"/>
      <c r="N28" s="434"/>
      <c r="O28" s="434"/>
      <c r="P28" s="434"/>
      <c r="Q28" s="434"/>
      <c r="R28" s="434"/>
      <c r="S28" s="434"/>
      <c r="T28" s="434"/>
      <c r="U28" s="434"/>
      <c r="V28" s="434"/>
      <c r="W28" s="434"/>
      <c r="X28" s="434"/>
    </row>
    <row r="29" spans="1:30">
      <c r="A29" s="712" t="s">
        <v>435</v>
      </c>
      <c r="B29" s="435" t="s">
        <v>356</v>
      </c>
      <c r="C29" s="195">
        <v>40.821787703656099</v>
      </c>
      <c r="D29" s="195">
        <v>-62.343413148028255</v>
      </c>
      <c r="E29" s="195">
        <v>-183.34510195665075</v>
      </c>
      <c r="F29" s="195">
        <v>-2.5128915224896673</v>
      </c>
      <c r="G29" s="195">
        <v>-232.72587180650206</v>
      </c>
      <c r="H29" s="195">
        <v>-196.89140362568935</v>
      </c>
      <c r="I29" s="195">
        <v>46.173271479030888</v>
      </c>
      <c r="J29" s="195">
        <v>66.849164884919674</v>
      </c>
      <c r="K29" s="195">
        <v>-107.47948290818464</v>
      </c>
      <c r="L29" s="195">
        <v>-803.30280881921192</v>
      </c>
      <c r="M29" s="195">
        <v>-51.449658132290253</v>
      </c>
      <c r="N29" s="195">
        <v>-210.18252010968081</v>
      </c>
      <c r="O29" s="195">
        <v>139.89234811137442</v>
      </c>
      <c r="P29" s="195">
        <v>-39.558577026926798</v>
      </c>
      <c r="Q29" s="195">
        <v>-168.78756758886948</v>
      </c>
      <c r="R29" s="195">
        <v>-114.7121545150214</v>
      </c>
      <c r="S29" s="195">
        <v>1983.8151575912343</v>
      </c>
      <c r="T29" s="195">
        <v>-12.791582835798948</v>
      </c>
      <c r="U29" s="195">
        <v>-31.753710327646672</v>
      </c>
      <c r="V29" s="195">
        <v>157.48611318966618</v>
      </c>
      <c r="W29" s="195">
        <v>-0.61027900782455902</v>
      </c>
      <c r="X29" s="195">
        <v>64.940258591027373</v>
      </c>
      <c r="Y29" s="195">
        <v>-8.5637630448517115</v>
      </c>
      <c r="Z29" s="195">
        <v>10.904991826785903</v>
      </c>
    </row>
    <row r="30" spans="1:30">
      <c r="A30" s="710" t="s">
        <v>436</v>
      </c>
      <c r="B30" s="435" t="s">
        <v>356</v>
      </c>
      <c r="C30" s="195">
        <v>-17.498617133115886</v>
      </c>
      <c r="D30" s="195">
        <v>-40.673192764500378</v>
      </c>
      <c r="E30" s="195">
        <v>-103.47478393890542</v>
      </c>
      <c r="F30" s="195">
        <v>-1080.5872674013735</v>
      </c>
      <c r="G30" s="195">
        <v>-1.9982719186149041</v>
      </c>
      <c r="H30" s="195">
        <v>31.853418903846347</v>
      </c>
      <c r="I30" s="195">
        <v>-143.3128752539061</v>
      </c>
      <c r="J30" s="195">
        <v>730.18584738964057</v>
      </c>
      <c r="K30" s="195">
        <v>-15.064512997409324</v>
      </c>
      <c r="L30" s="195">
        <v>32.940181868323009</v>
      </c>
      <c r="M30" s="195">
        <v>29.039085237256444</v>
      </c>
      <c r="N30" s="195">
        <v>-29.703220079169213</v>
      </c>
      <c r="O30" s="195">
        <v>19.878577038433917</v>
      </c>
      <c r="P30" s="195">
        <v>-18.891237887733496</v>
      </c>
      <c r="Q30" s="195">
        <v>-40.164394185507376</v>
      </c>
      <c r="R30" s="195">
        <v>-55.290953713538023</v>
      </c>
      <c r="S30" s="195">
        <v>25.843814151237694</v>
      </c>
      <c r="T30" s="195">
        <v>8.3412090212831629</v>
      </c>
      <c r="U30" s="195">
        <v>159.99337799882204</v>
      </c>
      <c r="V30" s="195">
        <v>-38.511439409017591</v>
      </c>
      <c r="W30" s="195">
        <v>-24.865403534885573</v>
      </c>
      <c r="X30" s="195">
        <v>-39.263660425015232</v>
      </c>
      <c r="Y30" s="195">
        <v>103.73655962760188</v>
      </c>
      <c r="Z30" s="195">
        <v>-14.644981344476236</v>
      </c>
    </row>
    <row r="31" spans="1:30">
      <c r="A31" s="710" t="s">
        <v>437</v>
      </c>
      <c r="B31" s="435" t="s">
        <v>356</v>
      </c>
      <c r="C31" s="195">
        <v>64.564019558486393</v>
      </c>
      <c r="D31" s="195">
        <v>-70.565661795795009</v>
      </c>
      <c r="E31" s="195">
        <v>41.826406943829454</v>
      </c>
      <c r="F31" s="195">
        <v>-139.87870094167641</v>
      </c>
      <c r="G31" s="195">
        <v>-29.954001146389928</v>
      </c>
      <c r="H31" s="195">
        <v>-420.49175462924325</v>
      </c>
      <c r="I31" s="195">
        <v>-56.839455291846221</v>
      </c>
      <c r="J31" s="195">
        <v>-134.4650133148975</v>
      </c>
      <c r="K31" s="195">
        <v>65.905106241857197</v>
      </c>
      <c r="L31" s="195">
        <v>-195.64373800931554</v>
      </c>
      <c r="M31" s="195">
        <v>680.13908436949691</v>
      </c>
      <c r="N31" s="195">
        <v>92.551821045998452</v>
      </c>
      <c r="O31" s="195">
        <v>-26.779366102746067</v>
      </c>
      <c r="P31" s="195">
        <v>13.260631981411436</v>
      </c>
      <c r="Q31" s="195">
        <v>-49.994564218156015</v>
      </c>
      <c r="R31" s="195">
        <v>9.9439821352752062</v>
      </c>
      <c r="S31" s="195">
        <v>71.245305479001956</v>
      </c>
      <c r="T31" s="195">
        <v>-42.141087629693729</v>
      </c>
      <c r="U31" s="195">
        <v>9.1834967663616709</v>
      </c>
      <c r="V31" s="195">
        <v>0.39862244707222771</v>
      </c>
      <c r="W31" s="195">
        <v>3.1004842277545919</v>
      </c>
      <c r="X31" s="195">
        <v>-97.496224213702249</v>
      </c>
      <c r="Y31" s="195">
        <v>2435.3468591698443</v>
      </c>
      <c r="Z31" s="195">
        <v>4.8330416491214123</v>
      </c>
    </row>
    <row r="32" spans="1:30">
      <c r="A32" s="710" t="s">
        <v>438</v>
      </c>
      <c r="B32" s="435" t="s">
        <v>356</v>
      </c>
      <c r="C32" s="195">
        <v>8.9967694845436483</v>
      </c>
      <c r="D32" s="195">
        <v>33.48265859968501</v>
      </c>
      <c r="E32" s="195">
        <v>18.911651154220621</v>
      </c>
      <c r="F32" s="195">
        <v>45.704763448394345</v>
      </c>
      <c r="G32" s="195">
        <v>-18.752079259921146</v>
      </c>
      <c r="H32" s="195">
        <v>28.410982465943476</v>
      </c>
      <c r="I32" s="195">
        <v>-26.53475899577424</v>
      </c>
      <c r="J32" s="195">
        <v>35.266291524556323</v>
      </c>
      <c r="K32" s="195">
        <v>-11.34984923328328</v>
      </c>
      <c r="L32" s="195">
        <v>28.940870280945774</v>
      </c>
      <c r="M32" s="195">
        <v>10.510082957776063</v>
      </c>
      <c r="N32" s="195">
        <v>15.63637016894306</v>
      </c>
      <c r="O32" s="195">
        <v>15.535109711341306</v>
      </c>
      <c r="P32" s="195">
        <v>-6.8518459487013246</v>
      </c>
      <c r="Q32" s="195">
        <v>-14.214974125751013</v>
      </c>
      <c r="R32" s="195">
        <v>30.333477844295516</v>
      </c>
      <c r="S32" s="195">
        <v>6.112347610114611</v>
      </c>
      <c r="T32" s="195">
        <v>7.5235760149002857</v>
      </c>
      <c r="U32" s="195">
        <v>-15.875966444436898</v>
      </c>
      <c r="V32" s="195">
        <v>-2.5785312534720504</v>
      </c>
      <c r="W32" s="195">
        <v>-2.4532497987485442</v>
      </c>
      <c r="X32" s="195">
        <v>-29.58319054185344</v>
      </c>
      <c r="Y32" s="195">
        <v>-7.6044270362787643</v>
      </c>
      <c r="Z32" s="195">
        <v>-2.5453515621921667</v>
      </c>
    </row>
    <row r="33" spans="1:30">
      <c r="A33" s="710" t="s">
        <v>439</v>
      </c>
      <c r="B33" s="435" t="s">
        <v>356</v>
      </c>
      <c r="C33" s="195">
        <v>-33.396897903690643</v>
      </c>
      <c r="D33" s="195">
        <v>13.892401897231849</v>
      </c>
      <c r="E33" s="195">
        <v>-21.322469931225925</v>
      </c>
      <c r="F33" s="195">
        <v>103.88840210719908</v>
      </c>
      <c r="G33" s="195">
        <v>82.776276283991905</v>
      </c>
      <c r="H33" s="195">
        <v>22.273757800848344</v>
      </c>
      <c r="I33" s="195">
        <v>155.57630254659475</v>
      </c>
      <c r="J33" s="195">
        <v>-10.283609864860964</v>
      </c>
      <c r="K33" s="195">
        <v>-14.783258650296361</v>
      </c>
      <c r="L33" s="195">
        <v>25.627102779094656</v>
      </c>
      <c r="M33" s="195">
        <v>-29.298566426819548</v>
      </c>
      <c r="N33" s="195">
        <v>56.48458411103482</v>
      </c>
      <c r="O33" s="195">
        <v>-23.656196538536932</v>
      </c>
      <c r="P33" s="195">
        <v>22.971368791428318</v>
      </c>
      <c r="Q33" s="195">
        <v>-21.684450089770479</v>
      </c>
      <c r="R33" s="195">
        <v>37.367418365390421</v>
      </c>
      <c r="S33" s="195">
        <v>-4.9464808261938344</v>
      </c>
      <c r="T33" s="195">
        <v>35.329971959561703</v>
      </c>
      <c r="U33" s="195">
        <v>-6.7958437452336398</v>
      </c>
      <c r="V33" s="195">
        <v>2.6932842982671161</v>
      </c>
      <c r="W33" s="195">
        <v>9.4389135794167487</v>
      </c>
      <c r="X33" s="195">
        <v>-0.51033779073370056</v>
      </c>
      <c r="Y33" s="195">
        <v>2.6950710919084457</v>
      </c>
      <c r="Z33" s="195">
        <v>-9.4142798578738507</v>
      </c>
    </row>
    <row r="34" spans="1:30">
      <c r="A34" s="710" t="s">
        <v>440</v>
      </c>
      <c r="B34" s="435" t="s">
        <v>356</v>
      </c>
      <c r="C34" s="195">
        <v>-19.557244817201578</v>
      </c>
      <c r="D34" s="195">
        <v>-5.1446715381565582</v>
      </c>
      <c r="E34" s="195">
        <v>1.7223576793192592</v>
      </c>
      <c r="F34" s="195">
        <v>13.81546848719772</v>
      </c>
      <c r="G34" s="195">
        <v>-7.464012749678588</v>
      </c>
      <c r="H34" s="195">
        <v>138.34657890673094</v>
      </c>
      <c r="I34" s="195">
        <v>-3.7593546991215021</v>
      </c>
      <c r="J34" s="195">
        <v>-23.821451995510188</v>
      </c>
      <c r="K34" s="195">
        <v>110.68051727759195</v>
      </c>
      <c r="L34" s="195">
        <v>-35.572169172488486</v>
      </c>
      <c r="M34" s="195">
        <v>32.613826369038492</v>
      </c>
      <c r="N34" s="195">
        <v>115.91074750639456</v>
      </c>
      <c r="O34" s="195">
        <v>-17.82935671235191</v>
      </c>
      <c r="P34" s="195">
        <v>-15.950100234994167</v>
      </c>
      <c r="Q34" s="195">
        <v>-38.854255682400144</v>
      </c>
      <c r="R34" s="195">
        <v>83.39930540215218</v>
      </c>
      <c r="S34" s="195">
        <v>-30.397517552494193</v>
      </c>
      <c r="T34" s="195">
        <v>-42.56175871617225</v>
      </c>
      <c r="U34" s="195">
        <v>14.659539565384023</v>
      </c>
      <c r="V34" s="195">
        <v>-61.655997533636217</v>
      </c>
      <c r="W34" s="195">
        <v>-67.969540088351138</v>
      </c>
      <c r="X34" s="195">
        <v>556.50004899064788</v>
      </c>
      <c r="Y34" s="195">
        <v>-88.112588575606679</v>
      </c>
      <c r="Z34" s="195">
        <v>525.21268805320278</v>
      </c>
    </row>
    <row r="35" spans="1:30">
      <c r="A35" s="710" t="s">
        <v>441</v>
      </c>
      <c r="B35" s="435" t="s">
        <v>356</v>
      </c>
      <c r="C35" s="195">
        <v>4.7299725263381163</v>
      </c>
      <c r="D35" s="195">
        <v>8.1540708989323178</v>
      </c>
      <c r="E35" s="195">
        <v>-4.5950587871389956</v>
      </c>
      <c r="F35" s="195">
        <v>-2.1319913041664478</v>
      </c>
      <c r="G35" s="195">
        <v>-5.6866034515528128</v>
      </c>
      <c r="H35" s="195">
        <v>-4.5415138097500574</v>
      </c>
      <c r="I35" s="195">
        <v>-33.976661073488529</v>
      </c>
      <c r="J35" s="195">
        <v>-45.676241062557835</v>
      </c>
      <c r="K35" s="195">
        <v>114.69537582384359</v>
      </c>
      <c r="L35" s="195">
        <v>55.342212246952442</v>
      </c>
      <c r="M35" s="195">
        <v>-25.156657978034886</v>
      </c>
      <c r="N35" s="195">
        <v>9.9225517280572006</v>
      </c>
      <c r="O35" s="195">
        <v>-6.6013434544021692</v>
      </c>
      <c r="P35" s="195">
        <v>34.203880177617066</v>
      </c>
      <c r="Q35" s="195">
        <v>-33.632555164940129</v>
      </c>
      <c r="R35" s="195">
        <v>22.265759454523078</v>
      </c>
      <c r="S35" s="195">
        <v>41.455049581399351</v>
      </c>
      <c r="T35" s="195">
        <v>-20.970718041880403</v>
      </c>
      <c r="U35" s="195">
        <v>-14.252018746826593</v>
      </c>
      <c r="V35" s="195">
        <v>13.221663124111345</v>
      </c>
      <c r="W35" s="195">
        <v>9.7466062396572113</v>
      </c>
      <c r="X35" s="195">
        <v>40.862326140972641</v>
      </c>
      <c r="Y35" s="195">
        <v>-32.617203252210544</v>
      </c>
      <c r="Z35" s="195">
        <v>-17.596544829834741</v>
      </c>
    </row>
    <row r="36" spans="1:30">
      <c r="A36" s="710" t="s">
        <v>442</v>
      </c>
      <c r="B36" s="435" t="s">
        <v>356</v>
      </c>
      <c r="C36" s="195">
        <v>26.952779691568423</v>
      </c>
      <c r="D36" s="195">
        <v>1.8719506920989062</v>
      </c>
      <c r="E36" s="195">
        <v>32.134957095346493</v>
      </c>
      <c r="F36" s="195">
        <v>-16.523883029231826</v>
      </c>
      <c r="G36" s="195">
        <v>70.572683124238097</v>
      </c>
      <c r="H36" s="195">
        <v>-30.126879243594573</v>
      </c>
      <c r="I36" s="195">
        <v>-16.946764528036468</v>
      </c>
      <c r="J36" s="195">
        <v>-5.6176259683952878</v>
      </c>
      <c r="K36" s="195">
        <v>-32.471137987020526</v>
      </c>
      <c r="L36" s="195">
        <v>18.677342003965052</v>
      </c>
      <c r="M36" s="195">
        <v>110.23464218340152</v>
      </c>
      <c r="N36" s="195">
        <v>-32.378213077253974</v>
      </c>
      <c r="O36" s="195">
        <v>-89.937956024427351</v>
      </c>
      <c r="P36" s="195">
        <v>-393.526263666413</v>
      </c>
      <c r="Q36" s="195">
        <v>462.54285457863318</v>
      </c>
      <c r="R36" s="195">
        <v>109.8640581026562</v>
      </c>
      <c r="S36" s="195">
        <v>175.76912273901218</v>
      </c>
      <c r="T36" s="195">
        <v>-68.7051357158158</v>
      </c>
      <c r="U36" s="195">
        <v>-58.204836533809377</v>
      </c>
      <c r="V36" s="195">
        <v>-23.140019191642253</v>
      </c>
      <c r="W36" s="195">
        <v>57.646926303423498</v>
      </c>
      <c r="X36" s="195">
        <v>-42.924540832058902</v>
      </c>
      <c r="Y36" s="195">
        <v>171.98916679227546</v>
      </c>
      <c r="Z36" s="195">
        <v>53.094014601635877</v>
      </c>
    </row>
    <row r="37" spans="1:30">
      <c r="A37" s="710" t="s">
        <v>443</v>
      </c>
      <c r="B37" s="435" t="s">
        <v>356</v>
      </c>
      <c r="C37" s="195">
        <v>12.034232520571294</v>
      </c>
      <c r="D37" s="195">
        <v>-21.390698237023528</v>
      </c>
      <c r="E37" s="195">
        <v>31.160980242102056</v>
      </c>
      <c r="F37" s="195">
        <v>-15.90591136952925</v>
      </c>
      <c r="G37" s="195">
        <v>25.598512561497628</v>
      </c>
      <c r="H37" s="195">
        <v>42.857125912900983</v>
      </c>
      <c r="I37" s="195">
        <v>17.949429261395707</v>
      </c>
      <c r="J37" s="195">
        <v>12.314029019438479</v>
      </c>
      <c r="K37" s="195">
        <v>-6.990827249692984</v>
      </c>
      <c r="L37" s="195">
        <v>-0.74972650704991395</v>
      </c>
      <c r="M37" s="195">
        <v>-2.8835389697980816</v>
      </c>
      <c r="N37" s="195">
        <v>-8.295343835737782</v>
      </c>
      <c r="O37" s="195">
        <v>-13.796551506928139</v>
      </c>
      <c r="P37" s="195">
        <v>29.166977858492857</v>
      </c>
      <c r="Q37" s="195">
        <v>-45.644167947433104</v>
      </c>
      <c r="R37" s="195">
        <v>-40.643216263196358</v>
      </c>
      <c r="S37" s="195">
        <v>34.768090134823893</v>
      </c>
      <c r="T37" s="195">
        <v>53.331405768068265</v>
      </c>
      <c r="U37" s="195">
        <v>-2.5532163061243409</v>
      </c>
      <c r="V37" s="195">
        <v>9.5306275348383735</v>
      </c>
      <c r="W37" s="195">
        <v>18.449456851678804</v>
      </c>
      <c r="X37" s="195">
        <v>-0.40604298998195532</v>
      </c>
      <c r="Y37" s="195">
        <v>-5.1004005706135871</v>
      </c>
      <c r="Z37" s="195">
        <v>-21.223552662833043</v>
      </c>
    </row>
    <row r="38" spans="1:30">
      <c r="A38" s="710" t="s">
        <v>444</v>
      </c>
      <c r="B38" s="435" t="s">
        <v>356</v>
      </c>
      <c r="C38" s="195">
        <v>-8.1627282222754332</v>
      </c>
      <c r="D38" s="195">
        <v>19.359256783820328</v>
      </c>
      <c r="E38" s="195">
        <v>14.779728926442743</v>
      </c>
      <c r="F38" s="195">
        <v>-16.670692632649292</v>
      </c>
      <c r="G38" s="195">
        <v>-7.7834459980118993</v>
      </c>
      <c r="H38" s="195">
        <v>4.9744132317836716</v>
      </c>
      <c r="I38" s="195">
        <v>0.47114312264946534</v>
      </c>
      <c r="J38" s="195">
        <v>28.828233390406297</v>
      </c>
      <c r="K38" s="195">
        <v>-15.322388314984238</v>
      </c>
      <c r="L38" s="195">
        <v>39.343841724788234</v>
      </c>
      <c r="M38" s="195">
        <v>1.4502270159533026</v>
      </c>
      <c r="N38" s="195">
        <v>-10.146653600028287</v>
      </c>
      <c r="O38" s="195">
        <v>-22.022155860258025</v>
      </c>
      <c r="P38" s="195">
        <v>-9.4845326439560722</v>
      </c>
      <c r="Q38" s="195">
        <v>5.6284109599221637</v>
      </c>
      <c r="R38" s="195">
        <v>14.339781906607385</v>
      </c>
      <c r="S38" s="195">
        <v>-17.571159355273878</v>
      </c>
      <c r="T38" s="195">
        <v>17.553956543708608</v>
      </c>
      <c r="U38" s="195">
        <v>-6.8216528621535986</v>
      </c>
      <c r="V38" s="195">
        <v>-12.385281464531744</v>
      </c>
      <c r="W38" s="195">
        <v>-5.7521235712402046</v>
      </c>
      <c r="X38" s="195">
        <v>-10.269717072630499</v>
      </c>
      <c r="Y38" s="195">
        <v>4.820342210261515</v>
      </c>
      <c r="Z38" s="195">
        <v>0.64087779281524604</v>
      </c>
    </row>
    <row r="39" spans="1:30">
      <c r="A39" s="710" t="s">
        <v>445</v>
      </c>
      <c r="B39" s="435" t="s">
        <v>356</v>
      </c>
      <c r="C39" s="195">
        <v>-2.2154938401338171</v>
      </c>
      <c r="D39" s="195">
        <v>19.012168590838343</v>
      </c>
      <c r="E39" s="195">
        <v>19.169009981284873</v>
      </c>
      <c r="F39" s="195">
        <v>-33.634622733769334</v>
      </c>
      <c r="G39" s="195">
        <v>31.547455405720939</v>
      </c>
      <c r="H39" s="195">
        <v>-1.9915740683640593</v>
      </c>
      <c r="I39" s="195">
        <v>13.010225841312376</v>
      </c>
      <c r="J39" s="195">
        <v>8.7194079469479675</v>
      </c>
      <c r="K39" s="195">
        <v>8.0823003841151433</v>
      </c>
      <c r="L39" s="195">
        <v>4.0377587701086384</v>
      </c>
      <c r="M39" s="195">
        <v>3.63895942731547</v>
      </c>
      <c r="N39" s="195">
        <v>4.448471497288466</v>
      </c>
      <c r="O39" s="195">
        <v>10.68270114825529</v>
      </c>
      <c r="P39" s="195">
        <v>-2.5699274667461509</v>
      </c>
      <c r="Q39" s="195">
        <v>-10.448637360198347</v>
      </c>
      <c r="R39" s="195">
        <v>2.8386233743939329</v>
      </c>
      <c r="S39" s="195">
        <v>-3.5599538904723431</v>
      </c>
      <c r="T39" s="195">
        <v>6.7256056140289218</v>
      </c>
      <c r="U39" s="195">
        <v>-2.9536320465125243</v>
      </c>
      <c r="V39" s="195">
        <v>3.5686698980223781</v>
      </c>
      <c r="W39" s="195">
        <v>2.37142220052678</v>
      </c>
      <c r="X39" s="195">
        <v>1.6771635530726314</v>
      </c>
      <c r="Y39" s="195">
        <v>-11.154257149119275</v>
      </c>
      <c r="Z39" s="195">
        <v>0.36152831657520323</v>
      </c>
    </row>
    <row r="40" spans="1:30">
      <c r="A40" s="710" t="s">
        <v>446</v>
      </c>
      <c r="B40" s="435" t="s">
        <v>356</v>
      </c>
      <c r="C40" s="195">
        <v>-10.411821913162754</v>
      </c>
      <c r="D40" s="195">
        <v>-3.4429751291302892</v>
      </c>
      <c r="E40" s="195">
        <v>56.632666295493749</v>
      </c>
      <c r="F40" s="195">
        <v>-14.168517755168395</v>
      </c>
      <c r="G40" s="195">
        <v>-6.8109179723351048</v>
      </c>
      <c r="H40" s="195">
        <v>32.885926297270885</v>
      </c>
      <c r="I40" s="195">
        <v>-3.9251801673107707</v>
      </c>
      <c r="J40" s="195">
        <v>-7.703004655873869</v>
      </c>
      <c r="K40" s="195">
        <v>-8.5495156368596668</v>
      </c>
      <c r="L40" s="195">
        <v>11.332454234667978</v>
      </c>
      <c r="M40" s="195">
        <v>-15.461863432787425</v>
      </c>
      <c r="N40" s="195">
        <v>31.016947305201285</v>
      </c>
      <c r="O40" s="195">
        <v>4.6160501816984407</v>
      </c>
      <c r="P40" s="195">
        <v>4.9916620644405043</v>
      </c>
      <c r="Q40" s="195">
        <v>-42.160218478601088</v>
      </c>
      <c r="R40" s="195">
        <v>27.482046330037832</v>
      </c>
      <c r="S40" s="195">
        <v>6.4554304446148763</v>
      </c>
      <c r="T40" s="195">
        <v>6.9412591458090276</v>
      </c>
      <c r="U40" s="195">
        <v>1.6556174943966369</v>
      </c>
      <c r="V40" s="195">
        <v>9.8881621264056605</v>
      </c>
      <c r="W40" s="195">
        <v>1.7684594173474721</v>
      </c>
      <c r="X40" s="195">
        <v>-9.1724425931106879</v>
      </c>
      <c r="Y40" s="195">
        <v>15.788113256274428</v>
      </c>
      <c r="Z40" s="195">
        <v>-2.4729470151536646</v>
      </c>
    </row>
    <row r="41" spans="1:30">
      <c r="A41" s="710" t="s">
        <v>447</v>
      </c>
      <c r="B41" s="435" t="s">
        <v>356</v>
      </c>
      <c r="C41" s="195">
        <v>-2.2809474387818938</v>
      </c>
      <c r="D41" s="195">
        <v>-42.022193353295719</v>
      </c>
      <c r="E41" s="195">
        <v>-13.490501008757661</v>
      </c>
      <c r="F41" s="195">
        <v>-90.084328747453114</v>
      </c>
      <c r="G41" s="195">
        <v>-640.41416442568311</v>
      </c>
      <c r="H41" s="195">
        <v>119.69837170316495</v>
      </c>
      <c r="I41" s="195">
        <v>97.392083025288258</v>
      </c>
      <c r="J41" s="195">
        <v>21.597810347158912</v>
      </c>
      <c r="K41" s="195">
        <v>-6.9902232305155394</v>
      </c>
      <c r="L41" s="195">
        <v>22.522744891114527</v>
      </c>
      <c r="M41" s="195">
        <v>15.105682847311485</v>
      </c>
      <c r="N41" s="195">
        <v>-30.125575817893093</v>
      </c>
      <c r="O41" s="195">
        <v>54.271824600239853</v>
      </c>
      <c r="P41" s="195">
        <v>-12.806829570048663</v>
      </c>
      <c r="Q41" s="195">
        <v>-14.093250264305723</v>
      </c>
      <c r="R41" s="195">
        <v>25.651984858722514</v>
      </c>
      <c r="S41" s="195">
        <v>7.8377021355153147</v>
      </c>
      <c r="T41" s="195">
        <v>-1.5991435166756673</v>
      </c>
      <c r="U41" s="195">
        <v>3.8854850631149844</v>
      </c>
      <c r="V41" s="195">
        <v>10.443446850747449</v>
      </c>
      <c r="W41" s="195">
        <v>-22.029864863635851</v>
      </c>
      <c r="X41" s="195">
        <v>-7.5037294889324357</v>
      </c>
      <c r="Y41" s="195">
        <v>15.655082959008951</v>
      </c>
      <c r="Z41" s="195">
        <v>24.331745302909752</v>
      </c>
    </row>
    <row r="42" spans="1:30">
      <c r="A42" s="710" t="s">
        <v>448</v>
      </c>
      <c r="B42" s="435" t="s">
        <v>356</v>
      </c>
      <c r="C42" s="195">
        <v>0.54188285037855621</v>
      </c>
      <c r="D42" s="195">
        <v>16.298051762247212</v>
      </c>
      <c r="E42" s="195">
        <v>-12.196910595363306</v>
      </c>
      <c r="F42" s="195">
        <v>10.574448308367963</v>
      </c>
      <c r="G42" s="195">
        <v>2.3911295659116121</v>
      </c>
      <c r="H42" s="195">
        <v>16.462216208789627</v>
      </c>
      <c r="I42" s="195">
        <v>-14.643167030226365</v>
      </c>
      <c r="J42" s="195">
        <v>6.2828188757923868</v>
      </c>
      <c r="K42" s="195">
        <v>1.5841898875923306</v>
      </c>
      <c r="L42" s="195">
        <v>23.083815417889952</v>
      </c>
      <c r="M42" s="195">
        <v>11.947092094541574</v>
      </c>
      <c r="N42" s="195">
        <v>12.543150070835665</v>
      </c>
      <c r="O42" s="195">
        <v>-7.8998776289854789</v>
      </c>
      <c r="P42" s="195">
        <v>1.302525049738918</v>
      </c>
      <c r="Q42" s="195">
        <v>-1.9623218562077369</v>
      </c>
      <c r="R42" s="195">
        <v>3.0967974412064763</v>
      </c>
      <c r="S42" s="195">
        <v>4.8720237562693427</v>
      </c>
      <c r="T42" s="195">
        <v>-1.6747012381170379</v>
      </c>
      <c r="U42" s="195">
        <v>6.3084008380297689</v>
      </c>
      <c r="V42" s="195">
        <v>-12.135058906659239</v>
      </c>
      <c r="W42" s="195">
        <v>-17.759028743111742</v>
      </c>
      <c r="X42" s="195">
        <v>4.0133758824395898</v>
      </c>
      <c r="Y42" s="195">
        <v>31.12721632402264</v>
      </c>
      <c r="Z42" s="195">
        <v>9.158163072967767</v>
      </c>
    </row>
    <row r="43" spans="1:30">
      <c r="A43" s="710" t="s">
        <v>449</v>
      </c>
      <c r="B43" s="435" t="s">
        <v>356</v>
      </c>
      <c r="C43" s="195">
        <v>24.731722051651388</v>
      </c>
      <c r="D43" s="195">
        <v>191.91754287572354</v>
      </c>
      <c r="E43" s="195">
        <v>-14.538365700950934</v>
      </c>
      <c r="F43" s="195">
        <v>-44.683062265657284</v>
      </c>
      <c r="G43" s="195">
        <v>-37.810330919637948</v>
      </c>
      <c r="H43" s="195">
        <v>-78.574366528994886</v>
      </c>
      <c r="I43" s="195">
        <v>-1125.1893162330125</v>
      </c>
      <c r="J43" s="195">
        <v>-120.90751280857583</v>
      </c>
      <c r="K43" s="195">
        <v>-196.63767004182515</v>
      </c>
      <c r="L43" s="195">
        <v>-148.21133504554803</v>
      </c>
      <c r="M43" s="195">
        <v>642.81374441095954</v>
      </c>
      <c r="N43" s="195">
        <v>-51.967643811702281</v>
      </c>
      <c r="O43" s="195">
        <v>-101.7844715838505</v>
      </c>
      <c r="P43" s="195">
        <v>-2489.3081843173709</v>
      </c>
      <c r="Q43" s="195">
        <v>703.93442816316815</v>
      </c>
      <c r="R43" s="195">
        <v>18.815910801532837</v>
      </c>
      <c r="S43" s="195">
        <v>-14.833584719054315</v>
      </c>
      <c r="T43" s="195">
        <v>51.708645189435174</v>
      </c>
      <c r="U43" s="195">
        <v>35.494329664332952</v>
      </c>
      <c r="V43" s="195">
        <v>11.317497738663334</v>
      </c>
      <c r="W43" s="195">
        <v>-78.897747065077994</v>
      </c>
      <c r="X43" s="195">
        <v>-521.4426720368424</v>
      </c>
      <c r="Y43" s="195">
        <v>-115.85321061178041</v>
      </c>
      <c r="Z43" s="195">
        <v>19.259118179050503</v>
      </c>
    </row>
    <row r="44" spans="1:30">
      <c r="A44" s="710" t="s">
        <v>450</v>
      </c>
      <c r="B44" s="435" t="s">
        <v>356</v>
      </c>
      <c r="C44" s="195">
        <v>51.587328472695248</v>
      </c>
      <c r="D44" s="195">
        <v>52.950360767432954</v>
      </c>
      <c r="E44" s="195">
        <v>34.756250550155954</v>
      </c>
      <c r="F44" s="195">
        <v>-1.9253383660914523</v>
      </c>
      <c r="G44" s="195">
        <v>-5.3790689869413768</v>
      </c>
      <c r="H44" s="195">
        <v>-2.261657902623142</v>
      </c>
      <c r="I44" s="195">
        <v>9.6667074879114097</v>
      </c>
      <c r="J44" s="195">
        <v>-4.8718691741238729</v>
      </c>
      <c r="K44" s="195">
        <v>31.733367622716202</v>
      </c>
      <c r="L44" s="195">
        <v>-23.094851775979208</v>
      </c>
      <c r="M44" s="195">
        <v>-18.949274505471919</v>
      </c>
      <c r="N44" s="195">
        <v>183.31103513153317</v>
      </c>
      <c r="O44" s="195">
        <v>-5.296935843776069</v>
      </c>
      <c r="P44" s="195">
        <v>-1.1985868596579508</v>
      </c>
      <c r="Q44" s="195">
        <v>-16.916054341909074</v>
      </c>
      <c r="R44" s="195">
        <v>12.718077262411072</v>
      </c>
      <c r="S44" s="195">
        <v>17.039110838637185</v>
      </c>
      <c r="T44" s="195">
        <v>-17.928122239362693</v>
      </c>
      <c r="U44" s="195">
        <v>-28.469669891826982</v>
      </c>
      <c r="V44" s="195">
        <v>10.019601316306122</v>
      </c>
      <c r="W44" s="195">
        <v>-10.415282994335385</v>
      </c>
      <c r="X44" s="195">
        <v>0.37047318490030534</v>
      </c>
      <c r="Y44" s="195">
        <v>37.706657086339163</v>
      </c>
      <c r="Z44" s="195">
        <v>3.0559278402581924</v>
      </c>
    </row>
    <row r="45" spans="1:30" ht="20.25" customHeight="1">
      <c r="A45" s="710" t="s">
        <v>460</v>
      </c>
      <c r="B45" s="435" t="s">
        <v>356</v>
      </c>
      <c r="C45" s="195">
        <v>-5.7492506119620117</v>
      </c>
      <c r="D45" s="195">
        <v>33.235663362330769</v>
      </c>
      <c r="E45" s="195">
        <v>32.039706331894394</v>
      </c>
      <c r="F45" s="195">
        <v>-15.682441220952512</v>
      </c>
      <c r="G45" s="195">
        <v>-0.88193105621878942</v>
      </c>
      <c r="H45" s="195">
        <v>15.427067911979321</v>
      </c>
      <c r="I45" s="195">
        <v>15.960373116897514</v>
      </c>
      <c r="J45" s="195">
        <v>26.8079184914167</v>
      </c>
      <c r="K45" s="195">
        <v>-18.184548598020967</v>
      </c>
      <c r="L45" s="195">
        <v>28.318257229720558</v>
      </c>
      <c r="M45" s="195">
        <v>-1.5236559691179821</v>
      </c>
      <c r="N45" s="195">
        <v>-9.4234849237552822</v>
      </c>
      <c r="O45" s="195">
        <v>-7.0692609399929864</v>
      </c>
      <c r="P45" s="195">
        <v>1.4433319088164467</v>
      </c>
      <c r="Q45" s="195">
        <v>-6.3818813603499081</v>
      </c>
      <c r="R45" s="195">
        <v>2.0880875866081965</v>
      </c>
      <c r="S45" s="195">
        <v>-0.48926272840034812</v>
      </c>
      <c r="T45" s="195">
        <v>16.047055220074725</v>
      </c>
      <c r="U45" s="195">
        <v>-3.2969783063364559</v>
      </c>
      <c r="V45" s="195">
        <v>-4.3289427352205081</v>
      </c>
      <c r="W45" s="195">
        <v>-1.7827283115520913</v>
      </c>
      <c r="X45" s="195">
        <v>-18.915799752916655</v>
      </c>
      <c r="Y45" s="195">
        <v>18.533112296072503</v>
      </c>
      <c r="Z45" s="195">
        <v>-4.5421152081144101</v>
      </c>
    </row>
    <row r="46" spans="1:30">
      <c r="B46" s="221"/>
      <c r="C46" s="221"/>
      <c r="D46" s="221"/>
      <c r="E46" s="221"/>
      <c r="F46" s="221"/>
      <c r="G46" s="221"/>
      <c r="H46" s="221"/>
      <c r="I46" s="221"/>
      <c r="J46" s="221"/>
    </row>
    <row r="47" spans="1:30" ht="13">
      <c r="A47" s="135"/>
      <c r="B47" s="1419" t="s">
        <v>483</v>
      </c>
      <c r="C47" s="1419"/>
      <c r="D47" s="1419"/>
      <c r="E47" s="1419"/>
      <c r="F47" s="1419"/>
      <c r="G47" s="1419"/>
      <c r="H47" s="1419" t="s">
        <v>483</v>
      </c>
      <c r="I47" s="1419"/>
      <c r="J47" s="1419"/>
      <c r="K47" s="1419"/>
      <c r="L47" s="1419"/>
      <c r="M47" s="1419"/>
      <c r="N47" s="1419" t="s">
        <v>483</v>
      </c>
      <c r="O47" s="1419"/>
      <c r="P47" s="1419"/>
      <c r="Q47" s="1419"/>
      <c r="R47" s="1419"/>
      <c r="S47" s="1419"/>
      <c r="T47" s="1419" t="s">
        <v>483</v>
      </c>
      <c r="U47" s="1419"/>
      <c r="V47" s="1419"/>
      <c r="W47" s="1419"/>
      <c r="X47" s="1419"/>
      <c r="Z47" s="1419" t="s">
        <v>483</v>
      </c>
      <c r="AA47" s="1419"/>
      <c r="AB47" s="1419"/>
      <c r="AC47" s="1419"/>
      <c r="AD47" s="1419"/>
    </row>
    <row r="48" spans="1:30">
      <c r="B48" s="221"/>
      <c r="C48" s="221"/>
      <c r="D48" s="221"/>
      <c r="E48" s="221"/>
      <c r="F48" s="221"/>
      <c r="G48" s="221"/>
      <c r="H48" s="221"/>
      <c r="I48" s="221"/>
      <c r="J48" s="221"/>
    </row>
    <row r="49" spans="1:26">
      <c r="A49" s="712" t="s">
        <v>435</v>
      </c>
      <c r="B49" s="437">
        <v>100</v>
      </c>
      <c r="C49" s="198">
        <v>140.8217877036561</v>
      </c>
      <c r="D49" s="198">
        <v>53.028678793126531</v>
      </c>
      <c r="E49" s="198">
        <v>-44.196806406396135</v>
      </c>
      <c r="F49" s="198">
        <v>-43.08618860499864</v>
      </c>
      <c r="G49" s="198">
        <v>57.186519454178182</v>
      </c>
      <c r="H49" s="198">
        <v>-55.408821383831146</v>
      </c>
      <c r="I49" s="198">
        <v>-80.992886904718816</v>
      </c>
      <c r="J49" s="198">
        <v>-135.1359554167108</v>
      </c>
      <c r="K49" s="198">
        <v>10.107470688204902</v>
      </c>
      <c r="L49" s="198">
        <v>-71.086125250723597</v>
      </c>
      <c r="M49" s="198">
        <v>-34.512556829734649</v>
      </c>
      <c r="N49" s="198">
        <v>38.026804869287403</v>
      </c>
      <c r="O49" s="198">
        <v>91.223395112664022</v>
      </c>
      <c r="P49" s="198">
        <v>55.136718090443054</v>
      </c>
      <c r="Q49" s="198">
        <v>-37.927207222747938</v>
      </c>
      <c r="R49" s="198">
        <v>5.5799093298430318</v>
      </c>
      <c r="S49" s="198">
        <v>116.27499639511655</v>
      </c>
      <c r="T49" s="198">
        <v>101.40158391391296</v>
      </c>
      <c r="U49" s="198">
        <v>69.202818690243475</v>
      </c>
      <c r="V49" s="198">
        <v>178.18764806319979</v>
      </c>
      <c r="W49" s="198">
        <v>177.10020625253375</v>
      </c>
      <c r="X49" s="198">
        <v>292.10953815817197</v>
      </c>
      <c r="Y49" s="198">
        <v>267.09396947889547</v>
      </c>
      <c r="Z49" s="198">
        <v>296.22054502040703</v>
      </c>
    </row>
    <row r="50" spans="1:26">
      <c r="A50" s="710" t="s">
        <v>436</v>
      </c>
      <c r="B50" s="437">
        <v>100</v>
      </c>
      <c r="C50" s="198">
        <v>82.501382866884128</v>
      </c>
      <c r="D50" s="198">
        <v>48.945436380057856</v>
      </c>
      <c r="E50" s="198">
        <v>-1.7007481621614164</v>
      </c>
      <c r="F50" s="198">
        <v>16.677319928717719</v>
      </c>
      <c r="G50" s="198">
        <v>16.344061727804583</v>
      </c>
      <c r="H50" s="198">
        <v>21.550204175865407</v>
      </c>
      <c r="I50" s="198">
        <v>-9.3340130516546456</v>
      </c>
      <c r="J50" s="198">
        <v>-77.489655348338772</v>
      </c>
      <c r="K50" s="198">
        <v>-65.816216146740601</v>
      </c>
      <c r="L50" s="198">
        <v>-87.496197444325517</v>
      </c>
      <c r="M50" s="198">
        <v>-112.90429279954141</v>
      </c>
      <c r="N50" s="198">
        <v>-79.36808223046404</v>
      </c>
      <c r="O50" s="198">
        <v>-95.145327600574419</v>
      </c>
      <c r="P50" s="198">
        <v>-77.171197424486536</v>
      </c>
      <c r="Q50" s="198">
        <v>-46.175853493239643</v>
      </c>
      <c r="R50" s="198">
        <v>-20.644783711461383</v>
      </c>
      <c r="S50" s="198">
        <v>-25.980183245776455</v>
      </c>
      <c r="T50" s="198">
        <v>-28.14724463441906</v>
      </c>
      <c r="U50" s="198">
        <v>-73.180972138618301</v>
      </c>
      <c r="V50" s="198">
        <v>-44.997926394524278</v>
      </c>
      <c r="W50" s="198">
        <v>-33.809010414195029</v>
      </c>
      <c r="X50" s="198">
        <v>-20.534355372107456</v>
      </c>
      <c r="Y50" s="198">
        <v>-41.835989176837373</v>
      </c>
      <c r="Z50" s="198">
        <v>-35.709116366612449</v>
      </c>
    </row>
    <row r="51" spans="1:26">
      <c r="A51" s="710" t="s">
        <v>437</v>
      </c>
      <c r="B51" s="437">
        <v>100</v>
      </c>
      <c r="C51" s="198">
        <v>164.56401955848639</v>
      </c>
      <c r="D51" s="198">
        <v>48.438330079278941</v>
      </c>
      <c r="E51" s="198">
        <v>68.698343135033483</v>
      </c>
      <c r="F51" s="198">
        <v>-27.396006810706684</v>
      </c>
      <c r="G51" s="198">
        <v>-19.189806616562539</v>
      </c>
      <c r="H51" s="198">
        <v>61.501747935379903</v>
      </c>
      <c r="I51" s="198">
        <v>26.544489413945691</v>
      </c>
      <c r="J51" s="198">
        <v>-9.1485618108879407</v>
      </c>
      <c r="K51" s="198">
        <v>-15.177931191955611</v>
      </c>
      <c r="L51" s="198">
        <v>14.516740744468207</v>
      </c>
      <c r="M51" s="198">
        <v>113.25076832418797</v>
      </c>
      <c r="N51" s="198">
        <v>218.06641675680871</v>
      </c>
      <c r="O51" s="198">
        <v>159.66961266636292</v>
      </c>
      <c r="P51" s="198">
        <v>180.8428123881944</v>
      </c>
      <c r="Q51" s="198">
        <v>90.431236414859157</v>
      </c>
      <c r="R51" s="198">
        <v>99.423702408661242</v>
      </c>
      <c r="S51" s="198">
        <v>170.25842290824579</v>
      </c>
      <c r="T51" s="198">
        <v>98.509671713547391</v>
      </c>
      <c r="U51" s="198">
        <v>107.5563042299145</v>
      </c>
      <c r="V51" s="198">
        <v>107.98504780181624</v>
      </c>
      <c r="W51" s="198">
        <v>111.33310717724481</v>
      </c>
      <c r="X51" s="198">
        <v>2.787531379636782</v>
      </c>
      <c r="Y51" s="198">
        <v>70.673589281994978</v>
      </c>
      <c r="Z51" s="198">
        <v>74.089273286922818</v>
      </c>
    </row>
    <row r="52" spans="1:26">
      <c r="A52" s="710" t="s">
        <v>438</v>
      </c>
      <c r="B52" s="437">
        <v>100</v>
      </c>
      <c r="C52" s="198">
        <v>108.99676948454363</v>
      </c>
      <c r="D52" s="198">
        <v>145.49178569573905</v>
      </c>
      <c r="E52" s="198">
        <v>173.00668466456349</v>
      </c>
      <c r="F52" s="198">
        <v>252.07898064041171</v>
      </c>
      <c r="G52" s="198">
        <v>204.80893039312045</v>
      </c>
      <c r="H52" s="198">
        <v>262.99715969579626</v>
      </c>
      <c r="I52" s="198">
        <v>193.21149720478519</v>
      </c>
      <c r="J52" s="198">
        <v>261.35002706798468</v>
      </c>
      <c r="K52" s="198">
        <v>231.68719302462341</v>
      </c>
      <c r="L52" s="198">
        <v>298.73948301544414</v>
      </c>
      <c r="M52" s="198">
        <v>330.1372505079986</v>
      </c>
      <c r="N52" s="198">
        <v>381.75873306300008</v>
      </c>
      <c r="O52" s="198">
        <v>441.06537107696374</v>
      </c>
      <c r="P52" s="198">
        <v>410.8442513177024</v>
      </c>
      <c r="Q52" s="198">
        <v>352.44284729575554</v>
      </c>
      <c r="R52" s="198">
        <v>459.35102029401787</v>
      </c>
      <c r="S52" s="198">
        <v>487.42815140499641</v>
      </c>
      <c r="T52" s="198">
        <v>524.10017889397454</v>
      </c>
      <c r="U52" s="198">
        <v>440.89421035753344</v>
      </c>
      <c r="V52" s="198">
        <v>429.52561534871563</v>
      </c>
      <c r="W52" s="198">
        <v>418.98827905459984</v>
      </c>
      <c r="X52" s="198">
        <v>295.03817811384494</v>
      </c>
      <c r="Y52" s="198">
        <v>272.60221513001136</v>
      </c>
      <c r="Z52" s="198">
        <v>265.66353038862917</v>
      </c>
    </row>
    <row r="53" spans="1:26">
      <c r="A53" s="710" t="s">
        <v>439</v>
      </c>
      <c r="B53" s="437">
        <v>100</v>
      </c>
      <c r="C53" s="198">
        <v>66.603102096309357</v>
      </c>
      <c r="D53" s="198">
        <v>75.855872715552294</v>
      </c>
      <c r="E53" s="198">
        <v>59.681527064709634</v>
      </c>
      <c r="F53" s="198">
        <v>121.68371188541204</v>
      </c>
      <c r="G53" s="198">
        <v>222.40895742829738</v>
      </c>
      <c r="H53" s="198">
        <v>271.94778993326827</v>
      </c>
      <c r="I53" s="198">
        <v>695.03410636862759</v>
      </c>
      <c r="J53" s="198">
        <v>623.55951044195501</v>
      </c>
      <c r="K53" s="198">
        <v>531.37709517479902</v>
      </c>
      <c r="L53" s="198">
        <v>667.55364949981254</v>
      </c>
      <c r="M53" s="198">
        <v>471.9700000664518</v>
      </c>
      <c r="N53" s="198">
        <v>738.56029173283775</v>
      </c>
      <c r="O53" s="198">
        <v>563.84501756492591</v>
      </c>
      <c r="P53" s="198">
        <v>693.36793596185885</v>
      </c>
      <c r="Q53" s="198">
        <v>543.01491194973778</v>
      </c>
      <c r="R53" s="198">
        <v>745.92556588445268</v>
      </c>
      <c r="S53" s="198">
        <v>709.02850079030031</v>
      </c>
      <c r="T53" s="198">
        <v>959.52807130481403</v>
      </c>
      <c r="U53" s="198">
        <v>894.3200428872849</v>
      </c>
      <c r="V53" s="198">
        <v>918.40662417862382</v>
      </c>
      <c r="W53" s="198">
        <v>1005.094231742483</v>
      </c>
      <c r="X53" s="198">
        <v>999.96485604541647</v>
      </c>
      <c r="Y53" s="198">
        <v>1026.9146198099404</v>
      </c>
      <c r="Z53" s="198">
        <v>930.2380035996116</v>
      </c>
    </row>
    <row r="54" spans="1:26">
      <c r="A54" s="710" t="s">
        <v>440</v>
      </c>
      <c r="B54" s="437">
        <v>100</v>
      </c>
      <c r="C54" s="198">
        <v>80.442755182798422</v>
      </c>
      <c r="D54" s="198">
        <v>76.304239652400028</v>
      </c>
      <c r="E54" s="198">
        <v>77.618471583699318</v>
      </c>
      <c r="F54" s="198">
        <v>88.341827065589811</v>
      </c>
      <c r="G54" s="198">
        <v>81.747981830115165</v>
      </c>
      <c r="H54" s="198">
        <v>194.84351801737554</v>
      </c>
      <c r="I54" s="198">
        <v>187.51865906685569</v>
      </c>
      <c r="J54" s="198">
        <v>142.84899171462024</v>
      </c>
      <c r="K54" s="198">
        <v>300.95499467018641</v>
      </c>
      <c r="L54" s="198">
        <v>193.89877483305395</v>
      </c>
      <c r="M54" s="198">
        <v>257.13658458879905</v>
      </c>
      <c r="N54" s="198">
        <v>555.18552189808861</v>
      </c>
      <c r="O54" s="198">
        <v>456.19951478354585</v>
      </c>
      <c r="P54" s="198">
        <v>383.43523490401327</v>
      </c>
      <c r="Q54" s="198">
        <v>234.45432835799636</v>
      </c>
      <c r="R54" s="198">
        <v>429.98760969384642</v>
      </c>
      <c r="S54" s="198">
        <v>299.28205056360923</v>
      </c>
      <c r="T54" s="198">
        <v>171.90234632191323</v>
      </c>
      <c r="U54" s="198">
        <v>197.10243879479756</v>
      </c>
      <c r="V54" s="198">
        <v>75.576963992740332</v>
      </c>
      <c r="W54" s="198">
        <v>24.207649154135989</v>
      </c>
      <c r="X54" s="198">
        <v>158.9232285563869</v>
      </c>
      <c r="Y54" s="198">
        <v>18.891858027426643</v>
      </c>
      <c r="Z54" s="198">
        <v>118.11429339646887</v>
      </c>
    </row>
    <row r="55" spans="1:26">
      <c r="A55" s="710" t="s">
        <v>441</v>
      </c>
      <c r="B55" s="437">
        <v>100.00000000000001</v>
      </c>
      <c r="C55" s="198">
        <v>104.72997252633812</v>
      </c>
      <c r="D55" s="198">
        <v>113.26972873856806</v>
      </c>
      <c r="E55" s="198">
        <v>108.06491811499799</v>
      </c>
      <c r="F55" s="198">
        <v>105.76098345793163</v>
      </c>
      <c r="G55" s="198">
        <v>99.746775722216711</v>
      </c>
      <c r="H55" s="198">
        <v>95.216762128011808</v>
      </c>
      <c r="I55" s="198">
        <v>62.865285574627471</v>
      </c>
      <c r="J55" s="198">
        <v>34.150786190895225</v>
      </c>
      <c r="K55" s="198">
        <v>73.32015875933979</v>
      </c>
      <c r="L55" s="198">
        <v>113.89715663973611</v>
      </c>
      <c r="M55" s="198">
        <v>85.24443849717106</v>
      </c>
      <c r="N55" s="198">
        <v>93.702862002344759</v>
      </c>
      <c r="O55" s="198">
        <v>87.517214254965481</v>
      </c>
      <c r="P55" s="198">
        <v>117.45149735352227</v>
      </c>
      <c r="Q55" s="198">
        <v>77.949557714050712</v>
      </c>
      <c r="R55" s="198">
        <v>95.305618730525865</v>
      </c>
      <c r="S55" s="198">
        <v>134.81461022912478</v>
      </c>
      <c r="T55" s="198">
        <v>106.54301843871499</v>
      </c>
      <c r="U55" s="198">
        <v>91.358487477394405</v>
      </c>
      <c r="V55" s="198">
        <v>103.43759892693895</v>
      </c>
      <c r="W55" s="198">
        <v>113.5192543981036</v>
      </c>
      <c r="X55" s="198">
        <v>159.90586236305711</v>
      </c>
      <c r="Y55" s="198">
        <v>107.74904222389873</v>
      </c>
      <c r="Z55" s="198">
        <v>88.788933705252816</v>
      </c>
    </row>
    <row r="56" spans="1:26">
      <c r="A56" s="710" t="s">
        <v>442</v>
      </c>
      <c r="B56" s="437">
        <v>100</v>
      </c>
      <c r="C56" s="198">
        <v>126.95277969156842</v>
      </c>
      <c r="D56" s="198">
        <v>129.32927312964355</v>
      </c>
      <c r="E56" s="198">
        <v>170.889179561578</v>
      </c>
      <c r="F56" s="198">
        <v>142.65165142120892</v>
      </c>
      <c r="G56" s="198">
        <v>243.32474935019138</v>
      </c>
      <c r="H56" s="198">
        <v>170.01859594368008</v>
      </c>
      <c r="I56" s="198">
        <v>141.20594483523084</v>
      </c>
      <c r="J56" s="198">
        <v>133.273523009249</v>
      </c>
      <c r="K56" s="198">
        <v>89.998093452752201</v>
      </c>
      <c r="L56" s="198">
        <v>106.80734516397079</v>
      </c>
      <c r="M56" s="198">
        <v>224.54603993106457</v>
      </c>
      <c r="N56" s="198">
        <v>151.84204466564873</v>
      </c>
      <c r="O56" s="198">
        <v>15.278413307666234</v>
      </c>
      <c r="P56" s="198">
        <v>-44.846155729504723</v>
      </c>
      <c r="Q56" s="198">
        <v>-252.27884460953516</v>
      </c>
      <c r="R56" s="198">
        <v>-529.44262103206472</v>
      </c>
      <c r="S56" s="198">
        <v>-1460.0392714265574</v>
      </c>
      <c r="T56" s="198">
        <v>-456.91730848873294</v>
      </c>
      <c r="U56" s="198">
        <v>-190.96933598818441</v>
      </c>
      <c r="V56" s="198">
        <v>-146.77899499036678</v>
      </c>
      <c r="W56" s="198">
        <v>-231.39257406136915</v>
      </c>
      <c r="X56" s="198">
        <v>-132.06837412604463</v>
      </c>
      <c r="Y56" s="198">
        <v>-359.21167038153391</v>
      </c>
      <c r="Z56" s="198">
        <v>-549.93156710468554</v>
      </c>
    </row>
    <row r="57" spans="1:26">
      <c r="A57" s="710" t="s">
        <v>443</v>
      </c>
      <c r="B57" s="437">
        <v>100</v>
      </c>
      <c r="C57" s="198">
        <v>112.03423252057128</v>
      </c>
      <c r="D57" s="198">
        <v>88.069327919930601</v>
      </c>
      <c r="E57" s="198">
        <v>115.51259379241225</v>
      </c>
      <c r="F57" s="198">
        <v>97.139263003146809</v>
      </c>
      <c r="G57" s="198">
        <v>122.00546944515358</v>
      </c>
      <c r="H57" s="198">
        <v>174.29350710588901</v>
      </c>
      <c r="I57" s="198">
        <v>205.57819687106624</v>
      </c>
      <c r="J57" s="198">
        <v>230.89315569140769</v>
      </c>
      <c r="K57" s="198">
        <v>214.75181404565672</v>
      </c>
      <c r="L57" s="198">
        <v>213.14176277138588</v>
      </c>
      <c r="M57" s="198">
        <v>206.99573698095841</v>
      </c>
      <c r="N57" s="198">
        <v>189.82472887306849</v>
      </c>
      <c r="O57" s="198">
        <v>163.6354623812089</v>
      </c>
      <c r="P57" s="198">
        <v>211.36298146257849</v>
      </c>
      <c r="Q57" s="198">
        <v>114.88810722509727</v>
      </c>
      <c r="R57" s="198">
        <v>68.193885344908068</v>
      </c>
      <c r="S57" s="198">
        <v>91.903596868064156</v>
      </c>
      <c r="T57" s="198">
        <v>140.9170770292211</v>
      </c>
      <c r="U57" s="198">
        <v>137.31915924039723</v>
      </c>
      <c r="V57" s="198">
        <v>150.4065368415711</v>
      </c>
      <c r="W57" s="198">
        <v>178.15572595826114</v>
      </c>
      <c r="X57" s="198">
        <v>177.43233712175615</v>
      </c>
      <c r="Y57" s="198">
        <v>168.3825771867451</v>
      </c>
      <c r="Z57" s="198">
        <v>132.64581224248076</v>
      </c>
    </row>
    <row r="58" spans="1:26">
      <c r="A58" s="710" t="s">
        <v>444</v>
      </c>
      <c r="B58" s="437">
        <v>100</v>
      </c>
      <c r="C58" s="198">
        <v>91.837271777724567</v>
      </c>
      <c r="D58" s="198">
        <v>109.61628504442922</v>
      </c>
      <c r="E58" s="198">
        <v>125.81727483323266</v>
      </c>
      <c r="F58" s="198">
        <v>104.84266366700884</v>
      </c>
      <c r="G58" s="198">
        <v>96.682291557609943</v>
      </c>
      <c r="H58" s="198">
        <v>101.49166826164334</v>
      </c>
      <c r="I58" s="198">
        <v>101.96983927672029</v>
      </c>
      <c r="J58" s="198">
        <v>131.36594253123539</v>
      </c>
      <c r="K58" s="198">
        <v>111.23754270296048</v>
      </c>
      <c r="L58" s="198">
        <v>155.00266544255697</v>
      </c>
      <c r="M58" s="198">
        <v>157.25055597225267</v>
      </c>
      <c r="N58" s="198">
        <v>141.29488677362957</v>
      </c>
      <c r="O58" s="198">
        <v>110.17870658576577</v>
      </c>
      <c r="P58" s="198">
        <v>99.728771192950234</v>
      </c>
      <c r="Q58" s="198">
        <v>105.34191628096994</v>
      </c>
      <c r="R58" s="198">
        <v>120.44771733190197</v>
      </c>
      <c r="S58" s="198">
        <v>99.283656979723631</v>
      </c>
      <c r="T58" s="198">
        <v>116.71186698094905</v>
      </c>
      <c r="U58" s="198">
        <v>108.75018856657023</v>
      </c>
      <c r="V58" s="198">
        <v>95.281171619391486</v>
      </c>
      <c r="W58" s="198">
        <v>89.800480887718635</v>
      </c>
      <c r="X58" s="198">
        <v>80.578225570688303</v>
      </c>
      <c r="Y58" s="198">
        <v>84.46237179015192</v>
      </c>
      <c r="Z58" s="198">
        <v>85.003672374240054</v>
      </c>
    </row>
    <row r="59" spans="1:26">
      <c r="A59" s="710" t="s">
        <v>445</v>
      </c>
      <c r="B59" s="437">
        <v>100</v>
      </c>
      <c r="C59" s="198">
        <v>97.784506159866183</v>
      </c>
      <c r="D59" s="198">
        <v>116.37546132669863</v>
      </c>
      <c r="E59" s="198">
        <v>138.68348512417981</v>
      </c>
      <c r="F59" s="198">
        <v>92.037818108618808</v>
      </c>
      <c r="G59" s="198">
        <v>121.07340773283386</v>
      </c>
      <c r="H59" s="198">
        <v>118.66214114074205</v>
      </c>
      <c r="I59" s="198">
        <v>134.10035369128946</v>
      </c>
      <c r="J59" s="198">
        <v>145.79311058793309</v>
      </c>
      <c r="K59" s="198">
        <v>157.57654772499504</v>
      </c>
      <c r="L59" s="198">
        <v>163.93910860039543</v>
      </c>
      <c r="M59" s="198">
        <v>169.90478624786644</v>
      </c>
      <c r="N59" s="198">
        <v>177.46295223663168</v>
      </c>
      <c r="O59" s="198">
        <v>196.42078907294206</v>
      </c>
      <c r="P59" s="198">
        <v>191.372917264157</v>
      </c>
      <c r="Q59" s="198">
        <v>171.37705513359282</v>
      </c>
      <c r="R59" s="198">
        <v>176.24180427896297</v>
      </c>
      <c r="S59" s="198">
        <v>169.9676773108954</v>
      </c>
      <c r="T59" s="198">
        <v>181.39903295815154</v>
      </c>
      <c r="U59" s="198">
        <v>176.04117298863579</v>
      </c>
      <c r="V59" s="198">
        <v>182.32350133720675</v>
      </c>
      <c r="W59" s="198">
        <v>186.64716132469499</v>
      </c>
      <c r="X59" s="198">
        <v>189.77753948727747</v>
      </c>
      <c r="Y59" s="198">
        <v>168.60926472159517</v>
      </c>
      <c r="Z59" s="198">
        <v>169.21883495793298</v>
      </c>
    </row>
    <row r="60" spans="1:26">
      <c r="A60" s="710" t="s">
        <v>446</v>
      </c>
      <c r="B60" s="437">
        <v>100</v>
      </c>
      <c r="C60" s="198">
        <v>89.588178086837246</v>
      </c>
      <c r="D60" s="198">
        <v>86.503679396666499</v>
      </c>
      <c r="E60" s="198">
        <v>135.4930194827044</v>
      </c>
      <c r="F60" s="198">
        <v>116.29566696028364</v>
      </c>
      <c r="G60" s="198">
        <v>108.37486447823871</v>
      </c>
      <c r="H60" s="198">
        <v>144.01494253531951</v>
      </c>
      <c r="I60" s="198">
        <v>138.36209657295916</v>
      </c>
      <c r="J60" s="198">
        <v>127.70405783197941</v>
      </c>
      <c r="K60" s="198">
        <v>116.78597943873004</v>
      </c>
      <c r="L60" s="198">
        <v>130.02069711113288</v>
      </c>
      <c r="M60" s="198">
        <v>109.91707448945131</v>
      </c>
      <c r="N60" s="198">
        <v>144.00999556326326</v>
      </c>
      <c r="O60" s="198">
        <v>150.6575692251252</v>
      </c>
      <c r="P60" s="198">
        <v>158.17788595534395</v>
      </c>
      <c r="Q60" s="198">
        <v>91.489743651738479</v>
      </c>
      <c r="R60" s="198">
        <v>116.63299738934208</v>
      </c>
      <c r="S60" s="198">
        <v>124.16215941128056</v>
      </c>
      <c r="T60" s="198">
        <v>132.78057665705006</v>
      </c>
      <c r="U60" s="198">
        <v>134.97891511334493</v>
      </c>
      <c r="V60" s="198">
        <v>148.32584907621595</v>
      </c>
      <c r="W60" s="198">
        <v>150.94893152256486</v>
      </c>
      <c r="X60" s="198">
        <v>137.10322743374365</v>
      </c>
      <c r="Y60" s="198">
        <v>158.74924025899062</v>
      </c>
      <c r="Z60" s="198">
        <v>154.82345566042679</v>
      </c>
    </row>
    <row r="61" spans="1:26">
      <c r="A61" s="710" t="s">
        <v>447</v>
      </c>
      <c r="B61" s="437">
        <v>100</v>
      </c>
      <c r="C61" s="198">
        <v>97.719052561218092</v>
      </c>
      <c r="D61" s="198">
        <v>56.655363350934351</v>
      </c>
      <c r="E61" s="198">
        <v>49.012270986561234</v>
      </c>
      <c r="F61" s="198">
        <v>4.8598956644348323</v>
      </c>
      <c r="G61" s="198">
        <v>-26.263564546915493</v>
      </c>
      <c r="H61" s="198">
        <v>-57.700623660783059</v>
      </c>
      <c r="I61" s="198">
        <v>-113.896462962602</v>
      </c>
      <c r="J61" s="198">
        <v>-138.49560502538688</v>
      </c>
      <c r="K61" s="198">
        <v>-128.81445306965924</v>
      </c>
      <c r="L61" s="198">
        <v>-157.82700371742305</v>
      </c>
      <c r="M61" s="198">
        <v>-181.6678503463915</v>
      </c>
      <c r="N61" s="198">
        <v>-126.93936435355276</v>
      </c>
      <c r="O61" s="198">
        <v>-195.83167352417232</v>
      </c>
      <c r="P61" s="198">
        <v>-170.75184485175745</v>
      </c>
      <c r="Q61" s="198">
        <v>-146.68736002588025</v>
      </c>
      <c r="R61" s="198">
        <v>-184.31557940937881</v>
      </c>
      <c r="S61" s="198">
        <v>-198.76168551283513</v>
      </c>
      <c r="T61" s="198">
        <v>-195.58320090532132</v>
      </c>
      <c r="U61" s="198">
        <v>-203.18255696245981</v>
      </c>
      <c r="V61" s="198">
        <v>-224.40181930882395</v>
      </c>
      <c r="W61" s="198">
        <v>-174.96640176354973</v>
      </c>
      <c r="X61" s="198">
        <v>-161.83739627869426</v>
      </c>
      <c r="Y61" s="198">
        <v>-187.17317492482391</v>
      </c>
      <c r="Z61" s="198">
        <v>-232.71567512290181</v>
      </c>
    </row>
    <row r="62" spans="1:26">
      <c r="A62" s="710" t="s">
        <v>448</v>
      </c>
      <c r="B62" s="437">
        <v>100</v>
      </c>
      <c r="C62" s="198">
        <v>100.54188285037854</v>
      </c>
      <c r="D62" s="198">
        <v>116.9282509600712</v>
      </c>
      <c r="E62" s="198">
        <v>102.66661672974928</v>
      </c>
      <c r="F62" s="198">
        <v>113.52304504578684</v>
      </c>
      <c r="G62" s="198">
        <v>116.2375281399998</v>
      </c>
      <c r="H62" s="198">
        <v>135.37280133815923</v>
      </c>
      <c r="I62" s="198">
        <v>115.54993592471607</v>
      </c>
      <c r="J62" s="198">
        <v>122.80972910996012</v>
      </c>
      <c r="K62" s="198">
        <v>124.75526841949964</v>
      </c>
      <c r="L62" s="198">
        <v>153.5535443055501</v>
      </c>
      <c r="M62" s="198">
        <v>171.89872765816685</v>
      </c>
      <c r="N62" s="198">
        <v>193.46024303818783</v>
      </c>
      <c r="O62" s="198">
        <v>178.1771205774331</v>
      </c>
      <c r="P62" s="198">
        <v>180.49792220585766</v>
      </c>
      <c r="Q62" s="198">
        <v>176.95597202841128</v>
      </c>
      <c r="R62" s="198">
        <v>182.43594004224917</v>
      </c>
      <c r="S62" s="198">
        <v>191.32426238108081</v>
      </c>
      <c r="T62" s="198">
        <v>188.12015259016658</v>
      </c>
      <c r="U62" s="198">
        <v>199.98752587266753</v>
      </c>
      <c r="V62" s="198">
        <v>175.71892180204892</v>
      </c>
      <c r="W62" s="198">
        <v>144.51294797213703</v>
      </c>
      <c r="X62" s="198">
        <v>150.31279577305324</v>
      </c>
      <c r="Y62" s="198">
        <v>197.10098487601789</v>
      </c>
      <c r="Z62" s="198">
        <v>215.15181448938912</v>
      </c>
    </row>
    <row r="63" spans="1:26">
      <c r="A63" s="710" t="s">
        <v>449</v>
      </c>
      <c r="B63" s="437">
        <v>100</v>
      </c>
      <c r="C63" s="198">
        <v>124.73172205165139</v>
      </c>
      <c r="D63" s="198">
        <v>364.11377819975775</v>
      </c>
      <c r="E63" s="198">
        <v>311.17758555752766</v>
      </c>
      <c r="F63" s="198">
        <v>172.13391124608864</v>
      </c>
      <c r="G63" s="198">
        <v>107.04950977902665</v>
      </c>
      <c r="H63" s="198">
        <v>22.936035597762018</v>
      </c>
      <c r="I63" s="198">
        <v>-235.13778651565676</v>
      </c>
      <c r="J63" s="198">
        <v>49.161462833562631</v>
      </c>
      <c r="K63" s="198">
        <v>-47.508492240832751</v>
      </c>
      <c r="L63" s="198">
        <v>22.904478369316063</v>
      </c>
      <c r="M63" s="198">
        <v>170.13761341291496</v>
      </c>
      <c r="N63" s="198">
        <v>81.721104484760303</v>
      </c>
      <c r="O63" s="198">
        <v>-1.4582898875393258</v>
      </c>
      <c r="P63" s="198">
        <v>34.843039634049688</v>
      </c>
      <c r="Q63" s="198">
        <v>280.11519143666334</v>
      </c>
      <c r="R63" s="198">
        <v>332.8214159989289</v>
      </c>
      <c r="S63" s="198">
        <v>283.45206929357164</v>
      </c>
      <c r="T63" s="198">
        <v>430.02129408669657</v>
      </c>
      <c r="U63" s="198">
        <v>582.65446983665936</v>
      </c>
      <c r="V63" s="198">
        <v>648.59637628464407</v>
      </c>
      <c r="W63" s="198">
        <v>136.86844785032406</v>
      </c>
      <c r="X63" s="198">
        <v>-576.82204379575796</v>
      </c>
      <c r="Y63" s="198">
        <v>91.444813458117792</v>
      </c>
      <c r="Z63" s="198">
        <v>109.05627815062897</v>
      </c>
    </row>
    <row r="64" spans="1:26">
      <c r="A64" s="710" t="s">
        <v>450</v>
      </c>
      <c r="B64" s="437">
        <v>100</v>
      </c>
      <c r="C64" s="198">
        <v>151.58732847269525</v>
      </c>
      <c r="D64" s="198">
        <v>231.853365776701</v>
      </c>
      <c r="E64" s="198">
        <v>312.43690249502077</v>
      </c>
      <c r="F64" s="198">
        <v>306.42143494145637</v>
      </c>
      <c r="G64" s="198">
        <v>289.93881456517983</v>
      </c>
      <c r="H64" s="198">
        <v>283.38139045279456</v>
      </c>
      <c r="I64" s="198">
        <v>310.77504054304234</v>
      </c>
      <c r="J64" s="198">
        <v>295.63448714195482</v>
      </c>
      <c r="K64" s="198">
        <v>389.449265766243</v>
      </c>
      <c r="L64" s="198">
        <v>299.50653509488984</v>
      </c>
      <c r="M64" s="198">
        <v>242.75221959793157</v>
      </c>
      <c r="N64" s="198">
        <v>687.74382614767262</v>
      </c>
      <c r="O64" s="198">
        <v>651.31447690709945</v>
      </c>
      <c r="P64" s="198">
        <v>643.507907171841</v>
      </c>
      <c r="Q64" s="198">
        <v>534.65175990017065</v>
      </c>
      <c r="R64" s="198">
        <v>602.6491838091149</v>
      </c>
      <c r="S64" s="198">
        <v>705.33524620649212</v>
      </c>
      <c r="T64" s="198">
        <v>578.88188106928237</v>
      </c>
      <c r="U64" s="198">
        <v>414.07612046525924</v>
      </c>
      <c r="V64" s="198">
        <v>455.56489688190567</v>
      </c>
      <c r="W64" s="198">
        <v>408.11652364880302</v>
      </c>
      <c r="X64" s="198">
        <v>409.62848593206917</v>
      </c>
      <c r="Y64" s="198">
        <v>564.08569445043759</v>
      </c>
      <c r="Z64" s="198">
        <v>581.32374623006228</v>
      </c>
    </row>
    <row r="65" spans="1:30" ht="20.149999999999999" customHeight="1">
      <c r="A65" s="710" t="s">
        <v>460</v>
      </c>
      <c r="B65" s="437">
        <v>100</v>
      </c>
      <c r="C65" s="198">
        <v>94.250749388037988</v>
      </c>
      <c r="D65" s="198">
        <v>125.57561117112031</v>
      </c>
      <c r="E65" s="198">
        <v>165.80966821482883</v>
      </c>
      <c r="F65" s="198">
        <v>139.8066644583819</v>
      </c>
      <c r="G65" s="198">
        <v>138.57366606585984</v>
      </c>
      <c r="H65" s="198">
        <v>159.95151963795951</v>
      </c>
      <c r="I65" s="198">
        <v>185.48037897832543</v>
      </c>
      <c r="J65" s="198">
        <v>235.20380779240571</v>
      </c>
      <c r="K65" s="198">
        <v>192.43305705999987</v>
      </c>
      <c r="L65" s="198">
        <v>246.92674515326556</v>
      </c>
      <c r="M65" s="198">
        <v>243.16443106138905</v>
      </c>
      <c r="N65" s="198">
        <v>220.24986756038376</v>
      </c>
      <c r="O65" s="198">
        <v>204.6798297025513</v>
      </c>
      <c r="P65" s="198">
        <v>207.63403899555934</v>
      </c>
      <c r="Q65" s="198">
        <v>194.38308096316007</v>
      </c>
      <c r="R65" s="198">
        <v>198.44196994721835</v>
      </c>
      <c r="S65" s="198">
        <v>197.47106735076321</v>
      </c>
      <c r="T65" s="198">
        <v>229.15935857221112</v>
      </c>
      <c r="U65" s="198">
        <v>221.60402423314559</v>
      </c>
      <c r="V65" s="198">
        <v>212.01091292514855</v>
      </c>
      <c r="W65" s="198">
        <v>208.23133435685185</v>
      </c>
      <c r="X65" s="198">
        <v>168.84271212708342</v>
      </c>
      <c r="Y65" s="198">
        <v>200.13452156933022</v>
      </c>
      <c r="Z65" s="198">
        <v>191.04418102844264</v>
      </c>
    </row>
    <row r="66" spans="1:30">
      <c r="B66" s="439"/>
      <c r="C66" s="439"/>
      <c r="D66" s="439"/>
      <c r="E66" s="439"/>
      <c r="F66" s="439"/>
      <c r="G66" s="439"/>
      <c r="H66" s="439"/>
      <c r="I66" s="439"/>
      <c r="J66" s="439"/>
    </row>
    <row r="67" spans="1:30" ht="24.75" customHeight="1">
      <c r="A67" s="135"/>
      <c r="B67" s="1418" t="s">
        <v>484</v>
      </c>
      <c r="C67" s="1418"/>
      <c r="D67" s="1418"/>
      <c r="E67" s="1418"/>
      <c r="F67" s="1418"/>
      <c r="G67" s="1418"/>
      <c r="H67" s="1418" t="s">
        <v>484</v>
      </c>
      <c r="I67" s="1418"/>
      <c r="J67" s="1418"/>
      <c r="K67" s="1418"/>
      <c r="L67" s="1418"/>
      <c r="M67" s="1418"/>
      <c r="N67" s="1418" t="s">
        <v>484</v>
      </c>
      <c r="O67" s="1418"/>
      <c r="P67" s="1418"/>
      <c r="Q67" s="1418"/>
      <c r="R67" s="1418"/>
      <c r="S67" s="1418"/>
      <c r="T67" s="1418" t="s">
        <v>484</v>
      </c>
      <c r="U67" s="1418"/>
      <c r="V67" s="1418"/>
      <c r="W67" s="1418"/>
      <c r="X67" s="1418"/>
      <c r="Z67" s="1418" t="s">
        <v>484</v>
      </c>
      <c r="AA67" s="1418"/>
      <c r="AB67" s="1418"/>
      <c r="AC67" s="1418"/>
      <c r="AD67" s="1418"/>
    </row>
    <row r="68" spans="1:30">
      <c r="A68" s="674"/>
      <c r="B68" s="439"/>
      <c r="C68" s="439"/>
      <c r="D68" s="439"/>
      <c r="E68" s="439"/>
      <c r="F68" s="439"/>
      <c r="G68" s="439"/>
      <c r="H68" s="439"/>
      <c r="I68" s="439"/>
      <c r="J68" s="439"/>
    </row>
    <row r="69" spans="1:30">
      <c r="A69" s="712" t="s">
        <v>435</v>
      </c>
      <c r="B69" s="219">
        <v>-6.1377026360127003</v>
      </c>
      <c r="C69" s="219">
        <v>-9.170455017161359</v>
      </c>
      <c r="D69" s="219">
        <v>-2.5918588695485125</v>
      </c>
      <c r="E69" s="219">
        <v>1.6360134973095637</v>
      </c>
      <c r="F69" s="219">
        <v>1.8915422551645447</v>
      </c>
      <c r="G69" s="219">
        <v>-2.5329044194550234</v>
      </c>
      <c r="H69" s="219">
        <v>2.1261621636084116</v>
      </c>
      <c r="I69" s="219">
        <v>2.68012313858525</v>
      </c>
      <c r="J69" s="219">
        <v>3.5264068110381213</v>
      </c>
      <c r="K69" s="219">
        <v>-0.3223804185944702</v>
      </c>
      <c r="L69" s="219">
        <v>1.766943058616367</v>
      </c>
      <c r="M69" s="219">
        <v>0.8711299185690633</v>
      </c>
      <c r="N69" s="219">
        <v>-1.0596928982097009</v>
      </c>
      <c r="O69" s="219">
        <v>-2.7355019469319357</v>
      </c>
      <c r="P69" s="219">
        <v>-1.6298521263752859</v>
      </c>
      <c r="Q69" s="219">
        <v>1.1975626612882941</v>
      </c>
      <c r="R69" s="219">
        <v>-0.17258357297903607</v>
      </c>
      <c r="S69" s="219">
        <v>-3.6140046309113947</v>
      </c>
      <c r="T69" s="219">
        <v>-2.7158950555718575</v>
      </c>
      <c r="U69" s="219">
        <v>-1.9166904760165744</v>
      </c>
      <c r="V69" s="219">
        <v>-5.1585212389917281</v>
      </c>
      <c r="W69" s="219">
        <v>-5.2201000685697334</v>
      </c>
      <c r="X69" s="219">
        <v>-10.618648917510935</v>
      </c>
      <c r="Y69" s="219">
        <v>-8.1912073323432804</v>
      </c>
      <c r="Z69" s="219">
        <v>-9.5167181236584764</v>
      </c>
    </row>
    <row r="70" spans="1:30">
      <c r="A70" s="710" t="s">
        <v>436</v>
      </c>
      <c r="B70" s="219">
        <v>-13.497672333942177</v>
      </c>
      <c r="C70" s="219">
        <v>-11.815042747826094</v>
      </c>
      <c r="D70" s="219">
        <v>-5.2609695173975703</v>
      </c>
      <c r="E70" s="219">
        <v>0.13844875068241722</v>
      </c>
      <c r="F70" s="219">
        <v>-1.610116375197304</v>
      </c>
      <c r="G70" s="219">
        <v>-1.5919820559757971</v>
      </c>
      <c r="H70" s="219">
        <v>-1.8185359873652174</v>
      </c>
      <c r="I70" s="219">
        <v>0.67924947331866592</v>
      </c>
      <c r="J70" s="219">
        <v>4.4469092017640284</v>
      </c>
      <c r="K70" s="219">
        <v>4.6164922668750723</v>
      </c>
      <c r="L70" s="219">
        <v>4.7827747570899222</v>
      </c>
      <c r="M70" s="219">
        <v>6.2671384242004677</v>
      </c>
      <c r="N70" s="219">
        <v>4.8639501107826026</v>
      </c>
      <c r="O70" s="219">
        <v>6.2743869678045296</v>
      </c>
      <c r="P70" s="219">
        <v>5.0166703951463321</v>
      </c>
      <c r="Q70" s="219">
        <v>3.2063826599702407</v>
      </c>
      <c r="R70" s="219">
        <v>1.4042217279768465</v>
      </c>
      <c r="S70" s="219">
        <v>1.7758145804943388</v>
      </c>
      <c r="T70" s="219">
        <v>1.6578955690303261</v>
      </c>
      <c r="U70" s="219">
        <v>4.4573774615536932</v>
      </c>
      <c r="V70" s="219">
        <v>2.8647924665772777</v>
      </c>
      <c r="W70" s="219">
        <v>2.1915190906071587</v>
      </c>
      <c r="X70" s="219">
        <v>1.6415633041526618</v>
      </c>
      <c r="Y70" s="219">
        <v>2.8215445753554511</v>
      </c>
      <c r="Z70" s="219">
        <v>2.5229240139975162</v>
      </c>
    </row>
    <row r="71" spans="1:30">
      <c r="A71" s="710" t="s">
        <v>437</v>
      </c>
      <c r="B71" s="219">
        <v>-1.0790146105482585</v>
      </c>
      <c r="C71" s="219">
        <v>-1.8839848237502974</v>
      </c>
      <c r="D71" s="219">
        <v>-0.41620873176463691</v>
      </c>
      <c r="E71" s="219">
        <v>-0.44705786315860579</v>
      </c>
      <c r="F71" s="219">
        <v>0.21143978889670045</v>
      </c>
      <c r="G71" s="219">
        <v>0.14942291923651388</v>
      </c>
      <c r="H71" s="219">
        <v>-0.41488373944014922</v>
      </c>
      <c r="I71" s="219">
        <v>-0.15442006353964785</v>
      </c>
      <c r="J71" s="219">
        <v>4.1969694079802444E-2</v>
      </c>
      <c r="K71" s="219">
        <v>8.5106009145351255E-2</v>
      </c>
      <c r="L71" s="219">
        <v>-6.3434907997106632E-2</v>
      </c>
      <c r="M71" s="219">
        <v>-0.50253745230841107</v>
      </c>
      <c r="N71" s="219">
        <v>-1.0683177808767268</v>
      </c>
      <c r="O71" s="219">
        <v>-0.8417333802649698</v>
      </c>
      <c r="P71" s="219">
        <v>-0.93978828193807196</v>
      </c>
      <c r="Q71" s="219">
        <v>-0.5019810616134317</v>
      </c>
      <c r="R71" s="219">
        <v>-0.54060956743314847</v>
      </c>
      <c r="S71" s="219">
        <v>-0.93032021526768471</v>
      </c>
      <c r="T71" s="219">
        <v>-0.46384042843153478</v>
      </c>
      <c r="U71" s="219">
        <v>-0.52370359302930358</v>
      </c>
      <c r="V71" s="219">
        <v>-0.54958229598326791</v>
      </c>
      <c r="W71" s="219">
        <v>-0.57690668723330618</v>
      </c>
      <c r="X71" s="219">
        <v>-1.7814136293463179E-2</v>
      </c>
      <c r="Y71" s="219">
        <v>-0.38103289136323393</v>
      </c>
      <c r="Z71" s="219">
        <v>-0.41845508160015898</v>
      </c>
    </row>
    <row r="72" spans="1:30">
      <c r="A72" s="710" t="s">
        <v>438</v>
      </c>
      <c r="B72" s="219">
        <v>4.0636190343048586</v>
      </c>
      <c r="C72" s="219">
        <v>4.6993933738562372</v>
      </c>
      <c r="D72" s="219">
        <v>4.7081052138584152</v>
      </c>
      <c r="E72" s="219">
        <v>4.2400015899798076</v>
      </c>
      <c r="F72" s="219">
        <v>7.3269249920734341</v>
      </c>
      <c r="G72" s="219">
        <v>6.0059424822141354</v>
      </c>
      <c r="H72" s="219">
        <v>6.6815261682223168</v>
      </c>
      <c r="I72" s="219">
        <v>4.2329971612773845</v>
      </c>
      <c r="J72" s="219">
        <v>4.5153475812216151</v>
      </c>
      <c r="K72" s="219">
        <v>4.8925506977004014</v>
      </c>
      <c r="L72" s="219">
        <v>4.9162898442874372</v>
      </c>
      <c r="M72" s="219">
        <v>5.5170569529500284</v>
      </c>
      <c r="N72" s="219">
        <v>7.0434641862456679</v>
      </c>
      <c r="O72" s="219">
        <v>8.7567086599874422</v>
      </c>
      <c r="P72" s="219">
        <v>8.0406590743295734</v>
      </c>
      <c r="Q72" s="219">
        <v>7.367891565866608</v>
      </c>
      <c r="R72" s="219">
        <v>9.4064151348155569</v>
      </c>
      <c r="S72" s="219">
        <v>10.030443145309301</v>
      </c>
      <c r="T72" s="219">
        <v>9.2937223952170669</v>
      </c>
      <c r="U72" s="219">
        <v>8.0848085296445067</v>
      </c>
      <c r="V72" s="219">
        <v>8.2327293542138573</v>
      </c>
      <c r="W72" s="219">
        <v>8.1765251669525369</v>
      </c>
      <c r="X72" s="219">
        <v>7.1008262146822796</v>
      </c>
      <c r="Y72" s="219">
        <v>5.535034843112947</v>
      </c>
      <c r="Z72" s="219">
        <v>5.6508152878371982</v>
      </c>
    </row>
    <row r="73" spans="1:30">
      <c r="A73" s="710" t="s">
        <v>439</v>
      </c>
      <c r="B73" s="219">
        <v>2.5930419537333047</v>
      </c>
      <c r="C73" s="219">
        <v>1.8323953825923838</v>
      </c>
      <c r="D73" s="219">
        <v>1.5663667375701116</v>
      </c>
      <c r="E73" s="219">
        <v>0.93333944400126023</v>
      </c>
      <c r="F73" s="219">
        <v>2.2569093628494197</v>
      </c>
      <c r="G73" s="219">
        <v>4.1617990912036928</v>
      </c>
      <c r="H73" s="219">
        <v>4.4086610125251076</v>
      </c>
      <c r="I73" s="219">
        <v>9.716675192366262</v>
      </c>
      <c r="J73" s="219">
        <v>6.8745314389319052</v>
      </c>
      <c r="K73" s="219">
        <v>7.1603243335243105</v>
      </c>
      <c r="L73" s="219">
        <v>7.0101544425508715</v>
      </c>
      <c r="M73" s="219">
        <v>5.0329647544827427</v>
      </c>
      <c r="N73" s="219">
        <v>8.6952053276477361</v>
      </c>
      <c r="O73" s="219">
        <v>7.1432235803307416</v>
      </c>
      <c r="P73" s="219">
        <v>8.6591396864413905</v>
      </c>
      <c r="Q73" s="219">
        <v>7.2437397391356573</v>
      </c>
      <c r="R73" s="219">
        <v>9.7470121225621043</v>
      </c>
      <c r="S73" s="219">
        <v>9.3104305030980541</v>
      </c>
      <c r="T73" s="219">
        <v>10.857494802657831</v>
      </c>
      <c r="U73" s="219">
        <v>10.464653786392931</v>
      </c>
      <c r="V73" s="219">
        <v>11.232756249309373</v>
      </c>
      <c r="W73" s="219">
        <v>12.516135087993993</v>
      </c>
      <c r="X73" s="219">
        <v>15.357197188546726</v>
      </c>
      <c r="Y73" s="219">
        <v>13.305214268827722</v>
      </c>
      <c r="Z73" s="219">
        <v>12.626116939577372</v>
      </c>
    </row>
    <row r="74" spans="1:30">
      <c r="A74" s="710" t="s">
        <v>440</v>
      </c>
      <c r="B74" s="219">
        <v>-6.2692076057890951</v>
      </c>
      <c r="C74" s="219">
        <v>-5.3507514358993067</v>
      </c>
      <c r="D74" s="219">
        <v>-3.8093951136014401</v>
      </c>
      <c r="E74" s="219">
        <v>-2.9347282196583873</v>
      </c>
      <c r="F74" s="219">
        <v>-3.9614224135485863</v>
      </c>
      <c r="G74" s="219">
        <v>-3.6983583100391777</v>
      </c>
      <c r="H74" s="219">
        <v>-7.6367793682614513</v>
      </c>
      <c r="I74" s="219">
        <v>-6.3381011518564971</v>
      </c>
      <c r="J74" s="219">
        <v>-3.8075488392051291</v>
      </c>
      <c r="K74" s="219">
        <v>-9.8047049213497033</v>
      </c>
      <c r="L74" s="219">
        <v>-4.9228838017609657</v>
      </c>
      <c r="M74" s="219">
        <v>-6.6294343494002028</v>
      </c>
      <c r="N74" s="219">
        <v>-15.802839452574249</v>
      </c>
      <c r="O74" s="219">
        <v>-13.973088955538893</v>
      </c>
      <c r="P74" s="219">
        <v>-11.577268845784863</v>
      </c>
      <c r="Q74" s="219">
        <v>-7.5615781541742964</v>
      </c>
      <c r="R74" s="219">
        <v>-13.584231167452799</v>
      </c>
      <c r="S74" s="219">
        <v>-9.5014491633692177</v>
      </c>
      <c r="T74" s="219">
        <v>-4.7028037769390716</v>
      </c>
      <c r="U74" s="219">
        <v>-5.5760544633065505</v>
      </c>
      <c r="V74" s="219">
        <v>-2.234826834847961</v>
      </c>
      <c r="W74" s="219">
        <v>-0.72881816112892595</v>
      </c>
      <c r="X74" s="219">
        <v>-5.900892615681002</v>
      </c>
      <c r="Y74" s="219">
        <v>-0.59178685967978872</v>
      </c>
      <c r="Z74" s="219">
        <v>-3.875977915303813</v>
      </c>
    </row>
    <row r="75" spans="1:30">
      <c r="A75" s="710" t="s">
        <v>441</v>
      </c>
      <c r="B75" s="219">
        <v>-9.7709494855732189</v>
      </c>
      <c r="C75" s="219">
        <v>-10.857327690491511</v>
      </c>
      <c r="D75" s="219">
        <v>-8.8134374774491171</v>
      </c>
      <c r="E75" s="219">
        <v>-6.3681259810265987</v>
      </c>
      <c r="F75" s="219">
        <v>-7.3915305176286239</v>
      </c>
      <c r="G75" s="219">
        <v>-7.0332317430887121</v>
      </c>
      <c r="H75" s="219">
        <v>-5.8165009937914531</v>
      </c>
      <c r="I75" s="219">
        <v>-3.311690072714371</v>
      </c>
      <c r="J75" s="219">
        <v>-1.4187083529632498</v>
      </c>
      <c r="K75" s="219">
        <v>-3.7228924097398961</v>
      </c>
      <c r="L75" s="219">
        <v>-4.5069373242113713</v>
      </c>
      <c r="M75" s="219">
        <v>-3.4253328040055062</v>
      </c>
      <c r="N75" s="219">
        <v>-4.1569420287053616</v>
      </c>
      <c r="O75" s="219">
        <v>-4.1778727334591741</v>
      </c>
      <c r="P75" s="219">
        <v>-5.5270930199972987</v>
      </c>
      <c r="Q75" s="219">
        <v>-3.9182483736386073</v>
      </c>
      <c r="R75" s="219">
        <v>-4.6926886815070272</v>
      </c>
      <c r="S75" s="219">
        <v>-6.6706822631701845</v>
      </c>
      <c r="T75" s="219">
        <v>-4.5428057474560397</v>
      </c>
      <c r="U75" s="219">
        <v>-4.0281721837363555</v>
      </c>
      <c r="V75" s="219">
        <v>-4.7671298617582476</v>
      </c>
      <c r="W75" s="219">
        <v>-5.3267242597742497</v>
      </c>
      <c r="X75" s="219">
        <v>-9.2537728393065244</v>
      </c>
      <c r="Y75" s="219">
        <v>-5.2605139804623748</v>
      </c>
      <c r="Z75" s="219">
        <v>-4.5411076194085895</v>
      </c>
    </row>
    <row r="76" spans="1:30">
      <c r="A76" s="710" t="s">
        <v>442</v>
      </c>
      <c r="B76" s="219">
        <v>-1.1860127179032989</v>
      </c>
      <c r="C76" s="219">
        <v>-1.597521635265484</v>
      </c>
      <c r="D76" s="219">
        <v>-1.2214645925149366</v>
      </c>
      <c r="E76" s="219">
        <v>-1.222345732273566</v>
      </c>
      <c r="F76" s="219">
        <v>-1.2101474094307283</v>
      </c>
      <c r="G76" s="219">
        <v>-2.0825475395361419</v>
      </c>
      <c r="H76" s="219">
        <v>-1.2606583390121966</v>
      </c>
      <c r="I76" s="219">
        <v>-0.90290977051381593</v>
      </c>
      <c r="J76" s="219">
        <v>-0.672030332894342</v>
      </c>
      <c r="K76" s="219">
        <v>-0.55468059933555469</v>
      </c>
      <c r="L76" s="219">
        <v>-0.51300587002566544</v>
      </c>
      <c r="M76" s="219">
        <v>-1.0952031839139791</v>
      </c>
      <c r="N76" s="219">
        <v>-0.81764678490227716</v>
      </c>
      <c r="O76" s="219">
        <v>-8.8530425878350694E-2</v>
      </c>
      <c r="P76" s="219">
        <v>0.25616277225817502</v>
      </c>
      <c r="Q76" s="219">
        <v>1.5392590583620029</v>
      </c>
      <c r="R76" s="219">
        <v>3.1642786156129228</v>
      </c>
      <c r="S76" s="219">
        <v>8.7690068615181911</v>
      </c>
      <c r="T76" s="219">
        <v>2.3647724547414426</v>
      </c>
      <c r="U76" s="219">
        <v>1.0220575280404054</v>
      </c>
      <c r="V76" s="219">
        <v>0.82109808583815669</v>
      </c>
      <c r="W76" s="219">
        <v>1.3179310237471689</v>
      </c>
      <c r="X76" s="219">
        <v>0.92769637121444171</v>
      </c>
      <c r="Y76" s="219">
        <v>2.1287162562017197</v>
      </c>
      <c r="Z76" s="219">
        <v>3.4140052267048389</v>
      </c>
    </row>
    <row r="77" spans="1:30">
      <c r="A77" s="710" t="s">
        <v>443</v>
      </c>
      <c r="B77" s="219">
        <v>15.745415445089749</v>
      </c>
      <c r="C77" s="219">
        <v>18.716302486312795</v>
      </c>
      <c r="D77" s="219">
        <v>11.042655043737167</v>
      </c>
      <c r="E77" s="219">
        <v>10.969166020192096</v>
      </c>
      <c r="F77" s="219">
        <v>10.940094007247335</v>
      </c>
      <c r="G77" s="219">
        <v>13.862856179861339</v>
      </c>
      <c r="H77" s="219">
        <v>17.157221669262871</v>
      </c>
      <c r="I77" s="219">
        <v>17.451517697004714</v>
      </c>
      <c r="J77" s="219">
        <v>15.456844401931432</v>
      </c>
      <c r="K77" s="219">
        <v>17.571599086955374</v>
      </c>
      <c r="L77" s="219">
        <v>13.591098045905021</v>
      </c>
      <c r="M77" s="219">
        <v>13.403415375766428</v>
      </c>
      <c r="N77" s="219">
        <v>13.570356481774306</v>
      </c>
      <c r="O77" s="219">
        <v>12.587993357654106</v>
      </c>
      <c r="P77" s="219">
        <v>16.028190603720219</v>
      </c>
      <c r="Q77" s="219">
        <v>9.3061647597920931</v>
      </c>
      <c r="R77" s="219">
        <v>5.4108566643235241</v>
      </c>
      <c r="S77" s="219">
        <v>7.3279611691941682</v>
      </c>
      <c r="T77" s="219">
        <v>9.6823360606223172</v>
      </c>
      <c r="U77" s="219">
        <v>9.7568048156730836</v>
      </c>
      <c r="V77" s="219">
        <v>11.170242963218799</v>
      </c>
      <c r="W77" s="219">
        <v>13.471247868618763</v>
      </c>
      <c r="X77" s="219">
        <v>16.546440330054001</v>
      </c>
      <c r="Y77" s="219">
        <v>13.247357880742982</v>
      </c>
      <c r="Z77" s="219">
        <v>10.932358209320629</v>
      </c>
    </row>
    <row r="78" spans="1:30">
      <c r="A78" s="710" t="s">
        <v>444</v>
      </c>
      <c r="B78" s="219">
        <v>73.295932835050507</v>
      </c>
      <c r="C78" s="219">
        <v>71.419044916673045</v>
      </c>
      <c r="D78" s="219">
        <v>63.980798431439212</v>
      </c>
      <c r="E78" s="219">
        <v>55.617351056498713</v>
      </c>
      <c r="F78" s="219">
        <v>54.965482970037002</v>
      </c>
      <c r="G78" s="219">
        <v>51.13827864651708</v>
      </c>
      <c r="H78" s="219">
        <v>46.507382468514166</v>
      </c>
      <c r="I78" s="219">
        <v>40.295229781155271</v>
      </c>
      <c r="J78" s="219">
        <v>40.937216922443994</v>
      </c>
      <c r="K78" s="219">
        <v>42.369328759092049</v>
      </c>
      <c r="L78" s="219">
        <v>46.009859922138986</v>
      </c>
      <c r="M78" s="219">
        <v>47.399309753106039</v>
      </c>
      <c r="N78" s="219">
        <v>47.020870639373811</v>
      </c>
      <c r="O78" s="219">
        <v>39.45504102431039</v>
      </c>
      <c r="P78" s="219">
        <v>35.204792771174347</v>
      </c>
      <c r="Q78" s="219">
        <v>39.72122461578234</v>
      </c>
      <c r="R78" s="219">
        <v>44.488208830230803</v>
      </c>
      <c r="S78" s="219">
        <v>36.851415000851219</v>
      </c>
      <c r="T78" s="219">
        <v>37.329940250261927</v>
      </c>
      <c r="U78" s="219">
        <v>35.969322057925808</v>
      </c>
      <c r="V78" s="219">
        <v>32.94039094075066</v>
      </c>
      <c r="W78" s="219">
        <v>31.609123747061464</v>
      </c>
      <c r="X78" s="219">
        <v>34.979633618721948</v>
      </c>
      <c r="Y78" s="219">
        <v>30.932935913684702</v>
      </c>
      <c r="Z78" s="219">
        <v>32.61247438961437</v>
      </c>
    </row>
    <row r="79" spans="1:30">
      <c r="A79" s="710" t="s">
        <v>445</v>
      </c>
      <c r="B79" s="219">
        <v>22.581713558013107</v>
      </c>
      <c r="C79" s="219">
        <v>23.428372960969966</v>
      </c>
      <c r="D79" s="219">
        <v>20.92729080394485</v>
      </c>
      <c r="E79" s="219">
        <v>18.887383166605492</v>
      </c>
      <c r="F79" s="219">
        <v>14.86604127982781</v>
      </c>
      <c r="G79" s="219">
        <v>19.729903166565389</v>
      </c>
      <c r="H79" s="219">
        <v>16.752541566881376</v>
      </c>
      <c r="I79" s="219">
        <v>16.32634024021921</v>
      </c>
      <c r="J79" s="219">
        <v>13.997470078946286</v>
      </c>
      <c r="K79" s="219">
        <v>18.491357558576542</v>
      </c>
      <c r="L79" s="219">
        <v>14.992405901889292</v>
      </c>
      <c r="M79" s="219">
        <v>15.778381724817903</v>
      </c>
      <c r="N79" s="219">
        <v>18.19486930437451</v>
      </c>
      <c r="O79" s="219">
        <v>21.67051830231614</v>
      </c>
      <c r="P79" s="219">
        <v>20.81319816984805</v>
      </c>
      <c r="Q79" s="219">
        <v>19.909076192572854</v>
      </c>
      <c r="R79" s="219">
        <v>20.055444633176691</v>
      </c>
      <c r="S79" s="219">
        <v>19.436575973622542</v>
      </c>
      <c r="T79" s="219">
        <v>17.875338050707445</v>
      </c>
      <c r="U79" s="219">
        <v>17.938804841665032</v>
      </c>
      <c r="V79" s="219">
        <v>19.419646966684265</v>
      </c>
      <c r="W79" s="219">
        <v>20.241011020116126</v>
      </c>
      <c r="X79" s="219">
        <v>25.381622827881596</v>
      </c>
      <c r="Y79" s="219">
        <v>19.024634477422151</v>
      </c>
      <c r="Z79" s="219">
        <v>20.001924366761163</v>
      </c>
    </row>
    <row r="80" spans="1:30">
      <c r="A80" s="710" t="s">
        <v>446</v>
      </c>
      <c r="B80" s="219">
        <v>12.33864167166141</v>
      </c>
      <c r="C80" s="219">
        <v>11.728250805513142</v>
      </c>
      <c r="D80" s="219">
        <v>8.4995636764315616</v>
      </c>
      <c r="E80" s="219">
        <v>10.082643759002552</v>
      </c>
      <c r="F80" s="219">
        <v>10.263677830730076</v>
      </c>
      <c r="G80" s="219">
        <v>9.6497311283972547</v>
      </c>
      <c r="H80" s="219">
        <v>11.109295962490583</v>
      </c>
      <c r="I80" s="219">
        <v>9.2042098466547309</v>
      </c>
      <c r="J80" s="219">
        <v>6.699273385049322</v>
      </c>
      <c r="K80" s="219">
        <v>7.4882162897781903</v>
      </c>
      <c r="L80" s="219">
        <v>6.4969827005095233</v>
      </c>
      <c r="M80" s="219">
        <v>5.5774086275811587</v>
      </c>
      <c r="N80" s="219">
        <v>8.0675995498862356</v>
      </c>
      <c r="O80" s="219">
        <v>9.0820368792263704</v>
      </c>
      <c r="P80" s="219">
        <v>9.3997124201087949</v>
      </c>
      <c r="Q80" s="219">
        <v>5.8073941309990058</v>
      </c>
      <c r="R80" s="219">
        <v>7.2519576491892472</v>
      </c>
      <c r="S80" s="219">
        <v>7.7580600272659241</v>
      </c>
      <c r="T80" s="219">
        <v>7.1493128909751693</v>
      </c>
      <c r="U80" s="219">
        <v>7.5154612944256334</v>
      </c>
      <c r="V80" s="219">
        <v>8.6322891456181736</v>
      </c>
      <c r="W80" s="219">
        <v>8.9444020638376038</v>
      </c>
      <c r="X80" s="219">
        <v>10.019192264928725</v>
      </c>
      <c r="Y80" s="219">
        <v>9.7871670306795355</v>
      </c>
      <c r="Z80" s="219">
        <v>9.999316029824314</v>
      </c>
    </row>
    <row r="81" spans="1:26">
      <c r="A81" s="710" t="s">
        <v>447</v>
      </c>
      <c r="B81" s="219">
        <v>-4.285271865850306</v>
      </c>
      <c r="C81" s="219">
        <v>-4.4429642142588843</v>
      </c>
      <c r="D81" s="219">
        <v>-1.9333661397550137</v>
      </c>
      <c r="E81" s="219">
        <v>-1.2666987890478054</v>
      </c>
      <c r="F81" s="219">
        <v>-0.14896267100321248</v>
      </c>
      <c r="G81" s="219">
        <v>0.81217822581348587</v>
      </c>
      <c r="H81" s="219">
        <v>1.5458612695598921</v>
      </c>
      <c r="I81" s="219">
        <v>2.6314228547620915</v>
      </c>
      <c r="J81" s="219">
        <v>2.5233065966475796</v>
      </c>
      <c r="K81" s="219">
        <v>2.8685557465430294</v>
      </c>
      <c r="L81" s="219">
        <v>2.7389970182530474</v>
      </c>
      <c r="M81" s="219">
        <v>3.2015213928321478</v>
      </c>
      <c r="N81" s="219">
        <v>2.469784398776385</v>
      </c>
      <c r="O81" s="219">
        <v>4.100022763430399</v>
      </c>
      <c r="P81" s="219">
        <v>3.5240757263356128</v>
      </c>
      <c r="Q81" s="219">
        <v>3.2337959347083922</v>
      </c>
      <c r="R81" s="219">
        <v>3.9802183333041468</v>
      </c>
      <c r="S81" s="219">
        <v>4.3132792583948465</v>
      </c>
      <c r="T81" s="219">
        <v>3.6573989100620414</v>
      </c>
      <c r="U81" s="219">
        <v>3.9290464060648835</v>
      </c>
      <c r="V81" s="219">
        <v>4.5357231364275705</v>
      </c>
      <c r="W81" s="219">
        <v>3.6007001600512463</v>
      </c>
      <c r="X81" s="219">
        <v>4.1074751310175799</v>
      </c>
      <c r="Y81" s="219">
        <v>4.0077440626322334</v>
      </c>
      <c r="Z81" s="219">
        <v>5.2199963902489159</v>
      </c>
    </row>
    <row r="82" spans="1:26">
      <c r="A82" s="710" t="s">
        <v>448</v>
      </c>
      <c r="B82" s="219">
        <v>9.5900644246474496</v>
      </c>
      <c r="C82" s="219">
        <v>10.230190636901828</v>
      </c>
      <c r="D82" s="219">
        <v>8.9296755103216583</v>
      </c>
      <c r="E82" s="219">
        <v>5.9380100044783122</v>
      </c>
      <c r="F82" s="219">
        <v>7.7871346111353361</v>
      </c>
      <c r="G82" s="219">
        <v>8.0442800935538052</v>
      </c>
      <c r="H82" s="219">
        <v>8.1164210825656475</v>
      </c>
      <c r="I82" s="219">
        <v>5.9743857322579883</v>
      </c>
      <c r="J82" s="219">
        <v>5.0073730744083917</v>
      </c>
      <c r="K82" s="219">
        <v>6.2172844922593047</v>
      </c>
      <c r="L82" s="219">
        <v>5.9636649793004715</v>
      </c>
      <c r="M82" s="219">
        <v>6.7794449441520621</v>
      </c>
      <c r="N82" s="219">
        <v>8.4235973210541264</v>
      </c>
      <c r="O82" s="219">
        <v>8.3483070501815142</v>
      </c>
      <c r="P82" s="219">
        <v>8.3367193107783226</v>
      </c>
      <c r="Q82" s="219">
        <v>8.7302823047660176</v>
      </c>
      <c r="R82" s="219">
        <v>8.8165442967616219</v>
      </c>
      <c r="S82" s="219">
        <v>9.2915485131479247</v>
      </c>
      <c r="T82" s="219">
        <v>7.8726192731322193</v>
      </c>
      <c r="U82" s="219">
        <v>8.6545957993386882</v>
      </c>
      <c r="V82" s="219">
        <v>7.9484388678906779</v>
      </c>
      <c r="W82" s="219">
        <v>6.655523221464275</v>
      </c>
      <c r="X82" s="219">
        <v>8.5375873033090706</v>
      </c>
      <c r="Y82" s="219">
        <v>9.4447031341750343</v>
      </c>
      <c r="Z82" s="219">
        <v>10.800223021322235</v>
      </c>
    </row>
    <row r="83" spans="1:26">
      <c r="A83" s="710" t="s">
        <v>449</v>
      </c>
      <c r="B83" s="219">
        <v>0.63372955519087759</v>
      </c>
      <c r="C83" s="219">
        <v>0.8386795781171531</v>
      </c>
      <c r="D83" s="219">
        <v>1.8375356531847791</v>
      </c>
      <c r="E83" s="219">
        <v>1.1893301217227024</v>
      </c>
      <c r="F83" s="219">
        <v>0.78026571501334208</v>
      </c>
      <c r="G83" s="219">
        <v>0.48956226779351836</v>
      </c>
      <c r="H83" s="219">
        <v>9.0872807398838698E-2</v>
      </c>
      <c r="I83" s="219">
        <v>-0.8033936833531482</v>
      </c>
      <c r="J83" s="219">
        <v>0.13245989623409679</v>
      </c>
      <c r="K83" s="219">
        <v>-0.15645719148028081</v>
      </c>
      <c r="L83" s="219">
        <v>5.8783607583116383E-2</v>
      </c>
      <c r="M83" s="219">
        <v>0.44340874032758371</v>
      </c>
      <c r="N83" s="219">
        <v>0.23513784488717512</v>
      </c>
      <c r="O83" s="219">
        <v>-4.515156198403523E-3</v>
      </c>
      <c r="P83" s="219">
        <v>0.10634606982363175</v>
      </c>
      <c r="Q83" s="219">
        <v>0.9132341909170979</v>
      </c>
      <c r="R83" s="219">
        <v>1.0628737861002868</v>
      </c>
      <c r="S83" s="219">
        <v>0.90966214038977655</v>
      </c>
      <c r="T83" s="219">
        <v>1.1892039021321228</v>
      </c>
      <c r="U83" s="219">
        <v>1.6662394073272171</v>
      </c>
      <c r="V83" s="219">
        <v>1.9387430928444722</v>
      </c>
      <c r="W83" s="219">
        <v>0.41654432481908366</v>
      </c>
      <c r="X83" s="219">
        <v>-2.1650278690373055</v>
      </c>
      <c r="Y83" s="219">
        <v>0.28956164335322027</v>
      </c>
      <c r="Z83" s="219">
        <v>0.36176022881786341</v>
      </c>
    </row>
    <row r="84" spans="1:26">
      <c r="A84" s="710" t="s">
        <v>450</v>
      </c>
      <c r="B84" s="219">
        <v>1.3836727779277909</v>
      </c>
      <c r="C84" s="219">
        <v>2.2254174237163915</v>
      </c>
      <c r="D84" s="219">
        <v>2.5547093715434395</v>
      </c>
      <c r="E84" s="219">
        <v>2.607269174692052</v>
      </c>
      <c r="F84" s="219">
        <v>3.0326665738333141</v>
      </c>
      <c r="G84" s="219">
        <v>2.8950698669386727</v>
      </c>
      <c r="H84" s="219">
        <v>2.4514122568411274</v>
      </c>
      <c r="I84" s="219">
        <v>2.3183636243759387</v>
      </c>
      <c r="J84" s="219">
        <v>1.7391784423660777</v>
      </c>
      <c r="K84" s="219">
        <v>2.8003003000503095</v>
      </c>
      <c r="L84" s="219">
        <v>1.6783076258711744</v>
      </c>
      <c r="M84" s="219">
        <v>1.3813271808425331</v>
      </c>
      <c r="N84" s="219">
        <v>4.3206037804655821</v>
      </c>
      <c r="O84" s="219">
        <v>4.4030040130300101</v>
      </c>
      <c r="P84" s="219">
        <v>4.2883352741310565</v>
      </c>
      <c r="Q84" s="219">
        <v>3.805799775265712</v>
      </c>
      <c r="R84" s="219">
        <v>4.2020811953180397</v>
      </c>
      <c r="S84" s="219">
        <v>4.9422590994323068</v>
      </c>
      <c r="T84" s="219">
        <v>3.4953104488586648</v>
      </c>
      <c r="U84" s="219">
        <v>2.5854487880370884</v>
      </c>
      <c r="V84" s="219">
        <v>2.9732089622081062</v>
      </c>
      <c r="W84" s="219">
        <v>2.7118864014367339</v>
      </c>
      <c r="X84" s="219">
        <v>3.3569218233202274</v>
      </c>
      <c r="Y84" s="219">
        <v>3.8999269776612793</v>
      </c>
      <c r="Z84" s="219">
        <v>4.210344635944641</v>
      </c>
    </row>
    <row r="85" spans="1:26" ht="20.25" customHeight="1">
      <c r="A85" s="710" t="s">
        <v>460</v>
      </c>
      <c r="B85" s="218">
        <v>100</v>
      </c>
      <c r="C85" s="218">
        <v>100</v>
      </c>
      <c r="D85" s="218">
        <v>100</v>
      </c>
      <c r="E85" s="218">
        <v>100</v>
      </c>
      <c r="F85" s="218">
        <v>100</v>
      </c>
      <c r="G85" s="218">
        <v>100</v>
      </c>
      <c r="H85" s="218">
        <v>100</v>
      </c>
      <c r="I85" s="218">
        <v>100</v>
      </c>
      <c r="J85" s="218">
        <v>100</v>
      </c>
      <c r="K85" s="218">
        <v>100</v>
      </c>
      <c r="L85" s="218">
        <v>100</v>
      </c>
      <c r="M85" s="218">
        <v>100</v>
      </c>
      <c r="N85" s="218">
        <v>100</v>
      </c>
      <c r="O85" s="218">
        <v>100</v>
      </c>
      <c r="P85" s="218">
        <v>100</v>
      </c>
      <c r="Q85" s="218">
        <v>100</v>
      </c>
      <c r="R85" s="218">
        <v>100</v>
      </c>
      <c r="S85" s="218">
        <v>100</v>
      </c>
      <c r="T85" s="218">
        <v>100</v>
      </c>
      <c r="U85" s="218">
        <v>100</v>
      </c>
      <c r="V85" s="218">
        <v>100</v>
      </c>
      <c r="W85" s="218">
        <v>100</v>
      </c>
      <c r="X85" s="218">
        <v>100</v>
      </c>
      <c r="Y85" s="218">
        <v>100</v>
      </c>
      <c r="Z85" s="218">
        <v>100</v>
      </c>
    </row>
    <row r="86" spans="1:26" ht="12.65" customHeight="1">
      <c r="A86" s="674"/>
      <c r="B86" s="220"/>
      <c r="C86" s="218"/>
      <c r="D86" s="218"/>
      <c r="E86" s="218"/>
      <c r="F86" s="218"/>
      <c r="G86" s="218"/>
      <c r="H86" s="218"/>
      <c r="I86" s="218"/>
      <c r="J86" s="218"/>
      <c r="K86" s="218"/>
      <c r="L86" s="218"/>
      <c r="M86" s="218"/>
      <c r="N86" s="218"/>
      <c r="O86" s="218"/>
      <c r="P86" s="218"/>
      <c r="Q86" s="218"/>
      <c r="R86" s="218"/>
      <c r="S86" s="218"/>
      <c r="T86" s="218"/>
      <c r="U86" s="218"/>
      <c r="V86" s="218"/>
      <c r="W86" s="218"/>
      <c r="X86" s="218"/>
    </row>
    <row r="87" spans="1:26" ht="20.149999999999999" customHeight="1">
      <c r="B87" s="1279" t="s">
        <v>881</v>
      </c>
      <c r="C87" s="1279"/>
      <c r="D87" s="1279"/>
      <c r="E87" s="1279"/>
      <c r="F87" s="1279"/>
      <c r="G87" s="1279"/>
      <c r="H87" s="527"/>
      <c r="I87" s="440"/>
      <c r="J87" s="440"/>
      <c r="K87" s="440"/>
      <c r="L87" s="440"/>
      <c r="M87" s="440"/>
      <c r="N87" s="440"/>
      <c r="O87" s="440"/>
      <c r="P87" s="440"/>
      <c r="Q87" s="440"/>
      <c r="R87" s="440"/>
      <c r="S87" s="440"/>
      <c r="T87" s="440"/>
      <c r="U87" s="440"/>
      <c r="V87" s="440"/>
      <c r="W87" s="440"/>
      <c r="X87" s="440"/>
    </row>
    <row r="88" spans="1:26" ht="25" customHeight="1">
      <c r="B88" s="1279" t="s">
        <v>883</v>
      </c>
      <c r="C88" s="1279"/>
      <c r="D88" s="1279"/>
      <c r="E88" s="1279"/>
      <c r="F88" s="1279"/>
      <c r="G88" s="1279"/>
      <c r="H88" s="441"/>
    </row>
  </sheetData>
  <sheetProtection selectLockedCells="1"/>
  <mergeCells count="22">
    <mergeCell ref="Z7:AD7"/>
    <mergeCell ref="Z27:AD27"/>
    <mergeCell ref="Z47:AD47"/>
    <mergeCell ref="Z67:AD67"/>
    <mergeCell ref="B87:G87"/>
    <mergeCell ref="B7:G7"/>
    <mergeCell ref="H7:M7"/>
    <mergeCell ref="N7:S7"/>
    <mergeCell ref="T7:X7"/>
    <mergeCell ref="B27:G27"/>
    <mergeCell ref="H27:M27"/>
    <mergeCell ref="N27:S27"/>
    <mergeCell ref="T27:X27"/>
    <mergeCell ref="B88:G88"/>
    <mergeCell ref="B47:G47"/>
    <mergeCell ref="H47:M47"/>
    <mergeCell ref="N47:S47"/>
    <mergeCell ref="T47:X47"/>
    <mergeCell ref="B67:G67"/>
    <mergeCell ref="H67:M67"/>
    <mergeCell ref="N67:S67"/>
    <mergeCell ref="T67:X6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&amp;"Arial,Fett"Außenhandelssaldo von abiotischen Fertigwaren*)**) 1994 – 2018 
nach Bundesländern</oddHeader>
    <oddFooter>&amp;CStatistische Ämter der Länder – Indikatoren und Kennzahlen, UGRdL 2020</oddFooter>
  </headerFooter>
  <rowBreaks count="1" manualBreakCount="1">
    <brk id="45" max="29" man="1"/>
  </rowBreaks>
  <colBreaks count="3" manualBreakCount="3">
    <brk id="7" max="1048575" man="1"/>
    <brk id="13" max="1048575" man="1"/>
    <brk id="19" max="1048575" man="1"/>
  </colBreak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6">
    <pageSetUpPr autoPageBreaks="0"/>
  </sheetPr>
  <dimension ref="A1:AH77"/>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53125" defaultRowHeight="12.5"/>
  <cols>
    <col min="1" max="1" width="23.54296875" style="376" customWidth="1"/>
    <col min="2" max="26" width="10.54296875" style="376" customWidth="1"/>
    <col min="27" max="49" width="13.453125" style="376" customWidth="1"/>
    <col min="50" max="16384" width="11.453125" style="376"/>
  </cols>
  <sheetData>
    <row r="1" spans="1:34" ht="13">
      <c r="A1" s="691" t="s">
        <v>322</v>
      </c>
    </row>
    <row r="3" spans="1:34" ht="13">
      <c r="A3" s="162" t="s">
        <v>918</v>
      </c>
      <c r="B3" s="407" t="s">
        <v>1258</v>
      </c>
      <c r="C3" s="407"/>
      <c r="D3" s="407"/>
      <c r="E3" s="407"/>
      <c r="F3" s="407"/>
      <c r="G3" s="407"/>
      <c r="H3" s="407"/>
    </row>
    <row r="4" spans="1:34" ht="13">
      <c r="A4" s="162"/>
      <c r="B4" s="171"/>
      <c r="C4" s="171"/>
      <c r="D4" s="171"/>
      <c r="E4" s="171"/>
      <c r="F4" s="171"/>
      <c r="G4" s="171"/>
      <c r="H4" s="171"/>
    </row>
    <row r="5" spans="1:34" ht="12.75" customHeight="1">
      <c r="A5" s="688" t="s">
        <v>433</v>
      </c>
      <c r="B5" s="522">
        <v>1994</v>
      </c>
      <c r="C5" s="522">
        <v>1995</v>
      </c>
      <c r="D5" s="522">
        <v>1996</v>
      </c>
      <c r="E5" s="522">
        <v>1997</v>
      </c>
      <c r="F5" s="522">
        <v>1998</v>
      </c>
      <c r="G5" s="522">
        <v>1999</v>
      </c>
      <c r="H5" s="522">
        <v>2000</v>
      </c>
      <c r="I5" s="522">
        <v>2001</v>
      </c>
      <c r="J5" s="522">
        <v>2002</v>
      </c>
      <c r="K5" s="522">
        <v>2003</v>
      </c>
      <c r="L5" s="522">
        <v>2004</v>
      </c>
      <c r="M5" s="522">
        <v>2005</v>
      </c>
      <c r="N5" s="522">
        <v>2006</v>
      </c>
      <c r="O5" s="522">
        <v>2007</v>
      </c>
      <c r="P5" s="522">
        <v>2008</v>
      </c>
      <c r="Q5" s="522">
        <v>2009</v>
      </c>
      <c r="R5" s="522">
        <v>2010</v>
      </c>
      <c r="S5" s="522">
        <v>2011</v>
      </c>
      <c r="T5" s="522">
        <v>2012</v>
      </c>
      <c r="U5" s="522">
        <v>2013</v>
      </c>
      <c r="V5" s="522">
        <v>2014</v>
      </c>
      <c r="W5" s="522">
        <v>2015</v>
      </c>
      <c r="X5" s="522">
        <v>2016</v>
      </c>
      <c r="Y5" s="522">
        <v>2017</v>
      </c>
      <c r="Z5" s="766">
        <v>2018</v>
      </c>
    </row>
    <row r="7" spans="1:34" ht="13">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Y7" s="1283"/>
      <c r="Z7" s="1283" t="s">
        <v>434</v>
      </c>
      <c r="AA7" s="1283"/>
      <c r="AB7" s="1283"/>
      <c r="AC7" s="1283"/>
      <c r="AD7" s="1283"/>
      <c r="AE7" s="1283"/>
    </row>
    <row r="8" spans="1:34">
      <c r="A8" s="538"/>
      <c r="B8" s="538"/>
      <c r="C8" s="538"/>
      <c r="D8" s="538"/>
      <c r="E8" s="538"/>
      <c r="F8" s="538"/>
      <c r="G8" s="538"/>
    </row>
    <row r="9" spans="1:34">
      <c r="A9" s="131" t="s">
        <v>435</v>
      </c>
      <c r="B9" s="838">
        <v>140828.96599999999</v>
      </c>
      <c r="C9" s="838">
        <v>136674.40100000001</v>
      </c>
      <c r="D9" s="838">
        <v>131287.69899999999</v>
      </c>
      <c r="E9" s="838">
        <v>129191.352</v>
      </c>
      <c r="F9" s="838">
        <v>129882.61500000001</v>
      </c>
      <c r="G9" s="838">
        <v>135476.212</v>
      </c>
      <c r="H9" s="838">
        <v>147050.68799999999</v>
      </c>
      <c r="I9" s="838">
        <v>128841.554</v>
      </c>
      <c r="J9" s="838">
        <v>117110.917</v>
      </c>
      <c r="K9" s="838">
        <v>104228.43799999999</v>
      </c>
      <c r="L9" s="838">
        <v>104361.798</v>
      </c>
      <c r="M9" s="838">
        <v>106762.683</v>
      </c>
      <c r="N9" s="838">
        <v>113152.223</v>
      </c>
      <c r="O9" s="838">
        <v>113429.52099999999</v>
      </c>
      <c r="P9" s="838">
        <v>109256.682</v>
      </c>
      <c r="Q9" s="838">
        <v>104847.382</v>
      </c>
      <c r="R9" s="838">
        <v>102137.367</v>
      </c>
      <c r="S9" s="838">
        <v>110142.917</v>
      </c>
      <c r="T9" s="838">
        <v>108057.69</v>
      </c>
      <c r="U9" s="838">
        <v>108773.50900000001</v>
      </c>
      <c r="V9" s="838">
        <v>108397.59299999999</v>
      </c>
      <c r="W9" s="838">
        <v>103447.72</v>
      </c>
      <c r="X9" s="838">
        <v>107926.512</v>
      </c>
      <c r="Y9" s="838">
        <v>113694.898</v>
      </c>
      <c r="Z9" s="838">
        <v>128582.696</v>
      </c>
      <c r="AA9" s="141"/>
      <c r="AB9" s="141"/>
      <c r="AC9" s="141"/>
      <c r="AD9" s="141"/>
      <c r="AE9" s="141"/>
      <c r="AF9" s="141"/>
      <c r="AG9" s="141"/>
      <c r="AH9" s="141"/>
    </row>
    <row r="10" spans="1:34">
      <c r="A10" s="131" t="s">
        <v>436</v>
      </c>
      <c r="B10" s="838">
        <v>193011.52299999999</v>
      </c>
      <c r="C10" s="838">
        <v>188762.253</v>
      </c>
      <c r="D10" s="838">
        <v>181290.454</v>
      </c>
      <c r="E10" s="838">
        <v>176908.647</v>
      </c>
      <c r="F10" s="838">
        <v>173180.565</v>
      </c>
      <c r="G10" s="838">
        <v>182026.84099999999</v>
      </c>
      <c r="H10" s="838">
        <v>180835.226</v>
      </c>
      <c r="I10" s="838">
        <v>168427.73699999999</v>
      </c>
      <c r="J10" s="838">
        <v>162852.734</v>
      </c>
      <c r="K10" s="838">
        <v>149370.677</v>
      </c>
      <c r="L10" s="838">
        <v>153766.87700000001</v>
      </c>
      <c r="M10" s="838">
        <v>148926.54399999999</v>
      </c>
      <c r="N10" s="838">
        <v>153824.62</v>
      </c>
      <c r="O10" s="838">
        <v>154140.37400000001</v>
      </c>
      <c r="P10" s="838">
        <v>151273.27600000001</v>
      </c>
      <c r="Q10" s="838">
        <v>148906.546</v>
      </c>
      <c r="R10" s="838">
        <v>148396.41800000001</v>
      </c>
      <c r="S10" s="838">
        <v>163557.886</v>
      </c>
      <c r="T10" s="838">
        <v>158053.13500000001</v>
      </c>
      <c r="U10" s="838">
        <v>153127.59700000001</v>
      </c>
      <c r="V10" s="838">
        <v>165564.783</v>
      </c>
      <c r="W10" s="838">
        <v>155063.606</v>
      </c>
      <c r="X10" s="838">
        <v>169479.47899999999</v>
      </c>
      <c r="Y10" s="838">
        <v>175741.70499999999</v>
      </c>
      <c r="Z10" s="838">
        <v>185940.79965999999</v>
      </c>
      <c r="AA10" s="134"/>
      <c r="AB10" s="134"/>
      <c r="AC10" s="134"/>
      <c r="AD10" s="134"/>
      <c r="AE10" s="134"/>
      <c r="AF10" s="134"/>
      <c r="AG10" s="134"/>
      <c r="AH10" s="134"/>
    </row>
    <row r="11" spans="1:34">
      <c r="A11" s="131" t="s">
        <v>438</v>
      </c>
      <c r="B11" s="838">
        <v>84323.486999999994</v>
      </c>
      <c r="C11" s="838">
        <v>80481.27</v>
      </c>
      <c r="D11" s="838">
        <v>84091.838000000003</v>
      </c>
      <c r="E11" s="838">
        <v>81993.017000000007</v>
      </c>
      <c r="F11" s="838">
        <v>82484.274999999994</v>
      </c>
      <c r="G11" s="838">
        <v>81619.634000000005</v>
      </c>
      <c r="H11" s="838">
        <v>78944.125</v>
      </c>
      <c r="I11" s="838">
        <v>80625.790999999997</v>
      </c>
      <c r="J11" s="838">
        <v>80200.315000000002</v>
      </c>
      <c r="K11" s="838">
        <v>78549.448999999993</v>
      </c>
      <c r="L11" s="838">
        <v>81906.353000000003</v>
      </c>
      <c r="M11" s="838">
        <v>78490.879000000001</v>
      </c>
      <c r="N11" s="838">
        <v>76437.741999999998</v>
      </c>
      <c r="O11" s="838">
        <v>78889.027000000002</v>
      </c>
      <c r="P11" s="838">
        <v>77785.774000000005</v>
      </c>
      <c r="Q11" s="838">
        <v>78919.625</v>
      </c>
      <c r="R11" s="838">
        <v>76491.222999999998</v>
      </c>
      <c r="S11" s="838">
        <v>76307.532000000007</v>
      </c>
      <c r="T11" s="838">
        <v>76778.070000000007</v>
      </c>
      <c r="U11" s="838">
        <v>77003.986000000004</v>
      </c>
      <c r="V11" s="838">
        <v>79014.001000000004</v>
      </c>
      <c r="W11" s="838">
        <v>72331.895999999993</v>
      </c>
      <c r="X11" s="838">
        <v>74480.104000000007</v>
      </c>
      <c r="Y11" s="838">
        <v>72904.054000000004</v>
      </c>
      <c r="Z11" s="838">
        <v>71369.159</v>
      </c>
      <c r="AA11" s="141"/>
      <c r="AB11" s="141"/>
      <c r="AC11" s="141"/>
      <c r="AD11" s="141"/>
      <c r="AE11" s="141"/>
      <c r="AF11" s="141"/>
      <c r="AG11" s="141"/>
      <c r="AH11" s="141"/>
    </row>
    <row r="12" spans="1:34">
      <c r="A12" s="131" t="s">
        <v>441</v>
      </c>
      <c r="B12" s="838">
        <v>54782.52</v>
      </c>
      <c r="C12" s="838">
        <v>55367.803</v>
      </c>
      <c r="D12" s="838">
        <v>51198.815999999999</v>
      </c>
      <c r="E12" s="838">
        <v>51112.582999999999</v>
      </c>
      <c r="F12" s="838">
        <v>52442.536999999997</v>
      </c>
      <c r="G12" s="838">
        <v>53791.811000000002</v>
      </c>
      <c r="H12" s="838">
        <v>54860.474999999999</v>
      </c>
      <c r="I12" s="838">
        <v>52841.7</v>
      </c>
      <c r="J12" s="838">
        <v>49446.514000000003</v>
      </c>
      <c r="K12" s="838">
        <v>46901.34</v>
      </c>
      <c r="L12" s="838">
        <v>46366.675000000003</v>
      </c>
      <c r="M12" s="838">
        <v>43750.745000000003</v>
      </c>
      <c r="N12" s="838">
        <v>46184.294000000002</v>
      </c>
      <c r="O12" s="838">
        <v>46814.122000000003</v>
      </c>
      <c r="P12" s="838">
        <v>47671.144</v>
      </c>
      <c r="Q12" s="838">
        <v>44696.535000000003</v>
      </c>
      <c r="R12" s="838">
        <v>42967.218000000001</v>
      </c>
      <c r="S12" s="838">
        <v>47400.857000000004</v>
      </c>
      <c r="T12" s="838">
        <v>44813.19</v>
      </c>
      <c r="U12" s="838">
        <v>45063.805</v>
      </c>
      <c r="V12" s="838">
        <v>45180.968999999997</v>
      </c>
      <c r="W12" s="838">
        <v>44035.288</v>
      </c>
      <c r="X12" s="838">
        <v>45254.239000000001</v>
      </c>
      <c r="Y12" s="838">
        <v>47212.152000000002</v>
      </c>
      <c r="Z12" s="838">
        <v>46799.564159999994</v>
      </c>
      <c r="AA12" s="134"/>
      <c r="AB12" s="134"/>
      <c r="AC12" s="134"/>
      <c r="AD12" s="134"/>
      <c r="AE12" s="134"/>
      <c r="AF12" s="134"/>
      <c r="AG12" s="134"/>
      <c r="AH12" s="134"/>
    </row>
    <row r="13" spans="1:34">
      <c r="A13" s="131" t="s">
        <v>442</v>
      </c>
      <c r="B13" s="838">
        <v>32120.703000000001</v>
      </c>
      <c r="C13" s="838">
        <v>32073.924999999999</v>
      </c>
      <c r="D13" s="838">
        <v>35070.159</v>
      </c>
      <c r="E13" s="838">
        <v>31870.308000000001</v>
      </c>
      <c r="F13" s="838">
        <v>31399.634999999998</v>
      </c>
      <c r="G13" s="838">
        <v>32835.707000000002</v>
      </c>
      <c r="H13" s="838">
        <v>27746.12</v>
      </c>
      <c r="I13" s="838">
        <v>28881.013999999999</v>
      </c>
      <c r="J13" s="838">
        <v>28046.519</v>
      </c>
      <c r="K13" s="838">
        <v>26749.41</v>
      </c>
      <c r="L13" s="838">
        <v>29384.781999999999</v>
      </c>
      <c r="M13" s="838">
        <v>28255.649000000001</v>
      </c>
      <c r="N13" s="838">
        <v>30186.117999999999</v>
      </c>
      <c r="O13" s="838">
        <v>30363.948</v>
      </c>
      <c r="P13" s="838">
        <v>30347.937999999998</v>
      </c>
      <c r="Q13" s="838">
        <v>30075.844000000001</v>
      </c>
      <c r="R13" s="838">
        <v>27409.679</v>
      </c>
      <c r="S13" s="838">
        <v>32800.78</v>
      </c>
      <c r="T13" s="838">
        <v>31229.661</v>
      </c>
      <c r="U13" s="838">
        <v>30695.68</v>
      </c>
      <c r="V13" s="838">
        <v>35862.517</v>
      </c>
      <c r="W13" s="838">
        <v>31615.223999999998</v>
      </c>
      <c r="X13" s="838">
        <v>29595.116000000002</v>
      </c>
      <c r="Y13" s="838">
        <v>32278.013999999999</v>
      </c>
      <c r="Z13" s="838">
        <v>31273.86</v>
      </c>
      <c r="AA13" s="141"/>
      <c r="AB13" s="141"/>
      <c r="AC13" s="141"/>
      <c r="AD13" s="141"/>
      <c r="AE13" s="141"/>
      <c r="AF13" s="141"/>
      <c r="AG13" s="141"/>
      <c r="AH13" s="141"/>
    </row>
    <row r="14" spans="1:34">
      <c r="A14" s="131" t="s">
        <v>443</v>
      </c>
      <c r="B14" s="838">
        <v>119465.523</v>
      </c>
      <c r="C14" s="838">
        <v>121583.863</v>
      </c>
      <c r="D14" s="838">
        <v>120338.641</v>
      </c>
      <c r="E14" s="838">
        <v>122521.378</v>
      </c>
      <c r="F14" s="838">
        <v>120761.041</v>
      </c>
      <c r="G14" s="838">
        <v>128500.898</v>
      </c>
      <c r="H14" s="838">
        <v>118986.647</v>
      </c>
      <c r="I14" s="838">
        <v>114054.224</v>
      </c>
      <c r="J14" s="838">
        <v>103955.993</v>
      </c>
      <c r="K14" s="838">
        <v>103930.238</v>
      </c>
      <c r="L14" s="838">
        <v>106979.548</v>
      </c>
      <c r="M14" s="838">
        <v>105146.9</v>
      </c>
      <c r="N14" s="838">
        <v>99927.448000000004</v>
      </c>
      <c r="O14" s="838">
        <v>104362.68399999999</v>
      </c>
      <c r="P14" s="838">
        <v>107459.95699999999</v>
      </c>
      <c r="Q14" s="838">
        <v>110096.92200000001</v>
      </c>
      <c r="R14" s="838">
        <v>100678.249</v>
      </c>
      <c r="S14" s="838">
        <v>114800.77099999999</v>
      </c>
      <c r="T14" s="838">
        <v>113355.557</v>
      </c>
      <c r="U14" s="838">
        <v>105909.568</v>
      </c>
      <c r="V14" s="838">
        <v>115487.413</v>
      </c>
      <c r="W14" s="838">
        <v>110982.909</v>
      </c>
      <c r="X14" s="838">
        <v>107683.36</v>
      </c>
      <c r="Y14" s="838">
        <v>108062.63499999999</v>
      </c>
      <c r="Z14" s="838">
        <v>99353.794410000002</v>
      </c>
      <c r="AA14" s="134"/>
      <c r="AB14" s="134"/>
      <c r="AC14" s="134"/>
      <c r="AD14" s="134"/>
      <c r="AE14" s="134"/>
      <c r="AF14" s="134"/>
      <c r="AG14" s="134"/>
      <c r="AH14" s="134"/>
    </row>
    <row r="15" spans="1:34">
      <c r="A15" s="131" t="s">
        <v>444</v>
      </c>
      <c r="B15" s="838">
        <v>320086.446</v>
      </c>
      <c r="C15" s="838">
        <v>307024.75300000003</v>
      </c>
      <c r="D15" s="838">
        <v>299896.07500000001</v>
      </c>
      <c r="E15" s="838">
        <v>294461.69199999998</v>
      </c>
      <c r="F15" s="838">
        <v>286591.07199999999</v>
      </c>
      <c r="G15" s="838">
        <v>289922.64899999998</v>
      </c>
      <c r="H15" s="838">
        <v>281409.446</v>
      </c>
      <c r="I15" s="838">
        <v>271189.16600000003</v>
      </c>
      <c r="J15" s="838">
        <v>275106.36599999998</v>
      </c>
      <c r="K15" s="838">
        <v>268723.43699999998</v>
      </c>
      <c r="L15" s="838">
        <v>284385.40399999998</v>
      </c>
      <c r="M15" s="838">
        <v>274755.223</v>
      </c>
      <c r="N15" s="838">
        <v>274522.58</v>
      </c>
      <c r="O15" s="838">
        <v>283983.29499999998</v>
      </c>
      <c r="P15" s="838">
        <v>281691.67200000002</v>
      </c>
      <c r="Q15" s="838">
        <v>252729.927</v>
      </c>
      <c r="R15" s="838">
        <v>249094.231</v>
      </c>
      <c r="S15" s="838">
        <v>266098.864</v>
      </c>
      <c r="T15" s="838">
        <v>264427.48800000001</v>
      </c>
      <c r="U15" s="838">
        <v>257103.166</v>
      </c>
      <c r="V15" s="838">
        <v>255912</v>
      </c>
      <c r="W15" s="838">
        <v>243431.68100000001</v>
      </c>
      <c r="X15" s="838">
        <v>240187.62899999999</v>
      </c>
      <c r="Y15" s="838">
        <v>248036.50200000001</v>
      </c>
      <c r="Z15" s="838">
        <v>248619.58799999999</v>
      </c>
      <c r="AA15" s="141"/>
      <c r="AB15" s="141"/>
      <c r="AC15" s="141"/>
      <c r="AD15" s="141"/>
      <c r="AE15" s="141"/>
      <c r="AF15" s="141"/>
      <c r="AG15" s="141"/>
      <c r="AH15" s="141"/>
    </row>
    <row r="16" spans="1:34">
      <c r="A16" s="131" t="s">
        <v>445</v>
      </c>
      <c r="B16" s="838">
        <v>58553.970999999998</v>
      </c>
      <c r="C16" s="838">
        <v>57564.177000000003</v>
      </c>
      <c r="D16" s="838">
        <v>55148.773000000001</v>
      </c>
      <c r="E16" s="838">
        <v>55574.169000000002</v>
      </c>
      <c r="F16" s="838">
        <v>56073.881000000001</v>
      </c>
      <c r="G16" s="838">
        <v>61496.767999999996</v>
      </c>
      <c r="H16" s="838">
        <v>63356.421999999999</v>
      </c>
      <c r="I16" s="838">
        <v>56972.154000000002</v>
      </c>
      <c r="J16" s="838">
        <v>55098.408000000003</v>
      </c>
      <c r="K16" s="838">
        <v>53341.163999999997</v>
      </c>
      <c r="L16" s="838">
        <v>52411.688000000002</v>
      </c>
      <c r="M16" s="838">
        <v>52830.864999999998</v>
      </c>
      <c r="N16" s="838">
        <v>58122.858999999997</v>
      </c>
      <c r="O16" s="838">
        <v>55589.932000000001</v>
      </c>
      <c r="P16" s="838">
        <v>54102.432999999997</v>
      </c>
      <c r="Q16" s="838">
        <v>51940.858999999997</v>
      </c>
      <c r="R16" s="838">
        <v>54025.167999999998</v>
      </c>
      <c r="S16" s="838">
        <v>56750.868000000002</v>
      </c>
      <c r="T16" s="838">
        <v>53556.817000000003</v>
      </c>
      <c r="U16" s="838">
        <v>54087.642</v>
      </c>
      <c r="V16" s="838">
        <v>55886.57</v>
      </c>
      <c r="W16" s="838">
        <v>52458.875</v>
      </c>
      <c r="X16" s="838">
        <v>53706.302000000003</v>
      </c>
      <c r="Y16" s="838">
        <v>56550.082000000002</v>
      </c>
      <c r="Z16" s="838">
        <v>57152.370750000002</v>
      </c>
      <c r="AA16" s="134"/>
      <c r="AB16" s="134"/>
      <c r="AC16" s="134"/>
      <c r="AD16" s="134"/>
      <c r="AE16" s="134"/>
      <c r="AF16" s="134"/>
      <c r="AG16" s="134"/>
      <c r="AH16" s="134"/>
    </row>
    <row r="17" spans="1:34">
      <c r="A17" s="131" t="s">
        <v>446</v>
      </c>
      <c r="B17" s="838">
        <v>14581.373</v>
      </c>
      <c r="C17" s="838">
        <v>14543.487999999999</v>
      </c>
      <c r="D17" s="838">
        <v>13168.831</v>
      </c>
      <c r="E17" s="838">
        <v>12435.484</v>
      </c>
      <c r="F17" s="838">
        <v>11900.870999999999</v>
      </c>
      <c r="G17" s="838">
        <v>11625.837</v>
      </c>
      <c r="H17" s="838">
        <v>10852.575999999999</v>
      </c>
      <c r="I17" s="838">
        <v>9862.375</v>
      </c>
      <c r="J17" s="838">
        <v>9647.41</v>
      </c>
      <c r="K17" s="838">
        <v>9636.4539999999997</v>
      </c>
      <c r="L17" s="838">
        <v>10297.844999999999</v>
      </c>
      <c r="M17" s="838">
        <v>8288.5750000000007</v>
      </c>
      <c r="N17" s="838">
        <v>7468.4189999999999</v>
      </c>
      <c r="O17" s="838">
        <v>7528.0150000000003</v>
      </c>
      <c r="P17" s="838">
        <v>5088.8580000000002</v>
      </c>
      <c r="Q17" s="838">
        <v>4763.6040000000003</v>
      </c>
      <c r="R17" s="838">
        <v>4899.1130000000003</v>
      </c>
      <c r="S17" s="838">
        <v>5475.4189999999999</v>
      </c>
      <c r="T17" s="838">
        <v>3993.192</v>
      </c>
      <c r="U17" s="838">
        <v>3635.252</v>
      </c>
      <c r="V17" s="838">
        <v>3098.739</v>
      </c>
      <c r="W17" s="838">
        <v>3176.1019999999999</v>
      </c>
      <c r="X17" s="838">
        <v>3323.672</v>
      </c>
      <c r="Y17" s="838">
        <v>3091.4079999999999</v>
      </c>
      <c r="Z17" s="838">
        <v>3322.442</v>
      </c>
      <c r="AA17" s="141"/>
      <c r="AB17" s="141"/>
      <c r="AC17" s="141"/>
      <c r="AD17" s="141"/>
      <c r="AE17" s="141"/>
      <c r="AF17" s="141"/>
      <c r="AG17" s="141"/>
      <c r="AH17" s="141"/>
    </row>
    <row r="18" spans="1:34">
      <c r="A18" s="131" t="s">
        <v>447</v>
      </c>
      <c r="B18" s="838">
        <v>140459.94899999999</v>
      </c>
      <c r="C18" s="838">
        <v>126756.181</v>
      </c>
      <c r="D18" s="838">
        <v>117542.77499999999</v>
      </c>
      <c r="E18" s="838">
        <v>114337.423</v>
      </c>
      <c r="F18" s="838">
        <v>93391.668000000005</v>
      </c>
      <c r="G18" s="838">
        <v>95117.512000000002</v>
      </c>
      <c r="H18" s="838">
        <v>93968.948000000004</v>
      </c>
      <c r="I18" s="838">
        <v>92206.781000000003</v>
      </c>
      <c r="J18" s="838">
        <v>94424.324999999997</v>
      </c>
      <c r="K18" s="838">
        <v>101944.851</v>
      </c>
      <c r="L18" s="838">
        <v>99950.331999999995</v>
      </c>
      <c r="M18" s="838">
        <v>98039.835999999996</v>
      </c>
      <c r="N18" s="838">
        <v>102887.966</v>
      </c>
      <c r="O18" s="838">
        <v>95090.224000000002</v>
      </c>
      <c r="P18" s="838">
        <v>90097.834000000003</v>
      </c>
      <c r="Q18" s="838">
        <v>87639.212</v>
      </c>
      <c r="R18" s="838">
        <v>88716.269</v>
      </c>
      <c r="S18" s="838">
        <v>99991.524999999994</v>
      </c>
      <c r="T18" s="838">
        <v>92657.648000000001</v>
      </c>
      <c r="U18" s="838">
        <v>91113.528999999995</v>
      </c>
      <c r="V18" s="838">
        <v>97703.866999999998</v>
      </c>
      <c r="W18" s="838">
        <v>94975.466</v>
      </c>
      <c r="X18" s="838">
        <v>94487.766000000003</v>
      </c>
      <c r="Y18" s="838">
        <v>100815.54300000001</v>
      </c>
      <c r="Z18" s="838">
        <v>100641.137</v>
      </c>
      <c r="AA18" s="134"/>
      <c r="AB18" s="134"/>
      <c r="AC18" s="134"/>
      <c r="AD18" s="134"/>
      <c r="AE18" s="134"/>
      <c r="AF18" s="134"/>
      <c r="AG18" s="134"/>
      <c r="AH18" s="134"/>
    </row>
    <row r="19" spans="1:34">
      <c r="A19" s="131" t="s">
        <v>448</v>
      </c>
      <c r="B19" s="838">
        <v>84695.873000000007</v>
      </c>
      <c r="C19" s="838">
        <v>82775.747000000003</v>
      </c>
      <c r="D19" s="838">
        <v>87655.376999999993</v>
      </c>
      <c r="E19" s="838">
        <v>88634.505000000005</v>
      </c>
      <c r="F19" s="838">
        <v>86455.118000000002</v>
      </c>
      <c r="G19" s="838">
        <v>89257.035000000003</v>
      </c>
      <c r="H19" s="838">
        <v>80429.312999999995</v>
      </c>
      <c r="I19" s="838">
        <v>74674.324999999997</v>
      </c>
      <c r="J19" s="838">
        <v>71827.141000000003</v>
      </c>
      <c r="K19" s="838">
        <v>77051.607999999993</v>
      </c>
      <c r="L19" s="838">
        <v>74486.851999999999</v>
      </c>
      <c r="M19" s="838">
        <v>67651.553</v>
      </c>
      <c r="N19" s="838">
        <v>67277.394</v>
      </c>
      <c r="O19" s="838">
        <v>67933.316999999995</v>
      </c>
      <c r="P19" s="838">
        <v>66935.937000000005</v>
      </c>
      <c r="Q19" s="838">
        <v>65623.22</v>
      </c>
      <c r="R19" s="838">
        <v>65989.260999999999</v>
      </c>
      <c r="S19" s="838">
        <v>74746.885999999999</v>
      </c>
      <c r="T19" s="838">
        <v>71596.233999999997</v>
      </c>
      <c r="U19" s="838">
        <v>69758.384999999995</v>
      </c>
      <c r="V19" s="838">
        <v>70855.395999999993</v>
      </c>
      <c r="W19" s="838">
        <v>67339.801000000007</v>
      </c>
      <c r="X19" s="838">
        <v>69665.747000000003</v>
      </c>
      <c r="Y19" s="838">
        <v>76866.906000000003</v>
      </c>
      <c r="Z19" s="838">
        <v>72917.922000000006</v>
      </c>
      <c r="AA19" s="141"/>
      <c r="AB19" s="141"/>
      <c r="AC19" s="141"/>
      <c r="AD19" s="141"/>
      <c r="AE19" s="141"/>
      <c r="AF19" s="141"/>
      <c r="AG19" s="141"/>
      <c r="AH19" s="141"/>
    </row>
    <row r="20" spans="1:34">
      <c r="A20" s="131" t="s">
        <v>449</v>
      </c>
      <c r="B20" s="838">
        <v>23932.559000000001</v>
      </c>
      <c r="C20" s="838">
        <v>26529.383999999998</v>
      </c>
      <c r="D20" s="838">
        <v>26608.228999999999</v>
      </c>
      <c r="E20" s="838">
        <v>26718.742999999999</v>
      </c>
      <c r="F20" s="838">
        <v>25495.092000000001</v>
      </c>
      <c r="G20" s="838">
        <v>27995.701000000001</v>
      </c>
      <c r="H20" s="838">
        <v>28164.44</v>
      </c>
      <c r="I20" s="838">
        <v>26734.224999999999</v>
      </c>
      <c r="J20" s="838">
        <v>26197.754000000001</v>
      </c>
      <c r="K20" s="838">
        <v>27378.846000000001</v>
      </c>
      <c r="L20" s="838">
        <v>26934.332999999999</v>
      </c>
      <c r="M20" s="838">
        <v>28611.168000000001</v>
      </c>
      <c r="N20" s="838">
        <v>30680.715</v>
      </c>
      <c r="O20" s="838">
        <v>29665.132000000001</v>
      </c>
      <c r="P20" s="838">
        <v>30662.205999999998</v>
      </c>
      <c r="Q20" s="838">
        <v>31530.393</v>
      </c>
      <c r="R20" s="838">
        <v>32105.525000000001</v>
      </c>
      <c r="S20" s="838">
        <v>35526.701000000001</v>
      </c>
      <c r="T20" s="838">
        <v>36238.987999999998</v>
      </c>
      <c r="U20" s="838">
        <v>35690.639999999999</v>
      </c>
      <c r="V20" s="838">
        <v>38828.396999999997</v>
      </c>
      <c r="W20" s="838">
        <v>36750.212</v>
      </c>
      <c r="X20" s="838">
        <v>37067.046000000002</v>
      </c>
      <c r="Y20" s="838">
        <v>37775.849000000002</v>
      </c>
      <c r="Z20" s="838">
        <v>37914.411</v>
      </c>
      <c r="AA20" s="134"/>
      <c r="AB20" s="134"/>
      <c r="AC20" s="134"/>
      <c r="AD20" s="134"/>
      <c r="AE20" s="134"/>
      <c r="AF20" s="134"/>
      <c r="AG20" s="134"/>
      <c r="AH20" s="134"/>
    </row>
    <row r="21" spans="1:34">
      <c r="A21" s="131" t="s">
        <v>450</v>
      </c>
      <c r="B21" s="838">
        <v>49197.707000000002</v>
      </c>
      <c r="C21" s="838">
        <v>49689.45</v>
      </c>
      <c r="D21" s="838">
        <v>52610.529000000002</v>
      </c>
      <c r="E21" s="838">
        <v>52881.824000000001</v>
      </c>
      <c r="F21" s="838">
        <v>48707.455000000002</v>
      </c>
      <c r="G21" s="838">
        <v>49732.116000000002</v>
      </c>
      <c r="H21" s="838">
        <v>44883.514000000003</v>
      </c>
      <c r="I21" s="838">
        <v>41749.343999999997</v>
      </c>
      <c r="J21" s="838">
        <v>42846.906999999999</v>
      </c>
      <c r="K21" s="838">
        <v>38677.150999999998</v>
      </c>
      <c r="L21" s="838">
        <v>39913.807000000001</v>
      </c>
      <c r="M21" s="838">
        <v>38318.845000000001</v>
      </c>
      <c r="N21" s="838">
        <v>42087.845000000001</v>
      </c>
      <c r="O21" s="838">
        <v>37927.690999999999</v>
      </c>
      <c r="P21" s="838">
        <v>38778.487999999998</v>
      </c>
      <c r="Q21" s="838">
        <v>40128.447</v>
      </c>
      <c r="R21" s="838">
        <v>35410.124000000003</v>
      </c>
      <c r="S21" s="838">
        <v>38158.593000000001</v>
      </c>
      <c r="T21" s="838">
        <v>36682.449999999997</v>
      </c>
      <c r="U21" s="838">
        <v>33997.269999999997</v>
      </c>
      <c r="V21" s="838">
        <v>38023.807999999997</v>
      </c>
      <c r="W21" s="838">
        <v>31943.845000000001</v>
      </c>
      <c r="X21" s="838">
        <v>34872.538999999997</v>
      </c>
      <c r="Y21" s="838">
        <v>36229.955999999998</v>
      </c>
      <c r="Z21" s="838">
        <v>37438.048999999999</v>
      </c>
      <c r="AA21" s="141"/>
      <c r="AB21" s="141"/>
      <c r="AC21" s="141"/>
      <c r="AD21" s="141"/>
      <c r="AE21" s="141"/>
      <c r="AF21" s="141"/>
      <c r="AG21" s="141"/>
      <c r="AH21" s="141"/>
    </row>
    <row r="22" spans="1:34">
      <c r="A22" s="133" t="s">
        <v>920</v>
      </c>
      <c r="B22" s="838">
        <v>4218.4409999999998</v>
      </c>
      <c r="C22" s="838">
        <v>1735.9549999999999</v>
      </c>
      <c r="D22" s="838">
        <v>1538.4059999999999</v>
      </c>
      <c r="E22" s="838">
        <v>2090.1460000000002</v>
      </c>
      <c r="F22" s="838">
        <v>2325.89</v>
      </c>
      <c r="G22" s="838">
        <v>2077.9499999999998</v>
      </c>
      <c r="H22" s="838">
        <v>2153.578</v>
      </c>
      <c r="I22" s="838">
        <v>2392.2060000000001</v>
      </c>
      <c r="J22" s="838">
        <v>2007.7070000000001</v>
      </c>
      <c r="K22" s="838">
        <v>2086.6039999999998</v>
      </c>
      <c r="L22" s="838">
        <v>2279.5889999999999</v>
      </c>
      <c r="M22" s="838">
        <v>2644.11</v>
      </c>
      <c r="N22" s="838">
        <v>2863.875</v>
      </c>
      <c r="O22" s="838">
        <v>3436.482</v>
      </c>
      <c r="P22" s="838">
        <v>1908.4949999999999</v>
      </c>
      <c r="Q22" s="838">
        <v>2171.2109999999998</v>
      </c>
      <c r="R22" s="838">
        <v>2652.58</v>
      </c>
      <c r="S22" s="838">
        <v>3085.6759999999999</v>
      </c>
      <c r="T22" s="838">
        <v>2965.1819999999998</v>
      </c>
      <c r="U22" s="838">
        <v>3068.1959999999999</v>
      </c>
      <c r="V22" s="838">
        <v>3120.1289999999999</v>
      </c>
      <c r="W22" s="838">
        <v>2562.596</v>
      </c>
      <c r="X22" s="838">
        <v>2816.299</v>
      </c>
      <c r="Y22" s="838">
        <v>2517.1089999999999</v>
      </c>
      <c r="Z22" s="838">
        <v>2764.4430199999956</v>
      </c>
      <c r="AA22" s="134"/>
      <c r="AB22" s="134"/>
      <c r="AC22" s="134"/>
      <c r="AD22" s="134"/>
      <c r="AE22" s="134"/>
      <c r="AF22" s="134"/>
      <c r="AG22" s="134"/>
      <c r="AH22" s="134"/>
    </row>
    <row r="23" spans="1:34" ht="20.25" customHeight="1">
      <c r="A23" s="131" t="s">
        <v>460</v>
      </c>
      <c r="B23" s="838">
        <v>1320259.041</v>
      </c>
      <c r="C23" s="838">
        <v>1281562.6499999999</v>
      </c>
      <c r="D23" s="838">
        <v>1257446.602</v>
      </c>
      <c r="E23" s="838">
        <v>1240731.2709999999</v>
      </c>
      <c r="F23" s="838">
        <v>1201091.7150000001</v>
      </c>
      <c r="G23" s="838">
        <v>1241476.6710000001</v>
      </c>
      <c r="H23" s="838">
        <v>1213641.5179999999</v>
      </c>
      <c r="I23" s="838">
        <v>1149452.5959999999</v>
      </c>
      <c r="J23" s="838">
        <v>1118769.01</v>
      </c>
      <c r="K23" s="838">
        <v>1088569.6669999999</v>
      </c>
      <c r="L23" s="838">
        <v>1113425.8829999999</v>
      </c>
      <c r="M23" s="838">
        <v>1082473.575</v>
      </c>
      <c r="N23" s="838">
        <v>1105624.098</v>
      </c>
      <c r="O23" s="838">
        <v>1109153.764</v>
      </c>
      <c r="P23" s="838">
        <v>1093060.6939999999</v>
      </c>
      <c r="Q23" s="838">
        <v>1054069.727</v>
      </c>
      <c r="R23" s="838">
        <v>1030972.425</v>
      </c>
      <c r="S23" s="838">
        <v>1124845.2749999999</v>
      </c>
      <c r="T23" s="838">
        <v>1094405.3019999999</v>
      </c>
      <c r="U23" s="838">
        <v>1069028.2250000001</v>
      </c>
      <c r="V23" s="838">
        <v>1112936.182</v>
      </c>
      <c r="W23" s="838">
        <v>1050115.2209999999</v>
      </c>
      <c r="X23" s="838">
        <v>1070545.81</v>
      </c>
      <c r="Y23" s="838">
        <v>1111776.8130000001</v>
      </c>
      <c r="Z23" s="838">
        <v>1124090.236</v>
      </c>
      <c r="AA23" s="134"/>
      <c r="AB23" s="134"/>
      <c r="AC23" s="134"/>
      <c r="AD23" s="134"/>
      <c r="AE23" s="134"/>
      <c r="AF23" s="134"/>
      <c r="AG23" s="134"/>
      <c r="AH23" s="134"/>
    </row>
    <row r="24" spans="1:34" ht="12.75" customHeight="1">
      <c r="A24" s="538"/>
      <c r="B24" s="538"/>
      <c r="C24" s="538"/>
      <c r="D24" s="538"/>
      <c r="E24" s="538"/>
      <c r="F24" s="538"/>
      <c r="G24" s="538"/>
      <c r="H24" s="538"/>
      <c r="I24" s="538"/>
      <c r="J24" s="567"/>
    </row>
    <row r="25" spans="1:34" s="135" customFormat="1" ht="25" customHeight="1">
      <c r="B25" s="1418" t="s">
        <v>482</v>
      </c>
      <c r="C25" s="1418"/>
      <c r="D25" s="1418"/>
      <c r="E25" s="1418"/>
      <c r="F25" s="1418"/>
      <c r="G25" s="1418"/>
      <c r="H25" s="1418" t="s">
        <v>482</v>
      </c>
      <c r="I25" s="1418"/>
      <c r="J25" s="1418"/>
      <c r="K25" s="1418"/>
      <c r="L25" s="1418"/>
      <c r="M25" s="1418"/>
      <c r="N25" s="1418" t="s">
        <v>482</v>
      </c>
      <c r="O25" s="1418"/>
      <c r="P25" s="1418"/>
      <c r="Q25" s="1418"/>
      <c r="R25" s="1418"/>
      <c r="S25" s="1418"/>
      <c r="T25" s="1418" t="s">
        <v>482</v>
      </c>
      <c r="U25" s="1418"/>
      <c r="V25" s="1418"/>
      <c r="W25" s="1418"/>
      <c r="X25" s="1418"/>
      <c r="Y25" s="1418"/>
      <c r="Z25" s="1418" t="s">
        <v>482</v>
      </c>
      <c r="AA25" s="1418"/>
      <c r="AB25" s="1418"/>
      <c r="AC25" s="1418"/>
      <c r="AD25" s="1418"/>
      <c r="AE25" s="1418"/>
    </row>
    <row r="26" spans="1:34" s="135" customFormat="1">
      <c r="A26" s="643"/>
      <c r="B26" s="137"/>
      <c r="C26" s="137"/>
      <c r="D26" s="137"/>
      <c r="E26" s="137"/>
      <c r="F26" s="137"/>
      <c r="G26" s="137"/>
      <c r="H26" s="137"/>
      <c r="I26" s="138"/>
    </row>
    <row r="27" spans="1:34" s="135" customFormat="1">
      <c r="A27" s="131" t="s">
        <v>435</v>
      </c>
      <c r="B27" s="568" t="s">
        <v>356</v>
      </c>
      <c r="C27" s="436">
        <v>-2.9500784661018997</v>
      </c>
      <c r="D27" s="436">
        <v>-3.9412662214630956</v>
      </c>
      <c r="E27" s="436">
        <v>-1.5967581243083515</v>
      </c>
      <c r="F27" s="436">
        <v>0.53506909657544099</v>
      </c>
      <c r="G27" s="436">
        <v>4.3066556675040601</v>
      </c>
      <c r="H27" s="436">
        <v>8.5435485899177621</v>
      </c>
      <c r="I27" s="436">
        <v>-12.382896161628295</v>
      </c>
      <c r="J27" s="436">
        <v>-9.1047000255833694</v>
      </c>
      <c r="K27" s="436">
        <v>-11.000237492803521</v>
      </c>
      <c r="L27" s="436">
        <v>0.12794972519878911</v>
      </c>
      <c r="M27" s="436">
        <v>2.3005400884335216</v>
      </c>
      <c r="N27" s="436">
        <v>5.9848065077195542</v>
      </c>
      <c r="O27" s="436">
        <v>0.24506632980599363</v>
      </c>
      <c r="P27" s="436">
        <v>-3.6787945176987904</v>
      </c>
      <c r="Q27" s="436">
        <v>-4.0357257050877706</v>
      </c>
      <c r="R27" s="436">
        <v>-2.5847235746906989</v>
      </c>
      <c r="S27" s="436">
        <v>7.8380226895803844</v>
      </c>
      <c r="T27" s="436">
        <v>-1.8932011760683594</v>
      </c>
      <c r="U27" s="436">
        <v>0.66244151619380887</v>
      </c>
      <c r="V27" s="436">
        <v>-0.34559517611960189</v>
      </c>
      <c r="W27" s="436">
        <v>-4.5664049016291273</v>
      </c>
      <c r="X27" s="436">
        <v>4.3295221972992834</v>
      </c>
      <c r="Y27" s="436">
        <v>5.3447349433473761</v>
      </c>
      <c r="Z27" s="436">
        <v>13.094517222751719</v>
      </c>
    </row>
    <row r="28" spans="1:34" s="135" customFormat="1">
      <c r="A28" s="131" t="s">
        <v>436</v>
      </c>
      <c r="B28" s="568" t="s">
        <v>356</v>
      </c>
      <c r="C28" s="436">
        <v>-2.2015628569492094</v>
      </c>
      <c r="D28" s="436">
        <v>-3.9583120466357258</v>
      </c>
      <c r="E28" s="436">
        <v>-2.4170092265310359</v>
      </c>
      <c r="F28" s="436">
        <v>-2.1073486588815484</v>
      </c>
      <c r="G28" s="436">
        <v>5.108122842768168</v>
      </c>
      <c r="H28" s="436">
        <v>-0.65463697191778181</v>
      </c>
      <c r="I28" s="436">
        <v>-6.8612124277158273</v>
      </c>
      <c r="J28" s="436">
        <v>-3.3100266614637235</v>
      </c>
      <c r="K28" s="436">
        <v>-8.2786801724802501</v>
      </c>
      <c r="L28" s="436">
        <v>2.9431479379316272</v>
      </c>
      <c r="M28" s="436">
        <v>-3.1478385296204152</v>
      </c>
      <c r="N28" s="436">
        <v>3.288920744712911</v>
      </c>
      <c r="O28" s="436">
        <v>0.20526883147834951</v>
      </c>
      <c r="P28" s="436">
        <v>-1.8600564703443609</v>
      </c>
      <c r="Q28" s="436">
        <v>-1.5645393968991641</v>
      </c>
      <c r="R28" s="436">
        <v>-0.34258265583568459</v>
      </c>
      <c r="S28" s="436">
        <v>10.216869250846742</v>
      </c>
      <c r="T28" s="436">
        <v>-3.365628606865215</v>
      </c>
      <c r="U28" s="436">
        <v>-3.1163810828554546</v>
      </c>
      <c r="V28" s="436">
        <v>8.1221061674467308</v>
      </c>
      <c r="W28" s="436">
        <v>-6.3426393039152487</v>
      </c>
      <c r="X28" s="436">
        <v>9.2967482002191986</v>
      </c>
      <c r="Y28" s="436">
        <v>3.6949759563516267</v>
      </c>
      <c r="Z28" s="436">
        <v>5.8034572158043005</v>
      </c>
    </row>
    <row r="29" spans="1:34" s="135" customFormat="1">
      <c r="A29" s="131" t="s">
        <v>438</v>
      </c>
      <c r="B29" s="568" t="s">
        <v>356</v>
      </c>
      <c r="C29" s="436">
        <v>-4.5565205338341741</v>
      </c>
      <c r="D29" s="436">
        <v>4.4862214525193309</v>
      </c>
      <c r="E29" s="436">
        <v>-2.49586767267472</v>
      </c>
      <c r="F29" s="436">
        <v>0.59914614436004854</v>
      </c>
      <c r="G29" s="436">
        <v>-1.0482494996773539</v>
      </c>
      <c r="H29" s="436">
        <v>-3.2780213153124436</v>
      </c>
      <c r="I29" s="436">
        <v>2.130197782292214</v>
      </c>
      <c r="J29" s="436">
        <v>-0.52771699318893184</v>
      </c>
      <c r="K29" s="436">
        <v>-2.0584283241281582</v>
      </c>
      <c r="L29" s="436">
        <v>4.2736187748433707</v>
      </c>
      <c r="M29" s="436">
        <v>-4.1699744585136074</v>
      </c>
      <c r="N29" s="436">
        <v>-2.6157650750732415</v>
      </c>
      <c r="O29" s="436">
        <v>3.206903992532915</v>
      </c>
      <c r="P29" s="436">
        <v>-1.3984872699722786</v>
      </c>
      <c r="Q29" s="436">
        <v>1.4576585687763384</v>
      </c>
      <c r="R29" s="436">
        <v>-3.0770571958495765</v>
      </c>
      <c r="S29" s="436">
        <v>-0.24014650674364191</v>
      </c>
      <c r="T29" s="436">
        <v>0.61663375510559604</v>
      </c>
      <c r="U29" s="436">
        <v>0.294245479210403</v>
      </c>
      <c r="V29" s="436">
        <v>2.6102739668567239</v>
      </c>
      <c r="W29" s="436">
        <v>-8.4568619680453878</v>
      </c>
      <c r="X29" s="436">
        <v>2.9699318264794385</v>
      </c>
      <c r="Y29" s="436">
        <v>-2.1160684738034234</v>
      </c>
      <c r="Z29" s="436">
        <v>-2.1053630296060106</v>
      </c>
    </row>
    <row r="30" spans="1:34" s="135" customFormat="1">
      <c r="A30" s="131" t="s">
        <v>441</v>
      </c>
      <c r="B30" s="568" t="s">
        <v>356</v>
      </c>
      <c r="C30" s="436">
        <v>1.0683754599094755</v>
      </c>
      <c r="D30" s="436">
        <v>-7.5296233083331856</v>
      </c>
      <c r="E30" s="436">
        <v>-0.16842772301609443</v>
      </c>
      <c r="F30" s="436">
        <v>2.6020089808413616</v>
      </c>
      <c r="G30" s="436">
        <v>2.572861797284915</v>
      </c>
      <c r="H30" s="436">
        <v>1.986666706573601</v>
      </c>
      <c r="I30" s="436">
        <v>-3.6798350725180597</v>
      </c>
      <c r="J30" s="436">
        <v>-6.4252020657927176</v>
      </c>
      <c r="K30" s="436">
        <v>-5.1473274738842179</v>
      </c>
      <c r="L30" s="436">
        <v>-1.1399780901782322</v>
      </c>
      <c r="M30" s="436">
        <v>-5.6418321995269309</v>
      </c>
      <c r="N30" s="436">
        <v>5.5623029962118409</v>
      </c>
      <c r="O30" s="436">
        <v>1.3637276776386358</v>
      </c>
      <c r="P30" s="436">
        <v>1.8306911747698678</v>
      </c>
      <c r="Q30" s="436">
        <v>-6.2398523517707076</v>
      </c>
      <c r="R30" s="436">
        <v>-3.8690180346194722</v>
      </c>
      <c r="S30" s="436">
        <v>10.318655026722936</v>
      </c>
      <c r="T30" s="436">
        <v>-5.4591143784594465</v>
      </c>
      <c r="U30" s="436">
        <v>0.55924382977421772</v>
      </c>
      <c r="V30" s="436">
        <v>0.25999579928945593</v>
      </c>
      <c r="W30" s="436">
        <v>-2.5357601338740636</v>
      </c>
      <c r="X30" s="436">
        <v>2.7681231470542542</v>
      </c>
      <c r="Y30" s="436">
        <v>4.3264742558150147</v>
      </c>
      <c r="Z30" s="436">
        <v>-0.87390178698062471</v>
      </c>
    </row>
    <row r="31" spans="1:34" s="135" customFormat="1">
      <c r="A31" s="131" t="s">
        <v>442</v>
      </c>
      <c r="B31" s="568" t="s">
        <v>356</v>
      </c>
      <c r="C31" s="436">
        <v>-0.14563193090761217</v>
      </c>
      <c r="D31" s="436">
        <v>9.3416505775330023</v>
      </c>
      <c r="E31" s="436">
        <v>-9.1241416955081291</v>
      </c>
      <c r="F31" s="436">
        <v>-1.4768385671076629</v>
      </c>
      <c r="G31" s="436">
        <v>4.5735308706614006</v>
      </c>
      <c r="H31" s="436">
        <v>-15.500159628053694</v>
      </c>
      <c r="I31" s="436">
        <v>4.0902800103221608</v>
      </c>
      <c r="J31" s="436">
        <v>-2.8894241732648283</v>
      </c>
      <c r="K31" s="436">
        <v>-4.6248484526725093</v>
      </c>
      <c r="L31" s="436">
        <v>9.852075242033365</v>
      </c>
      <c r="M31" s="436">
        <v>-3.8425774266421371</v>
      </c>
      <c r="N31" s="436">
        <v>6.8321523954378023</v>
      </c>
      <c r="O31" s="436">
        <v>0.58911185598624627</v>
      </c>
      <c r="P31" s="436">
        <v>-5.2727003748003654E-2</v>
      </c>
      <c r="Q31" s="436">
        <v>-0.89658150744870113</v>
      </c>
      <c r="R31" s="436">
        <v>-8.8648052570029421</v>
      </c>
      <c r="S31" s="436">
        <v>19.66860319670289</v>
      </c>
      <c r="T31" s="436">
        <v>-4.7898830454641512</v>
      </c>
      <c r="U31" s="436">
        <v>-1.7098520537895041</v>
      </c>
      <c r="V31" s="436">
        <v>16.832456554147043</v>
      </c>
      <c r="W31" s="436">
        <v>-11.84326521197606</v>
      </c>
      <c r="X31" s="436">
        <v>-6.3896684711137794</v>
      </c>
      <c r="Y31" s="436">
        <v>9.0653403757565911</v>
      </c>
      <c r="Z31" s="436">
        <v>-3.1109534805951853</v>
      </c>
    </row>
    <row r="32" spans="1:34" s="135" customFormat="1">
      <c r="A32" s="131" t="s">
        <v>443</v>
      </c>
      <c r="B32" s="568" t="s">
        <v>356</v>
      </c>
      <c r="C32" s="436">
        <v>1.7731810373441306</v>
      </c>
      <c r="D32" s="436">
        <v>-1.0241671627097446</v>
      </c>
      <c r="E32" s="436">
        <v>1.8138288598422747</v>
      </c>
      <c r="F32" s="436">
        <v>-1.4367590609371064</v>
      </c>
      <c r="G32" s="436">
        <v>6.4092334215635134</v>
      </c>
      <c r="H32" s="436">
        <v>-7.4040346395089074</v>
      </c>
      <c r="I32" s="436">
        <v>-4.1453584283285068</v>
      </c>
      <c r="J32" s="436">
        <v>-8.8538860252996869</v>
      </c>
      <c r="K32" s="436">
        <v>-2.4774906435666821E-2</v>
      </c>
      <c r="L32" s="436">
        <v>2.93399693744567</v>
      </c>
      <c r="M32" s="436">
        <v>-1.7130825791112869</v>
      </c>
      <c r="N32" s="436">
        <v>-4.9639618476626453</v>
      </c>
      <c r="O32" s="436">
        <v>4.4384561887340368</v>
      </c>
      <c r="P32" s="436">
        <v>2.9677973786109249</v>
      </c>
      <c r="Q32" s="436">
        <v>2.4539047600772932</v>
      </c>
      <c r="R32" s="436">
        <v>-8.5548922067049205</v>
      </c>
      <c r="S32" s="436">
        <v>14.027381425753646</v>
      </c>
      <c r="T32" s="436">
        <v>-1.2588887578115617</v>
      </c>
      <c r="U32" s="436">
        <v>-6.5687022295695527</v>
      </c>
      <c r="V32" s="436">
        <v>9.0434180602077561</v>
      </c>
      <c r="W32" s="436">
        <v>-3.9004285254878823</v>
      </c>
      <c r="X32" s="436">
        <v>-2.9730244320771959</v>
      </c>
      <c r="Y32" s="436">
        <v>0.35221319245610516</v>
      </c>
      <c r="Z32" s="436">
        <v>-8.0590674010494041</v>
      </c>
    </row>
    <row r="33" spans="1:31" s="135" customFormat="1">
      <c r="A33" s="131" t="s">
        <v>444</v>
      </c>
      <c r="B33" s="568" t="s">
        <v>356</v>
      </c>
      <c r="C33" s="436">
        <v>-4.0806766931955423</v>
      </c>
      <c r="D33" s="436">
        <v>-2.3218577428511225</v>
      </c>
      <c r="E33" s="436">
        <v>-1.8120887377402397</v>
      </c>
      <c r="F33" s="436">
        <v>-2.6728841862390738</v>
      </c>
      <c r="G33" s="436">
        <v>1.1624845731411995</v>
      </c>
      <c r="H33" s="436">
        <v>-2.9363704523822634</v>
      </c>
      <c r="I33" s="436">
        <v>-3.6318183860821733</v>
      </c>
      <c r="J33" s="436">
        <v>1.4444529837891622</v>
      </c>
      <c r="K33" s="436">
        <v>-2.3201676837968819</v>
      </c>
      <c r="L33" s="436">
        <v>5.828284713402212</v>
      </c>
      <c r="M33" s="436">
        <v>-3.3863133847755336</v>
      </c>
      <c r="N33" s="436">
        <v>-8.4672821670068288E-2</v>
      </c>
      <c r="O33" s="436">
        <v>3.4462429283594815</v>
      </c>
      <c r="P33" s="436">
        <v>-0.80695697259233157</v>
      </c>
      <c r="Q33" s="436">
        <v>-10.281363589620085</v>
      </c>
      <c r="R33" s="436">
        <v>-1.4385696395979153</v>
      </c>
      <c r="S33" s="436">
        <v>6.8265864414981081</v>
      </c>
      <c r="T33" s="436">
        <v>-0.62810339543575822</v>
      </c>
      <c r="U33" s="436">
        <v>-2.7698792040863793</v>
      </c>
      <c r="V33" s="436">
        <v>-0.46330273505850528</v>
      </c>
      <c r="W33" s="436">
        <v>-4.8768010097220866</v>
      </c>
      <c r="X33" s="436">
        <v>-1.3326334463425979</v>
      </c>
      <c r="Y33" s="436">
        <v>3.2678090177575285</v>
      </c>
      <c r="Z33" s="436">
        <v>0.23508072211079423</v>
      </c>
    </row>
    <row r="34" spans="1:31" s="135" customFormat="1">
      <c r="A34" s="131" t="s">
        <v>445</v>
      </c>
      <c r="B34" s="568" t="s">
        <v>356</v>
      </c>
      <c r="C34" s="436">
        <v>-1.6903960279653774</v>
      </c>
      <c r="D34" s="436">
        <v>-4.1960193402921533</v>
      </c>
      <c r="E34" s="436">
        <v>0.77136076989420133</v>
      </c>
      <c r="F34" s="436">
        <v>0.89918033682160114</v>
      </c>
      <c r="G34" s="436">
        <v>9.6709678432994508</v>
      </c>
      <c r="H34" s="436">
        <v>3.023986561375068</v>
      </c>
      <c r="I34" s="436">
        <v>-10.076749599275033</v>
      </c>
      <c r="J34" s="436">
        <v>-3.2888803888299378</v>
      </c>
      <c r="K34" s="436">
        <v>-3.1892827103098966</v>
      </c>
      <c r="L34" s="436">
        <v>-1.7425116557261475</v>
      </c>
      <c r="M34" s="436">
        <v>0.79977771370386108</v>
      </c>
      <c r="N34" s="436">
        <v>10.016860409156649</v>
      </c>
      <c r="O34" s="436">
        <v>-4.3578843910620293</v>
      </c>
      <c r="P34" s="436">
        <v>-2.6758424529103593</v>
      </c>
      <c r="Q34" s="436">
        <v>-3.9953360323000737</v>
      </c>
      <c r="R34" s="436">
        <v>4.0128504613294922</v>
      </c>
      <c r="S34" s="436">
        <v>5.0452411365014171</v>
      </c>
      <c r="T34" s="436">
        <v>-5.6281976162902083</v>
      </c>
      <c r="U34" s="436">
        <v>0.99114366710777801</v>
      </c>
      <c r="V34" s="436">
        <v>3.3259501310853921</v>
      </c>
      <c r="W34" s="436">
        <v>-6.1333071612732653</v>
      </c>
      <c r="X34" s="436">
        <v>2.3779141279716782</v>
      </c>
      <c r="Y34" s="436">
        <v>5.2950582968829281</v>
      </c>
      <c r="Z34" s="436">
        <v>1.0650537164561484</v>
      </c>
    </row>
    <row r="35" spans="1:31" s="135" customFormat="1">
      <c r="A35" s="131" t="s">
        <v>446</v>
      </c>
      <c r="B35" s="568" t="s">
        <v>356</v>
      </c>
      <c r="C35" s="436">
        <v>-0.25981778259152577</v>
      </c>
      <c r="D35" s="436">
        <v>-9.4520447914557906</v>
      </c>
      <c r="E35" s="436">
        <v>-5.5688086512766262</v>
      </c>
      <c r="F35" s="436">
        <v>-4.2990928217993059</v>
      </c>
      <c r="G35" s="436">
        <v>-2.3110409313738387</v>
      </c>
      <c r="H35" s="436">
        <v>-6.6512286384197665</v>
      </c>
      <c r="I35" s="436">
        <v>-9.1241102573250714</v>
      </c>
      <c r="J35" s="436">
        <v>-2.1796473973054162</v>
      </c>
      <c r="K35" s="436">
        <v>-0.11356415867055603</v>
      </c>
      <c r="L35" s="436">
        <v>6.8634271486171059</v>
      </c>
      <c r="M35" s="436">
        <v>-19.511558000727319</v>
      </c>
      <c r="N35" s="436">
        <v>-9.8950181424430639</v>
      </c>
      <c r="O35" s="436">
        <v>0.79797343989403657</v>
      </c>
      <c r="P35" s="436">
        <v>-32.401064556858614</v>
      </c>
      <c r="Q35" s="436">
        <v>-6.3914929439964681</v>
      </c>
      <c r="R35" s="436">
        <v>2.8446739065631874</v>
      </c>
      <c r="S35" s="436">
        <v>11.763476368069078</v>
      </c>
      <c r="T35" s="436">
        <v>-27.070567567523142</v>
      </c>
      <c r="U35" s="436">
        <v>-8.9637563132451419</v>
      </c>
      <c r="V35" s="436">
        <v>-14.758619209892458</v>
      </c>
      <c r="W35" s="436">
        <v>2.4965961960655676</v>
      </c>
      <c r="X35" s="436">
        <v>4.6462613606238108</v>
      </c>
      <c r="Y35" s="436">
        <v>-6.9881745250433909</v>
      </c>
      <c r="Z35" s="436">
        <v>7.4734231133515863</v>
      </c>
    </row>
    <row r="36" spans="1:31" s="135" customFormat="1">
      <c r="A36" s="131" t="s">
        <v>447</v>
      </c>
      <c r="B36" s="568" t="s">
        <v>356</v>
      </c>
      <c r="C36" s="436">
        <v>-9.7563526810051684</v>
      </c>
      <c r="D36" s="436">
        <v>-7.268604913238903</v>
      </c>
      <c r="E36" s="436">
        <v>-2.7269664171192147</v>
      </c>
      <c r="F36" s="436">
        <v>-18.319247058769193</v>
      </c>
      <c r="G36" s="436">
        <v>1.8479635677992263</v>
      </c>
      <c r="H36" s="436">
        <v>-1.2075210714090048</v>
      </c>
      <c r="I36" s="436">
        <v>-1.8752652205918139</v>
      </c>
      <c r="J36" s="436">
        <v>2.4049684588815694</v>
      </c>
      <c r="K36" s="436">
        <v>7.964606577807146</v>
      </c>
      <c r="L36" s="436">
        <v>-1.9564686008516503</v>
      </c>
      <c r="M36" s="436">
        <v>-1.9114453766896986</v>
      </c>
      <c r="N36" s="436">
        <v>4.9450613116080717</v>
      </c>
      <c r="O36" s="436">
        <v>-7.5788669007218914</v>
      </c>
      <c r="P36" s="436">
        <v>-5.2501611522126552</v>
      </c>
      <c r="Q36" s="436">
        <v>-2.7288358563647677</v>
      </c>
      <c r="R36" s="436">
        <v>1.2289670062300502</v>
      </c>
      <c r="S36" s="436">
        <v>12.709344212841046</v>
      </c>
      <c r="T36" s="436">
        <v>-7.3344985987562268</v>
      </c>
      <c r="U36" s="436">
        <v>-1.6664776554656271</v>
      </c>
      <c r="V36" s="436">
        <v>7.2331058541262223</v>
      </c>
      <c r="W36" s="436">
        <v>-2.7925209961239261</v>
      </c>
      <c r="X36" s="436">
        <v>-0.51350103404600134</v>
      </c>
      <c r="Y36" s="436">
        <v>6.6969273037950785</v>
      </c>
      <c r="Z36" s="436">
        <v>-0.17299515016250666</v>
      </c>
    </row>
    <row r="37" spans="1:31" s="135" customFormat="1">
      <c r="A37" s="131" t="s">
        <v>448</v>
      </c>
      <c r="B37" s="568" t="s">
        <v>356</v>
      </c>
      <c r="C37" s="436">
        <v>-2.2670833087699549</v>
      </c>
      <c r="D37" s="436">
        <v>5.8949996549109898</v>
      </c>
      <c r="E37" s="436">
        <v>1.1170198948548347</v>
      </c>
      <c r="F37" s="436">
        <v>-2.4588471498769024</v>
      </c>
      <c r="G37" s="436">
        <v>3.2408919967005261</v>
      </c>
      <c r="H37" s="436">
        <v>-9.8902254595394083</v>
      </c>
      <c r="I37" s="436">
        <v>-7.1553365126965502</v>
      </c>
      <c r="J37" s="436">
        <v>-3.8128017896378594</v>
      </c>
      <c r="K37" s="436">
        <v>7.2736669276589794</v>
      </c>
      <c r="L37" s="436">
        <v>-3.3286209938668492</v>
      </c>
      <c r="M37" s="436">
        <v>-9.1765174879453895</v>
      </c>
      <c r="N37" s="436">
        <v>-0.55306786527131635</v>
      </c>
      <c r="O37" s="436">
        <v>0.97495304291958007</v>
      </c>
      <c r="P37" s="436">
        <v>-1.4681750340558182</v>
      </c>
      <c r="Q37" s="436">
        <v>-1.9611542899593815</v>
      </c>
      <c r="R37" s="436">
        <v>0.55779189134577223</v>
      </c>
      <c r="S37" s="436">
        <v>13.271288187330967</v>
      </c>
      <c r="T37" s="436">
        <v>-4.2150946595955929</v>
      </c>
      <c r="U37" s="436">
        <v>-2.5669632288201143</v>
      </c>
      <c r="V37" s="436">
        <v>1.5725865786600508</v>
      </c>
      <c r="W37" s="436">
        <v>-4.9616475222296259</v>
      </c>
      <c r="X37" s="436">
        <v>3.4540434712600216</v>
      </c>
      <c r="Y37" s="436">
        <v>10.336728320734153</v>
      </c>
      <c r="Z37" s="436">
        <v>-5.1374306648949783</v>
      </c>
    </row>
    <row r="38" spans="1:31" s="135" customFormat="1">
      <c r="A38" s="131" t="s">
        <v>449</v>
      </c>
      <c r="B38" s="568" t="s">
        <v>356</v>
      </c>
      <c r="C38" s="436">
        <v>10.850594790135048</v>
      </c>
      <c r="D38" s="436">
        <v>0.29719875893086112</v>
      </c>
      <c r="E38" s="436">
        <v>0.41533767617528383</v>
      </c>
      <c r="F38" s="436">
        <v>-4.5797476325888482</v>
      </c>
      <c r="G38" s="436">
        <v>9.8081975934819212</v>
      </c>
      <c r="H38" s="436">
        <v>0.60273182657580548</v>
      </c>
      <c r="I38" s="436">
        <v>-5.0780878299018184</v>
      </c>
      <c r="J38" s="436">
        <v>-2.0066824454421237</v>
      </c>
      <c r="K38" s="436">
        <v>4.5083712138071093</v>
      </c>
      <c r="L38" s="436">
        <v>-1.6235636812450167</v>
      </c>
      <c r="M38" s="436">
        <v>6.2256414517486007</v>
      </c>
      <c r="N38" s="436">
        <v>7.2333537729043371</v>
      </c>
      <c r="O38" s="436">
        <v>-3.3101673152010846</v>
      </c>
      <c r="P38" s="436">
        <v>3.3610974662104809</v>
      </c>
      <c r="Q38" s="436">
        <v>2.8314564190195597</v>
      </c>
      <c r="R38" s="436">
        <v>1.8240559196328405</v>
      </c>
      <c r="S38" s="436">
        <v>10.656035059386198</v>
      </c>
      <c r="T38" s="436">
        <v>2.0049342605720568</v>
      </c>
      <c r="U38" s="436">
        <v>-1.51314379971096</v>
      </c>
      <c r="V38" s="436">
        <v>8.7915403030038135</v>
      </c>
      <c r="W38" s="436">
        <v>-5.3522297096117484</v>
      </c>
      <c r="X38" s="436">
        <v>0.86212835996701642</v>
      </c>
      <c r="Y38" s="436">
        <v>1.9122187400636221</v>
      </c>
      <c r="Z38" s="436">
        <v>0.36680049202864495</v>
      </c>
    </row>
    <row r="39" spans="1:31" s="135" customFormat="1">
      <c r="A39" s="131" t="s">
        <v>450</v>
      </c>
      <c r="B39" s="568" t="s">
        <v>356</v>
      </c>
      <c r="C39" s="436">
        <v>0.99952422579369227</v>
      </c>
      <c r="D39" s="436">
        <v>5.8786704219910035</v>
      </c>
      <c r="E39" s="436">
        <v>0.5156667403971511</v>
      </c>
      <c r="F39" s="436">
        <v>-7.8937689441271885</v>
      </c>
      <c r="G39" s="436">
        <v>2.1037046587632346</v>
      </c>
      <c r="H39" s="436">
        <v>-9.7494383709713759</v>
      </c>
      <c r="I39" s="436">
        <v>-6.9828979968012419</v>
      </c>
      <c r="J39" s="436">
        <v>2.6289347205072318</v>
      </c>
      <c r="K39" s="436">
        <v>-9.7317549665837078</v>
      </c>
      <c r="L39" s="436">
        <v>3.1973813169434493</v>
      </c>
      <c r="M39" s="436">
        <v>-3.9960157145621338</v>
      </c>
      <c r="N39" s="436">
        <v>9.8358914523650185</v>
      </c>
      <c r="O39" s="436">
        <v>-9.8844547636021787</v>
      </c>
      <c r="P39" s="436">
        <v>2.2432080033556474</v>
      </c>
      <c r="Q39" s="436">
        <v>3.4812058685733263</v>
      </c>
      <c r="R39" s="436">
        <v>-11.758050342690794</v>
      </c>
      <c r="S39" s="436">
        <v>7.7618169312256526</v>
      </c>
      <c r="T39" s="436">
        <v>-3.8684418998363128</v>
      </c>
      <c r="U39" s="436">
        <v>-7.320067225607886</v>
      </c>
      <c r="V39" s="436">
        <v>11.843709803757775</v>
      </c>
      <c r="W39" s="436">
        <v>-15.989884548123101</v>
      </c>
      <c r="X39" s="436">
        <v>9.1682576095645203</v>
      </c>
      <c r="Y39" s="436">
        <v>3.8925098054947966</v>
      </c>
      <c r="Z39" s="436">
        <v>3.3345141241684075</v>
      </c>
    </row>
    <row r="40" spans="1:31" s="135" customFormat="1">
      <c r="A40" s="133" t="s">
        <v>920</v>
      </c>
      <c r="B40" s="568" t="s">
        <v>356</v>
      </c>
      <c r="C40" s="436">
        <v>-58.848422912635257</v>
      </c>
      <c r="D40" s="436">
        <v>-11.379845675723161</v>
      </c>
      <c r="E40" s="436">
        <v>35.864394704648845</v>
      </c>
      <c r="F40" s="436">
        <v>11.278829325798284</v>
      </c>
      <c r="G40" s="436">
        <v>-10.660005417281141</v>
      </c>
      <c r="H40" s="436">
        <v>3.6395485935657774</v>
      </c>
      <c r="I40" s="436">
        <v>11.080536669672526</v>
      </c>
      <c r="J40" s="436">
        <v>-16.072988697461668</v>
      </c>
      <c r="K40" s="436">
        <v>3.9297068745588746</v>
      </c>
      <c r="L40" s="436">
        <v>9.2487601864081626</v>
      </c>
      <c r="M40" s="436">
        <v>15.990645682182191</v>
      </c>
      <c r="N40" s="436">
        <v>8.3114923357954069</v>
      </c>
      <c r="O40" s="436">
        <v>19.994133822181496</v>
      </c>
      <c r="P40" s="436">
        <v>-44.463698631332853</v>
      </c>
      <c r="Q40" s="436">
        <v>13.765611122900495</v>
      </c>
      <c r="R40" s="436">
        <v>22.17053063935289</v>
      </c>
      <c r="S40" s="436">
        <v>16.327349222266619</v>
      </c>
      <c r="T40" s="436">
        <v>-3.904946598411513</v>
      </c>
      <c r="U40" s="436">
        <v>3.474120644196546</v>
      </c>
      <c r="V40" s="436">
        <v>1.6926232874301235</v>
      </c>
      <c r="W40" s="436">
        <v>-17.868908625252345</v>
      </c>
      <c r="X40" s="436">
        <v>9.9002339814781664</v>
      </c>
      <c r="Y40" s="436">
        <v>-10.623516892204989</v>
      </c>
      <c r="Z40" s="436">
        <v>9.8261148007494228</v>
      </c>
    </row>
    <row r="41" spans="1:31" s="135" customFormat="1" ht="20.25" customHeight="1">
      <c r="A41" s="131" t="s">
        <v>460</v>
      </c>
      <c r="B41" s="568" t="s">
        <v>356</v>
      </c>
      <c r="C41" s="436">
        <v>-2.9309695899291484</v>
      </c>
      <c r="D41" s="436">
        <v>-1.8817689482445559</v>
      </c>
      <c r="E41" s="436">
        <v>-1.3293074213579956</v>
      </c>
      <c r="F41" s="436">
        <v>-3.1948542707440026</v>
      </c>
      <c r="G41" s="436">
        <v>3.3623540563677921</v>
      </c>
      <c r="H41" s="436">
        <v>-2.2421003672649817</v>
      </c>
      <c r="I41" s="436">
        <v>-5.2889523840432702</v>
      </c>
      <c r="J41" s="436">
        <v>-2.6694085608033049</v>
      </c>
      <c r="K41" s="436">
        <v>-2.6993367469125786</v>
      </c>
      <c r="L41" s="436">
        <v>2.2833831176374417</v>
      </c>
      <c r="M41" s="436">
        <v>-2.7799163350327802</v>
      </c>
      <c r="N41" s="436">
        <v>2.1386686506411934</v>
      </c>
      <c r="O41" s="436">
        <v>0.31924647865263012</v>
      </c>
      <c r="P41" s="436">
        <v>-1.4509322802965414</v>
      </c>
      <c r="Q41" s="436">
        <v>-3.5671365015710705</v>
      </c>
      <c r="R41" s="436">
        <v>-2.1912499152914222</v>
      </c>
      <c r="S41" s="436">
        <v>9.1052726264720292</v>
      </c>
      <c r="T41" s="436">
        <v>-2.7061475632726513</v>
      </c>
      <c r="U41" s="436">
        <v>-2.318800626570777</v>
      </c>
      <c r="V41" s="436">
        <v>4.107277616547492</v>
      </c>
      <c r="W41" s="436">
        <v>-5.6446148499824886</v>
      </c>
      <c r="X41" s="436">
        <v>1.9455568866571156</v>
      </c>
      <c r="Y41" s="436">
        <v>3.8514001563370783</v>
      </c>
      <c r="Z41" s="436">
        <v>1.1075445049779091</v>
      </c>
    </row>
    <row r="42" spans="1:31" s="135" customFormat="1" ht="12.75" customHeight="1">
      <c r="A42" s="674"/>
      <c r="B42" s="145"/>
      <c r="C42" s="145"/>
      <c r="D42" s="145"/>
      <c r="E42" s="145"/>
      <c r="F42" s="145"/>
      <c r="G42" s="145"/>
      <c r="H42" s="145"/>
    </row>
    <row r="43" spans="1:31" ht="13">
      <c r="B43" s="1283" t="s">
        <v>483</v>
      </c>
      <c r="C43" s="1283"/>
      <c r="D43" s="1283"/>
      <c r="E43" s="1283"/>
      <c r="F43" s="1283"/>
      <c r="G43" s="1283"/>
      <c r="H43" s="1283" t="s">
        <v>483</v>
      </c>
      <c r="I43" s="1283"/>
      <c r="J43" s="1283"/>
      <c r="K43" s="1283"/>
      <c r="L43" s="1283"/>
      <c r="M43" s="1283"/>
      <c r="N43" s="1283" t="s">
        <v>483</v>
      </c>
      <c r="O43" s="1283"/>
      <c r="P43" s="1283"/>
      <c r="Q43" s="1283"/>
      <c r="R43" s="1283"/>
      <c r="S43" s="1283"/>
      <c r="T43" s="1283" t="s">
        <v>483</v>
      </c>
      <c r="U43" s="1283"/>
      <c r="V43" s="1283"/>
      <c r="W43" s="1283"/>
      <c r="X43" s="1283"/>
      <c r="Y43" s="1283"/>
      <c r="Z43" s="1283" t="s">
        <v>483</v>
      </c>
      <c r="AA43" s="1283"/>
      <c r="AB43" s="1283"/>
      <c r="AC43" s="1283"/>
      <c r="AD43" s="1283"/>
      <c r="AE43" s="1283"/>
    </row>
    <row r="44" spans="1:31">
      <c r="A44" s="538"/>
      <c r="B44" s="538"/>
      <c r="C44" s="538"/>
      <c r="D44" s="538"/>
      <c r="E44" s="538"/>
      <c r="F44" s="538"/>
      <c r="G44" s="538"/>
    </row>
    <row r="45" spans="1:31">
      <c r="A45" s="131" t="s">
        <v>435</v>
      </c>
      <c r="B45" s="143">
        <v>100</v>
      </c>
      <c r="C45" s="144">
        <v>97.0499215338981</v>
      </c>
      <c r="D45" s="144">
        <v>93.224925758526126</v>
      </c>
      <c r="E45" s="144">
        <v>91.736349182596427</v>
      </c>
      <c r="F45" s="144">
        <v>92.227202037399053</v>
      </c>
      <c r="G45" s="144">
        <v>96.199110060923118</v>
      </c>
      <c r="H45" s="144">
        <v>104.41792777204655</v>
      </c>
      <c r="I45" s="144">
        <v>91.487964201910003</v>
      </c>
      <c r="J45" s="144">
        <v>83.158259501813006</v>
      </c>
      <c r="K45" s="144">
        <v>74.010653461731735</v>
      </c>
      <c r="L45" s="144">
        <v>74.105349889453848</v>
      </c>
      <c r="M45" s="144">
        <v>75.810173171334668</v>
      </c>
      <c r="N45" s="144">
        <v>80.347265348806161</v>
      </c>
      <c r="O45" s="144">
        <v>80.544169443095967</v>
      </c>
      <c r="P45" s="144">
        <v>77.58111495329733</v>
      </c>
      <c r="Q45" s="144">
        <v>74.450153954833411</v>
      </c>
      <c r="R45" s="144">
        <v>72.525823274169326</v>
      </c>
      <c r="S45" s="144">
        <v>78.2104137582037</v>
      </c>
      <c r="T45" s="144">
        <v>76.729733285125462</v>
      </c>
      <c r="U45" s="144">
        <v>77.238022893670902</v>
      </c>
      <c r="V45" s="144">
        <v>76.971092012420229</v>
      </c>
      <c r="W45" s="144">
        <v>73.456280293927605</v>
      </c>
      <c r="X45" s="144">
        <v>76.636586254563582</v>
      </c>
      <c r="Y45" s="144">
        <v>80.732608659499789</v>
      </c>
      <c r="Z45" s="144">
        <v>91.304154004794725</v>
      </c>
    </row>
    <row r="46" spans="1:31">
      <c r="A46" s="131" t="s">
        <v>436</v>
      </c>
      <c r="B46" s="143">
        <v>99.999999999999986</v>
      </c>
      <c r="C46" s="144">
        <v>97.798437143050791</v>
      </c>
      <c r="D46" s="144">
        <v>93.927269824195932</v>
      </c>
      <c r="E46" s="144">
        <v>91.657039046316427</v>
      </c>
      <c r="F46" s="144">
        <v>89.725505663203336</v>
      </c>
      <c r="G46" s="144">
        <v>94.308794713774674</v>
      </c>
      <c r="H46" s="144">
        <v>93.691414475808259</v>
      </c>
      <c r="I46" s="144">
        <v>87.263047502091368</v>
      </c>
      <c r="J46" s="144">
        <v>84.374617364166397</v>
      </c>
      <c r="K46" s="144">
        <v>77.389512645833065</v>
      </c>
      <c r="L46" s="144">
        <v>79.667200491444248</v>
      </c>
      <c r="M46" s="144">
        <v>77.159405658904618</v>
      </c>
      <c r="N46" s="144">
        <v>79.697117358117538</v>
      </c>
      <c r="O46" s="144">
        <v>79.860710699640464</v>
      </c>
      <c r="P46" s="144">
        <v>78.375256383008818</v>
      </c>
      <c r="Q46" s="144">
        <v>77.149044619475916</v>
      </c>
      <c r="R46" s="144">
        <v>76.884745373466643</v>
      </c>
      <c r="S46" s="144">
        <v>84.739959282120168</v>
      </c>
      <c r="T46" s="144">
        <v>81.887926971075203</v>
      </c>
      <c r="U46" s="144">
        <v>79.335987105806126</v>
      </c>
      <c r="V46" s="144">
        <v>85.779740207531546</v>
      </c>
      <c r="W46" s="144">
        <v>80.339040690332254</v>
      </c>
      <c r="X46" s="144">
        <v>87.807959009784099</v>
      </c>
      <c r="Y46" s="144">
        <v>91.052441982958712</v>
      </c>
      <c r="Z46" s="144">
        <v>96.336631497384744</v>
      </c>
    </row>
    <row r="47" spans="1:31">
      <c r="A47" s="131" t="s">
        <v>438</v>
      </c>
      <c r="B47" s="143">
        <v>100</v>
      </c>
      <c r="C47" s="144">
        <v>95.443479466165826</v>
      </c>
      <c r="D47" s="144">
        <v>99.725285317007845</v>
      </c>
      <c r="E47" s="144">
        <v>97.236274159298006</v>
      </c>
      <c r="F47" s="144">
        <v>97.818861546842811</v>
      </c>
      <c r="G47" s="144">
        <v>96.793475820087949</v>
      </c>
      <c r="H47" s="144">
        <v>93.62056505087368</v>
      </c>
      <c r="I47" s="144">
        <v>95.614868251356825</v>
      </c>
      <c r="J47" s="144">
        <v>95.110292343579204</v>
      </c>
      <c r="K47" s="144">
        <v>93.152515146817876</v>
      </c>
      <c r="L47" s="144">
        <v>97.133498523371088</v>
      </c>
      <c r="M47" s="144">
        <v>93.083056444285816</v>
      </c>
      <c r="N47" s="144">
        <v>90.648222363005473</v>
      </c>
      <c r="O47" s="144">
        <v>93.555223825124799</v>
      </c>
      <c r="P47" s="144">
        <v>92.246865929536341</v>
      </c>
      <c r="Q47" s="144">
        <v>93.591510275185854</v>
      </c>
      <c r="R47" s="144">
        <v>90.711645973558944</v>
      </c>
      <c r="S47" s="144">
        <v>90.493805124543783</v>
      </c>
      <c r="T47" s="144">
        <v>91.051820473221198</v>
      </c>
      <c r="U47" s="144">
        <v>91.319736338702427</v>
      </c>
      <c r="V47" s="144">
        <v>93.703431642953774</v>
      </c>
      <c r="W47" s="144">
        <v>85.7790617695874</v>
      </c>
      <c r="X47" s="144">
        <v>88.326641425537829</v>
      </c>
      <c r="Y47" s="144">
        <v>86.457589212362635</v>
      </c>
      <c r="Z47" s="144">
        <v>84.637343092796925</v>
      </c>
    </row>
    <row r="48" spans="1:31">
      <c r="A48" s="131" t="s">
        <v>441</v>
      </c>
      <c r="B48" s="143">
        <v>100</v>
      </c>
      <c r="C48" s="144">
        <v>101.06837545990948</v>
      </c>
      <c r="D48" s="144">
        <v>93.458307503926434</v>
      </c>
      <c r="E48" s="144">
        <v>93.300897804628192</v>
      </c>
      <c r="F48" s="144">
        <v>95.728595544710245</v>
      </c>
      <c r="G48" s="144">
        <v>98.191560008557488</v>
      </c>
      <c r="H48" s="144">
        <v>100.14229903991274</v>
      </c>
      <c r="I48" s="144">
        <v>96.457227597416122</v>
      </c>
      <c r="J48" s="144">
        <v>90.259655817220548</v>
      </c>
      <c r="K48" s="144">
        <v>85.613695755507422</v>
      </c>
      <c r="L48" s="144">
        <v>84.637718381702783</v>
      </c>
      <c r="M48" s="144">
        <v>79.862600333098953</v>
      </c>
      <c r="N48" s="144">
        <v>84.304800144279611</v>
      </c>
      <c r="O48" s="144">
        <v>85.454488037425079</v>
      </c>
      <c r="P48" s="144">
        <v>87.018895808370999</v>
      </c>
      <c r="Q48" s="144">
        <v>81.589045191787463</v>
      </c>
      <c r="R48" s="144">
        <v>78.43235031904338</v>
      </c>
      <c r="S48" s="144">
        <v>86.525513977816289</v>
      </c>
      <c r="T48" s="144">
        <v>81.801987203217379</v>
      </c>
      <c r="U48" s="144">
        <v>82.259459769284078</v>
      </c>
      <c r="V48" s="144">
        <v>82.473330909202417</v>
      </c>
      <c r="W48" s="144">
        <v>80.38200506292884</v>
      </c>
      <c r="X48" s="144">
        <v>82.607077951142088</v>
      </c>
      <c r="Y48" s="144">
        <v>86.181051912179299</v>
      </c>
      <c r="Z48" s="144">
        <v>85.427914159480054</v>
      </c>
    </row>
    <row r="49" spans="1:31">
      <c r="A49" s="131" t="s">
        <v>442</v>
      </c>
      <c r="B49" s="143">
        <v>100</v>
      </c>
      <c r="C49" s="144">
        <v>99.854368069092388</v>
      </c>
      <c r="D49" s="144">
        <v>109.18241422051067</v>
      </c>
      <c r="E49" s="144">
        <v>99.220456040454664</v>
      </c>
      <c r="F49" s="144">
        <v>97.755130079189115</v>
      </c>
      <c r="G49" s="144">
        <v>102.22599113101603</v>
      </c>
      <c r="H49" s="144">
        <v>86.38079932434853</v>
      </c>
      <c r="I49" s="144">
        <v>89.914015891868857</v>
      </c>
      <c r="J49" s="144">
        <v>87.316018581536014</v>
      </c>
      <c r="K49" s="144">
        <v>83.277785047232612</v>
      </c>
      <c r="L49" s="144">
        <v>91.482375089984785</v>
      </c>
      <c r="M49" s="144">
        <v>87.967093995420953</v>
      </c>
      <c r="N49" s="144">
        <v>93.977139915026129</v>
      </c>
      <c r="O49" s="144">
        <v>94.530770388182347</v>
      </c>
      <c r="P49" s="144">
        <v>94.48092714533675</v>
      </c>
      <c r="Q49" s="144">
        <v>93.633828624485574</v>
      </c>
      <c r="R49" s="144">
        <v>85.333372062249069</v>
      </c>
      <c r="S49" s="144">
        <v>102.11725440753897</v>
      </c>
      <c r="T49" s="144">
        <v>97.225957352178753</v>
      </c>
      <c r="U49" s="144">
        <v>95.563537323576014</v>
      </c>
      <c r="V49" s="144">
        <v>111.64922822517303</v>
      </c>
      <c r="W49" s="144">
        <v>98.426314019341348</v>
      </c>
      <c r="X49" s="144">
        <v>92.137198865168045</v>
      </c>
      <c r="Y49" s="144">
        <v>100.48974955498326</v>
      </c>
      <c r="Z49" s="144">
        <v>97.363560193561142</v>
      </c>
    </row>
    <row r="50" spans="1:31">
      <c r="A50" s="131" t="s">
        <v>443</v>
      </c>
      <c r="B50" s="143">
        <v>100</v>
      </c>
      <c r="C50" s="144">
        <v>101.77318103734413</v>
      </c>
      <c r="D50" s="144">
        <v>100.73085353671452</v>
      </c>
      <c r="E50" s="144">
        <v>102.5579388289289</v>
      </c>
      <c r="F50" s="144">
        <v>101.08442835009394</v>
      </c>
      <c r="G50" s="144">
        <v>107.56316531590458</v>
      </c>
      <c r="H50" s="144">
        <v>99.599151296562766</v>
      </c>
      <c r="I50" s="144">
        <v>95.470409483747048</v>
      </c>
      <c r="J50" s="144">
        <v>87.017568240169183</v>
      </c>
      <c r="K50" s="144">
        <v>86.996009719055081</v>
      </c>
      <c r="L50" s="144">
        <v>89.548469979912099</v>
      </c>
      <c r="M50" s="144">
        <v>88.014430740825532</v>
      </c>
      <c r="N50" s="144">
        <v>83.645427978413494</v>
      </c>
      <c r="O50" s="144">
        <v>87.357993653114448</v>
      </c>
      <c r="P50" s="144">
        <v>89.950601898758677</v>
      </c>
      <c r="Q50" s="144">
        <v>92.157904000470509</v>
      </c>
      <c r="R50" s="144">
        <v>84.27389465327164</v>
      </c>
      <c r="S50" s="144">
        <v>96.095315298623845</v>
      </c>
      <c r="T50" s="144">
        <v>94.885582177545899</v>
      </c>
      <c r="U50" s="144">
        <v>88.652830825509383</v>
      </c>
      <c r="V50" s="144">
        <v>96.670076939268924</v>
      </c>
      <c r="W50" s="144">
        <v>92.899529682718594</v>
      </c>
      <c r="X50" s="144">
        <v>90.137603967966555</v>
      </c>
      <c r="Y50" s="144">
        <v>90.455080500505574</v>
      </c>
      <c r="Z50" s="144">
        <v>83.165244595296329</v>
      </c>
    </row>
    <row r="51" spans="1:31">
      <c r="A51" s="131" t="s">
        <v>444</v>
      </c>
      <c r="B51" s="143">
        <v>100</v>
      </c>
      <c r="C51" s="144">
        <v>95.919323306804458</v>
      </c>
      <c r="D51" s="144">
        <v>93.692213071715003</v>
      </c>
      <c r="E51" s="144">
        <v>91.994427030502877</v>
      </c>
      <c r="F51" s="144">
        <v>89.535522538183329</v>
      </c>
      <c r="G51" s="144">
        <v>90.576359175171063</v>
      </c>
      <c r="H51" s="144">
        <v>87.9167017275077</v>
      </c>
      <c r="I51" s="144">
        <v>84.723726789731046</v>
      </c>
      <c r="J51" s="144">
        <v>85.9475211893227</v>
      </c>
      <c r="K51" s="144">
        <v>83.953394577663559</v>
      </c>
      <c r="L51" s="144">
        <v>88.846437440215752</v>
      </c>
      <c r="M51" s="144">
        <v>85.837818637281515</v>
      </c>
      <c r="N51" s="144">
        <v>85.765137334181276</v>
      </c>
      <c r="O51" s="144">
        <v>88.720812314558302</v>
      </c>
      <c r="P51" s="144">
        <v>88.004873533445405</v>
      </c>
      <c r="Q51" s="144">
        <v>78.956772508886544</v>
      </c>
      <c r="R51" s="144">
        <v>77.820924351167321</v>
      </c>
      <c r="S51" s="144">
        <v>83.133437021572604</v>
      </c>
      <c r="T51" s="144">
        <v>82.611273080897661</v>
      </c>
      <c r="U51" s="144">
        <v>80.32304060759887</v>
      </c>
      <c r="V51" s="144">
        <v>79.950901763581712</v>
      </c>
      <c r="W51" s="144">
        <v>76.051855379093439</v>
      </c>
      <c r="X51" s="144">
        <v>75.038362917747534</v>
      </c>
      <c r="Y51" s="144">
        <v>77.490473307951319</v>
      </c>
      <c r="Z51" s="144">
        <v>77.672638472170732</v>
      </c>
    </row>
    <row r="52" spans="1:31">
      <c r="A52" s="131" t="s">
        <v>445</v>
      </c>
      <c r="B52" s="143">
        <v>100</v>
      </c>
      <c r="C52" s="144">
        <v>98.309603972034623</v>
      </c>
      <c r="D52" s="144">
        <v>94.184513976003444</v>
      </c>
      <c r="E52" s="144">
        <v>94.91101636812985</v>
      </c>
      <c r="F52" s="144">
        <v>95.764437564789603</v>
      </c>
      <c r="G52" s="144">
        <v>105.02578552699697</v>
      </c>
      <c r="H52" s="144">
        <v>108.20175116731195</v>
      </c>
      <c r="I52" s="144">
        <v>97.298531640151282</v>
      </c>
      <c r="J52" s="144">
        <v>94.098499314418845</v>
      </c>
      <c r="K52" s="144">
        <v>91.097432145122994</v>
      </c>
      <c r="L52" s="144">
        <v>89.510048771927018</v>
      </c>
      <c r="M52" s="144">
        <v>90.225930193530345</v>
      </c>
      <c r="N52" s="144">
        <v>99.263735673879395</v>
      </c>
      <c r="O52" s="144">
        <v>94.937936830962329</v>
      </c>
      <c r="P52" s="144">
        <v>92.397547213322213</v>
      </c>
      <c r="Q52" s="144">
        <v>88.705954716546884</v>
      </c>
      <c r="R52" s="144">
        <v>92.26559202961657</v>
      </c>
      <c r="S52" s="144">
        <v>96.92061363353136</v>
      </c>
      <c r="T52" s="144">
        <v>91.465729967315113</v>
      </c>
      <c r="U52" s="144">
        <v>92.37228675746006</v>
      </c>
      <c r="V52" s="144">
        <v>95.444542949956372</v>
      </c>
      <c r="W52" s="144">
        <v>89.590635962162153</v>
      </c>
      <c r="X52" s="144">
        <v>91.721024352046086</v>
      </c>
      <c r="Y52" s="144">
        <v>96.577706061985111</v>
      </c>
      <c r="Z52" s="144">
        <v>97.606310509666386</v>
      </c>
    </row>
    <row r="53" spans="1:31">
      <c r="A53" s="131" t="s">
        <v>446</v>
      </c>
      <c r="B53" s="143">
        <v>100</v>
      </c>
      <c r="C53" s="144">
        <v>99.740182217408474</v>
      </c>
      <c r="D53" s="144">
        <v>90.312695519139396</v>
      </c>
      <c r="E53" s="144">
        <v>85.283354317868429</v>
      </c>
      <c r="F53" s="144">
        <v>81.616943754199269</v>
      </c>
      <c r="G53" s="144">
        <v>79.730742777103359</v>
      </c>
      <c r="H53" s="144">
        <v>74.427668779887867</v>
      </c>
      <c r="I53" s="144">
        <v>67.636806218454197</v>
      </c>
      <c r="J53" s="144">
        <v>66.162562332093145</v>
      </c>
      <c r="K53" s="144">
        <v>66.087425374825813</v>
      </c>
      <c r="L53" s="144">
        <v>70.623287669823682</v>
      </c>
      <c r="M53" s="144">
        <v>56.843583934105531</v>
      </c>
      <c r="N53" s="144">
        <v>51.218900991010933</v>
      </c>
      <c r="O53" s="144">
        <v>51.627614217124822</v>
      </c>
      <c r="P53" s="144">
        <v>34.899717605468297</v>
      </c>
      <c r="Q53" s="144">
        <v>32.669104617240095</v>
      </c>
      <c r="R53" s="144">
        <v>33.598434111794553</v>
      </c>
      <c r="S53" s="144">
        <v>37.55077796857676</v>
      </c>
      <c r="T53" s="144">
        <v>27.385569246462595</v>
      </c>
      <c r="U53" s="144">
        <v>24.930793554214684</v>
      </c>
      <c r="V53" s="144">
        <v>21.251352667543724</v>
      </c>
      <c r="W53" s="144">
        <v>21.781913129854097</v>
      </c>
      <c r="X53" s="144">
        <v>22.793957743211152</v>
      </c>
      <c r="Y53" s="144">
        <v>21.201076194950915</v>
      </c>
      <c r="Z53" s="144">
        <v>22.78552232358366</v>
      </c>
    </row>
    <row r="54" spans="1:31">
      <c r="A54" s="131" t="s">
        <v>447</v>
      </c>
      <c r="B54" s="143">
        <v>100</v>
      </c>
      <c r="C54" s="144">
        <v>90.243647318994832</v>
      </c>
      <c r="D54" s="144">
        <v>83.684193136080381</v>
      </c>
      <c r="E54" s="144">
        <v>81.402153292822277</v>
      </c>
      <c r="F54" s="144">
        <v>66.489891719952155</v>
      </c>
      <c r="G54" s="144">
        <v>67.718600695206021</v>
      </c>
      <c r="H54" s="144">
        <v>66.900884322548066</v>
      </c>
      <c r="I54" s="144">
        <v>65.646315306578956</v>
      </c>
      <c r="J54" s="144">
        <v>67.225088484120121</v>
      </c>
      <c r="K54" s="144">
        <v>72.579302303463038</v>
      </c>
      <c r="L54" s="144">
        <v>71.159311043178576</v>
      </c>
      <c r="M54" s="144">
        <v>69.799139682159506</v>
      </c>
      <c r="N54" s="144">
        <v>73.250749934417243</v>
      </c>
      <c r="O54" s="144">
        <v>67.699173093107134</v>
      </c>
      <c r="P54" s="144">
        <v>64.144857407003627</v>
      </c>
      <c r="Q54" s="144">
        <v>62.394449538067249</v>
      </c>
      <c r="R54" s="144">
        <v>63.161256736608962</v>
      </c>
      <c r="S54" s="144">
        <v>71.188638264420845</v>
      </c>
      <c r="T54" s="144">
        <v>65.967308588443245</v>
      </c>
      <c r="U54" s="144">
        <v>64.867978130904774</v>
      </c>
      <c r="V54" s="144">
        <v>69.559947654544573</v>
      </c>
      <c r="W54" s="144">
        <v>67.617471511398605</v>
      </c>
      <c r="X54" s="144">
        <v>67.270255095991814</v>
      </c>
      <c r="Y54" s="144">
        <v>71.775295176847891</v>
      </c>
      <c r="Z54" s="144">
        <v>71.65112739717712</v>
      </c>
    </row>
    <row r="55" spans="1:31">
      <c r="A55" s="131" t="s">
        <v>448</v>
      </c>
      <c r="B55" s="143">
        <v>100</v>
      </c>
      <c r="C55" s="144">
        <v>97.732916691230045</v>
      </c>
      <c r="D55" s="144">
        <v>103.49427179291249</v>
      </c>
      <c r="E55" s="144">
        <v>104.65032339887446</v>
      </c>
      <c r="F55" s="144">
        <v>102.07713190464428</v>
      </c>
      <c r="G55" s="144">
        <v>105.38534150300333</v>
      </c>
      <c r="H55" s="144">
        <v>94.962493627050748</v>
      </c>
      <c r="I55" s="144">
        <v>88.167607647187239</v>
      </c>
      <c r="J55" s="144">
        <v>84.8059515249344</v>
      </c>
      <c r="K55" s="144">
        <v>90.974453973690061</v>
      </c>
      <c r="L55" s="144">
        <v>87.946259199666073</v>
      </c>
      <c r="M55" s="144">
        <v>79.875855344214926</v>
      </c>
      <c r="N55" s="144">
        <v>79.434087656195473</v>
      </c>
      <c r="O55" s="144">
        <v>80.208532710914952</v>
      </c>
      <c r="P55" s="144">
        <v>79.030931058470813</v>
      </c>
      <c r="Q55" s="144">
        <v>77.481012563622784</v>
      </c>
      <c r="R55" s="144">
        <v>77.913195369035265</v>
      </c>
      <c r="S55" s="144">
        <v>88.253280062418142</v>
      </c>
      <c r="T55" s="144">
        <v>84.533320767589217</v>
      </c>
      <c r="U55" s="144">
        <v>82.363381507384645</v>
      </c>
      <c r="V55" s="144">
        <v>83.658616990700352</v>
      </c>
      <c r="W55" s="144">
        <v>79.507771293649697</v>
      </c>
      <c r="X55" s="144">
        <v>82.254004277162352</v>
      </c>
      <c r="Y55" s="144">
        <v>90.756377232217673</v>
      </c>
      <c r="Z55" s="144">
        <v>86.093831277941959</v>
      </c>
    </row>
    <row r="56" spans="1:31">
      <c r="A56" s="131" t="s">
        <v>449</v>
      </c>
      <c r="B56" s="143">
        <v>99.999999999999986</v>
      </c>
      <c r="C56" s="144">
        <v>110.85059479013505</v>
      </c>
      <c r="D56" s="144">
        <v>111.1800413821188</v>
      </c>
      <c r="E56" s="144">
        <v>111.64181398236602</v>
      </c>
      <c r="F56" s="144">
        <v>106.52890064952938</v>
      </c>
      <c r="G56" s="144">
        <v>116.97746571939925</v>
      </c>
      <c r="H56" s="144">
        <v>117.68252613521186</v>
      </c>
      <c r="I56" s="144">
        <v>111.70650409761863</v>
      </c>
      <c r="J56" s="144">
        <v>109.46490928947463</v>
      </c>
      <c r="K56" s="144">
        <v>114.39999374910138</v>
      </c>
      <c r="L56" s="144">
        <v>112.54263699924441</v>
      </c>
      <c r="M56" s="144">
        <v>119.54913805916033</v>
      </c>
      <c r="N56" s="144">
        <v>128.19655014743722</v>
      </c>
      <c r="O56" s="144">
        <v>123.95302984524137</v>
      </c>
      <c r="P56" s="144">
        <v>128.11921199066092</v>
      </c>
      <c r="Q56" s="144">
        <v>131.74685164256775</v>
      </c>
      <c r="R56" s="144">
        <v>134.14998788888391</v>
      </c>
      <c r="S56" s="144">
        <v>148.44505763048573</v>
      </c>
      <c r="T56" s="144">
        <v>151.42128344904529</v>
      </c>
      <c r="U56" s="144">
        <v>149.1300616870933</v>
      </c>
      <c r="V56" s="144">
        <v>162.24089116420853</v>
      </c>
      <c r="W56" s="144">
        <v>153.5573859861789</v>
      </c>
      <c r="X56" s="144">
        <v>154.88124775958977</v>
      </c>
      <c r="Y56" s="144">
        <v>157.84291600409301</v>
      </c>
      <c r="Z56" s="144">
        <v>158.42188459662839</v>
      </c>
    </row>
    <row r="57" spans="1:31">
      <c r="A57" s="131" t="s">
        <v>450</v>
      </c>
      <c r="B57" s="143">
        <v>100</v>
      </c>
      <c r="C57" s="144">
        <v>100.99952422579369</v>
      </c>
      <c r="D57" s="144">
        <v>106.93695338280705</v>
      </c>
      <c r="E57" s="144">
        <v>107.48839168459619</v>
      </c>
      <c r="F57" s="144">
        <v>99.003506403255741</v>
      </c>
      <c r="G57" s="144">
        <v>101.08624777979999</v>
      </c>
      <c r="H57" s="144">
        <v>91.230906350980959</v>
      </c>
      <c r="I57" s="144">
        <v>84.860345218934697</v>
      </c>
      <c r="J57" s="144">
        <v>87.091268298337567</v>
      </c>
      <c r="K57" s="144">
        <v>78.615759470253352</v>
      </c>
      <c r="L57" s="144">
        <v>81.129405075728428</v>
      </c>
      <c r="M57" s="144">
        <v>77.887461299771545</v>
      </c>
      <c r="N57" s="144">
        <v>85.548387448219884</v>
      </c>
      <c r="O57" s="144">
        <v>77.092395789909475</v>
      </c>
      <c r="P57" s="144">
        <v>78.821738582247335</v>
      </c>
      <c r="Q57" s="144">
        <v>81.565685571484053</v>
      </c>
      <c r="R57" s="144">
        <v>71.975151199628073</v>
      </c>
      <c r="S57" s="144">
        <v>77.561730671716063</v>
      </c>
      <c r="T57" s="144">
        <v>74.561300184173206</v>
      </c>
      <c r="U57" s="144">
        <v>69.103362886404426</v>
      </c>
      <c r="V57" s="144">
        <v>77.287764651307825</v>
      </c>
      <c r="W57" s="144">
        <v>64.929540313738599</v>
      </c>
      <c r="X57" s="144">
        <v>70.882447834408211</v>
      </c>
      <c r="Y57" s="144">
        <v>73.641554066737285</v>
      </c>
      <c r="Z57" s="144">
        <v>76.097142088349756</v>
      </c>
    </row>
    <row r="58" spans="1:31">
      <c r="A58" s="131" t="s">
        <v>920</v>
      </c>
      <c r="B58" s="143">
        <v>100</v>
      </c>
      <c r="C58" s="144">
        <v>41.151577087364743</v>
      </c>
      <c r="D58" s="144">
        <v>36.468591121696385</v>
      </c>
      <c r="E58" s="144">
        <v>49.5478305848061</v>
      </c>
      <c r="F58" s="144">
        <v>55.136245831102059</v>
      </c>
      <c r="G58" s="144">
        <v>49.258719038621138</v>
      </c>
      <c r="H58" s="144">
        <v>51.051514054599792</v>
      </c>
      <c r="I58" s="144">
        <v>56.708295789842744</v>
      </c>
      <c r="J58" s="144">
        <v>47.593577817018186</v>
      </c>
      <c r="K58" s="144">
        <v>49.46386591634208</v>
      </c>
      <c r="L58" s="144">
        <v>54.038660253871043</v>
      </c>
      <c r="M58" s="144">
        <v>62.679790946465772</v>
      </c>
      <c r="N58" s="144">
        <v>67.889416967073856</v>
      </c>
      <c r="O58" s="144">
        <v>81.463317846569396</v>
      </c>
      <c r="P58" s="144">
        <v>45.241713704185983</v>
      </c>
      <c r="Q58" s="144">
        <v>51.469512078040204</v>
      </c>
      <c r="R58" s="144">
        <v>62.88057602322754</v>
      </c>
      <c r="S58" s="144">
        <v>73.147307263512744</v>
      </c>
      <c r="T58" s="144">
        <v>70.290943976696596</v>
      </c>
      <c r="U58" s="144">
        <v>72.732936172391646</v>
      </c>
      <c r="V58" s="144">
        <v>73.964030787677245</v>
      </c>
      <c r="W58" s="144">
        <v>60.747465710673687</v>
      </c>
      <c r="X58" s="144">
        <v>66.761606953848599</v>
      </c>
      <c r="Y58" s="144">
        <v>59.669176361598993</v>
      </c>
      <c r="Z58" s="144">
        <v>65.532338131551342</v>
      </c>
    </row>
    <row r="59" spans="1:31" ht="20.25" customHeight="1">
      <c r="A59" s="131" t="s">
        <v>460</v>
      </c>
      <c r="B59" s="143">
        <v>100</v>
      </c>
      <c r="C59" s="144">
        <v>97.069030410070852</v>
      </c>
      <c r="D59" s="144">
        <v>95.242415537452089</v>
      </c>
      <c r="E59" s="144">
        <v>93.976351039432117</v>
      </c>
      <c r="F59" s="144">
        <v>90.973943574759446</v>
      </c>
      <c r="G59" s="144">
        <v>94.032809656783115</v>
      </c>
      <c r="H59" s="144">
        <v>91.924499686118793</v>
      </c>
      <c r="I59" s="144">
        <v>87.062656668449961</v>
      </c>
      <c r="J59" s="144">
        <v>84.738598658079553</v>
      </c>
      <c r="K59" s="144">
        <v>82.451218525683245</v>
      </c>
      <c r="L59" s="144">
        <v>84.333895729785041</v>
      </c>
      <c r="M59" s="144">
        <v>81.989483986423238</v>
      </c>
      <c r="N59" s="144">
        <v>83.742967377263355</v>
      </c>
      <c r="O59" s="144">
        <v>84.010313851734495</v>
      </c>
      <c r="P59" s="144">
        <v>82.791381089281245</v>
      </c>
      <c r="Q59" s="144">
        <v>79.83809951429069</v>
      </c>
      <c r="R59" s="144">
        <v>78.088647226313526</v>
      </c>
      <c r="S59" s="144">
        <v>85.19883144659336</v>
      </c>
      <c r="T59" s="144">
        <v>82.8932253454646</v>
      </c>
      <c r="U59" s="144">
        <v>80.971096716769253</v>
      </c>
      <c r="V59" s="144">
        <v>84.296804448090128</v>
      </c>
      <c r="W59" s="144">
        <v>79.538574506152543</v>
      </c>
      <c r="X59" s="144">
        <v>81.086042720005892</v>
      </c>
      <c r="Y59" s="144">
        <v>84.208990696091746</v>
      </c>
      <c r="Z59" s="144">
        <v>85.141642745243672</v>
      </c>
    </row>
    <row r="60" spans="1:31" ht="12.75" customHeight="1">
      <c r="A60" s="538"/>
      <c r="B60" s="569"/>
      <c r="C60" s="569"/>
      <c r="D60" s="569"/>
      <c r="E60" s="569"/>
      <c r="F60" s="569"/>
      <c r="G60" s="569"/>
      <c r="H60" s="569"/>
      <c r="I60" s="569"/>
    </row>
    <row r="61" spans="1:31" s="135" customFormat="1" ht="25" customHeight="1">
      <c r="B61" s="1418" t="s">
        <v>484</v>
      </c>
      <c r="C61" s="1418"/>
      <c r="D61" s="1418"/>
      <c r="E61" s="1418"/>
      <c r="F61" s="1418"/>
      <c r="G61" s="1418"/>
      <c r="H61" s="1418" t="s">
        <v>484</v>
      </c>
      <c r="I61" s="1418"/>
      <c r="J61" s="1418"/>
      <c r="K61" s="1418"/>
      <c r="L61" s="1418"/>
      <c r="M61" s="1418"/>
      <c r="N61" s="1418" t="s">
        <v>484</v>
      </c>
      <c r="O61" s="1418"/>
      <c r="P61" s="1418"/>
      <c r="Q61" s="1418"/>
      <c r="R61" s="1418"/>
      <c r="S61" s="1418"/>
      <c r="T61" s="1418" t="s">
        <v>484</v>
      </c>
      <c r="U61" s="1418"/>
      <c r="V61" s="1418"/>
      <c r="W61" s="1418"/>
      <c r="X61" s="1418"/>
      <c r="Y61" s="1418"/>
      <c r="Z61" s="1418" t="s">
        <v>484</v>
      </c>
      <c r="AA61" s="1418"/>
      <c r="AB61" s="1418"/>
      <c r="AC61" s="1418"/>
      <c r="AD61" s="1418"/>
      <c r="AE61" s="1418"/>
    </row>
    <row r="62" spans="1:31">
      <c r="A62" s="538"/>
      <c r="B62" s="538"/>
      <c r="C62" s="538"/>
      <c r="D62" s="538"/>
      <c r="E62" s="538"/>
      <c r="F62" s="538"/>
      <c r="G62" s="538"/>
    </row>
    <row r="63" spans="1:31">
      <c r="A63" s="131" t="s">
        <v>435</v>
      </c>
      <c r="B63" s="149">
        <v>10.666767780157166</v>
      </c>
      <c r="C63" s="149">
        <v>10.664667934884028</v>
      </c>
      <c r="D63" s="149">
        <v>10.440817032801524</v>
      </c>
      <c r="E63" s="149">
        <v>10.412516797120364</v>
      </c>
      <c r="F63" s="149">
        <v>10.813713339118319</v>
      </c>
      <c r="G63" s="149">
        <v>10.912505660768876</v>
      </c>
      <c r="H63" s="149">
        <v>12.116484630678233</v>
      </c>
      <c r="I63" s="149">
        <v>11.20894888996362</v>
      </c>
      <c r="J63" s="149">
        <v>10.4678370560157</v>
      </c>
      <c r="K63" s="149">
        <v>9.5748063867372117</v>
      </c>
      <c r="L63" s="149">
        <v>9.3730350258078197</v>
      </c>
      <c r="M63" s="149">
        <v>9.8628442731269459</v>
      </c>
      <c r="N63" s="149">
        <v>10.234239937849113</v>
      </c>
      <c r="O63" s="149">
        <v>10.226672322774537</v>
      </c>
      <c r="P63" s="149">
        <v>9.9954817330573604</v>
      </c>
      <c r="Q63" s="149">
        <v>9.9469114152824911</v>
      </c>
      <c r="R63" s="149">
        <v>9.9068961034530076</v>
      </c>
      <c r="S63" s="149">
        <v>9.791828213884795</v>
      </c>
      <c r="T63" s="149">
        <v>9.8736445997225264</v>
      </c>
      <c r="U63" s="149">
        <v>10.17498943959127</v>
      </c>
      <c r="V63" s="149">
        <v>9.7397851514903824</v>
      </c>
      <c r="W63" s="149">
        <v>9.8510828079883641</v>
      </c>
      <c r="X63" s="149">
        <v>10.081447331992267</v>
      </c>
      <c r="Y63" s="149">
        <v>10.226413851284377</v>
      </c>
      <c r="Z63" s="149">
        <v>11.438823315248509</v>
      </c>
    </row>
    <row r="64" spans="1:31">
      <c r="A64" s="131" t="s">
        <v>436</v>
      </c>
      <c r="B64" s="149">
        <v>14.619216154263773</v>
      </c>
      <c r="C64" s="149">
        <v>14.729069468433714</v>
      </c>
      <c r="D64" s="149">
        <v>14.417348117339776</v>
      </c>
      <c r="E64" s="149">
        <v>14.258417687612228</v>
      </c>
      <c r="F64" s="149">
        <v>14.418596251827445</v>
      </c>
      <c r="G64" s="149">
        <v>14.662123360995478</v>
      </c>
      <c r="H64" s="149">
        <v>14.900217512169849</v>
      </c>
      <c r="I64" s="149">
        <v>14.652864988614111</v>
      </c>
      <c r="J64" s="149">
        <v>14.556421615575498</v>
      </c>
      <c r="K64" s="149">
        <v>13.72173793999351</v>
      </c>
      <c r="L64" s="149">
        <v>13.810248113299879</v>
      </c>
      <c r="M64" s="149">
        <v>13.757984253795756</v>
      </c>
      <c r="N64" s="149">
        <v>13.912922147614044</v>
      </c>
      <c r="O64" s="149">
        <v>13.89711499009077</v>
      </c>
      <c r="P64" s="149">
        <v>13.839421436555657</v>
      </c>
      <c r="Q64" s="149">
        <v>14.12682123257677</v>
      </c>
      <c r="R64" s="149">
        <v>14.393829980467228</v>
      </c>
      <c r="S64" s="149">
        <v>14.540478556039631</v>
      </c>
      <c r="T64" s="149">
        <v>14.441919708462818</v>
      </c>
      <c r="U64" s="149">
        <v>14.323999443513289</v>
      </c>
      <c r="V64" s="149">
        <v>14.876395042029461</v>
      </c>
      <c r="W64" s="149">
        <v>14.766342102187281</v>
      </c>
      <c r="X64" s="149">
        <v>15.831128142008232</v>
      </c>
      <c r="Y64" s="149">
        <v>15.807282805780192</v>
      </c>
      <c r="Z64" s="149">
        <v>16.541447804195673</v>
      </c>
    </row>
    <row r="65" spans="1:26">
      <c r="A65" s="131" t="s">
        <v>438</v>
      </c>
      <c r="B65" s="149">
        <v>6.3868895710141169</v>
      </c>
      <c r="C65" s="149">
        <v>6.2799325495324014</v>
      </c>
      <c r="D65" s="149">
        <v>6.6875076735862864</v>
      </c>
      <c r="E65" s="149">
        <v>6.6084428527311632</v>
      </c>
      <c r="F65" s="149">
        <v>6.8674418422743004</v>
      </c>
      <c r="G65" s="149">
        <v>6.5743993348063485</v>
      </c>
      <c r="H65" s="149">
        <v>6.5047317374322065</v>
      </c>
      <c r="I65" s="149">
        <v>7.0142771681556155</v>
      </c>
      <c r="J65" s="149">
        <v>7.1686214297265884</v>
      </c>
      <c r="K65" s="149">
        <v>7.2158403252660177</v>
      </c>
      <c r="L65" s="149">
        <v>7.3562465405701385</v>
      </c>
      <c r="M65" s="149">
        <v>7.2510665214160088</v>
      </c>
      <c r="N65" s="149">
        <v>6.9135379862170838</v>
      </c>
      <c r="O65" s="149">
        <v>7.1125419721336316</v>
      </c>
      <c r="P65" s="149">
        <v>7.116327064634163</v>
      </c>
      <c r="Q65" s="149">
        <v>7.4871351466106573</v>
      </c>
      <c r="R65" s="149">
        <v>7.4193277283822594</v>
      </c>
      <c r="S65" s="149">
        <v>6.7838247353619385</v>
      </c>
      <c r="T65" s="149">
        <v>7.0155060341621054</v>
      </c>
      <c r="U65" s="149">
        <v>7.203176136906956</v>
      </c>
      <c r="V65" s="149">
        <v>7.0995985464330964</v>
      </c>
      <c r="W65" s="149">
        <v>6.8879961506624046</v>
      </c>
      <c r="X65" s="149">
        <v>6.9572084916198031</v>
      </c>
      <c r="Y65" s="149">
        <v>6.5574360921664585</v>
      </c>
      <c r="Z65" s="149">
        <v>6.3490595963151844</v>
      </c>
    </row>
    <row r="66" spans="1:26">
      <c r="A66" s="131" t="s">
        <v>441</v>
      </c>
      <c r="B66" s="149">
        <v>4.1493766222200028</v>
      </c>
      <c r="C66" s="149">
        <v>4.3203352563372537</v>
      </c>
      <c r="D66" s="149">
        <v>4.0716493184336429</v>
      </c>
      <c r="E66" s="149">
        <v>4.1195530567069909</v>
      </c>
      <c r="F66" s="149">
        <v>4.3662391759983112</v>
      </c>
      <c r="G66" s="149">
        <v>4.3328893934568349</v>
      </c>
      <c r="H66" s="149">
        <v>4.5203195660615165</v>
      </c>
      <c r="I66" s="149">
        <v>4.5971186792639172</v>
      </c>
      <c r="J66" s="149">
        <v>4.4197250333203284</v>
      </c>
      <c r="K66" s="149">
        <v>4.3085290194844283</v>
      </c>
      <c r="L66" s="149">
        <v>4.1643252333123648</v>
      </c>
      <c r="M66" s="149">
        <v>4.0417379241798121</v>
      </c>
      <c r="N66" s="149">
        <v>4.177214849381838</v>
      </c>
      <c r="O66" s="149">
        <v>4.2207062284287575</v>
      </c>
      <c r="P66" s="149">
        <v>4.3612531547127436</v>
      </c>
      <c r="Q66" s="149">
        <v>4.2403774489578909</v>
      </c>
      <c r="R66" s="149">
        <v>4.1676398861977315</v>
      </c>
      <c r="S66" s="149">
        <v>4.2139890750752373</v>
      </c>
      <c r="T66" s="149">
        <v>4.0947526403705234</v>
      </c>
      <c r="U66" s="149">
        <v>4.2153989900500521</v>
      </c>
      <c r="V66" s="149">
        <v>4.0596190267448771</v>
      </c>
      <c r="W66" s="149">
        <v>4.1933767951736032</v>
      </c>
      <c r="X66" s="149">
        <v>4.2272118182406411</v>
      </c>
      <c r="Y66" s="149">
        <v>4.2465494376163067</v>
      </c>
      <c r="Z66" s="149">
        <v>4.1633280550975265</v>
      </c>
    </row>
    <row r="67" spans="1:26">
      <c r="A67" s="131" t="s">
        <v>442</v>
      </c>
      <c r="B67" s="149">
        <v>2.4329091490766017</v>
      </c>
      <c r="C67" s="149">
        <v>2.5027200191890739</v>
      </c>
      <c r="D67" s="149">
        <v>2.7889978742811059</v>
      </c>
      <c r="E67" s="149">
        <v>2.5686712944950032</v>
      </c>
      <c r="F67" s="149">
        <v>2.6142578962007077</v>
      </c>
      <c r="G67" s="149">
        <v>2.6448911821718797</v>
      </c>
      <c r="H67" s="149">
        <v>2.2861874440257903</v>
      </c>
      <c r="I67" s="149">
        <v>2.5125885226153337</v>
      </c>
      <c r="J67" s="149">
        <v>2.506908821151562</v>
      </c>
      <c r="K67" s="149">
        <v>2.4572988583926803</v>
      </c>
      <c r="L67" s="149">
        <v>2.6391322896882934</v>
      </c>
      <c r="M67" s="149">
        <v>2.6102853365265752</v>
      </c>
      <c r="N67" s="149">
        <v>2.7302333636363993</v>
      </c>
      <c r="O67" s="149">
        <v>2.7375778711237371</v>
      </c>
      <c r="P67" s="149">
        <v>2.7764183788315786</v>
      </c>
      <c r="Q67" s="149">
        <v>2.8533068761588671</v>
      </c>
      <c r="R67" s="149">
        <v>2.6586238715356521</v>
      </c>
      <c r="S67" s="149">
        <v>2.9160259396564565</v>
      </c>
      <c r="T67" s="149">
        <v>2.8535736205707822</v>
      </c>
      <c r="U67" s="149">
        <v>2.8713629146695352</v>
      </c>
      <c r="V67" s="149">
        <v>3.2223336414090995</v>
      </c>
      <c r="W67" s="149">
        <v>3.0106433434888764</v>
      </c>
      <c r="X67" s="149">
        <v>2.7644885182447259</v>
      </c>
      <c r="Y67" s="149">
        <v>2.9032818118324974</v>
      </c>
      <c r="Z67" s="149">
        <v>2.7821485320685588</v>
      </c>
    </row>
    <row r="68" spans="1:26">
      <c r="A68" s="131" t="s">
        <v>443</v>
      </c>
      <c r="B68" s="149">
        <v>9.0486426746612985</v>
      </c>
      <c r="C68" s="149">
        <v>9.4871571826785051</v>
      </c>
      <c r="D68" s="149">
        <v>9.5700796207646839</v>
      </c>
      <c r="E68" s="149">
        <v>9.8749327000721649</v>
      </c>
      <c r="F68" s="149">
        <v>10.054273082717916</v>
      </c>
      <c r="G68" s="149">
        <v>10.350649432380674</v>
      </c>
      <c r="H68" s="149">
        <v>9.8041015600786334</v>
      </c>
      <c r="I68" s="149">
        <v>9.9224817445190236</v>
      </c>
      <c r="J68" s="149">
        <v>9.2919979075930978</v>
      </c>
      <c r="K68" s="149">
        <v>9.5474126416201166</v>
      </c>
      <c r="L68" s="149">
        <v>9.6081427271796223</v>
      </c>
      <c r="M68" s="149">
        <v>9.7135766108655357</v>
      </c>
      <c r="N68" s="149">
        <v>9.0381032921371798</v>
      </c>
      <c r="O68" s="149">
        <v>9.4092169532591505</v>
      </c>
      <c r="P68" s="149">
        <v>9.8311061398389281</v>
      </c>
      <c r="Q68" s="149">
        <v>10.444937292084854</v>
      </c>
      <c r="R68" s="149">
        <v>9.7653677788714859</v>
      </c>
      <c r="S68" s="149">
        <v>10.205916631511831</v>
      </c>
      <c r="T68" s="149">
        <v>10.357730978902001</v>
      </c>
      <c r="U68" s="149">
        <v>9.9070880939556112</v>
      </c>
      <c r="V68" s="149">
        <v>10.376822576876201</v>
      </c>
      <c r="W68" s="149">
        <v>10.568641114859149</v>
      </c>
      <c r="X68" s="149">
        <v>10.058734431924963</v>
      </c>
      <c r="Y68" s="149">
        <v>9.7198137014933401</v>
      </c>
      <c r="Z68" s="149">
        <v>8.8385959799405285</v>
      </c>
    </row>
    <row r="69" spans="1:26">
      <c r="A69" s="131" t="s">
        <v>444</v>
      </c>
      <c r="B69" s="149">
        <v>24.244215419843506</v>
      </c>
      <c r="C69" s="149">
        <v>23.957061560743835</v>
      </c>
      <c r="D69" s="149">
        <v>23.849607174015013</v>
      </c>
      <c r="E69" s="149">
        <v>23.732914522471159</v>
      </c>
      <c r="F69" s="149">
        <v>23.860881598038496</v>
      </c>
      <c r="G69" s="149">
        <v>23.353048492362685</v>
      </c>
      <c r="H69" s="149">
        <v>23.187196699050308</v>
      </c>
      <c r="I69" s="149">
        <v>23.592896909686917</v>
      </c>
      <c r="J69" s="149">
        <v>24.590095322715452</v>
      </c>
      <c r="K69" s="149">
        <v>24.685919987149525</v>
      </c>
      <c r="L69" s="149">
        <v>25.541475938547048</v>
      </c>
      <c r="M69" s="149">
        <v>25.38216445606998</v>
      </c>
      <c r="N69" s="149">
        <v>24.829648747399137</v>
      </c>
      <c r="O69" s="149">
        <v>25.603600169543309</v>
      </c>
      <c r="P69" s="149">
        <v>25.77090856402161</v>
      </c>
      <c r="Q69" s="149">
        <v>23.976585279542896</v>
      </c>
      <c r="R69" s="149">
        <v>24.161095385262122</v>
      </c>
      <c r="S69" s="149">
        <v>23.656485910917837</v>
      </c>
      <c r="T69" s="149">
        <v>24.161751365491835</v>
      </c>
      <c r="U69" s="149">
        <v>24.050175663042012</v>
      </c>
      <c r="V69" s="149">
        <v>22.994310378166858</v>
      </c>
      <c r="W69" s="149">
        <v>23.181425821843224</v>
      </c>
      <c r="X69" s="149">
        <v>22.435997297490704</v>
      </c>
      <c r="Y69" s="149">
        <v>22.309918600541994</v>
      </c>
      <c r="Z69" s="149">
        <v>22.117404816600502</v>
      </c>
    </row>
    <row r="70" spans="1:26">
      <c r="A70" s="131" t="s">
        <v>445</v>
      </c>
      <c r="B70" s="149">
        <v>4.4350365482556837</v>
      </c>
      <c r="C70" s="149">
        <v>4.4917177478603953</v>
      </c>
      <c r="D70" s="149">
        <v>4.3857745459953934</v>
      </c>
      <c r="E70" s="149">
        <v>4.4791463146736472</v>
      </c>
      <c r="F70" s="149">
        <v>4.6685761211832189</v>
      </c>
      <c r="G70" s="149">
        <v>4.9535178095988561</v>
      </c>
      <c r="H70" s="149">
        <v>5.2203571697519999</v>
      </c>
      <c r="I70" s="149">
        <v>4.9564596398545184</v>
      </c>
      <c r="J70" s="149">
        <v>4.9249136781148426</v>
      </c>
      <c r="K70" s="149">
        <v>4.9001148587029295</v>
      </c>
      <c r="L70" s="149">
        <v>4.7072453407300578</v>
      </c>
      <c r="M70" s="149">
        <v>4.8805685626090227</v>
      </c>
      <c r="N70" s="149">
        <v>5.2570181045384556</v>
      </c>
      <c r="O70" s="149">
        <v>5.0119229456088297</v>
      </c>
      <c r="P70" s="149">
        <v>4.9496275272706862</v>
      </c>
      <c r="Q70" s="149">
        <v>4.9276492502853175</v>
      </c>
      <c r="R70" s="149">
        <v>5.240214644926124</v>
      </c>
      <c r="S70" s="149">
        <v>5.0452154853030793</v>
      </c>
      <c r="T70" s="149">
        <v>4.8936912953661844</v>
      </c>
      <c r="U70" s="149">
        <v>5.0595148692168532</v>
      </c>
      <c r="V70" s="149">
        <v>5.0215430950918618</v>
      </c>
      <c r="W70" s="149">
        <v>4.9955351518516844</v>
      </c>
      <c r="X70" s="149">
        <v>5.0167215170362489</v>
      </c>
      <c r="Y70" s="149">
        <v>5.0864599206207766</v>
      </c>
      <c r="Z70" s="149">
        <v>5.0843223185865307</v>
      </c>
    </row>
    <row r="71" spans="1:26">
      <c r="A71" s="131" t="s">
        <v>446</v>
      </c>
      <c r="B71" s="149">
        <v>1.1044327323034784</v>
      </c>
      <c r="C71" s="149">
        <v>1.1348245830978299</v>
      </c>
      <c r="D71" s="149">
        <v>1.0472676119252022</v>
      </c>
      <c r="E71" s="149">
        <v>1.0022705392100979</v>
      </c>
      <c r="F71" s="149">
        <v>0.99083782290513911</v>
      </c>
      <c r="G71" s="149">
        <v>0.93645231292469444</v>
      </c>
      <c r="H71" s="149">
        <v>0.89421594754638245</v>
      </c>
      <c r="I71" s="149">
        <v>0.85800624004158588</v>
      </c>
      <c r="J71" s="149">
        <v>0.86232367126436582</v>
      </c>
      <c r="K71" s="149">
        <v>0.88523998896250722</v>
      </c>
      <c r="L71" s="149">
        <v>0.92487925395210158</v>
      </c>
      <c r="M71" s="149">
        <v>0.76570691344590114</v>
      </c>
      <c r="N71" s="149">
        <v>0.67549350755920301</v>
      </c>
      <c r="O71" s="149">
        <v>0.67871698625908461</v>
      </c>
      <c r="P71" s="149">
        <v>0.46556042385693919</v>
      </c>
      <c r="Q71" s="149">
        <v>0.45192494177379977</v>
      </c>
      <c r="R71" s="149">
        <v>0.47519340781592684</v>
      </c>
      <c r="S71" s="149">
        <v>0.48677085832982681</v>
      </c>
      <c r="T71" s="149">
        <v>0.36487323231188079</v>
      </c>
      <c r="U71" s="149">
        <v>0.3400520131262203</v>
      </c>
      <c r="V71" s="149">
        <v>0.27842917232068209</v>
      </c>
      <c r="W71" s="149">
        <v>0.3024527153292258</v>
      </c>
      <c r="X71" s="149">
        <v>0.31046518224194442</v>
      </c>
      <c r="Y71" s="149">
        <v>0.27806012536438818</v>
      </c>
      <c r="Z71" s="149">
        <v>0.29556719679575616</v>
      </c>
    </row>
    <row r="72" spans="1:26">
      <c r="A72" s="131" t="s">
        <v>447</v>
      </c>
      <c r="B72" s="149">
        <v>10.638817431889109</v>
      </c>
      <c r="C72" s="149">
        <v>9.8907518099095668</v>
      </c>
      <c r="D72" s="149">
        <v>9.347734910814129</v>
      </c>
      <c r="E72" s="149">
        <v>9.2153253224484892</v>
      </c>
      <c r="F72" s="149">
        <v>7.7755650824716582</v>
      </c>
      <c r="G72" s="149">
        <v>7.661643124021297</v>
      </c>
      <c r="H72" s="149">
        <v>7.7427268766195931</v>
      </c>
      <c r="I72" s="149">
        <v>8.0217993609194487</v>
      </c>
      <c r="J72" s="149">
        <v>8.4400197141678071</v>
      </c>
      <c r="K72" s="149">
        <v>9.3650277139313314</v>
      </c>
      <c r="L72" s="149">
        <v>8.9768285007615543</v>
      </c>
      <c r="M72" s="149">
        <v>9.0570188745716038</v>
      </c>
      <c r="N72" s="149">
        <v>9.305872238685593</v>
      </c>
      <c r="O72" s="149">
        <v>8.573222855690549</v>
      </c>
      <c r="P72" s="149">
        <v>8.2427109944180295</v>
      </c>
      <c r="Q72" s="149">
        <v>8.3143657155804078</v>
      </c>
      <c r="R72" s="149">
        <v>8.6051059028082157</v>
      </c>
      <c r="S72" s="149">
        <v>8.8893581386115539</v>
      </c>
      <c r="T72" s="149">
        <v>8.4664838365339001</v>
      </c>
      <c r="U72" s="149">
        <v>8.5230237022039343</v>
      </c>
      <c r="V72" s="149">
        <v>8.778928080532113</v>
      </c>
      <c r="W72" s="149">
        <v>9.0442900074867119</v>
      </c>
      <c r="X72" s="149">
        <v>8.8261301027370322</v>
      </c>
      <c r="Y72" s="149">
        <v>9.0679659641363646</v>
      </c>
      <c r="Z72" s="149">
        <v>8.9531190447952618</v>
      </c>
    </row>
    <row r="73" spans="1:26">
      <c r="A73" s="131" t="s">
        <v>448</v>
      </c>
      <c r="B73" s="149">
        <v>6.415095096478117</v>
      </c>
      <c r="C73" s="149">
        <v>6.4589699926101938</v>
      </c>
      <c r="D73" s="149">
        <v>6.9709025306189503</v>
      </c>
      <c r="E73" s="149">
        <v>7.143731045689103</v>
      </c>
      <c r="F73" s="149">
        <v>7.1980446555657078</v>
      </c>
      <c r="G73" s="149">
        <v>7.189586166617544</v>
      </c>
      <c r="H73" s="149">
        <v>6.6271062589010743</v>
      </c>
      <c r="I73" s="149">
        <v>6.4965119274914409</v>
      </c>
      <c r="J73" s="149">
        <v>6.4201940130608381</v>
      </c>
      <c r="K73" s="149">
        <v>7.0782431603433604</v>
      </c>
      <c r="L73" s="149">
        <v>6.6898796891000609</v>
      </c>
      <c r="M73" s="149">
        <v>6.2497186594139258</v>
      </c>
      <c r="N73" s="149">
        <v>6.085015162178566</v>
      </c>
      <c r="O73" s="149">
        <v>6.1247880325455029</v>
      </c>
      <c r="P73" s="149">
        <v>6.1237164017902197</v>
      </c>
      <c r="Q73" s="149">
        <v>6.2257000954548811</v>
      </c>
      <c r="R73" s="149">
        <v>6.4006814731247532</v>
      </c>
      <c r="S73" s="149">
        <v>6.6450815646623047</v>
      </c>
      <c r="T73" s="149">
        <v>6.5420218514255701</v>
      </c>
      <c r="U73" s="149">
        <v>6.5254016094850993</v>
      </c>
      <c r="V73" s="149">
        <v>6.3665282112285571</v>
      </c>
      <c r="W73" s="149">
        <v>6.4126106976979065</v>
      </c>
      <c r="X73" s="149">
        <v>6.5074979836687232</v>
      </c>
      <c r="Y73" s="149">
        <v>6.9138792157918481</v>
      </c>
      <c r="Z73" s="149">
        <v>6.4868388377318844</v>
      </c>
    </row>
    <row r="74" spans="1:26">
      <c r="A74" s="131" t="s">
        <v>449</v>
      </c>
      <c r="B74" s="149">
        <v>1.8127169181793923</v>
      </c>
      <c r="C74" s="149">
        <v>2.0700809281543902</v>
      </c>
      <c r="D74" s="149">
        <v>2.1160523999730048</v>
      </c>
      <c r="E74" s="149">
        <v>2.1534673643282423</v>
      </c>
      <c r="F74" s="149">
        <v>2.122659883637612</v>
      </c>
      <c r="G74" s="149">
        <v>2.2550323863475965</v>
      </c>
      <c r="H74" s="149">
        <v>2.3206556122448014</v>
      </c>
      <c r="I74" s="149">
        <v>2.3258223169039676</v>
      </c>
      <c r="J74" s="149">
        <v>2.3416588916777377</v>
      </c>
      <c r="K74" s="149">
        <v>2.5151211566875311</v>
      </c>
      <c r="L74" s="149">
        <v>2.4190503751743662</v>
      </c>
      <c r="M74" s="149">
        <v>2.6431285401124001</v>
      </c>
      <c r="N74" s="149">
        <v>2.774968007254849</v>
      </c>
      <c r="O74" s="149">
        <v>2.6745734417396796</v>
      </c>
      <c r="P74" s="149">
        <v>2.8051695727703114</v>
      </c>
      <c r="Q74" s="149">
        <v>2.9913004986623624</v>
      </c>
      <c r="R74" s="149">
        <v>3.11410123311494</v>
      </c>
      <c r="S74" s="149">
        <v>3.1583633580182844</v>
      </c>
      <c r="T74" s="149">
        <v>3.3112949959008882</v>
      </c>
      <c r="U74" s="149">
        <v>3.3386059568258823</v>
      </c>
      <c r="V74" s="149">
        <v>3.4888251121662246</v>
      </c>
      <c r="W74" s="149">
        <v>3.4996361604018693</v>
      </c>
      <c r="X74" s="149">
        <v>3.4624437043007061</v>
      </c>
      <c r="Y74" s="149">
        <v>3.3977906858901186</v>
      </c>
      <c r="Z74" s="149">
        <v>3.3728974583851823</v>
      </c>
    </row>
    <row r="75" spans="1:26">
      <c r="A75" s="131" t="s">
        <v>450</v>
      </c>
      <c r="B75" s="149">
        <v>3.7263677408894185</v>
      </c>
      <c r="C75" s="149">
        <v>3.8772548497726587</v>
      </c>
      <c r="D75" s="149">
        <v>4.183917544993295</v>
      </c>
      <c r="E75" s="149">
        <v>4.2621496883348886</v>
      </c>
      <c r="F75" s="149">
        <v>4.0552652550767112</v>
      </c>
      <c r="G75" s="149">
        <v>4.0058840541837295</v>
      </c>
      <c r="H75" s="149">
        <v>3.6982513645351416</v>
      </c>
      <c r="I75" s="149">
        <v>3.632106634521882</v>
      </c>
      <c r="J75" s="149">
        <v>3.8298260514026934</v>
      </c>
      <c r="K75" s="149">
        <v>3.5530248703870968</v>
      </c>
      <c r="L75" s="149">
        <v>3.5847744883078136</v>
      </c>
      <c r="M75" s="149">
        <v>3.5399335267837833</v>
      </c>
      <c r="N75" s="149">
        <v>3.8067047449611575</v>
      </c>
      <c r="O75" s="149">
        <v>3.4195160518789893</v>
      </c>
      <c r="P75" s="149">
        <v>3.5476975993064115</v>
      </c>
      <c r="Q75" s="149">
        <v>3.8070011852261461</v>
      </c>
      <c r="R75" s="149">
        <v>3.4346334723743945</v>
      </c>
      <c r="S75" s="149">
        <v>3.3923414933667217</v>
      </c>
      <c r="T75" s="149">
        <v>3.3518158156730129</v>
      </c>
      <c r="U75" s="149">
        <v>3.1802032168046819</v>
      </c>
      <c r="V75" s="149">
        <v>3.4165308501040355</v>
      </c>
      <c r="W75" s="149">
        <v>3.041937147580875</v>
      </c>
      <c r="X75" s="149">
        <v>3.2574541578935325</v>
      </c>
      <c r="Y75" s="149">
        <v>3.2587436233930518</v>
      </c>
      <c r="Z75" s="149">
        <v>3.3305198996497642</v>
      </c>
    </row>
    <row r="76" spans="1:26">
      <c r="A76" s="131" t="s">
        <v>920</v>
      </c>
      <c r="B76" s="149">
        <v>0.31951616076833211</v>
      </c>
      <c r="C76" s="149">
        <v>0.13545611679616287</v>
      </c>
      <c r="D76" s="149">
        <v>0.12234364445799346</v>
      </c>
      <c r="E76" s="149">
        <v>0.16846081410645772</v>
      </c>
      <c r="F76" s="149">
        <v>0.19364799298444915</v>
      </c>
      <c r="G76" s="149">
        <v>0.1673772893634986</v>
      </c>
      <c r="H76" s="149">
        <v>0.17744762090447866</v>
      </c>
      <c r="I76" s="149">
        <v>0.20811697744862898</v>
      </c>
      <c r="J76" s="149">
        <v>0.17945679421349006</v>
      </c>
      <c r="K76" s="149">
        <v>0.19168309234176006</v>
      </c>
      <c r="L76" s="149">
        <v>0.20473648356888433</v>
      </c>
      <c r="M76" s="149">
        <v>0.24426554708275444</v>
      </c>
      <c r="N76" s="149">
        <v>0.259027910587383</v>
      </c>
      <c r="O76" s="149">
        <v>0.30982917892347345</v>
      </c>
      <c r="P76" s="149">
        <v>0.17460100893537392</v>
      </c>
      <c r="Q76" s="149">
        <v>0.20598362180265897</v>
      </c>
      <c r="R76" s="149">
        <v>0.25728913166615486</v>
      </c>
      <c r="S76" s="149">
        <v>0.27432003926051074</v>
      </c>
      <c r="T76" s="149">
        <v>0.27094002510598214</v>
      </c>
      <c r="U76" s="149">
        <v>0.28700795060860057</v>
      </c>
      <c r="V76" s="149">
        <v>0.28035111540654356</v>
      </c>
      <c r="W76" s="149">
        <v>0.24402998344883531</v>
      </c>
      <c r="X76" s="149">
        <v>0.26307132060047017</v>
      </c>
      <c r="Y76" s="149">
        <v>0.22640416408828268</v>
      </c>
      <c r="Z76" s="149">
        <v>0.24592714458912848</v>
      </c>
    </row>
    <row r="77" spans="1:26" ht="20.25" customHeight="1">
      <c r="A77" s="131" t="s">
        <v>460</v>
      </c>
      <c r="B77" s="150">
        <v>100</v>
      </c>
      <c r="C77" s="150">
        <v>100</v>
      </c>
      <c r="D77" s="150">
        <v>100</v>
      </c>
      <c r="E77" s="150">
        <v>100</v>
      </c>
      <c r="F77" s="150">
        <v>100</v>
      </c>
      <c r="G77" s="150">
        <v>100</v>
      </c>
      <c r="H77" s="150">
        <v>100</v>
      </c>
      <c r="I77" s="150">
        <v>100</v>
      </c>
      <c r="J77" s="150">
        <v>100</v>
      </c>
      <c r="K77" s="150">
        <v>100</v>
      </c>
      <c r="L77" s="150">
        <v>100</v>
      </c>
      <c r="M77" s="150">
        <v>100</v>
      </c>
      <c r="N77" s="150">
        <v>100</v>
      </c>
      <c r="O77" s="150">
        <v>100</v>
      </c>
      <c r="P77" s="150">
        <v>100</v>
      </c>
      <c r="Q77" s="150">
        <v>100</v>
      </c>
      <c r="R77" s="150">
        <v>100</v>
      </c>
      <c r="S77" s="150">
        <v>100</v>
      </c>
      <c r="T77" s="150">
        <v>100</v>
      </c>
      <c r="U77" s="150">
        <v>100</v>
      </c>
      <c r="V77" s="150">
        <v>100</v>
      </c>
      <c r="W77" s="150">
        <v>100</v>
      </c>
      <c r="X77" s="150">
        <v>100</v>
      </c>
      <c r="Y77" s="150">
        <v>100</v>
      </c>
      <c r="Z77" s="150">
        <v>100</v>
      </c>
    </row>
  </sheetData>
  <sheetProtection selectLockedCells="1"/>
  <scenarios current="0" show="0">
    <scenario name="/1000" locked="1" count="2" user="Autor">
      <inputCells r="C10" val="191630968,837903"/>
      <inputCells r="D8" undone="1" val="140233214,517739"/>
    </scenario>
  </scenarios>
  <mergeCells count="20">
    <mergeCell ref="Z43:AE43"/>
    <mergeCell ref="Z61:AE61"/>
    <mergeCell ref="B43:G43"/>
    <mergeCell ref="H43:M43"/>
    <mergeCell ref="N43:S43"/>
    <mergeCell ref="T43:Y43"/>
    <mergeCell ref="B61:G61"/>
    <mergeCell ref="H61:M61"/>
    <mergeCell ref="N61:S61"/>
    <mergeCell ref="T61:Y61"/>
    <mergeCell ref="B25:G25"/>
    <mergeCell ref="H25:M25"/>
    <mergeCell ref="N25:S25"/>
    <mergeCell ref="T25:Y25"/>
    <mergeCell ref="Z7:AE7"/>
    <mergeCell ref="Z25:AE25"/>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&amp;"Arial,Fett"Verwertete inländische Entnahme von Rohstoffen 1994 – 2018 
nach Bundesländern</oddHeader>
    <oddFooter>&amp;CStatistische Ämter der Länder – Indikatoren und Kennzahlen, UGRdL 2020</oddFooter>
  </headerFooter>
  <rowBreaks count="1" manualBreakCount="1">
    <brk id="41" max="29" man="1"/>
  </rowBreaks>
  <colBreaks count="3" manualBreakCount="3">
    <brk id="7" max="1048575" man="1"/>
    <brk id="13" max="1048575" man="1"/>
    <brk id="19" max="1048575" man="1"/>
  </colBreak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7">
    <pageSetUpPr autoPageBreaks="0"/>
  </sheetPr>
  <dimension ref="A1:AI77"/>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53125" defaultRowHeight="12.5"/>
  <cols>
    <col min="1" max="1" width="24.81640625" style="376" customWidth="1"/>
    <col min="2" max="26" width="10.54296875" style="376" customWidth="1"/>
    <col min="27" max="34" width="11.453125" style="376"/>
    <col min="35" max="35" width="19" style="376" customWidth="1"/>
    <col min="36" max="16384" width="11.453125" style="376"/>
  </cols>
  <sheetData>
    <row r="1" spans="1:35" ht="13">
      <c r="A1" s="691" t="s">
        <v>322</v>
      </c>
    </row>
    <row r="3" spans="1:35" ht="13">
      <c r="A3" s="162" t="s">
        <v>940</v>
      </c>
      <c r="B3" s="407" t="s">
        <v>1259</v>
      </c>
      <c r="C3" s="407"/>
      <c r="D3" s="407"/>
      <c r="E3" s="407"/>
      <c r="F3" s="407"/>
      <c r="G3" s="407"/>
      <c r="H3" s="407"/>
      <c r="I3" s="407"/>
    </row>
    <row r="4" spans="1:35" ht="13">
      <c r="A4" s="162"/>
      <c r="B4" s="171"/>
      <c r="C4" s="171"/>
      <c r="D4" s="171"/>
      <c r="E4" s="171"/>
      <c r="F4" s="171"/>
      <c r="G4" s="171"/>
      <c r="H4" s="171"/>
      <c r="I4" s="171"/>
    </row>
    <row r="5" spans="1:35" ht="12.75" customHeight="1">
      <c r="A5" s="688" t="s">
        <v>433</v>
      </c>
      <c r="B5" s="522">
        <v>1994</v>
      </c>
      <c r="C5" s="522">
        <v>1995</v>
      </c>
      <c r="D5" s="522">
        <v>1996</v>
      </c>
      <c r="E5" s="522">
        <v>1997</v>
      </c>
      <c r="F5" s="522">
        <v>1998</v>
      </c>
      <c r="G5" s="522">
        <v>1999</v>
      </c>
      <c r="H5" s="522">
        <v>2000</v>
      </c>
      <c r="I5" s="522">
        <v>2001</v>
      </c>
      <c r="J5" s="522">
        <v>2002</v>
      </c>
      <c r="K5" s="522">
        <v>2003</v>
      </c>
      <c r="L5" s="522">
        <v>2004</v>
      </c>
      <c r="M5" s="522">
        <v>2005</v>
      </c>
      <c r="N5" s="522">
        <v>2006</v>
      </c>
      <c r="O5" s="522">
        <v>2007</v>
      </c>
      <c r="P5" s="522">
        <v>2008</v>
      </c>
      <c r="Q5" s="522">
        <v>2009</v>
      </c>
      <c r="R5" s="522">
        <v>2010</v>
      </c>
      <c r="S5" s="522">
        <v>2011</v>
      </c>
      <c r="T5" s="522">
        <v>2012</v>
      </c>
      <c r="U5" s="522">
        <v>2013</v>
      </c>
      <c r="V5" s="522">
        <v>2014</v>
      </c>
      <c r="W5" s="522">
        <v>2015</v>
      </c>
      <c r="X5" s="522">
        <v>2016</v>
      </c>
      <c r="Y5" s="522">
        <v>2017</v>
      </c>
      <c r="Z5" s="766">
        <v>2018</v>
      </c>
    </row>
    <row r="7" spans="1:35" ht="13">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Y7" s="1283"/>
      <c r="Z7" s="1283" t="s">
        <v>434</v>
      </c>
      <c r="AA7" s="1283"/>
      <c r="AB7" s="1283"/>
      <c r="AC7" s="1283"/>
      <c r="AD7" s="1283"/>
      <c r="AE7" s="1283"/>
    </row>
    <row r="8" spans="1:35">
      <c r="A8" s="538"/>
      <c r="B8" s="538"/>
      <c r="C8" s="538"/>
      <c r="D8" s="538"/>
      <c r="E8" s="538"/>
      <c r="F8" s="538"/>
      <c r="G8" s="538"/>
      <c r="H8" s="538"/>
    </row>
    <row r="9" spans="1:35">
      <c r="A9" s="131" t="s">
        <v>435</v>
      </c>
      <c r="B9" s="838">
        <v>120372.629</v>
      </c>
      <c r="C9" s="838">
        <v>116809.322</v>
      </c>
      <c r="D9" s="838">
        <v>109669.501</v>
      </c>
      <c r="E9" s="838">
        <v>108231.734</v>
      </c>
      <c r="F9" s="838">
        <v>108126.6</v>
      </c>
      <c r="G9" s="838">
        <v>115028.272</v>
      </c>
      <c r="H9" s="838">
        <v>118592.18799999999</v>
      </c>
      <c r="I9" s="838">
        <v>108700.958</v>
      </c>
      <c r="J9" s="838">
        <v>97543.967000000004</v>
      </c>
      <c r="K9" s="838">
        <v>87071.906000000003</v>
      </c>
      <c r="L9" s="838">
        <v>83501.603000000003</v>
      </c>
      <c r="M9" s="838">
        <v>86678.748000000007</v>
      </c>
      <c r="N9" s="838">
        <v>93082.217000000004</v>
      </c>
      <c r="O9" s="838">
        <v>92468.96</v>
      </c>
      <c r="P9" s="838">
        <v>88184.232999999993</v>
      </c>
      <c r="Q9" s="838">
        <v>83145</v>
      </c>
      <c r="R9" s="838">
        <v>81498.159</v>
      </c>
      <c r="S9" s="838">
        <v>87474.85</v>
      </c>
      <c r="T9" s="838">
        <v>85178.445000000007</v>
      </c>
      <c r="U9" s="838">
        <v>86862.089000000007</v>
      </c>
      <c r="V9" s="838">
        <v>84423.895000000004</v>
      </c>
      <c r="W9" s="838">
        <v>82445.377999999997</v>
      </c>
      <c r="X9" s="838">
        <v>86178.228000000003</v>
      </c>
      <c r="Y9" s="838">
        <v>90322.744999999995</v>
      </c>
      <c r="Z9" s="838">
        <v>106398.02099999999</v>
      </c>
      <c r="AA9" s="141"/>
      <c r="AB9" s="141"/>
      <c r="AC9" s="141"/>
      <c r="AD9" s="141"/>
      <c r="AE9" s="141"/>
      <c r="AF9" s="141"/>
      <c r="AG9" s="141"/>
      <c r="AH9" s="141"/>
      <c r="AI9" s="141"/>
    </row>
    <row r="10" spans="1:35">
      <c r="A10" s="131" t="s">
        <v>436</v>
      </c>
      <c r="B10" s="838">
        <v>143008.264</v>
      </c>
      <c r="C10" s="838">
        <v>141668.86300000001</v>
      </c>
      <c r="D10" s="838">
        <v>127360.694</v>
      </c>
      <c r="E10" s="838">
        <v>123989.505</v>
      </c>
      <c r="F10" s="838">
        <v>119937.341</v>
      </c>
      <c r="G10" s="838">
        <v>132042.95499999999</v>
      </c>
      <c r="H10" s="838">
        <v>127551.565</v>
      </c>
      <c r="I10" s="838">
        <v>118470.048</v>
      </c>
      <c r="J10" s="838">
        <v>110128.07399999999</v>
      </c>
      <c r="K10" s="838">
        <v>103869.507</v>
      </c>
      <c r="L10" s="838">
        <v>96851.572</v>
      </c>
      <c r="M10" s="838">
        <v>94681.214000000007</v>
      </c>
      <c r="N10" s="838">
        <v>99304.032999999996</v>
      </c>
      <c r="O10" s="838">
        <v>96099.638999999996</v>
      </c>
      <c r="P10" s="838">
        <v>94710.486999999994</v>
      </c>
      <c r="Q10" s="838">
        <v>91105.625</v>
      </c>
      <c r="R10" s="838">
        <v>94507.135999999999</v>
      </c>
      <c r="S10" s="838">
        <v>102645.724</v>
      </c>
      <c r="T10" s="838">
        <v>99889.207999999999</v>
      </c>
      <c r="U10" s="838">
        <v>101885.52499999999</v>
      </c>
      <c r="V10" s="838">
        <v>102271.92</v>
      </c>
      <c r="W10" s="838">
        <v>101632.371</v>
      </c>
      <c r="X10" s="838">
        <v>110488.671</v>
      </c>
      <c r="Y10" s="838">
        <v>112125.72500000001</v>
      </c>
      <c r="Z10" s="838">
        <v>129220.61500000001</v>
      </c>
      <c r="AA10" s="134"/>
      <c r="AB10" s="134"/>
      <c r="AC10" s="134"/>
      <c r="AD10" s="134"/>
      <c r="AE10" s="134"/>
      <c r="AF10" s="134"/>
      <c r="AG10" s="134"/>
      <c r="AH10" s="134"/>
      <c r="AI10" s="134"/>
    </row>
    <row r="11" spans="1:35">
      <c r="A11" s="131" t="s">
        <v>438</v>
      </c>
      <c r="B11" s="838">
        <v>75080.023000000001</v>
      </c>
      <c r="C11" s="838">
        <v>69117.153999999995</v>
      </c>
      <c r="D11" s="838">
        <v>71402.474000000002</v>
      </c>
      <c r="E11" s="838">
        <v>70248.990999999995</v>
      </c>
      <c r="F11" s="838">
        <v>69810.562999999995</v>
      </c>
      <c r="G11" s="838">
        <v>69957.485000000001</v>
      </c>
      <c r="H11" s="838">
        <v>67896.841</v>
      </c>
      <c r="I11" s="838">
        <v>67633.206000000006</v>
      </c>
      <c r="J11" s="838">
        <v>68414.807000000001</v>
      </c>
      <c r="K11" s="838">
        <v>70281.426999999996</v>
      </c>
      <c r="L11" s="838">
        <v>68573.960000000006</v>
      </c>
      <c r="M11" s="838">
        <v>65573.362999999998</v>
      </c>
      <c r="N11" s="838">
        <v>65030.879999999997</v>
      </c>
      <c r="O11" s="838">
        <v>65247.932000000001</v>
      </c>
      <c r="P11" s="838">
        <v>64404.018000000011</v>
      </c>
      <c r="Q11" s="838">
        <v>64416.139000000003</v>
      </c>
      <c r="R11" s="838">
        <v>63058.552000000003</v>
      </c>
      <c r="S11" s="838">
        <v>61708.616000000002</v>
      </c>
      <c r="T11" s="838">
        <v>60897.832999999999</v>
      </c>
      <c r="U11" s="838">
        <v>61063.673000000003</v>
      </c>
      <c r="V11" s="838">
        <v>60863.197</v>
      </c>
      <c r="W11" s="838">
        <v>56612.633000000002</v>
      </c>
      <c r="X11" s="838">
        <v>58278.122000000003</v>
      </c>
      <c r="Y11" s="838">
        <v>55743.385000000002</v>
      </c>
      <c r="Z11" s="838">
        <v>58908.546999999999</v>
      </c>
      <c r="AA11" s="141"/>
      <c r="AB11" s="141"/>
      <c r="AC11" s="141"/>
      <c r="AD11" s="141"/>
      <c r="AE11" s="141"/>
      <c r="AF11" s="141"/>
      <c r="AG11" s="141"/>
      <c r="AH11" s="141"/>
      <c r="AI11" s="141"/>
    </row>
    <row r="12" spans="1:35">
      <c r="A12" s="131" t="s">
        <v>441</v>
      </c>
      <c r="B12" s="838">
        <v>44895.034</v>
      </c>
      <c r="C12" s="838">
        <v>45026.605000000003</v>
      </c>
      <c r="D12" s="838">
        <v>40675.500999999997</v>
      </c>
      <c r="E12" s="838">
        <v>41202.233</v>
      </c>
      <c r="F12" s="838">
        <v>41591.163</v>
      </c>
      <c r="G12" s="838">
        <v>42742.498</v>
      </c>
      <c r="H12" s="838">
        <v>44116.004000000001</v>
      </c>
      <c r="I12" s="838">
        <v>42465.627</v>
      </c>
      <c r="J12" s="838">
        <v>39571.633000000002</v>
      </c>
      <c r="K12" s="838">
        <v>37369.656999999999</v>
      </c>
      <c r="L12" s="838">
        <v>35466.169000000002</v>
      </c>
      <c r="M12" s="838">
        <v>33483.578999999998</v>
      </c>
      <c r="N12" s="838">
        <v>35682.9</v>
      </c>
      <c r="O12" s="838">
        <v>34674.375</v>
      </c>
      <c r="P12" s="838">
        <v>36508.716</v>
      </c>
      <c r="Q12" s="838">
        <v>34230.080999999998</v>
      </c>
      <c r="R12" s="838">
        <v>31829.441999999999</v>
      </c>
      <c r="S12" s="838">
        <v>36334.012000000002</v>
      </c>
      <c r="T12" s="838">
        <v>33387.131000000001</v>
      </c>
      <c r="U12" s="838">
        <v>33474.267999999996</v>
      </c>
      <c r="V12" s="838">
        <v>32826.887999999999</v>
      </c>
      <c r="W12" s="838">
        <v>32965.847999999998</v>
      </c>
      <c r="X12" s="838">
        <v>33856.69</v>
      </c>
      <c r="Y12" s="838">
        <v>34955.544000000002</v>
      </c>
      <c r="Z12" s="838">
        <v>35936.875</v>
      </c>
      <c r="AA12" s="134"/>
      <c r="AB12" s="134"/>
      <c r="AC12" s="134"/>
      <c r="AD12" s="134"/>
      <c r="AE12" s="134"/>
      <c r="AF12" s="134"/>
      <c r="AG12" s="134"/>
      <c r="AH12" s="134"/>
      <c r="AI12" s="134"/>
    </row>
    <row r="13" spans="1:35">
      <c r="A13" s="131" t="s">
        <v>442</v>
      </c>
      <c r="B13" s="838">
        <v>22199.942999999999</v>
      </c>
      <c r="C13" s="838">
        <v>18996.481</v>
      </c>
      <c r="D13" s="838">
        <v>22520.796999999999</v>
      </c>
      <c r="E13" s="838">
        <v>17667.907999999999</v>
      </c>
      <c r="F13" s="838">
        <v>16167.945</v>
      </c>
      <c r="G13" s="838">
        <v>18584.897000000001</v>
      </c>
      <c r="H13" s="838">
        <v>13813.906000000001</v>
      </c>
      <c r="I13" s="838">
        <v>14183.107</v>
      </c>
      <c r="J13" s="838">
        <v>14914.525</v>
      </c>
      <c r="K13" s="838">
        <v>14699.405000000001</v>
      </c>
      <c r="L13" s="838">
        <v>14659.555</v>
      </c>
      <c r="M13" s="838">
        <v>14234.057000000001</v>
      </c>
      <c r="N13" s="838">
        <v>16545.431</v>
      </c>
      <c r="O13" s="838">
        <v>15794.111000000001</v>
      </c>
      <c r="P13" s="838">
        <v>15028.861999999999</v>
      </c>
      <c r="Q13" s="838">
        <v>13857.298000000001</v>
      </c>
      <c r="R13" s="838">
        <v>12322.566999999999</v>
      </c>
      <c r="S13" s="838">
        <v>15653.457</v>
      </c>
      <c r="T13" s="838">
        <v>13803.906000000001</v>
      </c>
      <c r="U13" s="838">
        <v>13414.585999999999</v>
      </c>
      <c r="V13" s="838">
        <v>16033.683999999999</v>
      </c>
      <c r="W13" s="838">
        <v>13346.025</v>
      </c>
      <c r="X13" s="838">
        <v>12903.657999999999</v>
      </c>
      <c r="Y13" s="838">
        <v>14573.394</v>
      </c>
      <c r="Z13" s="838">
        <v>17671.917000000001</v>
      </c>
      <c r="AA13" s="141"/>
      <c r="AB13" s="141"/>
      <c r="AC13" s="141"/>
      <c r="AD13" s="141"/>
      <c r="AE13" s="141"/>
      <c r="AF13" s="141"/>
      <c r="AG13" s="141"/>
      <c r="AH13" s="141"/>
      <c r="AI13" s="141"/>
    </row>
    <row r="14" spans="1:35">
      <c r="A14" s="131" t="s">
        <v>443</v>
      </c>
      <c r="B14" s="838">
        <v>79951.796000000002</v>
      </c>
      <c r="C14" s="838">
        <v>80133.767000000007</v>
      </c>
      <c r="D14" s="838">
        <v>77807.088000000003</v>
      </c>
      <c r="E14" s="838">
        <v>77324.146999999997</v>
      </c>
      <c r="F14" s="838">
        <v>77816.945999999996</v>
      </c>
      <c r="G14" s="838">
        <v>82989.866999999998</v>
      </c>
      <c r="H14" s="838">
        <v>73088.850000000006</v>
      </c>
      <c r="I14" s="838">
        <v>68096.475000000006</v>
      </c>
      <c r="J14" s="838">
        <v>62731.057999999997</v>
      </c>
      <c r="K14" s="838">
        <v>64868.567999999999</v>
      </c>
      <c r="L14" s="838">
        <v>60072.735000000001</v>
      </c>
      <c r="M14" s="838">
        <v>57774.785000000003</v>
      </c>
      <c r="N14" s="838">
        <v>56058.123</v>
      </c>
      <c r="O14" s="838">
        <v>53615.716999999997</v>
      </c>
      <c r="P14" s="838">
        <v>54061.184999999998</v>
      </c>
      <c r="Q14" s="838">
        <v>57224.343000000001</v>
      </c>
      <c r="R14" s="838">
        <v>51270.591</v>
      </c>
      <c r="S14" s="838">
        <v>55070.826000000001</v>
      </c>
      <c r="T14" s="838">
        <v>52989.966999999997</v>
      </c>
      <c r="U14" s="838">
        <v>52341.786</v>
      </c>
      <c r="V14" s="838">
        <v>52521.120999999999</v>
      </c>
      <c r="W14" s="838">
        <v>50434.659</v>
      </c>
      <c r="X14" s="838">
        <v>49128.485999999997</v>
      </c>
      <c r="Y14" s="838">
        <v>48776.849000000002</v>
      </c>
      <c r="Z14" s="838">
        <v>50854.373</v>
      </c>
      <c r="AA14" s="134"/>
      <c r="AB14" s="134"/>
      <c r="AC14" s="134"/>
      <c r="AD14" s="134"/>
      <c r="AE14" s="134"/>
      <c r="AF14" s="134"/>
      <c r="AG14" s="134"/>
      <c r="AH14" s="134"/>
      <c r="AI14" s="134"/>
    </row>
    <row r="15" spans="1:35">
      <c r="A15" s="131" t="s">
        <v>444</v>
      </c>
      <c r="B15" s="838">
        <v>295682.21299999999</v>
      </c>
      <c r="C15" s="838">
        <v>281554.565</v>
      </c>
      <c r="D15" s="838">
        <v>272672.93199999997</v>
      </c>
      <c r="E15" s="838">
        <v>267333.32400000002</v>
      </c>
      <c r="F15" s="838">
        <v>261354.11900000001</v>
      </c>
      <c r="G15" s="838">
        <v>263130.09399999998</v>
      </c>
      <c r="H15" s="838">
        <v>254672.92600000001</v>
      </c>
      <c r="I15" s="838">
        <v>244458.73199999999</v>
      </c>
      <c r="J15" s="838">
        <v>250167.50899999999</v>
      </c>
      <c r="K15" s="838">
        <v>244716.80799999999</v>
      </c>
      <c r="L15" s="838">
        <v>257785.269</v>
      </c>
      <c r="M15" s="838">
        <v>248461.228</v>
      </c>
      <c r="N15" s="838">
        <v>250183.94</v>
      </c>
      <c r="O15" s="838">
        <v>255098.95499999999</v>
      </c>
      <c r="P15" s="838">
        <v>252702.91099999999</v>
      </c>
      <c r="Q15" s="838">
        <v>225269.81200000001</v>
      </c>
      <c r="R15" s="838">
        <v>223717.76500000001</v>
      </c>
      <c r="S15" s="838">
        <v>237903.451</v>
      </c>
      <c r="T15" s="838">
        <v>236137.318</v>
      </c>
      <c r="U15" s="838">
        <v>229799.29300000001</v>
      </c>
      <c r="V15" s="838">
        <v>226162.41500000001</v>
      </c>
      <c r="W15" s="838">
        <v>215313.19500000001</v>
      </c>
      <c r="X15" s="838">
        <v>213786.04300000001</v>
      </c>
      <c r="Y15" s="838">
        <v>218719.853</v>
      </c>
      <c r="Z15" s="838">
        <v>224126.571</v>
      </c>
      <c r="AA15" s="141"/>
      <c r="AB15" s="141"/>
      <c r="AC15" s="141"/>
      <c r="AD15" s="141"/>
      <c r="AE15" s="141"/>
      <c r="AF15" s="141"/>
      <c r="AG15" s="141"/>
      <c r="AH15" s="141"/>
      <c r="AI15" s="141"/>
    </row>
    <row r="16" spans="1:35">
      <c r="A16" s="131" t="s">
        <v>445</v>
      </c>
      <c r="B16" s="838">
        <v>49686.978999999999</v>
      </c>
      <c r="C16" s="838">
        <v>48352.218000000001</v>
      </c>
      <c r="D16" s="838">
        <v>46036.9</v>
      </c>
      <c r="E16" s="838">
        <v>46693.010999999999</v>
      </c>
      <c r="F16" s="838">
        <v>46746.569000000003</v>
      </c>
      <c r="G16" s="838">
        <v>52147.800999999999</v>
      </c>
      <c r="H16" s="838">
        <v>53718.343999999997</v>
      </c>
      <c r="I16" s="838">
        <v>48549.898999999998</v>
      </c>
      <c r="J16" s="838">
        <v>46064.224000000002</v>
      </c>
      <c r="K16" s="838">
        <v>45039.275999999998</v>
      </c>
      <c r="L16" s="838">
        <v>42317.731</v>
      </c>
      <c r="M16" s="838">
        <v>43227.826999999997</v>
      </c>
      <c r="N16" s="838">
        <v>48230.063000000002</v>
      </c>
      <c r="O16" s="838">
        <v>45434.396999999997</v>
      </c>
      <c r="P16" s="838">
        <v>44108.497000000003</v>
      </c>
      <c r="Q16" s="838">
        <v>41764.633000000002</v>
      </c>
      <c r="R16" s="838">
        <v>43196.211000000003</v>
      </c>
      <c r="S16" s="838">
        <v>46639.961000000003</v>
      </c>
      <c r="T16" s="838">
        <v>43248.451999999997</v>
      </c>
      <c r="U16" s="838">
        <v>43731.235000000001</v>
      </c>
      <c r="V16" s="838">
        <v>44962.69</v>
      </c>
      <c r="W16" s="838">
        <v>42801.904000000002</v>
      </c>
      <c r="X16" s="838">
        <v>43842.785000000003</v>
      </c>
      <c r="Y16" s="838">
        <v>46088.544000000002</v>
      </c>
      <c r="Z16" s="838">
        <v>47262.131999999998</v>
      </c>
      <c r="AA16" s="134"/>
      <c r="AB16" s="134"/>
      <c r="AC16" s="134"/>
      <c r="AD16" s="134"/>
      <c r="AE16" s="134"/>
      <c r="AF16" s="134"/>
      <c r="AG16" s="134"/>
      <c r="AH16" s="134"/>
      <c r="AI16" s="134"/>
    </row>
    <row r="17" spans="1:35">
      <c r="A17" s="131" t="s">
        <v>446</v>
      </c>
      <c r="B17" s="838">
        <v>13932.433000000001</v>
      </c>
      <c r="C17" s="838">
        <v>13825.727000000001</v>
      </c>
      <c r="D17" s="838">
        <v>12477.184999999999</v>
      </c>
      <c r="E17" s="838">
        <v>11734.648999999999</v>
      </c>
      <c r="F17" s="838">
        <v>11135.466</v>
      </c>
      <c r="G17" s="838">
        <v>10888.88</v>
      </c>
      <c r="H17" s="838">
        <v>10080.373</v>
      </c>
      <c r="I17" s="838">
        <v>9131.0640000000003</v>
      </c>
      <c r="J17" s="838">
        <v>8909.7440000000006</v>
      </c>
      <c r="K17" s="838">
        <v>9032.2330000000002</v>
      </c>
      <c r="L17" s="838">
        <v>9470.6880000000001</v>
      </c>
      <c r="M17" s="838">
        <v>7560.1260000000002</v>
      </c>
      <c r="N17" s="838">
        <v>6758.0990000000002</v>
      </c>
      <c r="O17" s="838">
        <v>6819.3980000000001</v>
      </c>
      <c r="P17" s="838">
        <v>4334.1099999999997</v>
      </c>
      <c r="Q17" s="838">
        <v>3909.6729999999998</v>
      </c>
      <c r="R17" s="838">
        <v>4043.578</v>
      </c>
      <c r="S17" s="838">
        <v>4640.5630000000001</v>
      </c>
      <c r="T17" s="838">
        <v>3106.3389999999999</v>
      </c>
      <c r="U17" s="838">
        <v>2748.65</v>
      </c>
      <c r="V17" s="838">
        <v>2339.2399999999998</v>
      </c>
      <c r="W17" s="838">
        <v>2358.6390000000001</v>
      </c>
      <c r="X17" s="838">
        <v>2447.971</v>
      </c>
      <c r="Y17" s="838">
        <v>2182.8960000000002</v>
      </c>
      <c r="Z17" s="838">
        <v>2570.89</v>
      </c>
      <c r="AA17" s="141"/>
      <c r="AB17" s="141"/>
      <c r="AC17" s="141"/>
      <c r="AD17" s="141"/>
      <c r="AE17" s="141"/>
      <c r="AF17" s="141"/>
      <c r="AG17" s="141"/>
      <c r="AH17" s="141"/>
      <c r="AI17" s="141"/>
    </row>
    <row r="18" spans="1:35">
      <c r="A18" s="131" t="s">
        <v>447</v>
      </c>
      <c r="B18" s="838">
        <v>131335.6</v>
      </c>
      <c r="C18" s="838">
        <v>116931.209</v>
      </c>
      <c r="D18" s="838">
        <v>107151.087</v>
      </c>
      <c r="E18" s="838">
        <v>103335.46799999999</v>
      </c>
      <c r="F18" s="838">
        <v>82158.709000000003</v>
      </c>
      <c r="G18" s="838">
        <v>84401.932000000001</v>
      </c>
      <c r="H18" s="838">
        <v>83628.77</v>
      </c>
      <c r="I18" s="838">
        <v>81322.870999999999</v>
      </c>
      <c r="J18" s="838">
        <v>84414.653000000006</v>
      </c>
      <c r="K18" s="838">
        <v>93877.032000000007</v>
      </c>
      <c r="L18" s="838">
        <v>88462.293000000005</v>
      </c>
      <c r="M18" s="838">
        <v>86891.248000000007</v>
      </c>
      <c r="N18" s="838">
        <v>93481.858999999997</v>
      </c>
      <c r="O18" s="838">
        <v>83796.444000000003</v>
      </c>
      <c r="P18" s="838">
        <v>78926.328999999998</v>
      </c>
      <c r="Q18" s="838">
        <v>75992.941999999995</v>
      </c>
      <c r="R18" s="838">
        <v>78052.831999999995</v>
      </c>
      <c r="S18" s="838">
        <v>88186.981</v>
      </c>
      <c r="T18" s="838">
        <v>80816.956000000006</v>
      </c>
      <c r="U18" s="838">
        <v>80712.456999999995</v>
      </c>
      <c r="V18" s="838">
        <v>84166.966</v>
      </c>
      <c r="W18" s="838">
        <v>83430.013000000006</v>
      </c>
      <c r="X18" s="838">
        <v>81867.864000000001</v>
      </c>
      <c r="Y18" s="838">
        <v>88422.805999999997</v>
      </c>
      <c r="Z18" s="838">
        <v>90990.433000000005</v>
      </c>
      <c r="AA18" s="134"/>
      <c r="AB18" s="134"/>
      <c r="AC18" s="134"/>
      <c r="AD18" s="134"/>
      <c r="AE18" s="134"/>
      <c r="AF18" s="134"/>
      <c r="AG18" s="134"/>
      <c r="AH18" s="134"/>
      <c r="AI18" s="134"/>
    </row>
    <row r="19" spans="1:35">
      <c r="A19" s="131" t="s">
        <v>448</v>
      </c>
      <c r="B19" s="838">
        <v>73003.356</v>
      </c>
      <c r="C19" s="838">
        <v>69255.444000000003</v>
      </c>
      <c r="D19" s="838">
        <v>73045.671000000002</v>
      </c>
      <c r="E19" s="838">
        <v>74588.044999999998</v>
      </c>
      <c r="F19" s="838">
        <v>72067.28</v>
      </c>
      <c r="G19" s="838">
        <v>74873.813999999998</v>
      </c>
      <c r="H19" s="838">
        <v>66686.599000000002</v>
      </c>
      <c r="I19" s="838">
        <v>60256.411</v>
      </c>
      <c r="J19" s="838">
        <v>59295.089</v>
      </c>
      <c r="K19" s="838">
        <v>66299.187999999995</v>
      </c>
      <c r="L19" s="838">
        <v>59806.565999999999</v>
      </c>
      <c r="M19" s="838">
        <v>53753.137000000002</v>
      </c>
      <c r="N19" s="838">
        <v>55095.353999999999</v>
      </c>
      <c r="O19" s="838">
        <v>53621.364000000001</v>
      </c>
      <c r="P19" s="838">
        <v>51866.322999999997</v>
      </c>
      <c r="Q19" s="838">
        <v>50548.044999999998</v>
      </c>
      <c r="R19" s="838">
        <v>50966.504000000001</v>
      </c>
      <c r="S19" s="838">
        <v>58149.118000000002</v>
      </c>
      <c r="T19" s="838">
        <v>54663.302000000003</v>
      </c>
      <c r="U19" s="838">
        <v>54311.048999999999</v>
      </c>
      <c r="V19" s="838">
        <v>51475.156000000003</v>
      </c>
      <c r="W19" s="838">
        <v>51463.21</v>
      </c>
      <c r="X19" s="838">
        <v>53366.212</v>
      </c>
      <c r="Y19" s="838">
        <v>58150.428</v>
      </c>
      <c r="Z19" s="838">
        <v>60526.101999999999</v>
      </c>
      <c r="AA19" s="141"/>
      <c r="AB19" s="141"/>
      <c r="AC19" s="141"/>
      <c r="AD19" s="141"/>
      <c r="AE19" s="141"/>
      <c r="AF19" s="141"/>
      <c r="AG19" s="141"/>
      <c r="AH19" s="141"/>
      <c r="AI19" s="141"/>
    </row>
    <row r="20" spans="1:35">
      <c r="A20" s="131" t="s">
        <v>449</v>
      </c>
      <c r="B20" s="838">
        <v>14756.947</v>
      </c>
      <c r="C20" s="838">
        <v>16953.738000000001</v>
      </c>
      <c r="D20" s="838">
        <v>16817.954000000002</v>
      </c>
      <c r="E20" s="838">
        <v>15730.178</v>
      </c>
      <c r="F20" s="838">
        <v>15101.761</v>
      </c>
      <c r="G20" s="838">
        <v>16832.642</v>
      </c>
      <c r="H20" s="838">
        <v>16828.866000000002</v>
      </c>
      <c r="I20" s="838">
        <v>14685.549000000001</v>
      </c>
      <c r="J20" s="838">
        <v>15552.996999999999</v>
      </c>
      <c r="K20" s="838">
        <v>16789.381000000001</v>
      </c>
      <c r="L20" s="838">
        <v>15347.548000000001</v>
      </c>
      <c r="M20" s="838">
        <v>16424.321</v>
      </c>
      <c r="N20" s="838">
        <v>19506.920999999998</v>
      </c>
      <c r="O20" s="838">
        <v>17682.383000000002</v>
      </c>
      <c r="P20" s="838">
        <v>17667.758999999998</v>
      </c>
      <c r="Q20" s="838">
        <v>17611.715</v>
      </c>
      <c r="R20" s="838">
        <v>17500.499</v>
      </c>
      <c r="S20" s="838">
        <v>19145.669999999998</v>
      </c>
      <c r="T20" s="838">
        <v>19237.490000000002</v>
      </c>
      <c r="U20" s="838">
        <v>19830.994999999999</v>
      </c>
      <c r="V20" s="838">
        <v>20697.678</v>
      </c>
      <c r="W20" s="838">
        <v>20025.032999999999</v>
      </c>
      <c r="X20" s="838">
        <v>20134.46</v>
      </c>
      <c r="Y20" s="838">
        <v>21389.238000000001</v>
      </c>
      <c r="Z20" s="838">
        <v>24341.119999999999</v>
      </c>
      <c r="AA20" s="134"/>
      <c r="AB20" s="134"/>
      <c r="AC20" s="134"/>
      <c r="AD20" s="134"/>
      <c r="AE20" s="134"/>
      <c r="AF20" s="134"/>
      <c r="AG20" s="134"/>
      <c r="AH20" s="134"/>
      <c r="AI20" s="134"/>
    </row>
    <row r="21" spans="1:35">
      <c r="A21" s="131" t="s">
        <v>450</v>
      </c>
      <c r="B21" s="838">
        <v>41032.999000000003</v>
      </c>
      <c r="C21" s="838">
        <v>41297.194000000003</v>
      </c>
      <c r="D21" s="838">
        <v>43758.947999999997</v>
      </c>
      <c r="E21" s="838">
        <v>44034.019</v>
      </c>
      <c r="F21" s="838">
        <v>39588.112999999998</v>
      </c>
      <c r="G21" s="838">
        <v>40526.182999999997</v>
      </c>
      <c r="H21" s="838">
        <v>36185.775999999998</v>
      </c>
      <c r="I21" s="838">
        <v>32629.288</v>
      </c>
      <c r="J21" s="838">
        <v>34367.563000000002</v>
      </c>
      <c r="K21" s="838">
        <v>30956.226999999999</v>
      </c>
      <c r="L21" s="838">
        <v>30165.308000000001</v>
      </c>
      <c r="M21" s="838">
        <v>29010.324000000001</v>
      </c>
      <c r="N21" s="838">
        <v>33021.413</v>
      </c>
      <c r="O21" s="838">
        <v>27457.585999999999</v>
      </c>
      <c r="P21" s="838">
        <v>29662.917000000001</v>
      </c>
      <c r="Q21" s="838">
        <v>30252.196</v>
      </c>
      <c r="R21" s="838">
        <v>26275.78</v>
      </c>
      <c r="S21" s="838">
        <v>28395.671999999999</v>
      </c>
      <c r="T21" s="838">
        <v>26729.552</v>
      </c>
      <c r="U21" s="838">
        <v>24648.636999999999</v>
      </c>
      <c r="V21" s="838">
        <v>26744.555</v>
      </c>
      <c r="W21" s="838">
        <v>22493.495999999999</v>
      </c>
      <c r="X21" s="838">
        <v>24495.757000000001</v>
      </c>
      <c r="Y21" s="838">
        <v>25260.862000000001</v>
      </c>
      <c r="Z21" s="838">
        <v>28862.802</v>
      </c>
      <c r="AA21" s="141"/>
      <c r="AB21" s="141"/>
      <c r="AC21" s="141"/>
      <c r="AD21" s="141"/>
      <c r="AE21" s="141"/>
      <c r="AF21" s="141"/>
      <c r="AG21" s="141"/>
      <c r="AH21" s="141"/>
      <c r="AI21" s="141"/>
    </row>
    <row r="22" spans="1:35">
      <c r="A22" s="133" t="s">
        <v>920</v>
      </c>
      <c r="B22" s="838">
        <v>3666.5309999999999</v>
      </c>
      <c r="C22" s="838">
        <v>1182.57</v>
      </c>
      <c r="D22" s="838">
        <v>1011.276</v>
      </c>
      <c r="E22" s="838">
        <v>1553.704</v>
      </c>
      <c r="F22" s="838">
        <v>1750.5</v>
      </c>
      <c r="G22" s="838">
        <v>1445.34</v>
      </c>
      <c r="H22" s="838">
        <v>1456.7159999999999</v>
      </c>
      <c r="I22" s="838">
        <v>1722.6120000000001</v>
      </c>
      <c r="J22" s="838">
        <v>1367.491</v>
      </c>
      <c r="K22" s="838">
        <v>1435.385</v>
      </c>
      <c r="L22" s="838">
        <v>1564.3330000000001</v>
      </c>
      <c r="M22" s="838">
        <v>1914.6559999999999</v>
      </c>
      <c r="N22" s="838">
        <v>2139.306</v>
      </c>
      <c r="O22" s="838">
        <v>2691.2579999999998</v>
      </c>
      <c r="P22" s="838">
        <v>1129.779</v>
      </c>
      <c r="Q22" s="838">
        <v>1381.5809999999999</v>
      </c>
      <c r="R22" s="838">
        <v>1904.395</v>
      </c>
      <c r="S22" s="838">
        <v>2204.1480000000001</v>
      </c>
      <c r="T22" s="838">
        <v>2106.1930000000002</v>
      </c>
      <c r="U22" s="838">
        <v>2290.2800000000002</v>
      </c>
      <c r="V22" s="838">
        <v>2207.011</v>
      </c>
      <c r="W22" s="838">
        <v>1731.6659999999999</v>
      </c>
      <c r="X22" s="838">
        <v>1939.2909999999999</v>
      </c>
      <c r="Y22" s="838">
        <v>1636.5830000000001</v>
      </c>
      <c r="Z22" s="838">
        <v>1959.771</v>
      </c>
      <c r="AA22" s="134"/>
      <c r="AB22" s="134"/>
      <c r="AC22" s="134"/>
      <c r="AD22" s="134"/>
      <c r="AE22" s="134"/>
      <c r="AF22" s="134"/>
      <c r="AG22" s="134"/>
      <c r="AH22" s="134"/>
      <c r="AI22" s="134"/>
    </row>
    <row r="23" spans="1:35" ht="20.25" customHeight="1">
      <c r="A23" s="131" t="s">
        <v>460</v>
      </c>
      <c r="B23" s="838">
        <v>1108604.747</v>
      </c>
      <c r="C23" s="838">
        <v>1061104.8570000001</v>
      </c>
      <c r="D23" s="838">
        <v>1022408.008</v>
      </c>
      <c r="E23" s="838">
        <v>1003666.916</v>
      </c>
      <c r="F23" s="838">
        <v>963353.07499999995</v>
      </c>
      <c r="G23" s="838">
        <v>1005592.66</v>
      </c>
      <c r="H23" s="838">
        <v>968317.72400000005</v>
      </c>
      <c r="I23" s="838">
        <v>912305.84699999995</v>
      </c>
      <c r="J23" s="838">
        <v>893443.33400000003</v>
      </c>
      <c r="K23" s="838">
        <v>886306</v>
      </c>
      <c r="L23" s="838">
        <v>864045.33</v>
      </c>
      <c r="M23" s="838">
        <v>839668.61300000001</v>
      </c>
      <c r="N23" s="838">
        <v>874120.53899999999</v>
      </c>
      <c r="O23" s="838">
        <v>850502.51899999997</v>
      </c>
      <c r="P23" s="838">
        <v>833296.12600000005</v>
      </c>
      <c r="Q23" s="838">
        <v>790709.08299999998</v>
      </c>
      <c r="R23" s="838">
        <v>780144.01100000006</v>
      </c>
      <c r="S23" s="838">
        <v>844153.049</v>
      </c>
      <c r="T23" s="838">
        <v>812192.09199999995</v>
      </c>
      <c r="U23" s="838">
        <v>807114.52300000004</v>
      </c>
      <c r="V23" s="838">
        <v>807696.41599999997</v>
      </c>
      <c r="W23" s="838">
        <v>777054.07</v>
      </c>
      <c r="X23" s="838">
        <v>792714.23800000001</v>
      </c>
      <c r="Y23" s="838">
        <v>818348.85199999996</v>
      </c>
      <c r="Z23" s="838">
        <v>879630.16899999999</v>
      </c>
      <c r="AA23" s="134"/>
      <c r="AB23" s="134"/>
      <c r="AC23" s="134"/>
      <c r="AD23" s="134"/>
      <c r="AE23" s="134"/>
      <c r="AF23" s="134"/>
      <c r="AG23" s="134"/>
      <c r="AH23" s="134"/>
      <c r="AI23" s="134"/>
    </row>
    <row r="24" spans="1:35" ht="12.75" customHeight="1">
      <c r="A24" s="538"/>
      <c r="B24" s="446"/>
      <c r="C24" s="134"/>
      <c r="D24" s="446"/>
      <c r="E24" s="134"/>
      <c r="F24" s="446"/>
      <c r="G24" s="134"/>
      <c r="H24" s="446"/>
      <c r="I24" s="538"/>
      <c r="J24" s="538"/>
      <c r="K24" s="538"/>
      <c r="L24" s="567"/>
      <c r="M24" s="567"/>
      <c r="N24" s="567"/>
      <c r="O24" s="567"/>
      <c r="P24" s="567"/>
      <c r="Q24" s="567"/>
      <c r="R24" s="567"/>
      <c r="S24" s="567"/>
      <c r="T24" s="567"/>
      <c r="U24" s="567"/>
      <c r="V24" s="567"/>
      <c r="W24" s="567"/>
      <c r="X24" s="567"/>
      <c r="Y24" s="567"/>
      <c r="Z24" s="567"/>
    </row>
    <row r="25" spans="1:35" s="135" customFormat="1" ht="25" customHeight="1">
      <c r="B25" s="1418" t="s">
        <v>482</v>
      </c>
      <c r="C25" s="1418"/>
      <c r="D25" s="1418"/>
      <c r="E25" s="1418"/>
      <c r="F25" s="1418"/>
      <c r="G25" s="1418"/>
      <c r="H25" s="1418" t="s">
        <v>482</v>
      </c>
      <c r="I25" s="1418"/>
      <c r="J25" s="1418"/>
      <c r="K25" s="1418"/>
      <c r="L25" s="1418"/>
      <c r="M25" s="1418"/>
      <c r="N25" s="1418" t="s">
        <v>482</v>
      </c>
      <c r="O25" s="1418"/>
      <c r="P25" s="1418"/>
      <c r="Q25" s="1418"/>
      <c r="R25" s="1418"/>
      <c r="S25" s="1418"/>
      <c r="T25" s="1418" t="s">
        <v>482</v>
      </c>
      <c r="U25" s="1418"/>
      <c r="V25" s="1418"/>
      <c r="W25" s="1418"/>
      <c r="X25" s="1418"/>
      <c r="Y25" s="1418"/>
      <c r="Z25" s="1418" t="s">
        <v>482</v>
      </c>
      <c r="AA25" s="1418"/>
      <c r="AB25" s="1418"/>
      <c r="AC25" s="1418"/>
      <c r="AD25" s="1418"/>
      <c r="AE25" s="1418"/>
    </row>
    <row r="26" spans="1:35" s="135" customFormat="1">
      <c r="A26" s="643"/>
      <c r="B26" s="137"/>
      <c r="C26" s="137"/>
      <c r="D26" s="137"/>
      <c r="E26" s="137"/>
      <c r="F26" s="137"/>
      <c r="G26" s="137"/>
      <c r="H26" s="137"/>
      <c r="I26" s="137"/>
      <c r="J26" s="138"/>
      <c r="K26" s="138"/>
    </row>
    <row r="27" spans="1:35" s="135" customFormat="1">
      <c r="A27" s="131" t="s">
        <v>435</v>
      </c>
      <c r="B27" s="570" t="s">
        <v>356</v>
      </c>
      <c r="C27" s="436">
        <v>-2.9602302696238496</v>
      </c>
      <c r="D27" s="436">
        <v>-6.1123726067000064</v>
      </c>
      <c r="E27" s="436">
        <v>-1.3109998558304738</v>
      </c>
      <c r="F27" s="436">
        <v>-9.7137869009841893E-2</v>
      </c>
      <c r="G27" s="436">
        <v>6.3829547955822079</v>
      </c>
      <c r="H27" s="436">
        <v>3.098295695513869</v>
      </c>
      <c r="I27" s="436">
        <v>-8.3405409469298206</v>
      </c>
      <c r="J27" s="436">
        <v>-10.26393070059234</v>
      </c>
      <c r="K27" s="436">
        <v>-10.735734174108387</v>
      </c>
      <c r="L27" s="436">
        <v>-4.1004075413256658</v>
      </c>
      <c r="M27" s="436">
        <v>3.8048910270620837</v>
      </c>
      <c r="N27" s="436">
        <v>7.3875882471214283</v>
      </c>
      <c r="O27" s="436">
        <v>-0.65883368463387626</v>
      </c>
      <c r="P27" s="436">
        <v>-4.6336922141224619</v>
      </c>
      <c r="Q27" s="436">
        <v>-5.7144376364876877</v>
      </c>
      <c r="R27" s="436">
        <v>-1.9806855493415014</v>
      </c>
      <c r="S27" s="436">
        <v>7.3335288469522339</v>
      </c>
      <c r="T27" s="436">
        <v>-2.6252174196354758</v>
      </c>
      <c r="U27" s="436">
        <v>1.9766080491373117</v>
      </c>
      <c r="V27" s="436">
        <v>-2.8069714049819936</v>
      </c>
      <c r="W27" s="436">
        <v>-2.343550957936742</v>
      </c>
      <c r="X27" s="436">
        <v>4.527664364641538</v>
      </c>
      <c r="Y27" s="436">
        <v>4.809239057456594</v>
      </c>
      <c r="Z27" s="436">
        <v>17.797594614734081</v>
      </c>
    </row>
    <row r="28" spans="1:35" s="135" customFormat="1">
      <c r="A28" s="131" t="s">
        <v>436</v>
      </c>
      <c r="B28" s="570" t="s">
        <v>356</v>
      </c>
      <c r="C28" s="436">
        <v>-0.93658993021549009</v>
      </c>
      <c r="D28" s="436">
        <v>-10.099727418578922</v>
      </c>
      <c r="E28" s="436">
        <v>-2.6469618640740151</v>
      </c>
      <c r="F28" s="436">
        <v>-3.2681508003439603</v>
      </c>
      <c r="G28" s="436">
        <v>10.093281957951675</v>
      </c>
      <c r="H28" s="436">
        <v>-3.4014612896235121</v>
      </c>
      <c r="I28" s="436">
        <v>-7.1198789289649369</v>
      </c>
      <c r="J28" s="436">
        <v>-7.0414202921568858</v>
      </c>
      <c r="K28" s="436">
        <v>-5.682989607173198</v>
      </c>
      <c r="L28" s="436">
        <v>-6.7564920665311377</v>
      </c>
      <c r="M28" s="436">
        <v>-2.240911484637536</v>
      </c>
      <c r="N28" s="436">
        <v>4.8825092166646442</v>
      </c>
      <c r="O28" s="436">
        <v>-3.2268518238327601</v>
      </c>
      <c r="P28" s="436">
        <v>-1.4455330055922531</v>
      </c>
      <c r="Q28" s="436">
        <v>-3.806190965948673</v>
      </c>
      <c r="R28" s="436">
        <v>3.7335905439428103</v>
      </c>
      <c r="S28" s="436">
        <v>8.6116121432354049</v>
      </c>
      <c r="T28" s="436">
        <v>-2.6854659820023272</v>
      </c>
      <c r="U28" s="436">
        <v>1.9985312127011809</v>
      </c>
      <c r="V28" s="436">
        <v>0.37924425476533941</v>
      </c>
      <c r="W28" s="436">
        <v>-0.62534173603077647</v>
      </c>
      <c r="X28" s="436">
        <v>8.7140543046073304</v>
      </c>
      <c r="Y28" s="436">
        <v>1.4816487384484844</v>
      </c>
      <c r="Z28" s="436">
        <v>15.246180125033746</v>
      </c>
    </row>
    <row r="29" spans="1:35" s="135" customFormat="1">
      <c r="A29" s="131" t="s">
        <v>438</v>
      </c>
      <c r="B29" s="570" t="s">
        <v>356</v>
      </c>
      <c r="C29" s="436">
        <v>-7.9420180784973979</v>
      </c>
      <c r="D29" s="436">
        <v>3.3064440124372112</v>
      </c>
      <c r="E29" s="436">
        <v>-1.6154664332779305</v>
      </c>
      <c r="F29" s="436">
        <v>-0.62410576117740391</v>
      </c>
      <c r="G29" s="436">
        <v>0.21045812221855442</v>
      </c>
      <c r="H29" s="436">
        <v>-2.9455661535002378</v>
      </c>
      <c r="I29" s="436">
        <v>-0.38828757879913667</v>
      </c>
      <c r="J29" s="436">
        <v>1.1556468282754366</v>
      </c>
      <c r="K29" s="436">
        <v>2.7283859764451108</v>
      </c>
      <c r="L29" s="436">
        <v>-2.429471160282489</v>
      </c>
      <c r="M29" s="436">
        <v>-4.3757090884061682</v>
      </c>
      <c r="N29" s="436">
        <v>-0.82729171599754636</v>
      </c>
      <c r="O29" s="436">
        <v>0.33376758856715583</v>
      </c>
      <c r="P29" s="436">
        <v>-1.2933957814938708</v>
      </c>
      <c r="Q29" s="436">
        <v>1.8820254351197718E-2</v>
      </c>
      <c r="R29" s="436">
        <v>-2.1075261899816837</v>
      </c>
      <c r="S29" s="436">
        <v>-2.1407659344921228</v>
      </c>
      <c r="T29" s="436">
        <v>-1.3138894575110953</v>
      </c>
      <c r="U29" s="436">
        <v>0.27232496105402504</v>
      </c>
      <c r="V29" s="436">
        <v>-0.32830648755766845</v>
      </c>
      <c r="W29" s="436">
        <v>-6.9838000787241015</v>
      </c>
      <c r="X29" s="436">
        <v>2.9419034440599177</v>
      </c>
      <c r="Y29" s="436">
        <v>-4.3493800297820258</v>
      </c>
      <c r="Z29" s="436">
        <v>5.678094360433974</v>
      </c>
    </row>
    <row r="30" spans="1:35" s="135" customFormat="1">
      <c r="A30" s="131" t="s">
        <v>441</v>
      </c>
      <c r="B30" s="570" t="s">
        <v>356</v>
      </c>
      <c r="C30" s="436">
        <v>0.29306359362597334</v>
      </c>
      <c r="D30" s="436">
        <v>-9.6634067791697902</v>
      </c>
      <c r="E30" s="436">
        <v>1.294961308528201</v>
      </c>
      <c r="F30" s="436">
        <v>0.94395369299522258</v>
      </c>
      <c r="G30" s="436">
        <v>2.7682202587121623</v>
      </c>
      <c r="H30" s="436">
        <v>3.2134434445081013</v>
      </c>
      <c r="I30" s="436">
        <v>-3.7409938579205857</v>
      </c>
      <c r="J30" s="436">
        <v>-6.8149093854189289</v>
      </c>
      <c r="K30" s="436">
        <v>-5.564531542077134</v>
      </c>
      <c r="L30" s="436">
        <v>-5.0936726553310194</v>
      </c>
      <c r="M30" s="436">
        <v>-5.5900878383566095</v>
      </c>
      <c r="N30" s="436">
        <v>6.5683569847775232</v>
      </c>
      <c r="O30" s="436">
        <v>-2.8263537997192003</v>
      </c>
      <c r="P30" s="436">
        <v>5.2901919645271249</v>
      </c>
      <c r="Q30" s="436">
        <v>-6.2413452173995978</v>
      </c>
      <c r="R30" s="436">
        <v>-7.0132437022278822</v>
      </c>
      <c r="S30" s="436">
        <v>14.152211653600475</v>
      </c>
      <c r="T30" s="436">
        <v>-8.1105301556018645</v>
      </c>
      <c r="U30" s="436">
        <v>0.26098978076312562</v>
      </c>
      <c r="V30" s="436">
        <v>-1.9339631265424515</v>
      </c>
      <c r="W30" s="436">
        <v>0.42331152438208619</v>
      </c>
      <c r="X30" s="436">
        <v>2.7023178654467017</v>
      </c>
      <c r="Y30" s="436">
        <v>3.245603749214709</v>
      </c>
      <c r="Z30" s="436">
        <v>2.8073686966507978</v>
      </c>
    </row>
    <row r="31" spans="1:35" s="135" customFormat="1">
      <c r="A31" s="131" t="s">
        <v>442</v>
      </c>
      <c r="B31" s="570" t="s">
        <v>356</v>
      </c>
      <c r="C31" s="436">
        <v>-14.430046059127264</v>
      </c>
      <c r="D31" s="436">
        <v>18.552467691252915</v>
      </c>
      <c r="E31" s="436">
        <v>-21.548478057859143</v>
      </c>
      <c r="F31" s="436">
        <v>-8.4897600779899847</v>
      </c>
      <c r="G31" s="436">
        <v>14.949036504020782</v>
      </c>
      <c r="H31" s="436">
        <v>-25.671334094560763</v>
      </c>
      <c r="I31" s="436">
        <v>2.6726763596045799</v>
      </c>
      <c r="J31" s="436">
        <v>5.1569659595743076</v>
      </c>
      <c r="K31" s="436">
        <v>-1.4423523377378729</v>
      </c>
      <c r="L31" s="436">
        <v>-0.27109940844545122</v>
      </c>
      <c r="M31" s="436">
        <v>-2.9025301245501538</v>
      </c>
      <c r="N31" s="436">
        <v>16.238335985306222</v>
      </c>
      <c r="O31" s="436">
        <v>-4.5409515170683648</v>
      </c>
      <c r="P31" s="436">
        <v>-4.8451539944223612</v>
      </c>
      <c r="Q31" s="436">
        <v>-7.7954272252949011</v>
      </c>
      <c r="R31" s="436">
        <v>-11.075254353337868</v>
      </c>
      <c r="S31" s="436">
        <v>27.030812654538622</v>
      </c>
      <c r="T31" s="436">
        <v>-11.815607248929098</v>
      </c>
      <c r="U31" s="436">
        <v>-2.8203611354641396</v>
      </c>
      <c r="V31" s="436">
        <v>19.524255165235815</v>
      </c>
      <c r="W31" s="436">
        <v>-16.762579329865801</v>
      </c>
      <c r="X31" s="436">
        <v>-3.3145974175831299</v>
      </c>
      <c r="Y31" s="436">
        <v>12.940020574010873</v>
      </c>
      <c r="Z31" s="436">
        <v>21.261505727492178</v>
      </c>
    </row>
    <row r="32" spans="1:35" s="135" customFormat="1">
      <c r="A32" s="131" t="s">
        <v>443</v>
      </c>
      <c r="B32" s="570" t="s">
        <v>356</v>
      </c>
      <c r="C32" s="436">
        <v>0.22760089091683255</v>
      </c>
      <c r="D32" s="436">
        <v>-2.9034938542200308</v>
      </c>
      <c r="E32" s="436">
        <v>-0.6206902384009112</v>
      </c>
      <c r="F32" s="436">
        <v>0.63731579218067225</v>
      </c>
      <c r="G32" s="436">
        <v>6.6475507789781432</v>
      </c>
      <c r="H32" s="436">
        <v>-11.930392658660352</v>
      </c>
      <c r="I32" s="436">
        <v>-6.830556233953601</v>
      </c>
      <c r="J32" s="436">
        <v>-7.8791405869393429</v>
      </c>
      <c r="K32" s="436">
        <v>3.4074190172274825</v>
      </c>
      <c r="L32" s="436">
        <v>-7.3931537998495713</v>
      </c>
      <c r="M32" s="436">
        <v>-3.8252794716271836</v>
      </c>
      <c r="N32" s="436">
        <v>-2.9712996768400046</v>
      </c>
      <c r="O32" s="436">
        <v>-4.3569171946766829</v>
      </c>
      <c r="P32" s="436">
        <v>0.83085338577119217</v>
      </c>
      <c r="Q32" s="436">
        <v>5.8510704121635513</v>
      </c>
      <c r="R32" s="436">
        <v>-10.404229542661596</v>
      </c>
      <c r="S32" s="436">
        <v>7.4121146760332692</v>
      </c>
      <c r="T32" s="436">
        <v>-3.7785142354683501</v>
      </c>
      <c r="U32" s="436">
        <v>-1.223214575695053</v>
      </c>
      <c r="V32" s="436">
        <v>0.34262300487796438</v>
      </c>
      <c r="W32" s="436">
        <v>-3.9726151313487748</v>
      </c>
      <c r="X32" s="436">
        <v>-2.5898321231833847</v>
      </c>
      <c r="Y32" s="436">
        <v>-0.71574971799455511</v>
      </c>
      <c r="Z32" s="436">
        <v>4.2592419202806582</v>
      </c>
    </row>
    <row r="33" spans="1:31" s="135" customFormat="1">
      <c r="A33" s="131" t="s">
        <v>444</v>
      </c>
      <c r="B33" s="570" t="s">
        <v>356</v>
      </c>
      <c r="C33" s="436">
        <v>-4.7779837199743866</v>
      </c>
      <c r="D33" s="436">
        <v>-3.1544979567282212</v>
      </c>
      <c r="E33" s="436">
        <v>-1.9582464459655142</v>
      </c>
      <c r="F33" s="436">
        <v>-2.2366104272133356</v>
      </c>
      <c r="G33" s="436">
        <v>0.67952822277882774</v>
      </c>
      <c r="H33" s="436">
        <v>-3.2140633826551124</v>
      </c>
      <c r="I33" s="436">
        <v>-4.0107105849170637</v>
      </c>
      <c r="J33" s="436">
        <v>2.3352722781855846</v>
      </c>
      <c r="K33" s="436">
        <v>-2.1788205118195378</v>
      </c>
      <c r="L33" s="436">
        <v>5.3402384195857877</v>
      </c>
      <c r="M33" s="436">
        <v>-3.6169797584515919</v>
      </c>
      <c r="N33" s="436">
        <v>0.69335244531593787</v>
      </c>
      <c r="O33" s="436">
        <v>1.9645605549261091</v>
      </c>
      <c r="P33" s="436">
        <v>-0.93926060967204705</v>
      </c>
      <c r="Q33" s="436">
        <v>-10.855869800407646</v>
      </c>
      <c r="R33" s="436">
        <v>-0.6889724753710027</v>
      </c>
      <c r="S33" s="436">
        <v>6.3408849091622272</v>
      </c>
      <c r="T33" s="436">
        <v>-0.74237384643906523</v>
      </c>
      <c r="U33" s="436">
        <v>-2.6840420877482813</v>
      </c>
      <c r="V33" s="436">
        <v>-1.5826323712841059</v>
      </c>
      <c r="W33" s="436">
        <v>-4.7970923904398575</v>
      </c>
      <c r="X33" s="436">
        <v>-0.70927004729087173</v>
      </c>
      <c r="Y33" s="436">
        <v>2.3078260539206497</v>
      </c>
      <c r="Z33" s="436">
        <v>2.4719831902959442</v>
      </c>
    </row>
    <row r="34" spans="1:31" s="135" customFormat="1">
      <c r="A34" s="131" t="s">
        <v>445</v>
      </c>
      <c r="B34" s="570" t="s">
        <v>356</v>
      </c>
      <c r="C34" s="436">
        <v>-2.686339614247828</v>
      </c>
      <c r="D34" s="436">
        <v>-4.788442176530566</v>
      </c>
      <c r="E34" s="436">
        <v>1.4251850146295624</v>
      </c>
      <c r="F34" s="436">
        <v>0.11470239089958056</v>
      </c>
      <c r="G34" s="436">
        <v>11.554285406486187</v>
      </c>
      <c r="H34" s="436">
        <v>3.011714722160562</v>
      </c>
      <c r="I34" s="436">
        <v>-9.6213781273674499</v>
      </c>
      <c r="J34" s="436">
        <v>-5.1198355737053021</v>
      </c>
      <c r="K34" s="436">
        <v>-2.225041281494299</v>
      </c>
      <c r="L34" s="436">
        <v>-6.0426037931870837</v>
      </c>
      <c r="M34" s="436">
        <v>2.1506257034433247</v>
      </c>
      <c r="N34" s="436">
        <v>11.571796102542933</v>
      </c>
      <c r="O34" s="436">
        <v>-5.7965215595924207</v>
      </c>
      <c r="P34" s="436">
        <v>-2.9182735714529144</v>
      </c>
      <c r="Q34" s="436">
        <v>-5.3138605017532115</v>
      </c>
      <c r="R34" s="436">
        <v>3.4277279534576621</v>
      </c>
      <c r="S34" s="436">
        <v>7.9723427594147154</v>
      </c>
      <c r="T34" s="436">
        <v>-7.2716806088238428</v>
      </c>
      <c r="U34" s="436">
        <v>1.1163012262265539</v>
      </c>
      <c r="V34" s="436">
        <v>2.815962092083609</v>
      </c>
      <c r="W34" s="436">
        <v>-4.8057311517616057</v>
      </c>
      <c r="X34" s="436">
        <v>2.4318567697362141</v>
      </c>
      <c r="Y34" s="436">
        <v>5.122300054615593</v>
      </c>
      <c r="Z34" s="436">
        <v>2.5463768176317245</v>
      </c>
    </row>
    <row r="35" spans="1:31" s="135" customFormat="1">
      <c r="A35" s="131" t="s">
        <v>446</v>
      </c>
      <c r="B35" s="570" t="s">
        <v>356</v>
      </c>
      <c r="C35" s="436">
        <v>-0.76588202505620018</v>
      </c>
      <c r="D35" s="436">
        <v>-9.7538595981245777</v>
      </c>
      <c r="E35" s="436">
        <v>-5.951150039051285</v>
      </c>
      <c r="F35" s="436">
        <v>-5.1061007448965796</v>
      </c>
      <c r="G35" s="436">
        <v>-2.2144201239535022</v>
      </c>
      <c r="H35" s="436">
        <v>-7.4250703469962076</v>
      </c>
      <c r="I35" s="436">
        <v>-9.4173995347195927</v>
      </c>
      <c r="J35" s="436">
        <v>-2.4238139169761581</v>
      </c>
      <c r="K35" s="436">
        <v>1.3747757511326881</v>
      </c>
      <c r="L35" s="436">
        <v>4.8543366850700238</v>
      </c>
      <c r="M35" s="436">
        <v>-20.173423514743604</v>
      </c>
      <c r="N35" s="436">
        <v>-10.608645940557068</v>
      </c>
      <c r="O35" s="436">
        <v>0.90704501369394563</v>
      </c>
      <c r="P35" s="436">
        <v>-36.444389959348328</v>
      </c>
      <c r="Q35" s="436">
        <v>-9.7929448029699273</v>
      </c>
      <c r="R35" s="436">
        <v>3.4249667427429387</v>
      </c>
      <c r="S35" s="436">
        <v>14.763780988025943</v>
      </c>
      <c r="T35" s="436">
        <v>-33.061160897934144</v>
      </c>
      <c r="U35" s="436">
        <v>-11.514808911712464</v>
      </c>
      <c r="V35" s="436">
        <v>-14.894948429228904</v>
      </c>
      <c r="W35" s="436">
        <v>0.82928643491050025</v>
      </c>
      <c r="X35" s="436">
        <v>3.7874384337747244</v>
      </c>
      <c r="Y35" s="436">
        <v>-10.82835540126905</v>
      </c>
      <c r="Z35" s="436">
        <v>17.77427784008033</v>
      </c>
    </row>
    <row r="36" spans="1:31" s="135" customFormat="1">
      <c r="A36" s="131" t="s">
        <v>447</v>
      </c>
      <c r="B36" s="570" t="s">
        <v>356</v>
      </c>
      <c r="C36" s="436">
        <v>-10.967621117198988</v>
      </c>
      <c r="D36" s="436">
        <v>-8.3639963048701702</v>
      </c>
      <c r="E36" s="436">
        <v>-3.5609708747051769</v>
      </c>
      <c r="F36" s="436">
        <v>-20.493214391790431</v>
      </c>
      <c r="G36" s="436">
        <v>2.7303532727126765</v>
      </c>
      <c r="H36" s="436">
        <v>-0.91604775113441406</v>
      </c>
      <c r="I36" s="436">
        <v>-2.7573034973490707</v>
      </c>
      <c r="J36" s="436">
        <v>3.8018603647183227</v>
      </c>
      <c r="K36" s="436">
        <v>11.209403419569824</v>
      </c>
      <c r="L36" s="436">
        <v>-5.76790604117096</v>
      </c>
      <c r="M36" s="436">
        <v>-1.775948764972668</v>
      </c>
      <c r="N36" s="436">
        <v>7.5848962371906481</v>
      </c>
      <c r="O36" s="436">
        <v>-10.360742826049275</v>
      </c>
      <c r="P36" s="436">
        <v>-5.8118397005009115</v>
      </c>
      <c r="Q36" s="436">
        <v>-3.716614008488861</v>
      </c>
      <c r="R36" s="436">
        <v>2.710633311183031</v>
      </c>
      <c r="S36" s="436">
        <v>12.983704422153451</v>
      </c>
      <c r="T36" s="436">
        <v>-8.3572710125999095</v>
      </c>
      <c r="U36" s="436">
        <v>-0.12930331105270909</v>
      </c>
      <c r="V36" s="436">
        <v>4.2800196257189924</v>
      </c>
      <c r="W36" s="436">
        <v>-0.87558460881196254</v>
      </c>
      <c r="X36" s="436">
        <v>-1.8724065163456203</v>
      </c>
      <c r="Y36" s="436">
        <v>8.0067338754556943</v>
      </c>
      <c r="Z36" s="436">
        <v>2.9038062872603376</v>
      </c>
    </row>
    <row r="37" spans="1:31" s="135" customFormat="1">
      <c r="A37" s="131" t="s">
        <v>448</v>
      </c>
      <c r="B37" s="570" t="s">
        <v>356</v>
      </c>
      <c r="C37" s="436">
        <v>-5.1338900091113544</v>
      </c>
      <c r="D37" s="436">
        <v>5.4728217466918636</v>
      </c>
      <c r="E37" s="436">
        <v>2.1115200653026989</v>
      </c>
      <c r="F37" s="436">
        <v>-3.3795831490153603</v>
      </c>
      <c r="G37" s="436">
        <v>3.8943248586598429</v>
      </c>
      <c r="H37" s="436">
        <v>-10.934684053893662</v>
      </c>
      <c r="I37" s="436">
        <v>-9.6423990673148694</v>
      </c>
      <c r="J37" s="436">
        <v>-1.5953854271207746</v>
      </c>
      <c r="K37" s="436">
        <v>11.812275043553768</v>
      </c>
      <c r="L37" s="436">
        <v>-9.7929133008386202</v>
      </c>
      <c r="M37" s="436">
        <v>-10.121679616248144</v>
      </c>
      <c r="N37" s="436">
        <v>2.4970021749614375</v>
      </c>
      <c r="O37" s="436">
        <v>-2.6753435507465753</v>
      </c>
      <c r="P37" s="436">
        <v>-3.2730256544760863</v>
      </c>
      <c r="Q37" s="436">
        <v>-2.5416839362219577</v>
      </c>
      <c r="R37" s="436">
        <v>0.82784408378208241</v>
      </c>
      <c r="S37" s="436">
        <v>14.092812801129142</v>
      </c>
      <c r="T37" s="436">
        <v>-5.9946154299365304</v>
      </c>
      <c r="U37" s="436">
        <v>-0.64440490623856306</v>
      </c>
      <c r="V37" s="436">
        <v>-5.2215765524985471</v>
      </c>
      <c r="W37" s="436">
        <v>-2.3207311892363691E-2</v>
      </c>
      <c r="X37" s="436">
        <v>3.6977911016432898</v>
      </c>
      <c r="Y37" s="436">
        <v>8.9648783766027833</v>
      </c>
      <c r="Z37" s="436">
        <v>4.0853938340746225</v>
      </c>
    </row>
    <row r="38" spans="1:31" s="135" customFormat="1">
      <c r="A38" s="131" t="s">
        <v>449</v>
      </c>
      <c r="B38" s="570" t="s">
        <v>356</v>
      </c>
      <c r="C38" s="436">
        <v>14.886487022010726</v>
      </c>
      <c r="D38" s="436">
        <v>-0.80090892049882711</v>
      </c>
      <c r="E38" s="436">
        <v>-6.467944911729461</v>
      </c>
      <c r="F38" s="436">
        <v>-3.9949770434892713</v>
      </c>
      <c r="G38" s="436">
        <v>11.461451416162646</v>
      </c>
      <c r="H38" s="436">
        <v>-2.2432604459822869E-2</v>
      </c>
      <c r="I38" s="436">
        <v>-12.735956183856956</v>
      </c>
      <c r="J38" s="436">
        <v>5.9068135620942712</v>
      </c>
      <c r="K38" s="436">
        <v>7.9494903779638264</v>
      </c>
      <c r="L38" s="436">
        <v>-8.5877674704028664</v>
      </c>
      <c r="M38" s="436">
        <v>7.0159285379006491</v>
      </c>
      <c r="N38" s="436">
        <v>18.768507994942368</v>
      </c>
      <c r="O38" s="436">
        <v>-9.3532854313604616</v>
      </c>
      <c r="P38" s="436">
        <v>-8.2703784891450027E-2</v>
      </c>
      <c r="Q38" s="436">
        <v>-0.31721057548949716</v>
      </c>
      <c r="R38" s="436">
        <v>-0.63148875620574074</v>
      </c>
      <c r="S38" s="436">
        <v>9.4007090883522721</v>
      </c>
      <c r="T38" s="436">
        <v>0.47958624587180054</v>
      </c>
      <c r="U38" s="436">
        <v>3.0851478025459613</v>
      </c>
      <c r="V38" s="436">
        <v>4.3703455121641781</v>
      </c>
      <c r="W38" s="436">
        <v>-3.249857302833675</v>
      </c>
      <c r="X38" s="436">
        <v>0.54645103456259392</v>
      </c>
      <c r="Y38" s="436">
        <v>6.2319923156618273</v>
      </c>
      <c r="Z38" s="436">
        <v>13.800781495815784</v>
      </c>
    </row>
    <row r="39" spans="1:31" s="135" customFormat="1">
      <c r="A39" s="131" t="s">
        <v>450</v>
      </c>
      <c r="B39" s="570" t="s">
        <v>356</v>
      </c>
      <c r="C39" s="436">
        <v>0.64385983583602524</v>
      </c>
      <c r="D39" s="436">
        <v>5.96106844450496</v>
      </c>
      <c r="E39" s="436">
        <v>0.62860514836876291</v>
      </c>
      <c r="F39" s="436">
        <v>-10.096525597629423</v>
      </c>
      <c r="G39" s="436">
        <v>2.3695749277062106</v>
      </c>
      <c r="H39" s="436">
        <v>-10.710130287868466</v>
      </c>
      <c r="I39" s="436">
        <v>-9.8284143471180556</v>
      </c>
      <c r="J39" s="436">
        <v>5.3273457882378636</v>
      </c>
      <c r="K39" s="436">
        <v>-9.9260340338941262</v>
      </c>
      <c r="L39" s="436">
        <v>-2.5549592978498197</v>
      </c>
      <c r="M39" s="436">
        <v>-3.8288486893619762</v>
      </c>
      <c r="N39" s="436">
        <v>13.826419174084364</v>
      </c>
      <c r="O39" s="436">
        <v>-16.849148762955721</v>
      </c>
      <c r="P39" s="436">
        <v>8.0317730772108007</v>
      </c>
      <c r="Q39" s="436">
        <v>1.9865847987910286</v>
      </c>
      <c r="R39" s="436">
        <v>-13.144222654117414</v>
      </c>
      <c r="S39" s="436">
        <v>8.0678556450084358</v>
      </c>
      <c r="T39" s="436">
        <v>-5.86751389437093</v>
      </c>
      <c r="U39" s="436">
        <v>-7.7850724920492524</v>
      </c>
      <c r="V39" s="436">
        <v>8.5031801149897319</v>
      </c>
      <c r="W39" s="436">
        <v>-15.89504480444711</v>
      </c>
      <c r="X39" s="436">
        <v>8.9015109078642212</v>
      </c>
      <c r="Y39" s="436">
        <v>3.1234184761058827</v>
      </c>
      <c r="Z39" s="436">
        <v>14.258975010433133</v>
      </c>
    </row>
    <row r="40" spans="1:31" s="135" customFormat="1">
      <c r="A40" s="133" t="s">
        <v>920</v>
      </c>
      <c r="B40" s="570" t="s">
        <v>356</v>
      </c>
      <c r="C40" s="436">
        <v>-67.746897544300055</v>
      </c>
      <c r="D40" s="436">
        <v>-14.484893071868896</v>
      </c>
      <c r="E40" s="436">
        <v>53.637978158287154</v>
      </c>
      <c r="F40" s="436">
        <v>12.666247882479553</v>
      </c>
      <c r="G40" s="436">
        <v>-17.432733504712942</v>
      </c>
      <c r="H40" s="436">
        <v>0.78708124040016969</v>
      </c>
      <c r="I40" s="436">
        <v>18.253111793925527</v>
      </c>
      <c r="J40" s="436">
        <v>-20.615263332659936</v>
      </c>
      <c r="K40" s="436">
        <v>4.9648590009001907</v>
      </c>
      <c r="L40" s="436">
        <v>8.9835131341068859</v>
      </c>
      <c r="M40" s="436">
        <v>22.394400680673485</v>
      </c>
      <c r="N40" s="436">
        <v>11.733178179265622</v>
      </c>
      <c r="O40" s="436">
        <v>25.80051661613625</v>
      </c>
      <c r="P40" s="436">
        <v>-58.020412758642983</v>
      </c>
      <c r="Q40" s="436">
        <v>22.287721757972108</v>
      </c>
      <c r="R40" s="436">
        <v>37.841719016112705</v>
      </c>
      <c r="S40" s="436">
        <v>15.740064429910817</v>
      </c>
      <c r="T40" s="436">
        <v>-4.4441208122140665</v>
      </c>
      <c r="U40" s="436">
        <v>8.7402721403024373</v>
      </c>
      <c r="V40" s="436">
        <v>-3.6357563267373507</v>
      </c>
      <c r="W40" s="436">
        <v>-21.537953367699572</v>
      </c>
      <c r="X40" s="436">
        <v>11.989898744908089</v>
      </c>
      <c r="Y40" s="436">
        <v>-15.609209757586655</v>
      </c>
      <c r="Z40" s="436">
        <v>19.747730484796676</v>
      </c>
    </row>
    <row r="41" spans="1:31" s="135" customFormat="1" ht="20.25" customHeight="1">
      <c r="A41" s="131" t="s">
        <v>460</v>
      </c>
      <c r="B41" s="570" t="s">
        <v>356</v>
      </c>
      <c r="C41" s="436">
        <v>-4.284655115228361</v>
      </c>
      <c r="D41" s="436">
        <v>-3.6468449602054847</v>
      </c>
      <c r="E41" s="436">
        <v>-1.8330345472020326</v>
      </c>
      <c r="F41" s="436">
        <v>-4.0166553621859151</v>
      </c>
      <c r="G41" s="436">
        <v>4.3846421520998433</v>
      </c>
      <c r="H41" s="436">
        <v>-3.7067629352028035</v>
      </c>
      <c r="I41" s="436">
        <v>-5.7844523147445983</v>
      </c>
      <c r="J41" s="436">
        <v>-2.0675646289045346</v>
      </c>
      <c r="K41" s="436">
        <v>-0.79885693119962298</v>
      </c>
      <c r="L41" s="436">
        <v>-2.5116235250579422</v>
      </c>
      <c r="M41" s="436">
        <v>-2.8212312657253733</v>
      </c>
      <c r="N41" s="436">
        <v>4.1030384447632144</v>
      </c>
      <c r="O41" s="436">
        <v>-2.701917978842971</v>
      </c>
      <c r="P41" s="436">
        <v>-2.0230854836539152</v>
      </c>
      <c r="Q41" s="436">
        <v>-5.1106733454320761</v>
      </c>
      <c r="R41" s="436">
        <v>-1.336151591924974</v>
      </c>
      <c r="S41" s="436">
        <v>8.204772080215335</v>
      </c>
      <c r="T41" s="436">
        <v>-3.7861566735868166</v>
      </c>
      <c r="U41" s="436">
        <v>-0.6251684853882864</v>
      </c>
      <c r="V41" s="436">
        <v>7.2095468910291061E-2</v>
      </c>
      <c r="W41" s="436">
        <v>-3.7937949696188724</v>
      </c>
      <c r="X41" s="436">
        <v>2.015325394280481</v>
      </c>
      <c r="Y41" s="436">
        <v>3.2337774157652888</v>
      </c>
      <c r="Z41" s="436">
        <v>7.4884099672446354</v>
      </c>
    </row>
    <row r="42" spans="1:31" s="135" customFormat="1" ht="12.75" customHeight="1">
      <c r="A42" s="674"/>
      <c r="B42" s="145"/>
      <c r="C42" s="145"/>
      <c r="D42" s="145"/>
      <c r="E42" s="145"/>
      <c r="F42" s="145"/>
      <c r="G42" s="145"/>
      <c r="H42" s="145"/>
      <c r="I42" s="145"/>
    </row>
    <row r="43" spans="1:31" ht="13">
      <c r="B43" s="1283" t="s">
        <v>483</v>
      </c>
      <c r="C43" s="1283"/>
      <c r="D43" s="1283"/>
      <c r="E43" s="1283"/>
      <c r="F43" s="1283"/>
      <c r="G43" s="1283"/>
      <c r="H43" s="1283" t="s">
        <v>483</v>
      </c>
      <c r="I43" s="1283"/>
      <c r="J43" s="1283"/>
      <c r="K43" s="1283"/>
      <c r="L43" s="1283"/>
      <c r="M43" s="1283"/>
      <c r="N43" s="1283" t="s">
        <v>483</v>
      </c>
      <c r="O43" s="1283"/>
      <c r="P43" s="1283"/>
      <c r="Q43" s="1283"/>
      <c r="R43" s="1283"/>
      <c r="S43" s="1283"/>
      <c r="T43" s="1283" t="s">
        <v>483</v>
      </c>
      <c r="U43" s="1283"/>
      <c r="V43" s="1283"/>
      <c r="W43" s="1283"/>
      <c r="X43" s="1283"/>
      <c r="Y43" s="1283"/>
      <c r="Z43" s="1283" t="s">
        <v>483</v>
      </c>
      <c r="AA43" s="1283"/>
      <c r="AB43" s="1283"/>
      <c r="AC43" s="1283"/>
      <c r="AD43" s="1283"/>
      <c r="AE43" s="1283"/>
    </row>
    <row r="44" spans="1:31">
      <c r="A44" s="538"/>
      <c r="B44" s="538"/>
      <c r="C44" s="538"/>
      <c r="D44" s="538"/>
      <c r="E44" s="538"/>
      <c r="F44" s="538"/>
      <c r="G44" s="538"/>
      <c r="H44" s="538"/>
    </row>
    <row r="45" spans="1:31">
      <c r="A45" s="131" t="s">
        <v>435</v>
      </c>
      <c r="B45" s="143">
        <v>100</v>
      </c>
      <c r="C45" s="144">
        <v>97.03976973037615</v>
      </c>
      <c r="D45" s="144">
        <v>91.108337427771886</v>
      </c>
      <c r="E45" s="144">
        <v>89.913907255444258</v>
      </c>
      <c r="F45" s="144">
        <v>89.82656680199284</v>
      </c>
      <c r="G45" s="144">
        <v>95.560155955387486</v>
      </c>
      <c r="H45" s="144">
        <v>98.520892153979617</v>
      </c>
      <c r="I45" s="144">
        <v>90.303716802596384</v>
      </c>
      <c r="J45" s="144">
        <v>81.035005889918722</v>
      </c>
      <c r="K45" s="144">
        <v>72.335303069603967</v>
      </c>
      <c r="L45" s="144">
        <v>69.369260847497159</v>
      </c>
      <c r="M45" s="144">
        <v>72.008685629022864</v>
      </c>
      <c r="N45" s="144">
        <v>77.328390825459181</v>
      </c>
      <c r="O45" s="144">
        <v>76.818925338915705</v>
      </c>
      <c r="P45" s="144">
        <v>73.259372776513828</v>
      </c>
      <c r="Q45" s="144">
        <v>69.073011606317905</v>
      </c>
      <c r="R45" s="144">
        <v>67.704892446936583</v>
      </c>
      <c r="S45" s="144">
        <v>72.670050265330673</v>
      </c>
      <c r="T45" s="144">
        <v>70.762303446907353</v>
      </c>
      <c r="U45" s="144">
        <v>72.160996832593895</v>
      </c>
      <c r="V45" s="144">
        <v>70.135458285953035</v>
      </c>
      <c r="W45" s="144">
        <v>68.491798081439256</v>
      </c>
      <c r="X45" s="144">
        <v>71.592876815874817</v>
      </c>
      <c r="Y45" s="144">
        <v>75.035949410060653</v>
      </c>
      <c r="Z45" s="144">
        <v>88.390543501380193</v>
      </c>
    </row>
    <row r="46" spans="1:31">
      <c r="A46" s="131" t="s">
        <v>436</v>
      </c>
      <c r="B46" s="143">
        <v>100</v>
      </c>
      <c r="C46" s="144">
        <v>99.06341006978451</v>
      </c>
      <c r="D46" s="144">
        <v>89.058275681187212</v>
      </c>
      <c r="E46" s="144">
        <v>86.700937087104279</v>
      </c>
      <c r="F46" s="144">
        <v>83.867419717786376</v>
      </c>
      <c r="G46" s="144">
        <v>92.332394860761326</v>
      </c>
      <c r="H46" s="144">
        <v>89.191744191790207</v>
      </c>
      <c r="I46" s="144">
        <v>82.841399990702627</v>
      </c>
      <c r="J46" s="144">
        <v>77.008188841450448</v>
      </c>
      <c r="K46" s="144">
        <v>72.631821472918517</v>
      </c>
      <c r="L46" s="144">
        <v>67.724458217323715</v>
      </c>
      <c r="M46" s="144">
        <v>66.206813055223165</v>
      </c>
      <c r="N46" s="144">
        <v>69.439366804704378</v>
      </c>
      <c r="O46" s="144">
        <v>67.198661330508855</v>
      </c>
      <c r="P46" s="144">
        <v>66.227282501660184</v>
      </c>
      <c r="Q46" s="144">
        <v>63.706545658088686</v>
      </c>
      <c r="R46" s="144">
        <v>66.085087222651694</v>
      </c>
      <c r="S46" s="144">
        <v>71.776078618785277</v>
      </c>
      <c r="T46" s="144">
        <v>69.848556444262556</v>
      </c>
      <c r="U46" s="144">
        <v>71.244501646422336</v>
      </c>
      <c r="V46" s="144">
        <v>71.514692325752591</v>
      </c>
      <c r="W46" s="144">
        <v>71.067481107245655</v>
      </c>
      <c r="X46" s="144">
        <v>77.260340003847617</v>
      </c>
      <c r="Y46" s="144">
        <v>78.405066856835631</v>
      </c>
      <c r="Z46" s="144">
        <v>90.358844576981937</v>
      </c>
    </row>
    <row r="47" spans="1:31">
      <c r="A47" s="131" t="s">
        <v>438</v>
      </c>
      <c r="B47" s="143">
        <v>100</v>
      </c>
      <c r="C47" s="144">
        <v>92.057981921502602</v>
      </c>
      <c r="D47" s="144">
        <v>95.101827552716657</v>
      </c>
      <c r="E47" s="144">
        <v>93.565489451168645</v>
      </c>
      <c r="F47" s="144">
        <v>92.981541841030065</v>
      </c>
      <c r="G47" s="144">
        <v>93.177229047998566</v>
      </c>
      <c r="H47" s="144">
        <v>90.432632126391326</v>
      </c>
      <c r="I47" s="144">
        <v>90.081493448663437</v>
      </c>
      <c r="J47" s="144">
        <v>91.122517370566072</v>
      </c>
      <c r="K47" s="144">
        <v>93.608691355888354</v>
      </c>
      <c r="L47" s="144">
        <v>91.334495195879214</v>
      </c>
      <c r="M47" s="144">
        <v>87.337963388743233</v>
      </c>
      <c r="N47" s="144">
        <v>86.615423652707193</v>
      </c>
      <c r="O47" s="144">
        <v>86.904517863560059</v>
      </c>
      <c r="P47" s="144">
        <v>85.780498495585178</v>
      </c>
      <c r="Q47" s="144">
        <v>85.796642603585781</v>
      </c>
      <c r="R47" s="144">
        <v>83.988455890590231</v>
      </c>
      <c r="S47" s="144">
        <v>82.190459637978535</v>
      </c>
      <c r="T47" s="144">
        <v>81.110567853715224</v>
      </c>
      <c r="U47" s="144">
        <v>81.331452176033565</v>
      </c>
      <c r="V47" s="144">
        <v>81.064435742114782</v>
      </c>
      <c r="W47" s="144">
        <v>75.403057614939726</v>
      </c>
      <c r="X47" s="144">
        <v>77.621342763840119</v>
      </c>
      <c r="Y47" s="144">
        <v>74.245295582821015</v>
      </c>
      <c r="Z47" s="144">
        <v>78.461013524196716</v>
      </c>
    </row>
    <row r="48" spans="1:31">
      <c r="A48" s="131" t="s">
        <v>441</v>
      </c>
      <c r="B48" s="143">
        <v>100.00000000000001</v>
      </c>
      <c r="C48" s="144">
        <v>100.29306359362597</v>
      </c>
      <c r="D48" s="144">
        <v>90.601336887282443</v>
      </c>
      <c r="E48" s="144">
        <v>91.774589144982045</v>
      </c>
      <c r="F48" s="144">
        <v>92.6408987684473</v>
      </c>
      <c r="G48" s="144">
        <v>95.205402896008493</v>
      </c>
      <c r="H48" s="144">
        <v>98.264774674187805</v>
      </c>
      <c r="I48" s="144">
        <v>94.588695489126934</v>
      </c>
      <c r="J48" s="144">
        <v>88.142561602693078</v>
      </c>
      <c r="K48" s="144">
        <v>83.237840960316447</v>
      </c>
      <c r="L48" s="144">
        <v>78.997977816432893</v>
      </c>
      <c r="M48" s="144">
        <v>74.581921465968819</v>
      </c>
      <c r="N48" s="144">
        <v>79.480728313960071</v>
      </c>
      <c r="O48" s="144">
        <v>77.234321729213974</v>
      </c>
      <c r="P48" s="144">
        <v>81.320165611189879</v>
      </c>
      <c r="Q48" s="144">
        <v>76.244693344034431</v>
      </c>
      <c r="R48" s="144">
        <v>70.897467189800992</v>
      </c>
      <c r="S48" s="144">
        <v>80.931026803543574</v>
      </c>
      <c r="T48" s="144">
        <v>74.367091469403945</v>
      </c>
      <c r="U48" s="144">
        <v>74.561181978389854</v>
      </c>
      <c r="V48" s="144">
        <v>73.119196212213581</v>
      </c>
      <c r="W48" s="144">
        <v>73.42871819631543</v>
      </c>
      <c r="X48" s="144">
        <v>75.412995566502971</v>
      </c>
      <c r="Y48" s="144">
        <v>77.860602578004517</v>
      </c>
      <c r="Z48" s="144">
        <v>80.046436761803093</v>
      </c>
    </row>
    <row r="49" spans="1:31">
      <c r="A49" s="131" t="s">
        <v>442</v>
      </c>
      <c r="B49" s="143">
        <v>100</v>
      </c>
      <c r="C49" s="144">
        <v>85.569953940872736</v>
      </c>
      <c r="D49" s="144">
        <v>101.44529199917314</v>
      </c>
      <c r="E49" s="144">
        <v>79.585375512000198</v>
      </c>
      <c r="F49" s="144">
        <v>72.828768073863969</v>
      </c>
      <c r="G49" s="144">
        <v>83.715967198654525</v>
      </c>
      <c r="H49" s="144">
        <v>62.224961568595027</v>
      </c>
      <c r="I49" s="144">
        <v>63.888033406211896</v>
      </c>
      <c r="J49" s="144">
        <v>67.182717541211701</v>
      </c>
      <c r="K49" s="144">
        <v>66.213706044200208</v>
      </c>
      <c r="L49" s="144">
        <v>66.034201078804571</v>
      </c>
      <c r="M49" s="144">
        <v>64.117538499986253</v>
      </c>
      <c r="N49" s="144">
        <v>74.529159827122086</v>
      </c>
      <c r="O49" s="144">
        <v>71.144826813294074</v>
      </c>
      <c r="P49" s="144">
        <v>67.697750395124885</v>
      </c>
      <c r="Q49" s="144">
        <v>62.420421529911138</v>
      </c>
      <c r="R49" s="144">
        <v>55.50720107704781</v>
      </c>
      <c r="S49" s="144">
        <v>70.511248609962649</v>
      </c>
      <c r="T49" s="144">
        <v>62.179916407893487</v>
      </c>
      <c r="U49" s="144">
        <v>60.426218211461169</v>
      </c>
      <c r="V49" s="144">
        <v>72.223987241769038</v>
      </c>
      <c r="W49" s="144">
        <v>60.117384085175352</v>
      </c>
      <c r="X49" s="144">
        <v>58.124734824769597</v>
      </c>
      <c r="Y49" s="144">
        <v>65.646087469684048</v>
      </c>
      <c r="Z49" s="144">
        <v>79.603434116925442</v>
      </c>
    </row>
    <row r="50" spans="1:31">
      <c r="A50" s="131" t="s">
        <v>443</v>
      </c>
      <c r="B50" s="143">
        <v>100</v>
      </c>
      <c r="C50" s="144">
        <v>100.22760089091683</v>
      </c>
      <c r="D50" s="144">
        <v>97.317498658816874</v>
      </c>
      <c r="E50" s="144">
        <v>96.713458444385651</v>
      </c>
      <c r="F50" s="144">
        <v>97.329828588215818</v>
      </c>
      <c r="G50" s="144">
        <v>103.79987836670986</v>
      </c>
      <c r="H50" s="144">
        <v>91.416145298349534</v>
      </c>
      <c r="I50" s="144">
        <v>85.171914086833027</v>
      </c>
      <c r="J50" s="144">
        <v>78.46109923534425</v>
      </c>
      <c r="K50" s="144">
        <v>81.134597651815099</v>
      </c>
      <c r="L50" s="144">
        <v>75.136192062527272</v>
      </c>
      <c r="M50" s="144">
        <v>72.262022731797046</v>
      </c>
      <c r="N50" s="144">
        <v>70.114901483889113</v>
      </c>
      <c r="O50" s="144">
        <v>67.060053285106932</v>
      </c>
      <c r="P50" s="144">
        <v>67.617224008326218</v>
      </c>
      <c r="Q50" s="144">
        <v>71.573555395803737</v>
      </c>
      <c r="R50" s="144">
        <v>64.126878400580267</v>
      </c>
      <c r="S50" s="144">
        <v>68.880036165791694</v>
      </c>
      <c r="T50" s="144">
        <v>66.277394193871501</v>
      </c>
      <c r="U50" s="144">
        <v>65.46667944770121</v>
      </c>
      <c r="V50" s="144">
        <v>65.690983352018748</v>
      </c>
      <c r="W50" s="144">
        <v>63.08133340744466</v>
      </c>
      <c r="X50" s="144">
        <v>61.447632771126237</v>
      </c>
      <c r="Y50" s="144">
        <v>61.007821512852573</v>
      </c>
      <c r="Z50" s="144">
        <v>63.606292221377984</v>
      </c>
    </row>
    <row r="51" spans="1:31">
      <c r="A51" s="131" t="s">
        <v>444</v>
      </c>
      <c r="B51" s="143">
        <v>100</v>
      </c>
      <c r="C51" s="144">
        <v>95.222016280025613</v>
      </c>
      <c r="D51" s="144">
        <v>92.218239722116792</v>
      </c>
      <c r="E51" s="144">
        <v>90.412379320226492</v>
      </c>
      <c r="F51" s="144">
        <v>88.390206616858634</v>
      </c>
      <c r="G51" s="144">
        <v>88.990843016992699</v>
      </c>
      <c r="H51" s="144">
        <v>86.130620917667457</v>
      </c>
      <c r="I51" s="144">
        <v>82.67617098766776</v>
      </c>
      <c r="J51" s="144">
        <v>84.606884689408076</v>
      </c>
      <c r="K51" s="144">
        <v>82.763452531383763</v>
      </c>
      <c r="L51" s="144">
        <v>87.183218220840359</v>
      </c>
      <c r="M51" s="144">
        <v>84.029818865025888</v>
      </c>
      <c r="N51" s="144">
        <v>84.612441668921093</v>
      </c>
      <c r="O51" s="144">
        <v>86.274704322508569</v>
      </c>
      <c r="P51" s="144">
        <v>85.464360008696218</v>
      </c>
      <c r="Q51" s="144">
        <v>76.186460360400503</v>
      </c>
      <c r="R51" s="144">
        <v>75.66155661855791</v>
      </c>
      <c r="S51" s="144">
        <v>80.459168844221281</v>
      </c>
      <c r="T51" s="144">
        <v>79.861861017659535</v>
      </c>
      <c r="U51" s="144">
        <v>77.718335055886513</v>
      </c>
      <c r="V51" s="144">
        <v>76.488339526869012</v>
      </c>
      <c r="W51" s="144">
        <v>72.819123211851775</v>
      </c>
      <c r="X51" s="144">
        <v>72.302638982210269</v>
      </c>
      <c r="Y51" s="144">
        <v>73.971258122313913</v>
      </c>
      <c r="Z51" s="144">
        <v>75.799815188747942</v>
      </c>
    </row>
    <row r="52" spans="1:31">
      <c r="A52" s="131" t="s">
        <v>445</v>
      </c>
      <c r="B52" s="143">
        <v>100.00000000000001</v>
      </c>
      <c r="C52" s="144">
        <v>97.313660385752172</v>
      </c>
      <c r="D52" s="144">
        <v>92.6538520283151</v>
      </c>
      <c r="E52" s="144">
        <v>93.974340842899693</v>
      </c>
      <c r="F52" s="144">
        <v>94.082131658678634</v>
      </c>
      <c r="G52" s="144">
        <v>104.95264966702845</v>
      </c>
      <c r="H52" s="144">
        <v>108.11352406834796</v>
      </c>
      <c r="I52" s="144">
        <v>97.711513110909792</v>
      </c>
      <c r="J52" s="144">
        <v>92.70884430305172</v>
      </c>
      <c r="K52" s="144">
        <v>90.646034245712542</v>
      </c>
      <c r="L52" s="144">
        <v>85.168653542007448</v>
      </c>
      <c r="M52" s="144">
        <v>87.000312496358461</v>
      </c>
      <c r="N52" s="144">
        <v>97.067811267012232</v>
      </c>
      <c r="O52" s="144">
        <v>91.441254659495385</v>
      </c>
      <c r="P52" s="144">
        <v>88.772748691362381</v>
      </c>
      <c r="Q52" s="144">
        <v>84.055488662331442</v>
      </c>
      <c r="R52" s="144">
        <v>86.936682143625603</v>
      </c>
      <c r="S52" s="144">
        <v>93.867572427778327</v>
      </c>
      <c r="T52" s="144">
        <v>87.041822365573893</v>
      </c>
      <c r="U52" s="144">
        <v>88.013471295970717</v>
      </c>
      <c r="V52" s="144">
        <v>90.491897283592152</v>
      </c>
      <c r="W52" s="144">
        <v>86.143099986014448</v>
      </c>
      <c r="X52" s="144">
        <v>88.237976794684982</v>
      </c>
      <c r="Y52" s="144">
        <v>92.757790728230844</v>
      </c>
      <c r="Z52" s="144">
        <v>95.119753607881862</v>
      </c>
    </row>
    <row r="53" spans="1:31">
      <c r="A53" s="131" t="s">
        <v>446</v>
      </c>
      <c r="B53" s="143">
        <v>100</v>
      </c>
      <c r="C53" s="144">
        <v>99.2341179749438</v>
      </c>
      <c r="D53" s="144">
        <v>89.554961434230464</v>
      </c>
      <c r="E53" s="144">
        <v>84.225411311864903</v>
      </c>
      <c r="F53" s="144">
        <v>79.924776957477562</v>
      </c>
      <c r="G53" s="144">
        <v>78.154906612506224</v>
      </c>
      <c r="H53" s="144">
        <v>72.351849816898451</v>
      </c>
      <c r="I53" s="144">
        <v>65.538187048880829</v>
      </c>
      <c r="J53" s="144">
        <v>63.949663350256195</v>
      </c>
      <c r="K53" s="144">
        <v>64.828827814926512</v>
      </c>
      <c r="L53" s="144">
        <v>67.97583738604736</v>
      </c>
      <c r="M53" s="144">
        <v>54.262783822466609</v>
      </c>
      <c r="N53" s="144">
        <v>48.506237209251246</v>
      </c>
      <c r="O53" s="144">
        <v>48.946210615188313</v>
      </c>
      <c r="P53" s="144">
        <v>31.108062748265137</v>
      </c>
      <c r="Q53" s="144">
        <v>28.061667334054285</v>
      </c>
      <c r="R53" s="144">
        <v>29.022770107704805</v>
      </c>
      <c r="S53" s="144">
        <v>33.307628323064606</v>
      </c>
      <c r="T53" s="144">
        <v>22.295739731890333</v>
      </c>
      <c r="U53" s="144">
        <v>19.728427906310404</v>
      </c>
      <c r="V53" s="144">
        <v>16.789888743767865</v>
      </c>
      <c r="W53" s="144">
        <v>16.929125013556497</v>
      </c>
      <c r="X53" s="144">
        <v>17.570305200821707</v>
      </c>
      <c r="Y53" s="144">
        <v>15.667730108589074</v>
      </c>
      <c r="Z53" s="144">
        <v>18.452555989323614</v>
      </c>
    </row>
    <row r="54" spans="1:31">
      <c r="A54" s="131" t="s">
        <v>447</v>
      </c>
      <c r="B54" s="143">
        <v>100</v>
      </c>
      <c r="C54" s="144">
        <v>89.032378882801012</v>
      </c>
      <c r="D54" s="144">
        <v>81.585714002905519</v>
      </c>
      <c r="E54" s="144">
        <v>78.680470489341801</v>
      </c>
      <c r="F54" s="144">
        <v>62.556312987491587</v>
      </c>
      <c r="G54" s="144">
        <v>64.264321326433958</v>
      </c>
      <c r="H54" s="144">
        <v>63.675629456141365</v>
      </c>
      <c r="I54" s="144">
        <v>61.919899098188147</v>
      </c>
      <c r="J54" s="144">
        <v>64.27400719987574</v>
      </c>
      <c r="K54" s="144">
        <v>71.478739960833167</v>
      </c>
      <c r="L54" s="144">
        <v>67.35591340047938</v>
      </c>
      <c r="M54" s="144">
        <v>66.159706888307511</v>
      </c>
      <c r="N54" s="144">
        <v>71.177852006615112</v>
      </c>
      <c r="O54" s="144">
        <v>63.803297811103768</v>
      </c>
      <c r="P54" s="144">
        <v>60.095152418689217</v>
      </c>
      <c r="Q54" s="144">
        <v>57.861647565473483</v>
      </c>
      <c r="R54" s="144">
        <v>59.430064658782527</v>
      </c>
      <c r="S54" s="144">
        <v>67.14628859197353</v>
      </c>
      <c r="T54" s="144">
        <v>61.534691279439848</v>
      </c>
      <c r="U54" s="144">
        <v>61.455124886169472</v>
      </c>
      <c r="V54" s="144">
        <v>64.085416292307642</v>
      </c>
      <c r="W54" s="144">
        <v>63.524294250759127</v>
      </c>
      <c r="X54" s="144">
        <v>62.334861225745342</v>
      </c>
      <c r="Y54" s="144">
        <v>67.325847675725385</v>
      </c>
      <c r="Z54" s="144">
        <v>69.280859873484417</v>
      </c>
    </row>
    <row r="55" spans="1:31">
      <c r="A55" s="131" t="s">
        <v>448</v>
      </c>
      <c r="B55" s="143">
        <v>100</v>
      </c>
      <c r="C55" s="144">
        <v>94.866109990888646</v>
      </c>
      <c r="D55" s="144">
        <v>100.05796308871061</v>
      </c>
      <c r="E55" s="144">
        <v>102.1707070562619</v>
      </c>
      <c r="F55" s="144">
        <v>98.717763057358624</v>
      </c>
      <c r="G55" s="144">
        <v>102.56215344401427</v>
      </c>
      <c r="H55" s="144">
        <v>91.347306006041705</v>
      </c>
      <c r="I55" s="144">
        <v>82.539234223697875</v>
      </c>
      <c r="J55" s="144">
        <v>81.222415309235927</v>
      </c>
      <c r="K55" s="144">
        <v>90.816630402580401</v>
      </c>
      <c r="L55" s="144">
        <v>81.923036524512654</v>
      </c>
      <c r="M55" s="144">
        <v>73.631049235599534</v>
      </c>
      <c r="N55" s="144">
        <v>75.469618136459374</v>
      </c>
      <c r="O55" s="144">
        <v>73.450546574872533</v>
      </c>
      <c r="P55" s="144">
        <v>71.046491342124057</v>
      </c>
      <c r="Q55" s="144">
        <v>69.240714084431957</v>
      </c>
      <c r="R55" s="144">
        <v>69.813919239548383</v>
      </c>
      <c r="S55" s="144">
        <v>79.652664187109423</v>
      </c>
      <c r="T55" s="144">
        <v>74.877793289393438</v>
      </c>
      <c r="U55" s="144">
        <v>74.39527711575343</v>
      </c>
      <c r="V55" s="144">
        <v>70.510670769710927</v>
      </c>
      <c r="W55" s="144">
        <v>70.494307138427999</v>
      </c>
      <c r="X55" s="144">
        <v>73.101039354957877</v>
      </c>
      <c r="Y55" s="144">
        <v>79.654458625162377</v>
      </c>
      <c r="Z55" s="144">
        <v>82.908656966400287</v>
      </c>
    </row>
    <row r="56" spans="1:31">
      <c r="A56" s="131" t="s">
        <v>449</v>
      </c>
      <c r="B56" s="143">
        <v>100</v>
      </c>
      <c r="C56" s="144">
        <v>114.88648702201073</v>
      </c>
      <c r="D56" s="144">
        <v>113.96635089900371</v>
      </c>
      <c r="E56" s="144">
        <v>106.59507010494787</v>
      </c>
      <c r="F56" s="144">
        <v>102.3366215247639</v>
      </c>
      <c r="G56" s="144">
        <v>114.06588368176696</v>
      </c>
      <c r="H56" s="144">
        <v>114.04029573325703</v>
      </c>
      <c r="I56" s="144">
        <v>99.516173636728524</v>
      </c>
      <c r="J56" s="144">
        <v>105.39440847758009</v>
      </c>
      <c r="K56" s="144">
        <v>113.7727268384172</v>
      </c>
      <c r="L56" s="144">
        <v>104.00218961279728</v>
      </c>
      <c r="M56" s="144">
        <v>111.29890891388307</v>
      </c>
      <c r="N56" s="144">
        <v>132.18805353166883</v>
      </c>
      <c r="O56" s="144">
        <v>119.82412757869228</v>
      </c>
      <c r="P56" s="144">
        <v>119.72502848997154</v>
      </c>
      <c r="Q56" s="144">
        <v>119.34524803809352</v>
      </c>
      <c r="R56" s="144">
        <v>118.5915962156671</v>
      </c>
      <c r="S56" s="144">
        <v>129.74004717913533</v>
      </c>
      <c r="T56" s="144">
        <v>130.36226260079405</v>
      </c>
      <c r="U56" s="144">
        <v>134.38413108077165</v>
      </c>
      <c r="V56" s="144">
        <v>140.25718192252097</v>
      </c>
      <c r="W56" s="144">
        <v>135.69902365306319</v>
      </c>
      <c r="X56" s="144">
        <v>136.4405523717067</v>
      </c>
      <c r="Y56" s="144">
        <v>144.943517110958</v>
      </c>
      <c r="Z56" s="144">
        <v>164.94685519979166</v>
      </c>
    </row>
    <row r="57" spans="1:31">
      <c r="A57" s="131" t="s">
        <v>450</v>
      </c>
      <c r="B57" s="143">
        <v>100</v>
      </c>
      <c r="C57" s="144">
        <v>100.64385983583603</v>
      </c>
      <c r="D57" s="144">
        <v>106.64330920584185</v>
      </c>
      <c r="E57" s="144">
        <v>107.31367453790058</v>
      </c>
      <c r="F57" s="144">
        <v>96.478721918424711</v>
      </c>
      <c r="G57" s="144">
        <v>98.764857523575103</v>
      </c>
      <c r="H57" s="144">
        <v>88.187012604172537</v>
      </c>
      <c r="I57" s="144">
        <v>79.519627605089255</v>
      </c>
      <c r="J57" s="144">
        <v>83.755913137131415</v>
      </c>
      <c r="K57" s="144">
        <v>75.442272693740946</v>
      </c>
      <c r="L57" s="144">
        <v>73.514753333043004</v>
      </c>
      <c r="M57" s="144">
        <v>70.699984663563086</v>
      </c>
      <c r="N57" s="144">
        <v>80.475260899160688</v>
      </c>
      <c r="O57" s="144">
        <v>66.915864472884365</v>
      </c>
      <c r="P57" s="144">
        <v>72.290394860000362</v>
      </c>
      <c r="Q57" s="144">
        <v>73.726504855275138</v>
      </c>
      <c r="R57" s="144">
        <v>64.035728901999093</v>
      </c>
      <c r="S57" s="144">
        <v>69.202039071041327</v>
      </c>
      <c r="T57" s="144">
        <v>65.141599813359974</v>
      </c>
      <c r="U57" s="144">
        <v>60.070279045409272</v>
      </c>
      <c r="V57" s="144">
        <v>65.178163068217359</v>
      </c>
      <c r="W57" s="144">
        <v>54.818064845808614</v>
      </c>
      <c r="X57" s="144">
        <v>59.697700867538344</v>
      </c>
      <c r="Y57" s="144">
        <v>61.562309886245458</v>
      </c>
      <c r="Z57" s="144">
        <v>70.340464268770603</v>
      </c>
    </row>
    <row r="58" spans="1:31">
      <c r="A58" s="131" t="s">
        <v>920</v>
      </c>
      <c r="B58" s="143">
        <v>100</v>
      </c>
      <c r="C58" s="144">
        <v>32.253102455699953</v>
      </c>
      <c r="D58" s="144">
        <v>27.58127505263149</v>
      </c>
      <c r="E58" s="144">
        <v>42.375313341139076</v>
      </c>
      <c r="F58" s="144">
        <v>47.742675569905181</v>
      </c>
      <c r="G58" s="144">
        <v>39.41982216978392</v>
      </c>
      <c r="H58" s="144">
        <v>39.730088195081393</v>
      </c>
      <c r="I58" s="144">
        <v>46.982065609154816</v>
      </c>
      <c r="J58" s="144">
        <v>37.296589064704484</v>
      </c>
      <c r="K58" s="144">
        <v>39.14831212391222</v>
      </c>
      <c r="L58" s="144">
        <v>42.665205885345038</v>
      </c>
      <c r="M58" s="144">
        <v>52.219823042543489</v>
      </c>
      <c r="N58" s="144">
        <v>58.346867925022316</v>
      </c>
      <c r="O58" s="144">
        <v>73.40066127901278</v>
      </c>
      <c r="P58" s="144">
        <v>30.813294637356126</v>
      </c>
      <c r="Q58" s="144">
        <v>37.680876010594204</v>
      </c>
      <c r="R58" s="144">
        <v>51.939967233333086</v>
      </c>
      <c r="S58" s="144">
        <v>60.115351540734288</v>
      </c>
      <c r="T58" s="144">
        <v>57.443752691576869</v>
      </c>
      <c r="U58" s="144">
        <v>62.464493004422991</v>
      </c>
      <c r="V58" s="144">
        <v>60.193436248050268</v>
      </c>
      <c r="W58" s="144">
        <v>47.229002018529236</v>
      </c>
      <c r="X58" s="144">
        <v>52.891711538781486</v>
      </c>
      <c r="Y58" s="144">
        <v>44.635733340315419</v>
      </c>
      <c r="Z58" s="144">
        <v>53.450277660273436</v>
      </c>
    </row>
    <row r="59" spans="1:31" ht="20.25" customHeight="1">
      <c r="A59" s="131" t="s">
        <v>460</v>
      </c>
      <c r="B59" s="143">
        <v>100</v>
      </c>
      <c r="C59" s="144">
        <v>95.715344884771639</v>
      </c>
      <c r="D59" s="144">
        <v>92.224754653698056</v>
      </c>
      <c r="E59" s="144">
        <v>90.534243039823465</v>
      </c>
      <c r="F59" s="144">
        <v>86.897794512149972</v>
      </c>
      <c r="G59" s="144">
        <v>90.707951839574804</v>
      </c>
      <c r="H59" s="144">
        <v>87.345623101503833</v>
      </c>
      <c r="I59" s="144">
        <v>82.293157184180799</v>
      </c>
      <c r="J59" s="144">
        <v>80.591692974231876</v>
      </c>
      <c r="K59" s="144">
        <v>79.947880648936106</v>
      </c>
      <c r="L59" s="144">
        <v>77.939890870772174</v>
      </c>
      <c r="M59" s="144">
        <v>75.741026301053708</v>
      </c>
      <c r="N59" s="144">
        <v>78.848709728644167</v>
      </c>
      <c r="O59" s="144">
        <v>76.718282264400216</v>
      </c>
      <c r="P59" s="144">
        <v>75.166205832600511</v>
      </c>
      <c r="Q59" s="144">
        <v>71.324706586341179</v>
      </c>
      <c r="R59" s="144">
        <v>70.371700383851959</v>
      </c>
      <c r="S59" s="144">
        <v>76.145538009319026</v>
      </c>
      <c r="T59" s="144">
        <v>73.262548640340611</v>
      </c>
      <c r="U59" s="144">
        <v>72.804534274648944</v>
      </c>
      <c r="V59" s="144">
        <v>72.857023045022189</v>
      </c>
      <c r="W59" s="144">
        <v>70.092976969726081</v>
      </c>
      <c r="X59" s="144">
        <v>71.505578534204133</v>
      </c>
      <c r="Y59" s="144">
        <v>73.817909783855541</v>
      </c>
      <c r="Z59" s="144">
        <v>79.345697497721432</v>
      </c>
    </row>
    <row r="60" spans="1:31" ht="12.75" customHeight="1">
      <c r="A60" s="538"/>
      <c r="B60" s="563"/>
      <c r="C60" s="569"/>
      <c r="D60" s="569"/>
      <c r="E60" s="569"/>
      <c r="F60" s="569"/>
      <c r="G60" s="569"/>
      <c r="H60" s="569"/>
      <c r="I60" s="569"/>
      <c r="J60" s="569"/>
      <c r="K60" s="569"/>
    </row>
    <row r="61" spans="1:31" s="135" customFormat="1" ht="25" customHeight="1">
      <c r="B61" s="1418" t="s">
        <v>484</v>
      </c>
      <c r="C61" s="1418"/>
      <c r="D61" s="1418"/>
      <c r="E61" s="1418"/>
      <c r="F61" s="1418"/>
      <c r="G61" s="1418"/>
      <c r="H61" s="1418" t="s">
        <v>484</v>
      </c>
      <c r="I61" s="1418"/>
      <c r="J61" s="1418"/>
      <c r="K61" s="1418"/>
      <c r="L61" s="1418"/>
      <c r="M61" s="1418"/>
      <c r="N61" s="1418" t="s">
        <v>484</v>
      </c>
      <c r="O61" s="1418"/>
      <c r="P61" s="1418"/>
      <c r="Q61" s="1418"/>
      <c r="R61" s="1418"/>
      <c r="S61" s="1418"/>
      <c r="T61" s="1418" t="s">
        <v>484</v>
      </c>
      <c r="U61" s="1418"/>
      <c r="V61" s="1418"/>
      <c r="W61" s="1418"/>
      <c r="X61" s="1418"/>
      <c r="Y61" s="1418"/>
      <c r="Z61" s="1418" t="s">
        <v>484</v>
      </c>
      <c r="AA61" s="1418"/>
      <c r="AB61" s="1418"/>
      <c r="AC61" s="1418"/>
      <c r="AD61" s="1418"/>
      <c r="AE61" s="1418"/>
    </row>
    <row r="62" spans="1:31">
      <c r="A62" s="538"/>
      <c r="B62" s="538"/>
      <c r="C62" s="538"/>
      <c r="D62" s="538"/>
      <c r="E62" s="538"/>
      <c r="F62" s="538"/>
      <c r="G62" s="538"/>
      <c r="H62" s="538"/>
    </row>
    <row r="63" spans="1:31">
      <c r="A63" s="131" t="s">
        <v>435</v>
      </c>
      <c r="B63" s="149">
        <v>10.858029367611936</v>
      </c>
      <c r="C63" s="149">
        <v>11.008273237976516</v>
      </c>
      <c r="D63" s="149">
        <v>10.726588616469444</v>
      </c>
      <c r="E63" s="149">
        <v>10.783630731930991</v>
      </c>
      <c r="F63" s="149">
        <v>11.22398451886397</v>
      </c>
      <c r="G63" s="149">
        <v>11.438853581130951</v>
      </c>
      <c r="H63" s="149">
        <v>12.247239212983773</v>
      </c>
      <c r="I63" s="149">
        <v>11.914968906255405</v>
      </c>
      <c r="J63" s="149">
        <v>10.91775642482996</v>
      </c>
      <c r="K63" s="149">
        <v>9.824135907914421</v>
      </c>
      <c r="L63" s="149">
        <v>9.6640303582220639</v>
      </c>
      <c r="M63" s="149">
        <v>10.322971069540264</v>
      </c>
      <c r="N63" s="149">
        <v>10.648670617725871</v>
      </c>
      <c r="O63" s="149">
        <v>10.872273501167609</v>
      </c>
      <c r="P63" s="149">
        <v>10.58258045951842</v>
      </c>
      <c r="Q63" s="149">
        <v>10.515245339606148</v>
      </c>
      <c r="R63" s="149">
        <v>10.446553181320262</v>
      </c>
      <c r="S63" s="149">
        <v>10.362439619642954</v>
      </c>
      <c r="T63" s="149">
        <v>10.487475295437868</v>
      </c>
      <c r="U63" s="149">
        <v>10.762052537121798</v>
      </c>
      <c r="V63" s="149">
        <v>10.45242907206363</v>
      </c>
      <c r="W63" s="149">
        <v>10.609992429484347</v>
      </c>
      <c r="X63" s="149">
        <v>10.871285498469879</v>
      </c>
      <c r="Y63" s="149">
        <v>11.037193341110719</v>
      </c>
      <c r="Z63" s="149">
        <v>12.095767602077322</v>
      </c>
    </row>
    <row r="64" spans="1:31">
      <c r="A64" s="131" t="s">
        <v>436</v>
      </c>
      <c r="B64" s="149">
        <v>12.899842291582756</v>
      </c>
      <c r="C64" s="149">
        <v>13.351071014841278</v>
      </c>
      <c r="D64" s="149">
        <v>12.456934316187398</v>
      </c>
      <c r="E64" s="149">
        <v>12.353650700587604</v>
      </c>
      <c r="F64" s="149">
        <v>12.449987871788338</v>
      </c>
      <c r="G64" s="149">
        <v>13.130859069715164</v>
      </c>
      <c r="H64" s="149">
        <v>13.172490995321283</v>
      </c>
      <c r="I64" s="149">
        <v>12.985781949066034</v>
      </c>
      <c r="J64" s="149">
        <v>12.326251683690998</v>
      </c>
      <c r="K64" s="149">
        <v>11.719373105902475</v>
      </c>
      <c r="L64" s="149">
        <v>11.209084597448145</v>
      </c>
      <c r="M64" s="149">
        <v>11.27602157971814</v>
      </c>
      <c r="N64" s="149">
        <v>11.36045071239311</v>
      </c>
      <c r="O64" s="149">
        <v>11.299159832353183</v>
      </c>
      <c r="P64" s="149">
        <v>11.365765907808862</v>
      </c>
      <c r="Q64" s="149">
        <v>11.522015739890016</v>
      </c>
      <c r="R64" s="149">
        <v>12.114062873963405</v>
      </c>
      <c r="S64" s="149">
        <v>12.159610644254156</v>
      </c>
      <c r="T64" s="149">
        <v>12.298717136487463</v>
      </c>
      <c r="U64" s="149">
        <v>12.623428534193282</v>
      </c>
      <c r="V64" s="149">
        <v>12.662173308442661</v>
      </c>
      <c r="W64" s="149">
        <v>13.079189071102865</v>
      </c>
      <c r="X64" s="149">
        <v>13.938020247846236</v>
      </c>
      <c r="Y64" s="149">
        <v>13.701458091615923</v>
      </c>
      <c r="Z64" s="149">
        <v>14.690334592196098</v>
      </c>
    </row>
    <row r="65" spans="1:26">
      <c r="A65" s="131" t="s">
        <v>438</v>
      </c>
      <c r="B65" s="149">
        <v>6.7724789383388773</v>
      </c>
      <c r="C65" s="149">
        <v>6.5136968833985831</v>
      </c>
      <c r="D65" s="149">
        <v>6.9837553541540727</v>
      </c>
      <c r="E65" s="149">
        <v>6.9992334986958955</v>
      </c>
      <c r="F65" s="149">
        <v>7.2466227400582079</v>
      </c>
      <c r="G65" s="149">
        <v>6.956841252202457</v>
      </c>
      <c r="H65" s="149">
        <v>7.0118349914660856</v>
      </c>
      <c r="I65" s="149">
        <v>7.4134355515097354</v>
      </c>
      <c r="J65" s="149">
        <v>7.657431019570403</v>
      </c>
      <c r="K65" s="149">
        <v>7.9297022698706758</v>
      </c>
      <c r="L65" s="149">
        <v>7.9363845413064169</v>
      </c>
      <c r="M65" s="149">
        <v>7.8094336247388112</v>
      </c>
      <c r="N65" s="149">
        <v>7.4395780786018122</v>
      </c>
      <c r="O65" s="149">
        <v>7.6716917989516267</v>
      </c>
      <c r="P65" s="149">
        <v>7.7288272428618017</v>
      </c>
      <c r="Q65" s="149">
        <v>8.1466294475334866</v>
      </c>
      <c r="R65" s="149">
        <v>8.082937395003599</v>
      </c>
      <c r="S65" s="149">
        <v>7.3101217928551252</v>
      </c>
      <c r="T65" s="149">
        <v>7.4979593620569265</v>
      </c>
      <c r="U65" s="149">
        <v>7.5656764015383722</v>
      </c>
      <c r="V65" s="149">
        <v>7.5354051094365637</v>
      </c>
      <c r="W65" s="149">
        <v>7.2855461654039084</v>
      </c>
      <c r="X65" s="149">
        <v>7.3517188422191557</v>
      </c>
      <c r="Y65" s="149">
        <v>6.8116897657724094</v>
      </c>
      <c r="Z65" s="149">
        <v>6.6969675525078545</v>
      </c>
    </row>
    <row r="66" spans="1:26">
      <c r="A66" s="131" t="s">
        <v>441</v>
      </c>
      <c r="B66" s="149">
        <v>4.0496880535186817</v>
      </c>
      <c r="C66" s="149">
        <v>4.2433699839336425</v>
      </c>
      <c r="D66" s="149">
        <v>3.978402035364339</v>
      </c>
      <c r="E66" s="149">
        <v>4.1051699864938058</v>
      </c>
      <c r="F66" s="149">
        <v>4.3173332892511915</v>
      </c>
      <c r="G66" s="149">
        <v>4.2504783199193197</v>
      </c>
      <c r="H66" s="149">
        <v>4.5559430449917082</v>
      </c>
      <c r="I66" s="149">
        <v>4.6547577371824085</v>
      </c>
      <c r="J66" s="149">
        <v>4.4291150310378837</v>
      </c>
      <c r="K66" s="149">
        <v>4.2163380367502867</v>
      </c>
      <c r="L66" s="149">
        <v>4.1046653188901567</v>
      </c>
      <c r="M66" s="149">
        <v>3.9877135433666613</v>
      </c>
      <c r="N66" s="149">
        <v>4.0821486749209086</v>
      </c>
      <c r="O66" s="149">
        <v>4.0769279602803863</v>
      </c>
      <c r="P66" s="149">
        <v>4.3812415371771447</v>
      </c>
      <c r="Q66" s="149">
        <v>4.3290360179155796</v>
      </c>
      <c r="R66" s="149">
        <v>4.0799444142627657</v>
      </c>
      <c r="S66" s="149">
        <v>4.3041972119915899</v>
      </c>
      <c r="T66" s="149">
        <v>4.1107431762583575</v>
      </c>
      <c r="U66" s="149">
        <v>4.1474000338363375</v>
      </c>
      <c r="V66" s="149">
        <v>4.0642606986632961</v>
      </c>
      <c r="W66" s="149">
        <v>4.2424136585501699</v>
      </c>
      <c r="X66" s="149">
        <v>4.2709829566603545</v>
      </c>
      <c r="Y66" s="149">
        <v>4.2714722351684813</v>
      </c>
      <c r="Z66" s="149">
        <v>4.0854527580442728</v>
      </c>
    </row>
    <row r="67" spans="1:26">
      <c r="A67" s="131" t="s">
        <v>442</v>
      </c>
      <c r="B67" s="149">
        <v>2.0025119917694165</v>
      </c>
      <c r="C67" s="149">
        <v>1.7902548343532838</v>
      </c>
      <c r="D67" s="149">
        <v>2.2027211077947655</v>
      </c>
      <c r="E67" s="149">
        <v>1.7603357965024327</v>
      </c>
      <c r="F67" s="149">
        <v>1.6782989974885376</v>
      </c>
      <c r="G67" s="149">
        <v>1.8481536052580179</v>
      </c>
      <c r="H67" s="149">
        <v>1.4265881598176757</v>
      </c>
      <c r="I67" s="149">
        <v>1.5546438781072507</v>
      </c>
      <c r="J67" s="149">
        <v>1.6693308274210035</v>
      </c>
      <c r="K67" s="149">
        <v>1.6585022554287119</v>
      </c>
      <c r="L67" s="149">
        <v>1.6966187410560971</v>
      </c>
      <c r="M67" s="149">
        <v>1.6951993655144522</v>
      </c>
      <c r="N67" s="149">
        <v>1.8928088589393048</v>
      </c>
      <c r="O67" s="149">
        <v>1.8570328302578492</v>
      </c>
      <c r="P67" s="149">
        <v>1.8035439660738324</v>
      </c>
      <c r="Q67" s="149">
        <v>1.7525153432441347</v>
      </c>
      <c r="R67" s="149">
        <v>1.5795246552242004</v>
      </c>
      <c r="S67" s="149">
        <v>1.8543387385194412</v>
      </c>
      <c r="T67" s="149">
        <v>1.6995863584448692</v>
      </c>
      <c r="U67" s="149">
        <v>1.6620424509447216</v>
      </c>
      <c r="V67" s="149">
        <v>1.9851126837239796</v>
      </c>
      <c r="W67" s="149">
        <v>1.717515616384327</v>
      </c>
      <c r="X67" s="149">
        <v>1.6277817883725207</v>
      </c>
      <c r="Y67" s="149">
        <v>1.7808290393984691</v>
      </c>
      <c r="Z67" s="149">
        <v>2.0090167007448332</v>
      </c>
    </row>
    <row r="68" spans="1:26">
      <c r="A68" s="131" t="s">
        <v>443</v>
      </c>
      <c r="B68" s="149">
        <v>7.2119297897973018</v>
      </c>
      <c r="C68" s="149">
        <v>7.5519178402931395</v>
      </c>
      <c r="D68" s="149">
        <v>7.6101798294991454</v>
      </c>
      <c r="E68" s="149">
        <v>7.7041641771123199</v>
      </c>
      <c r="F68" s="149">
        <v>8.0777181304995569</v>
      </c>
      <c r="G68" s="149">
        <v>8.2528314198315655</v>
      </c>
      <c r="H68" s="149">
        <v>7.5480235658683457</v>
      </c>
      <c r="I68" s="149">
        <v>7.4642155614727761</v>
      </c>
      <c r="J68" s="149">
        <v>7.0212687937520606</v>
      </c>
      <c r="K68" s="149">
        <v>7.3189810291253812</v>
      </c>
      <c r="L68" s="149">
        <v>6.9524980824790754</v>
      </c>
      <c r="M68" s="149">
        <v>6.8806650749490386</v>
      </c>
      <c r="N68" s="149">
        <v>6.4130884127412084</v>
      </c>
      <c r="O68" s="149">
        <v>6.3040044917256726</v>
      </c>
      <c r="P68" s="149">
        <v>6.4876318649776126</v>
      </c>
      <c r="Q68" s="149">
        <v>7.2370919002077532</v>
      </c>
      <c r="R68" s="149">
        <v>6.5719393185215385</v>
      </c>
      <c r="S68" s="149">
        <v>6.5237963738018783</v>
      </c>
      <c r="T68" s="149">
        <v>6.524314570647161</v>
      </c>
      <c r="U68" s="149">
        <v>6.4850506970743718</v>
      </c>
      <c r="V68" s="149">
        <v>6.502581905724341</v>
      </c>
      <c r="W68" s="149">
        <v>6.4904954426144386</v>
      </c>
      <c r="X68" s="149">
        <v>6.1975026617347062</v>
      </c>
      <c r="Y68" s="149">
        <v>5.9603980479464287</v>
      </c>
      <c r="Z68" s="149">
        <v>5.7813357013224493</v>
      </c>
    </row>
    <row r="69" spans="1:26">
      <c r="A69" s="131" t="s">
        <v>444</v>
      </c>
      <c r="B69" s="149">
        <v>26.671562953356176</v>
      </c>
      <c r="C69" s="149">
        <v>26.534094452835021</v>
      </c>
      <c r="D69" s="149">
        <v>26.669678823564141</v>
      </c>
      <c r="E69" s="149">
        <v>26.63566166606612</v>
      </c>
      <c r="F69" s="149">
        <v>27.129629393667532</v>
      </c>
      <c r="G69" s="149">
        <v>26.166668121861587</v>
      </c>
      <c r="H69" s="149">
        <v>26.300554011133645</v>
      </c>
      <c r="I69" s="149">
        <v>26.795699359361883</v>
      </c>
      <c r="J69" s="149">
        <v>28.000377805717669</v>
      </c>
      <c r="K69" s="149">
        <v>27.610871188957315</v>
      </c>
      <c r="L69" s="149">
        <v>29.834692700671155</v>
      </c>
      <c r="M69" s="149">
        <v>29.590391274992196</v>
      </c>
      <c r="N69" s="149">
        <v>28.621217422280477</v>
      </c>
      <c r="O69" s="149">
        <v>29.993909400755108</v>
      </c>
      <c r="P69" s="149">
        <v>30.325703326262669</v>
      </c>
      <c r="Q69" s="149">
        <v>28.489594573178817</v>
      </c>
      <c r="R69" s="149">
        <v>28.67647022159861</v>
      </c>
      <c r="S69" s="149">
        <v>28.182502128236703</v>
      </c>
      <c r="T69" s="149">
        <v>29.07407254095747</v>
      </c>
      <c r="U69" s="149">
        <v>28.471708345161321</v>
      </c>
      <c r="V69" s="149">
        <v>28.000918478756752</v>
      </c>
      <c r="W69" s="149">
        <v>27.708907695445184</v>
      </c>
      <c r="X69" s="149">
        <v>26.968866301604134</v>
      </c>
      <c r="Y69" s="149">
        <v>26.726970101498967</v>
      </c>
      <c r="Z69" s="149">
        <v>25.479636658528481</v>
      </c>
    </row>
    <row r="70" spans="1:26">
      <c r="A70" s="131" t="s">
        <v>445</v>
      </c>
      <c r="B70" s="149">
        <v>4.4819381420166335</v>
      </c>
      <c r="C70" s="149">
        <v>4.5567803861254017</v>
      </c>
      <c r="D70" s="149">
        <v>4.5027914139733536</v>
      </c>
      <c r="E70" s="149">
        <v>4.6522417203995987</v>
      </c>
      <c r="F70" s="149">
        <v>4.8524855749279681</v>
      </c>
      <c r="G70" s="149">
        <v>5.1857778078849535</v>
      </c>
      <c r="H70" s="149">
        <v>5.5475948305579079</v>
      </c>
      <c r="I70" s="149">
        <v>5.321669170448712</v>
      </c>
      <c r="J70" s="149">
        <v>5.1558081242564846</v>
      </c>
      <c r="K70" s="149">
        <v>5.0816846551868089</v>
      </c>
      <c r="L70" s="149">
        <v>4.8976285769636645</v>
      </c>
      <c r="M70" s="149">
        <v>5.1482008891048068</v>
      </c>
      <c r="N70" s="149">
        <v>5.5175528829439848</v>
      </c>
      <c r="O70" s="149">
        <v>5.3420649539545915</v>
      </c>
      <c r="P70" s="149">
        <v>5.2932559775274894</v>
      </c>
      <c r="Q70" s="149">
        <v>5.2819214927369194</v>
      </c>
      <c r="R70" s="149">
        <v>5.5369534843484178</v>
      </c>
      <c r="S70" s="149">
        <v>5.5250598283392574</v>
      </c>
      <c r="T70" s="149">
        <v>5.3249043454119231</v>
      </c>
      <c r="U70" s="149">
        <v>5.4182193175577389</v>
      </c>
      <c r="V70" s="149">
        <v>5.5667809227966165</v>
      </c>
      <c r="W70" s="149">
        <v>5.5082272460139112</v>
      </c>
      <c r="X70" s="149">
        <v>5.5307174891439255</v>
      </c>
      <c r="Y70" s="149">
        <v>5.631894501637305</v>
      </c>
      <c r="Z70" s="149">
        <v>5.3729548696277156</v>
      </c>
    </row>
    <row r="71" spans="1:26">
      <c r="A71" s="131" t="s">
        <v>446</v>
      </c>
      <c r="B71" s="149">
        <v>1.2567538645042444</v>
      </c>
      <c r="C71" s="149">
        <v>1.3029557737666637</v>
      </c>
      <c r="D71" s="149">
        <v>1.2203723858156634</v>
      </c>
      <c r="E71" s="149">
        <v>1.1691776238642102</v>
      </c>
      <c r="F71" s="149">
        <v>1.1559070385486652</v>
      </c>
      <c r="G71" s="149">
        <v>1.0828320882930869</v>
      </c>
      <c r="H71" s="149">
        <v>1.0410191562289319</v>
      </c>
      <c r="I71" s="149">
        <v>1.0008775050632774</v>
      </c>
      <c r="J71" s="149">
        <v>0.99723660818090565</v>
      </c>
      <c r="K71" s="149">
        <v>1.019087425787482</v>
      </c>
      <c r="L71" s="149">
        <v>1.096086937938777</v>
      </c>
      <c r="M71" s="149">
        <v>0.90037020354838482</v>
      </c>
      <c r="N71" s="149">
        <v>0.77313124431686653</v>
      </c>
      <c r="O71" s="149">
        <v>0.80180808964776273</v>
      </c>
      <c r="P71" s="149">
        <v>0.52011642257412816</v>
      </c>
      <c r="Q71" s="149">
        <v>0.49445150992403614</v>
      </c>
      <c r="R71" s="149">
        <v>0.51831174026663129</v>
      </c>
      <c r="S71" s="149">
        <v>0.54973005256538499</v>
      </c>
      <c r="T71" s="149">
        <v>0.38246358596655733</v>
      </c>
      <c r="U71" s="149">
        <v>0.34055266280966173</v>
      </c>
      <c r="V71" s="149">
        <v>0.2896187173374804</v>
      </c>
      <c r="W71" s="149">
        <v>0.30353602034411847</v>
      </c>
      <c r="X71" s="149">
        <v>0.30880875890108589</v>
      </c>
      <c r="Y71" s="149">
        <v>0.26674394357187908</v>
      </c>
      <c r="Z71" s="149">
        <v>0.29226942078654422</v>
      </c>
    </row>
    <row r="72" spans="1:26">
      <c r="A72" s="131" t="s">
        <v>447</v>
      </c>
      <c r="B72" s="149">
        <v>11.846927442391694</v>
      </c>
      <c r="C72" s="149">
        <v>11.019760038663172</v>
      </c>
      <c r="D72" s="149">
        <v>10.480266797753798</v>
      </c>
      <c r="E72" s="149">
        <v>10.295792991945147</v>
      </c>
      <c r="F72" s="149">
        <v>8.5284109359385187</v>
      </c>
      <c r="G72" s="149">
        <v>8.3932525919590528</v>
      </c>
      <c r="H72" s="149">
        <v>8.6365010086296845</v>
      </c>
      <c r="I72" s="149">
        <v>8.9139920858141775</v>
      </c>
      <c r="J72" s="149">
        <v>9.4482380457270274</v>
      </c>
      <c r="K72" s="149">
        <v>10.591943640232607</v>
      </c>
      <c r="L72" s="149">
        <v>10.238154171841888</v>
      </c>
      <c r="M72" s="149">
        <v>10.348278672648206</v>
      </c>
      <c r="N72" s="149">
        <v>10.69438994156846</v>
      </c>
      <c r="O72" s="149">
        <v>9.8525803425633374</v>
      </c>
      <c r="P72" s="149">
        <v>9.4715823747871344</v>
      </c>
      <c r="Q72" s="149">
        <v>9.6107334080036093</v>
      </c>
      <c r="R72" s="149">
        <v>10.004926128952874</v>
      </c>
      <c r="S72" s="149">
        <v>10.44680003282201</v>
      </c>
      <c r="T72" s="149">
        <v>9.9504731449663026</v>
      </c>
      <c r="U72" s="149">
        <v>10.000124480475987</v>
      </c>
      <c r="V72" s="149">
        <v>10.420618976722066</v>
      </c>
      <c r="W72" s="149">
        <v>10.736706262924537</v>
      </c>
      <c r="X72" s="149">
        <v>10.327537979707639</v>
      </c>
      <c r="Y72" s="149">
        <v>10.80502597197998</v>
      </c>
      <c r="Z72" s="149">
        <v>10.344169198225853</v>
      </c>
    </row>
    <row r="73" spans="1:26">
      <c r="A73" s="131" t="s">
        <v>448</v>
      </c>
      <c r="B73" s="149">
        <v>6.5851563596092015</v>
      </c>
      <c r="C73" s="149">
        <v>6.5267295256570481</v>
      </c>
      <c r="D73" s="149">
        <v>7.1444736766967889</v>
      </c>
      <c r="E73" s="149">
        <v>7.4315536171364647</v>
      </c>
      <c r="F73" s="149">
        <v>7.4808792196983438</v>
      </c>
      <c r="G73" s="149">
        <v>7.4457399082447555</v>
      </c>
      <c r="H73" s="149">
        <v>6.8868510146159423</v>
      </c>
      <c r="I73" s="149">
        <v>6.6048476175117621</v>
      </c>
      <c r="J73" s="149">
        <v>6.6366927530291475</v>
      </c>
      <c r="K73" s="149">
        <v>7.4803948072110531</v>
      </c>
      <c r="L73" s="149">
        <v>6.9216931014487395</v>
      </c>
      <c r="M73" s="149">
        <v>6.4017085035426948</v>
      </c>
      <c r="N73" s="149">
        <v>6.3029469669056715</v>
      </c>
      <c r="O73" s="149">
        <v>6.304668452134238</v>
      </c>
      <c r="P73" s="149">
        <v>6.2242366646979939</v>
      </c>
      <c r="Q73" s="149">
        <v>6.3927487475188141</v>
      </c>
      <c r="R73" s="149">
        <v>6.5329610022475713</v>
      </c>
      <c r="S73" s="149">
        <v>6.8884567874136762</v>
      </c>
      <c r="T73" s="149">
        <v>6.7303415704766563</v>
      </c>
      <c r="U73" s="149">
        <v>6.7290387488170627</v>
      </c>
      <c r="V73" s="149">
        <v>6.3730821358504093</v>
      </c>
      <c r="W73" s="149">
        <v>6.6228608776220685</v>
      </c>
      <c r="X73" s="149">
        <v>6.7320869793687246</v>
      </c>
      <c r="Y73" s="149">
        <v>7.1058238620221097</v>
      </c>
      <c r="Z73" s="149">
        <v>6.8808579029080574</v>
      </c>
    </row>
    <row r="74" spans="1:26">
      <c r="A74" s="131" t="s">
        <v>449</v>
      </c>
      <c r="B74" s="149">
        <v>1.3311278920583587</v>
      </c>
      <c r="C74" s="149">
        <v>1.5977438881895534</v>
      </c>
      <c r="D74" s="149">
        <v>1.64493566838338</v>
      </c>
      <c r="E74" s="149">
        <v>1.5672707498111855</v>
      </c>
      <c r="F74" s="149">
        <v>1.5676247257528089</v>
      </c>
      <c r="G74" s="149">
        <v>1.6739026317077532</v>
      </c>
      <c r="H74" s="149">
        <v>1.7379487726902332</v>
      </c>
      <c r="I74" s="149">
        <v>1.6097177331803292</v>
      </c>
      <c r="J74" s="149">
        <v>1.7407927742175084</v>
      </c>
      <c r="K74" s="149">
        <v>1.8943097530649686</v>
      </c>
      <c r="L74" s="149">
        <v>1.7762433829715856</v>
      </c>
      <c r="M74" s="149">
        <v>1.9560479867549843</v>
      </c>
      <c r="N74" s="149">
        <v>2.2316053827445872</v>
      </c>
      <c r="O74" s="149">
        <v>2.0790512203056748</v>
      </c>
      <c r="P74" s="149">
        <v>2.1202257455352669</v>
      </c>
      <c r="Q74" s="149">
        <v>2.2273318188252049</v>
      </c>
      <c r="R74" s="149">
        <v>2.2432395497810207</v>
      </c>
      <c r="S74" s="149">
        <v>2.2680330329530087</v>
      </c>
      <c r="T74" s="149">
        <v>2.3685886860370964</v>
      </c>
      <c r="U74" s="149">
        <v>2.4570236855965977</v>
      </c>
      <c r="V74" s="149">
        <v>2.562556622759609</v>
      </c>
      <c r="W74" s="149">
        <v>2.5770449925061203</v>
      </c>
      <c r="X74" s="149">
        <v>2.5399392410055337</v>
      </c>
      <c r="Y74" s="149">
        <v>2.613706605407446</v>
      </c>
      <c r="Z74" s="149">
        <v>2.7671993137379536</v>
      </c>
    </row>
    <row r="75" spans="1:26">
      <c r="A75" s="131" t="s">
        <v>450</v>
      </c>
      <c r="B75" s="149">
        <v>3.7013190779707172</v>
      </c>
      <c r="C75" s="149">
        <v>3.8919050956714263</v>
      </c>
      <c r="D75" s="149">
        <v>4.2799887772397023</v>
      </c>
      <c r="E75" s="149">
        <v>4.3873139881398666</v>
      </c>
      <c r="F75" s="149">
        <v>4.109408484526818</v>
      </c>
      <c r="G75" s="149">
        <v>4.0300794359417855</v>
      </c>
      <c r="H75" s="149">
        <v>3.7369734234049807</v>
      </c>
      <c r="I75" s="149">
        <v>3.5765733725479456</v>
      </c>
      <c r="J75" s="149">
        <v>3.8466416046929734</v>
      </c>
      <c r="K75" s="149">
        <v>3.4927245217791594</v>
      </c>
      <c r="L75" s="149">
        <v>3.4911719272876578</v>
      </c>
      <c r="M75" s="149">
        <v>3.454973015646114</v>
      </c>
      <c r="N75" s="149">
        <v>3.7776727037871374</v>
      </c>
      <c r="O75" s="149">
        <v>3.2283956116066483</v>
      </c>
      <c r="P75" s="149">
        <v>3.5597089767341603</v>
      </c>
      <c r="Q75" s="149">
        <v>3.825957820696996</v>
      </c>
      <c r="R75" s="149">
        <v>3.3680678989407764</v>
      </c>
      <c r="S75" s="149">
        <v>3.3638061289523336</v>
      </c>
      <c r="T75" s="149">
        <v>3.2910381993721756</v>
      </c>
      <c r="U75" s="149">
        <v>3.053920639215161</v>
      </c>
      <c r="V75" s="149">
        <v>3.3112137766375827</v>
      </c>
      <c r="W75" s="149">
        <v>2.8947143922687393</v>
      </c>
      <c r="X75" s="149">
        <v>3.0901118998193144</v>
      </c>
      <c r="Y75" s="149">
        <v>3.0868085093861661</v>
      </c>
      <c r="Z75" s="149">
        <v>3.2812428469583339</v>
      </c>
    </row>
    <row r="76" spans="1:26">
      <c r="A76" s="131" t="s">
        <v>920</v>
      </c>
      <c r="B76" s="149">
        <v>0.33073383547400592</v>
      </c>
      <c r="C76" s="149">
        <v>0.11144704429526515</v>
      </c>
      <c r="D76" s="149">
        <v>9.8911197104003895E-2</v>
      </c>
      <c r="E76" s="149">
        <v>0.15480275131436136</v>
      </c>
      <c r="F76" s="149">
        <v>0.18170907898954908</v>
      </c>
      <c r="G76" s="149">
        <v>0.14373016604954136</v>
      </c>
      <c r="H76" s="149">
        <v>0.15043781228980166</v>
      </c>
      <c r="I76" s="149">
        <v>0.1888195724783073</v>
      </c>
      <c r="J76" s="149">
        <v>0.15305850387597161</v>
      </c>
      <c r="K76" s="149">
        <v>0.16195140278865314</v>
      </c>
      <c r="L76" s="149">
        <v>0.18104756147458145</v>
      </c>
      <c r="M76" s="149">
        <v>0.22802519593524451</v>
      </c>
      <c r="N76" s="149">
        <v>0.24473810013060454</v>
      </c>
      <c r="O76" s="149">
        <v>0.3164315142963145</v>
      </c>
      <c r="P76" s="149">
        <v>0.13557953346347368</v>
      </c>
      <c r="Q76" s="149">
        <v>0.17472684071848454</v>
      </c>
      <c r="R76" s="149">
        <v>0.24410813556831878</v>
      </c>
      <c r="S76" s="149">
        <v>0.26110762765248274</v>
      </c>
      <c r="T76" s="149">
        <v>0.25932202747918409</v>
      </c>
      <c r="U76" s="149">
        <v>0.28376146565758181</v>
      </c>
      <c r="V76" s="149">
        <v>0.27324759108501478</v>
      </c>
      <c r="W76" s="149">
        <v>0.22285012933527265</v>
      </c>
      <c r="X76" s="149">
        <v>0.24463935514679125</v>
      </c>
      <c r="Y76" s="149">
        <v>0.19998598348372831</v>
      </c>
      <c r="Z76" s="149">
        <v>0.222794882334237</v>
      </c>
    </row>
    <row r="77" spans="1:26" ht="20.25" customHeight="1">
      <c r="A77" s="131" t="s">
        <v>460</v>
      </c>
      <c r="B77" s="150">
        <v>100</v>
      </c>
      <c r="C77" s="150">
        <v>100</v>
      </c>
      <c r="D77" s="150">
        <v>100</v>
      </c>
      <c r="E77" s="150">
        <v>100</v>
      </c>
      <c r="F77" s="150">
        <v>100</v>
      </c>
      <c r="G77" s="150">
        <v>100</v>
      </c>
      <c r="H77" s="150">
        <v>100</v>
      </c>
      <c r="I77" s="150">
        <v>99.999999999999986</v>
      </c>
      <c r="J77" s="150">
        <v>100</v>
      </c>
      <c r="K77" s="150">
        <v>100</v>
      </c>
      <c r="L77" s="150">
        <v>100</v>
      </c>
      <c r="M77" s="150">
        <v>100</v>
      </c>
      <c r="N77" s="150">
        <v>100.00000000000001</v>
      </c>
      <c r="O77" s="150">
        <v>99.999999999999986</v>
      </c>
      <c r="P77" s="150">
        <v>100</v>
      </c>
      <c r="Q77" s="150">
        <v>100</v>
      </c>
      <c r="R77" s="150">
        <v>100</v>
      </c>
      <c r="S77" s="150">
        <v>100.00000000000001</v>
      </c>
      <c r="T77" s="150">
        <v>99.999999999999986</v>
      </c>
      <c r="U77" s="150">
        <v>100.00000000000001</v>
      </c>
      <c r="V77" s="150">
        <v>100</v>
      </c>
      <c r="W77" s="150">
        <v>100</v>
      </c>
      <c r="X77" s="150">
        <v>100</v>
      </c>
      <c r="Y77" s="150">
        <v>99.999999999999986</v>
      </c>
      <c r="Z77" s="150">
        <v>100.00000000000001</v>
      </c>
    </row>
  </sheetData>
  <mergeCells count="20">
    <mergeCell ref="Z43:AE43"/>
    <mergeCell ref="Z61:AE61"/>
    <mergeCell ref="B43:G43"/>
    <mergeCell ref="H43:M43"/>
    <mergeCell ref="N43:S43"/>
    <mergeCell ref="T43:Y43"/>
    <mergeCell ref="B61:G61"/>
    <mergeCell ref="H61:M61"/>
    <mergeCell ref="N61:S61"/>
    <mergeCell ref="T61:Y61"/>
    <mergeCell ref="B25:G25"/>
    <mergeCell ref="H25:M25"/>
    <mergeCell ref="N25:S25"/>
    <mergeCell ref="T25:Y25"/>
    <mergeCell ref="Z7:AE7"/>
    <mergeCell ref="Z25:AE25"/>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&amp;"Arial,Fett"Entnahme abiotischer verwerteter Rohstoffe 1994 – 2018 
nach Bundesländern</oddHeader>
    <oddFooter>&amp;CStatistische Ämter der Länder – Indikatoren und Kennzahlen, UGRdL 2020</oddFooter>
  </headerFooter>
  <rowBreaks count="1" manualBreakCount="1">
    <brk id="41" max="29" man="1"/>
  </rowBreaks>
  <colBreaks count="3" manualBreakCount="3">
    <brk id="7" max="1048575" man="1"/>
    <brk id="13" max="1048575" man="1"/>
    <brk id="19" max="1048575" man="1"/>
  </colBreak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8">
    <pageSetUpPr autoPageBreaks="0"/>
  </sheetPr>
  <dimension ref="A1:AJ77"/>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53125" defaultRowHeight="12.5"/>
  <cols>
    <col min="1" max="1" width="25.1796875" style="376" customWidth="1"/>
    <col min="2" max="27" width="10.54296875" style="376" customWidth="1"/>
    <col min="28" max="35" width="11.453125" style="376"/>
    <col min="36" max="36" width="19" style="376" customWidth="1"/>
    <col min="37" max="16384" width="11.453125" style="376"/>
  </cols>
  <sheetData>
    <row r="1" spans="1:36" ht="13">
      <c r="A1" s="691" t="s">
        <v>322</v>
      </c>
    </row>
    <row r="3" spans="1:36" ht="13">
      <c r="A3" s="162" t="s">
        <v>941</v>
      </c>
      <c r="B3" s="162" t="s">
        <v>1377</v>
      </c>
      <c r="C3" s="407"/>
      <c r="D3" s="407"/>
      <c r="E3" s="407"/>
      <c r="F3" s="407"/>
      <c r="G3" s="407"/>
      <c r="H3" s="407"/>
      <c r="I3" s="407"/>
    </row>
    <row r="4" spans="1:36" ht="13">
      <c r="A4" s="162"/>
      <c r="B4" s="171"/>
      <c r="C4" s="171"/>
      <c r="D4" s="171"/>
      <c r="E4" s="171"/>
      <c r="F4" s="171"/>
      <c r="G4" s="171"/>
      <c r="H4" s="171"/>
      <c r="I4" s="171"/>
    </row>
    <row r="5" spans="1:36" ht="12.75" customHeight="1">
      <c r="A5" s="688" t="s">
        <v>433</v>
      </c>
      <c r="B5" s="522">
        <v>1994</v>
      </c>
      <c r="C5" s="522">
        <v>1995</v>
      </c>
      <c r="D5" s="522">
        <v>1996</v>
      </c>
      <c r="E5" s="522">
        <v>1997</v>
      </c>
      <c r="F5" s="522">
        <v>1998</v>
      </c>
      <c r="G5" s="522">
        <v>1999</v>
      </c>
      <c r="H5" s="522">
        <v>2000</v>
      </c>
      <c r="I5" s="522">
        <v>2001</v>
      </c>
      <c r="J5" s="522">
        <v>2002</v>
      </c>
      <c r="K5" s="522">
        <v>2003</v>
      </c>
      <c r="L5" s="522">
        <v>2004</v>
      </c>
      <c r="M5" s="522">
        <v>2005</v>
      </c>
      <c r="N5" s="522">
        <v>2006</v>
      </c>
      <c r="O5" s="522">
        <v>2007</v>
      </c>
      <c r="P5" s="522">
        <v>2008</v>
      </c>
      <c r="Q5" s="522">
        <v>2009</v>
      </c>
      <c r="R5" s="522">
        <v>2010</v>
      </c>
      <c r="S5" s="522">
        <v>2011</v>
      </c>
      <c r="T5" s="522">
        <v>2012</v>
      </c>
      <c r="U5" s="522">
        <v>2013</v>
      </c>
      <c r="V5" s="522">
        <v>2014</v>
      </c>
      <c r="W5" s="522">
        <v>2015</v>
      </c>
      <c r="X5" s="522">
        <v>2016</v>
      </c>
      <c r="Y5" s="522">
        <v>2017</v>
      </c>
      <c r="Z5" s="766">
        <v>2018</v>
      </c>
      <c r="AA5" s="499"/>
    </row>
    <row r="7" spans="1:36" ht="13">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Y7" s="1283"/>
      <c r="Z7" s="1283" t="s">
        <v>434</v>
      </c>
      <c r="AA7" s="1283"/>
      <c r="AB7" s="1283"/>
      <c r="AC7" s="1283"/>
      <c r="AD7" s="1283"/>
      <c r="AE7" s="1283"/>
    </row>
    <row r="8" spans="1:36">
      <c r="A8" s="538"/>
      <c r="B8" s="538"/>
      <c r="C8" s="538"/>
      <c r="D8" s="538"/>
      <c r="E8" s="538"/>
      <c r="G8" s="538"/>
      <c r="H8" s="538"/>
    </row>
    <row r="9" spans="1:36">
      <c r="A9" s="131" t="s">
        <v>435</v>
      </c>
      <c r="B9" s="838">
        <v>383.85300000000001</v>
      </c>
      <c r="C9" s="838">
        <v>377.30900000000003</v>
      </c>
      <c r="D9" s="838">
        <v>318.54199999999997</v>
      </c>
      <c r="E9" s="838">
        <v>362.28699999999998</v>
      </c>
      <c r="F9" s="838">
        <v>331.375</v>
      </c>
      <c r="G9" s="838">
        <v>347.23899999999998</v>
      </c>
      <c r="H9" s="838">
        <v>340.286</v>
      </c>
      <c r="I9" s="838">
        <v>359.86900000000003</v>
      </c>
      <c r="J9" s="838">
        <v>367.83699999999999</v>
      </c>
      <c r="K9" s="838">
        <v>296.29899999999998</v>
      </c>
      <c r="L9" s="838">
        <v>283.94</v>
      </c>
      <c r="M9" s="838">
        <v>293.846</v>
      </c>
      <c r="N9" s="838">
        <v>321.62799999999999</v>
      </c>
      <c r="O9" s="838">
        <v>323.87599999999998</v>
      </c>
      <c r="P9" s="838">
        <v>278.67099999999999</v>
      </c>
      <c r="Q9" s="838">
        <v>301.02800000000002</v>
      </c>
      <c r="R9" s="838">
        <v>351.822</v>
      </c>
      <c r="S9" s="838">
        <v>397.19400000000002</v>
      </c>
      <c r="T9" s="838">
        <v>480.48</v>
      </c>
      <c r="U9" s="838">
        <v>441.58</v>
      </c>
      <c r="V9" s="838">
        <v>506.69299999999998</v>
      </c>
      <c r="W9" s="838">
        <v>469.05200000000002</v>
      </c>
      <c r="X9" s="838">
        <v>493.02800000000002</v>
      </c>
      <c r="Y9" s="838">
        <v>481.988</v>
      </c>
      <c r="Z9" s="838">
        <v>494.82600000000002</v>
      </c>
      <c r="AA9" s="244"/>
      <c r="AB9" s="141"/>
      <c r="AC9" s="141"/>
      <c r="AD9" s="141"/>
      <c r="AE9" s="141"/>
      <c r="AF9" s="141"/>
      <c r="AG9" s="141"/>
      <c r="AH9" s="141"/>
      <c r="AI9" s="141"/>
      <c r="AJ9" s="141"/>
    </row>
    <row r="10" spans="1:36">
      <c r="A10" s="131" t="s">
        <v>436</v>
      </c>
      <c r="B10" s="838">
        <v>179.3</v>
      </c>
      <c r="C10" s="838">
        <v>158.22</v>
      </c>
      <c r="D10" s="838">
        <v>130.63800000000001</v>
      </c>
      <c r="E10" s="838">
        <v>122.083</v>
      </c>
      <c r="F10" s="838">
        <v>110.52200000000001</v>
      </c>
      <c r="G10" s="838">
        <v>100.53</v>
      </c>
      <c r="H10" s="838">
        <v>97.581999999999994</v>
      </c>
      <c r="I10" s="838">
        <v>106.789</v>
      </c>
      <c r="J10" s="838">
        <v>125.051</v>
      </c>
      <c r="K10" s="838">
        <v>86.391000000000005</v>
      </c>
      <c r="L10" s="838">
        <v>64.584999999999994</v>
      </c>
      <c r="M10" s="838">
        <v>89.647000000000006</v>
      </c>
      <c r="N10" s="838">
        <v>84.706000000000003</v>
      </c>
      <c r="O10" s="838">
        <v>53.104999999999997</v>
      </c>
      <c r="P10" s="838">
        <v>42.841000000000001</v>
      </c>
      <c r="Q10" s="838">
        <v>40.04</v>
      </c>
      <c r="R10" s="838">
        <v>35.290999999999997</v>
      </c>
      <c r="S10" s="838">
        <v>38.305999999999997</v>
      </c>
      <c r="T10" s="838">
        <v>44.151000000000003</v>
      </c>
      <c r="U10" s="838">
        <v>53.593000000000004</v>
      </c>
      <c r="V10" s="838">
        <v>48.981000000000002</v>
      </c>
      <c r="W10" s="838">
        <v>49.47</v>
      </c>
      <c r="X10" s="838">
        <v>47.844999999999999</v>
      </c>
      <c r="Y10" s="838">
        <v>54.904000000000003</v>
      </c>
      <c r="Z10" s="838">
        <v>49.418999999999997</v>
      </c>
      <c r="AA10" s="132"/>
      <c r="AB10" s="134"/>
      <c r="AC10" s="134"/>
      <c r="AD10" s="134"/>
      <c r="AE10" s="134"/>
      <c r="AF10" s="134"/>
      <c r="AG10" s="134"/>
      <c r="AH10" s="134"/>
      <c r="AI10" s="134"/>
      <c r="AJ10" s="134"/>
    </row>
    <row r="11" spans="1:36">
      <c r="A11" s="131" t="s">
        <v>438</v>
      </c>
      <c r="B11" s="838">
        <v>47692.222999999998</v>
      </c>
      <c r="C11" s="838">
        <v>39710.578999999998</v>
      </c>
      <c r="D11" s="838">
        <v>39334.262999999999</v>
      </c>
      <c r="E11" s="838">
        <v>37378.027999999998</v>
      </c>
      <c r="F11" s="838">
        <v>41027.084999999999</v>
      </c>
      <c r="G11" s="838">
        <v>40567.228000000003</v>
      </c>
      <c r="H11" s="838">
        <v>40329.078999999998</v>
      </c>
      <c r="I11" s="838">
        <v>42069.938999999998</v>
      </c>
      <c r="J11" s="838">
        <v>42927.502</v>
      </c>
      <c r="K11" s="838">
        <v>40567.623</v>
      </c>
      <c r="L11" s="838">
        <v>41348.837</v>
      </c>
      <c r="M11" s="838">
        <v>40377.718999999997</v>
      </c>
      <c r="N11" s="838">
        <v>39055.447</v>
      </c>
      <c r="O11" s="838">
        <v>40081.266000000003</v>
      </c>
      <c r="P11" s="838">
        <v>39658.286000000007</v>
      </c>
      <c r="Q11" s="838">
        <v>39401.383000000002</v>
      </c>
      <c r="R11" s="838">
        <v>37996.262000000002</v>
      </c>
      <c r="S11" s="838">
        <v>35682.315000000002</v>
      </c>
      <c r="T11" s="838">
        <v>37173.587</v>
      </c>
      <c r="U11" s="838">
        <v>37605.572</v>
      </c>
      <c r="V11" s="838">
        <v>35672.837</v>
      </c>
      <c r="W11" s="838">
        <v>32513.820000000003</v>
      </c>
      <c r="X11" s="838">
        <v>33789.002999999997</v>
      </c>
      <c r="Y11" s="838">
        <v>29542.239000000001</v>
      </c>
      <c r="Z11" s="838">
        <v>30959.394</v>
      </c>
      <c r="AA11" s="244"/>
      <c r="AB11" s="141"/>
      <c r="AC11" s="141"/>
      <c r="AD11" s="141"/>
      <c r="AE11" s="141"/>
      <c r="AF11" s="141"/>
      <c r="AG11" s="141"/>
      <c r="AH11" s="141"/>
      <c r="AI11" s="141"/>
      <c r="AJ11" s="141"/>
    </row>
    <row r="12" spans="1:36">
      <c r="A12" s="131" t="s">
        <v>441</v>
      </c>
      <c r="B12" s="838">
        <v>151.227</v>
      </c>
      <c r="C12" s="838">
        <v>153.227</v>
      </c>
      <c r="D12" s="838">
        <v>180.72900000000001</v>
      </c>
      <c r="E12" s="838">
        <v>185.976</v>
      </c>
      <c r="F12" s="838">
        <v>153.18899999999999</v>
      </c>
      <c r="G12" s="838">
        <v>153.798</v>
      </c>
      <c r="H12" s="838">
        <v>156.274</v>
      </c>
      <c r="I12" s="838">
        <v>165.12299999999999</v>
      </c>
      <c r="J12" s="838">
        <v>158.88200000000001</v>
      </c>
      <c r="K12" s="838">
        <v>41.061</v>
      </c>
      <c r="L12" s="838">
        <v>0</v>
      </c>
      <c r="M12" s="838">
        <v>0</v>
      </c>
      <c r="N12" s="838">
        <v>0</v>
      </c>
      <c r="O12" s="838">
        <v>0</v>
      </c>
      <c r="P12" s="838">
        <v>0</v>
      </c>
      <c r="Q12" s="838">
        <v>0</v>
      </c>
      <c r="R12" s="838">
        <v>0</v>
      </c>
      <c r="S12" s="838">
        <v>0</v>
      </c>
      <c r="T12" s="838">
        <v>0</v>
      </c>
      <c r="U12" s="838">
        <v>0</v>
      </c>
      <c r="V12" s="838">
        <v>0</v>
      </c>
      <c r="W12" s="838">
        <v>0</v>
      </c>
      <c r="X12" s="838">
        <v>0</v>
      </c>
      <c r="Y12" s="838">
        <v>0</v>
      </c>
      <c r="Z12" s="838">
        <v>0.64200000000000002</v>
      </c>
      <c r="AA12" s="132"/>
      <c r="AB12" s="134"/>
      <c r="AC12" s="134"/>
      <c r="AD12" s="134"/>
      <c r="AE12" s="134"/>
      <c r="AF12" s="134"/>
      <c r="AG12" s="134"/>
      <c r="AH12" s="134"/>
      <c r="AI12" s="134"/>
      <c r="AJ12" s="134"/>
    </row>
    <row r="13" spans="1:36">
      <c r="A13" s="131" t="s">
        <v>442</v>
      </c>
      <c r="B13" s="838">
        <v>27.399000000000001</v>
      </c>
      <c r="C13" s="838">
        <v>24.2</v>
      </c>
      <c r="D13" s="838">
        <v>18.242999999999999</v>
      </c>
      <c r="E13" s="838">
        <v>13.669</v>
      </c>
      <c r="F13" s="838">
        <v>13.343</v>
      </c>
      <c r="G13" s="838">
        <v>12.618</v>
      </c>
      <c r="H13" s="838">
        <v>12.128</v>
      </c>
      <c r="I13" s="838">
        <v>10.779</v>
      </c>
      <c r="J13" s="838">
        <v>10.416</v>
      </c>
      <c r="K13" s="838">
        <v>10.305</v>
      </c>
      <c r="L13" s="838">
        <v>9.1310000000000002</v>
      </c>
      <c r="M13" s="838">
        <v>8.0719999999999992</v>
      </c>
      <c r="N13" s="838">
        <v>5.1139999999999999</v>
      </c>
      <c r="O13" s="838">
        <v>5.1379999999999999</v>
      </c>
      <c r="P13" s="838">
        <v>5.7779999999999996</v>
      </c>
      <c r="Q13" s="838">
        <v>5.2290000000000001</v>
      </c>
      <c r="R13" s="838">
        <v>4.5439999999999996</v>
      </c>
      <c r="S13" s="838">
        <v>4.6509999999999998</v>
      </c>
      <c r="T13" s="838">
        <v>4.8230000000000004</v>
      </c>
      <c r="U13" s="838">
        <v>5.2560000000000002</v>
      </c>
      <c r="V13" s="838">
        <v>5.1349999999999998</v>
      </c>
      <c r="W13" s="838">
        <v>4.077</v>
      </c>
      <c r="X13" s="838">
        <v>4.1879999999999997</v>
      </c>
      <c r="Y13" s="838">
        <v>4.7549999999999999</v>
      </c>
      <c r="Z13" s="838">
        <v>3.9510000000000001</v>
      </c>
      <c r="AA13" s="244"/>
      <c r="AB13" s="141"/>
      <c r="AC13" s="141"/>
      <c r="AD13" s="141"/>
      <c r="AE13" s="141"/>
      <c r="AF13" s="141"/>
      <c r="AG13" s="141"/>
      <c r="AH13" s="141"/>
      <c r="AI13" s="141"/>
      <c r="AJ13" s="141"/>
    </row>
    <row r="14" spans="1:36">
      <c r="A14" s="131" t="s">
        <v>443</v>
      </c>
      <c r="B14" s="838">
        <v>18785.554</v>
      </c>
      <c r="C14" s="838">
        <v>19472.902999999998</v>
      </c>
      <c r="D14" s="838">
        <v>20298.754000000001</v>
      </c>
      <c r="E14" s="838">
        <v>20227.79</v>
      </c>
      <c r="F14" s="838">
        <v>20173.757000000001</v>
      </c>
      <c r="G14" s="838">
        <v>21215.183000000001</v>
      </c>
      <c r="H14" s="838">
        <v>20109.258000000002</v>
      </c>
      <c r="I14" s="838">
        <v>20058.595000000001</v>
      </c>
      <c r="J14" s="838">
        <v>17794.415000000001</v>
      </c>
      <c r="K14" s="838">
        <v>17727.973999999998</v>
      </c>
      <c r="L14" s="838">
        <v>16704.451000000001</v>
      </c>
      <c r="M14" s="838">
        <v>15617.486000000001</v>
      </c>
      <c r="N14" s="838">
        <v>15841.831</v>
      </c>
      <c r="O14" s="838">
        <v>15230.421</v>
      </c>
      <c r="P14" s="838">
        <v>15262.483</v>
      </c>
      <c r="Q14" s="838">
        <v>14261.415999999999</v>
      </c>
      <c r="R14" s="838">
        <v>12858.915000000001</v>
      </c>
      <c r="S14" s="838">
        <v>11997.978999999999</v>
      </c>
      <c r="T14" s="838">
        <v>11572.629000000001</v>
      </c>
      <c r="U14" s="838">
        <v>9981.9539999999997</v>
      </c>
      <c r="V14" s="838">
        <v>10017.175999999999</v>
      </c>
      <c r="W14" s="838">
        <v>9169.9</v>
      </c>
      <c r="X14" s="838">
        <v>8193.58</v>
      </c>
      <c r="Y14" s="838">
        <v>6582.4830000000002</v>
      </c>
      <c r="Z14" s="838">
        <v>5720.2079999999996</v>
      </c>
      <c r="AA14" s="132"/>
      <c r="AB14" s="134"/>
      <c r="AC14" s="134"/>
      <c r="AD14" s="134"/>
      <c r="AE14" s="134"/>
      <c r="AF14" s="134"/>
      <c r="AG14" s="134"/>
      <c r="AH14" s="134"/>
      <c r="AI14" s="134"/>
      <c r="AJ14" s="134"/>
    </row>
    <row r="15" spans="1:36">
      <c r="A15" s="131" t="s">
        <v>444</v>
      </c>
      <c r="B15" s="838">
        <v>145091.125</v>
      </c>
      <c r="C15" s="838">
        <v>145154.41200000001</v>
      </c>
      <c r="D15" s="838">
        <v>143381.266</v>
      </c>
      <c r="E15" s="838">
        <v>138308.598</v>
      </c>
      <c r="F15" s="838">
        <v>131539.54399999999</v>
      </c>
      <c r="G15" s="838">
        <v>124762.56299999999</v>
      </c>
      <c r="H15" s="838">
        <v>119496.125</v>
      </c>
      <c r="I15" s="838">
        <v>116150.658</v>
      </c>
      <c r="J15" s="838">
        <v>120129.853</v>
      </c>
      <c r="K15" s="838">
        <v>117659.746</v>
      </c>
      <c r="L15" s="838">
        <v>120107.19</v>
      </c>
      <c r="M15" s="838">
        <v>117454.37300000001</v>
      </c>
      <c r="N15" s="838">
        <v>113393.78999999998</v>
      </c>
      <c r="O15" s="838">
        <v>117706.82000000002</v>
      </c>
      <c r="P15" s="838">
        <v>112066.701</v>
      </c>
      <c r="Q15" s="838">
        <v>105008.69899999998</v>
      </c>
      <c r="R15" s="838">
        <v>102492.30699999999</v>
      </c>
      <c r="S15" s="838">
        <v>106449.652</v>
      </c>
      <c r="T15" s="838">
        <v>112292.21400000001</v>
      </c>
      <c r="U15" s="838">
        <v>106381.201</v>
      </c>
      <c r="V15" s="838">
        <v>101421.921</v>
      </c>
      <c r="W15" s="838">
        <v>101603.764</v>
      </c>
      <c r="X15" s="838">
        <v>94464.099000000002</v>
      </c>
      <c r="Y15" s="838">
        <v>95066.317999999999</v>
      </c>
      <c r="Z15" s="838">
        <v>89037.254000000001</v>
      </c>
      <c r="AA15" s="244"/>
      <c r="AB15" s="141"/>
      <c r="AC15" s="141"/>
      <c r="AD15" s="141"/>
      <c r="AE15" s="141"/>
      <c r="AF15" s="141"/>
      <c r="AG15" s="141"/>
      <c r="AH15" s="141"/>
      <c r="AI15" s="141"/>
      <c r="AJ15" s="141"/>
    </row>
    <row r="16" spans="1:36">
      <c r="A16" s="131" t="s">
        <v>445</v>
      </c>
      <c r="B16" s="838">
        <v>121.43899999999999</v>
      </c>
      <c r="C16" s="838">
        <v>143.54</v>
      </c>
      <c r="D16" s="838">
        <v>163.41</v>
      </c>
      <c r="E16" s="838">
        <v>149.036</v>
      </c>
      <c r="F16" s="838">
        <v>122.01300000000001</v>
      </c>
      <c r="G16" s="838">
        <v>94.52</v>
      </c>
      <c r="H16" s="838">
        <v>78.477000000000004</v>
      </c>
      <c r="I16" s="838">
        <v>67.405000000000001</v>
      </c>
      <c r="J16" s="838">
        <v>62.514000000000003</v>
      </c>
      <c r="K16" s="838">
        <v>54.869</v>
      </c>
      <c r="L16" s="838">
        <v>50.582000000000001</v>
      </c>
      <c r="M16" s="838">
        <v>46.393000000000001</v>
      </c>
      <c r="N16" s="838">
        <v>41.357999999999997</v>
      </c>
      <c r="O16" s="838">
        <v>38.396999999999998</v>
      </c>
      <c r="P16" s="838">
        <v>45.722000000000001</v>
      </c>
      <c r="Q16" s="838">
        <v>94.917000000000002</v>
      </c>
      <c r="R16" s="838">
        <v>104.03700000000001</v>
      </c>
      <c r="S16" s="838">
        <v>171.822</v>
      </c>
      <c r="T16" s="838">
        <v>213.596</v>
      </c>
      <c r="U16" s="838">
        <v>211.45599999999999</v>
      </c>
      <c r="V16" s="838">
        <v>194.815</v>
      </c>
      <c r="W16" s="838">
        <v>204.46700000000001</v>
      </c>
      <c r="X16" s="838">
        <v>189.411</v>
      </c>
      <c r="Y16" s="838">
        <v>127.824</v>
      </c>
      <c r="Z16" s="838">
        <v>150.047</v>
      </c>
      <c r="AA16" s="132"/>
      <c r="AB16" s="134"/>
      <c r="AC16" s="134"/>
      <c r="AD16" s="134"/>
      <c r="AE16" s="134"/>
      <c r="AF16" s="134"/>
      <c r="AG16" s="134"/>
      <c r="AH16" s="134"/>
      <c r="AI16" s="134"/>
      <c r="AJ16" s="134"/>
    </row>
    <row r="17" spans="1:36">
      <c r="A17" s="131" t="s">
        <v>446</v>
      </c>
      <c r="B17" s="838">
        <v>8676.3430000000008</v>
      </c>
      <c r="C17" s="838">
        <v>8593.1869999999999</v>
      </c>
      <c r="D17" s="838">
        <v>7608.2520000000004</v>
      </c>
      <c r="E17" s="838">
        <v>7672.5649999999996</v>
      </c>
      <c r="F17" s="838">
        <v>7523.183</v>
      </c>
      <c r="G17" s="838">
        <v>6687</v>
      </c>
      <c r="H17" s="838">
        <v>6018.4</v>
      </c>
      <c r="I17" s="838">
        <v>5602.0240000000003</v>
      </c>
      <c r="J17" s="838">
        <v>5639.1059999999998</v>
      </c>
      <c r="K17" s="838">
        <v>5810.92</v>
      </c>
      <c r="L17" s="838">
        <v>6398.0129999999999</v>
      </c>
      <c r="M17" s="838">
        <v>5127.5429999999997</v>
      </c>
      <c r="N17" s="838">
        <v>4030.5390000000002</v>
      </c>
      <c r="O17" s="838">
        <v>3961.741</v>
      </c>
      <c r="P17" s="838">
        <v>1213.329</v>
      </c>
      <c r="Q17" s="838">
        <v>1090.6110000000001</v>
      </c>
      <c r="R17" s="838">
        <v>1452.3720000000001</v>
      </c>
      <c r="S17" s="838">
        <v>1545.521</v>
      </c>
      <c r="T17" s="838">
        <v>520.09100000000001</v>
      </c>
      <c r="U17" s="838">
        <v>118.066</v>
      </c>
      <c r="V17" s="838">
        <v>114.17700000000001</v>
      </c>
      <c r="W17" s="838">
        <v>106.663</v>
      </c>
      <c r="X17" s="838">
        <v>102.765</v>
      </c>
      <c r="Y17" s="838">
        <v>102.76</v>
      </c>
      <c r="Z17" s="838">
        <v>99.816000000000003</v>
      </c>
      <c r="AA17" s="244"/>
      <c r="AB17" s="141"/>
      <c r="AC17" s="141"/>
      <c r="AD17" s="141"/>
      <c r="AE17" s="141"/>
      <c r="AF17" s="141"/>
      <c r="AG17" s="141"/>
      <c r="AH17" s="141"/>
      <c r="AI17" s="141"/>
      <c r="AJ17" s="141"/>
    </row>
    <row r="18" spans="1:36">
      <c r="A18" s="131" t="s">
        <v>447</v>
      </c>
      <c r="B18" s="838">
        <v>43680</v>
      </c>
      <c r="C18" s="838">
        <v>39033.368999999999</v>
      </c>
      <c r="D18" s="838">
        <v>30638.576000000001</v>
      </c>
      <c r="E18" s="838">
        <v>27856.528999999999</v>
      </c>
      <c r="F18" s="838">
        <v>15853.746999999999</v>
      </c>
      <c r="G18" s="838">
        <v>16345.877</v>
      </c>
      <c r="H18" s="838">
        <v>23429.431</v>
      </c>
      <c r="I18" s="838">
        <v>26415</v>
      </c>
      <c r="J18" s="838">
        <v>30076</v>
      </c>
      <c r="K18" s="838">
        <v>29536</v>
      </c>
      <c r="L18" s="838">
        <v>31351</v>
      </c>
      <c r="M18" s="838">
        <v>31916.277999999998</v>
      </c>
      <c r="N18" s="838">
        <v>33540.523000000001</v>
      </c>
      <c r="O18" s="838">
        <v>32128.02</v>
      </c>
      <c r="P18" s="838">
        <v>30980.863000000001</v>
      </c>
      <c r="Q18" s="838">
        <v>30209.731</v>
      </c>
      <c r="R18" s="838">
        <v>31736.328000000001</v>
      </c>
      <c r="S18" s="838">
        <v>34938.523999999998</v>
      </c>
      <c r="T18" s="838">
        <v>35135.817999999999</v>
      </c>
      <c r="U18" s="838">
        <v>36874.915000000001</v>
      </c>
      <c r="V18" s="838">
        <v>38174.376000000004</v>
      </c>
      <c r="W18" s="838">
        <v>39929.883999999998</v>
      </c>
      <c r="X18" s="838">
        <v>38472.455999999998</v>
      </c>
      <c r="Y18" s="838">
        <v>42288.072999999997</v>
      </c>
      <c r="Z18" s="838">
        <v>40844.985999999997</v>
      </c>
      <c r="AA18" s="132"/>
      <c r="AB18" s="134"/>
      <c r="AC18" s="134"/>
      <c r="AD18" s="134"/>
      <c r="AE18" s="134"/>
      <c r="AF18" s="134"/>
      <c r="AG18" s="134"/>
      <c r="AH18" s="134"/>
      <c r="AI18" s="134"/>
      <c r="AJ18" s="134"/>
    </row>
    <row r="19" spans="1:36">
      <c r="A19" s="131" t="s">
        <v>448</v>
      </c>
      <c r="B19" s="838">
        <v>12468.234</v>
      </c>
      <c r="C19" s="838">
        <v>11804.263999999999</v>
      </c>
      <c r="D19" s="838">
        <v>12715.326999999999</v>
      </c>
      <c r="E19" s="838">
        <v>10499.624</v>
      </c>
      <c r="F19" s="838">
        <v>8971.8169999999991</v>
      </c>
      <c r="G19" s="838">
        <v>9402.9639999999999</v>
      </c>
      <c r="H19" s="838">
        <v>9009.9140000000007</v>
      </c>
      <c r="I19" s="838">
        <v>9586.1489999999994</v>
      </c>
      <c r="J19" s="838">
        <v>7562.9870000000001</v>
      </c>
      <c r="K19" s="838">
        <v>10551.773999999999</v>
      </c>
      <c r="L19" s="838">
        <v>7469.4409999999998</v>
      </c>
      <c r="M19" s="838">
        <v>6891.3720000000003</v>
      </c>
      <c r="N19" s="838">
        <v>6314.1589999999997</v>
      </c>
      <c r="O19" s="838">
        <v>6750.3360000000002</v>
      </c>
      <c r="P19" s="838">
        <v>7175.445999999999</v>
      </c>
      <c r="Q19" s="838">
        <v>6726.3960000000006</v>
      </c>
      <c r="R19" s="838">
        <v>7373.915</v>
      </c>
      <c r="S19" s="838">
        <v>9006.616</v>
      </c>
      <c r="T19" s="838">
        <v>9727.0759999999991</v>
      </c>
      <c r="U19" s="838">
        <v>9053.1209999999992</v>
      </c>
      <c r="V19" s="838">
        <v>9247.7219999999998</v>
      </c>
      <c r="W19" s="838">
        <v>9254.75</v>
      </c>
      <c r="X19" s="838">
        <v>8102.0780000000004</v>
      </c>
      <c r="Y19" s="838">
        <v>8489.9069999999992</v>
      </c>
      <c r="Z19" s="838">
        <v>8421.0210000000006</v>
      </c>
      <c r="AA19" s="244"/>
      <c r="AB19" s="141"/>
      <c r="AC19" s="141"/>
      <c r="AD19" s="141"/>
      <c r="AE19" s="141"/>
      <c r="AF19" s="141"/>
      <c r="AG19" s="141"/>
      <c r="AH19" s="141"/>
      <c r="AI19" s="141"/>
      <c r="AJ19" s="141"/>
    </row>
    <row r="20" spans="1:36">
      <c r="A20" s="131" t="s">
        <v>449</v>
      </c>
      <c r="B20" s="838">
        <v>447.81299999999999</v>
      </c>
      <c r="C20" s="838">
        <v>621.23599999999999</v>
      </c>
      <c r="D20" s="838">
        <v>642.17999999999995</v>
      </c>
      <c r="E20" s="838">
        <v>686.69200000000001</v>
      </c>
      <c r="F20" s="838">
        <v>892.06700000000001</v>
      </c>
      <c r="G20" s="838">
        <v>911.221</v>
      </c>
      <c r="H20" s="838">
        <v>1344.5550000000001</v>
      </c>
      <c r="I20" s="838">
        <v>1578.634</v>
      </c>
      <c r="J20" s="838">
        <v>2957.4459999999999</v>
      </c>
      <c r="K20" s="838">
        <v>3121.5</v>
      </c>
      <c r="L20" s="838">
        <v>3018.116</v>
      </c>
      <c r="M20" s="838">
        <v>3013.1379999999999</v>
      </c>
      <c r="N20" s="838">
        <v>2979.08</v>
      </c>
      <c r="O20" s="838">
        <v>2717.3490000000002</v>
      </c>
      <c r="P20" s="838">
        <v>2270.549</v>
      </c>
      <c r="Q20" s="838">
        <v>1926.1179999999999</v>
      </c>
      <c r="R20" s="838">
        <v>1622.8330000000001</v>
      </c>
      <c r="S20" s="838">
        <v>1700.681</v>
      </c>
      <c r="T20" s="838">
        <v>1539.4110000000001</v>
      </c>
      <c r="U20" s="838">
        <v>1538.617</v>
      </c>
      <c r="V20" s="838">
        <v>1453.7149999999999</v>
      </c>
      <c r="W20" s="838">
        <v>1389.0740000000001</v>
      </c>
      <c r="X20" s="838">
        <v>1350.9190000000001</v>
      </c>
      <c r="Y20" s="838">
        <v>1289.2049999999999</v>
      </c>
      <c r="Z20" s="838">
        <v>1160.962</v>
      </c>
      <c r="AA20" s="132"/>
      <c r="AB20" s="134"/>
      <c r="AC20" s="134"/>
      <c r="AD20" s="134"/>
      <c r="AE20" s="134"/>
      <c r="AF20" s="134"/>
      <c r="AG20" s="134"/>
      <c r="AH20" s="134"/>
      <c r="AI20" s="134"/>
      <c r="AJ20" s="134"/>
    </row>
    <row r="21" spans="1:36">
      <c r="A21" s="131" t="s">
        <v>450</v>
      </c>
      <c r="B21" s="838">
        <v>53.183</v>
      </c>
      <c r="C21" s="838">
        <v>62.481000000000002</v>
      </c>
      <c r="D21" s="838">
        <v>103.532</v>
      </c>
      <c r="E21" s="838">
        <v>97.828000000000003</v>
      </c>
      <c r="F21" s="838">
        <v>70.376000000000005</v>
      </c>
      <c r="G21" s="838">
        <v>40.090000000000003</v>
      </c>
      <c r="H21" s="838">
        <v>41.128999999999998</v>
      </c>
      <c r="I21" s="838">
        <v>40.222000000000001</v>
      </c>
      <c r="J21" s="838">
        <v>40.14</v>
      </c>
      <c r="K21" s="838">
        <v>39.027000000000001</v>
      </c>
      <c r="L21" s="838">
        <v>37.631999999999998</v>
      </c>
      <c r="M21" s="838">
        <v>26.407</v>
      </c>
      <c r="N21" s="838">
        <v>21.788</v>
      </c>
      <c r="O21" s="838">
        <v>21.9</v>
      </c>
      <c r="P21" s="838">
        <v>22.004999999999999</v>
      </c>
      <c r="Q21" s="838">
        <v>20.690999999999999</v>
      </c>
      <c r="R21" s="838">
        <v>21.297000000000001</v>
      </c>
      <c r="S21" s="838">
        <v>20.47</v>
      </c>
      <c r="T21" s="838">
        <v>19.943999999999999</v>
      </c>
      <c r="U21" s="838">
        <v>12.516</v>
      </c>
      <c r="V21" s="838">
        <v>15.345000000000001</v>
      </c>
      <c r="W21" s="838">
        <v>15.661</v>
      </c>
      <c r="X21" s="838">
        <v>15.553000000000001</v>
      </c>
      <c r="Y21" s="838">
        <v>13.59</v>
      </c>
      <c r="Z21" s="838">
        <v>15.026999999999999</v>
      </c>
      <c r="AA21" s="244"/>
      <c r="AB21" s="141"/>
      <c r="AC21" s="141"/>
      <c r="AD21" s="141"/>
      <c r="AE21" s="141"/>
      <c r="AF21" s="141"/>
      <c r="AG21" s="141"/>
      <c r="AH21" s="141"/>
      <c r="AI21" s="141"/>
      <c r="AJ21" s="141"/>
    </row>
    <row r="22" spans="1:36">
      <c r="A22" s="133" t="s">
        <v>920</v>
      </c>
      <c r="B22" s="838">
        <v>42.337000000000003</v>
      </c>
      <c r="C22" s="838">
        <v>36.021999999999998</v>
      </c>
      <c r="D22" s="838">
        <v>44.195999999999998</v>
      </c>
      <c r="E22" s="838">
        <v>25.515999999999998</v>
      </c>
      <c r="F22" s="838">
        <v>34.518999999999998</v>
      </c>
      <c r="G22" s="838">
        <v>34.731999999999999</v>
      </c>
      <c r="H22" s="838">
        <v>19.603000000000002</v>
      </c>
      <c r="I22" s="838">
        <v>30.471</v>
      </c>
      <c r="J22" s="838">
        <v>31.149000000000001</v>
      </c>
      <c r="K22" s="838">
        <v>27.643999999999998</v>
      </c>
      <c r="L22" s="838">
        <v>20.677</v>
      </c>
      <c r="M22" s="838">
        <v>22.821999999999999</v>
      </c>
      <c r="N22" s="838">
        <v>28.478999999999999</v>
      </c>
      <c r="O22" s="838">
        <v>26.041</v>
      </c>
      <c r="P22" s="838">
        <v>17.515000000000001</v>
      </c>
      <c r="Q22" s="838">
        <v>20.870999999999999</v>
      </c>
      <c r="R22" s="838">
        <v>16.832999999999998</v>
      </c>
      <c r="S22" s="838">
        <v>18.974</v>
      </c>
      <c r="T22" s="838">
        <v>22.693999999999999</v>
      </c>
      <c r="U22" s="838">
        <v>19.207000000000001</v>
      </c>
      <c r="V22" s="838">
        <v>11.196</v>
      </c>
      <c r="W22" s="838">
        <v>13.471</v>
      </c>
      <c r="X22" s="838">
        <v>13.054</v>
      </c>
      <c r="Y22" s="838">
        <v>15.465</v>
      </c>
      <c r="Z22" s="838">
        <v>12.625999999999999</v>
      </c>
      <c r="AA22" s="132"/>
      <c r="AB22" s="134"/>
      <c r="AC22" s="134"/>
      <c r="AD22" s="134"/>
      <c r="AE22" s="134"/>
      <c r="AF22" s="134"/>
      <c r="AG22" s="134"/>
      <c r="AH22" s="134"/>
      <c r="AI22" s="134"/>
      <c r="AJ22" s="134"/>
    </row>
    <row r="23" spans="1:36" ht="20.25" customHeight="1">
      <c r="A23" s="131" t="s">
        <v>460</v>
      </c>
      <c r="B23" s="838">
        <v>277800.03000000003</v>
      </c>
      <c r="C23" s="838">
        <v>265344.94900000002</v>
      </c>
      <c r="D23" s="838">
        <v>255577.908</v>
      </c>
      <c r="E23" s="838">
        <v>243586.22099999999</v>
      </c>
      <c r="F23" s="838">
        <v>226816.53700000001</v>
      </c>
      <c r="G23" s="838">
        <v>220675.56299999999</v>
      </c>
      <c r="H23" s="838">
        <v>220482.24100000001</v>
      </c>
      <c r="I23" s="838">
        <v>222241.65700000001</v>
      </c>
      <c r="J23" s="838">
        <v>227883.29800000001</v>
      </c>
      <c r="K23" s="838">
        <v>225531.133</v>
      </c>
      <c r="L23" s="838">
        <v>226863.595</v>
      </c>
      <c r="M23" s="838">
        <v>220885.09599999999</v>
      </c>
      <c r="N23" s="838">
        <v>215658.44200000001</v>
      </c>
      <c r="O23" s="838">
        <v>219044.41</v>
      </c>
      <c r="P23" s="838">
        <v>209040.18900000001</v>
      </c>
      <c r="Q23" s="838">
        <v>199107.13</v>
      </c>
      <c r="R23" s="838">
        <v>196066.75599999999</v>
      </c>
      <c r="S23" s="838">
        <v>201972.70499999999</v>
      </c>
      <c r="T23" s="838">
        <v>208746.514</v>
      </c>
      <c r="U23" s="838">
        <v>202297.054</v>
      </c>
      <c r="V23" s="838">
        <v>196884.08900000001</v>
      </c>
      <c r="W23" s="838">
        <v>194724.05300000001</v>
      </c>
      <c r="X23" s="838">
        <v>185237.97899999999</v>
      </c>
      <c r="Y23" s="838">
        <v>184059.511</v>
      </c>
      <c r="Z23" s="838">
        <v>176970.179</v>
      </c>
      <c r="AA23" s="132"/>
      <c r="AB23" s="134"/>
      <c r="AC23" s="134"/>
      <c r="AD23" s="134"/>
      <c r="AE23" s="134"/>
      <c r="AF23" s="134"/>
      <c r="AG23" s="134"/>
      <c r="AH23" s="134"/>
      <c r="AI23" s="134"/>
      <c r="AJ23" s="134"/>
    </row>
    <row r="24" spans="1:36" ht="12.75" customHeight="1">
      <c r="A24" s="538"/>
      <c r="B24" s="538"/>
      <c r="C24" s="538"/>
      <c r="D24" s="538"/>
      <c r="E24" s="538"/>
      <c r="F24" s="538"/>
      <c r="G24" s="538"/>
      <c r="H24" s="538"/>
      <c r="I24" s="538"/>
      <c r="J24" s="538"/>
      <c r="K24" s="538"/>
      <c r="L24" s="567"/>
      <c r="M24" s="567"/>
      <c r="N24" s="567"/>
      <c r="O24" s="567"/>
      <c r="P24" s="567"/>
      <c r="Q24" s="567"/>
      <c r="R24" s="567"/>
      <c r="S24" s="567"/>
      <c r="T24" s="567"/>
      <c r="U24" s="567"/>
      <c r="V24" s="567"/>
      <c r="W24" s="567"/>
      <c r="X24" s="567"/>
      <c r="Y24" s="567"/>
      <c r="Z24" s="567"/>
      <c r="AA24" s="567"/>
    </row>
    <row r="25" spans="1:36" s="135" customFormat="1" ht="25" customHeight="1">
      <c r="B25" s="1418" t="s">
        <v>482</v>
      </c>
      <c r="C25" s="1418"/>
      <c r="D25" s="1418"/>
      <c r="E25" s="1418"/>
      <c r="F25" s="1418"/>
      <c r="G25" s="1418"/>
      <c r="H25" s="1418" t="s">
        <v>482</v>
      </c>
      <c r="I25" s="1418"/>
      <c r="J25" s="1418"/>
      <c r="K25" s="1418"/>
      <c r="L25" s="1418"/>
      <c r="M25" s="1418"/>
      <c r="N25" s="1418" t="s">
        <v>482</v>
      </c>
      <c r="O25" s="1418"/>
      <c r="P25" s="1418"/>
      <c r="Q25" s="1418"/>
      <c r="R25" s="1418"/>
      <c r="S25" s="1418"/>
      <c r="T25" s="1418" t="s">
        <v>482</v>
      </c>
      <c r="U25" s="1418"/>
      <c r="V25" s="1418"/>
      <c r="W25" s="1418"/>
      <c r="X25" s="1418"/>
      <c r="Y25" s="1418"/>
      <c r="Z25" s="1418" t="s">
        <v>482</v>
      </c>
      <c r="AA25" s="1418"/>
      <c r="AB25" s="1418"/>
      <c r="AC25" s="1418"/>
      <c r="AD25" s="1418"/>
      <c r="AE25" s="1418"/>
    </row>
    <row r="26" spans="1:36" s="135" customFormat="1">
      <c r="A26" s="643"/>
      <c r="B26" s="137"/>
      <c r="C26" s="137"/>
      <c r="D26" s="137"/>
      <c r="E26" s="137"/>
      <c r="F26" s="137"/>
      <c r="G26" s="137"/>
      <c r="H26" s="137"/>
      <c r="I26" s="137"/>
      <c r="J26" s="138"/>
      <c r="K26" s="138"/>
    </row>
    <row r="27" spans="1:36" s="135" customFormat="1">
      <c r="A27" s="131" t="s">
        <v>435</v>
      </c>
      <c r="B27" s="570" t="s">
        <v>356</v>
      </c>
      <c r="C27" s="436">
        <v>-1.7048192928021848</v>
      </c>
      <c r="D27" s="436">
        <v>-15.575297700293405</v>
      </c>
      <c r="E27" s="436">
        <v>13.732882947931515</v>
      </c>
      <c r="F27" s="436">
        <v>-8.5324618327458523</v>
      </c>
      <c r="G27" s="436">
        <v>4.7873255375329933</v>
      </c>
      <c r="H27" s="436">
        <v>-2.0023672456146926</v>
      </c>
      <c r="I27" s="436">
        <v>5.7548650253022515</v>
      </c>
      <c r="J27" s="436">
        <v>2.2141390339262159</v>
      </c>
      <c r="K27" s="436">
        <v>-19.44828823636557</v>
      </c>
      <c r="L27" s="436">
        <v>-4.1711244384894854</v>
      </c>
      <c r="M27" s="436">
        <v>3.4887652320912821</v>
      </c>
      <c r="N27" s="436">
        <v>9.4546122799017098</v>
      </c>
      <c r="O27" s="436">
        <v>0.69894412178044263</v>
      </c>
      <c r="P27" s="436">
        <v>-13.957502253949045</v>
      </c>
      <c r="Q27" s="436">
        <v>8.0227221347036561</v>
      </c>
      <c r="R27" s="436">
        <v>16.873513427322351</v>
      </c>
      <c r="S27" s="436">
        <v>12.896294148745682</v>
      </c>
      <c r="T27" s="436">
        <v>20.968594691762704</v>
      </c>
      <c r="U27" s="436">
        <v>-8.0960705960706036</v>
      </c>
      <c r="V27" s="436">
        <v>14.745459486389777</v>
      </c>
      <c r="W27" s="436">
        <v>-7.4287586368866272</v>
      </c>
      <c r="X27" s="436">
        <v>5.111586775027078</v>
      </c>
      <c r="Y27" s="436">
        <v>-2.2392237357716027</v>
      </c>
      <c r="Z27" s="436">
        <v>2.6635517896711178</v>
      </c>
      <c r="AA27" s="436"/>
    </row>
    <row r="28" spans="1:36" s="135" customFormat="1">
      <c r="A28" s="131" t="s">
        <v>436</v>
      </c>
      <c r="B28" s="570" t="s">
        <v>356</v>
      </c>
      <c r="C28" s="436">
        <v>-11.756832124930284</v>
      </c>
      <c r="D28" s="436">
        <v>-17.432688661357602</v>
      </c>
      <c r="E28" s="436">
        <v>-6.5486305669100915</v>
      </c>
      <c r="F28" s="436">
        <v>-9.4697869482237422</v>
      </c>
      <c r="G28" s="436">
        <v>-9.0407339715169854</v>
      </c>
      <c r="H28" s="436">
        <v>-2.9324579727444728</v>
      </c>
      <c r="I28" s="436">
        <v>9.4351417269578377</v>
      </c>
      <c r="J28" s="436">
        <v>17.101012276545333</v>
      </c>
      <c r="K28" s="436">
        <v>-30.915386522298903</v>
      </c>
      <c r="L28" s="436">
        <v>-25.241055202509543</v>
      </c>
      <c r="M28" s="436">
        <v>38.804676008361099</v>
      </c>
      <c r="N28" s="436">
        <v>-5.5116177897754568</v>
      </c>
      <c r="O28" s="436">
        <v>-37.306684296271811</v>
      </c>
      <c r="P28" s="436">
        <v>-19.327746916486191</v>
      </c>
      <c r="Q28" s="436">
        <v>-6.5381293620597063</v>
      </c>
      <c r="R28" s="436">
        <v>-11.860639360639368</v>
      </c>
      <c r="S28" s="436">
        <v>8.5432546541611316</v>
      </c>
      <c r="T28" s="436">
        <v>15.25870620790478</v>
      </c>
      <c r="U28" s="436">
        <v>21.385699078163569</v>
      </c>
      <c r="V28" s="436">
        <v>-8.6056014778049388</v>
      </c>
      <c r="W28" s="436">
        <v>0.99834629754394655</v>
      </c>
      <c r="X28" s="436">
        <v>-3.2848190822720795</v>
      </c>
      <c r="Y28" s="436">
        <v>14.753892778764779</v>
      </c>
      <c r="Z28" s="436">
        <v>-9.990164651027257</v>
      </c>
      <c r="AA28" s="436"/>
    </row>
    <row r="29" spans="1:36" s="135" customFormat="1">
      <c r="A29" s="131" t="s">
        <v>438</v>
      </c>
      <c r="B29" s="570" t="s">
        <v>356</v>
      </c>
      <c r="C29" s="436">
        <v>-16.735734880716294</v>
      </c>
      <c r="D29" s="436">
        <v>-0.94764672154489915</v>
      </c>
      <c r="E29" s="436">
        <v>-4.9733612652155159</v>
      </c>
      <c r="F29" s="436">
        <v>9.7625722790940159</v>
      </c>
      <c r="G29" s="436">
        <v>-1.1208619866607563</v>
      </c>
      <c r="H29" s="436">
        <v>-0.58704775194401293</v>
      </c>
      <c r="I29" s="436">
        <v>4.3166371342127547</v>
      </c>
      <c r="J29" s="436">
        <v>2.0384222568043242</v>
      </c>
      <c r="K29" s="436">
        <v>-5.4973592453621052</v>
      </c>
      <c r="L29" s="436">
        <v>1.925708094851899</v>
      </c>
      <c r="M29" s="436">
        <v>-2.3485980996273241</v>
      </c>
      <c r="N29" s="436">
        <v>-3.2747565557132958</v>
      </c>
      <c r="O29" s="436">
        <v>2.626570885234031</v>
      </c>
      <c r="P29" s="436">
        <v>-1.0553059875903017</v>
      </c>
      <c r="Q29" s="436">
        <v>-0.64779148549185095</v>
      </c>
      <c r="R29" s="436">
        <v>-3.5661717762546488</v>
      </c>
      <c r="S29" s="436">
        <v>-6.0899332676461739</v>
      </c>
      <c r="T29" s="436">
        <v>4.1793028283058362</v>
      </c>
      <c r="U29" s="436">
        <v>1.162075104562831</v>
      </c>
      <c r="V29" s="436">
        <v>-5.139491030744054</v>
      </c>
      <c r="W29" s="436">
        <v>-8.8555250035201709</v>
      </c>
      <c r="X29" s="436">
        <v>3.9219722567203519</v>
      </c>
      <c r="Y29" s="436">
        <v>-12.56847975064548</v>
      </c>
      <c r="Z29" s="436">
        <v>4.7970466964267615</v>
      </c>
      <c r="AA29" s="436"/>
    </row>
    <row r="30" spans="1:36" s="135" customFormat="1">
      <c r="A30" s="131" t="s">
        <v>441</v>
      </c>
      <c r="B30" s="570" t="s">
        <v>356</v>
      </c>
      <c r="C30" s="436">
        <v>1.3225151593300097</v>
      </c>
      <c r="D30" s="436">
        <v>17.948533874578246</v>
      </c>
      <c r="E30" s="436">
        <v>2.9032418704247647</v>
      </c>
      <c r="F30" s="436">
        <v>-17.629694154084405</v>
      </c>
      <c r="G30" s="436">
        <v>0.39754812682372176</v>
      </c>
      <c r="H30" s="436">
        <v>1.609903899920667</v>
      </c>
      <c r="I30" s="436">
        <v>5.6624902414989009</v>
      </c>
      <c r="J30" s="436">
        <v>-3.7796067174166978</v>
      </c>
      <c r="K30" s="436">
        <v>-74.156292090985758</v>
      </c>
      <c r="L30" s="436">
        <v>-100</v>
      </c>
      <c r="M30" s="838">
        <v>0</v>
      </c>
      <c r="N30" s="838">
        <v>0</v>
      </c>
      <c r="O30" s="838">
        <v>0</v>
      </c>
      <c r="P30" s="838">
        <v>0</v>
      </c>
      <c r="Q30" s="838">
        <v>0</v>
      </c>
      <c r="R30" s="838">
        <v>0</v>
      </c>
      <c r="S30" s="838">
        <v>0</v>
      </c>
      <c r="T30" s="838">
        <v>0</v>
      </c>
      <c r="U30" s="838">
        <v>0</v>
      </c>
      <c r="V30" s="838">
        <v>0</v>
      </c>
      <c r="W30" s="838">
        <v>0</v>
      </c>
      <c r="X30" s="838">
        <v>0</v>
      </c>
      <c r="Y30" s="838">
        <v>0</v>
      </c>
      <c r="Z30" s="436" t="s">
        <v>360</v>
      </c>
      <c r="AA30" s="571"/>
    </row>
    <row r="31" spans="1:36" s="135" customFormat="1">
      <c r="A31" s="131" t="s">
        <v>442</v>
      </c>
      <c r="B31" s="570" t="s">
        <v>356</v>
      </c>
      <c r="C31" s="436">
        <v>-11.67560859885397</v>
      </c>
      <c r="D31" s="436">
        <v>-24.615702479338836</v>
      </c>
      <c r="E31" s="436">
        <v>-25.072630598037591</v>
      </c>
      <c r="F31" s="436">
        <v>-2.3849586655936861</v>
      </c>
      <c r="G31" s="436">
        <v>-5.4335606685153266</v>
      </c>
      <c r="H31" s="436">
        <v>-3.8833412585195788</v>
      </c>
      <c r="I31" s="436">
        <v>-11.123021108179415</v>
      </c>
      <c r="J31" s="436">
        <v>-3.3676593376008839</v>
      </c>
      <c r="K31" s="436">
        <v>-1.0656682027649822</v>
      </c>
      <c r="L31" s="436">
        <v>-11.392527899078118</v>
      </c>
      <c r="M31" s="436">
        <v>-11.597853466214005</v>
      </c>
      <c r="N31" s="436">
        <v>-36.645193260654111</v>
      </c>
      <c r="O31" s="436">
        <v>0.46929996089166082</v>
      </c>
      <c r="P31" s="436">
        <v>12.45620864149474</v>
      </c>
      <c r="Q31" s="436">
        <v>-9.5015576323987574</v>
      </c>
      <c r="R31" s="436">
        <v>-13.100019124115519</v>
      </c>
      <c r="S31" s="436">
        <v>2.3547535211267672</v>
      </c>
      <c r="T31" s="436">
        <v>3.6981294345302302</v>
      </c>
      <c r="U31" s="436">
        <v>8.9778146381919868</v>
      </c>
      <c r="V31" s="436">
        <v>-2.3021308980213178</v>
      </c>
      <c r="W31" s="436">
        <v>-20.603700097370989</v>
      </c>
      <c r="X31" s="436">
        <v>2.7225901398086734</v>
      </c>
      <c r="Y31" s="436">
        <v>13.53868194842407</v>
      </c>
      <c r="Z31" s="436">
        <v>-16.908517350157723</v>
      </c>
      <c r="AA31" s="436"/>
    </row>
    <row r="32" spans="1:36" s="135" customFormat="1">
      <c r="A32" s="131" t="s">
        <v>443</v>
      </c>
      <c r="B32" s="570" t="s">
        <v>356</v>
      </c>
      <c r="C32" s="436">
        <v>3.6589232343107767</v>
      </c>
      <c r="D32" s="436">
        <v>4.241026620427391</v>
      </c>
      <c r="E32" s="436">
        <v>-0.3495978127524495</v>
      </c>
      <c r="F32" s="436">
        <v>-0.26712260706680979</v>
      </c>
      <c r="G32" s="436">
        <v>5.1622808780734317</v>
      </c>
      <c r="H32" s="436">
        <v>-5.2128939920056183</v>
      </c>
      <c r="I32" s="436">
        <v>-0.25193868416229748</v>
      </c>
      <c r="J32" s="436">
        <v>-11.287829481576352</v>
      </c>
      <c r="K32" s="436">
        <v>-0.37338119853899343</v>
      </c>
      <c r="L32" s="436">
        <v>-5.773491093793325</v>
      </c>
      <c r="M32" s="436">
        <v>-6.5070381540824087</v>
      </c>
      <c r="N32" s="436">
        <v>1.4364988065300679</v>
      </c>
      <c r="O32" s="436">
        <v>-3.8594654872912031</v>
      </c>
      <c r="P32" s="436">
        <v>0.21051289389833983</v>
      </c>
      <c r="Q32" s="436">
        <v>-6.5590048486868255</v>
      </c>
      <c r="R32" s="436">
        <v>-9.8342338516736305</v>
      </c>
      <c r="S32" s="436">
        <v>-6.695246060806852</v>
      </c>
      <c r="T32" s="436">
        <v>-3.5451804007991541</v>
      </c>
      <c r="U32" s="436">
        <v>-13.74514814222421</v>
      </c>
      <c r="V32" s="436">
        <v>0.35285676531869115</v>
      </c>
      <c r="W32" s="436">
        <v>-8.4582321404755163</v>
      </c>
      <c r="X32" s="436">
        <v>-10.647008146217516</v>
      </c>
      <c r="Y32" s="436">
        <v>-19.662919017084107</v>
      </c>
      <c r="Z32" s="436">
        <v>-13.099540097558943</v>
      </c>
      <c r="AA32" s="436"/>
    </row>
    <row r="33" spans="1:31" s="135" customFormat="1">
      <c r="A33" s="131" t="s">
        <v>444</v>
      </c>
      <c r="B33" s="570" t="s">
        <v>356</v>
      </c>
      <c r="C33" s="436">
        <v>4.3618794740211797E-2</v>
      </c>
      <c r="D33" s="436">
        <v>-1.2215584601038643</v>
      </c>
      <c r="E33" s="436">
        <v>-3.5378875787022253</v>
      </c>
      <c r="F33" s="436">
        <v>-4.8941671724559086</v>
      </c>
      <c r="G33" s="436">
        <v>-5.152048421271715</v>
      </c>
      <c r="H33" s="436">
        <v>-4.2211684926671467</v>
      </c>
      <c r="I33" s="436">
        <v>-2.7996447583551429</v>
      </c>
      <c r="J33" s="436">
        <v>3.4258910526361461</v>
      </c>
      <c r="K33" s="436">
        <v>-2.0561974715810294</v>
      </c>
      <c r="L33" s="436">
        <v>2.0801030796037878</v>
      </c>
      <c r="M33" s="436">
        <v>-2.2087079049971834</v>
      </c>
      <c r="N33" s="436">
        <v>-3.4571577850064585</v>
      </c>
      <c r="O33" s="436">
        <v>3.8035857166428997</v>
      </c>
      <c r="P33" s="436">
        <v>-4.791667126849589</v>
      </c>
      <c r="Q33" s="436">
        <v>-6.2980367379602029</v>
      </c>
      <c r="R33" s="436">
        <v>-2.3963652763662822</v>
      </c>
      <c r="S33" s="436">
        <v>3.8611141809892189</v>
      </c>
      <c r="T33" s="436">
        <v>5.4885684360903326</v>
      </c>
      <c r="U33" s="436">
        <v>-5.2639562347573019</v>
      </c>
      <c r="V33" s="436">
        <v>-4.661801101493495</v>
      </c>
      <c r="W33" s="436">
        <v>0.17929358683710461</v>
      </c>
      <c r="X33" s="436">
        <v>-7.0269690008728389</v>
      </c>
      <c r="Y33" s="436">
        <v>0.63751097652453836</v>
      </c>
      <c r="Z33" s="436">
        <v>-6.3419559385901465</v>
      </c>
      <c r="AA33" s="436"/>
    </row>
    <row r="34" spans="1:31" s="135" customFormat="1">
      <c r="A34" s="131" t="s">
        <v>445</v>
      </c>
      <c r="B34" s="570" t="s">
        <v>356</v>
      </c>
      <c r="C34" s="436">
        <v>18.199260534095316</v>
      </c>
      <c r="D34" s="436">
        <v>13.842831266545915</v>
      </c>
      <c r="E34" s="436">
        <v>-8.7962792974726085</v>
      </c>
      <c r="F34" s="436">
        <v>-18.13186075847446</v>
      </c>
      <c r="G34" s="436">
        <v>-22.532844860793531</v>
      </c>
      <c r="H34" s="436">
        <v>-16.973127380448574</v>
      </c>
      <c r="I34" s="436">
        <v>-14.108592326414112</v>
      </c>
      <c r="J34" s="436">
        <v>-7.2561382686744196</v>
      </c>
      <c r="K34" s="436">
        <v>-12.229260645615398</v>
      </c>
      <c r="L34" s="436">
        <v>-7.8131549691082398</v>
      </c>
      <c r="M34" s="436">
        <v>-8.2816021509627973</v>
      </c>
      <c r="N34" s="436">
        <v>-10.852930398982622</v>
      </c>
      <c r="O34" s="436">
        <v>-7.1594371101117105</v>
      </c>
      <c r="P34" s="436">
        <v>19.077011224835275</v>
      </c>
      <c r="Q34" s="436">
        <v>107.59590569091466</v>
      </c>
      <c r="R34" s="436">
        <v>9.6083947027402985</v>
      </c>
      <c r="S34" s="436">
        <v>65.154704576256535</v>
      </c>
      <c r="T34" s="436">
        <v>24.312369778026081</v>
      </c>
      <c r="U34" s="436">
        <v>-1.0018914211876648</v>
      </c>
      <c r="V34" s="436">
        <v>-7.8697223062954009</v>
      </c>
      <c r="W34" s="436">
        <v>4.9544439596540286</v>
      </c>
      <c r="X34" s="436">
        <v>-7.3635354360361447</v>
      </c>
      <c r="Y34" s="436">
        <v>-32.515007048165103</v>
      </c>
      <c r="Z34" s="436">
        <v>17.385623982976583</v>
      </c>
      <c r="AA34" s="436"/>
    </row>
    <row r="35" spans="1:31" s="135" customFormat="1">
      <c r="A35" s="131" t="s">
        <v>446</v>
      </c>
      <c r="B35" s="570" t="s">
        <v>356</v>
      </c>
      <c r="C35" s="436">
        <v>-0.95842222927333864</v>
      </c>
      <c r="D35" s="436">
        <v>-11.46181271279211</v>
      </c>
      <c r="E35" s="436">
        <v>0.84530586000568064</v>
      </c>
      <c r="F35" s="436">
        <v>-1.9469629778307365</v>
      </c>
      <c r="G35" s="436">
        <v>-11.114750232714002</v>
      </c>
      <c r="H35" s="436">
        <v>-9.99850456108868</v>
      </c>
      <c r="I35" s="436">
        <v>-6.9183836235544192</v>
      </c>
      <c r="J35" s="436">
        <v>0.66193932764299745</v>
      </c>
      <c r="K35" s="436">
        <v>3.0468304727735216</v>
      </c>
      <c r="L35" s="436">
        <v>10.103271082720127</v>
      </c>
      <c r="M35" s="436">
        <v>-19.857258808320651</v>
      </c>
      <c r="N35" s="436">
        <v>-21.394340330251737</v>
      </c>
      <c r="O35" s="436">
        <v>-1.7069181069827266</v>
      </c>
      <c r="P35" s="436">
        <v>-69.373843469323219</v>
      </c>
      <c r="Q35" s="436">
        <v>-10.114157001110158</v>
      </c>
      <c r="R35" s="436">
        <v>33.170488836074469</v>
      </c>
      <c r="S35" s="436">
        <v>6.4135772377875639</v>
      </c>
      <c r="T35" s="436">
        <v>-66.348499955678378</v>
      </c>
      <c r="U35" s="436">
        <v>-77.298972679781031</v>
      </c>
      <c r="V35" s="436">
        <v>-3.293920349634945</v>
      </c>
      <c r="W35" s="436">
        <v>-6.581010185939391</v>
      </c>
      <c r="X35" s="436">
        <v>-3.6545006234589295</v>
      </c>
      <c r="Y35" s="436">
        <v>-4.8654697610999165E-3</v>
      </c>
      <c r="Z35" s="436">
        <v>-2.8649279875437941</v>
      </c>
      <c r="AA35" s="436"/>
    </row>
    <row r="36" spans="1:31" s="135" customFormat="1">
      <c r="A36" s="131" t="s">
        <v>447</v>
      </c>
      <c r="B36" s="570" t="s">
        <v>356</v>
      </c>
      <c r="C36" s="436">
        <v>-10.637891483516484</v>
      </c>
      <c r="D36" s="436">
        <v>-21.506708785500933</v>
      </c>
      <c r="E36" s="436">
        <v>-9.080209863539352</v>
      </c>
      <c r="F36" s="436">
        <v>-43.087859223236315</v>
      </c>
      <c r="G36" s="436">
        <v>3.1041872940195105</v>
      </c>
      <c r="H36" s="436">
        <v>43.335417243137215</v>
      </c>
      <c r="I36" s="436">
        <v>12.742814795630338</v>
      </c>
      <c r="J36" s="436">
        <v>13.859549498391061</v>
      </c>
      <c r="K36" s="436">
        <v>-1.7954515228088894</v>
      </c>
      <c r="L36" s="436">
        <v>6.1450433369447524</v>
      </c>
      <c r="M36" s="436">
        <v>1.803062103282187</v>
      </c>
      <c r="N36" s="436">
        <v>5.0890802492696849</v>
      </c>
      <c r="O36" s="436">
        <v>-4.2113326616880755</v>
      </c>
      <c r="P36" s="436">
        <v>-3.5705810691103892</v>
      </c>
      <c r="Q36" s="436">
        <v>-2.4890591330525496</v>
      </c>
      <c r="R36" s="436">
        <v>5.0533286774384152</v>
      </c>
      <c r="S36" s="436">
        <v>10.090001590606192</v>
      </c>
      <c r="T36" s="436">
        <v>0.56468899487568081</v>
      </c>
      <c r="U36" s="436">
        <v>4.9496414171999703</v>
      </c>
      <c r="V36" s="436">
        <v>3.5239701569481667</v>
      </c>
      <c r="W36" s="436">
        <v>4.5986553912498636</v>
      </c>
      <c r="X36" s="436">
        <v>-3.6499680289579715</v>
      </c>
      <c r="Y36" s="436">
        <v>9.9177889760923961</v>
      </c>
      <c r="Z36" s="436">
        <v>-3.4125153917512421</v>
      </c>
      <c r="AA36" s="436"/>
    </row>
    <row r="37" spans="1:31" s="135" customFormat="1">
      <c r="A37" s="131" t="s">
        <v>448</v>
      </c>
      <c r="B37" s="570" t="s">
        <v>356</v>
      </c>
      <c r="C37" s="436">
        <v>-5.3252930607494307</v>
      </c>
      <c r="D37" s="436">
        <v>7.7180839059512749</v>
      </c>
      <c r="E37" s="436">
        <v>-17.425450403281019</v>
      </c>
      <c r="F37" s="436">
        <v>-14.55106392381289</v>
      </c>
      <c r="G37" s="436">
        <v>4.8055705995786724</v>
      </c>
      <c r="H37" s="436">
        <v>-4.180064924209006</v>
      </c>
      <c r="I37" s="436">
        <v>6.3955660398090117</v>
      </c>
      <c r="J37" s="436">
        <v>-21.105054803550416</v>
      </c>
      <c r="K37" s="436">
        <v>39.518605545665991</v>
      </c>
      <c r="L37" s="436">
        <v>-29.211514575653339</v>
      </c>
      <c r="M37" s="436">
        <v>-7.739119968950817</v>
      </c>
      <c r="N37" s="436">
        <v>-8.3758792878979875</v>
      </c>
      <c r="O37" s="436">
        <v>6.9079191702331286</v>
      </c>
      <c r="P37" s="436">
        <v>6.2976124447730939</v>
      </c>
      <c r="Q37" s="436">
        <v>-6.2581475771680033</v>
      </c>
      <c r="R37" s="436">
        <v>9.6265370043631009</v>
      </c>
      <c r="S37" s="436">
        <v>22.141576082718601</v>
      </c>
      <c r="T37" s="436">
        <v>7.9992307876787265</v>
      </c>
      <c r="U37" s="436">
        <v>-6.9286494728734596</v>
      </c>
      <c r="V37" s="436">
        <v>2.1495459963475554</v>
      </c>
      <c r="W37" s="436">
        <v>7.5997094203316351E-2</v>
      </c>
      <c r="X37" s="436">
        <v>-12.454923147572856</v>
      </c>
      <c r="Y37" s="436">
        <v>4.7867843286623355</v>
      </c>
      <c r="Z37" s="436">
        <v>-0.8113869798573603</v>
      </c>
      <c r="AA37" s="436"/>
    </row>
    <row r="38" spans="1:31" s="135" customFormat="1">
      <c r="A38" s="131" t="s">
        <v>449</v>
      </c>
      <c r="B38" s="570" t="s">
        <v>356</v>
      </c>
      <c r="C38" s="436">
        <v>38.72665599256834</v>
      </c>
      <c r="D38" s="436">
        <v>3.3713435795736189</v>
      </c>
      <c r="E38" s="436">
        <v>6.9313899529726939</v>
      </c>
      <c r="F38" s="436">
        <v>29.907877185113563</v>
      </c>
      <c r="G38" s="436">
        <v>2.147148140218178</v>
      </c>
      <c r="H38" s="436">
        <v>47.555313145768139</v>
      </c>
      <c r="I38" s="436">
        <v>17.409403111066482</v>
      </c>
      <c r="J38" s="436">
        <v>87.342094494353972</v>
      </c>
      <c r="K38" s="436">
        <v>5.5471511567751435</v>
      </c>
      <c r="L38" s="436">
        <v>-3.311997437129591</v>
      </c>
      <c r="M38" s="436">
        <v>-0.16493733176591263</v>
      </c>
      <c r="N38" s="436">
        <v>-1.1303166333569834</v>
      </c>
      <c r="O38" s="436">
        <v>-8.7856318057923772</v>
      </c>
      <c r="P38" s="436">
        <v>-16.44249597677738</v>
      </c>
      <c r="Q38" s="436">
        <v>-15.16950305851141</v>
      </c>
      <c r="R38" s="436">
        <v>-15.745920031898351</v>
      </c>
      <c r="S38" s="436">
        <v>4.7970431954489499</v>
      </c>
      <c r="T38" s="436">
        <v>-9.4826719414164131</v>
      </c>
      <c r="U38" s="436">
        <v>-5.1578168533310986E-2</v>
      </c>
      <c r="V38" s="436">
        <v>-5.5180723987840992</v>
      </c>
      <c r="W38" s="436">
        <v>-4.4466074849609498</v>
      </c>
      <c r="X38" s="436">
        <v>-2.7467939073080174</v>
      </c>
      <c r="Y38" s="436">
        <v>-4.5682975811281068</v>
      </c>
      <c r="Z38" s="436">
        <v>-9.947448233601321</v>
      </c>
      <c r="AA38" s="436"/>
    </row>
    <row r="39" spans="1:31" s="135" customFormat="1">
      <c r="A39" s="131" t="s">
        <v>450</v>
      </c>
      <c r="B39" s="570" t="s">
        <v>356</v>
      </c>
      <c r="C39" s="436">
        <v>17.483030291634549</v>
      </c>
      <c r="D39" s="436">
        <v>65.701573278276584</v>
      </c>
      <c r="E39" s="436">
        <v>-5.5094077193524527</v>
      </c>
      <c r="F39" s="436">
        <v>-28.061495686306571</v>
      </c>
      <c r="G39" s="436">
        <v>-43.034557235421161</v>
      </c>
      <c r="H39" s="436">
        <v>2.5916687453230054</v>
      </c>
      <c r="I39" s="436">
        <v>-2.2052566315738176</v>
      </c>
      <c r="J39" s="436">
        <v>-0.20386852966038305</v>
      </c>
      <c r="K39" s="436">
        <v>-2.7727952167414003</v>
      </c>
      <c r="L39" s="436">
        <v>-3.5744484587593206</v>
      </c>
      <c r="M39" s="436">
        <v>-29.828337585034021</v>
      </c>
      <c r="N39" s="436">
        <v>-17.491574203809591</v>
      </c>
      <c r="O39" s="436">
        <v>0.51404442812557249</v>
      </c>
      <c r="P39" s="436">
        <v>0.47945205479452113</v>
      </c>
      <c r="Q39" s="436">
        <v>-5.9713701431492865</v>
      </c>
      <c r="R39" s="436">
        <v>2.9288096273742354</v>
      </c>
      <c r="S39" s="436">
        <v>-3.8831760341832222</v>
      </c>
      <c r="T39" s="436">
        <v>-2.5696140693698055</v>
      </c>
      <c r="U39" s="436">
        <v>-37.244283995186521</v>
      </c>
      <c r="V39" s="436">
        <v>22.603068072866733</v>
      </c>
      <c r="W39" s="436">
        <v>2.0593027044639882</v>
      </c>
      <c r="X39" s="436">
        <v>-0.68961113594276924</v>
      </c>
      <c r="Y39" s="436">
        <v>-12.621359223300971</v>
      </c>
      <c r="Z39" s="436">
        <v>10.57395143487858</v>
      </c>
      <c r="AA39" s="436"/>
    </row>
    <row r="40" spans="1:31" s="135" customFormat="1">
      <c r="A40" s="133" t="s">
        <v>920</v>
      </c>
      <c r="B40" s="570" t="s">
        <v>356</v>
      </c>
      <c r="C40" s="436">
        <v>-14.916030894961864</v>
      </c>
      <c r="D40" s="436">
        <v>22.691688412636708</v>
      </c>
      <c r="E40" s="436">
        <v>-42.266268440582856</v>
      </c>
      <c r="F40" s="436">
        <v>35.283743533469192</v>
      </c>
      <c r="G40" s="436">
        <v>0.61705147889567513</v>
      </c>
      <c r="H40" s="436">
        <v>-43.559253714154089</v>
      </c>
      <c r="I40" s="436">
        <v>55.440493801969069</v>
      </c>
      <c r="J40" s="436">
        <v>2.2250664566308984</v>
      </c>
      <c r="K40" s="436">
        <v>-11.25236765225209</v>
      </c>
      <c r="L40" s="436">
        <v>-25.202575604109398</v>
      </c>
      <c r="M40" s="436">
        <v>10.373845335396808</v>
      </c>
      <c r="N40" s="436">
        <v>24.787485759355022</v>
      </c>
      <c r="O40" s="436">
        <v>-8.5606938445872345</v>
      </c>
      <c r="P40" s="436">
        <v>-32.740678161360933</v>
      </c>
      <c r="Q40" s="436">
        <v>19.160719383385654</v>
      </c>
      <c r="R40" s="436">
        <v>-19.347419864884301</v>
      </c>
      <c r="S40" s="436">
        <v>12.719063743836529</v>
      </c>
      <c r="T40" s="436">
        <v>19.605776325498056</v>
      </c>
      <c r="U40" s="436">
        <v>-15.365294791574854</v>
      </c>
      <c r="V40" s="436">
        <v>-41.70875201749363</v>
      </c>
      <c r="W40" s="436">
        <v>20.319757056091461</v>
      </c>
      <c r="X40" s="436">
        <v>-3.0955385643233484</v>
      </c>
      <c r="Y40" s="436">
        <v>18.469434656044129</v>
      </c>
      <c r="Z40" s="436">
        <v>-18.357581635952158</v>
      </c>
      <c r="AA40" s="436"/>
    </row>
    <row r="41" spans="1:31" s="135" customFormat="1" ht="20.25" customHeight="1">
      <c r="A41" s="131" t="s">
        <v>460</v>
      </c>
      <c r="B41" s="570" t="s">
        <v>356</v>
      </c>
      <c r="C41" s="436">
        <v>-4.4834699981853845</v>
      </c>
      <c r="D41" s="436">
        <v>-3.6808844625868602</v>
      </c>
      <c r="E41" s="436">
        <v>-4.6919888709629873</v>
      </c>
      <c r="F41" s="436">
        <v>-6.8844961472594832</v>
      </c>
      <c r="G41" s="436">
        <v>-2.7074630806130386</v>
      </c>
      <c r="H41" s="436">
        <v>-8.7604625257029056E-2</v>
      </c>
      <c r="I41" s="436">
        <v>0.79798535792276937</v>
      </c>
      <c r="J41" s="436">
        <v>2.5385164402369469</v>
      </c>
      <c r="K41" s="436">
        <v>-1.0321796378425319</v>
      </c>
      <c r="L41" s="436">
        <v>0.59081067091521788</v>
      </c>
      <c r="M41" s="436">
        <v>-2.6352835500116356</v>
      </c>
      <c r="N41" s="436">
        <v>-2.3662320793250728</v>
      </c>
      <c r="O41" s="436">
        <v>1.57006049408443</v>
      </c>
      <c r="P41" s="436">
        <v>-4.5672112792104542</v>
      </c>
      <c r="Q41" s="436">
        <v>-4.7517460864905843</v>
      </c>
      <c r="R41" s="436">
        <v>-1.5270040806675382</v>
      </c>
      <c r="S41" s="436">
        <v>3.0122133504366246</v>
      </c>
      <c r="T41" s="436">
        <v>3.353823973392835</v>
      </c>
      <c r="U41" s="436">
        <v>-3.0896132713382798</v>
      </c>
      <c r="V41" s="436">
        <v>-2.6757507798408113</v>
      </c>
      <c r="W41" s="436">
        <v>-1.0971104932709892</v>
      </c>
      <c r="X41" s="436">
        <v>-4.8715471221215978</v>
      </c>
      <c r="Y41" s="436">
        <v>-0.63619135037096441</v>
      </c>
      <c r="Z41" s="436">
        <v>-3.8516520887638421</v>
      </c>
      <c r="AA41" s="436"/>
    </row>
    <row r="42" spans="1:31" s="135" customFormat="1" ht="12.75" customHeight="1">
      <c r="A42" s="674"/>
      <c r="B42" s="145"/>
      <c r="C42" s="145"/>
      <c r="D42" s="145"/>
      <c r="E42" s="145"/>
      <c r="F42" s="145"/>
      <c r="G42" s="145"/>
      <c r="H42" s="145"/>
      <c r="I42" s="145"/>
    </row>
    <row r="43" spans="1:31" ht="13">
      <c r="B43" s="1283" t="s">
        <v>483</v>
      </c>
      <c r="C43" s="1283"/>
      <c r="D43" s="1283"/>
      <c r="E43" s="1283"/>
      <c r="F43" s="1283"/>
      <c r="G43" s="1283"/>
      <c r="H43" s="1283" t="s">
        <v>483</v>
      </c>
      <c r="I43" s="1283"/>
      <c r="J43" s="1283"/>
      <c r="K43" s="1283"/>
      <c r="L43" s="1283"/>
      <c r="M43" s="1283"/>
      <c r="N43" s="1283" t="s">
        <v>483</v>
      </c>
      <c r="O43" s="1283"/>
      <c r="P43" s="1283"/>
      <c r="Q43" s="1283"/>
      <c r="R43" s="1283"/>
      <c r="S43" s="1283"/>
      <c r="T43" s="1283" t="s">
        <v>483</v>
      </c>
      <c r="U43" s="1283"/>
      <c r="V43" s="1283"/>
      <c r="W43" s="1283"/>
      <c r="X43" s="1283"/>
      <c r="Y43" s="1283"/>
      <c r="Z43" s="1283" t="s">
        <v>483</v>
      </c>
      <c r="AA43" s="1283"/>
      <c r="AB43" s="1283"/>
      <c r="AC43" s="1283"/>
      <c r="AD43" s="1283"/>
      <c r="AE43" s="1283"/>
    </row>
    <row r="44" spans="1:31">
      <c r="A44" s="538"/>
      <c r="B44" s="538"/>
      <c r="C44" s="538"/>
      <c r="D44" s="538"/>
      <c r="E44" s="538"/>
      <c r="F44" s="538"/>
      <c r="G44" s="538"/>
      <c r="H44" s="538"/>
    </row>
    <row r="45" spans="1:31">
      <c r="A45" s="131" t="s">
        <v>435</v>
      </c>
      <c r="B45" s="143">
        <v>100</v>
      </c>
      <c r="C45" s="144">
        <v>98.295180707197815</v>
      </c>
      <c r="D45" s="144">
        <v>82.985413687010379</v>
      </c>
      <c r="E45" s="144">
        <v>94.381703412504251</v>
      </c>
      <c r="F45" s="144">
        <v>86.328620591736936</v>
      </c>
      <c r="G45" s="144">
        <v>90.461452691525125</v>
      </c>
      <c r="H45" s="144">
        <v>88.65008219292281</v>
      </c>
      <c r="I45" s="144">
        <v>93.751774767945022</v>
      </c>
      <c r="J45" s="144">
        <v>95.827569408080691</v>
      </c>
      <c r="K45" s="144">
        <v>77.190747499693884</v>
      </c>
      <c r="L45" s="144">
        <v>73.971025366481442</v>
      </c>
      <c r="M45" s="144">
        <v>76.551700781288659</v>
      </c>
      <c r="N45" s="144">
        <v>83.789367283830003</v>
      </c>
      <c r="O45" s="144">
        <v>84.375008141137357</v>
      </c>
      <c r="P45" s="144">
        <v>72.598364478068419</v>
      </c>
      <c r="Q45" s="144">
        <v>78.422729534483253</v>
      </c>
      <c r="R45" s="144">
        <v>91.655399332556982</v>
      </c>
      <c r="S45" s="144">
        <v>103.47554923369103</v>
      </c>
      <c r="T45" s="144">
        <v>125.17291775757907</v>
      </c>
      <c r="U45" s="144">
        <v>115.03882996876408</v>
      </c>
      <c r="V45" s="144">
        <v>132.00183403542499</v>
      </c>
      <c r="W45" s="144">
        <v>122.19573638866963</v>
      </c>
      <c r="X45" s="144">
        <v>128.4418774895598</v>
      </c>
      <c r="Y45" s="144">
        <v>125.56577648214291</v>
      </c>
      <c r="Z45" s="144">
        <v>128.91028596884746</v>
      </c>
      <c r="AA45" s="144"/>
    </row>
    <row r="46" spans="1:31">
      <c r="A46" s="131" t="s">
        <v>436</v>
      </c>
      <c r="B46" s="143">
        <v>100</v>
      </c>
      <c r="C46" s="144">
        <v>88.243167875069716</v>
      </c>
      <c r="D46" s="144">
        <v>72.860011154489683</v>
      </c>
      <c r="E46" s="144">
        <v>68.088678192972665</v>
      </c>
      <c r="F46" s="144">
        <v>61.640825432236475</v>
      </c>
      <c r="G46" s="144">
        <v>56.068042387060785</v>
      </c>
      <c r="H46" s="144">
        <v>54.423870607919682</v>
      </c>
      <c r="I46" s="144">
        <v>59.55883993307306</v>
      </c>
      <c r="J46" s="144">
        <v>69.744004461795868</v>
      </c>
      <c r="K46" s="144">
        <v>48.182375906302283</v>
      </c>
      <c r="L46" s="144">
        <v>36.020635805911873</v>
      </c>
      <c r="M46" s="144">
        <v>49.998326826547689</v>
      </c>
      <c r="N46" s="144">
        <v>47.242610150585612</v>
      </c>
      <c r="O46" s="144">
        <v>29.617958728388174</v>
      </c>
      <c r="P46" s="144">
        <v>23.893474623535973</v>
      </c>
      <c r="Q46" s="144">
        <v>22.331288343558281</v>
      </c>
      <c r="R46" s="144">
        <v>19.682654768544335</v>
      </c>
      <c r="S46" s="144">
        <v>21.364194088120467</v>
      </c>
      <c r="T46" s="144">
        <v>24.624093697713331</v>
      </c>
      <c r="U46" s="144">
        <v>29.890128276631344</v>
      </c>
      <c r="V46" s="144">
        <v>27.317902955939765</v>
      </c>
      <c r="W46" s="144">
        <v>27.590630228667038</v>
      </c>
      <c r="X46" s="144">
        <v>26.684327941996653</v>
      </c>
      <c r="Y46" s="144">
        <v>30.621305075292806</v>
      </c>
      <c r="Z46" s="144">
        <v>27.562186279977688</v>
      </c>
      <c r="AA46" s="144"/>
    </row>
    <row r="47" spans="1:31">
      <c r="A47" s="131" t="s">
        <v>438</v>
      </c>
      <c r="B47" s="143">
        <v>100</v>
      </c>
      <c r="C47" s="144">
        <v>83.264265119283706</v>
      </c>
      <c r="D47" s="144">
        <v>82.475214040662351</v>
      </c>
      <c r="E47" s="144">
        <v>78.373423692160458</v>
      </c>
      <c r="F47" s="144">
        <v>86.024685827708225</v>
      </c>
      <c r="G47" s="144">
        <v>85.060467825121094</v>
      </c>
      <c r="H47" s="144">
        <v>84.561122260960659</v>
      </c>
      <c r="I47" s="144">
        <v>88.211319065584334</v>
      </c>
      <c r="J47" s="144">
        <v>90.009438226437894</v>
      </c>
      <c r="K47" s="144">
        <v>85.061296052398305</v>
      </c>
      <c r="L47" s="144">
        <v>86.699328316065291</v>
      </c>
      <c r="M47" s="144">
        <v>84.663109538844523</v>
      </c>
      <c r="N47" s="144">
        <v>81.890598808950472</v>
      </c>
      <c r="O47" s="144">
        <v>84.04151343501016</v>
      </c>
      <c r="P47" s="144">
        <v>83.154618311668983</v>
      </c>
      <c r="Q47" s="144">
        <v>82.615949774452758</v>
      </c>
      <c r="R47" s="144">
        <v>79.669723090911489</v>
      </c>
      <c r="S47" s="144">
        <v>74.817890120156491</v>
      </c>
      <c r="T47" s="144">
        <v>77.944756318026947</v>
      </c>
      <c r="U47" s="144">
        <v>78.850532926510894</v>
      </c>
      <c r="V47" s="144">
        <v>74.798016859058976</v>
      </c>
      <c r="W47" s="144">
        <v>68.174259773967776</v>
      </c>
      <c r="X47" s="144">
        <v>70.848035328527246</v>
      </c>
      <c r="Y47" s="144">
        <v>61.943514354531146</v>
      </c>
      <c r="Z47" s="144">
        <v>64.914973663525814</v>
      </c>
      <c r="AA47" s="144"/>
    </row>
    <row r="48" spans="1:31">
      <c r="A48" s="131" t="s">
        <v>441</v>
      </c>
      <c r="B48" s="143">
        <v>100</v>
      </c>
      <c r="C48" s="144">
        <v>101.32251515933001</v>
      </c>
      <c r="D48" s="144">
        <v>119.50842111527705</v>
      </c>
      <c r="E48" s="144">
        <v>122.97803963577931</v>
      </c>
      <c r="F48" s="144">
        <v>101.29738737130273</v>
      </c>
      <c r="G48" s="144">
        <v>101.70009323731873</v>
      </c>
      <c r="H48" s="144">
        <v>103.33736700456929</v>
      </c>
      <c r="I48" s="144">
        <v>109.18883532702493</v>
      </c>
      <c r="J48" s="144">
        <v>105.06192677233562</v>
      </c>
      <c r="K48" s="144">
        <v>27.15189747862485</v>
      </c>
      <c r="L48" s="144">
        <v>0</v>
      </c>
      <c r="M48" s="144">
        <v>0</v>
      </c>
      <c r="N48" s="144">
        <v>0</v>
      </c>
      <c r="O48" s="144">
        <v>0</v>
      </c>
      <c r="P48" s="144">
        <v>0</v>
      </c>
      <c r="Q48" s="144">
        <v>0</v>
      </c>
      <c r="R48" s="144">
        <v>0</v>
      </c>
      <c r="S48" s="144">
        <v>0</v>
      </c>
      <c r="T48" s="144">
        <v>0</v>
      </c>
      <c r="U48" s="144">
        <v>0</v>
      </c>
      <c r="V48" s="144">
        <v>0</v>
      </c>
      <c r="W48" s="144">
        <v>0</v>
      </c>
      <c r="X48" s="144">
        <v>0</v>
      </c>
      <c r="Y48" s="144">
        <v>0</v>
      </c>
      <c r="Z48" s="144">
        <v>0.42452736614493447</v>
      </c>
      <c r="AA48" s="572"/>
    </row>
    <row r="49" spans="1:31">
      <c r="A49" s="131" t="s">
        <v>442</v>
      </c>
      <c r="B49" s="143">
        <v>100</v>
      </c>
      <c r="C49" s="144">
        <v>88.32439140114603</v>
      </c>
      <c r="D49" s="144">
        <v>66.582721997153172</v>
      </c>
      <c r="E49" s="144">
        <v>49.888682068688638</v>
      </c>
      <c r="F49" s="144">
        <v>48.698857622540963</v>
      </c>
      <c r="G49" s="144">
        <v>46.052775648746298</v>
      </c>
      <c r="H49" s="144">
        <v>44.264389211285078</v>
      </c>
      <c r="I49" s="144">
        <v>39.340851855907154</v>
      </c>
      <c r="J49" s="144">
        <v>38.015985984889966</v>
      </c>
      <c r="K49" s="144">
        <v>37.610861710281398</v>
      </c>
      <c r="L49" s="144">
        <v>33.326033796853899</v>
      </c>
      <c r="M49" s="144">
        <v>29.460929230993827</v>
      </c>
      <c r="N49" s="144">
        <v>18.664914777911601</v>
      </c>
      <c r="O49" s="144">
        <v>18.752509215664801</v>
      </c>
      <c r="P49" s="144">
        <v>21.088360889083543</v>
      </c>
      <c r="Q49" s="144">
        <v>19.084638125479032</v>
      </c>
      <c r="R49" s="144">
        <v>16.584546881273038</v>
      </c>
      <c r="S49" s="144">
        <v>16.975072082922733</v>
      </c>
      <c r="T49" s="144">
        <v>17.602832220154021</v>
      </c>
      <c r="U49" s="144">
        <v>19.183181867951387</v>
      </c>
      <c r="V49" s="144">
        <v>18.741559910945654</v>
      </c>
      <c r="W49" s="144">
        <v>14.880105113325303</v>
      </c>
      <c r="X49" s="144">
        <v>15.285229387933864</v>
      </c>
      <c r="Y49" s="144">
        <v>17.354647979853279</v>
      </c>
      <c r="Z49" s="144">
        <v>14.42023431512099</v>
      </c>
      <c r="AA49" s="144"/>
    </row>
    <row r="50" spans="1:31">
      <c r="A50" s="131" t="s">
        <v>443</v>
      </c>
      <c r="B50" s="143">
        <v>100</v>
      </c>
      <c r="C50" s="144">
        <v>103.65892323431078</v>
      </c>
      <c r="D50" s="144">
        <v>108.05512576312628</v>
      </c>
      <c r="E50" s="144">
        <v>107.67736740689149</v>
      </c>
      <c r="F50" s="144">
        <v>107.3897368158533</v>
      </c>
      <c r="G50" s="144">
        <v>112.93349666451148</v>
      </c>
      <c r="H50" s="144">
        <v>107.04639320192528</v>
      </c>
      <c r="I50" s="144">
        <v>106.77670192744914</v>
      </c>
      <c r="J50" s="144">
        <v>94.723929887827637</v>
      </c>
      <c r="K50" s="144">
        <v>94.370248543109241</v>
      </c>
      <c r="L50" s="144">
        <v>88.921790648282183</v>
      </c>
      <c r="M50" s="144">
        <v>83.135615803505189</v>
      </c>
      <c r="N50" s="144">
        <v>84.329857932323961</v>
      </c>
      <c r="O50" s="144">
        <v>81.075176169944214</v>
      </c>
      <c r="P50" s="144">
        <v>81.245849869532734</v>
      </c>
      <c r="Q50" s="144">
        <v>75.916930637233264</v>
      </c>
      <c r="R50" s="144">
        <v>68.451082145354889</v>
      </c>
      <c r="S50" s="144">
        <v>63.868113764438348</v>
      </c>
      <c r="T50" s="144">
        <v>61.603873912901378</v>
      </c>
      <c r="U50" s="144">
        <v>53.136330182224064</v>
      </c>
      <c r="V50" s="144">
        <v>53.323825318114118</v>
      </c>
      <c r="W50" s="144">
        <v>48.813572386526367</v>
      </c>
      <c r="X50" s="144">
        <v>43.616387358073126</v>
      </c>
      <c r="Y50" s="144">
        <v>35.040132433677499</v>
      </c>
      <c r="Z50" s="144">
        <v>30.450036235290156</v>
      </c>
      <c r="AA50" s="144"/>
    </row>
    <row r="51" spans="1:31">
      <c r="A51" s="131" t="s">
        <v>444</v>
      </c>
      <c r="B51" s="143">
        <v>100</v>
      </c>
      <c r="C51" s="144">
        <v>100.04361879474021</v>
      </c>
      <c r="D51" s="144">
        <v>98.821527505559004</v>
      </c>
      <c r="E51" s="144">
        <v>95.325332958856038</v>
      </c>
      <c r="F51" s="144">
        <v>90.659951806149408</v>
      </c>
      <c r="G51" s="144">
        <v>85.989107190394989</v>
      </c>
      <c r="H51" s="144">
        <v>82.359362090548274</v>
      </c>
      <c r="I51" s="144">
        <v>80.053592526765499</v>
      </c>
      <c r="J51" s="144">
        <v>82.796141390453769</v>
      </c>
      <c r="K51" s="144">
        <v>81.093689224616597</v>
      </c>
      <c r="L51" s="144">
        <v>82.780521551542179</v>
      </c>
      <c r="M51" s="144">
        <v>80.952141628235367</v>
      </c>
      <c r="N51" s="144">
        <v>78.153498361805376</v>
      </c>
      <c r="O51" s="144">
        <v>81.126133662551737</v>
      </c>
      <c r="P51" s="144">
        <v>77.238839384559185</v>
      </c>
      <c r="Q51" s="144">
        <v>72.374308904145579</v>
      </c>
      <c r="R51" s="144">
        <v>70.63995609655656</v>
      </c>
      <c r="S51" s="144">
        <v>73.367445458845253</v>
      </c>
      <c r="T51" s="144">
        <v>77.394267912665228</v>
      </c>
      <c r="U51" s="144">
        <v>73.320267521531719</v>
      </c>
      <c r="V51" s="144">
        <v>69.902222482594993</v>
      </c>
      <c r="W51" s="144">
        <v>70.027552684562892</v>
      </c>
      <c r="X51" s="144">
        <v>65.106738265348767</v>
      </c>
      <c r="Y51" s="144">
        <v>65.521800868247453</v>
      </c>
      <c r="Z51" s="144">
        <v>61.366437127012425</v>
      </c>
      <c r="AA51" s="144"/>
    </row>
    <row r="52" spans="1:31">
      <c r="A52" s="131" t="s">
        <v>445</v>
      </c>
      <c r="B52" s="143">
        <v>100</v>
      </c>
      <c r="C52" s="144">
        <v>118.19926053409532</v>
      </c>
      <c r="D52" s="144">
        <v>134.56138472813512</v>
      </c>
      <c r="E52" s="144">
        <v>122.7249895009017</v>
      </c>
      <c r="F52" s="144">
        <v>100.4726652887458</v>
      </c>
      <c r="G52" s="144">
        <v>77.833315491728357</v>
      </c>
      <c r="H52" s="144">
        <v>64.622567708890898</v>
      </c>
      <c r="I52" s="144">
        <v>55.505233079982546</v>
      </c>
      <c r="J52" s="144">
        <v>51.477696621348997</v>
      </c>
      <c r="K52" s="144">
        <v>45.182354927165079</v>
      </c>
      <c r="L52" s="144">
        <v>41.652187518013157</v>
      </c>
      <c r="M52" s="144">
        <v>38.202719060598326</v>
      </c>
      <c r="N52" s="144">
        <v>34.056604550432723</v>
      </c>
      <c r="O52" s="144">
        <v>31.618343365805053</v>
      </c>
      <c r="P52" s="144">
        <v>37.650178278806642</v>
      </c>
      <c r="Q52" s="144">
        <v>78.160228592132682</v>
      </c>
      <c r="R52" s="144">
        <v>85.670171855828869</v>
      </c>
      <c r="S52" s="144">
        <v>141.48831923846541</v>
      </c>
      <c r="T52" s="144">
        <v>175.88748260443515</v>
      </c>
      <c r="U52" s="144">
        <v>174.12528100527837</v>
      </c>
      <c r="V52" s="144">
        <v>160.42210492510645</v>
      </c>
      <c r="W52" s="144">
        <v>168.37012821251824</v>
      </c>
      <c r="X52" s="144">
        <v>155.97213415788997</v>
      </c>
      <c r="Y52" s="144">
        <v>105.25778374327852</v>
      </c>
      <c r="Z52" s="144">
        <v>123.55750623769958</v>
      </c>
      <c r="AA52" s="144"/>
    </row>
    <row r="53" spans="1:31">
      <c r="A53" s="131" t="s">
        <v>446</v>
      </c>
      <c r="B53" s="143">
        <v>100</v>
      </c>
      <c r="C53" s="144">
        <v>99.041577770726661</v>
      </c>
      <c r="D53" s="144">
        <v>87.689617618851628</v>
      </c>
      <c r="E53" s="144">
        <v>88.430863095200351</v>
      </c>
      <c r="F53" s="144">
        <v>86.709146929760607</v>
      </c>
      <c r="G53" s="144">
        <v>77.071641819600714</v>
      </c>
      <c r="H53" s="144">
        <v>69.365630196962016</v>
      </c>
      <c r="I53" s="144">
        <v>64.566649797040057</v>
      </c>
      <c r="J53" s="144">
        <v>64.994041844588196</v>
      </c>
      <c r="K53" s="144">
        <v>66.974300116996289</v>
      </c>
      <c r="L53" s="144">
        <v>73.740895213570965</v>
      </c>
      <c r="M53" s="144">
        <v>59.097974803439648</v>
      </c>
      <c r="N53" s="144">
        <v>46.454352945705352</v>
      </c>
      <c r="O53" s="144">
        <v>45.661415183793444</v>
      </c>
      <c r="P53" s="144">
        <v>13.984336488310799</v>
      </c>
      <c r="Q53" s="144">
        <v>12.569938740319509</v>
      </c>
      <c r="R53" s="144">
        <v>16.739448866878593</v>
      </c>
      <c r="S53" s="144">
        <v>17.813046349135803</v>
      </c>
      <c r="T53" s="144">
        <v>5.9943573000744665</v>
      </c>
      <c r="U53" s="144">
        <v>1.3607806883614444</v>
      </c>
      <c r="V53" s="144">
        <v>1.3159576563536042</v>
      </c>
      <c r="W53" s="144">
        <v>1.2293543489463243</v>
      </c>
      <c r="X53" s="144">
        <v>1.1844275865995615</v>
      </c>
      <c r="Y53" s="144">
        <v>1.1843699586334933</v>
      </c>
      <c r="Z53" s="144">
        <v>1.1504386122125416</v>
      </c>
      <c r="AA53" s="144"/>
    </row>
    <row r="54" spans="1:31">
      <c r="A54" s="131" t="s">
        <v>447</v>
      </c>
      <c r="B54" s="143">
        <v>100</v>
      </c>
      <c r="C54" s="144">
        <v>89.362108516483516</v>
      </c>
      <c r="D54" s="144">
        <v>70.14326007326008</v>
      </c>
      <c r="E54" s="144">
        <v>63.774104853479848</v>
      </c>
      <c r="F54" s="144">
        <v>36.295208333333335</v>
      </c>
      <c r="G54" s="144">
        <v>37.421879578754577</v>
      </c>
      <c r="H54" s="144">
        <v>53.638807234432235</v>
      </c>
      <c r="I54" s="144">
        <v>60.473901098901102</v>
      </c>
      <c r="J54" s="144">
        <v>68.855311355311358</v>
      </c>
      <c r="K54" s="144">
        <v>67.61904761904762</v>
      </c>
      <c r="L54" s="144">
        <v>71.774267399267401</v>
      </c>
      <c r="M54" s="144">
        <v>73.068402014652008</v>
      </c>
      <c r="N54" s="144">
        <v>76.786911630036641</v>
      </c>
      <c r="O54" s="144">
        <v>73.553159340659334</v>
      </c>
      <c r="P54" s="144">
        <v>70.926884157509164</v>
      </c>
      <c r="Q54" s="144">
        <v>69.161472069597068</v>
      </c>
      <c r="R54" s="144">
        <v>72.656428571428577</v>
      </c>
      <c r="S54" s="144">
        <v>79.987463369963365</v>
      </c>
      <c r="T54" s="144">
        <v>80.439143772893772</v>
      </c>
      <c r="U54" s="144">
        <v>84.420592948717953</v>
      </c>
      <c r="V54" s="144">
        <v>87.395549450549467</v>
      </c>
      <c r="W54" s="144">
        <v>91.414569597069601</v>
      </c>
      <c r="X54" s="144">
        <v>88.077967032967024</v>
      </c>
      <c r="Y54" s="144">
        <v>96.813353937728934</v>
      </c>
      <c r="Z54" s="144">
        <v>93.509583333333325</v>
      </c>
      <c r="AA54" s="144"/>
    </row>
    <row r="55" spans="1:31">
      <c r="A55" s="131" t="s">
        <v>448</v>
      </c>
      <c r="B55" s="143">
        <v>100.00000000000001</v>
      </c>
      <c r="C55" s="144">
        <v>94.674706939250569</v>
      </c>
      <c r="D55" s="144">
        <v>101.98178025853541</v>
      </c>
      <c r="E55" s="144">
        <v>84.210995719201279</v>
      </c>
      <c r="F55" s="144">
        <v>71.957399901220967</v>
      </c>
      <c r="G55" s="144">
        <v>75.415363555095297</v>
      </c>
      <c r="H55" s="144">
        <v>72.262952395664058</v>
      </c>
      <c r="I55" s="144">
        <v>76.884577238444507</v>
      </c>
      <c r="J55" s="144">
        <v>60.658045076792746</v>
      </c>
      <c r="K55" s="144">
        <v>84.62925864240276</v>
      </c>
      <c r="L55" s="144">
        <v>59.90777041880991</v>
      </c>
      <c r="M55" s="144">
        <v>55.271436195374584</v>
      </c>
      <c r="N55" s="144">
        <v>50.641967418962452</v>
      </c>
      <c r="O55" s="144">
        <v>54.140273594480178</v>
      </c>
      <c r="P55" s="144">
        <v>57.549818202000367</v>
      </c>
      <c r="Q55" s="144">
        <v>53.948265648527297</v>
      </c>
      <c r="R55" s="144">
        <v>59.141615404394877</v>
      </c>
      <c r="S55" s="144">
        <v>72.236501175707801</v>
      </c>
      <c r="T55" s="144">
        <v>78.014865617696927</v>
      </c>
      <c r="U55" s="144">
        <v>72.609489042313442</v>
      </c>
      <c r="V55" s="144">
        <v>74.170263406990912</v>
      </c>
      <c r="W55" s="144">
        <v>74.226630651943168</v>
      </c>
      <c r="X55" s="144">
        <v>64.981760849210886</v>
      </c>
      <c r="Y55" s="144">
        <v>68.092297594029745</v>
      </c>
      <c r="Z55" s="144">
        <v>67.53980555706606</v>
      </c>
      <c r="AA55" s="144"/>
    </row>
    <row r="56" spans="1:31">
      <c r="A56" s="131" t="s">
        <v>449</v>
      </c>
      <c r="B56" s="143">
        <v>99.999999999999986</v>
      </c>
      <c r="C56" s="144">
        <v>138.72665599256834</v>
      </c>
      <c r="D56" s="144">
        <v>143.40360820253096</v>
      </c>
      <c r="E56" s="144">
        <v>153.34347149368151</v>
      </c>
      <c r="F56" s="144">
        <v>199.2052486194014</v>
      </c>
      <c r="G56" s="144">
        <v>203.48248041034986</v>
      </c>
      <c r="H56" s="144">
        <v>300.24921116626808</v>
      </c>
      <c r="I56" s="144">
        <v>352.52080667600092</v>
      </c>
      <c r="J56" s="144">
        <v>660.41986275521253</v>
      </c>
      <c r="K56" s="144">
        <v>697.05435081161113</v>
      </c>
      <c r="L56" s="144">
        <v>673.96792857733021</v>
      </c>
      <c r="M56" s="144">
        <v>672.85630385897684</v>
      </c>
      <c r="N56" s="144">
        <v>665.25089713786781</v>
      </c>
      <c r="O56" s="144">
        <v>606.80440273060412</v>
      </c>
      <c r="P56" s="144">
        <v>507.03061322471655</v>
      </c>
      <c r="Q56" s="144">
        <v>430.11658884400407</v>
      </c>
      <c r="R56" s="144">
        <v>362.39077472069818</v>
      </c>
      <c r="S56" s="144">
        <v>379.77481672037214</v>
      </c>
      <c r="T56" s="144">
        <v>343.7620167346638</v>
      </c>
      <c r="U56" s="144">
        <v>343.58471058231891</v>
      </c>
      <c r="V56" s="144">
        <v>324.62545750123377</v>
      </c>
      <c r="W56" s="144">
        <v>310.19063760989519</v>
      </c>
      <c r="X56" s="144">
        <v>301.67034007498671</v>
      </c>
      <c r="Y56" s="144">
        <v>287.8891412263601</v>
      </c>
      <c r="Z56" s="144">
        <v>259.25151793270851</v>
      </c>
      <c r="AA56" s="144"/>
    </row>
    <row r="57" spans="1:31">
      <c r="A57" s="131" t="s">
        <v>450</v>
      </c>
      <c r="B57" s="143">
        <v>100</v>
      </c>
      <c r="C57" s="144">
        <v>117.48303029163455</v>
      </c>
      <c r="D57" s="144">
        <v>194.67122952823269</v>
      </c>
      <c r="E57" s="144">
        <v>183.94599778124592</v>
      </c>
      <c r="F57" s="144">
        <v>132.32799954872797</v>
      </c>
      <c r="G57" s="144">
        <v>75.381230844442783</v>
      </c>
      <c r="H57" s="144">
        <v>77.334862644077987</v>
      </c>
      <c r="I57" s="144">
        <v>75.629430457100952</v>
      </c>
      <c r="J57" s="144">
        <v>75.475245849237538</v>
      </c>
      <c r="K57" s="144">
        <v>73.382471842506064</v>
      </c>
      <c r="L57" s="144">
        <v>70.759453208732111</v>
      </c>
      <c r="M57" s="144">
        <v>49.653084632307312</v>
      </c>
      <c r="N57" s="144">
        <v>40.967978489366907</v>
      </c>
      <c r="O57" s="144">
        <v>41.178572100107175</v>
      </c>
      <c r="P57" s="144">
        <v>41.376003610176184</v>
      </c>
      <c r="Q57" s="144">
        <v>38.905289284169754</v>
      </c>
      <c r="R57" s="144">
        <v>40.044751142282315</v>
      </c>
      <c r="S57" s="144">
        <v>38.489742962976891</v>
      </c>
      <c r="T57" s="144">
        <v>37.500705112535961</v>
      </c>
      <c r="U57" s="144">
        <v>23.533836000225634</v>
      </c>
      <c r="V57" s="144">
        <v>28.853204971513453</v>
      </c>
      <c r="W57" s="144">
        <v>29.447379801816368</v>
      </c>
      <c r="X57" s="144">
        <v>29.244307391459682</v>
      </c>
      <c r="Y57" s="144">
        <v>25.553278303217194</v>
      </c>
      <c r="Z57" s="144">
        <v>28.255269541018745</v>
      </c>
      <c r="AA57" s="144"/>
    </row>
    <row r="58" spans="1:31">
      <c r="A58" s="131" t="s">
        <v>920</v>
      </c>
      <c r="B58" s="143">
        <v>100.00000000000001</v>
      </c>
      <c r="C58" s="144">
        <v>85.083969105038136</v>
      </c>
      <c r="D58" s="144">
        <v>104.39095826345748</v>
      </c>
      <c r="E58" s="144">
        <v>60.268795616127733</v>
      </c>
      <c r="F58" s="144">
        <v>81.533882892032963</v>
      </c>
      <c r="G58" s="144">
        <v>82.036988922219322</v>
      </c>
      <c r="H58" s="144">
        <v>46.302288778137324</v>
      </c>
      <c r="I58" s="144">
        <v>71.972506318350369</v>
      </c>
      <c r="J58" s="144">
        <v>73.573942414436544</v>
      </c>
      <c r="K58" s="144">
        <v>65.295131917707906</v>
      </c>
      <c r="L58" s="144">
        <v>48.839076930344611</v>
      </c>
      <c r="M58" s="144">
        <v>53.905567234334029</v>
      </c>
      <c r="N58" s="144">
        <v>67.267402036044118</v>
      </c>
      <c r="O58" s="144">
        <v>61.508845690530734</v>
      </c>
      <c r="P58" s="144">
        <v>41.370432482225944</v>
      </c>
      <c r="Q58" s="144">
        <v>49.297304957838293</v>
      </c>
      <c r="R58" s="144">
        <v>39.759548385572892</v>
      </c>
      <c r="S58" s="144">
        <v>44.81659068899544</v>
      </c>
      <c r="T58" s="144">
        <v>53.603231216193869</v>
      </c>
      <c r="U58" s="144">
        <v>45.366936722016199</v>
      </c>
      <c r="V58" s="144">
        <v>26.44495358669721</v>
      </c>
      <c r="W58" s="144">
        <v>31.81850390911023</v>
      </c>
      <c r="X58" s="144">
        <v>30.833549850012989</v>
      </c>
      <c r="Y58" s="144">
        <v>36.528332191699931</v>
      </c>
      <c r="Z58" s="144">
        <v>29.822613789356822</v>
      </c>
      <c r="AA58" s="144"/>
    </row>
    <row r="59" spans="1:31" ht="20.25" customHeight="1">
      <c r="A59" s="131" t="s">
        <v>460</v>
      </c>
      <c r="B59" s="143">
        <v>100</v>
      </c>
      <c r="C59" s="144">
        <v>95.516530001814616</v>
      </c>
      <c r="D59" s="144">
        <v>92.000676889775704</v>
      </c>
      <c r="E59" s="144">
        <v>87.684015368896809</v>
      </c>
      <c r="F59" s="144">
        <v>81.647412709062706</v>
      </c>
      <c r="G59" s="144">
        <v>79.436839153689064</v>
      </c>
      <c r="H59" s="144">
        <v>79.36724880843245</v>
      </c>
      <c r="I59" s="144">
        <v>80.000587832909872</v>
      </c>
      <c r="J59" s="144">
        <v>82.031415907334491</v>
      </c>
      <c r="K59" s="144">
        <v>81.184704335705064</v>
      </c>
      <c r="L59" s="144">
        <v>81.66435223207138</v>
      </c>
      <c r="M59" s="144">
        <v>79.512264991476044</v>
      </c>
      <c r="N59" s="144">
        <v>77.630820270249785</v>
      </c>
      <c r="O59" s="144">
        <v>78.849671110546666</v>
      </c>
      <c r="P59" s="144">
        <v>75.248440037965437</v>
      </c>
      <c r="Q59" s="144">
        <v>71.672825233316203</v>
      </c>
      <c r="R59" s="144">
        <v>70.578378267273749</v>
      </c>
      <c r="S59" s="144">
        <v>72.704349599962242</v>
      </c>
      <c r="T59" s="144">
        <v>75.142725506545105</v>
      </c>
      <c r="U59" s="144">
        <v>72.821105886849608</v>
      </c>
      <c r="V59" s="144">
        <v>70.872594578193528</v>
      </c>
      <c r="W59" s="144">
        <v>70.095043906222756</v>
      </c>
      <c r="X59" s="144">
        <v>66.680330812059296</v>
      </c>
      <c r="Y59" s="144">
        <v>66.256116315034234</v>
      </c>
      <c r="Z59" s="144">
        <v>63.70416122705241</v>
      </c>
      <c r="AA59" s="144"/>
    </row>
    <row r="60" spans="1:31" ht="12.75" customHeight="1">
      <c r="A60" s="538"/>
      <c r="B60" s="569"/>
      <c r="C60" s="569"/>
      <c r="D60" s="569"/>
      <c r="E60" s="569"/>
      <c r="F60" s="569"/>
      <c r="G60" s="569"/>
      <c r="H60" s="569"/>
      <c r="I60" s="569"/>
      <c r="J60" s="569"/>
      <c r="K60" s="569"/>
    </row>
    <row r="61" spans="1:31" ht="26.15" customHeight="1">
      <c r="B61" s="1418" t="s">
        <v>484</v>
      </c>
      <c r="C61" s="1418"/>
      <c r="D61" s="1418"/>
      <c r="E61" s="1418"/>
      <c r="F61" s="1418"/>
      <c r="G61" s="1418"/>
      <c r="H61" s="1418" t="s">
        <v>484</v>
      </c>
      <c r="I61" s="1418"/>
      <c r="J61" s="1418"/>
      <c r="K61" s="1418"/>
      <c r="L61" s="1418"/>
      <c r="M61" s="1418"/>
      <c r="N61" s="1418" t="s">
        <v>484</v>
      </c>
      <c r="O61" s="1418"/>
      <c r="P61" s="1418"/>
      <c r="Q61" s="1418"/>
      <c r="R61" s="1418"/>
      <c r="S61" s="1418"/>
      <c r="T61" s="1418" t="s">
        <v>484</v>
      </c>
      <c r="U61" s="1418"/>
      <c r="V61" s="1418"/>
      <c r="W61" s="1418"/>
      <c r="X61" s="1418"/>
      <c r="Y61" s="1418"/>
      <c r="Z61" s="1418" t="s">
        <v>484</v>
      </c>
      <c r="AA61" s="1418"/>
      <c r="AB61" s="1418"/>
      <c r="AC61" s="1418"/>
      <c r="AD61" s="1418"/>
      <c r="AE61" s="1418"/>
    </row>
    <row r="62" spans="1:31">
      <c r="A62" s="538"/>
      <c r="B62" s="538"/>
      <c r="C62" s="538"/>
      <c r="D62" s="538"/>
      <c r="E62" s="538"/>
      <c r="F62" s="538"/>
      <c r="G62" s="538"/>
      <c r="H62" s="538"/>
    </row>
    <row r="63" spans="1:31">
      <c r="A63" s="131" t="s">
        <v>435</v>
      </c>
      <c r="B63" s="149">
        <v>0.13817601099611113</v>
      </c>
      <c r="C63" s="149">
        <v>0.14219565943197962</v>
      </c>
      <c r="D63" s="149">
        <v>0.12463596814478972</v>
      </c>
      <c r="E63" s="149">
        <v>0.14873049818363904</v>
      </c>
      <c r="F63" s="149">
        <v>0.14609825384998273</v>
      </c>
      <c r="G63" s="149">
        <v>0.15735271965750006</v>
      </c>
      <c r="H63" s="149">
        <v>0.15433714681809677</v>
      </c>
      <c r="I63" s="149">
        <v>0.16192688844108105</v>
      </c>
      <c r="J63" s="149">
        <v>0.16141463776779286</v>
      </c>
      <c r="K63" s="149">
        <v>0.13137831396430752</v>
      </c>
      <c r="L63" s="149">
        <v>0.12515890881478803</v>
      </c>
      <c r="M63" s="149">
        <v>0.13303115752092209</v>
      </c>
      <c r="N63" s="149">
        <v>0.14913768133407918</v>
      </c>
      <c r="O63" s="149">
        <v>0.14785860091111203</v>
      </c>
      <c r="P63" s="149">
        <v>0.13330977231368651</v>
      </c>
      <c r="Q63" s="149">
        <v>0.15118896043552033</v>
      </c>
      <c r="R63" s="149">
        <v>0.17943990464145793</v>
      </c>
      <c r="S63" s="149">
        <v>0.19665726613900628</v>
      </c>
      <c r="T63" s="149">
        <v>0.23017390364660173</v>
      </c>
      <c r="U63" s="149">
        <v>0.21828296125360283</v>
      </c>
      <c r="V63" s="149">
        <v>0.25735599182928387</v>
      </c>
      <c r="W63" s="149">
        <v>0.24088036006522523</v>
      </c>
      <c r="X63" s="149">
        <v>0.26615924156676318</v>
      </c>
      <c r="Y63" s="149">
        <v>0.26186530507516126</v>
      </c>
      <c r="Z63" s="149">
        <v>0.27960982059016848</v>
      </c>
      <c r="AA63" s="149"/>
    </row>
    <row r="64" spans="1:31">
      <c r="A64" s="131" t="s">
        <v>436</v>
      </c>
      <c r="B64" s="149">
        <v>6.4542829603006155E-2</v>
      </c>
      <c r="C64" s="149">
        <v>5.9628042891443918E-2</v>
      </c>
      <c r="D64" s="149">
        <v>5.1114746584434836E-2</v>
      </c>
      <c r="E64" s="149">
        <v>5.0119008989428837E-2</v>
      </c>
      <c r="F64" s="149">
        <v>4.87274876258251E-2</v>
      </c>
      <c r="G64" s="149">
        <v>4.5555565207734398E-2</v>
      </c>
      <c r="H64" s="149">
        <v>4.4258439844141455E-2</v>
      </c>
      <c r="I64" s="149">
        <v>4.8050847641043275E-2</v>
      </c>
      <c r="J64" s="149">
        <v>5.4875017650481785E-2</v>
      </c>
      <c r="K64" s="149">
        <v>3.8305576197322611E-2</v>
      </c>
      <c r="L64" s="149">
        <v>2.8468648749042345E-2</v>
      </c>
      <c r="M64" s="149">
        <v>4.0585354839875666E-2</v>
      </c>
      <c r="N64" s="149">
        <v>3.927785029625689E-2</v>
      </c>
      <c r="O64" s="149">
        <v>2.4243942130273949E-2</v>
      </c>
      <c r="P64" s="149">
        <v>2.0494145266965864E-2</v>
      </c>
      <c r="Q64" s="149">
        <v>2.0109777083321928E-2</v>
      </c>
      <c r="R64" s="149">
        <v>1.7999481768342204E-2</v>
      </c>
      <c r="S64" s="149">
        <v>1.8965929084328498E-2</v>
      </c>
      <c r="T64" s="149">
        <v>2.1150532841952036E-2</v>
      </c>
      <c r="U64" s="149">
        <v>2.6492229590253945E-2</v>
      </c>
      <c r="V64" s="149">
        <v>2.4878089564667666E-2</v>
      </c>
      <c r="W64" s="149">
        <v>2.5405181967941063E-2</v>
      </c>
      <c r="X64" s="149">
        <v>2.5828936516306952E-2</v>
      </c>
      <c r="Y64" s="149">
        <v>2.9829482704645457E-2</v>
      </c>
      <c r="Z64" s="149">
        <v>2.7925043800741137E-2</v>
      </c>
      <c r="AA64" s="149"/>
    </row>
    <row r="65" spans="1:27">
      <c r="A65" s="131" t="s">
        <v>438</v>
      </c>
      <c r="B65" s="149">
        <v>17.167824999874906</v>
      </c>
      <c r="C65" s="149">
        <v>14.96564345756587</v>
      </c>
      <c r="D65" s="149">
        <v>15.390321999192512</v>
      </c>
      <c r="E65" s="149">
        <v>15.344886031135562</v>
      </c>
      <c r="F65" s="149">
        <v>18.088224757615446</v>
      </c>
      <c r="G65" s="149">
        <v>18.383199049547684</v>
      </c>
      <c r="H65" s="149">
        <v>18.291304921923395</v>
      </c>
      <c r="I65" s="149">
        <v>18.929817014458273</v>
      </c>
      <c r="J65" s="149">
        <v>18.837493742081968</v>
      </c>
      <c r="K65" s="149">
        <v>17.987593313779875</v>
      </c>
      <c r="L65" s="149">
        <v>18.226298935269892</v>
      </c>
      <c r="M65" s="149">
        <v>18.279965344515595</v>
      </c>
      <c r="N65" s="149">
        <v>18.10986235354515</v>
      </c>
      <c r="O65" s="149">
        <v>18.298237330046451</v>
      </c>
      <c r="P65" s="149">
        <v>18.971608373354467</v>
      </c>
      <c r="Q65" s="149">
        <v>19.789036685928828</v>
      </c>
      <c r="R65" s="149">
        <v>19.37924754566756</v>
      </c>
      <c r="S65" s="149">
        <v>17.666899594180315</v>
      </c>
      <c r="T65" s="149">
        <v>17.808003730304211</v>
      </c>
      <c r="U65" s="149">
        <v>18.589283064893273</v>
      </c>
      <c r="V65" s="149">
        <v>18.118699779747057</v>
      </c>
      <c r="W65" s="149">
        <v>16.697382526235732</v>
      </c>
      <c r="X65" s="149">
        <v>18.240861394843872</v>
      </c>
      <c r="Y65" s="149">
        <v>16.050373512075669</v>
      </c>
      <c r="Z65" s="149">
        <v>17.494130465901829</v>
      </c>
      <c r="AA65" s="149"/>
    </row>
    <row r="66" spans="1:27">
      <c r="A66" s="131" t="s">
        <v>441</v>
      </c>
      <c r="B66" s="149">
        <v>5.4437359132034645E-2</v>
      </c>
      <c r="C66" s="149">
        <v>5.7746341348295267E-2</v>
      </c>
      <c r="D66" s="149">
        <v>7.0713858413771827E-2</v>
      </c>
      <c r="E66" s="149">
        <v>7.6349146202321513E-2</v>
      </c>
      <c r="F66" s="149">
        <v>6.7538726243757077E-2</v>
      </c>
      <c r="G66" s="149">
        <v>6.9694169082056445E-2</v>
      </c>
      <c r="H66" s="149">
        <v>7.0878270871711613E-2</v>
      </c>
      <c r="I66" s="149">
        <v>7.4298852082442843E-2</v>
      </c>
      <c r="J66" s="149">
        <v>6.9720774358812382E-2</v>
      </c>
      <c r="K66" s="149">
        <v>1.8206355572203861E-2</v>
      </c>
      <c r="L66" s="149">
        <v>0</v>
      </c>
      <c r="M66" s="149">
        <v>0</v>
      </c>
      <c r="N66" s="149">
        <v>0</v>
      </c>
      <c r="O66" s="149">
        <v>0</v>
      </c>
      <c r="P66" s="149">
        <v>0</v>
      </c>
      <c r="Q66" s="149">
        <v>0</v>
      </c>
      <c r="R66" s="149">
        <v>0</v>
      </c>
      <c r="S66" s="149">
        <v>0</v>
      </c>
      <c r="T66" s="149">
        <v>0</v>
      </c>
      <c r="U66" s="149">
        <v>0</v>
      </c>
      <c r="V66" s="149">
        <v>0</v>
      </c>
      <c r="W66" s="149">
        <v>0</v>
      </c>
      <c r="X66" s="149">
        <v>0</v>
      </c>
      <c r="Y66" s="149">
        <v>0</v>
      </c>
      <c r="Z66" s="149">
        <v>3.6277298448118768E-4</v>
      </c>
      <c r="AA66" s="573"/>
    </row>
    <row r="67" spans="1:27">
      <c r="A67" s="131" t="s">
        <v>442</v>
      </c>
      <c r="B67" s="149">
        <v>9.8628499068196644E-3</v>
      </c>
      <c r="C67" s="149">
        <v>9.1202037540952016E-3</v>
      </c>
      <c r="D67" s="149">
        <v>7.1379408896327613E-3</v>
      </c>
      <c r="E67" s="149">
        <v>5.6115653602590281E-3</v>
      </c>
      <c r="F67" s="149">
        <v>5.882728030540383E-3</v>
      </c>
      <c r="G67" s="149">
        <v>5.717896367165947E-3</v>
      </c>
      <c r="H67" s="149">
        <v>5.5006697795674164E-3</v>
      </c>
      <c r="I67" s="149">
        <v>4.850125824970789E-3</v>
      </c>
      <c r="J67" s="149">
        <v>4.5707606004543608E-3</v>
      </c>
      <c r="K67" s="149">
        <v>4.569213954155057E-3</v>
      </c>
      <c r="L67" s="149">
        <v>4.0248855264768246E-3</v>
      </c>
      <c r="M67" s="149">
        <v>3.6543887053384532E-3</v>
      </c>
      <c r="N67" s="149">
        <v>2.3713423655355908E-3</v>
      </c>
      <c r="O67" s="149">
        <v>2.3456430593229928E-3</v>
      </c>
      <c r="P67" s="149">
        <v>2.7640617948350588E-3</v>
      </c>
      <c r="Q67" s="149">
        <v>2.6262243848324263E-3</v>
      </c>
      <c r="R67" s="149">
        <v>2.3175779987913911E-3</v>
      </c>
      <c r="S67" s="149">
        <v>2.3027864086882432E-3</v>
      </c>
      <c r="T67" s="149">
        <v>2.3104577449374799E-3</v>
      </c>
      <c r="U67" s="149">
        <v>2.5981594373588853E-3</v>
      </c>
      <c r="V67" s="149">
        <v>2.6081335602492488E-3</v>
      </c>
      <c r="W67" s="149">
        <v>2.0937320979036935E-3</v>
      </c>
      <c r="X67" s="149">
        <v>2.260875454703595E-3</v>
      </c>
      <c r="Y67" s="149">
        <v>2.5834035818991176E-3</v>
      </c>
      <c r="Z67" s="149">
        <v>2.2325795353351596E-3</v>
      </c>
      <c r="AA67" s="573"/>
    </row>
    <row r="68" spans="1:27">
      <c r="A68" s="131" t="s">
        <v>443</v>
      </c>
      <c r="B68" s="149">
        <v>6.7622577290578398</v>
      </c>
      <c r="C68" s="149">
        <v>7.3387125224682519</v>
      </c>
      <c r="D68" s="149">
        <v>7.9422960140983712</v>
      </c>
      <c r="E68" s="149">
        <v>8.3041601930348925</v>
      </c>
      <c r="F68" s="149">
        <v>8.8943060619958239</v>
      </c>
      <c r="G68" s="149">
        <v>9.6137436839800898</v>
      </c>
      <c r="H68" s="149">
        <v>9.1205794665339965</v>
      </c>
      <c r="I68" s="149">
        <v>9.0255784045022658</v>
      </c>
      <c r="J68" s="149">
        <v>7.8085648032002766</v>
      </c>
      <c r="K68" s="149">
        <v>7.8605440252011674</v>
      </c>
      <c r="L68" s="149">
        <v>7.3632135645210068</v>
      </c>
      <c r="M68" s="149">
        <v>7.0704118488827339</v>
      </c>
      <c r="N68" s="149">
        <v>7.3457968318253917</v>
      </c>
      <c r="O68" s="149">
        <v>6.9531201458188319</v>
      </c>
      <c r="P68" s="149">
        <v>7.301219479858009</v>
      </c>
      <c r="Q68" s="149">
        <v>7.162684731581435</v>
      </c>
      <c r="R68" s="149">
        <v>6.5584371682061189</v>
      </c>
      <c r="S68" s="149">
        <v>5.9403962530481529</v>
      </c>
      <c r="T68" s="149">
        <v>5.5438669505158789</v>
      </c>
      <c r="U68" s="149">
        <v>4.9343051728276777</v>
      </c>
      <c r="V68" s="149">
        <v>5.0878545091574159</v>
      </c>
      <c r="W68" s="149">
        <v>4.7091768370289619</v>
      </c>
      <c r="X68" s="149">
        <v>4.4232721843720828</v>
      </c>
      <c r="Y68" s="149">
        <v>3.5762797392197792</v>
      </c>
      <c r="Z68" s="149">
        <v>3.2323005109239333</v>
      </c>
      <c r="AA68" s="149"/>
    </row>
    <row r="69" spans="1:27">
      <c r="A69" s="131" t="s">
        <v>444</v>
      </c>
      <c r="B69" s="149">
        <v>52.228621069623351</v>
      </c>
      <c r="C69" s="149">
        <v>54.704041869664529</v>
      </c>
      <c r="D69" s="149">
        <v>56.100805864644606</v>
      </c>
      <c r="E69" s="149">
        <v>56.780140285521327</v>
      </c>
      <c r="F69" s="149">
        <v>57.993806686150037</v>
      </c>
      <c r="G69" s="149">
        <v>56.536646515772112</v>
      </c>
      <c r="H69" s="149">
        <v>54.19761902728483</v>
      </c>
      <c r="I69" s="149">
        <v>52.263225341232939</v>
      </c>
      <c r="J69" s="149">
        <v>52.715514499882303</v>
      </c>
      <c r="K69" s="149">
        <v>52.170068245079051</v>
      </c>
      <c r="L69" s="149">
        <v>52.942469680955199</v>
      </c>
      <c r="M69" s="149">
        <v>53.174421962810932</v>
      </c>
      <c r="N69" s="149">
        <v>52.580269498561982</v>
      </c>
      <c r="O69" s="149">
        <v>53.736509413775963</v>
      </c>
      <c r="P69" s="149">
        <v>53.610122310021445</v>
      </c>
      <c r="Q69" s="149">
        <v>52.739798419072173</v>
      </c>
      <c r="R69" s="149">
        <v>52.274189205231707</v>
      </c>
      <c r="S69" s="149">
        <v>52.704969218489204</v>
      </c>
      <c r="T69" s="149">
        <v>53.793575685771692</v>
      </c>
      <c r="U69" s="149">
        <v>52.586628869049171</v>
      </c>
      <c r="V69" s="149">
        <v>51.513518189882774</v>
      </c>
      <c r="W69" s="149">
        <v>52.17833258637031</v>
      </c>
      <c r="X69" s="149">
        <v>50.996075162318633</v>
      </c>
      <c r="Y69" s="149">
        <v>51.649772121800325</v>
      </c>
      <c r="Z69" s="149">
        <v>50.312009912133277</v>
      </c>
      <c r="AA69" s="149"/>
    </row>
    <row r="70" spans="1:27">
      <c r="A70" s="131" t="s">
        <v>445</v>
      </c>
      <c r="B70" s="149">
        <v>4.3714538115780618E-2</v>
      </c>
      <c r="C70" s="149">
        <v>5.4095621771191128E-2</v>
      </c>
      <c r="D70" s="149">
        <v>6.393745111960146E-2</v>
      </c>
      <c r="E70" s="149">
        <v>6.1184084792710834E-2</v>
      </c>
      <c r="F70" s="149">
        <v>5.3793696709160149E-2</v>
      </c>
      <c r="G70" s="149">
        <v>4.2832110051079827E-2</v>
      </c>
      <c r="H70" s="149">
        <v>3.5593342867011227E-2</v>
      </c>
      <c r="I70" s="149">
        <v>3.0329597479558029E-2</v>
      </c>
      <c r="J70" s="149">
        <v>2.7432462382565661E-2</v>
      </c>
      <c r="K70" s="149">
        <v>2.4328791892337099E-2</v>
      </c>
      <c r="L70" s="149">
        <v>2.2296217248959666E-2</v>
      </c>
      <c r="M70" s="149">
        <v>2.1003227850194112E-2</v>
      </c>
      <c r="N70" s="149">
        <v>1.9177547429374452E-2</v>
      </c>
      <c r="O70" s="149">
        <v>1.7529322021958924E-2</v>
      </c>
      <c r="P70" s="149">
        <v>2.1872349149091131E-2</v>
      </c>
      <c r="Q70" s="149">
        <v>4.7671321463977713E-2</v>
      </c>
      <c r="R70" s="149">
        <v>5.3062029546712144E-2</v>
      </c>
      <c r="S70" s="149">
        <v>8.5071891273625327E-2</v>
      </c>
      <c r="T70" s="149">
        <v>0.10232314586101303</v>
      </c>
      <c r="U70" s="149">
        <v>0.10452747374165912</v>
      </c>
      <c r="V70" s="149">
        <v>9.8949082675746328E-2</v>
      </c>
      <c r="W70" s="149">
        <v>0.10500346354232878</v>
      </c>
      <c r="X70" s="149">
        <v>0.10225278910001495</v>
      </c>
      <c r="Y70" s="149">
        <v>6.9447103985840752E-2</v>
      </c>
      <c r="Z70" s="149">
        <v>8.4786601249920185E-2</v>
      </c>
      <c r="AA70" s="149"/>
    </row>
    <row r="71" spans="1:27">
      <c r="A71" s="131" t="s">
        <v>446</v>
      </c>
      <c r="B71" s="149">
        <v>3.1232332840280828</v>
      </c>
      <c r="C71" s="149">
        <v>3.2384965428529786</v>
      </c>
      <c r="D71" s="149">
        <v>2.9768817107619494</v>
      </c>
      <c r="E71" s="149">
        <v>3.1498353923722147</v>
      </c>
      <c r="F71" s="149">
        <v>3.3168582412489616</v>
      </c>
      <c r="G71" s="149">
        <v>3.0302403714723956</v>
      </c>
      <c r="H71" s="149">
        <v>2.7296529519581578</v>
      </c>
      <c r="I71" s="149">
        <v>2.5206903492444712</v>
      </c>
      <c r="J71" s="149">
        <v>2.4745587103096951</v>
      </c>
      <c r="K71" s="149">
        <v>2.5765489326034645</v>
      </c>
      <c r="L71" s="149">
        <v>2.8202025979531888</v>
      </c>
      <c r="M71" s="149">
        <v>2.3213621438723053</v>
      </c>
      <c r="N71" s="149">
        <v>1.8689456172552708</v>
      </c>
      <c r="O71" s="149">
        <v>1.8086473879885818</v>
      </c>
      <c r="P71" s="149">
        <v>0.5804285796928742</v>
      </c>
      <c r="Q71" s="149">
        <v>0.54775085151395631</v>
      </c>
      <c r="R71" s="149">
        <v>0.74075382774222065</v>
      </c>
      <c r="S71" s="149">
        <v>0.76521280437373962</v>
      </c>
      <c r="T71" s="149">
        <v>0.24914954986984836</v>
      </c>
      <c r="U71" s="149">
        <v>5.8362688761646526E-2</v>
      </c>
      <c r="V71" s="149">
        <v>5.7991989388233398E-2</v>
      </c>
      <c r="W71" s="149">
        <v>5.4776489271204716E-2</v>
      </c>
      <c r="X71" s="149">
        <v>5.5477284169678835E-2</v>
      </c>
      <c r="Y71" s="149">
        <v>5.5829769101146856E-2</v>
      </c>
      <c r="Z71" s="149">
        <v>5.6402723082514372E-2</v>
      </c>
      <c r="AA71" s="149"/>
    </row>
    <row r="72" spans="1:27">
      <c r="A72" s="131" t="s">
        <v>447</v>
      </c>
      <c r="B72" s="149">
        <v>15.723540418624143</v>
      </c>
      <c r="C72" s="149">
        <v>14.710424730941456</v>
      </c>
      <c r="D72" s="149">
        <v>11.987959460095432</v>
      </c>
      <c r="E72" s="149">
        <v>11.43600359890636</v>
      </c>
      <c r="F72" s="149">
        <v>6.9896786229480252</v>
      </c>
      <c r="G72" s="149">
        <v>7.4071985034428121</v>
      </c>
      <c r="H72" s="149">
        <v>10.626448141009234</v>
      </c>
      <c r="I72" s="149">
        <v>11.885710517358138</v>
      </c>
      <c r="J72" s="149">
        <v>13.197983469591527</v>
      </c>
      <c r="K72" s="149">
        <v>13.096196346426371</v>
      </c>
      <c r="L72" s="149">
        <v>13.819317286230962</v>
      </c>
      <c r="M72" s="149">
        <v>14.449267324038919</v>
      </c>
      <c r="N72" s="149">
        <v>15.552613052819884</v>
      </c>
      <c r="O72" s="149">
        <v>14.667354441959965</v>
      </c>
      <c r="P72" s="149">
        <v>14.820529558552973</v>
      </c>
      <c r="Q72" s="149">
        <v>15.172601302625376</v>
      </c>
      <c r="R72" s="149">
        <v>16.186491094900354</v>
      </c>
      <c r="S72" s="149">
        <v>17.298636466744355</v>
      </c>
      <c r="T72" s="149">
        <v>16.831810661997448</v>
      </c>
      <c r="U72" s="149">
        <v>18.228102817552646</v>
      </c>
      <c r="V72" s="149">
        <v>19.389264106557643</v>
      </c>
      <c r="W72" s="149">
        <v>20.505881725869784</v>
      </c>
      <c r="X72" s="149">
        <v>20.769205217899724</v>
      </c>
      <c r="Y72" s="149">
        <v>22.975217509949811</v>
      </c>
      <c r="Z72" s="149">
        <v>23.08015182603166</v>
      </c>
      <c r="AA72" s="149"/>
    </row>
    <row r="73" spans="1:27">
      <c r="A73" s="131" t="s">
        <v>448</v>
      </c>
      <c r="B73" s="149">
        <v>4.4882046988979809</v>
      </c>
      <c r="C73" s="149">
        <v>4.448648464757472</v>
      </c>
      <c r="D73" s="149">
        <v>4.9751275841885363</v>
      </c>
      <c r="E73" s="149">
        <v>4.3104342917656249</v>
      </c>
      <c r="F73" s="149">
        <v>3.9555391853989903</v>
      </c>
      <c r="G73" s="149">
        <v>4.2609901486917243</v>
      </c>
      <c r="H73" s="149">
        <v>4.0864579202095461</v>
      </c>
      <c r="I73" s="149">
        <v>4.3133898160235544</v>
      </c>
      <c r="J73" s="149">
        <v>3.3187982912200962</v>
      </c>
      <c r="K73" s="149">
        <v>4.678632993875838</v>
      </c>
      <c r="L73" s="149">
        <v>3.2924811052209586</v>
      </c>
      <c r="M73" s="149">
        <v>3.1198899902236956</v>
      </c>
      <c r="N73" s="149">
        <v>2.9278515329346573</v>
      </c>
      <c r="O73" s="149">
        <v>3.0817202776368497</v>
      </c>
      <c r="P73" s="149">
        <v>3.4325676963485705</v>
      </c>
      <c r="Q73" s="149">
        <v>3.3782798235301774</v>
      </c>
      <c r="R73" s="149">
        <v>3.7609205917600841</v>
      </c>
      <c r="S73" s="149">
        <v>4.4593233526282674</v>
      </c>
      <c r="T73" s="149">
        <v>4.6597549408657422</v>
      </c>
      <c r="U73" s="149">
        <v>4.4751620554988403</v>
      </c>
      <c r="V73" s="149">
        <v>4.6970387739153461</v>
      </c>
      <c r="W73" s="149">
        <v>4.7527513203517797</v>
      </c>
      <c r="X73" s="149">
        <v>4.373875186794173</v>
      </c>
      <c r="Y73" s="149">
        <v>4.6125880449611758</v>
      </c>
      <c r="Z73" s="149">
        <v>4.7584406862130146</v>
      </c>
      <c r="AA73" s="149"/>
    </row>
    <row r="74" spans="1:27">
      <c r="A74" s="131" t="s">
        <v>449</v>
      </c>
      <c r="B74" s="149">
        <v>0.16119976660909643</v>
      </c>
      <c r="C74" s="149">
        <v>0.23412392146194572</v>
      </c>
      <c r="D74" s="149">
        <v>0.2512658488463721</v>
      </c>
      <c r="E74" s="149">
        <v>0.28190921357575477</v>
      </c>
      <c r="F74" s="149">
        <v>0.39329892423143731</v>
      </c>
      <c r="G74" s="149">
        <v>0.41292338291213515</v>
      </c>
      <c r="H74" s="149">
        <v>0.60982462528580705</v>
      </c>
      <c r="I74" s="149">
        <v>0.71032317762101638</v>
      </c>
      <c r="J74" s="149">
        <v>1.2977897133997067</v>
      </c>
      <c r="K74" s="149">
        <v>1.3840661191552655</v>
      </c>
      <c r="L74" s="149">
        <v>1.3303659408200772</v>
      </c>
      <c r="M74" s="149">
        <v>1.3641201034224599</v>
      </c>
      <c r="N74" s="149">
        <v>1.3813880747594383</v>
      </c>
      <c r="O74" s="149">
        <v>1.2405470653188548</v>
      </c>
      <c r="P74" s="149">
        <v>1.0861782181033139</v>
      </c>
      <c r="Q74" s="149">
        <v>0.96737771269165496</v>
      </c>
      <c r="R74" s="149">
        <v>0.82769411454943453</v>
      </c>
      <c r="S74" s="149">
        <v>0.84203506607489376</v>
      </c>
      <c r="T74" s="149">
        <v>0.73745471026165266</v>
      </c>
      <c r="U74" s="149">
        <v>0.76057311244878523</v>
      </c>
      <c r="V74" s="149">
        <v>0.73836083321085433</v>
      </c>
      <c r="W74" s="149">
        <v>0.7133551190001165</v>
      </c>
      <c r="X74" s="149">
        <v>0.72928834966397482</v>
      </c>
      <c r="Y74" s="149">
        <v>0.70042835221919064</v>
      </c>
      <c r="Z74" s="149">
        <v>0.65602126107359593</v>
      </c>
      <c r="AA74" s="149"/>
    </row>
    <row r="75" spans="1:27">
      <c r="A75" s="131" t="s">
        <v>450</v>
      </c>
      <c r="B75" s="149">
        <v>1.9144346384699813E-2</v>
      </c>
      <c r="C75" s="149">
        <v>2.3547084742133153E-2</v>
      </c>
      <c r="D75" s="149">
        <v>4.050897857728767E-2</v>
      </c>
      <c r="E75" s="149">
        <v>4.0161549203556968E-2</v>
      </c>
      <c r="F75" s="149">
        <v>3.1027719993802744E-2</v>
      </c>
      <c r="G75" s="149">
        <v>1.8166941302875481E-2</v>
      </c>
      <c r="H75" s="149">
        <v>1.8654110105856551E-2</v>
      </c>
      <c r="I75" s="149">
        <v>1.8098317184523153E-2</v>
      </c>
      <c r="J75" s="149">
        <v>1.7614279042073543E-2</v>
      </c>
      <c r="K75" s="149">
        <v>1.7304484520990725E-2</v>
      </c>
      <c r="L75" s="149">
        <v>1.6587941313369384E-2</v>
      </c>
      <c r="M75" s="149">
        <v>1.1955084556723556E-2</v>
      </c>
      <c r="N75" s="149">
        <v>1.0103012800213033E-2</v>
      </c>
      <c r="O75" s="149">
        <v>9.9979725572544847E-3</v>
      </c>
      <c r="P75" s="149">
        <v>1.0526683938273705E-2</v>
      </c>
      <c r="Q75" s="149">
        <v>1.0391893047727621E-2</v>
      </c>
      <c r="R75" s="149">
        <v>1.086211677822629E-2</v>
      </c>
      <c r="S75" s="149">
        <v>1.0135032850107148E-2</v>
      </c>
      <c r="T75" s="149">
        <v>9.554171524991311E-3</v>
      </c>
      <c r="U75" s="149">
        <v>6.186941308596614E-3</v>
      </c>
      <c r="V75" s="149">
        <v>7.7939258971810562E-3</v>
      </c>
      <c r="W75" s="149">
        <v>8.0426633272675345E-3</v>
      </c>
      <c r="X75" s="149">
        <v>8.3962263483775123E-3</v>
      </c>
      <c r="Y75" s="149">
        <v>7.3834815306012633E-3</v>
      </c>
      <c r="Z75" s="149">
        <v>8.4912611180666762E-3</v>
      </c>
      <c r="AA75" s="149"/>
    </row>
    <row r="76" spans="1:27">
      <c r="A76" s="131" t="s">
        <v>920</v>
      </c>
      <c r="B76" s="149">
        <v>1.5240099146137602E-2</v>
      </c>
      <c r="C76" s="149">
        <v>1.3575536348347824E-2</v>
      </c>
      <c r="D76" s="149">
        <v>1.7292574442701828E-2</v>
      </c>
      <c r="E76" s="149">
        <v>1.0475140956351549E-2</v>
      </c>
      <c r="F76" s="149">
        <v>1.5218907958197067E-2</v>
      </c>
      <c r="G76" s="149">
        <v>1.5738942512633355E-2</v>
      </c>
      <c r="H76" s="149">
        <v>8.8909655086461137E-3</v>
      </c>
      <c r="I76" s="149">
        <v>1.3710750905713413E-2</v>
      </c>
      <c r="J76" s="149">
        <v>1.3668838512245859E-2</v>
      </c>
      <c r="K76" s="149">
        <v>1.2257287777647974E-2</v>
      </c>
      <c r="L76" s="149">
        <v>9.114287376077241E-3</v>
      </c>
      <c r="M76" s="149">
        <v>1.033206876031147E-2</v>
      </c>
      <c r="N76" s="149">
        <v>1.3205604072758718E-2</v>
      </c>
      <c r="O76" s="149">
        <v>1.18884567745874E-2</v>
      </c>
      <c r="P76" s="149">
        <v>8.3787716054925677E-3</v>
      </c>
      <c r="Q76" s="149">
        <v>1.0482296641009289E-2</v>
      </c>
      <c r="R76" s="149">
        <v>8.5853412089910829E-3</v>
      </c>
      <c r="S76" s="149">
        <v>9.3943387053215931E-3</v>
      </c>
      <c r="T76" s="149">
        <v>1.0871558794030928E-2</v>
      </c>
      <c r="U76" s="149">
        <v>9.4944536364825159E-3</v>
      </c>
      <c r="V76" s="149">
        <v>5.6865946135444181E-3</v>
      </c>
      <c r="W76" s="149">
        <v>6.9179948714399439E-3</v>
      </c>
      <c r="X76" s="149">
        <v>7.0471509516954953E-3</v>
      </c>
      <c r="Y76" s="149">
        <v>8.4021737947570663E-3</v>
      </c>
      <c r="Z76" s="149">
        <v>7.1345353614633567E-3</v>
      </c>
      <c r="AA76" s="149"/>
    </row>
    <row r="77" spans="1:27" ht="20.25" customHeight="1">
      <c r="A77" s="131" t="s">
        <v>460</v>
      </c>
      <c r="B77" s="150">
        <v>100</v>
      </c>
      <c r="C77" s="150">
        <v>100</v>
      </c>
      <c r="D77" s="150">
        <v>100</v>
      </c>
      <c r="E77" s="150">
        <v>100</v>
      </c>
      <c r="F77" s="150">
        <v>100.00000000000001</v>
      </c>
      <c r="G77" s="150">
        <v>100</v>
      </c>
      <c r="H77" s="150">
        <v>100</v>
      </c>
      <c r="I77" s="150">
        <v>100</v>
      </c>
      <c r="J77" s="150">
        <v>100</v>
      </c>
      <c r="K77" s="150">
        <v>100</v>
      </c>
      <c r="L77" s="150">
        <v>100</v>
      </c>
      <c r="M77" s="150">
        <v>100</v>
      </c>
      <c r="N77" s="150">
        <v>99.999999999999986</v>
      </c>
      <c r="O77" s="150">
        <v>100</v>
      </c>
      <c r="P77" s="150">
        <v>100</v>
      </c>
      <c r="Q77" s="150">
        <v>100</v>
      </c>
      <c r="R77" s="150">
        <v>99.999999999999986</v>
      </c>
      <c r="S77" s="150">
        <v>100</v>
      </c>
      <c r="T77" s="150">
        <v>100</v>
      </c>
      <c r="U77" s="150">
        <v>99.999999999999986</v>
      </c>
      <c r="V77" s="150">
        <v>100.00000000000001</v>
      </c>
      <c r="W77" s="150">
        <v>100</v>
      </c>
      <c r="X77" s="150">
        <v>100</v>
      </c>
      <c r="Y77" s="150">
        <v>100.00000000000001</v>
      </c>
      <c r="Z77" s="150">
        <v>99.999999999999986</v>
      </c>
      <c r="AA77" s="150"/>
    </row>
  </sheetData>
  <sheetProtection selectLockedCells="1"/>
  <mergeCells count="20">
    <mergeCell ref="Z43:AE43"/>
    <mergeCell ref="Z61:AE61"/>
    <mergeCell ref="B43:G43"/>
    <mergeCell ref="H43:M43"/>
    <mergeCell ref="N43:S43"/>
    <mergeCell ref="T43:Y43"/>
    <mergeCell ref="B61:G61"/>
    <mergeCell ref="H61:M61"/>
    <mergeCell ref="N61:S61"/>
    <mergeCell ref="T61:Y61"/>
    <mergeCell ref="B25:G25"/>
    <mergeCell ref="H25:M25"/>
    <mergeCell ref="N25:S25"/>
    <mergeCell ref="T25:Y25"/>
    <mergeCell ref="Z7:AE7"/>
    <mergeCell ref="Z25:AE25"/>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&amp;"Arial,Fett"Entnahme von fossilen Energieträgern 1994 – 2018
nach Bundesländern</oddHeader>
    <oddFooter>&amp;CStatistische Ämter der Länder – Indikatoren und Kennzahlen, UGRdL 2020</oddFooter>
  </headerFooter>
  <rowBreaks count="1" manualBreakCount="1">
    <brk id="41" max="30" man="1"/>
  </rowBreaks>
  <colBreaks count="3" manualBreakCount="3">
    <brk id="7" max="1048575" man="1"/>
    <brk id="13" max="1048575" man="1"/>
    <brk id="19" max="1048575" man="1"/>
  </colBreak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9">
    <pageSetUpPr autoPageBreaks="0"/>
  </sheetPr>
  <dimension ref="A1:AJ77"/>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53125" defaultRowHeight="12.5"/>
  <cols>
    <col min="1" max="1" width="25.1796875" style="376" customWidth="1"/>
    <col min="2" max="26" width="10.54296875" style="376" customWidth="1"/>
    <col min="27" max="27" width="12.54296875" style="376" customWidth="1"/>
    <col min="28" max="35" width="11.453125" style="376"/>
    <col min="36" max="36" width="19" style="376" customWidth="1"/>
    <col min="37" max="16384" width="11.453125" style="376"/>
  </cols>
  <sheetData>
    <row r="1" spans="1:36" ht="13">
      <c r="A1" s="691" t="s">
        <v>322</v>
      </c>
    </row>
    <row r="3" spans="1:36" ht="13">
      <c r="A3" s="162" t="s">
        <v>942</v>
      </c>
      <c r="B3" s="162" t="s">
        <v>1260</v>
      </c>
      <c r="C3" s="407"/>
      <c r="D3" s="407"/>
      <c r="E3" s="407"/>
      <c r="F3" s="407"/>
      <c r="G3" s="407"/>
      <c r="H3" s="407"/>
      <c r="I3" s="407"/>
    </row>
    <row r="4" spans="1:36" ht="13">
      <c r="A4" s="162"/>
      <c r="B4" s="171"/>
      <c r="C4" s="171"/>
      <c r="D4" s="171"/>
      <c r="E4" s="171"/>
      <c r="F4" s="171"/>
      <c r="G4" s="171"/>
      <c r="H4" s="171"/>
      <c r="I4" s="171"/>
    </row>
    <row r="5" spans="1:36" ht="12.75" customHeight="1">
      <c r="A5" s="688" t="s">
        <v>433</v>
      </c>
      <c r="B5" s="522">
        <v>1994</v>
      </c>
      <c r="C5" s="522">
        <v>1995</v>
      </c>
      <c r="D5" s="522">
        <v>1996</v>
      </c>
      <c r="E5" s="522">
        <v>1997</v>
      </c>
      <c r="F5" s="522">
        <v>1998</v>
      </c>
      <c r="G5" s="522">
        <v>1999</v>
      </c>
      <c r="H5" s="522">
        <v>2000</v>
      </c>
      <c r="I5" s="522">
        <v>2001</v>
      </c>
      <c r="J5" s="522">
        <v>2002</v>
      </c>
      <c r="K5" s="522">
        <v>2003</v>
      </c>
      <c r="L5" s="522">
        <v>2004</v>
      </c>
      <c r="M5" s="522">
        <v>2005</v>
      </c>
      <c r="N5" s="522">
        <v>2006</v>
      </c>
      <c r="O5" s="522">
        <v>2007</v>
      </c>
      <c r="P5" s="522">
        <v>2008</v>
      </c>
      <c r="Q5" s="522">
        <v>2009</v>
      </c>
      <c r="R5" s="522">
        <v>2010</v>
      </c>
      <c r="S5" s="522">
        <v>2011</v>
      </c>
      <c r="T5" s="522">
        <v>2012</v>
      </c>
      <c r="U5" s="522">
        <v>2013</v>
      </c>
      <c r="V5" s="522">
        <v>2014</v>
      </c>
      <c r="W5" s="522">
        <v>2015</v>
      </c>
      <c r="X5" s="522">
        <v>2016</v>
      </c>
      <c r="Y5" s="522">
        <v>2017</v>
      </c>
      <c r="Z5" s="766">
        <v>2018</v>
      </c>
      <c r="AA5" s="499"/>
    </row>
    <row r="7" spans="1:36" ht="13">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Y7" s="1283"/>
      <c r="Z7" s="1283" t="s">
        <v>434</v>
      </c>
      <c r="AA7" s="1283"/>
      <c r="AB7" s="1283"/>
      <c r="AC7" s="1283"/>
      <c r="AD7" s="1283"/>
      <c r="AE7" s="1283"/>
    </row>
    <row r="8" spans="1:36">
      <c r="A8" s="538"/>
      <c r="B8" s="538"/>
      <c r="C8" s="538"/>
      <c r="D8" s="538"/>
      <c r="E8" s="538"/>
      <c r="F8" s="538"/>
      <c r="G8" s="538"/>
      <c r="H8" s="538"/>
    </row>
    <row r="9" spans="1:36">
      <c r="A9" s="131" t="s">
        <v>435</v>
      </c>
      <c r="B9" s="838">
        <v>119988.776</v>
      </c>
      <c r="C9" s="838">
        <v>116432.01300000001</v>
      </c>
      <c r="D9" s="838">
        <v>109350.959</v>
      </c>
      <c r="E9" s="838">
        <v>107869.447</v>
      </c>
      <c r="F9" s="838">
        <v>107795.22500000001</v>
      </c>
      <c r="G9" s="838">
        <v>114681.033</v>
      </c>
      <c r="H9" s="838">
        <v>118251.902</v>
      </c>
      <c r="I9" s="838">
        <v>108341.08900000001</v>
      </c>
      <c r="J9" s="838">
        <v>97176.13</v>
      </c>
      <c r="K9" s="838">
        <v>86775.607000000004</v>
      </c>
      <c r="L9" s="838">
        <v>83217.663</v>
      </c>
      <c r="M9" s="838">
        <v>86384.902000000002</v>
      </c>
      <c r="N9" s="838">
        <v>92760.589000000007</v>
      </c>
      <c r="O9" s="838">
        <v>92145.084000000003</v>
      </c>
      <c r="P9" s="838">
        <v>87905.562000000005</v>
      </c>
      <c r="Q9" s="838">
        <v>82843.971999999994</v>
      </c>
      <c r="R9" s="838">
        <v>81146.337</v>
      </c>
      <c r="S9" s="838">
        <v>87077.656000000003</v>
      </c>
      <c r="T9" s="838">
        <v>84697.964999999997</v>
      </c>
      <c r="U9" s="838">
        <v>86420.509000000005</v>
      </c>
      <c r="V9" s="838">
        <v>83917.202000000005</v>
      </c>
      <c r="W9" s="838">
        <v>81976.326000000001</v>
      </c>
      <c r="X9" s="838">
        <v>85685.2</v>
      </c>
      <c r="Y9" s="838">
        <v>89840.756999999998</v>
      </c>
      <c r="Z9" s="838">
        <v>105903.19500000001</v>
      </c>
      <c r="AA9" s="244"/>
      <c r="AB9" s="141"/>
      <c r="AC9" s="141"/>
      <c r="AD9" s="141"/>
      <c r="AE9" s="141"/>
      <c r="AF9" s="141"/>
      <c r="AG9" s="141"/>
      <c r="AH9" s="141"/>
      <c r="AI9" s="141"/>
      <c r="AJ9" s="141"/>
    </row>
    <row r="10" spans="1:36">
      <c r="A10" s="131" t="s">
        <v>436</v>
      </c>
      <c r="B10" s="838">
        <v>142828.96400000001</v>
      </c>
      <c r="C10" s="838">
        <v>141510.64300000001</v>
      </c>
      <c r="D10" s="838">
        <v>127230.056</v>
      </c>
      <c r="E10" s="838">
        <v>123867.42200000001</v>
      </c>
      <c r="F10" s="838">
        <v>119826.819</v>
      </c>
      <c r="G10" s="838">
        <v>131942.42499999999</v>
      </c>
      <c r="H10" s="838">
        <v>127453.98299999999</v>
      </c>
      <c r="I10" s="838">
        <v>118363.25900000001</v>
      </c>
      <c r="J10" s="838">
        <v>110003.023</v>
      </c>
      <c r="K10" s="838">
        <v>103783.11599999999</v>
      </c>
      <c r="L10" s="838">
        <v>96786.986999999994</v>
      </c>
      <c r="M10" s="838">
        <v>94591.566999999995</v>
      </c>
      <c r="N10" s="838">
        <v>99219.327000000005</v>
      </c>
      <c r="O10" s="838">
        <v>96046.534</v>
      </c>
      <c r="P10" s="838">
        <v>94667.645999999993</v>
      </c>
      <c r="Q10" s="838">
        <v>91065.585000000006</v>
      </c>
      <c r="R10" s="838">
        <v>94471.845000000001</v>
      </c>
      <c r="S10" s="838">
        <v>102607.41800000001</v>
      </c>
      <c r="T10" s="838">
        <v>99845.057000000001</v>
      </c>
      <c r="U10" s="838">
        <v>101831.932</v>
      </c>
      <c r="V10" s="838">
        <v>102222.939</v>
      </c>
      <c r="W10" s="838">
        <v>101582.901</v>
      </c>
      <c r="X10" s="838">
        <v>110440.826</v>
      </c>
      <c r="Y10" s="838">
        <v>112070.821</v>
      </c>
      <c r="Z10" s="838">
        <v>129171.196</v>
      </c>
      <c r="AA10" s="132"/>
      <c r="AB10" s="134"/>
      <c r="AC10" s="134"/>
      <c r="AD10" s="134"/>
      <c r="AE10" s="134"/>
      <c r="AF10" s="134"/>
      <c r="AG10" s="134"/>
      <c r="AH10" s="134"/>
      <c r="AI10" s="134"/>
      <c r="AJ10" s="134"/>
    </row>
    <row r="11" spans="1:36">
      <c r="A11" s="131" t="s">
        <v>438</v>
      </c>
      <c r="B11" s="838">
        <v>27387.8</v>
      </c>
      <c r="C11" s="838">
        <v>29406.575000000001</v>
      </c>
      <c r="D11" s="838">
        <v>32068.210999999999</v>
      </c>
      <c r="E11" s="838">
        <v>32870.963000000003</v>
      </c>
      <c r="F11" s="838">
        <v>28783.477999999999</v>
      </c>
      <c r="G11" s="838">
        <v>29390.257000000001</v>
      </c>
      <c r="H11" s="838">
        <v>27567.761999999999</v>
      </c>
      <c r="I11" s="838">
        <v>25563.267</v>
      </c>
      <c r="J11" s="838">
        <v>25487.305</v>
      </c>
      <c r="K11" s="838">
        <v>29713.804</v>
      </c>
      <c r="L11" s="838">
        <v>27225.123</v>
      </c>
      <c r="M11" s="838">
        <v>25195.644</v>
      </c>
      <c r="N11" s="838">
        <v>25975.433000000001</v>
      </c>
      <c r="O11" s="838">
        <v>25166.666000000001</v>
      </c>
      <c r="P11" s="838">
        <v>24745.732</v>
      </c>
      <c r="Q11" s="838">
        <v>25014.756000000001</v>
      </c>
      <c r="R11" s="838">
        <v>25062.29</v>
      </c>
      <c r="S11" s="838">
        <v>26026.300999999999</v>
      </c>
      <c r="T11" s="838">
        <v>23724.245999999999</v>
      </c>
      <c r="U11" s="838">
        <v>23458.100999999999</v>
      </c>
      <c r="V11" s="838">
        <v>25190.36</v>
      </c>
      <c r="W11" s="838">
        <v>24098.812999999998</v>
      </c>
      <c r="X11" s="838">
        <v>24489.118999999999</v>
      </c>
      <c r="Y11" s="838">
        <v>26201.146000000001</v>
      </c>
      <c r="Z11" s="838">
        <v>27949.152999999998</v>
      </c>
      <c r="AA11" s="244"/>
      <c r="AB11" s="141"/>
      <c r="AC11" s="141"/>
      <c r="AD11" s="141"/>
      <c r="AE11" s="141"/>
      <c r="AF11" s="141"/>
      <c r="AG11" s="141"/>
      <c r="AH11" s="141"/>
      <c r="AI11" s="141"/>
      <c r="AJ11" s="141"/>
    </row>
    <row r="12" spans="1:36">
      <c r="A12" s="131" t="s">
        <v>441</v>
      </c>
      <c r="B12" s="838">
        <v>44743.807000000001</v>
      </c>
      <c r="C12" s="838">
        <v>44873.377999999997</v>
      </c>
      <c r="D12" s="838">
        <v>40494.771999999997</v>
      </c>
      <c r="E12" s="838">
        <v>41016.256999999998</v>
      </c>
      <c r="F12" s="838">
        <v>41437.974000000002</v>
      </c>
      <c r="G12" s="838">
        <v>42588.7</v>
      </c>
      <c r="H12" s="838">
        <v>43959.73</v>
      </c>
      <c r="I12" s="838">
        <v>42300.504000000001</v>
      </c>
      <c r="J12" s="838">
        <v>39412.750999999997</v>
      </c>
      <c r="K12" s="838">
        <v>37328.595999999998</v>
      </c>
      <c r="L12" s="838">
        <v>35466.169000000002</v>
      </c>
      <c r="M12" s="838">
        <v>33483.578999999998</v>
      </c>
      <c r="N12" s="838">
        <v>35682.9</v>
      </c>
      <c r="O12" s="838">
        <v>34674.375</v>
      </c>
      <c r="P12" s="838">
        <v>36508.716</v>
      </c>
      <c r="Q12" s="838">
        <v>34230.080999999998</v>
      </c>
      <c r="R12" s="838">
        <v>31829.441999999999</v>
      </c>
      <c r="S12" s="838">
        <v>36334.012000000002</v>
      </c>
      <c r="T12" s="838">
        <v>33387.131000000001</v>
      </c>
      <c r="U12" s="838">
        <v>33474.267999999996</v>
      </c>
      <c r="V12" s="838">
        <v>32826.887999999999</v>
      </c>
      <c r="W12" s="838">
        <v>32965.847999999998</v>
      </c>
      <c r="X12" s="838">
        <v>33856.69</v>
      </c>
      <c r="Y12" s="838">
        <v>34955.544000000002</v>
      </c>
      <c r="Z12" s="838">
        <v>35936.233</v>
      </c>
      <c r="AA12" s="132"/>
      <c r="AB12" s="134"/>
      <c r="AC12" s="134"/>
      <c r="AD12" s="134"/>
      <c r="AE12" s="134"/>
      <c r="AF12" s="134"/>
      <c r="AG12" s="134"/>
      <c r="AH12" s="134"/>
      <c r="AI12" s="134"/>
      <c r="AJ12" s="134"/>
    </row>
    <row r="13" spans="1:36">
      <c r="A13" s="131" t="s">
        <v>442</v>
      </c>
      <c r="B13" s="838">
        <v>22172.544000000002</v>
      </c>
      <c r="C13" s="838">
        <v>18972.280999999999</v>
      </c>
      <c r="D13" s="838">
        <v>22502.554</v>
      </c>
      <c r="E13" s="838">
        <v>17654.239000000001</v>
      </c>
      <c r="F13" s="838">
        <v>16154.602000000001</v>
      </c>
      <c r="G13" s="838">
        <v>18572.278999999999</v>
      </c>
      <c r="H13" s="838">
        <v>13801.778</v>
      </c>
      <c r="I13" s="838">
        <v>14172.328</v>
      </c>
      <c r="J13" s="838">
        <v>14904.109</v>
      </c>
      <c r="K13" s="838">
        <v>14689.1</v>
      </c>
      <c r="L13" s="838">
        <v>14650.424000000001</v>
      </c>
      <c r="M13" s="838">
        <v>14225.985000000001</v>
      </c>
      <c r="N13" s="838">
        <v>16540.316999999999</v>
      </c>
      <c r="O13" s="838">
        <v>15788.973</v>
      </c>
      <c r="P13" s="838">
        <v>15023.084000000001</v>
      </c>
      <c r="Q13" s="838">
        <v>13852.069</v>
      </c>
      <c r="R13" s="838">
        <v>12318.022999999999</v>
      </c>
      <c r="S13" s="838">
        <v>15648.806</v>
      </c>
      <c r="T13" s="838">
        <v>13799.083000000001</v>
      </c>
      <c r="U13" s="838">
        <v>13409.33</v>
      </c>
      <c r="V13" s="838">
        <v>16028.549000000001</v>
      </c>
      <c r="W13" s="838">
        <v>13341.948</v>
      </c>
      <c r="X13" s="838">
        <v>12899.47</v>
      </c>
      <c r="Y13" s="838">
        <v>14568.638999999999</v>
      </c>
      <c r="Z13" s="838">
        <v>17667.966</v>
      </c>
      <c r="AA13" s="244"/>
      <c r="AB13" s="141"/>
      <c r="AC13" s="141"/>
      <c r="AD13" s="141"/>
      <c r="AE13" s="141"/>
      <c r="AF13" s="141"/>
      <c r="AG13" s="141"/>
      <c r="AH13" s="141"/>
      <c r="AI13" s="141"/>
      <c r="AJ13" s="141"/>
    </row>
    <row r="14" spans="1:36">
      <c r="A14" s="131" t="s">
        <v>443</v>
      </c>
      <c r="B14" s="838">
        <v>61166.241999999998</v>
      </c>
      <c r="C14" s="838">
        <v>60660.864000000001</v>
      </c>
      <c r="D14" s="838">
        <v>57508.334000000003</v>
      </c>
      <c r="E14" s="838">
        <v>57096.357000000004</v>
      </c>
      <c r="F14" s="838">
        <v>57643.188999999998</v>
      </c>
      <c r="G14" s="838">
        <v>61774.684000000001</v>
      </c>
      <c r="H14" s="838">
        <v>52979.591999999997</v>
      </c>
      <c r="I14" s="838">
        <v>48037.88</v>
      </c>
      <c r="J14" s="838">
        <v>44936.642999999996</v>
      </c>
      <c r="K14" s="838">
        <v>47140.593999999997</v>
      </c>
      <c r="L14" s="838">
        <v>43368.284</v>
      </c>
      <c r="M14" s="838">
        <v>42157.298999999999</v>
      </c>
      <c r="N14" s="838">
        <v>40216.292000000001</v>
      </c>
      <c r="O14" s="838">
        <v>38385.296000000002</v>
      </c>
      <c r="P14" s="838">
        <v>38798.701999999997</v>
      </c>
      <c r="Q14" s="838">
        <v>42962.927000000003</v>
      </c>
      <c r="R14" s="838">
        <v>38411.675999999999</v>
      </c>
      <c r="S14" s="838">
        <v>43072.847000000002</v>
      </c>
      <c r="T14" s="838">
        <v>41417.338000000003</v>
      </c>
      <c r="U14" s="838">
        <v>42359.832000000002</v>
      </c>
      <c r="V14" s="838">
        <v>42503.945</v>
      </c>
      <c r="W14" s="838">
        <v>41264.758999999998</v>
      </c>
      <c r="X14" s="838">
        <v>40934.906000000003</v>
      </c>
      <c r="Y14" s="838">
        <v>42194.366000000002</v>
      </c>
      <c r="Z14" s="838">
        <v>45134.165000000001</v>
      </c>
      <c r="AA14" s="132"/>
      <c r="AB14" s="134"/>
      <c r="AC14" s="134"/>
      <c r="AD14" s="134"/>
      <c r="AE14" s="134"/>
      <c r="AF14" s="134"/>
      <c r="AG14" s="134"/>
      <c r="AH14" s="134"/>
      <c r="AI14" s="134"/>
      <c r="AJ14" s="134"/>
    </row>
    <row r="15" spans="1:36">
      <c r="A15" s="131" t="s">
        <v>444</v>
      </c>
      <c r="B15" s="838">
        <v>150591.08799999999</v>
      </c>
      <c r="C15" s="838">
        <v>136400.15299999999</v>
      </c>
      <c r="D15" s="838">
        <v>129291.666</v>
      </c>
      <c r="E15" s="838">
        <v>129024.726</v>
      </c>
      <c r="F15" s="838">
        <v>129814.575</v>
      </c>
      <c r="G15" s="838">
        <v>138367.53099999999</v>
      </c>
      <c r="H15" s="838">
        <v>135176.80100000001</v>
      </c>
      <c r="I15" s="838">
        <v>128308.07399999999</v>
      </c>
      <c r="J15" s="838">
        <v>130037.656</v>
      </c>
      <c r="K15" s="838">
        <v>127057.06200000001</v>
      </c>
      <c r="L15" s="838">
        <v>137678.079</v>
      </c>
      <c r="M15" s="838">
        <v>131006.855</v>
      </c>
      <c r="N15" s="838">
        <v>136790.15</v>
      </c>
      <c r="O15" s="838">
        <v>137392.13500000001</v>
      </c>
      <c r="P15" s="838">
        <v>140636.21</v>
      </c>
      <c r="Q15" s="838">
        <v>120261.113</v>
      </c>
      <c r="R15" s="838">
        <v>121225.458</v>
      </c>
      <c r="S15" s="838">
        <v>131453.799</v>
      </c>
      <c r="T15" s="838">
        <v>123845.10400000001</v>
      </c>
      <c r="U15" s="838">
        <v>123418.092</v>
      </c>
      <c r="V15" s="838">
        <v>124740.49400000001</v>
      </c>
      <c r="W15" s="838">
        <v>113709.431</v>
      </c>
      <c r="X15" s="838">
        <v>119321.944</v>
      </c>
      <c r="Y15" s="838">
        <v>123653.535</v>
      </c>
      <c r="Z15" s="838">
        <v>135089.31700000001</v>
      </c>
      <c r="AA15" s="244"/>
      <c r="AB15" s="141"/>
      <c r="AC15" s="141"/>
      <c r="AD15" s="141"/>
      <c r="AE15" s="141"/>
      <c r="AF15" s="141"/>
      <c r="AG15" s="141"/>
      <c r="AH15" s="141"/>
      <c r="AI15" s="141"/>
      <c r="AJ15" s="141"/>
    </row>
    <row r="16" spans="1:36">
      <c r="A16" s="131" t="s">
        <v>445</v>
      </c>
      <c r="B16" s="838">
        <v>49565.54</v>
      </c>
      <c r="C16" s="838">
        <v>48208.678</v>
      </c>
      <c r="D16" s="838">
        <v>45873.49</v>
      </c>
      <c r="E16" s="838">
        <v>46543.974999999999</v>
      </c>
      <c r="F16" s="838">
        <v>46624.555999999997</v>
      </c>
      <c r="G16" s="838">
        <v>52053.281000000003</v>
      </c>
      <c r="H16" s="838">
        <v>53639.866999999998</v>
      </c>
      <c r="I16" s="838">
        <v>48482.493999999999</v>
      </c>
      <c r="J16" s="838">
        <v>46001.71</v>
      </c>
      <c r="K16" s="838">
        <v>44984.406999999999</v>
      </c>
      <c r="L16" s="838">
        <v>42267.148999999998</v>
      </c>
      <c r="M16" s="838">
        <v>43181.434000000001</v>
      </c>
      <c r="N16" s="838">
        <v>48188.705000000002</v>
      </c>
      <c r="O16" s="838">
        <v>45396</v>
      </c>
      <c r="P16" s="838">
        <v>44062.775000000001</v>
      </c>
      <c r="Q16" s="838">
        <v>41669.716</v>
      </c>
      <c r="R16" s="838">
        <v>43092.173999999999</v>
      </c>
      <c r="S16" s="838">
        <v>46468.139000000003</v>
      </c>
      <c r="T16" s="838">
        <v>43034.856</v>
      </c>
      <c r="U16" s="838">
        <v>43519.779000000002</v>
      </c>
      <c r="V16" s="838">
        <v>44767.875</v>
      </c>
      <c r="W16" s="838">
        <v>42597.436999999998</v>
      </c>
      <c r="X16" s="838">
        <v>43653.374000000003</v>
      </c>
      <c r="Y16" s="838">
        <v>45960.72</v>
      </c>
      <c r="Z16" s="838">
        <v>47112.084999999999</v>
      </c>
      <c r="AA16" s="132"/>
      <c r="AB16" s="134"/>
      <c r="AC16" s="134"/>
      <c r="AD16" s="134"/>
      <c r="AE16" s="134"/>
      <c r="AF16" s="134"/>
      <c r="AG16" s="134"/>
      <c r="AH16" s="134"/>
      <c r="AI16" s="134"/>
      <c r="AJ16" s="134"/>
    </row>
    <row r="17" spans="1:36">
      <c r="A17" s="131" t="s">
        <v>446</v>
      </c>
      <c r="B17" s="838">
        <v>5256.09</v>
      </c>
      <c r="C17" s="838">
        <v>5232.54</v>
      </c>
      <c r="D17" s="838">
        <v>4868.933</v>
      </c>
      <c r="E17" s="838">
        <v>4062.0839999999998</v>
      </c>
      <c r="F17" s="838">
        <v>3612.2829999999999</v>
      </c>
      <c r="G17" s="838">
        <v>4201.88</v>
      </c>
      <c r="H17" s="838">
        <v>4061.973</v>
      </c>
      <c r="I17" s="838">
        <v>3529.04</v>
      </c>
      <c r="J17" s="838">
        <v>3270.6379999999999</v>
      </c>
      <c r="K17" s="838">
        <v>3221.3130000000001</v>
      </c>
      <c r="L17" s="838">
        <v>3072.6750000000002</v>
      </c>
      <c r="M17" s="838">
        <v>2432.5830000000001</v>
      </c>
      <c r="N17" s="838">
        <v>2727.56</v>
      </c>
      <c r="O17" s="838">
        <v>2857.6570000000002</v>
      </c>
      <c r="P17" s="838">
        <v>3120.7809999999999</v>
      </c>
      <c r="Q17" s="838">
        <v>2819.0619999999999</v>
      </c>
      <c r="R17" s="838">
        <v>2591.2060000000001</v>
      </c>
      <c r="S17" s="838">
        <v>3095.0419999999999</v>
      </c>
      <c r="T17" s="838">
        <v>2586.248</v>
      </c>
      <c r="U17" s="838">
        <v>2630.5839999999998</v>
      </c>
      <c r="V17" s="838">
        <v>2225.0630000000001</v>
      </c>
      <c r="W17" s="838">
        <v>2251.9760000000001</v>
      </c>
      <c r="X17" s="838">
        <v>2345.2060000000001</v>
      </c>
      <c r="Y17" s="838">
        <v>2080.136</v>
      </c>
      <c r="Z17" s="838">
        <v>2471.0740000000001</v>
      </c>
      <c r="AA17" s="244"/>
      <c r="AB17" s="141"/>
      <c r="AC17" s="141"/>
      <c r="AD17" s="141"/>
      <c r="AE17" s="141"/>
      <c r="AF17" s="141"/>
      <c r="AG17" s="141"/>
      <c r="AH17" s="141"/>
      <c r="AI17" s="141"/>
      <c r="AJ17" s="141"/>
    </row>
    <row r="18" spans="1:36">
      <c r="A18" s="131" t="s">
        <v>447</v>
      </c>
      <c r="B18" s="838">
        <v>87655.6</v>
      </c>
      <c r="C18" s="838">
        <v>77897.84</v>
      </c>
      <c r="D18" s="838">
        <v>76512.510999999999</v>
      </c>
      <c r="E18" s="838">
        <v>75478.938999999998</v>
      </c>
      <c r="F18" s="838">
        <v>66304.962</v>
      </c>
      <c r="G18" s="838">
        <v>68056.054999999993</v>
      </c>
      <c r="H18" s="838">
        <v>60199.339</v>
      </c>
      <c r="I18" s="838">
        <v>54907.870999999999</v>
      </c>
      <c r="J18" s="838">
        <v>54338.652999999998</v>
      </c>
      <c r="K18" s="838">
        <v>64341.031999999999</v>
      </c>
      <c r="L18" s="838">
        <v>57111.292999999998</v>
      </c>
      <c r="M18" s="838">
        <v>54974.97</v>
      </c>
      <c r="N18" s="838">
        <v>59941.336000000003</v>
      </c>
      <c r="O18" s="838">
        <v>51668.423999999999</v>
      </c>
      <c r="P18" s="838">
        <v>47945.466</v>
      </c>
      <c r="Q18" s="838">
        <v>45783.211000000003</v>
      </c>
      <c r="R18" s="838">
        <v>46316.504000000001</v>
      </c>
      <c r="S18" s="838">
        <v>53248.457000000002</v>
      </c>
      <c r="T18" s="838">
        <v>45681.137999999999</v>
      </c>
      <c r="U18" s="838">
        <v>43837.542000000001</v>
      </c>
      <c r="V18" s="838">
        <v>45992.59</v>
      </c>
      <c r="W18" s="838">
        <v>43500.129000000001</v>
      </c>
      <c r="X18" s="838">
        <v>43395.408000000003</v>
      </c>
      <c r="Y18" s="838">
        <v>46134.733</v>
      </c>
      <c r="Z18" s="838">
        <v>50145.447</v>
      </c>
      <c r="AA18" s="132"/>
      <c r="AB18" s="134"/>
      <c r="AC18" s="134"/>
      <c r="AD18" s="134"/>
      <c r="AE18" s="134"/>
      <c r="AF18" s="134"/>
      <c r="AG18" s="134"/>
      <c r="AH18" s="134"/>
      <c r="AI18" s="134"/>
      <c r="AJ18" s="134"/>
    </row>
    <row r="19" spans="1:36">
      <c r="A19" s="131" t="s">
        <v>448</v>
      </c>
      <c r="B19" s="838">
        <v>60535.122000000003</v>
      </c>
      <c r="C19" s="838">
        <v>57451.18</v>
      </c>
      <c r="D19" s="838">
        <v>60330.343999999997</v>
      </c>
      <c r="E19" s="838">
        <v>64088.421000000002</v>
      </c>
      <c r="F19" s="838">
        <v>63095.463000000003</v>
      </c>
      <c r="G19" s="838">
        <v>65470.85</v>
      </c>
      <c r="H19" s="838">
        <v>57676.684999999998</v>
      </c>
      <c r="I19" s="838">
        <v>50670.262000000002</v>
      </c>
      <c r="J19" s="838">
        <v>51732.101999999999</v>
      </c>
      <c r="K19" s="838">
        <v>55747.413999999997</v>
      </c>
      <c r="L19" s="838">
        <v>52337.125</v>
      </c>
      <c r="M19" s="838">
        <v>46861.764999999999</v>
      </c>
      <c r="N19" s="838">
        <v>48781.195</v>
      </c>
      <c r="O19" s="838">
        <v>46871.027999999998</v>
      </c>
      <c r="P19" s="838">
        <v>44690.877</v>
      </c>
      <c r="Q19" s="838">
        <v>43821.648999999998</v>
      </c>
      <c r="R19" s="838">
        <v>43592.589</v>
      </c>
      <c r="S19" s="838">
        <v>49142.502</v>
      </c>
      <c r="T19" s="838">
        <v>44936.226000000002</v>
      </c>
      <c r="U19" s="838">
        <v>45257.928</v>
      </c>
      <c r="V19" s="838">
        <v>42227.434000000001</v>
      </c>
      <c r="W19" s="838">
        <v>42208.46</v>
      </c>
      <c r="X19" s="838">
        <v>45264.133999999998</v>
      </c>
      <c r="Y19" s="838">
        <v>49660.521000000001</v>
      </c>
      <c r="Z19" s="838">
        <v>52105.080999999998</v>
      </c>
      <c r="AA19" s="244"/>
      <c r="AB19" s="141"/>
      <c r="AC19" s="141"/>
      <c r="AD19" s="141"/>
      <c r="AE19" s="141"/>
      <c r="AF19" s="141"/>
      <c r="AG19" s="141"/>
      <c r="AH19" s="141"/>
      <c r="AI19" s="141"/>
      <c r="AJ19" s="141"/>
    </row>
    <row r="20" spans="1:36">
      <c r="A20" s="131" t="s">
        <v>449</v>
      </c>
      <c r="B20" s="838">
        <v>14309.134</v>
      </c>
      <c r="C20" s="838">
        <v>16332.502</v>
      </c>
      <c r="D20" s="838">
        <v>16175.773999999999</v>
      </c>
      <c r="E20" s="838">
        <v>15043.486000000001</v>
      </c>
      <c r="F20" s="838">
        <v>14209.694</v>
      </c>
      <c r="G20" s="838">
        <v>15921.421</v>
      </c>
      <c r="H20" s="838">
        <v>15484.311</v>
      </c>
      <c r="I20" s="838">
        <v>13106.915000000001</v>
      </c>
      <c r="J20" s="838">
        <v>12595.550999999999</v>
      </c>
      <c r="K20" s="838">
        <v>13667.880999999999</v>
      </c>
      <c r="L20" s="838">
        <v>12329.432000000001</v>
      </c>
      <c r="M20" s="838">
        <v>13411.183000000001</v>
      </c>
      <c r="N20" s="838">
        <v>16527.841</v>
      </c>
      <c r="O20" s="838">
        <v>14965.034</v>
      </c>
      <c r="P20" s="838">
        <v>15397.21</v>
      </c>
      <c r="Q20" s="838">
        <v>15685.597</v>
      </c>
      <c r="R20" s="838">
        <v>15877.665999999999</v>
      </c>
      <c r="S20" s="838">
        <v>17444.989000000001</v>
      </c>
      <c r="T20" s="838">
        <v>17698.079000000002</v>
      </c>
      <c r="U20" s="838">
        <v>18292.378000000001</v>
      </c>
      <c r="V20" s="838">
        <v>19243.963</v>
      </c>
      <c r="W20" s="838">
        <v>18635.958999999999</v>
      </c>
      <c r="X20" s="838">
        <v>18783.541000000001</v>
      </c>
      <c r="Y20" s="838">
        <v>20100.032999999999</v>
      </c>
      <c r="Z20" s="838">
        <v>23180.157999999999</v>
      </c>
      <c r="AA20" s="132"/>
      <c r="AB20" s="134"/>
      <c r="AC20" s="134"/>
      <c r="AD20" s="134"/>
      <c r="AE20" s="134"/>
      <c r="AF20" s="134"/>
      <c r="AG20" s="134"/>
      <c r="AH20" s="134"/>
      <c r="AI20" s="134"/>
      <c r="AJ20" s="134"/>
    </row>
    <row r="21" spans="1:36">
      <c r="A21" s="131" t="s">
        <v>450</v>
      </c>
      <c r="B21" s="838">
        <v>40979.815999999999</v>
      </c>
      <c r="C21" s="838">
        <v>41234.713000000003</v>
      </c>
      <c r="D21" s="838">
        <v>43655.415999999997</v>
      </c>
      <c r="E21" s="838">
        <v>43936.190999999999</v>
      </c>
      <c r="F21" s="838">
        <v>39517.737000000001</v>
      </c>
      <c r="G21" s="838">
        <v>40486.093000000001</v>
      </c>
      <c r="H21" s="838">
        <v>36144.646999999997</v>
      </c>
      <c r="I21" s="838">
        <v>32589.065999999999</v>
      </c>
      <c r="J21" s="838">
        <v>34327.423000000003</v>
      </c>
      <c r="K21" s="838">
        <v>30917.200000000001</v>
      </c>
      <c r="L21" s="838">
        <v>30127.675999999999</v>
      </c>
      <c r="M21" s="838">
        <v>28983.917000000001</v>
      </c>
      <c r="N21" s="838">
        <v>32999.625</v>
      </c>
      <c r="O21" s="838">
        <v>27435.686000000002</v>
      </c>
      <c r="P21" s="838">
        <v>29640.912</v>
      </c>
      <c r="Q21" s="838">
        <v>30231.505000000001</v>
      </c>
      <c r="R21" s="838">
        <v>26254.483</v>
      </c>
      <c r="S21" s="838">
        <v>28375.202000000001</v>
      </c>
      <c r="T21" s="838">
        <v>26709.608</v>
      </c>
      <c r="U21" s="838">
        <v>24636.120999999999</v>
      </c>
      <c r="V21" s="838">
        <v>26729.21</v>
      </c>
      <c r="W21" s="838">
        <v>22477.834999999999</v>
      </c>
      <c r="X21" s="838">
        <v>24480.204000000002</v>
      </c>
      <c r="Y21" s="838">
        <v>25247.272000000001</v>
      </c>
      <c r="Z21" s="838">
        <v>28847.775000000001</v>
      </c>
      <c r="AA21" s="244"/>
      <c r="AB21" s="141"/>
      <c r="AC21" s="141"/>
      <c r="AD21" s="141"/>
      <c r="AE21" s="141"/>
      <c r="AF21" s="141"/>
      <c r="AG21" s="141"/>
      <c r="AH21" s="141"/>
      <c r="AI21" s="141"/>
      <c r="AJ21" s="141"/>
    </row>
    <row r="22" spans="1:36">
      <c r="A22" s="133" t="s">
        <v>920</v>
      </c>
      <c r="B22" s="838">
        <v>3624.194</v>
      </c>
      <c r="C22" s="838">
        <v>1146.548</v>
      </c>
      <c r="D22" s="838">
        <v>967.08</v>
      </c>
      <c r="E22" s="838">
        <v>1528.1880000000001</v>
      </c>
      <c r="F22" s="838">
        <v>1715.981</v>
      </c>
      <c r="G22" s="838">
        <v>1410.6079999999999</v>
      </c>
      <c r="H22" s="838">
        <v>1437.1130000000001</v>
      </c>
      <c r="I22" s="838">
        <v>1692.1410000000001</v>
      </c>
      <c r="J22" s="838">
        <v>1336.3420000000001</v>
      </c>
      <c r="K22" s="838">
        <v>1407.741</v>
      </c>
      <c r="L22" s="838">
        <v>1543.6559999999999</v>
      </c>
      <c r="M22" s="838">
        <v>1891.8340000000001</v>
      </c>
      <c r="N22" s="838">
        <v>2110.8270000000002</v>
      </c>
      <c r="O22" s="838">
        <v>2665.2170000000001</v>
      </c>
      <c r="P22" s="838">
        <v>1112.2639999999999</v>
      </c>
      <c r="Q22" s="838">
        <v>1360.71</v>
      </c>
      <c r="R22" s="838">
        <v>1887.5619999999999</v>
      </c>
      <c r="S22" s="838">
        <v>2185.174</v>
      </c>
      <c r="T22" s="838">
        <v>2083.4989999999998</v>
      </c>
      <c r="U22" s="838">
        <v>2271.0729999999999</v>
      </c>
      <c r="V22" s="838">
        <v>2195.8150000000001</v>
      </c>
      <c r="W22" s="838">
        <v>1718.1949999999999</v>
      </c>
      <c r="X22" s="838">
        <v>1926.2370000000001</v>
      </c>
      <c r="Y22" s="838">
        <v>1621.1179999999999</v>
      </c>
      <c r="Z22" s="838">
        <v>1947.145</v>
      </c>
      <c r="AA22" s="132"/>
      <c r="AB22" s="134"/>
      <c r="AC22" s="134"/>
      <c r="AD22" s="134"/>
      <c r="AE22" s="134"/>
      <c r="AF22" s="134"/>
      <c r="AG22" s="134"/>
      <c r="AH22" s="134"/>
      <c r="AI22" s="134"/>
      <c r="AJ22" s="134"/>
    </row>
    <row r="23" spans="1:36" ht="20.25" customHeight="1">
      <c r="A23" s="131" t="s">
        <v>460</v>
      </c>
      <c r="B23" s="838">
        <v>830804.71699999995</v>
      </c>
      <c r="C23" s="838">
        <v>795759.90800000005</v>
      </c>
      <c r="D23" s="838">
        <v>766830.1</v>
      </c>
      <c r="E23" s="838">
        <v>760080.69499999995</v>
      </c>
      <c r="F23" s="838">
        <v>736536.53799999994</v>
      </c>
      <c r="G23" s="838">
        <v>784917.09699999995</v>
      </c>
      <c r="H23" s="838">
        <v>747835.48300000001</v>
      </c>
      <c r="I23" s="838">
        <v>690064.19</v>
      </c>
      <c r="J23" s="838">
        <v>665560.03599999996</v>
      </c>
      <c r="K23" s="838">
        <v>660774.86699999997</v>
      </c>
      <c r="L23" s="838">
        <v>637181.73499999999</v>
      </c>
      <c r="M23" s="838">
        <v>618783.51699999999</v>
      </c>
      <c r="N23" s="838">
        <v>658462.09699999995</v>
      </c>
      <c r="O23" s="838">
        <v>631458.10900000005</v>
      </c>
      <c r="P23" s="838">
        <v>624255.93700000003</v>
      </c>
      <c r="Q23" s="838">
        <v>591601.95299999998</v>
      </c>
      <c r="R23" s="838">
        <v>584077.255</v>
      </c>
      <c r="S23" s="838">
        <v>642180.34400000004</v>
      </c>
      <c r="T23" s="838">
        <v>603445.57799999998</v>
      </c>
      <c r="U23" s="838">
        <v>604817.46900000004</v>
      </c>
      <c r="V23" s="838">
        <v>610812.32700000005</v>
      </c>
      <c r="W23" s="838">
        <v>582330.01699999999</v>
      </c>
      <c r="X23" s="838">
        <v>607476.25899999996</v>
      </c>
      <c r="Y23" s="838">
        <v>634289.34100000001</v>
      </c>
      <c r="Z23" s="838">
        <v>702659.99</v>
      </c>
      <c r="AA23" s="132"/>
      <c r="AB23" s="134"/>
      <c r="AC23" s="134"/>
      <c r="AD23" s="134"/>
      <c r="AE23" s="134"/>
      <c r="AF23" s="134"/>
      <c r="AG23" s="134"/>
      <c r="AH23" s="134"/>
      <c r="AI23" s="134"/>
      <c r="AJ23" s="134"/>
    </row>
    <row r="24" spans="1:36" ht="12.75" customHeight="1">
      <c r="A24" s="538"/>
      <c r="B24" s="538"/>
      <c r="C24" s="538"/>
      <c r="D24" s="538"/>
      <c r="E24" s="538"/>
      <c r="F24" s="538"/>
      <c r="G24" s="538"/>
      <c r="H24" s="538"/>
      <c r="I24" s="538"/>
      <c r="J24" s="538"/>
      <c r="K24" s="538"/>
      <c r="L24" s="567"/>
      <c r="M24" s="567"/>
      <c r="N24" s="567"/>
      <c r="O24" s="567"/>
      <c r="P24" s="567"/>
      <c r="Q24" s="567"/>
      <c r="R24" s="567"/>
      <c r="S24" s="567"/>
      <c r="T24" s="567"/>
      <c r="U24" s="567"/>
      <c r="V24" s="567"/>
      <c r="W24" s="567"/>
      <c r="X24" s="567"/>
      <c r="Y24" s="567"/>
      <c r="Z24" s="567"/>
      <c r="AA24" s="567"/>
    </row>
    <row r="25" spans="1:36" s="135" customFormat="1" ht="25" customHeight="1">
      <c r="B25" s="1418" t="s">
        <v>482</v>
      </c>
      <c r="C25" s="1418"/>
      <c r="D25" s="1418"/>
      <c r="E25" s="1418"/>
      <c r="F25" s="1418"/>
      <c r="G25" s="1418"/>
      <c r="H25" s="1418" t="s">
        <v>482</v>
      </c>
      <c r="I25" s="1418"/>
      <c r="J25" s="1418"/>
      <c r="K25" s="1418"/>
      <c r="L25" s="1418"/>
      <c r="M25" s="1418"/>
      <c r="N25" s="1418" t="s">
        <v>482</v>
      </c>
      <c r="O25" s="1418"/>
      <c r="P25" s="1418"/>
      <c r="Q25" s="1418"/>
      <c r="R25" s="1418"/>
      <c r="S25" s="1418"/>
      <c r="T25" s="1418" t="s">
        <v>482</v>
      </c>
      <c r="U25" s="1418"/>
      <c r="V25" s="1418"/>
      <c r="W25" s="1418"/>
      <c r="X25" s="1418"/>
      <c r="Y25" s="1418"/>
      <c r="Z25" s="1418" t="s">
        <v>482</v>
      </c>
      <c r="AA25" s="1418"/>
      <c r="AB25" s="1418"/>
      <c r="AC25" s="1418"/>
      <c r="AD25" s="1418"/>
      <c r="AE25" s="1418"/>
    </row>
    <row r="26" spans="1:36" s="135" customFormat="1">
      <c r="A26" s="643"/>
      <c r="B26" s="137"/>
      <c r="C26" s="137"/>
      <c r="D26" s="137"/>
      <c r="E26" s="137"/>
      <c r="F26" s="137"/>
      <c r="G26" s="137"/>
      <c r="H26" s="137"/>
      <c r="I26" s="137"/>
      <c r="J26" s="138"/>
      <c r="K26" s="138"/>
    </row>
    <row r="27" spans="1:36" s="135" customFormat="1">
      <c r="A27" s="131" t="s">
        <v>435</v>
      </c>
      <c r="B27" s="570" t="s">
        <v>356</v>
      </c>
      <c r="C27" s="436">
        <v>-2.9642464225153731</v>
      </c>
      <c r="D27" s="436">
        <v>-6.0817070988886854</v>
      </c>
      <c r="E27" s="436">
        <v>-1.3548230518947832</v>
      </c>
      <c r="F27" s="436">
        <v>-6.8807249934266679E-2</v>
      </c>
      <c r="G27" s="436">
        <v>6.3878599446311171</v>
      </c>
      <c r="H27" s="436">
        <v>3.1137398282765645</v>
      </c>
      <c r="I27" s="436">
        <v>-8.3811024029025702</v>
      </c>
      <c r="J27" s="436">
        <v>-10.305378230045307</v>
      </c>
      <c r="K27" s="436">
        <v>-10.702754884352771</v>
      </c>
      <c r="L27" s="436">
        <v>-4.1001660754732683</v>
      </c>
      <c r="M27" s="436">
        <v>3.8059696533414922</v>
      </c>
      <c r="N27" s="436">
        <v>7.3805570792914779</v>
      </c>
      <c r="O27" s="436">
        <v>-0.66354149605497525</v>
      </c>
      <c r="P27" s="436">
        <v>-4.6009204354298419</v>
      </c>
      <c r="Q27" s="436">
        <v>-5.7579860532602112</v>
      </c>
      <c r="R27" s="436">
        <v>-2.0491955648867162</v>
      </c>
      <c r="S27" s="436">
        <v>7.3094106515245443</v>
      </c>
      <c r="T27" s="436">
        <v>-2.7328376868573514</v>
      </c>
      <c r="U27" s="436">
        <v>2.0337489808639475</v>
      </c>
      <c r="V27" s="436">
        <v>-2.8966584772140038</v>
      </c>
      <c r="W27" s="436">
        <v>-2.3128464173531569</v>
      </c>
      <c r="X27" s="436">
        <v>4.5243232784060154</v>
      </c>
      <c r="Y27" s="436">
        <v>4.8497955306167171</v>
      </c>
      <c r="Z27" s="436">
        <v>17.878787463912403</v>
      </c>
      <c r="AA27" s="574"/>
    </row>
    <row r="28" spans="1:36" s="135" customFormat="1">
      <c r="A28" s="131" t="s">
        <v>436</v>
      </c>
      <c r="B28" s="570" t="s">
        <v>356</v>
      </c>
      <c r="C28" s="436">
        <v>-0.92300676493039191</v>
      </c>
      <c r="D28" s="436">
        <v>-10.091528592658591</v>
      </c>
      <c r="E28" s="436">
        <v>-2.6429556865085289</v>
      </c>
      <c r="F28" s="436">
        <v>-3.2620385043615414</v>
      </c>
      <c r="G28" s="436">
        <v>10.11093017498861</v>
      </c>
      <c r="H28" s="436">
        <v>-3.4018186341504588</v>
      </c>
      <c r="I28" s="436">
        <v>-7.132553872404273</v>
      </c>
      <c r="J28" s="436">
        <v>-7.0632019349855852</v>
      </c>
      <c r="K28" s="436">
        <v>-5.6543055184947093</v>
      </c>
      <c r="L28" s="436">
        <v>-6.7411051716735955</v>
      </c>
      <c r="M28" s="436">
        <v>-2.2683007995692606</v>
      </c>
      <c r="N28" s="436">
        <v>4.8923600134460372</v>
      </c>
      <c r="O28" s="436">
        <v>-3.1977570257052861</v>
      </c>
      <c r="P28" s="436">
        <v>-1.4356457672902678</v>
      </c>
      <c r="Q28" s="436">
        <v>-3.8049546515606778</v>
      </c>
      <c r="R28" s="436">
        <v>3.7404470635092224</v>
      </c>
      <c r="S28" s="436">
        <v>8.6116376789296396</v>
      </c>
      <c r="T28" s="436">
        <v>-2.692165005068162</v>
      </c>
      <c r="U28" s="436">
        <v>1.9899583010904536</v>
      </c>
      <c r="V28" s="436">
        <v>0.38397287797701551</v>
      </c>
      <c r="W28" s="436">
        <v>-0.62611974011038285</v>
      </c>
      <c r="X28" s="436">
        <v>8.7198976528540015</v>
      </c>
      <c r="Y28" s="436">
        <v>1.4758989578727011</v>
      </c>
      <c r="Z28" s="436">
        <v>15.258543524009696</v>
      </c>
      <c r="AA28" s="574"/>
    </row>
    <row r="29" spans="1:36" s="135" customFormat="1">
      <c r="A29" s="131" t="s">
        <v>438</v>
      </c>
      <c r="B29" s="570" t="s">
        <v>356</v>
      </c>
      <c r="C29" s="436">
        <v>7.3710739818459388</v>
      </c>
      <c r="D29" s="436">
        <v>9.0511594770897261</v>
      </c>
      <c r="E29" s="436">
        <v>2.5032640579794219</v>
      </c>
      <c r="F29" s="436">
        <v>-12.434941440565666</v>
      </c>
      <c r="G29" s="436">
        <v>2.1080808927955275</v>
      </c>
      <c r="H29" s="436">
        <v>-6.2010175685092008</v>
      </c>
      <c r="I29" s="436">
        <v>-7.2711560699051176</v>
      </c>
      <c r="J29" s="436">
        <v>-0.29715294214936705</v>
      </c>
      <c r="K29" s="436">
        <v>16.582761496360632</v>
      </c>
      <c r="L29" s="436">
        <v>-8.3755045298138242</v>
      </c>
      <c r="M29" s="436">
        <v>-7.4544346411217361</v>
      </c>
      <c r="N29" s="436">
        <v>3.0949357754062703</v>
      </c>
      <c r="O29" s="436">
        <v>-3.113584285582462</v>
      </c>
      <c r="P29" s="436">
        <v>-1.6725854747704716</v>
      </c>
      <c r="Q29" s="436">
        <v>1.0871531300832089</v>
      </c>
      <c r="R29" s="436">
        <v>0.19002384032847885</v>
      </c>
      <c r="S29" s="436">
        <v>3.8464601598656856</v>
      </c>
      <c r="T29" s="436">
        <v>-8.8451101829645324</v>
      </c>
      <c r="U29" s="436">
        <v>-1.121827011910085</v>
      </c>
      <c r="V29" s="436">
        <v>7.3844809518042496</v>
      </c>
      <c r="W29" s="436">
        <v>-4.3331933326875998</v>
      </c>
      <c r="X29" s="436">
        <v>1.6196067416266544</v>
      </c>
      <c r="Y29" s="436">
        <v>6.9909701529075079</v>
      </c>
      <c r="Z29" s="436">
        <v>6.6714906286923394</v>
      </c>
      <c r="AA29" s="574"/>
    </row>
    <row r="30" spans="1:36" s="135" customFormat="1">
      <c r="A30" s="131" t="s">
        <v>441</v>
      </c>
      <c r="B30" s="570" t="s">
        <v>356</v>
      </c>
      <c r="C30" s="436">
        <v>0.28958420994439393</v>
      </c>
      <c r="D30" s="436">
        <v>-9.7576919660472186</v>
      </c>
      <c r="E30" s="436">
        <v>1.2877835193145444</v>
      </c>
      <c r="F30" s="436">
        <v>1.028170366691441</v>
      </c>
      <c r="G30" s="436">
        <v>2.7769842222498511</v>
      </c>
      <c r="H30" s="436">
        <v>3.2192342100134681</v>
      </c>
      <c r="I30" s="436">
        <v>-3.7744226363537763</v>
      </c>
      <c r="J30" s="436">
        <v>-6.8267579034046548</v>
      </c>
      <c r="K30" s="436">
        <v>-5.288022142884671</v>
      </c>
      <c r="L30" s="436">
        <v>-4.9892768535950154</v>
      </c>
      <c r="M30" s="436">
        <v>-5.5900878383566095</v>
      </c>
      <c r="N30" s="436">
        <v>6.5683569847775232</v>
      </c>
      <c r="O30" s="436">
        <v>-2.8263537997192003</v>
      </c>
      <c r="P30" s="436">
        <v>5.2901919645271249</v>
      </c>
      <c r="Q30" s="436">
        <v>-6.2413452173995978</v>
      </c>
      <c r="R30" s="436">
        <v>-7.0132437022278822</v>
      </c>
      <c r="S30" s="436">
        <v>14.152211653600475</v>
      </c>
      <c r="T30" s="436">
        <v>-8.1105301556018645</v>
      </c>
      <c r="U30" s="436">
        <v>0.26098978076312562</v>
      </c>
      <c r="V30" s="436">
        <v>-1.9339631265424515</v>
      </c>
      <c r="W30" s="436">
        <v>0.42331152438208619</v>
      </c>
      <c r="X30" s="436">
        <v>2.7023178654467017</v>
      </c>
      <c r="Y30" s="436">
        <v>3.245603749214709</v>
      </c>
      <c r="Z30" s="436">
        <v>2.8055320781161299</v>
      </c>
      <c r="AA30" s="574"/>
    </row>
    <row r="31" spans="1:36" s="135" customFormat="1">
      <c r="A31" s="131" t="s">
        <v>442</v>
      </c>
      <c r="B31" s="570" t="s">
        <v>356</v>
      </c>
      <c r="C31" s="436">
        <v>-14.433449765620054</v>
      </c>
      <c r="D31" s="436">
        <v>18.607530639041244</v>
      </c>
      <c r="E31" s="436">
        <v>-21.545620999287451</v>
      </c>
      <c r="F31" s="436">
        <v>-8.4944867915292122</v>
      </c>
      <c r="G31" s="436">
        <v>14.965871644501036</v>
      </c>
      <c r="H31" s="436">
        <v>-25.686136849441027</v>
      </c>
      <c r="I31" s="436">
        <v>2.6847990164745426</v>
      </c>
      <c r="J31" s="436">
        <v>5.163449505261255</v>
      </c>
      <c r="K31" s="436">
        <v>-1.4426155901033724</v>
      </c>
      <c r="L31" s="436">
        <v>-0.26329727485004639</v>
      </c>
      <c r="M31" s="436">
        <v>-2.8971106911308624</v>
      </c>
      <c r="N31" s="436">
        <v>16.268342754473579</v>
      </c>
      <c r="O31" s="436">
        <v>-4.5425006062459232</v>
      </c>
      <c r="P31" s="436">
        <v>-4.8507841516987753</v>
      </c>
      <c r="Q31" s="436">
        <v>-7.7947710336972165</v>
      </c>
      <c r="R31" s="436">
        <v>-11.074490027446458</v>
      </c>
      <c r="S31" s="436">
        <v>27.039915414998021</v>
      </c>
      <c r="T31" s="436">
        <v>-11.820218104818991</v>
      </c>
      <c r="U31" s="436">
        <v>-2.8244847864166047</v>
      </c>
      <c r="V31" s="436">
        <v>19.532810364127073</v>
      </c>
      <c r="W31" s="436">
        <v>-16.761348765880186</v>
      </c>
      <c r="X31" s="436">
        <v>-3.3164422466644368</v>
      </c>
      <c r="Y31" s="436">
        <v>12.939826209914045</v>
      </c>
      <c r="Z31" s="436">
        <v>21.273963889145733</v>
      </c>
      <c r="AA31" s="574"/>
    </row>
    <row r="32" spans="1:36" s="135" customFormat="1">
      <c r="A32" s="131" t="s">
        <v>443</v>
      </c>
      <c r="B32" s="570" t="s">
        <v>356</v>
      </c>
      <c r="C32" s="436">
        <v>-0.82623679905002234</v>
      </c>
      <c r="D32" s="436">
        <v>-5.1969751040802805</v>
      </c>
      <c r="E32" s="436">
        <v>-0.71637790793940326</v>
      </c>
      <c r="F32" s="436">
        <v>0.95773535954315037</v>
      </c>
      <c r="G32" s="436">
        <v>7.1673602235990188</v>
      </c>
      <c r="H32" s="436">
        <v>-14.237372707564163</v>
      </c>
      <c r="I32" s="436">
        <v>-9.3275765506083843</v>
      </c>
      <c r="J32" s="436">
        <v>-6.4558157021084241</v>
      </c>
      <c r="K32" s="436">
        <v>4.9045742023942438</v>
      </c>
      <c r="L32" s="436">
        <v>-8.0022538536531727</v>
      </c>
      <c r="M32" s="436">
        <v>-2.7923286058539816</v>
      </c>
      <c r="N32" s="436">
        <v>-4.6042015168002024</v>
      </c>
      <c r="O32" s="436">
        <v>-4.5528712592399074</v>
      </c>
      <c r="P32" s="436">
        <v>1.076990522620946</v>
      </c>
      <c r="Q32" s="436">
        <v>10.732897713949313</v>
      </c>
      <c r="R32" s="436">
        <v>-10.59343791916227</v>
      </c>
      <c r="S32" s="436">
        <v>12.134776415379534</v>
      </c>
      <c r="T32" s="436">
        <v>-3.8435095780875628</v>
      </c>
      <c r="U32" s="436">
        <v>2.2756025507964779</v>
      </c>
      <c r="V32" s="436">
        <v>0.34021145315212209</v>
      </c>
      <c r="W32" s="436">
        <v>-2.915461141312889</v>
      </c>
      <c r="X32" s="436">
        <v>-0.79935763104782609</v>
      </c>
      <c r="Y32" s="436">
        <v>3.0767384686311487</v>
      </c>
      <c r="Z32" s="436">
        <v>6.9672785224453833</v>
      </c>
      <c r="AA32" s="574"/>
    </row>
    <row r="33" spans="1:31" s="135" customFormat="1">
      <c r="A33" s="131" t="s">
        <v>444</v>
      </c>
      <c r="B33" s="570" t="s">
        <v>356</v>
      </c>
      <c r="C33" s="436">
        <v>-9.4234892572128786</v>
      </c>
      <c r="D33" s="436">
        <v>-5.2114948873994251</v>
      </c>
      <c r="E33" s="436">
        <v>-0.20646342355894376</v>
      </c>
      <c r="F33" s="436">
        <v>0.61216870943016488</v>
      </c>
      <c r="G33" s="436">
        <v>6.5885945395576755</v>
      </c>
      <c r="H33" s="436">
        <v>-2.3059817407596626</v>
      </c>
      <c r="I33" s="436">
        <v>-5.0812912786714151</v>
      </c>
      <c r="J33" s="436">
        <v>1.3479915535167351</v>
      </c>
      <c r="K33" s="436">
        <v>-2.2921006819747589</v>
      </c>
      <c r="L33" s="436">
        <v>8.3592496417082316</v>
      </c>
      <c r="M33" s="436">
        <v>-4.8455237380236866</v>
      </c>
      <c r="N33" s="436">
        <v>4.4144980047036455</v>
      </c>
      <c r="O33" s="436">
        <v>0.4400792016091799</v>
      </c>
      <c r="P33" s="436">
        <v>2.3611795536913291</v>
      </c>
      <c r="Q33" s="436">
        <v>-14.487802963404661</v>
      </c>
      <c r="R33" s="436">
        <v>0.80187599793792685</v>
      </c>
      <c r="S33" s="436">
        <v>8.4374529647064804</v>
      </c>
      <c r="T33" s="436">
        <v>-5.7881134344394241</v>
      </c>
      <c r="U33" s="436">
        <v>-0.3447952209721592</v>
      </c>
      <c r="V33" s="436">
        <v>1.0714814810133362</v>
      </c>
      <c r="W33" s="436">
        <v>-8.8432093270369876</v>
      </c>
      <c r="X33" s="436">
        <v>4.9358377318764468</v>
      </c>
      <c r="Y33" s="436">
        <v>3.6301713287540736</v>
      </c>
      <c r="Z33" s="436">
        <v>9.2482451067816243</v>
      </c>
      <c r="AA33" s="574"/>
    </row>
    <row r="34" spans="1:31" s="135" customFormat="1">
      <c r="A34" s="131" t="s">
        <v>445</v>
      </c>
      <c r="B34" s="570" t="s">
        <v>356</v>
      </c>
      <c r="C34" s="436">
        <v>-2.7375107786579207</v>
      </c>
      <c r="D34" s="436">
        <v>-4.8439162758207175</v>
      </c>
      <c r="E34" s="436">
        <v>1.4615957931258379</v>
      </c>
      <c r="F34" s="436">
        <v>0.17312874544985846</v>
      </c>
      <c r="G34" s="436">
        <v>11.643488894564513</v>
      </c>
      <c r="H34" s="436">
        <v>3.048003832841971</v>
      </c>
      <c r="I34" s="436">
        <v>-9.6148131761773499</v>
      </c>
      <c r="J34" s="436">
        <v>-5.1168654813838543</v>
      </c>
      <c r="K34" s="436">
        <v>-2.2114460527662914</v>
      </c>
      <c r="L34" s="436">
        <v>-6.0404441921397449</v>
      </c>
      <c r="M34" s="436">
        <v>2.1631101733405416</v>
      </c>
      <c r="N34" s="436">
        <v>11.595888640474513</v>
      </c>
      <c r="O34" s="436">
        <v>-5.7953518360786092</v>
      </c>
      <c r="P34" s="436">
        <v>-2.9368776984756408</v>
      </c>
      <c r="Q34" s="436">
        <v>-5.4310219907847426</v>
      </c>
      <c r="R34" s="436">
        <v>3.4136493754841126</v>
      </c>
      <c r="S34" s="436">
        <v>7.8342879614289274</v>
      </c>
      <c r="T34" s="436">
        <v>-7.3884667513799229</v>
      </c>
      <c r="U34" s="436">
        <v>1.1268145058972721</v>
      </c>
      <c r="V34" s="436">
        <v>2.8678822105231632</v>
      </c>
      <c r="W34" s="436">
        <v>-4.8482042089332964</v>
      </c>
      <c r="X34" s="436">
        <v>2.4788744919089964</v>
      </c>
      <c r="Y34" s="436">
        <v>5.285607476755402</v>
      </c>
      <c r="Z34" s="436">
        <v>2.5051065344494106</v>
      </c>
      <c r="AA34" s="574"/>
    </row>
    <row r="35" spans="1:31" s="135" customFormat="1">
      <c r="A35" s="131" t="s">
        <v>446</v>
      </c>
      <c r="B35" s="570" t="s">
        <v>356</v>
      </c>
      <c r="C35" s="436">
        <v>-0.44805168861263667</v>
      </c>
      <c r="D35" s="436">
        <v>-6.9489578674983932</v>
      </c>
      <c r="E35" s="436">
        <v>-16.571372002859775</v>
      </c>
      <c r="F35" s="436">
        <v>-11.073158506815716</v>
      </c>
      <c r="G35" s="436">
        <v>16.322004671284063</v>
      </c>
      <c r="H35" s="436">
        <v>-3.3296286424172052</v>
      </c>
      <c r="I35" s="436">
        <v>-13.120052742841963</v>
      </c>
      <c r="J35" s="436">
        <v>-7.3221612676535273</v>
      </c>
      <c r="K35" s="436">
        <v>-1.5081155419829457</v>
      </c>
      <c r="L35" s="436">
        <v>-4.6142054497653646</v>
      </c>
      <c r="M35" s="436">
        <v>-20.831750835997951</v>
      </c>
      <c r="N35" s="436">
        <v>12.126081617770083</v>
      </c>
      <c r="O35" s="436">
        <v>4.7697209227294763</v>
      </c>
      <c r="P35" s="436">
        <v>9.2076830774302039</v>
      </c>
      <c r="Q35" s="436">
        <v>-9.6680606553295405</v>
      </c>
      <c r="R35" s="436">
        <v>-8.0826884970958304</v>
      </c>
      <c r="S35" s="436">
        <v>19.444073531784042</v>
      </c>
      <c r="T35" s="436">
        <v>-16.439001473970293</v>
      </c>
      <c r="U35" s="436">
        <v>1.7142980874223781</v>
      </c>
      <c r="V35" s="436">
        <v>-15.415626340006611</v>
      </c>
      <c r="W35" s="436">
        <v>1.2095387860927929</v>
      </c>
      <c r="X35" s="436">
        <v>4.139919786001272</v>
      </c>
      <c r="Y35" s="436">
        <v>-11.302631837032649</v>
      </c>
      <c r="Z35" s="436">
        <v>18.793867324059576</v>
      </c>
      <c r="AA35" s="574"/>
    </row>
    <row r="36" spans="1:31" s="135" customFormat="1">
      <c r="A36" s="131" t="s">
        <v>447</v>
      </c>
      <c r="B36" s="570" t="s">
        <v>356</v>
      </c>
      <c r="C36" s="436">
        <v>-11.131929962261395</v>
      </c>
      <c r="D36" s="436">
        <v>-1.7783920581109811</v>
      </c>
      <c r="E36" s="436">
        <v>-1.3508535878531092</v>
      </c>
      <c r="F36" s="436">
        <v>-12.154353415063241</v>
      </c>
      <c r="G36" s="436">
        <v>2.6409682581523697</v>
      </c>
      <c r="H36" s="436">
        <v>-11.544477563385044</v>
      </c>
      <c r="I36" s="436">
        <v>-8.78991046728936</v>
      </c>
      <c r="J36" s="436">
        <v>-1.0366783297789937</v>
      </c>
      <c r="K36" s="436">
        <v>18.407484263549932</v>
      </c>
      <c r="L36" s="436">
        <v>-11.236591604561141</v>
      </c>
      <c r="M36" s="436">
        <v>-3.7406314719577409</v>
      </c>
      <c r="N36" s="436">
        <v>9.0338675946526337</v>
      </c>
      <c r="O36" s="436">
        <v>-13.801681030265996</v>
      </c>
      <c r="P36" s="436">
        <v>-7.2054800819935991</v>
      </c>
      <c r="Q36" s="436">
        <v>-4.509821637774877</v>
      </c>
      <c r="R36" s="436">
        <v>1.1648221877666032</v>
      </c>
      <c r="S36" s="436">
        <v>14.966485812487065</v>
      </c>
      <c r="T36" s="436">
        <v>-14.211339494776354</v>
      </c>
      <c r="U36" s="436">
        <v>-4.0357926284585943</v>
      </c>
      <c r="V36" s="436">
        <v>4.9159873060401083</v>
      </c>
      <c r="W36" s="436">
        <v>-5.419266451400091</v>
      </c>
      <c r="X36" s="436">
        <v>-0.24073721712410645</v>
      </c>
      <c r="Y36" s="436">
        <v>6.3124766565162673</v>
      </c>
      <c r="Z36" s="436">
        <v>8.6934804629735254</v>
      </c>
      <c r="AA36" s="574"/>
    </row>
    <row r="37" spans="1:31" s="135" customFormat="1">
      <c r="A37" s="131" t="s">
        <v>448</v>
      </c>
      <c r="B37" s="570" t="s">
        <v>356</v>
      </c>
      <c r="C37" s="436">
        <v>-5.0944673077556644</v>
      </c>
      <c r="D37" s="436">
        <v>5.0114967177349428</v>
      </c>
      <c r="E37" s="436">
        <v>6.2291655423015726</v>
      </c>
      <c r="F37" s="436">
        <v>-1.5493563182029249</v>
      </c>
      <c r="G37" s="436">
        <v>3.7647508823257141</v>
      </c>
      <c r="H37" s="436">
        <v>-11.904786634051646</v>
      </c>
      <c r="I37" s="436">
        <v>-12.147756064690611</v>
      </c>
      <c r="J37" s="436">
        <v>2.0955881380680381</v>
      </c>
      <c r="K37" s="436">
        <v>7.7617414424799449</v>
      </c>
      <c r="L37" s="436">
        <v>-6.1173940732031014</v>
      </c>
      <c r="M37" s="436">
        <v>-10.461713363124161</v>
      </c>
      <c r="N37" s="436">
        <v>4.0959404751400257</v>
      </c>
      <c r="O37" s="436">
        <v>-3.9157855808985431</v>
      </c>
      <c r="P37" s="436">
        <v>-4.6513829395847637</v>
      </c>
      <c r="Q37" s="436">
        <v>-1.9449786138678888</v>
      </c>
      <c r="R37" s="436">
        <v>-0.52270967712783545</v>
      </c>
      <c r="S37" s="436">
        <v>12.731322289667176</v>
      </c>
      <c r="T37" s="436">
        <v>-8.5593444143320028</v>
      </c>
      <c r="U37" s="436">
        <v>0.71590791803475895</v>
      </c>
      <c r="V37" s="436">
        <v>-6.6960511316381854</v>
      </c>
      <c r="W37" s="436">
        <v>-4.4932874680483792E-2</v>
      </c>
      <c r="X37" s="436">
        <v>7.2394823217904616</v>
      </c>
      <c r="Y37" s="436">
        <v>9.7127385669192279</v>
      </c>
      <c r="Z37" s="436">
        <v>4.9225419926625307</v>
      </c>
      <c r="AA37" s="574"/>
    </row>
    <row r="38" spans="1:31" s="135" customFormat="1">
      <c r="A38" s="131" t="s">
        <v>449</v>
      </c>
      <c r="B38" s="570" t="s">
        <v>356</v>
      </c>
      <c r="C38" s="436">
        <v>14.140394520031748</v>
      </c>
      <c r="D38" s="436">
        <v>-0.95960802576360038</v>
      </c>
      <c r="E38" s="436">
        <v>-6.9998999738745056</v>
      </c>
      <c r="F38" s="436">
        <v>-5.5425451255114808</v>
      </c>
      <c r="G38" s="436">
        <v>12.046191846214299</v>
      </c>
      <c r="H38" s="436">
        <v>-2.7454207761983156</v>
      </c>
      <c r="I38" s="436">
        <v>-15.353579503795814</v>
      </c>
      <c r="J38" s="436">
        <v>-3.9014825380343297</v>
      </c>
      <c r="K38" s="436">
        <v>8.5135616536346816</v>
      </c>
      <c r="L38" s="436">
        <v>-9.7926591546999617</v>
      </c>
      <c r="M38" s="436">
        <v>8.7737293980777054</v>
      </c>
      <c r="N38" s="436">
        <v>23.239247425078005</v>
      </c>
      <c r="O38" s="436">
        <v>-9.4556028219293751</v>
      </c>
      <c r="P38" s="436">
        <v>2.8879052329583743</v>
      </c>
      <c r="Q38" s="436">
        <v>1.8729821831357754</v>
      </c>
      <c r="R38" s="436">
        <v>1.2244927623730177</v>
      </c>
      <c r="S38" s="436">
        <v>9.8712430403813869</v>
      </c>
      <c r="T38" s="436">
        <v>1.4507891062585401</v>
      </c>
      <c r="U38" s="436">
        <v>3.3579859147424855</v>
      </c>
      <c r="V38" s="436">
        <v>5.2020847152841441</v>
      </c>
      <c r="W38" s="436">
        <v>-3.159453175003506</v>
      </c>
      <c r="X38" s="436">
        <v>0.79192060896893679</v>
      </c>
      <c r="Y38" s="436">
        <v>7.0087530354367118</v>
      </c>
      <c r="Z38" s="436">
        <v>15.323979816351539</v>
      </c>
      <c r="AA38" s="574"/>
    </row>
    <row r="39" spans="1:31" s="135" customFormat="1">
      <c r="A39" s="131" t="s">
        <v>450</v>
      </c>
      <c r="B39" s="570" t="s">
        <v>356</v>
      </c>
      <c r="C39" s="436">
        <v>0.62200620910549276</v>
      </c>
      <c r="D39" s="436">
        <v>5.8705464980439928</v>
      </c>
      <c r="E39" s="436">
        <v>0.64316189313142047</v>
      </c>
      <c r="F39" s="436">
        <v>-10.056524927251886</v>
      </c>
      <c r="G39" s="436">
        <v>2.4504338393668661</v>
      </c>
      <c r="H39" s="436">
        <v>-10.723301949634916</v>
      </c>
      <c r="I39" s="436">
        <v>-9.8370887395856954</v>
      </c>
      <c r="J39" s="436">
        <v>5.334172510497865</v>
      </c>
      <c r="K39" s="436">
        <v>-9.9343985128158323</v>
      </c>
      <c r="L39" s="436">
        <v>-2.5536723894789901</v>
      </c>
      <c r="M39" s="436">
        <v>-3.7963731420903457</v>
      </c>
      <c r="N39" s="436">
        <v>13.854952731199162</v>
      </c>
      <c r="O39" s="436">
        <v>-16.860612809994052</v>
      </c>
      <c r="P39" s="436">
        <v>8.0378015698240546</v>
      </c>
      <c r="Q39" s="436">
        <v>1.992492673639731</v>
      </c>
      <c r="R39" s="436">
        <v>-13.155223334068225</v>
      </c>
      <c r="S39" s="436">
        <v>8.077550032122133</v>
      </c>
      <c r="T39" s="436">
        <v>-5.8698930143299179</v>
      </c>
      <c r="U39" s="436">
        <v>-7.7630753697321211</v>
      </c>
      <c r="V39" s="436">
        <v>8.4960168851257123</v>
      </c>
      <c r="W39" s="436">
        <v>-15.905352234502999</v>
      </c>
      <c r="X39" s="436">
        <v>8.9081933380149962</v>
      </c>
      <c r="Y39" s="436">
        <v>3.1334216005716371</v>
      </c>
      <c r="Z39" s="436">
        <v>14.260958570098182</v>
      </c>
      <c r="AA39" s="574"/>
    </row>
    <row r="40" spans="1:31" s="135" customFormat="1">
      <c r="A40" s="133" t="s">
        <v>920</v>
      </c>
      <c r="B40" s="570" t="s">
        <v>356</v>
      </c>
      <c r="C40" s="436">
        <v>-68.364055566561831</v>
      </c>
      <c r="D40" s="436">
        <v>-15.65289896279964</v>
      </c>
      <c r="E40" s="436">
        <v>58.020846258841061</v>
      </c>
      <c r="F40" s="436">
        <v>12.288605852159549</v>
      </c>
      <c r="G40" s="436">
        <v>-17.795826410665398</v>
      </c>
      <c r="H40" s="436">
        <v>1.8789770084956388</v>
      </c>
      <c r="I40" s="436">
        <v>17.745855753862088</v>
      </c>
      <c r="J40" s="436">
        <v>-21.026557479548089</v>
      </c>
      <c r="K40" s="436">
        <v>5.3428688165155336</v>
      </c>
      <c r="L40" s="436">
        <v>9.6548299722747402</v>
      </c>
      <c r="M40" s="436">
        <v>22.555413900506338</v>
      </c>
      <c r="N40" s="436">
        <v>11.575698502088457</v>
      </c>
      <c r="O40" s="436">
        <v>26.26411354412275</v>
      </c>
      <c r="P40" s="436">
        <v>-58.267413122458699</v>
      </c>
      <c r="Q40" s="436">
        <v>22.336963167017913</v>
      </c>
      <c r="R40" s="436">
        <v>38.718904101535202</v>
      </c>
      <c r="S40" s="436">
        <v>15.767005269230893</v>
      </c>
      <c r="T40" s="436">
        <v>-4.6529475455959215</v>
      </c>
      <c r="U40" s="436">
        <v>9.0028360944737784</v>
      </c>
      <c r="V40" s="436">
        <v>-3.3137640225567395</v>
      </c>
      <c r="W40" s="436">
        <v>-21.751377051345401</v>
      </c>
      <c r="X40" s="436">
        <v>12.108171656884124</v>
      </c>
      <c r="Y40" s="436">
        <v>-15.840158817424864</v>
      </c>
      <c r="Z40" s="436">
        <v>20.111244215411844</v>
      </c>
      <c r="AA40" s="574"/>
    </row>
    <row r="41" spans="1:31" s="135" customFormat="1" ht="20.25" customHeight="1">
      <c r="A41" s="131" t="s">
        <v>460</v>
      </c>
      <c r="B41" s="570" t="s">
        <v>356</v>
      </c>
      <c r="C41" s="436">
        <v>-4.2181764598719553</v>
      </c>
      <c r="D41" s="436">
        <v>-3.6354945391393159</v>
      </c>
      <c r="E41" s="436">
        <v>-0.88016954472705322</v>
      </c>
      <c r="F41" s="436">
        <v>-3.0975865003386218</v>
      </c>
      <c r="G41" s="436">
        <v>6.5686570188864124</v>
      </c>
      <c r="H41" s="436">
        <v>-4.7242714092645173</v>
      </c>
      <c r="I41" s="436">
        <v>-7.7251339784314581</v>
      </c>
      <c r="J41" s="436">
        <v>-3.5509963210813709</v>
      </c>
      <c r="K41" s="436">
        <v>-0.71896879938266522</v>
      </c>
      <c r="L41" s="436">
        <v>-3.5705250272480384</v>
      </c>
      <c r="M41" s="436">
        <v>-2.8874365019267145</v>
      </c>
      <c r="N41" s="436">
        <v>6.4123524479725234</v>
      </c>
      <c r="O41" s="436">
        <v>-4.1010694652026274</v>
      </c>
      <c r="P41" s="436">
        <v>-1.1405621208041197</v>
      </c>
      <c r="Q41" s="436">
        <v>-5.2308647887156638</v>
      </c>
      <c r="R41" s="436">
        <v>-1.2719190600778774</v>
      </c>
      <c r="S41" s="436">
        <v>9.9478431153769264</v>
      </c>
      <c r="T41" s="436">
        <v>-6.0317582688267493</v>
      </c>
      <c r="U41" s="436">
        <v>0.22734295353475886</v>
      </c>
      <c r="V41" s="436">
        <v>0.99118466434374852</v>
      </c>
      <c r="W41" s="436">
        <v>-4.6630214782813368</v>
      </c>
      <c r="X41" s="436">
        <v>4.3182115408624071</v>
      </c>
      <c r="Y41" s="436">
        <v>4.4138485418571776</v>
      </c>
      <c r="Z41" s="436">
        <v>10.779094741243654</v>
      </c>
      <c r="AA41" s="574"/>
    </row>
    <row r="42" spans="1:31" s="135" customFormat="1" ht="12.75" customHeight="1">
      <c r="A42" s="674"/>
      <c r="B42" s="145"/>
      <c r="C42" s="145"/>
      <c r="D42" s="145"/>
      <c r="E42" s="145"/>
      <c r="F42" s="145"/>
      <c r="G42" s="145"/>
      <c r="H42" s="145"/>
      <c r="I42" s="145"/>
    </row>
    <row r="43" spans="1:31" ht="13">
      <c r="B43" s="1283" t="s">
        <v>483</v>
      </c>
      <c r="C43" s="1283"/>
      <c r="D43" s="1283"/>
      <c r="E43" s="1283"/>
      <c r="F43" s="1283"/>
      <c r="G43" s="1283"/>
      <c r="H43" s="1283" t="s">
        <v>483</v>
      </c>
      <c r="I43" s="1283"/>
      <c r="J43" s="1283"/>
      <c r="K43" s="1283"/>
      <c r="L43" s="1283"/>
      <c r="M43" s="1283"/>
      <c r="N43" s="1283" t="s">
        <v>483</v>
      </c>
      <c r="O43" s="1283"/>
      <c r="P43" s="1283"/>
      <c r="Q43" s="1283"/>
      <c r="R43" s="1283"/>
      <c r="S43" s="1283"/>
      <c r="T43" s="1283" t="s">
        <v>483</v>
      </c>
      <c r="U43" s="1283"/>
      <c r="V43" s="1283"/>
      <c r="W43" s="1283"/>
      <c r="X43" s="1283"/>
      <c r="Y43" s="1283"/>
      <c r="Z43" s="1283" t="s">
        <v>483</v>
      </c>
      <c r="AA43" s="1283"/>
      <c r="AB43" s="1283"/>
      <c r="AC43" s="1283"/>
      <c r="AD43" s="1283"/>
      <c r="AE43" s="1283"/>
    </row>
    <row r="44" spans="1:31">
      <c r="A44" s="538"/>
      <c r="B44" s="538"/>
      <c r="C44" s="538"/>
      <c r="D44" s="538"/>
      <c r="E44" s="538"/>
      <c r="F44" s="538"/>
      <c r="G44" s="538"/>
      <c r="H44" s="538"/>
    </row>
    <row r="45" spans="1:31">
      <c r="A45" s="131" t="s">
        <v>435</v>
      </c>
      <c r="B45" s="143">
        <v>100</v>
      </c>
      <c r="C45" s="144">
        <v>97.035753577484627</v>
      </c>
      <c r="D45" s="144">
        <v>91.134323263702598</v>
      </c>
      <c r="E45" s="144">
        <v>89.899614443937651</v>
      </c>
      <c r="F45" s="144">
        <v>89.837756991537276</v>
      </c>
      <c r="G45" s="144">
        <v>95.576467085554725</v>
      </c>
      <c r="H45" s="144">
        <v>98.552469607657301</v>
      </c>
      <c r="I45" s="144">
        <v>90.292686209250107</v>
      </c>
      <c r="J45" s="144">
        <v>80.987683381318931</v>
      </c>
      <c r="K45" s="144">
        <v>72.319770142500673</v>
      </c>
      <c r="L45" s="144">
        <v>69.354539461257616</v>
      </c>
      <c r="M45" s="144">
        <v>71.994152186367828</v>
      </c>
      <c r="N45" s="144">
        <v>77.307721682234686</v>
      </c>
      <c r="O45" s="144">
        <v>76.794752869218371</v>
      </c>
      <c r="P45" s="144">
        <v>73.261487391120653</v>
      </c>
      <c r="Q45" s="144">
        <v>69.043101164728938</v>
      </c>
      <c r="R45" s="144">
        <v>67.628272997801062</v>
      </c>
      <c r="S45" s="144">
        <v>72.571501187744431</v>
      </c>
      <c r="T45" s="144">
        <v>70.588239853367625</v>
      </c>
      <c r="U45" s="144">
        <v>72.023827461995282</v>
      </c>
      <c r="V45" s="144">
        <v>69.937543158203411</v>
      </c>
      <c r="W45" s="144">
        <v>68.319995196884079</v>
      </c>
      <c r="X45" s="144">
        <v>71.411012643382577</v>
      </c>
      <c r="Y45" s="144">
        <v>74.874300742929478</v>
      </c>
      <c r="Z45" s="144">
        <v>88.260917837848439</v>
      </c>
      <c r="AA45" s="421"/>
    </row>
    <row r="46" spans="1:31">
      <c r="A46" s="131" t="s">
        <v>436</v>
      </c>
      <c r="B46" s="143">
        <v>100</v>
      </c>
      <c r="C46" s="144">
        <v>99.076993235069608</v>
      </c>
      <c r="D46" s="144">
        <v>89.078610134006141</v>
      </c>
      <c r="E46" s="144">
        <v>86.724301942006662</v>
      </c>
      <c r="F46" s="144">
        <v>83.895321820019646</v>
      </c>
      <c r="G46" s="144">
        <v>92.377919229323808</v>
      </c>
      <c r="H46" s="144">
        <v>89.235389959140207</v>
      </c>
      <c r="I46" s="144">
        <v>82.870627697054502</v>
      </c>
      <c r="J46" s="144">
        <v>77.017307918021444</v>
      </c>
      <c r="K46" s="144">
        <v>72.662514026216698</v>
      </c>
      <c r="L46" s="144">
        <v>67.764257535327346</v>
      </c>
      <c r="M46" s="144">
        <v>66.227160339831343</v>
      </c>
      <c r="N46" s="144">
        <v>69.467231450338048</v>
      </c>
      <c r="O46" s="144">
        <v>67.245838176071899</v>
      </c>
      <c r="P46" s="144">
        <v>66.280426146618268</v>
      </c>
      <c r="Q46" s="144">
        <v>63.758485988878277</v>
      </c>
      <c r="R46" s="144">
        <v>66.143338405787219</v>
      </c>
      <c r="S46" s="144">
        <v>71.839363058041926</v>
      </c>
      <c r="T46" s="144">
        <v>69.905328865929448</v>
      </c>
      <c r="U46" s="144">
        <v>71.296415760601604</v>
      </c>
      <c r="V46" s="144">
        <v>71.57017466009205</v>
      </c>
      <c r="W46" s="144">
        <v>71.122059668513728</v>
      </c>
      <c r="X46" s="144">
        <v>77.323830480209878</v>
      </c>
      <c r="Y46" s="144">
        <v>78.465052088454541</v>
      </c>
      <c r="Z46" s="144">
        <v>90.437676212508265</v>
      </c>
      <c r="AA46" s="421"/>
    </row>
    <row r="47" spans="1:31">
      <c r="A47" s="131" t="s">
        <v>438</v>
      </c>
      <c r="B47" s="143">
        <v>100</v>
      </c>
      <c r="C47" s="144">
        <v>107.37107398184594</v>
      </c>
      <c r="D47" s="144">
        <v>117.08940112020682</v>
      </c>
      <c r="E47" s="144">
        <v>120.0204580141523</v>
      </c>
      <c r="F47" s="144">
        <v>105.09598434339377</v>
      </c>
      <c r="G47" s="144">
        <v>107.31149270843223</v>
      </c>
      <c r="H47" s="144">
        <v>100.65708819255288</v>
      </c>
      <c r="I47" s="144">
        <v>93.338154214650331</v>
      </c>
      <c r="J47" s="144">
        <v>93.060797143253566</v>
      </c>
      <c r="K47" s="144">
        <v>108.49284718013129</v>
      </c>
      <c r="L47" s="144">
        <v>99.40602385003541</v>
      </c>
      <c r="M47" s="144">
        <v>91.995866772796646</v>
      </c>
      <c r="N47" s="144">
        <v>94.843079765443022</v>
      </c>
      <c r="O47" s="144">
        <v>91.89006053790375</v>
      </c>
      <c r="P47" s="144">
        <v>90.353120732588977</v>
      </c>
      <c r="Q47" s="144">
        <v>91.335397512761162</v>
      </c>
      <c r="R47" s="144">
        <v>91.508956542694193</v>
      </c>
      <c r="S47" s="144">
        <v>95.028812098817724</v>
      </c>
      <c r="T47" s="144">
        <v>86.623408963114969</v>
      </c>
      <c r="U47" s="144">
        <v>85.651644162729397</v>
      </c>
      <c r="V47" s="144">
        <v>91.97657351083329</v>
      </c>
      <c r="W47" s="144">
        <v>87.99105075982736</v>
      </c>
      <c r="X47" s="144">
        <v>89.416159749961665</v>
      </c>
      <c r="Y47" s="144">
        <v>95.667216789957578</v>
      </c>
      <c r="Z47" s="144">
        <v>102.04964619283038</v>
      </c>
      <c r="AA47" s="421"/>
    </row>
    <row r="48" spans="1:31">
      <c r="A48" s="131" t="s">
        <v>441</v>
      </c>
      <c r="B48" s="143">
        <v>100</v>
      </c>
      <c r="C48" s="144">
        <v>100.28958420994439</v>
      </c>
      <c r="D48" s="144">
        <v>90.503635508708498</v>
      </c>
      <c r="E48" s="144">
        <v>91.66912641117014</v>
      </c>
      <c r="F48" s="144">
        <v>92.611641204334717</v>
      </c>
      <c r="G48" s="144">
        <v>95.183451868545745</v>
      </c>
      <c r="H48" s="144">
        <v>98.247630113369652</v>
      </c>
      <c r="I48" s="144">
        <v>94.539349322689517</v>
      </c>
      <c r="J48" s="144">
        <v>88.085376820975455</v>
      </c>
      <c r="K48" s="144">
        <v>83.427402590038881</v>
      </c>
      <c r="L48" s="144">
        <v>79.264978503058543</v>
      </c>
      <c r="M48" s="144">
        <v>74.833996579683074</v>
      </c>
      <c r="N48" s="144">
        <v>79.749360621012869</v>
      </c>
      <c r="O48" s="144">
        <v>77.495361536849103</v>
      </c>
      <c r="P48" s="144">
        <v>81.595014925752736</v>
      </c>
      <c r="Q48" s="144">
        <v>76.502388364047775</v>
      </c>
      <c r="R48" s="144">
        <v>71.137089430052285</v>
      </c>
      <c r="S48" s="144">
        <v>81.204560890404338</v>
      </c>
      <c r="T48" s="144">
        <v>74.618440491664018</v>
      </c>
      <c r="U48" s="144">
        <v>74.813186995912076</v>
      </c>
      <c r="V48" s="144">
        <v>73.366327545619882</v>
      </c>
      <c r="W48" s="144">
        <v>73.676895665136399</v>
      </c>
      <c r="X48" s="144">
        <v>75.667879579401898</v>
      </c>
      <c r="Y48" s="144">
        <v>78.123759115982253</v>
      </c>
      <c r="Z48" s="144">
        <v>80.31554623861129</v>
      </c>
      <c r="AA48" s="421"/>
    </row>
    <row r="49" spans="1:31">
      <c r="A49" s="131" t="s">
        <v>442</v>
      </c>
      <c r="B49" s="143">
        <v>100.00000000000001</v>
      </c>
      <c r="C49" s="144">
        <v>85.566550234379946</v>
      </c>
      <c r="D49" s="144">
        <v>101.48837228601282</v>
      </c>
      <c r="E49" s="144">
        <v>79.622072234922612</v>
      </c>
      <c r="F49" s="144">
        <v>72.858585825785269</v>
      </c>
      <c r="G49" s="144">
        <v>83.762508262470902</v>
      </c>
      <c r="H49" s="144">
        <v>62.24715576164828</v>
      </c>
      <c r="I49" s="144">
        <v>63.918366787320387</v>
      </c>
      <c r="J49" s="144">
        <v>67.218759380971349</v>
      </c>
      <c r="K49" s="144">
        <v>66.249051078667378</v>
      </c>
      <c r="L49" s="144">
        <v>66.074619132563228</v>
      </c>
      <c r="M49" s="144">
        <v>64.160364277549746</v>
      </c>
      <c r="N49" s="144">
        <v>74.598192250740368</v>
      </c>
      <c r="O49" s="144">
        <v>71.209568915501976</v>
      </c>
      <c r="P49" s="144">
        <v>67.755346432055788</v>
      </c>
      <c r="Q49" s="144">
        <v>62.4739723145887</v>
      </c>
      <c r="R49" s="144">
        <v>55.555298480859918</v>
      </c>
      <c r="S49" s="144">
        <v>70.577404198634127</v>
      </c>
      <c r="T49" s="144">
        <v>62.235001089635901</v>
      </c>
      <c r="U49" s="144">
        <v>60.477182952032926</v>
      </c>
      <c r="V49" s="144">
        <v>72.290076411619708</v>
      </c>
      <c r="W49" s="144">
        <v>60.173284581146845</v>
      </c>
      <c r="X49" s="144">
        <v>58.177672350092074</v>
      </c>
      <c r="Y49" s="144">
        <v>65.705762045167205</v>
      </c>
      <c r="Z49" s="144">
        <v>79.683982135744102</v>
      </c>
      <c r="AA49" s="421"/>
    </row>
    <row r="50" spans="1:31">
      <c r="A50" s="131" t="s">
        <v>443</v>
      </c>
      <c r="B50" s="143">
        <v>100</v>
      </c>
      <c r="C50" s="144">
        <v>99.173763200949978</v>
      </c>
      <c r="D50" s="144">
        <v>94.019727417617062</v>
      </c>
      <c r="E50" s="144">
        <v>93.346190861292413</v>
      </c>
      <c r="F50" s="144">
        <v>94.24020033795766</v>
      </c>
      <c r="G50" s="144">
        <v>100.99473497162046</v>
      </c>
      <c r="H50" s="144">
        <v>86.615738138694212</v>
      </c>
      <c r="I50" s="144">
        <v>78.536588858933001</v>
      </c>
      <c r="J50" s="144">
        <v>73.46641142347768</v>
      </c>
      <c r="K50" s="144">
        <v>77.069626085578378</v>
      </c>
      <c r="L50" s="144">
        <v>70.902318962149096</v>
      </c>
      <c r="M50" s="144">
        <v>68.922493227555165</v>
      </c>
      <c r="N50" s="144">
        <v>65.749162748955541</v>
      </c>
      <c r="O50" s="144">
        <v>62.755688014967475</v>
      </c>
      <c r="P50" s="144">
        <v>63.431560827294241</v>
      </c>
      <c r="Q50" s="144">
        <v>70.239605369249276</v>
      </c>
      <c r="R50" s="144">
        <v>62.798816379793287</v>
      </c>
      <c r="S50" s="144">
        <v>70.419312338985947</v>
      </c>
      <c r="T50" s="144">
        <v>67.712739324413633</v>
      </c>
      <c r="U50" s="144">
        <v>69.253612147694156</v>
      </c>
      <c r="V50" s="144">
        <v>69.489220867942151</v>
      </c>
      <c r="W50" s="144">
        <v>67.463289636136224</v>
      </c>
      <c r="X50" s="144">
        <v>66.924016682273859</v>
      </c>
      <c r="Y50" s="144">
        <v>68.98309364829052</v>
      </c>
      <c r="Z50" s="144">
        <v>73.789337916166247</v>
      </c>
      <c r="AA50" s="421"/>
    </row>
    <row r="51" spans="1:31">
      <c r="A51" s="131" t="s">
        <v>444</v>
      </c>
      <c r="B51" s="143">
        <v>100</v>
      </c>
      <c r="C51" s="144">
        <v>90.576510742787121</v>
      </c>
      <c r="D51" s="144">
        <v>85.856120516241972</v>
      </c>
      <c r="E51" s="144">
        <v>85.678859030489249</v>
      </c>
      <c r="F51" s="144">
        <v>86.203358196070681</v>
      </c>
      <c r="G51" s="144">
        <v>91.882947947092333</v>
      </c>
      <c r="H51" s="144">
        <v>89.764143944560672</v>
      </c>
      <c r="I51" s="144">
        <v>85.202966326931644</v>
      </c>
      <c r="J51" s="144">
        <v>86.35149511636439</v>
      </c>
      <c r="K51" s="144">
        <v>84.372231907906809</v>
      </c>
      <c r="L51" s="144">
        <v>91.425117401369732</v>
      </c>
      <c r="M51" s="144">
        <v>86.99509163517034</v>
      </c>
      <c r="N51" s="144">
        <v>90.835488219595049</v>
      </c>
      <c r="O51" s="144">
        <v>91.235236310929636</v>
      </c>
      <c r="P51" s="144">
        <v>93.389464056465286</v>
      </c>
      <c r="Q51" s="144">
        <v>79.859382515384979</v>
      </c>
      <c r="R51" s="144">
        <v>80.499755735877287</v>
      </c>
      <c r="S51" s="144">
        <v>87.291884762795533</v>
      </c>
      <c r="T51" s="144">
        <v>82.239331453664789</v>
      </c>
      <c r="U51" s="144">
        <v>81.9557741690531</v>
      </c>
      <c r="V51" s="144">
        <v>82.833915111895607</v>
      </c>
      <c r="W51" s="144">
        <v>75.508738604770556</v>
      </c>
      <c r="X51" s="144">
        <v>79.235727415688771</v>
      </c>
      <c r="Y51" s="144">
        <v>82.112120074462851</v>
      </c>
      <c r="Z51" s="144">
        <v>89.706050201324018</v>
      </c>
      <c r="AA51" s="421"/>
    </row>
    <row r="52" spans="1:31">
      <c r="A52" s="131" t="s">
        <v>445</v>
      </c>
      <c r="B52" s="143">
        <v>100</v>
      </c>
      <c r="C52" s="144">
        <v>97.262489221342079</v>
      </c>
      <c r="D52" s="144">
        <v>92.551175675681122</v>
      </c>
      <c r="E52" s="144">
        <v>93.903899765845381</v>
      </c>
      <c r="F52" s="144">
        <v>94.066474409438484</v>
      </c>
      <c r="G52" s="144">
        <v>105.01909391080981</v>
      </c>
      <c r="H52" s="144">
        <v>108.2200799184272</v>
      </c>
      <c r="I52" s="144">
        <v>97.814921415160597</v>
      </c>
      <c r="J52" s="144">
        <v>92.809863465625511</v>
      </c>
      <c r="K52" s="144">
        <v>90.757423403437144</v>
      </c>
      <c r="L52" s="144">
        <v>85.275271892528551</v>
      </c>
      <c r="M52" s="144">
        <v>87.11986997417965</v>
      </c>
      <c r="N52" s="144">
        <v>97.222193080111708</v>
      </c>
      <c r="O52" s="144">
        <v>91.587824928367567</v>
      </c>
      <c r="P52" s="144">
        <v>88.898002523527438</v>
      </c>
      <c r="Q52" s="144">
        <v>84.06993245710629</v>
      </c>
      <c r="R52" s="144">
        <v>86.939785181398207</v>
      </c>
      <c r="S52" s="144">
        <v>93.750898305556646</v>
      </c>
      <c r="T52" s="144">
        <v>86.824144355130585</v>
      </c>
      <c r="U52" s="144">
        <v>87.802491408345404</v>
      </c>
      <c r="V52" s="144">
        <v>90.320563439841465</v>
      </c>
      <c r="W52" s="144">
        <v>85.941638081618805</v>
      </c>
      <c r="X52" s="144">
        <v>88.072023425952793</v>
      </c>
      <c r="Y52" s="144">
        <v>92.727164881084718</v>
      </c>
      <c r="Z52" s="144">
        <v>95.050079147730457</v>
      </c>
      <c r="AA52" s="421"/>
    </row>
    <row r="53" spans="1:31">
      <c r="A53" s="131" t="s">
        <v>446</v>
      </c>
      <c r="B53" s="143">
        <v>100</v>
      </c>
      <c r="C53" s="144">
        <v>99.551948311387363</v>
      </c>
      <c r="D53" s="144">
        <v>92.634125366955274</v>
      </c>
      <c r="E53" s="144">
        <v>77.283379850801637</v>
      </c>
      <c r="F53" s="144">
        <v>68.725668700497891</v>
      </c>
      <c r="G53" s="144">
        <v>79.943075556164374</v>
      </c>
      <c r="H53" s="144">
        <v>77.281268014817087</v>
      </c>
      <c r="I53" s="144">
        <v>67.141924890936039</v>
      </c>
      <c r="J53" s="144">
        <v>62.225684872214892</v>
      </c>
      <c r="K53" s="144">
        <v>61.287249647551697</v>
      </c>
      <c r="L53" s="144">
        <v>58.459330034303065</v>
      </c>
      <c r="M53" s="144">
        <v>46.28122806116334</v>
      </c>
      <c r="N53" s="144">
        <v>51.893327549566308</v>
      </c>
      <c r="O53" s="144">
        <v>54.368494451198515</v>
      </c>
      <c r="P53" s="144">
        <v>59.374573114235098</v>
      </c>
      <c r="Q53" s="144">
        <v>53.634203371707869</v>
      </c>
      <c r="R53" s="144">
        <v>49.299117785273843</v>
      </c>
      <c r="S53" s="144">
        <v>58.884874497963317</v>
      </c>
      <c r="T53" s="144">
        <v>49.204789111297565</v>
      </c>
      <c r="U53" s="144">
        <v>50.048305869952749</v>
      </c>
      <c r="V53" s="144">
        <v>42.333046047537238</v>
      </c>
      <c r="W53" s="144">
        <v>42.845080658816727</v>
      </c>
      <c r="X53" s="144">
        <v>44.618832630339284</v>
      </c>
      <c r="Y53" s="144">
        <v>39.575730248150244</v>
      </c>
      <c r="Z53" s="144">
        <v>47.013540483515307</v>
      </c>
      <c r="AA53" s="421"/>
    </row>
    <row r="54" spans="1:31">
      <c r="A54" s="131" t="s">
        <v>447</v>
      </c>
      <c r="B54" s="143">
        <v>100</v>
      </c>
      <c r="C54" s="144">
        <v>88.868070037738605</v>
      </c>
      <c r="D54" s="144">
        <v>87.287647337990947</v>
      </c>
      <c r="E54" s="144">
        <v>86.108519022173127</v>
      </c>
      <c r="F54" s="144">
        <v>75.642585299741256</v>
      </c>
      <c r="G54" s="144">
        <v>77.640281967153257</v>
      </c>
      <c r="H54" s="144">
        <v>68.677117035306352</v>
      </c>
      <c r="I54" s="144">
        <v>62.640459936387401</v>
      </c>
      <c r="J54" s="144">
        <v>61.991079862552986</v>
      </c>
      <c r="K54" s="144">
        <v>73.402078133057103</v>
      </c>
      <c r="L54" s="144">
        <v>65.154186383984594</v>
      </c>
      <c r="M54" s="144">
        <v>62.717008382807258</v>
      </c>
      <c r="N54" s="144">
        <v>68.382779879437251</v>
      </c>
      <c r="O54" s="144">
        <v>58.944806720848412</v>
      </c>
      <c r="P54" s="144">
        <v>54.697550413208049</v>
      </c>
      <c r="Q54" s="144">
        <v>52.230788449340373</v>
      </c>
      <c r="R54" s="144">
        <v>52.839184262043723</v>
      </c>
      <c r="S54" s="144">
        <v>60.747353278056394</v>
      </c>
      <c r="T54" s="144">
        <v>52.114340669620645</v>
      </c>
      <c r="U54" s="144">
        <v>50.011113950506299</v>
      </c>
      <c r="V54" s="144">
        <v>52.46965396392244</v>
      </c>
      <c r="W54" s="144">
        <v>49.626183609489871</v>
      </c>
      <c r="X54" s="144">
        <v>49.506714916103483</v>
      </c>
      <c r="Y54" s="144">
        <v>52.63181473859057</v>
      </c>
      <c r="Z54" s="144">
        <v>57.207351270198366</v>
      </c>
      <c r="AA54" s="421"/>
    </row>
    <row r="55" spans="1:31">
      <c r="A55" s="131" t="s">
        <v>448</v>
      </c>
      <c r="B55" s="143">
        <v>100</v>
      </c>
      <c r="C55" s="144">
        <v>94.905532692244336</v>
      </c>
      <c r="D55" s="144">
        <v>99.661720348065032</v>
      </c>
      <c r="E55" s="144">
        <v>105.86981389085166</v>
      </c>
      <c r="F55" s="144">
        <v>104.22951324026407</v>
      </c>
      <c r="G55" s="144">
        <v>108.1534947596207</v>
      </c>
      <c r="H55" s="144">
        <v>95.278051971217636</v>
      </c>
      <c r="I55" s="144">
        <v>83.703906634564973</v>
      </c>
      <c r="J55" s="144">
        <v>85.45799577309846</v>
      </c>
      <c r="K55" s="144">
        <v>92.091024446931797</v>
      </c>
      <c r="L55" s="144">
        <v>86.457453575463177</v>
      </c>
      <c r="M55" s="144">
        <v>77.412522601342076</v>
      </c>
      <c r="N55" s="144">
        <v>80.583293447397367</v>
      </c>
      <c r="O55" s="144">
        <v>77.427824461971014</v>
      </c>
      <c r="P55" s="144">
        <v>73.826359844455254</v>
      </c>
      <c r="Q55" s="144">
        <v>72.390452934083442</v>
      </c>
      <c r="R55" s="144">
        <v>72.012061031280325</v>
      </c>
      <c r="S55" s="144">
        <v>81.180148608604441</v>
      </c>
      <c r="T55" s="144">
        <v>74.231660093127431</v>
      </c>
      <c r="U55" s="144">
        <v>74.763090425422774</v>
      </c>
      <c r="V55" s="144">
        <v>69.75691566294357</v>
      </c>
      <c r="W55" s="144">
        <v>69.72557187544777</v>
      </c>
      <c r="X55" s="144">
        <v>74.773342325138117</v>
      </c>
      <c r="Y55" s="144">
        <v>82.035881582926351</v>
      </c>
      <c r="Z55" s="144">
        <v>86.074132302896814</v>
      </c>
      <c r="AA55" s="421"/>
    </row>
    <row r="56" spans="1:31">
      <c r="A56" s="131" t="s">
        <v>449</v>
      </c>
      <c r="B56" s="143">
        <v>100</v>
      </c>
      <c r="C56" s="144">
        <v>114.14039452003175</v>
      </c>
      <c r="D56" s="144">
        <v>113.04509413357928</v>
      </c>
      <c r="E56" s="144">
        <v>105.13205061885647</v>
      </c>
      <c r="F56" s="144">
        <v>99.305059271930773</v>
      </c>
      <c r="G56" s="144">
        <v>111.26753722482438</v>
      </c>
      <c r="H56" s="144">
        <v>108.21277514068984</v>
      </c>
      <c r="I56" s="144">
        <v>91.598240676200248</v>
      </c>
      <c r="J56" s="144">
        <v>88.024551311071647</v>
      </c>
      <c r="K56" s="144">
        <v>95.51857575727503</v>
      </c>
      <c r="L56" s="144">
        <v>86.16476720394121</v>
      </c>
      <c r="M56" s="144">
        <v>93.724630714898609</v>
      </c>
      <c r="N56" s="144">
        <v>115.50552954497456</v>
      </c>
      <c r="O56" s="144">
        <v>104.58378543383547</v>
      </c>
      <c r="P56" s="144">
        <v>107.60406604620518</v>
      </c>
      <c r="Q56" s="144">
        <v>109.61947103158025</v>
      </c>
      <c r="R56" s="144">
        <v>110.96175352051353</v>
      </c>
      <c r="S56" s="144">
        <v>121.91505789239238</v>
      </c>
      <c r="T56" s="144">
        <v>123.683788271184</v>
      </c>
      <c r="U56" s="144">
        <v>127.83707246015028</v>
      </c>
      <c r="V56" s="144">
        <v>134.48726526706648</v>
      </c>
      <c r="W56" s="144">
        <v>130.23820309461075</v>
      </c>
      <c r="X56" s="144">
        <v>131.26958626566778</v>
      </c>
      <c r="Y56" s="144">
        <v>140.46994737766801</v>
      </c>
      <c r="Z56" s="144">
        <v>161.99553376186145</v>
      </c>
      <c r="AA56" s="421"/>
    </row>
    <row r="57" spans="1:31">
      <c r="A57" s="131" t="s">
        <v>450</v>
      </c>
      <c r="B57" s="143">
        <v>100</v>
      </c>
      <c r="C57" s="144">
        <v>100.62200620910549</v>
      </c>
      <c r="D57" s="144">
        <v>106.52906787087575</v>
      </c>
      <c r="E57" s="144">
        <v>107.21422224052934</v>
      </c>
      <c r="F57" s="144">
        <v>96.432197255351269</v>
      </c>
      <c r="G57" s="144">
        <v>98.795204448941405</v>
      </c>
      <c r="H57" s="144">
        <v>88.201096364122279</v>
      </c>
      <c r="I57" s="144">
        <v>79.524676245496082</v>
      </c>
      <c r="J57" s="144">
        <v>83.766659664845747</v>
      </c>
      <c r="K57" s="144">
        <v>75.444945872865802</v>
      </c>
      <c r="L57" s="144">
        <v>73.518329120853053</v>
      </c>
      <c r="M57" s="144">
        <v>70.727299019595407</v>
      </c>
      <c r="N57" s="144">
        <v>80.526532866814236</v>
      </c>
      <c r="O57" s="144">
        <v>66.949265950828092</v>
      </c>
      <c r="P57" s="144">
        <v>72.330515100409443</v>
      </c>
      <c r="Q57" s="144">
        <v>73.771695314590971</v>
      </c>
      <c r="R57" s="144">
        <v>64.066864038628182</v>
      </c>
      <c r="S57" s="144">
        <v>69.241897035360054</v>
      </c>
      <c r="T57" s="144">
        <v>65.177471758291929</v>
      </c>
      <c r="U57" s="144">
        <v>60.117695501609873</v>
      </c>
      <c r="V57" s="144">
        <v>65.225305062375099</v>
      </c>
      <c r="W57" s="144">
        <v>54.850990546175218</v>
      </c>
      <c r="X57" s="144">
        <v>59.737222831844839</v>
      </c>
      <c r="Y57" s="144">
        <v>61.60904187563947</v>
      </c>
      <c r="Z57" s="144">
        <v>70.39508181295885</v>
      </c>
      <c r="AA57" s="421"/>
    </row>
    <row r="58" spans="1:31">
      <c r="A58" s="131" t="s">
        <v>920</v>
      </c>
      <c r="B58" s="143">
        <v>100.00000000000001</v>
      </c>
      <c r="C58" s="144">
        <v>31.635944433438166</v>
      </c>
      <c r="D58" s="144">
        <v>26.684002015344653</v>
      </c>
      <c r="E58" s="144">
        <v>42.166285800373828</v>
      </c>
      <c r="F58" s="144">
        <v>47.347934464876886</v>
      </c>
      <c r="G58" s="144">
        <v>38.92197823847178</v>
      </c>
      <c r="H58" s="144">
        <v>39.653313260824341</v>
      </c>
      <c r="I58" s="144">
        <v>46.690133033717295</v>
      </c>
      <c r="J58" s="144">
        <v>36.872805374105255</v>
      </c>
      <c r="K58" s="144">
        <v>38.842870994212781</v>
      </c>
      <c r="L58" s="144">
        <v>42.59308414505405</v>
      </c>
      <c r="M58" s="144">
        <v>52.200130566961924</v>
      </c>
      <c r="N58" s="144">
        <v>58.242660299089955</v>
      </c>
      <c r="O58" s="144">
        <v>73.539578731160645</v>
      </c>
      <c r="P58" s="144">
        <v>30.689968583359498</v>
      </c>
      <c r="Q58" s="144">
        <v>37.545175561793876</v>
      </c>
      <c r="R58" s="144">
        <v>52.082256082317883</v>
      </c>
      <c r="S58" s="144">
        <v>60.294068143151279</v>
      </c>
      <c r="T58" s="144">
        <v>57.488616779344582</v>
      </c>
      <c r="U58" s="144">
        <v>62.664222720969128</v>
      </c>
      <c r="V58" s="144">
        <v>60.58767825342683</v>
      </c>
      <c r="W58" s="144">
        <v>47.409023909867962</v>
      </c>
      <c r="X58" s="144">
        <v>53.149389905728007</v>
      </c>
      <c r="Y58" s="144">
        <v>44.730442134168314</v>
      </c>
      <c r="Z58" s="144">
        <v>53.726290590404375</v>
      </c>
      <c r="AA58" s="421"/>
    </row>
    <row r="59" spans="1:31" ht="20.25" customHeight="1">
      <c r="A59" s="131" t="s">
        <v>460</v>
      </c>
      <c r="B59" s="143">
        <v>99.999999999999986</v>
      </c>
      <c r="C59" s="144">
        <v>95.781823540128045</v>
      </c>
      <c r="D59" s="144">
        <v>92.299680575838622</v>
      </c>
      <c r="E59" s="144">
        <v>91.487286897529742</v>
      </c>
      <c r="F59" s="144">
        <v>88.653389049065794</v>
      </c>
      <c r="G59" s="144">
        <v>94.476726111317916</v>
      </c>
      <c r="H59" s="144">
        <v>90.013389151231792</v>
      </c>
      <c r="I59" s="144">
        <v>83.059734240772258</v>
      </c>
      <c r="J59" s="144">
        <v>80.110286133582463</v>
      </c>
      <c r="K59" s="144">
        <v>79.534318171185831</v>
      </c>
      <c r="L59" s="144">
        <v>76.694525435632556</v>
      </c>
      <c r="M59" s="144">
        <v>74.480019713224621</v>
      </c>
      <c r="N59" s="144">
        <v>79.255941080555999</v>
      </c>
      <c r="O59" s="144">
        <v>76.005599881542338</v>
      </c>
      <c r="P59" s="144">
        <v>75.138708799603521</v>
      </c>
      <c r="Q59" s="144">
        <v>71.208304538309449</v>
      </c>
      <c r="R59" s="144">
        <v>70.302592540528394</v>
      </c>
      <c r="S59" s="144">
        <v>77.296184152502846</v>
      </c>
      <c r="T59" s="144">
        <v>72.6338651733967</v>
      </c>
      <c r="U59" s="144">
        <v>72.798993147748348</v>
      </c>
      <c r="V59" s="144">
        <v>73.520565603625485</v>
      </c>
      <c r="W59" s="144">
        <v>70.092285838574512</v>
      </c>
      <c r="X59" s="144">
        <v>73.119019014910094</v>
      </c>
      <c r="Y59" s="144">
        <v>76.346381769519979</v>
      </c>
      <c r="Z59" s="144">
        <v>84.575830591968099</v>
      </c>
      <c r="AA59" s="421"/>
    </row>
    <row r="60" spans="1:31" ht="12.75" customHeight="1">
      <c r="A60" s="538"/>
      <c r="B60" s="569"/>
      <c r="C60" s="569"/>
      <c r="D60" s="569"/>
      <c r="E60" s="569"/>
      <c r="F60" s="569"/>
      <c r="G60" s="569"/>
      <c r="H60" s="569"/>
      <c r="I60" s="569"/>
      <c r="J60" s="569"/>
      <c r="K60" s="569"/>
    </row>
    <row r="61" spans="1:31" ht="26.15" customHeight="1">
      <c r="B61" s="1418" t="s">
        <v>484</v>
      </c>
      <c r="C61" s="1418"/>
      <c r="D61" s="1418"/>
      <c r="E61" s="1418"/>
      <c r="F61" s="1418"/>
      <c r="G61" s="1418"/>
      <c r="H61" s="1418" t="s">
        <v>484</v>
      </c>
      <c r="I61" s="1418"/>
      <c r="J61" s="1418"/>
      <c r="K61" s="1418"/>
      <c r="L61" s="1418"/>
      <c r="M61" s="1418"/>
      <c r="N61" s="1418" t="s">
        <v>484</v>
      </c>
      <c r="O61" s="1418"/>
      <c r="P61" s="1418"/>
      <c r="Q61" s="1418"/>
      <c r="R61" s="1418"/>
      <c r="S61" s="1418"/>
      <c r="T61" s="1418" t="s">
        <v>484</v>
      </c>
      <c r="U61" s="1418"/>
      <c r="V61" s="1418"/>
      <c r="W61" s="1418"/>
      <c r="X61" s="1418"/>
      <c r="Y61" s="1418"/>
      <c r="Z61" s="1418" t="s">
        <v>484</v>
      </c>
      <c r="AA61" s="1418"/>
      <c r="AB61" s="1418"/>
      <c r="AC61" s="1418"/>
      <c r="AD61" s="1418"/>
      <c r="AE61" s="1418"/>
    </row>
    <row r="62" spans="1:31">
      <c r="A62" s="538"/>
      <c r="B62" s="538"/>
      <c r="C62" s="538"/>
      <c r="D62" s="538"/>
      <c r="E62" s="538"/>
      <c r="F62" s="538"/>
      <c r="G62" s="538"/>
      <c r="H62" s="538"/>
    </row>
    <row r="63" spans="1:31">
      <c r="A63" s="131" t="s">
        <v>435</v>
      </c>
      <c r="B63" s="149">
        <v>14.442476498361048</v>
      </c>
      <c r="C63" s="149">
        <v>14.631550525412999</v>
      </c>
      <c r="D63" s="149">
        <v>14.260128677786645</v>
      </c>
      <c r="E63" s="149">
        <v>14.191841433362546</v>
      </c>
      <c r="F63" s="149">
        <v>14.635421250479771</v>
      </c>
      <c r="G63" s="149">
        <v>14.610591798588379</v>
      </c>
      <c r="H63" s="149">
        <v>15.812555660721436</v>
      </c>
      <c r="I63" s="149">
        <v>15.700146532745022</v>
      </c>
      <c r="J63" s="149">
        <v>14.600655800192907</v>
      </c>
      <c r="K63" s="149">
        <v>13.132401266103242</v>
      </c>
      <c r="L63" s="149">
        <v>13.060271258403224</v>
      </c>
      <c r="M63" s="149">
        <v>13.96044006130176</v>
      </c>
      <c r="N63" s="149">
        <v>14.087460678849068</v>
      </c>
      <c r="O63" s="149">
        <v>14.592430231979172</v>
      </c>
      <c r="P63" s="149">
        <v>14.081654140519612</v>
      </c>
      <c r="Q63" s="149">
        <v>14.003329701651609</v>
      </c>
      <c r="R63" s="149">
        <v>13.893082859389894</v>
      </c>
      <c r="S63" s="149">
        <v>13.55968877178838</v>
      </c>
      <c r="T63" s="149">
        <v>14.035725521548192</v>
      </c>
      <c r="U63" s="149">
        <v>14.288692610497334</v>
      </c>
      <c r="V63" s="149">
        <v>13.738622861813987</v>
      </c>
      <c r="W63" s="149">
        <v>14.077296997726291</v>
      </c>
      <c r="X63" s="149">
        <v>14.105110896193889</v>
      </c>
      <c r="Y63" s="149">
        <v>14.164002323980403</v>
      </c>
      <c r="Z63" s="149">
        <v>15.071755401926328</v>
      </c>
      <c r="AA63" s="398"/>
    </row>
    <row r="64" spans="1:31">
      <c r="A64" s="131" t="s">
        <v>436</v>
      </c>
      <c r="B64" s="149">
        <v>17.191640956944642</v>
      </c>
      <c r="C64" s="149">
        <v>17.783082758675498</v>
      </c>
      <c r="D64" s="149">
        <v>16.59168778064398</v>
      </c>
      <c r="E64" s="149">
        <v>16.296614664052218</v>
      </c>
      <c r="F64" s="149">
        <v>16.268957861259562</v>
      </c>
      <c r="G64" s="149">
        <v>16.809727486417586</v>
      </c>
      <c r="H64" s="149">
        <v>17.043051031586312</v>
      </c>
      <c r="I64" s="149">
        <v>17.152499827588503</v>
      </c>
      <c r="J64" s="149">
        <v>16.527888852989967</v>
      </c>
      <c r="K64" s="149">
        <v>15.706274736384609</v>
      </c>
      <c r="L64" s="149">
        <v>15.189855842305334</v>
      </c>
      <c r="M64" s="149">
        <v>15.28669791635707</v>
      </c>
      <c r="N64" s="149">
        <v>15.068342954294607</v>
      </c>
      <c r="O64" s="149">
        <v>15.210278026534931</v>
      </c>
      <c r="P64" s="149">
        <v>15.164877158388963</v>
      </c>
      <c r="Q64" s="149">
        <v>15.39305009697965</v>
      </c>
      <c r="R64" s="149">
        <v>16.174546122327602</v>
      </c>
      <c r="S64" s="149">
        <v>15.97797549530728</v>
      </c>
      <c r="T64" s="149">
        <v>16.545826274991775</v>
      </c>
      <c r="U64" s="149">
        <v>16.836804030870343</v>
      </c>
      <c r="V64" s="149">
        <v>16.735572365094065</v>
      </c>
      <c r="W64" s="149">
        <v>17.4442151416694</v>
      </c>
      <c r="X64" s="149">
        <v>18.180270317362311</v>
      </c>
      <c r="Y64" s="149">
        <v>17.668722104538723</v>
      </c>
      <c r="Z64" s="149">
        <v>18.383172208225488</v>
      </c>
      <c r="AA64" s="398"/>
    </row>
    <row r="65" spans="1:27">
      <c r="A65" s="131" t="s">
        <v>438</v>
      </c>
      <c r="B65" s="149">
        <v>3.2965388182792421</v>
      </c>
      <c r="C65" s="149">
        <v>3.6954079621714238</v>
      </c>
      <c r="D65" s="149">
        <v>4.1819186544711799</v>
      </c>
      <c r="E65" s="149">
        <v>4.324667527570873</v>
      </c>
      <c r="F65" s="149">
        <v>3.9079497777746366</v>
      </c>
      <c r="G65" s="149">
        <v>3.7443772230635974</v>
      </c>
      <c r="H65" s="149">
        <v>3.6863404621307594</v>
      </c>
      <c r="I65" s="149">
        <v>3.7044766806403913</v>
      </c>
      <c r="J65" s="149">
        <v>3.8294524342504244</v>
      </c>
      <c r="K65" s="149">
        <v>4.4968120738163613</v>
      </c>
      <c r="L65" s="149">
        <v>4.2727406491022535</v>
      </c>
      <c r="M65" s="149">
        <v>4.0718027076988221</v>
      </c>
      <c r="N65" s="149">
        <v>3.9448638149934401</v>
      </c>
      <c r="O65" s="149">
        <v>3.9854846491487526</v>
      </c>
      <c r="P65" s="149">
        <v>3.9640363083963752</v>
      </c>
      <c r="Q65" s="149">
        <v>4.2283085566487308</v>
      </c>
      <c r="R65" s="149">
        <v>4.290920385180895</v>
      </c>
      <c r="S65" s="149">
        <v>4.0528024943722034</v>
      </c>
      <c r="T65" s="149">
        <v>3.9314640565648493</v>
      </c>
      <c r="U65" s="149">
        <v>3.8785422383360424</v>
      </c>
      <c r="V65" s="149">
        <v>4.1240752497125026</v>
      </c>
      <c r="W65" s="149">
        <v>4.1383429149248201</v>
      </c>
      <c r="X65" s="149">
        <v>4.0312882416693752</v>
      </c>
      <c r="Y65" s="149">
        <v>4.1307876873182394</v>
      </c>
      <c r="Z65" s="149">
        <v>3.9776212389722088</v>
      </c>
      <c r="AA65" s="398"/>
    </row>
    <row r="66" spans="1:27">
      <c r="A66" s="131" t="s">
        <v>441</v>
      </c>
      <c r="B66" s="149">
        <v>5.385598575025905</v>
      </c>
      <c r="C66" s="149">
        <v>5.6390599160469383</v>
      </c>
      <c r="D66" s="149">
        <v>5.2808010535840992</v>
      </c>
      <c r="E66" s="149">
        <v>5.3963029543856527</v>
      </c>
      <c r="F66" s="149">
        <v>5.6260581603352859</v>
      </c>
      <c r="G66" s="149">
        <v>5.425885123763587</v>
      </c>
      <c r="H66" s="149">
        <v>5.8782621310842504</v>
      </c>
      <c r="I66" s="149">
        <v>6.1299375642141358</v>
      </c>
      <c r="J66" s="149">
        <v>5.9217424226475037</v>
      </c>
      <c r="K66" s="149">
        <v>5.6492154687233285</v>
      </c>
      <c r="L66" s="149">
        <v>5.5660994425711223</v>
      </c>
      <c r="M66" s="149">
        <v>5.4111943967634808</v>
      </c>
      <c r="N66" s="149">
        <v>5.4191274125836282</v>
      </c>
      <c r="O66" s="149">
        <v>5.4911599844543284</v>
      </c>
      <c r="P66" s="149">
        <v>5.8483570337273383</v>
      </c>
      <c r="Q66" s="149">
        <v>5.7859986476413807</v>
      </c>
      <c r="R66" s="149">
        <v>5.4495260220328214</v>
      </c>
      <c r="S66" s="149">
        <v>5.6579140640903827</v>
      </c>
      <c r="T66" s="149">
        <v>5.5327493012137046</v>
      </c>
      <c r="U66" s="149">
        <v>5.5346066732077137</v>
      </c>
      <c r="V66" s="149">
        <v>5.3743001817315967</v>
      </c>
      <c r="W66" s="149">
        <v>5.6610250266388036</v>
      </c>
      <c r="X66" s="149">
        <v>5.5733355005071896</v>
      </c>
      <c r="Y66" s="149">
        <v>5.5109776785607378</v>
      </c>
      <c r="Z66" s="149">
        <v>5.1143132541245162</v>
      </c>
      <c r="AA66" s="398"/>
    </row>
    <row r="67" spans="1:27">
      <c r="A67" s="131" t="s">
        <v>442</v>
      </c>
      <c r="B67" s="149">
        <v>2.6688033356459631</v>
      </c>
      <c r="C67" s="149">
        <v>2.3841715081730404</v>
      </c>
      <c r="D67" s="149">
        <v>2.9344901823754701</v>
      </c>
      <c r="E67" s="149">
        <v>2.3226795675951224</v>
      </c>
      <c r="F67" s="149">
        <v>2.1933198377186285</v>
      </c>
      <c r="G67" s="149">
        <v>2.3661453000558095</v>
      </c>
      <c r="H67" s="149">
        <v>1.8455634044847802</v>
      </c>
      <c r="I67" s="149">
        <v>2.0537695196152694</v>
      </c>
      <c r="J67" s="149">
        <v>2.2393335227237117</v>
      </c>
      <c r="K67" s="149">
        <v>2.2230113059067063</v>
      </c>
      <c r="L67" s="149">
        <v>2.2992536030556496</v>
      </c>
      <c r="M67" s="149">
        <v>2.2990245553034017</v>
      </c>
      <c r="N67" s="149">
        <v>2.5119618996080195</v>
      </c>
      <c r="O67" s="149">
        <v>2.5003991199042468</v>
      </c>
      <c r="P67" s="149">
        <v>2.4065584497596859</v>
      </c>
      <c r="Q67" s="149">
        <v>2.3414508572455643</v>
      </c>
      <c r="R67" s="149">
        <v>2.1089715263779616</v>
      </c>
      <c r="S67" s="149">
        <v>2.4368241952917824</v>
      </c>
      <c r="T67" s="149">
        <v>2.2867154061737116</v>
      </c>
      <c r="U67" s="149">
        <v>2.2170870861535912</v>
      </c>
      <c r="V67" s="149">
        <v>2.6241364640959515</v>
      </c>
      <c r="W67" s="149">
        <v>2.2911317655809595</v>
      </c>
      <c r="X67" s="149">
        <v>2.1234525315004946</v>
      </c>
      <c r="Y67" s="149">
        <v>2.2968443671198315</v>
      </c>
      <c r="Z67" s="149">
        <v>2.5144403056163767</v>
      </c>
      <c r="AA67" s="398"/>
    </row>
    <row r="68" spans="1:27">
      <c r="A68" s="131" t="s">
        <v>443</v>
      </c>
      <c r="B68" s="149">
        <v>7.3622887242225428</v>
      </c>
      <c r="C68" s="149">
        <v>7.6230108340667995</v>
      </c>
      <c r="D68" s="149">
        <v>7.4994883482012513</v>
      </c>
      <c r="E68" s="149">
        <v>7.5118809589026601</v>
      </c>
      <c r="F68" s="149">
        <v>7.8262497549035377</v>
      </c>
      <c r="G68" s="149">
        <v>7.8702176619806776</v>
      </c>
      <c r="H68" s="149">
        <v>7.0843913139114836</v>
      </c>
      <c r="I68" s="149">
        <v>6.9613639855735743</v>
      </c>
      <c r="J68" s="149">
        <v>6.7517039139050707</v>
      </c>
      <c r="K68" s="149">
        <v>7.1341384720069865</v>
      </c>
      <c r="L68" s="149">
        <v>6.8062660333476135</v>
      </c>
      <c r="M68" s="149">
        <v>6.812931799539192</v>
      </c>
      <c r="N68" s="149">
        <v>6.107609258487054</v>
      </c>
      <c r="O68" s="149">
        <v>6.0788349144471905</v>
      </c>
      <c r="P68" s="149">
        <v>6.2151915104653614</v>
      </c>
      <c r="Q68" s="149">
        <v>7.262134072096277</v>
      </c>
      <c r="R68" s="149">
        <v>6.5764718059428633</v>
      </c>
      <c r="S68" s="149">
        <v>6.7072820590721784</v>
      </c>
      <c r="T68" s="149">
        <v>6.8634752676901716</v>
      </c>
      <c r="U68" s="149">
        <v>7.0037381807171313</v>
      </c>
      <c r="V68" s="149">
        <v>6.9585931915876342</v>
      </c>
      <c r="W68" s="149">
        <v>7.08614665144421</v>
      </c>
      <c r="X68" s="149">
        <v>6.7385194719189849</v>
      </c>
      <c r="Y68" s="149">
        <v>6.6522268738550352</v>
      </c>
      <c r="Z68" s="149">
        <v>6.4233292975739236</v>
      </c>
      <c r="AA68" s="398"/>
    </row>
    <row r="69" spans="1:27">
      <c r="A69" s="131" t="s">
        <v>444</v>
      </c>
      <c r="B69" s="149">
        <v>18.125930789581687</v>
      </c>
      <c r="C69" s="149">
        <v>17.140867694983193</v>
      </c>
      <c r="D69" s="149">
        <v>16.860536121365083</v>
      </c>
      <c r="E69" s="149">
        <v>16.975135251922168</v>
      </c>
      <c r="F69" s="149">
        <v>17.625001381805177</v>
      </c>
      <c r="G69" s="149">
        <v>17.628298775609419</v>
      </c>
      <c r="H69" s="149">
        <v>18.075740463360713</v>
      </c>
      <c r="I69" s="149">
        <v>18.593643295705576</v>
      </c>
      <c r="J69" s="149">
        <v>19.538080558671044</v>
      </c>
      <c r="K69" s="149">
        <v>19.228494960296366</v>
      </c>
      <c r="L69" s="149">
        <v>21.607348647556574</v>
      </c>
      <c r="M69" s="149">
        <v>21.171678204220814</v>
      </c>
      <c r="N69" s="149">
        <v>20.774187401708563</v>
      </c>
      <c r="O69" s="149">
        <v>21.757917594498732</v>
      </c>
      <c r="P69" s="149">
        <v>22.528613932910019</v>
      </c>
      <c r="Q69" s="149">
        <v>20.328045299742275</v>
      </c>
      <c r="R69" s="149">
        <v>20.75503830396546</v>
      </c>
      <c r="S69" s="149">
        <v>20.469919428116285</v>
      </c>
      <c r="T69" s="149">
        <v>20.522994701603398</v>
      </c>
      <c r="U69" s="149">
        <v>20.405841154697203</v>
      </c>
      <c r="V69" s="149">
        <v>20.422065581528447</v>
      </c>
      <c r="W69" s="149">
        <v>19.526630549769514</v>
      </c>
      <c r="X69" s="149">
        <v>19.642239878875664</v>
      </c>
      <c r="Y69" s="149">
        <v>19.494815221875218</v>
      </c>
      <c r="Z69" s="149">
        <v>19.225417545120223</v>
      </c>
      <c r="AA69" s="398"/>
    </row>
    <row r="70" spans="1:27">
      <c r="A70" s="131" t="s">
        <v>445</v>
      </c>
      <c r="B70" s="149">
        <v>5.9659675716549891</v>
      </c>
      <c r="C70" s="149">
        <v>6.0581938742256911</v>
      </c>
      <c r="D70" s="149">
        <v>5.9822234416724127</v>
      </c>
      <c r="E70" s="149">
        <v>6.12355705205748</v>
      </c>
      <c r="F70" s="149">
        <v>6.3302434562995167</v>
      </c>
      <c r="G70" s="149">
        <v>6.6316915759576087</v>
      </c>
      <c r="H70" s="149">
        <v>7.1726827917845668</v>
      </c>
      <c r="I70" s="149">
        <v>7.0257948032341746</v>
      </c>
      <c r="J70" s="149">
        <v>6.9117295978991145</v>
      </c>
      <c r="K70" s="149">
        <v>6.8078265755225829</v>
      </c>
      <c r="L70" s="149">
        <v>6.6334526993307481</v>
      </c>
      <c r="M70" s="149">
        <v>6.978439601842207</v>
      </c>
      <c r="N70" s="149">
        <v>7.3183718880025381</v>
      </c>
      <c r="O70" s="149">
        <v>7.1890754672373678</v>
      </c>
      <c r="P70" s="149">
        <v>7.0584470869037164</v>
      </c>
      <c r="Q70" s="149">
        <v>7.0435392900063674</v>
      </c>
      <c r="R70" s="149">
        <v>7.3778209356911191</v>
      </c>
      <c r="S70" s="149">
        <v>7.2359952206821205</v>
      </c>
      <c r="T70" s="149">
        <v>7.1315223060595532</v>
      </c>
      <c r="U70" s="149">
        <v>7.1955228197947436</v>
      </c>
      <c r="V70" s="149">
        <v>7.3292356786375068</v>
      </c>
      <c r="W70" s="149">
        <v>7.3149993571428764</v>
      </c>
      <c r="X70" s="149">
        <v>7.1860214046652988</v>
      </c>
      <c r="Y70" s="149">
        <v>7.246018028229801</v>
      </c>
      <c r="Z70" s="149">
        <v>6.704819638300453</v>
      </c>
      <c r="AA70" s="398"/>
    </row>
    <row r="71" spans="1:27">
      <c r="A71" s="131" t="s">
        <v>446</v>
      </c>
      <c r="B71" s="149">
        <v>0.6326504763934796</v>
      </c>
      <c r="C71" s="149">
        <v>0.65755260442198604</v>
      </c>
      <c r="D71" s="149">
        <v>0.63494286413639733</v>
      </c>
      <c r="E71" s="149">
        <v>0.53442799254360751</v>
      </c>
      <c r="F71" s="149">
        <v>0.49044179258354731</v>
      </c>
      <c r="G71" s="149">
        <v>0.53532787297662854</v>
      </c>
      <c r="H71" s="149">
        <v>0.54316398356829509</v>
      </c>
      <c r="I71" s="149">
        <v>0.51140749674316532</v>
      </c>
      <c r="J71" s="149">
        <v>0.4914114164150325</v>
      </c>
      <c r="K71" s="149">
        <v>0.48750537601788052</v>
      </c>
      <c r="L71" s="149">
        <v>0.4822289829133285</v>
      </c>
      <c r="M71" s="149">
        <v>0.39312343221320811</v>
      </c>
      <c r="N71" s="149">
        <v>0.41423189161941998</v>
      </c>
      <c r="O71" s="149">
        <v>0.45254894335358037</v>
      </c>
      <c r="P71" s="149">
        <v>0.49992011529719732</v>
      </c>
      <c r="Q71" s="149">
        <v>0.47651330184165236</v>
      </c>
      <c r="R71" s="149">
        <v>0.44364097006311265</v>
      </c>
      <c r="S71" s="149">
        <v>0.48195838270627606</v>
      </c>
      <c r="T71" s="149">
        <v>0.42858015607167149</v>
      </c>
      <c r="U71" s="149">
        <v>0.43493849546862201</v>
      </c>
      <c r="V71" s="149">
        <v>0.36427932142895342</v>
      </c>
      <c r="W71" s="149">
        <v>0.38671817255815616</v>
      </c>
      <c r="X71" s="149">
        <v>0.38605722697057698</v>
      </c>
      <c r="Y71" s="149">
        <v>0.32794749423355041</v>
      </c>
      <c r="Z71" s="149">
        <v>0.35167421443762581</v>
      </c>
      <c r="AA71" s="398"/>
    </row>
    <row r="72" spans="1:27">
      <c r="A72" s="131" t="s">
        <v>447</v>
      </c>
      <c r="B72" s="149">
        <v>10.550686365445854</v>
      </c>
      <c r="C72" s="149">
        <v>9.7891134269106708</v>
      </c>
      <c r="D72" s="149">
        <v>9.9777657397642585</v>
      </c>
      <c r="E72" s="149">
        <v>9.9303849573498244</v>
      </c>
      <c r="F72" s="149">
        <v>9.0022637817867501</v>
      </c>
      <c r="G72" s="149">
        <v>8.670476826166011</v>
      </c>
      <c r="H72" s="149">
        <v>8.0498104688086869</v>
      </c>
      <c r="I72" s="149">
        <v>7.9569222393644283</v>
      </c>
      <c r="J72" s="149">
        <v>8.1643503306740008</v>
      </c>
      <c r="K72" s="149">
        <v>9.7372093300273797</v>
      </c>
      <c r="L72" s="149">
        <v>8.9631089315515293</v>
      </c>
      <c r="M72" s="149">
        <v>8.8843623803250082</v>
      </c>
      <c r="N72" s="149">
        <v>9.1032325585780853</v>
      </c>
      <c r="O72" s="149">
        <v>8.1823993173235188</v>
      </c>
      <c r="P72" s="149">
        <v>7.680418103897023</v>
      </c>
      <c r="Q72" s="149">
        <v>7.7388539317415015</v>
      </c>
      <c r="R72" s="149">
        <v>7.9298592101484937</v>
      </c>
      <c r="S72" s="149">
        <v>8.2918229275482158</v>
      </c>
      <c r="T72" s="149">
        <v>7.570050998037142</v>
      </c>
      <c r="U72" s="149">
        <v>7.2480614808432389</v>
      </c>
      <c r="V72" s="149">
        <v>7.5297416189834028</v>
      </c>
      <c r="W72" s="149">
        <v>7.4700131763944437</v>
      </c>
      <c r="X72" s="149">
        <v>7.1435562060376769</v>
      </c>
      <c r="Y72" s="149">
        <v>7.273452353347996</v>
      </c>
      <c r="Z72" s="149">
        <v>7.1365166244914562</v>
      </c>
      <c r="AA72" s="398"/>
    </row>
    <row r="73" spans="1:27">
      <c r="A73" s="131" t="s">
        <v>448</v>
      </c>
      <c r="B73" s="149">
        <v>7.2863238209082057</v>
      </c>
      <c r="C73" s="149">
        <v>7.2196625417323732</v>
      </c>
      <c r="D73" s="149">
        <v>7.867498158979414</v>
      </c>
      <c r="E73" s="149">
        <v>8.4317917060109</v>
      </c>
      <c r="F73" s="149">
        <v>8.566508210350321</v>
      </c>
      <c r="G73" s="149">
        <v>8.3411165650784653</v>
      </c>
      <c r="H73" s="149">
        <v>7.7124830676160894</v>
      </c>
      <c r="I73" s="149">
        <v>7.3428331355667078</v>
      </c>
      <c r="J73" s="149">
        <v>7.7727175914750992</v>
      </c>
      <c r="K73" s="149">
        <v>8.4366728796905033</v>
      </c>
      <c r="L73" s="149">
        <v>8.2138457719601767</v>
      </c>
      <c r="M73" s="149">
        <v>7.5732083535767485</v>
      </c>
      <c r="N73" s="149">
        <v>7.4083527696203904</v>
      </c>
      <c r="O73" s="149">
        <v>7.42266625956022</v>
      </c>
      <c r="P73" s="149">
        <v>7.1590631904554876</v>
      </c>
      <c r="Q73" s="149">
        <v>7.4072860608017628</v>
      </c>
      <c r="R73" s="149">
        <v>7.4634971019373122</v>
      </c>
      <c r="S73" s="149">
        <v>7.6524456812088282</v>
      </c>
      <c r="T73" s="149">
        <v>7.446607886154732</v>
      </c>
      <c r="U73" s="149">
        <v>7.4829068801251832</v>
      </c>
      <c r="V73" s="149">
        <v>6.9133238039578728</v>
      </c>
      <c r="W73" s="149">
        <v>7.248202697406203</v>
      </c>
      <c r="X73" s="149">
        <v>7.4511774459320881</v>
      </c>
      <c r="Y73" s="149">
        <v>7.8293166525085898</v>
      </c>
      <c r="Z73" s="149">
        <v>7.41540456857377</v>
      </c>
      <c r="AA73" s="398"/>
    </row>
    <row r="74" spans="1:27">
      <c r="A74" s="131" t="s">
        <v>449</v>
      </c>
      <c r="B74" s="149">
        <v>1.7223221904263695</v>
      </c>
      <c r="C74" s="149">
        <v>2.0524409229221936</v>
      </c>
      <c r="D74" s="149">
        <v>2.1094338889409792</v>
      </c>
      <c r="E74" s="149">
        <v>1.9791959062978177</v>
      </c>
      <c r="F74" s="149">
        <v>1.9292585319100626</v>
      </c>
      <c r="G74" s="149">
        <v>2.0284207161307384</v>
      </c>
      <c r="H74" s="149">
        <v>2.0705504555471861</v>
      </c>
      <c r="I74" s="149">
        <v>1.8993762015096018</v>
      </c>
      <c r="J74" s="149">
        <v>1.8924740547372647</v>
      </c>
      <c r="K74" s="149">
        <v>2.0684626008936866</v>
      </c>
      <c r="L74" s="149">
        <v>1.9349945741931855</v>
      </c>
      <c r="M74" s="149">
        <v>2.1673465164392867</v>
      </c>
      <c r="N74" s="149">
        <v>2.5100671815890419</v>
      </c>
      <c r="O74" s="149">
        <v>2.3699171467920759</v>
      </c>
      <c r="P74" s="149">
        <v>2.4664899582685105</v>
      </c>
      <c r="Q74" s="149">
        <v>2.6513768118003491</v>
      </c>
      <c r="R74" s="149">
        <v>2.718418816017754</v>
      </c>
      <c r="S74" s="149">
        <v>2.7165249081494776</v>
      </c>
      <c r="T74" s="149">
        <v>2.9328376319628946</v>
      </c>
      <c r="U74" s="149">
        <v>3.0244460415874661</v>
      </c>
      <c r="V74" s="149">
        <v>3.1505524936794536</v>
      </c>
      <c r="W74" s="149">
        <v>3.2002401483624703</v>
      </c>
      <c r="X74" s="149">
        <v>3.0920617426137147</v>
      </c>
      <c r="Y74" s="149">
        <v>3.1689060024737197</v>
      </c>
      <c r="Z74" s="149">
        <v>3.2989153117996657</v>
      </c>
      <c r="AA74" s="398"/>
    </row>
    <row r="75" spans="1:27">
      <c r="A75" s="131" t="s">
        <v>450</v>
      </c>
      <c r="B75" s="149">
        <v>4.9325449364293874</v>
      </c>
      <c r="C75" s="149">
        <v>5.1818032782822732</v>
      </c>
      <c r="D75" s="149">
        <v>5.6929711027253624</v>
      </c>
      <c r="E75" s="149">
        <v>5.7804640071801847</v>
      </c>
      <c r="F75" s="149">
        <v>5.3653464507418649</v>
      </c>
      <c r="G75" s="149">
        <v>5.1580088081582458</v>
      </c>
      <c r="H75" s="149">
        <v>4.8332350926975201</v>
      </c>
      <c r="I75" s="149">
        <v>4.7226137035164806</v>
      </c>
      <c r="J75" s="149">
        <v>5.1576749118392087</v>
      </c>
      <c r="K75" s="149">
        <v>4.6789309860358239</v>
      </c>
      <c r="L75" s="149">
        <v>4.7282704988397075</v>
      </c>
      <c r="M75" s="149">
        <v>4.6840156862161537</v>
      </c>
      <c r="N75" s="149">
        <v>5.0116210409602369</v>
      </c>
      <c r="O75" s="149">
        <v>4.3448148988771633</v>
      </c>
      <c r="P75" s="149">
        <v>4.7481986542964991</v>
      </c>
      <c r="Q75" s="149">
        <v>5.1101090601031203</v>
      </c>
      <c r="R75" s="149">
        <v>4.4950360205346458</v>
      </c>
      <c r="S75" s="149">
        <v>4.4185721760428098</v>
      </c>
      <c r="T75" s="149">
        <v>4.4261833997563897</v>
      </c>
      <c r="U75" s="149">
        <v>4.0733150516854533</v>
      </c>
      <c r="V75" s="149">
        <v>4.3760102438142177</v>
      </c>
      <c r="W75" s="149">
        <v>3.8599821997498029</v>
      </c>
      <c r="X75" s="149">
        <v>4.0298206946059443</v>
      </c>
      <c r="Y75" s="149">
        <v>3.9804030066461422</v>
      </c>
      <c r="Z75" s="149">
        <v>4.1055098355607242</v>
      </c>
      <c r="AA75" s="398"/>
    </row>
    <row r="76" spans="1:27">
      <c r="A76" s="131" t="s">
        <v>920</v>
      </c>
      <c r="B76" s="149">
        <v>0.43622694068069434</v>
      </c>
      <c r="C76" s="149">
        <v>0.14408215197491453</v>
      </c>
      <c r="D76" s="149">
        <v>0.1261139853534701</v>
      </c>
      <c r="E76" s="149">
        <v>0.20105602076895274</v>
      </c>
      <c r="F76" s="149">
        <v>0.23297975205135041</v>
      </c>
      <c r="G76" s="149">
        <v>0.17971426605324664</v>
      </c>
      <c r="H76" s="149">
        <v>0.19216967269791879</v>
      </c>
      <c r="I76" s="149">
        <v>0.24521501398297457</v>
      </c>
      <c r="J76" s="149">
        <v>0.20078459157965431</v>
      </c>
      <c r="K76" s="149">
        <v>0.21304396857454933</v>
      </c>
      <c r="L76" s="149">
        <v>0.24226306486955407</v>
      </c>
      <c r="M76" s="149">
        <v>0.30573438820284543</v>
      </c>
      <c r="N76" s="149">
        <v>0.32056924910592088</v>
      </c>
      <c r="O76" s="149">
        <v>0.42207344588871215</v>
      </c>
      <c r="P76" s="149">
        <v>0.17817435671420773</v>
      </c>
      <c r="Q76" s="149">
        <v>0.2300043116997621</v>
      </c>
      <c r="R76" s="149">
        <v>0.32316992039006892</v>
      </c>
      <c r="S76" s="149">
        <v>0.34027419562377631</v>
      </c>
      <c r="T76" s="149">
        <v>0.34526709217181467</v>
      </c>
      <c r="U76" s="149">
        <v>0.37549725601593026</v>
      </c>
      <c r="V76" s="149">
        <v>0.35949094393440423</v>
      </c>
      <c r="W76" s="149">
        <v>0.29505520063204987</v>
      </c>
      <c r="X76" s="149">
        <v>0.31708844114680046</v>
      </c>
      <c r="Y76" s="149">
        <v>0.25558020531201076</v>
      </c>
      <c r="Z76" s="149">
        <v>0.27711055527724016</v>
      </c>
      <c r="AA76" s="398"/>
    </row>
    <row r="77" spans="1:27" ht="20.25" customHeight="1">
      <c r="A77" s="131" t="s">
        <v>460</v>
      </c>
      <c r="B77" s="150">
        <v>99.999999999999986</v>
      </c>
      <c r="C77" s="150">
        <v>100.00000000000001</v>
      </c>
      <c r="D77" s="150">
        <v>100</v>
      </c>
      <c r="E77" s="150">
        <v>100</v>
      </c>
      <c r="F77" s="150">
        <v>100</v>
      </c>
      <c r="G77" s="150">
        <v>99.999999999999986</v>
      </c>
      <c r="H77" s="150">
        <v>100</v>
      </c>
      <c r="I77" s="150">
        <v>100.00000000000001</v>
      </c>
      <c r="J77" s="150">
        <v>100</v>
      </c>
      <c r="K77" s="150">
        <v>100</v>
      </c>
      <c r="L77" s="150">
        <v>100</v>
      </c>
      <c r="M77" s="150">
        <v>100</v>
      </c>
      <c r="N77" s="150">
        <v>100</v>
      </c>
      <c r="O77" s="150">
        <v>100</v>
      </c>
      <c r="P77" s="150">
        <v>100</v>
      </c>
      <c r="Q77" s="150">
        <v>100</v>
      </c>
      <c r="R77" s="150">
        <v>100</v>
      </c>
      <c r="S77" s="150">
        <v>100</v>
      </c>
      <c r="T77" s="150">
        <v>100</v>
      </c>
      <c r="U77" s="150">
        <v>100</v>
      </c>
      <c r="V77" s="150">
        <v>100</v>
      </c>
      <c r="W77" s="150">
        <v>100</v>
      </c>
      <c r="X77" s="150">
        <v>100</v>
      </c>
      <c r="Y77" s="150">
        <v>100</v>
      </c>
      <c r="Z77" s="150">
        <v>100</v>
      </c>
      <c r="AA77" s="150"/>
    </row>
  </sheetData>
  <sheetProtection selectLockedCells="1"/>
  <mergeCells count="20">
    <mergeCell ref="Z43:AE43"/>
    <mergeCell ref="Z61:AE61"/>
    <mergeCell ref="B43:G43"/>
    <mergeCell ref="H43:M43"/>
    <mergeCell ref="N43:S43"/>
    <mergeCell ref="T43:Y43"/>
    <mergeCell ref="B61:G61"/>
    <mergeCell ref="H61:M61"/>
    <mergeCell ref="N61:S61"/>
    <mergeCell ref="T61:Y61"/>
    <mergeCell ref="B25:G25"/>
    <mergeCell ref="H25:M25"/>
    <mergeCell ref="N25:S25"/>
    <mergeCell ref="T25:Y25"/>
    <mergeCell ref="Z7:AE7"/>
    <mergeCell ref="Z25:AE25"/>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&amp;"Arial,Fett"Entnahme mineralischer Rohstoffe 1994 – 2018 nach Bundesländern</oddHeader>
    <oddFooter>&amp;CStatistische Ämter der Länder – Indikatoren und Kennzahlen, UGRdL 2020</oddFooter>
  </headerFooter>
  <rowBreaks count="1" manualBreakCount="1">
    <brk id="41" max="29" man="1"/>
  </rowBreaks>
  <colBreaks count="3" manualBreakCount="3">
    <brk id="7" max="1048575" man="1"/>
    <brk id="13" max="1048575" man="1"/>
    <brk id="19" max="1048575" man="1"/>
  </colBreak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0">
    <pageSetUpPr autoPageBreaks="0"/>
  </sheetPr>
  <dimension ref="A1:AH78"/>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53125" defaultRowHeight="12.5"/>
  <cols>
    <col min="1" max="1" width="23.81640625" style="376" customWidth="1"/>
    <col min="2" max="26" width="10.54296875" style="376" customWidth="1"/>
    <col min="27" max="33" width="11.453125" style="376"/>
    <col min="34" max="34" width="19" style="376" customWidth="1"/>
    <col min="35" max="16384" width="11.453125" style="376"/>
  </cols>
  <sheetData>
    <row r="1" spans="1:34" ht="13">
      <c r="A1" s="691" t="s">
        <v>322</v>
      </c>
    </row>
    <row r="3" spans="1:34" ht="13">
      <c r="A3" s="162" t="s">
        <v>943</v>
      </c>
      <c r="B3" s="162" t="s">
        <v>1261</v>
      </c>
      <c r="C3" s="407"/>
      <c r="D3" s="407"/>
      <c r="E3" s="407"/>
      <c r="F3" s="407"/>
      <c r="G3" s="407"/>
      <c r="H3" s="407"/>
    </row>
    <row r="4" spans="1:34" ht="13">
      <c r="A4" s="162"/>
      <c r="B4" s="171"/>
      <c r="C4" s="171"/>
      <c r="D4" s="171"/>
      <c r="E4" s="171"/>
      <c r="F4" s="171"/>
      <c r="G4" s="171"/>
      <c r="H4" s="171"/>
    </row>
    <row r="5" spans="1:34" ht="12.75" customHeight="1">
      <c r="A5" s="688" t="s">
        <v>433</v>
      </c>
      <c r="B5" s="575">
        <v>1994</v>
      </c>
      <c r="C5" s="522">
        <v>1995</v>
      </c>
      <c r="D5" s="522">
        <v>1996</v>
      </c>
      <c r="E5" s="522">
        <v>1997</v>
      </c>
      <c r="F5" s="522">
        <v>1998</v>
      </c>
      <c r="G5" s="522">
        <v>1999</v>
      </c>
      <c r="H5" s="522">
        <v>2000</v>
      </c>
      <c r="I5" s="522">
        <v>2001</v>
      </c>
      <c r="J5" s="522">
        <v>2002</v>
      </c>
      <c r="K5" s="522">
        <v>2003</v>
      </c>
      <c r="L5" s="522">
        <v>2004</v>
      </c>
      <c r="M5" s="522">
        <v>2005</v>
      </c>
      <c r="N5" s="522">
        <v>2006</v>
      </c>
      <c r="O5" s="522">
        <v>2007</v>
      </c>
      <c r="P5" s="522">
        <v>2008</v>
      </c>
      <c r="Q5" s="522">
        <v>2009</v>
      </c>
      <c r="R5" s="522">
        <v>2010</v>
      </c>
      <c r="S5" s="522">
        <v>2011</v>
      </c>
      <c r="T5" s="522">
        <v>2012</v>
      </c>
      <c r="U5" s="522">
        <v>2013</v>
      </c>
      <c r="V5" s="522">
        <v>2014</v>
      </c>
      <c r="W5" s="522">
        <v>2015</v>
      </c>
      <c r="X5" s="522">
        <v>2016</v>
      </c>
      <c r="Y5" s="522">
        <v>2017</v>
      </c>
      <c r="Z5" s="766">
        <v>2018</v>
      </c>
    </row>
    <row r="7" spans="1:34" ht="13">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Y7" s="1283"/>
      <c r="Z7" s="1283" t="s">
        <v>434</v>
      </c>
      <c r="AA7" s="1283"/>
      <c r="AB7" s="1283"/>
      <c r="AC7" s="1283"/>
      <c r="AD7" s="1283"/>
      <c r="AE7" s="1283"/>
    </row>
    <row r="8" spans="1:34">
      <c r="A8" s="538"/>
      <c r="B8" s="538"/>
      <c r="C8" s="538"/>
      <c r="D8" s="538"/>
      <c r="E8" s="538"/>
      <c r="F8" s="538"/>
      <c r="G8" s="538"/>
    </row>
    <row r="9" spans="1:34">
      <c r="A9" s="131" t="s">
        <v>435</v>
      </c>
      <c r="B9" s="838">
        <v>20456.337</v>
      </c>
      <c r="C9" s="838">
        <v>19865.079000000002</v>
      </c>
      <c r="D9" s="838">
        <v>21618.198</v>
      </c>
      <c r="E9" s="838">
        <v>20959.617999999999</v>
      </c>
      <c r="F9" s="838">
        <v>21756.014999999999</v>
      </c>
      <c r="G9" s="838">
        <v>20447.939999999999</v>
      </c>
      <c r="H9" s="838">
        <v>28458.5</v>
      </c>
      <c r="I9" s="838">
        <v>20140.596000000005</v>
      </c>
      <c r="J9" s="838">
        <v>19566.95</v>
      </c>
      <c r="K9" s="838">
        <v>17156.531999999999</v>
      </c>
      <c r="L9" s="838">
        <v>20860.195</v>
      </c>
      <c r="M9" s="838">
        <v>20083.935000000001</v>
      </c>
      <c r="N9" s="838">
        <v>20070.006000000001</v>
      </c>
      <c r="O9" s="838">
        <v>20960.561000000002</v>
      </c>
      <c r="P9" s="838">
        <v>21072.449000000001</v>
      </c>
      <c r="Q9" s="838">
        <v>21702.382000000001</v>
      </c>
      <c r="R9" s="838">
        <v>20639.207999999999</v>
      </c>
      <c r="S9" s="838">
        <v>22668.066999999999</v>
      </c>
      <c r="T9" s="838">
        <v>22879.244999999999</v>
      </c>
      <c r="U9" s="838">
        <v>21911.42</v>
      </c>
      <c r="V9" s="838">
        <v>23973.698</v>
      </c>
      <c r="W9" s="838">
        <v>21002.342000000001</v>
      </c>
      <c r="X9" s="838">
        <v>21748.284</v>
      </c>
      <c r="Y9" s="838">
        <v>23372.152999999998</v>
      </c>
      <c r="Z9" s="838">
        <v>22184.674999999999</v>
      </c>
      <c r="AA9" s="141"/>
      <c r="AB9" s="141"/>
      <c r="AC9" s="141"/>
      <c r="AD9" s="141"/>
      <c r="AE9" s="141"/>
      <c r="AF9" s="141"/>
      <c r="AG9" s="141"/>
      <c r="AH9" s="141"/>
    </row>
    <row r="10" spans="1:34">
      <c r="A10" s="131" t="s">
        <v>436</v>
      </c>
      <c r="B10" s="838">
        <v>50003.258999999998</v>
      </c>
      <c r="C10" s="838">
        <v>47093.39</v>
      </c>
      <c r="D10" s="838">
        <v>53929.760000000002</v>
      </c>
      <c r="E10" s="838">
        <v>52919.142</v>
      </c>
      <c r="F10" s="838">
        <v>53243.224000000002</v>
      </c>
      <c r="G10" s="838">
        <v>49983.885999999999</v>
      </c>
      <c r="H10" s="838">
        <v>53283.661</v>
      </c>
      <c r="I10" s="838">
        <v>49957.688999999998</v>
      </c>
      <c r="J10" s="838">
        <v>52724.66</v>
      </c>
      <c r="K10" s="838">
        <v>45501.17</v>
      </c>
      <c r="L10" s="838">
        <v>56915.305</v>
      </c>
      <c r="M10" s="838">
        <v>54245.33</v>
      </c>
      <c r="N10" s="838">
        <v>54520.587</v>
      </c>
      <c r="O10" s="838">
        <v>58040.735000000001</v>
      </c>
      <c r="P10" s="838">
        <v>56562.788999999997</v>
      </c>
      <c r="Q10" s="838">
        <v>57800.921000000002</v>
      </c>
      <c r="R10" s="838">
        <v>53889.281999999999</v>
      </c>
      <c r="S10" s="838">
        <v>60912.161999999997</v>
      </c>
      <c r="T10" s="838">
        <v>58163.927000000003</v>
      </c>
      <c r="U10" s="838">
        <v>51242.072</v>
      </c>
      <c r="V10" s="838">
        <v>63292.862999999998</v>
      </c>
      <c r="W10" s="838">
        <v>53431.235000000001</v>
      </c>
      <c r="X10" s="838">
        <v>58990.807999999997</v>
      </c>
      <c r="Y10" s="838">
        <v>63615.98</v>
      </c>
      <c r="Z10" s="838">
        <v>56720.184659999999</v>
      </c>
      <c r="AA10" s="134"/>
      <c r="AB10" s="134"/>
      <c r="AC10" s="134"/>
      <c r="AD10" s="134"/>
      <c r="AE10" s="134"/>
      <c r="AF10" s="134"/>
      <c r="AG10" s="134"/>
      <c r="AH10" s="134"/>
    </row>
    <row r="11" spans="1:34">
      <c r="A11" s="131" t="s">
        <v>438</v>
      </c>
      <c r="B11" s="838">
        <v>9243.4639999999999</v>
      </c>
      <c r="C11" s="838">
        <v>11364.116</v>
      </c>
      <c r="D11" s="838">
        <v>12689.364</v>
      </c>
      <c r="E11" s="838">
        <v>11744.026</v>
      </c>
      <c r="F11" s="838">
        <v>12673.712</v>
      </c>
      <c r="G11" s="838">
        <v>11662.148999999999</v>
      </c>
      <c r="H11" s="838">
        <v>11047.284</v>
      </c>
      <c r="I11" s="838">
        <v>12992.584999999999</v>
      </c>
      <c r="J11" s="838">
        <v>11785.508</v>
      </c>
      <c r="K11" s="838">
        <v>8268.0220000000008</v>
      </c>
      <c r="L11" s="838">
        <v>13332.393</v>
      </c>
      <c r="M11" s="838">
        <v>12917.516</v>
      </c>
      <c r="N11" s="838">
        <v>11406.861999999999</v>
      </c>
      <c r="O11" s="838">
        <v>13641.094999999999</v>
      </c>
      <c r="P11" s="838">
        <v>13381.755999999999</v>
      </c>
      <c r="Q11" s="838">
        <v>14503.486000000001</v>
      </c>
      <c r="R11" s="838">
        <v>13432.671</v>
      </c>
      <c r="S11" s="838">
        <v>14598.915999999999</v>
      </c>
      <c r="T11" s="838">
        <v>15880.236999999999</v>
      </c>
      <c r="U11" s="838">
        <v>15940.313</v>
      </c>
      <c r="V11" s="838">
        <v>18150.804</v>
      </c>
      <c r="W11" s="838">
        <v>15719.263000000001</v>
      </c>
      <c r="X11" s="838">
        <v>16201.982</v>
      </c>
      <c r="Y11" s="838">
        <v>17160.669000000002</v>
      </c>
      <c r="Z11" s="838">
        <v>12460.611999999999</v>
      </c>
      <c r="AA11" s="141"/>
      <c r="AB11" s="141"/>
      <c r="AC11" s="141"/>
      <c r="AD11" s="141"/>
      <c r="AE11" s="141"/>
      <c r="AF11" s="141"/>
      <c r="AG11" s="141"/>
      <c r="AH11" s="141"/>
    </row>
    <row r="12" spans="1:34">
      <c r="A12" s="131" t="s">
        <v>441</v>
      </c>
      <c r="B12" s="838">
        <v>9887.4860000000008</v>
      </c>
      <c r="C12" s="838">
        <v>10341.198</v>
      </c>
      <c r="D12" s="838">
        <v>10523.315000000001</v>
      </c>
      <c r="E12" s="838">
        <v>9910.35</v>
      </c>
      <c r="F12" s="838">
        <v>10851.374</v>
      </c>
      <c r="G12" s="838">
        <v>11049.313</v>
      </c>
      <c r="H12" s="838">
        <v>10744.471</v>
      </c>
      <c r="I12" s="838">
        <v>10376.073</v>
      </c>
      <c r="J12" s="838">
        <v>9874.8809999999994</v>
      </c>
      <c r="K12" s="838">
        <v>9531.6830000000009</v>
      </c>
      <c r="L12" s="838">
        <v>10900.505999999999</v>
      </c>
      <c r="M12" s="838">
        <v>10267.165999999999</v>
      </c>
      <c r="N12" s="838">
        <v>10501.394</v>
      </c>
      <c r="O12" s="838">
        <v>12139.746999999999</v>
      </c>
      <c r="P12" s="838">
        <v>11162.428</v>
      </c>
      <c r="Q12" s="838">
        <v>10466.454</v>
      </c>
      <c r="R12" s="838">
        <v>11137.776</v>
      </c>
      <c r="S12" s="838">
        <v>11066.844999999999</v>
      </c>
      <c r="T12" s="838">
        <v>11426.058999999999</v>
      </c>
      <c r="U12" s="838">
        <v>11589.537</v>
      </c>
      <c r="V12" s="838">
        <v>12354.081</v>
      </c>
      <c r="W12" s="838">
        <v>11069.44</v>
      </c>
      <c r="X12" s="838">
        <v>11397.549000000001</v>
      </c>
      <c r="Y12" s="838">
        <v>12256.608</v>
      </c>
      <c r="Z12" s="838">
        <v>10862.68916</v>
      </c>
      <c r="AA12" s="134"/>
      <c r="AB12" s="134"/>
      <c r="AC12" s="134"/>
      <c r="AD12" s="134"/>
      <c r="AE12" s="134"/>
      <c r="AF12" s="134"/>
      <c r="AG12" s="134"/>
      <c r="AH12" s="134"/>
    </row>
    <row r="13" spans="1:34">
      <c r="A13" s="131" t="s">
        <v>442</v>
      </c>
      <c r="B13" s="838">
        <v>9920.76</v>
      </c>
      <c r="C13" s="838">
        <v>13077.444</v>
      </c>
      <c r="D13" s="838">
        <v>12549.361999999999</v>
      </c>
      <c r="E13" s="838">
        <v>14202.4</v>
      </c>
      <c r="F13" s="838">
        <v>15231.69</v>
      </c>
      <c r="G13" s="838">
        <v>14250.81</v>
      </c>
      <c r="H13" s="838">
        <v>13932.214</v>
      </c>
      <c r="I13" s="838">
        <v>14697.906999999999</v>
      </c>
      <c r="J13" s="838">
        <v>13131.994000000001</v>
      </c>
      <c r="K13" s="838">
        <v>12050.004999999999</v>
      </c>
      <c r="L13" s="838">
        <v>14725.227000000001</v>
      </c>
      <c r="M13" s="838">
        <v>14021.592000000001</v>
      </c>
      <c r="N13" s="838">
        <v>13640.687</v>
      </c>
      <c r="O13" s="838">
        <v>14569.837</v>
      </c>
      <c r="P13" s="838">
        <v>15319.075999999999</v>
      </c>
      <c r="Q13" s="838">
        <v>16218.546</v>
      </c>
      <c r="R13" s="838">
        <v>15087.111999999999</v>
      </c>
      <c r="S13" s="838">
        <v>17147.323</v>
      </c>
      <c r="T13" s="838">
        <v>17425.755000000001</v>
      </c>
      <c r="U13" s="838">
        <v>17281.094000000001</v>
      </c>
      <c r="V13" s="838">
        <v>19828.832999999999</v>
      </c>
      <c r="W13" s="838">
        <v>18269.199000000001</v>
      </c>
      <c r="X13" s="838">
        <v>16691.457999999999</v>
      </c>
      <c r="Y13" s="838">
        <v>17704.62</v>
      </c>
      <c r="Z13" s="838">
        <v>13601.942999999999</v>
      </c>
      <c r="AA13" s="141"/>
      <c r="AB13" s="141"/>
      <c r="AC13" s="141"/>
      <c r="AD13" s="141"/>
      <c r="AE13" s="141"/>
      <c r="AF13" s="141"/>
      <c r="AG13" s="141"/>
      <c r="AH13" s="141"/>
    </row>
    <row r="14" spans="1:34">
      <c r="A14" s="131" t="s">
        <v>443</v>
      </c>
      <c r="B14" s="838">
        <v>39513.726999999999</v>
      </c>
      <c r="C14" s="838">
        <v>41450.095999999998</v>
      </c>
      <c r="D14" s="838">
        <v>42531.553</v>
      </c>
      <c r="E14" s="838">
        <v>45197.231</v>
      </c>
      <c r="F14" s="838">
        <v>42944.095000000001</v>
      </c>
      <c r="G14" s="838">
        <v>45511.031000000003</v>
      </c>
      <c r="H14" s="838">
        <v>45897.796999999999</v>
      </c>
      <c r="I14" s="838">
        <v>45957.749000000003</v>
      </c>
      <c r="J14" s="838">
        <v>41224.934999999998</v>
      </c>
      <c r="K14" s="838">
        <v>39061.67</v>
      </c>
      <c r="L14" s="838">
        <v>46906.813000000002</v>
      </c>
      <c r="M14" s="838">
        <v>47372.114999999998</v>
      </c>
      <c r="N14" s="838">
        <v>43869.324999999997</v>
      </c>
      <c r="O14" s="838">
        <v>50746.966999999997</v>
      </c>
      <c r="P14" s="838">
        <v>53398.771999999997</v>
      </c>
      <c r="Q14" s="838">
        <v>52872.578999999998</v>
      </c>
      <c r="R14" s="838">
        <v>49407.658000000003</v>
      </c>
      <c r="S14" s="838">
        <v>59729.945</v>
      </c>
      <c r="T14" s="838">
        <v>60365.59</v>
      </c>
      <c r="U14" s="838">
        <v>53567.781999999999</v>
      </c>
      <c r="V14" s="838">
        <v>62966.292000000001</v>
      </c>
      <c r="W14" s="838">
        <v>60548.25</v>
      </c>
      <c r="X14" s="838">
        <v>58554.874000000003</v>
      </c>
      <c r="Y14" s="838">
        <v>59285.786</v>
      </c>
      <c r="Z14" s="838">
        <v>48499.421409999995</v>
      </c>
      <c r="AA14" s="134"/>
      <c r="AB14" s="134"/>
      <c r="AC14" s="134"/>
      <c r="AD14" s="134"/>
      <c r="AE14" s="134"/>
      <c r="AF14" s="134"/>
      <c r="AG14" s="134"/>
      <c r="AH14" s="134"/>
    </row>
    <row r="15" spans="1:34">
      <c r="A15" s="131" t="s">
        <v>444</v>
      </c>
      <c r="B15" s="838">
        <v>24404.233</v>
      </c>
      <c r="C15" s="838">
        <v>25470.187999999998</v>
      </c>
      <c r="D15" s="838">
        <v>27223.143</v>
      </c>
      <c r="E15" s="838">
        <v>27128.367999999999</v>
      </c>
      <c r="F15" s="838">
        <v>25236.953000000001</v>
      </c>
      <c r="G15" s="838">
        <v>26792.555</v>
      </c>
      <c r="H15" s="838">
        <v>26736.52</v>
      </c>
      <c r="I15" s="838">
        <v>26730.434000000001</v>
      </c>
      <c r="J15" s="838">
        <v>24938.857</v>
      </c>
      <c r="K15" s="838">
        <v>24006.629000000001</v>
      </c>
      <c r="L15" s="838">
        <v>26600.134999999998</v>
      </c>
      <c r="M15" s="838">
        <v>26293.994999999999</v>
      </c>
      <c r="N15" s="838">
        <v>24338.639999999999</v>
      </c>
      <c r="O15" s="838">
        <v>28884.34</v>
      </c>
      <c r="P15" s="838">
        <v>28988.760999999999</v>
      </c>
      <c r="Q15" s="838">
        <v>27460.115000000002</v>
      </c>
      <c r="R15" s="838">
        <v>25376.466</v>
      </c>
      <c r="S15" s="838">
        <v>28195.413</v>
      </c>
      <c r="T15" s="838">
        <v>28290.17</v>
      </c>
      <c r="U15" s="838">
        <v>27303.873</v>
      </c>
      <c r="V15" s="838">
        <v>29749.584999999999</v>
      </c>
      <c r="W15" s="838">
        <v>28118.486000000001</v>
      </c>
      <c r="X15" s="838">
        <v>26401.585999999999</v>
      </c>
      <c r="Y15" s="838">
        <v>29316.649000000001</v>
      </c>
      <c r="Z15" s="838">
        <v>24493.017</v>
      </c>
      <c r="AA15" s="141"/>
      <c r="AB15" s="141"/>
      <c r="AC15" s="141"/>
      <c r="AD15" s="141"/>
      <c r="AE15" s="141"/>
      <c r="AF15" s="141"/>
      <c r="AG15" s="141"/>
      <c r="AH15" s="141"/>
    </row>
    <row r="16" spans="1:34">
      <c r="A16" s="131" t="s">
        <v>445</v>
      </c>
      <c r="B16" s="838">
        <v>8866.9920000000002</v>
      </c>
      <c r="C16" s="838">
        <v>9211.9590000000007</v>
      </c>
      <c r="D16" s="838">
        <v>9111.8729999999996</v>
      </c>
      <c r="E16" s="838">
        <v>8881.1579999999994</v>
      </c>
      <c r="F16" s="838">
        <v>9327.3119999999999</v>
      </c>
      <c r="G16" s="838">
        <v>9348.9670000000006</v>
      </c>
      <c r="H16" s="838">
        <v>9638.0779999999995</v>
      </c>
      <c r="I16" s="838">
        <v>8422.2549999999992</v>
      </c>
      <c r="J16" s="838">
        <v>9034.1839999999993</v>
      </c>
      <c r="K16" s="838">
        <v>8301.8880000000008</v>
      </c>
      <c r="L16" s="838">
        <v>10093.957</v>
      </c>
      <c r="M16" s="838">
        <v>9603.0380000000005</v>
      </c>
      <c r="N16" s="838">
        <v>9892.7960000000003</v>
      </c>
      <c r="O16" s="838">
        <v>10155.535</v>
      </c>
      <c r="P16" s="838">
        <v>9993.9359999999997</v>
      </c>
      <c r="Q16" s="838">
        <v>10176.226000000001</v>
      </c>
      <c r="R16" s="838">
        <v>10828.957</v>
      </c>
      <c r="S16" s="838">
        <v>10110.906999999999</v>
      </c>
      <c r="T16" s="838">
        <v>10308.365</v>
      </c>
      <c r="U16" s="838">
        <v>10356.406999999999</v>
      </c>
      <c r="V16" s="838">
        <v>10923.88</v>
      </c>
      <c r="W16" s="838">
        <v>9656.9709999999995</v>
      </c>
      <c r="X16" s="838">
        <v>9863.5169999999998</v>
      </c>
      <c r="Y16" s="838">
        <v>10461.538</v>
      </c>
      <c r="Z16" s="838">
        <v>9890.2387500000004</v>
      </c>
      <c r="AA16" s="134"/>
      <c r="AB16" s="134"/>
      <c r="AC16" s="134"/>
      <c r="AD16" s="134"/>
      <c r="AE16" s="134"/>
      <c r="AF16" s="134"/>
      <c r="AG16" s="134"/>
      <c r="AH16" s="134"/>
    </row>
    <row r="17" spans="1:34">
      <c r="A17" s="131" t="s">
        <v>446</v>
      </c>
      <c r="B17" s="838">
        <v>648.94000000000005</v>
      </c>
      <c r="C17" s="838">
        <v>717.76099999999997</v>
      </c>
      <c r="D17" s="838">
        <v>691.64599999999996</v>
      </c>
      <c r="E17" s="838">
        <v>700.83500000000004</v>
      </c>
      <c r="F17" s="838">
        <v>765.40499999999997</v>
      </c>
      <c r="G17" s="838">
        <v>736.95699999999999</v>
      </c>
      <c r="H17" s="838">
        <v>772.20299999999997</v>
      </c>
      <c r="I17" s="838">
        <v>731.31100000000004</v>
      </c>
      <c r="J17" s="838">
        <v>737.66600000000005</v>
      </c>
      <c r="K17" s="838">
        <v>604.221</v>
      </c>
      <c r="L17" s="838">
        <v>827.15700000000004</v>
      </c>
      <c r="M17" s="838">
        <v>728.44899999999996</v>
      </c>
      <c r="N17" s="838">
        <v>710.32</v>
      </c>
      <c r="O17" s="838">
        <v>708.61699999999996</v>
      </c>
      <c r="P17" s="838">
        <v>754.74800000000005</v>
      </c>
      <c r="Q17" s="838">
        <v>853.93100000000004</v>
      </c>
      <c r="R17" s="838">
        <v>855.53499999999997</v>
      </c>
      <c r="S17" s="838">
        <v>834.85599999999999</v>
      </c>
      <c r="T17" s="838">
        <v>886.85299999999995</v>
      </c>
      <c r="U17" s="838">
        <v>886.60199999999998</v>
      </c>
      <c r="V17" s="838">
        <v>759.49900000000002</v>
      </c>
      <c r="W17" s="838">
        <v>817.46299999999997</v>
      </c>
      <c r="X17" s="838">
        <v>875.70100000000002</v>
      </c>
      <c r="Y17" s="838">
        <v>908.51199999999994</v>
      </c>
      <c r="Z17" s="838">
        <v>751.55200000000002</v>
      </c>
      <c r="AA17" s="141"/>
      <c r="AB17" s="141"/>
      <c r="AC17" s="141"/>
      <c r="AD17" s="141"/>
      <c r="AE17" s="141"/>
      <c r="AF17" s="141"/>
      <c r="AG17" s="141"/>
      <c r="AH17" s="141"/>
    </row>
    <row r="18" spans="1:34">
      <c r="A18" s="131" t="s">
        <v>447</v>
      </c>
      <c r="B18" s="838">
        <v>9124.3490000000002</v>
      </c>
      <c r="C18" s="838">
        <v>9824.9719999999998</v>
      </c>
      <c r="D18" s="838">
        <v>10391.688</v>
      </c>
      <c r="E18" s="838">
        <v>11001.955</v>
      </c>
      <c r="F18" s="838">
        <v>11232.959000000001</v>
      </c>
      <c r="G18" s="838">
        <v>10715.58</v>
      </c>
      <c r="H18" s="838">
        <v>10340.178</v>
      </c>
      <c r="I18" s="838">
        <v>10883.91</v>
      </c>
      <c r="J18" s="838">
        <v>10009.672</v>
      </c>
      <c r="K18" s="838">
        <v>8067.8190000000004</v>
      </c>
      <c r="L18" s="838">
        <v>11488.039000000001</v>
      </c>
      <c r="M18" s="838">
        <v>11148.588</v>
      </c>
      <c r="N18" s="838">
        <v>9406.107</v>
      </c>
      <c r="O18" s="838">
        <v>11293.78</v>
      </c>
      <c r="P18" s="838">
        <v>11171.504999999999</v>
      </c>
      <c r="Q18" s="838">
        <v>11646.27</v>
      </c>
      <c r="R18" s="838">
        <v>10663.437</v>
      </c>
      <c r="S18" s="838">
        <v>11804.544</v>
      </c>
      <c r="T18" s="838">
        <v>11840.691999999999</v>
      </c>
      <c r="U18" s="838">
        <v>10401.072</v>
      </c>
      <c r="V18" s="838">
        <v>13536.901</v>
      </c>
      <c r="W18" s="838">
        <v>11545.453</v>
      </c>
      <c r="X18" s="838">
        <v>12619.902</v>
      </c>
      <c r="Y18" s="838">
        <v>12392.736999999999</v>
      </c>
      <c r="Z18" s="838">
        <v>9650.7039999999997</v>
      </c>
      <c r="AA18" s="134"/>
      <c r="AB18" s="134"/>
      <c r="AC18" s="134"/>
      <c r="AD18" s="134"/>
      <c r="AE18" s="134"/>
      <c r="AF18" s="134"/>
      <c r="AG18" s="134"/>
      <c r="AH18" s="134"/>
    </row>
    <row r="19" spans="1:34">
      <c r="A19" s="131" t="s">
        <v>448</v>
      </c>
      <c r="B19" s="838">
        <v>11692.517</v>
      </c>
      <c r="C19" s="838">
        <v>13520.303</v>
      </c>
      <c r="D19" s="838">
        <v>14609.706</v>
      </c>
      <c r="E19" s="838">
        <v>14046.46</v>
      </c>
      <c r="F19" s="838">
        <v>14387.838</v>
      </c>
      <c r="G19" s="838">
        <v>14383.221</v>
      </c>
      <c r="H19" s="838">
        <v>13742.714</v>
      </c>
      <c r="I19" s="838">
        <v>14417.914000000001</v>
      </c>
      <c r="J19" s="838">
        <v>12532.052</v>
      </c>
      <c r="K19" s="838">
        <v>10752.42</v>
      </c>
      <c r="L19" s="838">
        <v>14680.286</v>
      </c>
      <c r="M19" s="838">
        <v>13898.415999999999</v>
      </c>
      <c r="N19" s="838">
        <v>12182.04</v>
      </c>
      <c r="O19" s="838">
        <v>14311.953</v>
      </c>
      <c r="P19" s="838">
        <v>15069.614</v>
      </c>
      <c r="Q19" s="838">
        <v>15075.174999999999</v>
      </c>
      <c r="R19" s="838">
        <v>15022.757</v>
      </c>
      <c r="S19" s="838">
        <v>16597.768</v>
      </c>
      <c r="T19" s="838">
        <v>16932.932000000001</v>
      </c>
      <c r="U19" s="838">
        <v>15447.335999999999</v>
      </c>
      <c r="V19" s="838">
        <v>19380.240000000002</v>
      </c>
      <c r="W19" s="838">
        <v>15876.591</v>
      </c>
      <c r="X19" s="838">
        <v>16299.535</v>
      </c>
      <c r="Y19" s="838">
        <v>18716.477999999999</v>
      </c>
      <c r="Z19" s="838">
        <v>12391.82</v>
      </c>
      <c r="AA19" s="141"/>
      <c r="AB19" s="141"/>
      <c r="AC19" s="141"/>
      <c r="AD19" s="141"/>
      <c r="AE19" s="141"/>
      <c r="AF19" s="141"/>
      <c r="AG19" s="141"/>
      <c r="AH19" s="141"/>
    </row>
    <row r="20" spans="1:34">
      <c r="A20" s="131" t="s">
        <v>449</v>
      </c>
      <c r="B20" s="838">
        <v>9175.6119999999992</v>
      </c>
      <c r="C20" s="838">
        <v>9575.6460000000006</v>
      </c>
      <c r="D20" s="838">
        <v>9790.2749999999996</v>
      </c>
      <c r="E20" s="838">
        <v>10988.565000000001</v>
      </c>
      <c r="F20" s="838">
        <v>10393.331</v>
      </c>
      <c r="G20" s="838">
        <v>11163.058999999999</v>
      </c>
      <c r="H20" s="838">
        <v>11335.574000000001</v>
      </c>
      <c r="I20" s="838">
        <v>12048.675999999999</v>
      </c>
      <c r="J20" s="838">
        <v>10644.757</v>
      </c>
      <c r="K20" s="838">
        <v>10589.465</v>
      </c>
      <c r="L20" s="838">
        <v>11586.785</v>
      </c>
      <c r="M20" s="838">
        <v>12186.847</v>
      </c>
      <c r="N20" s="838">
        <v>11173.794</v>
      </c>
      <c r="O20" s="838">
        <v>11982.749</v>
      </c>
      <c r="P20" s="838">
        <v>12994.447</v>
      </c>
      <c r="Q20" s="838">
        <v>13918.678</v>
      </c>
      <c r="R20" s="838">
        <v>14605.026</v>
      </c>
      <c r="S20" s="838">
        <v>16381.031000000001</v>
      </c>
      <c r="T20" s="838">
        <v>17001.498</v>
      </c>
      <c r="U20" s="838">
        <v>15859.645</v>
      </c>
      <c r="V20" s="838">
        <v>18130.719000000001</v>
      </c>
      <c r="W20" s="838">
        <v>16725.179</v>
      </c>
      <c r="X20" s="838">
        <v>16932.585999999999</v>
      </c>
      <c r="Y20" s="838">
        <v>16386.611000000001</v>
      </c>
      <c r="Z20" s="838">
        <v>13573.290999999999</v>
      </c>
      <c r="AA20" s="134"/>
      <c r="AB20" s="134"/>
      <c r="AC20" s="134"/>
      <c r="AD20" s="134"/>
      <c r="AE20" s="134"/>
      <c r="AF20" s="134"/>
      <c r="AG20" s="134"/>
      <c r="AH20" s="134"/>
    </row>
    <row r="21" spans="1:34">
      <c r="A21" s="131" t="s">
        <v>450</v>
      </c>
      <c r="B21" s="838">
        <v>8164.7079999999996</v>
      </c>
      <c r="C21" s="838">
        <v>8392.2559999999994</v>
      </c>
      <c r="D21" s="838">
        <v>8851.5810000000001</v>
      </c>
      <c r="E21" s="838">
        <v>8847.8050000000003</v>
      </c>
      <c r="F21" s="838">
        <v>9119.3420000000006</v>
      </c>
      <c r="G21" s="838">
        <v>9205.9330000000009</v>
      </c>
      <c r="H21" s="838">
        <v>8697.7379999999994</v>
      </c>
      <c r="I21" s="838">
        <v>9120.0560000000005</v>
      </c>
      <c r="J21" s="838">
        <v>8479.3439999999991</v>
      </c>
      <c r="K21" s="838">
        <v>7720.924</v>
      </c>
      <c r="L21" s="838">
        <v>9748.4989999999998</v>
      </c>
      <c r="M21" s="838">
        <v>9308.5210000000006</v>
      </c>
      <c r="N21" s="838">
        <v>9066.4320000000007</v>
      </c>
      <c r="O21" s="838">
        <v>10470.105</v>
      </c>
      <c r="P21" s="838">
        <v>9115.5709999999999</v>
      </c>
      <c r="Q21" s="838">
        <v>9876.2510000000002</v>
      </c>
      <c r="R21" s="838">
        <v>9134.3439999999991</v>
      </c>
      <c r="S21" s="838">
        <v>9762.9210000000003</v>
      </c>
      <c r="T21" s="838">
        <v>9952.8979999999992</v>
      </c>
      <c r="U21" s="838">
        <v>9348.6329999999998</v>
      </c>
      <c r="V21" s="838">
        <v>11279.253000000001</v>
      </c>
      <c r="W21" s="838">
        <v>9450.3490000000002</v>
      </c>
      <c r="X21" s="838">
        <v>10376.781999999999</v>
      </c>
      <c r="Y21" s="838">
        <v>10969.093999999999</v>
      </c>
      <c r="Z21" s="838">
        <v>8575.2469999999994</v>
      </c>
      <c r="AA21" s="141"/>
      <c r="AB21" s="141"/>
      <c r="AC21" s="141"/>
      <c r="AD21" s="141"/>
      <c r="AE21" s="141"/>
      <c r="AF21" s="141"/>
      <c r="AG21" s="141"/>
      <c r="AH21" s="141"/>
    </row>
    <row r="22" spans="1:34">
      <c r="A22" s="133" t="s">
        <v>920</v>
      </c>
      <c r="B22" s="838">
        <v>551.91</v>
      </c>
      <c r="C22" s="838">
        <v>553.38499999999999</v>
      </c>
      <c r="D22" s="838">
        <v>527.13</v>
      </c>
      <c r="E22" s="838">
        <v>536.44200000000001</v>
      </c>
      <c r="F22" s="838">
        <v>575.39</v>
      </c>
      <c r="G22" s="838">
        <v>632.61</v>
      </c>
      <c r="H22" s="838">
        <v>696.86199999999997</v>
      </c>
      <c r="I22" s="838">
        <v>669.59400000000005</v>
      </c>
      <c r="J22" s="838">
        <v>640.21600000000001</v>
      </c>
      <c r="K22" s="838">
        <v>651.21900000000005</v>
      </c>
      <c r="L22" s="838">
        <v>715.25599999999997</v>
      </c>
      <c r="M22" s="838">
        <v>729.45399999999995</v>
      </c>
      <c r="N22" s="838">
        <v>724.56899999999996</v>
      </c>
      <c r="O22" s="838">
        <v>745.22400000000005</v>
      </c>
      <c r="P22" s="838">
        <v>778.71600000000001</v>
      </c>
      <c r="Q22" s="838">
        <v>789.63</v>
      </c>
      <c r="R22" s="838">
        <v>748.18499999999995</v>
      </c>
      <c r="S22" s="838">
        <v>881.52800000000002</v>
      </c>
      <c r="T22" s="838">
        <v>858.98900000000003</v>
      </c>
      <c r="U22" s="838">
        <v>777.91600000000005</v>
      </c>
      <c r="V22" s="838">
        <v>913.11800000000005</v>
      </c>
      <c r="W22" s="838">
        <v>830.93</v>
      </c>
      <c r="X22" s="838">
        <v>877.00800000000004</v>
      </c>
      <c r="Y22" s="838">
        <v>880.52599999999995</v>
      </c>
      <c r="Z22" s="838">
        <v>804.67201999999588</v>
      </c>
      <c r="AA22" s="134"/>
      <c r="AB22" s="134"/>
      <c r="AC22" s="134"/>
      <c r="AD22" s="134"/>
      <c r="AE22" s="134"/>
      <c r="AF22" s="134"/>
      <c r="AG22" s="134"/>
      <c r="AH22" s="134"/>
    </row>
    <row r="23" spans="1:34" ht="20.25" customHeight="1">
      <c r="A23" s="131" t="s">
        <v>460</v>
      </c>
      <c r="B23" s="838">
        <v>211654.29399999999</v>
      </c>
      <c r="C23" s="838">
        <v>220457.79300000001</v>
      </c>
      <c r="D23" s="838">
        <v>235038.59400000001</v>
      </c>
      <c r="E23" s="838">
        <v>237064.35500000001</v>
      </c>
      <c r="F23" s="838">
        <v>237738.64</v>
      </c>
      <c r="G23" s="838">
        <v>235884.011</v>
      </c>
      <c r="H23" s="838">
        <v>245323.79399999999</v>
      </c>
      <c r="I23" s="838">
        <v>237146.74900000001</v>
      </c>
      <c r="J23" s="838">
        <v>225325.67600000001</v>
      </c>
      <c r="K23" s="838">
        <v>202263.66699999999</v>
      </c>
      <c r="L23" s="838">
        <v>249380.55300000001</v>
      </c>
      <c r="M23" s="838">
        <v>242804.962</v>
      </c>
      <c r="N23" s="838">
        <v>231503.55900000001</v>
      </c>
      <c r="O23" s="838">
        <v>258651.245</v>
      </c>
      <c r="P23" s="838">
        <v>259764.568</v>
      </c>
      <c r="Q23" s="838">
        <v>263360.64399999997</v>
      </c>
      <c r="R23" s="838">
        <v>250828.41399999999</v>
      </c>
      <c r="S23" s="838">
        <v>280692.22600000002</v>
      </c>
      <c r="T23" s="838">
        <v>282213.21000000002</v>
      </c>
      <c r="U23" s="838">
        <v>261913.70199999999</v>
      </c>
      <c r="V23" s="838">
        <v>305239.766</v>
      </c>
      <c r="W23" s="838">
        <v>273061.15100000001</v>
      </c>
      <c r="X23" s="838">
        <v>277831.57199999999</v>
      </c>
      <c r="Y23" s="838">
        <v>293427.96100000001</v>
      </c>
      <c r="Z23" s="838">
        <v>244460.06700000001</v>
      </c>
      <c r="AA23" s="134"/>
      <c r="AB23" s="134"/>
      <c r="AC23" s="134"/>
      <c r="AD23" s="134"/>
      <c r="AE23" s="134"/>
      <c r="AF23" s="134"/>
      <c r="AG23" s="134"/>
      <c r="AH23" s="134"/>
    </row>
    <row r="24" spans="1:34" ht="12.75" customHeight="1">
      <c r="A24" s="538"/>
      <c r="B24" s="538"/>
      <c r="C24" s="538"/>
      <c r="D24" s="538"/>
      <c r="E24" s="538"/>
      <c r="F24" s="538"/>
      <c r="G24" s="538"/>
      <c r="H24" s="538"/>
      <c r="I24" s="538"/>
      <c r="J24" s="567"/>
    </row>
    <row r="25" spans="1:34" s="135" customFormat="1" ht="26.15" customHeight="1">
      <c r="B25" s="1418" t="s">
        <v>482</v>
      </c>
      <c r="C25" s="1418"/>
      <c r="D25" s="1418"/>
      <c r="E25" s="1418"/>
      <c r="F25" s="1418"/>
      <c r="G25" s="1418"/>
      <c r="H25" s="1418" t="s">
        <v>482</v>
      </c>
      <c r="I25" s="1418"/>
      <c r="J25" s="1418"/>
      <c r="K25" s="1418"/>
      <c r="L25" s="1418"/>
      <c r="M25" s="1418"/>
      <c r="N25" s="1418" t="s">
        <v>482</v>
      </c>
      <c r="O25" s="1418"/>
      <c r="P25" s="1418"/>
      <c r="Q25" s="1418"/>
      <c r="R25" s="1418"/>
      <c r="S25" s="1418"/>
      <c r="T25" s="1418" t="s">
        <v>482</v>
      </c>
      <c r="U25" s="1418"/>
      <c r="V25" s="1418"/>
      <c r="W25" s="1418"/>
      <c r="X25" s="1418"/>
      <c r="Y25" s="1418"/>
      <c r="Z25" s="1418" t="s">
        <v>482</v>
      </c>
      <c r="AA25" s="1418"/>
      <c r="AB25" s="1418"/>
      <c r="AC25" s="1418"/>
      <c r="AD25" s="1418"/>
      <c r="AE25" s="1418"/>
    </row>
    <row r="26" spans="1:34" s="135" customFormat="1">
      <c r="A26" s="643"/>
      <c r="B26" s="137"/>
      <c r="C26" s="137"/>
      <c r="D26" s="137"/>
      <c r="E26" s="137"/>
      <c r="F26" s="137"/>
      <c r="G26" s="137"/>
      <c r="H26" s="137"/>
      <c r="I26" s="138"/>
    </row>
    <row r="27" spans="1:34" s="135" customFormat="1">
      <c r="A27" s="131" t="s">
        <v>435</v>
      </c>
      <c r="B27" s="576" t="s">
        <v>356</v>
      </c>
      <c r="C27" s="436">
        <v>-2.8903415112881561</v>
      </c>
      <c r="D27" s="436">
        <v>8.8251297666623714</v>
      </c>
      <c r="E27" s="436">
        <v>-3.0464148769476651</v>
      </c>
      <c r="F27" s="436">
        <v>3.799673257403839</v>
      </c>
      <c r="G27" s="436">
        <v>-6.0124751706597124</v>
      </c>
      <c r="H27" s="436">
        <v>39.175388816672978</v>
      </c>
      <c r="I27" s="436">
        <v>-29.228188414709123</v>
      </c>
      <c r="J27" s="436">
        <v>-2.8482076697234078</v>
      </c>
      <c r="K27" s="436">
        <v>-12.318823321979153</v>
      </c>
      <c r="L27" s="436">
        <v>21.587480500138383</v>
      </c>
      <c r="M27" s="436">
        <v>-3.7212499691397767</v>
      </c>
      <c r="N27" s="436">
        <v>-6.9353938857105391E-2</v>
      </c>
      <c r="O27" s="436">
        <v>4.4372433172167405</v>
      </c>
      <c r="P27" s="436">
        <v>0.53380250652641337</v>
      </c>
      <c r="Q27" s="436">
        <v>2.9893677759049382</v>
      </c>
      <c r="R27" s="436">
        <v>-4.8988816066365644</v>
      </c>
      <c r="S27" s="436">
        <v>9.8301204193494129</v>
      </c>
      <c r="T27" s="436">
        <v>0.93161009273529771</v>
      </c>
      <c r="U27" s="436">
        <v>-4.2301439579846232</v>
      </c>
      <c r="V27" s="436">
        <v>9.4118865869943562</v>
      </c>
      <c r="W27" s="436">
        <v>-12.394233046566271</v>
      </c>
      <c r="X27" s="436">
        <v>3.5517086618244633</v>
      </c>
      <c r="Y27" s="436">
        <v>7.4666534610270787</v>
      </c>
      <c r="Z27" s="436">
        <v>-5.0807386037563589</v>
      </c>
    </row>
    <row r="28" spans="1:34" s="135" customFormat="1">
      <c r="A28" s="131" t="s">
        <v>436</v>
      </c>
      <c r="B28" s="576" t="s">
        <v>356</v>
      </c>
      <c r="C28" s="436">
        <v>-5.8193586942003037</v>
      </c>
      <c r="D28" s="436">
        <v>14.516623245852557</v>
      </c>
      <c r="E28" s="436">
        <v>-1.8739523409709165</v>
      </c>
      <c r="F28" s="436">
        <v>0.61240977792120077</v>
      </c>
      <c r="G28" s="436">
        <v>-6.121601501817409</v>
      </c>
      <c r="H28" s="436">
        <v>6.6016775886532599</v>
      </c>
      <c r="I28" s="436">
        <v>-6.2420110359909557</v>
      </c>
      <c r="J28" s="436">
        <v>5.5386288985465342</v>
      </c>
      <c r="K28" s="436">
        <v>-13.700401292298523</v>
      </c>
      <c r="L28" s="436">
        <v>25.085365936744054</v>
      </c>
      <c r="M28" s="436">
        <v>-4.6911371203229066</v>
      </c>
      <c r="N28" s="436">
        <v>0.50742985617380043</v>
      </c>
      <c r="O28" s="436">
        <v>6.4565482392917062</v>
      </c>
      <c r="P28" s="436">
        <v>-2.546394355619384</v>
      </c>
      <c r="Q28" s="436">
        <v>2.1889514677220205</v>
      </c>
      <c r="R28" s="436">
        <v>-6.7674336884701205</v>
      </c>
      <c r="S28" s="436">
        <v>13.032053386794047</v>
      </c>
      <c r="T28" s="436">
        <v>-4.5118001229376716</v>
      </c>
      <c r="U28" s="436">
        <v>-11.900597770848591</v>
      </c>
      <c r="V28" s="436">
        <v>23.517376502651956</v>
      </c>
      <c r="W28" s="436">
        <v>-15.580947886651927</v>
      </c>
      <c r="X28" s="436">
        <v>10.405099189640666</v>
      </c>
      <c r="Y28" s="436">
        <v>7.8404960989854544</v>
      </c>
      <c r="Z28" s="436">
        <v>-10.839721937789847</v>
      </c>
    </row>
    <row r="29" spans="1:34" s="135" customFormat="1">
      <c r="A29" s="131" t="s">
        <v>438</v>
      </c>
      <c r="B29" s="576" t="s">
        <v>356</v>
      </c>
      <c r="C29" s="436">
        <v>22.942178386803917</v>
      </c>
      <c r="D29" s="436">
        <v>11.661690183380728</v>
      </c>
      <c r="E29" s="436">
        <v>-7.4498453980829851</v>
      </c>
      <c r="F29" s="436">
        <v>7.9162460982290099</v>
      </c>
      <c r="G29" s="436">
        <v>-7.9815842430378723</v>
      </c>
      <c r="H29" s="436">
        <v>-5.2723130188098253</v>
      </c>
      <c r="I29" s="436">
        <v>17.608862051523261</v>
      </c>
      <c r="J29" s="436">
        <v>-9.2905068544866083</v>
      </c>
      <c r="K29" s="436">
        <v>-29.845858150535378</v>
      </c>
      <c r="L29" s="436">
        <v>61.252509971550609</v>
      </c>
      <c r="M29" s="436">
        <v>-3.1117969594805714</v>
      </c>
      <c r="N29" s="436">
        <v>-11.694616828808265</v>
      </c>
      <c r="O29" s="436">
        <v>19.586745241592311</v>
      </c>
      <c r="P29" s="436">
        <v>-1.9011596942914082</v>
      </c>
      <c r="Q29" s="436">
        <v>8.382532157961947</v>
      </c>
      <c r="R29" s="436">
        <v>-7.3831560219384471</v>
      </c>
      <c r="S29" s="436">
        <v>8.6821526411240058</v>
      </c>
      <c r="T29" s="436">
        <v>8.7768228819180791</v>
      </c>
      <c r="U29" s="436">
        <v>0.37830669655623694</v>
      </c>
      <c r="V29" s="436">
        <v>13.867299845366901</v>
      </c>
      <c r="W29" s="436">
        <v>-13.396326686134671</v>
      </c>
      <c r="X29" s="436">
        <v>3.0708755238715639</v>
      </c>
      <c r="Y29" s="436">
        <v>5.9170970563971821</v>
      </c>
      <c r="Z29" s="436">
        <v>-27.388541787036402</v>
      </c>
    </row>
    <row r="30" spans="1:34" s="135" customFormat="1">
      <c r="A30" s="131" t="s">
        <v>441</v>
      </c>
      <c r="B30" s="576" t="s">
        <v>356</v>
      </c>
      <c r="C30" s="436">
        <v>4.5887498601767902</v>
      </c>
      <c r="D30" s="436">
        <v>1.7610822266433672</v>
      </c>
      <c r="E30" s="436">
        <v>-5.8248280128457708</v>
      </c>
      <c r="F30" s="436">
        <v>9.4953659557936732</v>
      </c>
      <c r="G30" s="436">
        <v>1.8240915850840764</v>
      </c>
      <c r="H30" s="436">
        <v>-2.7589226588114713</v>
      </c>
      <c r="I30" s="436">
        <v>-3.428721618774901</v>
      </c>
      <c r="J30" s="436">
        <v>-4.8302667107295889</v>
      </c>
      <c r="K30" s="436">
        <v>-3.4754646663590023</v>
      </c>
      <c r="L30" s="436">
        <v>14.360769236660488</v>
      </c>
      <c r="M30" s="436">
        <v>-5.810188994896194</v>
      </c>
      <c r="N30" s="436">
        <v>2.2813306028167801</v>
      </c>
      <c r="O30" s="436">
        <v>15.601290647698761</v>
      </c>
      <c r="P30" s="436">
        <v>-8.0505713998817185</v>
      </c>
      <c r="Q30" s="436">
        <v>-6.2349696678894588</v>
      </c>
      <c r="R30" s="436">
        <v>6.414034781980618</v>
      </c>
      <c r="S30" s="436">
        <v>-0.63685066031135307</v>
      </c>
      <c r="T30" s="436">
        <v>3.2458573333230873</v>
      </c>
      <c r="U30" s="436">
        <v>1.4307470318506148</v>
      </c>
      <c r="V30" s="436">
        <v>6.5968467937934037</v>
      </c>
      <c r="W30" s="436">
        <v>-10.398515276045217</v>
      </c>
      <c r="X30" s="436">
        <v>2.9640975514569874</v>
      </c>
      <c r="Y30" s="436">
        <v>7.5372257666977305</v>
      </c>
      <c r="Z30" s="436">
        <v>-11.372794495834412</v>
      </c>
    </row>
    <row r="31" spans="1:34" s="135" customFormat="1">
      <c r="A31" s="131" t="s">
        <v>442</v>
      </c>
      <c r="B31" s="576" t="s">
        <v>356</v>
      </c>
      <c r="C31" s="436">
        <v>31.818973546381528</v>
      </c>
      <c r="D31" s="436">
        <v>-4.0381132582177344</v>
      </c>
      <c r="E31" s="436">
        <v>13.172287164877389</v>
      </c>
      <c r="F31" s="436">
        <v>7.2472962316228262</v>
      </c>
      <c r="G31" s="436">
        <v>-6.439731901056291</v>
      </c>
      <c r="H31" s="436">
        <v>-2.2356343253471209</v>
      </c>
      <c r="I31" s="436">
        <v>5.4958458145991642</v>
      </c>
      <c r="J31" s="436">
        <v>-10.65398631247291</v>
      </c>
      <c r="K31" s="436">
        <v>-8.2393351687489371</v>
      </c>
      <c r="L31" s="436">
        <v>22.201003236098259</v>
      </c>
      <c r="M31" s="436">
        <v>-4.7784322781577515</v>
      </c>
      <c r="N31" s="436">
        <v>-2.7165602878760211</v>
      </c>
      <c r="O31" s="436">
        <v>6.8116070693506856</v>
      </c>
      <c r="P31" s="436">
        <v>5.1423979554472652</v>
      </c>
      <c r="Q31" s="436">
        <v>5.8715682329665384</v>
      </c>
      <c r="R31" s="436">
        <v>-6.9761740664052212</v>
      </c>
      <c r="S31" s="436">
        <v>13.655436507662969</v>
      </c>
      <c r="T31" s="436">
        <v>1.6237636627011653</v>
      </c>
      <c r="U31" s="436">
        <v>-0.83015628304197264</v>
      </c>
      <c r="V31" s="436">
        <v>14.742926576291964</v>
      </c>
      <c r="W31" s="436">
        <v>-7.8654855785007527</v>
      </c>
      <c r="X31" s="436">
        <v>-8.6360710176729896</v>
      </c>
      <c r="Y31" s="436">
        <v>6.0699430810657873</v>
      </c>
      <c r="Z31" s="436">
        <v>-23.172917577445887</v>
      </c>
    </row>
    <row r="32" spans="1:34" s="135" customFormat="1">
      <c r="A32" s="131" t="s">
        <v>443</v>
      </c>
      <c r="B32" s="576" t="s">
        <v>356</v>
      </c>
      <c r="C32" s="436">
        <v>4.9004969842505517</v>
      </c>
      <c r="D32" s="436">
        <v>2.6090578897573664</v>
      </c>
      <c r="E32" s="436">
        <v>6.2675303673956932</v>
      </c>
      <c r="F32" s="436">
        <v>-4.9851195530097812</v>
      </c>
      <c r="G32" s="436">
        <v>5.9773899065750555</v>
      </c>
      <c r="H32" s="436">
        <v>0.84982913263380055</v>
      </c>
      <c r="I32" s="436">
        <v>0.13062064830694453</v>
      </c>
      <c r="J32" s="436">
        <v>-10.298184969851334</v>
      </c>
      <c r="K32" s="436">
        <v>-5.2474673398514682</v>
      </c>
      <c r="L32" s="436">
        <v>20.083992824679541</v>
      </c>
      <c r="M32" s="436">
        <v>0.99197103840756995</v>
      </c>
      <c r="N32" s="436">
        <v>-7.3942022643489764</v>
      </c>
      <c r="O32" s="436">
        <v>15.677565132356136</v>
      </c>
      <c r="P32" s="436">
        <v>5.2255438241264613</v>
      </c>
      <c r="Q32" s="436">
        <v>-0.98540281038673072</v>
      </c>
      <c r="R32" s="436">
        <v>-6.5533421397885547</v>
      </c>
      <c r="S32" s="436">
        <v>20.892079118585215</v>
      </c>
      <c r="T32" s="436">
        <v>1.0641982007517328</v>
      </c>
      <c r="U32" s="436">
        <v>-11.261064457416879</v>
      </c>
      <c r="V32" s="436">
        <v>17.545079615206021</v>
      </c>
      <c r="W32" s="436">
        <v>-3.8402166035122463</v>
      </c>
      <c r="X32" s="436">
        <v>-3.2922107575363384</v>
      </c>
      <c r="Y32" s="436">
        <v>1.2482513411266041</v>
      </c>
      <c r="Z32" s="436">
        <v>-18.193845975154986</v>
      </c>
    </row>
    <row r="33" spans="1:31" s="135" customFormat="1">
      <c r="A33" s="131" t="s">
        <v>444</v>
      </c>
      <c r="B33" s="576" t="s">
        <v>356</v>
      </c>
      <c r="C33" s="436">
        <v>4.3679102719597722</v>
      </c>
      <c r="D33" s="436">
        <v>6.8823795097232932</v>
      </c>
      <c r="E33" s="436">
        <v>-0.34814128552314116</v>
      </c>
      <c r="F33" s="436">
        <v>-6.9720928291742297</v>
      </c>
      <c r="G33" s="436">
        <v>6.1639850103932901</v>
      </c>
      <c r="H33" s="436">
        <v>-0.20914392076456068</v>
      </c>
      <c r="I33" s="436">
        <v>-2.2762872655079036E-2</v>
      </c>
      <c r="J33" s="436">
        <v>-6.7023865007204932</v>
      </c>
      <c r="K33" s="436">
        <v>-3.7380542340011829</v>
      </c>
      <c r="L33" s="436">
        <v>10.803291040987048</v>
      </c>
      <c r="M33" s="436">
        <v>-1.1508964146234604</v>
      </c>
      <c r="N33" s="436">
        <v>-7.4365078414291901</v>
      </c>
      <c r="O33" s="436">
        <v>18.67688580791696</v>
      </c>
      <c r="P33" s="436">
        <v>0.36151423227948953</v>
      </c>
      <c r="Q33" s="436">
        <v>-5.2732367554446284</v>
      </c>
      <c r="R33" s="436">
        <v>-7.5879106842779152</v>
      </c>
      <c r="S33" s="436">
        <v>11.108508962595494</v>
      </c>
      <c r="T33" s="436">
        <v>0.33607239588936011</v>
      </c>
      <c r="U33" s="436">
        <v>-3.4863593962142971</v>
      </c>
      <c r="V33" s="436">
        <v>8.9573812477079713</v>
      </c>
      <c r="W33" s="436">
        <v>-5.4827621965146704</v>
      </c>
      <c r="X33" s="436">
        <v>-6.1059475250552282</v>
      </c>
      <c r="Y33" s="436">
        <v>11.04124199205306</v>
      </c>
      <c r="Z33" s="436">
        <v>-16.453558522326333</v>
      </c>
    </row>
    <row r="34" spans="1:31" s="135" customFormat="1">
      <c r="A34" s="131" t="s">
        <v>445</v>
      </c>
      <c r="B34" s="576" t="s">
        <v>356</v>
      </c>
      <c r="C34" s="436">
        <v>3.8904625153603405</v>
      </c>
      <c r="D34" s="436">
        <v>-1.0864789997437185</v>
      </c>
      <c r="E34" s="436">
        <v>-2.5320260719173859</v>
      </c>
      <c r="F34" s="436">
        <v>5.0236016519467341</v>
      </c>
      <c r="G34" s="436">
        <v>0.23216763843646504</v>
      </c>
      <c r="H34" s="436">
        <v>3.0924379131940327</v>
      </c>
      <c r="I34" s="436">
        <v>-12.61478689008328</v>
      </c>
      <c r="J34" s="436">
        <v>7.2656194807685068</v>
      </c>
      <c r="K34" s="436">
        <v>-8.1058344616403559</v>
      </c>
      <c r="L34" s="436">
        <v>21.58628254199526</v>
      </c>
      <c r="M34" s="436">
        <v>-4.8634940687779817</v>
      </c>
      <c r="N34" s="436">
        <v>3.0173576320326845</v>
      </c>
      <c r="O34" s="436">
        <v>2.6558619019334913</v>
      </c>
      <c r="P34" s="436">
        <v>-1.59124063872558</v>
      </c>
      <c r="Q34" s="436">
        <v>1.8240060772852758</v>
      </c>
      <c r="R34" s="436">
        <v>6.4142738182111856</v>
      </c>
      <c r="S34" s="436">
        <v>-6.6308324984576217</v>
      </c>
      <c r="T34" s="436">
        <v>1.9529207419275139</v>
      </c>
      <c r="U34" s="436">
        <v>0.4660486895836442</v>
      </c>
      <c r="V34" s="436">
        <v>5.4794389598632165</v>
      </c>
      <c r="W34" s="436">
        <v>-11.597610006700918</v>
      </c>
      <c r="X34" s="436">
        <v>2.138828003107804</v>
      </c>
      <c r="Y34" s="436">
        <v>6.0629590844726096</v>
      </c>
      <c r="Z34" s="436">
        <v>-5.4609489541595195</v>
      </c>
    </row>
    <row r="35" spans="1:31" s="135" customFormat="1">
      <c r="A35" s="131" t="s">
        <v>446</v>
      </c>
      <c r="B35" s="576" t="s">
        <v>356</v>
      </c>
      <c r="C35" s="436">
        <v>10.605140690972945</v>
      </c>
      <c r="D35" s="436">
        <v>-3.6383977396375684</v>
      </c>
      <c r="E35" s="436">
        <v>1.3285698175078124</v>
      </c>
      <c r="F35" s="436">
        <v>9.2132955688571485</v>
      </c>
      <c r="G35" s="436">
        <v>-3.7167251324462285</v>
      </c>
      <c r="H35" s="436">
        <v>4.7826399640684656</v>
      </c>
      <c r="I35" s="436">
        <v>-5.2954987224861725</v>
      </c>
      <c r="J35" s="436">
        <v>0.86898733917581694</v>
      </c>
      <c r="K35" s="436">
        <v>-18.090165467840464</v>
      </c>
      <c r="L35" s="436">
        <v>36.896433589696471</v>
      </c>
      <c r="M35" s="436">
        <v>-11.933405629161101</v>
      </c>
      <c r="N35" s="436">
        <v>-2.488712318913187</v>
      </c>
      <c r="O35" s="436">
        <v>-0.2397510980966473</v>
      </c>
      <c r="P35" s="436">
        <v>6.5100046992945551</v>
      </c>
      <c r="Q35" s="436">
        <v>13.141207396376004</v>
      </c>
      <c r="R35" s="436">
        <v>0.18783719059267412</v>
      </c>
      <c r="S35" s="436">
        <v>-2.4170840468244847</v>
      </c>
      <c r="T35" s="436">
        <v>6.2282597238325934</v>
      </c>
      <c r="U35" s="436">
        <v>-2.8302322932887591E-2</v>
      </c>
      <c r="V35" s="436">
        <v>-14.33597036776365</v>
      </c>
      <c r="W35" s="436">
        <v>7.6318731163569709</v>
      </c>
      <c r="X35" s="436">
        <v>7.1242368156112406</v>
      </c>
      <c r="Y35" s="436">
        <v>3.7468268278784649</v>
      </c>
      <c r="Z35" s="436">
        <v>-17.276601739988024</v>
      </c>
    </row>
    <row r="36" spans="1:31" s="135" customFormat="1">
      <c r="A36" s="131" t="s">
        <v>447</v>
      </c>
      <c r="B36" s="576" t="s">
        <v>356</v>
      </c>
      <c r="C36" s="436">
        <v>7.6786080848069247</v>
      </c>
      <c r="D36" s="436">
        <v>5.7681182195735659</v>
      </c>
      <c r="E36" s="436">
        <v>5.8726455220749472</v>
      </c>
      <c r="F36" s="436">
        <v>2.0996631962228633</v>
      </c>
      <c r="G36" s="436">
        <v>-4.6059012589648063</v>
      </c>
      <c r="H36" s="436">
        <v>-3.5033287978812098</v>
      </c>
      <c r="I36" s="436">
        <v>5.2584394581988789</v>
      </c>
      <c r="J36" s="436">
        <v>-8.032389095462932</v>
      </c>
      <c r="K36" s="436">
        <v>-19.399766545796908</v>
      </c>
      <c r="L36" s="436">
        <v>42.393365542781765</v>
      </c>
      <c r="M36" s="436">
        <v>-2.9548210969687716</v>
      </c>
      <c r="N36" s="436">
        <v>-15.629611570541485</v>
      </c>
      <c r="O36" s="436">
        <v>20.068589481280625</v>
      </c>
      <c r="P36" s="436">
        <v>-1.0826755966558608</v>
      </c>
      <c r="Q36" s="436">
        <v>4.249785503385624</v>
      </c>
      <c r="R36" s="436">
        <v>-8.4390367044556029</v>
      </c>
      <c r="S36" s="436">
        <v>10.701118222951933</v>
      </c>
      <c r="T36" s="436">
        <v>0.30622106199103882</v>
      </c>
      <c r="U36" s="436">
        <v>-12.158242102741966</v>
      </c>
      <c r="V36" s="436">
        <v>30.149094247208382</v>
      </c>
      <c r="W36" s="436">
        <v>-14.711254813786397</v>
      </c>
      <c r="X36" s="436">
        <v>9.3062524268211888</v>
      </c>
      <c r="Y36" s="436">
        <v>-1.800053597880563</v>
      </c>
      <c r="Z36" s="436">
        <v>-22.126129199707847</v>
      </c>
    </row>
    <row r="37" spans="1:31" s="135" customFormat="1">
      <c r="A37" s="131" t="s">
        <v>448</v>
      </c>
      <c r="B37" s="576" t="s">
        <v>356</v>
      </c>
      <c r="C37" s="436">
        <v>15.632100427991688</v>
      </c>
      <c r="D37" s="436">
        <v>8.0575339176940162</v>
      </c>
      <c r="E37" s="436">
        <v>-3.8552863418333061</v>
      </c>
      <c r="F37" s="436">
        <v>2.4303489989648739</v>
      </c>
      <c r="G37" s="436">
        <v>-3.2089602343319257E-2</v>
      </c>
      <c r="H37" s="436">
        <v>-4.453154130079767</v>
      </c>
      <c r="I37" s="436">
        <v>4.9131488874759555</v>
      </c>
      <c r="J37" s="436">
        <v>-13.079992015488514</v>
      </c>
      <c r="K37" s="436">
        <v>-14.200643278530919</v>
      </c>
      <c r="L37" s="436">
        <v>36.5300648598176</v>
      </c>
      <c r="M37" s="436">
        <v>-5.3259861558555599</v>
      </c>
      <c r="N37" s="436">
        <v>-12.349436079622308</v>
      </c>
      <c r="O37" s="436">
        <v>17.484042081621794</v>
      </c>
      <c r="P37" s="436">
        <v>5.2939036342559262</v>
      </c>
      <c r="Q37" s="436">
        <v>3.6902073271420477E-2</v>
      </c>
      <c r="R37" s="436">
        <v>-0.34771072309276008</v>
      </c>
      <c r="S37" s="436">
        <v>10.484167453417513</v>
      </c>
      <c r="T37" s="436">
        <v>2.0193317559324981</v>
      </c>
      <c r="U37" s="436">
        <v>-8.7734126611977246</v>
      </c>
      <c r="V37" s="436">
        <v>25.460079330183561</v>
      </c>
      <c r="W37" s="436">
        <v>-18.078460328664661</v>
      </c>
      <c r="X37" s="436">
        <v>2.6639471911822881</v>
      </c>
      <c r="Y37" s="436">
        <v>14.828294181398419</v>
      </c>
      <c r="Z37" s="436">
        <v>-33.791923886534633</v>
      </c>
    </row>
    <row r="38" spans="1:31" s="135" customFormat="1">
      <c r="A38" s="131" t="s">
        <v>449</v>
      </c>
      <c r="B38" s="576" t="s">
        <v>356</v>
      </c>
      <c r="C38" s="436">
        <v>4.3597527881519227</v>
      </c>
      <c r="D38" s="436">
        <v>2.2414049140914329</v>
      </c>
      <c r="E38" s="436">
        <v>12.239594904126804</v>
      </c>
      <c r="F38" s="436">
        <v>-5.4168492428265296</v>
      </c>
      <c r="G38" s="436">
        <v>7.4059798538120134</v>
      </c>
      <c r="H38" s="436">
        <v>1.5454097304332208</v>
      </c>
      <c r="I38" s="436">
        <v>6.290832735951426</v>
      </c>
      <c r="J38" s="436">
        <v>-11.652060359163116</v>
      </c>
      <c r="K38" s="436">
        <v>-0.51942942426961736</v>
      </c>
      <c r="L38" s="436">
        <v>9.4180395326864925</v>
      </c>
      <c r="M38" s="436">
        <v>5.1788481446751575</v>
      </c>
      <c r="N38" s="436">
        <v>-8.3126751324604413</v>
      </c>
      <c r="O38" s="436">
        <v>7.2397522273992081</v>
      </c>
      <c r="P38" s="436">
        <v>8.4429541167890534</v>
      </c>
      <c r="Q38" s="436">
        <v>7.1125073656462661</v>
      </c>
      <c r="R38" s="436">
        <v>4.9311292351184619</v>
      </c>
      <c r="S38" s="436">
        <v>12.160231690104496</v>
      </c>
      <c r="T38" s="436">
        <v>3.7877164141866189</v>
      </c>
      <c r="U38" s="436">
        <v>-6.7161905380337572</v>
      </c>
      <c r="V38" s="436">
        <v>14.319828722521848</v>
      </c>
      <c r="W38" s="436">
        <v>-7.7522573704881808</v>
      </c>
      <c r="X38" s="436">
        <v>1.2400883721483495</v>
      </c>
      <c r="Y38" s="436">
        <v>-3.2244041164178867</v>
      </c>
      <c r="Z38" s="436">
        <v>-17.168406572902725</v>
      </c>
    </row>
    <row r="39" spans="1:31" s="135" customFormat="1">
      <c r="A39" s="131" t="s">
        <v>450</v>
      </c>
      <c r="B39" s="576" t="s">
        <v>356</v>
      </c>
      <c r="C39" s="436">
        <v>2.7869704587108401</v>
      </c>
      <c r="D39" s="436">
        <v>5.4732005315376568</v>
      </c>
      <c r="E39" s="436">
        <v>-4.2659045881180191E-2</v>
      </c>
      <c r="F39" s="436">
        <v>3.0689758646353624</v>
      </c>
      <c r="G39" s="436">
        <v>0.94953122714336757</v>
      </c>
      <c r="H39" s="436">
        <v>-5.5202987030212114</v>
      </c>
      <c r="I39" s="436">
        <v>4.855492313058889</v>
      </c>
      <c r="J39" s="436">
        <v>-7.0253077393384586</v>
      </c>
      <c r="K39" s="436">
        <v>-8.944323994875063</v>
      </c>
      <c r="L39" s="436">
        <v>26.260781740631046</v>
      </c>
      <c r="M39" s="436">
        <v>-4.5132896869559005</v>
      </c>
      <c r="N39" s="436">
        <v>-2.6007246478790762</v>
      </c>
      <c r="O39" s="436">
        <v>15.482088212871389</v>
      </c>
      <c r="P39" s="436">
        <v>-12.937157745791467</v>
      </c>
      <c r="Q39" s="436">
        <v>8.344842029095048</v>
      </c>
      <c r="R39" s="436">
        <v>-7.5120306278161735</v>
      </c>
      <c r="S39" s="436">
        <v>6.8814684448056767</v>
      </c>
      <c r="T39" s="436">
        <v>1.9459032803809322</v>
      </c>
      <c r="U39" s="436">
        <v>-6.0712467866143101</v>
      </c>
      <c r="V39" s="436">
        <v>20.651361541307708</v>
      </c>
      <c r="W39" s="436">
        <v>-16.214761739984027</v>
      </c>
      <c r="X39" s="436">
        <v>9.8031617668299731</v>
      </c>
      <c r="Y39" s="436">
        <v>5.7080509159776085</v>
      </c>
      <c r="Z39" s="436">
        <v>-21.823561727158136</v>
      </c>
    </row>
    <row r="40" spans="1:31" s="135" customFormat="1">
      <c r="A40" s="133" t="s">
        <v>920</v>
      </c>
      <c r="B40" s="576" t="s">
        <v>356</v>
      </c>
      <c r="C40" s="436">
        <v>0.26725371890344718</v>
      </c>
      <c r="D40" s="436">
        <v>-4.7444365134580835</v>
      </c>
      <c r="E40" s="436">
        <v>1.7665471515565372</v>
      </c>
      <c r="F40" s="436">
        <v>7.260430764183269</v>
      </c>
      <c r="G40" s="436">
        <v>9.9445593423590992</v>
      </c>
      <c r="H40" s="436">
        <v>10.156652597967138</v>
      </c>
      <c r="I40" s="436">
        <v>-3.9129698562986448</v>
      </c>
      <c r="J40" s="436">
        <v>-4.3874347739077848</v>
      </c>
      <c r="K40" s="436">
        <v>1.7186387094355808</v>
      </c>
      <c r="L40" s="436">
        <v>9.8334047378838534</v>
      </c>
      <c r="M40" s="436">
        <v>1.9850235440178068</v>
      </c>
      <c r="N40" s="436">
        <v>-0.66967896536313276</v>
      </c>
      <c r="O40" s="436">
        <v>2.8506601855724085</v>
      </c>
      <c r="P40" s="436">
        <v>4.4942191877878344</v>
      </c>
      <c r="Q40" s="436">
        <v>1.4015379162621571</v>
      </c>
      <c r="R40" s="436">
        <v>-5.2486607651684949</v>
      </c>
      <c r="S40" s="436">
        <v>17.822196381910899</v>
      </c>
      <c r="T40" s="436">
        <v>-2.5568104473142057</v>
      </c>
      <c r="U40" s="436">
        <v>-9.4381883819233963</v>
      </c>
      <c r="V40" s="436">
        <v>17.380025606877865</v>
      </c>
      <c r="W40" s="436">
        <v>-9.0008082197481656</v>
      </c>
      <c r="X40" s="436">
        <v>5.5453527974679133</v>
      </c>
      <c r="Y40" s="436">
        <v>0.40113659168443405</v>
      </c>
      <c r="Z40" s="436">
        <v>-8.6146212604743226</v>
      </c>
    </row>
    <row r="41" spans="1:31" s="135" customFormat="1" ht="20.25" customHeight="1">
      <c r="A41" s="131" t="s">
        <v>460</v>
      </c>
      <c r="B41" s="576" t="s">
        <v>356</v>
      </c>
      <c r="C41" s="436">
        <v>4.1593765161220944</v>
      </c>
      <c r="D41" s="436">
        <v>6.613874157762254</v>
      </c>
      <c r="E41" s="436">
        <v>0.86188441035346841</v>
      </c>
      <c r="F41" s="436">
        <v>0.28443120434532432</v>
      </c>
      <c r="G41" s="436">
        <v>-0.78011256394837858</v>
      </c>
      <c r="H41" s="436">
        <v>4.0018748875692012</v>
      </c>
      <c r="I41" s="436">
        <v>-3.3331642506718993</v>
      </c>
      <c r="J41" s="436">
        <v>-4.9847080130118115</v>
      </c>
      <c r="K41" s="436">
        <v>-10.23496718589675</v>
      </c>
      <c r="L41" s="436">
        <v>23.294784821635815</v>
      </c>
      <c r="M41" s="436">
        <v>-2.6367697564613337</v>
      </c>
      <c r="N41" s="436">
        <v>-4.6545189632491883</v>
      </c>
      <c r="O41" s="436">
        <v>11.726681921118967</v>
      </c>
      <c r="P41" s="436">
        <v>0.43043403869948804</v>
      </c>
      <c r="Q41" s="436">
        <v>1.3843597022054155</v>
      </c>
      <c r="R41" s="436">
        <v>-4.7585811644658662</v>
      </c>
      <c r="S41" s="436">
        <v>11.906072172509141</v>
      </c>
      <c r="T41" s="436">
        <v>0.54186894367356331</v>
      </c>
      <c r="U41" s="436">
        <v>-7.1929687486989167</v>
      </c>
      <c r="V41" s="436">
        <v>16.542114318249773</v>
      </c>
      <c r="W41" s="436">
        <v>-10.542078255950429</v>
      </c>
      <c r="X41" s="436">
        <v>1.747015634604125</v>
      </c>
      <c r="Y41" s="436">
        <v>5.6136129122143217</v>
      </c>
      <c r="Z41" s="436">
        <v>-16.688216703383631</v>
      </c>
    </row>
    <row r="42" spans="1:31" s="135" customFormat="1" ht="12.75" customHeight="1">
      <c r="A42" s="674"/>
      <c r="B42" s="145"/>
      <c r="C42" s="145"/>
      <c r="D42" s="145"/>
      <c r="E42" s="145"/>
      <c r="F42" s="145"/>
      <c r="G42" s="145"/>
      <c r="H42" s="145"/>
    </row>
    <row r="43" spans="1:31" ht="13">
      <c r="B43" s="1283" t="s">
        <v>483</v>
      </c>
      <c r="C43" s="1283"/>
      <c r="D43" s="1283"/>
      <c r="E43" s="1283"/>
      <c r="F43" s="1283"/>
      <c r="G43" s="1283"/>
      <c r="H43" s="1283" t="s">
        <v>483</v>
      </c>
      <c r="I43" s="1283"/>
      <c r="J43" s="1283"/>
      <c r="K43" s="1283"/>
      <c r="L43" s="1283"/>
      <c r="M43" s="1283"/>
      <c r="N43" s="1283" t="s">
        <v>483</v>
      </c>
      <c r="O43" s="1283"/>
      <c r="P43" s="1283"/>
      <c r="Q43" s="1283"/>
      <c r="R43" s="1283"/>
      <c r="S43" s="1283"/>
      <c r="T43" s="1283" t="s">
        <v>483</v>
      </c>
      <c r="U43" s="1283"/>
      <c r="V43" s="1283"/>
      <c r="W43" s="1283"/>
      <c r="X43" s="1283"/>
      <c r="Y43" s="1283"/>
      <c r="Z43" s="1283" t="s">
        <v>483</v>
      </c>
      <c r="AA43" s="1283"/>
      <c r="AB43" s="1283"/>
      <c r="AC43" s="1283"/>
      <c r="AD43" s="1283"/>
      <c r="AE43" s="1283"/>
    </row>
    <row r="44" spans="1:31">
      <c r="A44" s="538"/>
      <c r="B44" s="538"/>
      <c r="C44" s="538"/>
      <c r="D44" s="538"/>
      <c r="E44" s="538"/>
      <c r="F44" s="538"/>
      <c r="G44" s="538"/>
    </row>
    <row r="45" spans="1:31">
      <c r="A45" s="131" t="s">
        <v>435</v>
      </c>
      <c r="B45" s="143">
        <v>100</v>
      </c>
      <c r="C45" s="144">
        <v>97.109658488711844</v>
      </c>
      <c r="D45" s="144">
        <v>105.67971186630334</v>
      </c>
      <c r="E45" s="144">
        <v>102.46026940209285</v>
      </c>
      <c r="F45" s="144">
        <v>106.35342485802811</v>
      </c>
      <c r="G45" s="144">
        <v>99.95895159529293</v>
      </c>
      <c r="H45" s="144">
        <v>139.11825953981889</v>
      </c>
      <c r="I45" s="144">
        <v>98.456512522256574</v>
      </c>
      <c r="J45" s="144">
        <v>95.652266581255489</v>
      </c>
      <c r="K45" s="144">
        <v>83.869032857642111</v>
      </c>
      <c r="L45" s="144">
        <v>101.97424397144025</v>
      </c>
      <c r="M45" s="144">
        <v>98.179527449122503</v>
      </c>
      <c r="N45" s="144">
        <v>98.111436079685234</v>
      </c>
      <c r="O45" s="144">
        <v>102.46487922055645</v>
      </c>
      <c r="P45" s="144">
        <v>103.01183931414505</v>
      </c>
      <c r="Q45" s="144">
        <v>106.09124204396907</v>
      </c>
      <c r="R45" s="144">
        <v>100.89395770122481</v>
      </c>
      <c r="S45" s="144">
        <v>110.81195523910267</v>
      </c>
      <c r="T45" s="144">
        <v>111.84429059806749</v>
      </c>
      <c r="U45" s="144">
        <v>107.11311609698257</v>
      </c>
      <c r="V45" s="144">
        <v>117.19448110382616</v>
      </c>
      <c r="W45" s="144">
        <v>102.66912399810387</v>
      </c>
      <c r="X45" s="144">
        <v>106.31563216816383</v>
      </c>
      <c r="Y45" s="144">
        <v>114.25385199706085</v>
      </c>
      <c r="Z45" s="144">
        <v>108.44891243236754</v>
      </c>
    </row>
    <row r="46" spans="1:31">
      <c r="A46" s="131" t="s">
        <v>436</v>
      </c>
      <c r="B46" s="143">
        <v>99.999999999999986</v>
      </c>
      <c r="C46" s="144">
        <v>94.180641305799696</v>
      </c>
      <c r="D46" s="144">
        <v>107.85249017469042</v>
      </c>
      <c r="E46" s="144">
        <v>105.83138591026638</v>
      </c>
      <c r="F46" s="144">
        <v>106.47950766569036</v>
      </c>
      <c r="G46" s="144">
        <v>99.961256525299675</v>
      </c>
      <c r="H46" s="144">
        <v>106.56037639466659</v>
      </c>
      <c r="I46" s="144">
        <v>99.908865940118019</v>
      </c>
      <c r="J46" s="144">
        <v>105.44244726128751</v>
      </c>
      <c r="K46" s="144">
        <v>90.996408854070893</v>
      </c>
      <c r="L46" s="144">
        <v>113.82319100441033</v>
      </c>
      <c r="M46" s="144">
        <v>108.4835890396664</v>
      </c>
      <c r="N46" s="144">
        <v>109.03406715950256</v>
      </c>
      <c r="O46" s="144">
        <v>116.07390430291754</v>
      </c>
      <c r="P46" s="144">
        <v>113.118204955401</v>
      </c>
      <c r="Q46" s="144">
        <v>115.59430756303306</v>
      </c>
      <c r="R46" s="144">
        <v>107.77153945105859</v>
      </c>
      <c r="S46" s="144">
        <v>121.81638400809034</v>
      </c>
      <c r="T46" s="144">
        <v>116.3202722446551</v>
      </c>
      <c r="U46" s="144">
        <v>102.47746451886267</v>
      </c>
      <c r="V46" s="144">
        <v>126.57747568013517</v>
      </c>
      <c r="W46" s="144">
        <v>106.8555051581738</v>
      </c>
      <c r="X46" s="144">
        <v>117.97392645947338</v>
      </c>
      <c r="Y46" s="144">
        <v>127.22366756134835</v>
      </c>
      <c r="Z46" s="144">
        <v>113.43297575864005</v>
      </c>
    </row>
    <row r="47" spans="1:31">
      <c r="A47" s="131" t="s">
        <v>438</v>
      </c>
      <c r="B47" s="143">
        <v>100</v>
      </c>
      <c r="C47" s="144">
        <v>122.94217838680392</v>
      </c>
      <c r="D47" s="144">
        <v>137.27931433497224</v>
      </c>
      <c r="E47" s="144">
        <v>127.05221765346845</v>
      </c>
      <c r="F47" s="144">
        <v>137.10998387617457</v>
      </c>
      <c r="G47" s="144">
        <v>126.16643500748204</v>
      </c>
      <c r="H47" s="144">
        <v>119.51454562921433</v>
      </c>
      <c r="I47" s="144">
        <v>140.55969710056749</v>
      </c>
      <c r="J47" s="144">
        <v>127.50098880679364</v>
      </c>
      <c r="K47" s="144">
        <v>89.447224546988025</v>
      </c>
      <c r="L47" s="144">
        <v>144.23589468190713</v>
      </c>
      <c r="M47" s="144">
        <v>139.74756649671593</v>
      </c>
      <c r="N47" s="144">
        <v>123.40462406734099</v>
      </c>
      <c r="O47" s="144">
        <v>147.57557339975577</v>
      </c>
      <c r="P47" s="144">
        <v>144.76992607966017</v>
      </c>
      <c r="Q47" s="144">
        <v>156.90531168834542</v>
      </c>
      <c r="R47" s="144">
        <v>145.32074771968604</v>
      </c>
      <c r="S47" s="144">
        <v>157.93771685593191</v>
      </c>
      <c r="T47" s="144">
        <v>171.79963052812235</v>
      </c>
      <c r="U47" s="144">
        <v>172.44956003506911</v>
      </c>
      <c r="V47" s="144">
        <v>196.36365760714813</v>
      </c>
      <c r="W47" s="144">
        <v>170.05814054125165</v>
      </c>
      <c r="X47" s="144">
        <v>175.28041435548406</v>
      </c>
      <c r="Y47" s="144">
        <v>185.65192659375319</v>
      </c>
      <c r="Z47" s="144">
        <v>134.80457110018494</v>
      </c>
    </row>
    <row r="48" spans="1:31">
      <c r="A48" s="131" t="s">
        <v>441</v>
      </c>
      <c r="B48" s="143">
        <v>100</v>
      </c>
      <c r="C48" s="144">
        <v>104.58874986017679</v>
      </c>
      <c r="D48" s="144">
        <v>106.43064374503285</v>
      </c>
      <c r="E48" s="144">
        <v>100.23124179392011</v>
      </c>
      <c r="F48" s="144">
        <v>109.74856500428925</v>
      </c>
      <c r="G48" s="144">
        <v>111.750479343283</v>
      </c>
      <c r="H48" s="144">
        <v>108.66737004735074</v>
      </c>
      <c r="I48" s="144">
        <v>104.94146843798312</v>
      </c>
      <c r="J48" s="144">
        <v>99.872515622272431</v>
      </c>
      <c r="K48" s="144">
        <v>96.40148163041647</v>
      </c>
      <c r="L48" s="144">
        <v>110.24547594808223</v>
      </c>
      <c r="M48" s="144">
        <v>103.84000543717583</v>
      </c>
      <c r="N48" s="144">
        <v>106.20893925918072</v>
      </c>
      <c r="O48" s="144">
        <v>122.77890456684337</v>
      </c>
      <c r="P48" s="144">
        <v>112.894501190697</v>
      </c>
      <c r="Q48" s="144">
        <v>105.85556328474193</v>
      </c>
      <c r="R48" s="144">
        <v>112.64517593248678</v>
      </c>
      <c r="S48" s="144">
        <v>111.92779438575184</v>
      </c>
      <c r="T48" s="144">
        <v>115.56081090784855</v>
      </c>
      <c r="U48" s="144">
        <v>117.2141937798951</v>
      </c>
      <c r="V48" s="144">
        <v>124.94663456413491</v>
      </c>
      <c r="W48" s="144">
        <v>111.95403968207893</v>
      </c>
      <c r="X48" s="144">
        <v>115.27246663105264</v>
      </c>
      <c r="Y48" s="144">
        <v>123.96081268787637</v>
      </c>
      <c r="Z48" s="144">
        <v>109.86300420551795</v>
      </c>
    </row>
    <row r="49" spans="1:31">
      <c r="A49" s="131" t="s">
        <v>442</v>
      </c>
      <c r="B49" s="143">
        <v>100</v>
      </c>
      <c r="C49" s="144">
        <v>131.81897354638153</v>
      </c>
      <c r="D49" s="144">
        <v>126.49597409875855</v>
      </c>
      <c r="E49" s="144">
        <v>143.15838705905597</v>
      </c>
      <c r="F49" s="144">
        <v>153.53349944963892</v>
      </c>
      <c r="G49" s="144">
        <v>143.64635370677246</v>
      </c>
      <c r="H49" s="144">
        <v>140.43494651619432</v>
      </c>
      <c r="I49" s="144">
        <v>148.15303464653917</v>
      </c>
      <c r="J49" s="144">
        <v>132.36883061378364</v>
      </c>
      <c r="K49" s="144">
        <v>121.46251900056043</v>
      </c>
      <c r="L49" s="144">
        <v>148.42841677452131</v>
      </c>
      <c r="M49" s="144">
        <v>141.33586539740907</v>
      </c>
      <c r="N49" s="144">
        <v>137.49639140549715</v>
      </c>
      <c r="O49" s="144">
        <v>146.8621053225761</v>
      </c>
      <c r="P49" s="144">
        <v>154.41433922401106</v>
      </c>
      <c r="Q49" s="144">
        <v>163.48088251303329</v>
      </c>
      <c r="R49" s="144">
        <v>152.07617158362868</v>
      </c>
      <c r="S49" s="144">
        <v>172.84283663751569</v>
      </c>
      <c r="T49" s="144">
        <v>175.64939581241759</v>
      </c>
      <c r="U49" s="144">
        <v>174.19123131695557</v>
      </c>
      <c r="V49" s="144">
        <v>199.87211665235321</v>
      </c>
      <c r="W49" s="144">
        <v>184.15120414161819</v>
      </c>
      <c r="X49" s="144">
        <v>168.2477753720481</v>
      </c>
      <c r="Y49" s="144">
        <v>178.46031957229084</v>
      </c>
      <c r="Z49" s="144">
        <v>137.10585680935733</v>
      </c>
    </row>
    <row r="50" spans="1:31">
      <c r="A50" s="131" t="s">
        <v>443</v>
      </c>
      <c r="B50" s="143">
        <v>100</v>
      </c>
      <c r="C50" s="144">
        <v>104.90049698425055</v>
      </c>
      <c r="D50" s="144">
        <v>107.63741167721282</v>
      </c>
      <c r="E50" s="144">
        <v>114.38361914076087</v>
      </c>
      <c r="F50" s="144">
        <v>108.68145897753458</v>
      </c>
      <c r="G50" s="144">
        <v>115.17777353677624</v>
      </c>
      <c r="H50" s="144">
        <v>116.15658781061073</v>
      </c>
      <c r="I50" s="144">
        <v>116.30831229866017</v>
      </c>
      <c r="J50" s="144">
        <v>104.3306671628318</v>
      </c>
      <c r="K50" s="144">
        <v>98.855949478013045</v>
      </c>
      <c r="L50" s="144">
        <v>118.71017127794602</v>
      </c>
      <c r="M50" s="144">
        <v>119.88774179666727</v>
      </c>
      <c r="N50" s="144">
        <v>111.02299967806125</v>
      </c>
      <c r="O50" s="144">
        <v>128.42870276448485</v>
      </c>
      <c r="P50" s="144">
        <v>135.13980091020014</v>
      </c>
      <c r="Q50" s="144">
        <v>133.80812951408001</v>
      </c>
      <c r="R50" s="144">
        <v>125.03922497617096</v>
      </c>
      <c r="S50" s="144">
        <v>151.16251878745834</v>
      </c>
      <c r="T50" s="144">
        <v>152.77118759260549</v>
      </c>
      <c r="U50" s="144">
        <v>135.56752568544093</v>
      </c>
      <c r="V50" s="144">
        <v>159.35295599931641</v>
      </c>
      <c r="W50" s="144">
        <v>153.2334573248431</v>
      </c>
      <c r="X50" s="144">
        <v>148.18868895864975</v>
      </c>
      <c r="Y50" s="144">
        <v>150.03845625597404</v>
      </c>
      <c r="Z50" s="144">
        <v>122.74069062126182</v>
      </c>
    </row>
    <row r="51" spans="1:31">
      <c r="A51" s="131" t="s">
        <v>444</v>
      </c>
      <c r="B51" s="143">
        <v>99.999999999999986</v>
      </c>
      <c r="C51" s="144">
        <v>104.36791027195977</v>
      </c>
      <c r="D51" s="144">
        <v>111.55090594324352</v>
      </c>
      <c r="E51" s="144">
        <v>111.16255118528002</v>
      </c>
      <c r="F51" s="144">
        <v>103.41219492536398</v>
      </c>
      <c r="G51" s="144">
        <v>109.7865071194821</v>
      </c>
      <c r="H51" s="144">
        <v>109.55689531402196</v>
      </c>
      <c r="I51" s="144">
        <v>109.53195701745676</v>
      </c>
      <c r="J51" s="144">
        <v>102.19070191634378</v>
      </c>
      <c r="K51" s="144">
        <v>98.370758056604359</v>
      </c>
      <c r="L51" s="144">
        <v>108.99803734868455</v>
      </c>
      <c r="M51" s="144">
        <v>107.74358284482859</v>
      </c>
      <c r="N51" s="144">
        <v>99.73122285793616</v>
      </c>
      <c r="O51" s="144">
        <v>118.35790946595208</v>
      </c>
      <c r="P51" s="144">
        <v>118.78579015369996</v>
      </c>
      <c r="Q51" s="144">
        <v>112.52193420706973</v>
      </c>
      <c r="R51" s="144">
        <v>103.98387033921533</v>
      </c>
      <c r="S51" s="144">
        <v>115.53492789550074</v>
      </c>
      <c r="T51" s="144">
        <v>115.9232088957682</v>
      </c>
      <c r="U51" s="144">
        <v>111.88170921003744</v>
      </c>
      <c r="V51" s="144">
        <v>121.90338045043251</v>
      </c>
      <c r="W51" s="144">
        <v>115.21970799082274</v>
      </c>
      <c r="X51" s="144">
        <v>108.18445308238124</v>
      </c>
      <c r="Y51" s="144">
        <v>120.12936034498605</v>
      </c>
      <c r="Z51" s="144">
        <v>100.36380573812748</v>
      </c>
    </row>
    <row r="52" spans="1:31">
      <c r="A52" s="131" t="s">
        <v>445</v>
      </c>
      <c r="B52" s="143">
        <v>100</v>
      </c>
      <c r="C52" s="144">
        <v>103.89046251536034</v>
      </c>
      <c r="D52" s="144">
        <v>102.76171445739433</v>
      </c>
      <c r="E52" s="144">
        <v>100.15976105538383</v>
      </c>
      <c r="F52" s="144">
        <v>105.19138846634799</v>
      </c>
      <c r="G52" s="144">
        <v>105.43560882878884</v>
      </c>
      <c r="H52" s="144">
        <v>108.69613957021727</v>
      </c>
      <c r="I52" s="144">
        <v>94.984353205686872</v>
      </c>
      <c r="J52" s="144">
        <v>101.88555487588123</v>
      </c>
      <c r="K52" s="144">
        <v>93.626880457318563</v>
      </c>
      <c r="L52" s="144">
        <v>113.8374434080915</v>
      </c>
      <c r="M52" s="144">
        <v>108.30096609989047</v>
      </c>
      <c r="N52" s="144">
        <v>111.56879356607065</v>
      </c>
      <c r="O52" s="144">
        <v>114.53190664883874</v>
      </c>
      <c r="P52" s="144">
        <v>112.70942840593517</v>
      </c>
      <c r="Q52" s="144">
        <v>114.76525522973293</v>
      </c>
      <c r="R52" s="144">
        <v>122.12661294833693</v>
      </c>
      <c r="S52" s="144">
        <v>114.02860180769306</v>
      </c>
      <c r="T52" s="144">
        <v>116.25549002412542</v>
      </c>
      <c r="U52" s="144">
        <v>116.79729721195191</v>
      </c>
      <c r="V52" s="144">
        <v>123.19713381945083</v>
      </c>
      <c r="W52" s="144">
        <v>108.90921069963748</v>
      </c>
      <c r="X52" s="144">
        <v>111.23859139604501</v>
      </c>
      <c r="Y52" s="144">
        <v>117.98294167853089</v>
      </c>
      <c r="Z52" s="144">
        <v>111.53995345885053</v>
      </c>
    </row>
    <row r="53" spans="1:31">
      <c r="A53" s="131" t="s">
        <v>446</v>
      </c>
      <c r="B53" s="143">
        <v>100</v>
      </c>
      <c r="C53" s="144">
        <v>110.60514069097295</v>
      </c>
      <c r="D53" s="144">
        <v>106.58088575214964</v>
      </c>
      <c r="E53" s="144">
        <v>107.99688723148518</v>
      </c>
      <c r="F53" s="144">
        <v>117.94695965728725</v>
      </c>
      <c r="G53" s="144">
        <v>113.56319536474865</v>
      </c>
      <c r="H53" s="144">
        <v>118.99451413073628</v>
      </c>
      <c r="I53" s="144">
        <v>112.6931611551145</v>
      </c>
      <c r="J53" s="144">
        <v>113.67245045766943</v>
      </c>
      <c r="K53" s="144">
        <v>93.108916078528054</v>
      </c>
      <c r="L53" s="144">
        <v>127.46278546552838</v>
      </c>
      <c r="M53" s="144">
        <v>112.25213424969949</v>
      </c>
      <c r="N53" s="144">
        <v>109.45850155638425</v>
      </c>
      <c r="O53" s="144">
        <v>109.1960735969427</v>
      </c>
      <c r="P53" s="144">
        <v>116.3047431195488</v>
      </c>
      <c r="Q53" s="144">
        <v>131.58859062471106</v>
      </c>
      <c r="R53" s="144">
        <v>131.83576293648102</v>
      </c>
      <c r="S53" s="144">
        <v>128.64918174253398</v>
      </c>
      <c r="T53" s="144">
        <v>136.6617869140444</v>
      </c>
      <c r="U53" s="144">
        <v>136.62310845378616</v>
      </c>
      <c r="V53" s="144">
        <v>117.03686011033378</v>
      </c>
      <c r="W53" s="144">
        <v>125.96896477332264</v>
      </c>
      <c r="X53" s="144">
        <v>134.94329213794805</v>
      </c>
      <c r="Y53" s="144">
        <v>139.99938361019508</v>
      </c>
      <c r="Z53" s="144">
        <v>115.8122476654236</v>
      </c>
    </row>
    <row r="54" spans="1:31">
      <c r="A54" s="131" t="s">
        <v>447</v>
      </c>
      <c r="B54" s="143">
        <v>100</v>
      </c>
      <c r="C54" s="144">
        <v>107.67860808480692</v>
      </c>
      <c r="D54" s="144">
        <v>113.88963749632988</v>
      </c>
      <c r="E54" s="144">
        <v>120.57797219286549</v>
      </c>
      <c r="F54" s="144">
        <v>123.10970349775093</v>
      </c>
      <c r="G54" s="144">
        <v>117.43939211444017</v>
      </c>
      <c r="H54" s="144">
        <v>113.32510407043834</v>
      </c>
      <c r="I54" s="144">
        <v>119.28423605892321</v>
      </c>
      <c r="J54" s="144">
        <v>109.70286208912</v>
      </c>
      <c r="K54" s="144">
        <v>88.420762949773192</v>
      </c>
      <c r="L54" s="144">
        <v>125.90530020278709</v>
      </c>
      <c r="M54" s="144">
        <v>122.18502383019326</v>
      </c>
      <c r="N54" s="144">
        <v>103.08797920816049</v>
      </c>
      <c r="O54" s="144">
        <v>123.77628255999414</v>
      </c>
      <c r="P54" s="144">
        <v>122.43618695426929</v>
      </c>
      <c r="Q54" s="144">
        <v>127.63946227834994</v>
      </c>
      <c r="R54" s="144">
        <v>116.86792120731023</v>
      </c>
      <c r="S54" s="144">
        <v>129.37409562041083</v>
      </c>
      <c r="T54" s="144">
        <v>129.77026634996096</v>
      </c>
      <c r="U54" s="144">
        <v>113.99248318975961</v>
      </c>
      <c r="V54" s="144">
        <v>148.36018438137341</v>
      </c>
      <c r="W54" s="144">
        <v>126.53453961482622</v>
      </c>
      <c r="X54" s="144">
        <v>138.31016327849801</v>
      </c>
      <c r="Y54" s="144">
        <v>135.82050620816892</v>
      </c>
      <c r="Z54" s="144">
        <v>105.76868552485224</v>
      </c>
    </row>
    <row r="55" spans="1:31">
      <c r="A55" s="131" t="s">
        <v>448</v>
      </c>
      <c r="B55" s="143">
        <v>100</v>
      </c>
      <c r="C55" s="144">
        <v>115.63210042799169</v>
      </c>
      <c r="D55" s="144">
        <v>124.94919613971912</v>
      </c>
      <c r="E55" s="144">
        <v>120.13204684671402</v>
      </c>
      <c r="F55" s="144">
        <v>123.05167484468913</v>
      </c>
      <c r="G55" s="144">
        <v>123.01218805155467</v>
      </c>
      <c r="H55" s="144">
        <v>117.53426571883539</v>
      </c>
      <c r="I55" s="144">
        <v>123.30889918740337</v>
      </c>
      <c r="J55" s="144">
        <v>107.18010501930422</v>
      </c>
      <c r="K55" s="144">
        <v>91.959840639958017</v>
      </c>
      <c r="L55" s="144">
        <v>125.55283007071959</v>
      </c>
      <c r="M55" s="144">
        <v>118.86590372286821</v>
      </c>
      <c r="N55" s="144">
        <v>104.18663492214722</v>
      </c>
      <c r="O55" s="144">
        <v>122.40267001536111</v>
      </c>
      <c r="P55" s="144">
        <v>128.88254941173059</v>
      </c>
      <c r="Q55" s="144">
        <v>128.93010974454859</v>
      </c>
      <c r="R55" s="144">
        <v>128.48180592767153</v>
      </c>
      <c r="S55" s="144">
        <v>141.95205360830352</v>
      </c>
      <c r="T55" s="144">
        <v>144.81853650501429</v>
      </c>
      <c r="U55" s="144">
        <v>132.1130086875221</v>
      </c>
      <c r="V55" s="144">
        <v>165.74908550485753</v>
      </c>
      <c r="W55" s="144">
        <v>135.78420283673739</v>
      </c>
      <c r="X55" s="144">
        <v>139.4014222942759</v>
      </c>
      <c r="Y55" s="144">
        <v>160.07227528512465</v>
      </c>
      <c r="Z55" s="144">
        <v>105.98077385733114</v>
      </c>
    </row>
    <row r="56" spans="1:31">
      <c r="A56" s="131" t="s">
        <v>449</v>
      </c>
      <c r="B56" s="143">
        <v>100</v>
      </c>
      <c r="C56" s="144">
        <v>104.35975278815192</v>
      </c>
      <c r="D56" s="144">
        <v>106.69887741547922</v>
      </c>
      <c r="E56" s="144">
        <v>119.75838777838472</v>
      </c>
      <c r="F56" s="144">
        <v>113.27125645679003</v>
      </c>
      <c r="G56" s="144">
        <v>121.66010289013964</v>
      </c>
      <c r="H56" s="144">
        <v>123.54024995825894</v>
      </c>
      <c r="I56" s="144">
        <v>131.31196044470929</v>
      </c>
      <c r="J56" s="144">
        <v>116.01141155489138</v>
      </c>
      <c r="K56" s="144">
        <v>115.40881414776476</v>
      </c>
      <c r="L56" s="144">
        <v>126.27806188840593</v>
      </c>
      <c r="M56" s="144">
        <v>132.81781095364539</v>
      </c>
      <c r="N56" s="144">
        <v>121.7770978110234</v>
      </c>
      <c r="O56" s="144">
        <v>130.59345796225909</v>
      </c>
      <c r="P56" s="144">
        <v>141.61940369754083</v>
      </c>
      <c r="Q56" s="144">
        <v>151.69209421671275</v>
      </c>
      <c r="R56" s="144">
        <v>159.1722274219965</v>
      </c>
      <c r="S56" s="144">
        <v>178.52793906281133</v>
      </c>
      <c r="T56" s="144">
        <v>185.29007111460251</v>
      </c>
      <c r="U56" s="144">
        <v>172.84563689048753</v>
      </c>
      <c r="V56" s="144">
        <v>197.59683604755742</v>
      </c>
      <c r="W56" s="144">
        <v>182.27862076120917</v>
      </c>
      <c r="X56" s="144">
        <v>184.53903674218134</v>
      </c>
      <c r="Y56" s="144">
        <v>178.58875244506854</v>
      </c>
      <c r="Z56" s="144">
        <v>147.9279093318244</v>
      </c>
    </row>
    <row r="57" spans="1:31">
      <c r="A57" s="131" t="s">
        <v>450</v>
      </c>
      <c r="B57" s="143">
        <v>100</v>
      </c>
      <c r="C57" s="144">
        <v>102.78697045871084</v>
      </c>
      <c r="D57" s="144">
        <v>108.41270747220844</v>
      </c>
      <c r="E57" s="144">
        <v>108.36645964558684</v>
      </c>
      <c r="F57" s="144">
        <v>111.69220013746971</v>
      </c>
      <c r="G57" s="144">
        <v>112.75275245605845</v>
      </c>
      <c r="H57" s="144">
        <v>106.52846372460594</v>
      </c>
      <c r="I57" s="144">
        <v>111.70094509197391</v>
      </c>
      <c r="J57" s="144">
        <v>103.85360995151326</v>
      </c>
      <c r="K57" s="144">
        <v>94.564606597076107</v>
      </c>
      <c r="L57" s="144">
        <v>119.39801153942065</v>
      </c>
      <c r="M57" s="144">
        <v>114.00923339818155</v>
      </c>
      <c r="N57" s="144">
        <v>111.04416716433705</v>
      </c>
      <c r="O57" s="144">
        <v>128.23612307996808</v>
      </c>
      <c r="P57" s="144">
        <v>111.6460135500253</v>
      </c>
      <c r="Q57" s="144">
        <v>120.96269701255697</v>
      </c>
      <c r="R57" s="144">
        <v>111.87594216474122</v>
      </c>
      <c r="S57" s="144">
        <v>119.57464982213693</v>
      </c>
      <c r="T57" s="144">
        <v>121.90145685552991</v>
      </c>
      <c r="U57" s="144">
        <v>114.50051857335252</v>
      </c>
      <c r="V57" s="144">
        <v>138.14643463060776</v>
      </c>
      <c r="W57" s="144">
        <v>115.74631940297192</v>
      </c>
      <c r="X57" s="144">
        <v>127.09311833319697</v>
      </c>
      <c r="Y57" s="144">
        <v>134.34765823835954</v>
      </c>
      <c r="Z57" s="144">
        <v>105.02821411371968</v>
      </c>
    </row>
    <row r="58" spans="1:31">
      <c r="A58" s="131" t="s">
        <v>920</v>
      </c>
      <c r="B58" s="143">
        <v>100</v>
      </c>
      <c r="C58" s="144">
        <v>100.26725371890345</v>
      </c>
      <c r="D58" s="144">
        <v>95.510137522422141</v>
      </c>
      <c r="E58" s="144">
        <v>97.197369136272215</v>
      </c>
      <c r="F58" s="144">
        <v>104.2543168270189</v>
      </c>
      <c r="G58" s="144">
        <v>114.62194923085286</v>
      </c>
      <c r="H58" s="144">
        <v>126.26370241524887</v>
      </c>
      <c r="I58" s="144">
        <v>121.32304180029355</v>
      </c>
      <c r="J58" s="144">
        <v>116.00007247558479</v>
      </c>
      <c r="K58" s="144">
        <v>117.99369462412352</v>
      </c>
      <c r="L58" s="144">
        <v>129.59649218169628</v>
      </c>
      <c r="M58" s="144">
        <v>132.16901306372415</v>
      </c>
      <c r="N58" s="144">
        <v>131.28390498450835</v>
      </c>
      <c r="O58" s="144">
        <v>135.02636299396644</v>
      </c>
      <c r="P58" s="144">
        <v>141.09474370821331</v>
      </c>
      <c r="Q58" s="144">
        <v>143.07224003913683</v>
      </c>
      <c r="R58" s="144">
        <v>135.56286351035496</v>
      </c>
      <c r="S58" s="144">
        <v>159.72314326611223</v>
      </c>
      <c r="T58" s="144">
        <v>155.63932525230567</v>
      </c>
      <c r="U58" s="144">
        <v>140.94979253863858</v>
      </c>
      <c r="V58" s="144">
        <v>165.44690257469517</v>
      </c>
      <c r="W58" s="144">
        <v>150.55534416843327</v>
      </c>
      <c r="X58" s="144">
        <v>158.90416915801489</v>
      </c>
      <c r="Y58" s="144">
        <v>159.54159192621984</v>
      </c>
      <c r="Z58" s="144">
        <v>145.79768802884453</v>
      </c>
    </row>
    <row r="59" spans="1:31" ht="20.25" customHeight="1">
      <c r="A59" s="131" t="s">
        <v>460</v>
      </c>
      <c r="B59" s="143">
        <v>100</v>
      </c>
      <c r="C59" s="144">
        <v>104.15937651612209</v>
      </c>
      <c r="D59" s="144">
        <v>111.04834660240819</v>
      </c>
      <c r="E59" s="144">
        <v>112.00545498972963</v>
      </c>
      <c r="F59" s="144">
        <v>112.32403345428938</v>
      </c>
      <c r="G59" s="144">
        <v>111.4477795569789</v>
      </c>
      <c r="H59" s="144">
        <v>115.90778025982313</v>
      </c>
      <c r="I59" s="144">
        <v>112.04438356445536</v>
      </c>
      <c r="J59" s="144">
        <v>106.45929819878826</v>
      </c>
      <c r="K59" s="144">
        <v>95.563223961806315</v>
      </c>
      <c r="L59" s="144">
        <v>117.82447135232702</v>
      </c>
      <c r="M59" s="144">
        <v>114.71771132599842</v>
      </c>
      <c r="N59" s="144">
        <v>109.37815369812436</v>
      </c>
      <c r="O59" s="144">
        <v>122.20458187349604</v>
      </c>
      <c r="P59" s="144">
        <v>122.73059199072995</v>
      </c>
      <c r="Q59" s="144">
        <v>124.42962484852775</v>
      </c>
      <c r="R59" s="144">
        <v>118.50854015747018</v>
      </c>
      <c r="S59" s="144">
        <v>132.61825247920555</v>
      </c>
      <c r="T59" s="144">
        <v>133.33686960303297</v>
      </c>
      <c r="U59" s="144">
        <v>123.74599024199338</v>
      </c>
      <c r="V59" s="144">
        <v>144.21619341207415</v>
      </c>
      <c r="W59" s="144">
        <v>129.01280944482045</v>
      </c>
      <c r="X59" s="144">
        <v>131.26668339646349</v>
      </c>
      <c r="Y59" s="144">
        <v>138.63548688504284</v>
      </c>
      <c r="Z59" s="144">
        <v>115.49969640587589</v>
      </c>
    </row>
    <row r="60" spans="1:31" ht="12.75" customHeight="1">
      <c r="A60" s="538"/>
      <c r="B60" s="569"/>
      <c r="C60" s="569"/>
      <c r="D60" s="569"/>
      <c r="E60" s="569"/>
      <c r="F60" s="569"/>
      <c r="G60" s="569"/>
      <c r="H60" s="569"/>
      <c r="I60" s="569"/>
    </row>
    <row r="61" spans="1:31" ht="26.15" customHeight="1">
      <c r="B61" s="1418" t="s">
        <v>484</v>
      </c>
      <c r="C61" s="1418"/>
      <c r="D61" s="1418"/>
      <c r="E61" s="1418"/>
      <c r="F61" s="1418"/>
      <c r="G61" s="1418"/>
      <c r="H61" s="1418" t="s">
        <v>484</v>
      </c>
      <c r="I61" s="1418"/>
      <c r="J61" s="1418"/>
      <c r="K61" s="1418"/>
      <c r="L61" s="1418"/>
      <c r="M61" s="1418"/>
      <c r="N61" s="1418" t="s">
        <v>484</v>
      </c>
      <c r="O61" s="1418"/>
      <c r="P61" s="1418"/>
      <c r="Q61" s="1418"/>
      <c r="R61" s="1418"/>
      <c r="S61" s="1418"/>
      <c r="T61" s="1418" t="s">
        <v>484</v>
      </c>
      <c r="U61" s="1418"/>
      <c r="V61" s="1418"/>
      <c r="W61" s="1418"/>
      <c r="X61" s="1418"/>
      <c r="Y61" s="1418"/>
      <c r="Z61" s="1418" t="s">
        <v>484</v>
      </c>
      <c r="AA61" s="1418"/>
      <c r="AB61" s="1418"/>
      <c r="AC61" s="1418"/>
      <c r="AD61" s="1418"/>
      <c r="AE61" s="1418"/>
    </row>
    <row r="62" spans="1:31">
      <c r="A62" s="538"/>
      <c r="B62" s="538"/>
      <c r="C62" s="538"/>
      <c r="D62" s="538"/>
      <c r="E62" s="538"/>
      <c r="F62" s="538"/>
      <c r="G62" s="538"/>
    </row>
    <row r="63" spans="1:31">
      <c r="A63" s="131" t="s">
        <v>435</v>
      </c>
      <c r="B63" s="149">
        <v>9.6649761332033268</v>
      </c>
      <c r="C63" s="149">
        <v>9.0108309303450209</v>
      </c>
      <c r="D63" s="149">
        <v>9.1977226514552743</v>
      </c>
      <c r="E63" s="149">
        <v>8.8413199023530957</v>
      </c>
      <c r="F63" s="149">
        <v>9.151232210296147</v>
      </c>
      <c r="G63" s="149">
        <v>8.6686418097240168</v>
      </c>
      <c r="H63" s="149">
        <v>11.600383124679704</v>
      </c>
      <c r="I63" s="149">
        <v>8.4928830291491817</v>
      </c>
      <c r="J63" s="149">
        <v>8.68385278915129</v>
      </c>
      <c r="K63" s="149">
        <v>8.4822609292453901</v>
      </c>
      <c r="L63" s="149">
        <v>8.3648042114975976</v>
      </c>
      <c r="M63" s="149">
        <v>8.2716328507322689</v>
      </c>
      <c r="N63" s="149">
        <v>8.6694157475134102</v>
      </c>
      <c r="O63" s="149">
        <v>8.103792811822732</v>
      </c>
      <c r="P63" s="149">
        <v>8.1121336763680567</v>
      </c>
      <c r="Q63" s="149">
        <v>8.2405562465134334</v>
      </c>
      <c r="R63" s="149">
        <v>8.2284170564503896</v>
      </c>
      <c r="S63" s="149">
        <v>8.0757729998550065</v>
      </c>
      <c r="T63" s="149">
        <v>8.1070779783837903</v>
      </c>
      <c r="U63" s="149">
        <v>8.3658929764583299</v>
      </c>
      <c r="V63" s="149">
        <v>7.8540546384772156</v>
      </c>
      <c r="W63" s="149">
        <v>7.69144271277169</v>
      </c>
      <c r="X63" s="149">
        <v>7.8278663016743106</v>
      </c>
      <c r="Y63" s="149">
        <v>7.9652099003611987</v>
      </c>
      <c r="Z63" s="149">
        <v>9.0749688782503686</v>
      </c>
    </row>
    <row r="64" spans="1:31">
      <c r="A64" s="131" t="s">
        <v>436</v>
      </c>
      <c r="B64" s="149">
        <v>23.624967892217672</v>
      </c>
      <c r="C64" s="149">
        <v>21.361635421978484</v>
      </c>
      <c r="D64" s="149">
        <v>22.945065779282189</v>
      </c>
      <c r="E64" s="149">
        <v>22.322690393500956</v>
      </c>
      <c r="F64" s="149">
        <v>22.395696383221509</v>
      </c>
      <c r="G64" s="149">
        <v>21.190027161272919</v>
      </c>
      <c r="H64" s="149">
        <v>21.719728091275158</v>
      </c>
      <c r="I64" s="149">
        <v>21.066149635473177</v>
      </c>
      <c r="J64" s="149">
        <v>23.399312912745906</v>
      </c>
      <c r="K64" s="149">
        <v>22.495968096929641</v>
      </c>
      <c r="L64" s="149">
        <v>22.822671742170687</v>
      </c>
      <c r="M64" s="149">
        <v>22.341112616965383</v>
      </c>
      <c r="N64" s="149">
        <v>23.550647443826122</v>
      </c>
      <c r="O64" s="149">
        <v>22.439766334780256</v>
      </c>
      <c r="P64" s="149">
        <v>21.774635946500599</v>
      </c>
      <c r="Q64" s="149">
        <v>21.947440635814974</v>
      </c>
      <c r="R64" s="149">
        <v>21.484520489771946</v>
      </c>
      <c r="S64" s="149">
        <v>21.700694339856774</v>
      </c>
      <c r="T64" s="149">
        <v>20.609923610592148</v>
      </c>
      <c r="U64" s="149">
        <v>19.564486931653544</v>
      </c>
      <c r="V64" s="149">
        <v>20.735457843327005</v>
      </c>
      <c r="W64" s="149">
        <v>19.567497904526153</v>
      </c>
      <c r="X64" s="149">
        <v>21.23257899573775</v>
      </c>
      <c r="Y64" s="149">
        <v>21.680271976534641</v>
      </c>
      <c r="Z64" s="149">
        <v>23.202229041359136</v>
      </c>
    </row>
    <row r="65" spans="1:30">
      <c r="A65" s="131" t="s">
        <v>438</v>
      </c>
      <c r="B65" s="149">
        <v>4.3672461471535282</v>
      </c>
      <c r="C65" s="149">
        <v>5.154780806501134</v>
      </c>
      <c r="D65" s="149">
        <v>5.3988427109124038</v>
      </c>
      <c r="E65" s="149">
        <v>4.9539400387713286</v>
      </c>
      <c r="F65" s="149">
        <v>5.3309432576883582</v>
      </c>
      <c r="G65" s="149">
        <v>4.9440184396389624</v>
      </c>
      <c r="H65" s="149">
        <v>4.5031441181771381</v>
      </c>
      <c r="I65" s="149">
        <v>5.4787109900460829</v>
      </c>
      <c r="J65" s="149">
        <v>5.2304327714521088</v>
      </c>
      <c r="K65" s="149">
        <v>4.0877445379253414</v>
      </c>
      <c r="L65" s="149">
        <v>5.3462039600176841</v>
      </c>
      <c r="M65" s="149">
        <v>5.3201202700297365</v>
      </c>
      <c r="N65" s="149">
        <v>4.9272944438836896</v>
      </c>
      <c r="O65" s="149">
        <v>5.2739336321385188</v>
      </c>
      <c r="P65" s="149">
        <v>5.1514939481661717</v>
      </c>
      <c r="Q65" s="149">
        <v>5.5070817642745444</v>
      </c>
      <c r="R65" s="149">
        <v>5.3553227027939512</v>
      </c>
      <c r="S65" s="149">
        <v>5.2010403736653528</v>
      </c>
      <c r="T65" s="149">
        <v>5.6270353184388489</v>
      </c>
      <c r="U65" s="149">
        <v>6.0860935790216892</v>
      </c>
      <c r="V65" s="149">
        <v>5.9464086995794636</v>
      </c>
      <c r="W65" s="149">
        <v>5.7566823191190606</v>
      </c>
      <c r="X65" s="149">
        <v>5.8315841800729542</v>
      </c>
      <c r="Y65" s="149">
        <v>5.8483414264668525</v>
      </c>
      <c r="Z65" s="149">
        <v>5.0971973267110329</v>
      </c>
    </row>
    <row r="66" spans="1:30">
      <c r="A66" s="131" t="s">
        <v>441</v>
      </c>
      <c r="B66" s="149">
        <v>4.6715262956110877</v>
      </c>
      <c r="C66" s="149">
        <v>4.6907836004690475</v>
      </c>
      <c r="D66" s="149">
        <v>4.4772710817015859</v>
      </c>
      <c r="E66" s="149">
        <v>4.1804471195173987</v>
      </c>
      <c r="F66" s="149">
        <v>4.5644132565072297</v>
      </c>
      <c r="G66" s="149">
        <v>4.6842144803108337</v>
      </c>
      <c r="H66" s="149">
        <v>4.3797101067171651</v>
      </c>
      <c r="I66" s="149">
        <v>4.3753806635569772</v>
      </c>
      <c r="J66" s="149">
        <v>4.382492566004772</v>
      </c>
      <c r="K66" s="149">
        <v>4.7125038032658635</v>
      </c>
      <c r="L66" s="149">
        <v>4.3710328928495068</v>
      </c>
      <c r="M66" s="149">
        <v>4.2285651476924926</v>
      </c>
      <c r="N66" s="149">
        <v>4.5361695713714703</v>
      </c>
      <c r="O66" s="149">
        <v>4.6934809844043084</v>
      </c>
      <c r="P66" s="149">
        <v>4.297132625108441</v>
      </c>
      <c r="Q66" s="149">
        <v>3.9741906159676619</v>
      </c>
      <c r="R66" s="149">
        <v>4.4403964536489875</v>
      </c>
      <c r="S66" s="149">
        <v>3.9426973656192383</v>
      </c>
      <c r="T66" s="149">
        <v>4.0487328711508574</v>
      </c>
      <c r="U66" s="149">
        <v>4.4249449003626395</v>
      </c>
      <c r="V66" s="149">
        <v>4.0473366763097314</v>
      </c>
      <c r="W66" s="149">
        <v>4.0538318832472804</v>
      </c>
      <c r="X66" s="149">
        <v>4.1023231873733925</v>
      </c>
      <c r="Y66" s="149">
        <v>4.1770416010217923</v>
      </c>
      <c r="Z66" s="149">
        <v>4.4435433947582119</v>
      </c>
    </row>
    <row r="67" spans="1:30">
      <c r="A67" s="131" t="s">
        <v>442</v>
      </c>
      <c r="B67" s="149">
        <v>4.6872472145545041</v>
      </c>
      <c r="C67" s="149">
        <v>5.9319490692715036</v>
      </c>
      <c r="D67" s="149">
        <v>5.3392771741988891</v>
      </c>
      <c r="E67" s="149">
        <v>5.9909470573929173</v>
      </c>
      <c r="F67" s="149">
        <v>6.406905499249091</v>
      </c>
      <c r="G67" s="149">
        <v>6.0414480572826958</v>
      </c>
      <c r="H67" s="149">
        <v>5.6791123978785354</v>
      </c>
      <c r="I67" s="149">
        <v>6.1978108753242909</v>
      </c>
      <c r="J67" s="149">
        <v>5.8280060369152071</v>
      </c>
      <c r="K67" s="149">
        <v>5.9575726964348972</v>
      </c>
      <c r="L67" s="149">
        <v>5.9047214479470664</v>
      </c>
      <c r="M67" s="149">
        <v>5.7748375010556829</v>
      </c>
      <c r="N67" s="149">
        <v>5.8922148147191118</v>
      </c>
      <c r="O67" s="149">
        <v>5.6330047821729989</v>
      </c>
      <c r="P67" s="149">
        <v>5.8972923512801785</v>
      </c>
      <c r="Q67" s="149">
        <v>6.1583028328256981</v>
      </c>
      <c r="R67" s="149">
        <v>6.0149134459702802</v>
      </c>
      <c r="S67" s="149">
        <v>6.108941185994941</v>
      </c>
      <c r="T67" s="149">
        <v>6.1746772945178572</v>
      </c>
      <c r="U67" s="149">
        <v>6.5980106684147444</v>
      </c>
      <c r="V67" s="149">
        <v>6.4961499806679832</v>
      </c>
      <c r="W67" s="149">
        <v>6.6905156347194916</v>
      </c>
      <c r="X67" s="149">
        <v>6.0077614217292767</v>
      </c>
      <c r="Y67" s="149">
        <v>6.033719465473844</v>
      </c>
      <c r="Z67" s="149">
        <v>5.5640756246704282</v>
      </c>
    </row>
    <row r="68" spans="1:30">
      <c r="A68" s="131" t="s">
        <v>443</v>
      </c>
      <c r="B68" s="149">
        <v>18.668993788521956</v>
      </c>
      <c r="C68" s="149">
        <v>18.801828429807422</v>
      </c>
      <c r="D68" s="149">
        <v>18.095561361297115</v>
      </c>
      <c r="E68" s="149">
        <v>19.065384587235815</v>
      </c>
      <c r="F68" s="149">
        <v>18.063573931440004</v>
      </c>
      <c r="G68" s="149">
        <v>19.293817672110045</v>
      </c>
      <c r="H68" s="149">
        <v>18.709068636041071</v>
      </c>
      <c r="I68" s="149">
        <v>19.379455629813421</v>
      </c>
      <c r="J68" s="149">
        <v>18.295711226447178</v>
      </c>
      <c r="K68" s="149">
        <v>19.312252457086128</v>
      </c>
      <c r="L68" s="149">
        <v>18.809330733980687</v>
      </c>
      <c r="M68" s="149">
        <v>19.510357041220598</v>
      </c>
      <c r="N68" s="149">
        <v>18.949741070719348</v>
      </c>
      <c r="O68" s="149">
        <v>19.619842541256663</v>
      </c>
      <c r="P68" s="149">
        <v>20.556603393269551</v>
      </c>
      <c r="Q68" s="149">
        <v>20.07611243538727</v>
      </c>
      <c r="R68" s="149">
        <v>19.697791495025761</v>
      </c>
      <c r="S68" s="149">
        <v>21.27951523673477</v>
      </c>
      <c r="T68" s="149">
        <v>21.390065333936704</v>
      </c>
      <c r="U68" s="149">
        <v>20.452454984581145</v>
      </c>
      <c r="V68" s="149">
        <v>20.628469489784631</v>
      </c>
      <c r="W68" s="149">
        <v>22.173879286109067</v>
      </c>
      <c r="X68" s="149">
        <v>21.075673141999861</v>
      </c>
      <c r="Y68" s="149">
        <v>20.204545537499065</v>
      </c>
      <c r="Z68" s="149">
        <v>19.839404449643709</v>
      </c>
    </row>
    <row r="69" spans="1:30">
      <c r="A69" s="131" t="s">
        <v>444</v>
      </c>
      <c r="B69" s="149">
        <v>11.530232880604823</v>
      </c>
      <c r="C69" s="149">
        <v>11.553317146742913</v>
      </c>
      <c r="D69" s="149">
        <v>11.582413992827066</v>
      </c>
      <c r="E69" s="149">
        <v>11.4434614178922</v>
      </c>
      <c r="F69" s="149">
        <v>10.615419100571957</v>
      </c>
      <c r="G69" s="149">
        <v>11.358359935638029</v>
      </c>
      <c r="H69" s="149">
        <v>10.898461810027282</v>
      </c>
      <c r="I69" s="149">
        <v>11.271684774392584</v>
      </c>
      <c r="J69" s="149">
        <v>11.067916201436361</v>
      </c>
      <c r="K69" s="149">
        <v>11.868977437257676</v>
      </c>
      <c r="L69" s="149">
        <v>10.666483284283999</v>
      </c>
      <c r="M69" s="149">
        <v>10.829265919203085</v>
      </c>
      <c r="N69" s="149">
        <v>10.513289776249184</v>
      </c>
      <c r="O69" s="149">
        <v>11.167292080886755</v>
      </c>
      <c r="P69" s="149">
        <v>11.159628591070971</v>
      </c>
      <c r="Q69" s="149">
        <v>10.426810393127685</v>
      </c>
      <c r="R69" s="149">
        <v>10.117061937010055</v>
      </c>
      <c r="S69" s="149">
        <v>10.044956856054858</v>
      </c>
      <c r="T69" s="149">
        <v>10.024396094002828</v>
      </c>
      <c r="U69" s="149">
        <v>10.424759297243639</v>
      </c>
      <c r="V69" s="149">
        <v>9.7463005524647137</v>
      </c>
      <c r="W69" s="149">
        <v>10.297505118185047</v>
      </c>
      <c r="X69" s="149">
        <v>9.5027306687808686</v>
      </c>
      <c r="Y69" s="149">
        <v>9.9910890905178587</v>
      </c>
      <c r="Z69" s="149">
        <v>10.019230257349149</v>
      </c>
    </row>
    <row r="70" spans="1:30">
      <c r="A70" s="131" t="s">
        <v>445</v>
      </c>
      <c r="B70" s="149">
        <v>4.1893749625509606</v>
      </c>
      <c r="C70" s="149">
        <v>4.1785590224066151</v>
      </c>
      <c r="D70" s="149">
        <v>3.8767560871300986</v>
      </c>
      <c r="E70" s="149">
        <v>3.7463067781742216</v>
      </c>
      <c r="F70" s="149">
        <v>3.923347084007883</v>
      </c>
      <c r="G70" s="149">
        <v>3.9633746095660554</v>
      </c>
      <c r="H70" s="149">
        <v>3.9287171630812132</v>
      </c>
      <c r="I70" s="149">
        <v>3.5514950280849091</v>
      </c>
      <c r="J70" s="149">
        <v>4.0093895025083599</v>
      </c>
      <c r="K70" s="149">
        <v>4.104488029478869</v>
      </c>
      <c r="L70" s="149">
        <v>4.0476119242545749</v>
      </c>
      <c r="M70" s="149">
        <v>3.9550419072572334</v>
      </c>
      <c r="N70" s="149">
        <v>4.273280308403379</v>
      </c>
      <c r="O70" s="149">
        <v>3.9263429797138616</v>
      </c>
      <c r="P70" s="149">
        <v>3.8473053030080684</v>
      </c>
      <c r="Q70" s="149">
        <v>3.8639888805861222</v>
      </c>
      <c r="R70" s="149">
        <v>4.3172768297295061</v>
      </c>
      <c r="S70" s="149">
        <v>3.6021328927007756</v>
      </c>
      <c r="T70" s="149">
        <v>3.6526869171007266</v>
      </c>
      <c r="U70" s="149">
        <v>3.9541295170574924</v>
      </c>
      <c r="V70" s="149">
        <v>3.5787866512779334</v>
      </c>
      <c r="W70" s="149">
        <v>3.5365598382026886</v>
      </c>
      <c r="X70" s="149">
        <v>3.550178595253386</v>
      </c>
      <c r="Y70" s="149">
        <v>3.565283268965632</v>
      </c>
      <c r="Z70" s="149">
        <v>4.0457481957574686</v>
      </c>
    </row>
    <row r="71" spans="1:30">
      <c r="A71" s="131" t="s">
        <v>446</v>
      </c>
      <c r="B71" s="149">
        <v>0.30660374884716496</v>
      </c>
      <c r="C71" s="149">
        <v>0.3255775131523701</v>
      </c>
      <c r="D71" s="149">
        <v>0.29426911905369885</v>
      </c>
      <c r="E71" s="149">
        <v>0.29563069488029947</v>
      </c>
      <c r="F71" s="149">
        <v>0.32195229181087265</v>
      </c>
      <c r="G71" s="149">
        <v>0.31242346476802957</v>
      </c>
      <c r="H71" s="149">
        <v>0.31476889681561016</v>
      </c>
      <c r="I71" s="149">
        <v>0.30837909567969662</v>
      </c>
      <c r="J71" s="149">
        <v>0.32737769307746362</v>
      </c>
      <c r="K71" s="149">
        <v>0.29872938079383282</v>
      </c>
      <c r="L71" s="149">
        <v>0.33168464423126043</v>
      </c>
      <c r="M71" s="149">
        <v>0.30001404995998393</v>
      </c>
      <c r="N71" s="149">
        <v>0.3068289762232122</v>
      </c>
      <c r="O71" s="149">
        <v>0.27396620495679425</v>
      </c>
      <c r="P71" s="149">
        <v>0.29055078828148728</v>
      </c>
      <c r="Q71" s="149">
        <v>0.32424396714339754</v>
      </c>
      <c r="R71" s="149">
        <v>0.34108376573317567</v>
      </c>
      <c r="S71" s="149">
        <v>0.2974275461408753</v>
      </c>
      <c r="T71" s="149">
        <v>0.31424928691325249</v>
      </c>
      <c r="U71" s="149">
        <v>0.33850920865529976</v>
      </c>
      <c r="V71" s="149">
        <v>0.24882046332062779</v>
      </c>
      <c r="W71" s="149">
        <v>0.29936993856735045</v>
      </c>
      <c r="X71" s="149">
        <v>0.31519132030106362</v>
      </c>
      <c r="Y71" s="149">
        <v>0.30962011830903868</v>
      </c>
      <c r="Z71" s="149">
        <v>0.30743344269802558</v>
      </c>
    </row>
    <row r="72" spans="1:30">
      <c r="A72" s="131" t="s">
        <v>447</v>
      </c>
      <c r="B72" s="149">
        <v>4.3109680543499866</v>
      </c>
      <c r="C72" s="149">
        <v>4.4566226787909464</v>
      </c>
      <c r="D72" s="149">
        <v>4.4212687895844036</v>
      </c>
      <c r="E72" s="149">
        <v>4.640914911058645</v>
      </c>
      <c r="F72" s="149">
        <v>4.7249193484071421</v>
      </c>
      <c r="G72" s="149">
        <v>4.5427326568565087</v>
      </c>
      <c r="H72" s="149">
        <v>4.2149103563920916</v>
      </c>
      <c r="I72" s="149">
        <v>4.589525281664308</v>
      </c>
      <c r="J72" s="149">
        <v>4.4423130899649452</v>
      </c>
      <c r="K72" s="149">
        <v>3.9887633402790037</v>
      </c>
      <c r="L72" s="149">
        <v>4.6066298521681439</v>
      </c>
      <c r="M72" s="149">
        <v>4.591581616853448</v>
      </c>
      <c r="N72" s="149">
        <v>4.0630507110260012</v>
      </c>
      <c r="O72" s="149">
        <v>4.366412386686946</v>
      </c>
      <c r="P72" s="149">
        <v>4.300626943086403</v>
      </c>
      <c r="Q72" s="149">
        <v>4.4221755472317277</v>
      </c>
      <c r="R72" s="149">
        <v>4.2512874956822078</v>
      </c>
      <c r="S72" s="149">
        <v>4.2055115555640636</v>
      </c>
      <c r="T72" s="149">
        <v>4.1956547675425959</v>
      </c>
      <c r="U72" s="149">
        <v>3.9711828440346353</v>
      </c>
      <c r="V72" s="149">
        <v>4.4348418875409568</v>
      </c>
      <c r="W72" s="149">
        <v>4.2281565714194178</v>
      </c>
      <c r="X72" s="149">
        <v>4.5422850647081967</v>
      </c>
      <c r="Y72" s="149">
        <v>4.223434248653624</v>
      </c>
      <c r="Z72" s="149">
        <v>3.9477629694014604</v>
      </c>
    </row>
    <row r="73" spans="1:30">
      <c r="A73" s="131" t="s">
        <v>448</v>
      </c>
      <c r="B73" s="149">
        <v>5.5243466971664654</v>
      </c>
      <c r="C73" s="149">
        <v>6.1328306049040417</v>
      </c>
      <c r="D73" s="149">
        <v>6.2158753383284786</v>
      </c>
      <c r="E73" s="149">
        <v>5.9251674508384022</v>
      </c>
      <c r="F73" s="149">
        <v>6.0519560471953566</v>
      </c>
      <c r="G73" s="149">
        <v>6.0975820018593794</v>
      </c>
      <c r="H73" s="149">
        <v>5.6018675465291388</v>
      </c>
      <c r="I73" s="149">
        <v>6.0797434756316227</v>
      </c>
      <c r="J73" s="149">
        <v>5.5617505392505731</v>
      </c>
      <c r="K73" s="149">
        <v>5.3160412640991028</v>
      </c>
      <c r="L73" s="149">
        <v>5.8867003955998127</v>
      </c>
      <c r="M73" s="149">
        <v>5.7241070715844753</v>
      </c>
      <c r="N73" s="149">
        <v>5.2621394040857918</v>
      </c>
      <c r="O73" s="149">
        <v>5.5333014151932653</v>
      </c>
      <c r="P73" s="149">
        <v>5.8012584687839333</v>
      </c>
      <c r="Q73" s="149">
        <v>5.7241563397756581</v>
      </c>
      <c r="R73" s="149">
        <v>5.9892564643812642</v>
      </c>
      <c r="S73" s="149">
        <v>5.9131555713267243</v>
      </c>
      <c r="T73" s="149">
        <v>6.0000493952781309</v>
      </c>
      <c r="U73" s="149">
        <v>5.8978724221155865</v>
      </c>
      <c r="V73" s="149">
        <v>6.3491858396982268</v>
      </c>
      <c r="W73" s="149">
        <v>5.8142987172862242</v>
      </c>
      <c r="X73" s="149">
        <v>5.8666964602568639</v>
      </c>
      <c r="Y73" s="149">
        <v>6.3785598128461922</v>
      </c>
      <c r="Z73" s="149">
        <v>5.0690569433575421</v>
      </c>
    </row>
    <row r="74" spans="1:30">
      <c r="A74" s="131" t="s">
        <v>449</v>
      </c>
      <c r="B74" s="149">
        <v>4.335188210261399</v>
      </c>
      <c r="C74" s="149">
        <v>4.3435280149066902</v>
      </c>
      <c r="D74" s="149">
        <v>4.1653903869081175</v>
      </c>
      <c r="E74" s="149">
        <v>4.6352666557568298</v>
      </c>
      <c r="F74" s="149">
        <v>4.3717466373997933</v>
      </c>
      <c r="G74" s="149">
        <v>4.7324356376151329</v>
      </c>
      <c r="H74" s="149">
        <v>4.6206581983645671</v>
      </c>
      <c r="I74" s="149">
        <v>5.0806836065882557</v>
      </c>
      <c r="J74" s="149">
        <v>4.7241651235520976</v>
      </c>
      <c r="K74" s="149">
        <v>5.2354756329024728</v>
      </c>
      <c r="L74" s="149">
        <v>4.6462263639298289</v>
      </c>
      <c r="M74" s="149">
        <v>5.0191919059710157</v>
      </c>
      <c r="N74" s="149">
        <v>4.8266186698235591</v>
      </c>
      <c r="O74" s="149">
        <v>4.6327822624631088</v>
      </c>
      <c r="P74" s="149">
        <v>5.0023939369591002</v>
      </c>
      <c r="Q74" s="149">
        <v>5.2850258066653275</v>
      </c>
      <c r="R74" s="149">
        <v>5.822715922447288</v>
      </c>
      <c r="S74" s="149">
        <v>5.8359403940171823</v>
      </c>
      <c r="T74" s="149">
        <v>6.0243452104881978</v>
      </c>
      <c r="U74" s="149">
        <v>6.0552941212674698</v>
      </c>
      <c r="V74" s="149">
        <v>5.939828626392015</v>
      </c>
      <c r="W74" s="149">
        <v>6.1250672015221959</v>
      </c>
      <c r="X74" s="149">
        <v>6.0945506941882037</v>
      </c>
      <c r="Y74" s="149">
        <v>5.5845431172116555</v>
      </c>
      <c r="Z74" s="149">
        <v>5.5523551010071506</v>
      </c>
    </row>
    <row r="75" spans="1:30">
      <c r="A75" s="131" t="s">
        <v>450</v>
      </c>
      <c r="B75" s="149">
        <v>3.8575678507141458</v>
      </c>
      <c r="C75" s="149">
        <v>3.8067404584785987</v>
      </c>
      <c r="D75" s="149">
        <v>3.7660117214622204</v>
      </c>
      <c r="E75" s="149">
        <v>3.7322376027387163</v>
      </c>
      <c r="F75" s="149">
        <v>3.8358686665322894</v>
      </c>
      <c r="G75" s="149">
        <v>3.9027371804356847</v>
      </c>
      <c r="H75" s="149">
        <v>3.5454114980791465</v>
      </c>
      <c r="I75" s="149">
        <v>3.8457436327748269</v>
      </c>
      <c r="J75" s="149">
        <v>3.7631503655180421</v>
      </c>
      <c r="K75" s="149">
        <v>3.8172570064202391</v>
      </c>
      <c r="L75" s="149">
        <v>3.9090854851059698</v>
      </c>
      <c r="M75" s="149">
        <v>3.8337441390509972</v>
      </c>
      <c r="N75" s="149">
        <v>3.9163251049630734</v>
      </c>
      <c r="O75" s="149">
        <v>4.0479623440436177</v>
      </c>
      <c r="P75" s="149">
        <v>3.5091664233437716</v>
      </c>
      <c r="Q75" s="149">
        <v>3.7500861366362699</v>
      </c>
      <c r="R75" s="149">
        <v>3.6416703571709381</v>
      </c>
      <c r="S75" s="149">
        <v>3.478158671911348</v>
      </c>
      <c r="T75" s="149">
        <v>3.5267300208944854</v>
      </c>
      <c r="U75" s="149">
        <v>3.5693562148955458</v>
      </c>
      <c r="V75" s="149">
        <v>3.695210865808356</v>
      </c>
      <c r="W75" s="149">
        <v>3.4608910734431055</v>
      </c>
      <c r="X75" s="149">
        <v>3.7349182187256962</v>
      </c>
      <c r="Y75" s="149">
        <v>3.738257922870547</v>
      </c>
      <c r="Z75" s="149">
        <v>3.5078314038096043</v>
      </c>
    </row>
    <row r="76" spans="1:30">
      <c r="A76" s="131" t="s">
        <v>920</v>
      </c>
      <c r="B76" s="149">
        <v>0.26076012424297901</v>
      </c>
      <c r="C76" s="149">
        <v>0.25101630224521027</v>
      </c>
      <c r="D76" s="149">
        <v>0.22427380585845402</v>
      </c>
      <c r="E76" s="149">
        <v>0.22628538988917163</v>
      </c>
      <c r="F76" s="149">
        <v>0.24202628567236692</v>
      </c>
      <c r="G76" s="149">
        <v>0.26818689292170805</v>
      </c>
      <c r="H76" s="149">
        <v>0.28405805594218064</v>
      </c>
      <c r="I76" s="149">
        <v>0.28235428182066291</v>
      </c>
      <c r="J76" s="149">
        <v>0.28412918197569281</v>
      </c>
      <c r="K76" s="149">
        <v>0.32196538788155171</v>
      </c>
      <c r="L76" s="149">
        <v>0.28681306196317558</v>
      </c>
      <c r="M76" s="149">
        <v>0.30042796242360154</v>
      </c>
      <c r="N76" s="149">
        <v>0.31298395719264077</v>
      </c>
      <c r="O76" s="149">
        <v>0.28811923948017343</v>
      </c>
      <c r="P76" s="149">
        <v>0.29977760477325766</v>
      </c>
      <c r="Q76" s="149">
        <v>0.29982839805024175</v>
      </c>
      <c r="R76" s="149">
        <v>0.29828558418425433</v>
      </c>
      <c r="S76" s="149">
        <v>0.3140550105580765</v>
      </c>
      <c r="T76" s="149">
        <v>0.30437590075957111</v>
      </c>
      <c r="U76" s="149">
        <v>0.29701233423824464</v>
      </c>
      <c r="V76" s="149">
        <v>0.29914778535113934</v>
      </c>
      <c r="W76" s="149">
        <v>0.30430180088122455</v>
      </c>
      <c r="X76" s="149">
        <v>0.31566174919817969</v>
      </c>
      <c r="Y76" s="149">
        <v>0.30008251326805213</v>
      </c>
      <c r="Z76" s="149">
        <v>0.32916297122670585</v>
      </c>
    </row>
    <row r="77" spans="1:30" ht="20.25" customHeight="1">
      <c r="A77" s="131" t="s">
        <v>460</v>
      </c>
      <c r="B77" s="150">
        <v>100</v>
      </c>
      <c r="C77" s="150">
        <v>100</v>
      </c>
      <c r="D77" s="150">
        <v>100</v>
      </c>
      <c r="E77" s="150">
        <v>100</v>
      </c>
      <c r="F77" s="150">
        <v>100</v>
      </c>
      <c r="G77" s="150">
        <v>100</v>
      </c>
      <c r="H77" s="150">
        <v>100</v>
      </c>
      <c r="I77" s="150">
        <v>100</v>
      </c>
      <c r="J77" s="150">
        <v>100</v>
      </c>
      <c r="K77" s="150">
        <v>100</v>
      </c>
      <c r="L77" s="150">
        <v>100</v>
      </c>
      <c r="M77" s="150">
        <v>100</v>
      </c>
      <c r="N77" s="150">
        <v>100</v>
      </c>
      <c r="O77" s="150">
        <v>100</v>
      </c>
      <c r="P77" s="150">
        <v>100</v>
      </c>
      <c r="Q77" s="150">
        <v>100</v>
      </c>
      <c r="R77" s="150">
        <v>100</v>
      </c>
      <c r="S77" s="150">
        <v>100</v>
      </c>
      <c r="T77" s="150">
        <v>100</v>
      </c>
      <c r="U77" s="150">
        <v>100</v>
      </c>
      <c r="V77" s="150">
        <v>100</v>
      </c>
      <c r="W77" s="150">
        <v>100</v>
      </c>
      <c r="X77" s="150">
        <v>100</v>
      </c>
      <c r="Y77" s="150">
        <v>100</v>
      </c>
      <c r="Z77" s="150">
        <v>99.999999999999986</v>
      </c>
    </row>
    <row r="78" spans="1:30">
      <c r="B78" s="577"/>
      <c r="C78" s="577"/>
      <c r="D78" s="577"/>
      <c r="E78" s="577"/>
      <c r="F78" s="577"/>
      <c r="G78" s="577"/>
      <c r="H78" s="577"/>
      <c r="I78" s="577"/>
      <c r="J78" s="577"/>
      <c r="K78" s="577"/>
      <c r="L78" s="577"/>
      <c r="M78" s="577"/>
      <c r="N78" s="577"/>
      <c r="O78" s="577"/>
      <c r="P78" s="577"/>
      <c r="Q78" s="577"/>
      <c r="R78" s="577"/>
      <c r="S78" s="577"/>
      <c r="T78" s="577"/>
      <c r="U78" s="577"/>
      <c r="V78" s="577"/>
      <c r="W78" s="577"/>
      <c r="X78" s="577"/>
      <c r="Y78" s="577"/>
      <c r="Z78" s="577"/>
      <c r="AA78" s="577"/>
      <c r="AB78" s="577"/>
      <c r="AC78" s="577"/>
      <c r="AD78" s="577"/>
    </row>
  </sheetData>
  <sheetProtection selectLockedCells="1"/>
  <mergeCells count="20">
    <mergeCell ref="Z43:AE43"/>
    <mergeCell ref="Z61:AE61"/>
    <mergeCell ref="B43:G43"/>
    <mergeCell ref="H43:M43"/>
    <mergeCell ref="N43:S43"/>
    <mergeCell ref="T43:Y43"/>
    <mergeCell ref="B61:G61"/>
    <mergeCell ref="H61:M61"/>
    <mergeCell ref="N61:S61"/>
    <mergeCell ref="T61:Y61"/>
    <mergeCell ref="B25:G25"/>
    <mergeCell ref="H25:M25"/>
    <mergeCell ref="N25:S25"/>
    <mergeCell ref="T25:Y25"/>
    <mergeCell ref="Z7:AE7"/>
    <mergeCell ref="Z25:AE25"/>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&amp;"Arial,Fett"Entnahme biotischer verwerteter Rohstoffe 1994 – 2018 
nach Bundesländern</oddHeader>
    <oddFooter>&amp;CStatistische Ämter der Länder – Indikatoren und Kennzahlen, UGRdL 2020</oddFooter>
  </headerFooter>
  <rowBreaks count="1" manualBreakCount="1">
    <brk id="41" max="30" man="1"/>
  </rowBreaks>
  <colBreaks count="3" manualBreakCount="3">
    <brk id="7" max="1048575" man="1"/>
    <brk id="13" max="1048575" man="1"/>
    <brk id="19" max="1048575" man="1"/>
  </colBreak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1">
    <pageSetUpPr autoPageBreaks="0"/>
  </sheetPr>
  <dimension ref="A1:AH79"/>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53125" defaultRowHeight="12.5"/>
  <cols>
    <col min="1" max="1" width="23.81640625" style="376" customWidth="1"/>
    <col min="2" max="26" width="10.54296875" style="376" customWidth="1"/>
    <col min="27" max="33" width="11.453125" style="376"/>
    <col min="34" max="34" width="19" style="376" customWidth="1"/>
    <col min="35" max="16384" width="11.453125" style="376"/>
  </cols>
  <sheetData>
    <row r="1" spans="1:34" ht="13">
      <c r="A1" s="691" t="s">
        <v>322</v>
      </c>
    </row>
    <row r="3" spans="1:34" ht="13">
      <c r="A3" s="162" t="s">
        <v>944</v>
      </c>
      <c r="B3" s="162" t="s">
        <v>1262</v>
      </c>
      <c r="C3" s="407"/>
      <c r="D3" s="407"/>
      <c r="E3" s="407"/>
      <c r="F3" s="407"/>
      <c r="G3" s="407"/>
      <c r="H3" s="407"/>
    </row>
    <row r="4" spans="1:34" ht="13">
      <c r="A4" s="162"/>
      <c r="B4" s="171"/>
      <c r="C4" s="171"/>
      <c r="D4" s="171"/>
      <c r="E4" s="171"/>
      <c r="F4" s="171"/>
      <c r="G4" s="171"/>
      <c r="H4" s="171"/>
    </row>
    <row r="5" spans="1:34" ht="12.75" customHeight="1">
      <c r="A5" s="688" t="s">
        <v>433</v>
      </c>
      <c r="B5" s="575">
        <v>1994</v>
      </c>
      <c r="C5" s="522">
        <v>1995</v>
      </c>
      <c r="D5" s="522">
        <v>1996</v>
      </c>
      <c r="E5" s="522">
        <v>1997</v>
      </c>
      <c r="F5" s="522">
        <v>1998</v>
      </c>
      <c r="G5" s="522">
        <v>1999</v>
      </c>
      <c r="H5" s="522">
        <v>2000</v>
      </c>
      <c r="I5" s="522">
        <v>2001</v>
      </c>
      <c r="J5" s="522">
        <v>2002</v>
      </c>
      <c r="K5" s="522">
        <v>2003</v>
      </c>
      <c r="L5" s="522">
        <v>2004</v>
      </c>
      <c r="M5" s="522">
        <v>2005</v>
      </c>
      <c r="N5" s="522">
        <v>2006</v>
      </c>
      <c r="O5" s="522">
        <v>2007</v>
      </c>
      <c r="P5" s="522">
        <v>2008</v>
      </c>
      <c r="Q5" s="522">
        <v>2009</v>
      </c>
      <c r="R5" s="522">
        <v>2010</v>
      </c>
      <c r="S5" s="522">
        <v>2011</v>
      </c>
      <c r="T5" s="522">
        <v>2012</v>
      </c>
      <c r="U5" s="522">
        <v>2013</v>
      </c>
      <c r="V5" s="522">
        <v>2014</v>
      </c>
      <c r="W5" s="522">
        <v>2015</v>
      </c>
      <c r="X5" s="522">
        <v>2016</v>
      </c>
      <c r="Y5" s="522">
        <v>2017</v>
      </c>
      <c r="Z5" s="766">
        <v>2018</v>
      </c>
    </row>
    <row r="7" spans="1:34" ht="13">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Y7" s="1283"/>
      <c r="Z7" s="1283" t="s">
        <v>434</v>
      </c>
      <c r="AA7" s="1283"/>
      <c r="AB7" s="1283"/>
      <c r="AC7" s="1283"/>
      <c r="AD7" s="1283"/>
      <c r="AE7" s="1283"/>
    </row>
    <row r="8" spans="1:34">
      <c r="A8" s="538"/>
      <c r="B8" s="538"/>
      <c r="C8" s="538"/>
      <c r="D8" s="538"/>
      <c r="E8" s="538"/>
      <c r="F8" s="538"/>
      <c r="G8" s="538"/>
    </row>
    <row r="9" spans="1:34">
      <c r="A9" s="131" t="s">
        <v>435</v>
      </c>
      <c r="B9" s="838">
        <v>42927.752</v>
      </c>
      <c r="C9" s="838">
        <v>38461.828000000001</v>
      </c>
      <c r="D9" s="838">
        <v>64730.828999999998</v>
      </c>
      <c r="E9" s="838">
        <v>63288.362999999998</v>
      </c>
      <c r="F9" s="838">
        <v>63780.529000000002</v>
      </c>
      <c r="G9" s="838">
        <v>74208.540999999997</v>
      </c>
      <c r="H9" s="838">
        <v>85264.267000000007</v>
      </c>
      <c r="I9" s="838">
        <v>69112.918999999994</v>
      </c>
      <c r="J9" s="838">
        <v>63551.63</v>
      </c>
      <c r="K9" s="838">
        <v>53802.222000000002</v>
      </c>
      <c r="L9" s="838">
        <v>53126.322</v>
      </c>
      <c r="M9" s="838">
        <v>53914.853000000003</v>
      </c>
      <c r="N9" s="838">
        <v>53190.351999999999</v>
      </c>
      <c r="O9" s="838">
        <v>53728.896999999997</v>
      </c>
      <c r="P9" s="838">
        <v>51067.046999999999</v>
      </c>
      <c r="Q9" s="838">
        <v>50627.43</v>
      </c>
      <c r="R9" s="838">
        <v>49294.300999999999</v>
      </c>
      <c r="S9" s="838">
        <v>54649.120000000003</v>
      </c>
      <c r="T9" s="838">
        <v>57608.614000000001</v>
      </c>
      <c r="U9" s="838">
        <v>57832.894999999997</v>
      </c>
      <c r="V9" s="838">
        <v>57811.678</v>
      </c>
      <c r="W9" s="838">
        <v>56600.703000000001</v>
      </c>
      <c r="X9" s="838">
        <v>60260.728000000003</v>
      </c>
      <c r="Y9" s="838">
        <v>60525.754999999997</v>
      </c>
      <c r="Z9" s="838">
        <v>59516.601999999999</v>
      </c>
      <c r="AA9" s="141"/>
      <c r="AB9" s="141"/>
      <c r="AC9" s="141"/>
      <c r="AD9" s="141"/>
      <c r="AE9" s="141"/>
      <c r="AF9" s="141"/>
      <c r="AG9" s="141"/>
      <c r="AH9" s="141"/>
    </row>
    <row r="10" spans="1:34">
      <c r="A10" s="131" t="s">
        <v>436</v>
      </c>
      <c r="B10" s="838">
        <v>76306.678</v>
      </c>
      <c r="C10" s="838">
        <v>65138.01</v>
      </c>
      <c r="D10" s="838">
        <v>95254.437000000005</v>
      </c>
      <c r="E10" s="838">
        <v>93331.525999999998</v>
      </c>
      <c r="F10" s="838">
        <v>92864.687999999995</v>
      </c>
      <c r="G10" s="838">
        <v>94979.444000000003</v>
      </c>
      <c r="H10" s="838">
        <v>100455.837</v>
      </c>
      <c r="I10" s="838">
        <v>94047.453999999998</v>
      </c>
      <c r="J10" s="838">
        <v>98637.733999999997</v>
      </c>
      <c r="K10" s="838">
        <v>87125.370999999999</v>
      </c>
      <c r="L10" s="838">
        <v>94374.519</v>
      </c>
      <c r="M10" s="838">
        <v>96202.501000000004</v>
      </c>
      <c r="N10" s="838">
        <v>101271.675</v>
      </c>
      <c r="O10" s="838">
        <v>101679.659</v>
      </c>
      <c r="P10" s="838">
        <v>92771.433999999994</v>
      </c>
      <c r="Q10" s="838">
        <v>90882.683000000005</v>
      </c>
      <c r="R10" s="838">
        <v>94635.803</v>
      </c>
      <c r="S10" s="838">
        <v>96934.447</v>
      </c>
      <c r="T10" s="838">
        <v>96156.834000000003</v>
      </c>
      <c r="U10" s="838">
        <v>94857.941999999995</v>
      </c>
      <c r="V10" s="838">
        <v>98730.735000000001</v>
      </c>
      <c r="W10" s="838">
        <v>91955.285999999993</v>
      </c>
      <c r="X10" s="838">
        <v>96656.735000000001</v>
      </c>
      <c r="Y10" s="838">
        <v>98570.475999999995</v>
      </c>
      <c r="Z10" s="838">
        <v>96824.623999999996</v>
      </c>
      <c r="AA10" s="134"/>
      <c r="AB10" s="134"/>
      <c r="AC10" s="134"/>
      <c r="AD10" s="134"/>
      <c r="AE10" s="134"/>
      <c r="AF10" s="134"/>
      <c r="AG10" s="134"/>
      <c r="AH10" s="134"/>
    </row>
    <row r="11" spans="1:34">
      <c r="A11" s="131" t="s">
        <v>438</v>
      </c>
      <c r="B11" s="838">
        <v>461537.33299999998</v>
      </c>
      <c r="C11" s="838">
        <v>377486.29700000002</v>
      </c>
      <c r="D11" s="838">
        <v>357909.36800000002</v>
      </c>
      <c r="E11" s="838">
        <v>377839.42599999998</v>
      </c>
      <c r="F11" s="838">
        <v>433381.37599999999</v>
      </c>
      <c r="G11" s="838">
        <v>407438.29399999999</v>
      </c>
      <c r="H11" s="838">
        <v>419070.40399999998</v>
      </c>
      <c r="I11" s="838">
        <v>460387.63699999999</v>
      </c>
      <c r="J11" s="838">
        <v>478360.08399999997</v>
      </c>
      <c r="K11" s="838">
        <v>467140.39500000002</v>
      </c>
      <c r="L11" s="838">
        <v>520872.90899999999</v>
      </c>
      <c r="M11" s="838">
        <v>517376.00199999998</v>
      </c>
      <c r="N11" s="838">
        <v>497594.97399999999</v>
      </c>
      <c r="O11" s="838">
        <v>544952.45400000003</v>
      </c>
      <c r="P11" s="838">
        <v>574447.44400000002</v>
      </c>
      <c r="Q11" s="838">
        <v>503168.228</v>
      </c>
      <c r="R11" s="838">
        <v>500020.85800000001</v>
      </c>
      <c r="S11" s="838">
        <v>492249.57400000002</v>
      </c>
      <c r="T11" s="838">
        <v>390653.02399999998</v>
      </c>
      <c r="U11" s="838">
        <v>405104.09700000001</v>
      </c>
      <c r="V11" s="838">
        <v>397602.78499999997</v>
      </c>
      <c r="W11" s="838">
        <v>392847.98300000001</v>
      </c>
      <c r="X11" s="838">
        <v>402642.23200000002</v>
      </c>
      <c r="Y11" s="838">
        <v>414270.28399999999</v>
      </c>
      <c r="Z11" s="838">
        <v>413648.22200000001</v>
      </c>
      <c r="AA11" s="141"/>
      <c r="AB11" s="141"/>
      <c r="AC11" s="141"/>
      <c r="AD11" s="141"/>
      <c r="AE11" s="141"/>
      <c r="AF11" s="141"/>
      <c r="AG11" s="141"/>
      <c r="AH11" s="141"/>
    </row>
    <row r="12" spans="1:34">
      <c r="A12" s="131" t="s">
        <v>441</v>
      </c>
      <c r="B12" s="838">
        <v>33471.987000000001</v>
      </c>
      <c r="C12" s="838">
        <v>34300.947</v>
      </c>
      <c r="D12" s="838">
        <v>39171.120000000003</v>
      </c>
      <c r="E12" s="838">
        <v>39008.521000000001</v>
      </c>
      <c r="F12" s="838">
        <v>43025.635000000002</v>
      </c>
      <c r="G12" s="838">
        <v>43809.095999999998</v>
      </c>
      <c r="H12" s="838">
        <v>44856.120999999999</v>
      </c>
      <c r="I12" s="838">
        <v>46987.775000000001</v>
      </c>
      <c r="J12" s="838">
        <v>45350.434000000001</v>
      </c>
      <c r="K12" s="838">
        <v>41460.892999999996</v>
      </c>
      <c r="L12" s="838">
        <v>39770.326999999997</v>
      </c>
      <c r="M12" s="838">
        <v>39279.266000000003</v>
      </c>
      <c r="N12" s="838">
        <v>39996.182999999997</v>
      </c>
      <c r="O12" s="838">
        <v>43674.841</v>
      </c>
      <c r="P12" s="838">
        <v>40245.998</v>
      </c>
      <c r="Q12" s="838">
        <v>30564.681</v>
      </c>
      <c r="R12" s="838">
        <v>38053.627999999997</v>
      </c>
      <c r="S12" s="838">
        <v>38503.072999999997</v>
      </c>
      <c r="T12" s="838">
        <v>39087.231</v>
      </c>
      <c r="U12" s="838">
        <v>40125.733999999997</v>
      </c>
      <c r="V12" s="838">
        <v>39462.523000000001</v>
      </c>
      <c r="W12" s="838">
        <v>39132.834999999999</v>
      </c>
      <c r="X12" s="838">
        <v>35966.858</v>
      </c>
      <c r="Y12" s="838">
        <v>39041.171999999999</v>
      </c>
      <c r="Z12" s="838">
        <v>38268.152999999998</v>
      </c>
      <c r="AA12" s="134"/>
      <c r="AB12" s="134"/>
      <c r="AC12" s="134"/>
      <c r="AD12" s="134"/>
      <c r="AE12" s="134"/>
      <c r="AF12" s="134"/>
      <c r="AG12" s="134"/>
      <c r="AH12" s="134"/>
    </row>
    <row r="13" spans="1:34">
      <c r="A13" s="131" t="s">
        <v>442</v>
      </c>
      <c r="B13" s="838">
        <v>8931.8130000000001</v>
      </c>
      <c r="C13" s="838">
        <v>9716.6630000000005</v>
      </c>
      <c r="D13" s="838">
        <v>12177.507</v>
      </c>
      <c r="E13" s="838">
        <v>12123.803</v>
      </c>
      <c r="F13" s="838">
        <v>13756.373</v>
      </c>
      <c r="G13" s="838">
        <v>13729.999</v>
      </c>
      <c r="H13" s="838">
        <v>13122.721</v>
      </c>
      <c r="I13" s="838">
        <v>11995.866</v>
      </c>
      <c r="J13" s="838">
        <v>11350.34</v>
      </c>
      <c r="K13" s="838">
        <v>10277.013000000001</v>
      </c>
      <c r="L13" s="838">
        <v>10435.786</v>
      </c>
      <c r="M13" s="838">
        <v>11096.815000000001</v>
      </c>
      <c r="N13" s="838">
        <v>11242.790999999999</v>
      </c>
      <c r="O13" s="838">
        <v>12064.277</v>
      </c>
      <c r="P13" s="838">
        <v>11626.243</v>
      </c>
      <c r="Q13" s="838">
        <v>11561.753000000001</v>
      </c>
      <c r="R13" s="838">
        <v>11144.289000000001</v>
      </c>
      <c r="S13" s="838">
        <v>12025.356</v>
      </c>
      <c r="T13" s="838">
        <v>12295.128000000001</v>
      </c>
      <c r="U13" s="838">
        <v>12428.393</v>
      </c>
      <c r="V13" s="838">
        <v>13856.785</v>
      </c>
      <c r="W13" s="838">
        <v>12096.388999999999</v>
      </c>
      <c r="X13" s="838">
        <v>11041.144</v>
      </c>
      <c r="Y13" s="838">
        <v>11673.655000000001</v>
      </c>
      <c r="Z13" s="838">
        <v>10184.977000000001</v>
      </c>
      <c r="AA13" s="141"/>
      <c r="AB13" s="141"/>
      <c r="AC13" s="141"/>
      <c r="AD13" s="141"/>
      <c r="AE13" s="141"/>
      <c r="AF13" s="141"/>
      <c r="AG13" s="141"/>
      <c r="AH13" s="141"/>
    </row>
    <row r="14" spans="1:34">
      <c r="A14" s="131" t="s">
        <v>443</v>
      </c>
      <c r="B14" s="838">
        <v>70181.710000000006</v>
      </c>
      <c r="C14" s="838">
        <v>64077.726000000002</v>
      </c>
      <c r="D14" s="838">
        <v>74787.801000000007</v>
      </c>
      <c r="E14" s="838">
        <v>79693.653000000006</v>
      </c>
      <c r="F14" s="838">
        <v>80315.17</v>
      </c>
      <c r="G14" s="838">
        <v>86907.135999999999</v>
      </c>
      <c r="H14" s="838">
        <v>86832.01</v>
      </c>
      <c r="I14" s="838">
        <v>79973.218999999997</v>
      </c>
      <c r="J14" s="838">
        <v>74862.569000000003</v>
      </c>
      <c r="K14" s="838">
        <v>67065.479000000007</v>
      </c>
      <c r="L14" s="838">
        <v>77650.327999999994</v>
      </c>
      <c r="M14" s="838">
        <v>74054.767999999996</v>
      </c>
      <c r="N14" s="838">
        <v>73150.517999999996</v>
      </c>
      <c r="O14" s="838">
        <v>69802.928</v>
      </c>
      <c r="P14" s="838">
        <v>63098.773999999998</v>
      </c>
      <c r="Q14" s="838">
        <v>63292.807999999997</v>
      </c>
      <c r="R14" s="838">
        <v>49340.870999999999</v>
      </c>
      <c r="S14" s="838">
        <v>54230.387000000002</v>
      </c>
      <c r="T14" s="838">
        <v>51351.451000000001</v>
      </c>
      <c r="U14" s="838">
        <v>50614.724999999999</v>
      </c>
      <c r="V14" s="838">
        <v>58584.072999999997</v>
      </c>
      <c r="W14" s="838">
        <v>49999.552000000003</v>
      </c>
      <c r="X14" s="838">
        <v>48402.188000000002</v>
      </c>
      <c r="Y14" s="838">
        <v>44992.495000000003</v>
      </c>
      <c r="Z14" s="838">
        <v>39941.588000000003</v>
      </c>
      <c r="AA14" s="134"/>
      <c r="AB14" s="134"/>
      <c r="AC14" s="134"/>
      <c r="AD14" s="134"/>
      <c r="AE14" s="134"/>
      <c r="AF14" s="134"/>
      <c r="AG14" s="134"/>
      <c r="AH14" s="134"/>
    </row>
    <row r="15" spans="1:34">
      <c r="A15" s="131" t="s">
        <v>444</v>
      </c>
      <c r="B15" s="838">
        <v>1072917.8829999999</v>
      </c>
      <c r="C15" s="838">
        <v>1057345.8929999999</v>
      </c>
      <c r="D15" s="838">
        <v>1089339.49</v>
      </c>
      <c r="E15" s="838">
        <v>991070.56200000003</v>
      </c>
      <c r="F15" s="838">
        <v>945939.65099999995</v>
      </c>
      <c r="G15" s="838">
        <v>961410.85900000005</v>
      </c>
      <c r="H15" s="838">
        <v>889549.60400000005</v>
      </c>
      <c r="I15" s="838">
        <v>875475.22499999998</v>
      </c>
      <c r="J15" s="838">
        <v>901045.42599999998</v>
      </c>
      <c r="K15" s="838">
        <v>955910.95200000005</v>
      </c>
      <c r="L15" s="838">
        <v>940412.73100000003</v>
      </c>
      <c r="M15" s="838">
        <v>939304.14</v>
      </c>
      <c r="N15" s="838">
        <v>861819.57299999997</v>
      </c>
      <c r="O15" s="838">
        <v>906769.21200000006</v>
      </c>
      <c r="P15" s="838">
        <v>942015.29700000002</v>
      </c>
      <c r="Q15" s="838">
        <v>929223.30599999998</v>
      </c>
      <c r="R15" s="838">
        <v>952966.78500000003</v>
      </c>
      <c r="S15" s="838">
        <v>907567.65399999998</v>
      </c>
      <c r="T15" s="838">
        <v>925586.69299999997</v>
      </c>
      <c r="U15" s="838">
        <v>937710.12399999995</v>
      </c>
      <c r="V15" s="838">
        <v>921143.59400000004</v>
      </c>
      <c r="W15" s="838">
        <v>900516.51300000004</v>
      </c>
      <c r="X15" s="838">
        <v>865257.30099999998</v>
      </c>
      <c r="Y15" s="838">
        <v>819348.24100000004</v>
      </c>
      <c r="Z15" s="838">
        <v>860630.321</v>
      </c>
      <c r="AA15" s="141"/>
      <c r="AB15" s="141"/>
      <c r="AC15" s="141"/>
      <c r="AD15" s="141"/>
      <c r="AE15" s="141"/>
      <c r="AF15" s="141"/>
      <c r="AG15" s="141"/>
      <c r="AH15" s="141"/>
    </row>
    <row r="16" spans="1:34">
      <c r="A16" s="131" t="s">
        <v>445</v>
      </c>
      <c r="B16" s="838">
        <v>16052.603999999999</v>
      </c>
      <c r="C16" s="838">
        <v>16129.73</v>
      </c>
      <c r="D16" s="838">
        <v>19625.651000000002</v>
      </c>
      <c r="E16" s="838">
        <v>19734.405999999999</v>
      </c>
      <c r="F16" s="838">
        <v>20446.060000000001</v>
      </c>
      <c r="G16" s="838">
        <v>22226.612000000001</v>
      </c>
      <c r="H16" s="838">
        <v>24961.599999999999</v>
      </c>
      <c r="I16" s="838">
        <v>25095.05</v>
      </c>
      <c r="J16" s="838">
        <v>22738.31</v>
      </c>
      <c r="K16" s="838">
        <v>21766.737000000001</v>
      </c>
      <c r="L16" s="838">
        <v>20519.534</v>
      </c>
      <c r="M16" s="838">
        <v>20436.956999999999</v>
      </c>
      <c r="N16" s="838">
        <v>21949.952000000001</v>
      </c>
      <c r="O16" s="838">
        <v>23141.88</v>
      </c>
      <c r="P16" s="838">
        <v>21992.665000000001</v>
      </c>
      <c r="Q16" s="838">
        <v>20369.884999999998</v>
      </c>
      <c r="R16" s="838">
        <v>21080.082999999999</v>
      </c>
      <c r="S16" s="838">
        <v>20268.668000000001</v>
      </c>
      <c r="T16" s="838">
        <v>19954.262999999999</v>
      </c>
      <c r="U16" s="838">
        <v>20773.713</v>
      </c>
      <c r="V16" s="838">
        <v>20393.781999999999</v>
      </c>
      <c r="W16" s="838">
        <v>19146.871999999999</v>
      </c>
      <c r="X16" s="838">
        <v>19941.159</v>
      </c>
      <c r="Y16" s="838">
        <v>20885.595000000001</v>
      </c>
      <c r="Z16" s="838">
        <v>20384.876</v>
      </c>
      <c r="AA16" s="134"/>
      <c r="AB16" s="134"/>
      <c r="AC16" s="134"/>
      <c r="AD16" s="134"/>
      <c r="AE16" s="134"/>
      <c r="AF16" s="134"/>
      <c r="AG16" s="134"/>
      <c r="AH16" s="134"/>
    </row>
    <row r="17" spans="1:34">
      <c r="A17" s="131" t="s">
        <v>446</v>
      </c>
      <c r="B17" s="838">
        <v>9421.5630000000001</v>
      </c>
      <c r="C17" s="838">
        <v>9863.3310000000001</v>
      </c>
      <c r="D17" s="838">
        <v>10438.547</v>
      </c>
      <c r="E17" s="838">
        <v>10564.967000000001</v>
      </c>
      <c r="F17" s="838">
        <v>9776.6280000000006</v>
      </c>
      <c r="G17" s="838">
        <v>9914.8189999999995</v>
      </c>
      <c r="H17" s="838">
        <v>8247.3970000000008</v>
      </c>
      <c r="I17" s="838">
        <v>7382.152</v>
      </c>
      <c r="J17" s="838">
        <v>7075.58</v>
      </c>
      <c r="K17" s="838">
        <v>7379.433</v>
      </c>
      <c r="L17" s="838">
        <v>7379.9480000000003</v>
      </c>
      <c r="M17" s="838">
        <v>6656.5280000000002</v>
      </c>
      <c r="N17" s="838">
        <v>6010.6120000000001</v>
      </c>
      <c r="O17" s="838">
        <v>5980.7730000000001</v>
      </c>
      <c r="P17" s="838">
        <v>4316.7470000000003</v>
      </c>
      <c r="Q17" s="838">
        <v>5118.2420000000002</v>
      </c>
      <c r="R17" s="838">
        <v>4991.9070000000002</v>
      </c>
      <c r="S17" s="838">
        <v>3849.6559999999999</v>
      </c>
      <c r="T17" s="838">
        <v>2856.6260000000002</v>
      </c>
      <c r="U17" s="838">
        <v>2681.788</v>
      </c>
      <c r="V17" s="838">
        <v>2499.0819999999999</v>
      </c>
      <c r="W17" s="838">
        <v>2399.3049999999998</v>
      </c>
      <c r="X17" s="838">
        <v>2679.6350000000002</v>
      </c>
      <c r="Y17" s="838">
        <v>2722.857</v>
      </c>
      <c r="Z17" s="838">
        <v>2887.7159999999999</v>
      </c>
      <c r="AA17" s="141"/>
      <c r="AB17" s="141"/>
      <c r="AC17" s="141"/>
      <c r="AD17" s="141"/>
      <c r="AE17" s="141"/>
      <c r="AF17" s="141"/>
      <c r="AG17" s="141"/>
      <c r="AH17" s="141"/>
    </row>
    <row r="18" spans="1:34">
      <c r="A18" s="131" t="s">
        <v>447</v>
      </c>
      <c r="B18" s="838">
        <v>385294.15899999999</v>
      </c>
      <c r="C18" s="838">
        <v>360744.38400000002</v>
      </c>
      <c r="D18" s="838">
        <v>286866.31099999999</v>
      </c>
      <c r="E18" s="838">
        <v>260288.67199999999</v>
      </c>
      <c r="F18" s="838">
        <v>219064.921</v>
      </c>
      <c r="G18" s="838">
        <v>257078.93799999999</v>
      </c>
      <c r="H18" s="838">
        <v>279795.86300000001</v>
      </c>
      <c r="I18" s="838">
        <v>324837.21100000001</v>
      </c>
      <c r="J18" s="838">
        <v>351322.71600000001</v>
      </c>
      <c r="K18" s="838">
        <v>278426.23300000001</v>
      </c>
      <c r="L18" s="838">
        <v>319981.777</v>
      </c>
      <c r="M18" s="838">
        <v>312320.05099999998</v>
      </c>
      <c r="N18" s="838">
        <v>347163.77799999999</v>
      </c>
      <c r="O18" s="838">
        <v>318100.70500000002</v>
      </c>
      <c r="P18" s="838">
        <v>309493.33100000001</v>
      </c>
      <c r="Q18" s="838">
        <v>256213.90700000001</v>
      </c>
      <c r="R18" s="838">
        <v>264080.78700000001</v>
      </c>
      <c r="S18" s="838">
        <v>300170.25199999998</v>
      </c>
      <c r="T18" s="838">
        <v>289880.11700000003</v>
      </c>
      <c r="U18" s="838">
        <v>311060.51799999998</v>
      </c>
      <c r="V18" s="838">
        <v>297918.16399999999</v>
      </c>
      <c r="W18" s="838">
        <v>327446.60800000001</v>
      </c>
      <c r="X18" s="838">
        <v>312031.74900000001</v>
      </c>
      <c r="Y18" s="838">
        <v>334029.989</v>
      </c>
      <c r="Z18" s="838">
        <v>340632.34399999998</v>
      </c>
      <c r="AA18" s="134"/>
      <c r="AB18" s="134"/>
      <c r="AC18" s="134"/>
      <c r="AD18" s="134"/>
      <c r="AE18" s="134"/>
      <c r="AF18" s="134"/>
      <c r="AG18" s="134"/>
      <c r="AH18" s="134"/>
    </row>
    <row r="19" spans="1:34">
      <c r="A19" s="131" t="s">
        <v>448</v>
      </c>
      <c r="B19" s="838">
        <v>49597.942999999999</v>
      </c>
      <c r="C19" s="838">
        <v>54251.625999999997</v>
      </c>
      <c r="D19" s="838">
        <v>61609.398000000001</v>
      </c>
      <c r="E19" s="838">
        <v>69301.619000000006</v>
      </c>
      <c r="F19" s="838">
        <v>67441.384999999995</v>
      </c>
      <c r="G19" s="838">
        <v>68402.342999999993</v>
      </c>
      <c r="H19" s="838">
        <v>69688.985000000001</v>
      </c>
      <c r="I19" s="838">
        <v>60117.292999999998</v>
      </c>
      <c r="J19" s="838">
        <v>74254.5</v>
      </c>
      <c r="K19" s="838">
        <v>91857.453999999998</v>
      </c>
      <c r="L19" s="838">
        <v>92717.070999999996</v>
      </c>
      <c r="M19" s="838">
        <v>75171.793000000005</v>
      </c>
      <c r="N19" s="838">
        <v>71073.638999999996</v>
      </c>
      <c r="O19" s="838">
        <v>96022.926999999996</v>
      </c>
      <c r="P19" s="838">
        <v>83427.982999999993</v>
      </c>
      <c r="Q19" s="838">
        <v>95258.785000000003</v>
      </c>
      <c r="R19" s="838">
        <v>101940.671</v>
      </c>
      <c r="S19" s="838">
        <v>100429.04399999999</v>
      </c>
      <c r="T19" s="838">
        <v>92514.710999999996</v>
      </c>
      <c r="U19" s="838">
        <v>84874.123000000007</v>
      </c>
      <c r="V19" s="838">
        <v>88735.625</v>
      </c>
      <c r="W19" s="838">
        <v>90034.856</v>
      </c>
      <c r="X19" s="838">
        <v>70686.618000000002</v>
      </c>
      <c r="Y19" s="838">
        <v>74023.792000000001</v>
      </c>
      <c r="Z19" s="838">
        <v>76517.471999999994</v>
      </c>
      <c r="AA19" s="141"/>
      <c r="AB19" s="141"/>
      <c r="AC19" s="141"/>
      <c r="AD19" s="141"/>
      <c r="AE19" s="141"/>
      <c r="AF19" s="141"/>
      <c r="AG19" s="141"/>
      <c r="AH19" s="141"/>
    </row>
    <row r="20" spans="1:34">
      <c r="A20" s="131" t="s">
        <v>449</v>
      </c>
      <c r="B20" s="838">
        <v>9677.0789999999997</v>
      </c>
      <c r="C20" s="838">
        <v>9736.9789999999994</v>
      </c>
      <c r="D20" s="838">
        <v>11900.075000000001</v>
      </c>
      <c r="E20" s="838">
        <v>11986.284</v>
      </c>
      <c r="F20" s="838">
        <v>14679.602000000001</v>
      </c>
      <c r="G20" s="838">
        <v>14057.815000000001</v>
      </c>
      <c r="H20" s="838">
        <v>15567.487999999999</v>
      </c>
      <c r="I20" s="838">
        <v>16389.377</v>
      </c>
      <c r="J20" s="838">
        <v>13752.859</v>
      </c>
      <c r="K20" s="838">
        <v>12120.998</v>
      </c>
      <c r="L20" s="838">
        <v>12728.998</v>
      </c>
      <c r="M20" s="838">
        <v>13605.772000000001</v>
      </c>
      <c r="N20" s="838">
        <v>12306.91</v>
      </c>
      <c r="O20" s="838">
        <v>12857.4</v>
      </c>
      <c r="P20" s="838">
        <v>13003.607</v>
      </c>
      <c r="Q20" s="838">
        <v>12914.071</v>
      </c>
      <c r="R20" s="838">
        <v>17741.28</v>
      </c>
      <c r="S20" s="838">
        <v>17651.373</v>
      </c>
      <c r="T20" s="838">
        <v>18211.269</v>
      </c>
      <c r="U20" s="838">
        <v>17497.268</v>
      </c>
      <c r="V20" s="838">
        <v>19076.453000000001</v>
      </c>
      <c r="W20" s="838">
        <v>18709.276000000002</v>
      </c>
      <c r="X20" s="838">
        <v>19265.346000000001</v>
      </c>
      <c r="Y20" s="838">
        <v>18272.548999999999</v>
      </c>
      <c r="Z20" s="838">
        <v>14370.758</v>
      </c>
      <c r="AA20" s="134"/>
      <c r="AB20" s="134"/>
      <c r="AC20" s="134"/>
      <c r="AD20" s="134"/>
      <c r="AE20" s="134"/>
      <c r="AF20" s="134"/>
      <c r="AG20" s="134"/>
      <c r="AH20" s="134"/>
    </row>
    <row r="21" spans="1:34">
      <c r="A21" s="131" t="s">
        <v>450</v>
      </c>
      <c r="B21" s="838">
        <v>14440.723</v>
      </c>
      <c r="C21" s="838">
        <v>13321.66</v>
      </c>
      <c r="D21" s="838">
        <v>23412.696</v>
      </c>
      <c r="E21" s="838">
        <v>22646.334999999999</v>
      </c>
      <c r="F21" s="838">
        <v>24053.315999999999</v>
      </c>
      <c r="G21" s="838">
        <v>24058.195</v>
      </c>
      <c r="H21" s="838">
        <v>21485.712</v>
      </c>
      <c r="I21" s="838">
        <v>20646.743999999999</v>
      </c>
      <c r="J21" s="838">
        <v>20084.616000000002</v>
      </c>
      <c r="K21" s="838">
        <v>17634.026000000002</v>
      </c>
      <c r="L21" s="838">
        <v>19273.811000000002</v>
      </c>
      <c r="M21" s="838">
        <v>18507.420999999998</v>
      </c>
      <c r="N21" s="838">
        <v>19126.964</v>
      </c>
      <c r="O21" s="838">
        <v>19697.099999999999</v>
      </c>
      <c r="P21" s="838">
        <v>16633.897000000001</v>
      </c>
      <c r="Q21" s="838">
        <v>15791.78</v>
      </c>
      <c r="R21" s="838">
        <v>17012.414000000001</v>
      </c>
      <c r="S21" s="838">
        <v>17877.197</v>
      </c>
      <c r="T21" s="838">
        <v>16077.477999999999</v>
      </c>
      <c r="U21" s="838">
        <v>16130.995999999999</v>
      </c>
      <c r="V21" s="838">
        <v>16807.275000000001</v>
      </c>
      <c r="W21" s="838">
        <v>15742.46</v>
      </c>
      <c r="X21" s="838">
        <v>18148.593000000001</v>
      </c>
      <c r="Y21" s="838">
        <v>18727.851999999999</v>
      </c>
      <c r="Z21" s="838">
        <v>16555.007000000001</v>
      </c>
      <c r="AA21" s="141"/>
      <c r="AB21" s="141"/>
      <c r="AC21" s="141"/>
      <c r="AD21" s="141"/>
      <c r="AE21" s="141"/>
      <c r="AF21" s="141"/>
      <c r="AG21" s="141"/>
      <c r="AH21" s="141"/>
    </row>
    <row r="22" spans="1:34">
      <c r="A22" s="133" t="s">
        <v>920</v>
      </c>
      <c r="B22" s="838">
        <v>696.01</v>
      </c>
      <c r="C22" s="838">
        <v>455.2</v>
      </c>
      <c r="D22" s="838">
        <v>3418.8820000000001</v>
      </c>
      <c r="E22" s="838">
        <v>3527.09</v>
      </c>
      <c r="F22" s="838">
        <v>2875.989</v>
      </c>
      <c r="G22" s="838">
        <v>2716.395</v>
      </c>
      <c r="H22" s="838">
        <v>2839.08</v>
      </c>
      <c r="I22" s="838">
        <v>2356.0169999999998</v>
      </c>
      <c r="J22" s="838">
        <v>2427.047</v>
      </c>
      <c r="K22" s="838">
        <v>3074.2440000000001</v>
      </c>
      <c r="L22" s="838">
        <v>2231.5189999999998</v>
      </c>
      <c r="M22" s="838">
        <v>3188.1619999999998</v>
      </c>
      <c r="N22" s="838">
        <v>3040.0140000000001</v>
      </c>
      <c r="O22" s="838">
        <v>3342.0880000000002</v>
      </c>
      <c r="P22" s="838">
        <v>3134.011</v>
      </c>
      <c r="Q22" s="838">
        <v>2855.04</v>
      </c>
      <c r="R22" s="838">
        <v>2452.5149999999999</v>
      </c>
      <c r="S22" s="838">
        <v>2993.4659999999999</v>
      </c>
      <c r="T22" s="838">
        <v>3019.326</v>
      </c>
      <c r="U22" s="838">
        <v>3410.5439999999999</v>
      </c>
      <c r="V22" s="838">
        <v>3026.3870000000002</v>
      </c>
      <c r="W22" s="838">
        <v>3713.4450000000002</v>
      </c>
      <c r="X22" s="838">
        <v>3046.8240000000001</v>
      </c>
      <c r="Y22" s="838">
        <v>2640.3449999999998</v>
      </c>
      <c r="Z22" s="838">
        <v>2868.8249999999998</v>
      </c>
      <c r="AA22" s="134"/>
      <c r="AB22" s="134"/>
      <c r="AC22" s="134"/>
      <c r="AD22" s="134"/>
      <c r="AE22" s="134"/>
      <c r="AF22" s="134"/>
      <c r="AG22" s="134"/>
      <c r="AH22" s="134"/>
    </row>
    <row r="23" spans="1:34" ht="20.25" customHeight="1">
      <c r="A23" s="131" t="s">
        <v>460</v>
      </c>
      <c r="B23" s="838">
        <v>2251455.2370000002</v>
      </c>
      <c r="C23" s="838">
        <v>2111030.2740000002</v>
      </c>
      <c r="D23" s="838">
        <v>2150642.1120000002</v>
      </c>
      <c r="E23" s="838">
        <v>2054405.227</v>
      </c>
      <c r="F23" s="838">
        <v>2031401.3230000001</v>
      </c>
      <c r="G23" s="838">
        <v>2080938.486</v>
      </c>
      <c r="H23" s="838">
        <v>2061737.0889999999</v>
      </c>
      <c r="I23" s="838">
        <v>2094803.939</v>
      </c>
      <c r="J23" s="838">
        <v>2164813.8450000002</v>
      </c>
      <c r="K23" s="838">
        <v>2115041.4500000002</v>
      </c>
      <c r="L23" s="838">
        <v>2211475.58</v>
      </c>
      <c r="M23" s="838">
        <v>2181115.0290000001</v>
      </c>
      <c r="N23" s="838">
        <v>2118937.9350000001</v>
      </c>
      <c r="O23" s="838">
        <v>2211815.1409999998</v>
      </c>
      <c r="P23" s="838">
        <v>2227274.4780000001</v>
      </c>
      <c r="Q23" s="838">
        <v>2087842.5989999999</v>
      </c>
      <c r="R23" s="838">
        <v>2124756.1919999998</v>
      </c>
      <c r="S23" s="838">
        <v>2119399.267</v>
      </c>
      <c r="T23" s="838">
        <v>2015252.7649999999</v>
      </c>
      <c r="U23" s="838">
        <v>2055102.86</v>
      </c>
      <c r="V23" s="838">
        <v>2035648.9410000001</v>
      </c>
      <c r="W23" s="838">
        <v>2020342.0830000001</v>
      </c>
      <c r="X23" s="838">
        <v>1966027.11</v>
      </c>
      <c r="Y23" s="838">
        <v>1959725.057</v>
      </c>
      <c r="Z23" s="838">
        <v>1993231.4850000001</v>
      </c>
      <c r="AA23" s="134"/>
      <c r="AB23" s="134"/>
      <c r="AC23" s="134"/>
      <c r="AD23" s="134"/>
      <c r="AE23" s="134"/>
      <c r="AF23" s="134"/>
      <c r="AG23" s="134"/>
      <c r="AH23" s="134"/>
    </row>
    <row r="24" spans="1:34" ht="12.75" customHeight="1">
      <c r="A24" s="538"/>
      <c r="B24" s="538"/>
      <c r="C24" s="538"/>
      <c r="D24" s="538"/>
      <c r="E24" s="538"/>
      <c r="F24" s="538"/>
      <c r="G24" s="538"/>
      <c r="H24" s="538"/>
      <c r="I24" s="538"/>
      <c r="J24" s="567"/>
    </row>
    <row r="25" spans="1:34" s="135" customFormat="1" ht="26.15" customHeight="1">
      <c r="B25" s="1418" t="s">
        <v>482</v>
      </c>
      <c r="C25" s="1418"/>
      <c r="D25" s="1418"/>
      <c r="E25" s="1418"/>
      <c r="F25" s="1418"/>
      <c r="G25" s="1418"/>
      <c r="H25" s="1418" t="s">
        <v>482</v>
      </c>
      <c r="I25" s="1418"/>
      <c r="J25" s="1418"/>
      <c r="K25" s="1418"/>
      <c r="L25" s="1418"/>
      <c r="M25" s="1418"/>
      <c r="N25" s="1418" t="s">
        <v>482</v>
      </c>
      <c r="O25" s="1418"/>
      <c r="P25" s="1418"/>
      <c r="Q25" s="1418"/>
      <c r="R25" s="1418"/>
      <c r="S25" s="1418"/>
      <c r="T25" s="1418" t="s">
        <v>482</v>
      </c>
      <c r="U25" s="1418"/>
      <c r="V25" s="1418"/>
      <c r="W25" s="1418"/>
      <c r="X25" s="1418"/>
      <c r="Y25" s="1418"/>
      <c r="Z25" s="1418" t="s">
        <v>482</v>
      </c>
      <c r="AA25" s="1418"/>
      <c r="AB25" s="1418"/>
      <c r="AC25" s="1418"/>
      <c r="AD25" s="1418"/>
      <c r="AE25" s="1418"/>
    </row>
    <row r="26" spans="1:34" s="135" customFormat="1">
      <c r="A26" s="643"/>
      <c r="B26" s="137"/>
      <c r="C26" s="137"/>
      <c r="D26" s="137"/>
      <c r="E26" s="137"/>
      <c r="F26" s="137"/>
      <c r="G26" s="137"/>
      <c r="H26" s="137"/>
      <c r="I26" s="138"/>
    </row>
    <row r="27" spans="1:34" s="135" customFormat="1">
      <c r="A27" s="131" t="s">
        <v>435</v>
      </c>
      <c r="B27" s="570" t="s">
        <v>356</v>
      </c>
      <c r="C27" s="436">
        <v>-10.403349329822802</v>
      </c>
      <c r="D27" s="436">
        <v>68.298888445967748</v>
      </c>
      <c r="E27" s="436">
        <v>-2.2284064985480114</v>
      </c>
      <c r="F27" s="436">
        <v>0.77765639158656086</v>
      </c>
      <c r="G27" s="436">
        <v>16.349836170220527</v>
      </c>
      <c r="H27" s="436">
        <v>14.898185371950674</v>
      </c>
      <c r="I27" s="436">
        <v>-18.942692605332567</v>
      </c>
      <c r="J27" s="436">
        <v>-8.0466706955323275</v>
      </c>
      <c r="K27" s="436">
        <v>-15.340925165884798</v>
      </c>
      <c r="L27" s="436">
        <v>-1.2562678173403299</v>
      </c>
      <c r="M27" s="436">
        <v>1.4842567117671166</v>
      </c>
      <c r="N27" s="436">
        <v>-1.3437873975099279</v>
      </c>
      <c r="O27" s="436">
        <v>1.0124862493859723</v>
      </c>
      <c r="P27" s="436">
        <v>-4.9542241673042327</v>
      </c>
      <c r="Q27" s="436">
        <v>-0.86086238744135812</v>
      </c>
      <c r="R27" s="436">
        <v>-2.633214840255576</v>
      </c>
      <c r="S27" s="436">
        <v>10.8629575658249</v>
      </c>
      <c r="T27" s="436">
        <v>5.4154467629121967</v>
      </c>
      <c r="U27" s="436">
        <v>0.38931851406805151</v>
      </c>
      <c r="V27" s="436">
        <v>-3.668673338935946E-2</v>
      </c>
      <c r="W27" s="436">
        <v>-2.0946892425436943</v>
      </c>
      <c r="X27" s="436">
        <v>6.4663949491934858</v>
      </c>
      <c r="Y27" s="436">
        <v>0.43980052813168413</v>
      </c>
      <c r="Z27" s="436">
        <v>-1.6673117088750047</v>
      </c>
    </row>
    <row r="28" spans="1:34" s="135" customFormat="1">
      <c r="A28" s="131" t="s">
        <v>436</v>
      </c>
      <c r="B28" s="570" t="s">
        <v>356</v>
      </c>
      <c r="C28" s="436">
        <v>-14.636553828224578</v>
      </c>
      <c r="D28" s="436">
        <v>46.234797470785509</v>
      </c>
      <c r="E28" s="436">
        <v>-2.0187101625512867</v>
      </c>
      <c r="F28" s="436">
        <v>-0.50019325731372533</v>
      </c>
      <c r="G28" s="436">
        <v>2.2772445000838246</v>
      </c>
      <c r="H28" s="436">
        <v>5.7658718238022004</v>
      </c>
      <c r="I28" s="436">
        <v>-6.3793037730599877</v>
      </c>
      <c r="J28" s="436">
        <v>4.8808126161501519</v>
      </c>
      <c r="K28" s="436">
        <v>-11.671357940968107</v>
      </c>
      <c r="L28" s="436">
        <v>8.3203639959249074</v>
      </c>
      <c r="M28" s="436">
        <v>1.9369444415393531</v>
      </c>
      <c r="N28" s="436">
        <v>5.2692746522255192</v>
      </c>
      <c r="O28" s="436">
        <v>0.40286091841574034</v>
      </c>
      <c r="P28" s="436">
        <v>-8.7610689174321692</v>
      </c>
      <c r="Q28" s="436">
        <v>-2.0359187290346199</v>
      </c>
      <c r="R28" s="436">
        <v>4.1296316042958381</v>
      </c>
      <c r="S28" s="436">
        <v>2.4289369637408669</v>
      </c>
      <c r="T28" s="436">
        <v>-0.8022050200585511</v>
      </c>
      <c r="U28" s="436">
        <v>-1.3508057056038325</v>
      </c>
      <c r="V28" s="436">
        <v>4.0827293090545851</v>
      </c>
      <c r="W28" s="436">
        <v>-6.8625529831212191</v>
      </c>
      <c r="X28" s="436">
        <v>5.1127555625241712</v>
      </c>
      <c r="Y28" s="436">
        <v>1.9799354902687298</v>
      </c>
      <c r="Z28" s="436">
        <v>-1.7711713190874576</v>
      </c>
    </row>
    <row r="29" spans="1:34" s="135" customFormat="1">
      <c r="A29" s="131" t="s">
        <v>438</v>
      </c>
      <c r="B29" s="570" t="s">
        <v>356</v>
      </c>
      <c r="C29" s="436">
        <v>-18.211102329180363</v>
      </c>
      <c r="D29" s="436">
        <v>-5.1861297100275863</v>
      </c>
      <c r="E29" s="436">
        <v>5.5684650310689676</v>
      </c>
      <c r="F29" s="436">
        <v>14.699882060481443</v>
      </c>
      <c r="G29" s="436">
        <v>-5.9862014005881008</v>
      </c>
      <c r="H29" s="436">
        <v>2.8549378326230652</v>
      </c>
      <c r="I29" s="436">
        <v>9.8592581593998716</v>
      </c>
      <c r="J29" s="436">
        <v>3.9037640361311503</v>
      </c>
      <c r="K29" s="436">
        <v>-2.3454484132919333</v>
      </c>
      <c r="L29" s="436">
        <v>11.502433652735164</v>
      </c>
      <c r="M29" s="436">
        <v>-0.67135513089240817</v>
      </c>
      <c r="N29" s="436">
        <v>-3.823336978045603</v>
      </c>
      <c r="O29" s="436">
        <v>9.5172745856553007</v>
      </c>
      <c r="P29" s="436">
        <v>5.41239695013833</v>
      </c>
      <c r="Q29" s="436">
        <v>-12.408309366591951</v>
      </c>
      <c r="R29" s="436">
        <v>-0.62551048036364421</v>
      </c>
      <c r="S29" s="436">
        <v>-1.5541919653279592</v>
      </c>
      <c r="T29" s="436">
        <v>-20.639235738576801</v>
      </c>
      <c r="U29" s="436">
        <v>3.6992093013978717</v>
      </c>
      <c r="V29" s="436">
        <v>-1.8516998607397426</v>
      </c>
      <c r="W29" s="436">
        <v>-1.1958673780416262</v>
      </c>
      <c r="X29" s="436">
        <v>2.4931396936814707</v>
      </c>
      <c r="Y29" s="436">
        <v>2.8879365043853511</v>
      </c>
      <c r="Z29" s="436">
        <v>-0.1501584892823189</v>
      </c>
    </row>
    <row r="30" spans="1:34" s="135" customFormat="1">
      <c r="A30" s="131" t="s">
        <v>441</v>
      </c>
      <c r="B30" s="570" t="s">
        <v>356</v>
      </c>
      <c r="C30" s="436">
        <v>2.476578399722726</v>
      </c>
      <c r="D30" s="436">
        <v>14.198363094756544</v>
      </c>
      <c r="E30" s="436">
        <v>-0.41509918531816936</v>
      </c>
      <c r="F30" s="436">
        <v>10.298042317472124</v>
      </c>
      <c r="G30" s="436">
        <v>1.8209167627624652</v>
      </c>
      <c r="H30" s="436">
        <v>2.3899717081584981</v>
      </c>
      <c r="I30" s="436">
        <v>4.7522031608573627</v>
      </c>
      <c r="J30" s="436">
        <v>-3.4846106247848496</v>
      </c>
      <c r="K30" s="436">
        <v>-8.5766345698036872</v>
      </c>
      <c r="L30" s="436">
        <v>-4.0774953882445288</v>
      </c>
      <c r="M30" s="436">
        <v>-1.2347421734802282</v>
      </c>
      <c r="N30" s="436">
        <v>1.8251792179619457</v>
      </c>
      <c r="O30" s="436">
        <v>9.197522673601128</v>
      </c>
      <c r="P30" s="436">
        <v>-7.8508425480014949</v>
      </c>
      <c r="Q30" s="436">
        <v>-24.055353280095076</v>
      </c>
      <c r="R30" s="436">
        <v>24.501963557218204</v>
      </c>
      <c r="S30" s="436">
        <v>1.181083180820508</v>
      </c>
      <c r="T30" s="436">
        <v>1.5171724085503655</v>
      </c>
      <c r="U30" s="436">
        <v>2.6568855696122142</v>
      </c>
      <c r="V30" s="436">
        <v>-1.6528320703117743</v>
      </c>
      <c r="W30" s="436">
        <v>-0.83544582286337743</v>
      </c>
      <c r="X30" s="436">
        <v>-8.090333859021456</v>
      </c>
      <c r="Y30" s="436">
        <v>8.5476301544049136</v>
      </c>
      <c r="Z30" s="436">
        <v>-1.9800097189705212</v>
      </c>
    </row>
    <row r="31" spans="1:34" s="135" customFormat="1">
      <c r="A31" s="131" t="s">
        <v>442</v>
      </c>
      <c r="B31" s="570" t="s">
        <v>356</v>
      </c>
      <c r="C31" s="436">
        <v>8.7871297798106696</v>
      </c>
      <c r="D31" s="436">
        <v>25.326019848583812</v>
      </c>
      <c r="E31" s="436">
        <v>-0.44100980603008111</v>
      </c>
      <c r="F31" s="436">
        <v>13.465824213738884</v>
      </c>
      <c r="G31" s="436">
        <v>-0.19172204766475431</v>
      </c>
      <c r="H31" s="436">
        <v>-4.423001050473502</v>
      </c>
      <c r="I31" s="436">
        <v>-8.5870529442788524</v>
      </c>
      <c r="J31" s="436">
        <v>-5.3812371695382382</v>
      </c>
      <c r="K31" s="436">
        <v>-9.4563422769714407</v>
      </c>
      <c r="L31" s="436">
        <v>1.5449333381206998</v>
      </c>
      <c r="M31" s="436">
        <v>6.3342521588694893</v>
      </c>
      <c r="N31" s="436">
        <v>1.3154765579132288</v>
      </c>
      <c r="O31" s="436">
        <v>7.306779962377675</v>
      </c>
      <c r="P31" s="436">
        <v>-3.6308350678619234</v>
      </c>
      <c r="Q31" s="436">
        <v>-0.55469337773173777</v>
      </c>
      <c r="R31" s="436">
        <v>-3.6107327323114333</v>
      </c>
      <c r="S31" s="436">
        <v>7.9059956180246189</v>
      </c>
      <c r="T31" s="436">
        <v>2.2433597807832086</v>
      </c>
      <c r="U31" s="436">
        <v>1.0838846086026876</v>
      </c>
      <c r="V31" s="436">
        <v>11.492974192238691</v>
      </c>
      <c r="W31" s="436">
        <v>-12.704216742916927</v>
      </c>
      <c r="X31" s="436">
        <v>-8.7236364505142774</v>
      </c>
      <c r="Y31" s="436">
        <v>5.7286726810192903</v>
      </c>
      <c r="Z31" s="436">
        <v>-12.752458420263409</v>
      </c>
    </row>
    <row r="32" spans="1:34" s="135" customFormat="1">
      <c r="A32" s="131" t="s">
        <v>443</v>
      </c>
      <c r="B32" s="570" t="s">
        <v>356</v>
      </c>
      <c r="C32" s="436">
        <v>-8.6973999351112923</v>
      </c>
      <c r="D32" s="436">
        <v>16.714193322028947</v>
      </c>
      <c r="E32" s="436">
        <v>6.5596954776087131</v>
      </c>
      <c r="F32" s="436">
        <v>0.77988268400746108</v>
      </c>
      <c r="G32" s="436">
        <v>8.2076225450310289</v>
      </c>
      <c r="H32" s="436">
        <v>-8.6443994656548284E-2</v>
      </c>
      <c r="I32" s="436">
        <v>-7.8989199950571276</v>
      </c>
      <c r="J32" s="436">
        <v>-6.3904517836152053</v>
      </c>
      <c r="K32" s="436">
        <v>-10.415204960438913</v>
      </c>
      <c r="L32" s="436">
        <v>15.782857526448126</v>
      </c>
      <c r="M32" s="436">
        <v>-4.6304504985477877</v>
      </c>
      <c r="N32" s="436">
        <v>-1.2210557462012446</v>
      </c>
      <c r="O32" s="436">
        <v>-4.5763038889211884</v>
      </c>
      <c r="P32" s="436">
        <v>-9.6044022680538603</v>
      </c>
      <c r="Q32" s="436">
        <v>0.30750835190553971</v>
      </c>
      <c r="R32" s="436">
        <v>-22.043479252808638</v>
      </c>
      <c r="S32" s="436">
        <v>9.9096669777069906</v>
      </c>
      <c r="T32" s="436">
        <v>-5.3087137290759188</v>
      </c>
      <c r="U32" s="436">
        <v>-1.4346741633454485</v>
      </c>
      <c r="V32" s="436">
        <v>15.745117651039294</v>
      </c>
      <c r="W32" s="436">
        <v>-14.653335898990832</v>
      </c>
      <c r="X32" s="436">
        <v>-3.194756625019366</v>
      </c>
      <c r="Y32" s="436">
        <v>-7.0445017898777706</v>
      </c>
      <c r="Z32" s="436">
        <v>-11.226110043463919</v>
      </c>
    </row>
    <row r="33" spans="1:31" s="135" customFormat="1">
      <c r="A33" s="131" t="s">
        <v>444</v>
      </c>
      <c r="B33" s="570" t="s">
        <v>356</v>
      </c>
      <c r="C33" s="436">
        <v>-1.4513682963750085</v>
      </c>
      <c r="D33" s="436">
        <v>3.0258401921082623</v>
      </c>
      <c r="E33" s="436">
        <v>-9.0209644378172698</v>
      </c>
      <c r="F33" s="436">
        <v>-4.5537535600820434</v>
      </c>
      <c r="G33" s="436">
        <v>1.6355385868056942</v>
      </c>
      <c r="H33" s="436">
        <v>-7.4745624440674163</v>
      </c>
      <c r="I33" s="436">
        <v>-1.5821915873732451</v>
      </c>
      <c r="J33" s="436">
        <v>2.9207223996544229</v>
      </c>
      <c r="K33" s="436">
        <v>6.0890965557157273</v>
      </c>
      <c r="L33" s="436">
        <v>-1.6213038429546032</v>
      </c>
      <c r="M33" s="436">
        <v>-0.11788345302612413</v>
      </c>
      <c r="N33" s="436">
        <v>-8.2491456920439106</v>
      </c>
      <c r="O33" s="436">
        <v>5.2156669920514815</v>
      </c>
      <c r="P33" s="436">
        <v>3.8869962205995137</v>
      </c>
      <c r="Q33" s="436">
        <v>-1.3579387766566242</v>
      </c>
      <c r="R33" s="436">
        <v>2.5551962425703465</v>
      </c>
      <c r="S33" s="436">
        <v>-4.7639783164111122</v>
      </c>
      <c r="T33" s="436">
        <v>1.9854210229488842</v>
      </c>
      <c r="U33" s="436">
        <v>1.3098104252888163</v>
      </c>
      <c r="V33" s="436">
        <v>-1.7667005587325662</v>
      </c>
      <c r="W33" s="436">
        <v>-2.2392905008901494</v>
      </c>
      <c r="X33" s="436">
        <v>-3.9154431363547957</v>
      </c>
      <c r="Y33" s="436">
        <v>-5.3058275205469698</v>
      </c>
      <c r="Z33" s="436">
        <v>5.0384046653491197</v>
      </c>
    </row>
    <row r="34" spans="1:31" s="135" customFormat="1">
      <c r="A34" s="131" t="s">
        <v>445</v>
      </c>
      <c r="B34" s="570" t="s">
        <v>356</v>
      </c>
      <c r="C34" s="436">
        <v>0.48045787462271505</v>
      </c>
      <c r="D34" s="436">
        <v>21.673772592597658</v>
      </c>
      <c r="E34" s="436">
        <v>0.5541472229379707</v>
      </c>
      <c r="F34" s="436">
        <v>3.6061587057649689</v>
      </c>
      <c r="G34" s="436">
        <v>8.7085335756620168</v>
      </c>
      <c r="H34" s="436">
        <v>12.305015267284091</v>
      </c>
      <c r="I34" s="436">
        <v>0.53462117812961196</v>
      </c>
      <c r="J34" s="436">
        <v>-9.3912544505788986</v>
      </c>
      <c r="K34" s="436">
        <v>-4.2728461350029932</v>
      </c>
      <c r="L34" s="436">
        <v>-5.729857442573973</v>
      </c>
      <c r="M34" s="436">
        <v>-0.40243116632180431</v>
      </c>
      <c r="N34" s="436">
        <v>7.4032303341441832</v>
      </c>
      <c r="O34" s="436">
        <v>5.4302077744862487</v>
      </c>
      <c r="P34" s="436">
        <v>-4.9659535007527467</v>
      </c>
      <c r="Q34" s="436">
        <v>-7.3787328638889562</v>
      </c>
      <c r="R34" s="436">
        <v>3.4865096194701124</v>
      </c>
      <c r="S34" s="436">
        <v>-3.8492021117753552</v>
      </c>
      <c r="T34" s="436">
        <v>-1.5511872807823579</v>
      </c>
      <c r="U34" s="436">
        <v>4.1066412725942456</v>
      </c>
      <c r="V34" s="436">
        <v>-1.8289027098814756</v>
      </c>
      <c r="W34" s="436">
        <v>-6.1141675438131102</v>
      </c>
      <c r="X34" s="436">
        <v>4.148390400270074</v>
      </c>
      <c r="Y34" s="436">
        <v>4.736113883851985</v>
      </c>
      <c r="Z34" s="436">
        <v>-2.3974370852254907</v>
      </c>
    </row>
    <row r="35" spans="1:31" s="135" customFormat="1">
      <c r="A35" s="131" t="s">
        <v>446</v>
      </c>
      <c r="B35" s="570" t="s">
        <v>356</v>
      </c>
      <c r="C35" s="436">
        <v>4.6889035290641203</v>
      </c>
      <c r="D35" s="436">
        <v>5.8318634952025832</v>
      </c>
      <c r="E35" s="436">
        <v>1.2110880949235536</v>
      </c>
      <c r="F35" s="436">
        <v>-7.461821698070608</v>
      </c>
      <c r="G35" s="436">
        <v>1.413483258235857</v>
      </c>
      <c r="H35" s="436">
        <v>-16.817472916046157</v>
      </c>
      <c r="I35" s="436">
        <v>-10.491128291750726</v>
      </c>
      <c r="J35" s="436">
        <v>-4.1528811652753888</v>
      </c>
      <c r="K35" s="436">
        <v>4.2943900005370637</v>
      </c>
      <c r="L35" s="436">
        <v>6.9788559635952652E-3</v>
      </c>
      <c r="M35" s="436">
        <v>-9.8025080935529587</v>
      </c>
      <c r="N35" s="436">
        <v>-9.7034970783567758</v>
      </c>
      <c r="O35" s="436">
        <v>-0.49643863220583739</v>
      </c>
      <c r="P35" s="436">
        <v>-27.822925230568018</v>
      </c>
      <c r="Q35" s="436">
        <v>18.567106202888425</v>
      </c>
      <c r="R35" s="436">
        <v>-2.4683279923067403</v>
      </c>
      <c r="S35" s="436">
        <v>-22.882056897293964</v>
      </c>
      <c r="T35" s="436">
        <v>-25.795291839063012</v>
      </c>
      <c r="U35" s="436">
        <v>-6.1204371870871483</v>
      </c>
      <c r="V35" s="436">
        <v>-6.8128427750441176</v>
      </c>
      <c r="W35" s="436">
        <v>-3.9925460629143146</v>
      </c>
      <c r="X35" s="436">
        <v>11.683800100445765</v>
      </c>
      <c r="Y35" s="436">
        <v>1.6129808723949282</v>
      </c>
      <c r="Z35" s="436">
        <v>6.0546330563815758</v>
      </c>
    </row>
    <row r="36" spans="1:31" s="135" customFormat="1">
      <c r="A36" s="131" t="s">
        <v>447</v>
      </c>
      <c r="B36" s="570" t="s">
        <v>356</v>
      </c>
      <c r="C36" s="436">
        <v>-6.3716966443812595</v>
      </c>
      <c r="D36" s="436">
        <v>-20.479341128149073</v>
      </c>
      <c r="E36" s="436">
        <v>-9.2648170875666125</v>
      </c>
      <c r="F36" s="436">
        <v>-15.837704608212832</v>
      </c>
      <c r="G36" s="436">
        <v>17.352854499237694</v>
      </c>
      <c r="H36" s="436">
        <v>8.836556264286429</v>
      </c>
      <c r="I36" s="436">
        <v>16.097932084149505</v>
      </c>
      <c r="J36" s="436">
        <v>8.1534701392322972</v>
      </c>
      <c r="K36" s="436">
        <v>-20.749151614779166</v>
      </c>
      <c r="L36" s="436">
        <v>14.925153981449725</v>
      </c>
      <c r="M36" s="436">
        <v>-2.3944257300627498</v>
      </c>
      <c r="N36" s="436">
        <v>11.156416915416031</v>
      </c>
      <c r="O36" s="436">
        <v>-8.3715741219984068</v>
      </c>
      <c r="P36" s="436">
        <v>-2.7058644840161605</v>
      </c>
      <c r="Q36" s="436">
        <v>-17.215047519069159</v>
      </c>
      <c r="R36" s="436">
        <v>3.0704344241548256</v>
      </c>
      <c r="S36" s="436">
        <v>13.666069921247242</v>
      </c>
      <c r="T36" s="436">
        <v>-3.4280995306623367</v>
      </c>
      <c r="U36" s="436">
        <v>7.3066070274836932</v>
      </c>
      <c r="V36" s="436">
        <v>-4.2250151464095467</v>
      </c>
      <c r="W36" s="436">
        <v>9.9115957226428151</v>
      </c>
      <c r="X36" s="436">
        <v>-4.7075946500566488</v>
      </c>
      <c r="Y36" s="436">
        <v>7.0500005433741819</v>
      </c>
      <c r="Z36" s="436">
        <v>1.976575522385204</v>
      </c>
    </row>
    <row r="37" spans="1:31" s="135" customFormat="1">
      <c r="A37" s="131" t="s">
        <v>448</v>
      </c>
      <c r="B37" s="570" t="s">
        <v>356</v>
      </c>
      <c r="C37" s="436">
        <v>9.3828145251910939</v>
      </c>
      <c r="D37" s="436">
        <v>13.562306869843866</v>
      </c>
      <c r="E37" s="436">
        <v>12.485466908798557</v>
      </c>
      <c r="F37" s="436">
        <v>-2.6842576361744364</v>
      </c>
      <c r="G37" s="436">
        <v>1.4248788040162452</v>
      </c>
      <c r="H37" s="436">
        <v>1.8809911233596353</v>
      </c>
      <c r="I37" s="436">
        <v>-13.734870725983455</v>
      </c>
      <c r="J37" s="436">
        <v>23.51604055092767</v>
      </c>
      <c r="K37" s="436">
        <v>23.706245412735939</v>
      </c>
      <c r="L37" s="436">
        <v>0.93581627028329706</v>
      </c>
      <c r="M37" s="436">
        <v>-18.923460168408454</v>
      </c>
      <c r="N37" s="436">
        <v>-5.4517177739794107</v>
      </c>
      <c r="O37" s="436">
        <v>35.103434059426718</v>
      </c>
      <c r="P37" s="436">
        <v>-13.116600788476291</v>
      </c>
      <c r="Q37" s="436">
        <v>14.180855840659618</v>
      </c>
      <c r="R37" s="436">
        <v>7.0144564619420606</v>
      </c>
      <c r="S37" s="436">
        <v>-1.4828497646440013</v>
      </c>
      <c r="T37" s="436">
        <v>-7.8805220927922051</v>
      </c>
      <c r="U37" s="436">
        <v>-8.2587816763541468</v>
      </c>
      <c r="V37" s="436">
        <v>4.5496811790326177</v>
      </c>
      <c r="W37" s="436">
        <v>1.4641594061009897</v>
      </c>
      <c r="X37" s="436">
        <v>-21.489719492637391</v>
      </c>
      <c r="Y37" s="436">
        <v>4.7210831334440115</v>
      </c>
      <c r="Z37" s="436">
        <v>3.3687547376659523</v>
      </c>
    </row>
    <row r="38" spans="1:31" s="135" customFormat="1">
      <c r="A38" s="131" t="s">
        <v>449</v>
      </c>
      <c r="B38" s="570" t="s">
        <v>356</v>
      </c>
      <c r="C38" s="436">
        <v>0.61898843648997115</v>
      </c>
      <c r="D38" s="436">
        <v>22.215268205877834</v>
      </c>
      <c r="E38" s="436">
        <v>0.72444081234780811</v>
      </c>
      <c r="F38" s="436">
        <v>22.469999876525549</v>
      </c>
      <c r="G38" s="436">
        <v>-4.2357211047002608</v>
      </c>
      <c r="H38" s="436">
        <v>10.739030212020864</v>
      </c>
      <c r="I38" s="436">
        <v>5.2795222967250766</v>
      </c>
      <c r="J38" s="436">
        <v>-16.08674936210204</v>
      </c>
      <c r="K38" s="436">
        <v>-11.865612815488035</v>
      </c>
      <c r="L38" s="436">
        <v>5.0160886092052834</v>
      </c>
      <c r="M38" s="436">
        <v>6.8880048531707132</v>
      </c>
      <c r="N38" s="436">
        <v>-9.5464042760675483</v>
      </c>
      <c r="O38" s="436">
        <v>4.4730155660519131</v>
      </c>
      <c r="P38" s="436">
        <v>1.1371428126992953</v>
      </c>
      <c r="Q38" s="436">
        <v>-0.68854741611308157</v>
      </c>
      <c r="R38" s="436">
        <v>37.379452226954612</v>
      </c>
      <c r="S38" s="436">
        <v>-0.50676726820161377</v>
      </c>
      <c r="T38" s="436">
        <v>3.1719685488488665</v>
      </c>
      <c r="U38" s="436">
        <v>-3.9206548428887658</v>
      </c>
      <c r="V38" s="436">
        <v>9.0253232676095507</v>
      </c>
      <c r="W38" s="436">
        <v>-1.9247655735581475</v>
      </c>
      <c r="X38" s="436">
        <v>2.9721620441111583</v>
      </c>
      <c r="Y38" s="436">
        <v>-5.1532788458613794</v>
      </c>
      <c r="Z38" s="436">
        <v>-21.353293402031639</v>
      </c>
    </row>
    <row r="39" spans="1:31" s="135" customFormat="1">
      <c r="A39" s="131" t="s">
        <v>450</v>
      </c>
      <c r="B39" s="570" t="s">
        <v>356</v>
      </c>
      <c r="C39" s="436">
        <v>-7.7493557628658891</v>
      </c>
      <c r="D39" s="436">
        <v>75.749088326830162</v>
      </c>
      <c r="E39" s="436">
        <v>-3.2732710491777652</v>
      </c>
      <c r="F39" s="436">
        <v>6.2128419455068666</v>
      </c>
      <c r="G39" s="436">
        <v>2.0284105526243934E-2</v>
      </c>
      <c r="H39" s="436">
        <v>-10.692751472003607</v>
      </c>
      <c r="I39" s="436">
        <v>-3.9047716919969844</v>
      </c>
      <c r="J39" s="436">
        <v>-2.7225987787711148</v>
      </c>
      <c r="K39" s="436">
        <v>-12.201328618879245</v>
      </c>
      <c r="L39" s="436">
        <v>9.2989825465835168</v>
      </c>
      <c r="M39" s="436">
        <v>-3.9763282933510311</v>
      </c>
      <c r="N39" s="436">
        <v>3.347538265866433</v>
      </c>
      <c r="O39" s="436">
        <v>2.9807971615359179</v>
      </c>
      <c r="P39" s="436">
        <v>-15.551543120560879</v>
      </c>
      <c r="Q39" s="436">
        <v>-5.0626560931572442</v>
      </c>
      <c r="R39" s="436">
        <v>7.7295529699628531</v>
      </c>
      <c r="S39" s="436">
        <v>5.0832468572655216</v>
      </c>
      <c r="T39" s="436">
        <v>-10.067120701304589</v>
      </c>
      <c r="U39" s="436">
        <v>0.33287559155732538</v>
      </c>
      <c r="V39" s="436">
        <v>4.1924193645575514</v>
      </c>
      <c r="W39" s="436">
        <v>-6.3354410515684521</v>
      </c>
      <c r="X39" s="436">
        <v>15.284352000894401</v>
      </c>
      <c r="Y39" s="436">
        <v>3.1917570689915067</v>
      </c>
      <c r="Z39" s="436">
        <v>-11.602211508292555</v>
      </c>
    </row>
    <row r="40" spans="1:31" s="135" customFormat="1">
      <c r="A40" s="133" t="s">
        <v>920</v>
      </c>
      <c r="B40" s="570" t="s">
        <v>356</v>
      </c>
      <c r="C40" s="436">
        <v>-34.598640824126093</v>
      </c>
      <c r="D40" s="436">
        <v>651.07249560632692</v>
      </c>
      <c r="E40" s="436">
        <v>3.1650112522163596</v>
      </c>
      <c r="F40" s="436">
        <v>-18.460005273469065</v>
      </c>
      <c r="G40" s="436">
        <v>-5.5491867319381214</v>
      </c>
      <c r="H40" s="436">
        <v>4.5164639163302809</v>
      </c>
      <c r="I40" s="436">
        <v>-17.014772391056255</v>
      </c>
      <c r="J40" s="436">
        <v>3.0148339337110173</v>
      </c>
      <c r="K40" s="436">
        <v>26.666026657085766</v>
      </c>
      <c r="L40" s="436">
        <v>-27.412430503239179</v>
      </c>
      <c r="M40" s="436">
        <v>42.869587935392872</v>
      </c>
      <c r="N40" s="436">
        <v>-4.646815312396285</v>
      </c>
      <c r="O40" s="436">
        <v>9.9365989761889324</v>
      </c>
      <c r="P40" s="436">
        <v>-6.225958143531841</v>
      </c>
      <c r="Q40" s="436">
        <v>-8.9014046217451011</v>
      </c>
      <c r="R40" s="436">
        <v>-14.098751681237388</v>
      </c>
      <c r="S40" s="436">
        <v>22.056990477122454</v>
      </c>
      <c r="T40" s="436">
        <v>0.86388153398100087</v>
      </c>
      <c r="U40" s="436">
        <v>12.957130167461202</v>
      </c>
      <c r="V40" s="436">
        <v>-11.263804249410057</v>
      </c>
      <c r="W40" s="436">
        <v>22.702251893098932</v>
      </c>
      <c r="X40" s="436">
        <v>-17.951551726227265</v>
      </c>
      <c r="Y40" s="436">
        <v>-13.341072539798816</v>
      </c>
      <c r="Z40" s="436">
        <v>8.6534146105906729</v>
      </c>
    </row>
    <row r="41" spans="1:31" s="135" customFormat="1" ht="20.25" customHeight="1">
      <c r="A41" s="131" t="s">
        <v>460</v>
      </c>
      <c r="B41" s="570" t="s">
        <v>356</v>
      </c>
      <c r="C41" s="436">
        <v>-6.2370755008708159</v>
      </c>
      <c r="D41" s="436">
        <v>1.8764220716239635</v>
      </c>
      <c r="E41" s="436">
        <v>-4.4747977575173792</v>
      </c>
      <c r="F41" s="436">
        <v>-1.1197354688194565</v>
      </c>
      <c r="G41" s="436">
        <v>2.4385709726152385</v>
      </c>
      <c r="H41" s="436">
        <v>-0.92272775621104586</v>
      </c>
      <c r="I41" s="436">
        <v>1.6038344644630911</v>
      </c>
      <c r="J41" s="436">
        <v>3.3420743916216367</v>
      </c>
      <c r="K41" s="436">
        <v>-2.2991535791845337</v>
      </c>
      <c r="L41" s="436">
        <v>4.559443976854439</v>
      </c>
      <c r="M41" s="436">
        <v>-1.3728639499605038</v>
      </c>
      <c r="N41" s="436">
        <v>-2.8507021946709159</v>
      </c>
      <c r="O41" s="436">
        <v>4.3831961505753014</v>
      </c>
      <c r="P41" s="436">
        <v>0.69894344755280713</v>
      </c>
      <c r="Q41" s="436">
        <v>-6.2602018914707003</v>
      </c>
      <c r="R41" s="436">
        <v>1.76802566523358</v>
      </c>
      <c r="S41" s="436">
        <v>-0.25211951470807037</v>
      </c>
      <c r="T41" s="436">
        <v>-4.913963292410628</v>
      </c>
      <c r="U41" s="436">
        <v>1.9774241570138713</v>
      </c>
      <c r="V41" s="436">
        <v>-0.94661534362323607</v>
      </c>
      <c r="W41" s="436">
        <v>-0.75193996821870712</v>
      </c>
      <c r="X41" s="436">
        <v>-2.6884047734801442</v>
      </c>
      <c r="Y41" s="436">
        <v>-0.32054761442228141</v>
      </c>
      <c r="Z41" s="436">
        <v>1.7097514715300122</v>
      </c>
    </row>
    <row r="42" spans="1:31" s="135" customFormat="1" ht="12.75" customHeight="1">
      <c r="A42" s="674"/>
      <c r="B42" s="145"/>
      <c r="C42" s="145"/>
      <c r="D42" s="145"/>
      <c r="E42" s="145"/>
      <c r="F42" s="145"/>
      <c r="G42" s="145"/>
      <c r="H42" s="145"/>
    </row>
    <row r="43" spans="1:31" ht="13">
      <c r="B43" s="1283" t="s">
        <v>483</v>
      </c>
      <c r="C43" s="1283"/>
      <c r="D43" s="1283"/>
      <c r="E43" s="1283"/>
      <c r="F43" s="1283"/>
      <c r="G43" s="1283"/>
      <c r="H43" s="1283" t="s">
        <v>483</v>
      </c>
      <c r="I43" s="1283"/>
      <c r="J43" s="1283"/>
      <c r="K43" s="1283"/>
      <c r="L43" s="1283"/>
      <c r="M43" s="1283"/>
      <c r="N43" s="1283" t="s">
        <v>483</v>
      </c>
      <c r="O43" s="1283"/>
      <c r="P43" s="1283"/>
      <c r="Q43" s="1283"/>
      <c r="R43" s="1283"/>
      <c r="S43" s="1283"/>
      <c r="T43" s="1283" t="s">
        <v>483</v>
      </c>
      <c r="U43" s="1283"/>
      <c r="V43" s="1283"/>
      <c r="W43" s="1283"/>
      <c r="X43" s="1283"/>
      <c r="Y43" s="1283"/>
      <c r="Z43" s="1283" t="s">
        <v>483</v>
      </c>
      <c r="AA43" s="1283"/>
      <c r="AB43" s="1283"/>
      <c r="AC43" s="1283"/>
      <c r="AD43" s="1283"/>
      <c r="AE43" s="1283"/>
    </row>
    <row r="44" spans="1:31">
      <c r="A44" s="538"/>
      <c r="B44" s="538"/>
      <c r="C44" s="538"/>
      <c r="D44" s="538"/>
      <c r="E44" s="538"/>
      <c r="F44" s="538"/>
      <c r="G44" s="538"/>
    </row>
    <row r="45" spans="1:31">
      <c r="A45" s="131" t="s">
        <v>435</v>
      </c>
      <c r="B45" s="143">
        <v>100</v>
      </c>
      <c r="C45" s="144">
        <v>89.596650670177198</v>
      </c>
      <c r="D45" s="144">
        <v>150.79016716272494</v>
      </c>
      <c r="E45" s="144">
        <v>147.42994927849938</v>
      </c>
      <c r="F45" s="144">
        <v>148.57644770217644</v>
      </c>
      <c r="G45" s="144">
        <v>172.86845348901568</v>
      </c>
      <c r="H45" s="144">
        <v>198.62271613943355</v>
      </c>
      <c r="I45" s="144">
        <v>160.9982255767784</v>
      </c>
      <c r="J45" s="144">
        <v>148.04322853896471</v>
      </c>
      <c r="K45" s="144">
        <v>125.33202763564232</v>
      </c>
      <c r="L45" s="144">
        <v>123.75752170763566</v>
      </c>
      <c r="M45" s="144">
        <v>125.59440102989788</v>
      </c>
      <c r="N45" s="144">
        <v>123.90667929688003</v>
      </c>
      <c r="O45" s="144">
        <v>125.16121738683169</v>
      </c>
      <c r="P45" s="144">
        <v>118.96045010696112</v>
      </c>
      <c r="Q45" s="144">
        <v>117.93636433605934</v>
      </c>
      <c r="R45" s="144">
        <v>114.83084648830435</v>
      </c>
      <c r="S45" s="144">
        <v>127.30487261480638</v>
      </c>
      <c r="T45" s="144">
        <v>134.1990002178544</v>
      </c>
      <c r="U45" s="144">
        <v>134.72146177139675</v>
      </c>
      <c r="V45" s="144">
        <v>134.67203686789841</v>
      </c>
      <c r="W45" s="144">
        <v>131.85107619891207</v>
      </c>
      <c r="X45" s="144">
        <v>140.37708753069577</v>
      </c>
      <c r="Y45" s="144">
        <v>140.99446670303163</v>
      </c>
      <c r="Z45" s="144">
        <v>138.64364945082613</v>
      </c>
    </row>
    <row r="46" spans="1:31">
      <c r="A46" s="131" t="s">
        <v>436</v>
      </c>
      <c r="B46" s="143">
        <v>100</v>
      </c>
      <c r="C46" s="144">
        <v>85.363446171775422</v>
      </c>
      <c r="D46" s="144">
        <v>124.8310626233788</v>
      </c>
      <c r="E46" s="144">
        <v>122.31108527617988</v>
      </c>
      <c r="F46" s="144">
        <v>121.6992934746812</v>
      </c>
      <c r="G46" s="144">
        <v>124.47068394197426</v>
      </c>
      <c r="H46" s="144">
        <v>131.64750403627843</v>
      </c>
      <c r="I46" s="144">
        <v>123.24930984415283</v>
      </c>
      <c r="J46" s="144">
        <v>129.26487770834422</v>
      </c>
      <c r="K46" s="144">
        <v>114.17791113904866</v>
      </c>
      <c r="L46" s="144">
        <v>123.67792894876121</v>
      </c>
      <c r="M46" s="144">
        <v>126.07350171894522</v>
      </c>
      <c r="N46" s="144">
        <v>132.7166607881947</v>
      </c>
      <c r="O46" s="144">
        <v>133.25132434673674</v>
      </c>
      <c r="P46" s="144">
        <v>121.57708398732807</v>
      </c>
      <c r="Q46" s="144">
        <v>119.10187336421592</v>
      </c>
      <c r="R46" s="144">
        <v>124.02034196797298</v>
      </c>
      <c r="S46" s="144">
        <v>127.0327178965909</v>
      </c>
      <c r="T46" s="144">
        <v>126.01365505650764</v>
      </c>
      <c r="U46" s="144">
        <v>124.3114554141644</v>
      </c>
      <c r="V46" s="144">
        <v>129.38675563887082</v>
      </c>
      <c r="W46" s="144">
        <v>120.50752098001173</v>
      </c>
      <c r="X46" s="144">
        <v>126.66877596217725</v>
      </c>
      <c r="Y46" s="144">
        <v>129.1767360125414</v>
      </c>
      <c r="Z46" s="144">
        <v>126.88879471335393</v>
      </c>
    </row>
    <row r="47" spans="1:31">
      <c r="A47" s="131" t="s">
        <v>438</v>
      </c>
      <c r="B47" s="143">
        <v>100</v>
      </c>
      <c r="C47" s="144">
        <v>81.788897670819637</v>
      </c>
      <c r="D47" s="144">
        <v>77.547219349209186</v>
      </c>
      <c r="E47" s="144">
        <v>81.865409141236242</v>
      </c>
      <c r="F47" s="144">
        <v>93.899527733328569</v>
      </c>
      <c r="G47" s="144">
        <v>88.278512889010429</v>
      </c>
      <c r="H47" s="144">
        <v>90.79880955155582</v>
      </c>
      <c r="I47" s="144">
        <v>99.750898590905535</v>
      </c>
      <c r="J47" s="144">
        <v>103.64493829581495</v>
      </c>
      <c r="K47" s="144">
        <v>101.21399973509835</v>
      </c>
      <c r="L47" s="144">
        <v>112.85607290190759</v>
      </c>
      <c r="M47" s="144">
        <v>112.09840786595696</v>
      </c>
      <c r="N47" s="144">
        <v>107.81250798621744</v>
      </c>
      <c r="O47" s="144">
        <v>118.07332040894731</v>
      </c>
      <c r="P47" s="144">
        <v>124.46391720168822</v>
      </c>
      <c r="Q47" s="144">
        <v>109.0200493055239</v>
      </c>
      <c r="R47" s="144">
        <v>108.33811747142023</v>
      </c>
      <c r="S47" s="144">
        <v>106.65433515429186</v>
      </c>
      <c r="T47" s="144">
        <v>84.641695496385765</v>
      </c>
      <c r="U47" s="144">
        <v>87.77276896904894</v>
      </c>
      <c r="V47" s="144">
        <v>86.147480728281636</v>
      </c>
      <c r="W47" s="144">
        <v>85.117271109247397</v>
      </c>
      <c r="X47" s="144">
        <v>87.239363581450533</v>
      </c>
      <c r="Y47" s="144">
        <v>89.758781008512699</v>
      </c>
      <c r="Z47" s="144">
        <v>89.624000578952092</v>
      </c>
    </row>
    <row r="48" spans="1:31">
      <c r="A48" s="131" t="s">
        <v>441</v>
      </c>
      <c r="B48" s="143">
        <v>100</v>
      </c>
      <c r="C48" s="144">
        <v>102.47657839972273</v>
      </c>
      <c r="D48" s="144">
        <v>117.02657508799822</v>
      </c>
      <c r="E48" s="144">
        <v>116.54079872820218</v>
      </c>
      <c r="F48" s="144">
        <v>128.54221949835247</v>
      </c>
      <c r="G48" s="144">
        <v>130.88286632042488</v>
      </c>
      <c r="H48" s="144">
        <v>134.01092979630997</v>
      </c>
      <c r="I48" s="144">
        <v>140.37940143798454</v>
      </c>
      <c r="J48" s="144">
        <v>135.48772590046715</v>
      </c>
      <c r="K48" s="144">
        <v>123.86743876304683</v>
      </c>
      <c r="L48" s="144">
        <v>118.81674965994698</v>
      </c>
      <c r="M48" s="144">
        <v>117.3496691427372</v>
      </c>
      <c r="N48" s="144">
        <v>119.49151091627753</v>
      </c>
      <c r="O48" s="144">
        <v>130.48176972583073</v>
      </c>
      <c r="P48" s="144">
        <v>120.23785143080988</v>
      </c>
      <c r="Q48" s="144">
        <v>91.31421149273271</v>
      </c>
      <c r="R48" s="144">
        <v>113.68798631524324</v>
      </c>
      <c r="S48" s="144">
        <v>115.03073600022609</v>
      </c>
      <c r="T48" s="144">
        <v>116.77595058817393</v>
      </c>
      <c r="U48" s="144">
        <v>119.87855396812861</v>
      </c>
      <c r="V48" s="144">
        <v>117.89716278271739</v>
      </c>
      <c r="W48" s="144">
        <v>116.91219586097473</v>
      </c>
      <c r="X48" s="144">
        <v>107.45360889390879</v>
      </c>
      <c r="Y48" s="144">
        <v>116.63834596972087</v>
      </c>
      <c r="Z48" s="144">
        <v>114.32889538347393</v>
      </c>
    </row>
    <row r="49" spans="1:31">
      <c r="A49" s="131" t="s">
        <v>442</v>
      </c>
      <c r="B49" s="143">
        <v>100</v>
      </c>
      <c r="C49" s="144">
        <v>108.78712977981067</v>
      </c>
      <c r="D49" s="144">
        <v>136.33857986055014</v>
      </c>
      <c r="E49" s="144">
        <v>135.73731335396297</v>
      </c>
      <c r="F49" s="144">
        <v>154.01546136265952</v>
      </c>
      <c r="G49" s="144">
        <v>153.7201797664147</v>
      </c>
      <c r="H49" s="144">
        <v>146.92113460055646</v>
      </c>
      <c r="I49" s="144">
        <v>134.30493898607148</v>
      </c>
      <c r="J49" s="144">
        <v>127.07767168882734</v>
      </c>
      <c r="K49" s="144">
        <v>115.06077209632581</v>
      </c>
      <c r="L49" s="144">
        <v>116.83838432354104</v>
      </c>
      <c r="M49" s="144">
        <v>124.23922220494316</v>
      </c>
      <c r="N49" s="144">
        <v>125.87356004878291</v>
      </c>
      <c r="O49" s="144">
        <v>135.07086411235881</v>
      </c>
      <c r="P49" s="144">
        <v>130.16666381170319</v>
      </c>
      <c r="Q49" s="144">
        <v>129.44463794752534</v>
      </c>
      <c r="R49" s="144">
        <v>124.77073803493201</v>
      </c>
      <c r="S49" s="144">
        <v>134.6351071165507</v>
      </c>
      <c r="T49" s="144">
        <v>137.65545696041778</v>
      </c>
      <c r="U49" s="144">
        <v>139.14748327131346</v>
      </c>
      <c r="V49" s="144">
        <v>155.13966761283515</v>
      </c>
      <c r="W49" s="144">
        <v>135.4303879850597</v>
      </c>
      <c r="X49" s="144">
        <v>123.61593329372211</v>
      </c>
      <c r="Y49" s="144">
        <v>130.69748549370661</v>
      </c>
      <c r="Z49" s="144">
        <v>114.03034299979187</v>
      </c>
    </row>
    <row r="50" spans="1:31">
      <c r="A50" s="131" t="s">
        <v>443</v>
      </c>
      <c r="B50" s="143">
        <v>100</v>
      </c>
      <c r="C50" s="144">
        <v>91.302600064888708</v>
      </c>
      <c r="D50" s="144">
        <v>106.56309314777312</v>
      </c>
      <c r="E50" s="144">
        <v>113.55330754978755</v>
      </c>
      <c r="F50" s="144">
        <v>114.43889013248608</v>
      </c>
      <c r="G50" s="144">
        <v>123.83160227928329</v>
      </c>
      <c r="H50" s="144">
        <v>123.72455729562587</v>
      </c>
      <c r="I50" s="144">
        <v>113.95165350060577</v>
      </c>
      <c r="J50" s="144">
        <v>106.6696280270173</v>
      </c>
      <c r="K50" s="144">
        <v>95.559767637465654</v>
      </c>
      <c r="L50" s="144">
        <v>110.64182961629176</v>
      </c>
      <c r="M50" s="144">
        <v>105.51861446522177</v>
      </c>
      <c r="N50" s="144">
        <v>104.23017335998225</v>
      </c>
      <c r="O50" s="144">
        <v>99.460283883080066</v>
      </c>
      <c r="P50" s="144">
        <v>89.907718122000716</v>
      </c>
      <c r="Q50" s="144">
        <v>90.184191864233568</v>
      </c>
      <c r="R50" s="144">
        <v>70.304458241328106</v>
      </c>
      <c r="S50" s="144">
        <v>77.271395923524807</v>
      </c>
      <c r="T50" s="144">
        <v>73.169278719484026</v>
      </c>
      <c r="U50" s="144">
        <v>72.119537982189371</v>
      </c>
      <c r="V50" s="144">
        <v>83.474844086871059</v>
      </c>
      <c r="W50" s="144">
        <v>71.242994791662952</v>
      </c>
      <c r="X50" s="144">
        <v>68.966954495694097</v>
      </c>
      <c r="Y50" s="144">
        <v>64.108576151820742</v>
      </c>
      <c r="Z50" s="144">
        <v>56.911676845719491</v>
      </c>
    </row>
    <row r="51" spans="1:31">
      <c r="A51" s="131" t="s">
        <v>444</v>
      </c>
      <c r="B51" s="143">
        <v>100</v>
      </c>
      <c r="C51" s="144">
        <v>98.548631703624991</v>
      </c>
      <c r="D51" s="144">
        <v>101.53055581048602</v>
      </c>
      <c r="E51" s="144">
        <v>92.371520477303861</v>
      </c>
      <c r="F51" s="144">
        <v>88.165149075066722</v>
      </c>
      <c r="G51" s="144">
        <v>89.607124108304205</v>
      </c>
      <c r="H51" s="144">
        <v>82.909383662496012</v>
      </c>
      <c r="I51" s="144">
        <v>81.597598369044988</v>
      </c>
      <c r="J51" s="144">
        <v>83.980837702189746</v>
      </c>
      <c r="K51" s="144">
        <v>89.094511998174994</v>
      </c>
      <c r="L51" s="144">
        <v>87.650019251286935</v>
      </c>
      <c r="M51" s="144">
        <v>87.546694382015446</v>
      </c>
      <c r="N51" s="144">
        <v>80.324840013874578</v>
      </c>
      <c r="O51" s="144">
        <v>84.514316180896401</v>
      </c>
      <c r="P51" s="144">
        <v>87.799384456713369</v>
      </c>
      <c r="Q51" s="144">
        <v>86.607122569509826</v>
      </c>
      <c r="R51" s="144">
        <v>88.820104511204249</v>
      </c>
      <c r="S51" s="144">
        <v>84.58873399167679</v>
      </c>
      <c r="T51" s="144">
        <v>86.26817649939386</v>
      </c>
      <c r="U51" s="144">
        <v>87.398126068889468</v>
      </c>
      <c r="V51" s="144">
        <v>85.854062887308601</v>
      </c>
      <c r="W51" s="144">
        <v>83.931541012444853</v>
      </c>
      <c r="X51" s="144">
        <v>80.645249250636269</v>
      </c>
      <c r="Y51" s="144">
        <v>76.366351421882314</v>
      </c>
      <c r="Z51" s="144">
        <v>80.213997234679326</v>
      </c>
    </row>
    <row r="52" spans="1:31">
      <c r="A52" s="131" t="s">
        <v>445</v>
      </c>
      <c r="B52" s="143">
        <v>100</v>
      </c>
      <c r="C52" s="144">
        <v>100.48045787462272</v>
      </c>
      <c r="D52" s="144">
        <v>122.25836381436932</v>
      </c>
      <c r="E52" s="144">
        <v>122.93585514225605</v>
      </c>
      <c r="F52" s="144">
        <v>127.36911718497512</v>
      </c>
      <c r="G52" s="144">
        <v>138.46109952005295</v>
      </c>
      <c r="H52" s="144">
        <v>155.49875895524491</v>
      </c>
      <c r="I52" s="144">
        <v>156.33008825234836</v>
      </c>
      <c r="J52" s="144">
        <v>141.64873188175577</v>
      </c>
      <c r="K52" s="144">
        <v>135.59629951626542</v>
      </c>
      <c r="L52" s="144">
        <v>127.82682485657779</v>
      </c>
      <c r="M52" s="144">
        <v>127.31240987443533</v>
      </c>
      <c r="N52" s="144">
        <v>136.7376408213895</v>
      </c>
      <c r="O52" s="144">
        <v>144.16277882392166</v>
      </c>
      <c r="P52" s="144">
        <v>137.00372226213267</v>
      </c>
      <c r="Q52" s="144">
        <v>126.89458358282556</v>
      </c>
      <c r="R52" s="144">
        <v>131.31877544602733</v>
      </c>
      <c r="S52" s="144">
        <v>126.2640503684013</v>
      </c>
      <c r="T52" s="144">
        <v>124.30545847888604</v>
      </c>
      <c r="U52" s="144">
        <v>129.41023774086747</v>
      </c>
      <c r="V52" s="144">
        <v>127.04345039596068</v>
      </c>
      <c r="W52" s="144">
        <v>119.27580098531055</v>
      </c>
      <c r="X52" s="144">
        <v>124.22382686323041</v>
      </c>
      <c r="Y52" s="144">
        <v>130.10720877435213</v>
      </c>
      <c r="Z52" s="144">
        <v>126.98797030064406</v>
      </c>
    </row>
    <row r="53" spans="1:31">
      <c r="A53" s="131" t="s">
        <v>446</v>
      </c>
      <c r="B53" s="143">
        <v>100</v>
      </c>
      <c r="C53" s="144">
        <v>104.68890352906412</v>
      </c>
      <c r="D53" s="144">
        <v>110.79421747750348</v>
      </c>
      <c r="E53" s="144">
        <v>112.13603305523722</v>
      </c>
      <c r="F53" s="144">
        <v>103.76864220936591</v>
      </c>
      <c r="G53" s="144">
        <v>105.23539459429395</v>
      </c>
      <c r="H53" s="144">
        <v>87.537460610304265</v>
      </c>
      <c r="I53" s="144">
        <v>78.353793314336485</v>
      </c>
      <c r="J53" s="144">
        <v>75.099853389506606</v>
      </c>
      <c r="K53" s="144">
        <v>78.324933983883568</v>
      </c>
      <c r="L53" s="144">
        <v>78.330400168209891</v>
      </c>
      <c r="M53" s="144">
        <v>70.652056352008685</v>
      </c>
      <c r="N53" s="144">
        <v>63.796336128092541</v>
      </c>
      <c r="O53" s="144">
        <v>63.479626469620811</v>
      </c>
      <c r="P53" s="144">
        <v>45.817737460334342</v>
      </c>
      <c r="Q53" s="144">
        <v>54.324765434355214</v>
      </c>
      <c r="R53" s="144">
        <v>52.983852042384051</v>
      </c>
      <c r="S53" s="144">
        <v>40.86005687166768</v>
      </c>
      <c r="T53" s="144">
        <v>30.320085956013884</v>
      </c>
      <c r="U53" s="144">
        <v>28.46436414000522</v>
      </c>
      <c r="V53" s="144">
        <v>26.525131764230625</v>
      </c>
      <c r="W53" s="144">
        <v>25.466103660295001</v>
      </c>
      <c r="X53" s="144">
        <v>28.441512305336175</v>
      </c>
      <c r="Y53" s="144">
        <v>28.900268458641101</v>
      </c>
      <c r="Z53" s="144">
        <v>30.650073666120999</v>
      </c>
    </row>
    <row r="54" spans="1:31">
      <c r="A54" s="131" t="s">
        <v>447</v>
      </c>
      <c r="B54" s="143">
        <v>100</v>
      </c>
      <c r="C54" s="144">
        <v>93.628303355618741</v>
      </c>
      <c r="D54" s="144">
        <v>74.453843718923338</v>
      </c>
      <c r="E54" s="144">
        <v>67.555831283702389</v>
      </c>
      <c r="F54" s="144">
        <v>56.856538279366966</v>
      </c>
      <c r="G54" s="144">
        <v>66.7227706402889</v>
      </c>
      <c r="H54" s="144">
        <v>72.618765809008806</v>
      </c>
      <c r="I54" s="144">
        <v>84.308885409290625</v>
      </c>
      <c r="J54" s="144">
        <v>91.18298520585671</v>
      </c>
      <c r="K54" s="144">
        <v>72.263289358611843</v>
      </c>
      <c r="L54" s="144">
        <v>83.048696567445234</v>
      </c>
      <c r="M54" s="144">
        <v>81.060157208352592</v>
      </c>
      <c r="N54" s="144">
        <v>90.103566298808076</v>
      </c>
      <c r="O54" s="144">
        <v>82.56047945953938</v>
      </c>
      <c r="P54" s="144">
        <v>80.326504768010253</v>
      </c>
      <c r="Q54" s="144">
        <v>66.49825880178993</v>
      </c>
      <c r="R54" s="144">
        <v>68.540044231503657</v>
      </c>
      <c r="S54" s="144">
        <v>77.906774600234726</v>
      </c>
      <c r="T54" s="144">
        <v>75.236052825809907</v>
      </c>
      <c r="U54" s="144">
        <v>80.733255548781884</v>
      </c>
      <c r="V54" s="144">
        <v>77.322263273656318</v>
      </c>
      <c r="W54" s="144">
        <v>84.986133412938656</v>
      </c>
      <c r="X54" s="144">
        <v>80.985330743101159</v>
      </c>
      <c r="Y54" s="144">
        <v>86.694797000543161</v>
      </c>
      <c r="Z54" s="144">
        <v>88.408385137237445</v>
      </c>
    </row>
    <row r="55" spans="1:31">
      <c r="A55" s="131" t="s">
        <v>448</v>
      </c>
      <c r="B55" s="143">
        <v>100</v>
      </c>
      <c r="C55" s="144">
        <v>109.38281452519109</v>
      </c>
      <c r="D55" s="144">
        <v>124.21764749396965</v>
      </c>
      <c r="E55" s="144">
        <v>139.7268007667173</v>
      </c>
      <c r="F55" s="144">
        <v>135.97617344735445</v>
      </c>
      <c r="G55" s="144">
        <v>137.91366912131818</v>
      </c>
      <c r="H55" s="144">
        <v>140.50781299538974</v>
      </c>
      <c r="I55" s="144">
        <v>121.20924652056638</v>
      </c>
      <c r="J55" s="144">
        <v>149.71286208381667</v>
      </c>
      <c r="K55" s="144">
        <v>185.20416058383714</v>
      </c>
      <c r="L55" s="144">
        <v>186.93733125182229</v>
      </c>
      <c r="M55" s="144">
        <v>151.56231983249791</v>
      </c>
      <c r="N55" s="144">
        <v>143.29956990353409</v>
      </c>
      <c r="O55" s="144">
        <v>193.60263993206331</v>
      </c>
      <c r="P55" s="144">
        <v>168.20855453622337</v>
      </c>
      <c r="Q55" s="144">
        <v>192.06196716666253</v>
      </c>
      <c r="R55" s="144">
        <v>205.53407023351755</v>
      </c>
      <c r="S55" s="144">
        <v>202.4863087567966</v>
      </c>
      <c r="T55" s="144">
        <v>186.52933046033783</v>
      </c>
      <c r="U55" s="144">
        <v>171.12428029525339</v>
      </c>
      <c r="V55" s="144">
        <v>178.90988946860156</v>
      </c>
      <c r="W55" s="144">
        <v>181.52941544370097</v>
      </c>
      <c r="X55" s="144">
        <v>142.51925326822524</v>
      </c>
      <c r="Y55" s="144">
        <v>149.24770569618181</v>
      </c>
      <c r="Z55" s="144">
        <v>154.27549485267966</v>
      </c>
    </row>
    <row r="56" spans="1:31">
      <c r="A56" s="131" t="s">
        <v>449</v>
      </c>
      <c r="B56" s="143">
        <v>100</v>
      </c>
      <c r="C56" s="144">
        <v>100.61898843648997</v>
      </c>
      <c r="D56" s="144">
        <v>122.97176658369742</v>
      </c>
      <c r="E56" s="144">
        <v>123.86262424849481</v>
      </c>
      <c r="F56" s="144">
        <v>151.69455576419293</v>
      </c>
      <c r="G56" s="144">
        <v>145.2691974510077</v>
      </c>
      <c r="H56" s="144">
        <v>160.86970045403166</v>
      </c>
      <c r="I56" s="144">
        <v>169.36285215817708</v>
      </c>
      <c r="J56" s="144">
        <v>142.11787461898371</v>
      </c>
      <c r="K56" s="144">
        <v>125.25471787509434</v>
      </c>
      <c r="L56" s="144">
        <v>131.53760551091915</v>
      </c>
      <c r="M56" s="144">
        <v>140.5979221622558</v>
      </c>
      <c r="N56" s="144">
        <v>127.17587610889609</v>
      </c>
      <c r="O56" s="144">
        <v>132.8644728435099</v>
      </c>
      <c r="P56" s="144">
        <v>134.37533164708069</v>
      </c>
      <c r="Q56" s="144">
        <v>133.45009377313136</v>
      </c>
      <c r="R56" s="144">
        <v>183.3330078218851</v>
      </c>
      <c r="S56" s="144">
        <v>182.40393614643429</v>
      </c>
      <c r="T56" s="144">
        <v>188.18973163286154</v>
      </c>
      <c r="U56" s="144">
        <v>180.81146180577838</v>
      </c>
      <c r="V56" s="144">
        <v>197.13028073864027</v>
      </c>
      <c r="W56" s="144">
        <v>193.33598495992439</v>
      </c>
      <c r="X56" s="144">
        <v>199.08224372251175</v>
      </c>
      <c r="Y56" s="144">
        <v>188.82298057089335</v>
      </c>
      <c r="Z56" s="144">
        <v>148.50305551912928</v>
      </c>
    </row>
    <row r="57" spans="1:31">
      <c r="A57" s="131" t="s">
        <v>450</v>
      </c>
      <c r="B57" s="143">
        <v>100</v>
      </c>
      <c r="C57" s="144">
        <v>92.250644237134111</v>
      </c>
      <c r="D57" s="144">
        <v>162.12966622239068</v>
      </c>
      <c r="E57" s="144">
        <v>156.82272279580462</v>
      </c>
      <c r="F57" s="144">
        <v>166.56587069774832</v>
      </c>
      <c r="G57" s="144">
        <v>166.59965709473133</v>
      </c>
      <c r="H57" s="144">
        <v>148.7855698083815</v>
      </c>
      <c r="I57" s="144">
        <v>142.97583299672738</v>
      </c>
      <c r="J57" s="144">
        <v>139.08317471362065</v>
      </c>
      <c r="K57" s="144">
        <v>122.11317951324183</v>
      </c>
      <c r="L57" s="144">
        <v>133.46846276325638</v>
      </c>
      <c r="M57" s="144">
        <v>128.16131851570034</v>
      </c>
      <c r="N57" s="144">
        <v>132.45156769505238</v>
      </c>
      <c r="O57" s="144">
        <v>136.39968026531633</v>
      </c>
      <c r="P57" s="144">
        <v>115.1874251725485</v>
      </c>
      <c r="Q57" s="144">
        <v>109.35588197349952</v>
      </c>
      <c r="R57" s="144">
        <v>117.80860279641124</v>
      </c>
      <c r="S57" s="144">
        <v>123.79710489564823</v>
      </c>
      <c r="T57" s="144">
        <v>111.33430092108267</v>
      </c>
      <c r="U57" s="144">
        <v>111.70490563387996</v>
      </c>
      <c r="V57" s="144">
        <v>116.38804372883548</v>
      </c>
      <c r="W57" s="144">
        <v>109.01434782732139</v>
      </c>
      <c r="X57" s="144">
        <v>125.67648448072856</v>
      </c>
      <c r="Y57" s="144">
        <v>129.68777255820225</v>
      </c>
      <c r="Z57" s="144">
        <v>114.64112288560622</v>
      </c>
    </row>
    <row r="58" spans="1:31">
      <c r="A58" s="131" t="s">
        <v>920</v>
      </c>
      <c r="B58" s="143">
        <v>100</v>
      </c>
      <c r="C58" s="144">
        <v>65.401359175873907</v>
      </c>
      <c r="D58" s="144">
        <v>491.21162052269364</v>
      </c>
      <c r="E58" s="144">
        <v>506.75852358443126</v>
      </c>
      <c r="F58" s="144">
        <v>413.21087340699131</v>
      </c>
      <c r="G58" s="144">
        <v>390.28103044496487</v>
      </c>
      <c r="H58" s="144">
        <v>407.9079323572937</v>
      </c>
      <c r="I58" s="144">
        <v>338.50332610163645</v>
      </c>
      <c r="J58" s="144">
        <v>348.70863924368905</v>
      </c>
      <c r="K58" s="144">
        <v>441.69537793997216</v>
      </c>
      <c r="L58" s="144">
        <v>320.61593942615764</v>
      </c>
      <c r="M58" s="144">
        <v>458.06267151334026</v>
      </c>
      <c r="N58" s="144">
        <v>436.77734515308691</v>
      </c>
      <c r="O58" s="144">
        <v>480.17815835979377</v>
      </c>
      <c r="P58" s="144">
        <v>450.28246720593091</v>
      </c>
      <c r="Q58" s="144">
        <v>410.2010028591543</v>
      </c>
      <c r="R58" s="144">
        <v>352.36778207209665</v>
      </c>
      <c r="S58" s="144">
        <v>430.08951020818665</v>
      </c>
      <c r="T58" s="144">
        <v>433.80497406646452</v>
      </c>
      <c r="U58" s="144">
        <v>490.0136492291777</v>
      </c>
      <c r="V58" s="144">
        <v>434.81947098461234</v>
      </c>
      <c r="W58" s="144">
        <v>533.53328256777922</v>
      </c>
      <c r="X58" s="144">
        <v>437.75577937098609</v>
      </c>
      <c r="Y58" s="144">
        <v>379.35446329794115</v>
      </c>
      <c r="Z58" s="144">
        <v>412.18157785089295</v>
      </c>
    </row>
    <row r="59" spans="1:31" ht="20.25" customHeight="1">
      <c r="A59" s="131" t="s">
        <v>460</v>
      </c>
      <c r="B59" s="143">
        <v>100</v>
      </c>
      <c r="C59" s="144">
        <v>93.762924499129184</v>
      </c>
      <c r="D59" s="144">
        <v>95.522312709430963</v>
      </c>
      <c r="E59" s="144">
        <v>91.247882402380611</v>
      </c>
      <c r="F59" s="144">
        <v>90.226147498574491</v>
      </c>
      <c r="G59" s="144">
        <v>92.426376141183738</v>
      </c>
      <c r="H59" s="144">
        <v>91.573532314469006</v>
      </c>
      <c r="I59" s="144">
        <v>93.042220186054706</v>
      </c>
      <c r="J59" s="144">
        <v>96.151760400289049</v>
      </c>
      <c r="K59" s="144">
        <v>93.941083759596864</v>
      </c>
      <c r="L59" s="144">
        <v>98.22427484486559</v>
      </c>
      <c r="M59" s="144">
        <v>96.875789185410298</v>
      </c>
      <c r="N59" s="144">
        <v>94.11414893699704</v>
      </c>
      <c r="O59" s="144">
        <v>98.239356690350206</v>
      </c>
      <c r="P59" s="144">
        <v>98.925994236855431</v>
      </c>
      <c r="Q59" s="144">
        <v>92.733027274483618</v>
      </c>
      <c r="R59" s="144">
        <v>94.372570996844544</v>
      </c>
      <c r="S59" s="144">
        <v>94.134639328829778</v>
      </c>
      <c r="T59" s="144">
        <v>89.508897706767939</v>
      </c>
      <c r="U59" s="144">
        <v>91.278868272698418</v>
      </c>
      <c r="V59" s="144">
        <v>90.414808500143408</v>
      </c>
      <c r="W59" s="144">
        <v>89.734943417842416</v>
      </c>
      <c r="X59" s="144">
        <v>87.322504915517442</v>
      </c>
      <c r="Y59" s="144">
        <v>87.042594709156972</v>
      </c>
      <c r="Z59" s="144">
        <v>88.530806753054705</v>
      </c>
    </row>
    <row r="60" spans="1:31" ht="12.75" customHeight="1">
      <c r="A60" s="538"/>
      <c r="B60" s="569"/>
      <c r="C60" s="569"/>
      <c r="D60" s="569"/>
      <c r="E60" s="569"/>
      <c r="F60" s="569"/>
      <c r="G60" s="569"/>
      <c r="H60" s="569"/>
      <c r="I60" s="569"/>
    </row>
    <row r="61" spans="1:31" ht="25" customHeight="1">
      <c r="B61" s="1418" t="s">
        <v>484</v>
      </c>
      <c r="C61" s="1418"/>
      <c r="D61" s="1418"/>
      <c r="E61" s="1418"/>
      <c r="F61" s="1418"/>
      <c r="G61" s="1418"/>
      <c r="H61" s="1418" t="s">
        <v>484</v>
      </c>
      <c r="I61" s="1418"/>
      <c r="J61" s="1418"/>
      <c r="K61" s="1418"/>
      <c r="L61" s="1418"/>
      <c r="M61" s="1418"/>
      <c r="N61" s="1418" t="s">
        <v>484</v>
      </c>
      <c r="O61" s="1418"/>
      <c r="P61" s="1418"/>
      <c r="Q61" s="1418"/>
      <c r="R61" s="1418"/>
      <c r="S61" s="1418"/>
      <c r="T61" s="1418" t="s">
        <v>484</v>
      </c>
      <c r="U61" s="1418"/>
      <c r="V61" s="1418"/>
      <c r="W61" s="1418"/>
      <c r="X61" s="1418"/>
      <c r="Y61" s="1418"/>
      <c r="Z61" s="1418" t="s">
        <v>484</v>
      </c>
      <c r="AA61" s="1418"/>
      <c r="AB61" s="1418"/>
      <c r="AC61" s="1418"/>
      <c r="AD61" s="1418"/>
      <c r="AE61" s="1418"/>
    </row>
    <row r="62" spans="1:31">
      <c r="A62" s="538"/>
      <c r="B62" s="538"/>
      <c r="C62" s="538"/>
      <c r="D62" s="538"/>
      <c r="E62" s="538"/>
      <c r="F62" s="538"/>
      <c r="G62" s="538"/>
    </row>
    <row r="63" spans="1:31">
      <c r="A63" s="131" t="s">
        <v>435</v>
      </c>
      <c r="B63" s="149">
        <v>1.906666910118098</v>
      </c>
      <c r="C63" s="149">
        <v>1.8219458277650451</v>
      </c>
      <c r="D63" s="149">
        <v>3.0098373243423211</v>
      </c>
      <c r="E63" s="149">
        <v>3.0806173080282959</v>
      </c>
      <c r="F63" s="149">
        <v>3.1397306026072722</v>
      </c>
      <c r="G63" s="149">
        <v>3.5661093059336113</v>
      </c>
      <c r="H63" s="149">
        <v>4.1355547928448804</v>
      </c>
      <c r="I63" s="149">
        <v>3.299254775747297</v>
      </c>
      <c r="J63" s="149">
        <v>2.9356625811860511</v>
      </c>
      <c r="K63" s="149">
        <v>2.5437904302064624</v>
      </c>
      <c r="L63" s="149">
        <v>2.4023019960274667</v>
      </c>
      <c r="M63" s="149">
        <v>2.4718940671698064</v>
      </c>
      <c r="N63" s="149">
        <v>2.5102364312525274</v>
      </c>
      <c r="O63" s="149">
        <v>2.4291766524262162</v>
      </c>
      <c r="P63" s="149">
        <v>2.2928043895989005</v>
      </c>
      <c r="Q63" s="149">
        <v>2.4248681401676873</v>
      </c>
      <c r="R63" s="149">
        <v>2.3199979925037915</v>
      </c>
      <c r="S63" s="149">
        <v>2.5785193404051507</v>
      </c>
      <c r="T63" s="149">
        <v>2.8586296965085669</v>
      </c>
      <c r="U63" s="149">
        <v>2.8141119418227074</v>
      </c>
      <c r="V63" s="149">
        <v>2.8399630621771337</v>
      </c>
      <c r="W63" s="149">
        <v>2.801540564652981</v>
      </c>
      <c r="X63" s="149">
        <v>3.0651015793978549</v>
      </c>
      <c r="Y63" s="149">
        <v>3.0884819676008255</v>
      </c>
      <c r="Z63" s="149">
        <v>2.9859352738450244</v>
      </c>
    </row>
    <row r="64" spans="1:31">
      <c r="A64" s="131" t="s">
        <v>436</v>
      </c>
      <c r="B64" s="149">
        <v>3.3892158611901371</v>
      </c>
      <c r="C64" s="149">
        <v>3.0856028358407142</v>
      </c>
      <c r="D64" s="149">
        <v>4.4291161448251231</v>
      </c>
      <c r="E64" s="149">
        <v>4.54299496386552</v>
      </c>
      <c r="F64" s="149">
        <v>4.5714594624195772</v>
      </c>
      <c r="G64" s="149">
        <v>4.5642600508855216</v>
      </c>
      <c r="H64" s="149">
        <v>4.8723883144927989</v>
      </c>
      <c r="I64" s="149">
        <v>4.4895587720202395</v>
      </c>
      <c r="J64" s="149">
        <v>4.5564072046111654</v>
      </c>
      <c r="K64" s="149">
        <v>4.1193221532372331</v>
      </c>
      <c r="L64" s="149">
        <v>4.2674908940210861</v>
      </c>
      <c r="M64" s="149">
        <v>4.4107027699546419</v>
      </c>
      <c r="N64" s="149">
        <v>4.7793601373227572</v>
      </c>
      <c r="O64" s="149">
        <v>4.5971137965005919</v>
      </c>
      <c r="P64" s="149">
        <v>4.1652447830904471</v>
      </c>
      <c r="Q64" s="149">
        <v>4.3529470585344647</v>
      </c>
      <c r="R64" s="149">
        <v>4.453960569985246</v>
      </c>
      <c r="S64" s="149">
        <v>4.5736755933302868</v>
      </c>
      <c r="T64" s="149">
        <v>4.7714527760491627</v>
      </c>
      <c r="U64" s="149">
        <v>4.6157272147438881</v>
      </c>
      <c r="V64" s="149">
        <v>4.8500865257984573</v>
      </c>
      <c r="W64" s="149">
        <v>4.5514710985703895</v>
      </c>
      <c r="X64" s="149">
        <v>4.9163480253331802</v>
      </c>
      <c r="Y64" s="149">
        <v>5.0298114854383877</v>
      </c>
      <c r="Z64" s="149">
        <v>4.8576708088674403</v>
      </c>
    </row>
    <row r="65" spans="1:26">
      <c r="A65" s="131" t="s">
        <v>438</v>
      </c>
      <c r="B65" s="149">
        <v>20.499511845280356</v>
      </c>
      <c r="C65" s="149">
        <v>17.881614567503828</v>
      </c>
      <c r="D65" s="149">
        <v>16.641977110136679</v>
      </c>
      <c r="E65" s="149">
        <v>18.391669814418748</v>
      </c>
      <c r="F65" s="149">
        <v>21.334109173463407</v>
      </c>
      <c r="G65" s="149">
        <v>19.579545322513681</v>
      </c>
      <c r="H65" s="149">
        <v>20.3260835843653</v>
      </c>
      <c r="I65" s="149">
        <v>21.97760031040308</v>
      </c>
      <c r="J65" s="149">
        <v>22.097053984796553</v>
      </c>
      <c r="K65" s="149">
        <v>22.086583456792297</v>
      </c>
      <c r="L65" s="149">
        <v>23.553183842979625</v>
      </c>
      <c r="M65" s="149">
        <v>23.720711430667048</v>
      </c>
      <c r="N65" s="149">
        <v>23.483225524488994</v>
      </c>
      <c r="O65" s="149">
        <v>24.638245931964171</v>
      </c>
      <c r="P65" s="149">
        <v>25.791497620707705</v>
      </c>
      <c r="Q65" s="149">
        <v>24.099911949349014</v>
      </c>
      <c r="R65" s="149">
        <v>23.533093344198619</v>
      </c>
      <c r="S65" s="149">
        <v>23.225900926953564</v>
      </c>
      <c r="T65" s="149">
        <v>19.384815184709598</v>
      </c>
      <c r="U65" s="149">
        <v>19.712108083972012</v>
      </c>
      <c r="V65" s="149">
        <v>19.531991837682977</v>
      </c>
      <c r="W65" s="149">
        <v>19.444627041409795</v>
      </c>
      <c r="X65" s="149">
        <v>20.479993889809588</v>
      </c>
      <c r="Y65" s="149">
        <v>21.139204324619705</v>
      </c>
      <c r="Z65" s="149">
        <v>20.752643389034166</v>
      </c>
    </row>
    <row r="66" spans="1:26">
      <c r="A66" s="131" t="s">
        <v>441</v>
      </c>
      <c r="B66" s="149">
        <v>1.4866823221677936</v>
      </c>
      <c r="C66" s="149">
        <v>1.6248439173260287</v>
      </c>
      <c r="D66" s="149">
        <v>1.8213685941252509</v>
      </c>
      <c r="E66" s="149">
        <v>1.8987744232408927</v>
      </c>
      <c r="F66" s="149">
        <v>2.1180273200009134</v>
      </c>
      <c r="G66" s="149">
        <v>2.1052566567794258</v>
      </c>
      <c r="H66" s="149">
        <v>2.1756469939509344</v>
      </c>
      <c r="I66" s="149">
        <v>2.2430631394759852</v>
      </c>
      <c r="J66" s="149">
        <v>2.0948883944337484</v>
      </c>
      <c r="K66" s="149">
        <v>1.960287492238036</v>
      </c>
      <c r="L66" s="149">
        <v>1.7983615717791466</v>
      </c>
      <c r="M66" s="149">
        <v>1.8008800763712496</v>
      </c>
      <c r="N66" s="149">
        <v>1.887558023260365</v>
      </c>
      <c r="O66" s="149">
        <v>1.9746153369876041</v>
      </c>
      <c r="P66" s="149">
        <v>1.8069617551645107</v>
      </c>
      <c r="Q66" s="149">
        <v>1.4639360751926109</v>
      </c>
      <c r="R66" s="149">
        <v>1.7909644477459181</v>
      </c>
      <c r="S66" s="149">
        <v>1.8166974764741202</v>
      </c>
      <c r="T66" s="149">
        <v>1.9395696499639836</v>
      </c>
      <c r="U66" s="149">
        <v>1.9524927331374544</v>
      </c>
      <c r="V66" s="149">
        <v>1.9385721282872221</v>
      </c>
      <c r="W66" s="149">
        <v>1.9369410422759579</v>
      </c>
      <c r="X66" s="149">
        <v>1.8294182118373736</v>
      </c>
      <c r="Y66" s="149">
        <v>1.9921759871645095</v>
      </c>
      <c r="Z66" s="149">
        <v>1.9199051032449448</v>
      </c>
    </row>
    <row r="67" spans="1:26">
      <c r="A67" s="131" t="s">
        <v>442</v>
      </c>
      <c r="B67" s="149">
        <v>0.39671288388133297</v>
      </c>
      <c r="C67" s="149">
        <v>0.46028060893644956</v>
      </c>
      <c r="D67" s="149">
        <v>0.56622656703562213</v>
      </c>
      <c r="E67" s="149">
        <v>0.59013688442100132</v>
      </c>
      <c r="F67" s="149">
        <v>0.67718637593897046</v>
      </c>
      <c r="G67" s="149">
        <v>0.65979840789969413</v>
      </c>
      <c r="H67" s="149">
        <v>0.63648857412585447</v>
      </c>
      <c r="I67" s="149">
        <v>0.57264862723747245</v>
      </c>
      <c r="J67" s="149">
        <v>0.52431020922263172</v>
      </c>
      <c r="K67" s="149">
        <v>0.48590125739616119</v>
      </c>
      <c r="L67" s="149">
        <v>0.47189243663273911</v>
      </c>
      <c r="M67" s="149">
        <v>0.50876798575303384</v>
      </c>
      <c r="N67" s="149">
        <v>0.53058614007965266</v>
      </c>
      <c r="O67" s="149">
        <v>0.54544689456034434</v>
      </c>
      <c r="P67" s="149">
        <v>0.52199417336474319</v>
      </c>
      <c r="Q67" s="149">
        <v>0.55376554753397866</v>
      </c>
      <c r="R67" s="149">
        <v>0.52449730665380745</v>
      </c>
      <c r="S67" s="149">
        <v>0.56739455312834175</v>
      </c>
      <c r="T67" s="149">
        <v>0.61010351721313738</v>
      </c>
      <c r="U67" s="149">
        <v>0.60475771027830694</v>
      </c>
      <c r="V67" s="149">
        <v>0.68070602552878978</v>
      </c>
      <c r="W67" s="149">
        <v>0.59872974491716302</v>
      </c>
      <c r="X67" s="149">
        <v>0.5615967320003028</v>
      </c>
      <c r="Y67" s="149">
        <v>0.595678202832715</v>
      </c>
      <c r="Z67" s="149">
        <v>0.51097813157411565</v>
      </c>
    </row>
    <row r="68" spans="1:26">
      <c r="A68" s="131" t="s">
        <v>443</v>
      </c>
      <c r="B68" s="149">
        <v>3.1171710121812208</v>
      </c>
      <c r="C68" s="149">
        <v>3.0353769336801086</v>
      </c>
      <c r="D68" s="149">
        <v>3.4774638040752732</v>
      </c>
      <c r="E68" s="149">
        <v>3.8791593767688566</v>
      </c>
      <c r="F68" s="149">
        <v>3.9536830605874327</v>
      </c>
      <c r="G68" s="149">
        <v>4.1763433462684292</v>
      </c>
      <c r="H68" s="149">
        <v>4.2115947015395623</v>
      </c>
      <c r="I68" s="149">
        <v>3.8176947021675423</v>
      </c>
      <c r="J68" s="149">
        <v>3.4581527262913454</v>
      </c>
      <c r="K68" s="149">
        <v>3.1708824902698716</v>
      </c>
      <c r="L68" s="149">
        <v>3.5112451026929268</v>
      </c>
      <c r="M68" s="149">
        <v>3.3952710891159512</v>
      </c>
      <c r="N68" s="149">
        <v>3.4522256075423936</v>
      </c>
      <c r="O68" s="149">
        <v>3.1559114822064602</v>
      </c>
      <c r="P68" s="149">
        <v>2.8330039527350968</v>
      </c>
      <c r="Q68" s="149">
        <v>3.0314932758970881</v>
      </c>
      <c r="R68" s="149">
        <v>2.3221897733855386</v>
      </c>
      <c r="S68" s="149">
        <v>2.5587621853225828</v>
      </c>
      <c r="T68" s="149">
        <v>2.5481394637858243</v>
      </c>
      <c r="U68" s="149">
        <v>2.4628803737833347</v>
      </c>
      <c r="V68" s="149">
        <v>2.8779064906555512</v>
      </c>
      <c r="W68" s="149">
        <v>2.474806242998008</v>
      </c>
      <c r="X68" s="149">
        <v>2.4619288184688357</v>
      </c>
      <c r="Y68" s="149">
        <v>2.2958575152820533</v>
      </c>
      <c r="Z68" s="149">
        <v>2.0038609815557877</v>
      </c>
    </row>
    <row r="69" spans="1:26">
      <c r="A69" s="131" t="s">
        <v>444</v>
      </c>
      <c r="B69" s="149">
        <v>47.65441770139887</v>
      </c>
      <c r="C69" s="149">
        <v>50.08672334179893</v>
      </c>
      <c r="D69" s="149">
        <v>50.651825513960731</v>
      </c>
      <c r="E69" s="149">
        <v>48.241240285746215</v>
      </c>
      <c r="F69" s="149">
        <v>46.565867624966586</v>
      </c>
      <c r="G69" s="149">
        <v>46.200830320940106</v>
      </c>
      <c r="H69" s="149">
        <v>43.1456371787664</v>
      </c>
      <c r="I69" s="149">
        <v>41.792704734836761</v>
      </c>
      <c r="J69" s="149">
        <v>41.622305219504909</v>
      </c>
      <c r="K69" s="149">
        <v>45.195849565974221</v>
      </c>
      <c r="L69" s="149">
        <v>42.524219552991859</v>
      </c>
      <c r="M69" s="149">
        <v>43.065318770952359</v>
      </c>
      <c r="N69" s="149">
        <v>40.672242389204285</v>
      </c>
      <c r="O69" s="149">
        <v>40.996609309312987</v>
      </c>
      <c r="P69" s="149">
        <v>42.294531109874278</v>
      </c>
      <c r="Q69" s="149">
        <v>44.506386949143767</v>
      </c>
      <c r="R69" s="149">
        <v>44.850641621285838</v>
      </c>
      <c r="S69" s="149">
        <v>42.821929219814152</v>
      </c>
      <c r="T69" s="149">
        <v>45.929062054903071</v>
      </c>
      <c r="U69" s="149">
        <v>45.628379107019484</v>
      </c>
      <c r="V69" s="149">
        <v>45.250611510032464</v>
      </c>
      <c r="W69" s="149">
        <v>44.572477135299067</v>
      </c>
      <c r="X69" s="149">
        <v>44.010446071621054</v>
      </c>
      <c r="Y69" s="149">
        <v>41.809346575089492</v>
      </c>
      <c r="Z69" s="149">
        <v>43.177640303027822</v>
      </c>
    </row>
    <row r="70" spans="1:26">
      <c r="A70" s="131" t="s">
        <v>445</v>
      </c>
      <c r="B70" s="149">
        <v>0.71298792603976602</v>
      </c>
      <c r="C70" s="149">
        <v>0.76406909927621425</v>
      </c>
      <c r="D70" s="149">
        <v>0.91254843799878127</v>
      </c>
      <c r="E70" s="149">
        <v>0.96058974834374289</v>
      </c>
      <c r="F70" s="149">
        <v>1.0065002798070937</v>
      </c>
      <c r="G70" s="149">
        <v>1.0681051914573509</v>
      </c>
      <c r="H70" s="149">
        <v>1.2107072299944448</v>
      </c>
      <c r="I70" s="149">
        <v>1.1979665272149367</v>
      </c>
      <c r="J70" s="149">
        <v>1.0503586741427182</v>
      </c>
      <c r="K70" s="149">
        <v>1.0291399726468717</v>
      </c>
      <c r="L70" s="149">
        <v>0.92786618064306181</v>
      </c>
      <c r="M70" s="149">
        <v>0.93699583599540626</v>
      </c>
      <c r="N70" s="149">
        <v>1.0358940503842555</v>
      </c>
      <c r="O70" s="149">
        <v>1.0462845457119512</v>
      </c>
      <c r="P70" s="149">
        <v>0.98742499935385153</v>
      </c>
      <c r="Q70" s="149">
        <v>0.97564275246402321</v>
      </c>
      <c r="R70" s="149">
        <v>0.99211773470148801</v>
      </c>
      <c r="S70" s="149">
        <v>0.95634023827375425</v>
      </c>
      <c r="T70" s="149">
        <v>0.99016179739616927</v>
      </c>
      <c r="U70" s="149">
        <v>1.010835681480196</v>
      </c>
      <c r="V70" s="149">
        <v>1.0018319755066254</v>
      </c>
      <c r="W70" s="149">
        <v>0.94770445862162433</v>
      </c>
      <c r="X70" s="149">
        <v>1.0142870817279828</v>
      </c>
      <c r="Y70" s="149">
        <v>1.0657410806377212</v>
      </c>
      <c r="Z70" s="149">
        <v>1.0227048967170012</v>
      </c>
    </row>
    <row r="71" spans="1:26">
      <c r="A71" s="131" t="s">
        <v>446</v>
      </c>
      <c r="B71" s="149">
        <v>0.41846548157688285</v>
      </c>
      <c r="C71" s="149">
        <v>0.46722830655151459</v>
      </c>
      <c r="D71" s="149">
        <v>0.48536885527144369</v>
      </c>
      <c r="E71" s="149">
        <v>0.51425915691558932</v>
      </c>
      <c r="F71" s="149">
        <v>0.4812750631451666</v>
      </c>
      <c r="G71" s="149">
        <v>0.47645901436800081</v>
      </c>
      <c r="H71" s="149">
        <v>0.40002176048548549</v>
      </c>
      <c r="I71" s="149">
        <v>0.35240300357292764</v>
      </c>
      <c r="J71" s="149">
        <v>0.32684473153856791</v>
      </c>
      <c r="K71" s="149">
        <v>0.34890252387252269</v>
      </c>
      <c r="L71" s="149">
        <v>0.33371148507097692</v>
      </c>
      <c r="M71" s="149">
        <v>0.30518922255337871</v>
      </c>
      <c r="N71" s="149">
        <v>0.28366154103517899</v>
      </c>
      <c r="O71" s="149">
        <v>0.27040112390658422</v>
      </c>
      <c r="P71" s="149">
        <v>0.19381297826733324</v>
      </c>
      <c r="Q71" s="149">
        <v>0.24514501248568502</v>
      </c>
      <c r="R71" s="149">
        <v>0.23494022602664807</v>
      </c>
      <c r="S71" s="149">
        <v>0.18163901724138889</v>
      </c>
      <c r="T71" s="149">
        <v>0.14175025831064922</v>
      </c>
      <c r="U71" s="149">
        <v>0.13049410091327496</v>
      </c>
      <c r="V71" s="149">
        <v>0.1227658634878537</v>
      </c>
      <c r="W71" s="149">
        <v>0.11875736392310746</v>
      </c>
      <c r="X71" s="149">
        <v>0.1362969506559856</v>
      </c>
      <c r="Y71" s="149">
        <v>0.1389407657096666</v>
      </c>
      <c r="Z71" s="149">
        <v>0.1448760980212993</v>
      </c>
    </row>
    <row r="72" spans="1:26">
      <c r="A72" s="131" t="s">
        <v>447</v>
      </c>
      <c r="B72" s="149">
        <v>17.113116559820813</v>
      </c>
      <c r="C72" s="149">
        <v>17.088546215704341</v>
      </c>
      <c r="D72" s="149">
        <v>13.338635442845822</v>
      </c>
      <c r="E72" s="149">
        <v>12.669782406078351</v>
      </c>
      <c r="F72" s="149">
        <v>10.78393119664223</v>
      </c>
      <c r="G72" s="149">
        <v>12.353990265909284</v>
      </c>
      <c r="H72" s="149">
        <v>13.570879841702261</v>
      </c>
      <c r="I72" s="149">
        <v>15.506807341362366</v>
      </c>
      <c r="J72" s="149">
        <v>16.228772594532256</v>
      </c>
      <c r="K72" s="149">
        <v>13.164102906824828</v>
      </c>
      <c r="L72" s="149">
        <v>14.469152627948077</v>
      </c>
      <c r="M72" s="149">
        <v>14.31928379968079</v>
      </c>
      <c r="N72" s="149">
        <v>16.383857793361937</v>
      </c>
      <c r="O72" s="149">
        <v>14.381884774338834</v>
      </c>
      <c r="P72" s="149">
        <v>13.89560802034207</v>
      </c>
      <c r="Q72" s="149">
        <v>12.271706072225802</v>
      </c>
      <c r="R72" s="149">
        <v>12.428757143727861</v>
      </c>
      <c r="S72" s="149">
        <v>14.162987440534959</v>
      </c>
      <c r="T72" s="149">
        <v>14.384305633243979</v>
      </c>
      <c r="U72" s="149">
        <v>15.136007255617363</v>
      </c>
      <c r="V72" s="149">
        <v>14.635046249853351</v>
      </c>
      <c r="W72" s="149">
        <v>16.207483413589816</v>
      </c>
      <c r="X72" s="149">
        <v>15.871182417214989</v>
      </c>
      <c r="Y72" s="149">
        <v>17.044737362869775</v>
      </c>
      <c r="Z72" s="149">
        <v>17.089452307141332</v>
      </c>
    </row>
    <row r="73" spans="1:26">
      <c r="A73" s="131" t="s">
        <v>448</v>
      </c>
      <c r="B73" s="149">
        <v>2.2029282299250967</v>
      </c>
      <c r="C73" s="149">
        <v>2.5699122683448543</v>
      </c>
      <c r="D73" s="149">
        <v>2.8646978340206513</v>
      </c>
      <c r="E73" s="149">
        <v>3.3733178872991645</v>
      </c>
      <c r="F73" s="149">
        <v>3.3199439340918451</v>
      </c>
      <c r="G73" s="149">
        <v>3.2870910630080004</v>
      </c>
      <c r="H73" s="149">
        <v>3.3801101688383124</v>
      </c>
      <c r="I73" s="149">
        <v>2.8698290985980428</v>
      </c>
      <c r="J73" s="149">
        <v>3.4300639831689543</v>
      </c>
      <c r="K73" s="149">
        <v>4.343056917395165</v>
      </c>
      <c r="L73" s="149">
        <v>4.1925432882238738</v>
      </c>
      <c r="M73" s="149">
        <v>3.4464845732810732</v>
      </c>
      <c r="N73" s="149">
        <v>3.3542105139573137</v>
      </c>
      <c r="O73" s="149">
        <v>4.3413631284116434</v>
      </c>
      <c r="P73" s="149">
        <v>3.7457432312031362</v>
      </c>
      <c r="Q73" s="149">
        <v>4.5625462880020491</v>
      </c>
      <c r="R73" s="149">
        <v>4.7977585091325157</v>
      </c>
      <c r="S73" s="149">
        <v>4.7385617973793508</v>
      </c>
      <c r="T73" s="149">
        <v>4.5907249257638405</v>
      </c>
      <c r="U73" s="149">
        <v>4.1299209227902098</v>
      </c>
      <c r="V73" s="149">
        <v>4.3590829053465949</v>
      </c>
      <c r="W73" s="149">
        <v>4.4564164038155116</v>
      </c>
      <c r="X73" s="149">
        <v>3.5954040328569015</v>
      </c>
      <c r="Y73" s="149">
        <v>3.7772539436382786</v>
      </c>
      <c r="Z73" s="149">
        <v>3.8388653087124993</v>
      </c>
    </row>
    <row r="74" spans="1:26">
      <c r="A74" s="131" t="s">
        <v>449</v>
      </c>
      <c r="B74" s="149">
        <v>0.42981440807566007</v>
      </c>
      <c r="C74" s="149">
        <v>0.46124298262905905</v>
      </c>
      <c r="D74" s="149">
        <v>0.55332660574257364</v>
      </c>
      <c r="E74" s="149">
        <v>0.58344302489452338</v>
      </c>
      <c r="F74" s="149">
        <v>0.72263426403212994</v>
      </c>
      <c r="G74" s="149">
        <v>0.67555168471231786</v>
      </c>
      <c r="H74" s="149">
        <v>0.75506659326532599</v>
      </c>
      <c r="I74" s="149">
        <v>0.78238238409193672</v>
      </c>
      <c r="J74" s="149">
        <v>0.63529060624609968</v>
      </c>
      <c r="K74" s="149">
        <v>0.57308560075737525</v>
      </c>
      <c r="L74" s="149">
        <v>0.57558844940987319</v>
      </c>
      <c r="M74" s="149">
        <v>0.62379892023567374</v>
      </c>
      <c r="N74" s="149">
        <v>0.58080559117461827</v>
      </c>
      <c r="O74" s="149">
        <v>0.58130536145018641</v>
      </c>
      <c r="P74" s="149">
        <v>0.58383495740842406</v>
      </c>
      <c r="Q74" s="149">
        <v>0.61853661795124626</v>
      </c>
      <c r="R74" s="149">
        <v>0.83497956456361289</v>
      </c>
      <c r="S74" s="149">
        <v>0.83284793360268727</v>
      </c>
      <c r="T74" s="149">
        <v>0.9036717039313924</v>
      </c>
      <c r="U74" s="149">
        <v>0.8514059486054143</v>
      </c>
      <c r="V74" s="149">
        <v>0.93711900002899362</v>
      </c>
      <c r="W74" s="149">
        <v>0.92604495829828237</v>
      </c>
      <c r="X74" s="149">
        <v>0.97991253030076475</v>
      </c>
      <c r="Y74" s="149">
        <v>0.93240370299556763</v>
      </c>
      <c r="Z74" s="149">
        <v>0.72097787478005848</v>
      </c>
    </row>
    <row r="75" spans="1:26">
      <c r="A75" s="131" t="s">
        <v>450</v>
      </c>
      <c r="B75" s="149">
        <v>0.64139507473583401</v>
      </c>
      <c r="C75" s="149">
        <v>0.63105016370788436</v>
      </c>
      <c r="D75" s="149">
        <v>1.0886374757270632</v>
      </c>
      <c r="E75" s="149">
        <v>1.1023304800032034</v>
      </c>
      <c r="F75" s="149">
        <v>1.1840750386279038</v>
      </c>
      <c r="G75" s="149">
        <v>1.15612235353698</v>
      </c>
      <c r="H75" s="149">
        <v>1.0421169660590028</v>
      </c>
      <c r="I75" s="149">
        <v>0.9856170124377448</v>
      </c>
      <c r="J75" s="149">
        <v>0.92777566285381918</v>
      </c>
      <c r="K75" s="149">
        <v>0.83374375476187468</v>
      </c>
      <c r="L75" s="149">
        <v>0.871536234643839</v>
      </c>
      <c r="M75" s="149">
        <v>0.84853025878627319</v>
      </c>
      <c r="N75" s="149">
        <v>0.9026674960161114</v>
      </c>
      <c r="O75" s="149">
        <v>0.89054006525584228</v>
      </c>
      <c r="P75" s="149">
        <v>0.74682744153457681</v>
      </c>
      <c r="Q75" s="149">
        <v>0.75636832046456393</v>
      </c>
      <c r="R75" s="149">
        <v>0.80067605234210337</v>
      </c>
      <c r="S75" s="149">
        <v>0.84350302835128799</v>
      </c>
      <c r="T75" s="149">
        <v>0.79778965096718268</v>
      </c>
      <c r="U75" s="149">
        <v>0.78492402078599599</v>
      </c>
      <c r="V75" s="149">
        <v>0.82564702889013519</v>
      </c>
      <c r="W75" s="149">
        <v>0.7791977473747449</v>
      </c>
      <c r="X75" s="149">
        <v>0.92311000736912519</v>
      </c>
      <c r="Y75" s="149">
        <v>0.9556367069505709</v>
      </c>
      <c r="Z75" s="149">
        <v>0.83056118291248049</v>
      </c>
    </row>
    <row r="76" spans="1:26">
      <c r="A76" s="131" t="s">
        <v>920</v>
      </c>
      <c r="B76" s="149">
        <v>3.091378360812598E-2</v>
      </c>
      <c r="C76" s="149">
        <v>2.1562930935020781E-2</v>
      </c>
      <c r="D76" s="149">
        <v>0.15897028989265879</v>
      </c>
      <c r="E76" s="149">
        <v>0.17168423997589449</v>
      </c>
      <c r="F76" s="149">
        <v>0.14157660366946606</v>
      </c>
      <c r="G76" s="149">
        <v>0.13053701578759691</v>
      </c>
      <c r="H76" s="149">
        <v>0.1377032995694438</v>
      </c>
      <c r="I76" s="149">
        <v>0.11246957083366453</v>
      </c>
      <c r="J76" s="149">
        <v>0.11211342747117362</v>
      </c>
      <c r="K76" s="149">
        <v>0.14535147762706968</v>
      </c>
      <c r="L76" s="149">
        <v>0.10090633693545011</v>
      </c>
      <c r="M76" s="149">
        <v>0.14617119948330792</v>
      </c>
      <c r="N76" s="149">
        <v>0.14346876091960664</v>
      </c>
      <c r="O76" s="149">
        <v>0.15110159696659753</v>
      </c>
      <c r="P76" s="149">
        <v>0.1407105873549187</v>
      </c>
      <c r="Q76" s="149">
        <v>0.1367459405880242</v>
      </c>
      <c r="R76" s="149">
        <v>0.11542571374701989</v>
      </c>
      <c r="S76" s="149">
        <v>0.141241249188372</v>
      </c>
      <c r="T76" s="149">
        <v>0.14982368725344486</v>
      </c>
      <c r="U76" s="149">
        <v>0.16595490505034866</v>
      </c>
      <c r="V76" s="149">
        <v>0.14866939672384305</v>
      </c>
      <c r="W76" s="149">
        <v>0.18380278425354168</v>
      </c>
      <c r="X76" s="149">
        <v>0.15497365140605818</v>
      </c>
      <c r="Y76" s="149">
        <v>0.13473037917073485</v>
      </c>
      <c r="Z76" s="149">
        <v>0.14392834056602311</v>
      </c>
    </row>
    <row r="77" spans="1:26" ht="20.25" customHeight="1">
      <c r="A77" s="131" t="s">
        <v>460</v>
      </c>
      <c r="B77" s="150">
        <v>100</v>
      </c>
      <c r="C77" s="150">
        <v>100</v>
      </c>
      <c r="D77" s="150">
        <v>100</v>
      </c>
      <c r="E77" s="150">
        <v>100</v>
      </c>
      <c r="F77" s="150">
        <v>100</v>
      </c>
      <c r="G77" s="150">
        <v>100</v>
      </c>
      <c r="H77" s="150">
        <v>100</v>
      </c>
      <c r="I77" s="150">
        <v>100</v>
      </c>
      <c r="J77" s="150">
        <v>100</v>
      </c>
      <c r="K77" s="150">
        <v>100</v>
      </c>
      <c r="L77" s="150">
        <v>100</v>
      </c>
      <c r="M77" s="150">
        <v>100</v>
      </c>
      <c r="N77" s="150">
        <v>100</v>
      </c>
      <c r="O77" s="150">
        <v>100</v>
      </c>
      <c r="P77" s="150">
        <v>100</v>
      </c>
      <c r="Q77" s="150">
        <v>100</v>
      </c>
      <c r="R77" s="150">
        <v>100</v>
      </c>
      <c r="S77" s="150">
        <v>100</v>
      </c>
      <c r="T77" s="150">
        <v>100</v>
      </c>
      <c r="U77" s="150">
        <v>100</v>
      </c>
      <c r="V77" s="150">
        <v>100</v>
      </c>
      <c r="W77" s="150">
        <v>100</v>
      </c>
      <c r="X77" s="150">
        <v>100</v>
      </c>
      <c r="Y77" s="150">
        <v>99.999999999999986</v>
      </c>
      <c r="Z77" s="150">
        <v>100</v>
      </c>
    </row>
    <row r="78" spans="1:26">
      <c r="B78" s="377"/>
    </row>
    <row r="79" spans="1:26" s="138" customFormat="1" ht="20.149999999999999" customHeight="1">
      <c r="B79" s="1279" t="s">
        <v>921</v>
      </c>
      <c r="C79" s="1279"/>
      <c r="D79" s="1279"/>
      <c r="E79" s="1279"/>
      <c r="F79" s="1279"/>
      <c r="G79" s="1279"/>
    </row>
  </sheetData>
  <sheetProtection selectLockedCells="1"/>
  <mergeCells count="21">
    <mergeCell ref="Z7:AE7"/>
    <mergeCell ref="Z25:AE25"/>
    <mergeCell ref="Z43:AE43"/>
    <mergeCell ref="Z61:AE61"/>
    <mergeCell ref="B79:G79"/>
    <mergeCell ref="B43:G43"/>
    <mergeCell ref="H43:M43"/>
    <mergeCell ref="N43:S43"/>
    <mergeCell ref="T43:Y43"/>
    <mergeCell ref="B61:G61"/>
    <mergeCell ref="H61:M61"/>
    <mergeCell ref="N61:S61"/>
    <mergeCell ref="T61:Y61"/>
    <mergeCell ref="B7:G7"/>
    <mergeCell ref="H7:M7"/>
    <mergeCell ref="N7:S7"/>
    <mergeCell ref="T7:Y7"/>
    <mergeCell ref="B25:G25"/>
    <mergeCell ref="H25:M25"/>
    <mergeCell ref="N25:S25"/>
    <mergeCell ref="T25:Y25"/>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&amp;"Arial,Fett"Nicht verwertete inländische Rohstoffentnahme*) 1994 – 2018 
nach Bundesländern</oddHeader>
    <oddFooter>&amp;CStatistische Ämter der Länder – Indikatoren und Kennzahlen, UGRdL 2020</oddFooter>
  </headerFooter>
  <rowBreaks count="1" manualBreakCount="1">
    <brk id="41" max="30" man="1"/>
  </rowBreaks>
  <colBreaks count="3" manualBreakCount="3">
    <brk id="7" max="1048575" man="1"/>
    <brk id="13" max="1048575" man="1"/>
    <brk id="19" max="1048575" man="1"/>
  </colBreak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2">
    <pageSetUpPr autoPageBreaks="0"/>
  </sheetPr>
  <dimension ref="A1:AH77"/>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53125" defaultRowHeight="12.5"/>
  <cols>
    <col min="1" max="1" width="25" style="376" customWidth="1"/>
    <col min="2" max="26" width="10.54296875" style="376" customWidth="1"/>
    <col min="27" max="33" width="11.453125" style="376"/>
    <col min="34" max="34" width="19" style="376" customWidth="1"/>
    <col min="35" max="16384" width="11.453125" style="376"/>
  </cols>
  <sheetData>
    <row r="1" spans="1:34" ht="13">
      <c r="A1" s="691" t="s">
        <v>322</v>
      </c>
    </row>
    <row r="3" spans="1:34" ht="13">
      <c r="A3" s="162" t="s">
        <v>945</v>
      </c>
      <c r="B3" s="162" t="s">
        <v>1378</v>
      </c>
      <c r="C3" s="407"/>
      <c r="D3" s="407"/>
      <c r="E3" s="407"/>
      <c r="F3" s="407"/>
      <c r="G3" s="407"/>
      <c r="H3" s="407"/>
      <c r="I3" s="407"/>
    </row>
    <row r="4" spans="1:34" ht="13">
      <c r="A4" s="162"/>
      <c r="B4" s="171"/>
      <c r="C4" s="171"/>
      <c r="D4" s="171"/>
      <c r="E4" s="171"/>
      <c r="F4" s="171"/>
      <c r="G4" s="171"/>
      <c r="H4" s="171"/>
      <c r="I4" s="171"/>
    </row>
    <row r="5" spans="1:34" ht="12.75" customHeight="1">
      <c r="A5" s="688" t="s">
        <v>433</v>
      </c>
      <c r="B5" s="522">
        <v>1994</v>
      </c>
      <c r="C5" s="522">
        <v>1995</v>
      </c>
      <c r="D5" s="522">
        <v>1996</v>
      </c>
      <c r="E5" s="522">
        <v>1997</v>
      </c>
      <c r="F5" s="522">
        <v>1998</v>
      </c>
      <c r="G5" s="522">
        <v>1999</v>
      </c>
      <c r="H5" s="522">
        <v>2000</v>
      </c>
      <c r="I5" s="522">
        <v>2001</v>
      </c>
      <c r="J5" s="522">
        <v>2002</v>
      </c>
      <c r="K5" s="522">
        <v>2003</v>
      </c>
      <c r="L5" s="522">
        <v>2004</v>
      </c>
      <c r="M5" s="522">
        <v>2005</v>
      </c>
      <c r="N5" s="522">
        <v>2006</v>
      </c>
      <c r="O5" s="522">
        <v>2007</v>
      </c>
      <c r="P5" s="522">
        <v>2008</v>
      </c>
      <c r="Q5" s="522">
        <v>2009</v>
      </c>
      <c r="R5" s="522">
        <v>2010</v>
      </c>
      <c r="S5" s="522">
        <v>2011</v>
      </c>
      <c r="T5" s="522">
        <v>2012</v>
      </c>
      <c r="U5" s="522">
        <v>2013</v>
      </c>
      <c r="V5" s="522">
        <v>2014</v>
      </c>
      <c r="W5" s="522">
        <v>2015</v>
      </c>
      <c r="X5" s="522">
        <v>2016</v>
      </c>
      <c r="Y5" s="522">
        <v>2017</v>
      </c>
      <c r="Z5" s="766">
        <v>2018</v>
      </c>
    </row>
    <row r="7" spans="1:34" ht="13">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Y7" s="1283"/>
      <c r="Z7" s="1283" t="s">
        <v>434</v>
      </c>
      <c r="AA7" s="1283"/>
      <c r="AB7" s="1283"/>
      <c r="AC7" s="1283"/>
      <c r="AD7" s="1283"/>
      <c r="AE7" s="1283"/>
    </row>
    <row r="8" spans="1:34">
      <c r="A8" s="538"/>
      <c r="B8" s="538"/>
      <c r="C8" s="538"/>
      <c r="D8" s="538"/>
      <c r="E8" s="538"/>
      <c r="F8" s="538"/>
      <c r="G8" s="538"/>
      <c r="H8" s="538"/>
    </row>
    <row r="9" spans="1:34">
      <c r="A9" s="131" t="s">
        <v>435</v>
      </c>
      <c r="B9" s="838">
        <v>2.1869999999999998</v>
      </c>
      <c r="C9" s="838">
        <v>2.9329999999999998</v>
      </c>
      <c r="D9" s="838">
        <v>1.65</v>
      </c>
      <c r="E9" s="838">
        <v>0.46899999999999997</v>
      </c>
      <c r="F9" s="838">
        <v>4.0000000000000001E-3</v>
      </c>
      <c r="G9" s="838">
        <v>0</v>
      </c>
      <c r="H9" s="838">
        <v>0</v>
      </c>
      <c r="I9" s="838">
        <v>0</v>
      </c>
      <c r="J9" s="838">
        <v>0</v>
      </c>
      <c r="K9" s="838">
        <v>0</v>
      </c>
      <c r="L9" s="838">
        <v>0</v>
      </c>
      <c r="M9" s="838">
        <v>0</v>
      </c>
      <c r="N9" s="838">
        <v>2.5499999999999998</v>
      </c>
      <c r="O9" s="838">
        <v>3.09</v>
      </c>
      <c r="P9" s="838">
        <v>1.89</v>
      </c>
      <c r="Q9" s="838">
        <v>4.048</v>
      </c>
      <c r="R9" s="838">
        <v>3.5910000000000002</v>
      </c>
      <c r="S9" s="838">
        <v>3.09</v>
      </c>
      <c r="T9" s="838">
        <v>2.91</v>
      </c>
      <c r="U9" s="838">
        <v>2.42</v>
      </c>
      <c r="V9" s="838">
        <v>2.0270000000000001</v>
      </c>
      <c r="W9" s="838">
        <v>1.2090000000000001</v>
      </c>
      <c r="X9" s="838">
        <v>1.4870000000000001</v>
      </c>
      <c r="Y9" s="838">
        <v>1.3819999999999999</v>
      </c>
      <c r="Z9" s="838">
        <v>1.899</v>
      </c>
      <c r="AA9" s="141"/>
      <c r="AB9" s="141"/>
      <c r="AC9" s="141"/>
      <c r="AD9" s="141"/>
      <c r="AE9" s="141"/>
      <c r="AF9" s="141"/>
      <c r="AG9" s="141"/>
      <c r="AH9" s="141"/>
    </row>
    <row r="10" spans="1:34">
      <c r="A10" s="131" t="s">
        <v>436</v>
      </c>
      <c r="B10" s="838">
        <v>4.976</v>
      </c>
      <c r="C10" s="838">
        <v>4.6479999999999997</v>
      </c>
      <c r="D10" s="838">
        <v>1.8120000000000001</v>
      </c>
      <c r="E10" s="838">
        <v>1.34</v>
      </c>
      <c r="F10" s="838">
        <v>0.95099999999999996</v>
      </c>
      <c r="G10" s="838">
        <v>0.5</v>
      </c>
      <c r="H10" s="838">
        <v>0</v>
      </c>
      <c r="I10" s="838">
        <v>1.1259999999999999</v>
      </c>
      <c r="J10" s="838">
        <v>2.1840000000000002</v>
      </c>
      <c r="K10" s="838">
        <v>2.3820000000000001</v>
      </c>
      <c r="L10" s="838">
        <v>0.93</v>
      </c>
      <c r="M10" s="838">
        <v>2.0819999999999999</v>
      </c>
      <c r="N10" s="838">
        <v>1.0449999999999999</v>
      </c>
      <c r="O10" s="838">
        <v>0.89700000000000002</v>
      </c>
      <c r="P10" s="838">
        <v>0.45900000000000002</v>
      </c>
      <c r="Q10" s="838">
        <v>0.67200000000000004</v>
      </c>
      <c r="R10" s="838">
        <v>0.40500000000000003</v>
      </c>
      <c r="S10" s="838">
        <v>0.44800000000000001</v>
      </c>
      <c r="T10" s="838">
        <v>0.376</v>
      </c>
      <c r="U10" s="838">
        <v>0.60099999999999998</v>
      </c>
      <c r="V10" s="838">
        <v>0.49099999999999999</v>
      </c>
      <c r="W10" s="838">
        <v>0.81899999999999995</v>
      </c>
      <c r="X10" s="838">
        <v>0.95199999999999996</v>
      </c>
      <c r="Y10" s="838">
        <v>0.83399999999999996</v>
      </c>
      <c r="Z10" s="838">
        <v>0.57299999999999995</v>
      </c>
      <c r="AA10" s="134"/>
      <c r="AB10" s="134"/>
      <c r="AC10" s="134"/>
      <c r="AD10" s="134"/>
      <c r="AE10" s="134"/>
      <c r="AF10" s="134"/>
      <c r="AG10" s="134"/>
      <c r="AH10" s="134"/>
    </row>
    <row r="11" spans="1:34">
      <c r="A11" s="131" t="s">
        <v>438</v>
      </c>
      <c r="B11" s="838">
        <v>450772.2</v>
      </c>
      <c r="C11" s="838">
        <v>366197.4</v>
      </c>
      <c r="D11" s="838">
        <v>339046.2</v>
      </c>
      <c r="E11" s="838">
        <v>357138.92599999998</v>
      </c>
      <c r="F11" s="838">
        <v>414577.951</v>
      </c>
      <c r="G11" s="838">
        <v>388809</v>
      </c>
      <c r="H11" s="838">
        <v>401999.4</v>
      </c>
      <c r="I11" s="838">
        <v>440519.4</v>
      </c>
      <c r="J11" s="838">
        <v>458697.71100000001</v>
      </c>
      <c r="K11" s="838">
        <v>447016.11499999999</v>
      </c>
      <c r="L11" s="838">
        <v>504118</v>
      </c>
      <c r="M11" s="838">
        <v>500049.9</v>
      </c>
      <c r="N11" s="838">
        <v>480220.78200000001</v>
      </c>
      <c r="O11" s="838">
        <v>526454.06999999995</v>
      </c>
      <c r="P11" s="838">
        <v>557455.5</v>
      </c>
      <c r="Q11" s="838">
        <v>486160.36300000001</v>
      </c>
      <c r="R11" s="838">
        <v>482607.52100000001</v>
      </c>
      <c r="S11" s="838">
        <v>475235</v>
      </c>
      <c r="T11" s="838">
        <v>372453</v>
      </c>
      <c r="U11" s="838">
        <v>387561.90600000002</v>
      </c>
      <c r="V11" s="838">
        <v>379050.20699999999</v>
      </c>
      <c r="W11" s="838">
        <v>375439.91899999999</v>
      </c>
      <c r="X11" s="838">
        <v>385221.51799999998</v>
      </c>
      <c r="Y11" s="838">
        <v>396365.28499999997</v>
      </c>
      <c r="Z11" s="838">
        <v>397901.56</v>
      </c>
      <c r="AA11" s="141"/>
      <c r="AB11" s="141"/>
      <c r="AC11" s="141"/>
      <c r="AD11" s="141"/>
      <c r="AE11" s="141"/>
      <c r="AF11" s="141"/>
      <c r="AG11" s="141"/>
      <c r="AH11" s="141"/>
    </row>
    <row r="12" spans="1:34">
      <c r="A12" s="131" t="s">
        <v>441</v>
      </c>
      <c r="B12" s="838">
        <v>1026</v>
      </c>
      <c r="C12" s="838">
        <v>1152</v>
      </c>
      <c r="D12" s="838">
        <v>919.8</v>
      </c>
      <c r="E12" s="838">
        <v>1269</v>
      </c>
      <c r="F12" s="838">
        <v>1047.5999999999999</v>
      </c>
      <c r="G12" s="838">
        <v>761.4</v>
      </c>
      <c r="H12" s="838">
        <v>828</v>
      </c>
      <c r="I12" s="838">
        <v>1094.4000000000001</v>
      </c>
      <c r="J12" s="838">
        <v>865.8</v>
      </c>
      <c r="K12" s="838">
        <v>39.1</v>
      </c>
      <c r="L12" s="838">
        <v>0</v>
      </c>
      <c r="M12" s="838">
        <v>0</v>
      </c>
      <c r="N12" s="838">
        <v>0</v>
      </c>
      <c r="O12" s="838">
        <v>0</v>
      </c>
      <c r="P12" s="838">
        <v>0</v>
      </c>
      <c r="Q12" s="838">
        <v>0</v>
      </c>
      <c r="R12" s="838">
        <v>0</v>
      </c>
      <c r="S12" s="838">
        <v>0</v>
      </c>
      <c r="T12" s="838">
        <v>0</v>
      </c>
      <c r="U12" s="838">
        <v>0</v>
      </c>
      <c r="V12" s="838">
        <v>0</v>
      </c>
      <c r="W12" s="838">
        <v>0</v>
      </c>
      <c r="X12" s="838">
        <v>0</v>
      </c>
      <c r="Y12" s="838">
        <v>0</v>
      </c>
      <c r="Z12" s="838">
        <v>0</v>
      </c>
      <c r="AA12" s="134"/>
      <c r="AB12" s="134"/>
      <c r="AC12" s="134"/>
      <c r="AD12" s="134"/>
      <c r="AE12" s="134"/>
      <c r="AF12" s="134"/>
      <c r="AG12" s="134"/>
      <c r="AH12" s="134"/>
    </row>
    <row r="13" spans="1:34">
      <c r="A13" s="131" t="s">
        <v>442</v>
      </c>
      <c r="B13" s="838">
        <v>0</v>
      </c>
      <c r="C13" s="838">
        <v>0</v>
      </c>
      <c r="D13" s="838">
        <v>0</v>
      </c>
      <c r="E13" s="838">
        <v>3.3140000000000001</v>
      </c>
      <c r="F13" s="838">
        <v>3.0569999999999999</v>
      </c>
      <c r="G13" s="838">
        <v>2.2290000000000001</v>
      </c>
      <c r="H13" s="838">
        <v>2.0640000000000001</v>
      </c>
      <c r="I13" s="838">
        <v>1.544</v>
      </c>
      <c r="J13" s="838">
        <v>1.2250000000000001</v>
      </c>
      <c r="K13" s="838">
        <v>1.101</v>
      </c>
      <c r="L13" s="838">
        <v>1.0469999999999999</v>
      </c>
      <c r="M13" s="838">
        <v>0.68799999999999994</v>
      </c>
      <c r="N13" s="838">
        <v>0.34100000000000003</v>
      </c>
      <c r="O13" s="838">
        <v>0.56899999999999995</v>
      </c>
      <c r="P13" s="838">
        <v>0</v>
      </c>
      <c r="Q13" s="838">
        <v>0</v>
      </c>
      <c r="R13" s="838">
        <v>0</v>
      </c>
      <c r="S13" s="838">
        <v>0</v>
      </c>
      <c r="T13" s="838">
        <v>0</v>
      </c>
      <c r="U13" s="838">
        <v>0</v>
      </c>
      <c r="V13" s="838">
        <v>0</v>
      </c>
      <c r="W13" s="838">
        <v>0</v>
      </c>
      <c r="X13" s="838">
        <v>0</v>
      </c>
      <c r="Y13" s="838">
        <v>0</v>
      </c>
      <c r="Z13" s="838">
        <v>0</v>
      </c>
      <c r="AA13" s="141"/>
      <c r="AB13" s="141"/>
      <c r="AC13" s="141"/>
      <c r="AD13" s="141"/>
      <c r="AE13" s="141"/>
      <c r="AF13" s="141"/>
      <c r="AG13" s="141"/>
      <c r="AH13" s="141"/>
    </row>
    <row r="14" spans="1:34">
      <c r="A14" s="131" t="s">
        <v>443</v>
      </c>
      <c r="B14" s="838">
        <v>25515.419000000002</v>
      </c>
      <c r="C14" s="838">
        <v>22526.755000000001</v>
      </c>
      <c r="D14" s="838">
        <v>23032.105</v>
      </c>
      <c r="E14" s="838">
        <v>25808.853999999999</v>
      </c>
      <c r="F14" s="838">
        <v>24539.511999999999</v>
      </c>
      <c r="G14" s="838">
        <v>27813.88</v>
      </c>
      <c r="H14" s="838">
        <v>29557.172999999999</v>
      </c>
      <c r="I14" s="838">
        <v>28357.432000000001</v>
      </c>
      <c r="J14" s="838">
        <v>27486.032999999999</v>
      </c>
      <c r="K14" s="838">
        <v>25273.260999999999</v>
      </c>
      <c r="L14" s="838">
        <v>29631.333999999999</v>
      </c>
      <c r="M14" s="838">
        <v>25768.884999999998</v>
      </c>
      <c r="N14" s="838">
        <v>24352.253000000001</v>
      </c>
      <c r="O14" s="838">
        <v>16812.124</v>
      </c>
      <c r="P14" s="838">
        <v>12531.831</v>
      </c>
      <c r="Q14" s="838">
        <v>14528.932000000001</v>
      </c>
      <c r="R14" s="838">
        <v>11729.648999999999</v>
      </c>
      <c r="S14" s="838">
        <v>13326.905000000001</v>
      </c>
      <c r="T14" s="838">
        <v>9974.6740000000009</v>
      </c>
      <c r="U14" s="838">
        <v>10248.966</v>
      </c>
      <c r="V14" s="838">
        <v>7624.009</v>
      </c>
      <c r="W14" s="838">
        <v>1944.6379999999999</v>
      </c>
      <c r="X14" s="838">
        <v>93.540999999999997</v>
      </c>
      <c r="Y14" s="838">
        <v>19.524999999999999</v>
      </c>
      <c r="Z14" s="838">
        <v>59.168999999999997</v>
      </c>
      <c r="AA14" s="134"/>
      <c r="AB14" s="134"/>
      <c r="AC14" s="134"/>
      <c r="AD14" s="134"/>
      <c r="AE14" s="134"/>
      <c r="AF14" s="134"/>
      <c r="AG14" s="134"/>
      <c r="AH14" s="134"/>
    </row>
    <row r="15" spans="1:34">
      <c r="A15" s="131" t="s">
        <v>444</v>
      </c>
      <c r="B15" s="838">
        <v>1033434.5429999999</v>
      </c>
      <c r="C15" s="838">
        <v>1021023.817</v>
      </c>
      <c r="D15" s="838">
        <v>1040064.232</v>
      </c>
      <c r="E15" s="838">
        <v>938227.60800000001</v>
      </c>
      <c r="F15" s="838">
        <v>888757.68400000001</v>
      </c>
      <c r="G15" s="838">
        <v>902059.93</v>
      </c>
      <c r="H15" s="838">
        <v>829189.32900000003</v>
      </c>
      <c r="I15" s="838">
        <v>818928.41099999996</v>
      </c>
      <c r="J15" s="838">
        <v>845141.68400000001</v>
      </c>
      <c r="K15" s="838">
        <v>904248.99800000002</v>
      </c>
      <c r="L15" s="838">
        <v>889274.22400000005</v>
      </c>
      <c r="M15" s="838">
        <v>889374.12</v>
      </c>
      <c r="N15" s="838">
        <v>812685.95299999998</v>
      </c>
      <c r="O15" s="838">
        <v>851267.076</v>
      </c>
      <c r="P15" s="838">
        <v>892027.93700000003</v>
      </c>
      <c r="Q15" s="838">
        <v>884549.72699999996</v>
      </c>
      <c r="R15" s="838">
        <v>905456.64000000001</v>
      </c>
      <c r="S15" s="838">
        <v>859103.07499999995</v>
      </c>
      <c r="T15" s="838">
        <v>875756.43900000001</v>
      </c>
      <c r="U15" s="838">
        <v>888858.80799999996</v>
      </c>
      <c r="V15" s="838">
        <v>869102.54</v>
      </c>
      <c r="W15" s="838">
        <v>854088.17299999995</v>
      </c>
      <c r="X15" s="838">
        <v>818022.91899999999</v>
      </c>
      <c r="Y15" s="838">
        <v>770418.14199999999</v>
      </c>
      <c r="Z15" s="838">
        <v>814389.79799999995</v>
      </c>
      <c r="AA15" s="141"/>
      <c r="AB15" s="141"/>
      <c r="AC15" s="141"/>
      <c r="AD15" s="141"/>
      <c r="AE15" s="141"/>
      <c r="AF15" s="141"/>
      <c r="AG15" s="141"/>
      <c r="AH15" s="141"/>
    </row>
    <row r="16" spans="1:34">
      <c r="A16" s="131" t="s">
        <v>445</v>
      </c>
      <c r="B16" s="838">
        <v>1.9359999999999999</v>
      </c>
      <c r="C16" s="838">
        <v>2.1739999999999999</v>
      </c>
      <c r="D16" s="838">
        <v>3.42</v>
      </c>
      <c r="E16" s="838">
        <v>0</v>
      </c>
      <c r="F16" s="838">
        <v>0</v>
      </c>
      <c r="G16" s="838">
        <v>0</v>
      </c>
      <c r="H16" s="838">
        <v>0</v>
      </c>
      <c r="I16" s="838">
        <v>0</v>
      </c>
      <c r="J16" s="838">
        <v>0.7</v>
      </c>
      <c r="K16" s="838">
        <v>0.68400000000000005</v>
      </c>
      <c r="L16" s="838">
        <v>0.68899999999999995</v>
      </c>
      <c r="M16" s="838">
        <v>0.61</v>
      </c>
      <c r="N16" s="838">
        <v>0.56499999999999995</v>
      </c>
      <c r="O16" s="838">
        <v>0.503</v>
      </c>
      <c r="P16" s="838">
        <v>0</v>
      </c>
      <c r="Q16" s="838">
        <v>0</v>
      </c>
      <c r="R16" s="838">
        <v>0</v>
      </c>
      <c r="S16" s="838">
        <v>0</v>
      </c>
      <c r="T16" s="838">
        <v>0</v>
      </c>
      <c r="U16" s="838">
        <v>0</v>
      </c>
      <c r="V16" s="838">
        <v>0</v>
      </c>
      <c r="W16" s="838">
        <v>0</v>
      </c>
      <c r="X16" s="838">
        <v>0</v>
      </c>
      <c r="Y16" s="838">
        <v>0</v>
      </c>
      <c r="Z16" s="838">
        <v>0</v>
      </c>
      <c r="AA16" s="134"/>
      <c r="AB16" s="134"/>
      <c r="AC16" s="134"/>
      <c r="AD16" s="134"/>
      <c r="AE16" s="134"/>
      <c r="AF16" s="134"/>
      <c r="AG16" s="134"/>
      <c r="AH16" s="134"/>
    </row>
    <row r="17" spans="1:34">
      <c r="A17" s="131" t="s">
        <v>446</v>
      </c>
      <c r="B17" s="838">
        <v>7729.3630000000003</v>
      </c>
      <c r="C17" s="838">
        <v>8136.3010000000004</v>
      </c>
      <c r="D17" s="838">
        <v>7058.6180000000004</v>
      </c>
      <c r="E17" s="838">
        <v>7160.9340000000002</v>
      </c>
      <c r="F17" s="838">
        <v>6219.348</v>
      </c>
      <c r="G17" s="838">
        <v>6538.2650000000003</v>
      </c>
      <c r="H17" s="838">
        <v>5059.4620000000004</v>
      </c>
      <c r="I17" s="838">
        <v>4498.2</v>
      </c>
      <c r="J17" s="838">
        <v>4382.1059999999998</v>
      </c>
      <c r="K17" s="838">
        <v>4650.67</v>
      </c>
      <c r="L17" s="838">
        <v>4411.6099999999997</v>
      </c>
      <c r="M17" s="838">
        <v>3915.6819999999998</v>
      </c>
      <c r="N17" s="838">
        <v>3299.357</v>
      </c>
      <c r="O17" s="838">
        <v>2959.0610000000001</v>
      </c>
      <c r="P17" s="838">
        <v>1305.2149999999999</v>
      </c>
      <c r="Q17" s="838">
        <v>2033.7560000000001</v>
      </c>
      <c r="R17" s="838">
        <v>2060.4009999999998</v>
      </c>
      <c r="S17" s="838">
        <v>953.39300000000003</v>
      </c>
      <c r="T17" s="838">
        <v>188.20500000000001</v>
      </c>
      <c r="U17" s="838">
        <v>0</v>
      </c>
      <c r="V17" s="838">
        <v>0</v>
      </c>
      <c r="W17" s="838">
        <v>0</v>
      </c>
      <c r="X17" s="838">
        <v>0</v>
      </c>
      <c r="Y17" s="838">
        <v>0.40799999999999997</v>
      </c>
      <c r="Z17" s="838">
        <v>0</v>
      </c>
      <c r="AA17" s="141"/>
      <c r="AB17" s="141"/>
      <c r="AC17" s="141"/>
      <c r="AD17" s="141"/>
      <c r="AE17" s="141"/>
      <c r="AF17" s="141"/>
      <c r="AG17" s="141"/>
      <c r="AH17" s="141"/>
    </row>
    <row r="18" spans="1:34">
      <c r="A18" s="131" t="s">
        <v>447</v>
      </c>
      <c r="B18" s="838">
        <v>366474.6</v>
      </c>
      <c r="C18" s="838">
        <v>343323</v>
      </c>
      <c r="D18" s="838">
        <v>257819.4</v>
      </c>
      <c r="E18" s="838">
        <v>230648.4</v>
      </c>
      <c r="F18" s="838">
        <v>192808.8</v>
      </c>
      <c r="G18" s="838">
        <v>227806.2</v>
      </c>
      <c r="H18" s="838">
        <v>253265.4</v>
      </c>
      <c r="I18" s="838">
        <v>299653.2</v>
      </c>
      <c r="J18" s="838">
        <v>326719.8</v>
      </c>
      <c r="K18" s="838">
        <v>251365.4</v>
      </c>
      <c r="L18" s="838">
        <v>296289.59999999998</v>
      </c>
      <c r="M18" s="838">
        <v>290021.7</v>
      </c>
      <c r="N18" s="838">
        <v>325925.7</v>
      </c>
      <c r="O18" s="838">
        <v>296519.09999999998</v>
      </c>
      <c r="P18" s="838">
        <v>289962.2</v>
      </c>
      <c r="Q18" s="838">
        <v>237061</v>
      </c>
      <c r="R18" s="838">
        <v>245308.552</v>
      </c>
      <c r="S18" s="838">
        <v>279349.09999999998</v>
      </c>
      <c r="T18" s="838">
        <v>271129.59999999998</v>
      </c>
      <c r="U18" s="838">
        <v>292587.27500000002</v>
      </c>
      <c r="V18" s="838">
        <v>278347.49599999998</v>
      </c>
      <c r="W18" s="838">
        <v>310000.73800000001</v>
      </c>
      <c r="X18" s="838">
        <v>292939.815</v>
      </c>
      <c r="Y18" s="838">
        <v>314983.43800000002</v>
      </c>
      <c r="Z18" s="838">
        <v>321875.83399999997</v>
      </c>
      <c r="AA18" s="134"/>
      <c r="AB18" s="134"/>
      <c r="AC18" s="134"/>
      <c r="AD18" s="134"/>
      <c r="AE18" s="134"/>
      <c r="AF18" s="134"/>
      <c r="AG18" s="134"/>
      <c r="AH18" s="134"/>
    </row>
    <row r="19" spans="1:34">
      <c r="A19" s="131" t="s">
        <v>448</v>
      </c>
      <c r="B19" s="838">
        <v>28684.959999999999</v>
      </c>
      <c r="C19" s="838">
        <v>33443.017</v>
      </c>
      <c r="D19" s="838">
        <v>35872.576999999997</v>
      </c>
      <c r="E19" s="838">
        <v>40697.146999999997</v>
      </c>
      <c r="F19" s="838">
        <v>37587.474000000002</v>
      </c>
      <c r="G19" s="838">
        <v>38295.847999999998</v>
      </c>
      <c r="H19" s="838">
        <v>40841.428999999996</v>
      </c>
      <c r="I19" s="838">
        <v>32100.593000000001</v>
      </c>
      <c r="J19" s="838">
        <v>46999.56</v>
      </c>
      <c r="K19" s="838">
        <v>64547.175000000003</v>
      </c>
      <c r="L19" s="838">
        <v>65354.976999999999</v>
      </c>
      <c r="M19" s="838">
        <v>48993.781000000003</v>
      </c>
      <c r="N19" s="838">
        <v>44325.610999999997</v>
      </c>
      <c r="O19" s="838">
        <v>69122.8</v>
      </c>
      <c r="P19" s="838">
        <v>58884.593000000001</v>
      </c>
      <c r="Q19" s="838">
        <v>72609.187000000005</v>
      </c>
      <c r="R19" s="838">
        <v>76060.942999999999</v>
      </c>
      <c r="S19" s="838">
        <v>75200.331999999995</v>
      </c>
      <c r="T19" s="838">
        <v>67702.55</v>
      </c>
      <c r="U19" s="838">
        <v>60557.487000000001</v>
      </c>
      <c r="V19" s="838">
        <v>59489.463000000003</v>
      </c>
      <c r="W19" s="838">
        <v>63521.053</v>
      </c>
      <c r="X19" s="838">
        <v>42160.184000000001</v>
      </c>
      <c r="Y19" s="838">
        <v>45219.612000000001</v>
      </c>
      <c r="Z19" s="838">
        <v>49532.118999999999</v>
      </c>
      <c r="AA19" s="141"/>
      <c r="AB19" s="141"/>
      <c r="AC19" s="141"/>
      <c r="AD19" s="141"/>
      <c r="AE19" s="141"/>
      <c r="AF19" s="141"/>
      <c r="AG19" s="141"/>
      <c r="AH19" s="141"/>
    </row>
    <row r="20" spans="1:34">
      <c r="A20" s="131" t="s">
        <v>449</v>
      </c>
      <c r="B20" s="838">
        <v>1.1140000000000001</v>
      </c>
      <c r="C20" s="838">
        <v>3.306</v>
      </c>
      <c r="D20" s="838">
        <v>2.4689999999999999</v>
      </c>
      <c r="E20" s="838">
        <v>1.7769999999999999</v>
      </c>
      <c r="F20" s="838">
        <v>1.732</v>
      </c>
      <c r="G20" s="838">
        <v>1.6040000000000001</v>
      </c>
      <c r="H20" s="838">
        <v>1.516</v>
      </c>
      <c r="I20" s="838">
        <v>1.41</v>
      </c>
      <c r="J20" s="838">
        <v>98.481999999999999</v>
      </c>
      <c r="K20" s="838">
        <v>74.908000000000001</v>
      </c>
      <c r="L20" s="838">
        <v>81.882000000000005</v>
      </c>
      <c r="M20" s="838">
        <v>69.069000000000003</v>
      </c>
      <c r="N20" s="838">
        <v>65.096000000000004</v>
      </c>
      <c r="O20" s="838">
        <v>41.368000000000002</v>
      </c>
      <c r="P20" s="838">
        <v>36.862000000000002</v>
      </c>
      <c r="Q20" s="838">
        <v>30.157</v>
      </c>
      <c r="R20" s="838">
        <v>24.352</v>
      </c>
      <c r="S20" s="838">
        <v>20.635000000000002</v>
      </c>
      <c r="T20" s="838">
        <v>11.938000000000001</v>
      </c>
      <c r="U20" s="838">
        <v>6.6340000000000003</v>
      </c>
      <c r="V20" s="838">
        <v>8.9670000000000005</v>
      </c>
      <c r="W20" s="838">
        <v>4.5869999999999997</v>
      </c>
      <c r="X20" s="838">
        <v>3.25</v>
      </c>
      <c r="Y20" s="838">
        <v>3.94</v>
      </c>
      <c r="Z20" s="838">
        <v>2.621</v>
      </c>
      <c r="AA20" s="134"/>
      <c r="AB20" s="134"/>
      <c r="AC20" s="134"/>
      <c r="AD20" s="134"/>
      <c r="AE20" s="134"/>
      <c r="AF20" s="134"/>
      <c r="AG20" s="134"/>
      <c r="AH20" s="134"/>
    </row>
    <row r="21" spans="1:34">
      <c r="A21" s="131" t="s">
        <v>450</v>
      </c>
      <c r="B21" s="838">
        <v>8.4890000000000008</v>
      </c>
      <c r="C21" s="838">
        <v>6.0469999999999997</v>
      </c>
      <c r="D21" s="838">
        <v>10.02</v>
      </c>
      <c r="E21" s="838">
        <v>9.468</v>
      </c>
      <c r="F21" s="838">
        <v>6.8109999999999999</v>
      </c>
      <c r="G21" s="838">
        <v>3.88</v>
      </c>
      <c r="H21" s="838">
        <v>3.9809999999999999</v>
      </c>
      <c r="I21" s="838">
        <v>3.8919999999999999</v>
      </c>
      <c r="J21" s="838">
        <v>3.8849999999999998</v>
      </c>
      <c r="K21" s="838">
        <v>3.7759999999999998</v>
      </c>
      <c r="L21" s="838">
        <v>3.6419999999999999</v>
      </c>
      <c r="M21" s="838">
        <v>2.5550000000000002</v>
      </c>
      <c r="N21" s="838">
        <v>2.1080000000000001</v>
      </c>
      <c r="O21" s="838">
        <v>2.1749999999999998</v>
      </c>
      <c r="P21" s="838">
        <v>2.129</v>
      </c>
      <c r="Q21" s="838">
        <v>2.0019999999999998</v>
      </c>
      <c r="R21" s="838">
        <v>2.0609999999999999</v>
      </c>
      <c r="S21" s="838">
        <v>1.9810000000000001</v>
      </c>
      <c r="T21" s="838">
        <v>1.93</v>
      </c>
      <c r="U21" s="838">
        <v>1.212</v>
      </c>
      <c r="V21" s="838">
        <v>1.4850000000000001</v>
      </c>
      <c r="W21" s="838">
        <v>1.516</v>
      </c>
      <c r="X21" s="838">
        <v>1.506</v>
      </c>
      <c r="Y21" s="838">
        <v>1.36</v>
      </c>
      <c r="Z21" s="838">
        <v>1.4930000000000001</v>
      </c>
      <c r="AA21" s="141"/>
      <c r="AB21" s="141"/>
      <c r="AC21" s="141"/>
      <c r="AD21" s="141"/>
      <c r="AE21" s="141"/>
      <c r="AF21" s="141"/>
      <c r="AG21" s="141"/>
      <c r="AH21" s="141"/>
    </row>
    <row r="22" spans="1:34">
      <c r="A22" s="133" t="s">
        <v>920</v>
      </c>
      <c r="B22" s="838">
        <v>7.0000000000000001E-3</v>
      </c>
      <c r="C22" s="838">
        <v>7.0000000000000001E-3</v>
      </c>
      <c r="D22" s="838">
        <v>4.0000000000000001E-3</v>
      </c>
      <c r="E22" s="838">
        <v>2.5999999999999999E-2</v>
      </c>
      <c r="F22" s="838">
        <v>6.5000000000000002E-2</v>
      </c>
      <c r="G22" s="838">
        <v>-0.44900000000000001</v>
      </c>
      <c r="H22" s="838">
        <v>0</v>
      </c>
      <c r="I22" s="838">
        <v>1.2999999999999999E-2</v>
      </c>
      <c r="J22" s="838">
        <v>8.9999999999999993E-3</v>
      </c>
      <c r="K22" s="838">
        <v>1.4999999999999999E-2</v>
      </c>
      <c r="L22" s="838">
        <v>1.2E-2</v>
      </c>
      <c r="M22" s="838">
        <v>6.0000000000000001E-3</v>
      </c>
      <c r="N22" s="838">
        <v>2.4E-2</v>
      </c>
      <c r="O22" s="838">
        <v>6.0000000000000001E-3</v>
      </c>
      <c r="P22" s="838">
        <v>0</v>
      </c>
      <c r="Q22" s="838">
        <v>0</v>
      </c>
      <c r="R22" s="838">
        <v>0</v>
      </c>
      <c r="S22" s="838">
        <v>0</v>
      </c>
      <c r="T22" s="838">
        <v>0</v>
      </c>
      <c r="U22" s="838">
        <v>0</v>
      </c>
      <c r="V22" s="838">
        <v>0</v>
      </c>
      <c r="W22" s="838">
        <v>0</v>
      </c>
      <c r="X22" s="838">
        <v>0</v>
      </c>
      <c r="Y22" s="838">
        <v>0</v>
      </c>
      <c r="Z22" s="838">
        <v>0</v>
      </c>
      <c r="AA22" s="134"/>
      <c r="AB22" s="134"/>
      <c r="AC22" s="134"/>
      <c r="AD22" s="134"/>
      <c r="AE22" s="134"/>
      <c r="AF22" s="134"/>
      <c r="AG22" s="134"/>
      <c r="AH22" s="134"/>
    </row>
    <row r="23" spans="1:34" ht="20.25" customHeight="1">
      <c r="A23" s="131" t="s">
        <v>460</v>
      </c>
      <c r="B23" s="838">
        <v>1913655.794</v>
      </c>
      <c r="C23" s="838">
        <v>1795821.405</v>
      </c>
      <c r="D23" s="838">
        <v>1703832.307</v>
      </c>
      <c r="E23" s="838">
        <v>1600967.263</v>
      </c>
      <c r="F23" s="838">
        <v>1565550.9890000001</v>
      </c>
      <c r="G23" s="838">
        <v>1592092.287</v>
      </c>
      <c r="H23" s="838">
        <v>1560747.754</v>
      </c>
      <c r="I23" s="838">
        <v>1625159.621</v>
      </c>
      <c r="J23" s="838">
        <v>1710399.179</v>
      </c>
      <c r="K23" s="838">
        <v>1697223.585</v>
      </c>
      <c r="L23" s="838">
        <v>1789167.9469999999</v>
      </c>
      <c r="M23" s="838">
        <v>1758199.078</v>
      </c>
      <c r="N23" s="838">
        <v>1690881.385</v>
      </c>
      <c r="O23" s="838">
        <v>1763182.8389999999</v>
      </c>
      <c r="P23" s="838">
        <v>1812208.6159999999</v>
      </c>
      <c r="Q23" s="838">
        <v>1696979.844</v>
      </c>
      <c r="R23" s="838">
        <v>1723254.115</v>
      </c>
      <c r="S23" s="838">
        <v>1703193.959</v>
      </c>
      <c r="T23" s="838">
        <v>1597221.622</v>
      </c>
      <c r="U23" s="838">
        <v>1639825.3089999999</v>
      </c>
      <c r="V23" s="838">
        <v>1593626.6850000001</v>
      </c>
      <c r="W23" s="838">
        <v>1605002.652</v>
      </c>
      <c r="X23" s="838">
        <v>1538445.172</v>
      </c>
      <c r="Y23" s="838">
        <v>1527013.926</v>
      </c>
      <c r="Z23" s="838">
        <v>1583765.0660000001</v>
      </c>
      <c r="AA23" s="134"/>
      <c r="AB23" s="134"/>
      <c r="AC23" s="134"/>
      <c r="AD23" s="134"/>
      <c r="AE23" s="134"/>
      <c r="AF23" s="134"/>
      <c r="AG23" s="134"/>
      <c r="AH23" s="134"/>
    </row>
    <row r="24" spans="1:34" ht="12.75" customHeight="1">
      <c r="A24" s="538"/>
      <c r="B24" s="538"/>
      <c r="C24" s="538"/>
      <c r="D24" s="538"/>
      <c r="E24" s="538"/>
      <c r="F24" s="538"/>
      <c r="G24" s="538"/>
      <c r="H24" s="538"/>
      <c r="I24" s="538"/>
      <c r="J24" s="538"/>
      <c r="K24" s="538"/>
      <c r="L24" s="567"/>
      <c r="M24" s="567"/>
      <c r="N24" s="567"/>
      <c r="O24" s="567"/>
      <c r="P24" s="567"/>
      <c r="Q24" s="567"/>
      <c r="R24" s="567"/>
      <c r="S24" s="567"/>
      <c r="T24" s="567"/>
      <c r="U24" s="567"/>
      <c r="V24" s="567"/>
      <c r="W24" s="567"/>
      <c r="X24" s="567"/>
      <c r="Y24" s="567"/>
      <c r="Z24" s="567"/>
    </row>
    <row r="25" spans="1:34" s="135" customFormat="1" ht="25" customHeight="1">
      <c r="B25" s="1418" t="s">
        <v>482</v>
      </c>
      <c r="C25" s="1418"/>
      <c r="D25" s="1418"/>
      <c r="E25" s="1418"/>
      <c r="F25" s="1418"/>
      <c r="G25" s="1418"/>
      <c r="H25" s="1418" t="s">
        <v>482</v>
      </c>
      <c r="I25" s="1418"/>
      <c r="J25" s="1418"/>
      <c r="K25" s="1418"/>
      <c r="L25" s="1418"/>
      <c r="M25" s="1418"/>
      <c r="N25" s="1418" t="s">
        <v>482</v>
      </c>
      <c r="O25" s="1418"/>
      <c r="P25" s="1418"/>
      <c r="Q25" s="1418"/>
      <c r="R25" s="1418"/>
      <c r="S25" s="1418"/>
      <c r="T25" s="1418" t="s">
        <v>482</v>
      </c>
      <c r="U25" s="1418"/>
      <c r="V25" s="1418"/>
      <c r="W25" s="1418"/>
      <c r="X25" s="1418"/>
      <c r="Y25" s="1418"/>
      <c r="Z25" s="1418" t="s">
        <v>482</v>
      </c>
      <c r="AA25" s="1418"/>
      <c r="AB25" s="1418"/>
      <c r="AC25" s="1418"/>
      <c r="AD25" s="1418"/>
      <c r="AE25" s="1418"/>
    </row>
    <row r="26" spans="1:34" s="135" customFormat="1">
      <c r="A26" s="643"/>
      <c r="B26" s="137"/>
      <c r="C26" s="137"/>
      <c r="D26" s="137"/>
      <c r="E26" s="137"/>
      <c r="F26" s="137"/>
      <c r="G26" s="137"/>
      <c r="H26" s="137"/>
      <c r="I26" s="137"/>
      <c r="J26" s="138"/>
      <c r="K26" s="138"/>
    </row>
    <row r="27" spans="1:34" s="135" customFormat="1">
      <c r="A27" s="131" t="s">
        <v>435</v>
      </c>
      <c r="B27" s="570" t="s">
        <v>356</v>
      </c>
      <c r="C27" s="436">
        <v>34.110653863740282</v>
      </c>
      <c r="D27" s="436">
        <v>-43.743607228094099</v>
      </c>
      <c r="E27" s="436">
        <v>-71.575757575757578</v>
      </c>
      <c r="F27" s="436">
        <v>-99.147121535181242</v>
      </c>
      <c r="G27" s="436">
        <v>-100</v>
      </c>
      <c r="H27" s="436">
        <v>0</v>
      </c>
      <c r="I27" s="436">
        <v>0</v>
      </c>
      <c r="J27" s="436">
        <v>0</v>
      </c>
      <c r="K27" s="436">
        <v>0</v>
      </c>
      <c r="L27" s="436">
        <v>0</v>
      </c>
      <c r="M27" s="436">
        <v>0</v>
      </c>
      <c r="N27" s="436" t="s">
        <v>360</v>
      </c>
      <c r="O27" s="436">
        <v>21.176470588235304</v>
      </c>
      <c r="P27" s="436">
        <v>-38.834951456310677</v>
      </c>
      <c r="Q27" s="436">
        <v>114.17989417989421</v>
      </c>
      <c r="R27" s="436">
        <v>-11.289525691699595</v>
      </c>
      <c r="S27" s="436">
        <v>-13.951545530492908</v>
      </c>
      <c r="T27" s="436">
        <v>-5.8252427184466029</v>
      </c>
      <c r="U27" s="436">
        <v>-16.838487972508588</v>
      </c>
      <c r="V27" s="436">
        <v>-16.239669421487591</v>
      </c>
      <c r="W27" s="436">
        <v>-40.355204736063151</v>
      </c>
      <c r="X27" s="436">
        <v>22.994210090984296</v>
      </c>
      <c r="Y27" s="436">
        <v>-7.0611970410222114</v>
      </c>
      <c r="Z27" s="436">
        <v>37.409551374819131</v>
      </c>
    </row>
    <row r="28" spans="1:34" s="135" customFormat="1">
      <c r="A28" s="131" t="s">
        <v>436</v>
      </c>
      <c r="B28" s="570" t="s">
        <v>356</v>
      </c>
      <c r="C28" s="436">
        <v>-6.5916398713826396</v>
      </c>
      <c r="D28" s="436">
        <v>-61.015490533562819</v>
      </c>
      <c r="E28" s="436">
        <v>-26.048565121412807</v>
      </c>
      <c r="F28" s="436">
        <v>-29.029850746268664</v>
      </c>
      <c r="G28" s="436">
        <v>-47.423764458464774</v>
      </c>
      <c r="H28" s="436">
        <v>-100</v>
      </c>
      <c r="I28" s="436" t="s">
        <v>360</v>
      </c>
      <c r="J28" s="436">
        <v>93.960923623445836</v>
      </c>
      <c r="K28" s="436">
        <v>9.0659340659340586</v>
      </c>
      <c r="L28" s="436">
        <v>-60.957178841309826</v>
      </c>
      <c r="M28" s="436">
        <v>123.87096774193546</v>
      </c>
      <c r="N28" s="436">
        <v>-49.807877041306433</v>
      </c>
      <c r="O28" s="436">
        <v>-14.162679425837311</v>
      </c>
      <c r="P28" s="436">
        <v>-48.829431438127095</v>
      </c>
      <c r="Q28" s="436">
        <v>46.405228758169926</v>
      </c>
      <c r="R28" s="436">
        <v>-39.732142857142861</v>
      </c>
      <c r="S28" s="436">
        <v>10.617283950617292</v>
      </c>
      <c r="T28" s="436">
        <v>-16.071428571428569</v>
      </c>
      <c r="U28" s="436">
        <v>59.840425531914889</v>
      </c>
      <c r="V28" s="436">
        <v>-18.302828618968377</v>
      </c>
      <c r="W28" s="436">
        <v>66.802443991853352</v>
      </c>
      <c r="X28" s="436">
        <v>16.239316239316238</v>
      </c>
      <c r="Y28" s="436">
        <v>-12.394957983193279</v>
      </c>
      <c r="Z28" s="436">
        <v>-31.294964028776974</v>
      </c>
    </row>
    <row r="29" spans="1:34" s="135" customFormat="1">
      <c r="A29" s="131" t="s">
        <v>438</v>
      </c>
      <c r="B29" s="570" t="s">
        <v>356</v>
      </c>
      <c r="C29" s="436">
        <v>-18.762204057836755</v>
      </c>
      <c r="D29" s="436">
        <v>-7.4143617622626579</v>
      </c>
      <c r="E29" s="436">
        <v>5.3363600594844911</v>
      </c>
      <c r="F29" s="436">
        <v>16.083104029942689</v>
      </c>
      <c r="G29" s="436">
        <v>-6.215707067354387</v>
      </c>
      <c r="H29" s="436">
        <v>3.3925140621744845</v>
      </c>
      <c r="I29" s="436">
        <v>9.5821038538863377</v>
      </c>
      <c r="J29" s="436">
        <v>4.1265630980156516</v>
      </c>
      <c r="K29" s="436">
        <v>-2.5466872233857742</v>
      </c>
      <c r="L29" s="436">
        <v>12.774010395576013</v>
      </c>
      <c r="M29" s="436">
        <v>-0.80697376407904642</v>
      </c>
      <c r="N29" s="436">
        <v>-3.9654278503005429</v>
      </c>
      <c r="O29" s="436">
        <v>9.6275067079458267</v>
      </c>
      <c r="P29" s="436">
        <v>5.8887245377360387</v>
      </c>
      <c r="Q29" s="436">
        <v>-12.789386238004639</v>
      </c>
      <c r="R29" s="436">
        <v>-0.73079631133975909</v>
      </c>
      <c r="S29" s="436">
        <v>-1.5276432047150053</v>
      </c>
      <c r="T29" s="436">
        <v>-21.627615811125025</v>
      </c>
      <c r="U29" s="436">
        <v>4.056593986355324</v>
      </c>
      <c r="V29" s="436">
        <v>-2.1962166219710895</v>
      </c>
      <c r="W29" s="436">
        <v>-0.95245641166475536</v>
      </c>
      <c r="X29" s="436">
        <v>2.6053699952987586</v>
      </c>
      <c r="Y29" s="436">
        <v>2.8928204888077005</v>
      </c>
      <c r="Z29" s="436">
        <v>0.38759070436756815</v>
      </c>
    </row>
    <row r="30" spans="1:34" s="135" customFormat="1">
      <c r="A30" s="131" t="s">
        <v>441</v>
      </c>
      <c r="B30" s="570" t="s">
        <v>356</v>
      </c>
      <c r="C30" s="436">
        <v>12.280701754385959</v>
      </c>
      <c r="D30" s="436">
        <v>-20.15625</v>
      </c>
      <c r="E30" s="436">
        <v>37.964774951076322</v>
      </c>
      <c r="F30" s="436">
        <v>-17.446808510638306</v>
      </c>
      <c r="G30" s="436">
        <v>-27.319587628865975</v>
      </c>
      <c r="H30" s="436">
        <v>8.7470449172576821</v>
      </c>
      <c r="I30" s="436">
        <v>32.173913043478279</v>
      </c>
      <c r="J30" s="436">
        <v>-20.88815789473685</v>
      </c>
      <c r="K30" s="436">
        <v>-95.48394548394549</v>
      </c>
      <c r="L30" s="436">
        <v>-100</v>
      </c>
      <c r="M30" s="436">
        <v>0</v>
      </c>
      <c r="N30" s="436">
        <v>0</v>
      </c>
      <c r="O30" s="436">
        <v>0</v>
      </c>
      <c r="P30" s="436">
        <v>0</v>
      </c>
      <c r="Q30" s="436">
        <v>0</v>
      </c>
      <c r="R30" s="436">
        <v>0</v>
      </c>
      <c r="S30" s="436">
        <v>0</v>
      </c>
      <c r="T30" s="436">
        <v>0</v>
      </c>
      <c r="U30" s="436">
        <v>0</v>
      </c>
      <c r="V30" s="436">
        <v>0</v>
      </c>
      <c r="W30" s="436">
        <v>0</v>
      </c>
      <c r="X30" s="436">
        <v>0</v>
      </c>
      <c r="Y30" s="436">
        <v>0</v>
      </c>
      <c r="Z30" s="436">
        <v>0</v>
      </c>
    </row>
    <row r="31" spans="1:34" s="135" customFormat="1">
      <c r="A31" s="131" t="s">
        <v>442</v>
      </c>
      <c r="B31" s="570" t="s">
        <v>356</v>
      </c>
      <c r="C31" s="436">
        <v>0</v>
      </c>
      <c r="D31" s="436">
        <v>0</v>
      </c>
      <c r="E31" s="436" t="s">
        <v>360</v>
      </c>
      <c r="F31" s="436">
        <v>-7.7549788774894495</v>
      </c>
      <c r="G31" s="436">
        <v>-27.085377821393521</v>
      </c>
      <c r="H31" s="436">
        <v>-7.4024226110363429</v>
      </c>
      <c r="I31" s="436">
        <v>-25.193798449612402</v>
      </c>
      <c r="J31" s="436">
        <v>-20.660621761658021</v>
      </c>
      <c r="K31" s="436">
        <v>-10.122448979591852</v>
      </c>
      <c r="L31" s="436">
        <v>-4.9046321525885617</v>
      </c>
      <c r="M31" s="436">
        <v>-34.288443170964655</v>
      </c>
      <c r="N31" s="436">
        <v>-50.4360465116279</v>
      </c>
      <c r="O31" s="436">
        <v>66.862170087976494</v>
      </c>
      <c r="P31" s="436">
        <v>-100</v>
      </c>
      <c r="Q31" s="436">
        <v>0</v>
      </c>
      <c r="R31" s="436">
        <v>0</v>
      </c>
      <c r="S31" s="436">
        <v>0</v>
      </c>
      <c r="T31" s="436">
        <v>0</v>
      </c>
      <c r="U31" s="436">
        <v>0</v>
      </c>
      <c r="V31" s="436">
        <v>0</v>
      </c>
      <c r="W31" s="436">
        <v>0</v>
      </c>
      <c r="X31" s="436">
        <v>0</v>
      </c>
      <c r="Y31" s="436">
        <v>0</v>
      </c>
      <c r="Z31" s="436">
        <v>0</v>
      </c>
    </row>
    <row r="32" spans="1:34" s="135" customFormat="1">
      <c r="A32" s="131" t="s">
        <v>443</v>
      </c>
      <c r="B32" s="570" t="s">
        <v>356</v>
      </c>
      <c r="C32" s="436">
        <v>-11.713168417888809</v>
      </c>
      <c r="D32" s="436">
        <v>2.2433324284833702</v>
      </c>
      <c r="E32" s="436">
        <v>12.055993145220555</v>
      </c>
      <c r="F32" s="436">
        <v>-4.9182423985195243</v>
      </c>
      <c r="G32" s="436">
        <v>13.343248227593122</v>
      </c>
      <c r="H32" s="436">
        <v>6.2677087842472758</v>
      </c>
      <c r="I32" s="436">
        <v>-4.0590519262447629</v>
      </c>
      <c r="J32" s="436">
        <v>-3.0729122439577878</v>
      </c>
      <c r="K32" s="436">
        <v>-8.050532428597478</v>
      </c>
      <c r="L32" s="436">
        <v>17.243809574079108</v>
      </c>
      <c r="M32" s="436">
        <v>-13.035015568316965</v>
      </c>
      <c r="N32" s="436">
        <v>-5.4974516747620044</v>
      </c>
      <c r="O32" s="436">
        <v>-30.962757326806681</v>
      </c>
      <c r="P32" s="436">
        <v>-25.459561207138364</v>
      </c>
      <c r="Q32" s="436">
        <v>15.93622671738872</v>
      </c>
      <c r="R32" s="436">
        <v>-19.266956442496948</v>
      </c>
      <c r="S32" s="436">
        <v>13.617253167592665</v>
      </c>
      <c r="T32" s="436">
        <v>-25.15385980465831</v>
      </c>
      <c r="U32" s="436">
        <v>2.749884357122852</v>
      </c>
      <c r="V32" s="436">
        <v>-25.611920265907798</v>
      </c>
      <c r="W32" s="436">
        <v>-74.493235776610447</v>
      </c>
      <c r="X32" s="436">
        <v>-95.189798821168779</v>
      </c>
      <c r="Y32" s="436">
        <v>-79.126800012828596</v>
      </c>
      <c r="Z32" s="436">
        <v>203.04225352112678</v>
      </c>
    </row>
    <row r="33" spans="1:31" s="135" customFormat="1">
      <c r="A33" s="131" t="s">
        <v>444</v>
      </c>
      <c r="B33" s="570" t="s">
        <v>356</v>
      </c>
      <c r="C33" s="436">
        <v>-1.2009203760474634</v>
      </c>
      <c r="D33" s="436">
        <v>1.8648355388951643</v>
      </c>
      <c r="E33" s="436">
        <v>-9.7913783463327491</v>
      </c>
      <c r="F33" s="436">
        <v>-5.2726996709736511</v>
      </c>
      <c r="G33" s="436">
        <v>1.4967235996352883</v>
      </c>
      <c r="H33" s="436">
        <v>-8.0782438701162533</v>
      </c>
      <c r="I33" s="436">
        <v>-1.2374638265515046</v>
      </c>
      <c r="J33" s="436">
        <v>3.2009236274988808</v>
      </c>
      <c r="K33" s="436">
        <v>6.9937757324013319</v>
      </c>
      <c r="L33" s="436">
        <v>-1.6560454070859834</v>
      </c>
      <c r="M33" s="436">
        <v>1.123343028550039E-2</v>
      </c>
      <c r="N33" s="436">
        <v>-8.6227117784808058</v>
      </c>
      <c r="O33" s="436">
        <v>4.7473594021871719</v>
      </c>
      <c r="P33" s="436">
        <v>4.7882576630979656</v>
      </c>
      <c r="Q33" s="436">
        <v>-0.83833809344024246</v>
      </c>
      <c r="R33" s="436">
        <v>2.3635655929607253</v>
      </c>
      <c r="S33" s="436">
        <v>-5.119357786144235</v>
      </c>
      <c r="T33" s="436">
        <v>1.938459363563581</v>
      </c>
      <c r="U33" s="436">
        <v>1.4961202015210091</v>
      </c>
      <c r="V33" s="436">
        <v>-2.2226553668802609</v>
      </c>
      <c r="W33" s="436">
        <v>-1.7275714094679842</v>
      </c>
      <c r="X33" s="436">
        <v>-4.2226616806225081</v>
      </c>
      <c r="Y33" s="436">
        <v>-5.8194918374896929</v>
      </c>
      <c r="Z33" s="436">
        <v>5.70750526277196</v>
      </c>
    </row>
    <row r="34" spans="1:31" s="135" customFormat="1">
      <c r="A34" s="131" t="s">
        <v>445</v>
      </c>
      <c r="B34" s="570" t="s">
        <v>356</v>
      </c>
      <c r="C34" s="436">
        <v>12.293388429752071</v>
      </c>
      <c r="D34" s="436">
        <v>57.31370745170193</v>
      </c>
      <c r="E34" s="436">
        <v>-100</v>
      </c>
      <c r="F34" s="436">
        <v>0</v>
      </c>
      <c r="G34" s="436">
        <v>0</v>
      </c>
      <c r="H34" s="436">
        <v>0</v>
      </c>
      <c r="I34" s="436">
        <v>0</v>
      </c>
      <c r="J34" s="436" t="s">
        <v>360</v>
      </c>
      <c r="K34" s="436">
        <v>-2.2857142857142776</v>
      </c>
      <c r="L34" s="436">
        <v>0.73099415204676177</v>
      </c>
      <c r="M34" s="436">
        <v>-11.465892597968065</v>
      </c>
      <c r="N34" s="436">
        <v>-7.377049180327873</v>
      </c>
      <c r="O34" s="436">
        <v>-10.973451327433622</v>
      </c>
      <c r="P34" s="436">
        <v>-100</v>
      </c>
      <c r="Q34" s="436">
        <v>0</v>
      </c>
      <c r="R34" s="436">
        <v>0</v>
      </c>
      <c r="S34" s="436">
        <v>0</v>
      </c>
      <c r="T34" s="436">
        <v>0</v>
      </c>
      <c r="U34" s="436">
        <v>0</v>
      </c>
      <c r="V34" s="436">
        <v>0</v>
      </c>
      <c r="W34" s="436">
        <v>0</v>
      </c>
      <c r="X34" s="436">
        <v>0</v>
      </c>
      <c r="Y34" s="436">
        <v>0</v>
      </c>
      <c r="Z34" s="436">
        <v>0</v>
      </c>
    </row>
    <row r="35" spans="1:31" s="135" customFormat="1">
      <c r="A35" s="131" t="s">
        <v>446</v>
      </c>
      <c r="B35" s="570" t="s">
        <v>356</v>
      </c>
      <c r="C35" s="436">
        <v>5.2648323024808263</v>
      </c>
      <c r="D35" s="436">
        <v>-13.245367888921507</v>
      </c>
      <c r="E35" s="436">
        <v>1.4495188718244805</v>
      </c>
      <c r="F35" s="436">
        <v>-13.148927220946319</v>
      </c>
      <c r="G35" s="436">
        <v>5.1278204724996925</v>
      </c>
      <c r="H35" s="436">
        <v>-22.617666919282101</v>
      </c>
      <c r="I35" s="436">
        <v>-11.093313874083847</v>
      </c>
      <c r="J35" s="436">
        <v>-2.58089902627718</v>
      </c>
      <c r="K35" s="436">
        <v>6.1286513836041507</v>
      </c>
      <c r="L35" s="436">
        <v>-5.1403346184528402</v>
      </c>
      <c r="M35" s="436">
        <v>-11.241428866105579</v>
      </c>
      <c r="N35" s="436">
        <v>-15.739914528299281</v>
      </c>
      <c r="O35" s="436">
        <v>-10.314009669156732</v>
      </c>
      <c r="P35" s="436">
        <v>-55.890905932659052</v>
      </c>
      <c r="Q35" s="436">
        <v>55.817700532096268</v>
      </c>
      <c r="R35" s="436">
        <v>1.3101374992870234</v>
      </c>
      <c r="S35" s="436">
        <v>-53.727793764417697</v>
      </c>
      <c r="T35" s="436">
        <v>-80.259452293020814</v>
      </c>
      <c r="U35" s="436">
        <v>-100</v>
      </c>
      <c r="V35" s="436">
        <v>0</v>
      </c>
      <c r="W35" s="436">
        <v>0</v>
      </c>
      <c r="X35" s="436">
        <v>0</v>
      </c>
      <c r="Y35" s="436" t="s">
        <v>360</v>
      </c>
      <c r="Z35" s="436">
        <v>-100</v>
      </c>
    </row>
    <row r="36" spans="1:31" s="135" customFormat="1">
      <c r="A36" s="131" t="s">
        <v>447</v>
      </c>
      <c r="B36" s="570" t="s">
        <v>356</v>
      </c>
      <c r="C36" s="436">
        <v>-6.3173818867664977</v>
      </c>
      <c r="D36" s="436">
        <v>-24.904710724303357</v>
      </c>
      <c r="E36" s="436">
        <v>-10.538772489579912</v>
      </c>
      <c r="F36" s="436">
        <v>-16.405750050726553</v>
      </c>
      <c r="G36" s="436">
        <v>18.151349938384556</v>
      </c>
      <c r="H36" s="436">
        <v>11.175815232421243</v>
      </c>
      <c r="I36" s="436">
        <v>18.315885233434969</v>
      </c>
      <c r="J36" s="436">
        <v>9.032641733844315</v>
      </c>
      <c r="K36" s="436">
        <v>-23.063922051862178</v>
      </c>
      <c r="L36" s="436">
        <v>17.87206990301766</v>
      </c>
      <c r="M36" s="436">
        <v>-2.115464059487735</v>
      </c>
      <c r="N36" s="436">
        <v>12.379763307366304</v>
      </c>
      <c r="O36" s="436">
        <v>-9.0224857996776677</v>
      </c>
      <c r="P36" s="436">
        <v>-2.2112909421349229</v>
      </c>
      <c r="Q36" s="436">
        <v>-18.244171136789561</v>
      </c>
      <c r="R36" s="436">
        <v>3.4790842863229301</v>
      </c>
      <c r="S36" s="436">
        <v>13.876625059529104</v>
      </c>
      <c r="T36" s="436">
        <v>-2.9423756869093296</v>
      </c>
      <c r="U36" s="436">
        <v>7.9141764676376454</v>
      </c>
      <c r="V36" s="436">
        <v>-4.8668483617409635</v>
      </c>
      <c r="W36" s="436">
        <v>11.371843632464376</v>
      </c>
      <c r="X36" s="436">
        <v>-5.5035104464815845</v>
      </c>
      <c r="Y36" s="436">
        <v>7.5249665191466022</v>
      </c>
      <c r="Z36" s="436">
        <v>2.1881772717205337</v>
      </c>
    </row>
    <row r="37" spans="1:31" s="135" customFormat="1">
      <c r="A37" s="131" t="s">
        <v>448</v>
      </c>
      <c r="B37" s="570" t="s">
        <v>356</v>
      </c>
      <c r="C37" s="436">
        <v>16.587288251404232</v>
      </c>
      <c r="D37" s="436">
        <v>7.2647751846072879</v>
      </c>
      <c r="E37" s="436">
        <v>13.44918710467887</v>
      </c>
      <c r="F37" s="436">
        <v>-7.6410098231209957</v>
      </c>
      <c r="G37" s="436">
        <v>1.8846012371036096</v>
      </c>
      <c r="H37" s="436">
        <v>6.6471461867093211</v>
      </c>
      <c r="I37" s="436">
        <v>-21.401885815503647</v>
      </c>
      <c r="J37" s="436">
        <v>46.413369995999773</v>
      </c>
      <c r="K37" s="436">
        <v>37.335700589537453</v>
      </c>
      <c r="L37" s="436">
        <v>1.2514908669511868</v>
      </c>
      <c r="M37" s="436">
        <v>-25.034353542806684</v>
      </c>
      <c r="N37" s="436">
        <v>-9.5280868402461181</v>
      </c>
      <c r="O37" s="436">
        <v>55.943253664343189</v>
      </c>
      <c r="P37" s="436">
        <v>-14.81162076767724</v>
      </c>
      <c r="Q37" s="436">
        <v>23.307614608119991</v>
      </c>
      <c r="R37" s="436">
        <v>4.7538832792605064</v>
      </c>
      <c r="S37" s="436">
        <v>-1.1314755853079674</v>
      </c>
      <c r="T37" s="436">
        <v>-9.9704107689311741</v>
      </c>
      <c r="U37" s="436">
        <v>-10.553609871415475</v>
      </c>
      <c r="V37" s="436">
        <v>-1.7636531053542512</v>
      </c>
      <c r="W37" s="436">
        <v>6.7769816648033867</v>
      </c>
      <c r="X37" s="436">
        <v>-33.628014636344261</v>
      </c>
      <c r="Y37" s="436">
        <v>7.2566761093832071</v>
      </c>
      <c r="Z37" s="436">
        <v>9.5368067289033576</v>
      </c>
    </row>
    <row r="38" spans="1:31" s="135" customFormat="1">
      <c r="A38" s="131" t="s">
        <v>449</v>
      </c>
      <c r="B38" s="570" t="s">
        <v>356</v>
      </c>
      <c r="C38" s="436">
        <v>196.76840215439853</v>
      </c>
      <c r="D38" s="436">
        <v>-25.317604355716881</v>
      </c>
      <c r="E38" s="436">
        <v>-28.027541514783309</v>
      </c>
      <c r="F38" s="436">
        <v>-2.5323579065841386</v>
      </c>
      <c r="G38" s="436">
        <v>-7.3903002309468775</v>
      </c>
      <c r="H38" s="436">
        <v>-5.48628428927681</v>
      </c>
      <c r="I38" s="436">
        <v>-6.9920844327176752</v>
      </c>
      <c r="J38" s="436">
        <v>6884.5390070921994</v>
      </c>
      <c r="K38" s="436">
        <v>-23.937369265449519</v>
      </c>
      <c r="L38" s="436">
        <v>9.3100870401025304</v>
      </c>
      <c r="M38" s="436">
        <v>-15.648127793654282</v>
      </c>
      <c r="N38" s="436">
        <v>-5.7522187956970612</v>
      </c>
      <c r="O38" s="436">
        <v>-36.450780385891605</v>
      </c>
      <c r="P38" s="436">
        <v>-10.89247727712241</v>
      </c>
      <c r="Q38" s="436">
        <v>-18.189463404047544</v>
      </c>
      <c r="R38" s="436">
        <v>-19.249262194515381</v>
      </c>
      <c r="S38" s="436">
        <v>-15.263633377135349</v>
      </c>
      <c r="T38" s="436">
        <v>-42.146837896777328</v>
      </c>
      <c r="U38" s="436">
        <v>-44.429552688892606</v>
      </c>
      <c r="V38" s="436">
        <v>35.167319867350017</v>
      </c>
      <c r="W38" s="436">
        <v>-48.845767815322851</v>
      </c>
      <c r="X38" s="436">
        <v>-29.147591018094616</v>
      </c>
      <c r="Y38" s="436">
        <v>21.230769230769226</v>
      </c>
      <c r="Z38" s="436">
        <v>-33.477157360406082</v>
      </c>
    </row>
    <row r="39" spans="1:31" s="135" customFormat="1">
      <c r="A39" s="131" t="s">
        <v>450</v>
      </c>
      <c r="B39" s="570" t="s">
        <v>356</v>
      </c>
      <c r="C39" s="436">
        <v>-28.766639180115462</v>
      </c>
      <c r="D39" s="436">
        <v>65.702000992227568</v>
      </c>
      <c r="E39" s="436">
        <v>-5.5089820359281418</v>
      </c>
      <c r="F39" s="436">
        <v>-28.062948880439379</v>
      </c>
      <c r="G39" s="436">
        <v>-43.033328439289384</v>
      </c>
      <c r="H39" s="436">
        <v>2.6030927835051472</v>
      </c>
      <c r="I39" s="436">
        <v>-2.2356191911579941</v>
      </c>
      <c r="J39" s="436">
        <v>-0.17985611510790989</v>
      </c>
      <c r="K39" s="436">
        <v>-2.8056628056628057</v>
      </c>
      <c r="L39" s="436">
        <v>-3.5487288135593218</v>
      </c>
      <c r="M39" s="436">
        <v>-29.846238330587582</v>
      </c>
      <c r="N39" s="436">
        <v>-17.495107632093934</v>
      </c>
      <c r="O39" s="436">
        <v>3.1783681214421051</v>
      </c>
      <c r="P39" s="436">
        <v>-2.1149425287356252</v>
      </c>
      <c r="Q39" s="436">
        <v>-5.9652418976045141</v>
      </c>
      <c r="R39" s="436">
        <v>2.9470529470529527</v>
      </c>
      <c r="S39" s="436">
        <v>-3.8816108685104211</v>
      </c>
      <c r="T39" s="436">
        <v>-2.574457344775368</v>
      </c>
      <c r="U39" s="436">
        <v>-37.202072538860101</v>
      </c>
      <c r="V39" s="436">
        <v>22.524752475247524</v>
      </c>
      <c r="W39" s="436">
        <v>2.0875420875420758</v>
      </c>
      <c r="X39" s="436">
        <v>-0.65963060686016206</v>
      </c>
      <c r="Y39" s="436">
        <v>-9.6945551128818011</v>
      </c>
      <c r="Z39" s="436">
        <v>9.779411764705884</v>
      </c>
    </row>
    <row r="40" spans="1:31" s="135" customFormat="1">
      <c r="A40" s="133" t="s">
        <v>920</v>
      </c>
      <c r="B40" s="570" t="s">
        <v>356</v>
      </c>
      <c r="C40" s="436">
        <v>0</v>
      </c>
      <c r="D40" s="436">
        <v>-42.857142857142854</v>
      </c>
      <c r="E40" s="436">
        <v>550</v>
      </c>
      <c r="F40" s="436">
        <v>150</v>
      </c>
      <c r="G40" s="436">
        <v>-790.76923076923072</v>
      </c>
      <c r="H40" s="436">
        <v>-100</v>
      </c>
      <c r="I40" s="436" t="s">
        <v>360</v>
      </c>
      <c r="J40" s="436">
        <v>-30.769230769230774</v>
      </c>
      <c r="K40" s="436">
        <v>66.666666666666686</v>
      </c>
      <c r="L40" s="436">
        <v>-20</v>
      </c>
      <c r="M40" s="436">
        <v>-50</v>
      </c>
      <c r="N40" s="436">
        <v>300</v>
      </c>
      <c r="O40" s="436">
        <v>-75</v>
      </c>
      <c r="P40" s="436">
        <v>-100</v>
      </c>
      <c r="Q40" s="436">
        <v>0</v>
      </c>
      <c r="R40" s="436">
        <v>0</v>
      </c>
      <c r="S40" s="436">
        <v>0</v>
      </c>
      <c r="T40" s="436">
        <v>0</v>
      </c>
      <c r="U40" s="436">
        <v>0</v>
      </c>
      <c r="V40" s="436">
        <v>0</v>
      </c>
      <c r="W40" s="436">
        <v>0</v>
      </c>
      <c r="X40" s="436">
        <v>0</v>
      </c>
      <c r="Y40" s="436">
        <v>0</v>
      </c>
      <c r="Z40" s="436">
        <v>0</v>
      </c>
    </row>
    <row r="41" spans="1:31" s="135" customFormat="1" ht="20.25" customHeight="1">
      <c r="A41" s="131" t="s">
        <v>460</v>
      </c>
      <c r="B41" s="570" t="s">
        <v>356</v>
      </c>
      <c r="C41" s="436">
        <v>-6.1575540057649505</v>
      </c>
      <c r="D41" s="436">
        <v>-5.122396789785455</v>
      </c>
      <c r="E41" s="436">
        <v>-6.0372751225217769</v>
      </c>
      <c r="F41" s="436">
        <v>-2.2121797752213013</v>
      </c>
      <c r="G41" s="436">
        <v>1.6953327094733055</v>
      </c>
      <c r="H41" s="436">
        <v>-1.9687635733141349</v>
      </c>
      <c r="I41" s="436">
        <v>4.1269876464611599</v>
      </c>
      <c r="J41" s="436">
        <v>5.2449960544521872</v>
      </c>
      <c r="K41" s="436">
        <v>-0.77032275048817667</v>
      </c>
      <c r="L41" s="436">
        <v>5.4173394013965464</v>
      </c>
      <c r="M41" s="436">
        <v>-1.7309089988967798</v>
      </c>
      <c r="N41" s="436">
        <v>-3.8287867308277583</v>
      </c>
      <c r="O41" s="436">
        <v>4.2759625034254043</v>
      </c>
      <c r="P41" s="436">
        <v>2.7805271192297454</v>
      </c>
      <c r="Q41" s="436">
        <v>-6.3584717003685114</v>
      </c>
      <c r="R41" s="436">
        <v>1.5482959973212189</v>
      </c>
      <c r="S41" s="436">
        <v>-1.1640857738500188</v>
      </c>
      <c r="T41" s="436">
        <v>-6.221977035558524</v>
      </c>
      <c r="U41" s="436">
        <v>2.6673622754150159</v>
      </c>
      <c r="V41" s="436">
        <v>-2.8172893628634625</v>
      </c>
      <c r="W41" s="436">
        <v>0.71384139755414822</v>
      </c>
      <c r="X41" s="436">
        <v>-4.1468766370611689</v>
      </c>
      <c r="Y41" s="436">
        <v>-0.74303889459636707</v>
      </c>
      <c r="Z41" s="436">
        <v>3.7164782215614309</v>
      </c>
    </row>
    <row r="42" spans="1:31" s="135" customFormat="1" ht="12.75" customHeight="1">
      <c r="A42" s="674"/>
      <c r="B42" s="145"/>
      <c r="C42" s="145"/>
      <c r="D42" s="145"/>
      <c r="E42" s="145"/>
      <c r="F42" s="145"/>
      <c r="G42" s="145"/>
      <c r="H42" s="145"/>
      <c r="I42" s="145"/>
    </row>
    <row r="43" spans="1:31" ht="13">
      <c r="B43" s="1283" t="s">
        <v>483</v>
      </c>
      <c r="C43" s="1283"/>
      <c r="D43" s="1283"/>
      <c r="E43" s="1283"/>
      <c r="F43" s="1283"/>
      <c r="G43" s="1283"/>
      <c r="H43" s="1283" t="s">
        <v>483</v>
      </c>
      <c r="I43" s="1283"/>
      <c r="J43" s="1283"/>
      <c r="K43" s="1283"/>
      <c r="L43" s="1283"/>
      <c r="M43" s="1283"/>
      <c r="N43" s="1283" t="s">
        <v>483</v>
      </c>
      <c r="O43" s="1283"/>
      <c r="P43" s="1283"/>
      <c r="Q43" s="1283"/>
      <c r="R43" s="1283"/>
      <c r="S43" s="1283"/>
      <c r="T43" s="1283" t="s">
        <v>483</v>
      </c>
      <c r="U43" s="1283"/>
      <c r="V43" s="1283"/>
      <c r="W43" s="1283"/>
      <c r="X43" s="1283"/>
      <c r="Y43" s="1283"/>
      <c r="Z43" s="1283" t="s">
        <v>483</v>
      </c>
      <c r="AA43" s="1283"/>
      <c r="AB43" s="1283"/>
      <c r="AC43" s="1283"/>
      <c r="AD43" s="1283"/>
      <c r="AE43" s="1283"/>
    </row>
    <row r="44" spans="1:31">
      <c r="A44" s="538"/>
      <c r="B44" s="538"/>
      <c r="C44" s="538"/>
      <c r="D44" s="538"/>
      <c r="E44" s="538"/>
      <c r="F44" s="538"/>
      <c r="G44" s="538"/>
      <c r="H44" s="538"/>
    </row>
    <row r="45" spans="1:31">
      <c r="A45" s="131" t="s">
        <v>435</v>
      </c>
      <c r="B45" s="143">
        <v>100</v>
      </c>
      <c r="C45" s="144">
        <v>134.11065386374028</v>
      </c>
      <c r="D45" s="144">
        <v>75.445816186556939</v>
      </c>
      <c r="E45" s="144">
        <v>21.444901691815272</v>
      </c>
      <c r="F45" s="144">
        <v>0.18289894833104711</v>
      </c>
      <c r="G45" s="144">
        <v>0</v>
      </c>
      <c r="H45" s="144">
        <v>0</v>
      </c>
      <c r="I45" s="144">
        <v>0</v>
      </c>
      <c r="J45" s="144">
        <v>0</v>
      </c>
      <c r="K45" s="144">
        <v>0</v>
      </c>
      <c r="L45" s="144">
        <v>0</v>
      </c>
      <c r="M45" s="144">
        <v>0</v>
      </c>
      <c r="N45" s="144">
        <v>116.59807956104252</v>
      </c>
      <c r="O45" s="144">
        <v>141.28943758573388</v>
      </c>
      <c r="P45" s="144">
        <v>86.41975308641976</v>
      </c>
      <c r="Q45" s="144">
        <v>185.09373571101969</v>
      </c>
      <c r="R45" s="144">
        <v>164.19753086419755</v>
      </c>
      <c r="S45" s="144">
        <v>141.28943758573388</v>
      </c>
      <c r="T45" s="144">
        <v>133.05898491083678</v>
      </c>
      <c r="U45" s="144">
        <v>110.6538637402835</v>
      </c>
      <c r="V45" s="144">
        <v>92.684042066758124</v>
      </c>
      <c r="W45" s="144">
        <v>55.281207133058992</v>
      </c>
      <c r="X45" s="144">
        <v>67.99268404206677</v>
      </c>
      <c r="Y45" s="144">
        <v>63.19158664837677</v>
      </c>
      <c r="Z45" s="144">
        <v>86.831275720164612</v>
      </c>
    </row>
    <row r="46" spans="1:31">
      <c r="A46" s="131" t="s">
        <v>436</v>
      </c>
      <c r="B46" s="143">
        <v>100</v>
      </c>
      <c r="C46" s="144">
        <v>93.40836012861736</v>
      </c>
      <c r="D46" s="144">
        <v>36.414790996784568</v>
      </c>
      <c r="E46" s="144">
        <v>26.929260450160772</v>
      </c>
      <c r="F46" s="144">
        <v>19.111736334405144</v>
      </c>
      <c r="G46" s="144">
        <v>10.04823151125402</v>
      </c>
      <c r="H46" s="144">
        <v>0</v>
      </c>
      <c r="I46" s="144">
        <v>22.628617363344052</v>
      </c>
      <c r="J46" s="144">
        <v>43.89067524115756</v>
      </c>
      <c r="K46" s="144">
        <v>47.869774919614152</v>
      </c>
      <c r="L46" s="144">
        <v>18.689710610932476</v>
      </c>
      <c r="M46" s="144">
        <v>41.840836012861736</v>
      </c>
      <c r="N46" s="144">
        <v>21.0008038585209</v>
      </c>
      <c r="O46" s="144">
        <v>18.026527331189712</v>
      </c>
      <c r="P46" s="144">
        <v>9.22427652733119</v>
      </c>
      <c r="Q46" s="144">
        <v>13.504823151125402</v>
      </c>
      <c r="R46" s="144">
        <v>8.139067524115756</v>
      </c>
      <c r="S46" s="144">
        <v>9.0032154340836019</v>
      </c>
      <c r="T46" s="144">
        <v>7.5562700964630229</v>
      </c>
      <c r="U46" s="144">
        <v>12.07797427652733</v>
      </c>
      <c r="V46" s="144">
        <v>9.8673633440514479</v>
      </c>
      <c r="W46" s="144">
        <v>16.45900321543408</v>
      </c>
      <c r="X46" s="144">
        <v>19.131832797427652</v>
      </c>
      <c r="Y46" s="144">
        <v>16.760450160771704</v>
      </c>
      <c r="Z46" s="144">
        <v>11.515273311897106</v>
      </c>
    </row>
    <row r="47" spans="1:31">
      <c r="A47" s="131" t="s">
        <v>438</v>
      </c>
      <c r="B47" s="143">
        <v>100</v>
      </c>
      <c r="C47" s="144">
        <v>81.237795942163245</v>
      </c>
      <c r="D47" s="144">
        <v>75.214531863322534</v>
      </c>
      <c r="E47" s="144">
        <v>79.228250100605123</v>
      </c>
      <c r="F47" s="144">
        <v>91.970611985388629</v>
      </c>
      <c r="G47" s="144">
        <v>86.253988156323743</v>
      </c>
      <c r="H47" s="144">
        <v>89.180166833713344</v>
      </c>
      <c r="I47" s="144">
        <v>97.725503036788865</v>
      </c>
      <c r="J47" s="144">
        <v>101.75820758245517</v>
      </c>
      <c r="K47" s="144">
        <v>99.166744311206415</v>
      </c>
      <c r="L47" s="144">
        <v>111.8343145384742</v>
      </c>
      <c r="M47" s="144">
        <v>110.93184096091107</v>
      </c>
      <c r="N47" s="144">
        <v>106.53291884459601</v>
      </c>
      <c r="O47" s="144">
        <v>116.78938275252997</v>
      </c>
      <c r="P47" s="144">
        <v>123.66678779214867</v>
      </c>
      <c r="Q47" s="144">
        <v>107.8505646532772</v>
      </c>
      <c r="R47" s="144">
        <v>107.06239670503194</v>
      </c>
      <c r="S47" s="144">
        <v>105.4268652769625</v>
      </c>
      <c r="T47" s="144">
        <v>82.625547893148692</v>
      </c>
      <c r="U47" s="144">
        <v>85.977330900175303</v>
      </c>
      <c r="V47" s="144">
        <v>84.089082467818557</v>
      </c>
      <c r="W47" s="144">
        <v>83.288170610343755</v>
      </c>
      <c r="X47" s="144">
        <v>85.4581356170589</v>
      </c>
      <c r="Y47" s="144">
        <v>87.930286073542248</v>
      </c>
      <c r="Z47" s="144">
        <v>88.271095688687097</v>
      </c>
    </row>
    <row r="48" spans="1:31">
      <c r="A48" s="131" t="s">
        <v>441</v>
      </c>
      <c r="B48" s="143">
        <v>100</v>
      </c>
      <c r="C48" s="144">
        <v>112.28070175438596</v>
      </c>
      <c r="D48" s="144">
        <v>89.649122807017548</v>
      </c>
      <c r="E48" s="144">
        <v>123.68421052631579</v>
      </c>
      <c r="F48" s="144">
        <v>102.10526315789473</v>
      </c>
      <c r="G48" s="144">
        <v>74.21052631578948</v>
      </c>
      <c r="H48" s="144">
        <v>80.701754385964918</v>
      </c>
      <c r="I48" s="144">
        <v>106.66666666666669</v>
      </c>
      <c r="J48" s="144">
        <v>84.385964912280699</v>
      </c>
      <c r="K48" s="144">
        <v>3.8109161793372319</v>
      </c>
      <c r="L48" s="144">
        <v>0</v>
      </c>
      <c r="M48" s="144">
        <v>0</v>
      </c>
      <c r="N48" s="144">
        <v>0</v>
      </c>
      <c r="O48" s="144">
        <v>0</v>
      </c>
      <c r="P48" s="144">
        <v>0</v>
      </c>
      <c r="Q48" s="144">
        <v>0</v>
      </c>
      <c r="R48" s="144">
        <v>0</v>
      </c>
      <c r="S48" s="144">
        <v>0</v>
      </c>
      <c r="T48" s="144">
        <v>0</v>
      </c>
      <c r="U48" s="144">
        <v>0</v>
      </c>
      <c r="V48" s="144">
        <v>0</v>
      </c>
      <c r="W48" s="144">
        <v>0</v>
      </c>
      <c r="X48" s="144">
        <v>0</v>
      </c>
      <c r="Y48" s="144">
        <v>0</v>
      </c>
      <c r="Z48" s="144">
        <v>0</v>
      </c>
    </row>
    <row r="49" spans="1:31">
      <c r="A49" s="131" t="s">
        <v>442</v>
      </c>
      <c r="B49" s="436" t="s">
        <v>360</v>
      </c>
      <c r="C49" s="436" t="s">
        <v>360</v>
      </c>
      <c r="D49" s="436" t="s">
        <v>360</v>
      </c>
      <c r="E49" s="436" t="s">
        <v>360</v>
      </c>
      <c r="F49" s="436" t="s">
        <v>360</v>
      </c>
      <c r="G49" s="436" t="s">
        <v>360</v>
      </c>
      <c r="H49" s="436" t="s">
        <v>360</v>
      </c>
      <c r="I49" s="436" t="s">
        <v>360</v>
      </c>
      <c r="J49" s="436" t="s">
        <v>360</v>
      </c>
      <c r="K49" s="436" t="s">
        <v>360</v>
      </c>
      <c r="L49" s="436" t="s">
        <v>360</v>
      </c>
      <c r="M49" s="436" t="s">
        <v>360</v>
      </c>
      <c r="N49" s="436" t="s">
        <v>360</v>
      </c>
      <c r="O49" s="436" t="s">
        <v>360</v>
      </c>
      <c r="P49" s="436" t="s">
        <v>360</v>
      </c>
      <c r="Q49" s="436" t="s">
        <v>360</v>
      </c>
      <c r="R49" s="436" t="s">
        <v>360</v>
      </c>
      <c r="S49" s="436" t="s">
        <v>360</v>
      </c>
      <c r="T49" s="436" t="s">
        <v>360</v>
      </c>
      <c r="U49" s="436" t="s">
        <v>360</v>
      </c>
      <c r="V49" s="436" t="s">
        <v>360</v>
      </c>
      <c r="W49" s="436" t="s">
        <v>360</v>
      </c>
      <c r="X49" s="436" t="s">
        <v>360</v>
      </c>
      <c r="Y49" s="436" t="s">
        <v>360</v>
      </c>
      <c r="Z49" s="436" t="s">
        <v>360</v>
      </c>
    </row>
    <row r="50" spans="1:31">
      <c r="A50" s="131" t="s">
        <v>443</v>
      </c>
      <c r="B50" s="143">
        <v>100.00000000000001</v>
      </c>
      <c r="C50" s="144">
        <v>88.286831582111191</v>
      </c>
      <c r="D50" s="144">
        <v>90.267398705073191</v>
      </c>
      <c r="E50" s="144">
        <v>101.15003010532571</v>
      </c>
      <c r="F50" s="144">
        <v>96.17522643857032</v>
      </c>
      <c r="G50" s="144">
        <v>109.00812563571854</v>
      </c>
      <c r="H50" s="144">
        <v>115.84043750173178</v>
      </c>
      <c r="I50" s="144">
        <v>111.13841399194737</v>
      </c>
      <c r="J50" s="144">
        <v>107.72322806064834</v>
      </c>
      <c r="K50" s="144">
        <v>99.050934652493837</v>
      </c>
      <c r="L50" s="144">
        <v>116.1310892053154</v>
      </c>
      <c r="M50" s="144">
        <v>100.99338364774648</v>
      </c>
      <c r="N50" s="144">
        <v>95.441321187004618</v>
      </c>
      <c r="O50" s="144">
        <v>65.890056518374237</v>
      </c>
      <c r="P50" s="144">
        <v>49.114737249660685</v>
      </c>
      <c r="Q50" s="144">
        <v>56.941773129416376</v>
      </c>
      <c r="R50" s="144">
        <v>45.970826502986284</v>
      </c>
      <c r="S50" s="144">
        <v>52.23079033113271</v>
      </c>
      <c r="T50" s="144">
        <v>39.092730556374562</v>
      </c>
      <c r="U50" s="144">
        <v>40.167735438716491</v>
      </c>
      <c r="V50" s="144">
        <v>29.880007065531629</v>
      </c>
      <c r="W50" s="144">
        <v>7.6214229521372934</v>
      </c>
      <c r="X50" s="144">
        <v>0.36660577668742184</v>
      </c>
      <c r="Y50" s="144">
        <v>7.6522356932488531E-2</v>
      </c>
      <c r="Z50" s="144">
        <v>0.23189507489569344</v>
      </c>
    </row>
    <row r="51" spans="1:31">
      <c r="A51" s="131" t="s">
        <v>444</v>
      </c>
      <c r="B51" s="143">
        <v>100</v>
      </c>
      <c r="C51" s="144">
        <v>98.799079623952537</v>
      </c>
      <c r="D51" s="144">
        <v>100.64151997288135</v>
      </c>
      <c r="E51" s="144">
        <v>90.787327978836487</v>
      </c>
      <c r="F51" s="144">
        <v>86.00038483521061</v>
      </c>
      <c r="G51" s="144">
        <v>87.287572890816364</v>
      </c>
      <c r="H51" s="144">
        <v>80.236269884390737</v>
      </c>
      <c r="I51" s="144">
        <v>79.243375068797178</v>
      </c>
      <c r="J51" s="144">
        <v>81.779894984601853</v>
      </c>
      <c r="K51" s="144">
        <v>87.499397434018235</v>
      </c>
      <c r="L51" s="144">
        <v>86.050367681584277</v>
      </c>
      <c r="M51" s="144">
        <v>86.060034089648198</v>
      </c>
      <c r="N51" s="144">
        <v>78.639325393635502</v>
      </c>
      <c r="O51" s="144">
        <v>82.372616801526831</v>
      </c>
      <c r="P51" s="144">
        <v>86.316829937820273</v>
      </c>
      <c r="Q51" s="144">
        <v>85.59320307140149</v>
      </c>
      <c r="R51" s="144">
        <v>87.61625456911014</v>
      </c>
      <c r="S51" s="144">
        <v>83.130865018898447</v>
      </c>
      <c r="T51" s="144">
        <v>84.742323055868681</v>
      </c>
      <c r="U51" s="144">
        <v>86.010170070345708</v>
      </c>
      <c r="V51" s="144">
        <v>84.098460409214326</v>
      </c>
      <c r="W51" s="144">
        <v>82.645599451381997</v>
      </c>
      <c r="X51" s="144">
        <v>79.155755392627711</v>
      </c>
      <c r="Y51" s="144">
        <v>74.549292668650423</v>
      </c>
      <c r="Z51" s="144">
        <v>78.804197471072925</v>
      </c>
    </row>
    <row r="52" spans="1:31">
      <c r="A52" s="131" t="s">
        <v>445</v>
      </c>
      <c r="B52" s="143">
        <v>100</v>
      </c>
      <c r="C52" s="144">
        <v>112.29338842975207</v>
      </c>
      <c r="D52" s="144">
        <v>176.65289256198346</v>
      </c>
      <c r="E52" s="144">
        <v>0</v>
      </c>
      <c r="F52" s="144">
        <v>0</v>
      </c>
      <c r="G52" s="144">
        <v>0</v>
      </c>
      <c r="H52" s="144">
        <v>0</v>
      </c>
      <c r="I52" s="144">
        <v>0</v>
      </c>
      <c r="J52" s="144">
        <v>36.15702479338843</v>
      </c>
      <c r="K52" s="144">
        <v>35.330578512396698</v>
      </c>
      <c r="L52" s="144">
        <v>35.58884297520661</v>
      </c>
      <c r="M52" s="144">
        <v>31.508264462809919</v>
      </c>
      <c r="N52" s="144">
        <v>29.18388429752066</v>
      </c>
      <c r="O52" s="144">
        <v>25.981404958677686</v>
      </c>
      <c r="P52" s="144">
        <v>0</v>
      </c>
      <c r="Q52" s="144">
        <v>0</v>
      </c>
      <c r="R52" s="144">
        <v>0</v>
      </c>
      <c r="S52" s="144">
        <v>0</v>
      </c>
      <c r="T52" s="144">
        <v>0</v>
      </c>
      <c r="U52" s="144">
        <v>0</v>
      </c>
      <c r="V52" s="144">
        <v>0</v>
      </c>
      <c r="W52" s="144">
        <v>0</v>
      </c>
      <c r="X52" s="144">
        <v>0</v>
      </c>
      <c r="Y52" s="144">
        <v>0</v>
      </c>
      <c r="Z52" s="144">
        <v>0</v>
      </c>
    </row>
    <row r="53" spans="1:31">
      <c r="A53" s="131" t="s">
        <v>446</v>
      </c>
      <c r="B53" s="143">
        <v>100</v>
      </c>
      <c r="C53" s="144">
        <v>105.26483230248083</v>
      </c>
      <c r="D53" s="144">
        <v>91.322118006360938</v>
      </c>
      <c r="E53" s="144">
        <v>92.645849341012962</v>
      </c>
      <c r="F53" s="144">
        <v>80.463914037935595</v>
      </c>
      <c r="G53" s="144">
        <v>84.589959094947403</v>
      </c>
      <c r="H53" s="144">
        <v>65.45768389969524</v>
      </c>
      <c r="I53" s="144">
        <v>58.196257569996384</v>
      </c>
      <c r="J53" s="144">
        <v>56.694270925042588</v>
      </c>
      <c r="K53" s="144">
        <v>60.168865144514491</v>
      </c>
      <c r="L53" s="144">
        <v>57.075984139960809</v>
      </c>
      <c r="M53" s="144">
        <v>50.65982798323742</v>
      </c>
      <c r="N53" s="144">
        <v>42.686014358492415</v>
      </c>
      <c r="O53" s="144">
        <v>38.283374710179871</v>
      </c>
      <c r="P53" s="144">
        <v>16.886449763065855</v>
      </c>
      <c r="Q53" s="144">
        <v>26.312077722316833</v>
      </c>
      <c r="R53" s="144">
        <v>26.656802119398449</v>
      </c>
      <c r="S53" s="144">
        <v>12.334690452499126</v>
      </c>
      <c r="T53" s="144">
        <v>2.4349354532837957</v>
      </c>
      <c r="U53" s="144">
        <v>0</v>
      </c>
      <c r="V53" s="144">
        <v>0</v>
      </c>
      <c r="W53" s="144">
        <v>0</v>
      </c>
      <c r="X53" s="144">
        <v>0</v>
      </c>
      <c r="Y53" s="144">
        <v>5.278572115192416E-3</v>
      </c>
      <c r="Z53" s="144">
        <v>0</v>
      </c>
    </row>
    <row r="54" spans="1:31">
      <c r="A54" s="131" t="s">
        <v>447</v>
      </c>
      <c r="B54" s="143">
        <v>100</v>
      </c>
      <c r="C54" s="144">
        <v>93.682618113233502</v>
      </c>
      <c r="D54" s="144">
        <v>70.351233073178889</v>
      </c>
      <c r="E54" s="144">
        <v>62.93707667598246</v>
      </c>
      <c r="F54" s="144">
        <v>52.611777187286656</v>
      </c>
      <c r="G54" s="144">
        <v>62.161524973354226</v>
      </c>
      <c r="H54" s="144">
        <v>69.10858215003168</v>
      </c>
      <c r="I54" s="144">
        <v>81.766430743085607</v>
      </c>
      <c r="J54" s="144">
        <v>89.152099490660476</v>
      </c>
      <c r="K54" s="144">
        <v>68.590128756535933</v>
      </c>
      <c r="L54" s="144">
        <v>80.848604514473848</v>
      </c>
      <c r="M54" s="144">
        <v>79.138281343372782</v>
      </c>
      <c r="N54" s="144">
        <v>88.935413259199962</v>
      </c>
      <c r="O54" s="144">
        <v>80.911228227003988</v>
      </c>
      <c r="P54" s="144">
        <v>79.122045566050147</v>
      </c>
      <c r="Q54" s="144">
        <v>64.686884166051343</v>
      </c>
      <c r="R54" s="144">
        <v>66.93739538838436</v>
      </c>
      <c r="S54" s="144">
        <v>76.226046771044977</v>
      </c>
      <c r="T54" s="144">
        <v>73.983190103761615</v>
      </c>
      <c r="U54" s="144">
        <v>79.838350324961141</v>
      </c>
      <c r="V54" s="144">
        <v>75.952738880129758</v>
      </c>
      <c r="W54" s="144">
        <v>84.589965580152082</v>
      </c>
      <c r="X54" s="144">
        <v>79.934547987773243</v>
      </c>
      <c r="Y54" s="144">
        <v>85.949595961084356</v>
      </c>
      <c r="Z54" s="144">
        <v>87.830325485040433</v>
      </c>
    </row>
    <row r="55" spans="1:31">
      <c r="A55" s="131" t="s">
        <v>448</v>
      </c>
      <c r="B55" s="143">
        <v>100</v>
      </c>
      <c r="C55" s="144">
        <v>116.58728825140423</v>
      </c>
      <c r="D55" s="144">
        <v>125.05709263669881</v>
      </c>
      <c r="E55" s="144">
        <v>141.87625501308003</v>
      </c>
      <c r="F55" s="144">
        <v>131.03547643085437</v>
      </c>
      <c r="G55" s="144">
        <v>133.50497264071484</v>
      </c>
      <c r="H55" s="144">
        <v>142.37924333866945</v>
      </c>
      <c r="I55" s="144">
        <v>111.90740025434933</v>
      </c>
      <c r="J55" s="144">
        <v>163.84739598730485</v>
      </c>
      <c r="K55" s="144">
        <v>225.02096917687876</v>
      </c>
      <c r="L55" s="144">
        <v>227.83708605485245</v>
      </c>
      <c r="M55" s="144">
        <v>170.79954443025198</v>
      </c>
      <c r="N55" s="144">
        <v>154.52561551419279</v>
      </c>
      <c r="O55" s="144">
        <v>240.97227257768532</v>
      </c>
      <c r="P55" s="144">
        <v>205.28037340822507</v>
      </c>
      <c r="Q55" s="144">
        <v>253.12633170832382</v>
      </c>
      <c r="R55" s="144">
        <v>265.15966206681134</v>
      </c>
      <c r="S55" s="144">
        <v>262.15944522844023</v>
      </c>
      <c r="T55" s="144">
        <v>236.02107166961363</v>
      </c>
      <c r="U55" s="144">
        <v>211.11232855126869</v>
      </c>
      <c r="V55" s="144">
        <v>207.38903941298858</v>
      </c>
      <c r="W55" s="144">
        <v>221.44375658881867</v>
      </c>
      <c r="X55" s="144">
        <v>146.97661771186017</v>
      </c>
      <c r="Y55" s="144">
        <v>157.6422348157362</v>
      </c>
      <c r="Z55" s="144">
        <v>172.67627007323696</v>
      </c>
    </row>
    <row r="56" spans="1:31">
      <c r="A56" s="131" t="s">
        <v>449</v>
      </c>
      <c r="B56" s="143">
        <v>100</v>
      </c>
      <c r="C56" s="144">
        <v>296.76840215439853</v>
      </c>
      <c r="D56" s="144">
        <v>221.63375224416512</v>
      </c>
      <c r="E56" s="144">
        <v>159.51526032315977</v>
      </c>
      <c r="F56" s="144">
        <v>155.47576301615797</v>
      </c>
      <c r="G56" s="144">
        <v>143.98563734290843</v>
      </c>
      <c r="H56" s="144">
        <v>136.08617594254935</v>
      </c>
      <c r="I56" s="144">
        <v>126.57091561938958</v>
      </c>
      <c r="J56" s="144">
        <v>8840.3949730700169</v>
      </c>
      <c r="K56" s="144">
        <v>6724.23698384201</v>
      </c>
      <c r="L56" s="144">
        <v>7350.2692998204666</v>
      </c>
      <c r="M56" s="144">
        <v>6200.0897666068222</v>
      </c>
      <c r="N56" s="144">
        <v>5843.4470377019743</v>
      </c>
      <c r="O56" s="144">
        <v>3713.4649910233393</v>
      </c>
      <c r="P56" s="144">
        <v>3308.9766606822263</v>
      </c>
      <c r="Q56" s="144">
        <v>2707.0915619389584</v>
      </c>
      <c r="R56" s="144">
        <v>2185.9964093357266</v>
      </c>
      <c r="S56" s="144">
        <v>1852.3339317773787</v>
      </c>
      <c r="T56" s="144">
        <v>1071.633752244165</v>
      </c>
      <c r="U56" s="144">
        <v>595.51166965888694</v>
      </c>
      <c r="V56" s="144">
        <v>804.93716337522437</v>
      </c>
      <c r="W56" s="144">
        <v>411.75942549371626</v>
      </c>
      <c r="X56" s="144">
        <v>291.74147217235185</v>
      </c>
      <c r="Y56" s="144">
        <v>353.68043087971273</v>
      </c>
      <c r="Z56" s="144">
        <v>235.27827648114902</v>
      </c>
    </row>
    <row r="57" spans="1:31">
      <c r="A57" s="131" t="s">
        <v>450</v>
      </c>
      <c r="B57" s="143">
        <v>100</v>
      </c>
      <c r="C57" s="144">
        <v>71.233360819884538</v>
      </c>
      <c r="D57" s="144">
        <v>118.03510425256214</v>
      </c>
      <c r="E57" s="144">
        <v>111.53257156319943</v>
      </c>
      <c r="F57" s="144">
        <v>80.233243020379305</v>
      </c>
      <c r="G57" s="144">
        <v>45.706208033926252</v>
      </c>
      <c r="H57" s="144">
        <v>46.895983036871236</v>
      </c>
      <c r="I57" s="144">
        <v>45.847567440216743</v>
      </c>
      <c r="J57" s="144">
        <v>45.76510778654729</v>
      </c>
      <c r="K57" s="144">
        <v>44.481093179408639</v>
      </c>
      <c r="L57" s="144">
        <v>42.902579809164799</v>
      </c>
      <c r="M57" s="144">
        <v>30.097773589350926</v>
      </c>
      <c r="N57" s="144">
        <v>24.832135705030037</v>
      </c>
      <c r="O57" s="144">
        <v>25.621392390151957</v>
      </c>
      <c r="P57" s="144">
        <v>25.079514666038403</v>
      </c>
      <c r="Q57" s="144">
        <v>23.583460949464008</v>
      </c>
      <c r="R57" s="144">
        <v>24.278478030392268</v>
      </c>
      <c r="S57" s="144">
        <v>23.33608198845565</v>
      </c>
      <c r="T57" s="144">
        <v>22.735304511721047</v>
      </c>
      <c r="U57" s="144">
        <v>14.27730003533985</v>
      </c>
      <c r="V57" s="144">
        <v>17.493226528448577</v>
      </c>
      <c r="W57" s="144">
        <v>17.858404994699018</v>
      </c>
      <c r="X57" s="144">
        <v>17.740605489456943</v>
      </c>
      <c r="Y57" s="144">
        <v>16.020732712922605</v>
      </c>
      <c r="Z57" s="144">
        <v>17.587466132642241</v>
      </c>
    </row>
    <row r="58" spans="1:31">
      <c r="A58" s="131" t="s">
        <v>920</v>
      </c>
      <c r="B58" s="143">
        <v>100.00000000000001</v>
      </c>
      <c r="C58" s="144">
        <v>100.00000000000001</v>
      </c>
      <c r="D58" s="144">
        <v>57.142857142857146</v>
      </c>
      <c r="E58" s="144">
        <v>371.42857142857144</v>
      </c>
      <c r="F58" s="144">
        <v>928.57142857142856</v>
      </c>
      <c r="G58" s="144">
        <v>-6414.2857142857138</v>
      </c>
      <c r="H58" s="144">
        <v>0</v>
      </c>
      <c r="I58" s="144">
        <v>185.71428571428572</v>
      </c>
      <c r="J58" s="144">
        <v>128.57142857142856</v>
      </c>
      <c r="K58" s="144">
        <v>214.28571428571428</v>
      </c>
      <c r="L58" s="144">
        <v>171.42857142857142</v>
      </c>
      <c r="M58" s="144">
        <v>85.714285714285708</v>
      </c>
      <c r="N58" s="144">
        <v>342.85714285714283</v>
      </c>
      <c r="O58" s="144">
        <v>85.714285714285708</v>
      </c>
      <c r="P58" s="144">
        <v>0</v>
      </c>
      <c r="Q58" s="144">
        <v>0</v>
      </c>
      <c r="R58" s="144">
        <v>0</v>
      </c>
      <c r="S58" s="144">
        <v>0</v>
      </c>
      <c r="T58" s="144">
        <v>0</v>
      </c>
      <c r="U58" s="144">
        <v>0</v>
      </c>
      <c r="V58" s="144">
        <v>0</v>
      </c>
      <c r="W58" s="144">
        <v>0</v>
      </c>
      <c r="X58" s="144">
        <v>0</v>
      </c>
      <c r="Y58" s="144">
        <v>0</v>
      </c>
      <c r="Z58" s="144">
        <v>0</v>
      </c>
    </row>
    <row r="59" spans="1:31" ht="20.25" customHeight="1">
      <c r="A59" s="131" t="s">
        <v>460</v>
      </c>
      <c r="B59" s="143">
        <v>100</v>
      </c>
      <c r="C59" s="144">
        <v>93.84244599423505</v>
      </c>
      <c r="D59" s="144">
        <v>89.035463553170203</v>
      </c>
      <c r="E59" s="144">
        <v>83.660147661852719</v>
      </c>
      <c r="F59" s="144">
        <v>81.809434795356935</v>
      </c>
      <c r="G59" s="144">
        <v>83.196376902877859</v>
      </c>
      <c r="H59" s="144">
        <v>81.558436940096868</v>
      </c>
      <c r="I59" s="144">
        <v>84.92434355726148</v>
      </c>
      <c r="J59" s="144">
        <v>89.378622026109255</v>
      </c>
      <c r="K59" s="144">
        <v>88.690118166569306</v>
      </c>
      <c r="L59" s="144">
        <v>93.494762883152006</v>
      </c>
      <c r="M59" s="144">
        <v>91.876453618910332</v>
      </c>
      <c r="N59" s="144">
        <v>88.358700153994363</v>
      </c>
      <c r="O59" s="144">
        <v>92.136885041093237</v>
      </c>
      <c r="P59" s="144">
        <v>94.698776116474363</v>
      </c>
      <c r="Q59" s="144">
        <v>88.677381236513014</v>
      </c>
      <c r="R59" s="144">
        <v>90.050369580727221</v>
      </c>
      <c r="S59" s="144">
        <v>89.002106039138624</v>
      </c>
      <c r="T59" s="144">
        <v>83.464415440219966</v>
      </c>
      <c r="U59" s="144">
        <v>85.690713771068062</v>
      </c>
      <c r="V59" s="144">
        <v>83.276558407033988</v>
      </c>
      <c r="W59" s="144">
        <v>83.871020955401761</v>
      </c>
      <c r="X59" s="144">
        <v>80.392993182137531</v>
      </c>
      <c r="Y59" s="144">
        <v>79.795641974264043</v>
      </c>
      <c r="Z59" s="144">
        <v>82.761229629992712</v>
      </c>
    </row>
    <row r="60" spans="1:31" ht="12.75" customHeight="1">
      <c r="A60" s="538"/>
      <c r="B60" s="569"/>
      <c r="C60" s="578"/>
      <c r="D60" s="578"/>
      <c r="E60" s="578"/>
      <c r="F60" s="578"/>
      <c r="G60" s="578"/>
      <c r="H60" s="578"/>
      <c r="I60" s="578"/>
      <c r="J60" s="578"/>
      <c r="K60" s="578"/>
      <c r="L60" s="579"/>
      <c r="M60" s="579"/>
      <c r="N60" s="579"/>
      <c r="O60" s="579"/>
      <c r="P60" s="579"/>
      <c r="Q60" s="579"/>
      <c r="R60" s="579"/>
      <c r="S60" s="579"/>
      <c r="T60" s="579"/>
      <c r="U60" s="579"/>
      <c r="V60" s="579"/>
      <c r="W60" s="579"/>
      <c r="X60" s="579"/>
      <c r="Y60" s="579"/>
      <c r="Z60" s="579"/>
    </row>
    <row r="61" spans="1:31" ht="26.15" customHeight="1">
      <c r="B61" s="1418" t="s">
        <v>484</v>
      </c>
      <c r="C61" s="1418"/>
      <c r="D61" s="1418"/>
      <c r="E61" s="1418"/>
      <c r="F61" s="1418"/>
      <c r="G61" s="1418"/>
      <c r="H61" s="1418" t="s">
        <v>484</v>
      </c>
      <c r="I61" s="1418"/>
      <c r="J61" s="1418"/>
      <c r="K61" s="1418"/>
      <c r="L61" s="1418"/>
      <c r="M61" s="1418"/>
      <c r="N61" s="1418" t="s">
        <v>484</v>
      </c>
      <c r="O61" s="1418"/>
      <c r="P61" s="1418"/>
      <c r="Q61" s="1418"/>
      <c r="R61" s="1418"/>
      <c r="S61" s="1418"/>
      <c r="T61" s="1418" t="s">
        <v>484</v>
      </c>
      <c r="U61" s="1418"/>
      <c r="V61" s="1418"/>
      <c r="W61" s="1418"/>
      <c r="X61" s="1418"/>
      <c r="Y61" s="1418"/>
      <c r="Z61" s="1418" t="s">
        <v>484</v>
      </c>
      <c r="AA61" s="1418"/>
      <c r="AB61" s="1418"/>
      <c r="AC61" s="1418"/>
      <c r="AD61" s="1418"/>
      <c r="AE61" s="1418"/>
    </row>
    <row r="62" spans="1:31">
      <c r="A62" s="538"/>
      <c r="B62" s="538"/>
      <c r="C62" s="538"/>
      <c r="D62" s="538"/>
      <c r="E62" s="538"/>
      <c r="F62" s="538"/>
      <c r="G62" s="538"/>
      <c r="H62" s="538"/>
    </row>
    <row r="63" spans="1:31">
      <c r="A63" s="131" t="s">
        <v>435</v>
      </c>
      <c r="B63" s="149">
        <v>1.1428387523278912E-4</v>
      </c>
      <c r="C63" s="149">
        <v>1.6332359063288922E-4</v>
      </c>
      <c r="D63" s="149">
        <v>9.6840516124806645E-5</v>
      </c>
      <c r="E63" s="149">
        <v>2.9294790145874454E-5</v>
      </c>
      <c r="F63" s="149">
        <v>2.555011001305688E-7</v>
      </c>
      <c r="G63" s="149">
        <v>0</v>
      </c>
      <c r="H63" s="149">
        <v>0</v>
      </c>
      <c r="I63" s="149">
        <v>0</v>
      </c>
      <c r="J63" s="149">
        <v>0</v>
      </c>
      <c r="K63" s="149">
        <v>0</v>
      </c>
      <c r="L63" s="149">
        <v>0</v>
      </c>
      <c r="M63" s="149">
        <v>0</v>
      </c>
      <c r="N63" s="149">
        <v>1.5080892264953284E-4</v>
      </c>
      <c r="O63" s="149">
        <v>1.7525125197750409E-4</v>
      </c>
      <c r="P63" s="149">
        <v>1.0429262852594229E-4</v>
      </c>
      <c r="Q63" s="149">
        <v>2.3854143078437176E-4</v>
      </c>
      <c r="R63" s="149">
        <v>2.0838482083067593E-4</v>
      </c>
      <c r="S63" s="149">
        <v>1.8142384686558178E-4</v>
      </c>
      <c r="T63" s="149">
        <v>1.8219137281375971E-4</v>
      </c>
      <c r="U63" s="149">
        <v>1.475766953173669E-4</v>
      </c>
      <c r="V63" s="149">
        <v>1.271941552610234E-4</v>
      </c>
      <c r="W63" s="149">
        <v>7.5326978338226448E-5</v>
      </c>
      <c r="X63" s="149">
        <v>9.6656028246159702E-5</v>
      </c>
      <c r="Y63" s="149">
        <v>9.0503431335438908E-5</v>
      </c>
      <c r="Z63" s="149">
        <v>1.1990414745011177E-4</v>
      </c>
    </row>
    <row r="64" spans="1:31">
      <c r="A64" s="131" t="s">
        <v>436</v>
      </c>
      <c r="B64" s="149">
        <v>2.6002586335544523E-4</v>
      </c>
      <c r="C64" s="149">
        <v>2.5882306486930414E-4</v>
      </c>
      <c r="D64" s="149">
        <v>1.0634849407160584E-4</v>
      </c>
      <c r="E64" s="149">
        <v>8.3699400416784161E-5</v>
      </c>
      <c r="F64" s="149">
        <v>6.0745386556042725E-5</v>
      </c>
      <c r="G64" s="149">
        <v>3.140521464004806E-5</v>
      </c>
      <c r="H64" s="149">
        <v>0</v>
      </c>
      <c r="I64" s="149">
        <v>6.9285501894708951E-5</v>
      </c>
      <c r="J64" s="149">
        <v>1.2768949066479878E-4</v>
      </c>
      <c r="K64" s="149">
        <v>1.4034685948581137E-4</v>
      </c>
      <c r="L64" s="149">
        <v>5.1979469091170792E-5</v>
      </c>
      <c r="M64" s="149">
        <v>1.1841662449102934E-4</v>
      </c>
      <c r="N64" s="149">
        <v>6.1802087909318363E-5</v>
      </c>
      <c r="O64" s="149">
        <v>5.0873907127450215E-5</v>
      </c>
      <c r="P64" s="149">
        <v>2.53282097848717E-5</v>
      </c>
      <c r="Q64" s="149">
        <v>3.9599763213215864E-5</v>
      </c>
      <c r="R64" s="149">
        <v>2.3502047462106307E-5</v>
      </c>
      <c r="S64" s="149">
        <v>2.6303522134556845E-5</v>
      </c>
      <c r="T64" s="149">
        <v>2.3540878411674797E-5</v>
      </c>
      <c r="U64" s="149">
        <v>3.6650245407329545E-5</v>
      </c>
      <c r="V64" s="149">
        <v>3.0810227051387509E-5</v>
      </c>
      <c r="W64" s="149">
        <v>5.1027953067830817E-5</v>
      </c>
      <c r="X64" s="149">
        <v>6.1880658298819113E-5</v>
      </c>
      <c r="Y64" s="149">
        <v>5.4616397781299599E-5</v>
      </c>
      <c r="Z64" s="149">
        <v>3.6179608472308604E-5</v>
      </c>
    </row>
    <row r="65" spans="1:26">
      <c r="A65" s="131" t="s">
        <v>438</v>
      </c>
      <c r="B65" s="149">
        <v>23.555552749524402</v>
      </c>
      <c r="C65" s="149">
        <v>20.391637998100371</v>
      </c>
      <c r="D65" s="149">
        <v>19.899035756457224</v>
      </c>
      <c r="E65" s="149">
        <v>22.307696993801674</v>
      </c>
      <c r="F65" s="149">
        <v>26.48128064259426</v>
      </c>
      <c r="G65" s="149">
        <v>24.421260197964894</v>
      </c>
      <c r="H65" s="149">
        <v>25.756846291767914</v>
      </c>
      <c r="I65" s="149">
        <v>27.106223555378378</v>
      </c>
      <c r="J65" s="149">
        <v>26.818167164239501</v>
      </c>
      <c r="K65" s="149">
        <v>26.338080554071489</v>
      </c>
      <c r="L65" s="149">
        <v>28.176113977744986</v>
      </c>
      <c r="M65" s="149">
        <v>28.441028451045518</v>
      </c>
      <c r="N65" s="149">
        <v>28.400619124445566</v>
      </c>
      <c r="O65" s="149">
        <v>29.858166626586588</v>
      </c>
      <c r="P65" s="149">
        <v>30.761110783726679</v>
      </c>
      <c r="Q65" s="149">
        <v>28.648564372695049</v>
      </c>
      <c r="R65" s="149">
        <v>28.005592257065349</v>
      </c>
      <c r="S65" s="149">
        <v>27.902576655393126</v>
      </c>
      <c r="T65" s="149">
        <v>23.318805284743384</v>
      </c>
      <c r="U65" s="149">
        <v>23.634341040652888</v>
      </c>
      <c r="V65" s="149">
        <v>23.785382773004962</v>
      </c>
      <c r="W65" s="149">
        <v>23.391856613580224</v>
      </c>
      <c r="X65" s="149">
        <v>25.0396650469647</v>
      </c>
      <c r="Y65" s="149">
        <v>25.956887376808378</v>
      </c>
      <c r="Z65" s="149">
        <v>25.123774260594782</v>
      </c>
    </row>
    <row r="66" spans="1:26">
      <c r="A66" s="131" t="s">
        <v>441</v>
      </c>
      <c r="B66" s="149">
        <v>5.361465751661712E-2</v>
      </c>
      <c r="C66" s="149">
        <v>6.4148917971049574E-2</v>
      </c>
      <c r="D66" s="149">
        <v>5.3984185897937666E-2</v>
      </c>
      <c r="E66" s="149">
        <v>7.9264581439476942E-2</v>
      </c>
      <c r="F66" s="149">
        <v>6.6915738124195961E-2</v>
      </c>
      <c r="G66" s="149">
        <v>4.782386085386519E-2</v>
      </c>
      <c r="H66" s="149">
        <v>5.3051493931542765E-2</v>
      </c>
      <c r="I66" s="149">
        <v>6.7341077507610564E-2</v>
      </c>
      <c r="J66" s="149">
        <v>5.061976237068809E-2</v>
      </c>
      <c r="K66" s="149">
        <v>2.3037624709887588E-3</v>
      </c>
      <c r="L66" s="149">
        <v>0</v>
      </c>
      <c r="M66" s="149">
        <v>0</v>
      </c>
      <c r="N66" s="149">
        <v>0</v>
      </c>
      <c r="O66" s="149">
        <v>0</v>
      </c>
      <c r="P66" s="149">
        <v>0</v>
      </c>
      <c r="Q66" s="149">
        <v>0</v>
      </c>
      <c r="R66" s="149">
        <v>0</v>
      </c>
      <c r="S66" s="149">
        <v>0</v>
      </c>
      <c r="T66" s="149">
        <v>0</v>
      </c>
      <c r="U66" s="149">
        <v>0</v>
      </c>
      <c r="V66" s="149">
        <v>0</v>
      </c>
      <c r="W66" s="149">
        <v>0</v>
      </c>
      <c r="X66" s="149">
        <v>0</v>
      </c>
      <c r="Y66" s="149">
        <v>0</v>
      </c>
      <c r="Z66" s="149">
        <v>0</v>
      </c>
    </row>
    <row r="67" spans="1:26">
      <c r="A67" s="131" t="s">
        <v>442</v>
      </c>
      <c r="B67" s="149">
        <v>0</v>
      </c>
      <c r="C67" s="149">
        <v>0</v>
      </c>
      <c r="D67" s="149">
        <v>0</v>
      </c>
      <c r="E67" s="149">
        <v>2.0699986043374829E-4</v>
      </c>
      <c r="F67" s="149">
        <v>1.9526671577478719E-4</v>
      </c>
      <c r="G67" s="149">
        <v>1.4000444686533426E-4</v>
      </c>
      <c r="H67" s="149">
        <v>1.3224430371341095E-4</v>
      </c>
      <c r="I67" s="149">
        <v>9.5006052331643554E-5</v>
      </c>
      <c r="J67" s="149">
        <v>7.1620707904935228E-5</v>
      </c>
      <c r="K67" s="149">
        <v>6.4870651676691133E-5</v>
      </c>
      <c r="L67" s="149">
        <v>5.8518821654253565E-5</v>
      </c>
      <c r="M67" s="149">
        <v>3.9130949879840623E-5</v>
      </c>
      <c r="N67" s="149">
        <v>2.0166997107251258E-5</v>
      </c>
      <c r="O67" s="149">
        <v>3.2271185234692497E-5</v>
      </c>
      <c r="P67" s="149">
        <v>0</v>
      </c>
      <c r="Q67" s="149">
        <v>0</v>
      </c>
      <c r="R67" s="149">
        <v>0</v>
      </c>
      <c r="S67" s="149">
        <v>0</v>
      </c>
      <c r="T67" s="149">
        <v>0</v>
      </c>
      <c r="U67" s="149">
        <v>0</v>
      </c>
      <c r="V67" s="149">
        <v>0</v>
      </c>
      <c r="W67" s="149">
        <v>0</v>
      </c>
      <c r="X67" s="149">
        <v>0</v>
      </c>
      <c r="Y67" s="149">
        <v>0</v>
      </c>
      <c r="Z67" s="149">
        <v>0</v>
      </c>
    </row>
    <row r="68" spans="1:26">
      <c r="A68" s="131" t="s">
        <v>443</v>
      </c>
      <c r="B68" s="149">
        <v>1.3333337729804926</v>
      </c>
      <c r="C68" s="149">
        <v>1.2543984016049747</v>
      </c>
      <c r="D68" s="149">
        <v>1.3517823852368118</v>
      </c>
      <c r="E68" s="149">
        <v>1.6120788098838219</v>
      </c>
      <c r="F68" s="149">
        <v>1.5674680781668233</v>
      </c>
      <c r="G68" s="149">
        <v>1.7470017427450799</v>
      </c>
      <c r="H68" s="149">
        <v>1.8937828309698788</v>
      </c>
      <c r="I68" s="149">
        <v>1.7449013397558444</v>
      </c>
      <c r="J68" s="149">
        <v>1.6069952171089061</v>
      </c>
      <c r="K68" s="149">
        <v>1.4890943788057245</v>
      </c>
      <c r="L68" s="149">
        <v>1.6561516234227507</v>
      </c>
      <c r="M68" s="149">
        <v>1.4656409119104317</v>
      </c>
      <c r="N68" s="149">
        <v>1.4402106035368059</v>
      </c>
      <c r="O68" s="149">
        <v>0.95350996097121155</v>
      </c>
      <c r="P68" s="149">
        <v>0.69152253716025824</v>
      </c>
      <c r="Q68" s="149">
        <v>0.85616408770969477</v>
      </c>
      <c r="R68" s="149">
        <v>0.68066856175764878</v>
      </c>
      <c r="S68" s="149">
        <v>0.78246549252820596</v>
      </c>
      <c r="T68" s="149">
        <v>0.6245015633779093</v>
      </c>
      <c r="U68" s="149">
        <v>0.62500352590911268</v>
      </c>
      <c r="V68" s="149">
        <v>0.47840620841511572</v>
      </c>
      <c r="W68" s="149">
        <v>0.12116104590710669</v>
      </c>
      <c r="X68" s="149">
        <v>6.0802296826994104E-3</v>
      </c>
      <c r="Y68" s="149">
        <v>1.2786392885849817E-3</v>
      </c>
      <c r="Z68" s="149">
        <v>3.7359707743421077E-3</v>
      </c>
    </row>
    <row r="69" spans="1:26">
      <c r="A69" s="131" t="s">
        <v>444</v>
      </c>
      <c r="B69" s="149">
        <v>54.003157006614742</v>
      </c>
      <c r="C69" s="149">
        <v>56.855532190295953</v>
      </c>
      <c r="D69" s="149">
        <v>61.042640624139779</v>
      </c>
      <c r="E69" s="149">
        <v>58.603797197069852</v>
      </c>
      <c r="F69" s="149">
        <v>56.769641502874109</v>
      </c>
      <c r="G69" s="149">
        <v>56.658771439673458</v>
      </c>
      <c r="H69" s="149">
        <v>53.127696443893143</v>
      </c>
      <c r="I69" s="149">
        <v>50.390644735321047</v>
      </c>
      <c r="J69" s="149">
        <v>49.41195566371352</v>
      </c>
      <c r="K69" s="149">
        <v>53.278130588787448</v>
      </c>
      <c r="L69" s="149">
        <v>49.703227999981607</v>
      </c>
      <c r="M69" s="149">
        <v>50.584380979865351</v>
      </c>
      <c r="N69" s="149">
        <v>48.062860009544664</v>
      </c>
      <c r="O69" s="149">
        <v>48.280136192954402</v>
      </c>
      <c r="P69" s="149">
        <v>49.223247761007229</v>
      </c>
      <c r="Q69" s="149">
        <v>52.124940088563591</v>
      </c>
      <c r="R69" s="149">
        <v>52.543419575701982</v>
      </c>
      <c r="S69" s="149">
        <v>50.440707029304349</v>
      </c>
      <c r="T69" s="149">
        <v>54.82998895941568</v>
      </c>
      <c r="U69" s="149">
        <v>54.20448160676608</v>
      </c>
      <c r="V69" s="149">
        <v>54.536143764435018</v>
      </c>
      <c r="W69" s="149">
        <v>53.214128458648801</v>
      </c>
      <c r="X69" s="149">
        <v>53.172055389959652</v>
      </c>
      <c r="Y69" s="149">
        <v>50.452594366189167</v>
      </c>
      <c r="Z69" s="149">
        <v>51.421123971173635</v>
      </c>
    </row>
    <row r="70" spans="1:26">
      <c r="A70" s="131" t="s">
        <v>445</v>
      </c>
      <c r="B70" s="149">
        <v>1.0116761886176486E-4</v>
      </c>
      <c r="C70" s="149">
        <v>1.2105880874050502E-4</v>
      </c>
      <c r="D70" s="149">
        <v>2.0072397887687196E-4</v>
      </c>
      <c r="E70" s="149">
        <v>0</v>
      </c>
      <c r="F70" s="149">
        <v>0</v>
      </c>
      <c r="G70" s="149">
        <v>0</v>
      </c>
      <c r="H70" s="149">
        <v>0</v>
      </c>
      <c r="I70" s="149">
        <v>0</v>
      </c>
      <c r="J70" s="149">
        <v>4.0926118802820121E-5</v>
      </c>
      <c r="K70" s="149">
        <v>4.0301113303230465E-5</v>
      </c>
      <c r="L70" s="149">
        <v>3.8509520649265238E-5</v>
      </c>
      <c r="M70" s="149">
        <v>3.4694592189974972E-5</v>
      </c>
      <c r="N70" s="149">
        <v>3.3414525998818065E-5</v>
      </c>
      <c r="O70" s="149">
        <v>2.8527954609930275E-5</v>
      </c>
      <c r="P70" s="149">
        <v>0</v>
      </c>
      <c r="Q70" s="149">
        <v>0</v>
      </c>
      <c r="R70" s="149">
        <v>0</v>
      </c>
      <c r="S70" s="149">
        <v>0</v>
      </c>
      <c r="T70" s="149">
        <v>0</v>
      </c>
      <c r="U70" s="149">
        <v>0</v>
      </c>
      <c r="V70" s="149">
        <v>0</v>
      </c>
      <c r="W70" s="149">
        <v>0</v>
      </c>
      <c r="X70" s="149">
        <v>0</v>
      </c>
      <c r="Y70" s="149">
        <v>0</v>
      </c>
      <c r="Z70" s="149">
        <v>0</v>
      </c>
    </row>
    <row r="71" spans="1:26">
      <c r="A71" s="131" t="s">
        <v>446</v>
      </c>
      <c r="B71" s="149">
        <v>0.40390560435342326</v>
      </c>
      <c r="C71" s="149">
        <v>0.45306849430275059</v>
      </c>
      <c r="D71" s="149">
        <v>0.41427891530172756</v>
      </c>
      <c r="E71" s="149">
        <v>0.44728797180907753</v>
      </c>
      <c r="F71" s="149">
        <v>0.39726256402371318</v>
      </c>
      <c r="G71" s="149">
        <v>0.41067123139702766</v>
      </c>
      <c r="H71" s="149">
        <v>0.32416910336940974</v>
      </c>
      <c r="I71" s="149">
        <v>0.27678511955841906</v>
      </c>
      <c r="J71" s="149">
        <v>0.25620370108935836</v>
      </c>
      <c r="K71" s="149">
        <v>0.27401634299113281</v>
      </c>
      <c r="L71" s="149">
        <v>0.24657327487881717</v>
      </c>
      <c r="M71" s="149">
        <v>0.22270981989446814</v>
      </c>
      <c r="N71" s="149">
        <v>0.19512646062988032</v>
      </c>
      <c r="O71" s="149">
        <v>0.16782496599605348</v>
      </c>
      <c r="P71" s="149">
        <v>7.2023440815601983E-2</v>
      </c>
      <c r="Q71" s="149">
        <v>0.11984561909740632</v>
      </c>
      <c r="R71" s="149">
        <v>0.11956454837770689</v>
      </c>
      <c r="S71" s="149">
        <v>5.5976772050070428E-2</v>
      </c>
      <c r="T71" s="149">
        <v>1.1783273993269295E-2</v>
      </c>
      <c r="U71" s="149">
        <v>0</v>
      </c>
      <c r="V71" s="149">
        <v>0</v>
      </c>
      <c r="W71" s="149">
        <v>0</v>
      </c>
      <c r="X71" s="149">
        <v>0</v>
      </c>
      <c r="Y71" s="149">
        <v>2.671881330308182E-5</v>
      </c>
      <c r="Z71" s="149">
        <v>0</v>
      </c>
    </row>
    <row r="72" spans="1:26">
      <c r="A72" s="131" t="s">
        <v>447</v>
      </c>
      <c r="B72" s="149">
        <v>19.150497239317009</v>
      </c>
      <c r="C72" s="149">
        <v>19.11788104563772</v>
      </c>
      <c r="D72" s="149">
        <v>15.131735613932104</v>
      </c>
      <c r="E72" s="149">
        <v>14.406815512754179</v>
      </c>
      <c r="F72" s="149">
        <v>12.315715128713702</v>
      </c>
      <c r="G72" s="149">
        <v>14.308605214667434</v>
      </c>
      <c r="H72" s="149">
        <v>16.227183370977961</v>
      </c>
      <c r="I72" s="149">
        <v>18.43838575164796</v>
      </c>
      <c r="J72" s="149">
        <v>19.10196192861947</v>
      </c>
      <c r="K72" s="149">
        <v>14.810388108058255</v>
      </c>
      <c r="L72" s="149">
        <v>16.560189360468126</v>
      </c>
      <c r="M72" s="149">
        <v>16.495384602857811</v>
      </c>
      <c r="N72" s="149">
        <v>19.275491639527395</v>
      </c>
      <c r="O72" s="149">
        <v>16.817263271923213</v>
      </c>
      <c r="P72" s="149">
        <v>16.000486778394173</v>
      </c>
      <c r="Q72" s="149">
        <v>13.969582540309771</v>
      </c>
      <c r="R72" s="149">
        <v>14.235193165344624</v>
      </c>
      <c r="S72" s="149">
        <v>16.401484899818151</v>
      </c>
      <c r="T72" s="149">
        <v>16.975076987781971</v>
      </c>
      <c r="U72" s="149">
        <v>17.842588072898199</v>
      </c>
      <c r="V72" s="149">
        <v>17.46629236445046</v>
      </c>
      <c r="W72" s="149">
        <v>19.31465581154691</v>
      </c>
      <c r="X72" s="149">
        <v>19.041290540057023</v>
      </c>
      <c r="Y72" s="149">
        <v>20.62741096442365</v>
      </c>
      <c r="Z72" s="149">
        <v>20.323458378390573</v>
      </c>
    </row>
    <row r="73" spans="1:26">
      <c r="A73" s="131" t="s">
        <v>448</v>
      </c>
      <c r="B73" s="149">
        <v>1.4989613121616583</v>
      </c>
      <c r="C73" s="149">
        <v>1.862268536664424</v>
      </c>
      <c r="D73" s="149">
        <v>2.1054053766102228</v>
      </c>
      <c r="E73" s="149">
        <v>2.5420349272938254</v>
      </c>
      <c r="F73" s="149">
        <v>2.4009102395322879</v>
      </c>
      <c r="G73" s="149">
        <v>2.4053786525253105</v>
      </c>
      <c r="H73" s="149">
        <v>2.6167860178128435</v>
      </c>
      <c r="I73" s="149">
        <v>1.9752270844784914</v>
      </c>
      <c r="J73" s="149">
        <v>2.7478708232003894</v>
      </c>
      <c r="K73" s="149">
        <v>3.8031038202901239</v>
      </c>
      <c r="L73" s="149">
        <v>3.6528139859415893</v>
      </c>
      <c r="M73" s="149">
        <v>2.7865889371146633</v>
      </c>
      <c r="N73" s="149">
        <v>2.6214500551734443</v>
      </c>
      <c r="O73" s="149">
        <v>3.9203421489290031</v>
      </c>
      <c r="P73" s="149">
        <v>3.2493275045768795</v>
      </c>
      <c r="Q73" s="149">
        <v>4.2787300778335</v>
      </c>
      <c r="R73" s="149">
        <v>4.4137972651816355</v>
      </c>
      <c r="S73" s="149">
        <v>4.4152535653750515</v>
      </c>
      <c r="T73" s="149">
        <v>4.2387699407189716</v>
      </c>
      <c r="U73" s="149">
        <v>3.692923061233226</v>
      </c>
      <c r="V73" s="149">
        <v>3.7329610228006445</v>
      </c>
      <c r="W73" s="149">
        <v>3.9576914667926664</v>
      </c>
      <c r="X73" s="149">
        <v>2.7404411133606525</v>
      </c>
      <c r="Y73" s="149">
        <v>2.9613097320240156</v>
      </c>
      <c r="Z73" s="149">
        <v>3.1274915745616019</v>
      </c>
    </row>
    <row r="74" spans="1:26">
      <c r="A74" s="131" t="s">
        <v>449</v>
      </c>
      <c r="B74" s="149">
        <v>5.8213185646697342E-5</v>
      </c>
      <c r="C74" s="149">
        <v>1.8409403021900166E-4</v>
      </c>
      <c r="D74" s="149">
        <v>1.44908626855847E-4</v>
      </c>
      <c r="E74" s="149">
        <v>1.109953989109145E-4</v>
      </c>
      <c r="F74" s="149">
        <v>1.1063197635653627E-4</v>
      </c>
      <c r="G74" s="149">
        <v>1.0074792856527418E-4</v>
      </c>
      <c r="H74" s="149">
        <v>9.7132928502679749E-5</v>
      </c>
      <c r="I74" s="149">
        <v>8.6760708411669308E-5</v>
      </c>
      <c r="J74" s="149">
        <v>5.7578371884847591E-3</v>
      </c>
      <c r="K74" s="149">
        <v>4.413561104266649E-3</v>
      </c>
      <c r="L74" s="149">
        <v>4.5765407399174698E-3</v>
      </c>
      <c r="M74" s="149">
        <v>3.9283947343760357E-3</v>
      </c>
      <c r="N74" s="149">
        <v>3.8498265210956829E-3</v>
      </c>
      <c r="O74" s="149">
        <v>2.3462115831085401E-3</v>
      </c>
      <c r="P74" s="149">
        <v>2.0340925252504156E-3</v>
      </c>
      <c r="Q74" s="149">
        <v>1.7770983024121292E-3</v>
      </c>
      <c r="R74" s="149">
        <v>1.4131403945610191E-3</v>
      </c>
      <c r="S74" s="149">
        <v>1.2115472751039742E-3</v>
      </c>
      <c r="T74" s="149">
        <v>7.4742288957067469E-4</v>
      </c>
      <c r="U74" s="149">
        <v>4.0455528790719507E-4</v>
      </c>
      <c r="V74" s="149">
        <v>5.6267883089570635E-4</v>
      </c>
      <c r="W74" s="149">
        <v>2.8579392029565317E-4</v>
      </c>
      <c r="X74" s="149">
        <v>2.112522473436577E-4</v>
      </c>
      <c r="Y74" s="149">
        <v>2.5801991277976075E-4</v>
      </c>
      <c r="Z74" s="149">
        <v>1.6549171693877986E-4</v>
      </c>
    </row>
    <row r="75" spans="1:26">
      <c r="A75" s="131" t="s">
        <v>450</v>
      </c>
      <c r="B75" s="149">
        <v>4.4360119654830677E-4</v>
      </c>
      <c r="C75" s="149">
        <v>3.3672613452338259E-4</v>
      </c>
      <c r="D75" s="149">
        <v>5.8808604337609854E-4</v>
      </c>
      <c r="E75" s="149">
        <v>5.9139247995978539E-4</v>
      </c>
      <c r="F75" s="149">
        <v>4.3505449824732603E-4</v>
      </c>
      <c r="G75" s="149">
        <v>2.4370446560677297E-4</v>
      </c>
      <c r="H75" s="149">
        <v>2.5507004509839581E-4</v>
      </c>
      <c r="I75" s="149">
        <v>2.3948416818313255E-4</v>
      </c>
      <c r="J75" s="149">
        <v>2.2713995935565168E-4</v>
      </c>
      <c r="K75" s="149">
        <v>2.2248099975584535E-4</v>
      </c>
      <c r="L75" s="149">
        <v>2.0355830798929464E-4</v>
      </c>
      <c r="M75" s="149">
        <v>1.453191525334198E-4</v>
      </c>
      <c r="N75" s="149">
        <v>1.2466870939028052E-4</v>
      </c>
      <c r="O75" s="149">
        <v>1.2335646377057324E-4</v>
      </c>
      <c r="P75" s="149">
        <v>1.1748095562525458E-4</v>
      </c>
      <c r="Q75" s="149">
        <v>1.1797429457270559E-4</v>
      </c>
      <c r="R75" s="149">
        <v>1.195993081960521E-4</v>
      </c>
      <c r="S75" s="149">
        <v>1.1631088693874355E-4</v>
      </c>
      <c r="T75" s="149">
        <v>1.2083482801737328E-4</v>
      </c>
      <c r="U75" s="149">
        <v>7.391031186968954E-5</v>
      </c>
      <c r="V75" s="149">
        <v>9.3183680593300297E-5</v>
      </c>
      <c r="W75" s="149">
        <v>9.4454672589537871E-5</v>
      </c>
      <c r="X75" s="149">
        <v>9.7891041384476455E-5</v>
      </c>
      <c r="Y75" s="149">
        <v>8.9062711010272735E-5</v>
      </c>
      <c r="Z75" s="149">
        <v>9.4269032197481241E-5</v>
      </c>
    </row>
    <row r="76" spans="1:26">
      <c r="A76" s="131" t="s">
        <v>920</v>
      </c>
      <c r="B76" s="149">
        <v>3.6579201034729032E-7</v>
      </c>
      <c r="C76" s="149">
        <v>3.8979377239353042E-7</v>
      </c>
      <c r="D76" s="149">
        <v>2.3476488757528883E-7</v>
      </c>
      <c r="E76" s="149">
        <v>1.6240182170420808E-6</v>
      </c>
      <c r="F76" s="149">
        <v>4.1518928771217427E-6</v>
      </c>
      <c r="G76" s="149">
        <v>-2.8201882746763158E-5</v>
      </c>
      <c r="H76" s="149">
        <v>0</v>
      </c>
      <c r="I76" s="149">
        <v>7.9992142507212831E-7</v>
      </c>
      <c r="J76" s="149">
        <v>5.2619295603625863E-7</v>
      </c>
      <c r="K76" s="149">
        <v>8.8379634436908919E-7</v>
      </c>
      <c r="L76" s="149">
        <v>6.7070282698284893E-7</v>
      </c>
      <c r="M76" s="149">
        <v>3.4125828383581939E-7</v>
      </c>
      <c r="N76" s="149">
        <v>1.4193780955250151E-6</v>
      </c>
      <c r="O76" s="149">
        <v>3.4029369316020208E-7</v>
      </c>
      <c r="P76" s="149">
        <v>0</v>
      </c>
      <c r="Q76" s="149">
        <v>0</v>
      </c>
      <c r="R76" s="149">
        <v>0</v>
      </c>
      <c r="S76" s="149">
        <v>0</v>
      </c>
      <c r="T76" s="149">
        <v>0</v>
      </c>
      <c r="U76" s="149">
        <v>0</v>
      </c>
      <c r="V76" s="149">
        <v>0</v>
      </c>
      <c r="W76" s="149">
        <v>0</v>
      </c>
      <c r="X76" s="149">
        <v>0</v>
      </c>
      <c r="Y76" s="149">
        <v>0</v>
      </c>
      <c r="Z76" s="149">
        <v>0</v>
      </c>
    </row>
    <row r="77" spans="1:26" ht="20.25" customHeight="1">
      <c r="A77" s="131" t="s">
        <v>460</v>
      </c>
      <c r="B77" s="573">
        <v>100</v>
      </c>
      <c r="C77" s="573">
        <v>100</v>
      </c>
      <c r="D77" s="573">
        <v>99.999999999999986</v>
      </c>
      <c r="E77" s="573">
        <v>100</v>
      </c>
      <c r="F77" s="573">
        <v>100</v>
      </c>
      <c r="G77" s="573">
        <v>99.999999999999986</v>
      </c>
      <c r="H77" s="573">
        <v>100</v>
      </c>
      <c r="I77" s="573">
        <v>100</v>
      </c>
      <c r="J77" s="573">
        <v>100</v>
      </c>
      <c r="K77" s="573">
        <v>100</v>
      </c>
      <c r="L77" s="573">
        <v>100</v>
      </c>
      <c r="M77" s="573">
        <v>100.00000000000001</v>
      </c>
      <c r="N77" s="573">
        <v>100</v>
      </c>
      <c r="O77" s="573">
        <v>100.00000000000001</v>
      </c>
      <c r="P77" s="573">
        <v>100</v>
      </c>
      <c r="Q77" s="573">
        <v>100</v>
      </c>
      <c r="R77" s="573">
        <v>100</v>
      </c>
      <c r="S77" s="573">
        <v>100</v>
      </c>
      <c r="T77" s="573">
        <v>100</v>
      </c>
      <c r="U77" s="573">
        <v>99.999999999999986</v>
      </c>
      <c r="V77" s="573">
        <v>100</v>
      </c>
      <c r="W77" s="573">
        <v>99.999999999999986</v>
      </c>
      <c r="X77" s="573">
        <v>99.999999999999986</v>
      </c>
      <c r="Y77" s="573">
        <v>100</v>
      </c>
      <c r="Z77" s="573">
        <v>100.00000000000001</v>
      </c>
    </row>
  </sheetData>
  <sheetProtection selectLockedCells="1"/>
  <mergeCells count="20">
    <mergeCell ref="Z43:AE43"/>
    <mergeCell ref="Z61:AE61"/>
    <mergeCell ref="B43:G43"/>
    <mergeCell ref="H43:M43"/>
    <mergeCell ref="N43:S43"/>
    <mergeCell ref="T43:Y43"/>
    <mergeCell ref="B61:G61"/>
    <mergeCell ref="H61:M61"/>
    <mergeCell ref="N61:S61"/>
    <mergeCell ref="T61:Y61"/>
    <mergeCell ref="B25:G25"/>
    <mergeCell ref="H25:M25"/>
    <mergeCell ref="N25:S25"/>
    <mergeCell ref="T25:Y25"/>
    <mergeCell ref="Z7:AE7"/>
    <mergeCell ref="Z25:AE25"/>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&amp;"Arial,Fett"Abraum und Bergematerial von fossilen Energieträgern 1994 – 2018 
nach Bundesländern</oddHeader>
    <oddFooter>&amp;CStatistische Ämter der Länder – Indikatoren und Kennzahlen, UGRdL 2020</oddFooter>
  </headerFooter>
  <rowBreaks count="1" manualBreakCount="1">
    <brk id="41" max="29" man="1"/>
  </rowBreaks>
  <colBreaks count="3" manualBreakCount="3">
    <brk id="7" max="1048575" man="1"/>
    <brk id="13" max="1048575" man="1"/>
    <brk id="1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L111"/>
  <sheetViews>
    <sheetView showGridLines="0" showRowColHeaders="0" zoomScaleNormal="100" workbookViewId="0">
      <pane xSplit="1" ySplit="5" topLeftCell="B6" activePane="bottomRight" state="frozen"/>
      <selection activeCell="C72" sqref="C72"/>
      <selection pane="topRight" activeCell="C72" sqref="C72"/>
      <selection pane="bottomLeft" activeCell="C72" sqref="C72"/>
      <selection pane="bottomRight"/>
    </sheetView>
  </sheetViews>
  <sheetFormatPr baseColWidth="10" defaultColWidth="11.453125" defaultRowHeight="12.5"/>
  <cols>
    <col min="1" max="1" width="25.81640625" style="1010" customWidth="1"/>
    <col min="2" max="2" width="17.54296875" style="1010" customWidth="1"/>
    <col min="3" max="3" width="17" style="1010" customWidth="1"/>
    <col min="4" max="7" width="17.54296875" style="1010" customWidth="1"/>
    <col min="8" max="16384" width="11.453125" style="1035"/>
  </cols>
  <sheetData>
    <row r="1" spans="1:10" ht="13">
      <c r="A1" s="1033" t="s">
        <v>322</v>
      </c>
    </row>
    <row r="3" spans="1:10" s="161" customFormat="1" ht="13">
      <c r="A3" s="162" t="s">
        <v>1436</v>
      </c>
      <c r="B3" s="1036" t="s">
        <v>1733</v>
      </c>
      <c r="C3" s="162"/>
      <c r="D3" s="1010"/>
      <c r="E3" s="1010"/>
      <c r="F3" s="1010"/>
      <c r="G3" s="1010"/>
    </row>
    <row r="4" spans="1:10" s="161" customFormat="1" ht="13">
      <c r="A4" s="162"/>
      <c r="B4" s="1036"/>
      <c r="C4" s="162"/>
      <c r="D4" s="1010"/>
      <c r="E4" s="1010"/>
      <c r="F4" s="1010"/>
      <c r="G4" s="1010"/>
    </row>
    <row r="5" spans="1:10" s="135" customFormat="1" ht="59.25" customHeight="1">
      <c r="A5" s="1032" t="s">
        <v>433</v>
      </c>
      <c r="B5" s="1030" t="s">
        <v>456</v>
      </c>
      <c r="C5" s="498" t="s">
        <v>1437</v>
      </c>
      <c r="D5" s="1031" t="s">
        <v>1438</v>
      </c>
      <c r="E5" s="1031" t="s">
        <v>1439</v>
      </c>
      <c r="F5" s="1031" t="s">
        <v>876</v>
      </c>
      <c r="G5" s="1031" t="s">
        <v>877</v>
      </c>
    </row>
    <row r="6" spans="1:10" s="135" customFormat="1" ht="12.75" customHeight="1">
      <c r="A6" s="1037"/>
      <c r="B6" s="499"/>
      <c r="C6" s="499"/>
      <c r="D6" s="499"/>
      <c r="E6" s="499"/>
      <c r="F6" s="1010"/>
      <c r="G6" s="1010"/>
    </row>
    <row r="7" spans="1:10" s="135" customFormat="1" ht="12.75" customHeight="1">
      <c r="B7" s="1276" t="s">
        <v>434</v>
      </c>
      <c r="C7" s="1276"/>
      <c r="D7" s="1276"/>
      <c r="E7" s="1276"/>
      <c r="F7" s="1276"/>
      <c r="G7" s="1276"/>
    </row>
    <row r="8" spans="1:10" s="135" customFormat="1" ht="12.75" customHeight="1">
      <c r="A8" s="1012"/>
      <c r="B8" s="499"/>
      <c r="C8" s="499"/>
      <c r="D8" s="499"/>
      <c r="E8" s="499"/>
      <c r="F8" s="1010"/>
      <c r="G8" s="1010"/>
    </row>
    <row r="9" spans="1:10" s="135" customFormat="1">
      <c r="A9" s="131" t="s">
        <v>435</v>
      </c>
      <c r="B9" s="549">
        <v>2763.0487359970316</v>
      </c>
      <c r="C9" s="1038">
        <v>1841.6660902544936</v>
      </c>
      <c r="D9" s="549">
        <v>235.26499999999999</v>
      </c>
      <c r="E9" s="549">
        <v>3.8166240995848635</v>
      </c>
      <c r="F9" s="549">
        <v>90.292792601266058</v>
      </c>
      <c r="G9" s="549">
        <v>592.00822904168717</v>
      </c>
      <c r="I9" s="681"/>
      <c r="J9" s="681"/>
    </row>
    <row r="10" spans="1:10" s="135" customFormat="1">
      <c r="A10" s="131" t="s">
        <v>436</v>
      </c>
      <c r="B10" s="549">
        <v>7190.2143601177522</v>
      </c>
      <c r="C10" s="1038">
        <v>5091.4718950369997</v>
      </c>
      <c r="D10" s="549">
        <v>785.03800000000001</v>
      </c>
      <c r="E10" s="549">
        <v>8.3707040089876301</v>
      </c>
      <c r="F10" s="549">
        <v>269.49457214896665</v>
      </c>
      <c r="G10" s="549">
        <v>1035.839188922798</v>
      </c>
      <c r="I10" s="681"/>
      <c r="J10" s="681"/>
    </row>
    <row r="11" spans="1:10" s="135" customFormat="1">
      <c r="A11" s="131" t="s">
        <v>437</v>
      </c>
      <c r="B11" s="549">
        <v>49.623886075842236</v>
      </c>
      <c r="C11" s="1038">
        <v>7.464129685109345</v>
      </c>
      <c r="D11" s="549">
        <v>11.542999999999999</v>
      </c>
      <c r="E11" s="549">
        <v>4.8605655718499743E-3</v>
      </c>
      <c r="F11" s="549">
        <v>6.8505230437205189E-2</v>
      </c>
      <c r="G11" s="549">
        <v>30.543390594723842</v>
      </c>
      <c r="I11" s="681"/>
      <c r="J11" s="681"/>
    </row>
    <row r="12" spans="1:10" s="135" customFormat="1">
      <c r="A12" s="131" t="s">
        <v>438</v>
      </c>
      <c r="B12" s="549">
        <v>1728.7557678626586</v>
      </c>
      <c r="C12" s="1038">
        <v>1084.21364110385</v>
      </c>
      <c r="D12" s="549">
        <v>266.87200000000001</v>
      </c>
      <c r="E12" s="549">
        <v>3.5735958209923644</v>
      </c>
      <c r="F12" s="549">
        <v>106.47222264462384</v>
      </c>
      <c r="G12" s="549">
        <v>267.62430829319237</v>
      </c>
      <c r="I12" s="681"/>
      <c r="J12" s="681"/>
    </row>
    <row r="13" spans="1:10" s="135" customFormat="1">
      <c r="A13" s="131" t="s">
        <v>439</v>
      </c>
      <c r="B13" s="549">
        <v>64.071465868592952</v>
      </c>
      <c r="C13" s="1038">
        <v>46.041449973842248</v>
      </c>
      <c r="D13" s="549">
        <v>6.0119999999999996</v>
      </c>
      <c r="E13" s="549">
        <v>2.1872545073324881E-2</v>
      </c>
      <c r="F13" s="549">
        <v>0.13599330823243258</v>
      </c>
      <c r="G13" s="549">
        <v>11.86015004144495</v>
      </c>
      <c r="I13" s="681"/>
      <c r="J13" s="681"/>
    </row>
    <row r="14" spans="1:10" s="135" customFormat="1">
      <c r="A14" s="131" t="s">
        <v>440</v>
      </c>
      <c r="B14" s="549">
        <v>68.56586676617367</v>
      </c>
      <c r="C14" s="1038">
        <v>15.369792528793534</v>
      </c>
      <c r="D14" s="549">
        <v>30.51</v>
      </c>
      <c r="E14" s="549">
        <v>3.9424587416116451E-2</v>
      </c>
      <c r="F14" s="549">
        <v>0.48630067812958877</v>
      </c>
      <c r="G14" s="549">
        <v>22.160348971834424</v>
      </c>
      <c r="I14" s="681"/>
      <c r="J14" s="681"/>
    </row>
    <row r="15" spans="1:10" s="135" customFormat="1">
      <c r="A15" s="131" t="s">
        <v>441</v>
      </c>
      <c r="B15" s="549">
        <v>1474.3257237530775</v>
      </c>
      <c r="C15" s="1038">
        <v>919.92956959609796</v>
      </c>
      <c r="D15" s="549">
        <v>180.86799999999999</v>
      </c>
      <c r="E15" s="549">
        <v>2.0816722218550807</v>
      </c>
      <c r="F15" s="549">
        <v>60.81273895103471</v>
      </c>
      <c r="G15" s="549">
        <v>310.63374298408996</v>
      </c>
      <c r="I15" s="681"/>
      <c r="J15" s="681"/>
    </row>
    <row r="16" spans="1:10" s="135" customFormat="1">
      <c r="A16" s="131" t="s">
        <v>442</v>
      </c>
      <c r="B16" s="549">
        <v>1566.639286145079</v>
      </c>
      <c r="C16" s="1038">
        <v>902.19224864659452</v>
      </c>
      <c r="D16" s="549">
        <v>345.91500000000002</v>
      </c>
      <c r="E16" s="549">
        <v>3.6357030477437813</v>
      </c>
      <c r="F16" s="549">
        <v>131.2878278807998</v>
      </c>
      <c r="G16" s="549">
        <v>183.60850656994091</v>
      </c>
      <c r="I16" s="681"/>
      <c r="J16" s="681"/>
    </row>
    <row r="17" spans="1:12" s="135" customFormat="1">
      <c r="A17" s="131" t="s">
        <v>443</v>
      </c>
      <c r="B17" s="549">
        <v>7003.8202691686784</v>
      </c>
      <c r="C17" s="1038">
        <v>5036.1273936662265</v>
      </c>
      <c r="D17" s="549">
        <v>929.78</v>
      </c>
      <c r="E17" s="549">
        <v>7.0243273455851885</v>
      </c>
      <c r="F17" s="549">
        <v>376.12959007393914</v>
      </c>
      <c r="G17" s="549">
        <v>654.75895808292739</v>
      </c>
      <c r="I17" s="681"/>
      <c r="J17" s="681"/>
    </row>
    <row r="18" spans="1:12" s="135" customFormat="1">
      <c r="A18" s="131" t="s">
        <v>444</v>
      </c>
      <c r="B18" s="549">
        <v>4900.5611107802279</v>
      </c>
      <c r="C18" s="1038">
        <v>3361.0452338354712</v>
      </c>
      <c r="D18" s="549">
        <v>614.91</v>
      </c>
      <c r="E18" s="549">
        <v>3.9138354110218629</v>
      </c>
      <c r="F18" s="549">
        <v>163.0803068618828</v>
      </c>
      <c r="G18" s="549">
        <v>757.61173467185176</v>
      </c>
      <c r="I18" s="681"/>
      <c r="J18" s="681"/>
    </row>
    <row r="19" spans="1:12" s="135" customFormat="1">
      <c r="A19" s="131" t="s">
        <v>445</v>
      </c>
      <c r="B19" s="549">
        <v>1175.1935479160345</v>
      </c>
      <c r="C19" s="1038">
        <v>679.80022652663934</v>
      </c>
      <c r="D19" s="549">
        <v>149.828</v>
      </c>
      <c r="E19" s="549">
        <v>1.9088521126337483</v>
      </c>
      <c r="F19" s="549">
        <v>53.473911438479909</v>
      </c>
      <c r="G19" s="549">
        <v>290.18255783828158</v>
      </c>
      <c r="I19" s="681"/>
      <c r="J19" s="681"/>
    </row>
    <row r="20" spans="1:12" s="135" customFormat="1">
      <c r="A20" s="131" t="s">
        <v>446</v>
      </c>
      <c r="B20" s="549">
        <v>169.30659676564596</v>
      </c>
      <c r="C20" s="1038">
        <v>108.30623246269495</v>
      </c>
      <c r="D20" s="549">
        <v>9.27</v>
      </c>
      <c r="E20" s="549">
        <v>0.2022535340730906</v>
      </c>
      <c r="F20" s="549">
        <v>3.6805668349966889</v>
      </c>
      <c r="G20" s="549">
        <v>47.847543933881227</v>
      </c>
      <c r="I20" s="681"/>
      <c r="J20" s="681"/>
    </row>
    <row r="21" spans="1:12" s="135" customFormat="1">
      <c r="A21" s="131" t="s">
        <v>447</v>
      </c>
      <c r="B21" s="549">
        <v>1572.4087988670078</v>
      </c>
      <c r="C21" s="1038">
        <v>898.29188978937691</v>
      </c>
      <c r="D21" s="549">
        <v>320.64</v>
      </c>
      <c r="E21" s="549">
        <v>2.4327130687109122</v>
      </c>
      <c r="F21" s="549">
        <v>81.073178653009364</v>
      </c>
      <c r="G21" s="549">
        <v>269.97101735591065</v>
      </c>
      <c r="I21" s="681"/>
      <c r="J21" s="681"/>
    </row>
    <row r="22" spans="1:12" s="135" customFormat="1">
      <c r="A22" s="131" t="s">
        <v>448</v>
      </c>
      <c r="B22" s="549">
        <v>1473.7909734984016</v>
      </c>
      <c r="C22" s="1038">
        <v>883.59286870780954</v>
      </c>
      <c r="D22" s="549">
        <v>257.33499999999998</v>
      </c>
      <c r="E22" s="549">
        <v>3.1566673074959</v>
      </c>
      <c r="F22" s="549">
        <v>128.43204978013006</v>
      </c>
      <c r="G22" s="549">
        <v>201.27438770296624</v>
      </c>
      <c r="I22" s="681"/>
      <c r="J22" s="681"/>
    </row>
    <row r="23" spans="1:12" s="135" customFormat="1">
      <c r="A23" s="131" t="s">
        <v>449</v>
      </c>
      <c r="B23" s="549">
        <v>2650.2829884895878</v>
      </c>
      <c r="C23" s="1038">
        <v>1856.1651260762949</v>
      </c>
      <c r="D23" s="549">
        <v>506.17399999999998</v>
      </c>
      <c r="E23" s="549">
        <v>2.6662902475803696</v>
      </c>
      <c r="F23" s="549">
        <v>71.645658704732412</v>
      </c>
      <c r="G23" s="549">
        <v>213.6319134609796</v>
      </c>
      <c r="I23" s="681"/>
      <c r="J23" s="681"/>
    </row>
    <row r="24" spans="1:12" s="135" customFormat="1" ht="12.75" customHeight="1">
      <c r="A24" s="131" t="s">
        <v>450</v>
      </c>
      <c r="B24" s="549">
        <v>1201.305621928213</v>
      </c>
      <c r="C24" s="1038">
        <v>791.55021210970949</v>
      </c>
      <c r="D24" s="549">
        <v>168.75</v>
      </c>
      <c r="E24" s="549">
        <v>2.0976040756739223</v>
      </c>
      <c r="F24" s="549">
        <v>71.730784209339532</v>
      </c>
      <c r="G24" s="549">
        <v>167.17702153348995</v>
      </c>
      <c r="I24" s="681"/>
      <c r="J24" s="681"/>
    </row>
    <row r="25" spans="1:12" s="567" customFormat="1" ht="20.25" customHeight="1">
      <c r="A25" s="583" t="s">
        <v>460</v>
      </c>
      <c r="B25" s="549">
        <v>35051.915000000001</v>
      </c>
      <c r="C25" s="549">
        <v>23523.228000000003</v>
      </c>
      <c r="D25" s="549">
        <v>4818.71</v>
      </c>
      <c r="E25" s="549">
        <v>44.947000000000003</v>
      </c>
      <c r="F25" s="549">
        <v>1608.297</v>
      </c>
      <c r="G25" s="549">
        <v>5056.7330000000002</v>
      </c>
      <c r="I25" s="681"/>
      <c r="J25" s="681"/>
    </row>
    <row r="26" spans="1:12" ht="12.75" customHeight="1">
      <c r="A26" s="583"/>
      <c r="B26" s="1039"/>
      <c r="C26" s="1039"/>
      <c r="D26" s="1039"/>
      <c r="E26" s="1039"/>
      <c r="F26" s="1039"/>
      <c r="G26" s="1039"/>
      <c r="I26" s="1040"/>
      <c r="J26" s="1041"/>
    </row>
    <row r="27" spans="1:12" s="368" customFormat="1" ht="13">
      <c r="B27" s="1277" t="s">
        <v>462</v>
      </c>
      <c r="C27" s="1277"/>
      <c r="D27" s="1277"/>
      <c r="E27" s="1277"/>
      <c r="F27" s="1277"/>
      <c r="G27" s="1277"/>
      <c r="H27" s="1042"/>
      <c r="I27" s="1043"/>
      <c r="J27" s="1043"/>
      <c r="K27" s="601"/>
      <c r="L27" s="601"/>
    </row>
    <row r="28" spans="1:12" s="368" customFormat="1">
      <c r="A28" s="643"/>
      <c r="B28" s="137"/>
      <c r="C28" s="137"/>
      <c r="D28" s="137"/>
      <c r="E28" s="137"/>
      <c r="F28" s="137"/>
      <c r="G28" s="137"/>
      <c r="H28" s="1042"/>
      <c r="I28" s="1043"/>
      <c r="J28" s="1043"/>
      <c r="K28" s="601"/>
      <c r="L28" s="601"/>
    </row>
    <row r="29" spans="1:12" s="368" customFormat="1">
      <c r="A29" s="131" t="s">
        <v>435</v>
      </c>
      <c r="B29" s="1044">
        <v>-0.15738410016945181</v>
      </c>
      <c r="C29" s="1044">
        <v>-1.0564620173479824</v>
      </c>
      <c r="D29" s="1044">
        <v>7.0602957906712049</v>
      </c>
      <c r="E29" s="1044">
        <v>-7.0530710729753281</v>
      </c>
      <c r="F29" s="1044">
        <v>3.3099549294618669E-2</v>
      </c>
      <c r="G29" s="1044">
        <v>9.0434750913175321E-3</v>
      </c>
      <c r="H29" s="1045"/>
      <c r="I29" s="1043"/>
      <c r="J29" s="1043"/>
    </row>
    <row r="30" spans="1:12" s="368" customFormat="1">
      <c r="A30" s="131" t="s">
        <v>436</v>
      </c>
      <c r="B30" s="1044">
        <v>-1.567738652780136</v>
      </c>
      <c r="C30" s="1044">
        <v>-1.7622806041769223</v>
      </c>
      <c r="D30" s="1044">
        <v>-2.0925000249433765</v>
      </c>
      <c r="E30" s="1044">
        <v>-7.546811855022284</v>
      </c>
      <c r="F30" s="1044">
        <v>-2.1124872677309554</v>
      </c>
      <c r="G30" s="1044">
        <v>9.0434750913459538E-3</v>
      </c>
      <c r="H30" s="1045"/>
      <c r="I30" s="1043"/>
      <c r="J30" s="1043"/>
    </row>
    <row r="31" spans="1:12" s="368" customFormat="1">
      <c r="A31" s="131" t="s">
        <v>437</v>
      </c>
      <c r="B31" s="1044">
        <v>11.124317451104687</v>
      </c>
      <c r="C31" s="1044">
        <v>-10.114036742472265</v>
      </c>
      <c r="D31" s="1044">
        <v>107.94451450189152</v>
      </c>
      <c r="E31" s="1044">
        <v>-6.7176887767196263</v>
      </c>
      <c r="F31" s="1044">
        <v>-73.172161986283527</v>
      </c>
      <c r="G31" s="1044">
        <v>9.0434750913459538E-3</v>
      </c>
      <c r="H31" s="1045"/>
    </row>
    <row r="32" spans="1:12" s="368" customFormat="1">
      <c r="A32" s="131" t="s">
        <v>438</v>
      </c>
      <c r="B32" s="1044">
        <v>-2.7532068563559591</v>
      </c>
      <c r="C32" s="1044">
        <v>-1.1316939035785083</v>
      </c>
      <c r="D32" s="1044">
        <v>-12.550012943562777</v>
      </c>
      <c r="E32" s="1044">
        <v>-6.6824320259360093</v>
      </c>
      <c r="F32" s="1044">
        <v>1.9824480101903248</v>
      </c>
      <c r="G32" s="1044">
        <v>-1.798416992592422E-2</v>
      </c>
      <c r="H32" s="1045"/>
    </row>
    <row r="33" spans="1:10" s="368" customFormat="1">
      <c r="A33" s="131" t="s">
        <v>439</v>
      </c>
      <c r="B33" s="1044">
        <v>-13.278087332333172</v>
      </c>
      <c r="C33" s="1044">
        <v>-8.5849628158684084</v>
      </c>
      <c r="D33" s="1044">
        <v>-46.852899575671856</v>
      </c>
      <c r="E33" s="1044">
        <v>-6.7176887767196405</v>
      </c>
      <c r="F33" s="1044">
        <v>-57.726881805271461</v>
      </c>
      <c r="G33" s="1044">
        <v>9.0434750913459538E-3</v>
      </c>
      <c r="H33" s="1045"/>
    </row>
    <row r="34" spans="1:10" s="368" customFormat="1">
      <c r="A34" s="131" t="s">
        <v>440</v>
      </c>
      <c r="B34" s="1044">
        <v>-13.728640725577989</v>
      </c>
      <c r="C34" s="1044">
        <v>-3.7117001801084797</v>
      </c>
      <c r="D34" s="1044">
        <v>-25.28651190126358</v>
      </c>
      <c r="E34" s="1044">
        <v>-6.7176887767196405</v>
      </c>
      <c r="F34" s="1044">
        <v>1.7147503608389627</v>
      </c>
      <c r="G34" s="1044">
        <v>9.0434750913459538E-3</v>
      </c>
      <c r="H34" s="1045"/>
    </row>
    <row r="35" spans="1:10" s="368" customFormat="1">
      <c r="A35" s="131" t="s">
        <v>441</v>
      </c>
      <c r="B35" s="1044">
        <v>-6.0285100252408625</v>
      </c>
      <c r="C35" s="1044">
        <v>-4.4400101766490963</v>
      </c>
      <c r="D35" s="1044">
        <v>-22.397562963916414</v>
      </c>
      <c r="E35" s="1044">
        <v>-6.8867878777329423</v>
      </c>
      <c r="F35" s="1044">
        <v>0.7802103856650433</v>
      </c>
      <c r="G35" s="1044">
        <v>1.4866756998600295E-2</v>
      </c>
      <c r="H35" s="1045"/>
    </row>
    <row r="36" spans="1:10" s="368" customFormat="1">
      <c r="A36" s="131" t="s">
        <v>442</v>
      </c>
      <c r="B36" s="1044">
        <v>-4.0490589849494114</v>
      </c>
      <c r="C36" s="1044">
        <v>-3.2355874398881923</v>
      </c>
      <c r="D36" s="1044">
        <v>-10.078375813977672</v>
      </c>
      <c r="E36" s="1044">
        <v>-6.6968993157828294</v>
      </c>
      <c r="F36" s="1044">
        <v>2.4020939894887618</v>
      </c>
      <c r="G36" s="1044">
        <v>4.1180130767344281E-3</v>
      </c>
      <c r="H36" s="1045"/>
    </row>
    <row r="37" spans="1:10" s="368" customFormat="1">
      <c r="A37" s="131" t="s">
        <v>443</v>
      </c>
      <c r="B37" s="1044">
        <v>-0.94909127109953317</v>
      </c>
      <c r="C37" s="1044">
        <v>-1.8624708448805052</v>
      </c>
      <c r="D37" s="1044">
        <v>2.7189397780966971</v>
      </c>
      <c r="E37" s="1044">
        <v>-6.2165586360364671</v>
      </c>
      <c r="F37" s="1044">
        <v>1.1584927888824694</v>
      </c>
      <c r="G37" s="1044">
        <v>2.1375839683628328E-3</v>
      </c>
      <c r="H37" s="1045"/>
    </row>
    <row r="38" spans="1:10" s="368" customFormat="1">
      <c r="A38" s="131" t="s">
        <v>444</v>
      </c>
      <c r="B38" s="1044">
        <v>-1.0339750801192054</v>
      </c>
      <c r="C38" s="1044">
        <v>-3.8567204711728067</v>
      </c>
      <c r="D38" s="1044">
        <v>14.861091134601409</v>
      </c>
      <c r="E38" s="1044">
        <v>-7.3632189879941308</v>
      </c>
      <c r="F38" s="1044">
        <v>2.6325140973731465</v>
      </c>
      <c r="G38" s="1044">
        <v>2.5758810127697984E-2</v>
      </c>
      <c r="H38" s="1045"/>
    </row>
    <row r="39" spans="1:10" s="368" customFormat="1">
      <c r="A39" s="131" t="s">
        <v>445</v>
      </c>
      <c r="B39" s="1044">
        <v>0.47719058941633818</v>
      </c>
      <c r="C39" s="1044">
        <v>2.4667658733994244</v>
      </c>
      <c r="D39" s="1044">
        <v>-6.7590189745408793</v>
      </c>
      <c r="E39" s="1044">
        <v>-6.8889214858275807</v>
      </c>
      <c r="F39" s="1044">
        <v>0.49656865889696178</v>
      </c>
      <c r="G39" s="1044">
        <v>-1.5883615021294872E-2</v>
      </c>
      <c r="H39" s="1045"/>
    </row>
    <row r="40" spans="1:10" s="368" customFormat="1">
      <c r="A40" s="131" t="s">
        <v>446</v>
      </c>
      <c r="B40" s="1044">
        <v>1.9995329409842668</v>
      </c>
      <c r="C40" s="1044">
        <v>2.8554169890219612</v>
      </c>
      <c r="D40" s="1044">
        <v>6.1977316989345894</v>
      </c>
      <c r="E40" s="1044">
        <v>-8.7879228378106973</v>
      </c>
      <c r="F40" s="1044">
        <v>-5.4851959527250358</v>
      </c>
      <c r="G40" s="1044">
        <v>9.0434750913459538E-3</v>
      </c>
      <c r="H40" s="1045"/>
    </row>
    <row r="41" spans="1:10" s="368" customFormat="1">
      <c r="A41" s="131" t="s">
        <v>447</v>
      </c>
      <c r="B41" s="1044">
        <v>-7.2679796302286945</v>
      </c>
      <c r="C41" s="1044">
        <v>-3.9833940667693213</v>
      </c>
      <c r="D41" s="1044">
        <v>-21.222931438595467</v>
      </c>
      <c r="E41" s="1044">
        <v>-6.7280419744136708</v>
      </c>
      <c r="F41" s="1044">
        <v>1.0368404777685782</v>
      </c>
      <c r="G41" s="1044">
        <v>-9.1355450879589739E-2</v>
      </c>
      <c r="H41" s="1045"/>
    </row>
    <row r="42" spans="1:10" s="368" customFormat="1">
      <c r="A42" s="131" t="s">
        <v>448</v>
      </c>
      <c r="B42" s="1044">
        <v>-0.51076767072801488</v>
      </c>
      <c r="C42" s="1044">
        <v>5.7166283244541631</v>
      </c>
      <c r="D42" s="1044">
        <v>-18.008577181892335</v>
      </c>
      <c r="E42" s="1044">
        <v>-7.2650550046647311</v>
      </c>
      <c r="F42" s="1044">
        <v>1.0760956873904917</v>
      </c>
      <c r="G42" s="1044">
        <v>2.7020205145731779E-2</v>
      </c>
      <c r="H42" s="1045"/>
    </row>
    <row r="43" spans="1:10" s="135" customFormat="1">
      <c r="A43" s="131" t="s">
        <v>449</v>
      </c>
      <c r="B43" s="1044">
        <v>-3.2470998667401147</v>
      </c>
      <c r="C43" s="1044">
        <v>-2.719742992529163</v>
      </c>
      <c r="D43" s="1044">
        <v>-6.8123282097732414</v>
      </c>
      <c r="E43" s="1044">
        <v>-6.8120658621336929</v>
      </c>
      <c r="F43" s="1044">
        <v>0.17816072147391537</v>
      </c>
      <c r="G43" s="1044">
        <v>9.0434750913459538E-3</v>
      </c>
      <c r="H43" s="141"/>
    </row>
    <row r="44" spans="1:10" s="368" customFormat="1" ht="12.75" customHeight="1">
      <c r="A44" s="131" t="s">
        <v>450</v>
      </c>
      <c r="B44" s="1044">
        <v>0.57569655614810245</v>
      </c>
      <c r="C44" s="1044">
        <v>-0.72879320959633276</v>
      </c>
      <c r="D44" s="1044">
        <v>8.1737703446816994</v>
      </c>
      <c r="E44" s="1044">
        <v>-6.8855058362320705</v>
      </c>
      <c r="F44" s="1044">
        <v>0.67834579919559701</v>
      </c>
      <c r="G44" s="1044">
        <v>-0.23380826148577682</v>
      </c>
      <c r="H44" s="1045"/>
    </row>
    <row r="45" spans="1:10" s="1047" customFormat="1" ht="20.25" customHeight="1">
      <c r="A45" s="583" t="s">
        <v>460</v>
      </c>
      <c r="B45" s="1044">
        <v>-1.8661188790201066</v>
      </c>
      <c r="C45" s="1044">
        <v>-1.9192298113617454</v>
      </c>
      <c r="D45" s="1044">
        <v>-4.2421549454779353</v>
      </c>
      <c r="E45" s="1044">
        <v>-6.9535875460605183</v>
      </c>
      <c r="F45" s="1044">
        <v>0.67738106863576775</v>
      </c>
      <c r="G45" s="1044">
        <v>-4.7261483749423405E-3</v>
      </c>
      <c r="H45" s="1046"/>
    </row>
    <row r="46" spans="1:10" s="368" customFormat="1">
      <c r="A46" s="1048"/>
      <c r="B46" s="1045"/>
      <c r="C46" s="1045"/>
      <c r="D46" s="1045"/>
      <c r="E46" s="1049"/>
      <c r="F46" s="1045"/>
      <c r="G46" s="1045"/>
      <c r="H46" s="1045"/>
    </row>
    <row r="47" spans="1:10" s="368" customFormat="1" ht="13">
      <c r="B47" s="1276" t="s">
        <v>483</v>
      </c>
      <c r="C47" s="1276"/>
      <c r="D47" s="1276"/>
      <c r="E47" s="1276"/>
      <c r="F47" s="1276"/>
      <c r="G47" s="1276"/>
      <c r="H47" s="1045"/>
    </row>
    <row r="48" spans="1:10" s="368" customFormat="1">
      <c r="A48" s="1048"/>
      <c r="B48" s="1045"/>
      <c r="C48" s="1045"/>
      <c r="D48" s="1045"/>
      <c r="E48" s="1045"/>
      <c r="F48" s="1045"/>
      <c r="G48" s="1045"/>
      <c r="H48" s="1045"/>
      <c r="I48" s="1049"/>
      <c r="J48" s="1049"/>
    </row>
    <row r="49" spans="1:10" s="368" customFormat="1">
      <c r="A49" s="131" t="s">
        <v>435</v>
      </c>
      <c r="B49" s="1044">
        <v>94.685514913079203</v>
      </c>
      <c r="C49" s="1044">
        <v>76.737547179216193</v>
      </c>
      <c r="D49" s="1044">
        <v>78.308380542814717</v>
      </c>
      <c r="E49" s="1044">
        <v>151.08843238492301</v>
      </c>
      <c r="F49" s="1044">
        <v>85.356499078379713</v>
      </c>
      <c r="G49" s="1044">
        <v>540.96850306991098</v>
      </c>
      <c r="H49" s="1046"/>
      <c r="I49" s="1043"/>
      <c r="J49" s="1043"/>
    </row>
    <row r="50" spans="1:10" s="368" customFormat="1">
      <c r="A50" s="131" t="s">
        <v>436</v>
      </c>
      <c r="B50" s="1044">
        <v>94.730557311900881</v>
      </c>
      <c r="C50" s="1044">
        <v>80.792216747521735</v>
      </c>
      <c r="D50" s="1044">
        <v>97.434312593861321</v>
      </c>
      <c r="E50" s="1044">
        <v>143.1064963920349</v>
      </c>
      <c r="F50" s="1044">
        <v>86.886393404334854</v>
      </c>
      <c r="G50" s="1044">
        <v>622.07928963436621</v>
      </c>
      <c r="H50" s="1046"/>
      <c r="I50" s="1043"/>
      <c r="J50" s="1043"/>
    </row>
    <row r="51" spans="1:10" s="368" customFormat="1">
      <c r="A51" s="131" t="s">
        <v>437</v>
      </c>
      <c r="B51" s="1044">
        <v>231.30101847310991</v>
      </c>
      <c r="C51" s="1044">
        <v>49.789783307855117</v>
      </c>
      <c r="D51" s="1044">
        <v>1665.6565656565658</v>
      </c>
      <c r="E51" s="1044">
        <v>187.32229048680037</v>
      </c>
      <c r="F51" s="1044">
        <v>53.608248652231246</v>
      </c>
      <c r="G51" s="1044">
        <v>541.59044279878844</v>
      </c>
      <c r="H51" s="1046"/>
      <c r="I51" s="1043"/>
      <c r="J51" s="1043"/>
    </row>
    <row r="52" spans="1:10" s="368" customFormat="1">
      <c r="A52" s="131" t="s">
        <v>438</v>
      </c>
      <c r="B52" s="1044">
        <v>103.16351872256935</v>
      </c>
      <c r="C52" s="1044">
        <v>86.995912238161893</v>
      </c>
      <c r="D52" s="1044">
        <v>92.630439008135951</v>
      </c>
      <c r="E52" s="1044">
        <v>159.10756779512707</v>
      </c>
      <c r="F52" s="1044">
        <v>113.27366197200053</v>
      </c>
      <c r="G52" s="1044">
        <v>593.18384767532723</v>
      </c>
      <c r="H52" s="1046"/>
      <c r="I52" s="1043"/>
      <c r="J52" s="1043"/>
    </row>
    <row r="53" spans="1:10" s="368" customFormat="1">
      <c r="A53" s="131" t="s">
        <v>439</v>
      </c>
      <c r="B53" s="1044">
        <v>94.080375257936353</v>
      </c>
      <c r="C53" s="1044">
        <v>93.48056644782757</v>
      </c>
      <c r="D53" s="1044">
        <v>36.602739726027394</v>
      </c>
      <c r="E53" s="1044">
        <v>129.02300620264305</v>
      </c>
      <c r="F53" s="1044">
        <v>77.283459691812823</v>
      </c>
      <c r="G53" s="1044">
        <v>531.23701646796405</v>
      </c>
      <c r="H53" s="1046"/>
      <c r="I53" s="1038"/>
      <c r="J53" s="1038"/>
    </row>
    <row r="54" spans="1:10" s="368" customFormat="1">
      <c r="A54" s="131" t="s">
        <v>440</v>
      </c>
      <c r="B54" s="1044">
        <v>129.57754759427928</v>
      </c>
      <c r="C54" s="1044">
        <v>62.486149137489456</v>
      </c>
      <c r="D54" s="1044">
        <v>128.15020161290323</v>
      </c>
      <c r="E54" s="1044">
        <v>158.26999080481968</v>
      </c>
      <c r="F54" s="1044">
        <v>100.0037998778464</v>
      </c>
      <c r="G54" s="1044">
        <v>554.20026021856597</v>
      </c>
      <c r="H54" s="1046"/>
      <c r="I54" s="1038"/>
      <c r="J54" s="1038"/>
    </row>
    <row r="55" spans="1:10" s="368" customFormat="1">
      <c r="A55" s="131" t="s">
        <v>441</v>
      </c>
      <c r="B55" s="1044">
        <v>101.13352559645563</v>
      </c>
      <c r="C55" s="1044">
        <v>83.019192205617856</v>
      </c>
      <c r="D55" s="1044">
        <v>79.635084382333645</v>
      </c>
      <c r="E55" s="1044">
        <v>153.04459041955403</v>
      </c>
      <c r="F55" s="1044">
        <v>95.192310677094696</v>
      </c>
      <c r="G55" s="1044">
        <v>541.7092487674679</v>
      </c>
      <c r="H55" s="1046"/>
      <c r="I55" s="1038"/>
      <c r="J55" s="1038"/>
    </row>
    <row r="56" spans="1:10" s="368" customFormat="1">
      <c r="A56" s="131" t="s">
        <v>442</v>
      </c>
      <c r="B56" s="1044">
        <v>106.65466168070175</v>
      </c>
      <c r="C56" s="1044">
        <v>90.306539013908406</v>
      </c>
      <c r="D56" s="1044">
        <v>106.2627485193286</v>
      </c>
      <c r="E56" s="1044">
        <v>160.04843887160371</v>
      </c>
      <c r="F56" s="1044">
        <v>119.20536885893793</v>
      </c>
      <c r="G56" s="1044">
        <v>575.19565709788549</v>
      </c>
      <c r="H56" s="1046"/>
      <c r="I56" s="1038"/>
      <c r="J56" s="1038"/>
    </row>
    <row r="57" spans="1:10" s="368" customFormat="1">
      <c r="A57" s="131" t="s">
        <v>443</v>
      </c>
      <c r="B57" s="1044">
        <v>111.05386436895681</v>
      </c>
      <c r="C57" s="1044">
        <v>100.56862281589072</v>
      </c>
      <c r="D57" s="1044">
        <v>114.66718299662946</v>
      </c>
      <c r="E57" s="1044">
        <v>149.61419815141721</v>
      </c>
      <c r="F57" s="1044">
        <v>101.90610122255745</v>
      </c>
      <c r="G57" s="1044">
        <v>572.36876119009639</v>
      </c>
      <c r="H57" s="1046"/>
      <c r="I57" s="1038"/>
      <c r="J57" s="1038"/>
    </row>
    <row r="58" spans="1:10" s="368" customFormat="1">
      <c r="A58" s="131" t="s">
        <v>444</v>
      </c>
      <c r="B58" s="1044">
        <v>111.82730741493359</v>
      </c>
      <c r="C58" s="1044">
        <v>98.176068378159826</v>
      </c>
      <c r="D58" s="1044">
        <v>90.161170184688828</v>
      </c>
      <c r="E58" s="1044">
        <v>144.57131407431757</v>
      </c>
      <c r="F58" s="1044">
        <v>105.43162586310058</v>
      </c>
      <c r="G58" s="1044">
        <v>634.66054368862945</v>
      </c>
      <c r="H58" s="1046"/>
      <c r="I58" s="1038"/>
      <c r="J58" s="1038"/>
    </row>
    <row r="59" spans="1:10" s="368" customFormat="1">
      <c r="A59" s="131" t="s">
        <v>445</v>
      </c>
      <c r="B59" s="1044">
        <v>97.594959488488229</v>
      </c>
      <c r="C59" s="1044">
        <v>77.603944802539075</v>
      </c>
      <c r="D59" s="1044">
        <v>71.117735290208671</v>
      </c>
      <c r="E59" s="1044">
        <v>154.48472530813285</v>
      </c>
      <c r="F59" s="1044">
        <v>86.563309150783581</v>
      </c>
      <c r="G59" s="1044">
        <v>532.62795585029255</v>
      </c>
      <c r="H59" s="1046"/>
      <c r="I59" s="1038"/>
      <c r="J59" s="1038"/>
    </row>
    <row r="60" spans="1:10" s="368" customFormat="1">
      <c r="A60" s="131" t="s">
        <v>446</v>
      </c>
      <c r="B60" s="1044">
        <v>118.8185122767277</v>
      </c>
      <c r="C60" s="1044">
        <v>92.120990374205107</v>
      </c>
      <c r="D60" s="1044">
        <v>82.188137246209763</v>
      </c>
      <c r="E60" s="1044">
        <v>159.07527842926694</v>
      </c>
      <c r="F60" s="1044">
        <v>77.584541953265031</v>
      </c>
      <c r="G60" s="1044">
        <v>545.44949456233542</v>
      </c>
      <c r="H60" s="1046"/>
      <c r="I60" s="1038"/>
      <c r="J60" s="1038"/>
    </row>
    <row r="61" spans="1:10" s="368" customFormat="1">
      <c r="A61" s="131" t="s">
        <v>447</v>
      </c>
      <c r="B61" s="1044">
        <v>100.3337240410543</v>
      </c>
      <c r="C61" s="1044">
        <v>78.18726723665246</v>
      </c>
      <c r="D61" s="1044">
        <v>110.80202224748687</v>
      </c>
      <c r="E61" s="1044">
        <v>156.58858655268381</v>
      </c>
      <c r="F61" s="1044">
        <v>105.59528692204616</v>
      </c>
      <c r="G61" s="1044">
        <v>533.86681096697976</v>
      </c>
      <c r="H61" s="1046"/>
      <c r="I61" s="1038"/>
      <c r="J61" s="1038"/>
    </row>
    <row r="62" spans="1:10" s="368" customFormat="1">
      <c r="A62" s="131" t="s">
        <v>448</v>
      </c>
      <c r="B62" s="1044">
        <v>126.01862222959492</v>
      </c>
      <c r="C62" s="1044">
        <v>106.22489057298819</v>
      </c>
      <c r="D62" s="1044">
        <v>137.53654404258614</v>
      </c>
      <c r="E62" s="1044">
        <v>160.8489478324295</v>
      </c>
      <c r="F62" s="1044">
        <v>111.64093507919507</v>
      </c>
      <c r="G62" s="1044">
        <v>599.32800317625129</v>
      </c>
      <c r="H62" s="1046"/>
      <c r="I62" s="1038"/>
      <c r="J62" s="1038"/>
    </row>
    <row r="63" spans="1:10" s="135" customFormat="1">
      <c r="A63" s="131" t="s">
        <v>449</v>
      </c>
      <c r="B63" s="1044">
        <v>104.53256029681133</v>
      </c>
      <c r="C63" s="1044">
        <v>92.016534355631535</v>
      </c>
      <c r="D63" s="1044">
        <v>119.21533345266468</v>
      </c>
      <c r="E63" s="1044">
        <v>146.00267565491041</v>
      </c>
      <c r="F63" s="1044">
        <v>119.01319340894602</v>
      </c>
      <c r="G63" s="1044">
        <v>677.25510937070885</v>
      </c>
      <c r="H63" s="134"/>
      <c r="I63" s="1038"/>
      <c r="J63" s="1038"/>
    </row>
    <row r="64" spans="1:10" s="368" customFormat="1" ht="12.75" customHeight="1">
      <c r="A64" s="131" t="s">
        <v>450</v>
      </c>
      <c r="B64" s="1044">
        <v>101.47787042369465</v>
      </c>
      <c r="C64" s="1044">
        <v>83.110638351311991</v>
      </c>
      <c r="D64" s="1044">
        <v>126.36190048298329</v>
      </c>
      <c r="E64" s="1044">
        <v>153.78562169747042</v>
      </c>
      <c r="F64" s="1044">
        <v>108.00899343748951</v>
      </c>
      <c r="G64" s="1044">
        <v>555.69725944056393</v>
      </c>
      <c r="H64" s="1046"/>
      <c r="I64" s="1038"/>
      <c r="J64" s="1038"/>
    </row>
    <row r="65" spans="1:10" s="1047" customFormat="1" ht="20.25" customHeight="1">
      <c r="A65" s="583" t="s">
        <v>460</v>
      </c>
      <c r="B65" s="1044">
        <v>103.87395529851796</v>
      </c>
      <c r="C65" s="1044">
        <v>88.702774375520349</v>
      </c>
      <c r="D65" s="1044">
        <v>101.71939125966962</v>
      </c>
      <c r="E65" s="1044">
        <v>150.98592495549065</v>
      </c>
      <c r="F65" s="1044">
        <v>100.92997321265258</v>
      </c>
      <c r="G65" s="1044">
        <v>584.59341040462436</v>
      </c>
      <c r="H65" s="1046"/>
      <c r="I65" s="1038"/>
      <c r="J65" s="1038"/>
    </row>
    <row r="66" spans="1:10" s="368" customFormat="1">
      <c r="A66" s="583"/>
      <c r="B66" s="1050"/>
      <c r="C66" s="1050"/>
      <c r="D66" s="1050"/>
      <c r="E66" s="1049"/>
      <c r="F66" s="1050"/>
      <c r="G66" s="1050"/>
      <c r="H66" s="1046"/>
      <c r="I66" s="1038"/>
      <c r="J66" s="1038"/>
    </row>
    <row r="67" spans="1:10" s="368" customFormat="1" ht="13">
      <c r="B67" s="1278" t="s">
        <v>464</v>
      </c>
      <c r="C67" s="1278"/>
      <c r="D67" s="1278"/>
      <c r="E67" s="1278"/>
      <c r="F67" s="1278"/>
      <c r="G67" s="1278"/>
      <c r="H67" s="1046"/>
      <c r="I67" s="1038"/>
      <c r="J67" s="1038"/>
    </row>
    <row r="68" spans="1:10" s="368" customFormat="1">
      <c r="A68" s="674"/>
      <c r="B68" s="147"/>
      <c r="C68" s="147"/>
      <c r="D68" s="147"/>
      <c r="E68" s="147"/>
      <c r="F68" s="147"/>
      <c r="G68" s="147"/>
      <c r="H68" s="1046"/>
      <c r="I68" s="1038"/>
      <c r="J68" s="1038"/>
    </row>
    <row r="69" spans="1:10" s="368" customFormat="1">
      <c r="A69" s="131" t="s">
        <v>435</v>
      </c>
      <c r="B69" s="1044">
        <v>7.8827326153136896</v>
      </c>
      <c r="C69" s="1044">
        <v>7.8291384594601272</v>
      </c>
      <c r="D69" s="1044">
        <v>4.8823232773916665</v>
      </c>
      <c r="E69" s="1044">
        <v>8.4913878558855167</v>
      </c>
      <c r="F69" s="1044">
        <v>5.6141864718560104</v>
      </c>
      <c r="G69" s="1044">
        <v>11.707326232998403</v>
      </c>
      <c r="H69" s="1045"/>
      <c r="I69" s="1038"/>
      <c r="J69" s="1038"/>
    </row>
    <row r="70" spans="1:10" s="368" customFormat="1">
      <c r="A70" s="131" t="s">
        <v>436</v>
      </c>
      <c r="B70" s="1044">
        <v>20.513042896851005</v>
      </c>
      <c r="C70" s="1044">
        <v>21.644443930216546</v>
      </c>
      <c r="D70" s="1044">
        <v>16.291455597037384</v>
      </c>
      <c r="E70" s="1044">
        <v>18.623498807456848</v>
      </c>
      <c r="F70" s="1044">
        <v>16.756517741994585</v>
      </c>
      <c r="G70" s="1044">
        <v>20.484355984838391</v>
      </c>
      <c r="H70" s="1045"/>
      <c r="I70" s="1038"/>
      <c r="J70" s="1038"/>
    </row>
    <row r="71" spans="1:10" s="368" customFormat="1">
      <c r="A71" s="131" t="s">
        <v>437</v>
      </c>
      <c r="B71" s="1044">
        <v>0.14157253912045101</v>
      </c>
      <c r="C71" s="1044">
        <v>3.1730890357009441E-2</v>
      </c>
      <c r="D71" s="1044">
        <v>0.2395454385094766</v>
      </c>
      <c r="E71" s="1044">
        <v>1.0813993307339698E-2</v>
      </c>
      <c r="F71" s="1044">
        <v>4.2594887907647155E-3</v>
      </c>
      <c r="G71" s="1044">
        <v>0.60401430320176763</v>
      </c>
      <c r="H71" s="1045"/>
      <c r="I71" s="1043"/>
      <c r="J71" s="1043"/>
    </row>
    <row r="72" spans="1:10" s="368" customFormat="1">
      <c r="A72" s="131" t="s">
        <v>438</v>
      </c>
      <c r="B72" s="1044">
        <v>4.9319866485544619</v>
      </c>
      <c r="C72" s="1044">
        <v>4.6091192973338941</v>
      </c>
      <c r="D72" s="1044">
        <v>5.5382457130642857</v>
      </c>
      <c r="E72" s="1044">
        <v>7.950688190518532</v>
      </c>
      <c r="F72" s="1044">
        <v>6.6201841229961786</v>
      </c>
      <c r="G72" s="1044">
        <v>5.2924350226360062</v>
      </c>
      <c r="H72" s="1045"/>
      <c r="I72" s="1043"/>
      <c r="J72" s="1043"/>
    </row>
    <row r="73" spans="1:10" s="368" customFormat="1">
      <c r="A73" s="131" t="s">
        <v>439</v>
      </c>
      <c r="B73" s="1044">
        <v>0.18279020095932833</v>
      </c>
      <c r="C73" s="1044">
        <v>0.19572760155979549</v>
      </c>
      <c r="D73" s="1044">
        <v>0.1247636815662283</v>
      </c>
      <c r="E73" s="1044">
        <v>4.866296988302863E-2</v>
      </c>
      <c r="F73" s="1044">
        <v>8.4557335014883803E-3</v>
      </c>
      <c r="G73" s="1044">
        <v>0.23454174941498687</v>
      </c>
      <c r="H73" s="1045"/>
      <c r="I73" s="1043"/>
      <c r="J73" s="1043"/>
    </row>
    <row r="74" spans="1:10" s="368" customFormat="1">
      <c r="A74" s="131" t="s">
        <v>440</v>
      </c>
      <c r="B74" s="1044">
        <v>0.19561232750385729</v>
      </c>
      <c r="C74" s="1044">
        <v>6.5338789934755268E-2</v>
      </c>
      <c r="D74" s="1044">
        <v>0.63315700675076947</v>
      </c>
      <c r="E74" s="1044">
        <v>8.7713501270644201E-2</v>
      </c>
      <c r="F74" s="1044">
        <v>3.0236994667625989E-2</v>
      </c>
      <c r="G74" s="1044">
        <v>0.43823450777081613</v>
      </c>
      <c r="H74" s="1045"/>
    </row>
    <row r="75" spans="1:10" s="368" customFormat="1">
      <c r="A75" s="131" t="s">
        <v>441</v>
      </c>
      <c r="B75" s="1044">
        <v>4.2061203325212828</v>
      </c>
      <c r="C75" s="1044">
        <v>3.9107284493271832</v>
      </c>
      <c r="D75" s="1044">
        <v>3.7534526875450065</v>
      </c>
      <c r="E75" s="1044">
        <v>4.6313930225712081</v>
      </c>
      <c r="F75" s="1044">
        <v>3.7811883595526639</v>
      </c>
      <c r="G75" s="1044">
        <v>6.1429730022148679</v>
      </c>
      <c r="H75" s="1045"/>
    </row>
    <row r="76" spans="1:10" s="368" customFormat="1">
      <c r="A76" s="131" t="s">
        <v>442</v>
      </c>
      <c r="B76" s="1044">
        <v>4.4694827262507033</v>
      </c>
      <c r="C76" s="1044">
        <v>3.8353250185161425</v>
      </c>
      <c r="D76" s="1044">
        <v>7.1785809895179424</v>
      </c>
      <c r="E76" s="1044">
        <v>8.088866993890095</v>
      </c>
      <c r="F76" s="1044">
        <v>8.1631581654880776</v>
      </c>
      <c r="G76" s="1044">
        <v>3.6309709563455481</v>
      </c>
      <c r="H76" s="1045"/>
    </row>
    <row r="77" spans="1:10" s="368" customFormat="1">
      <c r="A77" s="131" t="s">
        <v>443</v>
      </c>
      <c r="B77" s="1044">
        <v>19.981277111874423</v>
      </c>
      <c r="C77" s="1044">
        <v>21.40916796651474</v>
      </c>
      <c r="D77" s="1044">
        <v>19.295205563314664</v>
      </c>
      <c r="E77" s="1044">
        <v>15.628022661323755</v>
      </c>
      <c r="F77" s="1044">
        <v>23.38682408000134</v>
      </c>
      <c r="G77" s="1044">
        <v>12.948260429865041</v>
      </c>
      <c r="H77" s="1045"/>
    </row>
    <row r="78" spans="1:10" s="368" customFormat="1">
      <c r="A78" s="131" t="s">
        <v>444</v>
      </c>
      <c r="B78" s="1044">
        <v>13.980865555505961</v>
      </c>
      <c r="C78" s="1044">
        <v>14.28819732493972</v>
      </c>
      <c r="D78" s="1044">
        <v>12.760884137040826</v>
      </c>
      <c r="E78" s="1044">
        <v>8.707667722032312</v>
      </c>
      <c r="F78" s="1044">
        <v>10.139937266679153</v>
      </c>
      <c r="G78" s="1044">
        <v>14.982237240365503</v>
      </c>
      <c r="H78" s="1045"/>
    </row>
    <row r="79" spans="1:10" s="368" customFormat="1">
      <c r="A79" s="131" t="s">
        <v>445</v>
      </c>
      <c r="B79" s="1044">
        <v>3.3527228053475384</v>
      </c>
      <c r="C79" s="1044">
        <v>2.8899104601062371</v>
      </c>
      <c r="D79" s="1044">
        <v>3.1092968865111201</v>
      </c>
      <c r="E79" s="1044">
        <v>4.2468954827546845</v>
      </c>
      <c r="F79" s="1044">
        <v>3.3248778949708861</v>
      </c>
      <c r="G79" s="1044">
        <v>5.7385382585610429</v>
      </c>
      <c r="H79" s="1045"/>
    </row>
    <row r="80" spans="1:10" s="368" customFormat="1">
      <c r="A80" s="131" t="s">
        <v>446</v>
      </c>
      <c r="B80" s="1044">
        <v>0.48301668187214869</v>
      </c>
      <c r="C80" s="1044">
        <v>0.46042249160147125</v>
      </c>
      <c r="D80" s="1044">
        <v>0.19237513774433404</v>
      </c>
      <c r="E80" s="1044">
        <v>0.44998227706652416</v>
      </c>
      <c r="F80" s="1044">
        <v>0.22884870362853932</v>
      </c>
      <c r="G80" s="1044">
        <v>0.94621456054494524</v>
      </c>
      <c r="H80" s="1045"/>
    </row>
    <row r="81" spans="1:10" s="368" customFormat="1">
      <c r="A81" s="131" t="s">
        <v>447</v>
      </c>
      <c r="B81" s="1044">
        <v>4.4859426335679746</v>
      </c>
      <c r="C81" s="1044">
        <v>3.8187441357511682</v>
      </c>
      <c r="D81" s="1044">
        <v>6.6540630168655097</v>
      </c>
      <c r="E81" s="1044">
        <v>5.4124036503235189</v>
      </c>
      <c r="F81" s="1044">
        <v>5.0409332761927281</v>
      </c>
      <c r="G81" s="1044">
        <v>5.338842635272826</v>
      </c>
      <c r="H81" s="1045"/>
    </row>
    <row r="82" spans="1:10" s="368" customFormat="1">
      <c r="A82" s="131" t="s">
        <v>448</v>
      </c>
      <c r="B82" s="1044">
        <v>4.2045947375440162</v>
      </c>
      <c r="C82" s="1044">
        <v>3.7562568738772137</v>
      </c>
      <c r="D82" s="1044">
        <v>5.3403296732943044</v>
      </c>
      <c r="E82" s="1044">
        <v>7.0230878757111705</v>
      </c>
      <c r="F82" s="1044">
        <v>7.9855928214832241</v>
      </c>
      <c r="G82" s="1044">
        <v>3.9803246029198345</v>
      </c>
      <c r="H82" s="1045"/>
    </row>
    <row r="83" spans="1:10" s="135" customFormat="1">
      <c r="A83" s="131" t="s">
        <v>449</v>
      </c>
      <c r="B83" s="1044">
        <v>7.561021954120303</v>
      </c>
      <c r="C83" s="1044">
        <v>7.8907755605493204</v>
      </c>
      <c r="D83" s="1044">
        <v>10.504346598986034</v>
      </c>
      <c r="E83" s="1044">
        <v>5.9320761064817891</v>
      </c>
      <c r="F83" s="1044">
        <v>4.4547529905690562</v>
      </c>
      <c r="G83" s="1044">
        <v>4.2247022625275967</v>
      </c>
      <c r="H83" s="141"/>
    </row>
    <row r="84" spans="1:10" s="368" customFormat="1" ht="12.75" customHeight="1">
      <c r="A84" s="131" t="s">
        <v>450</v>
      </c>
      <c r="B84" s="1044">
        <v>3.4272182330928649</v>
      </c>
      <c r="C84" s="1044">
        <v>3.3649727499546804</v>
      </c>
      <c r="D84" s="1044">
        <v>3.5019745948604499</v>
      </c>
      <c r="E84" s="1044">
        <v>4.666838889523043</v>
      </c>
      <c r="F84" s="1044">
        <v>4.4600458876276914</v>
      </c>
      <c r="G84" s="1044">
        <v>3.3060282505224214</v>
      </c>
      <c r="H84" s="1042"/>
    </row>
    <row r="85" spans="1:10" s="1047" customFormat="1" ht="20.25" customHeight="1">
      <c r="A85" s="583" t="s">
        <v>460</v>
      </c>
      <c r="B85" s="1082">
        <v>100</v>
      </c>
      <c r="C85" s="1082">
        <v>100</v>
      </c>
      <c r="D85" s="1082">
        <v>100</v>
      </c>
      <c r="E85" s="1082">
        <v>100</v>
      </c>
      <c r="F85" s="1082">
        <v>100</v>
      </c>
      <c r="G85" s="1082">
        <v>100</v>
      </c>
      <c r="H85" s="1051"/>
    </row>
    <row r="86" spans="1:10">
      <c r="B86" s="1053"/>
      <c r="C86" s="1052"/>
      <c r="D86" s="1052"/>
      <c r="E86" s="1052"/>
      <c r="F86" s="1052"/>
      <c r="G86" s="1052"/>
    </row>
    <row r="87" spans="1:10" ht="15" customHeight="1">
      <c r="B87" s="1279" t="s">
        <v>1734</v>
      </c>
      <c r="C87" s="1279"/>
      <c r="D87" s="1279"/>
      <c r="E87" s="1279"/>
      <c r="F87" s="1279"/>
      <c r="G87" s="1279"/>
    </row>
    <row r="90" spans="1:10">
      <c r="I90" s="1049"/>
      <c r="J90" s="1049"/>
    </row>
    <row r="91" spans="1:10">
      <c r="I91" s="1049"/>
      <c r="J91" s="1049"/>
    </row>
    <row r="92" spans="1:10">
      <c r="I92" s="1049"/>
      <c r="J92" s="1049"/>
    </row>
    <row r="93" spans="1:10">
      <c r="I93" s="1049"/>
      <c r="J93" s="1049"/>
    </row>
    <row r="111" spans="9:10">
      <c r="I111" s="1049"/>
      <c r="J111" s="1049"/>
    </row>
  </sheetData>
  <sheetProtection selectLockedCells="1"/>
  <mergeCells count="5">
    <mergeCell ref="B7:G7"/>
    <mergeCell ref="B27:G27"/>
    <mergeCell ref="B47:G47"/>
    <mergeCell ref="B67:G67"/>
    <mergeCell ref="B87:G8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landscape" r:id="rId1"/>
  <headerFooter alignWithMargins="0">
    <oddHeader>&amp;L&amp;"Arial,Fett"
Tabelle &amp;A&amp;CSeite &amp;P von &amp;N
&amp;"Arial,Fett"Dissipativer Gebrauch von Produkten 2018*) nach Art der Materialabgabe und Bundesländern</oddHeader>
    <oddFooter>&amp;CStatistische Ämter der Länder – Indikatoren und Kennzahlen, UGRdL 2020</oddFooter>
  </headerFooter>
  <rowBreaks count="1" manualBreakCount="1">
    <brk id="36" max="6" man="1"/>
  </rowBreak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3">
    <pageSetUpPr autoPageBreaks="0"/>
  </sheetPr>
  <dimension ref="A1:AI77"/>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53125" defaultRowHeight="12.5"/>
  <cols>
    <col min="1" max="1" width="25" style="376" customWidth="1"/>
    <col min="2" max="26" width="10.54296875" style="376" customWidth="1"/>
    <col min="27" max="34" width="11.453125" style="376"/>
    <col min="35" max="35" width="19" style="376" customWidth="1"/>
    <col min="36" max="16384" width="11.453125" style="376"/>
  </cols>
  <sheetData>
    <row r="1" spans="1:35" ht="13">
      <c r="A1" s="691" t="s">
        <v>322</v>
      </c>
    </row>
    <row r="3" spans="1:35" ht="13">
      <c r="A3" s="162" t="s">
        <v>946</v>
      </c>
      <c r="B3" s="162" t="s">
        <v>1263</v>
      </c>
      <c r="C3" s="407"/>
      <c r="D3" s="407"/>
      <c r="E3" s="407"/>
      <c r="F3" s="407"/>
      <c r="G3" s="407"/>
      <c r="H3" s="407"/>
      <c r="I3" s="407"/>
    </row>
    <row r="4" spans="1:35" ht="13">
      <c r="A4" s="162"/>
      <c r="B4" s="171"/>
      <c r="C4" s="171"/>
      <c r="D4" s="171"/>
      <c r="E4" s="171"/>
      <c r="F4" s="171"/>
      <c r="G4" s="171"/>
      <c r="H4" s="171"/>
      <c r="I4" s="171"/>
    </row>
    <row r="5" spans="1:35" ht="12.75" customHeight="1">
      <c r="A5" s="688" t="s">
        <v>433</v>
      </c>
      <c r="B5" s="522">
        <v>1994</v>
      </c>
      <c r="C5" s="522">
        <v>1995</v>
      </c>
      <c r="D5" s="522">
        <v>1996</v>
      </c>
      <c r="E5" s="522">
        <v>1997</v>
      </c>
      <c r="F5" s="522">
        <v>1998</v>
      </c>
      <c r="G5" s="522">
        <v>1999</v>
      </c>
      <c r="H5" s="522">
        <v>2000</v>
      </c>
      <c r="I5" s="522">
        <v>2001</v>
      </c>
      <c r="J5" s="522">
        <v>2002</v>
      </c>
      <c r="K5" s="522">
        <v>2003</v>
      </c>
      <c r="L5" s="522">
        <v>2004</v>
      </c>
      <c r="M5" s="522">
        <v>2005</v>
      </c>
      <c r="N5" s="522">
        <v>2006</v>
      </c>
      <c r="O5" s="522">
        <v>2007</v>
      </c>
      <c r="P5" s="522">
        <v>2008</v>
      </c>
      <c r="Q5" s="522">
        <v>2009</v>
      </c>
      <c r="R5" s="522">
        <v>2010</v>
      </c>
      <c r="S5" s="522">
        <v>2011</v>
      </c>
      <c r="T5" s="522">
        <v>2012</v>
      </c>
      <c r="U5" s="522">
        <v>2013</v>
      </c>
      <c r="V5" s="522">
        <v>2014</v>
      </c>
      <c r="W5" s="522">
        <v>2015</v>
      </c>
      <c r="X5" s="522">
        <v>2016</v>
      </c>
      <c r="Y5" s="522">
        <v>2017</v>
      </c>
      <c r="Z5" s="766">
        <v>2018</v>
      </c>
    </row>
    <row r="7" spans="1:35" ht="13">
      <c r="B7" s="1277" t="s">
        <v>434</v>
      </c>
      <c r="C7" s="1277"/>
      <c r="D7" s="1277"/>
      <c r="E7" s="1277"/>
      <c r="F7" s="1277"/>
      <c r="G7" s="1277"/>
      <c r="H7" s="1277" t="s">
        <v>434</v>
      </c>
      <c r="I7" s="1277"/>
      <c r="J7" s="1277"/>
      <c r="K7" s="1277"/>
      <c r="L7" s="1277"/>
      <c r="M7" s="1277"/>
      <c r="N7" s="1277" t="s">
        <v>434</v>
      </c>
      <c r="O7" s="1277"/>
      <c r="P7" s="1277"/>
      <c r="Q7" s="1277"/>
      <c r="R7" s="1277"/>
      <c r="S7" s="1277"/>
      <c r="T7" s="1277" t="s">
        <v>434</v>
      </c>
      <c r="U7" s="1277"/>
      <c r="V7" s="1277"/>
      <c r="W7" s="1277"/>
      <c r="X7" s="1277"/>
      <c r="Y7" s="1277"/>
      <c r="Z7" s="1277" t="s">
        <v>434</v>
      </c>
      <c r="AA7" s="1277"/>
      <c r="AB7" s="1277"/>
      <c r="AC7" s="1277"/>
      <c r="AD7" s="1277"/>
      <c r="AE7" s="1277"/>
    </row>
    <row r="8" spans="1:35">
      <c r="A8" s="538"/>
      <c r="B8" s="538"/>
      <c r="C8" s="538"/>
      <c r="D8" s="538"/>
      <c r="E8" s="538"/>
      <c r="F8" s="538"/>
      <c r="G8" s="538"/>
      <c r="H8" s="538"/>
    </row>
    <row r="9" spans="1:35">
      <c r="A9" s="131" t="s">
        <v>435</v>
      </c>
      <c r="B9" s="838">
        <v>15260.127</v>
      </c>
      <c r="C9" s="838">
        <v>14876.81</v>
      </c>
      <c r="D9" s="838">
        <v>14281.815000000001</v>
      </c>
      <c r="E9" s="838">
        <v>14590.001</v>
      </c>
      <c r="F9" s="838">
        <v>14486.142</v>
      </c>
      <c r="G9" s="838">
        <v>17196.512999999999</v>
      </c>
      <c r="H9" s="838">
        <v>17704.934000000001</v>
      </c>
      <c r="I9" s="838">
        <v>16350.745999999999</v>
      </c>
      <c r="J9" s="838">
        <v>15609.883</v>
      </c>
      <c r="K9" s="838">
        <v>14351.464</v>
      </c>
      <c r="L9" s="838">
        <v>13342.261</v>
      </c>
      <c r="M9" s="838">
        <v>13222.125</v>
      </c>
      <c r="N9" s="838">
        <v>12351.203</v>
      </c>
      <c r="O9" s="838">
        <v>12799.662</v>
      </c>
      <c r="P9" s="838">
        <v>11933.651</v>
      </c>
      <c r="Q9" s="838">
        <v>11167.204</v>
      </c>
      <c r="R9" s="838">
        <v>10673.674999999999</v>
      </c>
      <c r="S9" s="838">
        <v>11750.132</v>
      </c>
      <c r="T9" s="838">
        <v>11589.192999999999</v>
      </c>
      <c r="U9" s="838">
        <v>12163.575999999999</v>
      </c>
      <c r="V9" s="838">
        <v>11786.58</v>
      </c>
      <c r="W9" s="838">
        <v>11385.582</v>
      </c>
      <c r="X9" s="838">
        <v>11764.463</v>
      </c>
      <c r="Y9" s="838">
        <v>12316.787</v>
      </c>
      <c r="Z9" s="838">
        <v>12642.81</v>
      </c>
      <c r="AA9" s="141"/>
      <c r="AB9" s="141"/>
      <c r="AC9" s="141"/>
      <c r="AD9" s="141"/>
      <c r="AE9" s="141"/>
      <c r="AF9" s="141"/>
      <c r="AG9" s="141"/>
      <c r="AH9" s="141"/>
      <c r="AI9" s="141"/>
    </row>
    <row r="10" spans="1:35">
      <c r="A10" s="131" t="s">
        <v>436</v>
      </c>
      <c r="B10" s="838">
        <v>20018.398000000001</v>
      </c>
      <c r="C10" s="838">
        <v>20615.87</v>
      </c>
      <c r="D10" s="838">
        <v>18366.32</v>
      </c>
      <c r="E10" s="838">
        <v>18180.958999999999</v>
      </c>
      <c r="F10" s="838">
        <v>16051.125</v>
      </c>
      <c r="G10" s="838">
        <v>17707.239000000001</v>
      </c>
      <c r="H10" s="838">
        <v>17808.591</v>
      </c>
      <c r="I10" s="838">
        <v>16470.608</v>
      </c>
      <c r="J10" s="838">
        <v>15629.826999999999</v>
      </c>
      <c r="K10" s="838">
        <v>14981.017</v>
      </c>
      <c r="L10" s="838">
        <v>15627.173000000001</v>
      </c>
      <c r="M10" s="838">
        <v>15317.065000000001</v>
      </c>
      <c r="N10" s="838">
        <v>16535.855</v>
      </c>
      <c r="O10" s="838">
        <v>14860.870999999999</v>
      </c>
      <c r="P10" s="838">
        <v>15103.424999999999</v>
      </c>
      <c r="Q10" s="838">
        <v>13811.433999999999</v>
      </c>
      <c r="R10" s="838">
        <v>15259.499</v>
      </c>
      <c r="S10" s="838">
        <v>15553.663</v>
      </c>
      <c r="T10" s="838">
        <v>15751.75</v>
      </c>
      <c r="U10" s="838">
        <v>15618.335999999999</v>
      </c>
      <c r="V10" s="838">
        <v>16082.446</v>
      </c>
      <c r="W10" s="838">
        <v>15911.101000000001</v>
      </c>
      <c r="X10" s="838">
        <v>16180.302</v>
      </c>
      <c r="Y10" s="838">
        <v>16594.106</v>
      </c>
      <c r="Z10" s="838">
        <v>18032.654999999999</v>
      </c>
      <c r="AA10" s="134"/>
      <c r="AB10" s="134"/>
      <c r="AC10" s="134"/>
      <c r="AD10" s="134"/>
      <c r="AE10" s="134"/>
      <c r="AF10" s="134"/>
      <c r="AG10" s="134"/>
      <c r="AH10" s="134"/>
      <c r="AI10" s="134"/>
    </row>
    <row r="11" spans="1:35">
      <c r="A11" s="131" t="s">
        <v>438</v>
      </c>
      <c r="B11" s="838">
        <v>2978.91</v>
      </c>
      <c r="C11" s="838">
        <v>3262.83</v>
      </c>
      <c r="D11" s="838">
        <v>3688.7620000000002</v>
      </c>
      <c r="E11" s="838">
        <v>3866.453</v>
      </c>
      <c r="F11" s="838">
        <v>3460.2979999999998</v>
      </c>
      <c r="G11" s="838">
        <v>3529.5010000000002</v>
      </c>
      <c r="H11" s="838">
        <v>3283.7530000000002</v>
      </c>
      <c r="I11" s="838">
        <v>3207.2330000000002</v>
      </c>
      <c r="J11" s="838">
        <v>3159.2489999999998</v>
      </c>
      <c r="K11" s="838">
        <v>3501.6550000000002</v>
      </c>
      <c r="L11" s="838">
        <v>3435.3180000000002</v>
      </c>
      <c r="M11" s="838">
        <v>3064.1759999999999</v>
      </c>
      <c r="N11" s="838">
        <v>3325.5479999999998</v>
      </c>
      <c r="O11" s="838">
        <v>3316.3339999999998</v>
      </c>
      <c r="P11" s="838">
        <v>3283.2750000000001</v>
      </c>
      <c r="Q11" s="838">
        <v>3352.1350000000002</v>
      </c>
      <c r="R11" s="838">
        <v>3180.3710000000001</v>
      </c>
      <c r="S11" s="838">
        <v>3257.6970000000001</v>
      </c>
      <c r="T11" s="838">
        <v>2976.67</v>
      </c>
      <c r="U11" s="838">
        <v>2940.6039999999998</v>
      </c>
      <c r="V11" s="838">
        <v>3068.1779999999999</v>
      </c>
      <c r="W11" s="838">
        <v>2976.9169999999999</v>
      </c>
      <c r="X11" s="838">
        <v>3107.7130000000002</v>
      </c>
      <c r="Y11" s="838">
        <v>3221.058</v>
      </c>
      <c r="Z11" s="838">
        <v>3241.2559999999999</v>
      </c>
      <c r="AA11" s="141"/>
      <c r="AB11" s="141"/>
      <c r="AC11" s="141"/>
      <c r="AD11" s="141"/>
      <c r="AE11" s="141"/>
      <c r="AF11" s="141"/>
      <c r="AG11" s="141"/>
      <c r="AH11" s="141"/>
      <c r="AI11" s="141"/>
    </row>
    <row r="12" spans="1:35">
      <c r="A12" s="131" t="s">
        <v>441</v>
      </c>
      <c r="B12" s="838">
        <v>21959.011999999999</v>
      </c>
      <c r="C12" s="838">
        <v>22956.665000000001</v>
      </c>
      <c r="D12" s="838">
        <v>21416.04</v>
      </c>
      <c r="E12" s="838">
        <v>21929.928</v>
      </c>
      <c r="F12" s="838">
        <v>22487.815999999999</v>
      </c>
      <c r="G12" s="838">
        <v>21899.561000000002</v>
      </c>
      <c r="H12" s="838">
        <v>21730.464</v>
      </c>
      <c r="I12" s="838">
        <v>23145.314999999999</v>
      </c>
      <c r="J12" s="838">
        <v>22458.616999999998</v>
      </c>
      <c r="K12" s="838">
        <v>22736.831999999999</v>
      </c>
      <c r="L12" s="838">
        <v>22399.449000000001</v>
      </c>
      <c r="M12" s="838">
        <v>22135.72</v>
      </c>
      <c r="N12" s="838">
        <v>21496.744999999999</v>
      </c>
      <c r="O12" s="838">
        <v>21869.543000000001</v>
      </c>
      <c r="P12" s="838">
        <v>22586.451000000001</v>
      </c>
      <c r="Q12" s="838">
        <v>14417.338</v>
      </c>
      <c r="R12" s="838">
        <v>19999.236000000001</v>
      </c>
      <c r="S12" s="838">
        <v>21478.652999999998</v>
      </c>
      <c r="T12" s="838">
        <v>20875.901000000002</v>
      </c>
      <c r="U12" s="838">
        <v>21191.579000000002</v>
      </c>
      <c r="V12" s="838">
        <v>20529.249</v>
      </c>
      <c r="W12" s="838">
        <v>21255.134999999998</v>
      </c>
      <c r="X12" s="838">
        <v>16704.518</v>
      </c>
      <c r="Y12" s="838">
        <v>20535.235000000001</v>
      </c>
      <c r="Z12" s="838">
        <v>20427.702000000001</v>
      </c>
      <c r="AA12" s="134"/>
      <c r="AB12" s="134"/>
      <c r="AC12" s="134"/>
      <c r="AD12" s="134"/>
      <c r="AE12" s="134"/>
      <c r="AF12" s="134"/>
      <c r="AG12" s="134"/>
      <c r="AH12" s="134"/>
      <c r="AI12" s="134"/>
    </row>
    <row r="13" spans="1:35">
      <c r="A13" s="131" t="s">
        <v>442</v>
      </c>
      <c r="B13" s="838">
        <v>1705.6610000000001</v>
      </c>
      <c r="C13" s="838">
        <v>1363.1949999999999</v>
      </c>
      <c r="D13" s="838">
        <v>1665.47</v>
      </c>
      <c r="E13" s="838">
        <v>1305.922</v>
      </c>
      <c r="F13" s="838">
        <v>1204.606</v>
      </c>
      <c r="G13" s="838">
        <v>1381.316</v>
      </c>
      <c r="H13" s="838">
        <v>1018.7140000000001</v>
      </c>
      <c r="I13" s="838">
        <v>1047.1969999999999</v>
      </c>
      <c r="J13" s="838">
        <v>1130.423</v>
      </c>
      <c r="K13" s="838">
        <v>1135.982</v>
      </c>
      <c r="L13" s="838">
        <v>1150.2070000000001</v>
      </c>
      <c r="M13" s="838">
        <v>1144.2560000000001</v>
      </c>
      <c r="N13" s="838">
        <v>1262.7380000000001</v>
      </c>
      <c r="O13" s="838">
        <v>1215.7829999999999</v>
      </c>
      <c r="P13" s="838">
        <v>1122.9169999999999</v>
      </c>
      <c r="Q13" s="838">
        <v>1115.8779999999999</v>
      </c>
      <c r="R13" s="838">
        <v>950.84400000000005</v>
      </c>
      <c r="S13" s="838">
        <v>1228.0119999999999</v>
      </c>
      <c r="T13" s="838">
        <v>1076.095</v>
      </c>
      <c r="U13" s="838">
        <v>1055.663</v>
      </c>
      <c r="V13" s="838">
        <v>1236.1120000000001</v>
      </c>
      <c r="W13" s="838">
        <v>1004.712</v>
      </c>
      <c r="X13" s="838">
        <v>958.33699999999999</v>
      </c>
      <c r="Y13" s="838">
        <v>1099.9590000000001</v>
      </c>
      <c r="Z13" s="838">
        <v>1179.3040000000001</v>
      </c>
      <c r="AA13" s="141"/>
      <c r="AB13" s="141"/>
      <c r="AC13" s="141"/>
      <c r="AD13" s="141"/>
      <c r="AE13" s="141"/>
      <c r="AF13" s="141"/>
      <c r="AG13" s="141"/>
      <c r="AH13" s="141"/>
      <c r="AI13" s="141"/>
    </row>
    <row r="14" spans="1:35">
      <c r="A14" s="131" t="s">
        <v>443</v>
      </c>
      <c r="B14" s="838">
        <v>11019.709000000001</v>
      </c>
      <c r="C14" s="838">
        <v>9503.0709999999999</v>
      </c>
      <c r="D14" s="838">
        <v>8567.7970000000005</v>
      </c>
      <c r="E14" s="838">
        <v>8223.4869999999992</v>
      </c>
      <c r="F14" s="838">
        <v>8050.5649999999996</v>
      </c>
      <c r="G14" s="838">
        <v>8708.9419999999991</v>
      </c>
      <c r="H14" s="838">
        <v>7639.54</v>
      </c>
      <c r="I14" s="838">
        <v>7062.6540000000005</v>
      </c>
      <c r="J14" s="838">
        <v>6841.4229999999998</v>
      </c>
      <c r="K14" s="838">
        <v>7418.7420000000002</v>
      </c>
      <c r="L14" s="838">
        <v>6880.6049999999996</v>
      </c>
      <c r="M14" s="838">
        <v>6465.2780000000002</v>
      </c>
      <c r="N14" s="838">
        <v>6503.7619999999997</v>
      </c>
      <c r="O14" s="838">
        <v>6027.3670000000002</v>
      </c>
      <c r="P14" s="838">
        <v>6306.9989999999998</v>
      </c>
      <c r="Q14" s="838">
        <v>5845.5959999999995</v>
      </c>
      <c r="R14" s="838">
        <v>5832.8320000000003</v>
      </c>
      <c r="S14" s="838">
        <v>6574.393</v>
      </c>
      <c r="T14" s="838">
        <v>6375.6059999999998</v>
      </c>
      <c r="U14" s="838">
        <v>6705.7489999999998</v>
      </c>
      <c r="V14" s="838">
        <v>6647.0309999999999</v>
      </c>
      <c r="W14" s="838">
        <v>5936.22</v>
      </c>
      <c r="X14" s="838">
        <v>6153.9570000000003</v>
      </c>
      <c r="Y14" s="838">
        <v>6614.9170000000004</v>
      </c>
      <c r="Z14" s="838">
        <v>6325.192</v>
      </c>
      <c r="AA14" s="134"/>
      <c r="AB14" s="134"/>
      <c r="AC14" s="134"/>
      <c r="AD14" s="134"/>
      <c r="AE14" s="134"/>
      <c r="AF14" s="134"/>
      <c r="AG14" s="134"/>
      <c r="AH14" s="134"/>
      <c r="AI14" s="134"/>
    </row>
    <row r="15" spans="1:35">
      <c r="A15" s="131" t="s">
        <v>444</v>
      </c>
      <c r="B15" s="838">
        <v>20857.562000000002</v>
      </c>
      <c r="C15" s="838">
        <v>19044.052</v>
      </c>
      <c r="D15" s="838">
        <v>17687.666000000001</v>
      </c>
      <c r="E15" s="838">
        <v>17171.153999999999</v>
      </c>
      <c r="F15" s="838">
        <v>17346.131000000001</v>
      </c>
      <c r="G15" s="838">
        <v>18488.673999999999</v>
      </c>
      <c r="H15" s="838">
        <v>18082.884999999998</v>
      </c>
      <c r="I15" s="838">
        <v>17090.024000000001</v>
      </c>
      <c r="J15" s="838">
        <v>17333.188999999998</v>
      </c>
      <c r="K15" s="838">
        <v>16854.023000000001</v>
      </c>
      <c r="L15" s="838">
        <v>19057.826000000001</v>
      </c>
      <c r="M15" s="838">
        <v>18207.855</v>
      </c>
      <c r="N15" s="838">
        <v>19066.878000000001</v>
      </c>
      <c r="O15" s="838">
        <v>19200.197</v>
      </c>
      <c r="P15" s="838">
        <v>20000.543000000001</v>
      </c>
      <c r="Q15" s="838">
        <v>16650.252</v>
      </c>
      <c r="R15" s="838">
        <v>17313.481</v>
      </c>
      <c r="S15" s="838">
        <v>18691.71</v>
      </c>
      <c r="T15" s="838">
        <v>17768.620999999999</v>
      </c>
      <c r="U15" s="838">
        <v>18002.796999999999</v>
      </c>
      <c r="V15" s="838">
        <v>17888.198</v>
      </c>
      <c r="W15" s="838">
        <v>15552.699000000001</v>
      </c>
      <c r="X15" s="838">
        <v>17089.062000000002</v>
      </c>
      <c r="Y15" s="838">
        <v>17978.221000000001</v>
      </c>
      <c r="Z15" s="838">
        <v>17577.207999999999</v>
      </c>
      <c r="AA15" s="141"/>
      <c r="AB15" s="141"/>
      <c r="AC15" s="141"/>
      <c r="AD15" s="141"/>
      <c r="AE15" s="141"/>
      <c r="AF15" s="141"/>
      <c r="AG15" s="141"/>
      <c r="AH15" s="141"/>
      <c r="AI15" s="141"/>
    </row>
    <row r="16" spans="1:35">
      <c r="A16" s="131" t="s">
        <v>445</v>
      </c>
      <c r="B16" s="838">
        <v>7372.3779999999997</v>
      </c>
      <c r="C16" s="838">
        <v>7359.7960000000003</v>
      </c>
      <c r="D16" s="838">
        <v>6871.973</v>
      </c>
      <c r="E16" s="838">
        <v>6758.3010000000004</v>
      </c>
      <c r="F16" s="838">
        <v>7010.5889999999999</v>
      </c>
      <c r="G16" s="838">
        <v>7710.9530000000004</v>
      </c>
      <c r="H16" s="838">
        <v>8110.6059999999998</v>
      </c>
      <c r="I16" s="838">
        <v>7295.0020000000004</v>
      </c>
      <c r="J16" s="838">
        <v>7002.18</v>
      </c>
      <c r="K16" s="838">
        <v>6412.6229999999996</v>
      </c>
      <c r="L16" s="838">
        <v>5870.241</v>
      </c>
      <c r="M16" s="838">
        <v>5842.777</v>
      </c>
      <c r="N16" s="838">
        <v>6534.84</v>
      </c>
      <c r="O16" s="838">
        <v>6489.3959999999997</v>
      </c>
      <c r="P16" s="838">
        <v>6210.2129999999997</v>
      </c>
      <c r="Q16" s="838">
        <v>5821.0290000000005</v>
      </c>
      <c r="R16" s="838">
        <v>5656.9589999999998</v>
      </c>
      <c r="S16" s="838">
        <v>5950.4269999999997</v>
      </c>
      <c r="T16" s="838">
        <v>5963.1930000000002</v>
      </c>
      <c r="U16" s="838">
        <v>5825.8190000000004</v>
      </c>
      <c r="V16" s="838">
        <v>5604.085</v>
      </c>
      <c r="W16" s="838">
        <v>5575.87</v>
      </c>
      <c r="X16" s="838">
        <v>5703.6409999999996</v>
      </c>
      <c r="Y16" s="838">
        <v>5889.3310000000001</v>
      </c>
      <c r="Z16" s="838">
        <v>5723.5680000000002</v>
      </c>
      <c r="AA16" s="134"/>
      <c r="AB16" s="134"/>
      <c r="AC16" s="134"/>
      <c r="AD16" s="134"/>
      <c r="AE16" s="134"/>
      <c r="AF16" s="134"/>
      <c r="AG16" s="134"/>
      <c r="AH16" s="134"/>
      <c r="AI16" s="134"/>
    </row>
    <row r="17" spans="1:35">
      <c r="A17" s="131" t="s">
        <v>446</v>
      </c>
      <c r="B17" s="838">
        <v>776.971</v>
      </c>
      <c r="C17" s="838">
        <v>755.55700000000002</v>
      </c>
      <c r="D17" s="838">
        <v>699.721</v>
      </c>
      <c r="E17" s="838">
        <v>491.714</v>
      </c>
      <c r="F17" s="838">
        <v>450.23899999999998</v>
      </c>
      <c r="G17" s="838">
        <v>523.19399999999996</v>
      </c>
      <c r="H17" s="838">
        <v>493.48</v>
      </c>
      <c r="I17" s="838">
        <v>463.79500000000002</v>
      </c>
      <c r="J17" s="838">
        <v>439.48399999999998</v>
      </c>
      <c r="K17" s="838">
        <v>405.36900000000003</v>
      </c>
      <c r="L17" s="838">
        <v>394.90300000000002</v>
      </c>
      <c r="M17" s="838">
        <v>251.55600000000001</v>
      </c>
      <c r="N17" s="838">
        <v>296.548</v>
      </c>
      <c r="O17" s="838">
        <v>329.44099999999997</v>
      </c>
      <c r="P17" s="838">
        <v>345.90899999999999</v>
      </c>
      <c r="Q17" s="838">
        <v>313.19400000000002</v>
      </c>
      <c r="R17" s="838">
        <v>288.971</v>
      </c>
      <c r="S17" s="838">
        <v>338.649</v>
      </c>
      <c r="T17" s="838">
        <v>279.61200000000002</v>
      </c>
      <c r="U17" s="838">
        <v>287.62099999999998</v>
      </c>
      <c r="V17" s="838">
        <v>222.00700000000001</v>
      </c>
      <c r="W17" s="838">
        <v>236.54499999999999</v>
      </c>
      <c r="X17" s="838">
        <v>253.428</v>
      </c>
      <c r="Y17" s="838">
        <v>232.179</v>
      </c>
      <c r="Z17" s="838">
        <v>258.73899999999998</v>
      </c>
      <c r="AA17" s="141"/>
      <c r="AB17" s="141"/>
      <c r="AC17" s="141"/>
      <c r="AD17" s="141"/>
      <c r="AE17" s="141"/>
      <c r="AF17" s="141"/>
      <c r="AG17" s="141"/>
      <c r="AH17" s="141"/>
      <c r="AI17" s="141"/>
    </row>
    <row r="18" spans="1:35">
      <c r="A18" s="131" t="s">
        <v>447</v>
      </c>
      <c r="B18" s="838">
        <v>10812.441999999999</v>
      </c>
      <c r="C18" s="838">
        <v>9794.3289999999997</v>
      </c>
      <c r="D18" s="838">
        <v>9508.7950000000001</v>
      </c>
      <c r="E18" s="838">
        <v>9379.7119999999995</v>
      </c>
      <c r="F18" s="838">
        <v>8593.3320000000003</v>
      </c>
      <c r="G18" s="838">
        <v>8982.6170000000002</v>
      </c>
      <c r="H18" s="838">
        <v>7937.14</v>
      </c>
      <c r="I18" s="838">
        <v>7294.6419999999998</v>
      </c>
      <c r="J18" s="838">
        <v>7255.8050000000003</v>
      </c>
      <c r="K18" s="838">
        <v>8391.0640000000003</v>
      </c>
      <c r="L18" s="838">
        <v>7589.8069999999998</v>
      </c>
      <c r="M18" s="838">
        <v>7307.1409999999996</v>
      </c>
      <c r="N18" s="838">
        <v>7803.7929999999997</v>
      </c>
      <c r="O18" s="838">
        <v>7459.0659999999998</v>
      </c>
      <c r="P18" s="838">
        <v>6245.616</v>
      </c>
      <c r="Q18" s="838">
        <v>6064.7510000000002</v>
      </c>
      <c r="R18" s="838">
        <v>6198.8339999999998</v>
      </c>
      <c r="S18" s="838">
        <v>7034.24</v>
      </c>
      <c r="T18" s="838">
        <v>6159.8760000000002</v>
      </c>
      <c r="U18" s="838">
        <v>6053.9430000000002</v>
      </c>
      <c r="V18" s="838">
        <v>6235.8180000000002</v>
      </c>
      <c r="W18" s="838">
        <v>5877.7839999999997</v>
      </c>
      <c r="X18" s="838">
        <v>5765.8010000000004</v>
      </c>
      <c r="Y18" s="838">
        <v>6110.7049999999999</v>
      </c>
      <c r="Z18" s="838">
        <v>6226.8230000000003</v>
      </c>
      <c r="AA18" s="134"/>
      <c r="AB18" s="134"/>
      <c r="AC18" s="134"/>
      <c r="AD18" s="134"/>
      <c r="AE18" s="134"/>
      <c r="AF18" s="134"/>
      <c r="AG18" s="134"/>
      <c r="AH18" s="134"/>
      <c r="AI18" s="134"/>
    </row>
    <row r="19" spans="1:35">
      <c r="A19" s="131" t="s">
        <v>448</v>
      </c>
      <c r="B19" s="838">
        <v>14390.364</v>
      </c>
      <c r="C19" s="838">
        <v>13739.429</v>
      </c>
      <c r="D19" s="838">
        <v>14424.824000000001</v>
      </c>
      <c r="E19" s="838">
        <v>16151.528</v>
      </c>
      <c r="F19" s="838">
        <v>16688.937999999998</v>
      </c>
      <c r="G19" s="838">
        <v>17547.766</v>
      </c>
      <c r="H19" s="838">
        <v>16994.937999999998</v>
      </c>
      <c r="I19" s="838">
        <v>16194.312</v>
      </c>
      <c r="J19" s="838">
        <v>16570.937000000002</v>
      </c>
      <c r="K19" s="838">
        <v>17933.366000000002</v>
      </c>
      <c r="L19" s="838">
        <v>16314.51</v>
      </c>
      <c r="M19" s="838">
        <v>15800.246999999999</v>
      </c>
      <c r="N19" s="838">
        <v>16251.661</v>
      </c>
      <c r="O19" s="838">
        <v>16566.268</v>
      </c>
      <c r="P19" s="838">
        <v>14930.325999999999</v>
      </c>
      <c r="Q19" s="838">
        <v>13431.981</v>
      </c>
      <c r="R19" s="838">
        <v>14846.370999999999</v>
      </c>
      <c r="S19" s="838">
        <v>15661.796</v>
      </c>
      <c r="T19" s="838">
        <v>15254.620999999999</v>
      </c>
      <c r="U19" s="838">
        <v>15352.584999999999</v>
      </c>
      <c r="V19" s="838">
        <v>18485.357</v>
      </c>
      <c r="W19" s="838">
        <v>16498.245999999999</v>
      </c>
      <c r="X19" s="838">
        <v>16993.654999999999</v>
      </c>
      <c r="Y19" s="838">
        <v>17242.746999999999</v>
      </c>
      <c r="Z19" s="838">
        <v>16923.013999999999</v>
      </c>
      <c r="AA19" s="141"/>
      <c r="AB19" s="141"/>
      <c r="AC19" s="141"/>
      <c r="AD19" s="141"/>
      <c r="AE19" s="141"/>
      <c r="AF19" s="141"/>
      <c r="AG19" s="141"/>
      <c r="AH19" s="141"/>
      <c r="AI19" s="141"/>
    </row>
    <row r="20" spans="1:35">
      <c r="A20" s="131" t="s">
        <v>449</v>
      </c>
      <c r="B20" s="838">
        <v>1031.884</v>
      </c>
      <c r="C20" s="838">
        <v>1265.2170000000001</v>
      </c>
      <c r="D20" s="838">
        <v>1276.4929999999999</v>
      </c>
      <c r="E20" s="838">
        <v>1213.7470000000001</v>
      </c>
      <c r="F20" s="838">
        <v>1176.489</v>
      </c>
      <c r="G20" s="838">
        <v>1315.4480000000001</v>
      </c>
      <c r="H20" s="838">
        <v>1281.337</v>
      </c>
      <c r="I20" s="838">
        <v>1096.413</v>
      </c>
      <c r="J20" s="838">
        <v>1046.271</v>
      </c>
      <c r="K20" s="838">
        <v>1107.8530000000001</v>
      </c>
      <c r="L20" s="838">
        <v>1016.995</v>
      </c>
      <c r="M20" s="838">
        <v>1086.19</v>
      </c>
      <c r="N20" s="838">
        <v>1313.6</v>
      </c>
      <c r="O20" s="838">
        <v>1209.7670000000001</v>
      </c>
      <c r="P20" s="838">
        <v>1243.0340000000001</v>
      </c>
      <c r="Q20" s="838">
        <v>1305.3030000000001</v>
      </c>
      <c r="R20" s="838">
        <v>1326.92</v>
      </c>
      <c r="S20" s="838">
        <v>1501.76</v>
      </c>
      <c r="T20" s="838">
        <v>1489.2280000000001</v>
      </c>
      <c r="U20" s="838">
        <v>1534.0730000000001</v>
      </c>
      <c r="V20" s="838">
        <v>1646.277</v>
      </c>
      <c r="W20" s="838">
        <v>1531.0550000000001</v>
      </c>
      <c r="X20" s="838">
        <v>1555.7349999999999</v>
      </c>
      <c r="Y20" s="838">
        <v>1676.5139999999999</v>
      </c>
      <c r="Z20" s="838">
        <v>1655.2149999999999</v>
      </c>
      <c r="AA20" s="134"/>
      <c r="AB20" s="134"/>
      <c r="AC20" s="134"/>
      <c r="AD20" s="134"/>
      <c r="AE20" s="134"/>
      <c r="AF20" s="134"/>
      <c r="AG20" s="134"/>
      <c r="AH20" s="134"/>
      <c r="AI20" s="134"/>
    </row>
    <row r="21" spans="1:35">
      <c r="A21" s="131" t="s">
        <v>450</v>
      </c>
      <c r="B21" s="838">
        <v>7879.027</v>
      </c>
      <c r="C21" s="838">
        <v>7583.7709999999997</v>
      </c>
      <c r="D21" s="838">
        <v>8242.7739999999994</v>
      </c>
      <c r="E21" s="838">
        <v>8503.5630000000001</v>
      </c>
      <c r="F21" s="838">
        <v>8367.8109999999997</v>
      </c>
      <c r="G21" s="838">
        <v>8506.3130000000001</v>
      </c>
      <c r="H21" s="838">
        <v>7980.38</v>
      </c>
      <c r="I21" s="838">
        <v>7368.4679999999998</v>
      </c>
      <c r="J21" s="838">
        <v>7209.0609999999997</v>
      </c>
      <c r="K21" s="838">
        <v>6858.808</v>
      </c>
      <c r="L21" s="838">
        <v>7105.1559999999999</v>
      </c>
      <c r="M21" s="838">
        <v>6759.567</v>
      </c>
      <c r="N21" s="838">
        <v>7340.2910000000002</v>
      </c>
      <c r="O21" s="838">
        <v>6614.3779999999997</v>
      </c>
      <c r="P21" s="838">
        <v>6584.7</v>
      </c>
      <c r="Q21" s="838">
        <v>5032.6189999999997</v>
      </c>
      <c r="R21" s="838">
        <v>5247.51</v>
      </c>
      <c r="S21" s="838">
        <v>5752.0820000000003</v>
      </c>
      <c r="T21" s="838">
        <v>5427.8580000000002</v>
      </c>
      <c r="U21" s="838">
        <v>4679.6750000000002</v>
      </c>
      <c r="V21" s="838">
        <v>5092.1629999999996</v>
      </c>
      <c r="W21" s="838">
        <v>4566.6109999999999</v>
      </c>
      <c r="X21" s="838">
        <v>4685.72</v>
      </c>
      <c r="Y21" s="838">
        <v>5100.8459999999995</v>
      </c>
      <c r="Z21" s="838">
        <v>5003.7049999999999</v>
      </c>
      <c r="AA21" s="141"/>
      <c r="AB21" s="141"/>
      <c r="AC21" s="141"/>
      <c r="AD21" s="141"/>
      <c r="AE21" s="141"/>
      <c r="AF21" s="141"/>
      <c r="AG21" s="141"/>
      <c r="AH21" s="141"/>
      <c r="AI21" s="141"/>
    </row>
    <row r="22" spans="1:35">
      <c r="A22" s="133" t="s">
        <v>920</v>
      </c>
      <c r="B22" s="838">
        <v>358.82100000000003</v>
      </c>
      <c r="C22" s="838">
        <v>115.246</v>
      </c>
      <c r="D22" s="838">
        <v>101.279</v>
      </c>
      <c r="E22" s="838">
        <v>230.249</v>
      </c>
      <c r="F22" s="838">
        <v>252.84200000000001</v>
      </c>
      <c r="G22" s="838">
        <v>208.465</v>
      </c>
      <c r="H22" s="838">
        <v>191.77099999999999</v>
      </c>
      <c r="I22" s="838">
        <v>230.148</v>
      </c>
      <c r="J22" s="838">
        <v>180.96</v>
      </c>
      <c r="K22" s="838">
        <v>199.69499999999999</v>
      </c>
      <c r="L22" s="838">
        <v>235.78399999999999</v>
      </c>
      <c r="M22" s="838">
        <v>272.94</v>
      </c>
      <c r="N22" s="838">
        <v>312.00599999999997</v>
      </c>
      <c r="O22" s="838">
        <v>362.48</v>
      </c>
      <c r="P22" s="838">
        <v>177.84700000000001</v>
      </c>
      <c r="Q22" s="838">
        <v>230.12200000000001</v>
      </c>
      <c r="R22" s="838">
        <v>331.12599999999998</v>
      </c>
      <c r="S22" s="838">
        <v>388.53699999999998</v>
      </c>
      <c r="T22" s="838">
        <v>365.40100000000001</v>
      </c>
      <c r="U22" s="838">
        <v>379.012</v>
      </c>
      <c r="V22" s="838">
        <v>373.87099999999998</v>
      </c>
      <c r="W22" s="838">
        <v>297.36399999999998</v>
      </c>
      <c r="X22" s="838">
        <v>334.06400000000002</v>
      </c>
      <c r="Y22" s="838">
        <v>271.51100000000002</v>
      </c>
      <c r="Z22" s="838">
        <v>286.048</v>
      </c>
      <c r="AA22" s="134"/>
      <c r="AB22" s="134"/>
      <c r="AC22" s="134"/>
      <c r="AD22" s="134"/>
      <c r="AE22" s="134"/>
      <c r="AF22" s="134"/>
      <c r="AG22" s="134"/>
      <c r="AH22" s="134"/>
      <c r="AI22" s="134"/>
    </row>
    <row r="23" spans="1:35" ht="20.25" customHeight="1">
      <c r="A23" s="131" t="s">
        <v>460</v>
      </c>
      <c r="B23" s="838">
        <v>136421.266</v>
      </c>
      <c r="C23" s="838">
        <v>132235.83799999999</v>
      </c>
      <c r="D23" s="838">
        <v>126799.72900000001</v>
      </c>
      <c r="E23" s="838">
        <v>127996.71799999999</v>
      </c>
      <c r="F23" s="838">
        <v>125626.923</v>
      </c>
      <c r="G23" s="838">
        <v>133706.50200000001</v>
      </c>
      <c r="H23" s="838">
        <v>130258.533</v>
      </c>
      <c r="I23" s="838">
        <v>124316.557</v>
      </c>
      <c r="J23" s="838">
        <v>121867.30899999999</v>
      </c>
      <c r="K23" s="838">
        <v>122288.493</v>
      </c>
      <c r="L23" s="838">
        <v>120420.235</v>
      </c>
      <c r="M23" s="838">
        <v>116876.893</v>
      </c>
      <c r="N23" s="838">
        <v>120395.46799999999</v>
      </c>
      <c r="O23" s="838">
        <v>118320.553</v>
      </c>
      <c r="P23" s="838">
        <v>116074.906</v>
      </c>
      <c r="Q23" s="838">
        <v>98558.835999999996</v>
      </c>
      <c r="R23" s="838">
        <v>107106.629</v>
      </c>
      <c r="S23" s="838">
        <v>115161.751</v>
      </c>
      <c r="T23" s="838">
        <v>111353.625</v>
      </c>
      <c r="U23" s="838">
        <v>111791.03200000001</v>
      </c>
      <c r="V23" s="838">
        <v>114897.372</v>
      </c>
      <c r="W23" s="838">
        <v>108605.841</v>
      </c>
      <c r="X23" s="838">
        <v>107250.39599999999</v>
      </c>
      <c r="Y23" s="838">
        <v>114884.11599999999</v>
      </c>
      <c r="Z23" s="838">
        <v>115503.239</v>
      </c>
      <c r="AA23" s="134"/>
      <c r="AB23" s="134"/>
      <c r="AC23" s="134"/>
      <c r="AD23" s="134"/>
      <c r="AE23" s="134"/>
      <c r="AF23" s="134"/>
      <c r="AG23" s="134"/>
      <c r="AH23" s="134"/>
      <c r="AI23" s="134"/>
    </row>
    <row r="24" spans="1:35" ht="12.75" customHeight="1">
      <c r="A24" s="538"/>
      <c r="B24" s="538"/>
      <c r="C24" s="538"/>
      <c r="D24" s="538"/>
      <c r="E24" s="538"/>
      <c r="F24" s="538"/>
      <c r="G24" s="538"/>
      <c r="H24" s="538"/>
      <c r="I24" s="538"/>
      <c r="J24" s="538"/>
      <c r="K24" s="538"/>
      <c r="L24" s="567"/>
      <c r="M24" s="567"/>
      <c r="N24" s="567"/>
      <c r="O24" s="567"/>
      <c r="P24" s="567"/>
      <c r="Q24" s="567"/>
      <c r="R24" s="567"/>
      <c r="S24" s="567"/>
      <c r="T24" s="567"/>
      <c r="U24" s="567"/>
      <c r="V24" s="567"/>
      <c r="W24" s="567"/>
      <c r="X24" s="567"/>
      <c r="Y24" s="567"/>
      <c r="Z24" s="567"/>
    </row>
    <row r="25" spans="1:35" s="135" customFormat="1" ht="25" customHeight="1">
      <c r="B25" s="1282" t="s">
        <v>482</v>
      </c>
      <c r="C25" s="1282"/>
      <c r="D25" s="1282"/>
      <c r="E25" s="1282"/>
      <c r="F25" s="1282"/>
      <c r="G25" s="1282"/>
      <c r="H25" s="1282" t="s">
        <v>482</v>
      </c>
      <c r="I25" s="1282"/>
      <c r="J25" s="1282"/>
      <c r="K25" s="1282"/>
      <c r="L25" s="1282"/>
      <c r="M25" s="1282"/>
      <c r="N25" s="1282" t="s">
        <v>482</v>
      </c>
      <c r="O25" s="1282"/>
      <c r="P25" s="1282"/>
      <c r="Q25" s="1282"/>
      <c r="R25" s="1282"/>
      <c r="S25" s="1282"/>
      <c r="T25" s="1282" t="s">
        <v>482</v>
      </c>
      <c r="U25" s="1282"/>
      <c r="V25" s="1282"/>
      <c r="W25" s="1282"/>
      <c r="X25" s="1282"/>
      <c r="Y25" s="1282"/>
      <c r="Z25" s="1282" t="s">
        <v>482</v>
      </c>
      <c r="AA25" s="1282"/>
      <c r="AB25" s="1282"/>
      <c r="AC25" s="1282"/>
      <c r="AD25" s="1282"/>
      <c r="AE25" s="1282"/>
    </row>
    <row r="26" spans="1:35" s="135" customFormat="1">
      <c r="A26" s="643"/>
      <c r="B26" s="137"/>
      <c r="C26" s="137"/>
      <c r="D26" s="137"/>
      <c r="E26" s="137"/>
      <c r="F26" s="137"/>
      <c r="G26" s="137"/>
      <c r="H26" s="137"/>
      <c r="I26" s="137"/>
      <c r="J26" s="138"/>
      <c r="K26" s="138"/>
    </row>
    <row r="27" spans="1:35" s="135" customFormat="1">
      <c r="A27" s="131" t="s">
        <v>435</v>
      </c>
      <c r="B27" s="570" t="s">
        <v>356</v>
      </c>
      <c r="C27" s="436">
        <v>-2.5118860413153925</v>
      </c>
      <c r="D27" s="436">
        <v>-3.9994797271726839</v>
      </c>
      <c r="E27" s="436">
        <v>2.1578909963474615</v>
      </c>
      <c r="F27" s="436">
        <v>-0.711850533800515</v>
      </c>
      <c r="G27" s="436">
        <v>18.710095482979511</v>
      </c>
      <c r="H27" s="436">
        <v>2.9565354325031024</v>
      </c>
      <c r="I27" s="436">
        <v>-7.6486475464975001</v>
      </c>
      <c r="J27" s="436">
        <v>-4.5310654327331576</v>
      </c>
      <c r="K27" s="436">
        <v>-8.0616811798012833</v>
      </c>
      <c r="L27" s="436">
        <v>-7.0320561024296779</v>
      </c>
      <c r="M27" s="436">
        <v>-0.90041710321811763</v>
      </c>
      <c r="N27" s="436">
        <v>-6.5868534747629468</v>
      </c>
      <c r="O27" s="436">
        <v>3.63089328221713</v>
      </c>
      <c r="P27" s="436">
        <v>-6.7658895992722279</v>
      </c>
      <c r="Q27" s="436">
        <v>-6.4225692539525454</v>
      </c>
      <c r="R27" s="436">
        <v>-4.4194500252704216</v>
      </c>
      <c r="S27" s="436">
        <v>10.08515811095991</v>
      </c>
      <c r="T27" s="436">
        <v>-1.3696782299977741</v>
      </c>
      <c r="U27" s="436">
        <v>4.956194965430285</v>
      </c>
      <c r="V27" s="436">
        <v>-3.0993845888741873</v>
      </c>
      <c r="W27" s="436">
        <v>-3.4021573688041826</v>
      </c>
      <c r="X27" s="436">
        <v>3.3277262418381497</v>
      </c>
      <c r="Y27" s="436">
        <v>4.6948509251973434</v>
      </c>
      <c r="Z27" s="436">
        <v>2.646980905003872</v>
      </c>
    </row>
    <row r="28" spans="1:35" s="135" customFormat="1">
      <c r="A28" s="131" t="s">
        <v>436</v>
      </c>
      <c r="B28" s="570" t="s">
        <v>356</v>
      </c>
      <c r="C28" s="436">
        <v>2.9846144531645251</v>
      </c>
      <c r="D28" s="436">
        <v>-10.911739354196541</v>
      </c>
      <c r="E28" s="436">
        <v>-1.0092440946253873</v>
      </c>
      <c r="F28" s="436">
        <v>-11.714640575340383</v>
      </c>
      <c r="G28" s="436">
        <v>10.317744083358647</v>
      </c>
      <c r="H28" s="436">
        <v>0.57237607737717155</v>
      </c>
      <c r="I28" s="436">
        <v>-7.5131322854233673</v>
      </c>
      <c r="J28" s="436">
        <v>-5.1047356600314941</v>
      </c>
      <c r="K28" s="436">
        <v>-4.1511016084822927</v>
      </c>
      <c r="L28" s="436">
        <v>4.3131651208993418</v>
      </c>
      <c r="M28" s="436">
        <v>-1.9844152234060601</v>
      </c>
      <c r="N28" s="436">
        <v>7.9570727159543964</v>
      </c>
      <c r="O28" s="436">
        <v>-10.129406674163519</v>
      </c>
      <c r="P28" s="436">
        <v>1.6321654363327696</v>
      </c>
      <c r="Q28" s="436">
        <v>-8.5542914934857492</v>
      </c>
      <c r="R28" s="436">
        <v>10.484537666400172</v>
      </c>
      <c r="S28" s="436">
        <v>1.9277434993114895</v>
      </c>
      <c r="T28" s="436">
        <v>1.2735713767232824</v>
      </c>
      <c r="U28" s="436">
        <v>-0.84697890710556578</v>
      </c>
      <c r="V28" s="436">
        <v>2.9715713633001712</v>
      </c>
      <c r="W28" s="436">
        <v>-1.0654162930190978</v>
      </c>
      <c r="X28" s="436">
        <v>1.6919068014212115</v>
      </c>
      <c r="Y28" s="436">
        <v>2.5574553552832384</v>
      </c>
      <c r="Z28" s="436">
        <v>8.6690358612871421</v>
      </c>
    </row>
    <row r="29" spans="1:35" s="135" customFormat="1">
      <c r="A29" s="131" t="s">
        <v>438</v>
      </c>
      <c r="B29" s="570" t="s">
        <v>356</v>
      </c>
      <c r="C29" s="436">
        <v>9.5310029507437406</v>
      </c>
      <c r="D29" s="436">
        <v>13.054066561849694</v>
      </c>
      <c r="E29" s="436">
        <v>4.8170903950973241</v>
      </c>
      <c r="F29" s="436">
        <v>-10.504589089793669</v>
      </c>
      <c r="G29" s="436">
        <v>1.9999144582345423</v>
      </c>
      <c r="H29" s="436">
        <v>-6.9626839601405521</v>
      </c>
      <c r="I29" s="436">
        <v>-2.3302605281213147</v>
      </c>
      <c r="J29" s="436">
        <v>-1.4961183050935318</v>
      </c>
      <c r="K29" s="436">
        <v>10.838208700865309</v>
      </c>
      <c r="L29" s="436">
        <v>-1.8944470543214464</v>
      </c>
      <c r="M29" s="436">
        <v>-10.803715987864891</v>
      </c>
      <c r="N29" s="436">
        <v>8.529927784826981</v>
      </c>
      <c r="O29" s="436">
        <v>-0.27706711796071204</v>
      </c>
      <c r="P29" s="436">
        <v>-0.99685375477861271</v>
      </c>
      <c r="Q29" s="436">
        <v>2.0972961448553633</v>
      </c>
      <c r="R29" s="436">
        <v>-5.1240179766029712</v>
      </c>
      <c r="S29" s="436">
        <v>2.4313515624434956</v>
      </c>
      <c r="T29" s="436">
        <v>-8.6265542805239477</v>
      </c>
      <c r="U29" s="436">
        <v>-1.211622383401604</v>
      </c>
      <c r="V29" s="436">
        <v>4.3383604184718507</v>
      </c>
      <c r="W29" s="436">
        <v>-2.9744362941133033</v>
      </c>
      <c r="X29" s="436">
        <v>4.3936730516840328</v>
      </c>
      <c r="Y29" s="436">
        <v>3.6472158143303375</v>
      </c>
      <c r="Z29" s="436">
        <v>0.62706104640152205</v>
      </c>
    </row>
    <row r="30" spans="1:35" s="135" customFormat="1">
      <c r="A30" s="131" t="s">
        <v>441</v>
      </c>
      <c r="B30" s="570" t="s">
        <v>356</v>
      </c>
      <c r="C30" s="436">
        <v>4.5432508529983124</v>
      </c>
      <c r="D30" s="436">
        <v>-6.7110139909259487</v>
      </c>
      <c r="E30" s="436">
        <v>2.3995472552348502</v>
      </c>
      <c r="F30" s="436">
        <v>2.5439572806622976</v>
      </c>
      <c r="G30" s="436">
        <v>-2.6158831964829261</v>
      </c>
      <c r="H30" s="436">
        <v>-0.7721478983071961</v>
      </c>
      <c r="I30" s="436">
        <v>6.5109102134220365</v>
      </c>
      <c r="J30" s="436">
        <v>-2.9668984846393442</v>
      </c>
      <c r="K30" s="436">
        <v>1.2387895479049291</v>
      </c>
      <c r="L30" s="436">
        <v>-1.4838610761604798</v>
      </c>
      <c r="M30" s="436">
        <v>-1.1773905688483666</v>
      </c>
      <c r="N30" s="436">
        <v>-2.8866239724752631</v>
      </c>
      <c r="O30" s="436">
        <v>1.7342067368804095</v>
      </c>
      <c r="P30" s="436">
        <v>3.278111481341881</v>
      </c>
      <c r="Q30" s="436">
        <v>-36.168201015732841</v>
      </c>
      <c r="R30" s="436">
        <v>38.716564736153117</v>
      </c>
      <c r="S30" s="436">
        <v>7.3973675794415215</v>
      </c>
      <c r="T30" s="436">
        <v>-2.806283988106685</v>
      </c>
      <c r="U30" s="436">
        <v>1.5121646725571338</v>
      </c>
      <c r="V30" s="436">
        <v>-3.1254395908865575</v>
      </c>
      <c r="W30" s="436">
        <v>3.5358624175682252</v>
      </c>
      <c r="X30" s="436">
        <v>-21.409494693870442</v>
      </c>
      <c r="Y30" s="436">
        <v>22.93222109132391</v>
      </c>
      <c r="Z30" s="436">
        <v>-0.52365117808487582</v>
      </c>
    </row>
    <row r="31" spans="1:35" s="135" customFormat="1">
      <c r="A31" s="131" t="s">
        <v>442</v>
      </c>
      <c r="B31" s="570" t="s">
        <v>356</v>
      </c>
      <c r="C31" s="436">
        <v>-20.078198422781554</v>
      </c>
      <c r="D31" s="436">
        <v>22.174010321340674</v>
      </c>
      <c r="E31" s="436">
        <v>-21.588380457168256</v>
      </c>
      <c r="F31" s="436">
        <v>-7.7581968907790753</v>
      </c>
      <c r="G31" s="436">
        <v>14.66952679963407</v>
      </c>
      <c r="H31" s="436">
        <v>-26.25047418548688</v>
      </c>
      <c r="I31" s="436">
        <v>2.7959761032046089</v>
      </c>
      <c r="J31" s="436">
        <v>7.9475017594588309</v>
      </c>
      <c r="K31" s="436">
        <v>0.49176281798936827</v>
      </c>
      <c r="L31" s="436">
        <v>1.2522205457481022</v>
      </c>
      <c r="M31" s="436">
        <v>-0.51738513154589327</v>
      </c>
      <c r="N31" s="436">
        <v>10.354501090665025</v>
      </c>
      <c r="O31" s="436">
        <v>-3.7185069270110063</v>
      </c>
      <c r="P31" s="436">
        <v>-7.6383696761675282</v>
      </c>
      <c r="Q31" s="436">
        <v>-0.62684953562907708</v>
      </c>
      <c r="R31" s="436">
        <v>-14.789609616821892</v>
      </c>
      <c r="S31" s="436">
        <v>29.149681756418488</v>
      </c>
      <c r="T31" s="436">
        <v>-12.370970316250975</v>
      </c>
      <c r="U31" s="436">
        <v>-1.8987171207003115</v>
      </c>
      <c r="V31" s="436">
        <v>17.093428489963188</v>
      </c>
      <c r="W31" s="436">
        <v>-18.719986538436657</v>
      </c>
      <c r="X31" s="436">
        <v>-4.6157505832517245</v>
      </c>
      <c r="Y31" s="436">
        <v>14.777891284589884</v>
      </c>
      <c r="Z31" s="436">
        <v>7.2134506831618239</v>
      </c>
    </row>
    <row r="32" spans="1:35" s="135" customFormat="1">
      <c r="A32" s="131" t="s">
        <v>443</v>
      </c>
      <c r="B32" s="570" t="s">
        <v>356</v>
      </c>
      <c r="C32" s="436">
        <v>-13.76295871333808</v>
      </c>
      <c r="D32" s="436">
        <v>-9.8418079797572773</v>
      </c>
      <c r="E32" s="436">
        <v>-4.0186526361443953</v>
      </c>
      <c r="F32" s="436">
        <v>-2.1027819463932929</v>
      </c>
      <c r="G32" s="436">
        <v>8.1780222878766864</v>
      </c>
      <c r="H32" s="436">
        <v>-12.279356091704358</v>
      </c>
      <c r="I32" s="436">
        <v>-7.5513185348856098</v>
      </c>
      <c r="J32" s="436">
        <v>-3.1324060331994303</v>
      </c>
      <c r="K32" s="436">
        <v>8.4385806870880629</v>
      </c>
      <c r="L32" s="436">
        <v>-7.2537500293176436</v>
      </c>
      <c r="M32" s="436">
        <v>-6.0361988516998082</v>
      </c>
      <c r="N32" s="436">
        <v>0.59524122551263758</v>
      </c>
      <c r="O32" s="436">
        <v>-7.3249144110746869</v>
      </c>
      <c r="P32" s="436">
        <v>4.6393723826672613</v>
      </c>
      <c r="Q32" s="436">
        <v>-7.3157297155112957</v>
      </c>
      <c r="R32" s="436">
        <v>-0.21835241436457409</v>
      </c>
      <c r="S32" s="436">
        <v>12.713566925980388</v>
      </c>
      <c r="T32" s="436">
        <v>-3.0236555678980608</v>
      </c>
      <c r="U32" s="436">
        <v>5.1782214898474024</v>
      </c>
      <c r="V32" s="436">
        <v>-0.87563671112653196</v>
      </c>
      <c r="W32" s="436">
        <v>-10.693661576123233</v>
      </c>
      <c r="X32" s="436">
        <v>3.6679402043724849</v>
      </c>
      <c r="Y32" s="436">
        <v>7.4904650779977828</v>
      </c>
      <c r="Z32" s="436">
        <v>-4.3798735494338104</v>
      </c>
    </row>
    <row r="33" spans="1:31" s="135" customFormat="1">
      <c r="A33" s="131" t="s">
        <v>444</v>
      </c>
      <c r="B33" s="570" t="s">
        <v>356</v>
      </c>
      <c r="C33" s="436">
        <v>-8.6947362304376838</v>
      </c>
      <c r="D33" s="436">
        <v>-7.122360304414201</v>
      </c>
      <c r="E33" s="436">
        <v>-2.9201817809088055</v>
      </c>
      <c r="F33" s="436">
        <v>1.0190171260475722</v>
      </c>
      <c r="G33" s="436">
        <v>6.5867310698852606</v>
      </c>
      <c r="H33" s="436">
        <v>-2.1947977448247542</v>
      </c>
      <c r="I33" s="436">
        <v>-5.4906117027232995</v>
      </c>
      <c r="J33" s="436">
        <v>1.4228476215129859</v>
      </c>
      <c r="K33" s="436">
        <v>-2.7644422500671908</v>
      </c>
      <c r="L33" s="436">
        <v>13.075827652543254</v>
      </c>
      <c r="M33" s="436">
        <v>-4.459957814705632</v>
      </c>
      <c r="N33" s="436">
        <v>4.7178703916523972</v>
      </c>
      <c r="O33" s="436">
        <v>0.69921777440438859</v>
      </c>
      <c r="P33" s="436">
        <v>4.1684259802126036</v>
      </c>
      <c r="Q33" s="436">
        <v>-16.751000210344301</v>
      </c>
      <c r="R33" s="436">
        <v>3.9832970696179331</v>
      </c>
      <c r="S33" s="436">
        <v>7.9604384583319785</v>
      </c>
      <c r="T33" s="436">
        <v>-4.9384941238656097</v>
      </c>
      <c r="U33" s="436">
        <v>1.3179188187986028</v>
      </c>
      <c r="V33" s="436">
        <v>-0.63656219641869427</v>
      </c>
      <c r="W33" s="436">
        <v>-13.056088712792643</v>
      </c>
      <c r="X33" s="436">
        <v>9.8784333188728226</v>
      </c>
      <c r="Y33" s="436">
        <v>5.2030883848393756</v>
      </c>
      <c r="Z33" s="436">
        <v>-2.2305488401772493</v>
      </c>
    </row>
    <row r="34" spans="1:31" s="135" customFormat="1">
      <c r="A34" s="131" t="s">
        <v>445</v>
      </c>
      <c r="B34" s="570" t="s">
        <v>356</v>
      </c>
      <c r="C34" s="436">
        <v>-0.17066406524462252</v>
      </c>
      <c r="D34" s="436">
        <v>-6.6282136080945691</v>
      </c>
      <c r="E34" s="436">
        <v>-1.6541392115481131</v>
      </c>
      <c r="F34" s="436">
        <v>3.7330092282069103</v>
      </c>
      <c r="G34" s="436">
        <v>9.9900878513916638</v>
      </c>
      <c r="H34" s="436">
        <v>5.1829261571170235</v>
      </c>
      <c r="I34" s="436">
        <v>-10.056018009011893</v>
      </c>
      <c r="J34" s="436">
        <v>-4.0140084951313355</v>
      </c>
      <c r="K34" s="436">
        <v>-8.4196207466817583</v>
      </c>
      <c r="L34" s="436">
        <v>-8.4580365943857885</v>
      </c>
      <c r="M34" s="436">
        <v>-0.46785131990323237</v>
      </c>
      <c r="N34" s="436">
        <v>11.844761489271278</v>
      </c>
      <c r="O34" s="436">
        <v>-0.6954110582661599</v>
      </c>
      <c r="P34" s="436">
        <v>-4.3021415244192269</v>
      </c>
      <c r="Q34" s="436">
        <v>-6.2668381905741342</v>
      </c>
      <c r="R34" s="436">
        <v>-2.8185738294724274</v>
      </c>
      <c r="S34" s="436">
        <v>5.1877342579290371</v>
      </c>
      <c r="T34" s="436">
        <v>0.21453922550433902</v>
      </c>
      <c r="U34" s="436">
        <v>-2.3036987063809562</v>
      </c>
      <c r="V34" s="436">
        <v>-3.8060571397772662</v>
      </c>
      <c r="W34" s="436">
        <v>-0.503472020856222</v>
      </c>
      <c r="X34" s="436">
        <v>2.2914989051035946</v>
      </c>
      <c r="Y34" s="436">
        <v>3.2556396869999418</v>
      </c>
      <c r="Z34" s="436">
        <v>-2.814632086394866</v>
      </c>
    </row>
    <row r="35" spans="1:31" s="135" customFormat="1">
      <c r="A35" s="131" t="s">
        <v>446</v>
      </c>
      <c r="B35" s="570" t="s">
        <v>356</v>
      </c>
      <c r="C35" s="436">
        <v>-2.756087421538254</v>
      </c>
      <c r="D35" s="436">
        <v>-7.3900446955027803</v>
      </c>
      <c r="E35" s="436">
        <v>-29.727134100591513</v>
      </c>
      <c r="F35" s="436">
        <v>-8.4347811939460797</v>
      </c>
      <c r="G35" s="436">
        <v>16.203616301564267</v>
      </c>
      <c r="H35" s="436">
        <v>-5.6793464756858754</v>
      </c>
      <c r="I35" s="436">
        <v>-6.0154413552727561</v>
      </c>
      <c r="J35" s="436">
        <v>-5.2417555169848811</v>
      </c>
      <c r="K35" s="436">
        <v>-7.7625124009065161</v>
      </c>
      <c r="L35" s="436">
        <v>-2.5818451830307652</v>
      </c>
      <c r="M35" s="436">
        <v>-36.299293750617238</v>
      </c>
      <c r="N35" s="436">
        <v>17.885480767701821</v>
      </c>
      <c r="O35" s="436">
        <v>11.091964875837974</v>
      </c>
      <c r="P35" s="436">
        <v>4.9987706448195723</v>
      </c>
      <c r="Q35" s="436">
        <v>-9.4576897392088597</v>
      </c>
      <c r="R35" s="436">
        <v>-7.7341839243408401</v>
      </c>
      <c r="S35" s="436">
        <v>17.191344460170754</v>
      </c>
      <c r="T35" s="436">
        <v>-17.433094442918772</v>
      </c>
      <c r="U35" s="436">
        <v>2.8643262807032528</v>
      </c>
      <c r="V35" s="436">
        <v>-22.812659715389344</v>
      </c>
      <c r="W35" s="436">
        <v>6.5484421662380043</v>
      </c>
      <c r="X35" s="436">
        <v>7.1373311632036263</v>
      </c>
      <c r="Y35" s="436">
        <v>-8.3846299540697942</v>
      </c>
      <c r="Z35" s="436">
        <v>11.439449734902809</v>
      </c>
    </row>
    <row r="36" spans="1:31" s="135" customFormat="1">
      <c r="A36" s="131" t="s">
        <v>447</v>
      </c>
      <c r="B36" s="570" t="s">
        <v>356</v>
      </c>
      <c r="C36" s="436">
        <v>-9.4161244980550975</v>
      </c>
      <c r="D36" s="436">
        <v>-2.9152992512299676</v>
      </c>
      <c r="E36" s="436">
        <v>-1.3575116510556882</v>
      </c>
      <c r="F36" s="436">
        <v>-8.3838395038141726</v>
      </c>
      <c r="G36" s="436">
        <v>4.5300821613781466</v>
      </c>
      <c r="H36" s="436">
        <v>-11.638890982438639</v>
      </c>
      <c r="I36" s="436">
        <v>-8.0948301277286419</v>
      </c>
      <c r="J36" s="436">
        <v>-0.53240446892390025</v>
      </c>
      <c r="K36" s="436">
        <v>15.646217063440929</v>
      </c>
      <c r="L36" s="436">
        <v>-9.5489320543854888</v>
      </c>
      <c r="M36" s="436">
        <v>-3.7242844251507279</v>
      </c>
      <c r="N36" s="436">
        <v>6.7968032914651531</v>
      </c>
      <c r="O36" s="436">
        <v>-4.4174288067353871</v>
      </c>
      <c r="P36" s="436">
        <v>-16.268122577277097</v>
      </c>
      <c r="Q36" s="436">
        <v>-2.8958712799506117</v>
      </c>
      <c r="R36" s="436">
        <v>2.2108574614192804</v>
      </c>
      <c r="S36" s="436">
        <v>13.476824835122216</v>
      </c>
      <c r="T36" s="436">
        <v>-12.430113274497316</v>
      </c>
      <c r="U36" s="436">
        <v>-1.7197261763061391</v>
      </c>
      <c r="V36" s="436">
        <v>3.0042403768915591</v>
      </c>
      <c r="W36" s="436">
        <v>-5.7415723165750023</v>
      </c>
      <c r="X36" s="436">
        <v>-1.9051907997979924</v>
      </c>
      <c r="Y36" s="436">
        <v>5.9818921950306532</v>
      </c>
      <c r="Z36" s="436">
        <v>1.9002390067921908</v>
      </c>
    </row>
    <row r="37" spans="1:31" s="135" customFormat="1">
      <c r="A37" s="131" t="s">
        <v>448</v>
      </c>
      <c r="B37" s="570" t="s">
        <v>356</v>
      </c>
      <c r="C37" s="436">
        <v>-4.5234088588725143</v>
      </c>
      <c r="D37" s="436">
        <v>4.988526087947335</v>
      </c>
      <c r="E37" s="436">
        <v>11.970364421777347</v>
      </c>
      <c r="F37" s="436">
        <v>3.3273012931036448</v>
      </c>
      <c r="G37" s="436">
        <v>5.1460913810093842</v>
      </c>
      <c r="H37" s="436">
        <v>-3.150418121600211</v>
      </c>
      <c r="I37" s="436">
        <v>-4.7109674657241953</v>
      </c>
      <c r="J37" s="436">
        <v>2.3256622448672175</v>
      </c>
      <c r="K37" s="436">
        <v>8.2217982000655638</v>
      </c>
      <c r="L37" s="436">
        <v>-9.0270616235680592</v>
      </c>
      <c r="M37" s="436">
        <v>-3.1521817081849264</v>
      </c>
      <c r="N37" s="436">
        <v>2.857005969590233</v>
      </c>
      <c r="O37" s="436">
        <v>1.9358452037610192</v>
      </c>
      <c r="P37" s="436">
        <v>-9.8751390476116967</v>
      </c>
      <c r="Q37" s="436">
        <v>-10.03558127263932</v>
      </c>
      <c r="R37" s="436">
        <v>10.530017873015154</v>
      </c>
      <c r="S37" s="436">
        <v>5.4924196626906507</v>
      </c>
      <c r="T37" s="436">
        <v>-2.5997976221884187</v>
      </c>
      <c r="U37" s="436">
        <v>0.64219229045416171</v>
      </c>
      <c r="V37" s="436">
        <v>20.405501744494501</v>
      </c>
      <c r="W37" s="436">
        <v>-10.749649033015714</v>
      </c>
      <c r="X37" s="436">
        <v>3.0027979944049861</v>
      </c>
      <c r="Y37" s="436">
        <v>1.4657941449323317</v>
      </c>
      <c r="Z37" s="436">
        <v>-1.8543043054566652</v>
      </c>
    </row>
    <row r="38" spans="1:31" s="135" customFormat="1">
      <c r="A38" s="131" t="s">
        <v>449</v>
      </c>
      <c r="B38" s="570" t="s">
        <v>356</v>
      </c>
      <c r="C38" s="436">
        <v>22.612328517546558</v>
      </c>
      <c r="D38" s="436">
        <v>0.89123051618811644</v>
      </c>
      <c r="E38" s="436">
        <v>-4.9154989490737364</v>
      </c>
      <c r="F38" s="436">
        <v>-3.0696677314135457</v>
      </c>
      <c r="G38" s="436">
        <v>11.811330152683126</v>
      </c>
      <c r="H38" s="436">
        <v>-2.593108963638258</v>
      </c>
      <c r="I38" s="436">
        <v>-14.432112707273731</v>
      </c>
      <c r="J38" s="436">
        <v>-4.5732766758511758</v>
      </c>
      <c r="K38" s="436">
        <v>5.8858555766144747</v>
      </c>
      <c r="L38" s="436">
        <v>-8.2012685798567162</v>
      </c>
      <c r="M38" s="436">
        <v>6.8038682589393318</v>
      </c>
      <c r="N38" s="436">
        <v>20.936484408805086</v>
      </c>
      <c r="O38" s="436">
        <v>-7.9044610231424883</v>
      </c>
      <c r="P38" s="436">
        <v>2.7498683630814895</v>
      </c>
      <c r="Q38" s="436">
        <v>5.0094365882188328</v>
      </c>
      <c r="R38" s="436">
        <v>1.6560905782029067</v>
      </c>
      <c r="S38" s="436">
        <v>13.176378380007833</v>
      </c>
      <c r="T38" s="436">
        <v>-0.83448753462602099</v>
      </c>
      <c r="U38" s="436">
        <v>3.0112917565342627</v>
      </c>
      <c r="V38" s="436">
        <v>7.314123904142761</v>
      </c>
      <c r="W38" s="436">
        <v>-6.9989436771576123</v>
      </c>
      <c r="X38" s="436">
        <v>1.611960380260669</v>
      </c>
      <c r="Y38" s="436">
        <v>7.7634687141447642</v>
      </c>
      <c r="Z38" s="436">
        <v>-1.2704337691185401</v>
      </c>
    </row>
    <row r="39" spans="1:31" s="135" customFormat="1">
      <c r="A39" s="131" t="s">
        <v>450</v>
      </c>
      <c r="B39" s="570" t="s">
        <v>356</v>
      </c>
      <c r="C39" s="436">
        <v>-3.7473662674337902</v>
      </c>
      <c r="D39" s="436">
        <v>8.689647933725837</v>
      </c>
      <c r="E39" s="436">
        <v>3.1638499369265816</v>
      </c>
      <c r="F39" s="436">
        <v>-1.5964131741012579</v>
      </c>
      <c r="G39" s="436">
        <v>1.655176007201888</v>
      </c>
      <c r="H39" s="436">
        <v>-6.1828550160333862</v>
      </c>
      <c r="I39" s="436">
        <v>-7.6677050466268639</v>
      </c>
      <c r="J39" s="436">
        <v>-2.1633669305478378</v>
      </c>
      <c r="K39" s="436">
        <v>-4.8585106992436238</v>
      </c>
      <c r="L39" s="436">
        <v>3.5917028148331269</v>
      </c>
      <c r="M39" s="436">
        <v>-4.8639185402825831</v>
      </c>
      <c r="N39" s="436">
        <v>8.5911420065811939</v>
      </c>
      <c r="O39" s="436">
        <v>-9.8894308141189669</v>
      </c>
      <c r="P39" s="436">
        <v>-0.4486892040339967</v>
      </c>
      <c r="Q39" s="436">
        <v>-23.571020699500366</v>
      </c>
      <c r="R39" s="436">
        <v>4.2699636113920008</v>
      </c>
      <c r="S39" s="436">
        <v>9.6154557113755033</v>
      </c>
      <c r="T39" s="436">
        <v>-5.6366373080216903</v>
      </c>
      <c r="U39" s="436">
        <v>-13.784129945919744</v>
      </c>
      <c r="V39" s="436">
        <v>8.8144582690037083</v>
      </c>
      <c r="W39" s="436">
        <v>-10.32080080704408</v>
      </c>
      <c r="X39" s="436">
        <v>2.6082580714670058</v>
      </c>
      <c r="Y39" s="436">
        <v>8.8593855373347026</v>
      </c>
      <c r="Z39" s="436">
        <v>-1.9044095822536065</v>
      </c>
    </row>
    <row r="40" spans="1:31" s="135" customFormat="1">
      <c r="A40" s="133" t="s">
        <v>920</v>
      </c>
      <c r="B40" s="570" t="s">
        <v>356</v>
      </c>
      <c r="C40" s="436">
        <v>-67.882035889761198</v>
      </c>
      <c r="D40" s="436">
        <v>-12.11929264356246</v>
      </c>
      <c r="E40" s="436">
        <v>127.34130471272425</v>
      </c>
      <c r="F40" s="436">
        <v>9.8124204665383985</v>
      </c>
      <c r="G40" s="436">
        <v>-17.551277082130341</v>
      </c>
      <c r="H40" s="436">
        <v>-8.0080589067709269</v>
      </c>
      <c r="I40" s="436">
        <v>20.011889180324459</v>
      </c>
      <c r="J40" s="436">
        <v>-21.372334324000207</v>
      </c>
      <c r="K40" s="436">
        <v>10.353116710875327</v>
      </c>
      <c r="L40" s="436">
        <v>18.072059891334277</v>
      </c>
      <c r="M40" s="436">
        <v>15.758490822108371</v>
      </c>
      <c r="N40" s="436">
        <v>14.313035832051</v>
      </c>
      <c r="O40" s="436">
        <v>16.177253001544855</v>
      </c>
      <c r="P40" s="436">
        <v>-50.936051644228648</v>
      </c>
      <c r="Q40" s="436">
        <v>29.393242506199158</v>
      </c>
      <c r="R40" s="436">
        <v>43.891501029888474</v>
      </c>
      <c r="S40" s="436">
        <v>17.338112984181251</v>
      </c>
      <c r="T40" s="436">
        <v>-5.9546452461412969</v>
      </c>
      <c r="U40" s="436">
        <v>3.7249487549294997</v>
      </c>
      <c r="V40" s="436">
        <v>-1.3564214325667763</v>
      </c>
      <c r="W40" s="436">
        <v>-20.463475369846819</v>
      </c>
      <c r="X40" s="436">
        <v>12.341776408711226</v>
      </c>
      <c r="Y40" s="436">
        <v>-18.724855117582251</v>
      </c>
      <c r="Z40" s="436">
        <v>5.3541108831686302</v>
      </c>
    </row>
    <row r="41" spans="1:31" s="135" customFormat="1" ht="20.25" customHeight="1">
      <c r="A41" s="131" t="s">
        <v>460</v>
      </c>
      <c r="B41" s="570" t="s">
        <v>356</v>
      </c>
      <c r="C41" s="436">
        <v>-3.0680172693896708</v>
      </c>
      <c r="D41" s="436">
        <v>-4.1109196131838246</v>
      </c>
      <c r="E41" s="436">
        <v>0.94399965160808108</v>
      </c>
      <c r="F41" s="436">
        <v>-1.8514498160804465</v>
      </c>
      <c r="G41" s="436">
        <v>6.4314072231157127</v>
      </c>
      <c r="H41" s="436">
        <v>-2.5787594084242897</v>
      </c>
      <c r="I41" s="436">
        <v>-4.5616788882460355</v>
      </c>
      <c r="J41" s="436">
        <v>-1.9701703933129551</v>
      </c>
      <c r="K41" s="436">
        <v>0.34560868165227987</v>
      </c>
      <c r="L41" s="436">
        <v>-1.5277463595859331</v>
      </c>
      <c r="M41" s="436">
        <v>-2.9424805556973155</v>
      </c>
      <c r="N41" s="436">
        <v>3.0104966941583484</v>
      </c>
      <c r="O41" s="436">
        <v>-1.7234162003506555</v>
      </c>
      <c r="P41" s="436">
        <v>-1.8979348414641066</v>
      </c>
      <c r="Q41" s="436">
        <v>-15.090315903421882</v>
      </c>
      <c r="R41" s="436">
        <v>8.6727820121576968</v>
      </c>
      <c r="S41" s="436">
        <v>7.5206568213438914</v>
      </c>
      <c r="T41" s="436">
        <v>-3.3067628504537083</v>
      </c>
      <c r="U41" s="436">
        <v>0.39280894537560584</v>
      </c>
      <c r="V41" s="436">
        <v>2.7787023202362064</v>
      </c>
      <c r="W41" s="436">
        <v>-5.4757832059030989</v>
      </c>
      <c r="X41" s="436">
        <v>-1.2480406095285446</v>
      </c>
      <c r="Y41" s="436">
        <v>7.1176613650918341</v>
      </c>
      <c r="Z41" s="436">
        <v>0.53891087955101113</v>
      </c>
    </row>
    <row r="42" spans="1:31" s="135" customFormat="1" ht="12.75" customHeight="1">
      <c r="A42" s="674"/>
      <c r="B42" s="145"/>
      <c r="C42" s="145"/>
      <c r="D42" s="145"/>
      <c r="E42" s="145"/>
      <c r="F42" s="145"/>
      <c r="G42" s="145"/>
      <c r="H42" s="145"/>
      <c r="I42" s="145"/>
    </row>
    <row r="43" spans="1:31" ht="13">
      <c r="B43" s="1277" t="s">
        <v>483</v>
      </c>
      <c r="C43" s="1277"/>
      <c r="D43" s="1277"/>
      <c r="E43" s="1277"/>
      <c r="F43" s="1277"/>
      <c r="G43" s="1277"/>
      <c r="H43" s="1277" t="s">
        <v>483</v>
      </c>
      <c r="I43" s="1277"/>
      <c r="J43" s="1277"/>
      <c r="K43" s="1277"/>
      <c r="L43" s="1277"/>
      <c r="M43" s="1277"/>
      <c r="N43" s="1277" t="s">
        <v>483</v>
      </c>
      <c r="O43" s="1277"/>
      <c r="P43" s="1277"/>
      <c r="Q43" s="1277"/>
      <c r="R43" s="1277"/>
      <c r="S43" s="1277"/>
      <c r="T43" s="1277" t="s">
        <v>483</v>
      </c>
      <c r="U43" s="1277"/>
      <c r="V43" s="1277"/>
      <c r="W43" s="1277"/>
      <c r="X43" s="1277"/>
      <c r="Y43" s="1277"/>
      <c r="Z43" s="1277" t="s">
        <v>483</v>
      </c>
      <c r="AA43" s="1277"/>
      <c r="AB43" s="1277"/>
      <c r="AC43" s="1277"/>
      <c r="AD43" s="1277"/>
      <c r="AE43" s="1277"/>
    </row>
    <row r="44" spans="1:31">
      <c r="A44" s="538"/>
      <c r="B44" s="538"/>
      <c r="C44" s="538"/>
      <c r="D44" s="538"/>
      <c r="E44" s="538"/>
      <c r="F44" s="538"/>
      <c r="G44" s="538"/>
      <c r="H44" s="538"/>
    </row>
    <row r="45" spans="1:31">
      <c r="A45" s="131" t="s">
        <v>435</v>
      </c>
      <c r="B45" s="143">
        <v>100</v>
      </c>
      <c r="C45" s="144">
        <v>97.488113958684607</v>
      </c>
      <c r="D45" s="144">
        <v>93.589096604504007</v>
      </c>
      <c r="E45" s="144">
        <v>95.608647293695526</v>
      </c>
      <c r="F45" s="144">
        <v>94.928056627575899</v>
      </c>
      <c r="G45" s="144">
        <v>112.68918666273221</v>
      </c>
      <c r="H45" s="144">
        <v>116.02088239501546</v>
      </c>
      <c r="I45" s="144">
        <v>107.14685402028435</v>
      </c>
      <c r="J45" s="144">
        <v>102.29195995551019</v>
      </c>
      <c r="K45" s="144">
        <v>94.045508271326966</v>
      </c>
      <c r="L45" s="144">
        <v>87.432175367872105</v>
      </c>
      <c r="M45" s="144">
        <v>86.644921107144128</v>
      </c>
      <c r="N45" s="144">
        <v>80.937747110492595</v>
      </c>
      <c r="O45" s="144">
        <v>83.876510333105344</v>
      </c>
      <c r="P45" s="144">
        <v>78.201518244245278</v>
      </c>
      <c r="Q45" s="144">
        <v>73.178971577366283</v>
      </c>
      <c r="R45" s="144">
        <v>69.944863499497743</v>
      </c>
      <c r="S45" s="144">
        <v>76.998913573917164</v>
      </c>
      <c r="T45" s="144">
        <v>75.944276217360425</v>
      </c>
      <c r="U45" s="144">
        <v>79.708222611777728</v>
      </c>
      <c r="V45" s="144">
        <v>77.237758244082769</v>
      </c>
      <c r="W45" s="144">
        <v>74.610008160482536</v>
      </c>
      <c r="X45" s="144">
        <v>77.092824981076504</v>
      </c>
      <c r="Y45" s="144">
        <v>80.712218187961341</v>
      </c>
      <c r="Z45" s="144">
        <v>82.848655191401747</v>
      </c>
    </row>
    <row r="46" spans="1:31">
      <c r="A46" s="131" t="s">
        <v>436</v>
      </c>
      <c r="B46" s="143">
        <v>100</v>
      </c>
      <c r="C46" s="144">
        <v>102.98461445316453</v>
      </c>
      <c r="D46" s="144">
        <v>91.747201749110985</v>
      </c>
      <c r="E46" s="144">
        <v>90.821248533474048</v>
      </c>
      <c r="F46" s="144">
        <v>80.181865701740961</v>
      </c>
      <c r="G46" s="144">
        <v>88.454825406108924</v>
      </c>
      <c r="H46" s="144">
        <v>88.961119666019229</v>
      </c>
      <c r="I46" s="144">
        <v>82.277353062917413</v>
      </c>
      <c r="J46" s="144">
        <v>78.07731168098465</v>
      </c>
      <c r="K46" s="144">
        <v>74.836243139935561</v>
      </c>
      <c r="L46" s="144">
        <v>78.064053876838699</v>
      </c>
      <c r="M46" s="144">
        <v>76.514938907698806</v>
      </c>
      <c r="N46" s="144">
        <v>82.603288235152476</v>
      </c>
      <c r="O46" s="144">
        <v>74.236065243582416</v>
      </c>
      <c r="P46" s="144">
        <v>75.447720641781615</v>
      </c>
      <c r="Q46" s="144">
        <v>68.993702692892796</v>
      </c>
      <c r="R46" s="144">
        <v>76.227373439173292</v>
      </c>
      <c r="S46" s="144">
        <v>77.696841675342853</v>
      </c>
      <c r="T46" s="144">
        <v>78.686366411538017</v>
      </c>
      <c r="U46" s="144">
        <v>78.019909485264492</v>
      </c>
      <c r="V46" s="144">
        <v>80.338326773201331</v>
      </c>
      <c r="W46" s="144">
        <v>79.482389150220712</v>
      </c>
      <c r="X46" s="144">
        <v>80.827157098185367</v>
      </c>
      <c r="Y46" s="144">
        <v>82.89427555591611</v>
      </c>
      <c r="Z46" s="144">
        <v>90.080410030812644</v>
      </c>
    </row>
    <row r="47" spans="1:31">
      <c r="A47" s="131" t="s">
        <v>438</v>
      </c>
      <c r="B47" s="143">
        <v>100</v>
      </c>
      <c r="C47" s="144">
        <v>109.53100295074374</v>
      </c>
      <c r="D47" s="144">
        <v>123.82925298179536</v>
      </c>
      <c r="E47" s="144">
        <v>129.7942200335022</v>
      </c>
      <c r="F47" s="144">
        <v>116.15987055668013</v>
      </c>
      <c r="G47" s="144">
        <v>118.4829686026097</v>
      </c>
      <c r="H47" s="144">
        <v>110.23337395221742</v>
      </c>
      <c r="I47" s="144">
        <v>107.66464915019255</v>
      </c>
      <c r="J47" s="144">
        <v>106.05385862614177</v>
      </c>
      <c r="K47" s="144">
        <v>117.54819715936367</v>
      </c>
      <c r="L47" s="144">
        <v>115.32130880087014</v>
      </c>
      <c r="M47" s="144">
        <v>102.86232212453548</v>
      </c>
      <c r="N47" s="144">
        <v>111.63640391955447</v>
      </c>
      <c r="O47" s="144">
        <v>111.32709615261957</v>
      </c>
      <c r="P47" s="144">
        <v>110.21732781453619</v>
      </c>
      <c r="Q47" s="144">
        <v>112.52891158175306</v>
      </c>
      <c r="R47" s="144">
        <v>106.76290992342838</v>
      </c>
      <c r="S47" s="144">
        <v>109.35869160196179</v>
      </c>
      <c r="T47" s="144">
        <v>99.924804710447788</v>
      </c>
      <c r="U47" s="144">
        <v>98.71409341000566</v>
      </c>
      <c r="V47" s="144">
        <v>102.99666656595869</v>
      </c>
      <c r="W47" s="144">
        <v>99.933096333893957</v>
      </c>
      <c r="X47" s="144">
        <v>104.32382985722968</v>
      </c>
      <c r="Y47" s="144">
        <v>108.12874507789762</v>
      </c>
      <c r="Z47" s="144">
        <v>108.80677831824391</v>
      </c>
    </row>
    <row r="48" spans="1:31">
      <c r="A48" s="131" t="s">
        <v>441</v>
      </c>
      <c r="B48" s="143">
        <v>99.999999999999986</v>
      </c>
      <c r="C48" s="144">
        <v>104.54325085299831</v>
      </c>
      <c r="D48" s="144">
        <v>97.52733866168478</v>
      </c>
      <c r="E48" s="144">
        <v>99.867553239644835</v>
      </c>
      <c r="F48" s="144">
        <v>102.40814113130409</v>
      </c>
      <c r="G48" s="144">
        <v>99.729263775619785</v>
      </c>
      <c r="H48" s="144">
        <v>98.959206361379103</v>
      </c>
      <c r="I48" s="144">
        <v>105.40235143548354</v>
      </c>
      <c r="J48" s="144">
        <v>102.27517066796993</v>
      </c>
      <c r="K48" s="144">
        <v>103.54214479230667</v>
      </c>
      <c r="L48" s="144">
        <v>102.00572320831192</v>
      </c>
      <c r="M48" s="144">
        <v>100.80471744357169</v>
      </c>
      <c r="N48" s="144">
        <v>97.894864304459603</v>
      </c>
      <c r="O48" s="144">
        <v>99.59256363628748</v>
      </c>
      <c r="P48" s="144">
        <v>102.85731889941133</v>
      </c>
      <c r="Q48" s="144">
        <v>65.655677040478878</v>
      </c>
      <c r="R48" s="144">
        <v>91.075299744815482</v>
      </c>
      <c r="S48" s="144">
        <v>97.812474441017656</v>
      </c>
      <c r="T48" s="144">
        <v>95.067578632408427</v>
      </c>
      <c r="U48" s="144">
        <v>96.505156971543187</v>
      </c>
      <c r="V48" s="144">
        <v>93.488946588307343</v>
      </c>
      <c r="W48" s="144">
        <v>96.794587115303742</v>
      </c>
      <c r="X48" s="144">
        <v>76.071355122898979</v>
      </c>
      <c r="Y48" s="144">
        <v>93.516206466848331</v>
      </c>
      <c r="Z48" s="144">
        <v>93.02650774998439</v>
      </c>
    </row>
    <row r="49" spans="1:31">
      <c r="A49" s="131" t="s">
        <v>442</v>
      </c>
      <c r="B49" s="143">
        <v>100</v>
      </c>
      <c r="C49" s="144">
        <v>79.921801577218446</v>
      </c>
      <c r="D49" s="144">
        <v>97.643670107952275</v>
      </c>
      <c r="E49" s="144">
        <v>76.563983112705273</v>
      </c>
      <c r="F49" s="144">
        <v>70.623998555398757</v>
      </c>
      <c r="G49" s="144">
        <v>80.98420495045616</v>
      </c>
      <c r="H49" s="144">
        <v>59.725467135614878</v>
      </c>
      <c r="I49" s="144">
        <v>61.395376924253988</v>
      </c>
      <c r="J49" s="144">
        <v>66.274775585535465</v>
      </c>
      <c r="K49" s="144">
        <v>66.60069028957102</v>
      </c>
      <c r="L49" s="144">
        <v>67.43467781698709</v>
      </c>
      <c r="M49" s="144">
        <v>67.085780820456122</v>
      </c>
      <c r="N49" s="144">
        <v>74.032178727191393</v>
      </c>
      <c r="O49" s="144">
        <v>71.279287033003612</v>
      </c>
      <c r="P49" s="144">
        <v>65.834711586886257</v>
      </c>
      <c r="Q49" s="144">
        <v>65.422027003021114</v>
      </c>
      <c r="R49" s="144">
        <v>55.746364605862482</v>
      </c>
      <c r="S49" s="144">
        <v>71.996252479244106</v>
      </c>
      <c r="T49" s="144">
        <v>63.089617456223714</v>
      </c>
      <c r="U49" s="144">
        <v>61.891724088198067</v>
      </c>
      <c r="V49" s="144">
        <v>72.471141686419529</v>
      </c>
      <c r="W49" s="144">
        <v>58.904553718470432</v>
      </c>
      <c r="X49" s="144">
        <v>56.185666436648312</v>
      </c>
      <c r="Y49" s="144">
        <v>64.488723140178507</v>
      </c>
      <c r="Z49" s="144">
        <v>69.140585380096041</v>
      </c>
    </row>
    <row r="50" spans="1:31">
      <c r="A50" s="131" t="s">
        <v>443</v>
      </c>
      <c r="B50" s="143">
        <v>100</v>
      </c>
      <c r="C50" s="144">
        <v>86.23704128666192</v>
      </c>
      <c r="D50" s="144">
        <v>77.749757275804654</v>
      </c>
      <c r="E50" s="144">
        <v>74.625264605444656</v>
      </c>
      <c r="F50" s="144">
        <v>73.056058013873141</v>
      </c>
      <c r="G50" s="144">
        <v>79.030598720891803</v>
      </c>
      <c r="H50" s="144">
        <v>69.326150082547542</v>
      </c>
      <c r="I50" s="144">
        <v>64.091111661841524</v>
      </c>
      <c r="J50" s="144">
        <v>62.083517813401414</v>
      </c>
      <c r="K50" s="144">
        <v>67.322485557467985</v>
      </c>
      <c r="L50" s="144">
        <v>62.439080741605785</v>
      </c>
      <c r="M50" s="144">
        <v>58.670133666869063</v>
      </c>
      <c r="N50" s="144">
        <v>59.01936248951764</v>
      </c>
      <c r="O50" s="144">
        <v>54.696244701198552</v>
      </c>
      <c r="P50" s="144">
        <v>57.233807172222058</v>
      </c>
      <c r="Q50" s="144">
        <v>53.046736533605376</v>
      </c>
      <c r="R50" s="144">
        <v>52.930907703642632</v>
      </c>
      <c r="S50" s="144">
        <v>59.660314079074141</v>
      </c>
      <c r="T50" s="144">
        <v>57.856391670596743</v>
      </c>
      <c r="U50" s="144">
        <v>60.852323777333865</v>
      </c>
      <c r="V50" s="144">
        <v>60.319478490765945</v>
      </c>
      <c r="W50" s="144">
        <v>53.86911759648099</v>
      </c>
      <c r="X50" s="144">
        <v>55.845004618543015</v>
      </c>
      <c r="Y50" s="144">
        <v>60.028055187301227</v>
      </c>
      <c r="Z50" s="144">
        <v>57.398902275913088</v>
      </c>
    </row>
    <row r="51" spans="1:31">
      <c r="A51" s="131" t="s">
        <v>444</v>
      </c>
      <c r="B51" s="143">
        <v>100</v>
      </c>
      <c r="C51" s="144">
        <v>91.305263769562316</v>
      </c>
      <c r="D51" s="144">
        <v>84.802173906998334</v>
      </c>
      <c r="E51" s="144">
        <v>82.325796274751568</v>
      </c>
      <c r="F51" s="144">
        <v>83.164710237946309</v>
      </c>
      <c r="G51" s="144">
        <v>88.642546046369162</v>
      </c>
      <c r="H51" s="144">
        <v>86.697021444788206</v>
      </c>
      <c r="I51" s="144">
        <v>81.936824639428139</v>
      </c>
      <c r="J51" s="144">
        <v>83.102660799953497</v>
      </c>
      <c r="K51" s="144">
        <v>80.805335733869569</v>
      </c>
      <c r="L51" s="144">
        <v>91.371302168489294</v>
      </c>
      <c r="M51" s="144">
        <v>87.296180637027462</v>
      </c>
      <c r="N51" s="144">
        <v>91.414701296345171</v>
      </c>
      <c r="O51" s="144">
        <v>92.053889136227895</v>
      </c>
      <c r="P51" s="144">
        <v>95.891087366778521</v>
      </c>
      <c r="Q51" s="144">
        <v>79.828371120268031</v>
      </c>
      <c r="R51" s="144">
        <v>83.008172287825388</v>
      </c>
      <c r="S51" s="144">
        <v>89.615986758183908</v>
      </c>
      <c r="T51" s="144">
        <v>85.190306518086814</v>
      </c>
      <c r="U51" s="144">
        <v>86.313045599480887</v>
      </c>
      <c r="V51" s="144">
        <v>85.76360938061697</v>
      </c>
      <c r="W51" s="144">
        <v>74.566236456590659</v>
      </c>
      <c r="X51" s="144">
        <v>81.932212403348004</v>
      </c>
      <c r="Y51" s="144">
        <v>86.195217830348525</v>
      </c>
      <c r="Z51" s="144">
        <v>84.272591398745433</v>
      </c>
    </row>
    <row r="52" spans="1:31">
      <c r="A52" s="131" t="s">
        <v>445</v>
      </c>
      <c r="B52" s="143">
        <v>100</v>
      </c>
      <c r="C52" s="144">
        <v>99.829335934755377</v>
      </c>
      <c r="D52" s="144">
        <v>93.212434305457492</v>
      </c>
      <c r="E52" s="144">
        <v>91.670570879572381</v>
      </c>
      <c r="F52" s="144">
        <v>95.092641750056771</v>
      </c>
      <c r="G52" s="144">
        <v>104.59248020109659</v>
      </c>
      <c r="H52" s="144">
        <v>110.01343121581667</v>
      </c>
      <c r="I52" s="144">
        <v>98.950460760422231</v>
      </c>
      <c r="J52" s="144">
        <v>94.978580859527284</v>
      </c>
      <c r="K52" s="144">
        <v>86.981744560574612</v>
      </c>
      <c r="L52" s="144">
        <v>79.62479677520605</v>
      </c>
      <c r="M52" s="144">
        <v>79.25227111252299</v>
      </c>
      <c r="N52" s="144">
        <v>88.639513600631986</v>
      </c>
      <c r="O52" s="144">
        <v>88.023104621059858</v>
      </c>
      <c r="P52" s="144">
        <v>84.236226086074254</v>
      </c>
      <c r="Q52" s="144">
        <v>78.957278099413784</v>
      </c>
      <c r="R52" s="144">
        <v>76.731808922439953</v>
      </c>
      <c r="S52" s="144">
        <v>80.712451260638019</v>
      </c>
      <c r="T52" s="144">
        <v>80.885611128458152</v>
      </c>
      <c r="U52" s="144">
        <v>79.022250351243528</v>
      </c>
      <c r="V52" s="144">
        <v>76.014618349737361</v>
      </c>
      <c r="W52" s="144">
        <v>75.631906014585795</v>
      </c>
      <c r="X52" s="144">
        <v>77.36501031281901</v>
      </c>
      <c r="Y52" s="144">
        <v>79.883736292414739</v>
      </c>
      <c r="Z52" s="144">
        <v>77.635303018917384</v>
      </c>
    </row>
    <row r="53" spans="1:31">
      <c r="A53" s="131" t="s">
        <v>446</v>
      </c>
      <c r="B53" s="143">
        <v>100</v>
      </c>
      <c r="C53" s="144">
        <v>97.243912578461746</v>
      </c>
      <c r="D53" s="144">
        <v>90.057543975257772</v>
      </c>
      <c r="E53" s="144">
        <v>63.286017110033711</v>
      </c>
      <c r="F53" s="144">
        <v>57.947980040439084</v>
      </c>
      <c r="G53" s="144">
        <v>67.33764838069888</v>
      </c>
      <c r="H53" s="144">
        <v>63.513310020579915</v>
      </c>
      <c r="I53" s="144">
        <v>59.692704103499359</v>
      </c>
      <c r="J53" s="144">
        <v>56.563758492916726</v>
      </c>
      <c r="K53" s="144">
        <v>52.172989725485252</v>
      </c>
      <c r="L53" s="144">
        <v>50.825963903414674</v>
      </c>
      <c r="M53" s="144">
        <v>32.376497964531495</v>
      </c>
      <c r="N53" s="144">
        <v>38.167190281233147</v>
      </c>
      <c r="O53" s="144">
        <v>42.400681621321773</v>
      </c>
      <c r="P53" s="144">
        <v>44.520194447411811</v>
      </c>
      <c r="Q53" s="144">
        <v>40.309612585283105</v>
      </c>
      <c r="R53" s="144">
        <v>37.191993008748071</v>
      </c>
      <c r="S53" s="144">
        <v>43.585796638484581</v>
      </c>
      <c r="T53" s="144">
        <v>35.987443546799042</v>
      </c>
      <c r="U53" s="144">
        <v>37.018241350063256</v>
      </c>
      <c r="V53" s="144">
        <v>28.573395918251776</v>
      </c>
      <c r="W53" s="144">
        <v>30.444508224888704</v>
      </c>
      <c r="X53" s="144">
        <v>32.61743359790777</v>
      </c>
      <c r="Y53" s="144">
        <v>29.882582490208772</v>
      </c>
      <c r="Z53" s="144">
        <v>33.300985493667071</v>
      </c>
    </row>
    <row r="54" spans="1:31">
      <c r="A54" s="131" t="s">
        <v>447</v>
      </c>
      <c r="B54" s="143">
        <v>100</v>
      </c>
      <c r="C54" s="144">
        <v>90.583875501944902</v>
      </c>
      <c r="D54" s="144">
        <v>87.943084457701602</v>
      </c>
      <c r="E54" s="144">
        <v>86.74924683989056</v>
      </c>
      <c r="F54" s="144">
        <v>79.476329214066553</v>
      </c>
      <c r="G54" s="144">
        <v>83.076672226311146</v>
      </c>
      <c r="H54" s="144">
        <v>73.407468914052913</v>
      </c>
      <c r="I54" s="144">
        <v>67.465259004395122</v>
      </c>
      <c r="J54" s="144">
        <v>67.106070950484636</v>
      </c>
      <c r="K54" s="144">
        <v>77.605632474144144</v>
      </c>
      <c r="L54" s="144">
        <v>70.195123358812012</v>
      </c>
      <c r="M54" s="144">
        <v>67.580857312344435</v>
      </c>
      <c r="N54" s="144">
        <v>72.174195246550227</v>
      </c>
      <c r="O54" s="144">
        <v>68.985951554699668</v>
      </c>
      <c r="P54" s="144">
        <v>57.763232394680131</v>
      </c>
      <c r="Q54" s="144">
        <v>56.090483537391464</v>
      </c>
      <c r="R54" s="144">
        <v>57.330564177824037</v>
      </c>
      <c r="S54" s="144">
        <v>65.056903889056699</v>
      </c>
      <c r="T54" s="144">
        <v>56.970257042766107</v>
      </c>
      <c r="U54" s="144">
        <v>55.990524619692764</v>
      </c>
      <c r="V54" s="144">
        <v>57.672614567550987</v>
      </c>
      <c r="W54" s="144">
        <v>54.361299695295472</v>
      </c>
      <c r="X54" s="144">
        <v>53.325613214850094</v>
      </c>
      <c r="Y54" s="144">
        <v>56.515493909701441</v>
      </c>
      <c r="Z54" s="144">
        <v>57.589423369854849</v>
      </c>
    </row>
    <row r="55" spans="1:31">
      <c r="A55" s="131" t="s">
        <v>448</v>
      </c>
      <c r="B55" s="143">
        <v>100</v>
      </c>
      <c r="C55" s="144">
        <v>95.476591141127486</v>
      </c>
      <c r="D55" s="144">
        <v>100.23946579808545</v>
      </c>
      <c r="E55" s="144">
        <v>112.23849514855914</v>
      </c>
      <c r="F55" s="144">
        <v>115.97300804899722</v>
      </c>
      <c r="G55" s="144">
        <v>121.94108502050399</v>
      </c>
      <c r="H55" s="144">
        <v>118.09943098034212</v>
      </c>
      <c r="I55" s="144">
        <v>112.53580520965279</v>
      </c>
      <c r="J55" s="144">
        <v>115.15300794337101</v>
      </c>
      <c r="K55" s="144">
        <v>124.62065587778045</v>
      </c>
      <c r="L55" s="144">
        <v>113.37107247599853</v>
      </c>
      <c r="M55" s="144">
        <v>109.79741026703702</v>
      </c>
      <c r="N55" s="144">
        <v>112.93432883282175</v>
      </c>
      <c r="O55" s="144">
        <v>115.12056262093162</v>
      </c>
      <c r="P55" s="144">
        <v>103.75224698972173</v>
      </c>
      <c r="Q55" s="144">
        <v>93.340105920878727</v>
      </c>
      <c r="R55" s="144">
        <v>103.16883575703852</v>
      </c>
      <c r="S55" s="144">
        <v>108.83530117792712</v>
      </c>
      <c r="T55" s="144">
        <v>106.00580360580176</v>
      </c>
      <c r="U55" s="144">
        <v>106.6865647039922</v>
      </c>
      <c r="V55" s="144">
        <v>128.45649352580656</v>
      </c>
      <c r="W55" s="144">
        <v>114.64787131166382</v>
      </c>
      <c r="X55" s="144">
        <v>118.09051529203848</v>
      </c>
      <c r="Y55" s="144">
        <v>119.8214791509096</v>
      </c>
      <c r="Z55" s="144">
        <v>117.59962430415241</v>
      </c>
    </row>
    <row r="56" spans="1:31">
      <c r="A56" s="131" t="s">
        <v>449</v>
      </c>
      <c r="B56" s="143">
        <v>100</v>
      </c>
      <c r="C56" s="144">
        <v>122.61232851754656</v>
      </c>
      <c r="D56" s="144">
        <v>123.70508700590375</v>
      </c>
      <c r="E56" s="144">
        <v>117.6243647541778</v>
      </c>
      <c r="F56" s="144">
        <v>114.01368758503864</v>
      </c>
      <c r="G56" s="144">
        <v>127.48022064495623</v>
      </c>
      <c r="H56" s="144">
        <v>124.17451961654604</v>
      </c>
      <c r="I56" s="144">
        <v>106.25351299177039</v>
      </c>
      <c r="J56" s="144">
        <v>101.39424586484526</v>
      </c>
      <c r="K56" s="144">
        <v>107.36216473944746</v>
      </c>
      <c r="L56" s="144">
        <v>98.557105256017152</v>
      </c>
      <c r="M56" s="144">
        <v>105.26280085746072</v>
      </c>
      <c r="N56" s="144">
        <v>127.30113074725453</v>
      </c>
      <c r="O56" s="144">
        <v>117.23866248531813</v>
      </c>
      <c r="P56" s="144">
        <v>120.46257137430177</v>
      </c>
      <c r="Q56" s="144">
        <v>126.49706749983527</v>
      </c>
      <c r="R56" s="144">
        <v>128.59197351640302</v>
      </c>
      <c r="S56" s="144">
        <v>145.53573851324373</v>
      </c>
      <c r="T56" s="144">
        <v>144.32126091692479</v>
      </c>
      <c r="U56" s="144">
        <v>148.66719514984243</v>
      </c>
      <c r="V56" s="144">
        <v>159.54089800791562</v>
      </c>
      <c r="W56" s="144">
        <v>148.37472041431013</v>
      </c>
      <c r="X56" s="144">
        <v>150.76646212171136</v>
      </c>
      <c r="Y56" s="144">
        <v>162.47116923995333</v>
      </c>
      <c r="Z56" s="144">
        <v>160.40708064084723</v>
      </c>
    </row>
    <row r="57" spans="1:31">
      <c r="A57" s="131" t="s">
        <v>450</v>
      </c>
      <c r="B57" s="143">
        <v>100</v>
      </c>
      <c r="C57" s="144">
        <v>96.25263373256621</v>
      </c>
      <c r="D57" s="144">
        <v>104.61664873086485</v>
      </c>
      <c r="E57" s="144">
        <v>107.92656250575104</v>
      </c>
      <c r="F57" s="144">
        <v>106.20360864355459</v>
      </c>
      <c r="G57" s="144">
        <v>107.9614652926053</v>
      </c>
      <c r="H57" s="144">
        <v>101.28636442037831</v>
      </c>
      <c r="I57" s="144">
        <v>93.520024744172076</v>
      </c>
      <c r="J57" s="144">
        <v>91.49684345541651</v>
      </c>
      <c r="K57" s="144">
        <v>87.051459526664914</v>
      </c>
      <c r="L57" s="144">
        <v>90.178089248837452</v>
      </c>
      <c r="M57" s="144">
        <v>85.791900446590674</v>
      </c>
      <c r="N57" s="144">
        <v>93.162404444102037</v>
      </c>
      <c r="O57" s="144">
        <v>83.949172911832889</v>
      </c>
      <c r="P57" s="144">
        <v>83.572502036101667</v>
      </c>
      <c r="Q57" s="144">
        <v>63.873610282081778</v>
      </c>
      <c r="R57" s="144">
        <v>66.600990198409022</v>
      </c>
      <c r="S57" s="144">
        <v>73.004978914274574</v>
      </c>
      <c r="T57" s="144">
        <v>68.889953036079206</v>
      </c>
      <c r="U57" s="144">
        <v>59.394072389902966</v>
      </c>
      <c r="V57" s="144">
        <v>64.629338114972811</v>
      </c>
      <c r="W57" s="144">
        <v>57.959072865215461</v>
      </c>
      <c r="X57" s="144">
        <v>59.470795061369884</v>
      </c>
      <c r="Y57" s="144">
        <v>64.739542077974846</v>
      </c>
      <c r="Z57" s="144">
        <v>63.506636035134797</v>
      </c>
    </row>
    <row r="58" spans="1:31">
      <c r="A58" s="131" t="s">
        <v>920</v>
      </c>
      <c r="B58" s="143">
        <v>100.00000000000001</v>
      </c>
      <c r="C58" s="144">
        <v>32.117964110238809</v>
      </c>
      <c r="D58" s="144">
        <v>28.225494048564602</v>
      </c>
      <c r="E58" s="144">
        <v>64.168206431619097</v>
      </c>
      <c r="F58" s="144">
        <v>70.464660652525907</v>
      </c>
      <c r="G58" s="144">
        <v>58.097212816418207</v>
      </c>
      <c r="H58" s="144">
        <v>53.444753790887368</v>
      </c>
      <c r="I58" s="144">
        <v>64.140058692217011</v>
      </c>
      <c r="J58" s="144">
        <v>50.431830912906435</v>
      </c>
      <c r="K58" s="144">
        <v>55.653097226750937</v>
      </c>
      <c r="L58" s="144">
        <v>65.710758288951865</v>
      </c>
      <c r="M58" s="144">
        <v>76.065782103054161</v>
      </c>
      <c r="N58" s="144">
        <v>86.953104751394136</v>
      </c>
      <c r="O58" s="144">
        <v>101.01972849972549</v>
      </c>
      <c r="P58" s="144">
        <v>49.564267420245748</v>
      </c>
      <c r="Q58" s="144">
        <v>64.132812739499641</v>
      </c>
      <c r="R58" s="144">
        <v>92.281666903553571</v>
      </c>
      <c r="S58" s="144">
        <v>108.28156657497748</v>
      </c>
      <c r="T58" s="144">
        <v>101.83378341847326</v>
      </c>
      <c r="U58" s="144">
        <v>105.6270396660173</v>
      </c>
      <c r="V58" s="144">
        <v>104.19429186140164</v>
      </c>
      <c r="W58" s="144">
        <v>82.872518609557403</v>
      </c>
      <c r="X58" s="144">
        <v>93.100459560616571</v>
      </c>
      <c r="Y58" s="144">
        <v>75.667533394087855</v>
      </c>
      <c r="Z58" s="144">
        <v>79.718857034565971</v>
      </c>
    </row>
    <row r="59" spans="1:31" ht="20.25" customHeight="1">
      <c r="A59" s="131" t="s">
        <v>460</v>
      </c>
      <c r="B59" s="143">
        <v>100</v>
      </c>
      <c r="C59" s="144">
        <v>96.931982730610329</v>
      </c>
      <c r="D59" s="144">
        <v>92.947186841089717</v>
      </c>
      <c r="E59" s="144">
        <v>93.824607961049111</v>
      </c>
      <c r="F59" s="144">
        <v>92.087492429516075</v>
      </c>
      <c r="G59" s="144">
        <v>98.010014069214108</v>
      </c>
      <c r="H59" s="144">
        <v>95.482571610206278</v>
      </c>
      <c r="I59" s="144">
        <v>91.126963299109093</v>
      </c>
      <c r="J59" s="144">
        <v>89.33160684786489</v>
      </c>
      <c r="K59" s="144">
        <v>89.640344636590612</v>
      </c>
      <c r="L59" s="144">
        <v>88.270867534684797</v>
      </c>
      <c r="M59" s="144">
        <v>85.673514421131372</v>
      </c>
      <c r="N59" s="144">
        <v>88.252712740548816</v>
      </c>
      <c r="O59" s="144">
        <v>86.731751191929277</v>
      </c>
      <c r="P59" s="144">
        <v>85.085639067445683</v>
      </c>
      <c r="Q59" s="144">
        <v>72.24594734372279</v>
      </c>
      <c r="R59" s="144">
        <v>78.511680869462097</v>
      </c>
      <c r="S59" s="144">
        <v>84.41627495232305</v>
      </c>
      <c r="T59" s="144">
        <v>81.624828932462776</v>
      </c>
      <c r="U59" s="144">
        <v>81.945458562157029</v>
      </c>
      <c r="V59" s="144">
        <v>84.222478920551879</v>
      </c>
      <c r="W59" s="144">
        <v>79.610638564225013</v>
      </c>
      <c r="X59" s="144">
        <v>78.6170654654385</v>
      </c>
      <c r="Y59" s="144">
        <v>84.212761960440972</v>
      </c>
      <c r="Z59" s="144">
        <v>84.666593696616189</v>
      </c>
    </row>
    <row r="60" spans="1:31" ht="12.75" customHeight="1">
      <c r="A60" s="538"/>
      <c r="B60" s="569"/>
      <c r="C60" s="569"/>
      <c r="D60" s="569"/>
      <c r="E60" s="569"/>
      <c r="F60" s="569"/>
      <c r="G60" s="569"/>
      <c r="H60" s="569"/>
      <c r="I60" s="569"/>
      <c r="J60" s="569"/>
      <c r="K60" s="569"/>
    </row>
    <row r="61" spans="1:31" ht="26.15" customHeight="1">
      <c r="B61" s="1420" t="s">
        <v>484</v>
      </c>
      <c r="C61" s="1420"/>
      <c r="D61" s="1420"/>
      <c r="E61" s="1420"/>
      <c r="F61" s="1420"/>
      <c r="G61" s="1420"/>
      <c r="H61" s="1420" t="s">
        <v>484</v>
      </c>
      <c r="I61" s="1420"/>
      <c r="J61" s="1420"/>
      <c r="K61" s="1420"/>
      <c r="L61" s="1420"/>
      <c r="M61" s="1420"/>
      <c r="N61" s="1420" t="s">
        <v>484</v>
      </c>
      <c r="O61" s="1420"/>
      <c r="P61" s="1420"/>
      <c r="Q61" s="1420"/>
      <c r="R61" s="1420"/>
      <c r="S61" s="1420"/>
      <c r="T61" s="1420" t="s">
        <v>484</v>
      </c>
      <c r="U61" s="1420"/>
      <c r="V61" s="1420"/>
      <c r="W61" s="1420"/>
      <c r="X61" s="1420"/>
      <c r="Y61" s="1420"/>
      <c r="Z61" s="1420" t="s">
        <v>484</v>
      </c>
      <c r="AA61" s="1420"/>
      <c r="AB61" s="1420"/>
      <c r="AC61" s="1420"/>
      <c r="AD61" s="1420"/>
      <c r="AE61" s="1420"/>
    </row>
    <row r="62" spans="1:31">
      <c r="A62" s="538"/>
      <c r="B62" s="538"/>
      <c r="C62" s="538"/>
      <c r="D62" s="538"/>
      <c r="E62" s="538"/>
      <c r="F62" s="538"/>
      <c r="G62" s="538"/>
      <c r="H62" s="538"/>
    </row>
    <row r="63" spans="1:31">
      <c r="A63" s="131" t="s">
        <v>435</v>
      </c>
      <c r="B63" s="149">
        <v>11.186032388821255</v>
      </c>
      <c r="C63" s="149">
        <v>11.250210400602597</v>
      </c>
      <c r="D63" s="149">
        <v>11.263285113172442</v>
      </c>
      <c r="E63" s="149">
        <v>11.398730551825556</v>
      </c>
      <c r="F63" s="149">
        <v>11.531080801843727</v>
      </c>
      <c r="G63" s="149">
        <v>12.861388745328179</v>
      </c>
      <c r="H63" s="149">
        <v>13.592149084006651</v>
      </c>
      <c r="I63" s="149">
        <v>13.152508720137735</v>
      </c>
      <c r="J63" s="149">
        <v>12.808917443151223</v>
      </c>
      <c r="K63" s="149">
        <v>11.735743607536319</v>
      </c>
      <c r="L63" s="149">
        <v>11.079750010452978</v>
      </c>
      <c r="M63" s="149">
        <v>11.31286489622889</v>
      </c>
      <c r="N63" s="149">
        <v>10.258860408267196</v>
      </c>
      <c r="O63" s="149">
        <v>10.817784125806105</v>
      </c>
      <c r="P63" s="149">
        <v>10.280991310904012</v>
      </c>
      <c r="Q63" s="149">
        <v>11.330495015180576</v>
      </c>
      <c r="R63" s="149">
        <v>9.9654662831373404</v>
      </c>
      <c r="S63" s="149">
        <v>10.203155038863553</v>
      </c>
      <c r="T63" s="149">
        <v>10.407557903929932</v>
      </c>
      <c r="U63" s="149">
        <v>10.880636650710942</v>
      </c>
      <c r="V63" s="149">
        <v>10.258354734170943</v>
      </c>
      <c r="W63" s="149">
        <v>10.483397481356459</v>
      </c>
      <c r="X63" s="149">
        <v>10.969155768898048</v>
      </c>
      <c r="Y63" s="149">
        <v>10.721053030516421</v>
      </c>
      <c r="Z63" s="149">
        <v>10.945848886540748</v>
      </c>
    </row>
    <row r="64" spans="1:31">
      <c r="A64" s="131" t="s">
        <v>436</v>
      </c>
      <c r="B64" s="149">
        <v>14.673957064729189</v>
      </c>
      <c r="C64" s="149">
        <v>15.59022902702065</v>
      </c>
      <c r="D64" s="149">
        <v>14.484510451911138</v>
      </c>
      <c r="E64" s="149">
        <v>14.204238424300849</v>
      </c>
      <c r="F64" s="149">
        <v>12.776819344687762</v>
      </c>
      <c r="G64" s="149">
        <v>13.243364185834434</v>
      </c>
      <c r="H64" s="149">
        <v>13.671726980066635</v>
      </c>
      <c r="I64" s="149">
        <v>13.248925483031195</v>
      </c>
      <c r="J64" s="149">
        <v>12.825282783588829</v>
      </c>
      <c r="K64" s="149">
        <v>12.250553287953267</v>
      </c>
      <c r="L64" s="149">
        <v>12.977198558033042</v>
      </c>
      <c r="M64" s="149">
        <v>13.105297896650967</v>
      </c>
      <c r="N64" s="149">
        <v>13.734615824575723</v>
      </c>
      <c r="O64" s="149">
        <v>12.55983903320668</v>
      </c>
      <c r="P64" s="149">
        <v>13.011791713189067</v>
      </c>
      <c r="Q64" s="149">
        <v>14.013389930863225</v>
      </c>
      <c r="R64" s="149">
        <v>14.247016400824265</v>
      </c>
      <c r="S64" s="149">
        <v>13.50592784925613</v>
      </c>
      <c r="T64" s="149">
        <v>14.145700241011463</v>
      </c>
      <c r="U64" s="149">
        <v>13.971009767581355</v>
      </c>
      <c r="V64" s="149">
        <v>13.997227020997487</v>
      </c>
      <c r="W64" s="149">
        <v>14.650317932715977</v>
      </c>
      <c r="X64" s="149">
        <v>15.086472967428485</v>
      </c>
      <c r="Y64" s="149">
        <v>14.444212635974848</v>
      </c>
      <c r="Z64" s="149">
        <v>15.612250492819513</v>
      </c>
    </row>
    <row r="65" spans="1:26">
      <c r="A65" s="131" t="s">
        <v>438</v>
      </c>
      <c r="B65" s="149">
        <v>2.183611168071113</v>
      </c>
      <c r="C65" s="149">
        <v>2.4674324671349686</v>
      </c>
      <c r="D65" s="149">
        <v>2.9091245139806254</v>
      </c>
      <c r="E65" s="149">
        <v>3.0207438600105356</v>
      </c>
      <c r="F65" s="149">
        <v>2.7544239064105711</v>
      </c>
      <c r="G65" s="149">
        <v>2.6397377443918173</v>
      </c>
      <c r="H65" s="149">
        <v>2.520950393322793</v>
      </c>
      <c r="I65" s="149">
        <v>2.5798920734267123</v>
      </c>
      <c r="J65" s="149">
        <v>2.5923679007304576</v>
      </c>
      <c r="K65" s="149">
        <v>2.8634378542877292</v>
      </c>
      <c r="L65" s="149">
        <v>2.8527747018597003</v>
      </c>
      <c r="M65" s="149">
        <v>2.6217124029811436</v>
      </c>
      <c r="N65" s="149">
        <v>2.7621870285017707</v>
      </c>
      <c r="O65" s="149">
        <v>2.8028384891000293</v>
      </c>
      <c r="P65" s="149">
        <v>2.8285829497031854</v>
      </c>
      <c r="Q65" s="149">
        <v>3.4011511661927503</v>
      </c>
      <c r="R65" s="149">
        <v>2.9693502911010299</v>
      </c>
      <c r="S65" s="149">
        <v>2.8288012050112021</v>
      </c>
      <c r="T65" s="149">
        <v>2.6731684756558218</v>
      </c>
      <c r="U65" s="149">
        <v>2.6304471364035709</v>
      </c>
      <c r="V65" s="149">
        <v>2.6703639487942334</v>
      </c>
      <c r="W65" s="149">
        <v>2.741028449841846</v>
      </c>
      <c r="X65" s="149">
        <v>2.8976237999158534</v>
      </c>
      <c r="Y65" s="149">
        <v>2.8037452975657664</v>
      </c>
      <c r="Z65" s="149">
        <v>2.806203555902012</v>
      </c>
    </row>
    <row r="66" spans="1:26">
      <c r="A66" s="131" t="s">
        <v>441</v>
      </c>
      <c r="B66" s="149">
        <v>16.096472818248145</v>
      </c>
      <c r="C66" s="149">
        <v>17.360395901147466</v>
      </c>
      <c r="D66" s="149">
        <v>16.889657548085136</v>
      </c>
      <c r="E66" s="149">
        <v>17.133195555842299</v>
      </c>
      <c r="F66" s="149">
        <v>17.900475043872564</v>
      </c>
      <c r="G66" s="149">
        <v>16.378830253146553</v>
      </c>
      <c r="H66" s="149">
        <v>16.682564665456503</v>
      </c>
      <c r="I66" s="149">
        <v>18.618046991118007</v>
      </c>
      <c r="J66" s="149">
        <v>18.428746137325472</v>
      </c>
      <c r="K66" s="149">
        <v>18.592781252116662</v>
      </c>
      <c r="L66" s="149">
        <v>18.601067337229495</v>
      </c>
      <c r="M66" s="149">
        <v>18.939346719286934</v>
      </c>
      <c r="N66" s="149">
        <v>17.855111456520937</v>
      </c>
      <c r="O66" s="149">
        <v>18.483300192148359</v>
      </c>
      <c r="P66" s="149">
        <v>19.458513281070417</v>
      </c>
      <c r="Q66" s="149">
        <v>14.628153684769574</v>
      </c>
      <c r="R66" s="149">
        <v>18.672267241274113</v>
      </c>
      <c r="S66" s="149">
        <v>18.650856567819986</v>
      </c>
      <c r="T66" s="149">
        <v>18.747392372722487</v>
      </c>
      <c r="U66" s="149">
        <v>18.956421298624385</v>
      </c>
      <c r="V66" s="149">
        <v>17.867466107057695</v>
      </c>
      <c r="W66" s="149">
        <v>19.57089490242058</v>
      </c>
      <c r="X66" s="149">
        <v>15.575250649890375</v>
      </c>
      <c r="Y66" s="149">
        <v>17.874738227519636</v>
      </c>
      <c r="Z66" s="149">
        <v>17.685826109170844</v>
      </c>
    </row>
    <row r="67" spans="1:26">
      <c r="A67" s="131" t="s">
        <v>442</v>
      </c>
      <c r="B67" s="149">
        <v>1.2502896725793471</v>
      </c>
      <c r="C67" s="149">
        <v>1.0308816585712568</v>
      </c>
      <c r="D67" s="149">
        <v>1.3134649522791961</v>
      </c>
      <c r="E67" s="149">
        <v>1.0202777230584927</v>
      </c>
      <c r="F67" s="149">
        <v>0.9588756703051623</v>
      </c>
      <c r="G67" s="149">
        <v>1.0330956081701994</v>
      </c>
      <c r="H67" s="149">
        <v>0.78207083753967976</v>
      </c>
      <c r="I67" s="149">
        <v>0.84236325817807178</v>
      </c>
      <c r="J67" s="149">
        <v>0.92758509995490268</v>
      </c>
      <c r="K67" s="149">
        <v>0.92893613465332336</v>
      </c>
      <c r="L67" s="149">
        <v>0.95516089966109108</v>
      </c>
      <c r="M67" s="149">
        <v>0.97902670975348405</v>
      </c>
      <c r="N67" s="149">
        <v>1.0488251933203998</v>
      </c>
      <c r="O67" s="149">
        <v>1.0275332300044269</v>
      </c>
      <c r="P67" s="149">
        <v>0.9674072016909494</v>
      </c>
      <c r="Q67" s="149">
        <v>1.132194783631576</v>
      </c>
      <c r="R67" s="149">
        <v>0.88775457586290019</v>
      </c>
      <c r="S67" s="149">
        <v>1.0663366867355115</v>
      </c>
      <c r="T67" s="149">
        <v>0.96637626300895008</v>
      </c>
      <c r="U67" s="149">
        <v>0.94431814530525127</v>
      </c>
      <c r="V67" s="149">
        <v>1.0758400984140875</v>
      </c>
      <c r="W67" s="149">
        <v>0.92509941523310879</v>
      </c>
      <c r="X67" s="149">
        <v>0.89355101308903329</v>
      </c>
      <c r="Y67" s="149">
        <v>0.95745089773768211</v>
      </c>
      <c r="Z67" s="149">
        <v>1.0210137916565267</v>
      </c>
    </row>
    <row r="68" spans="1:26">
      <c r="A68" s="131" t="s">
        <v>443</v>
      </c>
      <c r="B68" s="149">
        <v>8.0777061546987845</v>
      </c>
      <c r="C68" s="149">
        <v>7.1864565186935181</v>
      </c>
      <c r="D68" s="149">
        <v>6.7569521382809894</v>
      </c>
      <c r="E68" s="149">
        <v>6.424763953713251</v>
      </c>
      <c r="F68" s="149">
        <v>6.4083118552541487</v>
      </c>
      <c r="G68" s="149">
        <v>6.5134768090784387</v>
      </c>
      <c r="H68" s="149">
        <v>5.8649056027676902</v>
      </c>
      <c r="I68" s="149">
        <v>5.6811853307681295</v>
      </c>
      <c r="J68" s="149">
        <v>5.613829546363414</v>
      </c>
      <c r="K68" s="149">
        <v>6.0665904191001854</v>
      </c>
      <c r="L68" s="149">
        <v>5.7138279127257974</v>
      </c>
      <c r="M68" s="149">
        <v>5.5316990673254809</v>
      </c>
      <c r="N68" s="149">
        <v>5.4019990187670519</v>
      </c>
      <c r="O68" s="149">
        <v>5.0940997545878615</v>
      </c>
      <c r="P68" s="149">
        <v>5.4335594292878433</v>
      </c>
      <c r="Q68" s="149">
        <v>5.9310724814160753</v>
      </c>
      <c r="R68" s="149">
        <v>5.4458179241174705</v>
      </c>
      <c r="S68" s="149">
        <v>5.7088338297322352</v>
      </c>
      <c r="T68" s="149">
        <v>5.7255486743247017</v>
      </c>
      <c r="U68" s="149">
        <v>5.9984677482895048</v>
      </c>
      <c r="V68" s="149">
        <v>5.7851897604759834</v>
      </c>
      <c r="W68" s="149">
        <v>5.4658386191217838</v>
      </c>
      <c r="X68" s="149">
        <v>5.7379340585371832</v>
      </c>
      <c r="Y68" s="149">
        <v>5.7579039037911919</v>
      </c>
      <c r="Z68" s="149">
        <v>5.4762031392037409</v>
      </c>
    </row>
    <row r="69" spans="1:26">
      <c r="A69" s="131" t="s">
        <v>444</v>
      </c>
      <c r="B69" s="149">
        <v>15.289084034742796</v>
      </c>
      <c r="C69" s="149">
        <v>14.401581513779949</v>
      </c>
      <c r="D69" s="149">
        <v>13.949293219703963</v>
      </c>
      <c r="E69" s="149">
        <v>13.415308039382698</v>
      </c>
      <c r="F69" s="149">
        <v>13.807654112486702</v>
      </c>
      <c r="G69" s="149">
        <v>13.827804724111321</v>
      </c>
      <c r="H69" s="149">
        <v>13.882303587742692</v>
      </c>
      <c r="I69" s="149">
        <v>13.747182525333292</v>
      </c>
      <c r="J69" s="149">
        <v>14.223001346489074</v>
      </c>
      <c r="K69" s="149">
        <v>13.782182269594246</v>
      </c>
      <c r="L69" s="149">
        <v>15.826099326246956</v>
      </c>
      <c r="M69" s="149">
        <v>15.578661044660043</v>
      </c>
      <c r="N69" s="149">
        <v>15.836873527498561</v>
      </c>
      <c r="O69" s="149">
        <v>16.227271182547632</v>
      </c>
      <c r="P69" s="149">
        <v>17.23072082436147</v>
      </c>
      <c r="Q69" s="149">
        <v>16.893718184739924</v>
      </c>
      <c r="R69" s="149">
        <v>16.164714697537537</v>
      </c>
      <c r="S69" s="149">
        <v>16.230831710782166</v>
      </c>
      <c r="T69" s="149">
        <v>15.95693090368634</v>
      </c>
      <c r="U69" s="149">
        <v>16.103972454606197</v>
      </c>
      <c r="V69" s="149">
        <v>15.568848693945759</v>
      </c>
      <c r="W69" s="149">
        <v>14.320315423919052</v>
      </c>
      <c r="X69" s="149">
        <v>15.933798510170538</v>
      </c>
      <c r="Y69" s="149">
        <v>15.649004950344921</v>
      </c>
      <c r="Z69" s="149">
        <v>15.217935143792806</v>
      </c>
    </row>
    <row r="70" spans="1:26">
      <c r="A70" s="131" t="s">
        <v>445</v>
      </c>
      <c r="B70" s="149">
        <v>5.4041266557370893</v>
      </c>
      <c r="C70" s="149">
        <v>5.5656591369731405</v>
      </c>
      <c r="D70" s="149">
        <v>5.4195486490353622</v>
      </c>
      <c r="E70" s="149">
        <v>5.2800580402381891</v>
      </c>
      <c r="F70" s="149">
        <v>5.5804829351746523</v>
      </c>
      <c r="G70" s="149">
        <v>5.7670740649545973</v>
      </c>
      <c r="H70" s="149">
        <v>6.2265448667382124</v>
      </c>
      <c r="I70" s="149">
        <v>5.8680856163029036</v>
      </c>
      <c r="J70" s="149">
        <v>5.7457410502106026</v>
      </c>
      <c r="K70" s="149">
        <v>5.2438482498921619</v>
      </c>
      <c r="L70" s="149">
        <v>4.8747961669398832</v>
      </c>
      <c r="M70" s="149">
        <v>4.9990865174692827</v>
      </c>
      <c r="N70" s="149">
        <v>5.4278122827679862</v>
      </c>
      <c r="O70" s="149">
        <v>5.4845889707767004</v>
      </c>
      <c r="P70" s="149">
        <v>5.3501770658336776</v>
      </c>
      <c r="Q70" s="149">
        <v>5.906146253594148</v>
      </c>
      <c r="R70" s="149">
        <v>5.2816142687116034</v>
      </c>
      <c r="S70" s="149">
        <v>5.1670167814659225</v>
      </c>
      <c r="T70" s="149">
        <v>5.3551853386003376</v>
      </c>
      <c r="U70" s="149">
        <v>5.2113473646079234</v>
      </c>
      <c r="V70" s="149">
        <v>4.8774701304743502</v>
      </c>
      <c r="W70" s="149">
        <v>5.1340424683051804</v>
      </c>
      <c r="X70" s="149">
        <v>5.3180605505643079</v>
      </c>
      <c r="Y70" s="149">
        <v>5.1263231202475374</v>
      </c>
      <c r="Z70" s="149">
        <v>4.9553311660809793</v>
      </c>
    </row>
    <row r="71" spans="1:26">
      <c r="A71" s="131" t="s">
        <v>446</v>
      </c>
      <c r="B71" s="149">
        <v>0.56953803668703673</v>
      </c>
      <c r="C71" s="149">
        <v>0.57137082611447587</v>
      </c>
      <c r="D71" s="149">
        <v>0.55183162102814909</v>
      </c>
      <c r="E71" s="149">
        <v>0.38416141263872094</v>
      </c>
      <c r="F71" s="149">
        <v>0.35839371788163588</v>
      </c>
      <c r="G71" s="149">
        <v>0.39130034229748972</v>
      </c>
      <c r="H71" s="149">
        <v>0.37884658197401933</v>
      </c>
      <c r="I71" s="149">
        <v>0.37307580839775029</v>
      </c>
      <c r="J71" s="149">
        <v>0.36062501388292739</v>
      </c>
      <c r="K71" s="149">
        <v>0.33148580872609168</v>
      </c>
      <c r="L71" s="149">
        <v>0.32793741018691752</v>
      </c>
      <c r="M71" s="149">
        <v>0.21523159415266116</v>
      </c>
      <c r="N71" s="149">
        <v>0.24631159704450006</v>
      </c>
      <c r="O71" s="149">
        <v>0.27843091639370549</v>
      </c>
      <c r="P71" s="149">
        <v>0.29800497964650519</v>
      </c>
      <c r="Q71" s="149">
        <v>0.31777363929095109</v>
      </c>
      <c r="R71" s="149">
        <v>0.26979749311314799</v>
      </c>
      <c r="S71" s="149">
        <v>0.29406378164569591</v>
      </c>
      <c r="T71" s="149">
        <v>0.25110273688889789</v>
      </c>
      <c r="U71" s="149">
        <v>0.25728450203411662</v>
      </c>
      <c r="V71" s="149">
        <v>0.19322199989047617</v>
      </c>
      <c r="W71" s="149">
        <v>0.21780136116251794</v>
      </c>
      <c r="X71" s="149">
        <v>0.23629563102032744</v>
      </c>
      <c r="Y71" s="149">
        <v>0.20209843456514043</v>
      </c>
      <c r="Z71" s="149">
        <v>0.22401016823432976</v>
      </c>
    </row>
    <row r="72" spans="1:26">
      <c r="A72" s="131" t="s">
        <v>447</v>
      </c>
      <c r="B72" s="149">
        <v>7.9257745636226531</v>
      </c>
      <c r="C72" s="149">
        <v>7.4067129971226118</v>
      </c>
      <c r="D72" s="149">
        <v>7.4990657117256134</v>
      </c>
      <c r="E72" s="149">
        <v>7.3280878967537273</v>
      </c>
      <c r="F72" s="149">
        <v>6.8403585750484401</v>
      </c>
      <c r="G72" s="149">
        <v>6.7181601983724022</v>
      </c>
      <c r="H72" s="149">
        <v>6.0933743204370341</v>
      </c>
      <c r="I72" s="149">
        <v>5.8677960329934162</v>
      </c>
      <c r="J72" s="149">
        <v>5.9538567475876576</v>
      </c>
      <c r="K72" s="149">
        <v>6.8616954826649144</v>
      </c>
      <c r="L72" s="149">
        <v>6.302767138762019</v>
      </c>
      <c r="M72" s="149">
        <v>6.2519979890293627</v>
      </c>
      <c r="N72" s="149">
        <v>6.4817996305309427</v>
      </c>
      <c r="O72" s="149">
        <v>6.3041169187233264</v>
      </c>
      <c r="P72" s="149">
        <v>5.3806771982223269</v>
      </c>
      <c r="Q72" s="149">
        <v>6.1534320474320534</v>
      </c>
      <c r="R72" s="149">
        <v>5.7875353354646242</v>
      </c>
      <c r="S72" s="149">
        <v>6.1081391511666059</v>
      </c>
      <c r="T72" s="149">
        <v>5.531814523326025</v>
      </c>
      <c r="U72" s="149">
        <v>5.4154102450722528</v>
      </c>
      <c r="V72" s="149">
        <v>5.4272938461986762</v>
      </c>
      <c r="W72" s="149">
        <v>5.4120330415746229</v>
      </c>
      <c r="X72" s="149">
        <v>5.3760183785242166</v>
      </c>
      <c r="Y72" s="149">
        <v>5.3190164252123422</v>
      </c>
      <c r="Z72" s="149">
        <v>5.391037562158755</v>
      </c>
    </row>
    <row r="73" spans="1:26">
      <c r="A73" s="131" t="s">
        <v>448</v>
      </c>
      <c r="B73" s="149">
        <v>10.548475631357944</v>
      </c>
      <c r="C73" s="149">
        <v>10.390094854618761</v>
      </c>
      <c r="D73" s="149">
        <v>11.376068477244143</v>
      </c>
      <c r="E73" s="149">
        <v>12.618704801477801</v>
      </c>
      <c r="F73" s="149">
        <v>13.284523413822688</v>
      </c>
      <c r="G73" s="149">
        <v>13.124093247163101</v>
      </c>
      <c r="H73" s="149">
        <v>13.047082297479889</v>
      </c>
      <c r="I73" s="149">
        <v>13.026673510592801</v>
      </c>
      <c r="J73" s="149">
        <v>13.5975243368999</v>
      </c>
      <c r="K73" s="149">
        <v>14.664802517437188</v>
      </c>
      <c r="L73" s="149">
        <v>13.547980536659807</v>
      </c>
      <c r="M73" s="149">
        <v>13.518708954728973</v>
      </c>
      <c r="N73" s="149">
        <v>13.498565411116639</v>
      </c>
      <c r="O73" s="149">
        <v>14.001175264960096</v>
      </c>
      <c r="P73" s="149">
        <v>12.862664734787723</v>
      </c>
      <c r="Q73" s="149">
        <v>13.628388427801644</v>
      </c>
      <c r="R73" s="149">
        <v>13.861299845409194</v>
      </c>
      <c r="S73" s="149">
        <v>13.599824476444441</v>
      </c>
      <c r="T73" s="149">
        <v>13.699258555794657</v>
      </c>
      <c r="U73" s="149">
        <v>13.733288552162216</v>
      </c>
      <c r="V73" s="149">
        <v>16.08858120793224</v>
      </c>
      <c r="W73" s="149">
        <v>15.190938026988805</v>
      </c>
      <c r="X73" s="149">
        <v>15.84484126287049</v>
      </c>
      <c r="Y73" s="149">
        <v>15.008817232836609</v>
      </c>
      <c r="Z73" s="149">
        <v>14.651549295513695</v>
      </c>
    </row>
    <row r="74" spans="1:26">
      <c r="A74" s="131" t="s">
        <v>449</v>
      </c>
      <c r="B74" s="149">
        <v>0.75639526758240161</v>
      </c>
      <c r="C74" s="149">
        <v>0.95678828004251026</v>
      </c>
      <c r="D74" s="149">
        <v>1.0067001010704051</v>
      </c>
      <c r="E74" s="149">
        <v>0.94826415783567219</v>
      </c>
      <c r="F74" s="149">
        <v>0.93649432136453759</v>
      </c>
      <c r="G74" s="149">
        <v>0.9838324840777003</v>
      </c>
      <c r="H74" s="149">
        <v>0.98368757154665643</v>
      </c>
      <c r="I74" s="149">
        <v>0.88195251417717435</v>
      </c>
      <c r="J74" s="149">
        <v>0.85853294750276299</v>
      </c>
      <c r="K74" s="149">
        <v>0.90593397041862311</v>
      </c>
      <c r="L74" s="149">
        <v>0.84453829541189651</v>
      </c>
      <c r="M74" s="149">
        <v>0.9293453753942621</v>
      </c>
      <c r="N74" s="149">
        <v>1.0910709695484551</v>
      </c>
      <c r="O74" s="149">
        <v>1.0224487372029103</v>
      </c>
      <c r="P74" s="149">
        <v>1.0708895168090853</v>
      </c>
      <c r="Q74" s="149">
        <v>1.3243896265170991</v>
      </c>
      <c r="R74" s="149">
        <v>1.2388775675126513</v>
      </c>
      <c r="S74" s="149">
        <v>1.3040440831782767</v>
      </c>
      <c r="T74" s="149">
        <v>1.3373861874725679</v>
      </c>
      <c r="U74" s="149">
        <v>1.372268394480874</v>
      </c>
      <c r="V74" s="149">
        <v>1.4328238943533018</v>
      </c>
      <c r="W74" s="149">
        <v>1.4097354119287193</v>
      </c>
      <c r="X74" s="149">
        <v>1.4505634086423327</v>
      </c>
      <c r="Y74" s="149">
        <v>1.459308787300065</v>
      </c>
      <c r="Z74" s="149">
        <v>1.4330463927509427</v>
      </c>
    </row>
    <row r="75" spans="1:26">
      <c r="A75" s="131" t="s">
        <v>450</v>
      </c>
      <c r="B75" s="149">
        <v>5.7755123017257439</v>
      </c>
      <c r="C75" s="149">
        <v>5.7350345524335093</v>
      </c>
      <c r="D75" s="149">
        <v>6.5006243033847486</v>
      </c>
      <c r="E75" s="149">
        <v>6.6435789392662405</v>
      </c>
      <c r="F75" s="149">
        <v>6.660842119009792</v>
      </c>
      <c r="G75" s="149">
        <v>6.3619292052079857</v>
      </c>
      <c r="H75" s="149">
        <v>6.1265698424532387</v>
      </c>
      <c r="I75" s="149">
        <v>5.9271815257882334</v>
      </c>
      <c r="J75" s="149">
        <v>5.9155002757958659</v>
      </c>
      <c r="K75" s="149">
        <v>5.6087108702860542</v>
      </c>
      <c r="L75" s="149">
        <v>5.9003007260366163</v>
      </c>
      <c r="M75" s="149">
        <v>5.7834930639369411</v>
      </c>
      <c r="N75" s="149">
        <v>6.0968167007748164</v>
      </c>
      <c r="O75" s="149">
        <v>5.5902189706635328</v>
      </c>
      <c r="P75" s="149">
        <v>5.6728023540247365</v>
      </c>
      <c r="Q75" s="149">
        <v>5.1062078289966815</v>
      </c>
      <c r="R75" s="149">
        <v>4.8993326080685442</v>
      </c>
      <c r="S75" s="149">
        <v>4.9947851174996467</v>
      </c>
      <c r="T75" s="149">
        <v>4.8744331403670067</v>
      </c>
      <c r="U75" s="149">
        <v>4.1860915999057955</v>
      </c>
      <c r="V75" s="149">
        <v>4.4319229512055323</v>
      </c>
      <c r="W75" s="149">
        <v>4.2047563537581736</v>
      </c>
      <c r="X75" s="149">
        <v>4.3689535654488401</v>
      </c>
      <c r="Y75" s="149">
        <v>4.439992383281254</v>
      </c>
      <c r="Z75" s="149">
        <v>4.3320906351379458</v>
      </c>
    </row>
    <row r="76" spans="1:26">
      <c r="A76" s="131" t="s">
        <v>920</v>
      </c>
      <c r="B76" s="149">
        <v>0.26302424139649905</v>
      </c>
      <c r="C76" s="149">
        <v>8.7151865744594909E-2</v>
      </c>
      <c r="D76" s="149">
        <v>7.9873199098083242E-2</v>
      </c>
      <c r="E76" s="149">
        <v>0.17988664365597248</v>
      </c>
      <c r="F76" s="149">
        <v>0.20126418283762312</v>
      </c>
      <c r="G76" s="149">
        <v>0.15591238786577483</v>
      </c>
      <c r="H76" s="149">
        <v>0.14722336846830603</v>
      </c>
      <c r="I76" s="149">
        <v>0.18513060975457998</v>
      </c>
      <c r="J76" s="149">
        <v>0.14848937051691197</v>
      </c>
      <c r="K76" s="149">
        <v>0.16329827533323188</v>
      </c>
      <c r="L76" s="149">
        <v>0.1958009797938029</v>
      </c>
      <c r="M76" s="149">
        <v>0.23352776840157791</v>
      </c>
      <c r="N76" s="149">
        <v>0.25915095076502381</v>
      </c>
      <c r="O76" s="149">
        <v>0.30635421387863188</v>
      </c>
      <c r="P76" s="149">
        <v>0.15321744046900199</v>
      </c>
      <c r="Q76" s="149">
        <v>0.23348692957372186</v>
      </c>
      <c r="R76" s="149">
        <v>0.30915546786557907</v>
      </c>
      <c r="S76" s="149">
        <v>0.33738372039862435</v>
      </c>
      <c r="T76" s="149">
        <v>0.32814468321080698</v>
      </c>
      <c r="U76" s="149">
        <v>0.33903614021561224</v>
      </c>
      <c r="V76" s="149">
        <v>0.3253956060892324</v>
      </c>
      <c r="W76" s="149">
        <v>0.27380111167317417</v>
      </c>
      <c r="X76" s="149">
        <v>0.31148043499997896</v>
      </c>
      <c r="Y76" s="149">
        <v>0.23633467310659381</v>
      </c>
      <c r="Z76" s="149">
        <v>0.2476536610371593</v>
      </c>
    </row>
    <row r="77" spans="1:26" ht="20.25" customHeight="1">
      <c r="A77" s="131" t="s">
        <v>460</v>
      </c>
      <c r="B77" s="150">
        <v>100</v>
      </c>
      <c r="C77" s="150">
        <v>100</v>
      </c>
      <c r="D77" s="150">
        <v>100</v>
      </c>
      <c r="E77" s="150">
        <v>100</v>
      </c>
      <c r="F77" s="150">
        <v>100</v>
      </c>
      <c r="G77" s="150">
        <v>100</v>
      </c>
      <c r="H77" s="150">
        <v>100</v>
      </c>
      <c r="I77" s="150">
        <v>100</v>
      </c>
      <c r="J77" s="150">
        <v>99.999999999999986</v>
      </c>
      <c r="K77" s="150">
        <v>100</v>
      </c>
      <c r="L77" s="150">
        <v>100</v>
      </c>
      <c r="M77" s="150">
        <v>100</v>
      </c>
      <c r="N77" s="150">
        <v>100</v>
      </c>
      <c r="O77" s="150">
        <v>100</v>
      </c>
      <c r="P77" s="150">
        <v>100</v>
      </c>
      <c r="Q77" s="150">
        <v>100</v>
      </c>
      <c r="R77" s="150">
        <v>100</v>
      </c>
      <c r="S77" s="150">
        <v>100</v>
      </c>
      <c r="T77" s="150">
        <v>100</v>
      </c>
      <c r="U77" s="150">
        <v>100</v>
      </c>
      <c r="V77" s="150">
        <v>100</v>
      </c>
      <c r="W77" s="150">
        <v>100</v>
      </c>
      <c r="X77" s="150">
        <v>100</v>
      </c>
      <c r="Y77" s="150">
        <v>100</v>
      </c>
      <c r="Z77" s="150">
        <v>100</v>
      </c>
    </row>
  </sheetData>
  <sheetProtection selectLockedCells="1"/>
  <mergeCells count="20">
    <mergeCell ref="Z43:AE43"/>
    <mergeCell ref="Z61:AE61"/>
    <mergeCell ref="B43:G43"/>
    <mergeCell ref="H43:M43"/>
    <mergeCell ref="N43:S43"/>
    <mergeCell ref="T43:Y43"/>
    <mergeCell ref="B61:G61"/>
    <mergeCell ref="H61:M61"/>
    <mergeCell ref="N61:S61"/>
    <mergeCell ref="T61:Y61"/>
    <mergeCell ref="B25:G25"/>
    <mergeCell ref="H25:M25"/>
    <mergeCell ref="N25:S25"/>
    <mergeCell ref="T25:Y25"/>
    <mergeCell ref="Z7:AE7"/>
    <mergeCell ref="Z25:AE25"/>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&amp;"Arial,Fett"Bergematerial mineralischer Rohstoffe 1994 – 2018 nach Bundesländern</oddHeader>
    <oddFooter>&amp;CStatistische Ämter der Länder – Indikatoren und Kennzahlen, UGRdL 2020</oddFooter>
  </headerFooter>
  <rowBreaks count="1" manualBreakCount="1">
    <brk id="41" max="29" man="1"/>
  </rowBreaks>
  <colBreaks count="3" manualBreakCount="3">
    <brk id="7" max="1048575" man="1"/>
    <brk id="13" max="1048575" man="1"/>
    <brk id="19" max="1048575" man="1"/>
  </colBreak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4">
    <pageSetUpPr autoPageBreaks="0"/>
  </sheetPr>
  <dimension ref="A1:AH78"/>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53125" defaultRowHeight="12.5"/>
  <cols>
    <col min="1" max="1" width="25" style="376" customWidth="1"/>
    <col min="2" max="26" width="10.54296875" style="376" customWidth="1"/>
    <col min="27" max="33" width="11.453125" style="376"/>
    <col min="34" max="34" width="19" style="376" customWidth="1"/>
    <col min="35" max="16384" width="11.453125" style="376"/>
  </cols>
  <sheetData>
    <row r="1" spans="1:34" ht="13">
      <c r="A1" s="691" t="s">
        <v>322</v>
      </c>
    </row>
    <row r="3" spans="1:34" ht="13">
      <c r="A3" s="162" t="s">
        <v>947</v>
      </c>
      <c r="B3" s="162" t="s">
        <v>1264</v>
      </c>
      <c r="C3" s="407"/>
      <c r="D3" s="407"/>
      <c r="E3" s="407"/>
      <c r="F3" s="407"/>
      <c r="G3" s="407"/>
      <c r="H3" s="407"/>
    </row>
    <row r="4" spans="1:34" ht="13">
      <c r="A4" s="162"/>
      <c r="B4" s="171"/>
      <c r="C4" s="171"/>
      <c r="D4" s="171"/>
      <c r="E4" s="171"/>
      <c r="F4" s="171"/>
      <c r="G4" s="171"/>
      <c r="H4" s="171"/>
    </row>
    <row r="5" spans="1:34" ht="12.75" customHeight="1">
      <c r="A5" s="688" t="s">
        <v>433</v>
      </c>
      <c r="B5" s="522">
        <v>1994</v>
      </c>
      <c r="C5" s="522">
        <v>1995</v>
      </c>
      <c r="D5" s="522">
        <v>1996</v>
      </c>
      <c r="E5" s="522">
        <v>1997</v>
      </c>
      <c r="F5" s="522">
        <v>1998</v>
      </c>
      <c r="G5" s="522">
        <v>1999</v>
      </c>
      <c r="H5" s="522">
        <v>2000</v>
      </c>
      <c r="I5" s="522">
        <v>2001</v>
      </c>
      <c r="J5" s="522">
        <v>2002</v>
      </c>
      <c r="K5" s="522">
        <v>2003</v>
      </c>
      <c r="L5" s="522">
        <v>2004</v>
      </c>
      <c r="M5" s="522">
        <v>2005</v>
      </c>
      <c r="N5" s="522">
        <v>2006</v>
      </c>
      <c r="O5" s="522">
        <v>2007</v>
      </c>
      <c r="P5" s="522">
        <v>2008</v>
      </c>
      <c r="Q5" s="522">
        <v>2009</v>
      </c>
      <c r="R5" s="522">
        <v>2010</v>
      </c>
      <c r="S5" s="522">
        <v>2011</v>
      </c>
      <c r="T5" s="522">
        <v>2012</v>
      </c>
      <c r="U5" s="522">
        <v>2013</v>
      </c>
      <c r="V5" s="522">
        <v>2014</v>
      </c>
      <c r="W5" s="522">
        <v>2015</v>
      </c>
      <c r="X5" s="522">
        <v>2016</v>
      </c>
      <c r="Y5" s="522">
        <v>2017</v>
      </c>
      <c r="Z5" s="766">
        <v>2018</v>
      </c>
    </row>
    <row r="7" spans="1:34" ht="13">
      <c r="B7" s="1277" t="s">
        <v>434</v>
      </c>
      <c r="C7" s="1277"/>
      <c r="D7" s="1277"/>
      <c r="E7" s="1277"/>
      <c r="F7" s="1277"/>
      <c r="G7" s="1277"/>
      <c r="H7" s="1277" t="s">
        <v>434</v>
      </c>
      <c r="I7" s="1277"/>
      <c r="J7" s="1277"/>
      <c r="K7" s="1277"/>
      <c r="L7" s="1277"/>
      <c r="M7" s="1277"/>
      <c r="N7" s="1277" t="s">
        <v>434</v>
      </c>
      <c r="O7" s="1277"/>
      <c r="P7" s="1277"/>
      <c r="Q7" s="1277"/>
      <c r="R7" s="1277"/>
      <c r="S7" s="1277"/>
      <c r="T7" s="1277" t="s">
        <v>434</v>
      </c>
      <c r="U7" s="1277"/>
      <c r="V7" s="1277"/>
      <c r="W7" s="1277"/>
      <c r="X7" s="1277"/>
      <c r="Y7" s="1277"/>
      <c r="Z7" s="1277" t="s">
        <v>434</v>
      </c>
      <c r="AA7" s="1277"/>
      <c r="AB7" s="1277"/>
      <c r="AC7" s="1277"/>
      <c r="AD7" s="1277"/>
      <c r="AE7" s="1277"/>
    </row>
    <row r="8" spans="1:34">
      <c r="A8" s="538"/>
      <c r="B8" s="538"/>
      <c r="C8" s="538"/>
      <c r="D8" s="538"/>
      <c r="E8" s="538"/>
      <c r="F8" s="538"/>
      <c r="G8" s="538"/>
    </row>
    <row r="9" spans="1:34">
      <c r="A9" s="131" t="s">
        <v>435</v>
      </c>
      <c r="B9" s="838">
        <v>27665.437999999998</v>
      </c>
      <c r="C9" s="838">
        <v>23582.084999999999</v>
      </c>
      <c r="D9" s="838">
        <v>22991.589</v>
      </c>
      <c r="E9" s="838">
        <v>23720.427</v>
      </c>
      <c r="F9" s="838">
        <v>23648.17</v>
      </c>
      <c r="G9" s="838">
        <v>23969.11</v>
      </c>
      <c r="H9" s="838">
        <v>37779.46</v>
      </c>
      <c r="I9" s="838">
        <v>24793.023000000001</v>
      </c>
      <c r="J9" s="838">
        <v>22197.737000000001</v>
      </c>
      <c r="K9" s="838">
        <v>19115.669000000002</v>
      </c>
      <c r="L9" s="838">
        <v>22418.523000000001</v>
      </c>
      <c r="M9" s="838">
        <v>22993.504000000001</v>
      </c>
      <c r="N9" s="838">
        <v>22511.541000000001</v>
      </c>
      <c r="O9" s="838">
        <v>23063.986000000001</v>
      </c>
      <c r="P9" s="838">
        <v>20627.019</v>
      </c>
      <c r="Q9" s="838">
        <v>20941.156999999999</v>
      </c>
      <c r="R9" s="838">
        <v>19953.607</v>
      </c>
      <c r="S9" s="838">
        <v>20901.316999999999</v>
      </c>
      <c r="T9" s="838">
        <v>21662.138999999999</v>
      </c>
      <c r="U9" s="838">
        <v>20724.991000000002</v>
      </c>
      <c r="V9" s="838">
        <v>21138.648000000001</v>
      </c>
      <c r="W9" s="838">
        <v>18932.653999999999</v>
      </c>
      <c r="X9" s="838">
        <v>20579.662</v>
      </c>
      <c r="Y9" s="838">
        <v>21095.527999999998</v>
      </c>
      <c r="Z9" s="838">
        <v>18482.098000000002</v>
      </c>
      <c r="AA9" s="141"/>
      <c r="AB9" s="141"/>
      <c r="AC9" s="141"/>
      <c r="AD9" s="141"/>
      <c r="AE9" s="141"/>
      <c r="AF9" s="141"/>
      <c r="AG9" s="141"/>
      <c r="AH9" s="141"/>
    </row>
    <row r="10" spans="1:34">
      <c r="A10" s="131" t="s">
        <v>436</v>
      </c>
      <c r="B10" s="838">
        <v>56283.303999999996</v>
      </c>
      <c r="C10" s="838">
        <v>44517.491999999998</v>
      </c>
      <c r="D10" s="838">
        <v>46898.534</v>
      </c>
      <c r="E10" s="838">
        <v>48079.631999999998</v>
      </c>
      <c r="F10" s="838">
        <v>50120.116999999998</v>
      </c>
      <c r="G10" s="838">
        <v>49162.646999999997</v>
      </c>
      <c r="H10" s="838">
        <v>51083.180999999997</v>
      </c>
      <c r="I10" s="838">
        <v>49194.875</v>
      </c>
      <c r="J10" s="838">
        <v>51162.982000000004</v>
      </c>
      <c r="K10" s="838">
        <v>45901</v>
      </c>
      <c r="L10" s="838">
        <v>54778.302000000003</v>
      </c>
      <c r="M10" s="838">
        <v>56122.137000000002</v>
      </c>
      <c r="N10" s="838">
        <v>57260.504999999997</v>
      </c>
      <c r="O10" s="838">
        <v>58967.79</v>
      </c>
      <c r="P10" s="838">
        <v>50999.599000000002</v>
      </c>
      <c r="Q10" s="838">
        <v>51376.953999999998</v>
      </c>
      <c r="R10" s="838">
        <v>49289.072</v>
      </c>
      <c r="S10" s="838">
        <v>49922.84</v>
      </c>
      <c r="T10" s="838">
        <v>48101.932000000001</v>
      </c>
      <c r="U10" s="838">
        <v>46455.968000000001</v>
      </c>
      <c r="V10" s="838">
        <v>51240.803999999996</v>
      </c>
      <c r="W10" s="838">
        <v>45908.747000000003</v>
      </c>
      <c r="X10" s="838">
        <v>48741.095000000001</v>
      </c>
      <c r="Y10" s="838">
        <v>51054.959000000003</v>
      </c>
      <c r="Z10" s="838">
        <v>44991.896999999997</v>
      </c>
      <c r="AA10" s="134"/>
      <c r="AB10" s="134"/>
      <c r="AC10" s="134"/>
      <c r="AD10" s="134"/>
      <c r="AE10" s="134"/>
      <c r="AF10" s="134"/>
      <c r="AG10" s="134"/>
      <c r="AH10" s="134"/>
    </row>
    <row r="11" spans="1:34">
      <c r="A11" s="131" t="s">
        <v>438</v>
      </c>
      <c r="B11" s="838">
        <v>7786.223</v>
      </c>
      <c r="C11" s="838">
        <v>8026.067</v>
      </c>
      <c r="D11" s="838">
        <v>7986.9210000000003</v>
      </c>
      <c r="E11" s="838">
        <v>8011.549</v>
      </c>
      <c r="F11" s="838">
        <v>8693.6560000000009</v>
      </c>
      <c r="G11" s="838">
        <v>8678.4670000000006</v>
      </c>
      <c r="H11" s="838">
        <v>8438.69</v>
      </c>
      <c r="I11" s="838">
        <v>9475.7119999999995</v>
      </c>
      <c r="J11" s="838">
        <v>9171.8130000000001</v>
      </c>
      <c r="K11" s="838">
        <v>6212.6279999999997</v>
      </c>
      <c r="L11" s="838">
        <v>8875.3680000000004</v>
      </c>
      <c r="M11" s="838">
        <v>9990.3970000000008</v>
      </c>
      <c r="N11" s="838">
        <v>10430.439</v>
      </c>
      <c r="O11" s="838">
        <v>11331.06</v>
      </c>
      <c r="P11" s="838">
        <v>9866.4419999999991</v>
      </c>
      <c r="Q11" s="838">
        <v>9814.5529999999999</v>
      </c>
      <c r="R11" s="838">
        <v>9800.3909999999996</v>
      </c>
      <c r="S11" s="838">
        <v>9510.7620000000006</v>
      </c>
      <c r="T11" s="838">
        <v>11024.125</v>
      </c>
      <c r="U11" s="838">
        <v>11205.257</v>
      </c>
      <c r="V11" s="838">
        <v>12110.038</v>
      </c>
      <c r="W11" s="838">
        <v>11025.450999999999</v>
      </c>
      <c r="X11" s="838">
        <v>11167.941000000001</v>
      </c>
      <c r="Y11" s="838">
        <v>10944.808000000001</v>
      </c>
      <c r="Z11" s="838">
        <v>9007.3590000000004</v>
      </c>
      <c r="AA11" s="141"/>
      <c r="AB11" s="141"/>
      <c r="AC11" s="141"/>
      <c r="AD11" s="141"/>
      <c r="AE11" s="141"/>
      <c r="AF11" s="141"/>
      <c r="AG11" s="141"/>
      <c r="AH11" s="141"/>
    </row>
    <row r="12" spans="1:34">
      <c r="A12" s="131" t="s">
        <v>441</v>
      </c>
      <c r="B12" s="838">
        <v>10486.975</v>
      </c>
      <c r="C12" s="838">
        <v>10192.281999999999</v>
      </c>
      <c r="D12" s="838">
        <v>10476.581</v>
      </c>
      <c r="E12" s="838">
        <v>9424.7440000000006</v>
      </c>
      <c r="F12" s="838">
        <v>12033.602000000001</v>
      </c>
      <c r="G12" s="838">
        <v>11812.852999999999</v>
      </c>
      <c r="H12" s="838">
        <v>11423.929</v>
      </c>
      <c r="I12" s="838">
        <v>11188.489</v>
      </c>
      <c r="J12" s="838">
        <v>10919.982</v>
      </c>
      <c r="K12" s="838">
        <v>9992.2279999999992</v>
      </c>
      <c r="L12" s="838">
        <v>10901.199000000001</v>
      </c>
      <c r="M12" s="838">
        <v>10940.974</v>
      </c>
      <c r="N12" s="838">
        <v>11159.297</v>
      </c>
      <c r="O12" s="838">
        <v>14598.246999999999</v>
      </c>
      <c r="P12" s="838">
        <v>10379.486000000001</v>
      </c>
      <c r="Q12" s="838">
        <v>9614.2890000000007</v>
      </c>
      <c r="R12" s="838">
        <v>10403.808000000001</v>
      </c>
      <c r="S12" s="838">
        <v>9858.7000000000007</v>
      </c>
      <c r="T12" s="838">
        <v>10736.959000000001</v>
      </c>
      <c r="U12" s="838">
        <v>11216.356</v>
      </c>
      <c r="V12" s="838">
        <v>11196.457</v>
      </c>
      <c r="W12" s="838">
        <v>10031.771000000001</v>
      </c>
      <c r="X12" s="838">
        <v>10604.654</v>
      </c>
      <c r="Y12" s="838">
        <v>10723.284</v>
      </c>
      <c r="Z12" s="838">
        <v>9701.7420000000002</v>
      </c>
      <c r="AA12" s="134"/>
      <c r="AB12" s="134"/>
      <c r="AC12" s="134"/>
      <c r="AD12" s="134"/>
      <c r="AE12" s="134"/>
      <c r="AF12" s="134"/>
      <c r="AG12" s="134"/>
      <c r="AH12" s="134"/>
    </row>
    <row r="13" spans="1:34">
      <c r="A13" s="131" t="s">
        <v>442</v>
      </c>
      <c r="B13" s="838">
        <v>7226.152</v>
      </c>
      <c r="C13" s="838">
        <v>8353.4680000000008</v>
      </c>
      <c r="D13" s="838">
        <v>7922.6710000000003</v>
      </c>
      <c r="E13" s="838">
        <v>8470.0990000000002</v>
      </c>
      <c r="F13" s="838">
        <v>9334.3160000000007</v>
      </c>
      <c r="G13" s="838">
        <v>8761.41</v>
      </c>
      <c r="H13" s="838">
        <v>8668.8179999999993</v>
      </c>
      <c r="I13" s="838">
        <v>8597.3259999999991</v>
      </c>
      <c r="J13" s="838">
        <v>7877.2629999999999</v>
      </c>
      <c r="K13" s="838">
        <v>6797.1549999999997</v>
      </c>
      <c r="L13" s="838">
        <v>8033.0820000000003</v>
      </c>
      <c r="M13" s="838">
        <v>8158.3209999999999</v>
      </c>
      <c r="N13" s="838">
        <v>8119.59</v>
      </c>
      <c r="O13" s="838">
        <v>8232.3430000000008</v>
      </c>
      <c r="P13" s="838">
        <v>8221.0249999999996</v>
      </c>
      <c r="Q13" s="838">
        <v>8131.442</v>
      </c>
      <c r="R13" s="838">
        <v>7874.3320000000003</v>
      </c>
      <c r="S13" s="838">
        <v>8176.7860000000001</v>
      </c>
      <c r="T13" s="838">
        <v>8813.0249999999996</v>
      </c>
      <c r="U13" s="838">
        <v>8892.8770000000004</v>
      </c>
      <c r="V13" s="838">
        <v>10475.471</v>
      </c>
      <c r="W13" s="838">
        <v>9450.2489999999998</v>
      </c>
      <c r="X13" s="838">
        <v>7917.7049999999999</v>
      </c>
      <c r="Y13" s="838">
        <v>8364.9719999999998</v>
      </c>
      <c r="Z13" s="838">
        <v>6077.6279999999997</v>
      </c>
      <c r="AA13" s="141"/>
      <c r="AB13" s="141"/>
      <c r="AC13" s="141"/>
      <c r="AD13" s="141"/>
      <c r="AE13" s="141"/>
      <c r="AF13" s="141"/>
      <c r="AG13" s="141"/>
      <c r="AH13" s="141"/>
    </row>
    <row r="14" spans="1:34">
      <c r="A14" s="131" t="s">
        <v>443</v>
      </c>
      <c r="B14" s="838">
        <v>33646.582000000002</v>
      </c>
      <c r="C14" s="838">
        <v>32047.9</v>
      </c>
      <c r="D14" s="838">
        <v>30566.832999999999</v>
      </c>
      <c r="E14" s="838">
        <v>32742.892</v>
      </c>
      <c r="F14" s="838">
        <v>33444.150999999998</v>
      </c>
      <c r="G14" s="838">
        <v>34015.288999999997</v>
      </c>
      <c r="H14" s="838">
        <v>35055.029000000002</v>
      </c>
      <c r="I14" s="838">
        <v>34339.976000000002</v>
      </c>
      <c r="J14" s="838">
        <v>29713.306</v>
      </c>
      <c r="K14" s="838">
        <v>25503.091</v>
      </c>
      <c r="L14" s="838">
        <v>32234.173999999999</v>
      </c>
      <c r="M14" s="838">
        <v>33189.142</v>
      </c>
      <c r="N14" s="838">
        <v>33225.883999999998</v>
      </c>
      <c r="O14" s="838">
        <v>37035.071000000004</v>
      </c>
      <c r="P14" s="838">
        <v>34105.438999999998</v>
      </c>
      <c r="Q14" s="838">
        <v>31995.236000000001</v>
      </c>
      <c r="R14" s="838">
        <v>30002.489000000001</v>
      </c>
      <c r="S14" s="838">
        <v>32406.669000000002</v>
      </c>
      <c r="T14" s="838">
        <v>33290.599000000002</v>
      </c>
      <c r="U14" s="838">
        <v>31829.937999999998</v>
      </c>
      <c r="V14" s="838">
        <v>35823.101999999999</v>
      </c>
      <c r="W14" s="838">
        <v>33314.391000000003</v>
      </c>
      <c r="X14" s="838">
        <v>32744.087</v>
      </c>
      <c r="Y14" s="838">
        <v>29362.365000000002</v>
      </c>
      <c r="Z14" s="838">
        <v>24240.674999999999</v>
      </c>
      <c r="AA14" s="134"/>
      <c r="AB14" s="134"/>
      <c r="AC14" s="134"/>
      <c r="AD14" s="134"/>
      <c r="AE14" s="134"/>
      <c r="AF14" s="134"/>
      <c r="AG14" s="134"/>
      <c r="AH14" s="134"/>
    </row>
    <row r="15" spans="1:34">
      <c r="A15" s="131" t="s">
        <v>444</v>
      </c>
      <c r="B15" s="838">
        <v>18625.777999999998</v>
      </c>
      <c r="C15" s="838">
        <v>17278.024000000001</v>
      </c>
      <c r="D15" s="838">
        <v>17440.921999999999</v>
      </c>
      <c r="E15" s="838">
        <v>17733.648000000001</v>
      </c>
      <c r="F15" s="838">
        <v>18175.399000000001</v>
      </c>
      <c r="G15" s="838">
        <v>18188.096000000001</v>
      </c>
      <c r="H15" s="838">
        <v>18321.081999999999</v>
      </c>
      <c r="I15" s="838">
        <v>18609.386999999999</v>
      </c>
      <c r="J15" s="838">
        <v>16564.454000000002</v>
      </c>
      <c r="K15" s="838">
        <v>15328.692999999999</v>
      </c>
      <c r="L15" s="838">
        <v>17215.245999999999</v>
      </c>
      <c r="M15" s="838">
        <v>17848.828000000001</v>
      </c>
      <c r="N15" s="838">
        <v>16927.304</v>
      </c>
      <c r="O15" s="838">
        <v>22241.940999999999</v>
      </c>
      <c r="P15" s="838">
        <v>17311.816999999999</v>
      </c>
      <c r="Q15" s="838">
        <v>15464.052</v>
      </c>
      <c r="R15" s="838">
        <v>15926.841</v>
      </c>
      <c r="S15" s="838">
        <v>14973.367</v>
      </c>
      <c r="T15" s="838">
        <v>16597.964</v>
      </c>
      <c r="U15" s="838">
        <v>15069.485000000001</v>
      </c>
      <c r="V15" s="838">
        <v>16459.541000000001</v>
      </c>
      <c r="W15" s="838">
        <v>14404.532999999999</v>
      </c>
      <c r="X15" s="838">
        <v>14142.655000000001</v>
      </c>
      <c r="Y15" s="838">
        <v>14512.84</v>
      </c>
      <c r="Z15" s="838">
        <v>11548.785</v>
      </c>
      <c r="AA15" s="141"/>
      <c r="AB15" s="141"/>
      <c r="AC15" s="141"/>
      <c r="AD15" s="141"/>
      <c r="AE15" s="141"/>
      <c r="AF15" s="141"/>
      <c r="AG15" s="141"/>
      <c r="AH15" s="141"/>
    </row>
    <row r="16" spans="1:34">
      <c r="A16" s="131" t="s">
        <v>445</v>
      </c>
      <c r="B16" s="838">
        <v>8678.2900000000009</v>
      </c>
      <c r="C16" s="838">
        <v>8767.76</v>
      </c>
      <c r="D16" s="838">
        <v>8171.951</v>
      </c>
      <c r="E16" s="838">
        <v>8057.3990000000003</v>
      </c>
      <c r="F16" s="838">
        <v>8392.5460000000003</v>
      </c>
      <c r="G16" s="838">
        <v>8192.1119999999992</v>
      </c>
      <c r="H16" s="838">
        <v>8531.0439999999999</v>
      </c>
      <c r="I16" s="838">
        <v>7960.1610000000001</v>
      </c>
      <c r="J16" s="838">
        <v>7948.6080000000002</v>
      </c>
      <c r="K16" s="838">
        <v>7840.1480000000001</v>
      </c>
      <c r="L16" s="838">
        <v>8892.7919999999995</v>
      </c>
      <c r="M16" s="838">
        <v>8936.982</v>
      </c>
      <c r="N16" s="838">
        <v>9082.1659999999993</v>
      </c>
      <c r="O16" s="838">
        <v>9492.2440000000006</v>
      </c>
      <c r="P16" s="838">
        <v>7785.11</v>
      </c>
      <c r="Q16" s="838">
        <v>7582.7709999999997</v>
      </c>
      <c r="R16" s="838">
        <v>9188.6919999999991</v>
      </c>
      <c r="S16" s="838">
        <v>7583.3469999999998</v>
      </c>
      <c r="T16" s="838">
        <v>8004.0749999999998</v>
      </c>
      <c r="U16" s="838">
        <v>8536.5689999999995</v>
      </c>
      <c r="V16" s="838">
        <v>8591.0759999999991</v>
      </c>
      <c r="W16" s="838">
        <v>7569.3119999999999</v>
      </c>
      <c r="X16" s="838">
        <v>8059.8559999999998</v>
      </c>
      <c r="Y16" s="838">
        <v>8642.8700000000008</v>
      </c>
      <c r="Z16" s="838">
        <v>7571.857</v>
      </c>
      <c r="AA16" s="134"/>
      <c r="AB16" s="134"/>
      <c r="AC16" s="134"/>
      <c r="AD16" s="134"/>
      <c r="AE16" s="134"/>
      <c r="AF16" s="134"/>
      <c r="AG16" s="134"/>
      <c r="AH16" s="134"/>
    </row>
    <row r="17" spans="1:34">
      <c r="A17" s="131" t="s">
        <v>446</v>
      </c>
      <c r="B17" s="838">
        <v>915.22900000000004</v>
      </c>
      <c r="C17" s="838">
        <v>971.47299999999996</v>
      </c>
      <c r="D17" s="838">
        <v>915.06899999999996</v>
      </c>
      <c r="E17" s="838">
        <v>962.27099999999996</v>
      </c>
      <c r="F17" s="838">
        <v>1061.9559999999999</v>
      </c>
      <c r="G17" s="838">
        <v>955.75900000000001</v>
      </c>
      <c r="H17" s="838">
        <v>1070.6479999999999</v>
      </c>
      <c r="I17" s="838">
        <v>1089.0239999999999</v>
      </c>
      <c r="J17" s="838">
        <v>1115.127</v>
      </c>
      <c r="K17" s="838">
        <v>836.15700000000004</v>
      </c>
      <c r="L17" s="838">
        <v>1191.4079999999999</v>
      </c>
      <c r="M17" s="838">
        <v>1064.2139999999999</v>
      </c>
      <c r="N17" s="838">
        <v>1040.8219999999999</v>
      </c>
      <c r="O17" s="838">
        <v>1052.0119999999999</v>
      </c>
      <c r="P17" s="838">
        <v>999.17200000000003</v>
      </c>
      <c r="Q17" s="838">
        <v>1157.299</v>
      </c>
      <c r="R17" s="838">
        <v>1174.7560000000001</v>
      </c>
      <c r="S17" s="838">
        <v>1147.9870000000001</v>
      </c>
      <c r="T17" s="838">
        <v>1168.9549999999999</v>
      </c>
      <c r="U17" s="838">
        <v>1166.529</v>
      </c>
      <c r="V17" s="838">
        <v>1018.003</v>
      </c>
      <c r="W17" s="838">
        <v>1020.922</v>
      </c>
      <c r="X17" s="838">
        <v>1260.796</v>
      </c>
      <c r="Y17" s="838">
        <v>1318.12</v>
      </c>
      <c r="Z17" s="838">
        <v>1047.125</v>
      </c>
      <c r="AA17" s="141"/>
      <c r="AB17" s="141"/>
      <c r="AC17" s="141"/>
      <c r="AD17" s="141"/>
      <c r="AE17" s="141"/>
      <c r="AF17" s="141"/>
      <c r="AG17" s="141"/>
      <c r="AH17" s="141"/>
    </row>
    <row r="18" spans="1:34">
      <c r="A18" s="131" t="s">
        <v>447</v>
      </c>
      <c r="B18" s="838">
        <v>8007.1170000000002</v>
      </c>
      <c r="C18" s="838">
        <v>7627.0550000000003</v>
      </c>
      <c r="D18" s="838">
        <v>7538.5929999999998</v>
      </c>
      <c r="E18" s="838">
        <v>7871.8819999999996</v>
      </c>
      <c r="F18" s="838">
        <v>7932.7340000000004</v>
      </c>
      <c r="G18" s="838">
        <v>7884.348</v>
      </c>
      <c r="H18" s="838">
        <v>7360.982</v>
      </c>
      <c r="I18" s="838">
        <v>7585.0709999999999</v>
      </c>
      <c r="J18" s="838">
        <v>7349.808</v>
      </c>
      <c r="K18" s="838">
        <v>5522.8630000000003</v>
      </c>
      <c r="L18" s="838">
        <v>7891.9219999999996</v>
      </c>
      <c r="M18" s="838">
        <v>8073.8249999999998</v>
      </c>
      <c r="N18" s="838">
        <v>6673.5330000000004</v>
      </c>
      <c r="O18" s="838">
        <v>8253.1119999999992</v>
      </c>
      <c r="P18" s="838">
        <v>7496.174</v>
      </c>
      <c r="Q18" s="838">
        <v>7682.3270000000002</v>
      </c>
      <c r="R18" s="838">
        <v>7518.723</v>
      </c>
      <c r="S18" s="838">
        <v>8203.27</v>
      </c>
      <c r="T18" s="838">
        <v>7962.7479999999996</v>
      </c>
      <c r="U18" s="838">
        <v>7429.4719999999998</v>
      </c>
      <c r="V18" s="838">
        <v>9097.7479999999996</v>
      </c>
      <c r="W18" s="838">
        <v>7488.5810000000001</v>
      </c>
      <c r="X18" s="838">
        <v>8999.6110000000008</v>
      </c>
      <c r="Y18" s="838">
        <v>8222.0310000000009</v>
      </c>
      <c r="Z18" s="838">
        <v>6470.915</v>
      </c>
      <c r="AA18" s="134"/>
      <c r="AB18" s="134"/>
      <c r="AC18" s="134"/>
      <c r="AD18" s="134"/>
      <c r="AE18" s="134"/>
      <c r="AF18" s="134"/>
      <c r="AG18" s="134"/>
      <c r="AH18" s="134"/>
    </row>
    <row r="19" spans="1:34">
      <c r="A19" s="131" t="s">
        <v>448</v>
      </c>
      <c r="B19" s="838">
        <v>6522.6189999999997</v>
      </c>
      <c r="C19" s="838">
        <v>7069.18</v>
      </c>
      <c r="D19" s="838">
        <v>7024.915</v>
      </c>
      <c r="E19" s="838">
        <v>7208.7650000000003</v>
      </c>
      <c r="F19" s="838">
        <v>7329.8850000000002</v>
      </c>
      <c r="G19" s="838">
        <v>7314.7870000000003</v>
      </c>
      <c r="H19" s="838">
        <v>7127.1180000000004</v>
      </c>
      <c r="I19" s="838">
        <v>7310.3890000000001</v>
      </c>
      <c r="J19" s="838">
        <v>5507.0219999999999</v>
      </c>
      <c r="K19" s="838">
        <v>4336.2610000000004</v>
      </c>
      <c r="L19" s="838">
        <v>6137.9539999999997</v>
      </c>
      <c r="M19" s="838">
        <v>6388.674</v>
      </c>
      <c r="N19" s="838">
        <v>5745.6570000000002</v>
      </c>
      <c r="O19" s="838">
        <v>6118.5330000000004</v>
      </c>
      <c r="P19" s="838">
        <v>5624.933</v>
      </c>
      <c r="Q19" s="838">
        <v>5608.5370000000003</v>
      </c>
      <c r="R19" s="838">
        <v>6043.5569999999998</v>
      </c>
      <c r="S19" s="838">
        <v>5973.7179999999998</v>
      </c>
      <c r="T19" s="838">
        <v>6212.0060000000003</v>
      </c>
      <c r="U19" s="838">
        <v>5819.9480000000003</v>
      </c>
      <c r="V19" s="838">
        <v>6829.1719999999996</v>
      </c>
      <c r="W19" s="838">
        <v>6107.3649999999998</v>
      </c>
      <c r="X19" s="838">
        <v>6391.9930000000004</v>
      </c>
      <c r="Y19" s="838">
        <v>7099.56</v>
      </c>
      <c r="Z19" s="838">
        <v>5770.7860000000001</v>
      </c>
      <c r="AA19" s="141"/>
      <c r="AB19" s="141"/>
      <c r="AC19" s="141"/>
      <c r="AD19" s="141"/>
      <c r="AE19" s="141"/>
      <c r="AF19" s="141"/>
      <c r="AG19" s="141"/>
      <c r="AH19" s="141"/>
    </row>
    <row r="20" spans="1:34">
      <c r="A20" s="131" t="s">
        <v>449</v>
      </c>
      <c r="B20" s="838">
        <v>8644.0810000000001</v>
      </c>
      <c r="C20" s="838">
        <v>8468.4560000000001</v>
      </c>
      <c r="D20" s="838">
        <v>8016.1980000000003</v>
      </c>
      <c r="E20" s="838">
        <v>8664.9179999999997</v>
      </c>
      <c r="F20" s="838">
        <v>8619.2170000000006</v>
      </c>
      <c r="G20" s="838">
        <v>8547.9050000000007</v>
      </c>
      <c r="H20" s="838">
        <v>8424.67</v>
      </c>
      <c r="I20" s="838">
        <v>9080.6849999999995</v>
      </c>
      <c r="J20" s="838">
        <v>7780.0510000000004</v>
      </c>
      <c r="K20" s="838">
        <v>6717.6450000000004</v>
      </c>
      <c r="L20" s="838">
        <v>7644.5839999999998</v>
      </c>
      <c r="M20" s="838">
        <v>7932.0460000000003</v>
      </c>
      <c r="N20" s="838">
        <v>7286.143</v>
      </c>
      <c r="O20" s="838">
        <v>7879.5690000000004</v>
      </c>
      <c r="P20" s="838">
        <v>7968.982</v>
      </c>
      <c r="Q20" s="838">
        <v>8143.2510000000002</v>
      </c>
      <c r="R20" s="838">
        <v>11475.633</v>
      </c>
      <c r="S20" s="838">
        <v>12286.535</v>
      </c>
      <c r="T20" s="838">
        <v>13333.796</v>
      </c>
      <c r="U20" s="838">
        <v>12195.575999999999</v>
      </c>
      <c r="V20" s="838">
        <v>13791.422</v>
      </c>
      <c r="W20" s="838">
        <v>13174.331</v>
      </c>
      <c r="X20" s="838">
        <v>14153.378000000001</v>
      </c>
      <c r="Y20" s="838">
        <v>13658.53</v>
      </c>
      <c r="Z20" s="838">
        <v>9497.7759999999998</v>
      </c>
      <c r="AA20" s="134"/>
      <c r="AB20" s="134"/>
      <c r="AC20" s="134"/>
      <c r="AD20" s="134"/>
      <c r="AE20" s="134"/>
      <c r="AF20" s="134"/>
      <c r="AG20" s="134"/>
      <c r="AH20" s="134"/>
    </row>
    <row r="21" spans="1:34">
      <c r="A21" s="131" t="s">
        <v>450</v>
      </c>
      <c r="B21" s="838">
        <v>6553.2070000000003</v>
      </c>
      <c r="C21" s="838">
        <v>5731.8419999999996</v>
      </c>
      <c r="D21" s="838">
        <v>5668.4759999999997</v>
      </c>
      <c r="E21" s="838">
        <v>5796.9210000000003</v>
      </c>
      <c r="F21" s="838">
        <v>5978.2520000000004</v>
      </c>
      <c r="G21" s="838">
        <v>5978.9539999999997</v>
      </c>
      <c r="H21" s="838">
        <v>5711.4480000000003</v>
      </c>
      <c r="I21" s="838">
        <v>6084.5720000000001</v>
      </c>
      <c r="J21" s="838">
        <v>6564.5450000000001</v>
      </c>
      <c r="K21" s="838">
        <v>5256.2120000000004</v>
      </c>
      <c r="L21" s="838">
        <v>7150.1009999999997</v>
      </c>
      <c r="M21" s="838">
        <v>7152.8909999999996</v>
      </c>
      <c r="N21" s="838">
        <v>7330.9269999999997</v>
      </c>
      <c r="O21" s="838">
        <v>8953.9269999999997</v>
      </c>
      <c r="P21" s="838">
        <v>6023.9110000000001</v>
      </c>
      <c r="Q21" s="838">
        <v>6521.7629999999999</v>
      </c>
      <c r="R21" s="838">
        <v>6943.1180000000004</v>
      </c>
      <c r="S21" s="838">
        <v>7033.8469999999998</v>
      </c>
      <c r="T21" s="838">
        <v>6702.49</v>
      </c>
      <c r="U21" s="838">
        <v>6954.3879999999999</v>
      </c>
      <c r="V21" s="838">
        <v>7717.8440000000001</v>
      </c>
      <c r="W21" s="838">
        <v>6807.1270000000004</v>
      </c>
      <c r="X21" s="838">
        <v>7327.8990000000003</v>
      </c>
      <c r="Y21" s="838">
        <v>7485.2780000000002</v>
      </c>
      <c r="Z21" s="838">
        <v>6027.9549999999999</v>
      </c>
      <c r="AA21" s="141"/>
      <c r="AB21" s="141"/>
      <c r="AC21" s="141"/>
      <c r="AD21" s="141"/>
      <c r="AE21" s="141"/>
      <c r="AF21" s="141"/>
      <c r="AG21" s="141"/>
      <c r="AH21" s="141"/>
    </row>
    <row r="22" spans="1:34">
      <c r="A22" s="133" t="s">
        <v>920</v>
      </c>
      <c r="B22" s="838">
        <v>337.18200000000002</v>
      </c>
      <c r="C22" s="838">
        <v>339.947</v>
      </c>
      <c r="D22" s="838">
        <v>314.02600000000001</v>
      </c>
      <c r="E22" s="838">
        <v>343.34199999999998</v>
      </c>
      <c r="F22" s="838">
        <v>341.88600000000002</v>
      </c>
      <c r="G22" s="838">
        <v>372.47</v>
      </c>
      <c r="H22" s="838">
        <v>386.19299999999998</v>
      </c>
      <c r="I22" s="838">
        <v>417.209</v>
      </c>
      <c r="J22" s="838">
        <v>422.59300000000002</v>
      </c>
      <c r="K22" s="838">
        <v>365.42899999999997</v>
      </c>
      <c r="L22" s="838">
        <v>404.74299999999999</v>
      </c>
      <c r="M22" s="838">
        <v>417.12299999999999</v>
      </c>
      <c r="N22" s="838">
        <v>420.274</v>
      </c>
      <c r="O22" s="838">
        <v>391.91399999999999</v>
      </c>
      <c r="P22" s="838">
        <v>365.84699999999998</v>
      </c>
      <c r="Q22" s="838">
        <v>353.28800000000001</v>
      </c>
      <c r="R22" s="838">
        <v>440.42899999999997</v>
      </c>
      <c r="S22" s="838">
        <v>677.41200000000003</v>
      </c>
      <c r="T22" s="838">
        <v>507.70499999999998</v>
      </c>
      <c r="U22" s="838">
        <v>480.16500000000002</v>
      </c>
      <c r="V22" s="838">
        <v>530.55799999999999</v>
      </c>
      <c r="W22" s="838">
        <v>520.15599999999995</v>
      </c>
      <c r="X22" s="838">
        <v>596.21</v>
      </c>
      <c r="Y22" s="838">
        <v>470.87</v>
      </c>
      <c r="Z22" s="838">
        <v>343.58199999999999</v>
      </c>
      <c r="AA22" s="134"/>
      <c r="AB22" s="134"/>
      <c r="AC22" s="134"/>
      <c r="AD22" s="134"/>
      <c r="AE22" s="134"/>
      <c r="AF22" s="134"/>
      <c r="AG22" s="134"/>
      <c r="AH22" s="134"/>
    </row>
    <row r="23" spans="1:34" ht="20.25" customHeight="1">
      <c r="A23" s="131" t="s">
        <v>460</v>
      </c>
      <c r="B23" s="838">
        <v>201378.177</v>
      </c>
      <c r="C23" s="838">
        <v>182973.03099999999</v>
      </c>
      <c r="D23" s="838">
        <v>181933.27900000001</v>
      </c>
      <c r="E23" s="838">
        <v>187088.489</v>
      </c>
      <c r="F23" s="838">
        <v>195105.88699999999</v>
      </c>
      <c r="G23" s="838">
        <v>193834.20699999999</v>
      </c>
      <c r="H23" s="838">
        <v>209382.29199999999</v>
      </c>
      <c r="I23" s="838">
        <v>195725.899</v>
      </c>
      <c r="J23" s="838">
        <v>184295.291</v>
      </c>
      <c r="K23" s="838">
        <v>159725.179</v>
      </c>
      <c r="L23" s="838">
        <v>193769.39799999999</v>
      </c>
      <c r="M23" s="838">
        <v>199209.05799999999</v>
      </c>
      <c r="N23" s="838">
        <v>197214.08199999999</v>
      </c>
      <c r="O23" s="838">
        <v>217611.74900000001</v>
      </c>
      <c r="P23" s="838">
        <v>187774.95600000001</v>
      </c>
      <c r="Q23" s="838">
        <v>184386.91899999999</v>
      </c>
      <c r="R23" s="838">
        <v>186035.448</v>
      </c>
      <c r="S23" s="838">
        <v>188656.557</v>
      </c>
      <c r="T23" s="838">
        <v>194118.51800000001</v>
      </c>
      <c r="U23" s="838">
        <v>187977.519</v>
      </c>
      <c r="V23" s="838">
        <v>206019.88399999999</v>
      </c>
      <c r="W23" s="838">
        <v>185755.59</v>
      </c>
      <c r="X23" s="838">
        <v>192687.54199999999</v>
      </c>
      <c r="Y23" s="838">
        <v>192956.01500000001</v>
      </c>
      <c r="Z23" s="838">
        <v>160780.18</v>
      </c>
      <c r="AA23" s="134"/>
      <c r="AB23" s="134"/>
      <c r="AC23" s="134"/>
      <c r="AD23" s="134"/>
      <c r="AE23" s="134"/>
      <c r="AF23" s="134"/>
      <c r="AG23" s="134"/>
      <c r="AH23" s="134"/>
    </row>
    <row r="24" spans="1:34" ht="12.75" customHeight="1">
      <c r="A24" s="538"/>
      <c r="B24" s="538"/>
      <c r="C24" s="538"/>
      <c r="D24" s="538"/>
      <c r="E24" s="538"/>
      <c r="F24" s="538"/>
      <c r="G24" s="538"/>
      <c r="H24" s="538"/>
      <c r="I24" s="538"/>
      <c r="J24" s="567"/>
    </row>
    <row r="25" spans="1:34" s="135" customFormat="1" ht="26.15" customHeight="1">
      <c r="B25" s="1282" t="s">
        <v>482</v>
      </c>
      <c r="C25" s="1282"/>
      <c r="D25" s="1282"/>
      <c r="E25" s="1282"/>
      <c r="F25" s="1282"/>
      <c r="G25" s="1282"/>
      <c r="H25" s="1282" t="s">
        <v>482</v>
      </c>
      <c r="I25" s="1282"/>
      <c r="J25" s="1282"/>
      <c r="K25" s="1282"/>
      <c r="L25" s="1282"/>
      <c r="M25" s="1282"/>
      <c r="N25" s="1282" t="s">
        <v>482</v>
      </c>
      <c r="O25" s="1282"/>
      <c r="P25" s="1282"/>
      <c r="Q25" s="1282"/>
      <c r="R25" s="1282"/>
      <c r="S25" s="1282"/>
      <c r="T25" s="1282" t="s">
        <v>482</v>
      </c>
      <c r="U25" s="1282"/>
      <c r="V25" s="1282"/>
      <c r="W25" s="1282"/>
      <c r="X25" s="1282"/>
      <c r="Y25" s="1282"/>
      <c r="Z25" s="1282" t="s">
        <v>482</v>
      </c>
      <c r="AA25" s="1282"/>
      <c r="AB25" s="1282"/>
      <c r="AC25" s="1282"/>
      <c r="AD25" s="1282"/>
      <c r="AE25" s="1282"/>
    </row>
    <row r="26" spans="1:34" s="135" customFormat="1">
      <c r="A26" s="643"/>
      <c r="B26" s="137"/>
      <c r="C26" s="137"/>
      <c r="D26" s="137"/>
      <c r="E26" s="137"/>
      <c r="F26" s="137"/>
      <c r="G26" s="137"/>
      <c r="H26" s="137"/>
      <c r="I26" s="138"/>
    </row>
    <row r="27" spans="1:34" s="135" customFormat="1">
      <c r="A27" s="131" t="s">
        <v>435</v>
      </c>
      <c r="B27" s="570" t="s">
        <v>356</v>
      </c>
      <c r="C27" s="436">
        <v>-14.759762704642512</v>
      </c>
      <c r="D27" s="436">
        <v>-2.5040025086840245</v>
      </c>
      <c r="E27" s="436">
        <v>3.170020132144856</v>
      </c>
      <c r="F27" s="436">
        <v>-0.30461930554622541</v>
      </c>
      <c r="G27" s="436">
        <v>1.3571451829042189</v>
      </c>
      <c r="H27" s="436">
        <v>57.617283244976562</v>
      </c>
      <c r="I27" s="436">
        <v>-34.374331978276018</v>
      </c>
      <c r="J27" s="436">
        <v>-10.467807818352767</v>
      </c>
      <c r="K27" s="436">
        <v>-13.884604543246908</v>
      </c>
      <c r="L27" s="436">
        <v>17.278254818076206</v>
      </c>
      <c r="M27" s="436">
        <v>2.5647586150077615</v>
      </c>
      <c r="N27" s="436">
        <v>-2.0960833111821557</v>
      </c>
      <c r="O27" s="436">
        <v>2.4540523458611716</v>
      </c>
      <c r="P27" s="436">
        <v>-10.566113767151961</v>
      </c>
      <c r="Q27" s="436">
        <v>1.5229442509361064</v>
      </c>
      <c r="R27" s="436">
        <v>-4.7158330363503751</v>
      </c>
      <c r="S27" s="436">
        <v>4.7495673338659969</v>
      </c>
      <c r="T27" s="436">
        <v>3.6400672742296507</v>
      </c>
      <c r="U27" s="436">
        <v>-4.326202504748025</v>
      </c>
      <c r="V27" s="436">
        <v>1.9959333154837111</v>
      </c>
      <c r="W27" s="436">
        <v>-10.435832982317521</v>
      </c>
      <c r="X27" s="436">
        <v>8.6992980487574556</v>
      </c>
      <c r="Y27" s="436">
        <v>2.5066786811172932</v>
      </c>
      <c r="Z27" s="436">
        <v>-12.388549838619809</v>
      </c>
    </row>
    <row r="28" spans="1:34" s="135" customFormat="1">
      <c r="A28" s="131" t="s">
        <v>436</v>
      </c>
      <c r="B28" s="570" t="s">
        <v>356</v>
      </c>
      <c r="C28" s="436">
        <v>-20.904622088283929</v>
      </c>
      <c r="D28" s="436">
        <v>5.3485537774679841</v>
      </c>
      <c r="E28" s="436">
        <v>2.5184113430923105</v>
      </c>
      <c r="F28" s="436">
        <v>4.2439696709825085</v>
      </c>
      <c r="G28" s="436">
        <v>-1.9103506881278918</v>
      </c>
      <c r="H28" s="436">
        <v>3.9064902262077084</v>
      </c>
      <c r="I28" s="436">
        <v>-3.6965317410440832</v>
      </c>
      <c r="J28" s="436">
        <v>4.0006342124052594</v>
      </c>
      <c r="K28" s="436">
        <v>-10.284744544405171</v>
      </c>
      <c r="L28" s="436">
        <v>19.340105880046195</v>
      </c>
      <c r="M28" s="436">
        <v>2.4532250013883186</v>
      </c>
      <c r="N28" s="436">
        <v>2.0283760755581994</v>
      </c>
      <c r="O28" s="436">
        <v>2.9816100993171517</v>
      </c>
      <c r="P28" s="436">
        <v>-13.512785539359697</v>
      </c>
      <c r="Q28" s="436">
        <v>0.73991758248921258</v>
      </c>
      <c r="R28" s="436">
        <v>-4.0638493282416022</v>
      </c>
      <c r="S28" s="436">
        <v>1.2858184873109337</v>
      </c>
      <c r="T28" s="436">
        <v>-3.6474447367176879</v>
      </c>
      <c r="U28" s="436">
        <v>-3.4218251358386169</v>
      </c>
      <c r="V28" s="436">
        <v>10.299722954863398</v>
      </c>
      <c r="W28" s="436">
        <v>-10.405880828880044</v>
      </c>
      <c r="X28" s="436">
        <v>6.1695171074915152</v>
      </c>
      <c r="Y28" s="436">
        <v>4.7472548575283326</v>
      </c>
      <c r="Z28" s="436">
        <v>-11.875559433903391</v>
      </c>
    </row>
    <row r="29" spans="1:34" s="135" customFormat="1">
      <c r="A29" s="131" t="s">
        <v>438</v>
      </c>
      <c r="B29" s="570" t="s">
        <v>356</v>
      </c>
      <c r="C29" s="436">
        <v>3.0803638683351267</v>
      </c>
      <c r="D29" s="436">
        <v>-0.48773577394756273</v>
      </c>
      <c r="E29" s="436">
        <v>0.30835412044265809</v>
      </c>
      <c r="F29" s="436">
        <v>8.5140464097517281</v>
      </c>
      <c r="G29" s="436">
        <v>-0.17471360725568275</v>
      </c>
      <c r="H29" s="436">
        <v>-2.7628957971494401</v>
      </c>
      <c r="I29" s="436">
        <v>12.288897921359819</v>
      </c>
      <c r="J29" s="436">
        <v>-3.2071363080684563</v>
      </c>
      <c r="K29" s="436">
        <v>-32.263904639137337</v>
      </c>
      <c r="L29" s="436">
        <v>42.860122962456472</v>
      </c>
      <c r="M29" s="436">
        <v>12.56318611239557</v>
      </c>
      <c r="N29" s="436">
        <v>4.4046497851887096</v>
      </c>
      <c r="O29" s="436">
        <v>8.6345454874909819</v>
      </c>
      <c r="P29" s="436">
        <v>-12.925692741897052</v>
      </c>
      <c r="Q29" s="436">
        <v>-0.52591400223097651</v>
      </c>
      <c r="R29" s="436">
        <v>-0.14429592463355334</v>
      </c>
      <c r="S29" s="436">
        <v>-2.9552800495408746</v>
      </c>
      <c r="T29" s="436">
        <v>15.912110932856891</v>
      </c>
      <c r="U29" s="436">
        <v>1.6430510357964891</v>
      </c>
      <c r="V29" s="436">
        <v>8.0746117648171776</v>
      </c>
      <c r="W29" s="436">
        <v>-8.9560990642638956</v>
      </c>
      <c r="X29" s="436">
        <v>1.2923734366966215</v>
      </c>
      <c r="Y29" s="436">
        <v>-1.997977962097039</v>
      </c>
      <c r="Z29" s="436">
        <v>-17.701991665820003</v>
      </c>
    </row>
    <row r="30" spans="1:34" s="135" customFormat="1">
      <c r="A30" s="131" t="s">
        <v>441</v>
      </c>
      <c r="B30" s="570" t="s">
        <v>356</v>
      </c>
      <c r="C30" s="436">
        <v>-2.810085844583412</v>
      </c>
      <c r="D30" s="436">
        <v>2.7893557105268485</v>
      </c>
      <c r="E30" s="436">
        <v>-10.039888013083655</v>
      </c>
      <c r="F30" s="436">
        <v>27.680942845768556</v>
      </c>
      <c r="G30" s="436">
        <v>-1.8344382671123896</v>
      </c>
      <c r="H30" s="436">
        <v>-3.2923799187207408</v>
      </c>
      <c r="I30" s="436">
        <v>-2.0609371784436092</v>
      </c>
      <c r="J30" s="436">
        <v>-2.39985041769269</v>
      </c>
      <c r="K30" s="436">
        <v>-8.4959297551955757</v>
      </c>
      <c r="L30" s="436">
        <v>9.0967800174295661</v>
      </c>
      <c r="M30" s="436">
        <v>0.36486812138737434</v>
      </c>
      <c r="N30" s="436">
        <v>1.9954621955961045</v>
      </c>
      <c r="O30" s="436">
        <v>30.816905401836692</v>
      </c>
      <c r="P30" s="436">
        <v>-28.899093158240149</v>
      </c>
      <c r="Q30" s="436">
        <v>-7.3722051361695549</v>
      </c>
      <c r="R30" s="436">
        <v>8.2119333005279884</v>
      </c>
      <c r="S30" s="436">
        <v>-5.2395046121573898</v>
      </c>
      <c r="T30" s="436">
        <v>8.9084666335318161</v>
      </c>
      <c r="U30" s="436">
        <v>4.4649234480638285</v>
      </c>
      <c r="V30" s="436">
        <v>-0.17741056007851341</v>
      </c>
      <c r="W30" s="436">
        <v>-10.402272790401454</v>
      </c>
      <c r="X30" s="436">
        <v>5.7106865776740818</v>
      </c>
      <c r="Y30" s="436">
        <v>1.1186597884287295</v>
      </c>
      <c r="Z30" s="436">
        <v>-9.5263913554839945</v>
      </c>
    </row>
    <row r="31" spans="1:34" s="135" customFormat="1">
      <c r="A31" s="131" t="s">
        <v>442</v>
      </c>
      <c r="B31" s="570" t="s">
        <v>356</v>
      </c>
      <c r="C31" s="436">
        <v>15.600502175985227</v>
      </c>
      <c r="D31" s="436">
        <v>-5.1571036125355505</v>
      </c>
      <c r="E31" s="436">
        <v>6.9096394385176438</v>
      </c>
      <c r="F31" s="436">
        <v>10.203151108387289</v>
      </c>
      <c r="G31" s="436">
        <v>-6.1376323664208599</v>
      </c>
      <c r="H31" s="436">
        <v>-1.0568161973928909</v>
      </c>
      <c r="I31" s="436">
        <v>-0.82470297565366479</v>
      </c>
      <c r="J31" s="436">
        <v>-8.3754297557170503</v>
      </c>
      <c r="K31" s="436">
        <v>-13.711716874249348</v>
      </c>
      <c r="L31" s="436">
        <v>18.183004507032734</v>
      </c>
      <c r="M31" s="436">
        <v>1.5590404778639027</v>
      </c>
      <c r="N31" s="436">
        <v>-0.47474229072378193</v>
      </c>
      <c r="O31" s="436">
        <v>1.3886538606013374</v>
      </c>
      <c r="P31" s="436">
        <v>-0.13748212386195746</v>
      </c>
      <c r="Q31" s="436">
        <v>-1.0896816394549376</v>
      </c>
      <c r="R31" s="436">
        <v>-3.1619238014610431</v>
      </c>
      <c r="S31" s="436">
        <v>3.8410115296129135</v>
      </c>
      <c r="T31" s="436">
        <v>7.7810401299483658</v>
      </c>
      <c r="U31" s="436">
        <v>0.9060680072960281</v>
      </c>
      <c r="V31" s="436">
        <v>17.796198013308839</v>
      </c>
      <c r="W31" s="436">
        <v>-9.7868821363736203</v>
      </c>
      <c r="X31" s="436">
        <v>-16.216969521120546</v>
      </c>
      <c r="Y31" s="436">
        <v>5.6489475169888266</v>
      </c>
      <c r="Z31" s="436">
        <v>-27.344311493212416</v>
      </c>
    </row>
    <row r="32" spans="1:34" s="135" customFormat="1">
      <c r="A32" s="131" t="s">
        <v>443</v>
      </c>
      <c r="B32" s="570" t="s">
        <v>356</v>
      </c>
      <c r="C32" s="436">
        <v>-4.7513949559571955</v>
      </c>
      <c r="D32" s="436">
        <v>-4.6214166918893369</v>
      </c>
      <c r="E32" s="436">
        <v>7.119020148407273</v>
      </c>
      <c r="F32" s="436">
        <v>2.1417136885770418</v>
      </c>
      <c r="G32" s="436">
        <v>1.7077365785126375</v>
      </c>
      <c r="H32" s="436">
        <v>3.0566843045196777</v>
      </c>
      <c r="I32" s="436">
        <v>-2.0398014789832359</v>
      </c>
      <c r="J32" s="436">
        <v>-13.473131140219792</v>
      </c>
      <c r="K32" s="436">
        <v>-14.169459971906193</v>
      </c>
      <c r="L32" s="436">
        <v>26.393204651153852</v>
      </c>
      <c r="M32" s="436">
        <v>2.9625949155700511</v>
      </c>
      <c r="N32" s="436">
        <v>0.11070488052989447</v>
      </c>
      <c r="O32" s="436">
        <v>11.464516640099049</v>
      </c>
      <c r="P32" s="436">
        <v>-7.9104263091597744</v>
      </c>
      <c r="Q32" s="436">
        <v>-6.1872917102752893</v>
      </c>
      <c r="R32" s="436">
        <v>-6.2282616074467967</v>
      </c>
      <c r="S32" s="436">
        <v>8.0132684991568652</v>
      </c>
      <c r="T32" s="436">
        <v>2.7276175777275995</v>
      </c>
      <c r="U32" s="436">
        <v>-4.3876080451421302</v>
      </c>
      <c r="V32" s="436">
        <v>12.54530875931961</v>
      </c>
      <c r="W32" s="436">
        <v>-7.0030535044117386</v>
      </c>
      <c r="X32" s="436">
        <v>-1.7118848127825572</v>
      </c>
      <c r="Y32" s="436">
        <v>-10.327733370608257</v>
      </c>
      <c r="Z32" s="436">
        <v>-17.443043160862558</v>
      </c>
    </row>
    <row r="33" spans="1:31" s="135" customFormat="1">
      <c r="A33" s="131" t="s">
        <v>444</v>
      </c>
      <c r="B33" s="570" t="s">
        <v>356</v>
      </c>
      <c r="C33" s="436">
        <v>-7.2359608280523702</v>
      </c>
      <c r="D33" s="436">
        <v>0.94280457070784962</v>
      </c>
      <c r="E33" s="436">
        <v>1.6783860394536561</v>
      </c>
      <c r="F33" s="436">
        <v>2.4910328658829854</v>
      </c>
      <c r="G33" s="436">
        <v>6.985816377401477E-2</v>
      </c>
      <c r="H33" s="436">
        <v>0.73117054143544635</v>
      </c>
      <c r="I33" s="436">
        <v>1.5736243088699666</v>
      </c>
      <c r="J33" s="436">
        <v>-10.988717683177839</v>
      </c>
      <c r="K33" s="436">
        <v>-7.4603183419145864</v>
      </c>
      <c r="L33" s="436">
        <v>12.307331094699322</v>
      </c>
      <c r="M33" s="436">
        <v>3.6803540303751703</v>
      </c>
      <c r="N33" s="436">
        <v>-5.1629384293467524</v>
      </c>
      <c r="O33" s="436">
        <v>31.396830824329726</v>
      </c>
      <c r="P33" s="436">
        <v>-22.165889209039804</v>
      </c>
      <c r="Q33" s="436">
        <v>-10.673431910700074</v>
      </c>
      <c r="R33" s="436">
        <v>2.9926761756879898</v>
      </c>
      <c r="S33" s="436">
        <v>-5.9865857893602481</v>
      </c>
      <c r="T33" s="436">
        <v>10.849911045391451</v>
      </c>
      <c r="U33" s="436">
        <v>-9.2088342883500616</v>
      </c>
      <c r="V33" s="436">
        <v>9.224309921672841</v>
      </c>
      <c r="W33" s="436">
        <v>-12.485208427136584</v>
      </c>
      <c r="X33" s="436">
        <v>-1.8180249231266288</v>
      </c>
      <c r="Y33" s="436">
        <v>2.6175071088137258</v>
      </c>
      <c r="Z33" s="436">
        <v>-20.42367310602198</v>
      </c>
    </row>
    <row r="34" spans="1:31" s="135" customFormat="1">
      <c r="A34" s="131" t="s">
        <v>445</v>
      </c>
      <c r="B34" s="570" t="s">
        <v>356</v>
      </c>
      <c r="C34" s="436">
        <v>1.0309634732187902</v>
      </c>
      <c r="D34" s="436">
        <v>-6.7954528864841279</v>
      </c>
      <c r="E34" s="436">
        <v>-1.4017705196714871</v>
      </c>
      <c r="F34" s="436">
        <v>4.1594936529765931</v>
      </c>
      <c r="G34" s="436">
        <v>-2.3882383248182464</v>
      </c>
      <c r="H34" s="436">
        <v>4.1372969510182571</v>
      </c>
      <c r="I34" s="436">
        <v>-6.6918304488876146</v>
      </c>
      <c r="J34" s="436">
        <v>-0.14513525543013372</v>
      </c>
      <c r="K34" s="436">
        <v>-1.3645156485261225</v>
      </c>
      <c r="L34" s="436">
        <v>13.426328176457886</v>
      </c>
      <c r="M34" s="436">
        <v>0.49691930273417029</v>
      </c>
      <c r="N34" s="436">
        <v>1.6245305182442991</v>
      </c>
      <c r="O34" s="436">
        <v>4.5152004488797104</v>
      </c>
      <c r="P34" s="436">
        <v>-17.984514515218962</v>
      </c>
      <c r="Q34" s="436">
        <v>-2.5990512658138414</v>
      </c>
      <c r="R34" s="436">
        <v>21.178550690769896</v>
      </c>
      <c r="S34" s="436">
        <v>-17.47087615952303</v>
      </c>
      <c r="T34" s="436">
        <v>5.5480515397752441</v>
      </c>
      <c r="U34" s="436">
        <v>6.6527862370105169</v>
      </c>
      <c r="V34" s="436">
        <v>0.63851179554688997</v>
      </c>
      <c r="W34" s="436">
        <v>-11.893318136168276</v>
      </c>
      <c r="X34" s="436">
        <v>6.4806946787237649</v>
      </c>
      <c r="Y34" s="436">
        <v>7.2335535523215526</v>
      </c>
      <c r="Z34" s="436">
        <v>-12.39186751623015</v>
      </c>
    </row>
    <row r="35" spans="1:31" s="135" customFormat="1">
      <c r="A35" s="131" t="s">
        <v>446</v>
      </c>
      <c r="B35" s="570" t="s">
        <v>356</v>
      </c>
      <c r="C35" s="436">
        <v>6.145347230037487</v>
      </c>
      <c r="D35" s="436">
        <v>-5.8060285772224205</v>
      </c>
      <c r="E35" s="436">
        <v>5.1582995380676095</v>
      </c>
      <c r="F35" s="436">
        <v>10.359347834445799</v>
      </c>
      <c r="G35" s="436">
        <v>-10.000131832203962</v>
      </c>
      <c r="H35" s="436">
        <v>12.020708149230074</v>
      </c>
      <c r="I35" s="436">
        <v>1.7163437469644549</v>
      </c>
      <c r="J35" s="436">
        <v>2.3969168723554333</v>
      </c>
      <c r="K35" s="436">
        <v>-25.016881485247865</v>
      </c>
      <c r="L35" s="436">
        <v>42.48615989580901</v>
      </c>
      <c r="M35" s="436">
        <v>-10.675939728455745</v>
      </c>
      <c r="N35" s="436">
        <v>-2.1980541507629283</v>
      </c>
      <c r="O35" s="436">
        <v>1.0751117866455644</v>
      </c>
      <c r="P35" s="436">
        <v>-5.0227563944137472</v>
      </c>
      <c r="Q35" s="436">
        <v>15.825803765517847</v>
      </c>
      <c r="R35" s="436">
        <v>1.5084260852208473</v>
      </c>
      <c r="S35" s="436">
        <v>-2.2786859569136055</v>
      </c>
      <c r="T35" s="436">
        <v>1.8265015196164995</v>
      </c>
      <c r="U35" s="436">
        <v>-0.20753579051374516</v>
      </c>
      <c r="V35" s="436">
        <v>-12.732302411684572</v>
      </c>
      <c r="W35" s="436">
        <v>0.286737858336366</v>
      </c>
      <c r="X35" s="436">
        <v>23.495820444656886</v>
      </c>
      <c r="Y35" s="436">
        <v>4.5466514804932672</v>
      </c>
      <c r="Z35" s="436">
        <v>-20.559205535156124</v>
      </c>
    </row>
    <row r="36" spans="1:31" s="135" customFormat="1">
      <c r="A36" s="131" t="s">
        <v>447</v>
      </c>
      <c r="B36" s="570" t="s">
        <v>356</v>
      </c>
      <c r="C36" s="436">
        <v>-4.7465523483670893</v>
      </c>
      <c r="D36" s="436">
        <v>-1.1598447893715331</v>
      </c>
      <c r="E36" s="436">
        <v>4.4211035136132182</v>
      </c>
      <c r="F36" s="436">
        <v>0.7730298802751463</v>
      </c>
      <c r="G36" s="436">
        <v>-0.60995364271636276</v>
      </c>
      <c r="H36" s="436">
        <v>-6.6380377933597146</v>
      </c>
      <c r="I36" s="436">
        <v>3.0442813200738641</v>
      </c>
      <c r="J36" s="436">
        <v>-3.1016585078768486</v>
      </c>
      <c r="K36" s="436">
        <v>-24.85704388468379</v>
      </c>
      <c r="L36" s="436">
        <v>42.895487358639883</v>
      </c>
      <c r="M36" s="436">
        <v>2.3049264805202085</v>
      </c>
      <c r="N36" s="436">
        <v>-17.343601081271885</v>
      </c>
      <c r="O36" s="436">
        <v>23.669306797463932</v>
      </c>
      <c r="P36" s="436">
        <v>-9.1715464421178154</v>
      </c>
      <c r="Q36" s="436">
        <v>2.4833068175845483</v>
      </c>
      <c r="R36" s="436">
        <v>-2.1296151543666326</v>
      </c>
      <c r="S36" s="436">
        <v>9.1045646980211927</v>
      </c>
      <c r="T36" s="436">
        <v>-2.932025887237657</v>
      </c>
      <c r="U36" s="436">
        <v>-6.6971352101058557</v>
      </c>
      <c r="V36" s="436">
        <v>22.454839321017687</v>
      </c>
      <c r="W36" s="436">
        <v>-17.687531024161146</v>
      </c>
      <c r="X36" s="436">
        <v>20.177788021522375</v>
      </c>
      <c r="Y36" s="436">
        <v>-8.6401512243140246</v>
      </c>
      <c r="Z36" s="436">
        <v>-21.297852075721934</v>
      </c>
    </row>
    <row r="37" spans="1:31" s="135" customFormat="1">
      <c r="A37" s="131" t="s">
        <v>448</v>
      </c>
      <c r="B37" s="570" t="s">
        <v>356</v>
      </c>
      <c r="C37" s="436">
        <v>8.3794714975687015</v>
      </c>
      <c r="D37" s="436">
        <v>-0.62616880600013758</v>
      </c>
      <c r="E37" s="436">
        <v>2.6171135166759996</v>
      </c>
      <c r="F37" s="436">
        <v>1.6801768402770705</v>
      </c>
      <c r="G37" s="436">
        <v>-0.20597867497238553</v>
      </c>
      <c r="H37" s="436">
        <v>-2.5656112748054056</v>
      </c>
      <c r="I37" s="436">
        <v>2.5714601610356311</v>
      </c>
      <c r="J37" s="436">
        <v>-24.668550469749292</v>
      </c>
      <c r="K37" s="436">
        <v>-21.259421153574465</v>
      </c>
      <c r="L37" s="436">
        <v>41.549459315294911</v>
      </c>
      <c r="M37" s="436">
        <v>4.0847487615580178</v>
      </c>
      <c r="N37" s="436">
        <v>-10.064952445530935</v>
      </c>
      <c r="O37" s="436">
        <v>6.489701699910043</v>
      </c>
      <c r="P37" s="436">
        <v>-8.0672932547720109</v>
      </c>
      <c r="Q37" s="436">
        <v>-0.29148791638938576</v>
      </c>
      <c r="R37" s="436">
        <v>7.7563899462551262</v>
      </c>
      <c r="S37" s="436">
        <v>-1.1555942965376289</v>
      </c>
      <c r="T37" s="436">
        <v>3.9889395515489667</v>
      </c>
      <c r="U37" s="436">
        <v>-6.3112946124005589</v>
      </c>
      <c r="V37" s="436">
        <v>17.340773491446981</v>
      </c>
      <c r="W37" s="436">
        <v>-10.569465815182269</v>
      </c>
      <c r="X37" s="436">
        <v>4.6604059197378973</v>
      </c>
      <c r="Y37" s="436">
        <v>11.069583461684005</v>
      </c>
      <c r="Z37" s="436">
        <v>-18.716286643115922</v>
      </c>
    </row>
    <row r="38" spans="1:31" s="135" customFormat="1">
      <c r="A38" s="131" t="s">
        <v>449</v>
      </c>
      <c r="B38" s="570" t="s">
        <v>356</v>
      </c>
      <c r="C38" s="436">
        <v>-2.0317370926996148</v>
      </c>
      <c r="D38" s="436">
        <v>-5.3405012672912306</v>
      </c>
      <c r="E38" s="436">
        <v>8.0926144788339656</v>
      </c>
      <c r="F38" s="436">
        <v>-0.52742564903671507</v>
      </c>
      <c r="G38" s="436">
        <v>-0.82736053634569373</v>
      </c>
      <c r="H38" s="436">
        <v>-1.4416982874751199</v>
      </c>
      <c r="I38" s="436">
        <v>7.786833193466336</v>
      </c>
      <c r="J38" s="436">
        <v>-14.323082454682648</v>
      </c>
      <c r="K38" s="436">
        <v>-13.65551459752642</v>
      </c>
      <c r="L38" s="436">
        <v>13.798570778896476</v>
      </c>
      <c r="M38" s="436">
        <v>3.76033542178358</v>
      </c>
      <c r="N38" s="436">
        <v>-8.1429558023238826</v>
      </c>
      <c r="O38" s="436">
        <v>8.1445834922537301</v>
      </c>
      <c r="P38" s="436">
        <v>1.1347448064735346</v>
      </c>
      <c r="Q38" s="436">
        <v>2.1868414309381023</v>
      </c>
      <c r="R38" s="436">
        <v>40.922010140667396</v>
      </c>
      <c r="S38" s="436">
        <v>7.0662942950510939</v>
      </c>
      <c r="T38" s="436">
        <v>8.5236480423488103</v>
      </c>
      <c r="U38" s="436">
        <v>-8.5363537885235559</v>
      </c>
      <c r="V38" s="436">
        <v>13.085450002525505</v>
      </c>
      <c r="W38" s="436">
        <v>-4.4744552084621887</v>
      </c>
      <c r="X38" s="436">
        <v>7.4314741295022912</v>
      </c>
      <c r="Y38" s="436">
        <v>-3.4963243403800845</v>
      </c>
      <c r="Z38" s="436">
        <v>-30.462677901648277</v>
      </c>
    </row>
    <row r="39" spans="1:31" s="135" customFormat="1">
      <c r="A39" s="131" t="s">
        <v>450</v>
      </c>
      <c r="B39" s="570" t="s">
        <v>356</v>
      </c>
      <c r="C39" s="436">
        <v>-12.533786892432985</v>
      </c>
      <c r="D39" s="436">
        <v>-1.1055084909877166</v>
      </c>
      <c r="E39" s="436">
        <v>2.265952965135611</v>
      </c>
      <c r="F39" s="436">
        <v>3.1280571185979653</v>
      </c>
      <c r="G39" s="436">
        <v>1.1742562876236207E-2</v>
      </c>
      <c r="H39" s="436">
        <v>-4.4741270797534014</v>
      </c>
      <c r="I39" s="436">
        <v>6.5329142452141582</v>
      </c>
      <c r="J39" s="436">
        <v>7.8883609233319874</v>
      </c>
      <c r="K39" s="436">
        <v>-19.930292198469189</v>
      </c>
      <c r="L39" s="436">
        <v>36.031442415184159</v>
      </c>
      <c r="M39" s="436">
        <v>3.9020427823331261E-2</v>
      </c>
      <c r="N39" s="436">
        <v>2.4890075914759535</v>
      </c>
      <c r="O39" s="436">
        <v>22.139082819948968</v>
      </c>
      <c r="P39" s="436">
        <v>-32.723250926660441</v>
      </c>
      <c r="Q39" s="436">
        <v>8.2645975347245439</v>
      </c>
      <c r="R39" s="436">
        <v>6.4607530203106194</v>
      </c>
      <c r="S39" s="436">
        <v>1.3067471991690098</v>
      </c>
      <c r="T39" s="436">
        <v>-4.7108929153562684</v>
      </c>
      <c r="U39" s="436">
        <v>3.7582749097723536</v>
      </c>
      <c r="V39" s="436">
        <v>10.978047241540168</v>
      </c>
      <c r="W39" s="436">
        <v>-11.800147813301223</v>
      </c>
      <c r="X39" s="436">
        <v>7.6503934773069489</v>
      </c>
      <c r="Y39" s="436">
        <v>2.1476687929241365</v>
      </c>
      <c r="Z39" s="436">
        <v>-19.469190055466214</v>
      </c>
    </row>
    <row r="40" spans="1:31" s="135" customFormat="1">
      <c r="A40" s="133" t="s">
        <v>920</v>
      </c>
      <c r="B40" s="570" t="s">
        <v>356</v>
      </c>
      <c r="C40" s="436">
        <v>0.82003191154923627</v>
      </c>
      <c r="D40" s="436">
        <v>-7.625012134244443</v>
      </c>
      <c r="E40" s="436">
        <v>9.3355327265895056</v>
      </c>
      <c r="F40" s="436">
        <v>-0.42406696529988608</v>
      </c>
      <c r="G40" s="436">
        <v>8.9456719491292347</v>
      </c>
      <c r="H40" s="436">
        <v>3.6843235696834427</v>
      </c>
      <c r="I40" s="436">
        <v>8.0312175518458417</v>
      </c>
      <c r="J40" s="436">
        <v>1.2904803108274336</v>
      </c>
      <c r="K40" s="436">
        <v>-13.526963295653289</v>
      </c>
      <c r="L40" s="436">
        <v>10.758314200569757</v>
      </c>
      <c r="M40" s="436">
        <v>3.0587310960288221</v>
      </c>
      <c r="N40" s="436">
        <v>0.75541267204158657</v>
      </c>
      <c r="O40" s="436">
        <v>-6.7479786996102575</v>
      </c>
      <c r="P40" s="436">
        <v>-6.6512040906933692</v>
      </c>
      <c r="Q40" s="436">
        <v>-3.4328558113090821</v>
      </c>
      <c r="R40" s="436">
        <v>24.665711827177802</v>
      </c>
      <c r="S40" s="436">
        <v>53.807310599438267</v>
      </c>
      <c r="T40" s="436">
        <v>-25.05225771022657</v>
      </c>
      <c r="U40" s="436">
        <v>-5.4244098442993476</v>
      </c>
      <c r="V40" s="436">
        <v>10.49493403309279</v>
      </c>
      <c r="W40" s="436">
        <v>-1.9605773544080165</v>
      </c>
      <c r="X40" s="436">
        <v>14.621382815924463</v>
      </c>
      <c r="Y40" s="436">
        <v>-21.022793981986212</v>
      </c>
      <c r="Z40" s="436">
        <v>-27.03251428207362</v>
      </c>
    </row>
    <row r="41" spans="1:31" s="135" customFormat="1" ht="20.25" customHeight="1">
      <c r="A41" s="131" t="s">
        <v>460</v>
      </c>
      <c r="B41" s="570" t="s">
        <v>356</v>
      </c>
      <c r="C41" s="436">
        <v>-9.1395931148984459</v>
      </c>
      <c r="D41" s="436">
        <v>-0.56825423633057426</v>
      </c>
      <c r="E41" s="436">
        <v>2.8335717513231771</v>
      </c>
      <c r="F41" s="436">
        <v>4.2853507678925098</v>
      </c>
      <c r="G41" s="436">
        <v>-0.65178966127248827</v>
      </c>
      <c r="H41" s="436">
        <v>8.021331859138769</v>
      </c>
      <c r="I41" s="436">
        <v>-6.5222292055146482</v>
      </c>
      <c r="J41" s="436">
        <v>-5.8401101021382971</v>
      </c>
      <c r="K41" s="436">
        <v>-13.331926098969063</v>
      </c>
      <c r="L41" s="436">
        <v>21.314246891531084</v>
      </c>
      <c r="M41" s="436">
        <v>2.8072853898219847</v>
      </c>
      <c r="N41" s="436">
        <v>-1.001448438152849</v>
      </c>
      <c r="O41" s="436">
        <v>10.342905939140806</v>
      </c>
      <c r="P41" s="436">
        <v>-13.711021182041051</v>
      </c>
      <c r="Q41" s="436">
        <v>-1.8043071728905176</v>
      </c>
      <c r="R41" s="436">
        <v>0.89405962686539908</v>
      </c>
      <c r="S41" s="436">
        <v>1.4089298723327062</v>
      </c>
      <c r="T41" s="436">
        <v>2.8951874702134006</v>
      </c>
      <c r="U41" s="436">
        <v>-3.1635307456860033</v>
      </c>
      <c r="V41" s="436">
        <v>9.5981504043576535</v>
      </c>
      <c r="W41" s="436">
        <v>-9.836086501242761</v>
      </c>
      <c r="X41" s="436">
        <v>3.7317595664281242</v>
      </c>
      <c r="Y41" s="436">
        <v>0.13933075133628847</v>
      </c>
      <c r="Z41" s="436">
        <v>-16.675217406412557</v>
      </c>
    </row>
    <row r="42" spans="1:31" s="135" customFormat="1" ht="12.75" customHeight="1">
      <c r="A42" s="674"/>
      <c r="B42" s="145"/>
      <c r="C42" s="145"/>
      <c r="D42" s="145"/>
      <c r="E42" s="145"/>
      <c r="F42" s="145"/>
      <c r="G42" s="145"/>
      <c r="H42" s="145"/>
    </row>
    <row r="43" spans="1:31" ht="13">
      <c r="B43" s="1277" t="s">
        <v>483</v>
      </c>
      <c r="C43" s="1277"/>
      <c r="D43" s="1277"/>
      <c r="E43" s="1277"/>
      <c r="F43" s="1277"/>
      <c r="G43" s="1277"/>
      <c r="H43" s="1277" t="s">
        <v>483</v>
      </c>
      <c r="I43" s="1277"/>
      <c r="J43" s="1277"/>
      <c r="K43" s="1277"/>
      <c r="L43" s="1277"/>
      <c r="M43" s="1277"/>
      <c r="N43" s="1277" t="s">
        <v>483</v>
      </c>
      <c r="O43" s="1277"/>
      <c r="P43" s="1277"/>
      <c r="Q43" s="1277"/>
      <c r="R43" s="1277"/>
      <c r="S43" s="1277"/>
      <c r="T43" s="1277" t="s">
        <v>483</v>
      </c>
      <c r="U43" s="1277"/>
      <c r="V43" s="1277"/>
      <c r="W43" s="1277"/>
      <c r="X43" s="1277"/>
      <c r="Y43" s="1277"/>
      <c r="Z43" s="1277" t="s">
        <v>483</v>
      </c>
      <c r="AA43" s="1277"/>
      <c r="AB43" s="1277"/>
      <c r="AC43" s="1277"/>
      <c r="AD43" s="1277"/>
      <c r="AE43" s="1277"/>
    </row>
    <row r="44" spans="1:31">
      <c r="A44" s="538"/>
      <c r="B44" s="538"/>
      <c r="C44" s="538"/>
      <c r="D44" s="538"/>
      <c r="E44" s="538"/>
      <c r="F44" s="538"/>
      <c r="G44" s="538"/>
    </row>
    <row r="45" spans="1:31">
      <c r="A45" s="131" t="s">
        <v>435</v>
      </c>
      <c r="B45" s="143">
        <v>100</v>
      </c>
      <c r="C45" s="144">
        <v>85.240237295357488</v>
      </c>
      <c r="D45" s="144">
        <v>83.105819615073514</v>
      </c>
      <c r="E45" s="144">
        <v>85.740290827855333</v>
      </c>
      <c r="F45" s="144">
        <v>85.47910934936219</v>
      </c>
      <c r="G45" s="144">
        <v>86.639184964286486</v>
      </c>
      <c r="H45" s="144">
        <v>136.55832956629857</v>
      </c>
      <c r="I45" s="144">
        <v>89.617316017190845</v>
      </c>
      <c r="J45" s="144">
        <v>80.236347604545443</v>
      </c>
      <c r="K45" s="144">
        <v>69.095848039709338</v>
      </c>
      <c r="L45" s="144">
        <v>81.034404732721043</v>
      </c>
      <c r="M45" s="144">
        <v>83.112741609223761</v>
      </c>
      <c r="N45" s="144">
        <v>81.370629302886883</v>
      </c>
      <c r="O45" s="144">
        <v>83.367507140136382</v>
      </c>
      <c r="P45" s="144">
        <v>74.558801490871033</v>
      </c>
      <c r="Q45" s="144">
        <v>75.694290471743116</v>
      </c>
      <c r="R45" s="144">
        <v>72.124674115045636</v>
      </c>
      <c r="S45" s="144">
        <v>75.550284076471158</v>
      </c>
      <c r="T45" s="144">
        <v>78.300365242726329</v>
      </c>
      <c r="U45" s="144">
        <v>74.912932880368643</v>
      </c>
      <c r="V45" s="144">
        <v>76.408145065333883</v>
      </c>
      <c r="W45" s="144">
        <v>68.434318661428748</v>
      </c>
      <c r="X45" s="144">
        <v>74.387624009422879</v>
      </c>
      <c r="Y45" s="144">
        <v>76.252282721856773</v>
      </c>
      <c r="Z45" s="144">
        <v>66.805730673774278</v>
      </c>
    </row>
    <row r="46" spans="1:31">
      <c r="A46" s="131" t="s">
        <v>436</v>
      </c>
      <c r="B46" s="143">
        <v>100</v>
      </c>
      <c r="C46" s="144">
        <v>79.095377911716071</v>
      </c>
      <c r="D46" s="144">
        <v>83.325836734815724</v>
      </c>
      <c r="E46" s="144">
        <v>85.424324058871889</v>
      </c>
      <c r="F46" s="144">
        <v>89.049706463572221</v>
      </c>
      <c r="G46" s="144">
        <v>87.348544783369491</v>
      </c>
      <c r="H46" s="144">
        <v>90.760807148066505</v>
      </c>
      <c r="I46" s="144">
        <v>87.40580510341043</v>
      </c>
      <c r="J46" s="144">
        <v>90.902591646005718</v>
      </c>
      <c r="K46" s="144">
        <v>81.553492310970242</v>
      </c>
      <c r="L46" s="144">
        <v>97.326024072787206</v>
      </c>
      <c r="M46" s="144">
        <v>99.713650428198036</v>
      </c>
      <c r="N46" s="144">
        <v>101.73621825754935</v>
      </c>
      <c r="O46" s="144">
        <v>104.76959561577978</v>
      </c>
      <c r="P46" s="144">
        <v>90.612304849765053</v>
      </c>
      <c r="Q46" s="144">
        <v>91.282761225247185</v>
      </c>
      <c r="R46" s="144">
        <v>87.573167346394598</v>
      </c>
      <c r="S46" s="144">
        <v>88.699199322058291</v>
      </c>
      <c r="T46" s="144">
        <v>85.463945044875132</v>
      </c>
      <c r="U46" s="144">
        <v>82.539518291250275</v>
      </c>
      <c r="V46" s="144">
        <v>91.040860003527868</v>
      </c>
      <c r="W46" s="144">
        <v>81.567256605973242</v>
      </c>
      <c r="X46" s="144">
        <v>86.599562456390274</v>
      </c>
      <c r="Y46" s="144">
        <v>90.710664391699552</v>
      </c>
      <c r="Z46" s="144">
        <v>79.938265528974625</v>
      </c>
    </row>
    <row r="47" spans="1:31">
      <c r="A47" s="131" t="s">
        <v>438</v>
      </c>
      <c r="B47" s="143">
        <v>100</v>
      </c>
      <c r="C47" s="144">
        <v>103.08036386833513</v>
      </c>
      <c r="D47" s="144">
        <v>102.57760405783394</v>
      </c>
      <c r="E47" s="144">
        <v>102.89390632659763</v>
      </c>
      <c r="F47" s="144">
        <v>111.65434126405063</v>
      </c>
      <c r="G47" s="144">
        <v>111.45926593677063</v>
      </c>
      <c r="H47" s="144">
        <v>108.37976256267</v>
      </c>
      <c r="I47" s="144">
        <v>121.69844095140866</v>
      </c>
      <c r="J47" s="144">
        <v>117.79540606530279</v>
      </c>
      <c r="K47" s="144">
        <v>79.7900085831089</v>
      </c>
      <c r="L47" s="144">
        <v>113.98810437358397</v>
      </c>
      <c r="M47" s="144">
        <v>128.30864207202902</v>
      </c>
      <c r="N47" s="144">
        <v>133.96018839943321</v>
      </c>
      <c r="O47" s="144">
        <v>145.52704180191088</v>
      </c>
      <c r="P47" s="144">
        <v>126.7166635222238</v>
      </c>
      <c r="Q47" s="144">
        <v>126.05024284560049</v>
      </c>
      <c r="R47" s="144">
        <v>125.8683574821836</v>
      </c>
      <c r="S47" s="144">
        <v>122.14859502482784</v>
      </c>
      <c r="T47" s="144">
        <v>141.58501496810456</v>
      </c>
      <c r="U47" s="144">
        <v>143.91132902307061</v>
      </c>
      <c r="V47" s="144">
        <v>155.53161012727224</v>
      </c>
      <c r="W47" s="144">
        <v>141.60204504802905</v>
      </c>
      <c r="X47" s="144">
        <v>143.43207226404897</v>
      </c>
      <c r="Y47" s="144">
        <v>140.56633106963415</v>
      </c>
      <c r="Z47" s="144">
        <v>115.68329085873857</v>
      </c>
    </row>
    <row r="48" spans="1:31">
      <c r="A48" s="131" t="s">
        <v>441</v>
      </c>
      <c r="B48" s="143">
        <v>100</v>
      </c>
      <c r="C48" s="144">
        <v>97.189914155416588</v>
      </c>
      <c r="D48" s="144">
        <v>99.900886575966851</v>
      </c>
      <c r="E48" s="144">
        <v>89.870949439662056</v>
      </c>
      <c r="F48" s="144">
        <v>114.74807558900447</v>
      </c>
      <c r="G48" s="144">
        <v>112.6430929796247</v>
      </c>
      <c r="H48" s="144">
        <v>108.93445440653763</v>
      </c>
      <c r="I48" s="144">
        <v>106.6893837355386</v>
      </c>
      <c r="J48" s="144">
        <v>104.12899811432753</v>
      </c>
      <c r="K48" s="144">
        <v>95.282271579745341</v>
      </c>
      <c r="L48" s="144">
        <v>103.94989022096459</v>
      </c>
      <c r="M48" s="144">
        <v>104.32917023259805</v>
      </c>
      <c r="N48" s="144">
        <v>106.41101938356866</v>
      </c>
      <c r="O48" s="144">
        <v>139.20360256413312</v>
      </c>
      <c r="P48" s="144">
        <v>98.975023779497903</v>
      </c>
      <c r="Q48" s="144">
        <v>91.678381992900711</v>
      </c>
      <c r="R48" s="144">
        <v>99.206949573160998</v>
      </c>
      <c r="S48" s="144">
        <v>94.008996874694574</v>
      </c>
      <c r="T48" s="144">
        <v>102.38375699379469</v>
      </c>
      <c r="U48" s="144">
        <v>106.95511336681932</v>
      </c>
      <c r="V48" s="144">
        <v>106.76536370116263</v>
      </c>
      <c r="W48" s="144">
        <v>95.659339323303442</v>
      </c>
      <c r="X48" s="144">
        <v>101.12214437433103</v>
      </c>
      <c r="Y48" s="144">
        <v>102.2533571406435</v>
      </c>
      <c r="Z48" s="144">
        <v>92.512302165305059</v>
      </c>
    </row>
    <row r="49" spans="1:31">
      <c r="A49" s="131" t="s">
        <v>442</v>
      </c>
      <c r="B49" s="143">
        <v>100</v>
      </c>
      <c r="C49" s="144">
        <v>115.60050217598523</v>
      </c>
      <c r="D49" s="144">
        <v>109.63886450215827</v>
      </c>
      <c r="E49" s="144">
        <v>117.21451472374233</v>
      </c>
      <c r="F49" s="144">
        <v>129.17408878196861</v>
      </c>
      <c r="G49" s="144">
        <v>121.2458580998573</v>
      </c>
      <c r="H49" s="144">
        <v>119.96451223279</v>
      </c>
      <c r="I49" s="144">
        <v>118.97516133067778</v>
      </c>
      <c r="J49" s="144">
        <v>109.01048026667583</v>
      </c>
      <c r="K49" s="144">
        <v>94.063271849249773</v>
      </c>
      <c r="L49" s="144">
        <v>111.16680080906131</v>
      </c>
      <c r="M49" s="144">
        <v>112.89993623162091</v>
      </c>
      <c r="N49" s="144">
        <v>112.36395248812923</v>
      </c>
      <c r="O49" s="144">
        <v>113.92429885227989</v>
      </c>
      <c r="P49" s="144">
        <v>113.76767330662294</v>
      </c>
      <c r="Q49" s="144">
        <v>112.5279678589656</v>
      </c>
      <c r="R49" s="144">
        <v>108.96991925993254</v>
      </c>
      <c r="S49" s="144">
        <v>113.15546642251644</v>
      </c>
      <c r="T49" s="144">
        <v>121.96013867408269</v>
      </c>
      <c r="U49" s="144">
        <v>123.06518047226243</v>
      </c>
      <c r="V49" s="144">
        <v>144.96610367454213</v>
      </c>
      <c r="W49" s="144">
        <v>130.77844197022151</v>
      </c>
      <c r="X49" s="144">
        <v>109.57014189571434</v>
      </c>
      <c r="Y49" s="144">
        <v>115.75970170569343</v>
      </c>
      <c r="Z49" s="144">
        <v>84.106008287675095</v>
      </c>
    </row>
    <row r="50" spans="1:31">
      <c r="A50" s="131" t="s">
        <v>443</v>
      </c>
      <c r="B50" s="143">
        <v>100</v>
      </c>
      <c r="C50" s="144">
        <v>95.248605044042804</v>
      </c>
      <c r="D50" s="144">
        <v>90.84677011174567</v>
      </c>
      <c r="E50" s="144">
        <v>97.314169980178079</v>
      </c>
      <c r="F50" s="144">
        <v>99.398360879568671</v>
      </c>
      <c r="G50" s="144">
        <v>101.09582304675106</v>
      </c>
      <c r="H50" s="144">
        <v>104.18600320234609</v>
      </c>
      <c r="I50" s="144">
        <v>102.0608155681311</v>
      </c>
      <c r="J50" s="144">
        <v>88.310028043858949</v>
      </c>
      <c r="K50" s="144">
        <v>75.796973969005236</v>
      </c>
      <c r="L50" s="144">
        <v>95.802224428026591</v>
      </c>
      <c r="M50" s="144">
        <v>98.640456257934318</v>
      </c>
      <c r="N50" s="144">
        <v>98.749656057188801</v>
      </c>
      <c r="O50" s="144">
        <v>110.07082680790579</v>
      </c>
      <c r="P50" s="144">
        <v>101.36375516538351</v>
      </c>
      <c r="Q50" s="144">
        <v>95.092083944811989</v>
      </c>
      <c r="R50" s="144">
        <v>89.169500188756174</v>
      </c>
      <c r="S50" s="144">
        <v>96.314891658237386</v>
      </c>
      <c r="T50" s="144">
        <v>98.941993573076758</v>
      </c>
      <c r="U50" s="144">
        <v>94.600806703040433</v>
      </c>
      <c r="V50" s="144">
        <v>106.46876999274397</v>
      </c>
      <c r="W50" s="144">
        <v>99.012705064663038</v>
      </c>
      <c r="X50" s="144">
        <v>97.31772160393588</v>
      </c>
      <c r="Y50" s="144">
        <v>87.267006794330541</v>
      </c>
      <c r="Z50" s="144">
        <v>72.044985134002616</v>
      </c>
    </row>
    <row r="51" spans="1:31">
      <c r="A51" s="131" t="s">
        <v>444</v>
      </c>
      <c r="B51" s="143">
        <v>100</v>
      </c>
      <c r="C51" s="144">
        <v>92.76403917194763</v>
      </c>
      <c r="D51" s="144">
        <v>93.638622773233962</v>
      </c>
      <c r="E51" s="144">
        <v>95.210240345396585</v>
      </c>
      <c r="F51" s="144">
        <v>97.581958724086604</v>
      </c>
      <c r="G51" s="144">
        <v>97.650127688625957</v>
      </c>
      <c r="H51" s="144">
        <v>98.364116655959293</v>
      </c>
      <c r="I51" s="144">
        <v>99.911998306862671</v>
      </c>
      <c r="J51" s="144">
        <v>88.932950881300115</v>
      </c>
      <c r="K51" s="144">
        <v>82.298269634696595</v>
      </c>
      <c r="L51" s="144">
        <v>92.426990163847123</v>
      </c>
      <c r="M51" s="144">
        <v>95.828630621496728</v>
      </c>
      <c r="N51" s="144">
        <v>90.881057424822743</v>
      </c>
      <c r="O51" s="144">
        <v>119.41482927585631</v>
      </c>
      <c r="P51" s="144">
        <v>92.945470519405958</v>
      </c>
      <c r="Q51" s="144">
        <v>83.024999009437352</v>
      </c>
      <c r="R51" s="144">
        <v>85.509668374657977</v>
      </c>
      <c r="S51" s="144">
        <v>80.390558719211626</v>
      </c>
      <c r="T51" s="144">
        <v>89.112862829139274</v>
      </c>
      <c r="U51" s="144">
        <v>80.906606961599138</v>
      </c>
      <c r="V51" s="144">
        <v>88.369683134846781</v>
      </c>
      <c r="W51" s="144">
        <v>77.336544009061001</v>
      </c>
      <c r="X51" s="144">
        <v>75.930546364291473</v>
      </c>
      <c r="Y51" s="144">
        <v>77.91803381313791</v>
      </c>
      <c r="Z51" s="144">
        <v>62.004309296502946</v>
      </c>
    </row>
    <row r="52" spans="1:31">
      <c r="A52" s="131" t="s">
        <v>445</v>
      </c>
      <c r="B52" s="143">
        <v>100</v>
      </c>
      <c r="C52" s="144">
        <v>101.03096347321879</v>
      </c>
      <c r="D52" s="144">
        <v>94.165451949635226</v>
      </c>
      <c r="E52" s="144">
        <v>92.845468404489822</v>
      </c>
      <c r="F52" s="144">
        <v>96.707369769850956</v>
      </c>
      <c r="G52" s="144">
        <v>94.397767302083693</v>
      </c>
      <c r="H52" s="144">
        <v>98.303283250502105</v>
      </c>
      <c r="I52" s="144">
        <v>91.724994209688759</v>
      </c>
      <c r="J52" s="144">
        <v>91.591868905049267</v>
      </c>
      <c r="K52" s="144">
        <v>90.342083521062321</v>
      </c>
      <c r="L52" s="144">
        <v>102.47170813604983</v>
      </c>
      <c r="M52" s="144">
        <v>102.98090983361928</v>
      </c>
      <c r="N52" s="144">
        <v>104.65386614183208</v>
      </c>
      <c r="O52" s="144">
        <v>109.37919797563805</v>
      </c>
      <c r="P52" s="144">
        <v>89.707880239079344</v>
      </c>
      <c r="Q52" s="144">
        <v>87.376326442190788</v>
      </c>
      <c r="R52" s="144">
        <v>105.88136602948275</v>
      </c>
      <c r="S52" s="144">
        <v>87.382963694460528</v>
      </c>
      <c r="T52" s="144">
        <v>92.231015557212302</v>
      </c>
      <c r="U52" s="144">
        <v>98.366947866457537</v>
      </c>
      <c r="V52" s="144">
        <v>98.995032431504342</v>
      </c>
      <c r="W52" s="144">
        <v>87.221238285422572</v>
      </c>
      <c r="X52" s="144">
        <v>92.873780433702947</v>
      </c>
      <c r="Y52" s="144">
        <v>99.591855077440371</v>
      </c>
      <c r="Z52" s="144">
        <v>87.250564339288019</v>
      </c>
    </row>
    <row r="53" spans="1:31">
      <c r="A53" s="131" t="s">
        <v>446</v>
      </c>
      <c r="B53" s="143">
        <v>100</v>
      </c>
      <c r="C53" s="144">
        <v>106.14534723003749</v>
      </c>
      <c r="D53" s="144">
        <v>99.982518036469557</v>
      </c>
      <c r="E53" s="144">
        <v>105.13991580249314</v>
      </c>
      <c r="F53" s="144">
        <v>116.03172539331685</v>
      </c>
      <c r="G53" s="144">
        <v>104.42839988680427</v>
      </c>
      <c r="H53" s="144">
        <v>116.98143306210794</v>
      </c>
      <c r="I53" s="144">
        <v>118.98923657357884</v>
      </c>
      <c r="J53" s="144">
        <v>121.84130966129787</v>
      </c>
      <c r="K53" s="144">
        <v>91.360413623257116</v>
      </c>
      <c r="L53" s="144">
        <v>130.17594503670665</v>
      </c>
      <c r="M53" s="144">
        <v>116.27843960364017</v>
      </c>
      <c r="N53" s="144">
        <v>113.72257653549001</v>
      </c>
      <c r="O53" s="144">
        <v>114.94522135990009</v>
      </c>
      <c r="P53" s="144">
        <v>109.17180290397266</v>
      </c>
      <c r="Q53" s="144">
        <v>126.44911819883329</v>
      </c>
      <c r="R53" s="144">
        <v>128.35650968227623</v>
      </c>
      <c r="S53" s="144">
        <v>125.43166792136176</v>
      </c>
      <c r="T53" s="144">
        <v>127.72267924202576</v>
      </c>
      <c r="U53" s="144">
        <v>127.45760896999548</v>
      </c>
      <c r="V53" s="144">
        <v>111.22932074923325</v>
      </c>
      <c r="W53" s="144">
        <v>111.54825732139169</v>
      </c>
      <c r="X53" s="144">
        <v>137.75743557076973</v>
      </c>
      <c r="Y53" s="144">
        <v>144.02078605463768</v>
      </c>
      <c r="Z53" s="144">
        <v>114.41125663631725</v>
      </c>
    </row>
    <row r="54" spans="1:31">
      <c r="A54" s="131" t="s">
        <v>447</v>
      </c>
      <c r="B54" s="143">
        <v>100</v>
      </c>
      <c r="C54" s="144">
        <v>95.253447651632911</v>
      </c>
      <c r="D54" s="144">
        <v>94.148655502348717</v>
      </c>
      <c r="E54" s="144">
        <v>98.311065018782656</v>
      </c>
      <c r="F54" s="144">
        <v>99.071038926994575</v>
      </c>
      <c r="G54" s="144">
        <v>98.466751516182413</v>
      </c>
      <c r="H54" s="144">
        <v>91.930491336644636</v>
      </c>
      <c r="I54" s="144">
        <v>94.729114111858237</v>
      </c>
      <c r="J54" s="144">
        <v>91.790940484571422</v>
      </c>
      <c r="K54" s="144">
        <v>68.974426126157525</v>
      </c>
      <c r="L54" s="144">
        <v>98.561342365797813</v>
      </c>
      <c r="M54" s="144">
        <v>100.83310884554328</v>
      </c>
      <c r="N54" s="144">
        <v>83.345016689527583</v>
      </c>
      <c r="O54" s="144">
        <v>103.07220439016939</v>
      </c>
      <c r="P54" s="144">
        <v>93.618889295610387</v>
      </c>
      <c r="Q54" s="144">
        <v>95.943733556035212</v>
      </c>
      <c r="R54" s="144">
        <v>93.900501266560738</v>
      </c>
      <c r="S54" s="144">
        <v>102.44973315614097</v>
      </c>
      <c r="T54" s="144">
        <v>99.445880458597003</v>
      </c>
      <c r="U54" s="144">
        <v>92.785855383404524</v>
      </c>
      <c r="V54" s="144">
        <v>113.62077012237987</v>
      </c>
      <c r="W54" s="144">
        <v>93.524061157093115</v>
      </c>
      <c r="X54" s="144">
        <v>112.39514796649031</v>
      </c>
      <c r="Y54" s="144">
        <v>102.68403721339405</v>
      </c>
      <c r="Z54" s="144">
        <v>80.814542862306112</v>
      </c>
    </row>
    <row r="55" spans="1:31">
      <c r="A55" s="131" t="s">
        <v>448</v>
      </c>
      <c r="B55" s="143">
        <v>100.00000000000001</v>
      </c>
      <c r="C55" s="144">
        <v>108.3794714975687</v>
      </c>
      <c r="D55" s="144">
        <v>107.70083305494312</v>
      </c>
      <c r="E55" s="144">
        <v>110.51948611439668</v>
      </c>
      <c r="F55" s="144">
        <v>112.37640892408403</v>
      </c>
      <c r="G55" s="144">
        <v>112.14493748600066</v>
      </c>
      <c r="H55" s="144">
        <v>109.26773432573634</v>
      </c>
      <c r="I55" s="144">
        <v>112.07751058278892</v>
      </c>
      <c r="J55" s="144">
        <v>84.42961331943502</v>
      </c>
      <c r="K55" s="144">
        <v>66.480366245521935</v>
      </c>
      <c r="L55" s="144">
        <v>94.102598971364117</v>
      </c>
      <c r="M55" s="144">
        <v>97.946453717440804</v>
      </c>
      <c r="N55" s="144">
        <v>88.08818972869642</v>
      </c>
      <c r="O55" s="144">
        <v>93.804850474939599</v>
      </c>
      <c r="P55" s="144">
        <v>86.237338099925822</v>
      </c>
      <c r="Q55" s="144">
        <v>85.98596667994866</v>
      </c>
      <c r="R55" s="144">
        <v>92.655373554702493</v>
      </c>
      <c r="S55" s="144">
        <v>91.584653342468712</v>
      </c>
      <c r="T55" s="144">
        <v>95.237909802795471</v>
      </c>
      <c r="U55" s="144">
        <v>89.227164732448742</v>
      </c>
      <c r="V55" s="144">
        <v>104.69984526154295</v>
      </c>
      <c r="W55" s="144">
        <v>93.633630908075432</v>
      </c>
      <c r="X55" s="144">
        <v>97.997338185780904</v>
      </c>
      <c r="Y55" s="144">
        <v>108.84523532648466</v>
      </c>
      <c r="Z55" s="144">
        <v>88.473449085405719</v>
      </c>
    </row>
    <row r="56" spans="1:31">
      <c r="A56" s="131" t="s">
        <v>449</v>
      </c>
      <c r="B56" s="143">
        <v>100</v>
      </c>
      <c r="C56" s="144">
        <v>97.968262907300385</v>
      </c>
      <c r="D56" s="144">
        <v>92.736266585192809</v>
      </c>
      <c r="E56" s="144">
        <v>100.24105512199618</v>
      </c>
      <c r="F56" s="144">
        <v>99.712358086417751</v>
      </c>
      <c r="G56" s="144">
        <v>98.887377385751023</v>
      </c>
      <c r="H56" s="144">
        <v>97.461719759451583</v>
      </c>
      <c r="I56" s="144">
        <v>105.0509013046037</v>
      </c>
      <c r="J56" s="144">
        <v>90.004374091358017</v>
      </c>
      <c r="K56" s="144">
        <v>77.713813648900327</v>
      </c>
      <c r="L56" s="144">
        <v>88.437209230223544</v>
      </c>
      <c r="M56" s="144">
        <v>91.762744934944493</v>
      </c>
      <c r="N56" s="144">
        <v>84.290545171892774</v>
      </c>
      <c r="O56" s="144">
        <v>91.155658999493411</v>
      </c>
      <c r="P56" s="144">
        <v>92.190043105796903</v>
      </c>
      <c r="Q56" s="144">
        <v>94.206093163634165</v>
      </c>
      <c r="R56" s="144">
        <v>132.75712016118314</v>
      </c>
      <c r="S56" s="144">
        <v>142.13812896940692</v>
      </c>
      <c r="T56" s="144">
        <v>154.25348281673899</v>
      </c>
      <c r="U56" s="144">
        <v>141.08585979238276</v>
      </c>
      <c r="V56" s="144">
        <v>159.54757943614825</v>
      </c>
      <c r="W56" s="144">
        <v>152.40869445809219</v>
      </c>
      <c r="X56" s="144">
        <v>163.73490715785749</v>
      </c>
      <c r="Y56" s="144">
        <v>158.0102037451986</v>
      </c>
      <c r="Z56" s="144">
        <v>109.87606432656057</v>
      </c>
    </row>
    <row r="57" spans="1:31">
      <c r="A57" s="131" t="s">
        <v>450</v>
      </c>
      <c r="B57" s="143">
        <v>100</v>
      </c>
      <c r="C57" s="144">
        <v>87.466213107567015</v>
      </c>
      <c r="D57" s="144">
        <v>86.499266694917452</v>
      </c>
      <c r="E57" s="144">
        <v>88.459299393411499</v>
      </c>
      <c r="F57" s="144">
        <v>91.226356805148995</v>
      </c>
      <c r="G57" s="144">
        <v>91.237069117456542</v>
      </c>
      <c r="H57" s="144">
        <v>87.155006701299072</v>
      </c>
      <c r="I57" s="144">
        <v>92.848768549505593</v>
      </c>
      <c r="J57" s="144">
        <v>100.17301452555976</v>
      </c>
      <c r="K57" s="144">
        <v>80.20824002660072</v>
      </c>
      <c r="L57" s="144">
        <v>109.10842584401804</v>
      </c>
      <c r="M57" s="144">
        <v>109.15100041857367</v>
      </c>
      <c r="N57" s="144">
        <v>111.86777710516391</v>
      </c>
      <c r="O57" s="144">
        <v>136.63427692731207</v>
      </c>
      <c r="P57" s="144">
        <v>91.923099636559613</v>
      </c>
      <c r="Q57" s="144">
        <v>99.520173862965109</v>
      </c>
      <c r="R57" s="144">
        <v>105.94992650163501</v>
      </c>
      <c r="S57" s="144">
        <v>107.33442419871673</v>
      </c>
      <c r="T57" s="144">
        <v>102.27801441340094</v>
      </c>
      <c r="U57" s="144">
        <v>106.12190336731314</v>
      </c>
      <c r="V57" s="144">
        <v>117.77201605259836</v>
      </c>
      <c r="W57" s="144">
        <v>103.87474407568692</v>
      </c>
      <c r="X57" s="144">
        <v>111.82157072102254</v>
      </c>
      <c r="Y57" s="144">
        <v>114.22312769915554</v>
      </c>
      <c r="Z57" s="144">
        <v>91.984809880109083</v>
      </c>
    </row>
    <row r="58" spans="1:31">
      <c r="A58" s="131" t="s">
        <v>920</v>
      </c>
      <c r="B58" s="143">
        <v>100.00000000000001</v>
      </c>
      <c r="C58" s="144">
        <v>100.82003191154924</v>
      </c>
      <c r="D58" s="144">
        <v>93.132492244544494</v>
      </c>
      <c r="E58" s="144">
        <v>101.82690653712237</v>
      </c>
      <c r="F58" s="144">
        <v>101.39509226471165</v>
      </c>
      <c r="G58" s="144">
        <v>110.46556459122965</v>
      </c>
      <c r="H58" s="144">
        <v>114.53547342384823</v>
      </c>
      <c r="I58" s="144">
        <v>123.73406646855408</v>
      </c>
      <c r="J58" s="144">
        <v>125.33083023411689</v>
      </c>
      <c r="K58" s="144">
        <v>108.37737483021037</v>
      </c>
      <c r="L58" s="144">
        <v>120.03695333677362</v>
      </c>
      <c r="M58" s="144">
        <v>123.70856095521111</v>
      </c>
      <c r="N58" s="144">
        <v>124.64307110106708</v>
      </c>
      <c r="O58" s="144">
        <v>116.23218321262701</v>
      </c>
      <c r="P58" s="144">
        <v>108.50134348808653</v>
      </c>
      <c r="Q58" s="144">
        <v>104.77664881280732</v>
      </c>
      <c r="R58" s="144">
        <v>130.62055507114849</v>
      </c>
      <c r="S58" s="144">
        <v>200.9039628449917</v>
      </c>
      <c r="T58" s="144">
        <v>150.57298432300655</v>
      </c>
      <c r="U58" s="144">
        <v>142.40528853853408</v>
      </c>
      <c r="V58" s="144">
        <v>157.35062963028869</v>
      </c>
      <c r="W58" s="144">
        <v>154.26564881873881</v>
      </c>
      <c r="X58" s="144">
        <v>176.82141988599628</v>
      </c>
      <c r="Y58" s="144">
        <v>139.64861706734047</v>
      </c>
      <c r="Z58" s="144">
        <v>101.89808471389337</v>
      </c>
    </row>
    <row r="59" spans="1:31" ht="20.25" customHeight="1">
      <c r="A59" s="131" t="s">
        <v>460</v>
      </c>
      <c r="B59" s="143">
        <v>100</v>
      </c>
      <c r="C59" s="144">
        <v>90.860406885101554</v>
      </c>
      <c r="D59" s="144">
        <v>90.344088773829768</v>
      </c>
      <c r="E59" s="144">
        <v>92.90405335231533</v>
      </c>
      <c r="F59" s="144">
        <v>96.885317916052045</v>
      </c>
      <c r="G59" s="144">
        <v>96.253829430584233</v>
      </c>
      <c r="H59" s="144">
        <v>103.97466851634077</v>
      </c>
      <c r="I59" s="144">
        <v>97.193202320030949</v>
      </c>
      <c r="J59" s="144">
        <v>91.517012292747097</v>
      </c>
      <c r="K59" s="144">
        <v>79.316031845893619</v>
      </c>
      <c r="L59" s="144">
        <v>96.221646698092798</v>
      </c>
      <c r="M59" s="144">
        <v>98.922862927694496</v>
      </c>
      <c r="N59" s="144">
        <v>97.932201461929012</v>
      </c>
      <c r="O59" s="144">
        <v>108.06123694326621</v>
      </c>
      <c r="P59" s="144">
        <v>93.244937856399417</v>
      </c>
      <c r="Q59" s="144">
        <v>91.562512754299092</v>
      </c>
      <c r="R59" s="144">
        <v>92.381136214178767</v>
      </c>
      <c r="S59" s="144">
        <v>93.682721638700698</v>
      </c>
      <c r="T59" s="144">
        <v>96.395012057339272</v>
      </c>
      <c r="U59" s="144">
        <v>93.345526213597608</v>
      </c>
      <c r="V59" s="144">
        <v>102.30497021531781</v>
      </c>
      <c r="W59" s="144">
        <v>92.242164849868516</v>
      </c>
      <c r="X59" s="144">
        <v>95.684420660933881</v>
      </c>
      <c r="Y59" s="144">
        <v>95.817738483152525</v>
      </c>
      <c r="Z59" s="144">
        <v>79.839922277179028</v>
      </c>
    </row>
    <row r="60" spans="1:31" ht="12.75" customHeight="1">
      <c r="A60" s="538"/>
      <c r="B60" s="569"/>
      <c r="C60" s="569"/>
      <c r="D60" s="569"/>
      <c r="E60" s="569"/>
      <c r="F60" s="569"/>
      <c r="G60" s="569"/>
      <c r="H60" s="569"/>
      <c r="I60" s="569"/>
    </row>
    <row r="61" spans="1:31" ht="26.15" customHeight="1">
      <c r="B61" s="1420" t="s">
        <v>484</v>
      </c>
      <c r="C61" s="1420"/>
      <c r="D61" s="1420"/>
      <c r="E61" s="1420"/>
      <c r="F61" s="1420"/>
      <c r="G61" s="1420"/>
      <c r="H61" s="1420" t="s">
        <v>484</v>
      </c>
      <c r="I61" s="1420"/>
      <c r="J61" s="1420"/>
      <c r="K61" s="1420"/>
      <c r="L61" s="1420"/>
      <c r="M61" s="1420"/>
      <c r="N61" s="1420" t="s">
        <v>484</v>
      </c>
      <c r="O61" s="1420"/>
      <c r="P61" s="1420"/>
      <c r="Q61" s="1420"/>
      <c r="R61" s="1420"/>
      <c r="S61" s="1420"/>
      <c r="T61" s="1420" t="s">
        <v>484</v>
      </c>
      <c r="U61" s="1420"/>
      <c r="V61" s="1420"/>
      <c r="W61" s="1420"/>
      <c r="X61" s="1420"/>
      <c r="Y61" s="1420"/>
      <c r="Z61" s="1420" t="s">
        <v>484</v>
      </c>
      <c r="AA61" s="1420"/>
      <c r="AB61" s="1420"/>
      <c r="AC61" s="1420"/>
      <c r="AD61" s="1420"/>
      <c r="AE61" s="1420"/>
    </row>
    <row r="62" spans="1:31">
      <c r="A62" s="538"/>
      <c r="B62" s="538"/>
      <c r="C62" s="538"/>
      <c r="D62" s="538"/>
      <c r="E62" s="538"/>
      <c r="F62" s="538"/>
      <c r="G62" s="538"/>
    </row>
    <row r="63" spans="1:31">
      <c r="A63" s="131" t="s">
        <v>435</v>
      </c>
      <c r="B63" s="149">
        <v>13.738051665846593</v>
      </c>
      <c r="C63" s="149">
        <v>12.888284612829091</v>
      </c>
      <c r="D63" s="149">
        <v>12.637374056232998</v>
      </c>
      <c r="E63" s="149">
        <v>12.678720709535476</v>
      </c>
      <c r="F63" s="149">
        <v>12.120685010391307</v>
      </c>
      <c r="G63" s="149">
        <v>12.365779173332394</v>
      </c>
      <c r="H63" s="149">
        <v>18.043292791923399</v>
      </c>
      <c r="I63" s="149">
        <v>12.667216309477778</v>
      </c>
      <c r="J63" s="149">
        <v>12.044657722697865</v>
      </c>
      <c r="K63" s="149">
        <v>11.967849477257435</v>
      </c>
      <c r="L63" s="149">
        <v>11.569692237986931</v>
      </c>
      <c r="M63" s="149">
        <v>11.542398840116999</v>
      </c>
      <c r="N63" s="149">
        <v>11.414773616419541</v>
      </c>
      <c r="O63" s="149">
        <v>10.598686011204293</v>
      </c>
      <c r="P63" s="149">
        <v>10.984968091271979</v>
      </c>
      <c r="Q63" s="149">
        <v>11.357181471208378</v>
      </c>
      <c r="R63" s="149">
        <v>10.725701587796321</v>
      </c>
      <c r="S63" s="149">
        <v>11.07903024012041</v>
      </c>
      <c r="T63" s="149">
        <v>11.15923365951104</v>
      </c>
      <c r="U63" s="149">
        <v>11.025249780001619</v>
      </c>
      <c r="V63" s="149">
        <v>10.260489225399235</v>
      </c>
      <c r="W63" s="149">
        <v>10.192239167607283</v>
      </c>
      <c r="X63" s="149">
        <v>10.680328259104577</v>
      </c>
      <c r="Y63" s="149">
        <v>10.932816994588118</v>
      </c>
      <c r="Z63" s="149">
        <v>11.495258930547287</v>
      </c>
    </row>
    <row r="64" spans="1:31">
      <c r="A64" s="131" t="s">
        <v>436</v>
      </c>
      <c r="B64" s="149">
        <v>27.949058253715343</v>
      </c>
      <c r="C64" s="149">
        <v>24.330083923679442</v>
      </c>
      <c r="D64" s="149">
        <v>25.777875415525273</v>
      </c>
      <c r="E64" s="149">
        <v>25.698872366220243</v>
      </c>
      <c r="F64" s="149">
        <v>25.688674888625993</v>
      </c>
      <c r="G64" s="149">
        <v>25.363246127139981</v>
      </c>
      <c r="H64" s="149">
        <v>24.397087505375097</v>
      </c>
      <c r="I64" s="149">
        <v>25.134576083873295</v>
      </c>
      <c r="J64" s="149">
        <v>27.7614157813723</v>
      </c>
      <c r="K64" s="149">
        <v>28.737485402974567</v>
      </c>
      <c r="L64" s="149">
        <v>28.269841659930226</v>
      </c>
      <c r="M64" s="149">
        <v>28.172482498260699</v>
      </c>
      <c r="N64" s="149">
        <v>29.034693881545437</v>
      </c>
      <c r="O64" s="149">
        <v>27.097705096796037</v>
      </c>
      <c r="P64" s="149">
        <v>27.159957901947266</v>
      </c>
      <c r="Q64" s="149">
        <v>27.863665317820075</v>
      </c>
      <c r="R64" s="149">
        <v>26.494451745561953</v>
      </c>
      <c r="S64" s="149">
        <v>26.462287234469141</v>
      </c>
      <c r="T64" s="149">
        <v>24.779671973386897</v>
      </c>
      <c r="U64" s="149">
        <v>24.713576520817895</v>
      </c>
      <c r="V64" s="149">
        <v>24.871775968964236</v>
      </c>
      <c r="W64" s="149">
        <v>24.714597821793681</v>
      </c>
      <c r="X64" s="149">
        <v>25.295405449720253</v>
      </c>
      <c r="Y64" s="149">
        <v>26.459376765217712</v>
      </c>
      <c r="Z64" s="149">
        <v>27.983484655882332</v>
      </c>
    </row>
    <row r="65" spans="1:26">
      <c r="A65" s="131" t="s">
        <v>438</v>
      </c>
      <c r="B65" s="149">
        <v>3.8664681128779912</v>
      </c>
      <c r="C65" s="149">
        <v>4.3864754035801043</v>
      </c>
      <c r="D65" s="149">
        <v>4.3900275111295057</v>
      </c>
      <c r="E65" s="149">
        <v>4.2822244397943692</v>
      </c>
      <c r="F65" s="149">
        <v>4.4558655475116451</v>
      </c>
      <c r="G65" s="149">
        <v>4.4772628806431474</v>
      </c>
      <c r="H65" s="149">
        <v>4.0302787400951754</v>
      </c>
      <c r="I65" s="149">
        <v>4.8413173976531327</v>
      </c>
      <c r="J65" s="149">
        <v>4.9766941684907184</v>
      </c>
      <c r="K65" s="149">
        <v>3.8895733527398328</v>
      </c>
      <c r="L65" s="149">
        <v>4.5803765153876368</v>
      </c>
      <c r="M65" s="149">
        <v>5.0150314952044006</v>
      </c>
      <c r="N65" s="149">
        <v>5.2888915914229697</v>
      </c>
      <c r="O65" s="149">
        <v>5.207007458039409</v>
      </c>
      <c r="P65" s="149">
        <v>5.2543971838289227</v>
      </c>
      <c r="Q65" s="149">
        <v>5.3228032949560813</v>
      </c>
      <c r="R65" s="149">
        <v>5.2680234360496714</v>
      </c>
      <c r="S65" s="149">
        <v>5.0413100669487996</v>
      </c>
      <c r="T65" s="149">
        <v>5.6790692168791432</v>
      </c>
      <c r="U65" s="149">
        <v>5.9609558949440116</v>
      </c>
      <c r="V65" s="149">
        <v>5.8780918447658195</v>
      </c>
      <c r="W65" s="149">
        <v>5.9354612154605944</v>
      </c>
      <c r="X65" s="149">
        <v>5.7958811888316069</v>
      </c>
      <c r="Y65" s="149">
        <v>5.6721776722016157</v>
      </c>
      <c r="Z65" s="149">
        <v>5.6022819479366177</v>
      </c>
    </row>
    <row r="66" spans="1:26">
      <c r="A66" s="131" t="s">
        <v>441</v>
      </c>
      <c r="B66" s="149">
        <v>5.2076025099780301</v>
      </c>
      <c r="C66" s="149">
        <v>5.5703739202964835</v>
      </c>
      <c r="D66" s="149">
        <v>5.7584742371405282</v>
      </c>
      <c r="E66" s="149">
        <v>5.0375862514983485</v>
      </c>
      <c r="F66" s="149">
        <v>6.1677288087160607</v>
      </c>
      <c r="G66" s="149">
        <v>6.0943076987438021</v>
      </c>
      <c r="H66" s="149">
        <v>5.4560148763678642</v>
      </c>
      <c r="I66" s="149">
        <v>5.7164070044710833</v>
      </c>
      <c r="J66" s="149">
        <v>5.9252637117027582</v>
      </c>
      <c r="K66" s="149">
        <v>6.2558878083961948</v>
      </c>
      <c r="L66" s="149">
        <v>5.625862036274687</v>
      </c>
      <c r="M66" s="149">
        <v>5.4922070862862071</v>
      </c>
      <c r="N66" s="149">
        <v>5.6584686482986539</v>
      </c>
      <c r="O66" s="149">
        <v>6.7083910069579922</v>
      </c>
      <c r="P66" s="149">
        <v>5.5276199878326695</v>
      </c>
      <c r="Q66" s="149">
        <v>5.2141925534316238</v>
      </c>
      <c r="R66" s="149">
        <v>5.5923793620235216</v>
      </c>
      <c r="S66" s="149">
        <v>5.2257393841868964</v>
      </c>
      <c r="T66" s="149">
        <v>5.5311358806067128</v>
      </c>
      <c r="U66" s="149">
        <v>5.9668603243986853</v>
      </c>
      <c r="V66" s="149">
        <v>5.4346487254599172</v>
      </c>
      <c r="W66" s="149">
        <v>5.4005217285789362</v>
      </c>
      <c r="X66" s="149">
        <v>5.5035493680229735</v>
      </c>
      <c r="Y66" s="149">
        <v>5.5573722332522246</v>
      </c>
      <c r="Z66" s="149">
        <v>6.0341654052135043</v>
      </c>
    </row>
    <row r="67" spans="1:26">
      <c r="A67" s="131" t="s">
        <v>442</v>
      </c>
      <c r="B67" s="149">
        <v>3.5883490990188078</v>
      </c>
      <c r="C67" s="149">
        <v>4.5654094236434224</v>
      </c>
      <c r="D67" s="149">
        <v>4.3547123668342174</v>
      </c>
      <c r="E67" s="149">
        <v>4.5273223624142904</v>
      </c>
      <c r="F67" s="149">
        <v>4.7842308315381592</v>
      </c>
      <c r="G67" s="149">
        <v>4.5200535734128708</v>
      </c>
      <c r="H67" s="149">
        <v>4.1401867928735827</v>
      </c>
      <c r="I67" s="149">
        <v>4.392533662599245</v>
      </c>
      <c r="J67" s="149">
        <v>4.2742616793176778</v>
      </c>
      <c r="K67" s="149">
        <v>4.2555313085609372</v>
      </c>
      <c r="L67" s="149">
        <v>4.1456917773982047</v>
      </c>
      <c r="M67" s="149">
        <v>4.0953564470948907</v>
      </c>
      <c r="N67" s="149">
        <v>4.1171451438239588</v>
      </c>
      <c r="O67" s="149">
        <v>3.7830416040633907</v>
      </c>
      <c r="P67" s="149">
        <v>4.3781264419521415</v>
      </c>
      <c r="Q67" s="149">
        <v>4.4099885415407369</v>
      </c>
      <c r="R67" s="149">
        <v>4.2327051562775289</v>
      </c>
      <c r="S67" s="149">
        <v>4.3342177605838526</v>
      </c>
      <c r="T67" s="149">
        <v>4.5400228122491644</v>
      </c>
      <c r="U67" s="149">
        <v>4.73081943378559</v>
      </c>
      <c r="V67" s="149">
        <v>5.084689301155028</v>
      </c>
      <c r="W67" s="149">
        <v>5.0874641242290473</v>
      </c>
      <c r="X67" s="149">
        <v>4.109090249332259</v>
      </c>
      <c r="Y67" s="149">
        <v>4.3351703754868689</v>
      </c>
      <c r="Z67" s="149">
        <v>3.7800853314133618</v>
      </c>
    </row>
    <row r="68" spans="1:26">
      <c r="A68" s="131" t="s">
        <v>443</v>
      </c>
      <c r="B68" s="149">
        <v>16.708157011472004</v>
      </c>
      <c r="C68" s="149">
        <v>17.515094888492065</v>
      </c>
      <c r="D68" s="149">
        <v>16.801122459844191</v>
      </c>
      <c r="E68" s="149">
        <v>17.501286249631317</v>
      </c>
      <c r="F68" s="149">
        <v>17.141538635377003</v>
      </c>
      <c r="G68" s="149">
        <v>17.548651255348339</v>
      </c>
      <c r="H68" s="149">
        <v>16.742117332443762</v>
      </c>
      <c r="I68" s="149">
        <v>17.54493205827605</v>
      </c>
      <c r="J68" s="149">
        <v>16.122661538866993</v>
      </c>
      <c r="K68" s="149">
        <v>15.966857047629292</v>
      </c>
      <c r="L68" s="149">
        <v>16.635327524731228</v>
      </c>
      <c r="M68" s="149">
        <v>16.660458280968331</v>
      </c>
      <c r="N68" s="149">
        <v>16.847622473531075</v>
      </c>
      <c r="O68" s="149">
        <v>17.018874748348264</v>
      </c>
      <c r="P68" s="149">
        <v>18.162932760852303</v>
      </c>
      <c r="Q68" s="149">
        <v>17.352226596942053</v>
      </c>
      <c r="R68" s="149">
        <v>16.127296879463533</v>
      </c>
      <c r="S68" s="149">
        <v>17.17760014034392</v>
      </c>
      <c r="T68" s="149">
        <v>17.149625570498124</v>
      </c>
      <c r="U68" s="149">
        <v>16.93284291085893</v>
      </c>
      <c r="V68" s="149">
        <v>17.388176958686181</v>
      </c>
      <c r="W68" s="149">
        <v>17.934529453460865</v>
      </c>
      <c r="X68" s="149">
        <v>16.99335964335463</v>
      </c>
      <c r="Y68" s="149">
        <v>15.21712862902978</v>
      </c>
      <c r="Z68" s="149">
        <v>15.076905001599078</v>
      </c>
    </row>
    <row r="69" spans="1:26">
      <c r="A69" s="131" t="s">
        <v>444</v>
      </c>
      <c r="B69" s="149">
        <v>9.2491541424570549</v>
      </c>
      <c r="C69" s="149">
        <v>9.4429347896630755</v>
      </c>
      <c r="D69" s="149">
        <v>9.5864385536634007</v>
      </c>
      <c r="E69" s="149">
        <v>9.4787488502299038</v>
      </c>
      <c r="F69" s="149">
        <v>9.315658937549129</v>
      </c>
      <c r="G69" s="149">
        <v>9.3833262361168277</v>
      </c>
      <c r="H69" s="149">
        <v>8.7500627799030877</v>
      </c>
      <c r="I69" s="149">
        <v>9.507881734138822</v>
      </c>
      <c r="J69" s="149">
        <v>8.9879963346431904</v>
      </c>
      <c r="K69" s="149">
        <v>9.5969170896969214</v>
      </c>
      <c r="L69" s="149">
        <v>8.884398763524052</v>
      </c>
      <c r="M69" s="149">
        <v>8.9598475988978379</v>
      </c>
      <c r="N69" s="149">
        <v>8.5832126328585403</v>
      </c>
      <c r="O69" s="149">
        <v>10.22092837459801</v>
      </c>
      <c r="P69" s="149">
        <v>9.2194493710865242</v>
      </c>
      <c r="Q69" s="149">
        <v>8.3867402762991006</v>
      </c>
      <c r="R69" s="149">
        <v>8.5611861455565172</v>
      </c>
      <c r="S69" s="149">
        <v>7.9368388982101479</v>
      </c>
      <c r="T69" s="149">
        <v>8.5504279401102767</v>
      </c>
      <c r="U69" s="149">
        <v>8.016642138999611</v>
      </c>
      <c r="V69" s="149">
        <v>7.9892972854989095</v>
      </c>
      <c r="W69" s="149">
        <v>7.7545623256882878</v>
      </c>
      <c r="X69" s="149">
        <v>7.3396831228455861</v>
      </c>
      <c r="Y69" s="149">
        <v>7.5213203382128304</v>
      </c>
      <c r="Z69" s="149">
        <v>7.1829655869274438</v>
      </c>
    </row>
    <row r="70" spans="1:26">
      <c r="A70" s="131" t="s">
        <v>445</v>
      </c>
      <c r="B70" s="149">
        <v>4.309449081962839</v>
      </c>
      <c r="C70" s="149">
        <v>4.7918318629153607</v>
      </c>
      <c r="D70" s="149">
        <v>4.4917296301794236</v>
      </c>
      <c r="E70" s="149">
        <v>4.3067315595242208</v>
      </c>
      <c r="F70" s="149">
        <v>4.3015339665276224</v>
      </c>
      <c r="G70" s="149">
        <v>4.2263499961077562</v>
      </c>
      <c r="H70" s="149">
        <v>4.0743865770654573</v>
      </c>
      <c r="I70" s="149">
        <v>4.0669942203203266</v>
      </c>
      <c r="J70" s="149">
        <v>4.3129740086522341</v>
      </c>
      <c r="K70" s="149">
        <v>4.9085235334123496</v>
      </c>
      <c r="L70" s="149">
        <v>4.5893686473650499</v>
      </c>
      <c r="M70" s="149">
        <v>4.4862327495168417</v>
      </c>
      <c r="N70" s="149">
        <v>4.605231993524681</v>
      </c>
      <c r="O70" s="149">
        <v>4.36200896487441</v>
      </c>
      <c r="P70" s="149">
        <v>4.1459788705795253</v>
      </c>
      <c r="Q70" s="149">
        <v>4.1124235065720685</v>
      </c>
      <c r="R70" s="149">
        <v>4.9392156703382675</v>
      </c>
      <c r="S70" s="149">
        <v>4.0196572653448772</v>
      </c>
      <c r="T70" s="149">
        <v>4.1232928637957142</v>
      </c>
      <c r="U70" s="149">
        <v>4.5412712357375025</v>
      </c>
      <c r="V70" s="149">
        <v>4.1700227343104412</v>
      </c>
      <c r="W70" s="149">
        <v>4.0748771006030022</v>
      </c>
      <c r="X70" s="149">
        <v>4.1828630519351373</v>
      </c>
      <c r="Y70" s="149">
        <v>4.4791917992294774</v>
      </c>
      <c r="Z70" s="149">
        <v>4.7094467738498613</v>
      </c>
    </row>
    <row r="71" spans="1:26">
      <c r="A71" s="131" t="s">
        <v>446</v>
      </c>
      <c r="B71" s="149">
        <v>0.45448271189782402</v>
      </c>
      <c r="C71" s="149">
        <v>0.53093780798766999</v>
      </c>
      <c r="D71" s="149">
        <v>0.50296955292055168</v>
      </c>
      <c r="E71" s="149">
        <v>0.51434003510499249</v>
      </c>
      <c r="F71" s="149">
        <v>0.54429726151728064</v>
      </c>
      <c r="G71" s="149">
        <v>0.49308066661319483</v>
      </c>
      <c r="H71" s="149">
        <v>0.51133646010523182</v>
      </c>
      <c r="I71" s="149">
        <v>0.55640260464456981</v>
      </c>
      <c r="J71" s="149">
        <v>0.60507623062381988</v>
      </c>
      <c r="K71" s="149">
        <v>0.52349730032232422</v>
      </c>
      <c r="L71" s="149">
        <v>0.61485869920491776</v>
      </c>
      <c r="M71" s="149">
        <v>0.53421968392621988</v>
      </c>
      <c r="N71" s="149">
        <v>0.52776251545769426</v>
      </c>
      <c r="O71" s="149">
        <v>0.48343529466324903</v>
      </c>
      <c r="P71" s="149">
        <v>0.5321114281075906</v>
      </c>
      <c r="Q71" s="149">
        <v>0.6276470187128621</v>
      </c>
      <c r="R71" s="149">
        <v>0.63146890156116919</v>
      </c>
      <c r="S71" s="149">
        <v>0.60850628160249953</v>
      </c>
      <c r="T71" s="149">
        <v>0.6021862375850201</v>
      </c>
      <c r="U71" s="149">
        <v>0.62056835636818886</v>
      </c>
      <c r="V71" s="149">
        <v>0.49412851819681641</v>
      </c>
      <c r="W71" s="149">
        <v>0.5496049943907475</v>
      </c>
      <c r="X71" s="149">
        <v>0.65432149214919155</v>
      </c>
      <c r="Y71" s="149">
        <v>0.68311941454636693</v>
      </c>
      <c r="Z71" s="149">
        <v>0.65127741491519664</v>
      </c>
    </row>
    <row r="72" spans="1:26">
      <c r="A72" s="131" t="s">
        <v>447</v>
      </c>
      <c r="B72" s="149">
        <v>3.9761592439085396</v>
      </c>
      <c r="C72" s="149">
        <v>4.1684039217779585</v>
      </c>
      <c r="D72" s="149">
        <v>4.143603106279417</v>
      </c>
      <c r="E72" s="149">
        <v>4.2075715304964589</v>
      </c>
      <c r="F72" s="149">
        <v>4.0658609137714032</v>
      </c>
      <c r="G72" s="149">
        <v>4.0675730677403088</v>
      </c>
      <c r="H72" s="149">
        <v>3.5155704571234705</v>
      </c>
      <c r="I72" s="149">
        <v>3.8753537670556311</v>
      </c>
      <c r="J72" s="149">
        <v>3.9880606607577405</v>
      </c>
      <c r="K72" s="149">
        <v>3.4577284774869468</v>
      </c>
      <c r="L72" s="149">
        <v>4.0728422968006539</v>
      </c>
      <c r="M72" s="149">
        <v>4.0529407051360087</v>
      </c>
      <c r="N72" s="149">
        <v>3.3839028797142392</v>
      </c>
      <c r="O72" s="149">
        <v>3.7925856659513357</v>
      </c>
      <c r="P72" s="149">
        <v>3.9921053156843769</v>
      </c>
      <c r="Q72" s="149">
        <v>4.1664164907489996</v>
      </c>
      <c r="R72" s="149">
        <v>4.0415539515888392</v>
      </c>
      <c r="S72" s="149">
        <v>4.3482559686488926</v>
      </c>
      <c r="T72" s="149">
        <v>4.1020032926482566</v>
      </c>
      <c r="U72" s="149">
        <v>3.9523194260266834</v>
      </c>
      <c r="V72" s="149">
        <v>4.4159562773076795</v>
      </c>
      <c r="W72" s="149">
        <v>4.0314162281738062</v>
      </c>
      <c r="X72" s="149">
        <v>4.6705723196157649</v>
      </c>
      <c r="Y72" s="149">
        <v>4.2610907983355695</v>
      </c>
      <c r="Z72" s="149">
        <v>4.0246969495866969</v>
      </c>
    </row>
    <row r="73" spans="1:26">
      <c r="A73" s="131" t="s">
        <v>448</v>
      </c>
      <c r="B73" s="149">
        <v>3.2389899924459047</v>
      </c>
      <c r="C73" s="149">
        <v>3.8635092621928533</v>
      </c>
      <c r="D73" s="149">
        <v>3.861258939877624</v>
      </c>
      <c r="E73" s="149">
        <v>3.8531312313928625</v>
      </c>
      <c r="F73" s="149">
        <v>3.7568753627613503</v>
      </c>
      <c r="G73" s="149">
        <v>3.7737338074698039</v>
      </c>
      <c r="H73" s="149">
        <v>3.4038781082786125</v>
      </c>
      <c r="I73" s="149">
        <v>3.735013627399407</v>
      </c>
      <c r="J73" s="149">
        <v>2.9881512273691246</v>
      </c>
      <c r="K73" s="149">
        <v>2.7148261953113857</v>
      </c>
      <c r="L73" s="149">
        <v>3.1676591161211127</v>
      </c>
      <c r="M73" s="149">
        <v>3.2070198334053668</v>
      </c>
      <c r="N73" s="149">
        <v>2.9134111224369876</v>
      </c>
      <c r="O73" s="149">
        <v>2.8116740148988923</v>
      </c>
      <c r="P73" s="149">
        <v>2.9955714648123792</v>
      </c>
      <c r="Q73" s="149">
        <v>3.041721739490642</v>
      </c>
      <c r="R73" s="149">
        <v>3.2486050722978339</v>
      </c>
      <c r="S73" s="149">
        <v>3.1664512991191711</v>
      </c>
      <c r="T73" s="149">
        <v>3.2001099452036819</v>
      </c>
      <c r="U73" s="149">
        <v>3.0960872507312964</v>
      </c>
      <c r="V73" s="149">
        <v>3.3148120790127229</v>
      </c>
      <c r="W73" s="149">
        <v>3.2878499107348533</v>
      </c>
      <c r="X73" s="149">
        <v>3.3172839996059533</v>
      </c>
      <c r="Y73" s="149">
        <v>3.6793670308748858</v>
      </c>
      <c r="Z73" s="149">
        <v>3.5892396687203609</v>
      </c>
    </row>
    <row r="74" spans="1:26">
      <c r="A74" s="131" t="s">
        <v>449</v>
      </c>
      <c r="B74" s="149">
        <v>4.2924616404686198</v>
      </c>
      <c r="C74" s="149">
        <v>4.6282536577753914</v>
      </c>
      <c r="D74" s="149">
        <v>4.4061196742350806</v>
      </c>
      <c r="E74" s="149">
        <v>4.6314543702365354</v>
      </c>
      <c r="F74" s="149">
        <v>4.41771241889795</v>
      </c>
      <c r="G74" s="149">
        <v>4.4099053166606454</v>
      </c>
      <c r="H74" s="149">
        <v>4.0235828538929166</v>
      </c>
      <c r="I74" s="149">
        <v>4.6394907604946036</v>
      </c>
      <c r="J74" s="149">
        <v>4.2215137227787336</v>
      </c>
      <c r="K74" s="149">
        <v>4.2057520561614146</v>
      </c>
      <c r="L74" s="149">
        <v>3.9451967539270574</v>
      </c>
      <c r="M74" s="149">
        <v>3.981769744626773</v>
      </c>
      <c r="N74" s="149">
        <v>3.694534855781749</v>
      </c>
      <c r="O74" s="149">
        <v>3.6209299526378054</v>
      </c>
      <c r="P74" s="149">
        <v>4.2439003420669152</v>
      </c>
      <c r="Q74" s="149">
        <v>4.4163930088771641</v>
      </c>
      <c r="R74" s="149">
        <v>6.168519560852725</v>
      </c>
      <c r="S74" s="149">
        <v>6.5126466820869631</v>
      </c>
      <c r="T74" s="149">
        <v>6.8688943936816989</v>
      </c>
      <c r="U74" s="149">
        <v>6.4877843185067245</v>
      </c>
      <c r="V74" s="149">
        <v>6.6942188939393832</v>
      </c>
      <c r="W74" s="149">
        <v>7.0922931579071191</v>
      </c>
      <c r="X74" s="149">
        <v>7.3452480908184512</v>
      </c>
      <c r="Y74" s="149">
        <v>7.0785717667313968</v>
      </c>
      <c r="Z74" s="149">
        <v>5.9073052412306044</v>
      </c>
    </row>
    <row r="75" spans="1:26">
      <c r="A75" s="131" t="s">
        <v>450</v>
      </c>
      <c r="B75" s="149">
        <v>3.2541793245054556</v>
      </c>
      <c r="C75" s="149">
        <v>3.1326157569090061</v>
      </c>
      <c r="D75" s="149">
        <v>3.1156894610798496</v>
      </c>
      <c r="E75" s="149">
        <v>3.0984915378732891</v>
      </c>
      <c r="F75" s="149">
        <v>3.064106415200071</v>
      </c>
      <c r="G75" s="149">
        <v>3.0845711355787682</v>
      </c>
      <c r="H75" s="149">
        <v>2.7277607602079361</v>
      </c>
      <c r="I75" s="149">
        <v>3.108720936313083</v>
      </c>
      <c r="J75" s="149">
        <v>3.5619710977856727</v>
      </c>
      <c r="K75" s="149">
        <v>3.2907848549038099</v>
      </c>
      <c r="L75" s="149">
        <v>3.690005271110973</v>
      </c>
      <c r="M75" s="149">
        <v>3.5906454615131005</v>
      </c>
      <c r="N75" s="149">
        <v>3.7172431733348534</v>
      </c>
      <c r="O75" s="149">
        <v>4.11463399432537</v>
      </c>
      <c r="P75" s="149">
        <v>3.2080481488702888</v>
      </c>
      <c r="Q75" s="149">
        <v>3.5369987390482946</v>
      </c>
      <c r="R75" s="149">
        <v>3.7321478646370667</v>
      </c>
      <c r="S75" s="149">
        <v>3.728387240736085</v>
      </c>
      <c r="T75" s="149">
        <v>3.452782387304234</v>
      </c>
      <c r="U75" s="149">
        <v>3.6995849487725181</v>
      </c>
      <c r="V75" s="149">
        <v>3.7461646177802916</v>
      </c>
      <c r="W75" s="149">
        <v>3.6645610503565469</v>
      </c>
      <c r="X75" s="149">
        <v>3.802995732853347</v>
      </c>
      <c r="Y75" s="149">
        <v>3.8792664742791252</v>
      </c>
      <c r="Z75" s="149">
        <v>3.7491903541842038</v>
      </c>
    </row>
    <row r="76" spans="1:26">
      <c r="A76" s="131" t="s">
        <v>920</v>
      </c>
      <c r="B76" s="149">
        <v>0.16743720944499366</v>
      </c>
      <c r="C76" s="149">
        <v>0.1857907682580828</v>
      </c>
      <c r="D76" s="149">
        <v>0.17260503505793462</v>
      </c>
      <c r="E76" s="149">
        <v>0.18351850604769168</v>
      </c>
      <c r="F76" s="149">
        <v>0.17523100161503588</v>
      </c>
      <c r="G76" s="149">
        <v>0.19215906509215888</v>
      </c>
      <c r="H76" s="149">
        <v>0.18444396434441551</v>
      </c>
      <c r="I76" s="149">
        <v>0.21315983328297294</v>
      </c>
      <c r="J76" s="149">
        <v>0.22930211494117886</v>
      </c>
      <c r="K76" s="149">
        <v>0.22878609514658921</v>
      </c>
      <c r="L76" s="149">
        <v>0.20887870023727897</v>
      </c>
      <c r="M76" s="149">
        <v>0.20938957504633146</v>
      </c>
      <c r="N76" s="149">
        <v>0.21310547184962178</v>
      </c>
      <c r="O76" s="149">
        <v>0.18009781264154079</v>
      </c>
      <c r="P76" s="149">
        <v>0.1948326911071144</v>
      </c>
      <c r="Q76" s="149">
        <v>0.19160144435191742</v>
      </c>
      <c r="R76" s="149">
        <v>0.2367446659950527</v>
      </c>
      <c r="S76" s="149">
        <v>0.35907153759834598</v>
      </c>
      <c r="T76" s="149">
        <v>0.26154382654003155</v>
      </c>
      <c r="U76" s="149">
        <v>0.25543746005074147</v>
      </c>
      <c r="V76" s="149">
        <v>0.25752756952333788</v>
      </c>
      <c r="W76" s="149">
        <v>0.28002172101523293</v>
      </c>
      <c r="X76" s="149">
        <v>0.30941803181027655</v>
      </c>
      <c r="Y76" s="149">
        <v>0.24402970801402588</v>
      </c>
      <c r="Z76" s="149">
        <v>0.21369673799345168</v>
      </c>
    </row>
    <row r="77" spans="1:26" ht="20.25" customHeight="1">
      <c r="A77" s="131" t="s">
        <v>460</v>
      </c>
      <c r="B77" s="150">
        <v>100</v>
      </c>
      <c r="C77" s="150">
        <v>100</v>
      </c>
      <c r="D77" s="150">
        <v>100</v>
      </c>
      <c r="E77" s="150">
        <v>99.999999999999986</v>
      </c>
      <c r="F77" s="150">
        <v>100</v>
      </c>
      <c r="G77" s="150">
        <v>100</v>
      </c>
      <c r="H77" s="150">
        <v>100</v>
      </c>
      <c r="I77" s="150">
        <v>100.00000000000001</v>
      </c>
      <c r="J77" s="150">
        <v>100.00000000000001</v>
      </c>
      <c r="K77" s="150">
        <v>100</v>
      </c>
      <c r="L77" s="150">
        <v>99.999999999999986</v>
      </c>
      <c r="M77" s="150">
        <v>100.00000000000001</v>
      </c>
      <c r="N77" s="150">
        <v>100</v>
      </c>
      <c r="O77" s="150">
        <v>100</v>
      </c>
      <c r="P77" s="150">
        <v>100</v>
      </c>
      <c r="Q77" s="150">
        <v>100</v>
      </c>
      <c r="R77" s="150">
        <v>100</v>
      </c>
      <c r="S77" s="150">
        <v>100</v>
      </c>
      <c r="T77" s="150">
        <v>100</v>
      </c>
      <c r="U77" s="150">
        <v>99.999999999999986</v>
      </c>
      <c r="V77" s="150">
        <v>100</v>
      </c>
      <c r="W77" s="150">
        <v>100</v>
      </c>
      <c r="X77" s="150">
        <v>100</v>
      </c>
      <c r="Y77" s="150">
        <v>99.999999999999986</v>
      </c>
      <c r="Z77" s="150">
        <v>100</v>
      </c>
    </row>
    <row r="78" spans="1:26">
      <c r="B78" s="577"/>
      <c r="C78" s="577"/>
      <c r="D78" s="577"/>
      <c r="E78" s="577"/>
      <c r="F78" s="577"/>
      <c r="G78" s="577"/>
      <c r="H78" s="577"/>
      <c r="I78" s="577"/>
    </row>
  </sheetData>
  <sheetProtection selectLockedCells="1"/>
  <mergeCells count="20">
    <mergeCell ref="Z43:AE43"/>
    <mergeCell ref="Z61:AE61"/>
    <mergeCell ref="B43:G43"/>
    <mergeCell ref="H43:M43"/>
    <mergeCell ref="N43:S43"/>
    <mergeCell ref="T43:Y43"/>
    <mergeCell ref="B61:G61"/>
    <mergeCell ref="H61:M61"/>
    <mergeCell ref="N61:S61"/>
    <mergeCell ref="T61:Y61"/>
    <mergeCell ref="B25:G25"/>
    <mergeCell ref="H25:M25"/>
    <mergeCell ref="N25:S25"/>
    <mergeCell ref="T25:Y25"/>
    <mergeCell ref="Z7:AE7"/>
    <mergeCell ref="Z25:AE25"/>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&amp;"Arial,Fett"Nicht verwertete Biomasse 1994 – 2018 nach Bundesländern</oddHeader>
    <oddFooter>&amp;CStatistische Ämter der Länder – Indikatoren und Kennzahlen, UGRdL 2020</oddFooter>
  </headerFooter>
  <rowBreaks count="1" manualBreakCount="1">
    <brk id="41" max="29" man="1"/>
  </rowBreaks>
  <colBreaks count="3" manualBreakCount="3">
    <brk id="7" max="1048575" man="1"/>
    <brk id="13" max="1048575" man="1"/>
    <brk id="19" max="1048575" man="1"/>
  </colBreak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5">
    <pageSetUpPr autoPageBreaks="0"/>
  </sheetPr>
  <dimension ref="A1:AE87"/>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4296875" defaultRowHeight="12.5"/>
  <cols>
    <col min="1" max="1" width="23.81640625" style="643" customWidth="1"/>
    <col min="2" max="10" width="10.54296875" style="422" customWidth="1"/>
    <col min="11" max="11" width="10.54296875" style="423" customWidth="1"/>
    <col min="12" max="26" width="10.54296875" style="424" customWidth="1"/>
    <col min="27" max="16384" width="11.54296875" style="423"/>
  </cols>
  <sheetData>
    <row r="1" spans="1:31" ht="13">
      <c r="A1" s="160" t="s">
        <v>322</v>
      </c>
    </row>
    <row r="3" spans="1:31" s="135" customFormat="1" ht="13">
      <c r="A3" s="692" t="s">
        <v>948</v>
      </c>
      <c r="B3" s="407" t="s">
        <v>1265</v>
      </c>
      <c r="C3" s="407"/>
      <c r="D3" s="407"/>
      <c r="E3" s="407"/>
      <c r="F3" s="407"/>
      <c r="G3" s="407"/>
      <c r="H3" s="407"/>
      <c r="I3" s="692"/>
      <c r="J3" s="692"/>
      <c r="L3" s="681"/>
      <c r="M3" s="681"/>
      <c r="N3" s="681"/>
      <c r="O3" s="681"/>
      <c r="P3" s="681"/>
      <c r="Q3" s="681"/>
      <c r="R3" s="681"/>
      <c r="S3" s="681"/>
      <c r="T3" s="681"/>
      <c r="U3" s="681"/>
      <c r="V3" s="681"/>
      <c r="W3" s="681"/>
      <c r="X3" s="681"/>
      <c r="Y3" s="681"/>
      <c r="Z3" s="681"/>
    </row>
    <row r="5" spans="1:31" ht="14.5">
      <c r="A5" s="690" t="s">
        <v>433</v>
      </c>
      <c r="B5" s="1023">
        <v>1994</v>
      </c>
      <c r="C5" s="1023">
        <v>1995</v>
      </c>
      <c r="D5" s="1023">
        <v>1996</v>
      </c>
      <c r="E5" s="1023">
        <v>1997</v>
      </c>
      <c r="F5" s="1023">
        <v>1998</v>
      </c>
      <c r="G5" s="1023">
        <v>1999</v>
      </c>
      <c r="H5" s="1023">
        <v>2000</v>
      </c>
      <c r="I5" s="1023">
        <v>2001</v>
      </c>
      <c r="J5" s="1023">
        <v>2002</v>
      </c>
      <c r="K5" s="1023">
        <v>2003</v>
      </c>
      <c r="L5" s="1023">
        <v>2004</v>
      </c>
      <c r="M5" s="1023">
        <v>2005</v>
      </c>
      <c r="N5" s="1023">
        <v>2006</v>
      </c>
      <c r="O5" s="1023">
        <v>2007</v>
      </c>
      <c r="P5" s="1023">
        <v>2008</v>
      </c>
      <c r="Q5" s="1023">
        <v>2009</v>
      </c>
      <c r="R5" s="1023">
        <v>2010</v>
      </c>
      <c r="S5" s="1023">
        <v>2011</v>
      </c>
      <c r="T5" s="1023">
        <v>2012</v>
      </c>
      <c r="U5" s="1023">
        <v>2013</v>
      </c>
      <c r="V5" s="1023">
        <v>2014</v>
      </c>
      <c r="W5" s="1023">
        <v>2015</v>
      </c>
      <c r="X5" s="1023" t="s">
        <v>1481</v>
      </c>
      <c r="Y5" s="1023" t="s">
        <v>1482</v>
      </c>
      <c r="Z5" s="1023">
        <v>2018</v>
      </c>
    </row>
    <row r="6" spans="1:31">
      <c r="A6" s="387"/>
      <c r="B6" s="427"/>
      <c r="C6" s="427"/>
      <c r="D6" s="427"/>
      <c r="E6" s="427"/>
      <c r="F6" s="427"/>
      <c r="G6" s="427"/>
      <c r="H6" s="427"/>
      <c r="I6" s="427"/>
      <c r="J6" s="427"/>
    </row>
    <row r="7" spans="1:31" ht="13">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Y7" s="1283"/>
      <c r="Z7" s="1283" t="s">
        <v>434</v>
      </c>
      <c r="AA7" s="1283"/>
      <c r="AB7" s="1283"/>
      <c r="AC7" s="1283"/>
      <c r="AD7" s="1283"/>
      <c r="AE7" s="1283"/>
    </row>
    <row r="8" spans="1:31" s="430" customFormat="1">
      <c r="A8" s="643"/>
      <c r="B8" s="428"/>
      <c r="C8" s="429"/>
      <c r="D8" s="428"/>
      <c r="E8" s="428"/>
      <c r="F8" s="428"/>
      <c r="G8" s="428"/>
      <c r="H8" s="428"/>
      <c r="I8" s="428"/>
      <c r="J8" s="428"/>
      <c r="L8" s="431"/>
      <c r="M8" s="431"/>
      <c r="N8" s="431"/>
      <c r="O8" s="431"/>
      <c r="P8" s="431"/>
      <c r="Q8" s="431"/>
      <c r="R8" s="431"/>
      <c r="S8" s="431"/>
      <c r="T8" s="431"/>
      <c r="U8" s="431"/>
      <c r="V8" s="431"/>
      <c r="W8" s="431"/>
      <c r="X8" s="431"/>
      <c r="Y8" s="431"/>
      <c r="Z8" s="431"/>
    </row>
    <row r="9" spans="1:31" s="430" customFormat="1">
      <c r="A9" s="710" t="s">
        <v>435</v>
      </c>
      <c r="B9" s="244">
        <v>59073.789858383083</v>
      </c>
      <c r="C9" s="838">
        <v>60010.177558120893</v>
      </c>
      <c r="D9" s="244">
        <v>58270.258441051526</v>
      </c>
      <c r="E9" s="244">
        <v>60841.023064376335</v>
      </c>
      <c r="F9" s="244">
        <v>61403.321051242718</v>
      </c>
      <c r="G9" s="244">
        <v>65352.451942765132</v>
      </c>
      <c r="H9" s="244">
        <v>68588.984484400498</v>
      </c>
      <c r="I9" s="244">
        <v>65932.235238171939</v>
      </c>
      <c r="J9" s="244">
        <v>66241.439829077353</v>
      </c>
      <c r="K9" s="244">
        <v>69377.661770636638</v>
      </c>
      <c r="L9" s="244">
        <v>69757.071578832081</v>
      </c>
      <c r="M9" s="244">
        <v>73713.554300000003</v>
      </c>
      <c r="N9" s="244">
        <v>78666.760999999999</v>
      </c>
      <c r="O9" s="244">
        <v>83807.177999999985</v>
      </c>
      <c r="P9" s="244">
        <v>81050.428</v>
      </c>
      <c r="Q9" s="244">
        <v>73398.364000000001</v>
      </c>
      <c r="R9" s="244">
        <v>78366.229099999997</v>
      </c>
      <c r="S9" s="244">
        <v>82378.918999999994</v>
      </c>
      <c r="T9" s="244">
        <v>78677.975600000005</v>
      </c>
      <c r="U9" s="244">
        <v>83309.626600000003</v>
      </c>
      <c r="V9" s="244">
        <v>84057.954900000012</v>
      </c>
      <c r="W9" s="244">
        <v>87874.415000000008</v>
      </c>
      <c r="X9" s="244">
        <v>87153.689170769998</v>
      </c>
      <c r="Y9" s="244">
        <v>86530.53175535996</v>
      </c>
      <c r="Z9" s="244">
        <v>89846.221700000009</v>
      </c>
    </row>
    <row r="10" spans="1:31">
      <c r="A10" s="710" t="s">
        <v>436</v>
      </c>
      <c r="B10" s="838">
        <v>58031.012660104418</v>
      </c>
      <c r="C10" s="1159">
        <v>58954.631209058061</v>
      </c>
      <c r="D10" s="838">
        <v>57355.239071595002</v>
      </c>
      <c r="E10" s="838">
        <v>60404.963202474893</v>
      </c>
      <c r="F10" s="838">
        <v>62787.043234119752</v>
      </c>
      <c r="G10" s="838">
        <v>68840.138194463434</v>
      </c>
      <c r="H10" s="838">
        <v>71266.03998287108</v>
      </c>
      <c r="I10" s="244">
        <v>71573.443475735927</v>
      </c>
      <c r="J10" s="838">
        <v>69495.245741316146</v>
      </c>
      <c r="K10" s="838">
        <v>73032.372234605573</v>
      </c>
      <c r="L10" s="244">
        <v>73586.53079665493</v>
      </c>
      <c r="M10" s="244">
        <v>78458.779600000009</v>
      </c>
      <c r="N10" s="244">
        <v>85053.105999999985</v>
      </c>
      <c r="O10" s="244">
        <v>86152.56</v>
      </c>
      <c r="P10" s="244">
        <v>88739.072</v>
      </c>
      <c r="Q10" s="244">
        <v>78891.732000000004</v>
      </c>
      <c r="R10" s="244">
        <v>83386.87000000001</v>
      </c>
      <c r="S10" s="244">
        <v>90045.332000000009</v>
      </c>
      <c r="T10" s="244">
        <v>87350.075400000002</v>
      </c>
      <c r="U10" s="244">
        <v>89421.664000000004</v>
      </c>
      <c r="V10" s="244">
        <v>88900.540999999997</v>
      </c>
      <c r="W10" s="244">
        <v>93374.474300000002</v>
      </c>
      <c r="X10" s="244">
        <v>93811.89864508</v>
      </c>
      <c r="Y10" s="244">
        <v>90635.901463920047</v>
      </c>
      <c r="Z10" s="244">
        <v>97654.294200000004</v>
      </c>
    </row>
    <row r="11" spans="1:31">
      <c r="A11" s="710" t="s">
        <v>437</v>
      </c>
      <c r="B11" s="838">
        <v>32691.48188043242</v>
      </c>
      <c r="C11" s="244">
        <v>31615.929401243124</v>
      </c>
      <c r="D11" s="838">
        <v>35156.776577605524</v>
      </c>
      <c r="E11" s="838">
        <v>34989.837115825372</v>
      </c>
      <c r="F11" s="838">
        <v>30949.653485340132</v>
      </c>
      <c r="G11" s="244">
        <v>28538.91430971141</v>
      </c>
      <c r="H11" s="838">
        <v>27650.208197319924</v>
      </c>
      <c r="I11" s="244">
        <v>26217.061368841467</v>
      </c>
      <c r="J11" s="244">
        <v>22987.578517387981</v>
      </c>
      <c r="K11" s="244">
        <v>22856.820869765019</v>
      </c>
      <c r="L11" s="244">
        <v>20801.518054266144</v>
      </c>
      <c r="M11" s="244">
        <v>22274.848799999996</v>
      </c>
      <c r="N11" s="244">
        <v>25215.866999999998</v>
      </c>
      <c r="O11" s="244">
        <v>23808.517</v>
      </c>
      <c r="P11" s="244">
        <v>23582.392</v>
      </c>
      <c r="Q11" s="244">
        <v>23019.183000000001</v>
      </c>
      <c r="R11" s="244">
        <v>23760.467299999997</v>
      </c>
      <c r="S11" s="244">
        <v>24572.671999999999</v>
      </c>
      <c r="T11" s="244">
        <v>25162.952000000001</v>
      </c>
      <c r="U11" s="244">
        <v>25425.208000000002</v>
      </c>
      <c r="V11" s="244">
        <v>25351.593999999997</v>
      </c>
      <c r="W11" s="244">
        <v>25673.341</v>
      </c>
      <c r="X11" s="244">
        <v>25572.377132099969</v>
      </c>
      <c r="Y11" s="244">
        <v>24361.027158159988</v>
      </c>
      <c r="Z11" s="244">
        <v>25364.337</v>
      </c>
    </row>
    <row r="12" spans="1:31">
      <c r="A12" s="710" t="s">
        <v>438</v>
      </c>
      <c r="B12" s="838">
        <v>44389.734207582966</v>
      </c>
      <c r="C12" s="244">
        <v>46486.034078999299</v>
      </c>
      <c r="D12" s="838">
        <v>48623.837707589715</v>
      </c>
      <c r="E12" s="838">
        <v>49774.419299752291</v>
      </c>
      <c r="F12" s="838">
        <v>44920.905233003417</v>
      </c>
      <c r="G12" s="244">
        <v>45740.508628818447</v>
      </c>
      <c r="H12" s="838">
        <v>44651.859132534322</v>
      </c>
      <c r="I12" s="244">
        <v>44555.263814748287</v>
      </c>
      <c r="J12" s="838">
        <v>45661.363126983138</v>
      </c>
      <c r="K12" s="838">
        <v>45013.662141034656</v>
      </c>
      <c r="L12" s="244">
        <v>45520.240593869981</v>
      </c>
      <c r="M12" s="244">
        <v>47200.3413</v>
      </c>
      <c r="N12" s="244">
        <v>49841.62</v>
      </c>
      <c r="O12" s="244">
        <v>50164.593999999997</v>
      </c>
      <c r="P12" s="244">
        <v>51464.343999999997</v>
      </c>
      <c r="Q12" s="244">
        <v>48318.453000000001</v>
      </c>
      <c r="R12" s="244">
        <v>49814.869000000006</v>
      </c>
      <c r="S12" s="244">
        <v>53721.056000000004</v>
      </c>
      <c r="T12" s="244">
        <v>51581.880000000005</v>
      </c>
      <c r="U12" s="244">
        <v>52720.456299999998</v>
      </c>
      <c r="V12" s="244">
        <v>52926.768400000001</v>
      </c>
      <c r="W12" s="244">
        <v>53319.665300000001</v>
      </c>
      <c r="X12" s="244">
        <v>55080.953090779978</v>
      </c>
      <c r="Y12" s="244">
        <v>55424.530228370037</v>
      </c>
      <c r="Z12" s="244">
        <v>54027.824000000001</v>
      </c>
    </row>
    <row r="13" spans="1:31">
      <c r="A13" s="710" t="s">
        <v>439</v>
      </c>
      <c r="B13" s="838">
        <v>20224.239470563691</v>
      </c>
      <c r="C13" s="244">
        <v>20073.586719451065</v>
      </c>
      <c r="D13" s="838">
        <v>19899.259603799157</v>
      </c>
      <c r="E13" s="838">
        <v>20760.278333418119</v>
      </c>
      <c r="F13" s="838">
        <v>21017.086911681286</v>
      </c>
      <c r="G13" s="838">
        <v>22572.190881436003</v>
      </c>
      <c r="H13" s="838">
        <v>21879.674444387998</v>
      </c>
      <c r="I13" s="244">
        <v>24956.308115884069</v>
      </c>
      <c r="J13" s="838">
        <v>20369.684580623827</v>
      </c>
      <c r="K13" s="838">
        <v>21962.583943793314</v>
      </c>
      <c r="L13" s="244">
        <v>24081.530335537136</v>
      </c>
      <c r="M13" s="244">
        <v>25312.075700000001</v>
      </c>
      <c r="N13" s="244">
        <v>26817.99</v>
      </c>
      <c r="O13" s="244">
        <v>28494.317999999999</v>
      </c>
      <c r="P13" s="244">
        <v>28388.117000000002</v>
      </c>
      <c r="Q13" s="244">
        <v>25570.383000000002</v>
      </c>
      <c r="R13" s="244">
        <v>26328.145499999999</v>
      </c>
      <c r="S13" s="244">
        <v>29704.097000000002</v>
      </c>
      <c r="T13" s="244">
        <v>29451.699099999998</v>
      </c>
      <c r="U13" s="244">
        <v>29337.246899999998</v>
      </c>
      <c r="V13" s="244">
        <v>28561.780999999999</v>
      </c>
      <c r="W13" s="244">
        <v>30557.159500000002</v>
      </c>
      <c r="X13" s="244">
        <v>28351.530035640008</v>
      </c>
      <c r="Y13" s="244">
        <v>29218.404937250009</v>
      </c>
      <c r="Z13" s="244">
        <v>31007.953100000002</v>
      </c>
    </row>
    <row r="14" spans="1:31">
      <c r="A14" s="710" t="s">
        <v>440</v>
      </c>
      <c r="B14" s="838">
        <v>32380.781183976393</v>
      </c>
      <c r="C14" s="244">
        <v>32066.254120199741</v>
      </c>
      <c r="D14" s="838">
        <v>30237.698557035845</v>
      </c>
      <c r="E14" s="838">
        <v>31448.250794043553</v>
      </c>
      <c r="F14" s="838">
        <v>31555.660211796181</v>
      </c>
      <c r="G14" s="838">
        <v>34145.747403468398</v>
      </c>
      <c r="H14" s="838">
        <v>33956.025292370701</v>
      </c>
      <c r="I14" s="244">
        <v>37399.159577475184</v>
      </c>
      <c r="J14" s="244">
        <v>36017.363639578296</v>
      </c>
      <c r="K14" s="244">
        <v>36020.560345307305</v>
      </c>
      <c r="L14" s="244">
        <v>40104.518038549359</v>
      </c>
      <c r="M14" s="244">
        <v>41210.686900000001</v>
      </c>
      <c r="N14" s="244">
        <v>45754.497000000003</v>
      </c>
      <c r="O14" s="244">
        <v>50371.050999999999</v>
      </c>
      <c r="P14" s="244">
        <v>54223.411999999997</v>
      </c>
      <c r="Q14" s="244">
        <v>50680.733999999997</v>
      </c>
      <c r="R14" s="244">
        <v>51664.647799999999</v>
      </c>
      <c r="S14" s="244">
        <v>51358.495000000003</v>
      </c>
      <c r="T14" s="244">
        <v>50088.8223</v>
      </c>
      <c r="U14" s="244">
        <v>51589.159699999997</v>
      </c>
      <c r="V14" s="244">
        <v>51381.851900000001</v>
      </c>
      <c r="W14" s="244">
        <v>54514.708799999993</v>
      </c>
      <c r="X14" s="244">
        <v>56826.485314970007</v>
      </c>
      <c r="Y14" s="244">
        <v>55011.8305951</v>
      </c>
      <c r="Z14" s="244">
        <v>52789.069200000005</v>
      </c>
    </row>
    <row r="15" spans="1:31">
      <c r="A15" s="710" t="s">
        <v>441</v>
      </c>
      <c r="B15" s="244">
        <v>50331.637686281152</v>
      </c>
      <c r="C15" s="244">
        <v>50070.076351935859</v>
      </c>
      <c r="D15" s="838">
        <v>49661.423013143067</v>
      </c>
      <c r="E15" s="838">
        <v>49114.72362125291</v>
      </c>
      <c r="F15" s="244">
        <v>51231.972822237614</v>
      </c>
      <c r="G15" s="838">
        <v>53660.129357842066</v>
      </c>
      <c r="H15" s="838">
        <v>56259.874772379866</v>
      </c>
      <c r="I15" s="244">
        <v>57039.235442966128</v>
      </c>
      <c r="J15" s="838">
        <v>54556.945574616504</v>
      </c>
      <c r="K15" s="838">
        <v>59215.596684473552</v>
      </c>
      <c r="L15" s="244">
        <v>61219.473385791964</v>
      </c>
      <c r="M15" s="244">
        <v>63666.124799999998</v>
      </c>
      <c r="N15" s="244">
        <v>66586.111000000004</v>
      </c>
      <c r="O15" s="244">
        <v>70233.398000000001</v>
      </c>
      <c r="P15" s="244">
        <v>70630.702000000005</v>
      </c>
      <c r="Q15" s="244">
        <v>65665.656999999992</v>
      </c>
      <c r="R15" s="244">
        <v>69350.120699999999</v>
      </c>
      <c r="S15" s="244">
        <v>73049.311000000002</v>
      </c>
      <c r="T15" s="244">
        <v>70662.81749999999</v>
      </c>
      <c r="U15" s="244">
        <v>71041.952999999994</v>
      </c>
      <c r="V15" s="244">
        <v>72738.062000000005</v>
      </c>
      <c r="W15" s="244">
        <v>74916.122999999992</v>
      </c>
      <c r="X15" s="244">
        <v>75852.838940360001</v>
      </c>
      <c r="Y15" s="244">
        <v>77807.591119449949</v>
      </c>
      <c r="Z15" s="244">
        <v>79250.845000000001</v>
      </c>
    </row>
    <row r="16" spans="1:31">
      <c r="A16" s="710" t="s">
        <v>442</v>
      </c>
      <c r="B16" s="244">
        <v>15984.572252472117</v>
      </c>
      <c r="C16" s="244">
        <v>16263.94845632081</v>
      </c>
      <c r="D16" s="244">
        <v>16987.136838521044</v>
      </c>
      <c r="E16" s="244">
        <v>15493.815039817649</v>
      </c>
      <c r="F16" s="244">
        <v>15828.450811618699</v>
      </c>
      <c r="G16" s="244">
        <v>17130.904006803656</v>
      </c>
      <c r="H16" s="244">
        <v>18151.20501075935</v>
      </c>
      <c r="I16" s="244">
        <v>18069.161198646296</v>
      </c>
      <c r="J16" s="244">
        <v>18586.029483308143</v>
      </c>
      <c r="K16" s="244">
        <v>18786.911209507249</v>
      </c>
      <c r="L16" s="244">
        <v>20262.327350671796</v>
      </c>
      <c r="M16" s="244">
        <v>20780.386499999997</v>
      </c>
      <c r="N16" s="244">
        <v>21150.489000000001</v>
      </c>
      <c r="O16" s="244">
        <v>21631.656999999999</v>
      </c>
      <c r="P16" s="244">
        <v>23436.3</v>
      </c>
      <c r="Q16" s="244">
        <v>22757.108</v>
      </c>
      <c r="R16" s="244">
        <v>20802.036</v>
      </c>
      <c r="S16" s="244">
        <v>22392.523999999998</v>
      </c>
      <c r="T16" s="244">
        <v>22558.630999999998</v>
      </c>
      <c r="U16" s="244">
        <v>23593.226000000002</v>
      </c>
      <c r="V16" s="244">
        <v>25246.436999999998</v>
      </c>
      <c r="W16" s="244">
        <v>24669.691000000003</v>
      </c>
      <c r="X16" s="244">
        <v>24354.229424549998</v>
      </c>
      <c r="Y16" s="244">
        <v>24166.669812710003</v>
      </c>
      <c r="Z16" s="244">
        <v>22628.052</v>
      </c>
    </row>
    <row r="17" spans="1:31">
      <c r="A17" s="710" t="s">
        <v>443</v>
      </c>
      <c r="B17" s="244">
        <v>77819.077482263237</v>
      </c>
      <c r="C17" s="244">
        <v>80025.935345849095</v>
      </c>
      <c r="D17" s="244">
        <v>77673.702374394503</v>
      </c>
      <c r="E17" s="244">
        <v>79139.863945008226</v>
      </c>
      <c r="F17" s="244">
        <v>85645.078629731375</v>
      </c>
      <c r="G17" s="244">
        <v>87443.605347171761</v>
      </c>
      <c r="H17" s="244">
        <v>88869.884322701197</v>
      </c>
      <c r="I17" s="244">
        <v>92874.700280309495</v>
      </c>
      <c r="J17" s="244">
        <v>87375.974359060638</v>
      </c>
      <c r="K17" s="244">
        <v>93115.067151564275</v>
      </c>
      <c r="L17" s="244">
        <v>93336.333444552438</v>
      </c>
      <c r="M17" s="244">
        <v>96802.594899999996</v>
      </c>
      <c r="N17" s="244">
        <v>105301.46900000001</v>
      </c>
      <c r="O17" s="244">
        <v>104873.86</v>
      </c>
      <c r="P17" s="244">
        <v>106567.57800000001</v>
      </c>
      <c r="Q17" s="244">
        <v>100838.50399999999</v>
      </c>
      <c r="R17" s="244">
        <v>104927.6584</v>
      </c>
      <c r="S17" s="244">
        <v>114637.408</v>
      </c>
      <c r="T17" s="244">
        <v>110137.78219999999</v>
      </c>
      <c r="U17" s="244">
        <v>111899.7567</v>
      </c>
      <c r="V17" s="244">
        <v>114268.96329999999</v>
      </c>
      <c r="W17" s="244">
        <v>118497.0306</v>
      </c>
      <c r="X17" s="244">
        <v>122431.80873462993</v>
      </c>
      <c r="Y17" s="244">
        <v>120541.90147920013</v>
      </c>
      <c r="Z17" s="244">
        <v>121725.6032</v>
      </c>
    </row>
    <row r="18" spans="1:31">
      <c r="A18" s="710" t="s">
        <v>444</v>
      </c>
      <c r="B18" s="244">
        <v>75526.178281813001</v>
      </c>
      <c r="C18" s="244">
        <v>76810.133138507124</v>
      </c>
      <c r="D18" s="244">
        <v>75782.764971984463</v>
      </c>
      <c r="E18" s="244">
        <v>80588.626803470062</v>
      </c>
      <c r="F18" s="244">
        <v>85914.153794113372</v>
      </c>
      <c r="G18" s="244">
        <v>89948.015171331004</v>
      </c>
      <c r="H18" s="244">
        <v>88709.850093167915</v>
      </c>
      <c r="I18" s="244">
        <v>94025.613792658463</v>
      </c>
      <c r="J18" s="244">
        <v>91893.232977995649</v>
      </c>
      <c r="K18" s="244">
        <v>95262.504676201905</v>
      </c>
      <c r="L18" s="244">
        <v>97948.001219152895</v>
      </c>
      <c r="M18" s="244">
        <v>103264.253</v>
      </c>
      <c r="N18" s="244">
        <v>109080.23199999999</v>
      </c>
      <c r="O18" s="244">
        <v>114300.09700000001</v>
      </c>
      <c r="P18" s="244">
        <v>113865.79100000001</v>
      </c>
      <c r="Q18" s="244">
        <v>103189.405</v>
      </c>
      <c r="R18" s="244">
        <v>109994.1159</v>
      </c>
      <c r="S18" s="244">
        <v>114242.909</v>
      </c>
      <c r="T18" s="244">
        <v>108732.8266</v>
      </c>
      <c r="U18" s="244">
        <v>109636.3976</v>
      </c>
      <c r="V18" s="244">
        <v>111040.73440000002</v>
      </c>
      <c r="W18" s="244">
        <v>116398.427</v>
      </c>
      <c r="X18" s="244">
        <v>116957.78312907985</v>
      </c>
      <c r="Y18" s="244">
        <v>115337.64374603999</v>
      </c>
      <c r="Z18" s="244">
        <v>120039.6672</v>
      </c>
    </row>
    <row r="19" spans="1:31">
      <c r="A19" s="710" t="s">
        <v>445</v>
      </c>
      <c r="B19" s="244">
        <v>43947.532135716094</v>
      </c>
      <c r="C19" s="244">
        <v>43885.952072405635</v>
      </c>
      <c r="D19" s="244">
        <v>42657.016931118684</v>
      </c>
      <c r="E19" s="244">
        <v>42880.375150397223</v>
      </c>
      <c r="F19" s="244">
        <v>44606.022347595761</v>
      </c>
      <c r="G19" s="244">
        <v>45725.487454643931</v>
      </c>
      <c r="H19" s="244">
        <v>45274.314267174996</v>
      </c>
      <c r="I19" s="244">
        <v>46410.785188016656</v>
      </c>
      <c r="J19" s="244">
        <v>44759.145842119971</v>
      </c>
      <c r="K19" s="244">
        <v>50437.459037492852</v>
      </c>
      <c r="L19" s="244">
        <v>50580.842610141648</v>
      </c>
      <c r="M19" s="244">
        <v>52607.901400000002</v>
      </c>
      <c r="N19" s="244">
        <v>55266.892</v>
      </c>
      <c r="O19" s="244">
        <v>57848.938000000002</v>
      </c>
      <c r="P19" s="244">
        <v>59113.728000000003</v>
      </c>
      <c r="Q19" s="244">
        <v>54389.778999999995</v>
      </c>
      <c r="R19" s="244">
        <v>54848.206399999995</v>
      </c>
      <c r="S19" s="244">
        <v>61025.96699999999</v>
      </c>
      <c r="T19" s="244">
        <v>58446.136200000001</v>
      </c>
      <c r="U19" s="244">
        <v>59692.737099999998</v>
      </c>
      <c r="V19" s="244">
        <v>63676.143199999999</v>
      </c>
      <c r="W19" s="244">
        <v>60817.901299999998</v>
      </c>
      <c r="X19" s="244">
        <v>65092.761990390012</v>
      </c>
      <c r="Y19" s="244">
        <v>62642.007426560041</v>
      </c>
      <c r="Z19" s="244">
        <v>65902.255699999994</v>
      </c>
    </row>
    <row r="20" spans="1:31">
      <c r="A20" s="710" t="s">
        <v>446</v>
      </c>
      <c r="B20" s="244">
        <v>10762.761356109533</v>
      </c>
      <c r="C20" s="244">
        <v>10820.575128918661</v>
      </c>
      <c r="D20" s="244">
        <v>9639.7736119068104</v>
      </c>
      <c r="E20" s="244">
        <v>10318.462010065934</v>
      </c>
      <c r="F20" s="244">
        <v>9976.6427308921939</v>
      </c>
      <c r="G20" s="244">
        <v>10147.606257938603</v>
      </c>
      <c r="H20" s="244">
        <v>9125.5341394776096</v>
      </c>
      <c r="I20" s="244">
        <v>9562.3847140454709</v>
      </c>
      <c r="J20" s="244">
        <v>9373.7298640313729</v>
      </c>
      <c r="K20" s="244">
        <v>11000.376422041314</v>
      </c>
      <c r="L20" s="244">
        <v>11044.130972640383</v>
      </c>
      <c r="M20" s="244">
        <v>10667.777600000001</v>
      </c>
      <c r="N20" s="244">
        <v>11462.261</v>
      </c>
      <c r="O20" s="244">
        <v>11977.817000000001</v>
      </c>
      <c r="P20" s="244">
        <v>13019.221</v>
      </c>
      <c r="Q20" s="244">
        <v>10322.184000000001</v>
      </c>
      <c r="R20" s="244">
        <v>10540.297999999999</v>
      </c>
      <c r="S20" s="244">
        <v>12990.112999999999</v>
      </c>
      <c r="T20" s="244">
        <v>12625.159</v>
      </c>
      <c r="U20" s="244">
        <v>13565.519</v>
      </c>
      <c r="V20" s="244">
        <v>14471.777</v>
      </c>
      <c r="W20" s="244">
        <v>13448.789000000001</v>
      </c>
      <c r="X20" s="244">
        <v>13546.980700509997</v>
      </c>
      <c r="Y20" s="244">
        <v>13207.155247860002</v>
      </c>
      <c r="Z20" s="244">
        <v>12656.592000000001</v>
      </c>
    </row>
    <row r="21" spans="1:31">
      <c r="A21" s="710" t="s">
        <v>447</v>
      </c>
      <c r="B21" s="244">
        <v>42853.727321310915</v>
      </c>
      <c r="C21" s="244">
        <v>44400.005517359903</v>
      </c>
      <c r="D21" s="244">
        <v>42087.412054980545</v>
      </c>
      <c r="E21" s="244">
        <v>38377.687414802116</v>
      </c>
      <c r="F21" s="244">
        <v>37165.780972993918</v>
      </c>
      <c r="G21" s="244">
        <v>38121.247764970314</v>
      </c>
      <c r="H21" s="244">
        <v>36928.778838081016</v>
      </c>
      <c r="I21" s="244">
        <v>38337.682442872996</v>
      </c>
      <c r="J21" s="244">
        <v>34933.565201902187</v>
      </c>
      <c r="K21" s="244">
        <v>38780.132582973871</v>
      </c>
      <c r="L21" s="244">
        <v>37445.015501163842</v>
      </c>
      <c r="M21" s="244">
        <v>39642.148199999996</v>
      </c>
      <c r="N21" s="244">
        <v>41416.135000000002</v>
      </c>
      <c r="O21" s="244">
        <v>43062.876000000004</v>
      </c>
      <c r="P21" s="244">
        <v>44873.759000000005</v>
      </c>
      <c r="Q21" s="244">
        <v>40292.921000000002</v>
      </c>
      <c r="R21" s="244">
        <v>43919.103600000002</v>
      </c>
      <c r="S21" s="244">
        <v>47355.150999999998</v>
      </c>
      <c r="T21" s="244">
        <v>42680.814100000003</v>
      </c>
      <c r="U21" s="244">
        <v>43886.299800000001</v>
      </c>
      <c r="V21" s="244">
        <v>43948.669500000004</v>
      </c>
      <c r="W21" s="244">
        <v>47293.938500000004</v>
      </c>
      <c r="X21" s="244">
        <v>46681.359122319991</v>
      </c>
      <c r="Y21" s="244">
        <v>46879.032363240003</v>
      </c>
      <c r="Z21" s="244">
        <v>47107.316000000006</v>
      </c>
    </row>
    <row r="22" spans="1:31">
      <c r="A22" s="710" t="s">
        <v>448</v>
      </c>
      <c r="B22" s="244">
        <v>31620.648847306456</v>
      </c>
      <c r="C22" s="244">
        <v>32053.19796018647</v>
      </c>
      <c r="D22" s="244">
        <v>33128.121286438596</v>
      </c>
      <c r="E22" s="244">
        <v>32109.076888527317</v>
      </c>
      <c r="F22" s="244">
        <v>32018.802893592376</v>
      </c>
      <c r="G22" s="244">
        <v>36183.852085596605</v>
      </c>
      <c r="H22" s="244">
        <v>33180.220538917609</v>
      </c>
      <c r="I22" s="244">
        <v>30952.97633916085</v>
      </c>
      <c r="J22" s="244">
        <v>34792.230757061625</v>
      </c>
      <c r="K22" s="244">
        <v>34020.585419835828</v>
      </c>
      <c r="L22" s="244">
        <v>35942.681996099389</v>
      </c>
      <c r="M22" s="244">
        <v>41932.449699999997</v>
      </c>
      <c r="N22" s="244">
        <v>41321.718000000001</v>
      </c>
      <c r="O22" s="244">
        <v>44689.724999999999</v>
      </c>
      <c r="P22" s="244">
        <v>43446.975999999995</v>
      </c>
      <c r="Q22" s="244">
        <v>43638.608</v>
      </c>
      <c r="R22" s="244">
        <v>45884.796900000001</v>
      </c>
      <c r="S22" s="244">
        <v>48218.559999999998</v>
      </c>
      <c r="T22" s="244">
        <v>44829.684300000001</v>
      </c>
      <c r="U22" s="244">
        <v>47821.036</v>
      </c>
      <c r="V22" s="244">
        <v>49525.483099999998</v>
      </c>
      <c r="W22" s="244">
        <v>51506.884499999993</v>
      </c>
      <c r="X22" s="244">
        <v>48780.367384760008</v>
      </c>
      <c r="Y22" s="244">
        <v>51259.282289979965</v>
      </c>
      <c r="Z22" s="244">
        <v>50929.901100000003</v>
      </c>
    </row>
    <row r="23" spans="1:31">
      <c r="A23" s="710" t="s">
        <v>449</v>
      </c>
      <c r="B23" s="244">
        <v>25290.026552592128</v>
      </c>
      <c r="C23" s="244">
        <v>25549.925802850932</v>
      </c>
      <c r="D23" s="244">
        <v>24266.40569895515</v>
      </c>
      <c r="E23" s="244">
        <v>23812.099928653268</v>
      </c>
      <c r="F23" s="244">
        <v>24951.927411918612</v>
      </c>
      <c r="G23" s="244">
        <v>26915.137674923259</v>
      </c>
      <c r="H23" s="244">
        <v>24054.473506588092</v>
      </c>
      <c r="I23" s="244">
        <v>26409.412057958052</v>
      </c>
      <c r="J23" s="244">
        <v>27321.388656841711</v>
      </c>
      <c r="K23" s="244">
        <v>28447.645964765146</v>
      </c>
      <c r="L23" s="244">
        <v>28170.313226324281</v>
      </c>
      <c r="M23" s="244">
        <v>29395.9156</v>
      </c>
      <c r="N23" s="244">
        <v>30861.309999999998</v>
      </c>
      <c r="O23" s="244">
        <v>30977.512999999999</v>
      </c>
      <c r="P23" s="244">
        <v>29464.314000000002</v>
      </c>
      <c r="Q23" s="244">
        <v>29512.635999999999</v>
      </c>
      <c r="R23" s="244">
        <v>28992.8727</v>
      </c>
      <c r="S23" s="244">
        <v>29787.768</v>
      </c>
      <c r="T23" s="244">
        <v>30054.359</v>
      </c>
      <c r="U23" s="244">
        <v>31279.808000000001</v>
      </c>
      <c r="V23" s="244">
        <v>30264.672999999999</v>
      </c>
      <c r="W23" s="244">
        <v>31266.667999999998</v>
      </c>
      <c r="X23" s="244">
        <v>32542.274422369999</v>
      </c>
      <c r="Y23" s="244">
        <v>31829.03627957002</v>
      </c>
      <c r="Z23" s="244">
        <v>31418.790999999997</v>
      </c>
    </row>
    <row r="24" spans="1:31">
      <c r="A24" s="710" t="s">
        <v>450</v>
      </c>
      <c r="B24" s="244">
        <v>30757.423738491769</v>
      </c>
      <c r="C24" s="244">
        <v>29799.44901887243</v>
      </c>
      <c r="D24" s="244">
        <v>30839.921870614686</v>
      </c>
      <c r="E24" s="244">
        <v>29905.76775820458</v>
      </c>
      <c r="F24" s="244">
        <v>29330.639343199869</v>
      </c>
      <c r="G24" s="244">
        <v>30608.236339522067</v>
      </c>
      <c r="H24" s="244">
        <v>31952.495730673276</v>
      </c>
      <c r="I24" s="244">
        <v>29819.8044761151</v>
      </c>
      <c r="J24" s="244">
        <v>29947.251100167439</v>
      </c>
      <c r="K24" s="244">
        <v>29868.413378509496</v>
      </c>
      <c r="L24" s="244">
        <v>30600.022579447334</v>
      </c>
      <c r="M24" s="244">
        <v>31363.5052</v>
      </c>
      <c r="N24" s="244">
        <v>35128.796000000002</v>
      </c>
      <c r="O24" s="244">
        <v>36618.902000000002</v>
      </c>
      <c r="P24" s="244">
        <v>36303.248</v>
      </c>
      <c r="Q24" s="244">
        <v>32134.966999999997</v>
      </c>
      <c r="R24" s="244">
        <v>33792.978000000003</v>
      </c>
      <c r="S24" s="244">
        <v>34489.546999999999</v>
      </c>
      <c r="T24" s="244">
        <v>33571.063999999998</v>
      </c>
      <c r="U24" s="244">
        <v>34198.554999999993</v>
      </c>
      <c r="V24" s="244">
        <v>33869.491999999998</v>
      </c>
      <c r="W24" s="244">
        <v>35672.127</v>
      </c>
      <c r="X24" s="244">
        <v>35906.943025699984</v>
      </c>
      <c r="Y24" s="244">
        <v>35104.951954389973</v>
      </c>
      <c r="Z24" s="244">
        <v>36920.184000000001</v>
      </c>
    </row>
    <row r="25" spans="1:31" ht="20.25" customHeight="1">
      <c r="A25" s="710" t="s">
        <v>460</v>
      </c>
      <c r="B25" s="244">
        <v>651684.62491539936</v>
      </c>
      <c r="C25" s="244">
        <v>658885.81188027922</v>
      </c>
      <c r="D25" s="244">
        <v>652266.74861073424</v>
      </c>
      <c r="E25" s="244">
        <v>659959.2703700898</v>
      </c>
      <c r="F25" s="244">
        <v>669303.14188507735</v>
      </c>
      <c r="G25" s="244">
        <v>701074.17282140604</v>
      </c>
      <c r="H25" s="244">
        <v>700499.42275380564</v>
      </c>
      <c r="I25" s="244">
        <v>714135.2275236065</v>
      </c>
      <c r="J25" s="244">
        <v>694312.169252072</v>
      </c>
      <c r="K25" s="244">
        <v>727198.35383250809</v>
      </c>
      <c r="L25" s="244">
        <v>740400.55168369575</v>
      </c>
      <c r="M25" s="244">
        <v>778293.34349999996</v>
      </c>
      <c r="N25" s="244">
        <v>828925.25400000007</v>
      </c>
      <c r="O25" s="244">
        <v>859013.00100000005</v>
      </c>
      <c r="P25" s="244">
        <v>868169.38199999998</v>
      </c>
      <c r="Q25" s="244">
        <v>802620.61800000002</v>
      </c>
      <c r="R25" s="244">
        <v>836373.41529999988</v>
      </c>
      <c r="S25" s="244">
        <v>889969.82900000003</v>
      </c>
      <c r="T25" s="244">
        <v>856612.67829999991</v>
      </c>
      <c r="U25" s="244">
        <v>878418.64969999995</v>
      </c>
      <c r="V25" s="244">
        <v>890230.92569999991</v>
      </c>
      <c r="W25" s="244">
        <v>919801.34380000015</v>
      </c>
      <c r="X25" s="244">
        <v>928944.28026400972</v>
      </c>
      <c r="Y25" s="244">
        <v>919957.49785716017</v>
      </c>
      <c r="Z25" s="244">
        <v>939268.90639999998</v>
      </c>
    </row>
    <row r="26" spans="1:31">
      <c r="B26" s="432"/>
      <c r="C26" s="432"/>
      <c r="D26" s="432"/>
      <c r="E26" s="432"/>
      <c r="F26" s="432"/>
      <c r="G26" s="432"/>
      <c r="H26" s="432"/>
      <c r="I26" s="432"/>
      <c r="J26" s="432"/>
      <c r="K26" s="433"/>
      <c r="L26" s="434"/>
      <c r="M26" s="434"/>
      <c r="N26" s="434"/>
      <c r="O26" s="434"/>
      <c r="P26" s="434"/>
      <c r="Q26" s="434"/>
      <c r="R26" s="434"/>
      <c r="S26" s="434"/>
      <c r="T26" s="434"/>
      <c r="U26" s="434"/>
      <c r="V26" s="434"/>
      <c r="W26" s="434"/>
      <c r="X26" s="434"/>
      <c r="Y26" s="434"/>
      <c r="Z26" s="434"/>
    </row>
    <row r="27" spans="1:31" ht="25" customHeight="1">
      <c r="A27" s="135"/>
      <c r="B27" s="1418" t="s">
        <v>482</v>
      </c>
      <c r="C27" s="1418"/>
      <c r="D27" s="1418"/>
      <c r="E27" s="1418"/>
      <c r="F27" s="1418"/>
      <c r="G27" s="1418"/>
      <c r="H27" s="1418" t="s">
        <v>482</v>
      </c>
      <c r="I27" s="1418"/>
      <c r="J27" s="1418"/>
      <c r="K27" s="1418"/>
      <c r="L27" s="1418"/>
      <c r="M27" s="1418"/>
      <c r="N27" s="1418" t="s">
        <v>482</v>
      </c>
      <c r="O27" s="1418"/>
      <c r="P27" s="1418"/>
      <c r="Q27" s="1418"/>
      <c r="R27" s="1418"/>
      <c r="S27" s="1418"/>
      <c r="T27" s="1418" t="s">
        <v>482</v>
      </c>
      <c r="U27" s="1418"/>
      <c r="V27" s="1418"/>
      <c r="W27" s="1418"/>
      <c r="X27" s="1418"/>
      <c r="Y27" s="1418"/>
      <c r="Z27" s="1418" t="s">
        <v>482</v>
      </c>
      <c r="AA27" s="1418"/>
      <c r="AB27" s="1418"/>
      <c r="AC27" s="1418"/>
      <c r="AD27" s="1418"/>
      <c r="AE27" s="1418"/>
    </row>
    <row r="28" spans="1:31">
      <c r="B28" s="432"/>
      <c r="C28" s="432"/>
      <c r="D28" s="432"/>
      <c r="E28" s="432"/>
      <c r="F28" s="432"/>
      <c r="G28" s="432"/>
      <c r="H28" s="432"/>
      <c r="I28" s="432"/>
      <c r="J28" s="432"/>
      <c r="K28" s="433"/>
      <c r="L28" s="434"/>
      <c r="M28" s="434"/>
      <c r="N28" s="434"/>
      <c r="O28" s="434"/>
      <c r="P28" s="434"/>
      <c r="Q28" s="434"/>
      <c r="R28" s="434"/>
      <c r="S28" s="434"/>
      <c r="T28" s="434"/>
      <c r="U28" s="434"/>
      <c r="V28" s="434"/>
      <c r="W28" s="434"/>
      <c r="X28" s="434"/>
      <c r="Y28" s="434"/>
      <c r="Z28" s="434"/>
    </row>
    <row r="29" spans="1:31">
      <c r="A29" s="712" t="s">
        <v>435</v>
      </c>
      <c r="B29" s="435" t="s">
        <v>356</v>
      </c>
      <c r="C29" s="436">
        <v>1.5851153311521102</v>
      </c>
      <c r="D29" s="436">
        <v>-2.8993733860964284</v>
      </c>
      <c r="E29" s="436">
        <v>4.411795471828043</v>
      </c>
      <c r="F29" s="436">
        <v>0.92420863184928237</v>
      </c>
      <c r="G29" s="436">
        <v>6.4314613996639736</v>
      </c>
      <c r="H29" s="436">
        <v>4.9524271016944823</v>
      </c>
      <c r="I29" s="436">
        <v>-3.8734342929844559</v>
      </c>
      <c r="J29" s="436">
        <v>0.46897331751070226</v>
      </c>
      <c r="K29" s="436">
        <v>4.7345316612254607</v>
      </c>
      <c r="L29" s="436">
        <v>0.54687603835623122</v>
      </c>
      <c r="M29" s="436">
        <v>5.6718016275908667</v>
      </c>
      <c r="N29" s="436">
        <v>6.7195331266233467</v>
      </c>
      <c r="O29" s="436">
        <v>6.5344205540634732</v>
      </c>
      <c r="P29" s="436">
        <v>-3.2893960467204693</v>
      </c>
      <c r="Q29" s="436">
        <v>-9.4411148575304225</v>
      </c>
      <c r="R29" s="436">
        <v>6.7683594419080038</v>
      </c>
      <c r="S29" s="436">
        <v>5.1204325461157083</v>
      </c>
      <c r="T29" s="436">
        <v>-4.4925855363554774</v>
      </c>
      <c r="U29" s="436">
        <v>5.8868456701877818</v>
      </c>
      <c r="V29" s="436">
        <v>0.89824949473488402</v>
      </c>
      <c r="W29" s="436">
        <v>4.5402723686773783</v>
      </c>
      <c r="X29" s="436">
        <v>-0.82017710072950933</v>
      </c>
      <c r="Y29" s="436">
        <v>-0.71500979630251038</v>
      </c>
      <c r="Z29" s="436">
        <v>3.8318150569260467</v>
      </c>
    </row>
    <row r="30" spans="1:31">
      <c r="A30" s="710" t="s">
        <v>436</v>
      </c>
      <c r="B30" s="435" t="s">
        <v>356</v>
      </c>
      <c r="C30" s="436">
        <v>1.5915947466976093</v>
      </c>
      <c r="D30" s="436">
        <v>-2.7129202654011806</v>
      </c>
      <c r="E30" s="436">
        <v>5.3172546749792104</v>
      </c>
      <c r="F30" s="436">
        <v>3.9435170644177475</v>
      </c>
      <c r="G30" s="436">
        <v>9.6406752867354442</v>
      </c>
      <c r="H30" s="436">
        <v>3.5239641465489484</v>
      </c>
      <c r="I30" s="436">
        <v>0.4313463929506014</v>
      </c>
      <c r="J30" s="436">
        <v>-2.9035877463745408</v>
      </c>
      <c r="K30" s="436">
        <v>5.0897388095521734</v>
      </c>
      <c r="L30" s="436">
        <v>0.7587848307449292</v>
      </c>
      <c r="M30" s="436">
        <v>6.6211149657384851</v>
      </c>
      <c r="N30" s="436">
        <v>8.4048291773327151</v>
      </c>
      <c r="O30" s="436">
        <v>1.2926676657757952</v>
      </c>
      <c r="P30" s="436">
        <v>3.0022462478189738</v>
      </c>
      <c r="Q30" s="436">
        <v>-11.096960761545944</v>
      </c>
      <c r="R30" s="436">
        <v>5.6978569059683082</v>
      </c>
      <c r="S30" s="436">
        <v>7.9850245008596659</v>
      </c>
      <c r="T30" s="436">
        <v>-2.9932219029410589</v>
      </c>
      <c r="U30" s="436">
        <v>2.371593373575962</v>
      </c>
      <c r="V30" s="436">
        <v>-0.5827704123242512</v>
      </c>
      <c r="W30" s="436">
        <v>5.0325152689453319</v>
      </c>
      <c r="X30" s="436">
        <v>0.46846244475187859</v>
      </c>
      <c r="Y30" s="436">
        <v>-3.3854950459704014</v>
      </c>
      <c r="Z30" s="436">
        <v>7.7435018825005102</v>
      </c>
    </row>
    <row r="31" spans="1:31">
      <c r="A31" s="710" t="s">
        <v>437</v>
      </c>
      <c r="B31" s="435" t="s">
        <v>356</v>
      </c>
      <c r="C31" s="436">
        <v>-3.2900083364929174</v>
      </c>
      <c r="D31" s="436">
        <v>11.199566937997957</v>
      </c>
      <c r="E31" s="436">
        <v>-0.47484291232345299</v>
      </c>
      <c r="F31" s="436">
        <v>-11.546734604997425</v>
      </c>
      <c r="G31" s="436">
        <v>-7.7892283245452631</v>
      </c>
      <c r="H31" s="436">
        <v>-3.1140151399840477</v>
      </c>
      <c r="I31" s="436">
        <v>-5.1831321422649097</v>
      </c>
      <c r="J31" s="436">
        <v>-12.31824881522256</v>
      </c>
      <c r="K31" s="436">
        <v>-0.56881871017451147</v>
      </c>
      <c r="L31" s="436">
        <v>-8.992076488719519</v>
      </c>
      <c r="M31" s="436">
        <v>7.0828039659907773</v>
      </c>
      <c r="N31" s="436">
        <v>13.203313864918357</v>
      </c>
      <c r="O31" s="436">
        <v>-5.5812080544365017</v>
      </c>
      <c r="P31" s="436">
        <v>-0.94976516176961923</v>
      </c>
      <c r="Q31" s="436">
        <v>-2.3882606989146637</v>
      </c>
      <c r="R31" s="436">
        <v>3.2202893560557442</v>
      </c>
      <c r="S31" s="436">
        <v>3.4183027199974276</v>
      </c>
      <c r="T31" s="436">
        <v>2.4021807640618107</v>
      </c>
      <c r="U31" s="436">
        <v>1.0422306571979334</v>
      </c>
      <c r="V31" s="436">
        <v>-0.28953155466811609</v>
      </c>
      <c r="W31" s="436">
        <v>1.2691391318431613</v>
      </c>
      <c r="X31" s="436">
        <v>-0.39326345527071283</v>
      </c>
      <c r="Y31" s="436">
        <v>-4.7369470881900355</v>
      </c>
      <c r="Z31" s="436">
        <v>4.1185038517718766</v>
      </c>
    </row>
    <row r="32" spans="1:31">
      <c r="A32" s="710" t="s">
        <v>438</v>
      </c>
      <c r="B32" s="435" t="s">
        <v>356</v>
      </c>
      <c r="C32" s="436">
        <v>4.7224880005211389</v>
      </c>
      <c r="D32" s="436">
        <v>4.5988083753442766</v>
      </c>
      <c r="E32" s="436">
        <v>2.3662911987364197</v>
      </c>
      <c r="F32" s="436">
        <v>-9.7510209762970135</v>
      </c>
      <c r="G32" s="436">
        <v>1.8245478170214398</v>
      </c>
      <c r="H32" s="436">
        <v>-2.3800555107912231</v>
      </c>
      <c r="I32" s="436">
        <v>-0.21632989009333414</v>
      </c>
      <c r="J32" s="436">
        <v>2.4825334147583362</v>
      </c>
      <c r="K32" s="436">
        <v>-1.4184880642902442</v>
      </c>
      <c r="L32" s="436">
        <v>1.1253882237977848</v>
      </c>
      <c r="M32" s="436">
        <v>3.6908871398985355</v>
      </c>
      <c r="N32" s="436">
        <v>5.5958889856586751</v>
      </c>
      <c r="O32" s="436">
        <v>0.6480006067218369</v>
      </c>
      <c r="P32" s="436">
        <v>2.5909708349279157</v>
      </c>
      <c r="Q32" s="436">
        <v>-6.1127583788885005</v>
      </c>
      <c r="R32" s="436">
        <v>3.0969865694996486</v>
      </c>
      <c r="S32" s="436">
        <v>7.8414077531750621</v>
      </c>
      <c r="T32" s="436">
        <v>-3.9820066083585601</v>
      </c>
      <c r="U32" s="436">
        <v>2.2073183451242784</v>
      </c>
      <c r="V32" s="436">
        <v>0.39133215924005071</v>
      </c>
      <c r="W32" s="436">
        <v>0.74234061870288315</v>
      </c>
      <c r="X32" s="436">
        <v>3.3032611530289842</v>
      </c>
      <c r="Y32" s="436">
        <v>0.62376759716521235</v>
      </c>
      <c r="Z32" s="436">
        <v>-2.5200145542327164</v>
      </c>
    </row>
    <row r="33" spans="1:31">
      <c r="A33" s="710" t="s">
        <v>439</v>
      </c>
      <c r="B33" s="435" t="s">
        <v>356</v>
      </c>
      <c r="C33" s="436">
        <v>-0.74491182391258803</v>
      </c>
      <c r="D33" s="436">
        <v>-0.86844029464343464</v>
      </c>
      <c r="E33" s="436">
        <v>4.326888270026771</v>
      </c>
      <c r="F33" s="436">
        <v>1.2370189558093614</v>
      </c>
      <c r="G33" s="436">
        <v>7.3992365178372523</v>
      </c>
      <c r="H33" s="436">
        <v>-3.0680071805415707</v>
      </c>
      <c r="I33" s="436">
        <v>14.061606260714768</v>
      </c>
      <c r="J33" s="436">
        <v>-18.378613991950886</v>
      </c>
      <c r="K33" s="436">
        <v>7.8199510496333033</v>
      </c>
      <c r="L33" s="436">
        <v>9.6479831205956117</v>
      </c>
      <c r="M33" s="436">
        <v>5.1099134785755354</v>
      </c>
      <c r="N33" s="436">
        <v>5.9493907882078503</v>
      </c>
      <c r="O33" s="436">
        <v>6.2507592850918172</v>
      </c>
      <c r="P33" s="436">
        <v>-0.37270939420272953</v>
      </c>
      <c r="Q33" s="436">
        <v>-9.9257516798313787</v>
      </c>
      <c r="R33" s="436">
        <v>2.9634382089622875</v>
      </c>
      <c r="S33" s="436">
        <v>12.822595119736036</v>
      </c>
      <c r="T33" s="436">
        <v>-0.84970736528366331</v>
      </c>
      <c r="U33" s="436">
        <v>-0.38860983745415467</v>
      </c>
      <c r="V33" s="436">
        <v>-2.643281091246493</v>
      </c>
      <c r="W33" s="436">
        <v>6.986183739732482</v>
      </c>
      <c r="X33" s="436">
        <v>-7.2180448066843184</v>
      </c>
      <c r="Y33" s="436">
        <v>3.0575947771435068</v>
      </c>
      <c r="Z33" s="436">
        <v>6.1247291445007335</v>
      </c>
    </row>
    <row r="34" spans="1:31">
      <c r="A34" s="710" t="s">
        <v>440</v>
      </c>
      <c r="B34" s="435" t="s">
        <v>356</v>
      </c>
      <c r="C34" s="436">
        <v>-0.9713387147444621</v>
      </c>
      <c r="D34" s="436">
        <v>-5.7024295894044599</v>
      </c>
      <c r="E34" s="436">
        <v>4.0034536184171117</v>
      </c>
      <c r="F34" s="436">
        <v>0.34154337694666026</v>
      </c>
      <c r="G34" s="436">
        <v>8.2079955681104195</v>
      </c>
      <c r="H34" s="436">
        <v>-0.55562442038807092</v>
      </c>
      <c r="I34" s="436">
        <v>10.139980328846363</v>
      </c>
      <c r="J34" s="436">
        <v>-3.6947245700385167</v>
      </c>
      <c r="K34" s="436">
        <v>8.8754572960851874E-3</v>
      </c>
      <c r="L34" s="436">
        <v>11.337851643871232</v>
      </c>
      <c r="M34" s="436">
        <v>2.7582150728937052</v>
      </c>
      <c r="N34" s="436">
        <v>11.025805299061886</v>
      </c>
      <c r="O34" s="436">
        <v>10.089836633981562</v>
      </c>
      <c r="P34" s="436">
        <v>7.6479662892084406</v>
      </c>
      <c r="Q34" s="436">
        <v>-6.5334840972383006</v>
      </c>
      <c r="R34" s="436">
        <v>1.9413961131660074</v>
      </c>
      <c r="S34" s="436">
        <v>-0.59257696130079296</v>
      </c>
      <c r="T34" s="436">
        <v>-2.4721766087577066</v>
      </c>
      <c r="U34" s="436">
        <v>2.9953537158728523</v>
      </c>
      <c r="V34" s="436">
        <v>-0.40184372299437143</v>
      </c>
      <c r="W34" s="436">
        <v>6.0972051106627987</v>
      </c>
      <c r="X34" s="436">
        <v>4.2406472782443103</v>
      </c>
      <c r="Y34" s="436">
        <v>-3.1933256294349093</v>
      </c>
      <c r="Z34" s="436">
        <v>-4.0405152329142453</v>
      </c>
    </row>
    <row r="35" spans="1:31">
      <c r="A35" s="710" t="s">
        <v>441</v>
      </c>
      <c r="B35" s="435" t="s">
        <v>356</v>
      </c>
      <c r="C35" s="436">
        <v>-0.51967578717706431</v>
      </c>
      <c r="D35" s="436">
        <v>-0.81616280334870339</v>
      </c>
      <c r="E35" s="436">
        <v>-1.1008532553436368</v>
      </c>
      <c r="F35" s="436">
        <v>4.3108238118406632</v>
      </c>
      <c r="G35" s="436">
        <v>4.7395335409580213</v>
      </c>
      <c r="H35" s="436">
        <v>4.8448362790945509</v>
      </c>
      <c r="I35" s="436">
        <v>1.385286891838021</v>
      </c>
      <c r="J35" s="436">
        <v>-4.3518989149700076</v>
      </c>
      <c r="K35" s="436">
        <v>8.5390614536612901</v>
      </c>
      <c r="L35" s="436">
        <v>3.3840353108251833</v>
      </c>
      <c r="M35" s="436">
        <v>3.9965247639256205</v>
      </c>
      <c r="N35" s="436">
        <v>4.5864047940295052</v>
      </c>
      <c r="O35" s="436">
        <v>5.4775492144300131</v>
      </c>
      <c r="P35" s="436">
        <v>0.56569098365424964</v>
      </c>
      <c r="Q35" s="436">
        <v>-7.02958466985082</v>
      </c>
      <c r="R35" s="436">
        <v>5.6109446982309379</v>
      </c>
      <c r="S35" s="436">
        <v>5.3340791085313981</v>
      </c>
      <c r="T35" s="436">
        <v>-3.2669623673794916</v>
      </c>
      <c r="U35" s="436">
        <v>0.53654172507346232</v>
      </c>
      <c r="V35" s="436">
        <v>2.3874751866689365</v>
      </c>
      <c r="W35" s="436">
        <v>2.9943896498094489</v>
      </c>
      <c r="X35" s="436">
        <v>1.2503529318515518</v>
      </c>
      <c r="Y35" s="436">
        <v>2.5770323252197471</v>
      </c>
      <c r="Z35" s="436">
        <v>1.8549011218383242</v>
      </c>
    </row>
    <row r="36" spans="1:31">
      <c r="A36" s="710" t="s">
        <v>442</v>
      </c>
      <c r="B36" s="435" t="s">
        <v>356</v>
      </c>
      <c r="C36" s="436">
        <v>1.7477865496556291</v>
      </c>
      <c r="D36" s="436">
        <v>4.4465732545971974</v>
      </c>
      <c r="E36" s="436">
        <v>-8.7908975650154844</v>
      </c>
      <c r="F36" s="436">
        <v>2.1598022884684411</v>
      </c>
      <c r="G36" s="436">
        <v>8.2285576187209983</v>
      </c>
      <c r="H36" s="436">
        <v>5.955908710658079</v>
      </c>
      <c r="I36" s="436">
        <v>-0.45200201344439961</v>
      </c>
      <c r="J36" s="436">
        <v>2.8604996047108671</v>
      </c>
      <c r="K36" s="436">
        <v>1.0808210886543321</v>
      </c>
      <c r="L36" s="436">
        <v>7.8534258490448536</v>
      </c>
      <c r="M36" s="436">
        <v>2.556760338347928</v>
      </c>
      <c r="N36" s="436">
        <v>1.7810183655631562</v>
      </c>
      <c r="O36" s="436">
        <v>2.2749734060521973</v>
      </c>
      <c r="P36" s="436">
        <v>8.3426017710987281</v>
      </c>
      <c r="Q36" s="436">
        <v>-2.8980342460200745</v>
      </c>
      <c r="R36" s="436">
        <v>-8.5910388965065323</v>
      </c>
      <c r="S36" s="436">
        <v>7.6458285140935232</v>
      </c>
      <c r="T36" s="436">
        <v>0.74179668178540226</v>
      </c>
      <c r="U36" s="436">
        <v>4.5862490503080835</v>
      </c>
      <c r="V36" s="436">
        <v>7.0071426434010959</v>
      </c>
      <c r="W36" s="436">
        <v>-2.284464932616018</v>
      </c>
      <c r="X36" s="436">
        <v>-1.278741494775943</v>
      </c>
      <c r="Y36" s="436">
        <v>-0.77013157990097625</v>
      </c>
      <c r="Z36" s="436">
        <v>-6.3666935685974977</v>
      </c>
    </row>
    <row r="37" spans="1:31">
      <c r="A37" s="710" t="s">
        <v>443</v>
      </c>
      <c r="B37" s="435" t="s">
        <v>356</v>
      </c>
      <c r="C37" s="436">
        <v>2.83588283874073</v>
      </c>
      <c r="D37" s="436">
        <v>-2.9393383048744397</v>
      </c>
      <c r="E37" s="436">
        <v>1.8875906848712987</v>
      </c>
      <c r="F37" s="436">
        <v>8.2198962197400363</v>
      </c>
      <c r="G37" s="436">
        <v>2.0999767251261972</v>
      </c>
      <c r="H37" s="436">
        <v>1.6310843655939919</v>
      </c>
      <c r="I37" s="436">
        <v>4.50638142282952</v>
      </c>
      <c r="J37" s="436">
        <v>-5.920585374330031</v>
      </c>
      <c r="K37" s="436">
        <v>6.5682732977826959</v>
      </c>
      <c r="L37" s="436">
        <v>0.23762673405798296</v>
      </c>
      <c r="M37" s="436">
        <v>3.7137321850196088</v>
      </c>
      <c r="N37" s="436">
        <v>8.779593262742182</v>
      </c>
      <c r="O37" s="436">
        <v>-0.40608075467589799</v>
      </c>
      <c r="P37" s="436">
        <v>1.6150049211500459</v>
      </c>
      <c r="Q37" s="436">
        <v>-5.3760009446775854</v>
      </c>
      <c r="R37" s="436">
        <v>4.0551517900345004</v>
      </c>
      <c r="S37" s="436">
        <v>9.2537561097427385</v>
      </c>
      <c r="T37" s="436">
        <v>-3.9250938053309881</v>
      </c>
      <c r="U37" s="436">
        <v>1.5997911568624374</v>
      </c>
      <c r="V37" s="436">
        <v>2.1172580440471904</v>
      </c>
      <c r="W37" s="436">
        <v>3.7001012154977815</v>
      </c>
      <c r="X37" s="436">
        <v>3.3205710849516805</v>
      </c>
      <c r="Y37" s="436">
        <v>-1.5436407212819745</v>
      </c>
      <c r="Z37" s="436">
        <v>0.98198361422407743</v>
      </c>
    </row>
    <row r="38" spans="1:31">
      <c r="A38" s="710" t="s">
        <v>444</v>
      </c>
      <c r="B38" s="435" t="s">
        <v>356</v>
      </c>
      <c r="C38" s="436">
        <v>1.7000130099304869</v>
      </c>
      <c r="D38" s="436">
        <v>-1.3375424889188281</v>
      </c>
      <c r="E38" s="436">
        <v>6.3416290409332987</v>
      </c>
      <c r="F38" s="436">
        <v>6.6082860595584805</v>
      </c>
      <c r="G38" s="436">
        <v>4.6952233119637867</v>
      </c>
      <c r="H38" s="436">
        <v>-1.3765340744925396</v>
      </c>
      <c r="I38" s="436">
        <v>5.9923037790139944</v>
      </c>
      <c r="J38" s="436">
        <v>-2.267872262301907</v>
      </c>
      <c r="K38" s="436">
        <v>3.6665068678267545</v>
      </c>
      <c r="L38" s="436">
        <v>2.8190488504149869</v>
      </c>
      <c r="M38" s="436">
        <v>5.4276266127700694</v>
      </c>
      <c r="N38" s="436">
        <v>5.6321319634200933</v>
      </c>
      <c r="O38" s="436">
        <v>4.7853446076279198</v>
      </c>
      <c r="P38" s="436">
        <v>-0.3799699312591116</v>
      </c>
      <c r="Q38" s="436">
        <v>-9.3762893194146528</v>
      </c>
      <c r="R38" s="436">
        <v>6.5943891235732934</v>
      </c>
      <c r="S38" s="436">
        <v>3.8627458071145782</v>
      </c>
      <c r="T38" s="436">
        <v>-4.823128584724671</v>
      </c>
      <c r="U38" s="436">
        <v>0.83100111369678586</v>
      </c>
      <c r="V38" s="436">
        <v>1.2809038154679513</v>
      </c>
      <c r="W38" s="436">
        <v>4.8249794356547255</v>
      </c>
      <c r="X38" s="436">
        <v>0.48055299671690932</v>
      </c>
      <c r="Y38" s="436">
        <v>-1.3852343466973878</v>
      </c>
      <c r="Z38" s="436">
        <v>4.0767465861478058</v>
      </c>
    </row>
    <row r="39" spans="1:31">
      <c r="A39" s="710" t="s">
        <v>445</v>
      </c>
      <c r="B39" s="435" t="s">
        <v>356</v>
      </c>
      <c r="C39" s="436">
        <v>-0.14012177776055523</v>
      </c>
      <c r="D39" s="436">
        <v>-2.8002927662578259</v>
      </c>
      <c r="E39" s="436">
        <v>0.52361425000536599</v>
      </c>
      <c r="F39" s="436">
        <v>4.0243285912169711</v>
      </c>
      <c r="G39" s="436">
        <v>2.509672569153679</v>
      </c>
      <c r="H39" s="436">
        <v>-0.98669956863000152</v>
      </c>
      <c r="I39" s="436">
        <v>2.510189141982508</v>
      </c>
      <c r="J39" s="436">
        <v>-3.5587403643477842</v>
      </c>
      <c r="K39" s="436">
        <v>12.686375239157002</v>
      </c>
      <c r="L39" s="436">
        <v>0.28427992881681519</v>
      </c>
      <c r="M39" s="436">
        <v>4.0075623205453041</v>
      </c>
      <c r="N39" s="436">
        <v>5.0543559603006685</v>
      </c>
      <c r="O39" s="436">
        <v>4.6719580323062075</v>
      </c>
      <c r="P39" s="436">
        <v>2.1863668439341239</v>
      </c>
      <c r="Q39" s="436">
        <v>-7.9912892653293852</v>
      </c>
      <c r="R39" s="436">
        <v>0.84285578729783595</v>
      </c>
      <c r="S39" s="436">
        <v>11.26337761156033</v>
      </c>
      <c r="T39" s="436">
        <v>-4.2274312507001923</v>
      </c>
      <c r="U39" s="436">
        <v>2.1329055794795124</v>
      </c>
      <c r="V39" s="436">
        <v>6.6731838637702623</v>
      </c>
      <c r="W39" s="436">
        <v>-4.4887170553382418</v>
      </c>
      <c r="X39" s="436">
        <v>7.0289513432947359</v>
      </c>
      <c r="Y39" s="436">
        <v>-3.765018550283358</v>
      </c>
      <c r="Z39" s="436">
        <v>5.2045718318688756</v>
      </c>
    </row>
    <row r="40" spans="1:31">
      <c r="A40" s="710" t="s">
        <v>446</v>
      </c>
      <c r="B40" s="435" t="s">
        <v>356</v>
      </c>
      <c r="C40" s="436">
        <v>0.53716486779026695</v>
      </c>
      <c r="D40" s="436">
        <v>-10.912557816414818</v>
      </c>
      <c r="E40" s="436">
        <v>7.0405014213282442</v>
      </c>
      <c r="F40" s="436">
        <v>-3.3126960087684267</v>
      </c>
      <c r="G40" s="436">
        <v>1.7136378605302696</v>
      </c>
      <c r="H40" s="436">
        <v>-10.072051402875573</v>
      </c>
      <c r="I40" s="436">
        <v>4.7871233386549932</v>
      </c>
      <c r="J40" s="436">
        <v>-1.9728849618128947</v>
      </c>
      <c r="K40" s="436">
        <v>17.353247657068366</v>
      </c>
      <c r="L40" s="436">
        <v>0.39775503055876982</v>
      </c>
      <c r="M40" s="436">
        <v>-3.4077228310015641</v>
      </c>
      <c r="N40" s="436">
        <v>7.4475062172274704</v>
      </c>
      <c r="O40" s="436">
        <v>4.4978560512625023</v>
      </c>
      <c r="P40" s="436">
        <v>8.6944390618089926</v>
      </c>
      <c r="Q40" s="436">
        <v>-20.715809340666368</v>
      </c>
      <c r="R40" s="436">
        <v>2.1130605693523421</v>
      </c>
      <c r="S40" s="436">
        <v>23.242369428264766</v>
      </c>
      <c r="T40" s="436">
        <v>-2.8094751754661473</v>
      </c>
      <c r="U40" s="436">
        <v>7.4483022352431334</v>
      </c>
      <c r="V40" s="436">
        <v>6.6805995406441809</v>
      </c>
      <c r="W40" s="436">
        <v>-7.0688485595099877</v>
      </c>
      <c r="X40" s="436">
        <v>0.73011555546003137</v>
      </c>
      <c r="Y40" s="436">
        <v>-2.5084958793600549</v>
      </c>
      <c r="Z40" s="436">
        <v>-4.1686740068359001</v>
      </c>
    </row>
    <row r="41" spans="1:31">
      <c r="A41" s="710" t="s">
        <v>447</v>
      </c>
      <c r="B41" s="435" t="s">
        <v>356</v>
      </c>
      <c r="C41" s="436">
        <v>3.6082700215438166</v>
      </c>
      <c r="D41" s="436">
        <v>-5.2085431869488303</v>
      </c>
      <c r="E41" s="436">
        <v>-8.8143329775949582</v>
      </c>
      <c r="F41" s="436">
        <v>-3.1578412443392097</v>
      </c>
      <c r="G41" s="436">
        <v>2.5708239325595628</v>
      </c>
      <c r="H41" s="436">
        <v>-3.1280952140949125</v>
      </c>
      <c r="I41" s="436">
        <v>3.8151914282611301</v>
      </c>
      <c r="J41" s="436">
        <v>-8.8792984449263059</v>
      </c>
      <c r="K41" s="436">
        <v>11.011093081510708</v>
      </c>
      <c r="L41" s="436">
        <v>-3.4427862745270801</v>
      </c>
      <c r="M41" s="436">
        <v>5.8676239532278061</v>
      </c>
      <c r="N41" s="436">
        <v>4.4750016852013204</v>
      </c>
      <c r="O41" s="436">
        <v>3.9760856487453538</v>
      </c>
      <c r="P41" s="436">
        <v>4.2052068236222766</v>
      </c>
      <c r="Q41" s="436">
        <v>-10.208277848976294</v>
      </c>
      <c r="R41" s="436">
        <v>8.999552551675265</v>
      </c>
      <c r="S41" s="436">
        <v>7.8235827199351036</v>
      </c>
      <c r="T41" s="436">
        <v>-9.870809830170316</v>
      </c>
      <c r="U41" s="436">
        <v>2.8244205866729288</v>
      </c>
      <c r="V41" s="436">
        <v>0.1421165609409627</v>
      </c>
      <c r="W41" s="436">
        <v>7.6117639920817197</v>
      </c>
      <c r="X41" s="436">
        <v>-1.2952598094151284</v>
      </c>
      <c r="Y41" s="436">
        <v>0.42345219727224048</v>
      </c>
      <c r="Z41" s="436">
        <v>0.4869632013544134</v>
      </c>
    </row>
    <row r="42" spans="1:31">
      <c r="A42" s="710" t="s">
        <v>448</v>
      </c>
      <c r="B42" s="435" t="s">
        <v>356</v>
      </c>
      <c r="C42" s="436">
        <v>1.3679324386060472</v>
      </c>
      <c r="D42" s="436">
        <v>3.3535603142853319</v>
      </c>
      <c r="E42" s="436">
        <v>-3.0760705960360042</v>
      </c>
      <c r="F42" s="436">
        <v>-0.281147898609305</v>
      </c>
      <c r="G42" s="436">
        <v>13.008135269284992</v>
      </c>
      <c r="H42" s="436">
        <v>-8.3010275953306518</v>
      </c>
      <c r="I42" s="436">
        <v>-6.7125659913694307</v>
      </c>
      <c r="J42" s="436">
        <v>12.403506453896185</v>
      </c>
      <c r="K42" s="436">
        <v>-2.2178668065691056</v>
      </c>
      <c r="L42" s="436">
        <v>5.6498045302385549</v>
      </c>
      <c r="M42" s="436">
        <v>16.664776725761968</v>
      </c>
      <c r="N42" s="436">
        <v>-1.4564655877951083</v>
      </c>
      <c r="O42" s="436">
        <v>8.1506945088778764</v>
      </c>
      <c r="P42" s="436">
        <v>-2.7808383246932067</v>
      </c>
      <c r="Q42" s="436">
        <v>0.44107097350112667</v>
      </c>
      <c r="R42" s="436">
        <v>5.1472514888650949</v>
      </c>
      <c r="S42" s="436">
        <v>5.0861358394723482</v>
      </c>
      <c r="T42" s="436">
        <v>-7.02815617057</v>
      </c>
      <c r="U42" s="436">
        <v>6.6727030241433027</v>
      </c>
      <c r="V42" s="436">
        <v>3.564220356915726</v>
      </c>
      <c r="W42" s="436">
        <v>4.0007714735446882</v>
      </c>
      <c r="X42" s="436">
        <v>-5.2935003576851614</v>
      </c>
      <c r="Y42" s="436">
        <v>5.081788100666131</v>
      </c>
      <c r="Z42" s="436">
        <v>-0.64257862237830921</v>
      </c>
    </row>
    <row r="43" spans="1:31">
      <c r="A43" s="710" t="s">
        <v>449</v>
      </c>
      <c r="B43" s="435" t="s">
        <v>356</v>
      </c>
      <c r="C43" s="436">
        <v>1.0276748809192782</v>
      </c>
      <c r="D43" s="436">
        <v>-5.0235766389292706</v>
      </c>
      <c r="E43" s="436">
        <v>-1.872159296839925</v>
      </c>
      <c r="F43" s="436">
        <v>4.7867575168949372</v>
      </c>
      <c r="G43" s="436">
        <v>7.8679704000216617</v>
      </c>
      <c r="H43" s="436">
        <v>-10.628458241179416</v>
      </c>
      <c r="I43" s="436">
        <v>9.7900232600185007</v>
      </c>
      <c r="J43" s="436">
        <v>3.4532256790959082</v>
      </c>
      <c r="K43" s="436">
        <v>4.1222549924870151</v>
      </c>
      <c r="L43" s="436">
        <v>-0.97488818155416368</v>
      </c>
      <c r="M43" s="436">
        <v>4.3506877748538244</v>
      </c>
      <c r="N43" s="436">
        <v>4.9850272396346043</v>
      </c>
      <c r="O43" s="436">
        <v>0.3765329469163845</v>
      </c>
      <c r="P43" s="436">
        <v>-4.8848304897813932</v>
      </c>
      <c r="Q43" s="436">
        <v>0.1640017819522086</v>
      </c>
      <c r="R43" s="436">
        <v>-1.7611551201322726</v>
      </c>
      <c r="S43" s="436">
        <v>2.7416920986929227</v>
      </c>
      <c r="T43" s="436">
        <v>0.89496802848739776</v>
      </c>
      <c r="U43" s="436">
        <v>4.0774418113525712</v>
      </c>
      <c r="V43" s="436">
        <v>-3.245336416387218</v>
      </c>
      <c r="W43" s="436">
        <v>3.3107742482464602</v>
      </c>
      <c r="X43" s="436">
        <v>4.0797645031124006</v>
      </c>
      <c r="Y43" s="436">
        <v>-2.1917280075226984</v>
      </c>
      <c r="Z43" s="436">
        <v>-1.2889026107062733</v>
      </c>
    </row>
    <row r="44" spans="1:31">
      <c r="A44" s="710" t="s">
        <v>450</v>
      </c>
      <c r="B44" s="435" t="s">
        <v>356</v>
      </c>
      <c r="C44" s="436">
        <v>-3.1146130045360962</v>
      </c>
      <c r="D44" s="436">
        <v>3.4915841936651475</v>
      </c>
      <c r="E44" s="436">
        <v>-3.0290417606414195</v>
      </c>
      <c r="F44" s="436">
        <v>-1.9231354287733495</v>
      </c>
      <c r="G44" s="436">
        <v>4.3558443488835934</v>
      </c>
      <c r="H44" s="436">
        <v>4.3918224370721646</v>
      </c>
      <c r="I44" s="436">
        <v>-6.6745686237925668</v>
      </c>
      <c r="J44" s="436">
        <v>0.42738920087293764</v>
      </c>
      <c r="K44" s="436">
        <v>-0.26325528641758922</v>
      </c>
      <c r="L44" s="436">
        <v>2.4494411258692281</v>
      </c>
      <c r="M44" s="436">
        <v>2.4950394025704554</v>
      </c>
      <c r="N44" s="436">
        <v>12.005325221110809</v>
      </c>
      <c r="O44" s="436">
        <v>4.2418362416975555</v>
      </c>
      <c r="P44" s="436">
        <v>-0.86199744601846362</v>
      </c>
      <c r="Q44" s="436">
        <v>-11.481840412736631</v>
      </c>
      <c r="R44" s="436">
        <v>5.159522958277833</v>
      </c>
      <c r="S44" s="436">
        <v>2.0612832642331682</v>
      </c>
      <c r="T44" s="436">
        <v>-2.6630764387830368</v>
      </c>
      <c r="U44" s="436">
        <v>1.8691424257509084</v>
      </c>
      <c r="V44" s="436">
        <v>-0.9622131695330296</v>
      </c>
      <c r="W44" s="436">
        <v>5.3222971280466851</v>
      </c>
      <c r="X44" s="436">
        <v>0.65826191328592643</v>
      </c>
      <c r="Y44" s="436">
        <v>-2.2335264540230924</v>
      </c>
      <c r="Z44" s="436">
        <v>5.1708717561227928</v>
      </c>
    </row>
    <row r="45" spans="1:31" ht="20.25" customHeight="1">
      <c r="A45" s="710" t="s">
        <v>460</v>
      </c>
      <c r="B45" s="435" t="s">
        <v>356</v>
      </c>
      <c r="C45" s="436">
        <v>1.1050110267393052</v>
      </c>
      <c r="D45" s="436">
        <v>-1.004584277001797</v>
      </c>
      <c r="E45" s="436">
        <v>1.1793521248384735</v>
      </c>
      <c r="F45" s="436">
        <v>1.4158254811312361</v>
      </c>
      <c r="G45" s="436">
        <v>4.7468820849766615</v>
      </c>
      <c r="H45" s="436">
        <v>-8.1981349460832575E-2</v>
      </c>
      <c r="I45" s="436">
        <v>1.9465832985551685</v>
      </c>
      <c r="J45" s="436">
        <v>-2.7758129703634182</v>
      </c>
      <c r="K45" s="436">
        <v>4.7365127729018042</v>
      </c>
      <c r="L45" s="436">
        <v>1.8154878626455826</v>
      </c>
      <c r="M45" s="436">
        <v>5.1178773071055588</v>
      </c>
      <c r="N45" s="436">
        <v>6.505504758952128</v>
      </c>
      <c r="O45" s="436">
        <v>3.6297298043232331</v>
      </c>
      <c r="P45" s="436">
        <v>1.0659187916062791</v>
      </c>
      <c r="Q45" s="436">
        <v>-7.5502275660765008</v>
      </c>
      <c r="R45" s="436">
        <v>4.2053239778597202</v>
      </c>
      <c r="S45" s="436">
        <v>6.4081919295313412</v>
      </c>
      <c r="T45" s="436">
        <v>-3.7481215219937525</v>
      </c>
      <c r="U45" s="436">
        <v>2.545604559959969</v>
      </c>
      <c r="V45" s="436">
        <v>1.3447205388949897</v>
      </c>
      <c r="W45" s="436">
        <v>3.3216570269953962</v>
      </c>
      <c r="X45" s="436">
        <v>0.99401207941674841</v>
      </c>
      <c r="Y45" s="436">
        <v>-0.96741888590943859</v>
      </c>
      <c r="Z45" s="436">
        <v>2.0991631230596539</v>
      </c>
    </row>
    <row r="46" spans="1:31">
      <c r="B46" s="221"/>
      <c r="C46" s="221"/>
      <c r="D46" s="221"/>
      <c r="E46" s="221"/>
      <c r="F46" s="221"/>
      <c r="G46" s="221"/>
      <c r="H46" s="221"/>
      <c r="I46" s="221"/>
      <c r="J46" s="221"/>
    </row>
    <row r="47" spans="1:31" ht="13">
      <c r="A47" s="135"/>
      <c r="B47" s="1419" t="s">
        <v>483</v>
      </c>
      <c r="C47" s="1419"/>
      <c r="D47" s="1419"/>
      <c r="E47" s="1419"/>
      <c r="F47" s="1419"/>
      <c r="G47" s="1419"/>
      <c r="H47" s="1419" t="s">
        <v>483</v>
      </c>
      <c r="I47" s="1419"/>
      <c r="J47" s="1419"/>
      <c r="K47" s="1419"/>
      <c r="L47" s="1419"/>
      <c r="M47" s="1419"/>
      <c r="N47" s="1419" t="s">
        <v>483</v>
      </c>
      <c r="O47" s="1419"/>
      <c r="P47" s="1419"/>
      <c r="Q47" s="1419"/>
      <c r="R47" s="1419"/>
      <c r="S47" s="1419"/>
      <c r="T47" s="1419" t="s">
        <v>483</v>
      </c>
      <c r="U47" s="1419"/>
      <c r="V47" s="1419"/>
      <c r="W47" s="1419"/>
      <c r="X47" s="1419"/>
      <c r="Y47" s="1419"/>
      <c r="Z47" s="1419" t="s">
        <v>483</v>
      </c>
      <c r="AA47" s="1419"/>
      <c r="AB47" s="1419"/>
      <c r="AC47" s="1419"/>
      <c r="AD47" s="1419"/>
      <c r="AE47" s="1419"/>
    </row>
    <row r="48" spans="1:31">
      <c r="B48" s="221"/>
      <c r="C48" s="221"/>
      <c r="D48" s="221"/>
      <c r="E48" s="221"/>
      <c r="F48" s="221"/>
      <c r="G48" s="221"/>
      <c r="H48" s="221"/>
      <c r="I48" s="221"/>
      <c r="J48" s="221"/>
    </row>
    <row r="49" spans="1:26">
      <c r="A49" s="712" t="s">
        <v>435</v>
      </c>
      <c r="B49" s="437">
        <v>100</v>
      </c>
      <c r="C49" s="438">
        <v>101.58511533115211</v>
      </c>
      <c r="D49" s="438">
        <v>98.639783533005328</v>
      </c>
      <c r="E49" s="438">
        <v>102.99156903633545</v>
      </c>
      <c r="F49" s="438">
        <v>103.94342600744626</v>
      </c>
      <c r="G49" s="438">
        <v>110.62850732860346</v>
      </c>
      <c r="H49" s="438">
        <v>116.10730350774529</v>
      </c>
      <c r="I49" s="438">
        <v>111.60996339701673</v>
      </c>
      <c r="J49" s="438">
        <v>112.1333843450322</v>
      </c>
      <c r="K49" s="438">
        <v>117.44237492965138</v>
      </c>
      <c r="L49" s="438">
        <v>118.08463913701814</v>
      </c>
      <c r="M49" s="438">
        <v>124.78216562152633</v>
      </c>
      <c r="N49" s="438">
        <v>133.16694457658281</v>
      </c>
      <c r="O49" s="438">
        <v>141.86863277421335</v>
      </c>
      <c r="P49" s="438">
        <v>137.20201157620198</v>
      </c>
      <c r="Q49" s="438">
        <v>124.24861207645058</v>
      </c>
      <c r="R49" s="438">
        <v>132.65820474336667</v>
      </c>
      <c r="S49" s="438">
        <v>139.4508786341388</v>
      </c>
      <c r="T49" s="438">
        <v>133.18592863030088</v>
      </c>
      <c r="U49" s="438">
        <v>141.02637870317312</v>
      </c>
      <c r="V49" s="438">
        <v>142.29314743731729</v>
      </c>
      <c r="W49" s="438">
        <v>148.75364389293514</v>
      </c>
      <c r="X49" s="438">
        <v>147.53360056922457</v>
      </c>
      <c r="Y49" s="438">
        <v>146.47872087231681</v>
      </c>
      <c r="Z49" s="438">
        <v>152.09151455389494</v>
      </c>
    </row>
    <row r="50" spans="1:26">
      <c r="A50" s="710" t="s">
        <v>436</v>
      </c>
      <c r="B50" s="437">
        <v>100</v>
      </c>
      <c r="C50" s="438">
        <v>101.59159474669761</v>
      </c>
      <c r="D50" s="438">
        <v>98.835495784870204</v>
      </c>
      <c r="E50" s="438">
        <v>104.09083080503011</v>
      </c>
      <c r="F50" s="438">
        <v>108.19567048032067</v>
      </c>
      <c r="G50" s="438">
        <v>118.62646374563467</v>
      </c>
      <c r="H50" s="438">
        <v>122.80681779634973</v>
      </c>
      <c r="I50" s="438">
        <v>123.3365405752117</v>
      </c>
      <c r="J50" s="438">
        <v>119.75535589626759</v>
      </c>
      <c r="K50" s="438">
        <v>125.85059072183725</v>
      </c>
      <c r="L50" s="438">
        <v>126.80552591363744</v>
      </c>
      <c r="M50" s="438">
        <v>135.20146556728869</v>
      </c>
      <c r="N50" s="438">
        <v>146.56491779346959</v>
      </c>
      <c r="O50" s="438">
        <v>148.45951509515669</v>
      </c>
      <c r="P50" s="438">
        <v>152.91663531663127</v>
      </c>
      <c r="Q50" s="438">
        <v>135.94753629766842</v>
      </c>
      <c r="R50" s="438">
        <v>143.69363238309887</v>
      </c>
      <c r="S50" s="438">
        <v>155.16760413506455</v>
      </c>
      <c r="T50" s="438">
        <v>150.52309342182491</v>
      </c>
      <c r="U50" s="438">
        <v>154.09288913111843</v>
      </c>
      <c r="V50" s="438">
        <v>153.19488136576666</v>
      </c>
      <c r="W50" s="438">
        <v>160.90443716174155</v>
      </c>
      <c r="X50" s="438">
        <v>161.65821402178369</v>
      </c>
      <c r="Y50" s="438">
        <v>156.185283194672</v>
      </c>
      <c r="Z50" s="438">
        <v>168.27949353904017</v>
      </c>
    </row>
    <row r="51" spans="1:26">
      <c r="A51" s="710" t="s">
        <v>437</v>
      </c>
      <c r="B51" s="437">
        <v>100</v>
      </c>
      <c r="C51" s="438">
        <v>96.709991663507083</v>
      </c>
      <c r="D51" s="438">
        <v>107.54109191559381</v>
      </c>
      <c r="E51" s="438">
        <v>107.03044066279736</v>
      </c>
      <c r="F51" s="438">
        <v>94.671919732904897</v>
      </c>
      <c r="G51" s="438">
        <v>87.297707745678721</v>
      </c>
      <c r="H51" s="438">
        <v>84.579243909619265</v>
      </c>
      <c r="I51" s="438">
        <v>80.19538993285515</v>
      </c>
      <c r="J51" s="438">
        <v>70.316722262588101</v>
      </c>
      <c r="K51" s="438">
        <v>69.916747589977064</v>
      </c>
      <c r="L51" s="438">
        <v>63.629780168261355</v>
      </c>
      <c r="M51" s="438">
        <v>68.136552761570186</v>
      </c>
      <c r="N51" s="438">
        <v>77.132835679416004</v>
      </c>
      <c r="O51" s="438">
        <v>72.827891641861171</v>
      </c>
      <c r="P51" s="438">
        <v>72.136197698995431</v>
      </c>
      <c r="Q51" s="438">
        <v>70.413397239658934</v>
      </c>
      <c r="R51" s="438">
        <v>72.680912376204915</v>
      </c>
      <c r="S51" s="438">
        <v>75.165365980879685</v>
      </c>
      <c r="T51" s="438">
        <v>76.970973943709041</v>
      </c>
      <c r="U51" s="438">
        <v>77.773189031294208</v>
      </c>
      <c r="V51" s="438">
        <v>77.548011107976933</v>
      </c>
      <c r="W51" s="438">
        <v>78.532203262914351</v>
      </c>
      <c r="X51" s="438">
        <v>78.223364806862392</v>
      </c>
      <c r="Y51" s="438">
        <v>74.517965405359462</v>
      </c>
      <c r="Z51" s="438">
        <v>77.586990680841225</v>
      </c>
    </row>
    <row r="52" spans="1:26">
      <c r="A52" s="710" t="s">
        <v>438</v>
      </c>
      <c r="B52" s="437">
        <v>100</v>
      </c>
      <c r="C52" s="438">
        <v>104.72248800052114</v>
      </c>
      <c r="D52" s="438">
        <v>109.53847454955802</v>
      </c>
      <c r="E52" s="438">
        <v>112.13047383205435</v>
      </c>
      <c r="F52" s="438">
        <v>101.19660780786948</v>
      </c>
      <c r="G52" s="438">
        <v>103.04298830652772</v>
      </c>
      <c r="H52" s="438">
        <v>100.59050798485426</v>
      </c>
      <c r="I52" s="438">
        <v>100.3729006494863</v>
      </c>
      <c r="J52" s="438">
        <v>102.86469144747198</v>
      </c>
      <c r="K52" s="438">
        <v>101.4055680769206</v>
      </c>
      <c r="L52" s="438">
        <v>102.54677439833351</v>
      </c>
      <c r="M52" s="438">
        <v>106.33166010698235</v>
      </c>
      <c r="N52" s="438">
        <v>112.28186176317701</v>
      </c>
      <c r="O52" s="438">
        <v>113.00944890864096</v>
      </c>
      <c r="P52" s="438">
        <v>115.93749077057662</v>
      </c>
      <c r="Q52" s="438">
        <v>108.85051208922513</v>
      </c>
      <c r="R52" s="438">
        <v>112.22159782946004</v>
      </c>
      <c r="S52" s="438">
        <v>121.02135090239625</v>
      </c>
      <c r="T52" s="438">
        <v>116.20227271193802</v>
      </c>
      <c r="U52" s="438">
        <v>118.76722679496</v>
      </c>
      <c r="V52" s="438">
        <v>119.23200114804625</v>
      </c>
      <c r="W52" s="438">
        <v>120.11710872306048</v>
      </c>
      <c r="X52" s="438">
        <v>124.08489051365093</v>
      </c>
      <c r="Y52" s="438">
        <v>124.85889185365302</v>
      </c>
      <c r="Z52" s="438">
        <v>121.71242960668728</v>
      </c>
    </row>
    <row r="53" spans="1:26">
      <c r="A53" s="710" t="s">
        <v>439</v>
      </c>
      <c r="B53" s="437">
        <v>100</v>
      </c>
      <c r="C53" s="438">
        <v>99.255088176087412</v>
      </c>
      <c r="D53" s="438">
        <v>98.393116995882394</v>
      </c>
      <c r="E53" s="438">
        <v>102.65047723369094</v>
      </c>
      <c r="F53" s="438">
        <v>103.92028309530048</v>
      </c>
      <c r="G53" s="438">
        <v>111.60959063152781</v>
      </c>
      <c r="H53" s="438">
        <v>108.18540037677948</v>
      </c>
      <c r="I53" s="438">
        <v>123.39800540934006</v>
      </c>
      <c r="J53" s="438">
        <v>100.71916232139078</v>
      </c>
      <c r="K53" s="438">
        <v>108.59535151252425</v>
      </c>
      <c r="L53" s="438">
        <v>119.07261269620406</v>
      </c>
      <c r="M53" s="438">
        <v>125.15712018165944</v>
      </c>
      <c r="N53" s="438">
        <v>132.60320636053331</v>
      </c>
      <c r="O53" s="438">
        <v>140.89191359444382</v>
      </c>
      <c r="P53" s="438">
        <v>140.36679619680535</v>
      </c>
      <c r="Q53" s="438">
        <v>126.43433656537545</v>
      </c>
      <c r="R53" s="438">
        <v>130.18114000440175</v>
      </c>
      <c r="S53" s="438">
        <v>146.8737405094229</v>
      </c>
      <c r="T53" s="438">
        <v>145.62574351864671</v>
      </c>
      <c r="U53" s="438">
        <v>145.0598275534675</v>
      </c>
      <c r="V53" s="438">
        <v>141.22548856075193</v>
      </c>
      <c r="W53" s="438">
        <v>151.09176067894094</v>
      </c>
      <c r="X53" s="438">
        <v>140.18588969392673</v>
      </c>
      <c r="Y53" s="438">
        <v>144.47220613550039</v>
      </c>
      <c r="Z53" s="438">
        <v>153.32073745038457</v>
      </c>
    </row>
    <row r="54" spans="1:26">
      <c r="A54" s="710" t="s">
        <v>440</v>
      </c>
      <c r="B54" s="437">
        <v>100</v>
      </c>
      <c r="C54" s="438">
        <v>99.028661285255538</v>
      </c>
      <c r="D54" s="438">
        <v>93.381621602134004</v>
      </c>
      <c r="E54" s="438">
        <v>97.120111511101229</v>
      </c>
      <c r="F54" s="438">
        <v>97.451818819650583</v>
      </c>
      <c r="G54" s="438">
        <v>105.45065978941051</v>
      </c>
      <c r="H54" s="438">
        <v>104.8647501721602</v>
      </c>
      <c r="I54" s="438">
        <v>115.49801521151112</v>
      </c>
      <c r="J54" s="438">
        <v>111.2306816655846</v>
      </c>
      <c r="K54" s="438">
        <v>111.24055389723597</v>
      </c>
      <c r="L54" s="438">
        <v>123.85284286592521</v>
      </c>
      <c r="M54" s="438">
        <v>127.26897064606051</v>
      </c>
      <c r="N54" s="438">
        <v>141.30139955561538</v>
      </c>
      <c r="O54" s="438">
        <v>155.55847993230651</v>
      </c>
      <c r="P54" s="438">
        <v>167.4555400375344</v>
      </c>
      <c r="Q54" s="438">
        <v>156.51485895923759</v>
      </c>
      <c r="R54" s="438">
        <v>159.55343234759951</v>
      </c>
      <c r="S54" s="438">
        <v>158.60795546654296</v>
      </c>
      <c r="T54" s="438">
        <v>154.68688669187026</v>
      </c>
      <c r="U54" s="438">
        <v>159.32030610036318</v>
      </c>
      <c r="V54" s="438">
        <v>158.68008745084347</v>
      </c>
      <c r="W54" s="438">
        <v>168.35513785250046</v>
      </c>
      <c r="X54" s="438">
        <v>175.494485423627</v>
      </c>
      <c r="Y54" s="438">
        <v>169.8903750423494</v>
      </c>
      <c r="Z54" s="438">
        <v>163.02592855950815</v>
      </c>
    </row>
    <row r="55" spans="1:26">
      <c r="A55" s="710" t="s">
        <v>441</v>
      </c>
      <c r="B55" s="437">
        <v>99.999999999999986</v>
      </c>
      <c r="C55" s="438">
        <v>99.480324212822936</v>
      </c>
      <c r="D55" s="438">
        <v>98.668402809947182</v>
      </c>
      <c r="E55" s="438">
        <v>97.582208485618295</v>
      </c>
      <c r="F55" s="438">
        <v>101.78880556513634</v>
      </c>
      <c r="G55" s="438">
        <v>106.61312014583655</v>
      </c>
      <c r="H55" s="438">
        <v>111.77835126893669</v>
      </c>
      <c r="I55" s="438">
        <v>113.32680211697793</v>
      </c>
      <c r="J55" s="438">
        <v>108.39493424527896</v>
      </c>
      <c r="K55" s="438">
        <v>117.65084429313909</v>
      </c>
      <c r="L55" s="438">
        <v>121.63219040750288</v>
      </c>
      <c r="M55" s="438">
        <v>126.49325101804389</v>
      </c>
      <c r="N55" s="438">
        <v>132.29474354685922</v>
      </c>
      <c r="O55" s="438">
        <v>139.54125323274241</v>
      </c>
      <c r="P55" s="438">
        <v>140.33062552075819</v>
      </c>
      <c r="Q55" s="438">
        <v>130.46596538204523</v>
      </c>
      <c r="R55" s="438">
        <v>137.78633854964488</v>
      </c>
      <c r="S55" s="438">
        <v>145.13597084863184</v>
      </c>
      <c r="T55" s="438">
        <v>140.39443329947613</v>
      </c>
      <c r="U55" s="438">
        <v>141.14770801380826</v>
      </c>
      <c r="V55" s="438">
        <v>144.51757451918985</v>
      </c>
      <c r="W55" s="438">
        <v>148.84499381274813</v>
      </c>
      <c r="X55" s="438">
        <v>150.70608155680009</v>
      </c>
      <c r="Y55" s="438">
        <v>154.58982599459085</v>
      </c>
      <c r="Z55" s="438">
        <v>157.45731441121242</v>
      </c>
    </row>
    <row r="56" spans="1:26">
      <c r="A56" s="710" t="s">
        <v>442</v>
      </c>
      <c r="B56" s="437">
        <v>100</v>
      </c>
      <c r="C56" s="438">
        <v>101.74778654965563</v>
      </c>
      <c r="D56" s="438">
        <v>106.27207641351725</v>
      </c>
      <c r="E56" s="438">
        <v>96.929807035789963</v>
      </c>
      <c r="F56" s="438">
        <v>99.023299226357011</v>
      </c>
      <c r="G56" s="438">
        <v>107.17148845915631</v>
      </c>
      <c r="H56" s="438">
        <v>113.55452447563711</v>
      </c>
      <c r="I56" s="438">
        <v>113.04125573865002</v>
      </c>
      <c r="J56" s="438">
        <v>116.2748004122143</v>
      </c>
      <c r="K56" s="438">
        <v>117.53152297586026</v>
      </c>
      <c r="L56" s="438">
        <v>126.76177398202256</v>
      </c>
      <c r="M56" s="438">
        <v>130.00276874338115</v>
      </c>
      <c r="N56" s="438">
        <v>132.31814193044136</v>
      </c>
      <c r="O56" s="438">
        <v>135.32834447074129</v>
      </c>
      <c r="P56" s="438">
        <v>146.61824933335595</v>
      </c>
      <c r="Q56" s="438">
        <v>142.36920225676019</v>
      </c>
      <c r="R56" s="438">
        <v>130.1382087142359</v>
      </c>
      <c r="S56" s="438">
        <v>140.08835298383948</v>
      </c>
      <c r="T56" s="438">
        <v>141.12752373784139</v>
      </c>
      <c r="U56" s="438">
        <v>147.59998345499147</v>
      </c>
      <c r="V56" s="438">
        <v>157.94252483731916</v>
      </c>
      <c r="W56" s="438">
        <v>154.33438324372224</v>
      </c>
      <c r="X56" s="438">
        <v>152.36084544447826</v>
      </c>
      <c r="Y56" s="438">
        <v>151.1874664583062</v>
      </c>
      <c r="Z56" s="438">
        <v>141.56182375477974</v>
      </c>
    </row>
    <row r="57" spans="1:26">
      <c r="A57" s="710" t="s">
        <v>443</v>
      </c>
      <c r="B57" s="437">
        <v>100</v>
      </c>
      <c r="C57" s="438">
        <v>102.83588283874073</v>
      </c>
      <c r="D57" s="438">
        <v>99.813188343305825</v>
      </c>
      <c r="E57" s="438">
        <v>101.69725278874711</v>
      </c>
      <c r="F57" s="438">
        <v>110.05666142630881</v>
      </c>
      <c r="G57" s="438">
        <v>112.36782570071225</v>
      </c>
      <c r="H57" s="438">
        <v>114.20063973767446</v>
      </c>
      <c r="I57" s="438">
        <v>119.34695615156549</v>
      </c>
      <c r="J57" s="438">
        <v>112.28091772094784</v>
      </c>
      <c r="K57" s="438">
        <v>119.65583525811822</v>
      </c>
      <c r="L57" s="438">
        <v>119.9401695115519</v>
      </c>
      <c r="M57" s="438">
        <v>124.39442618946947</v>
      </c>
      <c r="N57" s="438">
        <v>135.31575085042692</v>
      </c>
      <c r="O57" s="438">
        <v>134.76625962817815</v>
      </c>
      <c r="P57" s="438">
        <v>136.94274135322308</v>
      </c>
      <c r="Q57" s="438">
        <v>129.58069828440642</v>
      </c>
      <c r="R57" s="438">
        <v>134.83539229042574</v>
      </c>
      <c r="S57" s="438">
        <v>147.31273064259659</v>
      </c>
      <c r="T57" s="438">
        <v>141.53056777768012</v>
      </c>
      <c r="U57" s="438">
        <v>143.79476128524465</v>
      </c>
      <c r="V57" s="438">
        <v>146.83926743547494</v>
      </c>
      <c r="W57" s="438">
        <v>152.27246895468301</v>
      </c>
      <c r="X57" s="438">
        <v>157.32878452913423</v>
      </c>
      <c r="Y57" s="438">
        <v>154.90019334484452</v>
      </c>
      <c r="Z57" s="438">
        <v>156.42128786189232</v>
      </c>
    </row>
    <row r="58" spans="1:26">
      <c r="A58" s="710" t="s">
        <v>444</v>
      </c>
      <c r="B58" s="437">
        <v>100</v>
      </c>
      <c r="C58" s="438">
        <v>101.70001300993049</v>
      </c>
      <c r="D58" s="438">
        <v>100.33973212468669</v>
      </c>
      <c r="E58" s="438">
        <v>106.7029057167005</v>
      </c>
      <c r="F58" s="438">
        <v>113.75413896032104</v>
      </c>
      <c r="G58" s="438">
        <v>119.09514981110971</v>
      </c>
      <c r="H58" s="438">
        <v>117.45576449289184</v>
      </c>
      <c r="I58" s="438">
        <v>124.49407070726919</v>
      </c>
      <c r="J58" s="438">
        <v>121.67070420948851</v>
      </c>
      <c r="K58" s="438">
        <v>126.13176893546259</v>
      </c>
      <c r="L58" s="438">
        <v>129.68748511764585</v>
      </c>
      <c r="M58" s="438">
        <v>136.72643757332341</v>
      </c>
      <c r="N58" s="438">
        <v>144.4270509663362</v>
      </c>
      <c r="O58" s="438">
        <v>151.33838306170978</v>
      </c>
      <c r="P58" s="438">
        <v>150.76334271162153</v>
      </c>
      <c r="Q58" s="438">
        <v>136.62733551135926</v>
      </c>
      <c r="R58" s="438">
        <v>145.63707366414832</v>
      </c>
      <c r="S58" s="438">
        <v>151.26266362071459</v>
      </c>
      <c r="T58" s="438">
        <v>143.96707085360796</v>
      </c>
      <c r="U58" s="438">
        <v>145.1634388157581</v>
      </c>
      <c r="V58" s="438">
        <v>147.02284284221363</v>
      </c>
      <c r="W58" s="438">
        <v>154.1166647750654</v>
      </c>
      <c r="X58" s="438">
        <v>154.85727702608213</v>
      </c>
      <c r="Y58" s="438">
        <v>152.71214083635655</v>
      </c>
      <c r="Z58" s="438">
        <v>158.93782782453593</v>
      </c>
    </row>
    <row r="59" spans="1:26">
      <c r="A59" s="710" t="s">
        <v>445</v>
      </c>
      <c r="B59" s="437">
        <v>99.999999999999986</v>
      </c>
      <c r="C59" s="438">
        <v>99.859878222239445</v>
      </c>
      <c r="D59" s="438">
        <v>97.063509275988196</v>
      </c>
      <c r="E59" s="438">
        <v>97.571747642112555</v>
      </c>
      <c r="F59" s="438">
        <v>101.49835537942415</v>
      </c>
      <c r="G59" s="438">
        <v>104.04563176252368</v>
      </c>
      <c r="H59" s="438">
        <v>103.01901396274451</v>
      </c>
      <c r="I59" s="438">
        <v>105.60498606541476</v>
      </c>
      <c r="J59" s="438">
        <v>101.846778799541</v>
      </c>
      <c r="K59" s="438">
        <v>114.76744332704499</v>
      </c>
      <c r="L59" s="438">
        <v>115.09370413323998</v>
      </c>
      <c r="M59" s="438">
        <v>119.7061560534036</v>
      </c>
      <c r="N59" s="438">
        <v>125.75653128673562</v>
      </c>
      <c r="O59" s="438">
        <v>131.63182365133594</v>
      </c>
      <c r="P59" s="438">
        <v>134.50977819971459</v>
      </c>
      <c r="Q59" s="438">
        <v>123.76071273362243</v>
      </c>
      <c r="R59" s="438">
        <v>124.80383706329881</v>
      </c>
      <c r="S59" s="438">
        <v>138.86096450545463</v>
      </c>
      <c r="T59" s="438">
        <v>132.99071269692732</v>
      </c>
      <c r="U59" s="438">
        <v>135.82727902822967</v>
      </c>
      <c r="V59" s="438">
        <v>144.89128309493969</v>
      </c>
      <c r="W59" s="438">
        <v>138.38752335895873</v>
      </c>
      <c r="X59" s="438">
        <v>148.11471504105054</v>
      </c>
      <c r="Y59" s="438">
        <v>142.53816854405568</v>
      </c>
      <c r="Z59" s="438">
        <v>149.9566699137614</v>
      </c>
    </row>
    <row r="60" spans="1:26">
      <c r="A60" s="710" t="s">
        <v>446</v>
      </c>
      <c r="B60" s="437">
        <v>99.999999999999986</v>
      </c>
      <c r="C60" s="438">
        <v>100.53716486779027</v>
      </c>
      <c r="D60" s="438">
        <v>89.565988624608366</v>
      </c>
      <c r="E60" s="438">
        <v>95.87188332675062</v>
      </c>
      <c r="F60" s="438">
        <v>92.695939274254229</v>
      </c>
      <c r="G60" s="438">
        <v>94.284411984831991</v>
      </c>
      <c r="H60" s="438">
        <v>84.788037544820739</v>
      </c>
      <c r="I60" s="438">
        <v>88.846945478516417</v>
      </c>
      <c r="J60" s="438">
        <v>87.094097452140673</v>
      </c>
      <c r="K60" s="438">
        <v>102.2077518776991</v>
      </c>
      <c r="L60" s="438">
        <v>102.61428835241367</v>
      </c>
      <c r="M60" s="438">
        <v>99.117477820358687</v>
      </c>
      <c r="N60" s="438">
        <v>106.49925814338894</v>
      </c>
      <c r="O60" s="438">
        <v>111.28944147034103</v>
      </c>
      <c r="P60" s="438">
        <v>120.96543414120741</v>
      </c>
      <c r="Q60" s="438">
        <v>95.90646543640554</v>
      </c>
      <c r="R60" s="438">
        <v>97.933027141001759</v>
      </c>
      <c r="S60" s="438">
        <v>120.69498310139619</v>
      </c>
      <c r="T60" s="438">
        <v>117.3040875131294</v>
      </c>
      <c r="U60" s="438">
        <v>126.04125048540138</v>
      </c>
      <c r="V60" s="438">
        <v>134.4615616863513</v>
      </c>
      <c r="W60" s="438">
        <v>124.95667751999102</v>
      </c>
      <c r="X60" s="438">
        <v>125.86900566015049</v>
      </c>
      <c r="Y60" s="438">
        <v>122.71158683977413</v>
      </c>
      <c r="Z60" s="438">
        <v>117.59614081580861</v>
      </c>
    </row>
    <row r="61" spans="1:26">
      <c r="A61" s="710" t="s">
        <v>447</v>
      </c>
      <c r="B61" s="437">
        <v>100.00000000000001</v>
      </c>
      <c r="C61" s="438">
        <v>103.60827002154382</v>
      </c>
      <c r="D61" s="438">
        <v>98.211788532221135</v>
      </c>
      <c r="E61" s="438">
        <v>89.555074467739729</v>
      </c>
      <c r="F61" s="438">
        <v>86.727067389798762</v>
      </c>
      <c r="G61" s="438">
        <v>88.956667594262768</v>
      </c>
      <c r="H61" s="438">
        <v>86.174018332628307</v>
      </c>
      <c r="I61" s="438">
        <v>89.46172209344293</v>
      </c>
      <c r="J61" s="438">
        <v>81.518148794795565</v>
      </c>
      <c r="K61" s="438">
        <v>90.494188036914892</v>
      </c>
      <c r="L61" s="438">
        <v>87.378666551935268</v>
      </c>
      <c r="M61" s="438">
        <v>92.505718120547655</v>
      </c>
      <c r="N61" s="438">
        <v>96.645350565349759</v>
      </c>
      <c r="O61" s="438">
        <v>100.48805247935827</v>
      </c>
      <c r="P61" s="438">
        <v>104.71378291914537</v>
      </c>
      <c r="Q61" s="438">
        <v>94.02430901258515</v>
      </c>
      <c r="R61" s="438">
        <v>102.4860761135223</v>
      </c>
      <c r="S61" s="438">
        <v>110.50415905467936</v>
      </c>
      <c r="T61" s="438">
        <v>99.596503659963034</v>
      </c>
      <c r="U61" s="438">
        <v>102.40952781294148</v>
      </c>
      <c r="V61" s="438">
        <v>102.55506871194511</v>
      </c>
      <c r="W61" s="438">
        <v>110.36131850421562</v>
      </c>
      <c r="X61" s="438">
        <v>108.93185270048988</v>
      </c>
      <c r="Y61" s="438">
        <v>109.39312702427947</v>
      </c>
      <c r="Z61" s="438">
        <v>109.92583129769859</v>
      </c>
    </row>
    <row r="62" spans="1:26">
      <c r="A62" s="710" t="s">
        <v>448</v>
      </c>
      <c r="B62" s="437">
        <v>100</v>
      </c>
      <c r="C62" s="438">
        <v>101.36793243860605</v>
      </c>
      <c r="D62" s="438">
        <v>104.7673671922787</v>
      </c>
      <c r="E62" s="438">
        <v>101.54464901583594</v>
      </c>
      <c r="F62" s="438">
        <v>101.25915836897772</v>
      </c>
      <c r="G62" s="438">
        <v>114.43108666215386</v>
      </c>
      <c r="H62" s="438">
        <v>104.93213058069173</v>
      </c>
      <c r="I62" s="438">
        <v>97.888492069312861</v>
      </c>
      <c r="J62" s="438">
        <v>110.03009750075174</v>
      </c>
      <c r="K62" s="438">
        <v>107.58977649104695</v>
      </c>
      <c r="L62" s="438">
        <v>113.66838855731164</v>
      </c>
      <c r="M62" s="438">
        <v>132.61097171815919</v>
      </c>
      <c r="N62" s="438">
        <v>130.67953854944349</v>
      </c>
      <c r="O62" s="438">
        <v>141.33082852221992</v>
      </c>
      <c r="P62" s="438">
        <v>137.4006466780676</v>
      </c>
      <c r="Q62" s="438">
        <v>138.00668104796739</v>
      </c>
      <c r="R62" s="438">
        <v>145.1102319929422</v>
      </c>
      <c r="S62" s="438">
        <v>152.4907355090767</v>
      </c>
      <c r="T62" s="438">
        <v>141.77344847184793</v>
      </c>
      <c r="U62" s="438">
        <v>151.2335696554612</v>
      </c>
      <c r="V62" s="438">
        <v>156.62386733161148</v>
      </c>
      <c r="W62" s="438">
        <v>162.89003033657707</v>
      </c>
      <c r="X62" s="438">
        <v>154.26744599807688</v>
      </c>
      <c r="Y62" s="438">
        <v>162.1069907120087</v>
      </c>
      <c r="Z62" s="438">
        <v>161.06532584431255</v>
      </c>
    </row>
    <row r="63" spans="1:26">
      <c r="A63" s="710" t="s">
        <v>449</v>
      </c>
      <c r="B63" s="437">
        <v>100</v>
      </c>
      <c r="C63" s="438">
        <v>101.02767488091928</v>
      </c>
      <c r="D63" s="438">
        <v>95.952472206748013</v>
      </c>
      <c r="E63" s="438">
        <v>94.156089077781616</v>
      </c>
      <c r="F63" s="438">
        <v>98.663112749326629</v>
      </c>
      <c r="G63" s="438">
        <v>106.42589725618365</v>
      </c>
      <c r="H63" s="438">
        <v>95.114465208509657</v>
      </c>
      <c r="I63" s="438">
        <v>104.42619347606495</v>
      </c>
      <c r="J63" s="438">
        <v>108.0322656048828</v>
      </c>
      <c r="K63" s="438">
        <v>112.4856310672769</v>
      </c>
      <c r="L63" s="438">
        <v>111.3890219440554</v>
      </c>
      <c r="M63" s="438">
        <v>116.23521050430465</v>
      </c>
      <c r="N63" s="438">
        <v>122.02956740999086</v>
      </c>
      <c r="O63" s="438">
        <v>122.48904893626901</v>
      </c>
      <c r="P63" s="438">
        <v>116.50566652718689</v>
      </c>
      <c r="Q63" s="438">
        <v>116.69673789636677</v>
      </c>
      <c r="R63" s="438">
        <v>114.64152732187759</v>
      </c>
      <c r="S63" s="438">
        <v>117.78464501828239</v>
      </c>
      <c r="T63" s="438">
        <v>118.8387799336634</v>
      </c>
      <c r="U63" s="438">
        <v>123.68436203477985</v>
      </c>
      <c r="V63" s="438">
        <v>119.67038839228893</v>
      </c>
      <c r="W63" s="438">
        <v>123.63240479395736</v>
      </c>
      <c r="X63" s="438">
        <v>128.67631575908544</v>
      </c>
      <c r="Y63" s="438">
        <v>125.85608090754523</v>
      </c>
      <c r="Z63" s="438">
        <v>124.23391859499529</v>
      </c>
    </row>
    <row r="64" spans="1:26">
      <c r="A64" s="710" t="s">
        <v>450</v>
      </c>
      <c r="B64" s="437">
        <v>100</v>
      </c>
      <c r="C64" s="438">
        <v>96.885386995463904</v>
      </c>
      <c r="D64" s="438">
        <v>100.26822185376884</v>
      </c>
      <c r="E64" s="438">
        <v>97.231055541165574</v>
      </c>
      <c r="F64" s="438">
        <v>95.361170664283136</v>
      </c>
      <c r="G64" s="438">
        <v>99.514954827692549</v>
      </c>
      <c r="H64" s="438">
        <v>103.88547494205739</v>
      </c>
      <c r="I64" s="438">
        <v>96.951567626896932</v>
      </c>
      <c r="J64" s="438">
        <v>97.365928157011325</v>
      </c>
      <c r="K64" s="438">
        <v>97.109607203968423</v>
      </c>
      <c r="L64" s="438">
        <v>99.488249859992493</v>
      </c>
      <c r="M64" s="438">
        <v>101.97052089492705</v>
      </c>
      <c r="N64" s="438">
        <v>114.2124135580238</v>
      </c>
      <c r="O64" s="438">
        <v>119.05711710884553</v>
      </c>
      <c r="P64" s="438">
        <v>118.03084780006408</v>
      </c>
      <c r="Q64" s="438">
        <v>104.47873421786066</v>
      </c>
      <c r="R64" s="438">
        <v>109.86933849634926</v>
      </c>
      <c r="S64" s="438">
        <v>112.13405678329819</v>
      </c>
      <c r="T64" s="438">
        <v>109.14784113725059</v>
      </c>
      <c r="U64" s="438">
        <v>111.18796974273816</v>
      </c>
      <c r="V64" s="438">
        <v>110.11810445493714</v>
      </c>
      <c r="W64" s="438">
        <v>115.97891716580172</v>
      </c>
      <c r="X64" s="438">
        <v>116.74236220494561</v>
      </c>
      <c r="Y64" s="438">
        <v>114.13489066204669</v>
      </c>
      <c r="Z64" s="438">
        <v>120.03665948717209</v>
      </c>
    </row>
    <row r="65" spans="1:31" ht="20.149999999999999" customHeight="1">
      <c r="A65" s="710" t="s">
        <v>460</v>
      </c>
      <c r="B65" s="437">
        <v>100</v>
      </c>
      <c r="C65" s="438">
        <v>101.10501102673931</v>
      </c>
      <c r="D65" s="438">
        <v>100.08932598270374</v>
      </c>
      <c r="E65" s="438">
        <v>101.26973157541727</v>
      </c>
      <c r="F65" s="438">
        <v>102.70353423973525</v>
      </c>
      <c r="G65" s="438">
        <v>107.5787499071991</v>
      </c>
      <c r="H65" s="438">
        <v>107.49055539629209</v>
      </c>
      <c r="I65" s="438">
        <v>109.5829485951605</v>
      </c>
      <c r="J65" s="438">
        <v>106.54113089474936</v>
      </c>
      <c r="K65" s="438">
        <v>111.58746516797319</v>
      </c>
      <c r="L65" s="438">
        <v>113.61332205433163</v>
      </c>
      <c r="M65" s="438">
        <v>119.42791248159901</v>
      </c>
      <c r="N65" s="438">
        <v>127.19730101160661</v>
      </c>
      <c r="O65" s="438">
        <v>131.81421935671963</v>
      </c>
      <c r="P65" s="438">
        <v>133.21925189085201</v>
      </c>
      <c r="Q65" s="438">
        <v>123.16089521126801</v>
      </c>
      <c r="R65" s="438">
        <v>128.34020986893415</v>
      </c>
      <c r="S65" s="438">
        <v>136.56449684009877</v>
      </c>
      <c r="T65" s="438">
        <v>131.44589354263255</v>
      </c>
      <c r="U65" s="438">
        <v>134.79198620253391</v>
      </c>
      <c r="V65" s="438">
        <v>136.6045617257839</v>
      </c>
      <c r="W65" s="438">
        <v>141.14209674954463</v>
      </c>
      <c r="X65" s="438">
        <v>142.5450662403772</v>
      </c>
      <c r="Y65" s="438">
        <v>141.16605834863566</v>
      </c>
      <c r="Z65" s="438">
        <v>144.1293641877671</v>
      </c>
    </row>
    <row r="66" spans="1:31">
      <c r="B66" s="439"/>
      <c r="C66" s="439"/>
      <c r="D66" s="439"/>
      <c r="E66" s="439"/>
      <c r="F66" s="439"/>
      <c r="G66" s="439"/>
      <c r="H66" s="439"/>
      <c r="I66" s="439"/>
      <c r="J66" s="439"/>
    </row>
    <row r="67" spans="1:31" ht="24.75" customHeight="1">
      <c r="A67" s="135"/>
      <c r="B67" s="1418" t="s">
        <v>484</v>
      </c>
      <c r="C67" s="1418"/>
      <c r="D67" s="1418"/>
      <c r="E67" s="1418"/>
      <c r="F67" s="1418"/>
      <c r="G67" s="1418"/>
      <c r="H67" s="1418" t="s">
        <v>484</v>
      </c>
      <c r="I67" s="1418"/>
      <c r="J67" s="1418"/>
      <c r="K67" s="1418"/>
      <c r="L67" s="1418"/>
      <c r="M67" s="1418"/>
      <c r="N67" s="1418" t="s">
        <v>484</v>
      </c>
      <c r="O67" s="1418"/>
      <c r="P67" s="1418"/>
      <c r="Q67" s="1418"/>
      <c r="R67" s="1418"/>
      <c r="S67" s="1418"/>
      <c r="T67" s="1418" t="s">
        <v>484</v>
      </c>
      <c r="U67" s="1418"/>
      <c r="V67" s="1418"/>
      <c r="W67" s="1418"/>
      <c r="X67" s="1418"/>
      <c r="Y67" s="1418"/>
      <c r="Z67" s="1418" t="s">
        <v>484</v>
      </c>
      <c r="AA67" s="1418"/>
      <c r="AB67" s="1418"/>
      <c r="AC67" s="1418"/>
      <c r="AD67" s="1418"/>
      <c r="AE67" s="1418"/>
    </row>
    <row r="68" spans="1:31">
      <c r="A68" s="674"/>
      <c r="B68" s="439"/>
      <c r="C68" s="439"/>
      <c r="D68" s="439"/>
      <c r="E68" s="439"/>
      <c r="F68" s="439"/>
      <c r="G68" s="439"/>
      <c r="H68" s="439"/>
      <c r="I68" s="439"/>
      <c r="J68" s="439"/>
    </row>
    <row r="69" spans="1:31">
      <c r="A69" s="712" t="s">
        <v>435</v>
      </c>
      <c r="B69" s="219">
        <v>9.0647818898676551</v>
      </c>
      <c r="C69" s="219">
        <v>9.1078266485763777</v>
      </c>
      <c r="D69" s="219">
        <v>8.933501296081948</v>
      </c>
      <c r="E69" s="219">
        <v>9.2189057409949111</v>
      </c>
      <c r="F69" s="219">
        <v>9.1742167649626793</v>
      </c>
      <c r="G69" s="219">
        <v>9.3217600185955263</v>
      </c>
      <c r="H69" s="219">
        <v>9.7914405432003431</v>
      </c>
      <c r="I69" s="219">
        <v>9.2324580411477424</v>
      </c>
      <c r="J69" s="219">
        <v>9.5405845904204813</v>
      </c>
      <c r="K69" s="219">
        <v>9.5404041283921881</v>
      </c>
      <c r="L69" s="219">
        <v>9.4215315507534605</v>
      </c>
      <c r="M69" s="219">
        <v>9.4711788190952202</v>
      </c>
      <c r="N69" s="219">
        <v>9.490211646996098</v>
      </c>
      <c r="O69" s="219">
        <v>9.7562176477466362</v>
      </c>
      <c r="P69" s="219">
        <v>9.3357851221710089</v>
      </c>
      <c r="Q69" s="219">
        <v>9.1448390875999159</v>
      </c>
      <c r="R69" s="219">
        <v>9.3697656652430439</v>
      </c>
      <c r="S69" s="219">
        <v>9.2563721056211214</v>
      </c>
      <c r="T69" s="219">
        <v>9.1847783243345464</v>
      </c>
      <c r="U69" s="219">
        <v>9.4840457483970937</v>
      </c>
      <c r="V69" s="219">
        <v>9.4422640770319433</v>
      </c>
      <c r="W69" s="219">
        <v>9.5536297693328063</v>
      </c>
      <c r="X69" s="219">
        <v>9.3820147260070925</v>
      </c>
      <c r="Y69" s="219">
        <v>9.4059271169498491</v>
      </c>
      <c r="Z69" s="219">
        <v>9.565548384259813</v>
      </c>
    </row>
    <row r="70" spans="1:31">
      <c r="A70" s="710" t="s">
        <v>436</v>
      </c>
      <c r="B70" s="219">
        <v>8.9047693380272559</v>
      </c>
      <c r="C70" s="219">
        <v>8.9476249368335505</v>
      </c>
      <c r="D70" s="219">
        <v>8.7932182950849747</v>
      </c>
      <c r="E70" s="219">
        <v>9.1528319874347996</v>
      </c>
      <c r="F70" s="219">
        <v>9.3809574921882852</v>
      </c>
      <c r="G70" s="219">
        <v>9.8192375162563561</v>
      </c>
      <c r="H70" s="219">
        <v>10.173604383956491</v>
      </c>
      <c r="I70" s="219">
        <v>10.02239361919308</v>
      </c>
      <c r="J70" s="219">
        <v>10.009221906074025</v>
      </c>
      <c r="K70" s="219">
        <v>10.042978212162833</v>
      </c>
      <c r="L70" s="219">
        <v>9.9387460786349617</v>
      </c>
      <c r="M70" s="219">
        <v>10.080875065328117</v>
      </c>
      <c r="N70" s="219">
        <v>10.260648422710496</v>
      </c>
      <c r="O70" s="219">
        <v>10.029249836697174</v>
      </c>
      <c r="P70" s="219">
        <v>10.2214007819041</v>
      </c>
      <c r="Q70" s="219">
        <v>9.829268054013534</v>
      </c>
      <c r="R70" s="219">
        <v>9.9700526672156204</v>
      </c>
      <c r="S70" s="219">
        <v>10.117796026993181</v>
      </c>
      <c r="T70" s="219">
        <v>10.197149495073031</v>
      </c>
      <c r="U70" s="219">
        <v>10.179845797962003</v>
      </c>
      <c r="V70" s="219">
        <v>9.9862337325673529</v>
      </c>
      <c r="W70" s="219">
        <v>10.151591420190746</v>
      </c>
      <c r="X70" s="219">
        <v>10.098764870850841</v>
      </c>
      <c r="Y70" s="219">
        <v>9.8521835709841543</v>
      </c>
      <c r="Z70" s="219">
        <v>10.396840940289003</v>
      </c>
    </row>
    <row r="71" spans="1:31">
      <c r="A71" s="710" t="s">
        <v>437</v>
      </c>
      <c r="B71" s="219">
        <v>5.0164574443775427</v>
      </c>
      <c r="C71" s="219">
        <v>4.7983928066412513</v>
      </c>
      <c r="D71" s="219">
        <v>5.3899384956363479</v>
      </c>
      <c r="E71" s="219">
        <v>5.3018176555356042</v>
      </c>
      <c r="F71" s="219">
        <v>4.6241607947889092</v>
      </c>
      <c r="G71" s="219">
        <v>4.0707410736383673</v>
      </c>
      <c r="H71" s="219">
        <v>3.9472135592376838</v>
      </c>
      <c r="I71" s="219">
        <v>3.6711620374412681</v>
      </c>
      <c r="J71" s="219">
        <v>3.3108419433510279</v>
      </c>
      <c r="K71" s="219">
        <v>3.1431342974450018</v>
      </c>
      <c r="L71" s="219">
        <v>2.8094952126876178</v>
      </c>
      <c r="M71" s="219">
        <v>2.8620119889281819</v>
      </c>
      <c r="N71" s="219">
        <v>3.0419952677663256</v>
      </c>
      <c r="O71" s="219">
        <v>2.7716131155505059</v>
      </c>
      <c r="P71" s="219">
        <v>2.7163353706016786</v>
      </c>
      <c r="Q71" s="219">
        <v>2.8680029498071034</v>
      </c>
      <c r="R71" s="219">
        <v>2.8408922217449155</v>
      </c>
      <c r="S71" s="219">
        <v>2.7610679822270692</v>
      </c>
      <c r="T71" s="219">
        <v>2.9374946971293272</v>
      </c>
      <c r="U71" s="219">
        <v>2.8944294396166672</v>
      </c>
      <c r="V71" s="219">
        <v>2.8477548092440981</v>
      </c>
      <c r="W71" s="219">
        <v>2.7911832454967977</v>
      </c>
      <c r="X71" s="219">
        <v>2.7528429503685836</v>
      </c>
      <c r="Y71" s="219">
        <v>2.6480600696123107</v>
      </c>
      <c r="Z71" s="219">
        <v>2.7004340106621463</v>
      </c>
    </row>
    <row r="72" spans="1:31">
      <c r="A72" s="710" t="s">
        <v>438</v>
      </c>
      <c r="B72" s="219">
        <v>6.8115362109924833</v>
      </c>
      <c r="C72" s="219">
        <v>7.0552489127578752</v>
      </c>
      <c r="D72" s="219">
        <v>7.4545939695920174</v>
      </c>
      <c r="E72" s="219">
        <v>7.5420441130920031</v>
      </c>
      <c r="F72" s="219">
        <v>6.7115933605936302</v>
      </c>
      <c r="G72" s="219">
        <v>6.5243465530530305</v>
      </c>
      <c r="H72" s="219">
        <v>6.3742892116882528</v>
      </c>
      <c r="I72" s="219">
        <v>6.2390513865632631</v>
      </c>
      <c r="J72" s="219">
        <v>6.5764889554176387</v>
      </c>
      <c r="K72" s="219">
        <v>6.190011556517141</v>
      </c>
      <c r="L72" s="219">
        <v>6.1480560070296306</v>
      </c>
      <c r="M72" s="219">
        <v>6.0645952704335322</v>
      </c>
      <c r="N72" s="219">
        <v>6.0128002807838206</v>
      </c>
      <c r="O72" s="219">
        <v>5.8397945015502728</v>
      </c>
      <c r="P72" s="219">
        <v>5.9279151127677059</v>
      </c>
      <c r="Q72" s="219">
        <v>6.0200861922039479</v>
      </c>
      <c r="R72" s="219">
        <v>5.9560560018675206</v>
      </c>
      <c r="S72" s="219">
        <v>6.0362783377008169</v>
      </c>
      <c r="T72" s="219">
        <v>6.0216106189751226</v>
      </c>
      <c r="U72" s="219">
        <v>6.0017460146144712</v>
      </c>
      <c r="V72" s="219">
        <v>5.9452853043027014</v>
      </c>
      <c r="W72" s="219">
        <v>5.7968675148613098</v>
      </c>
      <c r="X72" s="219">
        <v>5.9294140952270835</v>
      </c>
      <c r="Y72" s="219">
        <v>6.0246837878346948</v>
      </c>
      <c r="Z72" s="219">
        <v>5.7521146108281309</v>
      </c>
    </row>
    <row r="73" spans="1:31">
      <c r="A73" s="710" t="s">
        <v>439</v>
      </c>
      <c r="B73" s="219">
        <v>3.103378336290989</v>
      </c>
      <c r="C73" s="219">
        <v>3.0465956858543608</v>
      </c>
      <c r="D73" s="219">
        <v>3.0507855330940412</v>
      </c>
      <c r="E73" s="219">
        <v>3.1456908426752208</v>
      </c>
      <c r="F73" s="219">
        <v>3.1401446663595705</v>
      </c>
      <c r="G73" s="219">
        <v>3.2196580271380379</v>
      </c>
      <c r="H73" s="219">
        <v>3.1234393253851014</v>
      </c>
      <c r="I73" s="219">
        <v>3.4946193877628189</v>
      </c>
      <c r="J73" s="219">
        <v>2.9337933976537514</v>
      </c>
      <c r="K73" s="219">
        <v>3.0201641447681058</v>
      </c>
      <c r="L73" s="219">
        <v>3.2525003230717378</v>
      </c>
      <c r="M73" s="219">
        <v>3.2522539106105053</v>
      </c>
      <c r="N73" s="219">
        <v>3.2352724049109498</v>
      </c>
      <c r="O73" s="219">
        <v>3.3170997373531015</v>
      </c>
      <c r="P73" s="219">
        <v>3.2698823050638293</v>
      </c>
      <c r="Q73" s="219">
        <v>3.1858617167993062</v>
      </c>
      <c r="R73" s="219">
        <v>3.1478936343949098</v>
      </c>
      <c r="S73" s="219">
        <v>3.3376521351714272</v>
      </c>
      <c r="T73" s="219">
        <v>3.4381582068629535</v>
      </c>
      <c r="U73" s="219">
        <v>3.3397796039530059</v>
      </c>
      <c r="V73" s="219">
        <v>3.2083564135386005</v>
      </c>
      <c r="W73" s="219">
        <v>3.3221477339615948</v>
      </c>
      <c r="X73" s="219">
        <v>3.0520162121653183</v>
      </c>
      <c r="Y73" s="219">
        <v>3.176060307710725</v>
      </c>
      <c r="Z73" s="219">
        <v>3.3012860202991599</v>
      </c>
    </row>
    <row r="74" spans="1:31">
      <c r="A74" s="710" t="s">
        <v>440</v>
      </c>
      <c r="B74" s="219">
        <v>4.9687809019861424</v>
      </c>
      <c r="C74" s="219">
        <v>4.8667392045810569</v>
      </c>
      <c r="D74" s="219">
        <v>4.6357872176435864</v>
      </c>
      <c r="E74" s="219">
        <v>4.7651805506736968</v>
      </c>
      <c r="F74" s="219">
        <v>4.7147037324403369</v>
      </c>
      <c r="G74" s="219">
        <v>4.8704899891051614</v>
      </c>
      <c r="H74" s="219">
        <v>4.8474023231714689</v>
      </c>
      <c r="I74" s="219">
        <v>5.2369856766712877</v>
      </c>
      <c r="J74" s="219">
        <v>5.1874884575877411</v>
      </c>
      <c r="K74" s="219">
        <v>4.9533335926120285</v>
      </c>
      <c r="L74" s="219">
        <v>5.4165975359351552</v>
      </c>
      <c r="M74" s="219">
        <v>5.2950069847282464</v>
      </c>
      <c r="N74" s="219">
        <v>5.5197373682621569</v>
      </c>
      <c r="O74" s="219">
        <v>5.8638287128788162</v>
      </c>
      <c r="P74" s="219">
        <v>6.2457180734807336</v>
      </c>
      <c r="Q74" s="219">
        <v>6.3144071885778539</v>
      </c>
      <c r="R74" s="219">
        <v>6.1772226202895677</v>
      </c>
      <c r="S74" s="219">
        <v>5.7708130462926066</v>
      </c>
      <c r="T74" s="219">
        <v>5.8473127434214875</v>
      </c>
      <c r="U74" s="219">
        <v>5.8729581524275325</v>
      </c>
      <c r="V74" s="219">
        <v>5.7717442089082445</v>
      </c>
      <c r="W74" s="219">
        <v>5.9267916020628864</v>
      </c>
      <c r="X74" s="219">
        <v>6.1173190386424139</v>
      </c>
      <c r="Y74" s="219">
        <v>5.9798230595693855</v>
      </c>
      <c r="Z74" s="219">
        <v>5.620229610530628</v>
      </c>
    </row>
    <row r="75" spans="1:31">
      <c r="A75" s="710" t="s">
        <v>441</v>
      </c>
      <c r="B75" s="219">
        <v>7.7233121301296803</v>
      </c>
      <c r="C75" s="219">
        <v>7.5992039059165064</v>
      </c>
      <c r="D75" s="219">
        <v>7.6136677392979397</v>
      </c>
      <c r="E75" s="219">
        <v>7.4420840537190287</v>
      </c>
      <c r="F75" s="219">
        <v>7.6545244771963725</v>
      </c>
      <c r="G75" s="219">
        <v>7.6539874720947143</v>
      </c>
      <c r="H75" s="219">
        <v>8.0313948798431358</v>
      </c>
      <c r="I75" s="219">
        <v>7.9871757119110383</v>
      </c>
      <c r="J75" s="219">
        <v>7.8576968675900378</v>
      </c>
      <c r="K75" s="219">
        <v>8.1429772733110966</v>
      </c>
      <c r="L75" s="219">
        <v>8.2684262250449194</v>
      </c>
      <c r="M75" s="219">
        <v>8.1802221915058695</v>
      </c>
      <c r="N75" s="219">
        <v>8.0328245132702882</v>
      </c>
      <c r="O75" s="219">
        <v>8.1760576287249922</v>
      </c>
      <c r="P75" s="219">
        <v>8.1355900662251184</v>
      </c>
      <c r="Q75" s="219">
        <v>8.1814066979276117</v>
      </c>
      <c r="R75" s="219">
        <v>8.291765308576279</v>
      </c>
      <c r="S75" s="219">
        <v>8.2080660062466002</v>
      </c>
      <c r="T75" s="219">
        <v>8.24909778830669</v>
      </c>
      <c r="U75" s="219">
        <v>8.0874823211304143</v>
      </c>
      <c r="V75" s="219">
        <v>8.1706959284530747</v>
      </c>
      <c r="W75" s="219">
        <v>8.1448155631624743</v>
      </c>
      <c r="X75" s="219">
        <v>8.1654885607134933</v>
      </c>
      <c r="Y75" s="219">
        <v>8.4577375912132595</v>
      </c>
      <c r="Z75" s="219">
        <v>8.4375033028347683</v>
      </c>
    </row>
    <row r="76" spans="1:31">
      <c r="A76" s="710" t="s">
        <v>442</v>
      </c>
      <c r="B76" s="219">
        <v>2.4528079444174717</v>
      </c>
      <c r="C76" s="219">
        <v>2.4684016809996203</v>
      </c>
      <c r="D76" s="219">
        <v>2.6043235953238488</v>
      </c>
      <c r="E76" s="219">
        <v>2.3476926130803615</v>
      </c>
      <c r="F76" s="219">
        <v>2.3649150618116361</v>
      </c>
      <c r="G76" s="219">
        <v>2.4435223362831877</v>
      </c>
      <c r="H76" s="219">
        <v>2.5911805807638317</v>
      </c>
      <c r="I76" s="219">
        <v>2.530215637352661</v>
      </c>
      <c r="J76" s="219">
        <v>2.6768981311863529</v>
      </c>
      <c r="K76" s="219">
        <v>2.5834644853767563</v>
      </c>
      <c r="L76" s="219">
        <v>2.7366710228125282</v>
      </c>
      <c r="M76" s="219">
        <v>2.6699941189976268</v>
      </c>
      <c r="N76" s="219">
        <v>2.5515556315768855</v>
      </c>
      <c r="O76" s="219">
        <v>2.518199023160069</v>
      </c>
      <c r="P76" s="219">
        <v>2.6995077787712169</v>
      </c>
      <c r="Q76" s="219">
        <v>2.8353505366840697</v>
      </c>
      <c r="R76" s="219">
        <v>2.4871708760062026</v>
      </c>
      <c r="S76" s="219">
        <v>2.5160992283481103</v>
      </c>
      <c r="T76" s="219">
        <v>2.6334691945920032</v>
      </c>
      <c r="U76" s="219">
        <v>2.6858748966745671</v>
      </c>
      <c r="V76" s="219">
        <v>2.8359424808959992</v>
      </c>
      <c r="W76" s="219">
        <v>2.6820672927136027</v>
      </c>
      <c r="X76" s="219">
        <v>2.6217104665985378</v>
      </c>
      <c r="Y76" s="219">
        <v>2.6269332951795028</v>
      </c>
      <c r="Z76" s="219">
        <v>2.4091132843658247</v>
      </c>
    </row>
    <row r="77" spans="1:31">
      <c r="A77" s="710" t="s">
        <v>443</v>
      </c>
      <c r="B77" s="219">
        <v>11.941217347634309</v>
      </c>
      <c r="C77" s="219">
        <v>12.145645558443132</v>
      </c>
      <c r="D77" s="219">
        <v>11.90827258017246</v>
      </c>
      <c r="E77" s="219">
        <v>11.991628498623625</v>
      </c>
      <c r="F77" s="219">
        <v>12.796156669534513</v>
      </c>
      <c r="G77" s="219">
        <v>12.472803697112864</v>
      </c>
      <c r="H77" s="219">
        <v>12.686646332032025</v>
      </c>
      <c r="I77" s="219">
        <v>13.005197993434571</v>
      </c>
      <c r="J77" s="219">
        <v>12.58453736352971</v>
      </c>
      <c r="K77" s="219">
        <v>12.804631179488476</v>
      </c>
      <c r="L77" s="219">
        <v>12.606194475720267</v>
      </c>
      <c r="M77" s="219">
        <v>12.437803266397847</v>
      </c>
      <c r="N77" s="219">
        <v>12.70337325251765</v>
      </c>
      <c r="O77" s="219">
        <v>12.208646420707664</v>
      </c>
      <c r="P77" s="219">
        <v>12.274975391841222</v>
      </c>
      <c r="Q77" s="219">
        <v>12.563657316861997</v>
      </c>
      <c r="R77" s="219">
        <v>12.545551601776266</v>
      </c>
      <c r="S77" s="219">
        <v>12.881044307851473</v>
      </c>
      <c r="T77" s="219">
        <v>12.857360740746346</v>
      </c>
      <c r="U77" s="219">
        <v>12.738772877626895</v>
      </c>
      <c r="V77" s="219">
        <v>12.835878871557831</v>
      </c>
      <c r="W77" s="219">
        <v>12.882893833406463</v>
      </c>
      <c r="X77" s="219">
        <v>13.179671949735706</v>
      </c>
      <c r="Y77" s="219">
        <v>13.102985927064688</v>
      </c>
      <c r="Z77" s="219">
        <v>12.959611711894736</v>
      </c>
    </row>
    <row r="78" spans="1:31">
      <c r="A78" s="710" t="s">
        <v>444</v>
      </c>
      <c r="B78" s="219">
        <v>11.589375503774956</v>
      </c>
      <c r="C78" s="219">
        <v>11.657578863219424</v>
      </c>
      <c r="D78" s="219">
        <v>11.618370112135029</v>
      </c>
      <c r="E78" s="219">
        <v>12.211151569744271</v>
      </c>
      <c r="F78" s="219">
        <v>12.836358955695037</v>
      </c>
      <c r="G78" s="219">
        <v>12.830028356249924</v>
      </c>
      <c r="H78" s="219">
        <v>12.663800598783002</v>
      </c>
      <c r="I78" s="219">
        <v>13.166359838977465</v>
      </c>
      <c r="J78" s="219">
        <v>13.235146530268224</v>
      </c>
      <c r="K78" s="219">
        <v>13.099934037824188</v>
      </c>
      <c r="L78" s="219">
        <v>13.229055677553974</v>
      </c>
      <c r="M78" s="219">
        <v>13.268037541683022</v>
      </c>
      <c r="N78" s="219">
        <v>13.159236188501984</v>
      </c>
      <c r="O78" s="219">
        <v>13.305979870728406</v>
      </c>
      <c r="P78" s="219">
        <v>13.115619297433369</v>
      </c>
      <c r="Q78" s="219">
        <v>12.856560457807726</v>
      </c>
      <c r="R78" s="219">
        <v>13.151316611437974</v>
      </c>
      <c r="S78" s="219">
        <v>12.836717074821197</v>
      </c>
      <c r="T78" s="219">
        <v>12.693347805193232</v>
      </c>
      <c r="U78" s="219">
        <v>12.481109962481254</v>
      </c>
      <c r="V78" s="219">
        <v>12.473250613338024</v>
      </c>
      <c r="W78" s="219">
        <v>12.654735480067906</v>
      </c>
      <c r="X78" s="219">
        <v>12.59039811255848</v>
      </c>
      <c r="Y78" s="219">
        <v>12.537279604187566</v>
      </c>
      <c r="Z78" s="219">
        <v>12.780117214790407</v>
      </c>
    </row>
    <row r="79" spans="1:31">
      <c r="A79" s="710" t="s">
        <v>445</v>
      </c>
      <c r="B79" s="219">
        <v>6.7436809854799451</v>
      </c>
      <c r="C79" s="219">
        <v>6.6606309137492552</v>
      </c>
      <c r="D79" s="219">
        <v>6.539811667845103</v>
      </c>
      <c r="E79" s="219">
        <v>6.4974275043293064</v>
      </c>
      <c r="F79" s="219">
        <v>6.6645469826966437</v>
      </c>
      <c r="G79" s="219">
        <v>6.5222039589086664</v>
      </c>
      <c r="H79" s="219">
        <v>6.463147976509739</v>
      </c>
      <c r="I79" s="219">
        <v>6.4988791197088087</v>
      </c>
      <c r="J79" s="219">
        <v>6.44654491514033</v>
      </c>
      <c r="K79" s="219">
        <v>6.9358599028278132</v>
      </c>
      <c r="L79" s="219">
        <v>6.8315511779561895</v>
      </c>
      <c r="M79" s="219">
        <v>6.7593924372295504</v>
      </c>
      <c r="N79" s="219">
        <v>6.667294998349754</v>
      </c>
      <c r="O79" s="219">
        <v>6.7343495305259058</v>
      </c>
      <c r="P79" s="219">
        <v>6.8090086134827557</v>
      </c>
      <c r="Q79" s="219">
        <v>6.7765240239567319</v>
      </c>
      <c r="R79" s="219">
        <v>6.5578610458734419</v>
      </c>
      <c r="S79" s="219">
        <v>6.8570826798219464</v>
      </c>
      <c r="T79" s="219">
        <v>6.8229361624660889</v>
      </c>
      <c r="U79" s="219">
        <v>6.7954769767680174</v>
      </c>
      <c r="V79" s="219">
        <v>7.1527669239226483</v>
      </c>
      <c r="W79" s="219">
        <v>6.6120691940654659</v>
      </c>
      <c r="X79" s="219">
        <v>7.0071761432117743</v>
      </c>
      <c r="Y79" s="219">
        <v>6.8092284233207403</v>
      </c>
      <c r="Z79" s="219">
        <v>7.016335284917294</v>
      </c>
    </row>
    <row r="80" spans="1:31">
      <c r="A80" s="710" t="s">
        <v>446</v>
      </c>
      <c r="B80" s="219">
        <v>1.6515291207778204</v>
      </c>
      <c r="C80" s="219">
        <v>1.6422534730319522</v>
      </c>
      <c r="D80" s="219">
        <v>1.4778882462487326</v>
      </c>
      <c r="E80" s="219">
        <v>1.5634998208722155</v>
      </c>
      <c r="F80" s="219">
        <v>1.4906015087264048</v>
      </c>
      <c r="G80" s="219">
        <v>1.4474368977394405</v>
      </c>
      <c r="H80" s="219">
        <v>1.3027182954131895</v>
      </c>
      <c r="I80" s="219">
        <v>1.3390159658143144</v>
      </c>
      <c r="J80" s="219">
        <v>1.3500742575387894</v>
      </c>
      <c r="K80" s="219">
        <v>1.5127064526572038</v>
      </c>
      <c r="L80" s="219">
        <v>1.4916427260252114</v>
      </c>
      <c r="M80" s="219">
        <v>1.3706628341477012</v>
      </c>
      <c r="N80" s="219">
        <v>1.3827858355971865</v>
      </c>
      <c r="O80" s="219">
        <v>1.39436969941739</v>
      </c>
      <c r="P80" s="219">
        <v>1.4996176172451101</v>
      </c>
      <c r="Q80" s="219">
        <v>1.2860601594961769</v>
      </c>
      <c r="R80" s="219">
        <v>1.2602382867728148</v>
      </c>
      <c r="S80" s="219">
        <v>1.4596127392988285</v>
      </c>
      <c r="T80" s="219">
        <v>1.4738468528221409</v>
      </c>
      <c r="U80" s="219">
        <v>1.5443113604922816</v>
      </c>
      <c r="V80" s="219">
        <v>1.6256205645316868</v>
      </c>
      <c r="W80" s="219">
        <v>1.4621406122803273</v>
      </c>
      <c r="X80" s="219">
        <v>1.4583200508710696</v>
      </c>
      <c r="Y80" s="219">
        <v>1.4356266760826648</v>
      </c>
      <c r="Z80" s="219">
        <v>1.3474939832203945</v>
      </c>
    </row>
    <row r="81" spans="1:26">
      <c r="A81" s="710" t="s">
        <v>447</v>
      </c>
      <c r="B81" s="219">
        <v>6.5758383246918122</v>
      </c>
      <c r="C81" s="219">
        <v>6.7386495075154951</v>
      </c>
      <c r="D81" s="219">
        <v>6.4524846843140029</v>
      </c>
      <c r="E81" s="219">
        <v>5.815159986051988</v>
      </c>
      <c r="F81" s="219">
        <v>5.5529069934316055</v>
      </c>
      <c r="G81" s="219">
        <v>5.4375484424928953</v>
      </c>
      <c r="H81" s="219">
        <v>5.2717786251566743</v>
      </c>
      <c r="I81" s="219">
        <v>5.3684065657726849</v>
      </c>
      <c r="J81" s="219">
        <v>5.0313917498426362</v>
      </c>
      <c r="K81" s="219">
        <v>5.3328135822356248</v>
      </c>
      <c r="L81" s="219">
        <v>5.0573997299181661</v>
      </c>
      <c r="M81" s="219">
        <v>5.0934713152920592</v>
      </c>
      <c r="N81" s="219">
        <v>4.9963654503401091</v>
      </c>
      <c r="O81" s="219">
        <v>5.0130645228732691</v>
      </c>
      <c r="P81" s="219">
        <v>5.1687792647817661</v>
      </c>
      <c r="Q81" s="219">
        <v>5.02017018954776</v>
      </c>
      <c r="R81" s="219">
        <v>5.2511357722012963</v>
      </c>
      <c r="S81" s="219">
        <v>5.3209838644990732</v>
      </c>
      <c r="T81" s="219">
        <v>4.9825102034098627</v>
      </c>
      <c r="U81" s="219">
        <v>4.9960573827739401</v>
      </c>
      <c r="V81" s="219">
        <v>4.9367718230460937</v>
      </c>
      <c r="W81" s="219">
        <v>5.1417557518032408</v>
      </c>
      <c r="X81" s="219">
        <v>5.025205506303668</v>
      </c>
      <c r="Y81" s="219">
        <v>5.0957824108651169</v>
      </c>
      <c r="Z81" s="219">
        <v>5.0153173046632009</v>
      </c>
    </row>
    <row r="82" spans="1:26">
      <c r="A82" s="710" t="s">
        <v>448</v>
      </c>
      <c r="B82" s="219">
        <v>4.8521397679761735</v>
      </c>
      <c r="C82" s="219">
        <v>4.8647576533353245</v>
      </c>
      <c r="D82" s="219">
        <v>5.0789222901517403</v>
      </c>
      <c r="E82" s="219">
        <v>4.8653118957661272</v>
      </c>
      <c r="F82" s="219">
        <v>4.7839014774997368</v>
      </c>
      <c r="G82" s="219">
        <v>5.1612016942484349</v>
      </c>
      <c r="H82" s="219">
        <v>4.7366520886597474</v>
      </c>
      <c r="I82" s="219">
        <v>4.3343298504536616</v>
      </c>
      <c r="J82" s="219">
        <v>5.011035712443376</v>
      </c>
      <c r="K82" s="219">
        <v>4.6783089153790387</v>
      </c>
      <c r="L82" s="219">
        <v>4.8544915200784926</v>
      </c>
      <c r="M82" s="219">
        <v>5.3877435866827508</v>
      </c>
      <c r="N82" s="219">
        <v>4.9849751591715892</v>
      </c>
      <c r="O82" s="219">
        <v>5.202450364310609</v>
      </c>
      <c r="P82" s="219">
        <v>5.0044354132728444</v>
      </c>
      <c r="Q82" s="219">
        <v>5.4370155739009434</v>
      </c>
      <c r="R82" s="219">
        <v>5.4861615709702498</v>
      </c>
      <c r="S82" s="219">
        <v>5.4179994005167558</v>
      </c>
      <c r="T82" s="219">
        <v>5.2333668921369734</v>
      </c>
      <c r="U82" s="219">
        <v>5.4439914289538338</v>
      </c>
      <c r="V82" s="219">
        <v>5.5632175506661348</v>
      </c>
      <c r="W82" s="219">
        <v>5.5997835670915865</v>
      </c>
      <c r="X82" s="219">
        <v>5.2511618211262823</v>
      </c>
      <c r="Y82" s="219">
        <v>5.5719185298643961</v>
      </c>
      <c r="Z82" s="219">
        <v>5.4222918221792851</v>
      </c>
    </row>
    <row r="83" spans="1:26">
      <c r="A83" s="710" t="s">
        <v>449</v>
      </c>
      <c r="B83" s="219">
        <v>3.8807155464002605</v>
      </c>
      <c r="C83" s="219">
        <v>3.8777471516556807</v>
      </c>
      <c r="D83" s="219">
        <v>3.7203192943132968</v>
      </c>
      <c r="E83" s="219">
        <v>3.6081165910890225</v>
      </c>
      <c r="F83" s="219">
        <v>3.7280457613932705</v>
      </c>
      <c r="G83" s="219">
        <v>3.8391284001528483</v>
      </c>
      <c r="H83" s="219">
        <v>3.4339034016652104</v>
      </c>
      <c r="I83" s="219">
        <v>3.6980968085746846</v>
      </c>
      <c r="J83" s="219">
        <v>3.9350294963536214</v>
      </c>
      <c r="K83" s="219">
        <v>3.9119513699170652</v>
      </c>
      <c r="L83" s="219">
        <v>3.8047396321172431</v>
      </c>
      <c r="M83" s="219">
        <v>3.7769712211344388</v>
      </c>
      <c r="N83" s="219">
        <v>3.7230510050306656</v>
      </c>
      <c r="O83" s="219">
        <v>3.6061751060738598</v>
      </c>
      <c r="P83" s="219">
        <v>3.3938439446140252</v>
      </c>
      <c r="Q83" s="219">
        <v>3.6770343719228995</v>
      </c>
      <c r="R83" s="219">
        <v>3.4664985961564199</v>
      </c>
      <c r="S83" s="219">
        <v>3.3470536898391865</v>
      </c>
      <c r="T83" s="219">
        <v>3.5085120453324024</v>
      </c>
      <c r="U83" s="219">
        <v>3.5609225749797973</v>
      </c>
      <c r="V83" s="219">
        <v>3.3996429607522902</v>
      </c>
      <c r="W83" s="219">
        <v>3.3992848793661432</v>
      </c>
      <c r="X83" s="219">
        <v>3.5031460028066865</v>
      </c>
      <c r="Y83" s="219">
        <v>3.4598376939922555</v>
      </c>
      <c r="Z83" s="219">
        <v>3.345026199197942</v>
      </c>
    </row>
    <row r="84" spans="1:26">
      <c r="A84" s="710" t="s">
        <v>450</v>
      </c>
      <c r="B84" s="219">
        <v>4.7196792071755027</v>
      </c>
      <c r="C84" s="219">
        <v>4.5227030968891233</v>
      </c>
      <c r="D84" s="219">
        <v>4.7281149830649456</v>
      </c>
      <c r="E84" s="219">
        <v>4.5314565763178267</v>
      </c>
      <c r="F84" s="219">
        <v>4.3822653006813592</v>
      </c>
      <c r="G84" s="219">
        <v>4.3659055669305493</v>
      </c>
      <c r="H84" s="219">
        <v>4.5613878745340743</v>
      </c>
      <c r="I84" s="219">
        <v>4.1756523592206314</v>
      </c>
      <c r="J84" s="219">
        <v>4.3132257256022557</v>
      </c>
      <c r="K84" s="219">
        <v>4.1073268690854237</v>
      </c>
      <c r="L84" s="219">
        <v>4.1329011046604238</v>
      </c>
      <c r="M84" s="219">
        <v>4.0297794478053381</v>
      </c>
      <c r="N84" s="219">
        <v>4.2378725742140313</v>
      </c>
      <c r="O84" s="219">
        <v>4.2629042817013199</v>
      </c>
      <c r="P84" s="219">
        <v>4.1815858463435189</v>
      </c>
      <c r="Q84" s="219">
        <v>4.0037554828924167</v>
      </c>
      <c r="R84" s="219">
        <v>4.0404175194734941</v>
      </c>
      <c r="S84" s="219">
        <v>3.8753613747506037</v>
      </c>
      <c r="T84" s="219">
        <v>3.9190482291978008</v>
      </c>
      <c r="U84" s="219">
        <v>3.8931954611482325</v>
      </c>
      <c r="V84" s="219">
        <v>3.8045737372432873</v>
      </c>
      <c r="W84" s="219">
        <v>3.8782425401366321</v>
      </c>
      <c r="X84" s="219">
        <v>3.8653494928129688</v>
      </c>
      <c r="Y84" s="219">
        <v>3.8159319355686847</v>
      </c>
      <c r="Z84" s="219">
        <v>3.9307363150672696</v>
      </c>
    </row>
    <row r="85" spans="1:26" ht="20.25" customHeight="1">
      <c r="A85" s="710" t="s">
        <v>460</v>
      </c>
      <c r="B85" s="218">
        <v>100</v>
      </c>
      <c r="C85" s="218">
        <v>100</v>
      </c>
      <c r="D85" s="218">
        <v>100</v>
      </c>
      <c r="E85" s="218">
        <v>100</v>
      </c>
      <c r="F85" s="218">
        <v>100</v>
      </c>
      <c r="G85" s="218">
        <v>99.999999999999986</v>
      </c>
      <c r="H85" s="218">
        <v>100</v>
      </c>
      <c r="I85" s="218">
        <v>100.00000000000001</v>
      </c>
      <c r="J85" s="218">
        <v>100</v>
      </c>
      <c r="K85" s="218">
        <v>99.999999999999986</v>
      </c>
      <c r="L85" s="218">
        <v>100</v>
      </c>
      <c r="M85" s="218">
        <v>100</v>
      </c>
      <c r="N85" s="218">
        <v>100</v>
      </c>
      <c r="O85" s="218">
        <v>100</v>
      </c>
      <c r="P85" s="218">
        <v>100</v>
      </c>
      <c r="Q85" s="218">
        <v>100</v>
      </c>
      <c r="R85" s="218">
        <v>100</v>
      </c>
      <c r="S85" s="218">
        <v>100</v>
      </c>
      <c r="T85" s="218">
        <v>100.00000000000001</v>
      </c>
      <c r="U85" s="218">
        <v>100</v>
      </c>
      <c r="V85" s="218">
        <v>100</v>
      </c>
      <c r="W85" s="218">
        <v>100</v>
      </c>
      <c r="X85" s="218">
        <v>100</v>
      </c>
      <c r="Y85" s="218">
        <v>100</v>
      </c>
      <c r="Z85" s="218">
        <v>100</v>
      </c>
    </row>
    <row r="86" spans="1:26" ht="13">
      <c r="B86" s="580"/>
      <c r="C86" s="580"/>
      <c r="D86" s="580"/>
      <c r="E86" s="580"/>
      <c r="F86" s="580"/>
      <c r="G86" s="432"/>
      <c r="H86" s="432"/>
      <c r="I86" s="432"/>
      <c r="J86" s="432"/>
    </row>
    <row r="87" spans="1:26" ht="19.5" customHeight="1">
      <c r="B87" s="1244" t="s">
        <v>1483</v>
      </c>
    </row>
  </sheetData>
  <sheetProtection selectLockedCells="1"/>
  <mergeCells count="20">
    <mergeCell ref="Z47:AE47"/>
    <mergeCell ref="Z67:AE67"/>
    <mergeCell ref="B47:G47"/>
    <mergeCell ref="H47:M47"/>
    <mergeCell ref="N47:S47"/>
    <mergeCell ref="T47:Y47"/>
    <mergeCell ref="B67:G67"/>
    <mergeCell ref="H67:M67"/>
    <mergeCell ref="N67:S67"/>
    <mergeCell ref="T67:Y67"/>
    <mergeCell ref="B27:G27"/>
    <mergeCell ref="H27:M27"/>
    <mergeCell ref="N27:S27"/>
    <mergeCell ref="T27:Y27"/>
    <mergeCell ref="Z7:AE7"/>
    <mergeCell ref="Z27:AE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&amp;"Arial,Fett"Empfang von Gütern aus anderen Bundesländern insgesamt 1994 – 2018</oddHeader>
    <oddFooter>&amp;CStatistische Ämter der Länder – Indikatoren und Kennzahlen, UGRdL 2020</oddFooter>
  </headerFooter>
  <rowBreaks count="1" manualBreakCount="1">
    <brk id="45" max="29" man="1"/>
  </rowBreaks>
  <colBreaks count="3" manualBreakCount="3">
    <brk id="7" max="1048575" man="1"/>
    <brk id="13" max="1048575" man="1"/>
    <brk id="19" max="1048575" man="1"/>
  </colBreak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6">
    <pageSetUpPr autoPageBreaks="0"/>
  </sheetPr>
  <dimension ref="A1:AE87"/>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4296875" defaultRowHeight="12.5"/>
  <cols>
    <col min="1" max="1" width="23.54296875" style="643" customWidth="1"/>
    <col min="2" max="10" width="10.54296875" style="422" customWidth="1"/>
    <col min="11" max="26" width="10.54296875" style="423" customWidth="1"/>
    <col min="27" max="16384" width="11.54296875" style="423"/>
  </cols>
  <sheetData>
    <row r="1" spans="1:31" ht="13">
      <c r="A1" s="160" t="s">
        <v>322</v>
      </c>
    </row>
    <row r="3" spans="1:31" s="135" customFormat="1" ht="13">
      <c r="A3" s="692" t="s">
        <v>949</v>
      </c>
      <c r="B3" s="407" t="s">
        <v>1266</v>
      </c>
      <c r="C3" s="407"/>
      <c r="D3" s="407"/>
      <c r="E3" s="407"/>
      <c r="F3" s="407"/>
      <c r="G3" s="407"/>
      <c r="H3" s="407"/>
      <c r="I3" s="692"/>
      <c r="J3" s="692"/>
    </row>
    <row r="5" spans="1:31" ht="14.5">
      <c r="A5" s="690" t="s">
        <v>433</v>
      </c>
      <c r="B5" s="1023">
        <v>1994</v>
      </c>
      <c r="C5" s="1023">
        <v>1995</v>
      </c>
      <c r="D5" s="1023">
        <v>1996</v>
      </c>
      <c r="E5" s="1023">
        <v>1997</v>
      </c>
      <c r="F5" s="1023">
        <v>1998</v>
      </c>
      <c r="G5" s="1023">
        <v>1999</v>
      </c>
      <c r="H5" s="1023">
        <v>2000</v>
      </c>
      <c r="I5" s="1023">
        <v>2001</v>
      </c>
      <c r="J5" s="1023">
        <v>2002</v>
      </c>
      <c r="K5" s="1023">
        <v>2003</v>
      </c>
      <c r="L5" s="1023">
        <v>2004</v>
      </c>
      <c r="M5" s="1023">
        <v>2005</v>
      </c>
      <c r="N5" s="1023">
        <v>2006</v>
      </c>
      <c r="O5" s="1023">
        <v>2007</v>
      </c>
      <c r="P5" s="1023">
        <v>2008</v>
      </c>
      <c r="Q5" s="1023">
        <v>2009</v>
      </c>
      <c r="R5" s="1023">
        <v>2010</v>
      </c>
      <c r="S5" s="1023">
        <v>2011</v>
      </c>
      <c r="T5" s="1023">
        <v>2012</v>
      </c>
      <c r="U5" s="1023">
        <v>2013</v>
      </c>
      <c r="V5" s="1023">
        <v>2014</v>
      </c>
      <c r="W5" s="1023">
        <v>2015</v>
      </c>
      <c r="X5" s="1023" t="s">
        <v>1481</v>
      </c>
      <c r="Y5" s="1023" t="s">
        <v>1482</v>
      </c>
      <c r="Z5" s="1023">
        <v>2018</v>
      </c>
    </row>
    <row r="6" spans="1:31">
      <c r="A6" s="387"/>
      <c r="B6" s="427"/>
      <c r="C6" s="427"/>
      <c r="D6" s="427"/>
      <c r="E6" s="427"/>
      <c r="F6" s="427"/>
      <c r="G6" s="427"/>
      <c r="H6" s="427"/>
      <c r="I6" s="427"/>
      <c r="J6" s="427"/>
    </row>
    <row r="7" spans="1:31" ht="13">
      <c r="A7" s="692"/>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Y7" s="1283"/>
      <c r="Z7" s="1283" t="s">
        <v>434</v>
      </c>
      <c r="AA7" s="1283"/>
      <c r="AB7" s="1283"/>
      <c r="AC7" s="1283"/>
      <c r="AD7" s="1283"/>
      <c r="AE7" s="1283"/>
    </row>
    <row r="8" spans="1:31" s="430" customFormat="1">
      <c r="A8" s="643"/>
      <c r="B8" s="428"/>
      <c r="C8" s="429"/>
      <c r="D8" s="428"/>
      <c r="E8" s="428"/>
      <c r="F8" s="428"/>
      <c r="G8" s="428"/>
      <c r="H8" s="428"/>
      <c r="I8" s="428"/>
      <c r="J8" s="428"/>
    </row>
    <row r="9" spans="1:31" s="430" customFormat="1">
      <c r="A9" s="710" t="s">
        <v>435</v>
      </c>
      <c r="B9" s="244">
        <v>49798.429858383082</v>
      </c>
      <c r="C9" s="838">
        <v>50271.804558120893</v>
      </c>
      <c r="D9" s="244">
        <v>48405.805441051525</v>
      </c>
      <c r="E9" s="244">
        <v>50932.104064376334</v>
      </c>
      <c r="F9" s="244">
        <v>51238.13605124272</v>
      </c>
      <c r="G9" s="244">
        <v>54398.426942765131</v>
      </c>
      <c r="H9" s="244">
        <v>56840.629484400502</v>
      </c>
      <c r="I9" s="244">
        <v>53672.199238171946</v>
      </c>
      <c r="J9" s="244">
        <v>53975.374829077351</v>
      </c>
      <c r="K9" s="244">
        <v>55939.306770636642</v>
      </c>
      <c r="L9" s="244">
        <v>57278.484578832082</v>
      </c>
      <c r="M9" s="244">
        <v>60226.4084</v>
      </c>
      <c r="N9" s="244">
        <v>64245.338000000003</v>
      </c>
      <c r="O9" s="244">
        <v>66690.357999999993</v>
      </c>
      <c r="P9" s="244">
        <v>65393.955000000002</v>
      </c>
      <c r="Q9" s="244">
        <v>57647.990999999995</v>
      </c>
      <c r="R9" s="244">
        <v>64308.7791</v>
      </c>
      <c r="S9" s="244">
        <v>68080.274999999994</v>
      </c>
      <c r="T9" s="244">
        <v>65100.125</v>
      </c>
      <c r="U9" s="244">
        <v>68852.106200000009</v>
      </c>
      <c r="V9" s="244">
        <v>69357.976900000009</v>
      </c>
      <c r="W9" s="244">
        <v>72508.58600000001</v>
      </c>
      <c r="X9" s="244">
        <v>71909.934169249987</v>
      </c>
      <c r="Y9" s="244">
        <v>71651.187368569954</v>
      </c>
      <c r="Z9" s="244">
        <v>73986.624500000005</v>
      </c>
    </row>
    <row r="10" spans="1:31">
      <c r="A10" s="710" t="s">
        <v>436</v>
      </c>
      <c r="B10" s="838">
        <v>47055.82766010442</v>
      </c>
      <c r="C10" s="1159">
        <v>47477.535209058064</v>
      </c>
      <c r="D10" s="838">
        <v>45993.228071595004</v>
      </c>
      <c r="E10" s="838">
        <v>48123.533202474893</v>
      </c>
      <c r="F10" s="838">
        <v>50387.032234119753</v>
      </c>
      <c r="G10" s="838">
        <v>55511.328194463429</v>
      </c>
      <c r="H10" s="838">
        <v>56955.948982871079</v>
      </c>
      <c r="I10" s="244">
        <v>57081.859475735924</v>
      </c>
      <c r="J10" s="838">
        <v>54493.295741316142</v>
      </c>
      <c r="K10" s="1160">
        <v>57989.484234605574</v>
      </c>
      <c r="L10" s="1160">
        <v>58405.073796654935</v>
      </c>
      <c r="M10" s="1160">
        <v>62724.152300000002</v>
      </c>
      <c r="N10" s="1160">
        <v>68863.580999999991</v>
      </c>
      <c r="O10" s="1160">
        <v>68670.3</v>
      </c>
      <c r="P10" s="1160">
        <v>70824.697</v>
      </c>
      <c r="Q10" s="1160">
        <v>61832.366000000002</v>
      </c>
      <c r="R10" s="1160">
        <v>67213.793000000005</v>
      </c>
      <c r="S10" s="1160">
        <v>74892.453000000009</v>
      </c>
      <c r="T10" s="1160">
        <v>72328.733399999997</v>
      </c>
      <c r="U10" s="1160">
        <v>73737.923999999999</v>
      </c>
      <c r="V10" s="1160">
        <v>73560.771999999997</v>
      </c>
      <c r="W10" s="1160">
        <v>77306.026299999998</v>
      </c>
      <c r="X10" s="1160">
        <v>77788.391786259977</v>
      </c>
      <c r="Y10" s="1160">
        <v>74847.410790640046</v>
      </c>
      <c r="Z10" s="1160">
        <v>82001.922200000001</v>
      </c>
    </row>
    <row r="11" spans="1:31">
      <c r="A11" s="710" t="s">
        <v>437</v>
      </c>
      <c r="B11" s="838">
        <v>27216.760880432419</v>
      </c>
      <c r="C11" s="244">
        <v>26210.511401243122</v>
      </c>
      <c r="D11" s="838">
        <v>29781.522577605523</v>
      </c>
      <c r="E11" s="838">
        <v>29663.368115825375</v>
      </c>
      <c r="F11" s="838">
        <v>25404.82148534013</v>
      </c>
      <c r="G11" s="244">
        <v>22997.005309711411</v>
      </c>
      <c r="H11" s="838">
        <v>22014.698197319922</v>
      </c>
      <c r="I11" s="244">
        <v>20082.173368841468</v>
      </c>
      <c r="J11" s="244">
        <v>17666.628517387981</v>
      </c>
      <c r="K11" s="1160">
        <v>17754.671869765018</v>
      </c>
      <c r="L11" s="1160">
        <v>15943.698054266144</v>
      </c>
      <c r="M11" s="1160">
        <v>17034.762799999997</v>
      </c>
      <c r="N11" s="1160">
        <v>19593.143</v>
      </c>
      <c r="O11" s="1160">
        <v>18433.833999999999</v>
      </c>
      <c r="P11" s="1160">
        <v>17653.716</v>
      </c>
      <c r="Q11" s="1160">
        <v>17894.539000000001</v>
      </c>
      <c r="R11" s="1160">
        <v>18895.691299999999</v>
      </c>
      <c r="S11" s="1160">
        <v>20203.733</v>
      </c>
      <c r="T11" s="1160">
        <v>19844.187000000002</v>
      </c>
      <c r="U11" s="1160">
        <v>20769.908000000003</v>
      </c>
      <c r="V11" s="1160">
        <v>20353.508999999998</v>
      </c>
      <c r="W11" s="1160">
        <v>20406.554</v>
      </c>
      <c r="X11" s="1160">
        <v>20631.254687879973</v>
      </c>
      <c r="Y11" s="1160">
        <v>19324.887787499989</v>
      </c>
      <c r="Z11" s="1160">
        <v>20273.741999999998</v>
      </c>
    </row>
    <row r="12" spans="1:31">
      <c r="A12" s="710" t="s">
        <v>438</v>
      </c>
      <c r="B12" s="838">
        <v>38336.232207582965</v>
      </c>
      <c r="C12" s="244">
        <v>40004.850078999298</v>
      </c>
      <c r="D12" s="838">
        <v>40611.301707589715</v>
      </c>
      <c r="E12" s="838">
        <v>42818.59129975229</v>
      </c>
      <c r="F12" s="838">
        <v>37381.764233003414</v>
      </c>
      <c r="G12" s="244">
        <v>37235.349628818447</v>
      </c>
      <c r="H12" s="838">
        <v>34577.122132534321</v>
      </c>
      <c r="I12" s="244">
        <v>34964.429814748284</v>
      </c>
      <c r="J12" s="838">
        <v>34959.60212698314</v>
      </c>
      <c r="K12" s="1160">
        <v>34904.624141034656</v>
      </c>
      <c r="L12" s="1160">
        <v>34976.955593869978</v>
      </c>
      <c r="M12" s="1160">
        <v>36031.504000000001</v>
      </c>
      <c r="N12" s="1160">
        <v>38605.368000000002</v>
      </c>
      <c r="O12" s="1160">
        <v>38291.589</v>
      </c>
      <c r="P12" s="1160">
        <v>39382.157999999996</v>
      </c>
      <c r="Q12" s="1160">
        <v>38060.167000000001</v>
      </c>
      <c r="R12" s="1160">
        <v>39248.126000000004</v>
      </c>
      <c r="S12" s="1160">
        <v>42460.857000000004</v>
      </c>
      <c r="T12" s="1160">
        <v>41268.773000000001</v>
      </c>
      <c r="U12" s="1160">
        <v>42479.982799999998</v>
      </c>
      <c r="V12" s="1160">
        <v>42619.1924</v>
      </c>
      <c r="W12" s="1160">
        <v>42878.974300000002</v>
      </c>
      <c r="X12" s="1160">
        <v>44702.840046229983</v>
      </c>
      <c r="Y12" s="1160">
        <v>44659.796005030032</v>
      </c>
      <c r="Z12" s="1160">
        <v>43978.455999999998</v>
      </c>
    </row>
    <row r="13" spans="1:31">
      <c r="A13" s="710" t="s">
        <v>439</v>
      </c>
      <c r="B13" s="838">
        <v>16752.19947056369</v>
      </c>
      <c r="C13" s="244">
        <v>16535.463719451065</v>
      </c>
      <c r="D13" s="838">
        <v>16649.188603799157</v>
      </c>
      <c r="E13" s="838">
        <v>17601.53333341812</v>
      </c>
      <c r="F13" s="838">
        <v>17393.085911681286</v>
      </c>
      <c r="G13" s="838">
        <v>19202.380881436002</v>
      </c>
      <c r="H13" s="838">
        <v>18738.091444387999</v>
      </c>
      <c r="I13" s="244">
        <v>20886.146115884068</v>
      </c>
      <c r="J13" s="838">
        <v>17396.074580623826</v>
      </c>
      <c r="K13" s="1160">
        <v>18305.183943793312</v>
      </c>
      <c r="L13" s="1160">
        <v>20397.990335537135</v>
      </c>
      <c r="M13" s="1160">
        <v>21564.663</v>
      </c>
      <c r="N13" s="1160">
        <v>22922.307000000001</v>
      </c>
      <c r="O13" s="1160">
        <v>23992.330999999998</v>
      </c>
      <c r="P13" s="1160">
        <v>24311.989000000001</v>
      </c>
      <c r="Q13" s="1160">
        <v>21353.559000000001</v>
      </c>
      <c r="R13" s="1160">
        <v>23226.664499999999</v>
      </c>
      <c r="S13" s="1160">
        <v>26035.146000000001</v>
      </c>
      <c r="T13" s="1160">
        <v>25869.277099999999</v>
      </c>
      <c r="U13" s="1160">
        <v>25894.471899999997</v>
      </c>
      <c r="V13" s="1160">
        <v>25396.67</v>
      </c>
      <c r="W13" s="1160">
        <v>27045.9094</v>
      </c>
      <c r="X13" s="1160">
        <v>24912.126208240006</v>
      </c>
      <c r="Y13" s="1160">
        <v>25667.338163750006</v>
      </c>
      <c r="Z13" s="1160">
        <v>27463.305100000001</v>
      </c>
    </row>
    <row r="14" spans="1:31">
      <c r="A14" s="710" t="s">
        <v>440</v>
      </c>
      <c r="B14" s="838">
        <v>25255.605183976393</v>
      </c>
      <c r="C14" s="244">
        <v>24197.740120199742</v>
      </c>
      <c r="D14" s="838">
        <v>23840.282557035844</v>
      </c>
      <c r="E14" s="838">
        <v>25502.240794043555</v>
      </c>
      <c r="F14" s="838">
        <v>25003.790211796178</v>
      </c>
      <c r="G14" s="838">
        <v>26444.454403468397</v>
      </c>
      <c r="H14" s="838">
        <v>25425.7882923707</v>
      </c>
      <c r="I14" s="244">
        <v>29893.025577475186</v>
      </c>
      <c r="J14" s="244">
        <v>28773.051639578294</v>
      </c>
      <c r="K14" s="1160">
        <v>28334.574345307308</v>
      </c>
      <c r="L14" s="1160">
        <v>33841.48803854936</v>
      </c>
      <c r="M14" s="1160">
        <v>33526.869400000003</v>
      </c>
      <c r="N14" s="1160">
        <v>38055.408000000003</v>
      </c>
      <c r="O14" s="1160">
        <v>42633</v>
      </c>
      <c r="P14" s="1160">
        <v>45506.53</v>
      </c>
      <c r="Q14" s="1160">
        <v>41097.881000000001</v>
      </c>
      <c r="R14" s="1160">
        <v>42977.527199999997</v>
      </c>
      <c r="S14" s="1160">
        <v>43640.021000000001</v>
      </c>
      <c r="T14" s="1160">
        <v>42694.675799999997</v>
      </c>
      <c r="U14" s="1160">
        <v>42891.768299999996</v>
      </c>
      <c r="V14" s="1160">
        <v>42322.073000000004</v>
      </c>
      <c r="W14" s="1160">
        <v>43998.010899999994</v>
      </c>
      <c r="X14" s="1160">
        <v>47631.105328279999</v>
      </c>
      <c r="Y14" s="1160">
        <v>46305.83632391</v>
      </c>
      <c r="Z14" s="1160">
        <v>45043.278100000003</v>
      </c>
    </row>
    <row r="15" spans="1:31">
      <c r="A15" s="710" t="s">
        <v>441</v>
      </c>
      <c r="B15" s="244">
        <v>42266.041686281154</v>
      </c>
      <c r="C15" s="244">
        <v>41778.412351935862</v>
      </c>
      <c r="D15" s="838">
        <v>41272.92001314307</v>
      </c>
      <c r="E15" s="838">
        <v>41112.019621252912</v>
      </c>
      <c r="F15" s="244">
        <v>42544.260822237615</v>
      </c>
      <c r="G15" s="838">
        <v>44908.057357842066</v>
      </c>
      <c r="H15" s="838">
        <v>46686.027772379864</v>
      </c>
      <c r="I15" s="244">
        <v>47193.882442966125</v>
      </c>
      <c r="J15" s="838">
        <v>44482.0315746165</v>
      </c>
      <c r="K15" s="1160">
        <v>49323.135684473556</v>
      </c>
      <c r="L15" s="1160">
        <v>51035.935385791963</v>
      </c>
      <c r="M15" s="1160">
        <v>53485.636599999998</v>
      </c>
      <c r="N15" s="1160">
        <v>55090.853000000003</v>
      </c>
      <c r="O15" s="1160">
        <v>58107.381999999998</v>
      </c>
      <c r="P15" s="1160">
        <v>58991.673999999999</v>
      </c>
      <c r="Q15" s="1160">
        <v>53391.807999999997</v>
      </c>
      <c r="R15" s="1160">
        <v>59717.362700000005</v>
      </c>
      <c r="S15" s="1160">
        <v>62083.396999999997</v>
      </c>
      <c r="T15" s="1160">
        <v>60142.614499999996</v>
      </c>
      <c r="U15" s="1160">
        <v>60290.014999999999</v>
      </c>
      <c r="V15" s="1160">
        <v>61043.125</v>
      </c>
      <c r="W15" s="1160">
        <v>63031.368999999999</v>
      </c>
      <c r="X15" s="1160">
        <v>63581.705839970004</v>
      </c>
      <c r="Y15" s="1160">
        <v>66106.807224329939</v>
      </c>
      <c r="Z15" s="1160">
        <v>66933.381999999998</v>
      </c>
    </row>
    <row r="16" spans="1:31">
      <c r="A16" s="710" t="s">
        <v>442</v>
      </c>
      <c r="B16" s="1161">
        <v>11945.446252472117</v>
      </c>
      <c r="C16" s="1161">
        <v>12023.55845632081</v>
      </c>
      <c r="D16" s="1161">
        <v>12203.004838521047</v>
      </c>
      <c r="E16" s="1161">
        <v>11248.07703981765</v>
      </c>
      <c r="F16" s="1161">
        <v>10727.428811618698</v>
      </c>
      <c r="G16" s="1161">
        <v>11599.398006803656</v>
      </c>
      <c r="H16" s="1161">
        <v>11635.324010759348</v>
      </c>
      <c r="I16" s="1161">
        <v>12225.854198646297</v>
      </c>
      <c r="J16" s="1161">
        <v>12365.717483308141</v>
      </c>
      <c r="K16" s="1160">
        <v>13008.431209507247</v>
      </c>
      <c r="L16" s="1160">
        <v>13984.290350671798</v>
      </c>
      <c r="M16" s="1160">
        <v>14393.862399999998</v>
      </c>
      <c r="N16" s="1160">
        <v>14815.448</v>
      </c>
      <c r="O16" s="1160">
        <v>14362.056</v>
      </c>
      <c r="P16" s="1160">
        <v>15995.072</v>
      </c>
      <c r="Q16" s="1160">
        <v>15783.675999999999</v>
      </c>
      <c r="R16" s="1160">
        <v>14421.129000000001</v>
      </c>
      <c r="S16" s="1160">
        <v>16319.587</v>
      </c>
      <c r="T16" s="1160">
        <v>16167.295999999998</v>
      </c>
      <c r="U16" s="1160">
        <v>16917.649000000001</v>
      </c>
      <c r="V16" s="1160">
        <v>17729.43</v>
      </c>
      <c r="W16" s="1160">
        <v>17709.594000000001</v>
      </c>
      <c r="X16" s="1160">
        <v>17217.421561520001</v>
      </c>
      <c r="Y16" s="1160">
        <v>17081.278396190002</v>
      </c>
      <c r="Z16" s="1160">
        <v>16364.626</v>
      </c>
    </row>
    <row r="17" spans="1:31">
      <c r="A17" s="710" t="s">
        <v>443</v>
      </c>
      <c r="B17" s="1161">
        <v>61379.507482263238</v>
      </c>
      <c r="C17" s="1161">
        <v>62887.693345849097</v>
      </c>
      <c r="D17" s="1161">
        <v>61164.826374394499</v>
      </c>
      <c r="E17" s="1161">
        <v>62544.077945008219</v>
      </c>
      <c r="F17" s="1161">
        <v>68582.49662973138</v>
      </c>
      <c r="G17" s="1161">
        <v>68980.776347171763</v>
      </c>
      <c r="H17" s="1161">
        <v>69715.023322701192</v>
      </c>
      <c r="I17" s="1161">
        <v>73691.832280309492</v>
      </c>
      <c r="J17" s="1161">
        <v>68210.540359060644</v>
      </c>
      <c r="K17" s="1160">
        <v>73195.674151564279</v>
      </c>
      <c r="L17" s="1160">
        <v>72823.073444552443</v>
      </c>
      <c r="M17" s="1160">
        <v>75014.217799999999</v>
      </c>
      <c r="N17" s="1160">
        <v>80155.418000000005</v>
      </c>
      <c r="O17" s="1160">
        <v>80966.531000000003</v>
      </c>
      <c r="P17" s="1160">
        <v>82549.774000000005</v>
      </c>
      <c r="Q17" s="1160">
        <v>76276.838999999993</v>
      </c>
      <c r="R17" s="1160">
        <v>82597.756399999998</v>
      </c>
      <c r="S17" s="1160">
        <v>91432.115000000005</v>
      </c>
      <c r="T17" s="1160">
        <v>86994.771199999988</v>
      </c>
      <c r="U17" s="1160">
        <v>88955.030700000003</v>
      </c>
      <c r="V17" s="1160">
        <v>90414.449299999993</v>
      </c>
      <c r="W17" s="1160">
        <v>93719.242500000008</v>
      </c>
      <c r="X17" s="1160">
        <v>96169.239233109896</v>
      </c>
      <c r="Y17" s="1160">
        <v>94498.813888280129</v>
      </c>
      <c r="Z17" s="1160">
        <v>96768.094299999997</v>
      </c>
    </row>
    <row r="18" spans="1:31">
      <c r="A18" s="710" t="s">
        <v>444</v>
      </c>
      <c r="B18" s="1161">
        <v>58206.310281813006</v>
      </c>
      <c r="C18" s="1161">
        <v>58802.534138507122</v>
      </c>
      <c r="D18" s="1161">
        <v>57807.949971984453</v>
      </c>
      <c r="E18" s="1161">
        <v>61443.591803470066</v>
      </c>
      <c r="F18" s="1161">
        <v>66816.373794113373</v>
      </c>
      <c r="G18" s="1161">
        <v>69641.763171331011</v>
      </c>
      <c r="H18" s="1161">
        <v>66689.832093167919</v>
      </c>
      <c r="I18" s="1161">
        <v>72360.884792658457</v>
      </c>
      <c r="J18" s="1161">
        <v>70580.16497799565</v>
      </c>
      <c r="K18" s="1160">
        <v>73038.197676201904</v>
      </c>
      <c r="L18" s="1160">
        <v>75349.69321915289</v>
      </c>
      <c r="M18" s="1160">
        <v>78849.180500000002</v>
      </c>
      <c r="N18" s="1160">
        <v>84921.587999999989</v>
      </c>
      <c r="O18" s="1160">
        <v>88003.809000000008</v>
      </c>
      <c r="P18" s="1160">
        <v>88563.097000000009</v>
      </c>
      <c r="Q18" s="1160">
        <v>76895.259999999995</v>
      </c>
      <c r="R18" s="1160">
        <v>85148.1777</v>
      </c>
      <c r="S18" s="1160">
        <v>90634.398000000001</v>
      </c>
      <c r="T18" s="1160">
        <v>85641.4715</v>
      </c>
      <c r="U18" s="1160">
        <v>85529.847999999998</v>
      </c>
      <c r="V18" s="1160">
        <v>87344.583500000008</v>
      </c>
      <c r="W18" s="1160">
        <v>91509.982900000003</v>
      </c>
      <c r="X18" s="1160">
        <v>91662.306088679848</v>
      </c>
      <c r="Y18" s="1160">
        <v>89096.060154590028</v>
      </c>
      <c r="Z18" s="1160">
        <v>95380.8989</v>
      </c>
    </row>
    <row r="19" spans="1:31">
      <c r="A19" s="710" t="s">
        <v>445</v>
      </c>
      <c r="B19" s="1161">
        <v>37567.996135716094</v>
      </c>
      <c r="C19" s="1161">
        <v>37335.830072405632</v>
      </c>
      <c r="D19" s="1161">
        <v>36113.773931118682</v>
      </c>
      <c r="E19" s="1161">
        <v>36247.185150397221</v>
      </c>
      <c r="F19" s="1161">
        <v>37406.611347595761</v>
      </c>
      <c r="G19" s="1161">
        <v>38799.954454643928</v>
      </c>
      <c r="H19" s="1161">
        <v>37519.938267174999</v>
      </c>
      <c r="I19" s="1161">
        <v>39436.137188016655</v>
      </c>
      <c r="J19" s="1161">
        <v>37489.657842119974</v>
      </c>
      <c r="K19" s="1160">
        <v>42637.354037492856</v>
      </c>
      <c r="L19" s="1160">
        <v>42023.680610141651</v>
      </c>
      <c r="M19" s="1160">
        <v>43670.499499999998</v>
      </c>
      <c r="N19" s="1160">
        <v>45990.508999999998</v>
      </c>
      <c r="O19" s="1160">
        <v>48472.599000000002</v>
      </c>
      <c r="P19" s="1160">
        <v>48968.981</v>
      </c>
      <c r="Q19" s="1160">
        <v>44927.285999999993</v>
      </c>
      <c r="R19" s="1160">
        <v>46449.388399999996</v>
      </c>
      <c r="S19" s="1160">
        <v>51353.698999999993</v>
      </c>
      <c r="T19" s="1160">
        <v>49234.550199999998</v>
      </c>
      <c r="U19" s="1160">
        <v>50749.196599999996</v>
      </c>
      <c r="V19" s="1160">
        <v>54076.678899999999</v>
      </c>
      <c r="W19" s="1160">
        <v>50492.529000000002</v>
      </c>
      <c r="X19" s="1160">
        <v>55102.153914800016</v>
      </c>
      <c r="Y19" s="1160">
        <v>52972.063776020048</v>
      </c>
      <c r="Z19" s="1160">
        <v>55851.5821</v>
      </c>
    </row>
    <row r="20" spans="1:31">
      <c r="A20" s="710" t="s">
        <v>446</v>
      </c>
      <c r="B20" s="1161">
        <v>8892.3563561095325</v>
      </c>
      <c r="C20" s="1161">
        <v>8963.9951289186611</v>
      </c>
      <c r="D20" s="1161">
        <v>8135.3316119068113</v>
      </c>
      <c r="E20" s="1161">
        <v>8737.9430100659338</v>
      </c>
      <c r="F20" s="1161">
        <v>8317.861730892193</v>
      </c>
      <c r="G20" s="1161">
        <v>8381.305257938604</v>
      </c>
      <c r="H20" s="1161">
        <v>7257.5161394776096</v>
      </c>
      <c r="I20" s="1161">
        <v>7769.4097140454705</v>
      </c>
      <c r="J20" s="1161">
        <v>7454.1238640313722</v>
      </c>
      <c r="K20" s="1160">
        <v>9253.6704220413139</v>
      </c>
      <c r="L20" s="1160">
        <v>9090.4269726403836</v>
      </c>
      <c r="M20" s="1160">
        <v>8634.2689000000009</v>
      </c>
      <c r="N20" s="1160">
        <v>9277.4189999999999</v>
      </c>
      <c r="O20" s="1160">
        <v>9688.1110000000008</v>
      </c>
      <c r="P20" s="1160">
        <v>10482.825999999999</v>
      </c>
      <c r="Q20" s="1160">
        <v>8132.2340000000004</v>
      </c>
      <c r="R20" s="1160">
        <v>8804.9719999999998</v>
      </c>
      <c r="S20" s="1160">
        <v>11001.325999999999</v>
      </c>
      <c r="T20" s="1160">
        <v>10577.615</v>
      </c>
      <c r="U20" s="1160">
        <v>11703.288</v>
      </c>
      <c r="V20" s="1160">
        <v>12631.145</v>
      </c>
      <c r="W20" s="1160">
        <v>11346.871999999999</v>
      </c>
      <c r="X20" s="1160">
        <v>11629.302323479997</v>
      </c>
      <c r="Y20" s="1160">
        <v>11260.854109380003</v>
      </c>
      <c r="Z20" s="1160">
        <v>10956.902</v>
      </c>
    </row>
    <row r="21" spans="1:31">
      <c r="A21" s="710" t="s">
        <v>447</v>
      </c>
      <c r="B21" s="1161">
        <v>36819.190321310918</v>
      </c>
      <c r="C21" s="1161">
        <v>38152.206517359904</v>
      </c>
      <c r="D21" s="1161">
        <v>34816.063054980543</v>
      </c>
      <c r="E21" s="1161">
        <v>32198.620414802117</v>
      </c>
      <c r="F21" s="1161">
        <v>30221.313972993921</v>
      </c>
      <c r="G21" s="1161">
        <v>30597.468764970316</v>
      </c>
      <c r="H21" s="1161">
        <v>28935.649838081015</v>
      </c>
      <c r="I21" s="1161">
        <v>30432.817442872998</v>
      </c>
      <c r="J21" s="1161">
        <v>27689.98820190219</v>
      </c>
      <c r="K21" s="1160">
        <v>30617.844582973874</v>
      </c>
      <c r="L21" s="1160">
        <v>29645.608501163842</v>
      </c>
      <c r="M21" s="1160">
        <v>31136.641199999998</v>
      </c>
      <c r="N21" s="1160">
        <v>32677.413</v>
      </c>
      <c r="O21" s="1160">
        <v>33533.072</v>
      </c>
      <c r="P21" s="1160">
        <v>35911.281000000003</v>
      </c>
      <c r="Q21" s="1160">
        <v>31421.224000000002</v>
      </c>
      <c r="R21" s="1160">
        <v>35124.8776</v>
      </c>
      <c r="S21" s="1160">
        <v>39294.864999999998</v>
      </c>
      <c r="T21" s="1160">
        <v>34685.520100000002</v>
      </c>
      <c r="U21" s="1160">
        <v>35889.591800000002</v>
      </c>
      <c r="V21" s="1160">
        <v>35515.818500000001</v>
      </c>
      <c r="W21" s="1160">
        <v>38378.0645</v>
      </c>
      <c r="X21" s="1160">
        <v>37680.045281809988</v>
      </c>
      <c r="Y21" s="1160">
        <v>38444.696783160005</v>
      </c>
      <c r="Z21" s="1160">
        <v>37839.103000000003</v>
      </c>
    </row>
    <row r="22" spans="1:31">
      <c r="A22" s="710" t="s">
        <v>448</v>
      </c>
      <c r="B22" s="1161">
        <v>25861.017847306455</v>
      </c>
      <c r="C22" s="1161">
        <v>25852.656960186468</v>
      </c>
      <c r="D22" s="1161">
        <v>25386.204286438599</v>
      </c>
      <c r="E22" s="1161">
        <v>25349.806888527317</v>
      </c>
      <c r="F22" s="1161">
        <v>24707.104893592375</v>
      </c>
      <c r="G22" s="1161">
        <v>28076.626085596603</v>
      </c>
      <c r="H22" s="1161">
        <v>24783.941538917607</v>
      </c>
      <c r="I22" s="1161">
        <v>22770.091339160852</v>
      </c>
      <c r="J22" s="1161">
        <v>24622.271757061622</v>
      </c>
      <c r="K22" s="1160">
        <v>24555.272419835826</v>
      </c>
      <c r="L22" s="1160">
        <v>25947.253996099389</v>
      </c>
      <c r="M22" s="1160">
        <v>29533.805</v>
      </c>
      <c r="N22" s="1160">
        <v>28549.489999999998</v>
      </c>
      <c r="O22" s="1160">
        <v>30463.46</v>
      </c>
      <c r="P22" s="1160">
        <v>30310.963</v>
      </c>
      <c r="Q22" s="1160">
        <v>28960.867999999999</v>
      </c>
      <c r="R22" s="1160">
        <v>32611.501899999999</v>
      </c>
      <c r="S22" s="1160">
        <v>34938.771000000001</v>
      </c>
      <c r="T22" s="1160">
        <v>33641.277600000001</v>
      </c>
      <c r="U22" s="1160">
        <v>35665.667699999998</v>
      </c>
      <c r="V22" s="1160">
        <v>36138.4856</v>
      </c>
      <c r="W22" s="1160">
        <v>39140.720199999996</v>
      </c>
      <c r="X22" s="1160">
        <v>36403.192382210007</v>
      </c>
      <c r="Y22" s="1160">
        <v>38604.421810409964</v>
      </c>
      <c r="Z22" s="1160">
        <v>38844.015299999999</v>
      </c>
    </row>
    <row r="23" spans="1:31">
      <c r="A23" s="710" t="s">
        <v>449</v>
      </c>
      <c r="B23" s="1161">
        <v>19761.889552592129</v>
      </c>
      <c r="C23" s="1161">
        <v>19862.053802850933</v>
      </c>
      <c r="D23" s="1161">
        <v>18234.489698955149</v>
      </c>
      <c r="E23" s="1161">
        <v>18465.292928653267</v>
      </c>
      <c r="F23" s="1161">
        <v>18980.993411918611</v>
      </c>
      <c r="G23" s="1161">
        <v>20713.616674923258</v>
      </c>
      <c r="H23" s="1161">
        <v>17970.988506588092</v>
      </c>
      <c r="I23" s="1161">
        <v>20670.015057958051</v>
      </c>
      <c r="J23" s="1161">
        <v>21136.693656841711</v>
      </c>
      <c r="K23" s="1160">
        <v>21317.221964765147</v>
      </c>
      <c r="L23" s="1160">
        <v>21147.88422632428</v>
      </c>
      <c r="M23" s="1160">
        <v>22397.61</v>
      </c>
      <c r="N23" s="1160">
        <v>23494.498</v>
      </c>
      <c r="O23" s="1160">
        <v>23193.159</v>
      </c>
      <c r="P23" s="1160">
        <v>22091.722000000002</v>
      </c>
      <c r="Q23" s="1160">
        <v>21950.199000000001</v>
      </c>
      <c r="R23" s="1160">
        <v>21921.0717</v>
      </c>
      <c r="S23" s="1160">
        <v>23050.489000000001</v>
      </c>
      <c r="T23" s="1160">
        <v>22450.499</v>
      </c>
      <c r="U23" s="1160">
        <v>23650.091</v>
      </c>
      <c r="V23" s="1160">
        <v>23114.796999999999</v>
      </c>
      <c r="W23" s="1160">
        <v>23204.087</v>
      </c>
      <c r="X23" s="1160">
        <v>25248.366318889999</v>
      </c>
      <c r="Y23" s="1160">
        <v>23811.920453420018</v>
      </c>
      <c r="Z23" s="1160">
        <v>23686.313999999998</v>
      </c>
    </row>
    <row r="24" spans="1:31">
      <c r="A24" s="710" t="s">
        <v>450</v>
      </c>
      <c r="B24" s="1161">
        <v>26790.051738491769</v>
      </c>
      <c r="C24" s="1161">
        <v>25401.953018872431</v>
      </c>
      <c r="D24" s="1161">
        <v>25997.800870614687</v>
      </c>
      <c r="E24" s="1161">
        <v>24562.808758204577</v>
      </c>
      <c r="F24" s="1161">
        <v>22628.73234319987</v>
      </c>
      <c r="G24" s="1161">
        <v>24697.174339522066</v>
      </c>
      <c r="H24" s="1161">
        <v>24655.201730673274</v>
      </c>
      <c r="I24" s="1161">
        <v>22361.014476115099</v>
      </c>
      <c r="J24" s="1161">
        <v>22383.502100167439</v>
      </c>
      <c r="K24" s="1160">
        <v>22158.816378509495</v>
      </c>
      <c r="L24" s="1160">
        <v>22907.661579447333</v>
      </c>
      <c r="M24" s="1160">
        <v>23483.829399999999</v>
      </c>
      <c r="N24" s="1160">
        <v>26692.184000000001</v>
      </c>
      <c r="O24" s="1160">
        <v>26619.135999999999</v>
      </c>
      <c r="P24" s="1160">
        <v>27709.647000000001</v>
      </c>
      <c r="Q24" s="1160">
        <v>24685.902999999998</v>
      </c>
      <c r="R24" s="1160">
        <v>27288.453000000001</v>
      </c>
      <c r="S24" s="1160">
        <v>27752.373</v>
      </c>
      <c r="T24" s="1160">
        <v>27377.599999999999</v>
      </c>
      <c r="U24" s="1160">
        <v>27945.751999999997</v>
      </c>
      <c r="V24" s="1160">
        <v>27272.527000000002</v>
      </c>
      <c r="W24" s="1160">
        <v>28107.457000000002</v>
      </c>
      <c r="X24" s="1160">
        <v>29034.044963209984</v>
      </c>
      <c r="Y24" s="1160">
        <v>28322.700503249973</v>
      </c>
      <c r="Z24" s="1160">
        <v>30078.596000000001</v>
      </c>
    </row>
    <row r="25" spans="1:31" ht="20.25" customHeight="1">
      <c r="A25" s="710" t="s">
        <v>460</v>
      </c>
      <c r="B25" s="1161">
        <v>533904.86291539948</v>
      </c>
      <c r="C25" s="1161">
        <v>535758.79888027918</v>
      </c>
      <c r="D25" s="1161">
        <v>526413.69361073419</v>
      </c>
      <c r="E25" s="1161">
        <v>536550.79437008989</v>
      </c>
      <c r="F25" s="1161">
        <v>537741.80788507732</v>
      </c>
      <c r="G25" s="1161">
        <v>562185.0858214061</v>
      </c>
      <c r="H25" s="1161">
        <v>550401.72175380553</v>
      </c>
      <c r="I25" s="1161">
        <v>565491.77252360631</v>
      </c>
      <c r="J25" s="1161">
        <v>543678.71925207193</v>
      </c>
      <c r="K25" s="1161">
        <v>572333.46383250796</v>
      </c>
      <c r="L25" s="1161">
        <v>584799.19868369552</v>
      </c>
      <c r="M25" s="1161">
        <v>611707.91120000009</v>
      </c>
      <c r="N25" s="1161">
        <v>653949.96500000008</v>
      </c>
      <c r="O25" s="1161">
        <v>672120.72699999996</v>
      </c>
      <c r="P25" s="1161">
        <v>684648.08199999994</v>
      </c>
      <c r="Q25" s="1161">
        <v>620311.80000000005</v>
      </c>
      <c r="R25" s="1161">
        <v>669955.27149999992</v>
      </c>
      <c r="S25" s="1161">
        <v>723173.505</v>
      </c>
      <c r="T25" s="1161">
        <v>694018.98639999982</v>
      </c>
      <c r="U25" s="1161">
        <v>711922.29099999997</v>
      </c>
      <c r="V25" s="1161">
        <v>718891.23310000007</v>
      </c>
      <c r="W25" s="1161">
        <v>740783.97899999993</v>
      </c>
      <c r="X25" s="1161">
        <v>751303.43013381981</v>
      </c>
      <c r="Y25" s="1161">
        <v>742656.07353843027</v>
      </c>
      <c r="Z25" s="1161">
        <v>765450.84149999998</v>
      </c>
    </row>
    <row r="26" spans="1:31">
      <c r="B26" s="432"/>
      <c r="C26" s="432"/>
      <c r="D26" s="432"/>
      <c r="E26" s="432"/>
      <c r="F26" s="432"/>
      <c r="G26" s="432"/>
      <c r="H26" s="432"/>
      <c r="I26" s="432"/>
      <c r="J26" s="432"/>
      <c r="K26" s="433"/>
      <c r="L26" s="433"/>
      <c r="M26" s="433"/>
      <c r="N26" s="433"/>
      <c r="O26" s="433"/>
      <c r="P26" s="433"/>
      <c r="Q26" s="433"/>
      <c r="R26" s="433"/>
      <c r="S26" s="433"/>
      <c r="T26" s="433"/>
      <c r="U26" s="433"/>
      <c r="V26" s="433"/>
      <c r="W26" s="433"/>
      <c r="X26" s="433"/>
      <c r="Y26" s="433"/>
      <c r="Z26" s="433"/>
    </row>
    <row r="27" spans="1:31" ht="25" customHeight="1">
      <c r="A27" s="692"/>
      <c r="B27" s="1339" t="s">
        <v>482</v>
      </c>
      <c r="C27" s="1339"/>
      <c r="D27" s="1339"/>
      <c r="E27" s="1339"/>
      <c r="F27" s="1339"/>
      <c r="G27" s="1339"/>
      <c r="H27" s="1339" t="s">
        <v>482</v>
      </c>
      <c r="I27" s="1339"/>
      <c r="J27" s="1339"/>
      <c r="K27" s="1339"/>
      <c r="L27" s="1339"/>
      <c r="M27" s="1339"/>
      <c r="N27" s="1339" t="s">
        <v>482</v>
      </c>
      <c r="O27" s="1339"/>
      <c r="P27" s="1339"/>
      <c r="Q27" s="1339"/>
      <c r="R27" s="1339"/>
      <c r="S27" s="1339"/>
      <c r="T27" s="1339" t="s">
        <v>482</v>
      </c>
      <c r="U27" s="1339"/>
      <c r="V27" s="1339"/>
      <c r="W27" s="1339"/>
      <c r="X27" s="1339"/>
      <c r="Y27" s="1339"/>
      <c r="Z27" s="1339" t="s">
        <v>482</v>
      </c>
      <c r="AA27" s="1339"/>
      <c r="AB27" s="1339"/>
      <c r="AC27" s="1339"/>
      <c r="AD27" s="1339"/>
      <c r="AE27" s="1339"/>
    </row>
    <row r="28" spans="1:31">
      <c r="B28" s="432"/>
      <c r="C28" s="432"/>
      <c r="D28" s="432"/>
      <c r="E28" s="432"/>
      <c r="F28" s="432"/>
      <c r="G28" s="432"/>
      <c r="H28" s="432"/>
      <c r="I28" s="432"/>
      <c r="J28" s="432"/>
      <c r="K28" s="433"/>
      <c r="L28" s="433"/>
      <c r="M28" s="433"/>
      <c r="N28" s="433"/>
      <c r="O28" s="433"/>
      <c r="P28" s="433"/>
      <c r="Q28" s="433"/>
      <c r="R28" s="433"/>
      <c r="S28" s="433"/>
      <c r="T28" s="433"/>
      <c r="U28" s="433"/>
      <c r="V28" s="433"/>
      <c r="W28" s="433"/>
      <c r="X28" s="433"/>
      <c r="Y28" s="433"/>
      <c r="Z28" s="433"/>
    </row>
    <row r="29" spans="1:31">
      <c r="A29" s="712" t="s">
        <v>435</v>
      </c>
      <c r="B29" s="435" t="s">
        <v>356</v>
      </c>
      <c r="C29" s="436">
        <v>0.95058157673643962</v>
      </c>
      <c r="D29" s="436">
        <v>-3.7118204398491912</v>
      </c>
      <c r="E29" s="436">
        <v>5.2189992508260872</v>
      </c>
      <c r="F29" s="436">
        <v>0.60086264349020269</v>
      </c>
      <c r="G29" s="436">
        <v>6.1678490575102956</v>
      </c>
      <c r="H29" s="436">
        <v>4.4894727272259587</v>
      </c>
      <c r="I29" s="436">
        <v>-5.5742349705998748</v>
      </c>
      <c r="J29" s="436">
        <v>0.56486522857028376</v>
      </c>
      <c r="K29" s="436">
        <v>3.6385702698284774</v>
      </c>
      <c r="L29" s="436">
        <v>2.3939835609446476</v>
      </c>
      <c r="M29" s="436">
        <v>5.1466512126568347</v>
      </c>
      <c r="N29" s="436">
        <v>6.6730354785692469</v>
      </c>
      <c r="O29" s="436">
        <v>3.8057547459708019</v>
      </c>
      <c r="P29" s="436">
        <v>-1.9439136913914865</v>
      </c>
      <c r="Q29" s="436">
        <v>-11.845076505924752</v>
      </c>
      <c r="R29" s="436">
        <v>11.554241499933639</v>
      </c>
      <c r="S29" s="436">
        <v>5.864667239499795</v>
      </c>
      <c r="T29" s="436">
        <v>-4.3774059373291294</v>
      </c>
      <c r="U29" s="436">
        <v>5.7634009151288268</v>
      </c>
      <c r="V29" s="436">
        <v>0.73472073393159576</v>
      </c>
      <c r="W29" s="436">
        <v>4.542533160306192</v>
      </c>
      <c r="X29" s="436">
        <v>-0.82562888586741678</v>
      </c>
      <c r="Y29" s="436">
        <v>-0.35982066131647628</v>
      </c>
      <c r="Z29" s="436">
        <v>3.2594534957483461</v>
      </c>
    </row>
    <row r="30" spans="1:31">
      <c r="A30" s="710" t="s">
        <v>436</v>
      </c>
      <c r="B30" s="435" t="s">
        <v>356</v>
      </c>
      <c r="C30" s="436">
        <v>0.89618559469347758</v>
      </c>
      <c r="D30" s="436">
        <v>-3.1263357099883251</v>
      </c>
      <c r="E30" s="436">
        <v>4.6317799819655221</v>
      </c>
      <c r="F30" s="436">
        <v>4.7035179693091465</v>
      </c>
      <c r="G30" s="436">
        <v>10.169870566168697</v>
      </c>
      <c r="H30" s="436">
        <v>2.6023891616265331</v>
      </c>
      <c r="I30" s="436">
        <v>0.22106644716377843</v>
      </c>
      <c r="J30" s="436">
        <v>-4.5348272782180743</v>
      </c>
      <c r="K30" s="436">
        <v>6.4158139927636313</v>
      </c>
      <c r="L30" s="436">
        <v>0.71666366330839537</v>
      </c>
      <c r="M30" s="436">
        <v>7.3950398870867247</v>
      </c>
      <c r="N30" s="436">
        <v>9.7879819413677183</v>
      </c>
      <c r="O30" s="436">
        <v>-0.28067230485731898</v>
      </c>
      <c r="P30" s="436">
        <v>3.1373053561729023</v>
      </c>
      <c r="Q30" s="436">
        <v>-12.696603559066403</v>
      </c>
      <c r="R30" s="436">
        <v>8.7032525975150321</v>
      </c>
      <c r="S30" s="436">
        <v>11.424232523226294</v>
      </c>
      <c r="T30" s="436">
        <v>-3.4232015340718078</v>
      </c>
      <c r="U30" s="436">
        <v>1.9483136697649002</v>
      </c>
      <c r="V30" s="436">
        <v>-0.24024544005335713</v>
      </c>
      <c r="W30" s="436">
        <v>5.0913743808996514</v>
      </c>
      <c r="X30" s="436">
        <v>0.62396880210616246</v>
      </c>
      <c r="Y30" s="436">
        <v>-3.780745337557434</v>
      </c>
      <c r="Z30" s="436">
        <v>9.5587961344077002</v>
      </c>
    </row>
    <row r="31" spans="1:31">
      <c r="A31" s="710" t="s">
        <v>437</v>
      </c>
      <c r="B31" s="435" t="s">
        <v>356</v>
      </c>
      <c r="C31" s="436">
        <v>-3.697168386825723</v>
      </c>
      <c r="D31" s="436">
        <v>13.624347582142306</v>
      </c>
      <c r="E31" s="436">
        <v>-0.39673747865731457</v>
      </c>
      <c r="F31" s="436">
        <v>-14.356247793093047</v>
      </c>
      <c r="G31" s="436">
        <v>-9.4777921467314883</v>
      </c>
      <c r="H31" s="436">
        <v>-4.2714566490823529</v>
      </c>
      <c r="I31" s="436">
        <v>-8.7783389586222853</v>
      </c>
      <c r="J31" s="436">
        <v>-12.028303944439259</v>
      </c>
      <c r="K31" s="436">
        <v>0.49835967451504359</v>
      </c>
      <c r="L31" s="436">
        <v>-10.199984707027099</v>
      </c>
      <c r="M31" s="436">
        <v>6.8432351266330755</v>
      </c>
      <c r="N31" s="436">
        <v>15.018584232942786</v>
      </c>
      <c r="O31" s="436">
        <v>-5.9169118502325091</v>
      </c>
      <c r="P31" s="436">
        <v>-4.2319899376331449</v>
      </c>
      <c r="Q31" s="436">
        <v>1.3641490550771351</v>
      </c>
      <c r="R31" s="436">
        <v>5.594736472395283</v>
      </c>
      <c r="S31" s="436">
        <v>6.9224336873030978</v>
      </c>
      <c r="T31" s="436">
        <v>-1.7796018191291552</v>
      </c>
      <c r="U31" s="436">
        <v>4.6649479769566824</v>
      </c>
      <c r="V31" s="436">
        <v>-2.004818702133889</v>
      </c>
      <c r="W31" s="436">
        <v>0.26061845158984909</v>
      </c>
      <c r="X31" s="436">
        <v>1.1011201983439918</v>
      </c>
      <c r="Y31" s="436">
        <v>-6.3319799020629688</v>
      </c>
      <c r="Z31" s="436">
        <v>4.9100114988184345</v>
      </c>
    </row>
    <row r="32" spans="1:31">
      <c r="A32" s="710" t="s">
        <v>438</v>
      </c>
      <c r="B32" s="435" t="s">
        <v>356</v>
      </c>
      <c r="C32" s="436">
        <v>4.3525870314565651</v>
      </c>
      <c r="D32" s="436">
        <v>1.5159452601192811</v>
      </c>
      <c r="E32" s="436">
        <v>5.4351609018975608</v>
      </c>
      <c r="F32" s="436">
        <v>-12.697351551545154</v>
      </c>
      <c r="G32" s="436">
        <v>-0.39167387411775678</v>
      </c>
      <c r="H32" s="436">
        <v>-7.1389889521187229</v>
      </c>
      <c r="I32" s="436">
        <v>1.1201270040040043</v>
      </c>
      <c r="J32" s="436">
        <v>-1.3807425977560683E-2</v>
      </c>
      <c r="K32" s="436">
        <v>-0.15726147496984311</v>
      </c>
      <c r="L32" s="436">
        <v>0.20722598972291451</v>
      </c>
      <c r="M32" s="436">
        <v>3.0149805442610926</v>
      </c>
      <c r="N32" s="436">
        <v>7.1433709789077966</v>
      </c>
      <c r="O32" s="436">
        <v>-0.81278593173882996</v>
      </c>
      <c r="P32" s="436">
        <v>2.8480641009700491</v>
      </c>
      <c r="Q32" s="436">
        <v>-3.3568272210984276</v>
      </c>
      <c r="R32" s="436">
        <v>3.1212658630741288</v>
      </c>
      <c r="S32" s="436">
        <v>8.1856927385526603</v>
      </c>
      <c r="T32" s="436">
        <v>-2.8074892600495645</v>
      </c>
      <c r="U32" s="436">
        <v>2.9349304860602246</v>
      </c>
      <c r="V32" s="436">
        <v>0.32770634737640592</v>
      </c>
      <c r="W32" s="436">
        <v>0.60954205223278279</v>
      </c>
      <c r="X32" s="436">
        <v>4.2535199966991399</v>
      </c>
      <c r="Y32" s="436">
        <v>-9.6289276375813415E-2</v>
      </c>
      <c r="Z32" s="436">
        <v>-1.5256227434475846</v>
      </c>
    </row>
    <row r="33" spans="1:31">
      <c r="A33" s="710" t="s">
        <v>439</v>
      </c>
      <c r="B33" s="435" t="s">
        <v>356</v>
      </c>
      <c r="C33" s="436">
        <v>-1.2937748950128309</v>
      </c>
      <c r="D33" s="436">
        <v>0.68776350199550507</v>
      </c>
      <c r="E33" s="436">
        <v>5.7200669190668521</v>
      </c>
      <c r="F33" s="436">
        <v>-1.1842571768510481</v>
      </c>
      <c r="G33" s="436">
        <v>10.40238045705037</v>
      </c>
      <c r="H33" s="436">
        <v>-2.4178743246201151</v>
      </c>
      <c r="I33" s="436">
        <v>11.463572359389914</v>
      </c>
      <c r="J33" s="436">
        <v>-16.709983334867204</v>
      </c>
      <c r="K33" s="436">
        <v>5.2259454220900778</v>
      </c>
      <c r="L33" s="436">
        <v>11.432861850336252</v>
      </c>
      <c r="M33" s="436">
        <v>5.7195470988644388</v>
      </c>
      <c r="N33" s="436">
        <v>6.2956884603297567</v>
      </c>
      <c r="O33" s="436">
        <v>4.668046719730242</v>
      </c>
      <c r="P33" s="436">
        <v>1.332334069582501</v>
      </c>
      <c r="Q33" s="436">
        <v>-12.168605374081082</v>
      </c>
      <c r="R33" s="436">
        <v>8.7718656173427405</v>
      </c>
      <c r="S33" s="436">
        <v>12.091626414976645</v>
      </c>
      <c r="T33" s="436">
        <v>-0.63709610078622347</v>
      </c>
      <c r="U33" s="436">
        <v>9.7392748558846165E-2</v>
      </c>
      <c r="V33" s="436">
        <v>-1.9224253806851976</v>
      </c>
      <c r="W33" s="436">
        <v>6.4939198721722278</v>
      </c>
      <c r="X33" s="436">
        <v>-7.8894858375884098</v>
      </c>
      <c r="Y33" s="436">
        <v>3.0315034100148495</v>
      </c>
      <c r="Z33" s="436">
        <v>6.9970907181424877</v>
      </c>
    </row>
    <row r="34" spans="1:31">
      <c r="A34" s="710" t="s">
        <v>440</v>
      </c>
      <c r="B34" s="435" t="s">
        <v>356</v>
      </c>
      <c r="C34" s="436">
        <v>-4.1886347845183423</v>
      </c>
      <c r="D34" s="436">
        <v>-1.477235317795234</v>
      </c>
      <c r="E34" s="436">
        <v>6.9712187052800942</v>
      </c>
      <c r="F34" s="436">
        <v>-1.9545364122034243</v>
      </c>
      <c r="G34" s="436">
        <v>5.7617832315380326</v>
      </c>
      <c r="H34" s="436">
        <v>-3.8520972887385057</v>
      </c>
      <c r="I34" s="436">
        <v>17.569710066550556</v>
      </c>
      <c r="J34" s="436">
        <v>-3.7466061606718313</v>
      </c>
      <c r="K34" s="436">
        <v>-1.5239165444232725</v>
      </c>
      <c r="L34" s="436">
        <v>19.435314701150929</v>
      </c>
      <c r="M34" s="436">
        <v>-0.92968322844127727</v>
      </c>
      <c r="N34" s="436">
        <v>13.50719193602967</v>
      </c>
      <c r="O34" s="436">
        <v>12.028755545072585</v>
      </c>
      <c r="P34" s="436">
        <v>6.7401543405343318</v>
      </c>
      <c r="Q34" s="436">
        <v>-9.6879480812973355</v>
      </c>
      <c r="R34" s="436">
        <v>4.5735842195854275</v>
      </c>
      <c r="S34" s="436">
        <v>1.5414888737479515</v>
      </c>
      <c r="T34" s="436">
        <v>-2.1662345212895247</v>
      </c>
      <c r="U34" s="436">
        <v>0.46163250172753578</v>
      </c>
      <c r="V34" s="436">
        <v>-1.3282159318201536</v>
      </c>
      <c r="W34" s="436">
        <v>3.959961743839898</v>
      </c>
      <c r="X34" s="436">
        <v>8.2574060826008804</v>
      </c>
      <c r="Y34" s="436">
        <v>-2.7823603824351011</v>
      </c>
      <c r="Z34" s="436">
        <v>-2.7265639153526564</v>
      </c>
    </row>
    <row r="35" spans="1:31">
      <c r="A35" s="710" t="s">
        <v>441</v>
      </c>
      <c r="B35" s="435" t="s">
        <v>356</v>
      </c>
      <c r="C35" s="436">
        <v>-1.1537142227907538</v>
      </c>
      <c r="D35" s="436">
        <v>-1.2099366881981837</v>
      </c>
      <c r="E35" s="436">
        <v>-0.38984494394610181</v>
      </c>
      <c r="F35" s="436">
        <v>3.4837529612490954</v>
      </c>
      <c r="G35" s="436">
        <v>5.5560879186057264</v>
      </c>
      <c r="H35" s="436">
        <v>3.9591345498878923</v>
      </c>
      <c r="I35" s="436">
        <v>1.0878086974165626</v>
      </c>
      <c r="J35" s="436">
        <v>-5.7461915146034102</v>
      </c>
      <c r="K35" s="436">
        <v>10.883280143660542</v>
      </c>
      <c r="L35" s="436">
        <v>3.4726091063540849</v>
      </c>
      <c r="M35" s="436">
        <v>4.7999535928756956</v>
      </c>
      <c r="N35" s="436">
        <v>3.0012102351980019</v>
      </c>
      <c r="O35" s="436">
        <v>5.4755532647134686</v>
      </c>
      <c r="P35" s="436">
        <v>1.5218238536370592</v>
      </c>
      <c r="Q35" s="436">
        <v>-9.492637893272871</v>
      </c>
      <c r="R35" s="436">
        <v>11.847425545132339</v>
      </c>
      <c r="S35" s="436">
        <v>3.9620542385405599</v>
      </c>
      <c r="T35" s="436">
        <v>-3.1260894116344957</v>
      </c>
      <c r="U35" s="436">
        <v>0.24508495552683485</v>
      </c>
      <c r="V35" s="436">
        <v>1.2491454845383601</v>
      </c>
      <c r="W35" s="436">
        <v>3.2571137208325922</v>
      </c>
      <c r="X35" s="436">
        <v>0.8731157972627841</v>
      </c>
      <c r="Y35" s="436">
        <v>3.971427552943311</v>
      </c>
      <c r="Z35" s="436">
        <v>1.2503625728968046</v>
      </c>
    </row>
    <row r="36" spans="1:31">
      <c r="A36" s="710" t="s">
        <v>442</v>
      </c>
      <c r="B36" s="435" t="s">
        <v>356</v>
      </c>
      <c r="C36" s="436">
        <v>0.65390779212226846</v>
      </c>
      <c r="D36" s="436">
        <v>1.4924565206892026</v>
      </c>
      <c r="E36" s="436">
        <v>-7.8253496687060959</v>
      </c>
      <c r="F36" s="436">
        <v>-4.6287754462908026</v>
      </c>
      <c r="G36" s="436">
        <v>8.1284081255383711</v>
      </c>
      <c r="H36" s="436">
        <v>0.30972300402675046</v>
      </c>
      <c r="I36" s="436">
        <v>5.0753222457825586</v>
      </c>
      <c r="J36" s="436">
        <v>1.1439960136063974</v>
      </c>
      <c r="K36" s="436">
        <v>5.1975449630534882</v>
      </c>
      <c r="L36" s="436">
        <v>7.5017434881105487</v>
      </c>
      <c r="M36" s="436">
        <v>2.9288010979300338</v>
      </c>
      <c r="N36" s="436">
        <v>2.9289261511906801</v>
      </c>
      <c r="O36" s="436">
        <v>-3.0602652042651641</v>
      </c>
      <c r="P36" s="436">
        <v>11.370349760507821</v>
      </c>
      <c r="Q36" s="436">
        <v>-1.3216320626753202</v>
      </c>
      <c r="R36" s="436">
        <v>-8.6326341214809474</v>
      </c>
      <c r="S36" s="436">
        <v>13.164420067249921</v>
      </c>
      <c r="T36" s="436">
        <v>-0.93317925263673374</v>
      </c>
      <c r="U36" s="436">
        <v>4.6411780918714101</v>
      </c>
      <c r="V36" s="436">
        <v>4.7984267790400281</v>
      </c>
      <c r="W36" s="436">
        <v>-0.11188176946465944</v>
      </c>
      <c r="X36" s="436">
        <v>-2.7791288635978901</v>
      </c>
      <c r="Y36" s="436">
        <v>-0.79072911610802521</v>
      </c>
      <c r="Z36" s="436">
        <v>-4.1955430944199748</v>
      </c>
    </row>
    <row r="37" spans="1:31">
      <c r="A37" s="710" t="s">
        <v>443</v>
      </c>
      <c r="B37" s="435" t="s">
        <v>356</v>
      </c>
      <c r="C37" s="436">
        <v>2.4571488521990403</v>
      </c>
      <c r="D37" s="436">
        <v>-2.7395932014547526</v>
      </c>
      <c r="E37" s="436">
        <v>2.2549750442700827</v>
      </c>
      <c r="F37" s="436">
        <v>9.6546609737094968</v>
      </c>
      <c r="G37" s="436">
        <v>0.58073085264109636</v>
      </c>
      <c r="H37" s="436">
        <v>1.0644226035295077</v>
      </c>
      <c r="I37" s="436">
        <v>5.7043787236507058</v>
      </c>
      <c r="J37" s="436">
        <v>-7.4381267932096904</v>
      </c>
      <c r="K37" s="436">
        <v>7.3084508145835798</v>
      </c>
      <c r="L37" s="436">
        <v>-0.50904744212110131</v>
      </c>
      <c r="M37" s="436">
        <v>3.0088600381799324</v>
      </c>
      <c r="N37" s="436">
        <v>6.8536343519668179</v>
      </c>
      <c r="O37" s="436">
        <v>1.0119253573102185</v>
      </c>
      <c r="P37" s="436">
        <v>1.9554289660748907</v>
      </c>
      <c r="Q37" s="436">
        <v>-7.5989729541839921</v>
      </c>
      <c r="R37" s="436">
        <v>8.2868108889515071</v>
      </c>
      <c r="S37" s="436">
        <v>10.695639912078775</v>
      </c>
      <c r="T37" s="436">
        <v>-4.853156683513248</v>
      </c>
      <c r="U37" s="436">
        <v>2.2533072654371438</v>
      </c>
      <c r="V37" s="436">
        <v>1.6406251434186601</v>
      </c>
      <c r="W37" s="436">
        <v>3.6551604589599691</v>
      </c>
      <c r="X37" s="436">
        <v>2.614187511289245</v>
      </c>
      <c r="Y37" s="436">
        <v>-1.7369642914411827</v>
      </c>
      <c r="Z37" s="436">
        <v>2.4013850738938345</v>
      </c>
    </row>
    <row r="38" spans="1:31">
      <c r="A38" s="710" t="s">
        <v>444</v>
      </c>
      <c r="B38" s="435" t="s">
        <v>356</v>
      </c>
      <c r="C38" s="436">
        <v>1.0243285544255087</v>
      </c>
      <c r="D38" s="436">
        <v>-1.6913967758259503</v>
      </c>
      <c r="E38" s="436">
        <v>6.2891727405098408</v>
      </c>
      <c r="F38" s="436">
        <v>8.744251162640964</v>
      </c>
      <c r="G38" s="436">
        <v>4.2285883186712994</v>
      </c>
      <c r="H38" s="436">
        <v>-4.2387368494689355</v>
      </c>
      <c r="I38" s="436">
        <v>8.5036241980155012</v>
      </c>
      <c r="J38" s="436">
        <v>-2.4608872870546605</v>
      </c>
      <c r="K38" s="436">
        <v>3.4826111542422353</v>
      </c>
      <c r="L38" s="436">
        <v>3.164776262961027</v>
      </c>
      <c r="M38" s="436">
        <v>4.6443285053184269</v>
      </c>
      <c r="N38" s="436">
        <v>7.7012943717277835</v>
      </c>
      <c r="O38" s="436">
        <v>3.6294905366112715</v>
      </c>
      <c r="P38" s="436">
        <v>0.63552703724448634</v>
      </c>
      <c r="Q38" s="436">
        <v>-13.17460363880457</v>
      </c>
      <c r="R38" s="436">
        <v>10.73267415962961</v>
      </c>
      <c r="S38" s="436">
        <v>6.4431447016158643</v>
      </c>
      <c r="T38" s="436">
        <v>-5.508864857247687</v>
      </c>
      <c r="U38" s="436">
        <v>-0.13033813880696243</v>
      </c>
      <c r="V38" s="436">
        <v>2.1217569567059371</v>
      </c>
      <c r="W38" s="436">
        <v>4.7689269707262412</v>
      </c>
      <c r="X38" s="436">
        <v>0.16645526952649448</v>
      </c>
      <c r="Y38" s="436">
        <v>-2.7996741993454464</v>
      </c>
      <c r="Z38" s="436">
        <v>7.0540029879045107</v>
      </c>
    </row>
    <row r="39" spans="1:31">
      <c r="A39" s="710" t="s">
        <v>445</v>
      </c>
      <c r="B39" s="435" t="s">
        <v>356</v>
      </c>
      <c r="C39" s="436">
        <v>-0.61798894588828546</v>
      </c>
      <c r="D39" s="436">
        <v>-3.2731457661902965</v>
      </c>
      <c r="E39" s="436">
        <v>0.36941921255031218</v>
      </c>
      <c r="F39" s="436">
        <v>3.1986654753681876</v>
      </c>
      <c r="G39" s="436">
        <v>3.7248578709809266</v>
      </c>
      <c r="H39" s="436">
        <v>-3.2990146649920149</v>
      </c>
      <c r="I39" s="436">
        <v>5.1071483838716176</v>
      </c>
      <c r="J39" s="436">
        <v>-4.9357758763658808</v>
      </c>
      <c r="K39" s="436">
        <v>13.730976732440041</v>
      </c>
      <c r="L39" s="436">
        <v>-1.439285905995888</v>
      </c>
      <c r="M39" s="436">
        <v>3.9187878499650566</v>
      </c>
      <c r="N39" s="436">
        <v>5.3125325484312214</v>
      </c>
      <c r="O39" s="436">
        <v>5.3969613600058324</v>
      </c>
      <c r="P39" s="436">
        <v>1.02404659589223</v>
      </c>
      <c r="Q39" s="436">
        <v>-8.2535819971422342</v>
      </c>
      <c r="R39" s="436">
        <v>3.3879242115804828</v>
      </c>
      <c r="S39" s="436">
        <v>10.558396501944031</v>
      </c>
      <c r="T39" s="436">
        <v>-4.1265747964912833</v>
      </c>
      <c r="U39" s="436">
        <v>3.0763892304229756</v>
      </c>
      <c r="V39" s="436">
        <v>6.5567191658754354</v>
      </c>
      <c r="W39" s="436">
        <v>-6.6279031421805712</v>
      </c>
      <c r="X39" s="436">
        <v>9.1293207254483377</v>
      </c>
      <c r="Y39" s="436">
        <v>-3.8657112062689123</v>
      </c>
      <c r="Z39" s="436">
        <v>5.4359187064248005</v>
      </c>
    </row>
    <row r="40" spans="1:31">
      <c r="A40" s="710" t="s">
        <v>446</v>
      </c>
      <c r="B40" s="435" t="s">
        <v>356</v>
      </c>
      <c r="C40" s="436">
        <v>0.80562192899421348</v>
      </c>
      <c r="D40" s="436">
        <v>-9.2443548339122401</v>
      </c>
      <c r="E40" s="436">
        <v>7.4073366262924623</v>
      </c>
      <c r="F40" s="436">
        <v>-4.8075534332258343</v>
      </c>
      <c r="G40" s="436">
        <v>0.76273841882685645</v>
      </c>
      <c r="H40" s="436">
        <v>-13.40828288525303</v>
      </c>
      <c r="I40" s="436">
        <v>7.0532888212730427</v>
      </c>
      <c r="J40" s="436">
        <v>-4.0580412363133291</v>
      </c>
      <c r="K40" s="436">
        <v>24.141624030335109</v>
      </c>
      <c r="L40" s="436">
        <v>-1.7640940508546805</v>
      </c>
      <c r="M40" s="436">
        <v>-5.0180049189470282</v>
      </c>
      <c r="N40" s="436">
        <v>7.4488078544785594</v>
      </c>
      <c r="O40" s="436">
        <v>4.4267915462263971</v>
      </c>
      <c r="P40" s="436">
        <v>8.2029923067561583</v>
      </c>
      <c r="Q40" s="436">
        <v>-22.423266397820584</v>
      </c>
      <c r="R40" s="436">
        <v>8.2724869943486539</v>
      </c>
      <c r="S40" s="436">
        <v>24.944474553695329</v>
      </c>
      <c r="T40" s="436">
        <v>-3.851453906556344</v>
      </c>
      <c r="U40" s="436">
        <v>10.642030363177341</v>
      </c>
      <c r="V40" s="436">
        <v>7.9281736893085082</v>
      </c>
      <c r="W40" s="436">
        <v>-10.167510546351906</v>
      </c>
      <c r="X40" s="436">
        <v>2.4890588655622281</v>
      </c>
      <c r="Y40" s="436">
        <v>-3.168274448898643</v>
      </c>
      <c r="Z40" s="436">
        <v>-2.6991923208277768</v>
      </c>
    </row>
    <row r="41" spans="1:31">
      <c r="A41" s="710" t="s">
        <v>447</v>
      </c>
      <c r="B41" s="435" t="s">
        <v>356</v>
      </c>
      <c r="C41" s="436">
        <v>3.6204386473904577</v>
      </c>
      <c r="D41" s="436">
        <v>-8.7443001779238045</v>
      </c>
      <c r="E41" s="436">
        <v>-7.5179167617115041</v>
      </c>
      <c r="F41" s="436">
        <v>-6.1409663405926693</v>
      </c>
      <c r="G41" s="436">
        <v>1.2446672315853959</v>
      </c>
      <c r="H41" s="436">
        <v>-5.4312300787176326</v>
      </c>
      <c r="I41" s="436">
        <v>5.1741281539204351</v>
      </c>
      <c r="J41" s="436">
        <v>-9.0127351702467564</v>
      </c>
      <c r="K41" s="436">
        <v>10.57370035596675</v>
      </c>
      <c r="L41" s="436">
        <v>-3.1753903485115984</v>
      </c>
      <c r="M41" s="436">
        <v>5.0295230026316347</v>
      </c>
      <c r="N41" s="436">
        <v>4.9484200627266119</v>
      </c>
      <c r="O41" s="436">
        <v>2.6185028784255451</v>
      </c>
      <c r="P41" s="436">
        <v>7.0921298233576664</v>
      </c>
      <c r="Q41" s="436">
        <v>-12.503193634334565</v>
      </c>
      <c r="R41" s="436">
        <v>11.787107975169889</v>
      </c>
      <c r="S41" s="436">
        <v>11.871891619061472</v>
      </c>
      <c r="T41" s="436">
        <v>-11.730145656436264</v>
      </c>
      <c r="U41" s="436">
        <v>3.4713958347131779</v>
      </c>
      <c r="V41" s="436">
        <v>-1.0414531936805105</v>
      </c>
      <c r="W41" s="436">
        <v>8.0590737335815561</v>
      </c>
      <c r="X41" s="436">
        <v>-1.8187973450042421</v>
      </c>
      <c r="Y41" s="436">
        <v>2.0293274480727632</v>
      </c>
      <c r="Z41" s="436">
        <v>-1.5752336052375142</v>
      </c>
    </row>
    <row r="42" spans="1:31">
      <c r="A42" s="710" t="s">
        <v>448</v>
      </c>
      <c r="B42" s="435" t="s">
        <v>356</v>
      </c>
      <c r="C42" s="436">
        <v>-3.2330077529636014E-2</v>
      </c>
      <c r="D42" s="436">
        <v>-1.8042736360375358</v>
      </c>
      <c r="E42" s="436">
        <v>-0.14337471447326777</v>
      </c>
      <c r="F42" s="436">
        <v>-2.5353329031702003</v>
      </c>
      <c r="G42" s="436">
        <v>13.6378633049722</v>
      </c>
      <c r="H42" s="436">
        <v>-11.72749366907783</v>
      </c>
      <c r="I42" s="436">
        <v>-8.1256252020868232</v>
      </c>
      <c r="J42" s="436">
        <v>8.1342687225646699</v>
      </c>
      <c r="K42" s="436">
        <v>-0.27210867415830364</v>
      </c>
      <c r="L42" s="436">
        <v>5.6687686150006442</v>
      </c>
      <c r="M42" s="436">
        <v>13.822468475622784</v>
      </c>
      <c r="N42" s="436">
        <v>-3.3328418061946365</v>
      </c>
      <c r="O42" s="436">
        <v>6.7040426991865729</v>
      </c>
      <c r="P42" s="436">
        <v>-0.50058988703187879</v>
      </c>
      <c r="Q42" s="436">
        <v>-4.4541474977222038</v>
      </c>
      <c r="R42" s="436">
        <v>12.605402227585174</v>
      </c>
      <c r="S42" s="436">
        <v>7.1363444319011933</v>
      </c>
      <c r="T42" s="436">
        <v>-3.7136206078914427</v>
      </c>
      <c r="U42" s="436">
        <v>6.0175779412135029</v>
      </c>
      <c r="V42" s="436">
        <v>1.3256947941563482</v>
      </c>
      <c r="W42" s="436">
        <v>8.307582761575361</v>
      </c>
      <c r="X42" s="436">
        <v>-6.9940660360919651</v>
      </c>
      <c r="Y42" s="436">
        <v>6.0468032723297114</v>
      </c>
      <c r="Z42" s="436">
        <v>0.62063742533614175</v>
      </c>
    </row>
    <row r="43" spans="1:31">
      <c r="A43" s="710" t="s">
        <v>449</v>
      </c>
      <c r="B43" s="435" t="s">
        <v>356</v>
      </c>
      <c r="C43" s="436">
        <v>0.50685563236368125</v>
      </c>
      <c r="D43" s="436">
        <v>-8.194339417518691</v>
      </c>
      <c r="E43" s="436">
        <v>1.2657509670333269</v>
      </c>
      <c r="F43" s="436">
        <v>2.7928096524540535</v>
      </c>
      <c r="G43" s="436">
        <v>9.1282011715819493</v>
      </c>
      <c r="H43" s="436">
        <v>-13.240701570264662</v>
      </c>
      <c r="I43" s="436">
        <v>15.018798495032755</v>
      </c>
      <c r="J43" s="436">
        <v>2.2577564533703054</v>
      </c>
      <c r="K43" s="436">
        <v>0.85409908879009322</v>
      </c>
      <c r="L43" s="436">
        <v>-0.79437057380536658</v>
      </c>
      <c r="M43" s="436">
        <v>5.9094600684455116</v>
      </c>
      <c r="N43" s="436">
        <v>4.897343957681187</v>
      </c>
      <c r="O43" s="436">
        <v>-1.2825939077310835</v>
      </c>
      <c r="P43" s="436">
        <v>-4.7489736089852954</v>
      </c>
      <c r="Q43" s="436">
        <v>-0.64061552105354735</v>
      </c>
      <c r="R43" s="436">
        <v>-0.1326972024262858</v>
      </c>
      <c r="S43" s="436">
        <v>5.1521992877748062</v>
      </c>
      <c r="T43" s="436">
        <v>-2.6029382717217118</v>
      </c>
      <c r="U43" s="436">
        <v>5.343275443454516</v>
      </c>
      <c r="V43" s="436">
        <v>-2.263390868136625</v>
      </c>
      <c r="W43" s="436">
        <v>0.38628935395800568</v>
      </c>
      <c r="X43" s="436">
        <v>8.8099967858679378</v>
      </c>
      <c r="Y43" s="436">
        <v>-5.6892626133805777</v>
      </c>
      <c r="Z43" s="436">
        <v>-0.52749400732177776</v>
      </c>
    </row>
    <row r="44" spans="1:31">
      <c r="A44" s="710" t="s">
        <v>450</v>
      </c>
      <c r="B44" s="435" t="s">
        <v>356</v>
      </c>
      <c r="C44" s="436">
        <v>-5.1813961882907762</v>
      </c>
      <c r="D44" s="436">
        <v>2.3456773237064397</v>
      </c>
      <c r="E44" s="436">
        <v>-5.5196672962907343</v>
      </c>
      <c r="F44" s="436">
        <v>-7.8740034742919107</v>
      </c>
      <c r="G44" s="436">
        <v>9.1407771542438212</v>
      </c>
      <c r="H44" s="436">
        <v>-0.1699490325159303</v>
      </c>
      <c r="I44" s="436">
        <v>-9.3050840938932708</v>
      </c>
      <c r="J44" s="436">
        <v>0.10056620676293448</v>
      </c>
      <c r="K44" s="436">
        <v>-1.0038005699575621</v>
      </c>
      <c r="L44" s="436">
        <v>3.3794458519187742</v>
      </c>
      <c r="M44" s="436">
        <v>2.5151751895514423</v>
      </c>
      <c r="N44" s="436">
        <v>13.661973715411165</v>
      </c>
      <c r="O44" s="436">
        <v>-0.27366812696932641</v>
      </c>
      <c r="P44" s="436">
        <v>4.0967182405920397</v>
      </c>
      <c r="Q44" s="436">
        <v>-10.912242945570554</v>
      </c>
      <c r="R44" s="436">
        <v>10.542656673324871</v>
      </c>
      <c r="S44" s="436">
        <v>1.7000597285599071</v>
      </c>
      <c r="T44" s="436">
        <v>-1.3504178543579002</v>
      </c>
      <c r="U44" s="436">
        <v>2.0752439950908723</v>
      </c>
      <c r="V44" s="436">
        <v>-2.4090423474737577</v>
      </c>
      <c r="W44" s="436">
        <v>3.0614324811191835</v>
      </c>
      <c r="X44" s="436">
        <v>3.296591232746465</v>
      </c>
      <c r="Y44" s="436">
        <v>-2.4500356766044149</v>
      </c>
      <c r="Z44" s="436">
        <v>6.1996047889167301</v>
      </c>
    </row>
    <row r="45" spans="1:31" ht="20.25" customHeight="1">
      <c r="A45" s="710" t="s">
        <v>460</v>
      </c>
      <c r="B45" s="435" t="s">
        <v>356</v>
      </c>
      <c r="C45" s="436">
        <v>0.34724088384515994</v>
      </c>
      <c r="D45" s="436">
        <v>-1.7442747163604224</v>
      </c>
      <c r="E45" s="436">
        <v>1.9256909313707524</v>
      </c>
      <c r="F45" s="436">
        <v>0.22197591122488802</v>
      </c>
      <c r="G45" s="436">
        <v>4.5455416666343069</v>
      </c>
      <c r="H45" s="436">
        <v>-2.095993715376494</v>
      </c>
      <c r="I45" s="436">
        <v>2.7416430896541755</v>
      </c>
      <c r="J45" s="436">
        <v>-3.8573599708073232</v>
      </c>
      <c r="K45" s="436">
        <v>5.2705290028375202</v>
      </c>
      <c r="L45" s="436">
        <v>2.1780545152319775</v>
      </c>
      <c r="M45" s="436">
        <v>4.6013593344300858</v>
      </c>
      <c r="N45" s="436">
        <v>6.9055921995733058</v>
      </c>
      <c r="O45" s="436">
        <v>2.7786165566963206</v>
      </c>
      <c r="P45" s="436">
        <v>1.8638548845109426</v>
      </c>
      <c r="Q45" s="436">
        <v>-9.3969856472919844</v>
      </c>
      <c r="R45" s="436">
        <v>8.0029868043780397</v>
      </c>
      <c r="S45" s="436">
        <v>7.9435502284871689</v>
      </c>
      <c r="T45" s="436">
        <v>-4.0314694051187843</v>
      </c>
      <c r="U45" s="436">
        <v>2.5796563135639445</v>
      </c>
      <c r="V45" s="436">
        <v>0.97889084077016264</v>
      </c>
      <c r="W45" s="436">
        <v>3.0453488500053112</v>
      </c>
      <c r="X45" s="436">
        <v>1.4200430128119592</v>
      </c>
      <c r="Y45" s="436">
        <v>-1.1509805823526307</v>
      </c>
      <c r="Z45" s="436">
        <v>3.0693572400159042</v>
      </c>
    </row>
    <row r="46" spans="1:31">
      <c r="B46" s="221"/>
      <c r="C46" s="221"/>
      <c r="D46" s="221"/>
      <c r="E46" s="221"/>
      <c r="F46" s="221"/>
      <c r="G46" s="221"/>
      <c r="H46" s="221"/>
      <c r="I46" s="221"/>
      <c r="J46" s="221"/>
    </row>
    <row r="47" spans="1:31" ht="13">
      <c r="A47" s="582"/>
      <c r="B47" s="1419" t="s">
        <v>483</v>
      </c>
      <c r="C47" s="1419"/>
      <c r="D47" s="1419"/>
      <c r="E47" s="1419"/>
      <c r="F47" s="1419"/>
      <c r="G47" s="1419"/>
      <c r="H47" s="1419" t="s">
        <v>483</v>
      </c>
      <c r="I47" s="1419"/>
      <c r="J47" s="1419"/>
      <c r="K47" s="1419"/>
      <c r="L47" s="1419"/>
      <c r="M47" s="1419"/>
      <c r="N47" s="1419" t="s">
        <v>483</v>
      </c>
      <c r="O47" s="1419"/>
      <c r="P47" s="1419"/>
      <c r="Q47" s="1419"/>
      <c r="R47" s="1419"/>
      <c r="S47" s="1419"/>
      <c r="T47" s="1419" t="s">
        <v>483</v>
      </c>
      <c r="U47" s="1419"/>
      <c r="V47" s="1419"/>
      <c r="W47" s="1419"/>
      <c r="X47" s="1419"/>
      <c r="Y47" s="1419"/>
      <c r="Z47" s="1419" t="s">
        <v>483</v>
      </c>
      <c r="AA47" s="1419"/>
      <c r="AB47" s="1419"/>
      <c r="AC47" s="1419"/>
      <c r="AD47" s="1419"/>
      <c r="AE47" s="1419"/>
    </row>
    <row r="48" spans="1:31">
      <c r="B48" s="221"/>
      <c r="C48" s="221"/>
      <c r="D48" s="221"/>
      <c r="E48" s="221"/>
      <c r="F48" s="221"/>
      <c r="G48" s="221"/>
      <c r="H48" s="221"/>
      <c r="I48" s="221"/>
      <c r="J48" s="221"/>
    </row>
    <row r="49" spans="1:26">
      <c r="A49" s="712" t="s">
        <v>435</v>
      </c>
      <c r="B49" s="437">
        <v>100</v>
      </c>
      <c r="C49" s="438">
        <v>100.95058157673644</v>
      </c>
      <c r="D49" s="438">
        <v>97.20347725562452</v>
      </c>
      <c r="E49" s="438">
        <v>102.27652600537246</v>
      </c>
      <c r="F49" s="438">
        <v>102.89106744319828</v>
      </c>
      <c r="G49" s="438">
        <v>109.23723317675585</v>
      </c>
      <c r="H49" s="438">
        <v>114.14140896820251</v>
      </c>
      <c r="I49" s="438">
        <v>107.77889863356155</v>
      </c>
      <c r="J49" s="438">
        <v>108.38770415567855</v>
      </c>
      <c r="K49" s="438">
        <v>112.33146693523672</v>
      </c>
      <c r="L49" s="438">
        <v>115.02066378743426</v>
      </c>
      <c r="M49" s="438">
        <v>120.94037617505619</v>
      </c>
      <c r="N49" s="438">
        <v>129.01077038513279</v>
      </c>
      <c r="O49" s="438">
        <v>133.92060390187848</v>
      </c>
      <c r="P49" s="438">
        <v>131.3173029470357</v>
      </c>
      <c r="Q49" s="438">
        <v>115.76266794744235</v>
      </c>
      <c r="R49" s="438">
        <v>129.13816616885612</v>
      </c>
      <c r="S49" s="438">
        <v>136.71168989385183</v>
      </c>
      <c r="T49" s="438">
        <v>130.72726426341538</v>
      </c>
      <c r="U49" s="438">
        <v>138.26160060829594</v>
      </c>
      <c r="V49" s="438">
        <v>139.27743725503078</v>
      </c>
      <c r="W49" s="438">
        <v>145.60416102716519</v>
      </c>
      <c r="X49" s="438">
        <v>144.40201101470001</v>
      </c>
      <c r="Y49" s="438">
        <v>143.88242274371262</v>
      </c>
      <c r="Z49" s="438">
        <v>148.57220340159995</v>
      </c>
    </row>
    <row r="50" spans="1:26">
      <c r="A50" s="710" t="s">
        <v>436</v>
      </c>
      <c r="B50" s="437">
        <v>100</v>
      </c>
      <c r="C50" s="438">
        <v>100.89618559469348</v>
      </c>
      <c r="D50" s="438">
        <v>97.74183211443048</v>
      </c>
      <c r="E50" s="438">
        <v>102.26901872831303</v>
      </c>
      <c r="F50" s="438">
        <v>107.07926040123537</v>
      </c>
      <c r="G50" s="438">
        <v>117.96908258725173</v>
      </c>
      <c r="H50" s="438">
        <v>121.03909720657263</v>
      </c>
      <c r="I50" s="438">
        <v>121.30667403844632</v>
      </c>
      <c r="J50" s="438">
        <v>115.80562589385177</v>
      </c>
      <c r="K50" s="438">
        <v>123.235499444357</v>
      </c>
      <c r="L50" s="438">
        <v>124.11868348917133</v>
      </c>
      <c r="M50" s="438">
        <v>133.29730964052246</v>
      </c>
      <c r="N50" s="438">
        <v>146.34442623646581</v>
      </c>
      <c r="O50" s="438">
        <v>145.93367796231769</v>
      </c>
      <c r="P50" s="438">
        <v>150.5120630574896</v>
      </c>
      <c r="Q50" s="438">
        <v>131.40214310250812</v>
      </c>
      <c r="R50" s="438">
        <v>142.83840353526756</v>
      </c>
      <c r="S50" s="438">
        <v>159.15659488760082</v>
      </c>
      <c r="T50" s="438">
        <v>153.70834388983201</v>
      </c>
      <c r="U50" s="438">
        <v>156.70306456540686</v>
      </c>
      <c r="V50" s="438">
        <v>156.32659259836458</v>
      </c>
      <c r="W50" s="438">
        <v>164.2857646844511</v>
      </c>
      <c r="X50" s="438">
        <v>165.31085660238361</v>
      </c>
      <c r="Y50" s="438">
        <v>159.06087409891273</v>
      </c>
      <c r="Z50" s="438">
        <v>174.2651787836347</v>
      </c>
    </row>
    <row r="51" spans="1:26">
      <c r="A51" s="710" t="s">
        <v>437</v>
      </c>
      <c r="B51" s="437">
        <v>100</v>
      </c>
      <c r="C51" s="438">
        <v>96.302831613174277</v>
      </c>
      <c r="D51" s="438">
        <v>109.42346412359836</v>
      </c>
      <c r="E51" s="438">
        <v>108.98934023097492</v>
      </c>
      <c r="F51" s="438">
        <v>93.342560479358923</v>
      </c>
      <c r="G51" s="438">
        <v>84.495746612688151</v>
      </c>
      <c r="H51" s="438">
        <v>80.886547425808715</v>
      </c>
      <c r="I51" s="438">
        <v>73.786052120844445</v>
      </c>
      <c r="J51" s="438">
        <v>64.910841503146912</v>
      </c>
      <c r="K51" s="438">
        <v>65.234330961586977</v>
      </c>
      <c r="L51" s="438">
        <v>58.580439179773663</v>
      </c>
      <c r="M51" s="438">
        <v>62.589236371059854</v>
      </c>
      <c r="N51" s="438">
        <v>71.989253556203138</v>
      </c>
      <c r="O51" s="438">
        <v>67.729712881642229</v>
      </c>
      <c r="P51" s="438">
        <v>64.863398247703302</v>
      </c>
      <c r="Q51" s="438">
        <v>65.748231681990262</v>
      </c>
      <c r="R51" s="438">
        <v>69.426671979857531</v>
      </c>
      <c r="S51" s="438">
        <v>74.232687308964614</v>
      </c>
      <c r="T51" s="438">
        <v>72.911641055225815</v>
      </c>
      <c r="U51" s="438">
        <v>76.312931179597484</v>
      </c>
      <c r="V51" s="438">
        <v>74.782995263162348</v>
      </c>
      <c r="W51" s="438">
        <v>74.977893547469705</v>
      </c>
      <c r="X51" s="438">
        <v>75.803490277613761</v>
      </c>
      <c r="Y51" s="438">
        <v>71.003628508172994</v>
      </c>
      <c r="Z51" s="438">
        <v>74.489914832502606</v>
      </c>
    </row>
    <row r="52" spans="1:26">
      <c r="A52" s="710" t="s">
        <v>438</v>
      </c>
      <c r="B52" s="437">
        <v>100</v>
      </c>
      <c r="C52" s="438">
        <v>104.35258703145657</v>
      </c>
      <c r="D52" s="438">
        <v>105.93451512837179</v>
      </c>
      <c r="E52" s="438">
        <v>111.6922264762438</v>
      </c>
      <c r="F52" s="438">
        <v>97.510271824807134</v>
      </c>
      <c r="G52" s="438">
        <v>97.128349565488165</v>
      </c>
      <c r="H52" s="438">
        <v>90.19436742063273</v>
      </c>
      <c r="I52" s="438">
        <v>91.204658886201827</v>
      </c>
      <c r="J52" s="438">
        <v>91.192065870438029</v>
      </c>
      <c r="K52" s="438">
        <v>91.048655882594716</v>
      </c>
      <c r="L52" s="438">
        <v>91.237332360876835</v>
      </c>
      <c r="M52" s="438">
        <v>93.98812018066009</v>
      </c>
      <c r="N52" s="438">
        <v>100.70204028126635</v>
      </c>
      <c r="O52" s="438">
        <v>99.883548264886258</v>
      </c>
      <c r="P52" s="438">
        <v>102.72829574579357</v>
      </c>
      <c r="Q52" s="438">
        <v>99.279884350428276</v>
      </c>
      <c r="R52" s="438">
        <v>102.37867348955766</v>
      </c>
      <c r="S52" s="438">
        <v>110.7590771312189</v>
      </c>
      <c r="T52" s="438">
        <v>107.64952793622993</v>
      </c>
      <c r="U52" s="438">
        <v>110.80896674973026</v>
      </c>
      <c r="V52" s="438">
        <v>111.17209476723136</v>
      </c>
      <c r="W52" s="438">
        <v>111.84973543518571</v>
      </c>
      <c r="X52" s="438">
        <v>116.60728629817642</v>
      </c>
      <c r="Y52" s="438">
        <v>116.49500598599843</v>
      </c>
      <c r="Z52" s="438">
        <v>114.7177316796954</v>
      </c>
    </row>
    <row r="53" spans="1:26">
      <c r="A53" s="710" t="s">
        <v>439</v>
      </c>
      <c r="B53" s="437">
        <v>100</v>
      </c>
      <c r="C53" s="438">
        <v>98.706225104987169</v>
      </c>
      <c r="D53" s="438">
        <v>99.385090495456794</v>
      </c>
      <c r="E53" s="438">
        <v>105.06998417937207</v>
      </c>
      <c r="F53" s="438">
        <v>103.82568535101159</v>
      </c>
      <c r="G53" s="438">
        <v>114.62602815336383</v>
      </c>
      <c r="H53" s="438">
        <v>111.85451484931183</v>
      </c>
      <c r="I53" s="438">
        <v>124.67703809630723</v>
      </c>
      <c r="J53" s="438">
        <v>103.84352580800825</v>
      </c>
      <c r="K53" s="438">
        <v>109.27033179110879</v>
      </c>
      <c r="L53" s="438">
        <v>121.7630578681903</v>
      </c>
      <c r="M53" s="438">
        <v>128.72735331197902</v>
      </c>
      <c r="N53" s="438">
        <v>136.83162643972921</v>
      </c>
      <c r="O53" s="438">
        <v>143.21899068930253</v>
      </c>
      <c r="P53" s="438">
        <v>145.12714609636831</v>
      </c>
      <c r="Q53" s="438">
        <v>127.46719639723511</v>
      </c>
      <c r="R53" s="438">
        <v>138.64844757139494</v>
      </c>
      <c r="S53" s="438">
        <v>155.41329988189278</v>
      </c>
      <c r="T53" s="438">
        <v>154.42316780824203</v>
      </c>
      <c r="U53" s="438">
        <v>154.57356477578213</v>
      </c>
      <c r="V53" s="438">
        <v>151.60200333470263</v>
      </c>
      <c r="W53" s="438">
        <v>161.44691595586605</v>
      </c>
      <c r="X53" s="438">
        <v>148.70958438630475</v>
      </c>
      <c r="Y53" s="438">
        <v>153.21772050799447</v>
      </c>
      <c r="Z53" s="438">
        <v>163.93850340820887</v>
      </c>
    </row>
    <row r="54" spans="1:26">
      <c r="A54" s="710" t="s">
        <v>440</v>
      </c>
      <c r="B54" s="437">
        <v>100.00000000000001</v>
      </c>
      <c r="C54" s="438">
        <v>95.811365215481658</v>
      </c>
      <c r="D54" s="438">
        <v>94.396005890056784</v>
      </c>
      <c r="E54" s="438">
        <v>100.97655790970173</v>
      </c>
      <c r="F54" s="438">
        <v>99.00293431756694</v>
      </c>
      <c r="G54" s="438">
        <v>104.70726878580712</v>
      </c>
      <c r="H54" s="438">
        <v>100.6738429237969</v>
      </c>
      <c r="I54" s="438">
        <v>118.36194523836252</v>
      </c>
      <c r="J54" s="438">
        <v>113.92738930617102</v>
      </c>
      <c r="K54" s="438">
        <v>112.19123097190476</v>
      </c>
      <c r="L54" s="438">
        <v>133.99594977838956</v>
      </c>
      <c r="M54" s="438">
        <v>132.75021190650926</v>
      </c>
      <c r="N54" s="438">
        <v>150.68103782420761</v>
      </c>
      <c r="O54" s="438">
        <v>168.80609151685988</v>
      </c>
      <c r="P54" s="438">
        <v>180.18388262131987</v>
      </c>
      <c r="Q54" s="438">
        <v>162.72776162210064</v>
      </c>
      <c r="R54" s="438">
        <v>170.17025284853364</v>
      </c>
      <c r="S54" s="438">
        <v>172.79340836262253</v>
      </c>
      <c r="T54" s="438">
        <v>169.05029790015863</v>
      </c>
      <c r="U54" s="438">
        <v>169.830689019533</v>
      </c>
      <c r="V54" s="438">
        <v>167.57497075085558</v>
      </c>
      <c r="W54" s="438">
        <v>174.21087548484036</v>
      </c>
      <c r="X54" s="438">
        <v>188.5961749136778</v>
      </c>
      <c r="Y54" s="438">
        <v>183.34874966009164</v>
      </c>
      <c r="Z54" s="438">
        <v>178.3496288126093</v>
      </c>
    </row>
    <row r="55" spans="1:26">
      <c r="A55" s="710" t="s">
        <v>441</v>
      </c>
      <c r="B55" s="437">
        <v>100</v>
      </c>
      <c r="C55" s="438">
        <v>98.846285777209246</v>
      </c>
      <c r="D55" s="438">
        <v>97.650308300669579</v>
      </c>
      <c r="E55" s="438">
        <v>97.269623511011631</v>
      </c>
      <c r="F55" s="438">
        <v>100.65825690047235</v>
      </c>
      <c r="G55" s="438">
        <v>106.25091815119859</v>
      </c>
      <c r="H55" s="438">
        <v>110.45753496129579</v>
      </c>
      <c r="I55" s="438">
        <v>111.65910163355672</v>
      </c>
      <c r="J55" s="438">
        <v>105.24295581020689</v>
      </c>
      <c r="K55" s="438">
        <v>116.69684152250058</v>
      </c>
      <c r="L55" s="438">
        <v>120.74926666803854</v>
      </c>
      <c r="M55" s="438">
        <v>126.54517543184211</v>
      </c>
      <c r="N55" s="438">
        <v>130.34306218905181</v>
      </c>
      <c r="O55" s="438">
        <v>137.48006598607193</v>
      </c>
      <c r="P55" s="438">
        <v>139.57227042424392</v>
      </c>
      <c r="Q55" s="438">
        <v>126.32318019345085</v>
      </c>
      <c r="R55" s="438">
        <v>141.28922491311329</v>
      </c>
      <c r="S55" s="438">
        <v>146.8871806373844</v>
      </c>
      <c r="T55" s="438">
        <v>142.29535603643072</v>
      </c>
      <c r="U55" s="438">
        <v>142.64410054648937</v>
      </c>
      <c r="V55" s="438">
        <v>144.4259328874262</v>
      </c>
      <c r="W55" s="438">
        <v>149.13004976394305</v>
      </c>
      <c r="X55" s="438">
        <v>150.43212778689789</v>
      </c>
      <c r="Y55" s="438">
        <v>156.40643075830567</v>
      </c>
      <c r="Z55" s="438">
        <v>158.36207823011128</v>
      </c>
    </row>
    <row r="56" spans="1:26">
      <c r="A56" s="710" t="s">
        <v>442</v>
      </c>
      <c r="B56" s="437">
        <v>100</v>
      </c>
      <c r="C56" s="438">
        <v>100.65390779212227</v>
      </c>
      <c r="D56" s="438">
        <v>102.1561236022943</v>
      </c>
      <c r="E56" s="438">
        <v>94.162049722419155</v>
      </c>
      <c r="F56" s="438">
        <v>89.80349988514368</v>
      </c>
      <c r="G56" s="438">
        <v>97.103094866825543</v>
      </c>
      <c r="H56" s="438">
        <v>97.403845489250017</v>
      </c>
      <c r="I56" s="438">
        <v>102.34740452761361</v>
      </c>
      <c r="J56" s="438">
        <v>103.51825475543912</v>
      </c>
      <c r="K56" s="438">
        <v>108.89866259132131</v>
      </c>
      <c r="L56" s="438">
        <v>117.06796092090524</v>
      </c>
      <c r="M56" s="438">
        <v>120.49664864568102</v>
      </c>
      <c r="N56" s="438">
        <v>124.02590649917273</v>
      </c>
      <c r="O56" s="438">
        <v>120.2303848383041</v>
      </c>
      <c r="P56" s="438">
        <v>133.90100011282382</v>
      </c>
      <c r="Q56" s="438">
        <v>132.13132156308984</v>
      </c>
      <c r="R56" s="438">
        <v>120.72490801267087</v>
      </c>
      <c r="S56" s="438">
        <v>136.61764202925991</v>
      </c>
      <c r="T56" s="438">
        <v>135.34275453840135</v>
      </c>
      <c r="U56" s="438">
        <v>141.62425281097293</v>
      </c>
      <c r="V56" s="438">
        <v>148.41998888347001</v>
      </c>
      <c r="W56" s="438">
        <v>148.25393397366793</v>
      </c>
      <c r="X56" s="438">
        <v>144.13376610318636</v>
      </c>
      <c r="Y56" s="438">
        <v>142.99405844846544</v>
      </c>
      <c r="Z56" s="438">
        <v>136.99468110379996</v>
      </c>
    </row>
    <row r="57" spans="1:26">
      <c r="A57" s="710" t="s">
        <v>443</v>
      </c>
      <c r="B57" s="437">
        <v>100</v>
      </c>
      <c r="C57" s="438">
        <v>102.45714885219904</v>
      </c>
      <c r="D57" s="438">
        <v>99.650239767839821</v>
      </c>
      <c r="E57" s="438">
        <v>101.89732780615991</v>
      </c>
      <c r="F57" s="438">
        <v>111.73516934711407</v>
      </c>
      <c r="G57" s="438">
        <v>112.38404994876353</v>
      </c>
      <c r="H57" s="438">
        <v>113.58029117918005</v>
      </c>
      <c r="I57" s="438">
        <v>120.05934114346572</v>
      </c>
      <c r="J57" s="438">
        <v>111.12917512212258</v>
      </c>
      <c r="K57" s="438">
        <v>119.25099622657537</v>
      </c>
      <c r="L57" s="438">
        <v>118.64395208058005</v>
      </c>
      <c r="M57" s="438">
        <v>122.21378254244998</v>
      </c>
      <c r="N57" s="438">
        <v>130.58986832561735</v>
      </c>
      <c r="O57" s="438">
        <v>131.91134031728228</v>
      </c>
      <c r="P57" s="438">
        <v>134.49077287538404</v>
      </c>
      <c r="Q57" s="438">
        <v>124.27085541871058</v>
      </c>
      <c r="R57" s="438">
        <v>134.56894619734146</v>
      </c>
      <c r="S57" s="438">
        <v>148.96195611608815</v>
      </c>
      <c r="T57" s="438">
        <v>141.73259898694815</v>
      </c>
      <c r="U57" s="438">
        <v>144.92626993741393</v>
      </c>
      <c r="V57" s="438">
        <v>147.30396676142595</v>
      </c>
      <c r="W57" s="438">
        <v>152.68816310896912</v>
      </c>
      <c r="X57" s="438">
        <v>156.67971800018077</v>
      </c>
      <c r="Y57" s="438">
        <v>153.95824724658689</v>
      </c>
      <c r="Z57" s="438">
        <v>157.65537761599498</v>
      </c>
    </row>
    <row r="58" spans="1:26">
      <c r="A58" s="710" t="s">
        <v>444</v>
      </c>
      <c r="B58" s="437">
        <v>100</v>
      </c>
      <c r="C58" s="438">
        <v>101.02432855442551</v>
      </c>
      <c r="D58" s="438">
        <v>99.315606318456133</v>
      </c>
      <c r="E58" s="438">
        <v>105.56173635810853</v>
      </c>
      <c r="F58" s="438">
        <v>114.79231971690643</v>
      </c>
      <c r="G58" s="438">
        <v>119.64641433918736</v>
      </c>
      <c r="H58" s="438">
        <v>114.57491768552396</v>
      </c>
      <c r="I58" s="438">
        <v>124.31793811068651</v>
      </c>
      <c r="J58" s="438">
        <v>121.25861377619215</v>
      </c>
      <c r="K58" s="438">
        <v>125.48157978504133</v>
      </c>
      <c r="L58" s="438">
        <v>129.45279103646683</v>
      </c>
      <c r="M58" s="438">
        <v>135.46500391150374</v>
      </c>
      <c r="N58" s="438">
        <v>145.89756263340124</v>
      </c>
      <c r="O58" s="438">
        <v>151.19290086232704</v>
      </c>
      <c r="P58" s="438">
        <v>152.15377262570138</v>
      </c>
      <c r="Q58" s="438">
        <v>132.10811616077731</v>
      </c>
      <c r="R58" s="438">
        <v>146.28684980673853</v>
      </c>
      <c r="S58" s="438">
        <v>155.71232321922216</v>
      </c>
      <c r="T58" s="438">
        <v>147.13434176699448</v>
      </c>
      <c r="U58" s="438">
        <v>146.94256960438952</v>
      </c>
      <c r="V58" s="438">
        <v>150.0603337973331</v>
      </c>
      <c r="W58" s="438">
        <v>157.21660152815593</v>
      </c>
      <c r="X58" s="438">
        <v>157.47829684596999</v>
      </c>
      <c r="Y58" s="438">
        <v>153.06941759960475</v>
      </c>
      <c r="Z58" s="438">
        <v>163.8669388906489</v>
      </c>
    </row>
    <row r="59" spans="1:26">
      <c r="A59" s="710" t="s">
        <v>445</v>
      </c>
      <c r="B59" s="437">
        <v>100</v>
      </c>
      <c r="C59" s="438">
        <v>99.382011054111715</v>
      </c>
      <c r="D59" s="438">
        <v>96.129092966939282</v>
      </c>
      <c r="E59" s="438">
        <v>96.48421230520951</v>
      </c>
      <c r="F59" s="438">
        <v>99.570419493397196</v>
      </c>
      <c r="G59" s="438">
        <v>103.27927610106572</v>
      </c>
      <c r="H59" s="438">
        <v>99.872077636593971</v>
      </c>
      <c r="I59" s="438">
        <v>104.97269283555029</v>
      </c>
      <c r="J59" s="438">
        <v>99.79147598580154</v>
      </c>
      <c r="K59" s="438">
        <v>113.49382033437044</v>
      </c>
      <c r="L59" s="438">
        <v>111.86031977412155</v>
      </c>
      <c r="M59" s="438">
        <v>116.24388839436189</v>
      </c>
      <c r="N59" s="438">
        <v>122.41938280087442</v>
      </c>
      <c r="O59" s="438">
        <v>129.02630958779525</v>
      </c>
      <c r="P59" s="438">
        <v>130.34759911893445</v>
      </c>
      <c r="Q59" s="438">
        <v>119.58925314434694</v>
      </c>
      <c r="R59" s="438">
        <v>123.64084640607253</v>
      </c>
      <c r="S59" s="438">
        <v>136.69533720798529</v>
      </c>
      <c r="T59" s="438">
        <v>131.05450187478178</v>
      </c>
      <c r="U59" s="438">
        <v>135.08624845644206</v>
      </c>
      <c r="V59" s="438">
        <v>143.94347439944769</v>
      </c>
      <c r="W59" s="438">
        <v>134.40304033676284</v>
      </c>
      <c r="X59" s="438">
        <v>146.6731249538596</v>
      </c>
      <c r="Y59" s="438">
        <v>141.00316552593344</v>
      </c>
      <c r="Z59" s="438">
        <v>148.6679829774088</v>
      </c>
    </row>
    <row r="60" spans="1:26">
      <c r="A60" s="710" t="s">
        <v>446</v>
      </c>
      <c r="B60" s="437">
        <v>100</v>
      </c>
      <c r="C60" s="438">
        <v>100.80562192899421</v>
      </c>
      <c r="D60" s="438">
        <v>91.486792545345935</v>
      </c>
      <c r="E60" s="438">
        <v>98.263527237777552</v>
      </c>
      <c r="F60" s="438">
        <v>93.539455660448979</v>
      </c>
      <c r="G60" s="438">
        <v>94.252917025532739</v>
      </c>
      <c r="H60" s="438">
        <v>81.615219283146487</v>
      </c>
      <c r="I60" s="438">
        <v>87.371776421302144</v>
      </c>
      <c r="J60" s="438">
        <v>83.826193705226217</v>
      </c>
      <c r="K60" s="438">
        <v>104.06319822848236</v>
      </c>
      <c r="L60" s="438">
        <v>102.22742553940459</v>
      </c>
      <c r="M60" s="438">
        <v>97.097648297324355</v>
      </c>
      <c r="N60" s="438">
        <v>104.3302655502094</v>
      </c>
      <c r="O60" s="438">
        <v>108.94874892574163</v>
      </c>
      <c r="P60" s="438">
        <v>117.88580641842729</v>
      </c>
      <c r="Q60" s="438">
        <v>91.451958000004268</v>
      </c>
      <c r="R60" s="438">
        <v>99.017309331631822</v>
      </c>
      <c r="S60" s="438">
        <v>123.71665686161452</v>
      </c>
      <c r="T60" s="438">
        <v>118.95176684785696</v>
      </c>
      <c r="U60" s="438">
        <v>131.61064999334181</v>
      </c>
      <c r="V60" s="438">
        <v>142.04497091844183</v>
      </c>
      <c r="W60" s="438">
        <v>127.60253351974679</v>
      </c>
      <c r="X60" s="438">
        <v>130.77863569300203</v>
      </c>
      <c r="Y60" s="438">
        <v>126.63520959372241</v>
      </c>
      <c r="Z60" s="438">
        <v>123.2170817409045</v>
      </c>
    </row>
    <row r="61" spans="1:26">
      <c r="A61" s="710" t="s">
        <v>447</v>
      </c>
      <c r="B61" s="437">
        <v>100</v>
      </c>
      <c r="C61" s="438">
        <v>103.62043864739046</v>
      </c>
      <c r="D61" s="438">
        <v>94.559556446381265</v>
      </c>
      <c r="E61" s="438">
        <v>87.450647702498713</v>
      </c>
      <c r="F61" s="438">
        <v>82.080332862458008</v>
      </c>
      <c r="G61" s="438">
        <v>83.101959869173243</v>
      </c>
      <c r="H61" s="438">
        <v>78.588501228754851</v>
      </c>
      <c r="I61" s="438">
        <v>82.654770996575962</v>
      </c>
      <c r="J61" s="438">
        <v>75.205315381080638</v>
      </c>
      <c r="K61" s="438">
        <v>83.15730008123586</v>
      </c>
      <c r="L61" s="438">
        <v>80.516731200373485</v>
      </c>
      <c r="M61" s="438">
        <v>84.566338717063346</v>
      </c>
      <c r="N61" s="438">
        <v>88.751036388451865</v>
      </c>
      <c r="O61" s="438">
        <v>91.07498483091598</v>
      </c>
      <c r="P61" s="438">
        <v>97.534140991727838</v>
      </c>
      <c r="Q61" s="438">
        <v>85.339258483947233</v>
      </c>
      <c r="R61" s="438">
        <v>95.398289026659413</v>
      </c>
      <c r="S61" s="438">
        <v>106.72387050634343</v>
      </c>
      <c r="T61" s="438">
        <v>94.205005045762917</v>
      </c>
      <c r="U61" s="438">
        <v>97.475233667012859</v>
      </c>
      <c r="V61" s="438">
        <v>96.460074732940214</v>
      </c>
      <c r="W61" s="438">
        <v>104.23386327913575</v>
      </c>
      <c r="X61" s="438">
        <v>102.33806054121948</v>
      </c>
      <c r="Y61" s="438">
        <v>104.41483489360776</v>
      </c>
      <c r="Z61" s="438">
        <v>102.77005732551039</v>
      </c>
    </row>
    <row r="62" spans="1:26">
      <c r="A62" s="710" t="s">
        <v>448</v>
      </c>
      <c r="B62" s="437">
        <v>100</v>
      </c>
      <c r="C62" s="438">
        <v>99.967669922470364</v>
      </c>
      <c r="D62" s="438">
        <v>98.163979609498199</v>
      </c>
      <c r="E62" s="438">
        <v>98.023237284017483</v>
      </c>
      <c r="F62" s="438">
        <v>95.53802189640318</v>
      </c>
      <c r="G62" s="438">
        <v>108.56736672690906</v>
      </c>
      <c r="H62" s="438">
        <v>95.835135667326298</v>
      </c>
      <c r="I62" s="438">
        <v>88.047931731087928</v>
      </c>
      <c r="J62" s="438">
        <v>95.209987102754909</v>
      </c>
      <c r="K62" s="438">
        <v>94.950912469183308</v>
      </c>
      <c r="L62" s="438">
        <v>100.3334599948931</v>
      </c>
      <c r="M62" s="438">
        <v>114.2020208731888</v>
      </c>
      <c r="N62" s="438">
        <v>110.39584817800805</v>
      </c>
      <c r="O62" s="438">
        <v>117.79683297799089</v>
      </c>
      <c r="P62" s="438">
        <v>117.20715394485923</v>
      </c>
      <c r="Q62" s="438">
        <v>111.98657443027288</v>
      </c>
      <c r="R62" s="438">
        <v>126.10293257810284</v>
      </c>
      <c r="S62" s="438">
        <v>135.10207218560438</v>
      </c>
      <c r="T62" s="438">
        <v>130.08489379123142</v>
      </c>
      <c r="U62" s="438">
        <v>137.91285366486355</v>
      </c>
      <c r="V62" s="438">
        <v>139.74115718637111</v>
      </c>
      <c r="W62" s="438">
        <v>151.35026947161202</v>
      </c>
      <c r="X62" s="438">
        <v>140.76473167896432</v>
      </c>
      <c r="Y62" s="438">
        <v>149.27649808041409</v>
      </c>
      <c r="Z62" s="438">
        <v>150.20296389473233</v>
      </c>
    </row>
    <row r="63" spans="1:26">
      <c r="A63" s="710" t="s">
        <v>449</v>
      </c>
      <c r="B63" s="437">
        <v>100</v>
      </c>
      <c r="C63" s="438">
        <v>100.50685563236368</v>
      </c>
      <c r="D63" s="438">
        <v>92.270982743972311</v>
      </c>
      <c r="E63" s="438">
        <v>93.438903600345284</v>
      </c>
      <c r="F63" s="438">
        <v>96.04847431924297</v>
      </c>
      <c r="G63" s="438">
        <v>104.8159722773387</v>
      </c>
      <c r="H63" s="438">
        <v>90.937602190124935</v>
      </c>
      <c r="I63" s="438">
        <v>104.5953374192743</v>
      </c>
      <c r="J63" s="438">
        <v>106.9568453997824</v>
      </c>
      <c r="K63" s="438">
        <v>107.87036284174056</v>
      </c>
      <c r="L63" s="438">
        <v>107.01347242146868</v>
      </c>
      <c r="M63" s="438">
        <v>113.33739084207232</v>
      </c>
      <c r="N63" s="438">
        <v>118.88791270427008</v>
      </c>
      <c r="O63" s="438">
        <v>117.36306357889647</v>
      </c>
      <c r="P63" s="438">
        <v>111.78952266283804</v>
      </c>
      <c r="Q63" s="438">
        <v>111.07338162974823</v>
      </c>
      <c r="R63" s="438">
        <v>110.92599035968529</v>
      </c>
      <c r="S63" s="438">
        <v>116.64111844495415</v>
      </c>
      <c r="T63" s="438">
        <v>113.60502213238617</v>
      </c>
      <c r="U63" s="438">
        <v>119.67525138251703</v>
      </c>
      <c r="V63" s="438">
        <v>116.96653267130559</v>
      </c>
      <c r="W63" s="438">
        <v>117.41836193470866</v>
      </c>
      <c r="X63" s="438">
        <v>127.76291584717526</v>
      </c>
      <c r="Y63" s="438">
        <v>120.49414804211702</v>
      </c>
      <c r="Z63" s="438">
        <v>119.85854863202142</v>
      </c>
    </row>
    <row r="64" spans="1:26">
      <c r="A64" s="710" t="s">
        <v>450</v>
      </c>
      <c r="B64" s="437">
        <v>100</v>
      </c>
      <c r="C64" s="438">
        <v>94.818603811709224</v>
      </c>
      <c r="D64" s="438">
        <v>97.042742299975544</v>
      </c>
      <c r="E64" s="438">
        <v>91.686305789820096</v>
      </c>
      <c r="F64" s="438">
        <v>84.46692288647975</v>
      </c>
      <c r="G64" s="438">
        <v>92.187856076579834</v>
      </c>
      <c r="H64" s="438">
        <v>92.031183707080515</v>
      </c>
      <c r="I64" s="438">
        <v>83.467604670531259</v>
      </c>
      <c r="J64" s="438">
        <v>83.551544874424295</v>
      </c>
      <c r="K64" s="438">
        <v>82.71285399076649</v>
      </c>
      <c r="L64" s="438">
        <v>85.508090103961081</v>
      </c>
      <c r="M64" s="438">
        <v>87.65876837131519</v>
      </c>
      <c r="N64" s="438">
        <v>99.634686265457432</v>
      </c>
      <c r="O64" s="438">
        <v>99.362017885743001</v>
      </c>
      <c r="P64" s="438">
        <v>103.43259979668858</v>
      </c>
      <c r="Q64" s="438">
        <v>92.145783221954204</v>
      </c>
      <c r="R64" s="438">
        <v>101.86039678599103</v>
      </c>
      <c r="S64" s="438">
        <v>103.59208437110098</v>
      </c>
      <c r="T64" s="438">
        <v>102.19315836805214</v>
      </c>
      <c r="U64" s="438">
        <v>104.31391575047884</v>
      </c>
      <c r="V64" s="438">
        <v>101.80094934574171</v>
      </c>
      <c r="W64" s="438">
        <v>104.91751667509993</v>
      </c>
      <c r="X64" s="438">
        <v>108.37621833142659</v>
      </c>
      <c r="Y64" s="438">
        <v>105.72096231735195</v>
      </c>
      <c r="Z64" s="438">
        <v>112.27524416006734</v>
      </c>
    </row>
    <row r="65" spans="1:31" ht="20.149999999999999" customHeight="1">
      <c r="A65" s="710" t="s">
        <v>460</v>
      </c>
      <c r="B65" s="437">
        <v>100</v>
      </c>
      <c r="C65" s="438">
        <v>100.34724088384516</v>
      </c>
      <c r="D65" s="438">
        <v>98.59690933254295</v>
      </c>
      <c r="E65" s="438">
        <v>100.49558107417158</v>
      </c>
      <c r="F65" s="438">
        <v>100.71865705600172</v>
      </c>
      <c r="G65" s="438">
        <v>105.29686557855679</v>
      </c>
      <c r="H65" s="438">
        <v>103.08984989354181</v>
      </c>
      <c r="I65" s="438">
        <v>105.91620563928296</v>
      </c>
      <c r="J65" s="438">
        <v>101.83063632035528</v>
      </c>
      <c r="K65" s="438">
        <v>107.19764954139362</v>
      </c>
      <c r="L65" s="438">
        <v>109.53247278745249</v>
      </c>
      <c r="M65" s="438">
        <v>114.57245544829004</v>
      </c>
      <c r="N65" s="438">
        <v>122.48436199458675</v>
      </c>
      <c r="O65" s="438">
        <v>125.8877327563322</v>
      </c>
      <c r="P65" s="438">
        <v>128.2340974123112</v>
      </c>
      <c r="Q65" s="438">
        <v>116.18395768354189</v>
      </c>
      <c r="R65" s="438">
        <v>125.4821444857599</v>
      </c>
      <c r="S65" s="438">
        <v>135.44988166076908</v>
      </c>
      <c r="T65" s="438">
        <v>129.9892611223456</v>
      </c>
      <c r="U65" s="438">
        <v>133.3425373038433</v>
      </c>
      <c r="V65" s="438">
        <v>134.64781518836114</v>
      </c>
      <c r="W65" s="438">
        <v>138.74831087975718</v>
      </c>
      <c r="X65" s="438">
        <v>140.7185965737998</v>
      </c>
      <c r="Y65" s="438">
        <v>139.09895285147624</v>
      </c>
      <c r="Z65" s="438">
        <v>143.3683966316093</v>
      </c>
    </row>
    <row r="66" spans="1:31">
      <c r="B66" s="439"/>
      <c r="C66" s="439"/>
      <c r="D66" s="439"/>
      <c r="E66" s="439"/>
      <c r="F66" s="439"/>
      <c r="G66" s="439"/>
      <c r="H66" s="439"/>
      <c r="I66" s="439"/>
      <c r="J66" s="439"/>
    </row>
    <row r="67" spans="1:31" ht="24.75" customHeight="1">
      <c r="A67" s="692"/>
      <c r="B67" s="1418" t="s">
        <v>484</v>
      </c>
      <c r="C67" s="1418"/>
      <c r="D67" s="1418"/>
      <c r="E67" s="1418"/>
      <c r="F67" s="1418"/>
      <c r="G67" s="1418"/>
      <c r="H67" s="1418" t="s">
        <v>484</v>
      </c>
      <c r="I67" s="1418"/>
      <c r="J67" s="1418"/>
      <c r="K67" s="1418"/>
      <c r="L67" s="1418"/>
      <c r="M67" s="1418"/>
      <c r="N67" s="1418" t="s">
        <v>484</v>
      </c>
      <c r="O67" s="1418"/>
      <c r="P67" s="1418"/>
      <c r="Q67" s="1418"/>
      <c r="R67" s="1418"/>
      <c r="S67" s="1418"/>
      <c r="T67" s="1418" t="s">
        <v>484</v>
      </c>
      <c r="U67" s="1418"/>
      <c r="V67" s="1418"/>
      <c r="W67" s="1418"/>
      <c r="X67" s="1418"/>
      <c r="Y67" s="1418"/>
      <c r="Z67" s="1418" t="s">
        <v>484</v>
      </c>
      <c r="AA67" s="1418"/>
      <c r="AB67" s="1418"/>
      <c r="AC67" s="1418"/>
      <c r="AD67" s="1418"/>
      <c r="AE67" s="1418"/>
    </row>
    <row r="68" spans="1:31">
      <c r="A68" s="674"/>
      <c r="B68" s="439"/>
      <c r="C68" s="439"/>
      <c r="D68" s="439"/>
      <c r="E68" s="439"/>
      <c r="F68" s="439"/>
      <c r="G68" s="439"/>
      <c r="H68" s="439"/>
      <c r="I68" s="439"/>
      <c r="J68" s="439"/>
    </row>
    <row r="69" spans="1:31">
      <c r="A69" s="712" t="s">
        <v>435</v>
      </c>
      <c r="B69" s="219">
        <v>9.3272103922143792</v>
      </c>
      <c r="C69" s="219">
        <v>9.3832905149084898</v>
      </c>
      <c r="D69" s="219">
        <v>9.1953925265565086</v>
      </c>
      <c r="E69" s="219">
        <v>9.4925037105145975</v>
      </c>
      <c r="F69" s="219">
        <v>9.5283898889619163</v>
      </c>
      <c r="G69" s="219">
        <v>9.676248679433364</v>
      </c>
      <c r="H69" s="219">
        <v>10.327116947106008</v>
      </c>
      <c r="I69" s="219">
        <v>9.4912431702852782</v>
      </c>
      <c r="J69" s="219">
        <v>9.9278071621655908</v>
      </c>
      <c r="K69" s="219">
        <v>9.7739011093377464</v>
      </c>
      <c r="L69" s="219">
        <v>9.7945559275317517</v>
      </c>
      <c r="M69" s="219">
        <v>9.8456154150193349</v>
      </c>
      <c r="N69" s="219">
        <v>9.8241977885876945</v>
      </c>
      <c r="O69" s="219">
        <v>9.9223778290057094</v>
      </c>
      <c r="P69" s="219">
        <v>9.5514698308904347</v>
      </c>
      <c r="Q69" s="219">
        <v>9.2933893890137167</v>
      </c>
      <c r="R69" s="219">
        <v>9.5989660557510827</v>
      </c>
      <c r="S69" s="219">
        <v>9.4140997325392881</v>
      </c>
      <c r="T69" s="219">
        <v>9.380164847893564</v>
      </c>
      <c r="U69" s="219">
        <v>9.6712951779171092</v>
      </c>
      <c r="V69" s="219">
        <v>9.6479096846006609</v>
      </c>
      <c r="W69" s="219">
        <v>9.7880877631669225</v>
      </c>
      <c r="X69" s="219">
        <v>9.5713570955534735</v>
      </c>
      <c r="Y69" s="219">
        <v>9.6479635623504016</v>
      </c>
      <c r="Z69" s="219">
        <v>9.6657578107842479</v>
      </c>
    </row>
    <row r="70" spans="1:31">
      <c r="A70" s="710" t="s">
        <v>436</v>
      </c>
      <c r="B70" s="219">
        <v>8.813522956722105</v>
      </c>
      <c r="C70" s="219">
        <v>8.8617369062878257</v>
      </c>
      <c r="D70" s="219">
        <v>8.7370880791724801</v>
      </c>
      <c r="E70" s="219">
        <v>8.9690545065676162</v>
      </c>
      <c r="F70" s="219">
        <v>9.3701161961519173</v>
      </c>
      <c r="G70" s="219">
        <v>9.8742086182090869</v>
      </c>
      <c r="H70" s="219">
        <v>10.34806882532745</v>
      </c>
      <c r="I70" s="219">
        <v>10.094198050132208</v>
      </c>
      <c r="J70" s="219">
        <v>10.023069473140589</v>
      </c>
      <c r="K70" s="219">
        <v>10.132114911871737</v>
      </c>
      <c r="L70" s="219">
        <v>9.9872014065882642</v>
      </c>
      <c r="M70" s="219">
        <v>10.253938383264119</v>
      </c>
      <c r="N70" s="219">
        <v>10.530405181686946</v>
      </c>
      <c r="O70" s="219">
        <v>10.216959132700575</v>
      </c>
      <c r="P70" s="219">
        <v>10.344686396127232</v>
      </c>
      <c r="Q70" s="219">
        <v>9.9679493441846514</v>
      </c>
      <c r="R70" s="219">
        <v>10.0325791674885</v>
      </c>
      <c r="S70" s="219">
        <v>10.35608363445229</v>
      </c>
      <c r="T70" s="219">
        <v>10.421722577819093</v>
      </c>
      <c r="U70" s="219">
        <v>10.357580445532083</v>
      </c>
      <c r="V70" s="219">
        <v>10.232531517012873</v>
      </c>
      <c r="W70" s="219">
        <v>10.43570440121519</v>
      </c>
      <c r="X70" s="219">
        <v>10.35379164612686</v>
      </c>
      <c r="Y70" s="219">
        <v>10.078340897964381</v>
      </c>
      <c r="Z70" s="219">
        <v>10.71289203096395</v>
      </c>
    </row>
    <row r="71" spans="1:31">
      <c r="A71" s="710" t="s">
        <v>437</v>
      </c>
      <c r="B71" s="219">
        <v>5.0976798997137216</v>
      </c>
      <c r="C71" s="219">
        <v>4.8922222940663511</v>
      </c>
      <c r="D71" s="219">
        <v>5.6574369054365805</v>
      </c>
      <c r="E71" s="219">
        <v>5.5285293446727888</v>
      </c>
      <c r="F71" s="219">
        <v>4.724353046912336</v>
      </c>
      <c r="G71" s="219">
        <v>4.0906466375056159</v>
      </c>
      <c r="H71" s="219">
        <v>3.9997509686510551</v>
      </c>
      <c r="I71" s="219">
        <v>3.5512759591923406</v>
      </c>
      <c r="J71" s="219">
        <v>3.2494611048399342</v>
      </c>
      <c r="K71" s="219">
        <v>3.1021551231470332</v>
      </c>
      <c r="L71" s="219">
        <v>2.7263542922345425</v>
      </c>
      <c r="M71" s="219">
        <v>2.7847870671776258</v>
      </c>
      <c r="N71" s="219">
        <v>2.9961226467838404</v>
      </c>
      <c r="O71" s="219">
        <v>2.7426373357475704</v>
      </c>
      <c r="P71" s="219">
        <v>2.5785095239629992</v>
      </c>
      <c r="Q71" s="219">
        <v>2.8847652100121262</v>
      </c>
      <c r="R71" s="219">
        <v>2.8204407225117269</v>
      </c>
      <c r="S71" s="219">
        <v>2.7937601226140054</v>
      </c>
      <c r="T71" s="219">
        <v>2.8593147145635505</v>
      </c>
      <c r="U71" s="219">
        <v>2.9174403249581635</v>
      </c>
      <c r="V71" s="219">
        <v>2.831236223626163</v>
      </c>
      <c r="W71" s="219">
        <v>2.75472399221528</v>
      </c>
      <c r="X71" s="219">
        <v>2.74606155920321</v>
      </c>
      <c r="Y71" s="219">
        <v>2.6021315217184422</v>
      </c>
      <c r="Z71" s="219">
        <v>2.6486014386333387</v>
      </c>
    </row>
    <row r="72" spans="1:31">
      <c r="A72" s="710" t="s">
        <v>438</v>
      </c>
      <c r="B72" s="219">
        <v>7.180348947984311</v>
      </c>
      <c r="C72" s="219">
        <v>7.466951576457225</v>
      </c>
      <c r="D72" s="219">
        <v>7.7147122501757055</v>
      </c>
      <c r="E72" s="219">
        <v>7.9803425414776008</v>
      </c>
      <c r="F72" s="219">
        <v>6.9516194732979359</v>
      </c>
      <c r="G72" s="219">
        <v>6.6233257636876015</v>
      </c>
      <c r="H72" s="219">
        <v>6.2821609682392401</v>
      </c>
      <c r="I72" s="219">
        <v>6.1830130010050155</v>
      </c>
      <c r="J72" s="219">
        <v>6.4301950562045862</v>
      </c>
      <c r="K72" s="219">
        <v>6.0986516334906131</v>
      </c>
      <c r="L72" s="219">
        <v>5.9810197538913208</v>
      </c>
      <c r="M72" s="219">
        <v>5.8903119185292621</v>
      </c>
      <c r="N72" s="219">
        <v>5.9034131150997151</v>
      </c>
      <c r="O72" s="219">
        <v>5.6971296170129868</v>
      </c>
      <c r="P72" s="219">
        <v>5.7521753197579253</v>
      </c>
      <c r="Q72" s="219">
        <v>6.13565097423586</v>
      </c>
      <c r="R72" s="219">
        <v>5.858320349077216</v>
      </c>
      <c r="S72" s="219">
        <v>5.871461925309335</v>
      </c>
      <c r="T72" s="219">
        <v>5.9463463981105882</v>
      </c>
      <c r="U72" s="219">
        <v>5.9669409621000327</v>
      </c>
      <c r="V72" s="219">
        <v>5.9284618364613628</v>
      </c>
      <c r="W72" s="219">
        <v>5.7883236564974361</v>
      </c>
      <c r="X72" s="219">
        <v>5.9500380609559649</v>
      </c>
      <c r="Y72" s="219">
        <v>6.0135232978363327</v>
      </c>
      <c r="Z72" s="219">
        <v>5.7454317920427806</v>
      </c>
    </row>
    <row r="73" spans="1:31">
      <c r="A73" s="710" t="s">
        <v>439</v>
      </c>
      <c r="B73" s="219">
        <v>3.1376750118153875</v>
      </c>
      <c r="C73" s="219">
        <v>3.0863634445219974</v>
      </c>
      <c r="D73" s="219">
        <v>3.1627575053377486</v>
      </c>
      <c r="E73" s="219">
        <v>3.2804971156705309</v>
      </c>
      <c r="F73" s="219">
        <v>3.2344678536503944</v>
      </c>
      <c r="G73" s="219">
        <v>3.4156688545693967</v>
      </c>
      <c r="H73" s="219">
        <v>3.4044391039840423</v>
      </c>
      <c r="I73" s="219">
        <v>3.6934482747071589</v>
      </c>
      <c r="J73" s="219">
        <v>3.1996975354406483</v>
      </c>
      <c r="K73" s="219">
        <v>3.1983424175858222</v>
      </c>
      <c r="L73" s="219">
        <v>3.4880332225916644</v>
      </c>
      <c r="M73" s="219">
        <v>3.5253202721697927</v>
      </c>
      <c r="N73" s="219">
        <v>3.5052080781134376</v>
      </c>
      <c r="O73" s="219">
        <v>3.5696460525907865</v>
      </c>
      <c r="P73" s="219">
        <v>3.5510198069904191</v>
      </c>
      <c r="Q73" s="219">
        <v>3.442391229700934</v>
      </c>
      <c r="R73" s="219">
        <v>3.4668977897578945</v>
      </c>
      <c r="S73" s="219">
        <v>3.6001244265717398</v>
      </c>
      <c r="T73" s="219">
        <v>3.7274595662272225</v>
      </c>
      <c r="U73" s="219">
        <v>3.6372610083085593</v>
      </c>
      <c r="V73" s="219">
        <v>3.5327555589299058</v>
      </c>
      <c r="W73" s="219">
        <v>3.650984655001563</v>
      </c>
      <c r="X73" s="219">
        <v>3.3158541820849585</v>
      </c>
      <c r="Y73" s="219">
        <v>3.4561540770085406</v>
      </c>
      <c r="Z73" s="219">
        <v>3.5878600703060308</v>
      </c>
    </row>
    <row r="74" spans="1:31">
      <c r="A74" s="710" t="s">
        <v>440</v>
      </c>
      <c r="B74" s="219">
        <v>4.7303568366220894</v>
      </c>
      <c r="C74" s="219">
        <v>4.5165362044958179</v>
      </c>
      <c r="D74" s="219">
        <v>4.5288112460586856</v>
      </c>
      <c r="E74" s="219">
        <v>4.7529965590644894</v>
      </c>
      <c r="F74" s="219">
        <v>4.6497761277173799</v>
      </c>
      <c r="G74" s="219">
        <v>4.7038697877996043</v>
      </c>
      <c r="H74" s="219">
        <v>4.6194965036362374</v>
      </c>
      <c r="I74" s="219">
        <v>5.2861999112864737</v>
      </c>
      <c r="J74" s="219">
        <v>5.2922894755124528</v>
      </c>
      <c r="K74" s="219">
        <v>4.9507107544561393</v>
      </c>
      <c r="L74" s="219">
        <v>5.7868560891878795</v>
      </c>
      <c r="M74" s="219">
        <v>5.4808624812828803</v>
      </c>
      <c r="N74" s="219">
        <v>5.8193149379555358</v>
      </c>
      <c r="O74" s="219">
        <v>6.3430568776374017</v>
      </c>
      <c r="P74" s="219">
        <v>6.646703787888506</v>
      </c>
      <c r="Q74" s="219">
        <v>6.6253585696741535</v>
      </c>
      <c r="R74" s="219">
        <v>6.4149845561742103</v>
      </c>
      <c r="S74" s="219">
        <v>6.0345160183931235</v>
      </c>
      <c r="T74" s="219">
        <v>6.1518022758231581</v>
      </c>
      <c r="U74" s="219">
        <v>6.0247823171475892</v>
      </c>
      <c r="V74" s="219">
        <v>5.8871316064738926</v>
      </c>
      <c r="W74" s="219">
        <v>5.9393847798104176</v>
      </c>
      <c r="X74" s="219">
        <v>6.339796068786228</v>
      </c>
      <c r="Y74" s="219">
        <v>6.2351656404401314</v>
      </c>
      <c r="Z74" s="219">
        <v>5.8845422407181465</v>
      </c>
    </row>
    <row r="75" spans="1:31">
      <c r="A75" s="710" t="s">
        <v>441</v>
      </c>
      <c r="B75" s="219">
        <v>7.9163994602870789</v>
      </c>
      <c r="C75" s="219">
        <v>7.7979890277586792</v>
      </c>
      <c r="D75" s="219">
        <v>7.8403963487437416</v>
      </c>
      <c r="E75" s="219">
        <v>7.662279145354427</v>
      </c>
      <c r="F75" s="219">
        <v>7.9116520602262526</v>
      </c>
      <c r="G75" s="219">
        <v>7.9881267736277826</v>
      </c>
      <c r="H75" s="219">
        <v>8.4821732794764948</v>
      </c>
      <c r="I75" s="219">
        <v>8.3456355575882455</v>
      </c>
      <c r="J75" s="219">
        <v>8.1816760523217731</v>
      </c>
      <c r="K75" s="219">
        <v>8.6179017655532117</v>
      </c>
      <c r="L75" s="219">
        <v>8.7270870925724591</v>
      </c>
      <c r="M75" s="219">
        <v>8.7436561830753696</v>
      </c>
      <c r="N75" s="219">
        <v>8.424322340930166</v>
      </c>
      <c r="O75" s="219">
        <v>8.6453786746558716</v>
      </c>
      <c r="P75" s="219">
        <v>8.6163498519813295</v>
      </c>
      <c r="Q75" s="219">
        <v>8.6072533200238972</v>
      </c>
      <c r="R75" s="219">
        <v>8.913634273866597</v>
      </c>
      <c r="S75" s="219">
        <v>8.5848550272869844</v>
      </c>
      <c r="T75" s="219">
        <v>8.6658457014224428</v>
      </c>
      <c r="U75" s="219">
        <v>8.4686230171714065</v>
      </c>
      <c r="V75" s="219">
        <v>8.4912879987101899</v>
      </c>
      <c r="W75" s="219">
        <v>8.5087381459150055</v>
      </c>
      <c r="X75" s="219">
        <v>8.4628531282820081</v>
      </c>
      <c r="Y75" s="219">
        <v>8.9014026249539739</v>
      </c>
      <c r="Z75" s="219">
        <v>8.7443083698014341</v>
      </c>
    </row>
    <row r="76" spans="1:31">
      <c r="A76" s="710" t="s">
        <v>442</v>
      </c>
      <c r="B76" s="219">
        <v>2.237373562631316</v>
      </c>
      <c r="C76" s="219">
        <v>2.2442111042225918</v>
      </c>
      <c r="D76" s="219">
        <v>2.3181397039311773</v>
      </c>
      <c r="E76" s="219">
        <v>2.0963676054236173</v>
      </c>
      <c r="F76" s="219">
        <v>1.9949032517686061</v>
      </c>
      <c r="G76" s="219">
        <v>2.0632703177914848</v>
      </c>
      <c r="H76" s="219">
        <v>2.1139694065062944</v>
      </c>
      <c r="I76" s="219">
        <v>2.1619862202567997</v>
      </c>
      <c r="J76" s="219">
        <v>2.274453099860045</v>
      </c>
      <c r="K76" s="219">
        <v>2.2728762219142467</v>
      </c>
      <c r="L76" s="219">
        <v>2.3912977962604183</v>
      </c>
      <c r="M76" s="219">
        <v>2.3530613445497637</v>
      </c>
      <c r="N76" s="219">
        <v>2.265532348487854</v>
      </c>
      <c r="O76" s="219">
        <v>2.1368268263507968</v>
      </c>
      <c r="P76" s="219">
        <v>2.3362472517669306</v>
      </c>
      <c r="Q76" s="219">
        <v>2.5444745690796142</v>
      </c>
      <c r="R76" s="219">
        <v>2.1525510154896965</v>
      </c>
      <c r="S76" s="219">
        <v>2.2566627354524003</v>
      </c>
      <c r="T76" s="219">
        <v>2.3295178254218438</v>
      </c>
      <c r="U76" s="219">
        <v>2.3763336552135015</v>
      </c>
      <c r="V76" s="219">
        <v>2.466218696748772</v>
      </c>
      <c r="W76" s="219">
        <v>2.3906556434855082</v>
      </c>
      <c r="X76" s="219">
        <v>2.2916734931521994</v>
      </c>
      <c r="Y76" s="219">
        <v>2.3000254094476338</v>
      </c>
      <c r="Z76" s="219">
        <v>2.1379068534213639</v>
      </c>
    </row>
    <row r="77" spans="1:31">
      <c r="A77" s="710" t="s">
        <v>443</v>
      </c>
      <c r="B77" s="219">
        <v>11.496337970607547</v>
      </c>
      <c r="C77" s="219">
        <v>11.738060761163906</v>
      </c>
      <c r="D77" s="219">
        <v>11.619155640663083</v>
      </c>
      <c r="E77" s="219">
        <v>11.65669282410343</v>
      </c>
      <c r="F77" s="219">
        <v>12.753796640708357</v>
      </c>
      <c r="G77" s="219">
        <v>12.270118522689776</v>
      </c>
      <c r="H77" s="219">
        <v>12.666207347709696</v>
      </c>
      <c r="I77" s="219">
        <v>13.031459671189689</v>
      </c>
      <c r="J77" s="219">
        <v>12.546111875207574</v>
      </c>
      <c r="K77" s="219">
        <v>12.788990820390824</v>
      </c>
      <c r="L77" s="219">
        <v>12.452663000986902</v>
      </c>
      <c r="M77" s="219">
        <v>12.263077921101765</v>
      </c>
      <c r="N77" s="219">
        <v>12.257117866808052</v>
      </c>
      <c r="O77" s="219">
        <v>12.046426742617031</v>
      </c>
      <c r="P77" s="219">
        <v>12.057256300032988</v>
      </c>
      <c r="Q77" s="219">
        <v>12.29653200213183</v>
      </c>
      <c r="R77" s="219">
        <v>12.328846404188642</v>
      </c>
      <c r="S77" s="219">
        <v>12.643178209356551</v>
      </c>
      <c r="T77" s="219">
        <v>12.534926695774907</v>
      </c>
      <c r="U77" s="219">
        <v>12.495047819762679</v>
      </c>
      <c r="V77" s="219">
        <v>12.576930297246101</v>
      </c>
      <c r="W77" s="219">
        <v>12.65135925678544</v>
      </c>
      <c r="X77" s="219">
        <v>12.800319468258055</v>
      </c>
      <c r="Y77" s="219">
        <v>12.724438303996459</v>
      </c>
      <c r="Z77" s="219">
        <v>12.641973730196755</v>
      </c>
    </row>
    <row r="78" spans="1:31">
      <c r="A78" s="710" t="s">
        <v>444</v>
      </c>
      <c r="B78" s="219">
        <v>10.902000398343656</v>
      </c>
      <c r="C78" s="219">
        <v>10.975561066174325</v>
      </c>
      <c r="D78" s="219">
        <v>10.981467745543025</v>
      </c>
      <c r="E78" s="219">
        <v>11.451589010431862</v>
      </c>
      <c r="F78" s="219">
        <v>12.425363401982858</v>
      </c>
      <c r="G78" s="219">
        <v>12.387693115262518</v>
      </c>
      <c r="H78" s="219">
        <v>12.116574032629618</v>
      </c>
      <c r="I78" s="219">
        <v>12.796098600999144</v>
      </c>
      <c r="J78" s="219">
        <v>12.981962044622859</v>
      </c>
      <c r="K78" s="219">
        <v>12.761476008604724</v>
      </c>
      <c r="L78" s="219">
        <v>12.884712118066327</v>
      </c>
      <c r="M78" s="219">
        <v>12.890005026307398</v>
      </c>
      <c r="N78" s="219">
        <v>12.985945797856258</v>
      </c>
      <c r="O78" s="219">
        <v>13.093452629084002</v>
      </c>
      <c r="P78" s="219">
        <v>12.935564902378566</v>
      </c>
      <c r="Q78" s="219">
        <v>12.396227187682063</v>
      </c>
      <c r="R78" s="219">
        <v>12.709531713864573</v>
      </c>
      <c r="S78" s="219">
        <v>12.532870379425752</v>
      </c>
      <c r="T78" s="219">
        <v>12.339932073650836</v>
      </c>
      <c r="U78" s="219">
        <v>12.013930323752149</v>
      </c>
      <c r="V78" s="219">
        <v>12.149902443983498</v>
      </c>
      <c r="W78" s="219">
        <v>12.353126619116585</v>
      </c>
      <c r="X78" s="219">
        <v>12.200437587826963</v>
      </c>
      <c r="Y78" s="219">
        <v>11.996947622078467</v>
      </c>
      <c r="Z78" s="219">
        <v>12.460747801006892</v>
      </c>
    </row>
    <row r="79" spans="1:31">
      <c r="A79" s="710" t="s">
        <v>445</v>
      </c>
      <c r="B79" s="219">
        <v>7.0364588796916383</v>
      </c>
      <c r="C79" s="219">
        <v>6.9687759025958069</v>
      </c>
      <c r="D79" s="219">
        <v>6.8603409009765697</v>
      </c>
      <c r="E79" s="219">
        <v>6.7555924864394958</v>
      </c>
      <c r="F79" s="219">
        <v>6.9562401135806908</v>
      </c>
      <c r="G79" s="219">
        <v>6.9016335426176392</v>
      </c>
      <c r="H79" s="219">
        <v>6.8168279248148238</v>
      </c>
      <c r="I79" s="219">
        <v>6.9737773570119277</v>
      </c>
      <c r="J79" s="219">
        <v>6.8955536633278118</v>
      </c>
      <c r="K79" s="219">
        <v>7.4497398338341041</v>
      </c>
      <c r="L79" s="219">
        <v>7.1860017429454954</v>
      </c>
      <c r="M79" s="219">
        <v>7.1391098104862953</v>
      </c>
      <c r="N79" s="219">
        <v>7.0327259670393882</v>
      </c>
      <c r="O79" s="219">
        <v>7.2118887355783041</v>
      </c>
      <c r="P79" s="219">
        <v>7.1524309039107195</v>
      </c>
      <c r="Q79" s="219">
        <v>7.2426940773978492</v>
      </c>
      <c r="R79" s="219">
        <v>6.9332073909952072</v>
      </c>
      <c r="S79" s="219">
        <v>7.1011588014414322</v>
      </c>
      <c r="T79" s="219">
        <v>7.0941215103333679</v>
      </c>
      <c r="U79" s="219">
        <v>7.1284741665716425</v>
      </c>
      <c r="V79" s="219">
        <v>7.5222337413701297</v>
      </c>
      <c r="W79" s="219">
        <v>6.8160935483730283</v>
      </c>
      <c r="X79" s="219">
        <v>7.3342076855665885</v>
      </c>
      <c r="Y79" s="219">
        <v>7.1327853717847356</v>
      </c>
      <c r="Z79" s="219">
        <v>7.2965602847273114</v>
      </c>
    </row>
    <row r="80" spans="1:31">
      <c r="A80" s="710" t="s">
        <v>446</v>
      </c>
      <c r="B80" s="219">
        <v>1.6655320027528164</v>
      </c>
      <c r="C80" s="219">
        <v>1.6731400674432524</v>
      </c>
      <c r="D80" s="219">
        <v>1.5454255295118946</v>
      </c>
      <c r="E80" s="219">
        <v>1.628539758351168</v>
      </c>
      <c r="F80" s="219">
        <v>1.5468132863996753</v>
      </c>
      <c r="G80" s="219">
        <v>1.4908444690760014</v>
      </c>
      <c r="H80" s="219">
        <v>1.3185852900954214</v>
      </c>
      <c r="I80" s="219">
        <v>1.3739209112403379</v>
      </c>
      <c r="J80" s="219">
        <v>1.3710530870669102</v>
      </c>
      <c r="K80" s="219">
        <v>1.6168319706620158</v>
      </c>
      <c r="L80" s="219">
        <v>1.5544527066900424</v>
      </c>
      <c r="M80" s="219">
        <v>1.4115019181396522</v>
      </c>
      <c r="N80" s="219">
        <v>1.4186741335783999</v>
      </c>
      <c r="O80" s="219">
        <v>1.4414242279423115</v>
      </c>
      <c r="P80" s="219">
        <v>1.5311261764405264</v>
      </c>
      <c r="Q80" s="219">
        <v>1.3109913433856972</v>
      </c>
      <c r="R80" s="219">
        <v>1.3142626641754844</v>
      </c>
      <c r="S80" s="219">
        <v>1.521256783322005</v>
      </c>
      <c r="T80" s="219">
        <v>1.5241103207951088</v>
      </c>
      <c r="U80" s="219">
        <v>1.6438996429738146</v>
      </c>
      <c r="V80" s="219">
        <v>1.7570314420906239</v>
      </c>
      <c r="W80" s="219">
        <v>1.5317383099074826</v>
      </c>
      <c r="X80" s="219">
        <v>1.5478835656864527</v>
      </c>
      <c r="Y80" s="219">
        <v>1.5162946228564422</v>
      </c>
      <c r="Z80" s="219">
        <v>1.4314311783273412</v>
      </c>
    </row>
    <row r="81" spans="1:26">
      <c r="A81" s="710" t="s">
        <v>447</v>
      </c>
      <c r="B81" s="219">
        <v>6.8962080847623115</v>
      </c>
      <c r="C81" s="219">
        <v>7.1211535110756818</v>
      </c>
      <c r="D81" s="219">
        <v>6.6138216914862191</v>
      </c>
      <c r="E81" s="219">
        <v>6.0010386253557346</v>
      </c>
      <c r="F81" s="219">
        <v>5.6200417244575904</v>
      </c>
      <c r="G81" s="219">
        <v>5.4425970266117059</v>
      </c>
      <c r="H81" s="219">
        <v>5.257187376863607</v>
      </c>
      <c r="I81" s="219">
        <v>5.381655210837323</v>
      </c>
      <c r="J81" s="219">
        <v>5.0930792803504907</v>
      </c>
      <c r="K81" s="219">
        <v>5.3496512990779994</v>
      </c>
      <c r="L81" s="219">
        <v>5.0693654450779215</v>
      </c>
      <c r="M81" s="219">
        <v>5.0901158265091917</v>
      </c>
      <c r="N81" s="219">
        <v>4.9969286258773629</v>
      </c>
      <c r="O81" s="219">
        <v>4.989144160108606</v>
      </c>
      <c r="P81" s="219">
        <v>5.2452174984695281</v>
      </c>
      <c r="Q81" s="219">
        <v>5.0653919528856299</v>
      </c>
      <c r="R81" s="219">
        <v>5.2428690532364897</v>
      </c>
      <c r="S81" s="219">
        <v>5.4336704439967001</v>
      </c>
      <c r="T81" s="219">
        <v>4.9977768302737617</v>
      </c>
      <c r="U81" s="219">
        <v>5.0412232140656492</v>
      </c>
      <c r="V81" s="219">
        <v>4.9403604974912296</v>
      </c>
      <c r="W81" s="219">
        <v>5.1807362993739909</v>
      </c>
      <c r="X81" s="219">
        <v>5.0152899308736734</v>
      </c>
      <c r="Y81" s="219">
        <v>5.1766488086454201</v>
      </c>
      <c r="Z81" s="219">
        <v>4.9433746686919022</v>
      </c>
    </row>
    <row r="82" spans="1:26">
      <c r="A82" s="710" t="s">
        <v>448</v>
      </c>
      <c r="B82" s="219">
        <v>4.8437501966346188</v>
      </c>
      <c r="C82" s="219">
        <v>4.8254283483944258</v>
      </c>
      <c r="D82" s="219">
        <v>4.8224817466870213</v>
      </c>
      <c r="E82" s="219">
        <v>4.7245865917108487</v>
      </c>
      <c r="F82" s="219">
        <v>4.5946036799267462</v>
      </c>
      <c r="G82" s="219">
        <v>4.9941961808848001</v>
      </c>
      <c r="H82" s="219">
        <v>4.5028822693260864</v>
      </c>
      <c r="I82" s="219">
        <v>4.0265999339911387</v>
      </c>
      <c r="J82" s="219">
        <v>4.5288275750307081</v>
      </c>
      <c r="K82" s="219">
        <v>4.290378594221405</v>
      </c>
      <c r="L82" s="219">
        <v>4.4369510174608946</v>
      </c>
      <c r="M82" s="219">
        <v>4.8280894294897907</v>
      </c>
      <c r="N82" s="219">
        <v>4.3656994461342311</v>
      </c>
      <c r="O82" s="219">
        <v>4.5324387087381108</v>
      </c>
      <c r="P82" s="219">
        <v>4.4272325880845749</v>
      </c>
      <c r="Q82" s="219">
        <v>4.6687598075677421</v>
      </c>
      <c r="R82" s="219">
        <v>4.8677133067382696</v>
      </c>
      <c r="S82" s="219">
        <v>4.8313123694983817</v>
      </c>
      <c r="T82" s="219">
        <v>4.8473137276118781</v>
      </c>
      <c r="U82" s="219">
        <v>5.0097697671331947</v>
      </c>
      <c r="V82" s="219">
        <v>5.0269754221600058</v>
      </c>
      <c r="W82" s="219">
        <v>5.2836888093661107</v>
      </c>
      <c r="X82" s="219">
        <v>4.8453382378043965</v>
      </c>
      <c r="Y82" s="219">
        <v>5.1981560759985213</v>
      </c>
      <c r="Z82" s="219">
        <v>5.0746583835325234</v>
      </c>
    </row>
    <row r="83" spans="1:26">
      <c r="A83" s="710" t="s">
        <v>449</v>
      </c>
      <c r="B83" s="219">
        <v>3.7013878174253532</v>
      </c>
      <c r="C83" s="219">
        <v>3.7072753344157983</v>
      </c>
      <c r="D83" s="219">
        <v>3.4639086939176322</v>
      </c>
      <c r="E83" s="219">
        <v>3.4414808667521406</v>
      </c>
      <c r="F83" s="219">
        <v>3.5297596604158969</v>
      </c>
      <c r="G83" s="219">
        <v>3.6844834908166741</v>
      </c>
      <c r="H83" s="219">
        <v>3.265067639927643</v>
      </c>
      <c r="I83" s="219">
        <v>3.6552282565870908</v>
      </c>
      <c r="J83" s="219">
        <v>3.8877176737612693</v>
      </c>
      <c r="K83" s="219">
        <v>3.724615685062159</v>
      </c>
      <c r="L83" s="219">
        <v>3.6162642277768722</v>
      </c>
      <c r="M83" s="219">
        <v>3.6614877116861453</v>
      </c>
      <c r="N83" s="219">
        <v>3.5927057508138249</v>
      </c>
      <c r="O83" s="219">
        <v>3.4507430091499023</v>
      </c>
      <c r="P83" s="219">
        <v>3.2267266323839645</v>
      </c>
      <c r="Q83" s="219">
        <v>3.5385751165784685</v>
      </c>
      <c r="R83" s="219">
        <v>3.2720201829175402</v>
      </c>
      <c r="S83" s="219">
        <v>3.1874078406675039</v>
      </c>
      <c r="T83" s="219">
        <v>3.2348537201344794</v>
      </c>
      <c r="U83" s="219">
        <v>3.3220045641189233</v>
      </c>
      <c r="V83" s="219">
        <v>3.2153399479257043</v>
      </c>
      <c r="W83" s="219">
        <v>3.1323689034586968</v>
      </c>
      <c r="X83" s="219">
        <v>3.360608418145095</v>
      </c>
      <c r="Y83" s="219">
        <v>3.2063186853056576</v>
      </c>
      <c r="Z83" s="219">
        <v>3.0944265413025871</v>
      </c>
    </row>
    <row r="84" spans="1:26">
      <c r="A84" s="710" t="s">
        <v>450</v>
      </c>
      <c r="B84" s="219">
        <v>5.01775758179165</v>
      </c>
      <c r="C84" s="219">
        <v>4.741303936017812</v>
      </c>
      <c r="D84" s="219">
        <v>4.9386634858019507</v>
      </c>
      <c r="E84" s="219">
        <v>4.5779093081096436</v>
      </c>
      <c r="F84" s="219">
        <v>4.2081035938414404</v>
      </c>
      <c r="G84" s="219">
        <v>4.3930682194169446</v>
      </c>
      <c r="H84" s="219">
        <v>4.479492115706269</v>
      </c>
      <c r="I84" s="219">
        <v>3.9542599136898393</v>
      </c>
      <c r="J84" s="219">
        <v>4.1170458411467674</v>
      </c>
      <c r="K84" s="219">
        <v>3.8716618507902276</v>
      </c>
      <c r="L84" s="219">
        <v>3.9171841601372579</v>
      </c>
      <c r="M84" s="219">
        <v>3.8390592912115986</v>
      </c>
      <c r="N84" s="219">
        <v>4.0816859742472795</v>
      </c>
      <c r="O84" s="219">
        <v>3.9604694410800394</v>
      </c>
      <c r="P84" s="219">
        <v>4.0472832289333729</v>
      </c>
      <c r="Q84" s="219">
        <v>3.9795959064457578</v>
      </c>
      <c r="R84" s="219">
        <v>4.0731753537668833</v>
      </c>
      <c r="S84" s="219">
        <v>3.837581549672509</v>
      </c>
      <c r="T84" s="219">
        <v>3.9447912141442254</v>
      </c>
      <c r="U84" s="219">
        <v>3.9253935932735105</v>
      </c>
      <c r="V84" s="219">
        <v>3.7936930851688806</v>
      </c>
      <c r="W84" s="219">
        <v>3.7942852163113541</v>
      </c>
      <c r="X84" s="219">
        <v>3.8644898716938547</v>
      </c>
      <c r="Y84" s="219">
        <v>3.8137034776144407</v>
      </c>
      <c r="Z84" s="219">
        <v>3.929526805543397</v>
      </c>
    </row>
    <row r="85" spans="1:26" ht="20.25" customHeight="1">
      <c r="A85" s="710" t="s">
        <v>460</v>
      </c>
      <c r="B85" s="218">
        <v>100</v>
      </c>
      <c r="C85" s="218">
        <v>100</v>
      </c>
      <c r="D85" s="218">
        <v>100</v>
      </c>
      <c r="E85" s="218">
        <v>100</v>
      </c>
      <c r="F85" s="218">
        <v>100</v>
      </c>
      <c r="G85" s="218">
        <v>100</v>
      </c>
      <c r="H85" s="218">
        <v>100</v>
      </c>
      <c r="I85" s="218">
        <v>100</v>
      </c>
      <c r="J85" s="218">
        <v>100</v>
      </c>
      <c r="K85" s="218">
        <v>100</v>
      </c>
      <c r="L85" s="218">
        <v>100</v>
      </c>
      <c r="M85" s="218">
        <v>100</v>
      </c>
      <c r="N85" s="218">
        <v>100</v>
      </c>
      <c r="O85" s="218">
        <v>99.999999999999986</v>
      </c>
      <c r="P85" s="218">
        <v>99.999999999999986</v>
      </c>
      <c r="Q85" s="218">
        <v>100</v>
      </c>
      <c r="R85" s="218">
        <v>100</v>
      </c>
      <c r="S85" s="218">
        <v>100</v>
      </c>
      <c r="T85" s="218">
        <v>100</v>
      </c>
      <c r="U85" s="218">
        <v>100</v>
      </c>
      <c r="V85" s="218">
        <v>100</v>
      </c>
      <c r="W85" s="218">
        <v>100</v>
      </c>
      <c r="X85" s="218">
        <v>100.00000000000001</v>
      </c>
      <c r="Y85" s="218">
        <v>100.00000000000001</v>
      </c>
      <c r="Z85" s="218">
        <v>99.999999999999986</v>
      </c>
    </row>
    <row r="86" spans="1:26" ht="13">
      <c r="B86" s="580"/>
      <c r="C86" s="580"/>
      <c r="D86" s="580"/>
      <c r="E86" s="580"/>
      <c r="F86" s="580"/>
      <c r="G86" s="432"/>
      <c r="H86" s="432"/>
      <c r="I86" s="432"/>
      <c r="J86" s="432"/>
    </row>
    <row r="87" spans="1:26" ht="19.5" customHeight="1">
      <c r="B87" s="1244" t="s">
        <v>1483</v>
      </c>
    </row>
  </sheetData>
  <sheetProtection selectLockedCells="1"/>
  <mergeCells count="20">
    <mergeCell ref="Z47:AE47"/>
    <mergeCell ref="Z67:AE67"/>
    <mergeCell ref="B47:G47"/>
    <mergeCell ref="H47:M47"/>
    <mergeCell ref="N47:S47"/>
    <mergeCell ref="T47:Y47"/>
    <mergeCell ref="B67:G67"/>
    <mergeCell ref="H67:M67"/>
    <mergeCell ref="N67:S67"/>
    <mergeCell ref="T67:Y67"/>
    <mergeCell ref="B27:G27"/>
    <mergeCell ref="H27:M27"/>
    <mergeCell ref="N27:S27"/>
    <mergeCell ref="T27:Y27"/>
    <mergeCell ref="Z7:AE7"/>
    <mergeCell ref="Z27:AE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&amp;"Arial,Fett"Empfang von abiotischen Gütern aus anderen Bundesländern 1994 – 2018</oddHeader>
    <oddFooter>&amp;CStatistische Ämter der Länder – Indikatoren und Kennzahlen, UGRdL 2020</oddFooter>
  </headerFooter>
  <rowBreaks count="1" manualBreakCount="1">
    <brk id="45" max="30" man="1"/>
  </rowBreaks>
  <colBreaks count="3" manualBreakCount="3">
    <brk id="7" max="1048575" man="1"/>
    <brk id="13" max="1048575" man="1"/>
    <brk id="19" max="1048575" man="1"/>
  </colBreak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7">
    <pageSetUpPr autoPageBreaks="0"/>
  </sheetPr>
  <dimension ref="A1:AE87"/>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4296875" defaultRowHeight="12.5"/>
  <cols>
    <col min="1" max="1" width="23.54296875" style="643" customWidth="1"/>
    <col min="2" max="10" width="10.54296875" style="422" customWidth="1"/>
    <col min="11" max="26" width="10.54296875" style="423" customWidth="1"/>
    <col min="27" max="16384" width="11.54296875" style="423"/>
  </cols>
  <sheetData>
    <row r="1" spans="1:31" ht="13">
      <c r="A1" s="160" t="s">
        <v>322</v>
      </c>
    </row>
    <row r="3" spans="1:31" s="135" customFormat="1" ht="13">
      <c r="A3" s="692" t="s">
        <v>950</v>
      </c>
      <c r="B3" s="407" t="s">
        <v>1267</v>
      </c>
      <c r="C3" s="407"/>
      <c r="D3" s="407"/>
      <c r="E3" s="407"/>
      <c r="F3" s="407"/>
      <c r="G3" s="407"/>
      <c r="H3" s="407"/>
      <c r="I3" s="692"/>
      <c r="J3" s="692"/>
    </row>
    <row r="5" spans="1:31" ht="14.5">
      <c r="A5" s="690" t="s">
        <v>433</v>
      </c>
      <c r="B5" s="1023">
        <v>1994</v>
      </c>
      <c r="C5" s="1023">
        <v>1995</v>
      </c>
      <c r="D5" s="1023">
        <v>1996</v>
      </c>
      <c r="E5" s="1023">
        <v>1997</v>
      </c>
      <c r="F5" s="1023">
        <v>1998</v>
      </c>
      <c r="G5" s="1023">
        <v>1999</v>
      </c>
      <c r="H5" s="1023">
        <v>2000</v>
      </c>
      <c r="I5" s="1023">
        <v>2001</v>
      </c>
      <c r="J5" s="1023">
        <v>2002</v>
      </c>
      <c r="K5" s="1023">
        <v>2003</v>
      </c>
      <c r="L5" s="1023">
        <v>2004</v>
      </c>
      <c r="M5" s="1023">
        <v>2005</v>
      </c>
      <c r="N5" s="1023">
        <v>2006</v>
      </c>
      <c r="O5" s="1023">
        <v>2007</v>
      </c>
      <c r="P5" s="1023">
        <v>2008</v>
      </c>
      <c r="Q5" s="1023">
        <v>2009</v>
      </c>
      <c r="R5" s="1023">
        <v>2010</v>
      </c>
      <c r="S5" s="1023">
        <v>2011</v>
      </c>
      <c r="T5" s="1023">
        <v>2012</v>
      </c>
      <c r="U5" s="1023">
        <v>2013</v>
      </c>
      <c r="V5" s="1023">
        <v>2014</v>
      </c>
      <c r="W5" s="1023">
        <v>2015</v>
      </c>
      <c r="X5" s="1023" t="s">
        <v>1481</v>
      </c>
      <c r="Y5" s="1023" t="s">
        <v>1482</v>
      </c>
      <c r="Z5" s="1023">
        <v>2018</v>
      </c>
    </row>
    <row r="6" spans="1:31">
      <c r="A6" s="387"/>
      <c r="B6" s="427"/>
      <c r="C6" s="427"/>
      <c r="D6" s="427"/>
      <c r="E6" s="427"/>
      <c r="F6" s="427"/>
      <c r="G6" s="427"/>
      <c r="H6" s="427"/>
      <c r="I6" s="427"/>
      <c r="J6" s="427"/>
    </row>
    <row r="7" spans="1:31" ht="13">
      <c r="A7" s="692"/>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Y7" s="1283"/>
      <c r="Z7" s="1283" t="s">
        <v>434</v>
      </c>
      <c r="AA7" s="1283"/>
      <c r="AB7" s="1283"/>
      <c r="AC7" s="1283"/>
      <c r="AD7" s="1283"/>
      <c r="AE7" s="1283"/>
    </row>
    <row r="8" spans="1:31" s="430" customFormat="1">
      <c r="A8" s="643"/>
      <c r="B8" s="428"/>
      <c r="C8" s="429"/>
      <c r="D8" s="428"/>
      <c r="E8" s="428"/>
      <c r="F8" s="428"/>
      <c r="G8" s="428"/>
      <c r="H8" s="428"/>
      <c r="I8" s="428"/>
      <c r="J8" s="428"/>
    </row>
    <row r="9" spans="1:31" s="430" customFormat="1">
      <c r="A9" s="710" t="s">
        <v>435</v>
      </c>
      <c r="B9" s="244">
        <v>9275.3599999999988</v>
      </c>
      <c r="C9" s="838">
        <v>9738.3729999999996</v>
      </c>
      <c r="D9" s="244">
        <v>9864.4529999999995</v>
      </c>
      <c r="E9" s="244">
        <v>9908.9189999999999</v>
      </c>
      <c r="F9" s="244">
        <v>10165.184999999999</v>
      </c>
      <c r="G9" s="244">
        <v>10954.025</v>
      </c>
      <c r="H9" s="244">
        <v>11748.355000000001</v>
      </c>
      <c r="I9" s="244">
        <v>12260.036</v>
      </c>
      <c r="J9" s="244">
        <v>12266.065000000001</v>
      </c>
      <c r="K9" s="244">
        <v>13438.355</v>
      </c>
      <c r="L9" s="244">
        <v>12478.587</v>
      </c>
      <c r="M9" s="244">
        <v>13487.1459</v>
      </c>
      <c r="N9" s="244">
        <v>14421.422999999999</v>
      </c>
      <c r="O9" s="244">
        <v>17116.82</v>
      </c>
      <c r="P9" s="244">
        <v>15656.473000000002</v>
      </c>
      <c r="Q9" s="244">
        <v>15750.373</v>
      </c>
      <c r="R9" s="244">
        <v>14057.449999999999</v>
      </c>
      <c r="S9" s="244">
        <v>14298.644</v>
      </c>
      <c r="T9" s="244">
        <v>13577.8506</v>
      </c>
      <c r="U9" s="244">
        <v>14457.520399999999</v>
      </c>
      <c r="V9" s="244">
        <v>14699.978000000001</v>
      </c>
      <c r="W9" s="244">
        <v>15365.829</v>
      </c>
      <c r="X9" s="244">
        <v>15243.755001520009</v>
      </c>
      <c r="Y9" s="244">
        <v>14879.34438679001</v>
      </c>
      <c r="Z9" s="244">
        <v>15859.5972</v>
      </c>
    </row>
    <row r="10" spans="1:31">
      <c r="A10" s="710" t="s">
        <v>436</v>
      </c>
      <c r="B10" s="838">
        <v>10975.184999999999</v>
      </c>
      <c r="C10" s="1159">
        <v>11477.096</v>
      </c>
      <c r="D10" s="838">
        <v>11362.011</v>
      </c>
      <c r="E10" s="838">
        <v>12281.43</v>
      </c>
      <c r="F10" s="838">
        <v>12400.011</v>
      </c>
      <c r="G10" s="838">
        <v>13328.81</v>
      </c>
      <c r="H10" s="838">
        <v>14310.091</v>
      </c>
      <c r="I10" s="244">
        <v>14491.583999999999</v>
      </c>
      <c r="J10" s="838">
        <v>15001.95</v>
      </c>
      <c r="K10" s="244">
        <v>15042.887999999999</v>
      </c>
      <c r="L10" s="244">
        <v>15181.457</v>
      </c>
      <c r="M10" s="244">
        <v>15734.6273</v>
      </c>
      <c r="N10" s="244">
        <v>16189.525</v>
      </c>
      <c r="O10" s="244">
        <v>17482.260000000002</v>
      </c>
      <c r="P10" s="244">
        <v>17914.375</v>
      </c>
      <c r="Q10" s="244">
        <v>17059.366000000002</v>
      </c>
      <c r="R10" s="244">
        <v>16173.076999999999</v>
      </c>
      <c r="S10" s="244">
        <v>15152.879000000001</v>
      </c>
      <c r="T10" s="244">
        <v>15021.342000000001</v>
      </c>
      <c r="U10" s="244">
        <v>15683.74</v>
      </c>
      <c r="V10" s="244">
        <v>15339.768999999998</v>
      </c>
      <c r="W10" s="244">
        <v>16068.448</v>
      </c>
      <c r="X10" s="244">
        <v>16023.506858820017</v>
      </c>
      <c r="Y10" s="244">
        <v>15788.490673279997</v>
      </c>
      <c r="Z10" s="244">
        <v>15652.372000000001</v>
      </c>
    </row>
    <row r="11" spans="1:31">
      <c r="A11" s="710" t="s">
        <v>437</v>
      </c>
      <c r="B11" s="838">
        <v>5474.7210000000005</v>
      </c>
      <c r="C11" s="244">
        <v>5405.4180000000006</v>
      </c>
      <c r="D11" s="838">
        <v>5375.2539999999999</v>
      </c>
      <c r="E11" s="838">
        <v>5326.4690000000001</v>
      </c>
      <c r="F11" s="838">
        <v>5544.8320000000003</v>
      </c>
      <c r="G11" s="244">
        <v>5541.9089999999997</v>
      </c>
      <c r="H11" s="838">
        <v>5635.51</v>
      </c>
      <c r="I11" s="244">
        <v>6134.8880000000008</v>
      </c>
      <c r="J11" s="244">
        <v>5320.95</v>
      </c>
      <c r="K11" s="244">
        <v>5102.1489999999994</v>
      </c>
      <c r="L11" s="244">
        <v>4857.82</v>
      </c>
      <c r="M11" s="244">
        <v>5240.0860000000002</v>
      </c>
      <c r="N11" s="244">
        <v>5622.7240000000002</v>
      </c>
      <c r="O11" s="244">
        <v>5374.683</v>
      </c>
      <c r="P11" s="244">
        <v>5928.6759999999995</v>
      </c>
      <c r="Q11" s="244">
        <v>5124.6439999999993</v>
      </c>
      <c r="R11" s="244">
        <v>4864.7759999999998</v>
      </c>
      <c r="S11" s="244">
        <v>4368.9390000000003</v>
      </c>
      <c r="T11" s="244">
        <v>5318.7649999999994</v>
      </c>
      <c r="U11" s="244">
        <v>4655.3</v>
      </c>
      <c r="V11" s="244">
        <v>4998.085</v>
      </c>
      <c r="W11" s="244">
        <v>5266.7870000000003</v>
      </c>
      <c r="X11" s="244">
        <v>4941.1224442199964</v>
      </c>
      <c r="Y11" s="244">
        <v>5036.1393706599974</v>
      </c>
      <c r="Z11" s="244">
        <v>5090.5950000000003</v>
      </c>
    </row>
    <row r="12" spans="1:31">
      <c r="A12" s="710" t="s">
        <v>438</v>
      </c>
      <c r="B12" s="838">
        <v>6053.5020000000004</v>
      </c>
      <c r="C12" s="244">
        <v>6481.1839999999993</v>
      </c>
      <c r="D12" s="838">
        <v>8012.5360000000001</v>
      </c>
      <c r="E12" s="838">
        <v>6955.8280000000004</v>
      </c>
      <c r="F12" s="838">
        <v>7539.1410000000005</v>
      </c>
      <c r="G12" s="244">
        <v>8505.1589999999997</v>
      </c>
      <c r="H12" s="838">
        <v>10074.736999999999</v>
      </c>
      <c r="I12" s="244">
        <v>9590.8340000000007</v>
      </c>
      <c r="J12" s="838">
        <v>10701.761</v>
      </c>
      <c r="K12" s="244">
        <v>10109.038</v>
      </c>
      <c r="L12" s="244">
        <v>10543.285</v>
      </c>
      <c r="M12" s="244">
        <v>11168.837299999999</v>
      </c>
      <c r="N12" s="244">
        <v>11236.252</v>
      </c>
      <c r="O12" s="244">
        <v>11873.004999999999</v>
      </c>
      <c r="P12" s="244">
        <v>12082.186</v>
      </c>
      <c r="Q12" s="244">
        <v>10258.286</v>
      </c>
      <c r="R12" s="244">
        <v>10566.743</v>
      </c>
      <c r="S12" s="244">
        <v>11260.199000000001</v>
      </c>
      <c r="T12" s="244">
        <v>10313.107</v>
      </c>
      <c r="U12" s="244">
        <v>10240.4735</v>
      </c>
      <c r="V12" s="244">
        <v>10307.575999999999</v>
      </c>
      <c r="W12" s="244">
        <v>10440.691000000001</v>
      </c>
      <c r="X12" s="244">
        <v>10378.113044549997</v>
      </c>
      <c r="Y12" s="244">
        <v>10764.734223340005</v>
      </c>
      <c r="Z12" s="244">
        <v>10049.368</v>
      </c>
    </row>
    <row r="13" spans="1:31">
      <c r="A13" s="710" t="s">
        <v>439</v>
      </c>
      <c r="B13" s="838">
        <v>3472.04</v>
      </c>
      <c r="C13" s="244">
        <v>3538.123</v>
      </c>
      <c r="D13" s="838">
        <v>3250.0709999999999</v>
      </c>
      <c r="E13" s="838">
        <v>3158.7449999999999</v>
      </c>
      <c r="F13" s="838">
        <v>3624.0009999999997</v>
      </c>
      <c r="G13" s="838">
        <v>3369.81</v>
      </c>
      <c r="H13" s="838">
        <v>3141.5830000000001</v>
      </c>
      <c r="I13" s="244">
        <v>4070.1620000000003</v>
      </c>
      <c r="J13" s="838">
        <v>2973.61</v>
      </c>
      <c r="K13" s="244">
        <v>3657.4</v>
      </c>
      <c r="L13" s="244">
        <v>3683.54</v>
      </c>
      <c r="M13" s="244">
        <v>3747.4126999999999</v>
      </c>
      <c r="N13" s="244">
        <v>3895.683</v>
      </c>
      <c r="O13" s="244">
        <v>4501.9870000000001</v>
      </c>
      <c r="P13" s="244">
        <v>4076.1279999999997</v>
      </c>
      <c r="Q13" s="244">
        <v>4216.8239999999996</v>
      </c>
      <c r="R13" s="244">
        <v>3101.4810000000002</v>
      </c>
      <c r="S13" s="244">
        <v>3668.951</v>
      </c>
      <c r="T13" s="244">
        <v>3582.422</v>
      </c>
      <c r="U13" s="244">
        <v>3442.7750000000001</v>
      </c>
      <c r="V13" s="244">
        <v>3165.1109999999999</v>
      </c>
      <c r="W13" s="244">
        <v>3511.2500999999997</v>
      </c>
      <c r="X13" s="244">
        <v>3439.4038274000004</v>
      </c>
      <c r="Y13" s="244">
        <v>3551.0667735000025</v>
      </c>
      <c r="Z13" s="244">
        <v>3544.6480000000001</v>
      </c>
    </row>
    <row r="14" spans="1:31">
      <c r="A14" s="710" t="s">
        <v>440</v>
      </c>
      <c r="B14" s="838">
        <v>7125.1760000000004</v>
      </c>
      <c r="C14" s="244">
        <v>7868.5139999999992</v>
      </c>
      <c r="D14" s="838">
        <v>6397.4160000000002</v>
      </c>
      <c r="E14" s="838">
        <v>5946.01</v>
      </c>
      <c r="F14" s="838">
        <v>6551.8700000000008</v>
      </c>
      <c r="G14" s="838">
        <v>7701.2930000000006</v>
      </c>
      <c r="H14" s="838">
        <v>8530.237000000001</v>
      </c>
      <c r="I14" s="244">
        <v>7506.134</v>
      </c>
      <c r="J14" s="244">
        <v>7244.3119999999999</v>
      </c>
      <c r="K14" s="244">
        <v>7685.9859999999999</v>
      </c>
      <c r="L14" s="244">
        <v>6263.0300000000007</v>
      </c>
      <c r="M14" s="244">
        <v>7683.8175000000001</v>
      </c>
      <c r="N14" s="244">
        <v>7699.0889999999999</v>
      </c>
      <c r="O14" s="244">
        <v>7738.0509999999995</v>
      </c>
      <c r="P14" s="244">
        <v>8716.8819999999996</v>
      </c>
      <c r="Q14" s="244">
        <v>9582.8529999999992</v>
      </c>
      <c r="R14" s="244">
        <v>8687.1206000000002</v>
      </c>
      <c r="S14" s="244">
        <v>7718.4740000000002</v>
      </c>
      <c r="T14" s="244">
        <v>7394.1464999999998</v>
      </c>
      <c r="U14" s="244">
        <v>8697.3914000000004</v>
      </c>
      <c r="V14" s="244">
        <v>9059.7788999999993</v>
      </c>
      <c r="W14" s="244">
        <v>10516.697899999999</v>
      </c>
      <c r="X14" s="244">
        <v>9195.3799866900081</v>
      </c>
      <c r="Y14" s="244">
        <v>8705.9942711900003</v>
      </c>
      <c r="Z14" s="244">
        <v>7745.7911000000004</v>
      </c>
    </row>
    <row r="15" spans="1:31">
      <c r="A15" s="710" t="s">
        <v>441</v>
      </c>
      <c r="B15" s="244">
        <v>8065.5959999999995</v>
      </c>
      <c r="C15" s="244">
        <v>8291.6640000000007</v>
      </c>
      <c r="D15" s="838">
        <v>8388.5030000000006</v>
      </c>
      <c r="E15" s="838">
        <v>8002.7040000000006</v>
      </c>
      <c r="F15" s="244">
        <v>8687.7119999999995</v>
      </c>
      <c r="G15" s="838">
        <v>8752.0720000000001</v>
      </c>
      <c r="H15" s="838">
        <v>9573.8469999999998</v>
      </c>
      <c r="I15" s="244">
        <v>9845.353000000001</v>
      </c>
      <c r="J15" s="838">
        <v>10074.914000000001</v>
      </c>
      <c r="K15" s="244">
        <v>9892.4609999999993</v>
      </c>
      <c r="L15" s="244">
        <v>10183.538</v>
      </c>
      <c r="M15" s="244">
        <v>10180.4882</v>
      </c>
      <c r="N15" s="244">
        <v>11495.258</v>
      </c>
      <c r="O15" s="244">
        <v>12126.016</v>
      </c>
      <c r="P15" s="244">
        <v>11639.028</v>
      </c>
      <c r="Q15" s="244">
        <v>12273.849</v>
      </c>
      <c r="R15" s="244">
        <v>9632.7579999999998</v>
      </c>
      <c r="S15" s="244">
        <v>10965.914000000001</v>
      </c>
      <c r="T15" s="244">
        <v>10520.203</v>
      </c>
      <c r="U15" s="244">
        <v>10751.938</v>
      </c>
      <c r="V15" s="244">
        <v>11694.937</v>
      </c>
      <c r="W15" s="244">
        <v>11884.754000000001</v>
      </c>
      <c r="X15" s="244">
        <v>12271.13310038999</v>
      </c>
      <c r="Y15" s="244">
        <v>11700.783895120006</v>
      </c>
      <c r="Z15" s="244">
        <v>12317.463000000002</v>
      </c>
    </row>
    <row r="16" spans="1:31">
      <c r="A16" s="710" t="s">
        <v>442</v>
      </c>
      <c r="B16" s="244">
        <v>4039.1259999999997</v>
      </c>
      <c r="C16" s="244">
        <v>4240.3900000000003</v>
      </c>
      <c r="D16" s="244">
        <v>4784.1319999999996</v>
      </c>
      <c r="E16" s="244">
        <v>4245.7379999999994</v>
      </c>
      <c r="F16" s="244">
        <v>5101.0219999999999</v>
      </c>
      <c r="G16" s="244">
        <v>5531.5060000000003</v>
      </c>
      <c r="H16" s="244">
        <v>6515.8810000000003</v>
      </c>
      <c r="I16" s="244">
        <v>5843.3069999999998</v>
      </c>
      <c r="J16" s="244">
        <v>6220.3119999999999</v>
      </c>
      <c r="K16" s="244">
        <v>5778.48</v>
      </c>
      <c r="L16" s="244">
        <v>6278.0370000000003</v>
      </c>
      <c r="M16" s="244">
        <v>6386.5240999999996</v>
      </c>
      <c r="N16" s="244">
        <v>6335.0410000000002</v>
      </c>
      <c r="O16" s="244">
        <v>7269.6009999999997</v>
      </c>
      <c r="P16" s="244">
        <v>7441.2280000000001</v>
      </c>
      <c r="Q16" s="244">
        <v>6973.4320000000007</v>
      </c>
      <c r="R16" s="244">
        <v>6380.9069999999992</v>
      </c>
      <c r="S16" s="244">
        <v>6072.9369999999999</v>
      </c>
      <c r="T16" s="244">
        <v>6391.335</v>
      </c>
      <c r="U16" s="244">
        <v>6675.5770000000002</v>
      </c>
      <c r="V16" s="244">
        <v>7517.0069999999996</v>
      </c>
      <c r="W16" s="244">
        <v>6960.0970000000007</v>
      </c>
      <c r="X16" s="244">
        <v>7136.8078630299979</v>
      </c>
      <c r="Y16" s="244">
        <v>7085.3914165199985</v>
      </c>
      <c r="Z16" s="244">
        <v>6263.4260000000004</v>
      </c>
    </row>
    <row r="17" spans="1:31">
      <c r="A17" s="710" t="s">
        <v>443</v>
      </c>
      <c r="B17" s="244">
        <v>16439.57</v>
      </c>
      <c r="C17" s="244">
        <v>17138.241999999998</v>
      </c>
      <c r="D17" s="244">
        <v>16508.876</v>
      </c>
      <c r="E17" s="244">
        <v>16595.786</v>
      </c>
      <c r="F17" s="244">
        <v>17062.581999999999</v>
      </c>
      <c r="G17" s="244">
        <v>18462.829000000002</v>
      </c>
      <c r="H17" s="244">
        <v>19154.860999999997</v>
      </c>
      <c r="I17" s="244">
        <v>19182.868000000002</v>
      </c>
      <c r="J17" s="244">
        <v>19165.434000000001</v>
      </c>
      <c r="K17" s="244">
        <v>19919.392999999996</v>
      </c>
      <c r="L17" s="244">
        <v>20513.259999999998</v>
      </c>
      <c r="M17" s="244">
        <v>21788.377100000002</v>
      </c>
      <c r="N17" s="244">
        <v>25146.050999999999</v>
      </c>
      <c r="O17" s="244">
        <v>23907.329000000002</v>
      </c>
      <c r="P17" s="244">
        <v>24017.803999999996</v>
      </c>
      <c r="Q17" s="244">
        <v>24561.665000000001</v>
      </c>
      <c r="R17" s="244">
        <v>22329.902000000002</v>
      </c>
      <c r="S17" s="244">
        <v>23205.292999999998</v>
      </c>
      <c r="T17" s="244">
        <v>23143.010999999999</v>
      </c>
      <c r="U17" s="244">
        <v>22944.725999999999</v>
      </c>
      <c r="V17" s="244">
        <v>23854.513999999999</v>
      </c>
      <c r="W17" s="244">
        <v>24777.788099999998</v>
      </c>
      <c r="X17" s="244">
        <v>26262.569501520029</v>
      </c>
      <c r="Y17" s="244">
        <v>26043.087590919997</v>
      </c>
      <c r="Z17" s="244">
        <v>24957.508900000001</v>
      </c>
    </row>
    <row r="18" spans="1:31">
      <c r="A18" s="710" t="s">
        <v>444</v>
      </c>
      <c r="B18" s="244">
        <v>17319.867999999999</v>
      </c>
      <c r="C18" s="244">
        <v>18007.599000000002</v>
      </c>
      <c r="D18" s="244">
        <v>17974.815000000002</v>
      </c>
      <c r="E18" s="244">
        <v>19145.035</v>
      </c>
      <c r="F18" s="244">
        <v>19097.78</v>
      </c>
      <c r="G18" s="244">
        <v>20306.252</v>
      </c>
      <c r="H18" s="244">
        <v>22020.018</v>
      </c>
      <c r="I18" s="244">
        <v>21664.728999999999</v>
      </c>
      <c r="J18" s="244">
        <v>21313.067999999999</v>
      </c>
      <c r="K18" s="244">
        <v>22224.306999999997</v>
      </c>
      <c r="L18" s="244">
        <v>22598.308000000001</v>
      </c>
      <c r="M18" s="244">
        <v>24415.072499999998</v>
      </c>
      <c r="N18" s="244">
        <v>24158.644</v>
      </c>
      <c r="O18" s="244">
        <v>26296.288</v>
      </c>
      <c r="P18" s="244">
        <v>25302.694000000003</v>
      </c>
      <c r="Q18" s="244">
        <v>26294.145</v>
      </c>
      <c r="R18" s="244">
        <v>24845.938200000001</v>
      </c>
      <c r="S18" s="244">
        <v>23608.511000000002</v>
      </c>
      <c r="T18" s="244">
        <v>23091.355100000001</v>
      </c>
      <c r="U18" s="244">
        <v>24106.549600000002</v>
      </c>
      <c r="V18" s="244">
        <v>23696.150900000001</v>
      </c>
      <c r="W18" s="244">
        <v>24888.444100000001</v>
      </c>
      <c r="X18" s="244">
        <v>25295.477040400001</v>
      </c>
      <c r="Y18" s="244">
        <v>26241.583591449962</v>
      </c>
      <c r="Z18" s="244">
        <v>24658.7683</v>
      </c>
    </row>
    <row r="19" spans="1:31">
      <c r="A19" s="710" t="s">
        <v>445</v>
      </c>
      <c r="B19" s="244">
        <v>6379.5360000000001</v>
      </c>
      <c r="C19" s="244">
        <v>6550.1220000000003</v>
      </c>
      <c r="D19" s="244">
        <v>6543.2430000000004</v>
      </c>
      <c r="E19" s="244">
        <v>6633.1900000000005</v>
      </c>
      <c r="F19" s="244">
        <v>7199.4110000000001</v>
      </c>
      <c r="G19" s="244">
        <v>6925.5330000000004</v>
      </c>
      <c r="H19" s="244">
        <v>7754.3760000000002</v>
      </c>
      <c r="I19" s="244">
        <v>6974.6480000000001</v>
      </c>
      <c r="J19" s="244">
        <v>7269.4879999999994</v>
      </c>
      <c r="K19" s="244">
        <v>7800.1049999999996</v>
      </c>
      <c r="L19" s="244">
        <v>8557.1619999999984</v>
      </c>
      <c r="M19" s="244">
        <v>8937.4019000000008</v>
      </c>
      <c r="N19" s="244">
        <v>9276.3829999999998</v>
      </c>
      <c r="O19" s="244">
        <v>9376.3389999999999</v>
      </c>
      <c r="P19" s="244">
        <v>10144.746999999999</v>
      </c>
      <c r="Q19" s="244">
        <v>9462.4930000000004</v>
      </c>
      <c r="R19" s="244">
        <v>8398.8180000000011</v>
      </c>
      <c r="S19" s="244">
        <v>9672.268</v>
      </c>
      <c r="T19" s="244">
        <v>9211.5860000000011</v>
      </c>
      <c r="U19" s="244">
        <v>8943.540500000001</v>
      </c>
      <c r="V19" s="244">
        <v>9599.4643000000015</v>
      </c>
      <c r="W19" s="244">
        <v>10325.372299999999</v>
      </c>
      <c r="X19" s="244">
        <v>9990.6080755899984</v>
      </c>
      <c r="Y19" s="244">
        <v>9669.9436505399972</v>
      </c>
      <c r="Z19" s="244">
        <v>10050.6736</v>
      </c>
    </row>
    <row r="20" spans="1:31">
      <c r="A20" s="710" t="s">
        <v>446</v>
      </c>
      <c r="B20" s="244">
        <v>1870.405</v>
      </c>
      <c r="C20" s="244">
        <v>1856.58</v>
      </c>
      <c r="D20" s="244">
        <v>1504.442</v>
      </c>
      <c r="E20" s="244">
        <v>1580.519</v>
      </c>
      <c r="F20" s="244">
        <v>1658.7810000000002</v>
      </c>
      <c r="G20" s="244">
        <v>1766.3009999999999</v>
      </c>
      <c r="H20" s="244">
        <v>1868.018</v>
      </c>
      <c r="I20" s="244">
        <v>1792.9749999999999</v>
      </c>
      <c r="J20" s="244">
        <v>1919.606</v>
      </c>
      <c r="K20" s="244">
        <v>1746.7059999999999</v>
      </c>
      <c r="L20" s="244">
        <v>1953.704</v>
      </c>
      <c r="M20" s="244">
        <v>2033.5087000000001</v>
      </c>
      <c r="N20" s="244">
        <v>2184.8420000000001</v>
      </c>
      <c r="O20" s="244">
        <v>2289.7060000000001</v>
      </c>
      <c r="P20" s="244">
        <v>2536.395</v>
      </c>
      <c r="Q20" s="244">
        <v>2189.9499999999998</v>
      </c>
      <c r="R20" s="244">
        <v>1735.326</v>
      </c>
      <c r="S20" s="244">
        <v>1988.787</v>
      </c>
      <c r="T20" s="244">
        <v>2047.5440000000001</v>
      </c>
      <c r="U20" s="244">
        <v>1862.231</v>
      </c>
      <c r="V20" s="244">
        <v>1840.6319999999998</v>
      </c>
      <c r="W20" s="244">
        <v>2101.9170000000004</v>
      </c>
      <c r="X20" s="244">
        <v>1917.6783770300003</v>
      </c>
      <c r="Y20" s="244">
        <v>1946.30113848</v>
      </c>
      <c r="Z20" s="244">
        <v>1699.6899999999998</v>
      </c>
    </row>
    <row r="21" spans="1:31">
      <c r="A21" s="710" t="s">
        <v>447</v>
      </c>
      <c r="B21" s="244">
        <v>6034.5370000000003</v>
      </c>
      <c r="C21" s="244">
        <v>6247.799</v>
      </c>
      <c r="D21" s="244">
        <v>7271.3490000000002</v>
      </c>
      <c r="E21" s="244">
        <v>6179.067</v>
      </c>
      <c r="F21" s="244">
        <v>6944.4669999999996</v>
      </c>
      <c r="G21" s="244">
        <v>7523.7789999999995</v>
      </c>
      <c r="H21" s="244">
        <v>7993.1289999999999</v>
      </c>
      <c r="I21" s="244">
        <v>7904.8650000000007</v>
      </c>
      <c r="J21" s="244">
        <v>7243.5769999999993</v>
      </c>
      <c r="K21" s="244">
        <v>8162.2879999999996</v>
      </c>
      <c r="L21" s="244">
        <v>7799.4070000000002</v>
      </c>
      <c r="M21" s="244">
        <v>8505.5069999999996</v>
      </c>
      <c r="N21" s="244">
        <v>8738.7219999999998</v>
      </c>
      <c r="O21" s="244">
        <v>9529.8040000000001</v>
      </c>
      <c r="P21" s="244">
        <v>8962.478000000001</v>
      </c>
      <c r="Q21" s="244">
        <v>8871.6970000000001</v>
      </c>
      <c r="R21" s="244">
        <v>8794.2260000000006</v>
      </c>
      <c r="S21" s="244">
        <v>8060.2860000000001</v>
      </c>
      <c r="T21" s="244">
        <v>7995.2940000000008</v>
      </c>
      <c r="U21" s="244">
        <v>7996.7079999999996</v>
      </c>
      <c r="V21" s="244">
        <v>8432.8510000000006</v>
      </c>
      <c r="W21" s="244">
        <v>8915.8739999999998</v>
      </c>
      <c r="X21" s="244">
        <v>9001.3138405099999</v>
      </c>
      <c r="Y21" s="244">
        <v>8434.3355800799982</v>
      </c>
      <c r="Z21" s="244">
        <v>9268.2129999999997</v>
      </c>
    </row>
    <row r="22" spans="1:31">
      <c r="A22" s="710" t="s">
        <v>448</v>
      </c>
      <c r="B22" s="244">
        <v>5759.6310000000003</v>
      </c>
      <c r="C22" s="244">
        <v>6200.5410000000002</v>
      </c>
      <c r="D22" s="244">
        <v>7741.9169999999995</v>
      </c>
      <c r="E22" s="244">
        <v>6759.2699999999995</v>
      </c>
      <c r="F22" s="244">
        <v>7311.6979999999994</v>
      </c>
      <c r="G22" s="244">
        <v>8107.2260000000006</v>
      </c>
      <c r="H22" s="244">
        <v>8396.2790000000005</v>
      </c>
      <c r="I22" s="244">
        <v>8182.8849999999993</v>
      </c>
      <c r="J22" s="244">
        <v>10169.959000000001</v>
      </c>
      <c r="K22" s="244">
        <v>9465.3130000000001</v>
      </c>
      <c r="L22" s="244">
        <v>9995.4279999999999</v>
      </c>
      <c r="M22" s="244">
        <v>12398.644700000001</v>
      </c>
      <c r="N22" s="244">
        <v>12772.228000000001</v>
      </c>
      <c r="O22" s="244">
        <v>14226.264999999999</v>
      </c>
      <c r="P22" s="244">
        <v>13136.012999999999</v>
      </c>
      <c r="Q22" s="244">
        <v>14677.74</v>
      </c>
      <c r="R22" s="244">
        <v>13273.294999999998</v>
      </c>
      <c r="S22" s="244">
        <v>13279.789000000001</v>
      </c>
      <c r="T22" s="244">
        <v>11188.4067</v>
      </c>
      <c r="U22" s="244">
        <v>12155.3683</v>
      </c>
      <c r="V22" s="244">
        <v>13386.997499999999</v>
      </c>
      <c r="W22" s="244">
        <v>12366.164299999999</v>
      </c>
      <c r="X22" s="244">
        <v>12377.17500255</v>
      </c>
      <c r="Y22" s="244">
        <v>12654.860479570005</v>
      </c>
      <c r="Z22" s="244">
        <v>12085.8858</v>
      </c>
    </row>
    <row r="23" spans="1:31">
      <c r="A23" s="710" t="s">
        <v>449</v>
      </c>
      <c r="B23" s="244">
        <v>5528.1370000000006</v>
      </c>
      <c r="C23" s="244">
        <v>5687.8720000000003</v>
      </c>
      <c r="D23" s="244">
        <v>6031.9160000000002</v>
      </c>
      <c r="E23" s="244">
        <v>5346.8069999999998</v>
      </c>
      <c r="F23" s="244">
        <v>5970.9340000000002</v>
      </c>
      <c r="G23" s="244">
        <v>6201.5210000000006</v>
      </c>
      <c r="H23" s="244">
        <v>6083.4849999999997</v>
      </c>
      <c r="I23" s="244">
        <v>5739.3969999999999</v>
      </c>
      <c r="J23" s="244">
        <v>6184.6950000000006</v>
      </c>
      <c r="K23" s="244">
        <v>7130.424</v>
      </c>
      <c r="L23" s="244">
        <v>7022.4290000000001</v>
      </c>
      <c r="M23" s="244">
        <v>6998.3055999999997</v>
      </c>
      <c r="N23" s="244">
        <v>7366.8119999999999</v>
      </c>
      <c r="O23" s="244">
        <v>7784.3539999999994</v>
      </c>
      <c r="P23" s="244">
        <v>7372.5920000000006</v>
      </c>
      <c r="Q23" s="244">
        <v>7562.4369999999999</v>
      </c>
      <c r="R23" s="244">
        <v>7071.8010000000004</v>
      </c>
      <c r="S23" s="244">
        <v>6737.2789999999995</v>
      </c>
      <c r="T23" s="244">
        <v>7603.86</v>
      </c>
      <c r="U23" s="244">
        <v>7629.7169999999996</v>
      </c>
      <c r="V23" s="244">
        <v>7149.8760000000002</v>
      </c>
      <c r="W23" s="244">
        <v>8062.5810000000001</v>
      </c>
      <c r="X23" s="244">
        <v>7293.9081034800001</v>
      </c>
      <c r="Y23" s="244">
        <v>8017.1158261500013</v>
      </c>
      <c r="Z23" s="244">
        <v>7732.4769999999999</v>
      </c>
    </row>
    <row r="24" spans="1:31">
      <c r="A24" s="710" t="s">
        <v>450</v>
      </c>
      <c r="B24" s="244">
        <v>3967.3720000000003</v>
      </c>
      <c r="C24" s="244">
        <v>4397.4960000000001</v>
      </c>
      <c r="D24" s="244">
        <v>4842.1210000000001</v>
      </c>
      <c r="E24" s="244">
        <v>5342.9590000000007</v>
      </c>
      <c r="F24" s="244">
        <v>6701.9070000000002</v>
      </c>
      <c r="G24" s="244">
        <v>5911.0620000000008</v>
      </c>
      <c r="H24" s="244">
        <v>7297.2939999999999</v>
      </c>
      <c r="I24" s="244">
        <v>7458.79</v>
      </c>
      <c r="J24" s="244">
        <v>7563.7489999999998</v>
      </c>
      <c r="K24" s="244">
        <v>7709.5969999999998</v>
      </c>
      <c r="L24" s="244">
        <v>7692.3609999999999</v>
      </c>
      <c r="M24" s="244">
        <v>7879.6758</v>
      </c>
      <c r="N24" s="244">
        <v>8436.6119999999992</v>
      </c>
      <c r="O24" s="244">
        <v>9999.7659999999996</v>
      </c>
      <c r="P24" s="244">
        <v>8593.6010000000006</v>
      </c>
      <c r="Q24" s="244">
        <v>7449.0639999999994</v>
      </c>
      <c r="R24" s="244">
        <v>6504.5250000000005</v>
      </c>
      <c r="S24" s="244">
        <v>6737.174</v>
      </c>
      <c r="T24" s="244">
        <v>6193.4639999999999</v>
      </c>
      <c r="U24" s="244">
        <v>6252.8029999999999</v>
      </c>
      <c r="V24" s="244">
        <v>6596.9650000000001</v>
      </c>
      <c r="W24" s="244">
        <v>7564.67</v>
      </c>
      <c r="X24" s="244">
        <v>6872.8980624899996</v>
      </c>
      <c r="Y24" s="244">
        <v>6782.2514511400004</v>
      </c>
      <c r="Z24" s="244">
        <v>6841.5879999999997</v>
      </c>
    </row>
    <row r="25" spans="1:31" ht="20.25" customHeight="1">
      <c r="A25" s="710" t="s">
        <v>460</v>
      </c>
      <c r="B25" s="244">
        <v>117779.76199999999</v>
      </c>
      <c r="C25" s="244">
        <v>123127.01300000001</v>
      </c>
      <c r="D25" s="244">
        <v>125853.05499999999</v>
      </c>
      <c r="E25" s="244">
        <v>123408.47600000001</v>
      </c>
      <c r="F25" s="244">
        <v>131561.334</v>
      </c>
      <c r="G25" s="244">
        <v>138889.087</v>
      </c>
      <c r="H25" s="244">
        <v>150097.701</v>
      </c>
      <c r="I25" s="244">
        <v>148643.45500000002</v>
      </c>
      <c r="J25" s="244">
        <v>150633.45000000004</v>
      </c>
      <c r="K25" s="244">
        <v>154864.89000000001</v>
      </c>
      <c r="L25" s="244">
        <v>155601.35300000003</v>
      </c>
      <c r="M25" s="244">
        <v>166585.43229999999</v>
      </c>
      <c r="N25" s="244">
        <v>174975.28900000002</v>
      </c>
      <c r="O25" s="244">
        <v>186892.27399999998</v>
      </c>
      <c r="P25" s="244">
        <v>183521.3</v>
      </c>
      <c r="Q25" s="244">
        <v>182308.818</v>
      </c>
      <c r="R25" s="244">
        <v>166418.14380000002</v>
      </c>
      <c r="S25" s="244">
        <v>166796.32399999999</v>
      </c>
      <c r="T25" s="244">
        <v>162593.69189999998</v>
      </c>
      <c r="U25" s="244">
        <v>166496.35870000004</v>
      </c>
      <c r="V25" s="244">
        <v>171339.69259999998</v>
      </c>
      <c r="W25" s="244">
        <v>179017.36479999998</v>
      </c>
      <c r="X25" s="244">
        <v>177640.85013019008</v>
      </c>
      <c r="Y25" s="244">
        <v>177301.42431872996</v>
      </c>
      <c r="Z25" s="244">
        <v>173818.0649</v>
      </c>
    </row>
    <row r="26" spans="1:31">
      <c r="B26" s="432"/>
      <c r="C26" s="432"/>
      <c r="D26" s="432"/>
      <c r="E26" s="432"/>
      <c r="F26" s="432"/>
      <c r="G26" s="432"/>
      <c r="H26" s="432"/>
      <c r="I26" s="432"/>
      <c r="J26" s="432"/>
      <c r="K26" s="433"/>
      <c r="L26" s="433"/>
      <c r="M26" s="433"/>
      <c r="N26" s="433"/>
      <c r="O26" s="433"/>
      <c r="P26" s="433"/>
      <c r="Q26" s="433"/>
      <c r="R26" s="433"/>
      <c r="S26" s="433"/>
      <c r="T26" s="433"/>
      <c r="U26" s="433"/>
      <c r="V26" s="433"/>
      <c r="W26" s="433"/>
      <c r="X26" s="433"/>
      <c r="Y26" s="433"/>
      <c r="Z26" s="433"/>
    </row>
    <row r="27" spans="1:31" ht="25" customHeight="1">
      <c r="A27" s="692"/>
      <c r="B27" s="1418" t="s">
        <v>482</v>
      </c>
      <c r="C27" s="1418"/>
      <c r="D27" s="1418"/>
      <c r="E27" s="1418"/>
      <c r="F27" s="1418"/>
      <c r="G27" s="1418"/>
      <c r="H27" s="1418" t="s">
        <v>482</v>
      </c>
      <c r="I27" s="1418"/>
      <c r="J27" s="1418"/>
      <c r="K27" s="1418"/>
      <c r="L27" s="1418"/>
      <c r="M27" s="1418"/>
      <c r="N27" s="1418" t="s">
        <v>482</v>
      </c>
      <c r="O27" s="1418"/>
      <c r="P27" s="1418"/>
      <c r="Q27" s="1418"/>
      <c r="R27" s="1418"/>
      <c r="S27" s="1418"/>
      <c r="T27" s="1418" t="s">
        <v>482</v>
      </c>
      <c r="U27" s="1418"/>
      <c r="V27" s="1418"/>
      <c r="W27" s="1418"/>
      <c r="X27" s="1418"/>
      <c r="Y27" s="1418"/>
      <c r="Z27" s="1418" t="s">
        <v>482</v>
      </c>
      <c r="AA27" s="1418"/>
      <c r="AB27" s="1418"/>
      <c r="AC27" s="1418"/>
      <c r="AD27" s="1418"/>
      <c r="AE27" s="1418"/>
    </row>
    <row r="28" spans="1:31">
      <c r="B28" s="432"/>
      <c r="C28" s="432"/>
      <c r="D28" s="432"/>
      <c r="E28" s="432"/>
      <c r="F28" s="432"/>
      <c r="G28" s="432"/>
      <c r="H28" s="432"/>
      <c r="I28" s="432"/>
      <c r="J28" s="432"/>
      <c r="K28" s="433"/>
      <c r="L28" s="433"/>
      <c r="M28" s="433"/>
      <c r="N28" s="433"/>
      <c r="O28" s="433"/>
      <c r="P28" s="433"/>
      <c r="Q28" s="433"/>
      <c r="R28" s="433"/>
      <c r="S28" s="433"/>
      <c r="T28" s="433"/>
      <c r="U28" s="433"/>
      <c r="V28" s="433"/>
      <c r="W28" s="433"/>
      <c r="X28" s="433"/>
      <c r="Y28" s="433"/>
      <c r="Z28" s="433"/>
    </row>
    <row r="29" spans="1:31">
      <c r="A29" s="712" t="s">
        <v>435</v>
      </c>
      <c r="B29" s="435" t="s">
        <v>356</v>
      </c>
      <c r="C29" s="436">
        <v>4.9918601542150469</v>
      </c>
      <c r="D29" s="436">
        <v>1.2946721182275525</v>
      </c>
      <c r="E29" s="436">
        <v>0.45077005283516769</v>
      </c>
      <c r="F29" s="436">
        <v>2.5862155094819173</v>
      </c>
      <c r="G29" s="436">
        <v>7.760212922834171</v>
      </c>
      <c r="H29" s="436">
        <v>7.2514897492018093</v>
      </c>
      <c r="I29" s="436">
        <v>4.3553416627263886</v>
      </c>
      <c r="J29" s="436">
        <v>4.9176038308530678E-2</v>
      </c>
      <c r="K29" s="436">
        <v>9.5571807258480987</v>
      </c>
      <c r="L29" s="436">
        <v>-7.1420051040473282</v>
      </c>
      <c r="M29" s="436">
        <v>8.0823165315111254</v>
      </c>
      <c r="N29" s="436">
        <v>6.9271668515130358</v>
      </c>
      <c r="O29" s="436">
        <v>18.690229112619477</v>
      </c>
      <c r="P29" s="436">
        <v>-8.5316489862018585</v>
      </c>
      <c r="Q29" s="436">
        <v>0.59975193646741332</v>
      </c>
      <c r="R29" s="436">
        <v>-10.74846290941808</v>
      </c>
      <c r="S29" s="436">
        <v>1.7157734866565448</v>
      </c>
      <c r="T29" s="436">
        <v>-5.040991299594566</v>
      </c>
      <c r="U29" s="436">
        <v>6.4787117336524602</v>
      </c>
      <c r="V29" s="436">
        <v>1.6770344657442138</v>
      </c>
      <c r="W29" s="436">
        <v>4.5296054184570806</v>
      </c>
      <c r="X29" s="436">
        <v>-0.79445110628257964</v>
      </c>
      <c r="Y29" s="436">
        <v>-2.3905567538553356</v>
      </c>
      <c r="Z29" s="436">
        <v>6.5880107868211297</v>
      </c>
    </row>
    <row r="30" spans="1:31">
      <c r="A30" s="710" t="s">
        <v>436</v>
      </c>
      <c r="B30" s="435" t="s">
        <v>356</v>
      </c>
      <c r="C30" s="436">
        <v>4.5731438695566311</v>
      </c>
      <c r="D30" s="436">
        <v>-1.0027362322315554</v>
      </c>
      <c r="E30" s="436">
        <v>8.0920446213262665</v>
      </c>
      <c r="F30" s="436">
        <v>0.96553088687555544</v>
      </c>
      <c r="G30" s="436">
        <v>7.4903078715010736</v>
      </c>
      <c r="H30" s="436">
        <v>7.3621050941532076</v>
      </c>
      <c r="I30" s="436">
        <v>1.2682868333960897</v>
      </c>
      <c r="J30" s="436">
        <v>3.5218096241239181</v>
      </c>
      <c r="K30" s="436">
        <v>0.2728845250117331</v>
      </c>
      <c r="L30" s="436">
        <v>0.92115955393671811</v>
      </c>
      <c r="M30" s="436">
        <v>3.6437233922936372</v>
      </c>
      <c r="N30" s="436">
        <v>2.8910611692721773</v>
      </c>
      <c r="O30" s="436">
        <v>7.9850088251508424</v>
      </c>
      <c r="P30" s="436">
        <v>2.4717342037013452</v>
      </c>
      <c r="Q30" s="436">
        <v>-4.7727537243135743</v>
      </c>
      <c r="R30" s="436">
        <v>-5.1953220301387688</v>
      </c>
      <c r="S30" s="436">
        <v>-6.3080018724946285</v>
      </c>
      <c r="T30" s="436">
        <v>-0.8680660619015157</v>
      </c>
      <c r="U30" s="436">
        <v>4.4097125276822737</v>
      </c>
      <c r="V30" s="436">
        <v>-2.1931694863597642</v>
      </c>
      <c r="W30" s="436">
        <v>4.7502605808470975</v>
      </c>
      <c r="X30" s="436">
        <v>-0.27968563721887563</v>
      </c>
      <c r="Y30" s="436">
        <v>-1.4666963206662729</v>
      </c>
      <c r="Z30" s="436">
        <v>-0.86213860524590302</v>
      </c>
    </row>
    <row r="31" spans="1:31">
      <c r="A31" s="710" t="s">
        <v>437</v>
      </c>
      <c r="B31" s="435" t="s">
        <v>356</v>
      </c>
      <c r="C31" s="436">
        <v>-1.2658727266649805</v>
      </c>
      <c r="D31" s="436">
        <v>-0.55803269978382275</v>
      </c>
      <c r="E31" s="436">
        <v>-0.90758501830796945</v>
      </c>
      <c r="F31" s="436">
        <v>4.0995826691190871</v>
      </c>
      <c r="G31" s="436">
        <v>-5.2715754057132358E-2</v>
      </c>
      <c r="H31" s="436">
        <v>1.6889667441309513</v>
      </c>
      <c r="I31" s="436">
        <v>8.8612743123514974</v>
      </c>
      <c r="J31" s="436">
        <v>-13.267365272194056</v>
      </c>
      <c r="K31" s="436">
        <v>-4.1120664542985708</v>
      </c>
      <c r="L31" s="436">
        <v>-4.7887468594115887</v>
      </c>
      <c r="M31" s="436">
        <v>7.8690853098715223</v>
      </c>
      <c r="N31" s="436">
        <v>7.3021320642447449</v>
      </c>
      <c r="O31" s="436">
        <v>-4.4114027293532416</v>
      </c>
      <c r="P31" s="436">
        <v>10.30745441172995</v>
      </c>
      <c r="Q31" s="436">
        <v>-13.561746332570721</v>
      </c>
      <c r="R31" s="436">
        <v>-5.0709473672707759</v>
      </c>
      <c r="S31" s="436">
        <v>-10.192391181012226</v>
      </c>
      <c r="T31" s="436">
        <v>21.740427138030526</v>
      </c>
      <c r="U31" s="436">
        <v>-12.474042376378719</v>
      </c>
      <c r="V31" s="436">
        <v>7.3633278199041854</v>
      </c>
      <c r="W31" s="436">
        <v>5.376099045934609</v>
      </c>
      <c r="X31" s="436">
        <v>-6.1833629455682058</v>
      </c>
      <c r="Y31" s="436">
        <v>1.9229826322387424</v>
      </c>
      <c r="Z31" s="436">
        <v>1.0812971074084032</v>
      </c>
    </row>
    <row r="32" spans="1:31">
      <c r="A32" s="710" t="s">
        <v>438</v>
      </c>
      <c r="B32" s="435" t="s">
        <v>356</v>
      </c>
      <c r="C32" s="436">
        <v>7.0650344213977121</v>
      </c>
      <c r="D32" s="436">
        <v>23.627658156287509</v>
      </c>
      <c r="E32" s="436">
        <v>-13.188184115491026</v>
      </c>
      <c r="F32" s="436">
        <v>8.3859606649273104</v>
      </c>
      <c r="G32" s="436">
        <v>12.813369586800391</v>
      </c>
      <c r="H32" s="436">
        <v>18.454422780338376</v>
      </c>
      <c r="I32" s="436">
        <v>-4.803132826196844</v>
      </c>
      <c r="J32" s="436">
        <v>11.583215807926607</v>
      </c>
      <c r="K32" s="436">
        <v>-5.538555757318818</v>
      </c>
      <c r="L32" s="436">
        <v>4.2956312954803337</v>
      </c>
      <c r="M32" s="436">
        <v>5.9331821154412552</v>
      </c>
      <c r="N32" s="436">
        <v>0.6035964012117887</v>
      </c>
      <c r="O32" s="436">
        <v>5.6669519337942944</v>
      </c>
      <c r="P32" s="436">
        <v>1.7618201963192917</v>
      </c>
      <c r="Q32" s="436">
        <v>-15.09577819775329</v>
      </c>
      <c r="R32" s="436">
        <v>3.0069058320269164</v>
      </c>
      <c r="S32" s="436">
        <v>6.5626276706076823</v>
      </c>
      <c r="T32" s="436">
        <v>-8.4109703567405916</v>
      </c>
      <c r="U32" s="436">
        <v>-0.70428339393744466</v>
      </c>
      <c r="V32" s="436">
        <v>0.65526755183731211</v>
      </c>
      <c r="W32" s="436">
        <v>1.2914287510468228</v>
      </c>
      <c r="X32" s="436">
        <v>-0.59936603286128332</v>
      </c>
      <c r="Y32" s="436">
        <v>3.7253513922074717</v>
      </c>
      <c r="Z32" s="436">
        <v>-6.6454610815095947</v>
      </c>
    </row>
    <row r="33" spans="1:31">
      <c r="A33" s="710" t="s">
        <v>439</v>
      </c>
      <c r="B33" s="435" t="s">
        <v>356</v>
      </c>
      <c r="C33" s="436">
        <v>1.9032902846741422</v>
      </c>
      <c r="D33" s="436">
        <v>-8.1413789175786206</v>
      </c>
      <c r="E33" s="436">
        <v>-2.8099693822073419</v>
      </c>
      <c r="F33" s="436">
        <v>14.729140845494015</v>
      </c>
      <c r="G33" s="436">
        <v>-7.0140985060434531</v>
      </c>
      <c r="H33" s="436">
        <v>-6.7726963834756333</v>
      </c>
      <c r="I33" s="436">
        <v>29.557678406077457</v>
      </c>
      <c r="J33" s="436">
        <v>-26.941237228395337</v>
      </c>
      <c r="K33" s="436">
        <v>22.99528182915715</v>
      </c>
      <c r="L33" s="436">
        <v>0.71471537157543708</v>
      </c>
      <c r="M33" s="436">
        <v>1.7340031600036809</v>
      </c>
      <c r="N33" s="436">
        <v>3.9566045127615723</v>
      </c>
      <c r="O33" s="436">
        <v>15.563483989842098</v>
      </c>
      <c r="P33" s="436">
        <v>-9.459356501917938</v>
      </c>
      <c r="Q33" s="436">
        <v>3.4517071102771979</v>
      </c>
      <c r="R33" s="436">
        <v>-26.449835231444311</v>
      </c>
      <c r="S33" s="436">
        <v>18.296742749673442</v>
      </c>
      <c r="T33" s="436">
        <v>-2.3584125271773786</v>
      </c>
      <c r="U33" s="436">
        <v>-3.8981169722606666</v>
      </c>
      <c r="V33" s="436">
        <v>-8.065121885688157</v>
      </c>
      <c r="W33" s="436">
        <v>10.936080914697769</v>
      </c>
      <c r="X33" s="436">
        <v>-2.0461736006785571</v>
      </c>
      <c r="Y33" s="436">
        <v>3.2465785265004286</v>
      </c>
      <c r="Z33" s="436">
        <v>-0.18075620396392367</v>
      </c>
    </row>
    <row r="34" spans="1:31">
      <c r="A34" s="710" t="s">
        <v>440</v>
      </c>
      <c r="B34" s="435" t="s">
        <v>356</v>
      </c>
      <c r="C34" s="436">
        <v>10.432556332643557</v>
      </c>
      <c r="D34" s="436">
        <v>-18.696007912040315</v>
      </c>
      <c r="E34" s="436">
        <v>-7.0560676373085727</v>
      </c>
      <c r="F34" s="436">
        <v>10.189353869233329</v>
      </c>
      <c r="G34" s="436">
        <v>17.543434164597272</v>
      </c>
      <c r="H34" s="436">
        <v>10.763699030799117</v>
      </c>
      <c r="I34" s="436">
        <v>-12.005563268640728</v>
      </c>
      <c r="J34" s="436">
        <v>-3.4881071933967718</v>
      </c>
      <c r="K34" s="436">
        <v>6.0968384575374444</v>
      </c>
      <c r="L34" s="436">
        <v>-18.513642881993263</v>
      </c>
      <c r="M34" s="436">
        <v>22.685305674729307</v>
      </c>
      <c r="N34" s="436">
        <v>0.19874886409002102</v>
      </c>
      <c r="O34" s="436">
        <v>0.50605987279793396</v>
      </c>
      <c r="P34" s="436">
        <v>12.649580624371694</v>
      </c>
      <c r="Q34" s="436">
        <v>9.9344123277107599</v>
      </c>
      <c r="R34" s="436">
        <v>-9.3472413695587164</v>
      </c>
      <c r="S34" s="436">
        <v>-11.150375879436965</v>
      </c>
      <c r="T34" s="436">
        <v>-4.2019640151667232</v>
      </c>
      <c r="U34" s="436">
        <v>17.625359465084983</v>
      </c>
      <c r="V34" s="436">
        <v>4.1666228795912161</v>
      </c>
      <c r="W34" s="436">
        <v>16.081176109054951</v>
      </c>
      <c r="X34" s="436">
        <v>-12.56399989686868</v>
      </c>
      <c r="Y34" s="436">
        <v>-5.322082569816331</v>
      </c>
      <c r="Z34" s="436">
        <v>-11.029218964311966</v>
      </c>
    </row>
    <row r="35" spans="1:31">
      <c r="A35" s="710" t="s">
        <v>441</v>
      </c>
      <c r="B35" s="435" t="s">
        <v>356</v>
      </c>
      <c r="C35" s="436">
        <v>2.8028678847787631</v>
      </c>
      <c r="D35" s="436">
        <v>1.1679079132970145</v>
      </c>
      <c r="E35" s="436">
        <v>-4.599140037262913</v>
      </c>
      <c r="F35" s="436">
        <v>8.5597068190951262</v>
      </c>
      <c r="G35" s="436">
        <v>0.74081645432076471</v>
      </c>
      <c r="H35" s="436">
        <v>9.389490854279984</v>
      </c>
      <c r="I35" s="436">
        <v>2.8359132958778304</v>
      </c>
      <c r="J35" s="436">
        <v>2.3316685546978277</v>
      </c>
      <c r="K35" s="436">
        <v>-1.810963349166073</v>
      </c>
      <c r="L35" s="436">
        <v>2.9424124088030368</v>
      </c>
      <c r="M35" s="436">
        <v>-2.9948334262627441E-2</v>
      </c>
      <c r="N35" s="436">
        <v>12.914604625738875</v>
      </c>
      <c r="O35" s="436">
        <v>5.4871147737614763</v>
      </c>
      <c r="P35" s="436">
        <v>-4.0160593553562762</v>
      </c>
      <c r="Q35" s="436">
        <v>5.4542441172922622</v>
      </c>
      <c r="R35" s="436">
        <v>-21.518033992433843</v>
      </c>
      <c r="S35" s="436">
        <v>13.839816177256836</v>
      </c>
      <c r="T35" s="436">
        <v>-4.0645129990988522</v>
      </c>
      <c r="U35" s="436">
        <v>2.2027616767471159</v>
      </c>
      <c r="V35" s="436">
        <v>8.7705025828831964</v>
      </c>
      <c r="W35" s="436">
        <v>1.6230698805816672</v>
      </c>
      <c r="X35" s="436">
        <v>3.2510483632222247</v>
      </c>
      <c r="Y35" s="436">
        <v>-4.647893561287006</v>
      </c>
      <c r="Z35" s="436">
        <v>5.2704084650019922</v>
      </c>
    </row>
    <row r="36" spans="1:31">
      <c r="A36" s="710" t="s">
        <v>442</v>
      </c>
      <c r="B36" s="435" t="s">
        <v>356</v>
      </c>
      <c r="C36" s="436">
        <v>4.9828601534094474</v>
      </c>
      <c r="D36" s="436">
        <v>12.822924306490663</v>
      </c>
      <c r="E36" s="436">
        <v>-11.253744670924632</v>
      </c>
      <c r="F36" s="436">
        <v>20.144530821261242</v>
      </c>
      <c r="G36" s="436">
        <v>8.4391716012987104</v>
      </c>
      <c r="H36" s="436">
        <v>17.795786536252507</v>
      </c>
      <c r="I36" s="436">
        <v>-10.322073101089487</v>
      </c>
      <c r="J36" s="436">
        <v>6.451911563092608</v>
      </c>
      <c r="K36" s="436">
        <v>-7.1030520655555591</v>
      </c>
      <c r="L36" s="436">
        <v>8.645128130581071</v>
      </c>
      <c r="M36" s="436">
        <v>1.7280417429842885</v>
      </c>
      <c r="N36" s="436">
        <v>-0.80612081304131777</v>
      </c>
      <c r="O36" s="436">
        <v>14.752232858477157</v>
      </c>
      <c r="P36" s="436">
        <v>2.3608861064039246</v>
      </c>
      <c r="Q36" s="436">
        <v>-6.2865430275755472</v>
      </c>
      <c r="R36" s="436">
        <v>-8.4968922045844977</v>
      </c>
      <c r="S36" s="436">
        <v>-4.8264298476689902</v>
      </c>
      <c r="T36" s="436">
        <v>5.2428997699136346</v>
      </c>
      <c r="U36" s="436">
        <v>4.4473024806241739</v>
      </c>
      <c r="V36" s="436">
        <v>12.604603317436073</v>
      </c>
      <c r="W36" s="436">
        <v>-7.4086667738901753</v>
      </c>
      <c r="X36" s="436">
        <v>2.5389137971783668</v>
      </c>
      <c r="Y36" s="436">
        <v>-0.72044039151377604</v>
      </c>
      <c r="Z36" s="436">
        <v>-11.600846985016773</v>
      </c>
    </row>
    <row r="37" spans="1:31">
      <c r="A37" s="710" t="s">
        <v>443</v>
      </c>
      <c r="B37" s="435" t="s">
        <v>356</v>
      </c>
      <c r="C37" s="436">
        <v>4.2499408439514923</v>
      </c>
      <c r="D37" s="436">
        <v>-3.672290308422518</v>
      </c>
      <c r="E37" s="436">
        <v>0.52644407771916235</v>
      </c>
      <c r="F37" s="436">
        <v>2.812738125208412</v>
      </c>
      <c r="G37" s="436">
        <v>8.2065363847042789</v>
      </c>
      <c r="H37" s="436">
        <v>3.748244648747999</v>
      </c>
      <c r="I37" s="436">
        <v>0.1462135381718781</v>
      </c>
      <c r="J37" s="436">
        <v>-9.0883177635376455E-2</v>
      </c>
      <c r="K37" s="436">
        <v>3.9339521348694433</v>
      </c>
      <c r="L37" s="436">
        <v>2.9813508875496382</v>
      </c>
      <c r="M37" s="436">
        <v>6.2160626833570092</v>
      </c>
      <c r="N37" s="436">
        <v>15.410390065260984</v>
      </c>
      <c r="O37" s="436">
        <v>-4.9261094714235441</v>
      </c>
      <c r="P37" s="436">
        <v>0.46209679048627095</v>
      </c>
      <c r="Q37" s="436">
        <v>2.2644076868976128</v>
      </c>
      <c r="R37" s="436">
        <v>-9.0863669055009098</v>
      </c>
      <c r="S37" s="436">
        <v>3.9202635103369232</v>
      </c>
      <c r="T37" s="436">
        <v>-0.26839566300671436</v>
      </c>
      <c r="U37" s="436">
        <v>-0.85678134102774095</v>
      </c>
      <c r="V37" s="436">
        <v>3.9651290671329065</v>
      </c>
      <c r="W37" s="436">
        <v>3.8704376873911457</v>
      </c>
      <c r="X37" s="436">
        <v>5.9923888102022715</v>
      </c>
      <c r="Y37" s="436">
        <v>-0.83572138890419012</v>
      </c>
      <c r="Z37" s="436">
        <v>-4.1683947309630298</v>
      </c>
    </row>
    <row r="38" spans="1:31">
      <c r="A38" s="710" t="s">
        <v>444</v>
      </c>
      <c r="B38" s="435" t="s">
        <v>356</v>
      </c>
      <c r="C38" s="436">
        <v>3.9707635185210535</v>
      </c>
      <c r="D38" s="436">
        <v>-0.18205647515806334</v>
      </c>
      <c r="E38" s="436">
        <v>6.5103312607111548</v>
      </c>
      <c r="F38" s="436">
        <v>-0.24682639650436045</v>
      </c>
      <c r="G38" s="436">
        <v>6.3278140181738394</v>
      </c>
      <c r="H38" s="436">
        <v>8.4395978145055892</v>
      </c>
      <c r="I38" s="436">
        <v>-1.6134818781710436</v>
      </c>
      <c r="J38" s="436">
        <v>-1.6231959328916616</v>
      </c>
      <c r="K38" s="436">
        <v>4.2754942648331848</v>
      </c>
      <c r="L38" s="436">
        <v>1.6828466237440125</v>
      </c>
      <c r="M38" s="436">
        <v>8.0393828599911075</v>
      </c>
      <c r="N38" s="436">
        <v>-1.0502876860185353</v>
      </c>
      <c r="O38" s="436">
        <v>8.8483608599886594</v>
      </c>
      <c r="P38" s="436">
        <v>-3.7784572484146679</v>
      </c>
      <c r="Q38" s="436">
        <v>3.9183614203293757</v>
      </c>
      <c r="R38" s="436">
        <v>-5.5077158812351712</v>
      </c>
      <c r="S38" s="436">
        <v>-4.9804003778774586</v>
      </c>
      <c r="T38" s="436">
        <v>-2.1905485695391747</v>
      </c>
      <c r="U38" s="436">
        <v>4.3964266956338349</v>
      </c>
      <c r="V38" s="436">
        <v>-1.702436502982593</v>
      </c>
      <c r="W38" s="436">
        <v>5.0315901727313843</v>
      </c>
      <c r="X38" s="436">
        <v>1.6354294336944974</v>
      </c>
      <c r="Y38" s="436">
        <v>3.7402202359691188</v>
      </c>
      <c r="Z38" s="436">
        <v>-6.0317064552677238</v>
      </c>
    </row>
    <row r="39" spans="1:31">
      <c r="A39" s="710" t="s">
        <v>445</v>
      </c>
      <c r="B39" s="435" t="s">
        <v>356</v>
      </c>
      <c r="C39" s="436">
        <v>2.6739562250295421</v>
      </c>
      <c r="D39" s="436">
        <v>-0.10502094464804657</v>
      </c>
      <c r="E39" s="436">
        <v>1.3746547392478021</v>
      </c>
      <c r="F39" s="436">
        <v>8.5361794249825351</v>
      </c>
      <c r="G39" s="436">
        <v>-3.8041723135406471</v>
      </c>
      <c r="H39" s="436">
        <v>11.967930843734322</v>
      </c>
      <c r="I39" s="436">
        <v>-10.055328758884016</v>
      </c>
      <c r="J39" s="436">
        <v>4.2273101094133949</v>
      </c>
      <c r="K39" s="436">
        <v>7.2992348291929261</v>
      </c>
      <c r="L39" s="436">
        <v>9.7057283203238853</v>
      </c>
      <c r="M39" s="436">
        <v>4.4435281229922055</v>
      </c>
      <c r="N39" s="436">
        <v>3.7928371555048699</v>
      </c>
      <c r="O39" s="436">
        <v>1.0775320510160071</v>
      </c>
      <c r="P39" s="436">
        <v>8.195181509542266</v>
      </c>
      <c r="Q39" s="436">
        <v>-6.7251948225027149</v>
      </c>
      <c r="R39" s="436">
        <v>-11.240959438490449</v>
      </c>
      <c r="S39" s="436">
        <v>15.162252593162506</v>
      </c>
      <c r="T39" s="436">
        <v>-4.762915998605493</v>
      </c>
      <c r="U39" s="436">
        <v>-2.9098735006110843</v>
      </c>
      <c r="V39" s="436">
        <v>7.3340507598752538</v>
      </c>
      <c r="W39" s="436">
        <v>7.5619636399918448</v>
      </c>
      <c r="X39" s="436">
        <v>-3.2421516114242195</v>
      </c>
      <c r="Y39" s="436">
        <v>-3.2096587377246806</v>
      </c>
      <c r="Z39" s="436">
        <v>3.9372509625611087</v>
      </c>
    </row>
    <row r="40" spans="1:31">
      <c r="A40" s="710" t="s">
        <v>446</v>
      </c>
      <c r="B40" s="435" t="s">
        <v>356</v>
      </c>
      <c r="C40" s="436">
        <v>-0.73914473068666098</v>
      </c>
      <c r="D40" s="436">
        <v>-18.967025390772264</v>
      </c>
      <c r="E40" s="436">
        <v>5.056825055402598</v>
      </c>
      <c r="F40" s="436">
        <v>4.9516646114346088</v>
      </c>
      <c r="G40" s="436">
        <v>6.4818683117301106</v>
      </c>
      <c r="H40" s="436">
        <v>5.7587579919843819</v>
      </c>
      <c r="I40" s="436">
        <v>-4.017252510414778</v>
      </c>
      <c r="J40" s="436">
        <v>7.0626193895620446</v>
      </c>
      <c r="K40" s="436">
        <v>-9.0070566564180439</v>
      </c>
      <c r="L40" s="436">
        <v>11.850763666009044</v>
      </c>
      <c r="M40" s="436">
        <v>4.0847897122593793</v>
      </c>
      <c r="N40" s="436">
        <v>7.4419794712459293</v>
      </c>
      <c r="O40" s="436">
        <v>4.7996148005210415</v>
      </c>
      <c r="P40" s="436">
        <v>10.773828605069809</v>
      </c>
      <c r="Q40" s="436">
        <v>-13.658952962768041</v>
      </c>
      <c r="R40" s="436">
        <v>-20.75956072056438</v>
      </c>
      <c r="S40" s="436">
        <v>14.605958765096588</v>
      </c>
      <c r="T40" s="436">
        <v>2.9544139216517493</v>
      </c>
      <c r="U40" s="436">
        <v>-9.0505014788449074</v>
      </c>
      <c r="V40" s="436">
        <v>-1.159845368270652</v>
      </c>
      <c r="W40" s="436">
        <v>14.195395929224347</v>
      </c>
      <c r="X40" s="436">
        <v>-8.7652663245028322</v>
      </c>
      <c r="Y40" s="436">
        <v>1.4925736136384415</v>
      </c>
      <c r="Z40" s="436">
        <v>-12.670759606737718</v>
      </c>
    </row>
    <row r="41" spans="1:31">
      <c r="A41" s="710" t="s">
        <v>447</v>
      </c>
      <c r="B41" s="435" t="s">
        <v>356</v>
      </c>
      <c r="C41" s="436">
        <v>3.5340242341707437</v>
      </c>
      <c r="D41" s="436">
        <v>16.382569285599615</v>
      </c>
      <c r="E41" s="436">
        <v>-15.021724304527268</v>
      </c>
      <c r="F41" s="436">
        <v>12.386983342307175</v>
      </c>
      <c r="G41" s="436">
        <v>8.3420657049705795</v>
      </c>
      <c r="H41" s="436">
        <v>6.2382215107594305</v>
      </c>
      <c r="I41" s="436">
        <v>-1.1042484113542912</v>
      </c>
      <c r="J41" s="436">
        <v>-8.3655824609275555</v>
      </c>
      <c r="K41" s="436">
        <v>12.683112224802741</v>
      </c>
      <c r="L41" s="436">
        <v>-4.4458245041096234</v>
      </c>
      <c r="M41" s="436">
        <v>9.053252381879787</v>
      </c>
      <c r="N41" s="436">
        <v>2.7419294346592125</v>
      </c>
      <c r="O41" s="436">
        <v>9.05260517499012</v>
      </c>
      <c r="P41" s="436">
        <v>-5.9531759519922929</v>
      </c>
      <c r="Q41" s="436">
        <v>-1.012900673228998</v>
      </c>
      <c r="R41" s="436">
        <v>-0.87323766805830871</v>
      </c>
      <c r="S41" s="436">
        <v>-8.34570319207171</v>
      </c>
      <c r="T41" s="436">
        <v>-0.80632374583234423</v>
      </c>
      <c r="U41" s="436">
        <v>1.7685403438548519E-2</v>
      </c>
      <c r="V41" s="436">
        <v>5.4540318340997516</v>
      </c>
      <c r="W41" s="436">
        <v>5.7278730526603567</v>
      </c>
      <c r="X41" s="436">
        <v>0.95828900800975703</v>
      </c>
      <c r="Y41" s="436">
        <v>-6.2988389303608301</v>
      </c>
      <c r="Z41" s="436">
        <v>9.8866995746461868</v>
      </c>
    </row>
    <row r="42" spans="1:31">
      <c r="A42" s="710" t="s">
        <v>448</v>
      </c>
      <c r="B42" s="435" t="s">
        <v>356</v>
      </c>
      <c r="C42" s="436">
        <v>7.6551779098348334</v>
      </c>
      <c r="D42" s="436">
        <v>24.858734100782485</v>
      </c>
      <c r="E42" s="436">
        <v>-12.69255405347279</v>
      </c>
      <c r="F42" s="436">
        <v>8.1728944101951839</v>
      </c>
      <c r="G42" s="436">
        <v>10.880208673826544</v>
      </c>
      <c r="H42" s="436">
        <v>3.5653748890187558</v>
      </c>
      <c r="I42" s="436">
        <v>-2.5415305994476967</v>
      </c>
      <c r="J42" s="436">
        <v>24.283293728312216</v>
      </c>
      <c r="K42" s="436">
        <v>-6.9287004991858936</v>
      </c>
      <c r="L42" s="436">
        <v>5.6006071854147876</v>
      </c>
      <c r="M42" s="436">
        <v>24.043159532538269</v>
      </c>
      <c r="N42" s="436">
        <v>3.0130978751250126</v>
      </c>
      <c r="O42" s="436">
        <v>11.384364576016011</v>
      </c>
      <c r="P42" s="436">
        <v>-7.6636559209321717</v>
      </c>
      <c r="Q42" s="436">
        <v>11.736643378778638</v>
      </c>
      <c r="R42" s="436">
        <v>-9.5685371181122036</v>
      </c>
      <c r="S42" s="436">
        <v>4.8925304530655467E-2</v>
      </c>
      <c r="T42" s="436">
        <v>-15.748610915429467</v>
      </c>
      <c r="U42" s="436">
        <v>8.6425317377853332</v>
      </c>
      <c r="V42" s="436">
        <v>10.13238899556832</v>
      </c>
      <c r="W42" s="436">
        <v>-7.6255575606105879</v>
      </c>
      <c r="X42" s="436">
        <v>8.903894759025377E-2</v>
      </c>
      <c r="Y42" s="436">
        <v>2.2435287289934536</v>
      </c>
      <c r="Z42" s="436">
        <v>-4.4960960295734367</v>
      </c>
    </row>
    <row r="43" spans="1:31">
      <c r="A43" s="710" t="s">
        <v>449</v>
      </c>
      <c r="B43" s="435" t="s">
        <v>356</v>
      </c>
      <c r="C43" s="436">
        <v>2.8894906186297504</v>
      </c>
      <c r="D43" s="436">
        <v>6.04872964792456</v>
      </c>
      <c r="E43" s="436">
        <v>-11.358065994287728</v>
      </c>
      <c r="F43" s="436">
        <v>11.67289187733914</v>
      </c>
      <c r="G43" s="436">
        <v>3.8618246324611931</v>
      </c>
      <c r="H43" s="436">
        <v>-1.9033395194501566</v>
      </c>
      <c r="I43" s="436">
        <v>-5.6561000807925126</v>
      </c>
      <c r="J43" s="436">
        <v>7.7586199386451398</v>
      </c>
      <c r="K43" s="436">
        <v>15.291441210924702</v>
      </c>
      <c r="L43" s="436">
        <v>-1.5145663147100379</v>
      </c>
      <c r="M43" s="436">
        <v>-0.34351931504043876</v>
      </c>
      <c r="N43" s="436">
        <v>5.2656517314705411</v>
      </c>
      <c r="O43" s="436">
        <v>5.6678791314343187</v>
      </c>
      <c r="P43" s="436">
        <v>-5.289610415970273</v>
      </c>
      <c r="Q43" s="436">
        <v>2.5750102541955187</v>
      </c>
      <c r="R43" s="436">
        <v>-6.4878028074812306</v>
      </c>
      <c r="S43" s="436">
        <v>-4.7303650088570208</v>
      </c>
      <c r="T43" s="436">
        <v>12.862477566982164</v>
      </c>
      <c r="U43" s="436">
        <v>0.34005097411051111</v>
      </c>
      <c r="V43" s="436">
        <v>-6.2891061359156595</v>
      </c>
      <c r="W43" s="436">
        <v>12.765326279784432</v>
      </c>
      <c r="X43" s="436">
        <v>-9.5338316169474808</v>
      </c>
      <c r="Y43" s="436">
        <v>9.9152294272113295</v>
      </c>
      <c r="Z43" s="436">
        <v>-3.5503893460236071</v>
      </c>
    </row>
    <row r="44" spans="1:31">
      <c r="A44" s="710" t="s">
        <v>450</v>
      </c>
      <c r="B44" s="435" t="s">
        <v>356</v>
      </c>
      <c r="C44" s="436">
        <v>10.841534396068738</v>
      </c>
      <c r="D44" s="436">
        <v>10.110867639220146</v>
      </c>
      <c r="E44" s="436">
        <v>10.343359862341316</v>
      </c>
      <c r="F44" s="436">
        <v>25.434370729777257</v>
      </c>
      <c r="G44" s="436">
        <v>-11.800298034574325</v>
      </c>
      <c r="H44" s="436">
        <v>23.451488074393382</v>
      </c>
      <c r="I44" s="436">
        <v>2.2130943333241078</v>
      </c>
      <c r="J44" s="436">
        <v>1.4071853477574763</v>
      </c>
      <c r="K44" s="436">
        <v>1.9282501309866262</v>
      </c>
      <c r="L44" s="436">
        <v>-0.22356551191975882</v>
      </c>
      <c r="M44" s="436">
        <v>2.435075524926603</v>
      </c>
      <c r="N44" s="436">
        <v>7.0680090670735467</v>
      </c>
      <c r="O44" s="436">
        <v>18.52821962181028</v>
      </c>
      <c r="P44" s="436">
        <v>-14.061979050309759</v>
      </c>
      <c r="Q44" s="436">
        <v>-13.318479645494378</v>
      </c>
      <c r="R44" s="436">
        <v>-12.679968919585065</v>
      </c>
      <c r="S44" s="436">
        <v>3.5767254334482459</v>
      </c>
      <c r="T44" s="436">
        <v>-8.0702977242386709</v>
      </c>
      <c r="U44" s="436">
        <v>0.95809065815188887</v>
      </c>
      <c r="V44" s="436">
        <v>5.5041235106879327</v>
      </c>
      <c r="W44" s="436">
        <v>14.668942460661839</v>
      </c>
      <c r="X44" s="436">
        <v>-9.1447734998354377</v>
      </c>
      <c r="Y44" s="436">
        <v>-1.3188994005995482</v>
      </c>
      <c r="Z44" s="436">
        <v>0.8748798136940934</v>
      </c>
    </row>
    <row r="45" spans="1:31" ht="20.25" customHeight="1">
      <c r="A45" s="710" t="s">
        <v>460</v>
      </c>
      <c r="B45" s="435" t="s">
        <v>356</v>
      </c>
      <c r="C45" s="436">
        <v>4.5400422867215724</v>
      </c>
      <c r="D45" s="436">
        <v>2.2140080666132889</v>
      </c>
      <c r="E45" s="436">
        <v>-1.942407357532943</v>
      </c>
      <c r="F45" s="436">
        <v>6.6064003577841675</v>
      </c>
      <c r="G45" s="436">
        <v>5.5698378674086655</v>
      </c>
      <c r="H45" s="436">
        <v>8.0701905686801751</v>
      </c>
      <c r="I45" s="436">
        <v>-0.9688662719757275</v>
      </c>
      <c r="J45" s="436">
        <v>1.3387706845215774</v>
      </c>
      <c r="K45" s="436">
        <v>2.809097182597867</v>
      </c>
      <c r="L45" s="436">
        <v>0.47555194724898797</v>
      </c>
      <c r="M45" s="436">
        <v>7.0591155463795729</v>
      </c>
      <c r="N45" s="436">
        <v>5.0363687773675991</v>
      </c>
      <c r="O45" s="436">
        <v>6.8106674194434191</v>
      </c>
      <c r="P45" s="436">
        <v>-1.8036989586846062</v>
      </c>
      <c r="Q45" s="436">
        <v>-0.66067644464156672</v>
      </c>
      <c r="R45" s="436">
        <v>-8.7163497489188728</v>
      </c>
      <c r="S45" s="436">
        <v>0.22724697642010483</v>
      </c>
      <c r="T45" s="436">
        <v>-2.5196191374097765</v>
      </c>
      <c r="U45" s="436">
        <v>2.4002572021061752</v>
      </c>
      <c r="V45" s="436">
        <v>2.9089728675249091</v>
      </c>
      <c r="W45" s="436">
        <v>4.4809653171981836</v>
      </c>
      <c r="X45" s="436">
        <v>-0.76892801508265052</v>
      </c>
      <c r="Y45" s="436">
        <v>-0.19107418772841811</v>
      </c>
      <c r="Z45" s="436">
        <v>-1.9646539400992253</v>
      </c>
    </row>
    <row r="46" spans="1:31">
      <c r="B46" s="221"/>
      <c r="C46" s="221"/>
      <c r="D46" s="221"/>
      <c r="E46" s="221"/>
      <c r="F46" s="221"/>
      <c r="G46" s="221"/>
      <c r="H46" s="221"/>
      <c r="I46" s="221"/>
      <c r="J46" s="221"/>
    </row>
    <row r="47" spans="1:31" ht="13">
      <c r="A47" s="582"/>
      <c r="B47" s="1419" t="s">
        <v>483</v>
      </c>
      <c r="C47" s="1419"/>
      <c r="D47" s="1419"/>
      <c r="E47" s="1419"/>
      <c r="F47" s="1419"/>
      <c r="G47" s="1419"/>
      <c r="H47" s="1419" t="s">
        <v>483</v>
      </c>
      <c r="I47" s="1419"/>
      <c r="J47" s="1419"/>
      <c r="K47" s="1419"/>
      <c r="L47" s="1419"/>
      <c r="M47" s="1419"/>
      <c r="N47" s="1419" t="s">
        <v>483</v>
      </c>
      <c r="O47" s="1419"/>
      <c r="P47" s="1419"/>
      <c r="Q47" s="1419"/>
      <c r="R47" s="1419"/>
      <c r="S47" s="1419"/>
      <c r="T47" s="1419" t="s">
        <v>483</v>
      </c>
      <c r="U47" s="1419"/>
      <c r="V47" s="1419"/>
      <c r="W47" s="1419"/>
      <c r="X47" s="1419"/>
      <c r="Y47" s="1419"/>
      <c r="Z47" s="1419" t="s">
        <v>483</v>
      </c>
      <c r="AA47" s="1419"/>
      <c r="AB47" s="1419"/>
      <c r="AC47" s="1419"/>
      <c r="AD47" s="1419"/>
      <c r="AE47" s="1419"/>
    </row>
    <row r="48" spans="1:31">
      <c r="B48" s="221"/>
      <c r="C48" s="221"/>
      <c r="D48" s="221"/>
      <c r="E48" s="221"/>
      <c r="F48" s="221"/>
      <c r="G48" s="221"/>
      <c r="H48" s="221"/>
      <c r="I48" s="221"/>
      <c r="J48" s="221"/>
    </row>
    <row r="49" spans="1:26">
      <c r="A49" s="712" t="s">
        <v>435</v>
      </c>
      <c r="B49" s="437">
        <v>100</v>
      </c>
      <c r="C49" s="438">
        <v>104.99186015421505</v>
      </c>
      <c r="D49" s="438">
        <v>106.35116049404013</v>
      </c>
      <c r="E49" s="438">
        <v>106.83055967638994</v>
      </c>
      <c r="F49" s="438">
        <v>109.59342817960706</v>
      </c>
      <c r="G49" s="438">
        <v>118.0981115557779</v>
      </c>
      <c r="H49" s="438">
        <v>126.66198400924604</v>
      </c>
      <c r="I49" s="438">
        <v>132.17854616963658</v>
      </c>
      <c r="J49" s="438">
        <v>132.2435463421366</v>
      </c>
      <c r="K49" s="438">
        <v>144.88230106432528</v>
      </c>
      <c r="L49" s="438">
        <v>134.53479972744995</v>
      </c>
      <c r="M49" s="438">
        <v>145.40832808645703</v>
      </c>
      <c r="N49" s="438">
        <v>155.4810055890014</v>
      </c>
      <c r="O49" s="438">
        <v>184.54076176019046</v>
      </c>
      <c r="P49" s="438">
        <v>168.79639173034798</v>
      </c>
      <c r="Q49" s="438">
        <v>169.80875135843786</v>
      </c>
      <c r="R49" s="438">
        <v>151.55692070173021</v>
      </c>
      <c r="S49" s="438">
        <v>154.15729416432356</v>
      </c>
      <c r="T49" s="438">
        <v>146.38623837780963</v>
      </c>
      <c r="U49" s="438">
        <v>155.87018078004522</v>
      </c>
      <c r="V49" s="438">
        <v>158.48417743354437</v>
      </c>
      <c r="W49" s="438">
        <v>165.66288532197134</v>
      </c>
      <c r="X49" s="438">
        <v>164.34677469683129</v>
      </c>
      <c r="Y49" s="438">
        <v>160.41797177457278</v>
      </c>
      <c r="Z49" s="438">
        <v>170.98632505908128</v>
      </c>
    </row>
    <row r="50" spans="1:26">
      <c r="A50" s="710" t="s">
        <v>436</v>
      </c>
      <c r="B50" s="437">
        <v>100</v>
      </c>
      <c r="C50" s="438">
        <v>104.57314386955663</v>
      </c>
      <c r="D50" s="438">
        <v>103.52455106679297</v>
      </c>
      <c r="E50" s="438">
        <v>111.90180393314556</v>
      </c>
      <c r="F50" s="438">
        <v>112.98225041309099</v>
      </c>
      <c r="G50" s="438">
        <v>121.44496880918182</v>
      </c>
      <c r="H50" s="438">
        <v>130.38587504447534</v>
      </c>
      <c r="I50" s="438">
        <v>132.03954193027269</v>
      </c>
      <c r="J50" s="438">
        <v>136.68972322562217</v>
      </c>
      <c r="K50" s="438">
        <v>137.06272832758626</v>
      </c>
      <c r="L50" s="438">
        <v>138.32529474446216</v>
      </c>
      <c r="M50" s="438">
        <v>143.36548586652526</v>
      </c>
      <c r="N50" s="438">
        <v>147.51026975855078</v>
      </c>
      <c r="O50" s="438">
        <v>159.28897781677486</v>
      </c>
      <c r="P50" s="438">
        <v>163.22617796419834</v>
      </c>
      <c r="Q50" s="438">
        <v>155.43579447635736</v>
      </c>
      <c r="R50" s="438">
        <v>147.36040440320596</v>
      </c>
      <c r="S50" s="438">
        <v>138.06490733413608</v>
      </c>
      <c r="T50" s="438">
        <v>136.86641273017267</v>
      </c>
      <c r="U50" s="438">
        <v>142.90182807852443</v>
      </c>
      <c r="V50" s="438">
        <v>139.76774878965594</v>
      </c>
      <c r="W50" s="438">
        <v>146.40708106514833</v>
      </c>
      <c r="X50" s="438">
        <v>145.99760148753774</v>
      </c>
      <c r="Y50" s="438">
        <v>143.85626003825902</v>
      </c>
      <c r="Z50" s="438">
        <v>142.61601968440627</v>
      </c>
    </row>
    <row r="51" spans="1:26">
      <c r="A51" s="710" t="s">
        <v>437</v>
      </c>
      <c r="B51" s="437">
        <v>100.00000000000001</v>
      </c>
      <c r="C51" s="438">
        <v>98.734127273335019</v>
      </c>
      <c r="D51" s="438">
        <v>98.183158557303642</v>
      </c>
      <c r="E51" s="438">
        <v>97.292062919735997</v>
      </c>
      <c r="F51" s="438">
        <v>101.28063146962192</v>
      </c>
      <c r="G51" s="438">
        <v>101.22724062102888</v>
      </c>
      <c r="H51" s="438">
        <v>102.93693505111949</v>
      </c>
      <c r="I51" s="438">
        <v>112.0584592347263</v>
      </c>
      <c r="J51" s="438">
        <v>97.191254129662497</v>
      </c>
      <c r="K51" s="438">
        <v>93.194685172084547</v>
      </c>
      <c r="L51" s="438">
        <v>88.731827612767844</v>
      </c>
      <c r="M51" s="438">
        <v>95.714210824624672</v>
      </c>
      <c r="N51" s="438">
        <v>102.7033889032884</v>
      </c>
      <c r="O51" s="438">
        <v>98.172728802070466</v>
      </c>
      <c r="P51" s="438">
        <v>108.29183806809515</v>
      </c>
      <c r="Q51" s="438">
        <v>93.605573690421821</v>
      </c>
      <c r="R51" s="438">
        <v>88.858884315748682</v>
      </c>
      <c r="S51" s="438">
        <v>79.802039227204446</v>
      </c>
      <c r="T51" s="438">
        <v>97.151343420057373</v>
      </c>
      <c r="U51" s="438">
        <v>85.032643672618192</v>
      </c>
      <c r="V51" s="438">
        <v>91.293875980164103</v>
      </c>
      <c r="W51" s="438">
        <v>96.201925175730423</v>
      </c>
      <c r="X51" s="438">
        <v>90.253410981491044</v>
      </c>
      <c r="Y51" s="438">
        <v>91.988968399668167</v>
      </c>
      <c r="Z51" s="438">
        <v>92.983642454108619</v>
      </c>
    </row>
    <row r="52" spans="1:26">
      <c r="A52" s="710" t="s">
        <v>438</v>
      </c>
      <c r="B52" s="437">
        <v>100</v>
      </c>
      <c r="C52" s="438">
        <v>107.06503442139771</v>
      </c>
      <c r="D52" s="438">
        <v>132.36199475939711</v>
      </c>
      <c r="E52" s="438">
        <v>114.90585119159125</v>
      </c>
      <c r="F52" s="438">
        <v>124.541810674218</v>
      </c>
      <c r="G52" s="438">
        <v>140.49981316599877</v>
      </c>
      <c r="H52" s="438">
        <v>166.42824269323771</v>
      </c>
      <c r="I52" s="438">
        <v>158.43447313637625</v>
      </c>
      <c r="J52" s="438">
        <v>176.78628007391424</v>
      </c>
      <c r="K52" s="438">
        <v>166.9948733807307</v>
      </c>
      <c r="L52" s="438">
        <v>174.16835742352112</v>
      </c>
      <c r="M52" s="438">
        <v>184.50208325693126</v>
      </c>
      <c r="N52" s="438">
        <v>185.61573119163089</v>
      </c>
      <c r="O52" s="438">
        <v>196.13448545982143</v>
      </c>
      <c r="P52" s="438">
        <v>199.59002243659947</v>
      </c>
      <c r="Q52" s="438">
        <v>169.46035534472441</v>
      </c>
      <c r="R52" s="438">
        <v>174.55586865255847</v>
      </c>
      <c r="S52" s="438">
        <v>186.01132038942089</v>
      </c>
      <c r="T52" s="438">
        <v>170.36596337128489</v>
      </c>
      <c r="U52" s="438">
        <v>169.16610418233941</v>
      </c>
      <c r="V52" s="438">
        <v>170.27459477175358</v>
      </c>
      <c r="W52" s="438">
        <v>172.47356984436448</v>
      </c>
      <c r="X52" s="438">
        <v>171.43982185105406</v>
      </c>
      <c r="Y52" s="438">
        <v>177.82655764118033</v>
      </c>
      <c r="Z52" s="438">
        <v>166.00916296054746</v>
      </c>
    </row>
    <row r="53" spans="1:26">
      <c r="A53" s="710" t="s">
        <v>439</v>
      </c>
      <c r="B53" s="437">
        <v>100</v>
      </c>
      <c r="C53" s="438">
        <v>101.90329028467414</v>
      </c>
      <c r="D53" s="438">
        <v>93.606957293118739</v>
      </c>
      <c r="E53" s="438">
        <v>90.976630453566202</v>
      </c>
      <c r="F53" s="438">
        <v>104.37670648955657</v>
      </c>
      <c r="G53" s="438">
        <v>97.055621479015215</v>
      </c>
      <c r="H53" s="438">
        <v>90.482338913146165</v>
      </c>
      <c r="I53" s="438">
        <v>117.22681766339097</v>
      </c>
      <c r="J53" s="438">
        <v>85.644462621398375</v>
      </c>
      <c r="K53" s="438">
        <v>105.33864817225609</v>
      </c>
      <c r="L53" s="438">
        <v>106.09151968295296</v>
      </c>
      <c r="M53" s="438">
        <v>107.93114998675129</v>
      </c>
      <c r="N53" s="438">
        <v>112.20155873780256</v>
      </c>
      <c r="O53" s="438">
        <v>129.66403036831375</v>
      </c>
      <c r="P53" s="438">
        <v>117.39864748101981</v>
      </c>
      <c r="Q53" s="438">
        <v>121.45090494349142</v>
      </c>
      <c r="R53" s="438">
        <v>89.32734069883989</v>
      </c>
      <c r="S53" s="438">
        <v>105.67133443163097</v>
      </c>
      <c r="T53" s="438">
        <v>103.17916844275987</v>
      </c>
      <c r="U53" s="438">
        <v>99.157123765855232</v>
      </c>
      <c r="V53" s="438">
        <v>91.15998087579635</v>
      </c>
      <c r="W53" s="438">
        <v>101.12931014619646</v>
      </c>
      <c r="X53" s="438">
        <v>99.060028899436645</v>
      </c>
      <c r="Y53" s="438">
        <v>102.27609052603088</v>
      </c>
      <c r="Z53" s="438">
        <v>102.09122014723333</v>
      </c>
    </row>
    <row r="54" spans="1:26">
      <c r="A54" s="710" t="s">
        <v>440</v>
      </c>
      <c r="B54" s="437">
        <v>100.00000000000001</v>
      </c>
      <c r="C54" s="438">
        <v>110.43255633264356</v>
      </c>
      <c r="D54" s="438">
        <v>89.786076863224139</v>
      </c>
      <c r="E54" s="438">
        <v>83.450710550869189</v>
      </c>
      <c r="F54" s="438">
        <v>91.953798755286897</v>
      </c>
      <c r="G54" s="438">
        <v>108.08565290176692</v>
      </c>
      <c r="H54" s="438">
        <v>119.7196672755873</v>
      </c>
      <c r="I54" s="438">
        <v>105.34664687581051</v>
      </c>
      <c r="J54" s="438">
        <v>101.67204290813306</v>
      </c>
      <c r="K54" s="438">
        <v>107.87082312072009</v>
      </c>
      <c r="L54" s="438">
        <v>87.900004154283351</v>
      </c>
      <c r="M54" s="438">
        <v>107.84038878478229</v>
      </c>
      <c r="N54" s="438">
        <v>108.05472033252231</v>
      </c>
      <c r="O54" s="438">
        <v>108.60154191278923</v>
      </c>
      <c r="P54" s="438">
        <v>122.33918151635832</v>
      </c>
      <c r="Q54" s="438">
        <v>134.49286024653986</v>
      </c>
      <c r="R54" s="438">
        <v>121.9214879744725</v>
      </c>
      <c r="S54" s="438">
        <v>108.32678378751626</v>
      </c>
      <c r="T54" s="438">
        <v>103.77493131397736</v>
      </c>
      <c r="U54" s="438">
        <v>122.06563599271091</v>
      </c>
      <c r="V54" s="438">
        <v>127.15165071010173</v>
      </c>
      <c r="W54" s="438">
        <v>147.59913158636363</v>
      </c>
      <c r="X54" s="438">
        <v>129.05477684607379</v>
      </c>
      <c r="Y54" s="438">
        <v>122.18637506203355</v>
      </c>
      <c r="Z54" s="438">
        <v>108.7101722118864</v>
      </c>
    </row>
    <row r="55" spans="1:26">
      <c r="A55" s="710" t="s">
        <v>441</v>
      </c>
      <c r="B55" s="437">
        <v>100</v>
      </c>
      <c r="C55" s="438">
        <v>102.80286788477876</v>
      </c>
      <c r="D55" s="438">
        <v>104.00351071390138</v>
      </c>
      <c r="E55" s="438">
        <v>99.220243612499317</v>
      </c>
      <c r="F55" s="438">
        <v>107.71320557092123</v>
      </c>
      <c r="G55" s="438">
        <v>108.51116272126697</v>
      </c>
      <c r="H55" s="438">
        <v>118.69980842085322</v>
      </c>
      <c r="I55" s="438">
        <v>122.0660320700417</v>
      </c>
      <c r="J55" s="438">
        <v>124.91220735578624</v>
      </c>
      <c r="K55" s="438">
        <v>122.65009306193863</v>
      </c>
      <c r="L55" s="438">
        <v>126.25896461960158</v>
      </c>
      <c r="M55" s="438">
        <v>126.22115216284078</v>
      </c>
      <c r="N55" s="438">
        <v>142.52211491872393</v>
      </c>
      <c r="O55" s="438">
        <v>150.34246694230654</v>
      </c>
      <c r="P55" s="438">
        <v>144.30462423359663</v>
      </c>
      <c r="Q55" s="438">
        <v>152.17535071183829</v>
      </c>
      <c r="R55" s="438">
        <v>119.43020701755952</v>
      </c>
      <c r="S55" s="438">
        <v>135.95912812890705</v>
      </c>
      <c r="T55" s="438">
        <v>130.43305169264616</v>
      </c>
      <c r="U55" s="438">
        <v>133.30618096914353</v>
      </c>
      <c r="V55" s="438">
        <v>144.99780301418519</v>
      </c>
      <c r="W55" s="438">
        <v>147.35121868241359</v>
      </c>
      <c r="X55" s="438">
        <v>152.14167806557617</v>
      </c>
      <c r="Y55" s="438">
        <v>145.07029480673228</v>
      </c>
      <c r="Z55" s="438">
        <v>152.71609190442965</v>
      </c>
    </row>
    <row r="56" spans="1:26">
      <c r="A56" s="710" t="s">
        <v>442</v>
      </c>
      <c r="B56" s="437">
        <v>100</v>
      </c>
      <c r="C56" s="438">
        <v>104.98286015340945</v>
      </c>
      <c r="D56" s="438">
        <v>118.44473284567007</v>
      </c>
      <c r="E56" s="438">
        <v>105.11526503505955</v>
      </c>
      <c r="F56" s="438">
        <v>126.29024199789758</v>
      </c>
      <c r="G56" s="438">
        <v>136.94809223579557</v>
      </c>
      <c r="H56" s="438">
        <v>161.31908239554795</v>
      </c>
      <c r="I56" s="438">
        <v>144.66760878467272</v>
      </c>
      <c r="J56" s="438">
        <v>154.00143496390061</v>
      </c>
      <c r="K56" s="438">
        <v>143.06263285671207</v>
      </c>
      <c r="L56" s="438">
        <v>155.43058077415759</v>
      </c>
      <c r="M56" s="438">
        <v>158.11648609129796</v>
      </c>
      <c r="N56" s="438">
        <v>156.84187618806644</v>
      </c>
      <c r="O56" s="438">
        <v>179.97955498293445</v>
      </c>
      <c r="P56" s="438">
        <v>184.22866729089415</v>
      </c>
      <c r="Q56" s="438">
        <v>172.64705285252307</v>
      </c>
      <c r="R56" s="438">
        <v>157.97741887725215</v>
      </c>
      <c r="S56" s="438">
        <v>150.3527495799834</v>
      </c>
      <c r="T56" s="438">
        <v>158.23559354177118</v>
      </c>
      <c r="U56" s="438">
        <v>165.27280901858475</v>
      </c>
      <c r="V56" s="438">
        <v>186.10479098696104</v>
      </c>
      <c r="W56" s="438">
        <v>172.31690717249231</v>
      </c>
      <c r="X56" s="438">
        <v>176.69188490356575</v>
      </c>
      <c r="Y56" s="438">
        <v>175.41892519619341</v>
      </c>
      <c r="Z56" s="438">
        <v>155.06884410142197</v>
      </c>
    </row>
    <row r="57" spans="1:26">
      <c r="A57" s="710" t="s">
        <v>443</v>
      </c>
      <c r="B57" s="437">
        <v>100</v>
      </c>
      <c r="C57" s="438">
        <v>104.24994084395149</v>
      </c>
      <c r="D57" s="438">
        <v>100.42158036980287</v>
      </c>
      <c r="E57" s="438">
        <v>100.95024383241169</v>
      </c>
      <c r="F57" s="438">
        <v>103.78970982817677</v>
      </c>
      <c r="G57" s="438">
        <v>112.30725012880508</v>
      </c>
      <c r="H57" s="438">
        <v>116.51680062191406</v>
      </c>
      <c r="I57" s="438">
        <v>116.68716395866804</v>
      </c>
      <c r="J57" s="438">
        <v>116.58111495616978</v>
      </c>
      <c r="K57" s="438">
        <v>121.16736021684262</v>
      </c>
      <c r="L57" s="438">
        <v>124.77978438608794</v>
      </c>
      <c r="M57" s="438">
        <v>132.53617399968491</v>
      </c>
      <c r="N57" s="438">
        <v>152.96051539060937</v>
      </c>
      <c r="O57" s="438">
        <v>145.42551295441427</v>
      </c>
      <c r="P57" s="438">
        <v>146.09751958232482</v>
      </c>
      <c r="Q57" s="438">
        <v>149.40576304611375</v>
      </c>
      <c r="R57" s="438">
        <v>135.83020723778057</v>
      </c>
      <c r="S57" s="438">
        <v>141.15510928813831</v>
      </c>
      <c r="T57" s="438">
        <v>140.77625509669656</v>
      </c>
      <c r="U57" s="438">
        <v>139.57011041043046</v>
      </c>
      <c r="V57" s="438">
        <v>145.1042454273439</v>
      </c>
      <c r="W57" s="438">
        <v>150.72041482836835</v>
      </c>
      <c r="X57" s="438">
        <v>159.75216810123396</v>
      </c>
      <c r="Y57" s="438">
        <v>158.4170850631738</v>
      </c>
      <c r="Z57" s="438">
        <v>151.81363563645522</v>
      </c>
    </row>
    <row r="58" spans="1:26">
      <c r="A58" s="710" t="s">
        <v>444</v>
      </c>
      <c r="B58" s="437">
        <v>100</v>
      </c>
      <c r="C58" s="438">
        <v>103.97076351852105</v>
      </c>
      <c r="D58" s="438">
        <v>103.78147801126431</v>
      </c>
      <c r="E58" s="438">
        <v>110.53799601705973</v>
      </c>
      <c r="F58" s="438">
        <v>110.26515906472267</v>
      </c>
      <c r="G58" s="438">
        <v>117.24253325718188</v>
      </c>
      <c r="H58" s="438">
        <v>127.13733153162599</v>
      </c>
      <c r="I58" s="438">
        <v>125.08599372697299</v>
      </c>
      <c r="J58" s="438">
        <v>123.05560296417963</v>
      </c>
      <c r="K58" s="438">
        <v>128.31683821146905</v>
      </c>
      <c r="L58" s="438">
        <v>130.47621379100582</v>
      </c>
      <c r="M58" s="438">
        <v>140.96569615888529</v>
      </c>
      <c r="N58" s="438">
        <v>139.48515081061819</v>
      </c>
      <c r="O58" s="438">
        <v>151.8273003004411</v>
      </c>
      <c r="P58" s="438">
        <v>146.09057066716679</v>
      </c>
      <c r="Q58" s="438">
        <v>151.81492722692806</v>
      </c>
      <c r="R58" s="438">
        <v>143.45339236996494</v>
      </c>
      <c r="S58" s="438">
        <v>136.30883907429319</v>
      </c>
      <c r="T58" s="438">
        <v>133.32292774979581</v>
      </c>
      <c r="U58" s="438">
        <v>139.18437253678843</v>
      </c>
      <c r="V58" s="438">
        <v>136.81484697227484</v>
      </c>
      <c r="W58" s="438">
        <v>143.69880936736934</v>
      </c>
      <c r="X58" s="438">
        <v>146.04890199163182</v>
      </c>
      <c r="Y58" s="438">
        <v>151.51145257833355</v>
      </c>
      <c r="Z58" s="438">
        <v>142.37272651269629</v>
      </c>
    </row>
    <row r="59" spans="1:26">
      <c r="A59" s="710" t="s">
        <v>445</v>
      </c>
      <c r="B59" s="437">
        <v>100</v>
      </c>
      <c r="C59" s="438">
        <v>102.67395622502954</v>
      </c>
      <c r="D59" s="438">
        <v>102.56612706629448</v>
      </c>
      <c r="E59" s="438">
        <v>103.97605719287421</v>
      </c>
      <c r="F59" s="438">
        <v>112.85163999388043</v>
      </c>
      <c r="G59" s="438">
        <v>108.55856914985667</v>
      </c>
      <c r="H59" s="438">
        <v>121.55078363065903</v>
      </c>
      <c r="I59" s="438">
        <v>109.3284527275965</v>
      </c>
      <c r="J59" s="438">
        <v>113.95010546221542</v>
      </c>
      <c r="K59" s="438">
        <v>122.26759124801553</v>
      </c>
      <c r="L59" s="438">
        <v>134.13455147835199</v>
      </c>
      <c r="M59" s="438">
        <v>140.09485799594202</v>
      </c>
      <c r="N59" s="438">
        <v>145.40842782296392</v>
      </c>
      <c r="O59" s="438">
        <v>146.97525023763484</v>
      </c>
      <c r="P59" s="438">
        <v>159.02013876871294</v>
      </c>
      <c r="Q59" s="438">
        <v>148.32572462950284</v>
      </c>
      <c r="R59" s="438">
        <v>131.65249008705337</v>
      </c>
      <c r="S59" s="438">
        <v>151.61397317924062</v>
      </c>
      <c r="T59" s="438">
        <v>144.39272699456512</v>
      </c>
      <c r="U59" s="438">
        <v>140.19108129494057</v>
      </c>
      <c r="V59" s="438">
        <v>150.47276635792952</v>
      </c>
      <c r="W59" s="438">
        <v>161.85146223800601</v>
      </c>
      <c r="X59" s="438">
        <v>156.60399244694284</v>
      </c>
      <c r="Y59" s="438">
        <v>151.57753871974384</v>
      </c>
      <c r="Z59" s="438">
        <v>157.54552682201339</v>
      </c>
    </row>
    <row r="60" spans="1:26">
      <c r="A60" s="710" t="s">
        <v>446</v>
      </c>
      <c r="B60" s="437">
        <v>100</v>
      </c>
      <c r="C60" s="438">
        <v>99.260855269313339</v>
      </c>
      <c r="D60" s="438">
        <v>80.43402364728496</v>
      </c>
      <c r="E60" s="438">
        <v>84.501431508149309</v>
      </c>
      <c r="F60" s="438">
        <v>88.68565898829398</v>
      </c>
      <c r="G60" s="438">
        <v>94.434146615305252</v>
      </c>
      <c r="H60" s="438">
        <v>99.872380580676378</v>
      </c>
      <c r="I60" s="438">
        <v>95.860254864588157</v>
      </c>
      <c r="J60" s="438">
        <v>102.63049981153814</v>
      </c>
      <c r="K60" s="438">
        <v>93.38651254674788</v>
      </c>
      <c r="L60" s="438">
        <v>104.45352744459088</v>
      </c>
      <c r="M60" s="438">
        <v>108.72023438773955</v>
      </c>
      <c r="N60" s="438">
        <v>116.8111719119656</v>
      </c>
      <c r="O60" s="438">
        <v>122.41765820771438</v>
      </c>
      <c r="P60" s="438">
        <v>135.60672688535371</v>
      </c>
      <c r="Q60" s="438">
        <v>117.08426784573393</v>
      </c>
      <c r="R60" s="438">
        <v>92.778088168070553</v>
      </c>
      <c r="S60" s="438">
        <v>106.3292174689439</v>
      </c>
      <c r="T60" s="438">
        <v>109.47062267262974</v>
      </c>
      <c r="U60" s="438">
        <v>99.562982348742651</v>
      </c>
      <c r="V60" s="438">
        <v>98.408205709458642</v>
      </c>
      <c r="W60" s="438">
        <v>112.37764013676185</v>
      </c>
      <c r="X60" s="438">
        <v>102.52744068958329</v>
      </c>
      <c r="Y60" s="438">
        <v>104.05773821605482</v>
      </c>
      <c r="Z60" s="438">
        <v>90.872832354490058</v>
      </c>
    </row>
    <row r="61" spans="1:26">
      <c r="A61" s="710" t="s">
        <v>447</v>
      </c>
      <c r="B61" s="437">
        <v>100.00000000000001</v>
      </c>
      <c r="C61" s="438">
        <v>103.53402423417074</v>
      </c>
      <c r="D61" s="438">
        <v>120.49555748850327</v>
      </c>
      <c r="E61" s="438">
        <v>102.39504704337713</v>
      </c>
      <c r="F61" s="438">
        <v>115.07870446398786</v>
      </c>
      <c r="G61" s="438">
        <v>124.67864560280265</v>
      </c>
      <c r="H61" s="438">
        <v>132.45637569212022</v>
      </c>
      <c r="I61" s="438">
        <v>130.99372826780251</v>
      </c>
      <c r="J61" s="438">
        <v>120.03533991091611</v>
      </c>
      <c r="K61" s="438">
        <v>135.25955678124103</v>
      </c>
      <c r="L61" s="438">
        <v>129.24615426171056</v>
      </c>
      <c r="M61" s="438">
        <v>140.94713480089689</v>
      </c>
      <c r="N61" s="438">
        <v>144.81180577731149</v>
      </c>
      <c r="O61" s="438">
        <v>157.92104680110504</v>
      </c>
      <c r="P61" s="438">
        <v>148.51972901980716</v>
      </c>
      <c r="Q61" s="438">
        <v>147.01537168468764</v>
      </c>
      <c r="R61" s="438">
        <v>145.73157808130102</v>
      </c>
      <c r="S61" s="438">
        <v>133.5692531175134</v>
      </c>
      <c r="T61" s="438">
        <v>132.49225251249598</v>
      </c>
      <c r="U61" s="438">
        <v>132.51568430187766</v>
      </c>
      <c r="V61" s="438">
        <v>139.74313190887719</v>
      </c>
      <c r="W61" s="438">
        <v>147.74744110442938</v>
      </c>
      <c r="X61" s="438">
        <v>149.16328859214883</v>
      </c>
      <c r="Y61" s="438">
        <v>139.76773330050005</v>
      </c>
      <c r="Z61" s="438">
        <v>153.58614919421322</v>
      </c>
    </row>
    <row r="62" spans="1:26">
      <c r="A62" s="710" t="s">
        <v>448</v>
      </c>
      <c r="B62" s="437">
        <v>99.999999999999986</v>
      </c>
      <c r="C62" s="438">
        <v>107.65517790983483</v>
      </c>
      <c r="D62" s="438">
        <v>134.41689233216502</v>
      </c>
      <c r="E62" s="438">
        <v>117.35595561590664</v>
      </c>
      <c r="F62" s="438">
        <v>126.9473339524702</v>
      </c>
      <c r="G62" s="438">
        <v>140.7594687923584</v>
      </c>
      <c r="H62" s="438">
        <v>145.77807154659735</v>
      </c>
      <c r="I62" s="438">
        <v>142.07307725095581</v>
      </c>
      <c r="J62" s="438">
        <v>176.57309990865733</v>
      </c>
      <c r="K62" s="438">
        <v>164.33887865385822</v>
      </c>
      <c r="L62" s="438">
        <v>173.54285370017627</v>
      </c>
      <c r="M62" s="438">
        <v>215.26803887262915</v>
      </c>
      <c r="N62" s="438">
        <v>221.75427557772363</v>
      </c>
      <c r="O62" s="438">
        <v>246.99959077239495</v>
      </c>
      <c r="P62" s="438">
        <v>228.07039200948807</v>
      </c>
      <c r="Q62" s="438">
        <v>254.83820057222414</v>
      </c>
      <c r="R62" s="438">
        <v>230.45391275934165</v>
      </c>
      <c r="S62" s="438">
        <v>230.566663037962</v>
      </c>
      <c r="T62" s="438">
        <v>194.25561637542404</v>
      </c>
      <c r="U62" s="438">
        <v>211.0442196731006</v>
      </c>
      <c r="V62" s="438">
        <v>232.42804096304084</v>
      </c>
      <c r="W62" s="438">
        <v>214.7041069124046</v>
      </c>
      <c r="X62" s="438">
        <v>214.89527718963245</v>
      </c>
      <c r="Y62" s="438">
        <v>219.71651447063198</v>
      </c>
      <c r="Z62" s="438">
        <v>209.83784898720074</v>
      </c>
    </row>
    <row r="63" spans="1:26">
      <c r="A63" s="710" t="s">
        <v>449</v>
      </c>
      <c r="B63" s="437">
        <v>100</v>
      </c>
      <c r="C63" s="438">
        <v>102.88949061862975</v>
      </c>
      <c r="D63" s="438">
        <v>109.11299774227736</v>
      </c>
      <c r="E63" s="438">
        <v>96.719871450363826</v>
      </c>
      <c r="F63" s="438">
        <v>108.0098774686662</v>
      </c>
      <c r="G63" s="438">
        <v>112.18102952224231</v>
      </c>
      <c r="H63" s="438">
        <v>110.04584365401942</v>
      </c>
      <c r="I63" s="438">
        <v>103.82154060219563</v>
      </c>
      <c r="J63" s="438">
        <v>111.87665935196614</v>
      </c>
      <c r="K63" s="438">
        <v>128.98421294551852</v>
      </c>
      <c r="L63" s="438">
        <v>127.03066150495184</v>
      </c>
      <c r="M63" s="438">
        <v>126.5942866466587</v>
      </c>
      <c r="N63" s="438">
        <v>133.26030089341126</v>
      </c>
      <c r="O63" s="438">
        <v>140.81333367823552</v>
      </c>
      <c r="P63" s="438">
        <v>133.36485691291659</v>
      </c>
      <c r="Q63" s="438">
        <v>136.79901565391739</v>
      </c>
      <c r="R63" s="438">
        <v>127.92376527571585</v>
      </c>
      <c r="S63" s="438">
        <v>121.87250424510098</v>
      </c>
      <c r="T63" s="438">
        <v>137.5483277639465</v>
      </c>
      <c r="U63" s="438">
        <v>138.01606219238053</v>
      </c>
      <c r="V63" s="438">
        <v>129.33608555649036</v>
      </c>
      <c r="W63" s="438">
        <v>145.8462588752775</v>
      </c>
      <c r="X63" s="438">
        <v>131.94152213449124</v>
      </c>
      <c r="Y63" s="438">
        <v>145.02382676388086</v>
      </c>
      <c r="Z63" s="438">
        <v>139.8749162692603</v>
      </c>
    </row>
    <row r="64" spans="1:26">
      <c r="A64" s="710" t="s">
        <v>450</v>
      </c>
      <c r="B64" s="437">
        <v>100</v>
      </c>
      <c r="C64" s="438">
        <v>110.84153439606874</v>
      </c>
      <c r="D64" s="438">
        <v>122.0485752281359</v>
      </c>
      <c r="E64" s="438">
        <v>134.67249857084235</v>
      </c>
      <c r="F64" s="438">
        <v>168.9256011284044</v>
      </c>
      <c r="G64" s="438">
        <v>148.99187673855641</v>
      </c>
      <c r="H64" s="438">
        <v>183.93268894371386</v>
      </c>
      <c r="I64" s="438">
        <v>188.00329285985785</v>
      </c>
      <c r="J64" s="438">
        <v>190.64884765028336</v>
      </c>
      <c r="K64" s="438">
        <v>194.32503430482441</v>
      </c>
      <c r="L64" s="438">
        <v>193.89059054709261</v>
      </c>
      <c r="M64" s="438">
        <v>198.61197286264053</v>
      </c>
      <c r="N64" s="438">
        <v>212.6498851128656</v>
      </c>
      <c r="O64" s="438">
        <v>252.05012285210458</v>
      </c>
      <c r="P64" s="438">
        <v>216.60688738036163</v>
      </c>
      <c r="Q64" s="438">
        <v>187.7581431738692</v>
      </c>
      <c r="R64" s="438">
        <v>163.95046897543259</v>
      </c>
      <c r="S64" s="438">
        <v>169.81452709753458</v>
      </c>
      <c r="T64" s="438">
        <v>156.10998918175557</v>
      </c>
      <c r="U64" s="438">
        <v>157.60566440454789</v>
      </c>
      <c r="V64" s="438">
        <v>166.28047483321453</v>
      </c>
      <c r="W64" s="438">
        <v>190.67206200981403</v>
      </c>
      <c r="X64" s="438">
        <v>173.23553381155079</v>
      </c>
      <c r="Y64" s="438">
        <v>170.95073139448482</v>
      </c>
      <c r="Z64" s="438">
        <v>172.44634483481758</v>
      </c>
    </row>
    <row r="65" spans="1:31" ht="20.149999999999999" customHeight="1">
      <c r="A65" s="710" t="s">
        <v>460</v>
      </c>
      <c r="B65" s="437">
        <v>100</v>
      </c>
      <c r="C65" s="438">
        <v>104.54004228672157</v>
      </c>
      <c r="D65" s="438">
        <v>106.85456725579053</v>
      </c>
      <c r="E65" s="438">
        <v>104.77901627955406</v>
      </c>
      <c r="F65" s="438">
        <v>111.70113758592925</v>
      </c>
      <c r="G65" s="438">
        <v>117.92270984551659</v>
      </c>
      <c r="H65" s="438">
        <v>127.43929725380156</v>
      </c>
      <c r="I65" s="438">
        <v>126.20458088546658</v>
      </c>
      <c r="J65" s="438">
        <v>127.89417081688453</v>
      </c>
      <c r="K65" s="438">
        <v>131.48684236600855</v>
      </c>
      <c r="L65" s="438">
        <v>132.11213060525631</v>
      </c>
      <c r="M65" s="438">
        <v>141.43807855546524</v>
      </c>
      <c r="N65" s="438">
        <v>148.56142178314136</v>
      </c>
      <c r="O65" s="438">
        <v>158.67944613438769</v>
      </c>
      <c r="P65" s="438">
        <v>155.81734661681523</v>
      </c>
      <c r="Q65" s="438">
        <v>154.78789811105241</v>
      </c>
      <c r="R65" s="438">
        <v>141.29604354269287</v>
      </c>
      <c r="S65" s="438">
        <v>141.61713452944488</v>
      </c>
      <c r="T65" s="438">
        <v>138.04892210598965</v>
      </c>
      <c r="U65" s="438">
        <v>141.36245130126861</v>
      </c>
      <c r="V65" s="438">
        <v>145.47464665449061</v>
      </c>
      <c r="W65" s="438">
        <v>151.99331511639494</v>
      </c>
      <c r="X65" s="438">
        <v>150.82459593541213</v>
      </c>
      <c r="Y65" s="438">
        <v>150.5364090638339</v>
      </c>
      <c r="Z65" s="438">
        <v>147.5788895718774</v>
      </c>
    </row>
    <row r="66" spans="1:31">
      <c r="B66" s="439"/>
      <c r="C66" s="439"/>
      <c r="D66" s="439"/>
      <c r="E66" s="439"/>
      <c r="F66" s="439"/>
      <c r="G66" s="439"/>
      <c r="H66" s="439"/>
      <c r="I66" s="439"/>
      <c r="J66" s="439"/>
    </row>
    <row r="67" spans="1:31" ht="25" customHeight="1">
      <c r="A67" s="692"/>
      <c r="B67" s="1418" t="s">
        <v>484</v>
      </c>
      <c r="C67" s="1418"/>
      <c r="D67" s="1418"/>
      <c r="E67" s="1418"/>
      <c r="F67" s="1418"/>
      <c r="G67" s="1418"/>
      <c r="H67" s="1418" t="s">
        <v>484</v>
      </c>
      <c r="I67" s="1418"/>
      <c r="J67" s="1418"/>
      <c r="K67" s="1418"/>
      <c r="L67" s="1418"/>
      <c r="M67" s="1418"/>
      <c r="N67" s="1418" t="s">
        <v>484</v>
      </c>
      <c r="O67" s="1418"/>
      <c r="P67" s="1418"/>
      <c r="Q67" s="1418"/>
      <c r="R67" s="1418"/>
      <c r="S67" s="1418"/>
      <c r="T67" s="1418" t="s">
        <v>484</v>
      </c>
      <c r="U67" s="1418"/>
      <c r="V67" s="1418"/>
      <c r="W67" s="1418"/>
      <c r="X67" s="1418"/>
      <c r="Y67" s="1418"/>
      <c r="Z67" s="1418" t="s">
        <v>484</v>
      </c>
      <c r="AA67" s="1418"/>
      <c r="AB67" s="1418"/>
      <c r="AC67" s="1418"/>
      <c r="AD67" s="1418"/>
      <c r="AE67" s="1418"/>
    </row>
    <row r="68" spans="1:31">
      <c r="A68" s="674"/>
      <c r="B68" s="439"/>
      <c r="C68" s="439"/>
      <c r="D68" s="439"/>
      <c r="E68" s="439"/>
      <c r="F68" s="439"/>
      <c r="G68" s="439"/>
      <c r="H68" s="439"/>
      <c r="I68" s="439"/>
      <c r="J68" s="439"/>
    </row>
    <row r="69" spans="1:31">
      <c r="A69" s="712" t="s">
        <v>435</v>
      </c>
      <c r="B69" s="219">
        <v>7.87517298600077</v>
      </c>
      <c r="C69" s="219">
        <v>7.9092091676097098</v>
      </c>
      <c r="D69" s="219">
        <v>7.8380719482733259</v>
      </c>
      <c r="E69" s="219">
        <v>8.0293666376691988</v>
      </c>
      <c r="F69" s="219">
        <v>7.7265748916775197</v>
      </c>
      <c r="G69" s="219">
        <v>7.8868867501447397</v>
      </c>
      <c r="H69" s="219">
        <v>7.8271385382511633</v>
      </c>
      <c r="I69" s="219">
        <v>8.2479487576496382</v>
      </c>
      <c r="J69" s="219">
        <v>8.1429888248592839</v>
      </c>
      <c r="K69" s="219">
        <v>8.6774704066234758</v>
      </c>
      <c r="L69" s="219">
        <v>8.0195877217083051</v>
      </c>
      <c r="M69" s="219">
        <v>8.0962336944993485</v>
      </c>
      <c r="N69" s="219">
        <v>8.2419769571004942</v>
      </c>
      <c r="O69" s="219">
        <v>9.1586557505314552</v>
      </c>
      <c r="P69" s="219">
        <v>8.5311476106588184</v>
      </c>
      <c r="Q69" s="219">
        <v>8.6393917599750996</v>
      </c>
      <c r="R69" s="219">
        <v>8.447065733946733</v>
      </c>
      <c r="S69" s="219">
        <v>8.5725174614759485</v>
      </c>
      <c r="T69" s="219">
        <v>8.3507855940381681</v>
      </c>
      <c r="U69" s="219">
        <v>8.6833853382043937</v>
      </c>
      <c r="V69" s="219">
        <v>8.5794352592412686</v>
      </c>
      <c r="W69" s="219">
        <v>8.5834293322141448</v>
      </c>
      <c r="X69" s="219">
        <v>8.5812215998449179</v>
      </c>
      <c r="Y69" s="219">
        <v>8.3921177982427348</v>
      </c>
      <c r="Z69" s="219">
        <v>9.1242513884412713</v>
      </c>
    </row>
    <row r="70" spans="1:31">
      <c r="A70" s="710" t="s">
        <v>436</v>
      </c>
      <c r="B70" s="219">
        <v>9.3183963132817347</v>
      </c>
      <c r="C70" s="219">
        <v>9.3213468924158818</v>
      </c>
      <c r="D70" s="219">
        <v>9.0279977708924122</v>
      </c>
      <c r="E70" s="219">
        <v>9.9518529019027824</v>
      </c>
      <c r="F70" s="219">
        <v>9.4252700417282185</v>
      </c>
      <c r="G70" s="219">
        <v>9.5967295112250248</v>
      </c>
      <c r="H70" s="219">
        <v>9.5338508882291286</v>
      </c>
      <c r="I70" s="219">
        <v>9.749224410856165</v>
      </c>
      <c r="J70" s="219">
        <v>9.9592421205250208</v>
      </c>
      <c r="K70" s="219">
        <v>9.7135561197893185</v>
      </c>
      <c r="L70" s="219">
        <v>9.756635599434663</v>
      </c>
      <c r="M70" s="219">
        <v>9.4453801168303002</v>
      </c>
      <c r="N70" s="219">
        <v>9.2524636435948384</v>
      </c>
      <c r="O70" s="219">
        <v>9.354190853282681</v>
      </c>
      <c r="P70" s="219">
        <v>9.7614691046761344</v>
      </c>
      <c r="Q70" s="219">
        <v>9.3574003644738681</v>
      </c>
      <c r="R70" s="219">
        <v>9.7183375746797616</v>
      </c>
      <c r="S70" s="219">
        <v>9.0846600432273323</v>
      </c>
      <c r="T70" s="219">
        <v>9.2385761246128641</v>
      </c>
      <c r="U70" s="219">
        <v>9.4198696731017435</v>
      </c>
      <c r="V70" s="219">
        <v>8.9528402714083075</v>
      </c>
      <c r="W70" s="219">
        <v>8.9759158380818729</v>
      </c>
      <c r="X70" s="219">
        <v>9.0201701056241568</v>
      </c>
      <c r="Y70" s="219">
        <v>8.9048865421957668</v>
      </c>
      <c r="Z70" s="219">
        <v>9.0050317894201815</v>
      </c>
    </row>
    <row r="71" spans="1:31">
      <c r="A71" s="710" t="s">
        <v>437</v>
      </c>
      <c r="B71" s="219">
        <v>4.6482697086788152</v>
      </c>
      <c r="C71" s="219">
        <v>4.3901154330772245</v>
      </c>
      <c r="D71" s="219">
        <v>4.2710556370681667</v>
      </c>
      <c r="E71" s="219">
        <v>4.3161289829071379</v>
      </c>
      <c r="F71" s="219">
        <v>4.2146364979850395</v>
      </c>
      <c r="G71" s="219">
        <v>3.9901687884232397</v>
      </c>
      <c r="H71" s="219">
        <v>3.7545611707936817</v>
      </c>
      <c r="I71" s="219">
        <v>4.1272506751138147</v>
      </c>
      <c r="J71" s="219">
        <v>3.5323827476566452</v>
      </c>
      <c r="K71" s="219">
        <v>3.2945808439860058</v>
      </c>
      <c r="L71" s="219">
        <v>3.1219651412671192</v>
      </c>
      <c r="M71" s="219">
        <v>3.1455847775231911</v>
      </c>
      <c r="N71" s="219">
        <v>3.2134388987921603</v>
      </c>
      <c r="O71" s="219">
        <v>2.8758187189696249</v>
      </c>
      <c r="P71" s="219">
        <v>3.2305111177830583</v>
      </c>
      <c r="Q71" s="219">
        <v>2.8109688034947378</v>
      </c>
      <c r="R71" s="219">
        <v>2.9232245288389036</v>
      </c>
      <c r="S71" s="219">
        <v>2.619325711278865</v>
      </c>
      <c r="T71" s="219">
        <v>3.2712000926033471</v>
      </c>
      <c r="U71" s="219">
        <v>2.7960371243842697</v>
      </c>
      <c r="V71" s="219">
        <v>2.9170619627923862</v>
      </c>
      <c r="W71" s="219">
        <v>2.9420536973517115</v>
      </c>
      <c r="X71" s="219">
        <v>2.7815237545861375</v>
      </c>
      <c r="Y71" s="219">
        <v>2.840439319656376</v>
      </c>
      <c r="Z71" s="219">
        <v>2.9286915620241727</v>
      </c>
    </row>
    <row r="72" spans="1:31">
      <c r="A72" s="710" t="s">
        <v>438</v>
      </c>
      <c r="B72" s="219">
        <v>5.1396792600073358</v>
      </c>
      <c r="C72" s="219">
        <v>5.2638197273574718</v>
      </c>
      <c r="D72" s="219">
        <v>6.3665804536886297</v>
      </c>
      <c r="E72" s="219">
        <v>5.636426463932672</v>
      </c>
      <c r="F72" s="219">
        <v>5.7305142558071056</v>
      </c>
      <c r="G72" s="219">
        <v>6.1237057451461245</v>
      </c>
      <c r="H72" s="219">
        <v>6.7121194614433168</v>
      </c>
      <c r="I72" s="219">
        <v>6.4522410354361037</v>
      </c>
      <c r="J72" s="219">
        <v>7.1045050086816692</v>
      </c>
      <c r="K72" s="219">
        <v>6.5276500051109068</v>
      </c>
      <c r="L72" s="219">
        <v>6.7758311844499177</v>
      </c>
      <c r="M72" s="219">
        <v>6.7045702290979978</v>
      </c>
      <c r="N72" s="219">
        <v>6.4216221983208142</v>
      </c>
      <c r="O72" s="219">
        <v>6.3528602578831066</v>
      </c>
      <c r="P72" s="219">
        <v>6.5835333555287585</v>
      </c>
      <c r="Q72" s="219">
        <v>5.6268731883281697</v>
      </c>
      <c r="R72" s="219">
        <v>6.3495137962234613</v>
      </c>
      <c r="S72" s="219">
        <v>6.7508676030534112</v>
      </c>
      <c r="T72" s="219">
        <v>6.3428703041830623</v>
      </c>
      <c r="U72" s="219">
        <v>6.1505690454478374</v>
      </c>
      <c r="V72" s="219">
        <v>6.0158716544820043</v>
      </c>
      <c r="W72" s="219">
        <v>5.8322224839274375</v>
      </c>
      <c r="X72" s="219">
        <v>5.8421883462863677</v>
      </c>
      <c r="Y72" s="219">
        <v>6.0714313292760327</v>
      </c>
      <c r="Z72" s="219">
        <v>5.7815440562990643</v>
      </c>
    </row>
    <row r="73" spans="1:31">
      <c r="A73" s="710" t="s">
        <v>439</v>
      </c>
      <c r="B73" s="219">
        <v>2.9479088266454472</v>
      </c>
      <c r="C73" s="219">
        <v>2.8735554561045022</v>
      </c>
      <c r="D73" s="219">
        <v>2.58243313998218</v>
      </c>
      <c r="E73" s="219">
        <v>2.5595851293066771</v>
      </c>
      <c r="F73" s="219">
        <v>2.7546094964345675</v>
      </c>
      <c r="G73" s="219">
        <v>2.426259739183108</v>
      </c>
      <c r="H73" s="219">
        <v>2.093025395505558</v>
      </c>
      <c r="I73" s="219">
        <v>2.7382046521994523</v>
      </c>
      <c r="J73" s="219">
        <v>1.974070168345742</v>
      </c>
      <c r="K73" s="219">
        <v>2.3616715189608177</v>
      </c>
      <c r="L73" s="219">
        <v>2.3672930401832684</v>
      </c>
      <c r="M73" s="219">
        <v>2.2495440617228568</v>
      </c>
      <c r="N73" s="219">
        <v>2.2264189545073414</v>
      </c>
      <c r="O73" s="219">
        <v>2.4088673670908411</v>
      </c>
      <c r="P73" s="219">
        <v>2.2210653477280293</v>
      </c>
      <c r="Q73" s="219">
        <v>2.3130115406705118</v>
      </c>
      <c r="R73" s="219">
        <v>1.8636675840630306</v>
      </c>
      <c r="S73" s="219">
        <v>2.199659388176924</v>
      </c>
      <c r="T73" s="219">
        <v>2.2032970394714315</v>
      </c>
      <c r="U73" s="219">
        <v>2.0677779543535442</v>
      </c>
      <c r="V73" s="219">
        <v>1.8472724865855163</v>
      </c>
      <c r="W73" s="219">
        <v>1.9614019589232607</v>
      </c>
      <c r="X73" s="219">
        <v>1.9361559150833365</v>
      </c>
      <c r="Y73" s="219">
        <v>2.0028416506775186</v>
      </c>
      <c r="Z73" s="219">
        <v>2.0392863089571769</v>
      </c>
    </row>
    <row r="74" spans="1:31">
      <c r="A74" s="710" t="s">
        <v>440</v>
      </c>
      <c r="B74" s="219">
        <v>6.0495758176179724</v>
      </c>
      <c r="C74" s="219">
        <v>6.3905667881344597</v>
      </c>
      <c r="D74" s="219">
        <v>5.083242516441099</v>
      </c>
      <c r="E74" s="219">
        <v>4.818153657452183</v>
      </c>
      <c r="F74" s="219">
        <v>4.9800878425267419</v>
      </c>
      <c r="G74" s="219">
        <v>5.5449230507217608</v>
      </c>
      <c r="H74" s="219">
        <v>5.6831230213179618</v>
      </c>
      <c r="I74" s="219">
        <v>5.0497574884814131</v>
      </c>
      <c r="J74" s="219">
        <v>4.8092319468219031</v>
      </c>
      <c r="K74" s="219">
        <v>4.9630268035576037</v>
      </c>
      <c r="L74" s="219">
        <v>4.0250485482603739</v>
      </c>
      <c r="M74" s="219">
        <v>4.6125386799503483</v>
      </c>
      <c r="N74" s="219">
        <v>4.4001007479404706</v>
      </c>
      <c r="O74" s="219">
        <v>4.140380356225962</v>
      </c>
      <c r="P74" s="219">
        <v>4.7497930757901123</v>
      </c>
      <c r="Q74" s="219">
        <v>5.2563848008712331</v>
      </c>
      <c r="R74" s="219">
        <v>5.2200561799560221</v>
      </c>
      <c r="S74" s="219">
        <v>4.6274844762166341</v>
      </c>
      <c r="T74" s="219">
        <v>4.5476219978740771</v>
      </c>
      <c r="U74" s="219">
        <v>5.2237727406827652</v>
      </c>
      <c r="V74" s="219">
        <v>5.2876124396641995</v>
      </c>
      <c r="W74" s="219">
        <v>5.8746803203976121</v>
      </c>
      <c r="X74" s="219">
        <v>5.1763881899635491</v>
      </c>
      <c r="Y74" s="219">
        <v>4.9102788117141518</v>
      </c>
      <c r="Z74" s="219">
        <v>4.4562635675735223</v>
      </c>
    </row>
    <row r="75" spans="1:31">
      <c r="A75" s="710" t="s">
        <v>441</v>
      </c>
      <c r="B75" s="219">
        <v>6.8480321772088493</v>
      </c>
      <c r="C75" s="219">
        <v>6.7342362963032327</v>
      </c>
      <c r="D75" s="219">
        <v>6.6653153552768352</v>
      </c>
      <c r="E75" s="219">
        <v>6.4847280019891009</v>
      </c>
      <c r="F75" s="219">
        <v>6.6035450811102292</v>
      </c>
      <c r="G75" s="219">
        <v>6.3014828515648604</v>
      </c>
      <c r="H75" s="219">
        <v>6.3784101529976125</v>
      </c>
      <c r="I75" s="219">
        <v>6.6234688907089785</v>
      </c>
      <c r="J75" s="219">
        <v>6.6883643705963038</v>
      </c>
      <c r="K75" s="219">
        <v>6.3878010051213021</v>
      </c>
      <c r="L75" s="219">
        <v>6.5446333233362042</v>
      </c>
      <c r="M75" s="219">
        <v>6.1112715916636606</v>
      </c>
      <c r="N75" s="219">
        <v>6.569646528773557</v>
      </c>
      <c r="O75" s="219">
        <v>6.4882382457393613</v>
      </c>
      <c r="P75" s="219">
        <v>6.3420583877729735</v>
      </c>
      <c r="Q75" s="219">
        <v>6.7324494419134453</v>
      </c>
      <c r="R75" s="219">
        <v>5.7882859284721802</v>
      </c>
      <c r="S75" s="219">
        <v>6.5744338586262856</v>
      </c>
      <c r="T75" s="219">
        <v>6.4702405591910921</v>
      </c>
      <c r="U75" s="219">
        <v>6.4577616495344996</v>
      </c>
      <c r="V75" s="219">
        <v>6.8255853751893572</v>
      </c>
      <c r="W75" s="219">
        <v>6.6388833358583783</v>
      </c>
      <c r="X75" s="219">
        <v>6.9078329063369583</v>
      </c>
      <c r="Y75" s="219">
        <v>6.5993738855057504</v>
      </c>
      <c r="Z75" s="219">
        <v>7.0864113043062655</v>
      </c>
    </row>
    <row r="76" spans="1:31">
      <c r="A76" s="710" t="s">
        <v>442</v>
      </c>
      <c r="B76" s="219">
        <v>3.4293888282776459</v>
      </c>
      <c r="C76" s="219">
        <v>3.4439152682116965</v>
      </c>
      <c r="D76" s="219">
        <v>3.8013634233988198</v>
      </c>
      <c r="E76" s="219">
        <v>3.4403941589879117</v>
      </c>
      <c r="F76" s="219">
        <v>3.8772957410115652</v>
      </c>
      <c r="G76" s="219">
        <v>3.9826786391071889</v>
      </c>
      <c r="H76" s="219">
        <v>4.3410931390614698</v>
      </c>
      <c r="I76" s="219">
        <v>3.9310893305056713</v>
      </c>
      <c r="J76" s="219">
        <v>4.1294360581929164</v>
      </c>
      <c r="K76" s="219">
        <v>3.7313041064375532</v>
      </c>
      <c r="L76" s="219">
        <v>4.0346930659401137</v>
      </c>
      <c r="M76" s="219">
        <v>3.8337830696375961</v>
      </c>
      <c r="N76" s="219">
        <v>3.6205346687554258</v>
      </c>
      <c r="O76" s="219">
        <v>3.8897279402785805</v>
      </c>
      <c r="P76" s="219">
        <v>4.0546944687074475</v>
      </c>
      <c r="Q76" s="219">
        <v>3.8250656641304102</v>
      </c>
      <c r="R76" s="219">
        <v>3.8342616101213833</v>
      </c>
      <c r="S76" s="219">
        <v>3.6409297605383677</v>
      </c>
      <c r="T76" s="219">
        <v>3.9308628307246161</v>
      </c>
      <c r="U76" s="219">
        <v>4.0094432407547895</v>
      </c>
      <c r="V76" s="219">
        <v>4.3871953345619579</v>
      </c>
      <c r="W76" s="219">
        <v>3.8879451765899313</v>
      </c>
      <c r="X76" s="219">
        <v>4.0175488114358542</v>
      </c>
      <c r="Y76" s="219">
        <v>3.9962405512224106</v>
      </c>
      <c r="Z76" s="219">
        <v>3.6034378840907237</v>
      </c>
    </row>
    <row r="77" spans="1:31">
      <c r="A77" s="710" t="s">
        <v>443</v>
      </c>
      <c r="B77" s="219">
        <v>13.957890320749673</v>
      </c>
      <c r="C77" s="219">
        <v>13.919156797866927</v>
      </c>
      <c r="D77" s="219">
        <v>13.117580657855308</v>
      </c>
      <c r="E77" s="219">
        <v>13.447849400554951</v>
      </c>
      <c r="F77" s="219">
        <v>12.969298411036178</v>
      </c>
      <c r="G77" s="219">
        <v>13.293217918553962</v>
      </c>
      <c r="H77" s="219">
        <v>12.761595195918421</v>
      </c>
      <c r="I77" s="219">
        <v>12.905289371805843</v>
      </c>
      <c r="J77" s="219">
        <v>12.72322581737323</v>
      </c>
      <c r="K77" s="219">
        <v>12.862433182886059</v>
      </c>
      <c r="L77" s="219">
        <v>13.183214415879785</v>
      </c>
      <c r="M77" s="219">
        <v>13.079401241257278</v>
      </c>
      <c r="N77" s="219">
        <v>14.371201295744108</v>
      </c>
      <c r="O77" s="219">
        <v>12.792037085492366</v>
      </c>
      <c r="P77" s="219">
        <v>13.087202411927114</v>
      </c>
      <c r="Q77" s="219">
        <v>13.472560060150245</v>
      </c>
      <c r="R77" s="219">
        <v>13.417949203204609</v>
      </c>
      <c r="S77" s="219">
        <v>13.912352768637755</v>
      </c>
      <c r="T77" s="219">
        <v>14.23364629313765</v>
      </c>
      <c r="U77" s="219">
        <v>13.780917600331877</v>
      </c>
      <c r="V77" s="219">
        <v>13.922351346625447</v>
      </c>
      <c r="W77" s="219">
        <v>13.840997004777718</v>
      </c>
      <c r="X77" s="219">
        <v>14.784082311175959</v>
      </c>
      <c r="Y77" s="219">
        <v>14.688594686133511</v>
      </c>
      <c r="Z77" s="219">
        <v>14.358409129890159</v>
      </c>
    </row>
    <row r="78" spans="1:31">
      <c r="A78" s="710" t="s">
        <v>444</v>
      </c>
      <c r="B78" s="219">
        <v>14.705300559191144</v>
      </c>
      <c r="C78" s="219">
        <v>14.625222005507435</v>
      </c>
      <c r="D78" s="219">
        <v>14.282382735961399</v>
      </c>
      <c r="E78" s="219">
        <v>15.513549490717313</v>
      </c>
      <c r="F78" s="219">
        <v>14.516255969250054</v>
      </c>
      <c r="G78" s="219">
        <v>14.620480585346494</v>
      </c>
      <c r="H78" s="219">
        <v>14.670456544834087</v>
      </c>
      <c r="I78" s="219">
        <v>14.574963290512857</v>
      </c>
      <c r="J78" s="219">
        <v>14.148960937958995</v>
      </c>
      <c r="K78" s="219">
        <v>14.350771824394796</v>
      </c>
      <c r="L78" s="219">
        <v>14.523207905525087</v>
      </c>
      <c r="M78" s="219">
        <v>14.656187016420164</v>
      </c>
      <c r="N78" s="219">
        <v>13.806889040200412</v>
      </c>
      <c r="O78" s="219">
        <v>14.070291637630778</v>
      </c>
      <c r="P78" s="219">
        <v>13.787333677344268</v>
      </c>
      <c r="Q78" s="219">
        <v>14.422859677582903</v>
      </c>
      <c r="R78" s="219">
        <v>14.929825337950918</v>
      </c>
      <c r="S78" s="219">
        <v>14.154095506325428</v>
      </c>
      <c r="T78" s="219">
        <v>14.201876364429859</v>
      </c>
      <c r="U78" s="219">
        <v>14.478724813097068</v>
      </c>
      <c r="V78" s="219">
        <v>13.829924952252425</v>
      </c>
      <c r="W78" s="219">
        <v>13.902810002708746</v>
      </c>
      <c r="X78" s="219">
        <v>14.23967348831159</v>
      </c>
      <c r="Y78" s="219">
        <v>14.800548665799877</v>
      </c>
      <c r="Z78" s="219">
        <v>14.186539422232402</v>
      </c>
    </row>
    <row r="79" spans="1:31">
      <c r="A79" s="710" t="s">
        <v>445</v>
      </c>
      <c r="B79" s="219">
        <v>5.4164959171848217</v>
      </c>
      <c r="C79" s="219">
        <v>5.319809065781528</v>
      </c>
      <c r="D79" s="219">
        <v>5.1991133628023576</v>
      </c>
      <c r="E79" s="219">
        <v>5.3749873712077925</v>
      </c>
      <c r="F79" s="219">
        <v>5.4722848888108722</v>
      </c>
      <c r="G79" s="219">
        <v>4.9863766474323503</v>
      </c>
      <c r="H79" s="219">
        <v>5.1662190348938122</v>
      </c>
      <c r="I79" s="219">
        <v>4.6921998684704951</v>
      </c>
      <c r="J79" s="219">
        <v>4.8259453660524922</v>
      </c>
      <c r="K79" s="219">
        <v>5.0367161982293078</v>
      </c>
      <c r="L79" s="219">
        <v>5.49941362013735</v>
      </c>
      <c r="M79" s="219">
        <v>5.365056101607272</v>
      </c>
      <c r="N79" s="219">
        <v>5.3015388933005267</v>
      </c>
      <c r="O79" s="219">
        <v>5.0169751800440938</v>
      </c>
      <c r="P79" s="219">
        <v>5.5278308294459553</v>
      </c>
      <c r="Q79" s="219">
        <v>5.1903649553583309</v>
      </c>
      <c r="R79" s="219">
        <v>5.0468162955198164</v>
      </c>
      <c r="S79" s="219">
        <v>5.7988496197314285</v>
      </c>
      <c r="T79" s="219">
        <v>5.6654018322343056</v>
      </c>
      <c r="U79" s="219">
        <v>5.3716132712036293</v>
      </c>
      <c r="V79" s="219">
        <v>5.6025922273657693</v>
      </c>
      <c r="W79" s="219">
        <v>5.7678048783343501</v>
      </c>
      <c r="X79" s="219">
        <v>5.624048786226842</v>
      </c>
      <c r="Y79" s="219">
        <v>5.4539571172065724</v>
      </c>
      <c r="Z79" s="219">
        <v>5.7822951865114218</v>
      </c>
    </row>
    <row r="80" spans="1:31">
      <c r="A80" s="710" t="s">
        <v>446</v>
      </c>
      <c r="B80" s="219">
        <v>1.588052962783199</v>
      </c>
      <c r="C80" s="219">
        <v>1.5078575811792005</v>
      </c>
      <c r="D80" s="219">
        <v>1.1953956938113264</v>
      </c>
      <c r="E80" s="219">
        <v>1.280721593223467</v>
      </c>
      <c r="F80" s="219">
        <v>1.2608423383727623</v>
      </c>
      <c r="G80" s="219">
        <v>1.2717349059973302</v>
      </c>
      <c r="H80" s="219">
        <v>1.2445347180900526</v>
      </c>
      <c r="I80" s="219">
        <v>1.206225326234512</v>
      </c>
      <c r="J80" s="219">
        <v>1.2743557290893885</v>
      </c>
      <c r="K80" s="219">
        <v>1.1278902532394526</v>
      </c>
      <c r="L80" s="219">
        <v>1.2555829125727458</v>
      </c>
      <c r="M80" s="219">
        <v>1.2207001968442832</v>
      </c>
      <c r="N80" s="219">
        <v>1.2486574604257403</v>
      </c>
      <c r="O80" s="219">
        <v>1.225147487905252</v>
      </c>
      <c r="P80" s="219">
        <v>1.3820711819282014</v>
      </c>
      <c r="Q80" s="219">
        <v>1.2012309794033109</v>
      </c>
      <c r="R80" s="219">
        <v>1.0427504840370656</v>
      </c>
      <c r="S80" s="219">
        <v>1.1923446226548735</v>
      </c>
      <c r="T80" s="219">
        <v>1.2593010073596838</v>
      </c>
      <c r="U80" s="219">
        <v>1.1184815178783845</v>
      </c>
      <c r="V80" s="219">
        <v>1.0742589601214214</v>
      </c>
      <c r="W80" s="219">
        <v>1.1741414037393989</v>
      </c>
      <c r="X80" s="219">
        <v>1.0795255571140112</v>
      </c>
      <c r="Y80" s="219">
        <v>1.0977357604196045</v>
      </c>
      <c r="Z80" s="219">
        <v>0.97785578327422729</v>
      </c>
    </row>
    <row r="81" spans="1:26">
      <c r="A81" s="710" t="s">
        <v>447</v>
      </c>
      <c r="B81" s="219">
        <v>5.123577172791367</v>
      </c>
      <c r="C81" s="219">
        <v>5.074271557290194</v>
      </c>
      <c r="D81" s="219">
        <v>5.7776499744086474</v>
      </c>
      <c r="E81" s="219">
        <v>5.0070037328716372</v>
      </c>
      <c r="F81" s="219">
        <v>5.2785015086575511</v>
      </c>
      <c r="G81" s="219">
        <v>5.4171131530297982</v>
      </c>
      <c r="H81" s="219">
        <v>5.3252840961234975</v>
      </c>
      <c r="I81" s="219">
        <v>5.3180040789552425</v>
      </c>
      <c r="J81" s="219">
        <v>4.8087440073901231</v>
      </c>
      <c r="K81" s="219">
        <v>5.2705865093114381</v>
      </c>
      <c r="L81" s="219">
        <v>5.0124287801019305</v>
      </c>
      <c r="M81" s="219">
        <v>5.1057927950642297</v>
      </c>
      <c r="N81" s="219">
        <v>4.9942606467133759</v>
      </c>
      <c r="O81" s="219">
        <v>5.099089328861182</v>
      </c>
      <c r="P81" s="219">
        <v>4.8836173239836471</v>
      </c>
      <c r="Q81" s="219">
        <v>4.8663016398910557</v>
      </c>
      <c r="R81" s="219">
        <v>5.2844153883658445</v>
      </c>
      <c r="S81" s="219">
        <v>4.8324122538815661</v>
      </c>
      <c r="T81" s="219">
        <v>4.9173457509762111</v>
      </c>
      <c r="U81" s="219">
        <v>4.8029326661784806</v>
      </c>
      <c r="V81" s="219">
        <v>4.9217147947655429</v>
      </c>
      <c r="W81" s="219">
        <v>4.9804520415999338</v>
      </c>
      <c r="X81" s="219">
        <v>5.0671418392295937</v>
      </c>
      <c r="Y81" s="219">
        <v>4.757060250637255</v>
      </c>
      <c r="Z81" s="219">
        <v>5.3321344966831461</v>
      </c>
    </row>
    <row r="82" spans="1:26">
      <c r="A82" s="710" t="s">
        <v>448</v>
      </c>
      <c r="B82" s="219">
        <v>4.8901703503187592</v>
      </c>
      <c r="C82" s="219">
        <v>5.0358900528188721</v>
      </c>
      <c r="D82" s="219">
        <v>6.1515526977076558</v>
      </c>
      <c r="E82" s="219">
        <v>5.4771521528229545</v>
      </c>
      <c r="F82" s="219">
        <v>5.5576344338375279</v>
      </c>
      <c r="G82" s="219">
        <v>5.837194393825917</v>
      </c>
      <c r="H82" s="219">
        <v>5.5938758182578692</v>
      </c>
      <c r="I82" s="219">
        <v>5.505042250262548</v>
      </c>
      <c r="J82" s="219">
        <v>6.7514612458255439</v>
      </c>
      <c r="K82" s="219">
        <v>6.1119812244079332</v>
      </c>
      <c r="L82" s="219">
        <v>6.4237410583441381</v>
      </c>
      <c r="M82" s="219">
        <v>7.4428144939297916</v>
      </c>
      <c r="N82" s="219">
        <v>7.2994467235884946</v>
      </c>
      <c r="O82" s="219">
        <v>7.6120134318661039</v>
      </c>
      <c r="P82" s="219">
        <v>7.1577593445556449</v>
      </c>
      <c r="Q82" s="219">
        <v>8.0510313000877449</v>
      </c>
      <c r="R82" s="219">
        <v>7.9758701166332777</v>
      </c>
      <c r="S82" s="219">
        <v>7.961679659079298</v>
      </c>
      <c r="T82" s="219">
        <v>6.8812058876682665</v>
      </c>
      <c r="U82" s="219">
        <v>7.3006811649869423</v>
      </c>
      <c r="V82" s="219">
        <v>7.8131326704621396</v>
      </c>
      <c r="W82" s="219">
        <v>6.9078015497634011</v>
      </c>
      <c r="X82" s="219">
        <v>6.9675274541182226</v>
      </c>
      <c r="Y82" s="219">
        <v>7.1374838234918556</v>
      </c>
      <c r="Z82" s="219">
        <v>6.9531816540203586</v>
      </c>
    </row>
    <row r="83" spans="1:26">
      <c r="A83" s="710" t="s">
        <v>449</v>
      </c>
      <c r="B83" s="219">
        <v>4.693622152165668</v>
      </c>
      <c r="C83" s="219">
        <v>4.619515946512891</v>
      </c>
      <c r="D83" s="219">
        <v>4.7928244570622462</v>
      </c>
      <c r="E83" s="219">
        <v>4.3326092123526418</v>
      </c>
      <c r="F83" s="219">
        <v>4.5385173731972044</v>
      </c>
      <c r="G83" s="219">
        <v>4.4650887509974062</v>
      </c>
      <c r="H83" s="219">
        <v>4.0530167747206205</v>
      </c>
      <c r="I83" s="219">
        <v>3.8611837971607961</v>
      </c>
      <c r="J83" s="219">
        <v>4.1057912435783681</v>
      </c>
      <c r="K83" s="219">
        <v>4.6042870013984443</v>
      </c>
      <c r="L83" s="219">
        <v>4.5130899343786544</v>
      </c>
      <c r="M83" s="219">
        <v>4.2010309685404588</v>
      </c>
      <c r="N83" s="219">
        <v>4.2102013616334126</v>
      </c>
      <c r="O83" s="219">
        <v>4.1651555911829723</v>
      </c>
      <c r="P83" s="219">
        <v>4.0172949951858454</v>
      </c>
      <c r="Q83" s="219">
        <v>4.1481465806003959</v>
      </c>
      <c r="R83" s="219">
        <v>4.2494170638622402</v>
      </c>
      <c r="S83" s="219">
        <v>4.0392251090617552</v>
      </c>
      <c r="T83" s="219">
        <v>4.6766020939340027</v>
      </c>
      <c r="U83" s="219">
        <v>4.5825128306544745</v>
      </c>
      <c r="V83" s="219">
        <v>4.1729244937375363</v>
      </c>
      <c r="W83" s="219">
        <v>4.5037982818078</v>
      </c>
      <c r="X83" s="219">
        <v>4.1059858124605988</v>
      </c>
      <c r="Y83" s="219">
        <v>4.5217436108904856</v>
      </c>
      <c r="Z83" s="219">
        <v>4.4486037768563378</v>
      </c>
    </row>
    <row r="84" spans="1:26">
      <c r="A84" s="710" t="s">
        <v>450</v>
      </c>
      <c r="B84" s="219">
        <v>3.3684666470968083</v>
      </c>
      <c r="C84" s="219">
        <v>3.5715119638287662</v>
      </c>
      <c r="D84" s="219">
        <v>3.8474401753696013</v>
      </c>
      <c r="E84" s="219">
        <v>4.3294911121015707</v>
      </c>
      <c r="F84" s="219">
        <v>5.094131228556865</v>
      </c>
      <c r="G84" s="219">
        <v>4.2559585693006969</v>
      </c>
      <c r="H84" s="219">
        <v>4.8616960495617452</v>
      </c>
      <c r="I84" s="219">
        <v>5.0179067756464617</v>
      </c>
      <c r="J84" s="219">
        <v>5.0212944070523502</v>
      </c>
      <c r="K84" s="219">
        <v>4.9782729965455683</v>
      </c>
      <c r="L84" s="219">
        <v>4.9436337484803223</v>
      </c>
      <c r="M84" s="219">
        <v>4.7301109654112299</v>
      </c>
      <c r="N84" s="219">
        <v>4.8216019806088157</v>
      </c>
      <c r="O84" s="219">
        <v>5.3505507670156556</v>
      </c>
      <c r="P84" s="219">
        <v>4.6826177669839968</v>
      </c>
      <c r="Q84" s="219">
        <v>4.0859592430685385</v>
      </c>
      <c r="R84" s="219">
        <v>3.9085431741247429</v>
      </c>
      <c r="S84" s="219">
        <v>4.0391621580341308</v>
      </c>
      <c r="T84" s="219">
        <v>3.8091662275613789</v>
      </c>
      <c r="U84" s="219">
        <v>3.7555193692052793</v>
      </c>
      <c r="V84" s="219">
        <v>3.8502257707447298</v>
      </c>
      <c r="W84" s="219">
        <v>4.225662693924316</v>
      </c>
      <c r="X84" s="219">
        <v>3.8689851222018832</v>
      </c>
      <c r="Y84" s="219">
        <v>3.8252661969301109</v>
      </c>
      <c r="Z84" s="219">
        <v>3.9360626894195732</v>
      </c>
    </row>
    <row r="85" spans="1:26" ht="20.25" customHeight="1">
      <c r="A85" s="710" t="s">
        <v>460</v>
      </c>
      <c r="B85" s="218">
        <v>100</v>
      </c>
      <c r="C85" s="218">
        <v>100</v>
      </c>
      <c r="D85" s="218">
        <v>100</v>
      </c>
      <c r="E85" s="218">
        <v>100</v>
      </c>
      <c r="F85" s="218">
        <v>100</v>
      </c>
      <c r="G85" s="218">
        <v>100</v>
      </c>
      <c r="H85" s="218">
        <v>100</v>
      </c>
      <c r="I85" s="218">
        <v>100</v>
      </c>
      <c r="J85" s="218">
        <v>100</v>
      </c>
      <c r="K85" s="218">
        <v>100</v>
      </c>
      <c r="L85" s="218">
        <v>100</v>
      </c>
      <c r="M85" s="218">
        <v>100</v>
      </c>
      <c r="N85" s="218">
        <v>100</v>
      </c>
      <c r="O85" s="218">
        <v>100</v>
      </c>
      <c r="P85" s="218">
        <v>100</v>
      </c>
      <c r="Q85" s="218">
        <v>100</v>
      </c>
      <c r="R85" s="218">
        <v>100</v>
      </c>
      <c r="S85" s="218">
        <v>100</v>
      </c>
      <c r="T85" s="218">
        <v>100</v>
      </c>
      <c r="U85" s="218">
        <v>100</v>
      </c>
      <c r="V85" s="218">
        <v>100</v>
      </c>
      <c r="W85" s="218">
        <v>99.999999999999986</v>
      </c>
      <c r="X85" s="218">
        <v>99.999999999999986</v>
      </c>
      <c r="Y85" s="218">
        <v>100.00000000000001</v>
      </c>
      <c r="Z85" s="218">
        <v>99.999999999999986</v>
      </c>
    </row>
    <row r="86" spans="1:26" ht="13">
      <c r="B86" s="580"/>
      <c r="C86" s="580"/>
      <c r="D86" s="580"/>
      <c r="E86" s="580"/>
      <c r="F86" s="580"/>
      <c r="G86" s="432"/>
      <c r="H86" s="432"/>
      <c r="I86" s="432"/>
      <c r="J86" s="432"/>
    </row>
    <row r="87" spans="1:26" ht="19.5" customHeight="1">
      <c r="B87" s="1244" t="s">
        <v>1483</v>
      </c>
    </row>
  </sheetData>
  <sheetProtection selectLockedCells="1"/>
  <mergeCells count="20">
    <mergeCell ref="Z47:AE47"/>
    <mergeCell ref="Z67:AE67"/>
    <mergeCell ref="B47:G47"/>
    <mergeCell ref="H47:M47"/>
    <mergeCell ref="N47:S47"/>
    <mergeCell ref="T47:Y47"/>
    <mergeCell ref="B67:G67"/>
    <mergeCell ref="H67:M67"/>
    <mergeCell ref="N67:S67"/>
    <mergeCell ref="T67:Y67"/>
    <mergeCell ref="B27:G27"/>
    <mergeCell ref="H27:M27"/>
    <mergeCell ref="N27:S27"/>
    <mergeCell ref="T27:Y27"/>
    <mergeCell ref="Z7:AE7"/>
    <mergeCell ref="Z27:AE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&amp;"Arial,Fett"Empfang von biotischen Gütern aus anderen Bundesländern 1994 – 2018</oddHeader>
    <oddFooter>&amp;CStatistische Ämter der Länder – Indikatoren und Kennzahlen, UGRdL 2020</oddFooter>
  </headerFooter>
  <rowBreaks count="1" manualBreakCount="1">
    <brk id="45" max="30" man="1"/>
  </rowBreaks>
  <colBreaks count="3" manualBreakCount="3">
    <brk id="7" max="1048575" man="1"/>
    <brk id="13" max="1048575" man="1"/>
    <brk id="19" max="1048575" man="1"/>
  </colBreak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8">
    <pageSetUpPr autoPageBreaks="0"/>
  </sheetPr>
  <dimension ref="A1:AE87"/>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4296875" defaultRowHeight="12.5"/>
  <cols>
    <col min="1" max="1" width="23.54296875" style="643" customWidth="1"/>
    <col min="2" max="10" width="10.54296875" style="422" customWidth="1"/>
    <col min="11" max="26" width="10.54296875" style="423" customWidth="1"/>
    <col min="27" max="16384" width="11.54296875" style="423"/>
  </cols>
  <sheetData>
    <row r="1" spans="1:31" ht="13">
      <c r="A1" s="160" t="s">
        <v>322</v>
      </c>
    </row>
    <row r="3" spans="1:31" s="135" customFormat="1" ht="13">
      <c r="A3" s="692" t="s">
        <v>951</v>
      </c>
      <c r="B3" s="407" t="s">
        <v>1268</v>
      </c>
      <c r="C3" s="407"/>
      <c r="D3" s="407"/>
      <c r="E3" s="407"/>
      <c r="F3" s="407"/>
      <c r="G3" s="407"/>
      <c r="H3" s="407"/>
      <c r="I3" s="692"/>
      <c r="J3" s="692"/>
    </row>
    <row r="5" spans="1:31" ht="14.5">
      <c r="A5" s="690" t="s">
        <v>433</v>
      </c>
      <c r="B5" s="1023">
        <v>1994</v>
      </c>
      <c r="C5" s="1023">
        <v>1995</v>
      </c>
      <c r="D5" s="1023">
        <v>1996</v>
      </c>
      <c r="E5" s="1023">
        <v>1997</v>
      </c>
      <c r="F5" s="1023">
        <v>1998</v>
      </c>
      <c r="G5" s="1023">
        <v>1999</v>
      </c>
      <c r="H5" s="1023">
        <v>2000</v>
      </c>
      <c r="I5" s="1023">
        <v>2001</v>
      </c>
      <c r="J5" s="1023">
        <v>2002</v>
      </c>
      <c r="K5" s="1023">
        <v>2003</v>
      </c>
      <c r="L5" s="1023">
        <v>2004</v>
      </c>
      <c r="M5" s="1023">
        <v>2005</v>
      </c>
      <c r="N5" s="1023">
        <v>2006</v>
      </c>
      <c r="O5" s="1023">
        <v>2007</v>
      </c>
      <c r="P5" s="1023">
        <v>2008</v>
      </c>
      <c r="Q5" s="1023">
        <v>2009</v>
      </c>
      <c r="R5" s="1023">
        <v>2010</v>
      </c>
      <c r="S5" s="1023">
        <v>2011</v>
      </c>
      <c r="T5" s="1023">
        <v>2012</v>
      </c>
      <c r="U5" s="1023">
        <v>2013</v>
      </c>
      <c r="V5" s="1023">
        <v>2014</v>
      </c>
      <c r="W5" s="1023">
        <v>2015</v>
      </c>
      <c r="X5" s="1023" t="s">
        <v>1481</v>
      </c>
      <c r="Y5" s="1023" t="s">
        <v>1482</v>
      </c>
      <c r="Z5" s="1023">
        <v>2018</v>
      </c>
    </row>
    <row r="6" spans="1:31">
      <c r="A6" s="387"/>
      <c r="B6" s="427"/>
      <c r="C6" s="427"/>
      <c r="D6" s="427"/>
      <c r="E6" s="427"/>
      <c r="F6" s="427"/>
      <c r="G6" s="427"/>
      <c r="H6" s="427"/>
      <c r="I6" s="427"/>
      <c r="J6" s="427"/>
    </row>
    <row r="7" spans="1:31" ht="13">
      <c r="A7" s="692"/>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Y7" s="1283"/>
      <c r="Z7" s="1283" t="s">
        <v>434</v>
      </c>
      <c r="AA7" s="1283"/>
      <c r="AB7" s="1283"/>
      <c r="AC7" s="1283"/>
      <c r="AD7" s="1283"/>
      <c r="AE7" s="1283"/>
    </row>
    <row r="8" spans="1:31" s="430" customFormat="1">
      <c r="A8" s="643"/>
      <c r="B8" s="141"/>
      <c r="C8" s="134"/>
      <c r="D8" s="141"/>
      <c r="E8" s="141"/>
      <c r="F8" s="141"/>
      <c r="G8" s="141"/>
      <c r="H8" s="141"/>
      <c r="I8" s="141"/>
      <c r="J8" s="141"/>
      <c r="K8" s="386"/>
      <c r="L8" s="386"/>
      <c r="M8" s="386"/>
      <c r="N8" s="386"/>
      <c r="O8" s="386"/>
      <c r="P8" s="386"/>
      <c r="Q8" s="386"/>
      <c r="R8" s="386"/>
      <c r="S8" s="386"/>
      <c r="T8" s="386"/>
      <c r="U8" s="386"/>
      <c r="V8" s="386"/>
      <c r="W8" s="386"/>
      <c r="X8" s="386"/>
      <c r="Y8" s="386"/>
      <c r="Z8" s="386"/>
    </row>
    <row r="9" spans="1:31" s="430" customFormat="1">
      <c r="A9" s="710" t="s">
        <v>435</v>
      </c>
      <c r="B9" s="244">
        <v>57460.302255451155</v>
      </c>
      <c r="C9" s="838">
        <v>57392.481327467453</v>
      </c>
      <c r="D9" s="244">
        <v>57257.414088229481</v>
      </c>
      <c r="E9" s="244">
        <v>59019.824309529016</v>
      </c>
      <c r="F9" s="244">
        <v>58416.91678662596</v>
      </c>
      <c r="G9" s="244">
        <v>61224.392570504642</v>
      </c>
      <c r="H9" s="244">
        <v>65687.71420214606</v>
      </c>
      <c r="I9" s="244">
        <v>65669.245690744909</v>
      </c>
      <c r="J9" s="244">
        <v>63220.445192350293</v>
      </c>
      <c r="K9" s="244">
        <v>66877.421490550871</v>
      </c>
      <c r="L9" s="244">
        <v>65675.68450558286</v>
      </c>
      <c r="M9" s="244">
        <v>67358.8266</v>
      </c>
      <c r="N9" s="244">
        <v>72538.463000000003</v>
      </c>
      <c r="O9" s="244">
        <v>76281.457999999999</v>
      </c>
      <c r="P9" s="244">
        <v>75789.671000000002</v>
      </c>
      <c r="Q9" s="244">
        <v>69712.625</v>
      </c>
      <c r="R9" s="244">
        <v>73146.47570000001</v>
      </c>
      <c r="S9" s="244">
        <v>78624.941000000006</v>
      </c>
      <c r="T9" s="244">
        <v>77155.866099999999</v>
      </c>
      <c r="U9" s="244">
        <v>80345.762199999997</v>
      </c>
      <c r="V9" s="244">
        <v>81501.901000000013</v>
      </c>
      <c r="W9" s="244">
        <v>80932.199699999997</v>
      </c>
      <c r="X9" s="244">
        <v>82415.82745176999</v>
      </c>
      <c r="Y9" s="244">
        <v>81171.064615780037</v>
      </c>
      <c r="Z9" s="244">
        <v>85378.803500000009</v>
      </c>
    </row>
    <row r="10" spans="1:31">
      <c r="A10" s="710" t="s">
        <v>436</v>
      </c>
      <c r="B10" s="838">
        <v>53691.914115370506</v>
      </c>
      <c r="C10" s="1159">
        <v>54154.103374502156</v>
      </c>
      <c r="D10" s="838">
        <v>52464.119557280901</v>
      </c>
      <c r="E10" s="838">
        <v>54171.806444907656</v>
      </c>
      <c r="F10" s="838">
        <v>54769.362395171265</v>
      </c>
      <c r="G10" s="838">
        <v>62323.098734944215</v>
      </c>
      <c r="H10" s="838">
        <v>64112.417371829608</v>
      </c>
      <c r="I10" s="244">
        <v>62238.830122785126</v>
      </c>
      <c r="J10" s="838">
        <v>63972.913545121664</v>
      </c>
      <c r="K10" s="244">
        <v>65188.225036861862</v>
      </c>
      <c r="L10" s="244">
        <v>64970.706894279065</v>
      </c>
      <c r="M10" s="244">
        <v>70129.767399999997</v>
      </c>
      <c r="N10" s="244">
        <v>75117.142999999996</v>
      </c>
      <c r="O10" s="244">
        <v>81145.263000000006</v>
      </c>
      <c r="P10" s="244">
        <v>80668.222999999998</v>
      </c>
      <c r="Q10" s="244">
        <v>74682.593999999997</v>
      </c>
      <c r="R10" s="244">
        <v>79550.331000000006</v>
      </c>
      <c r="S10" s="244">
        <v>80208.851999999999</v>
      </c>
      <c r="T10" s="244">
        <v>78557.0334</v>
      </c>
      <c r="U10" s="244">
        <v>81578.125</v>
      </c>
      <c r="V10" s="244">
        <v>83119.565299999987</v>
      </c>
      <c r="W10" s="244">
        <v>86360.864499999996</v>
      </c>
      <c r="X10" s="244">
        <v>86652.431681479997</v>
      </c>
      <c r="Y10" s="244">
        <v>85709.139848359904</v>
      </c>
      <c r="Z10" s="244">
        <v>94699.156000000003</v>
      </c>
    </row>
    <row r="11" spans="1:31">
      <c r="A11" s="710" t="s">
        <v>437</v>
      </c>
      <c r="B11" s="838">
        <v>20560.883479367189</v>
      </c>
      <c r="C11" s="244">
        <v>21889.891347073019</v>
      </c>
      <c r="D11" s="838">
        <v>22011.395271817226</v>
      </c>
      <c r="E11" s="838">
        <v>21301.571114073911</v>
      </c>
      <c r="F11" s="838">
        <v>17181.229008418002</v>
      </c>
      <c r="G11" s="244">
        <v>16139.275022187436</v>
      </c>
      <c r="H11" s="838">
        <v>16170.785582084736</v>
      </c>
      <c r="I11" s="244">
        <v>16471.739415328339</v>
      </c>
      <c r="J11" s="244">
        <v>15407.645031559301</v>
      </c>
      <c r="K11" s="244">
        <v>13937.238489766678</v>
      </c>
      <c r="L11" s="244">
        <v>13803.629791509786</v>
      </c>
      <c r="M11" s="244">
        <v>13526.604000000001</v>
      </c>
      <c r="N11" s="244">
        <v>14892.731</v>
      </c>
      <c r="O11" s="244">
        <v>13289.554</v>
      </c>
      <c r="P11" s="244">
        <v>14314.702000000001</v>
      </c>
      <c r="Q11" s="244">
        <v>14129.448999999999</v>
      </c>
      <c r="R11" s="244">
        <v>13525.4953</v>
      </c>
      <c r="S11" s="244">
        <v>15393.553</v>
      </c>
      <c r="T11" s="244">
        <v>15778.4845</v>
      </c>
      <c r="U11" s="244">
        <v>16374.7222</v>
      </c>
      <c r="V11" s="244">
        <v>16724.104599999999</v>
      </c>
      <c r="W11" s="244">
        <v>16126.1325</v>
      </c>
      <c r="X11" s="244">
        <v>18668.072709619981</v>
      </c>
      <c r="Y11" s="244">
        <v>17260.316312600011</v>
      </c>
      <c r="Z11" s="244">
        <v>17793.8105</v>
      </c>
    </row>
    <row r="12" spans="1:31">
      <c r="A12" s="710" t="s">
        <v>438</v>
      </c>
      <c r="B12" s="838">
        <v>37830.408490290465</v>
      </c>
      <c r="C12" s="244">
        <v>38829.30353354026</v>
      </c>
      <c r="D12" s="838">
        <v>42720.743164452797</v>
      </c>
      <c r="E12" s="838">
        <v>41917.4120820229</v>
      </c>
      <c r="F12" s="838">
        <v>40473.760709538976</v>
      </c>
      <c r="G12" s="244">
        <v>42174.900297431515</v>
      </c>
      <c r="H12" s="838">
        <v>42836.061569474514</v>
      </c>
      <c r="I12" s="244">
        <v>43376.489102464075</v>
      </c>
      <c r="J12" s="838">
        <v>40372.427614740234</v>
      </c>
      <c r="K12" s="244">
        <v>42769.39899652006</v>
      </c>
      <c r="L12" s="244">
        <v>44026.54297178032</v>
      </c>
      <c r="M12" s="244">
        <v>49160.913799999995</v>
      </c>
      <c r="N12" s="244">
        <v>51003.675000000003</v>
      </c>
      <c r="O12" s="244">
        <v>50588.485999999997</v>
      </c>
      <c r="P12" s="244">
        <v>52992.197999999997</v>
      </c>
      <c r="Q12" s="244">
        <v>51922.254999999997</v>
      </c>
      <c r="R12" s="244">
        <v>53803.557000000001</v>
      </c>
      <c r="S12" s="244">
        <v>56051.868999999999</v>
      </c>
      <c r="T12" s="244">
        <v>55564.167000000001</v>
      </c>
      <c r="U12" s="244">
        <v>56338.846999999994</v>
      </c>
      <c r="V12" s="244">
        <v>57273.607000000004</v>
      </c>
      <c r="W12" s="244">
        <v>59189.710800000001</v>
      </c>
      <c r="X12" s="244">
        <v>59510.860289999968</v>
      </c>
      <c r="Y12" s="244">
        <v>57130.307073269985</v>
      </c>
      <c r="Z12" s="244">
        <v>56525.327000000005</v>
      </c>
    </row>
    <row r="13" spans="1:31">
      <c r="A13" s="710" t="s">
        <v>439</v>
      </c>
      <c r="B13" s="838">
        <v>15759.558304798549</v>
      </c>
      <c r="C13" s="244">
        <v>15915.368317891815</v>
      </c>
      <c r="D13" s="838">
        <v>15179.597515615651</v>
      </c>
      <c r="E13" s="838">
        <v>17483.530761990001</v>
      </c>
      <c r="F13" s="838">
        <v>17239.893045268724</v>
      </c>
      <c r="G13" s="838">
        <v>17295.172578886006</v>
      </c>
      <c r="H13" s="838">
        <v>15714.387049845935</v>
      </c>
      <c r="I13" s="244">
        <v>17750.373676543648</v>
      </c>
      <c r="J13" s="838">
        <v>16416.160373007639</v>
      </c>
      <c r="K13" s="244">
        <v>18139.639160932253</v>
      </c>
      <c r="L13" s="244">
        <v>18838.342531430008</v>
      </c>
      <c r="M13" s="244">
        <v>18422.820800000001</v>
      </c>
      <c r="N13" s="244">
        <v>20349.314999999999</v>
      </c>
      <c r="O13" s="244">
        <v>21539.929</v>
      </c>
      <c r="P13" s="244">
        <v>22645.420999999998</v>
      </c>
      <c r="Q13" s="244">
        <v>20420.213</v>
      </c>
      <c r="R13" s="244">
        <v>21096.6728</v>
      </c>
      <c r="S13" s="244">
        <v>23299</v>
      </c>
      <c r="T13" s="244">
        <v>21619.563899999997</v>
      </c>
      <c r="U13" s="244">
        <v>22116.272799999999</v>
      </c>
      <c r="V13" s="244">
        <v>21721.5926</v>
      </c>
      <c r="W13" s="244">
        <v>23358.034299999999</v>
      </c>
      <c r="X13" s="244">
        <v>22955.140719649993</v>
      </c>
      <c r="Y13" s="244">
        <v>22507.625970430003</v>
      </c>
      <c r="Z13" s="244">
        <v>21806.117999999999</v>
      </c>
    </row>
    <row r="14" spans="1:31">
      <c r="A14" s="710" t="s">
        <v>440</v>
      </c>
      <c r="B14" s="838">
        <v>42906.281077485968</v>
      </c>
      <c r="C14" s="244">
        <v>43424.7027786326</v>
      </c>
      <c r="D14" s="838">
        <v>39519.35860326769</v>
      </c>
      <c r="E14" s="838">
        <v>41540.195546272837</v>
      </c>
      <c r="F14" s="838">
        <v>43828.683151658035</v>
      </c>
      <c r="G14" s="838">
        <v>45184.352713050146</v>
      </c>
      <c r="H14" s="838">
        <v>41191.638270073745</v>
      </c>
      <c r="I14" s="244">
        <v>46590.618862711082</v>
      </c>
      <c r="J14" s="244">
        <v>45254.659185519915</v>
      </c>
      <c r="K14" s="244">
        <v>46608.995929501019</v>
      </c>
      <c r="L14" s="244">
        <v>47998.634414347252</v>
      </c>
      <c r="M14" s="244">
        <v>48753.533600000002</v>
      </c>
      <c r="N14" s="244">
        <v>58468.61</v>
      </c>
      <c r="O14" s="244">
        <v>60051.938999999998</v>
      </c>
      <c r="P14" s="244">
        <v>60687.275999999998</v>
      </c>
      <c r="Q14" s="244">
        <v>55972.027000000002</v>
      </c>
      <c r="R14" s="244">
        <v>58767.714000000007</v>
      </c>
      <c r="S14" s="244">
        <v>62499.059000000001</v>
      </c>
      <c r="T14" s="244">
        <v>61095.5841</v>
      </c>
      <c r="U14" s="244">
        <v>62641.849199999997</v>
      </c>
      <c r="V14" s="244">
        <v>62450.084800000011</v>
      </c>
      <c r="W14" s="244">
        <v>64848.7857</v>
      </c>
      <c r="X14" s="244">
        <v>67787.565308529971</v>
      </c>
      <c r="Y14" s="244">
        <v>65650.814945370032</v>
      </c>
      <c r="Z14" s="244">
        <v>67259.745800000004</v>
      </c>
    </row>
    <row r="15" spans="1:31">
      <c r="A15" s="710" t="s">
        <v>441</v>
      </c>
      <c r="B15" s="244">
        <v>45649.327462686088</v>
      </c>
      <c r="C15" s="244">
        <v>45997.405151757011</v>
      </c>
      <c r="D15" s="838">
        <v>47339.77348220467</v>
      </c>
      <c r="E15" s="838">
        <v>47211.956319099991</v>
      </c>
      <c r="F15" s="244">
        <v>51141.712924609601</v>
      </c>
      <c r="G15" s="838">
        <v>51503.767031447926</v>
      </c>
      <c r="H15" s="838">
        <v>51678.909721065545</v>
      </c>
      <c r="I15" s="244">
        <v>53442.425653151477</v>
      </c>
      <c r="J15" s="838">
        <v>50832.256195786365</v>
      </c>
      <c r="K15" s="244">
        <v>51617.731466475758</v>
      </c>
      <c r="L15" s="244">
        <v>54499.992674410227</v>
      </c>
      <c r="M15" s="244">
        <v>59012.353700000007</v>
      </c>
      <c r="N15" s="244">
        <v>61435.378000000004</v>
      </c>
      <c r="O15" s="244">
        <v>64127.401999999995</v>
      </c>
      <c r="P15" s="244">
        <v>66680.471999999994</v>
      </c>
      <c r="Q15" s="244">
        <v>62537.052000000003</v>
      </c>
      <c r="R15" s="244">
        <v>64618.977999999996</v>
      </c>
      <c r="S15" s="244">
        <v>68699.741000000009</v>
      </c>
      <c r="T15" s="244">
        <v>65968.876199999999</v>
      </c>
      <c r="U15" s="244">
        <v>65390.149400000002</v>
      </c>
      <c r="V15" s="244">
        <v>68639.597599999994</v>
      </c>
      <c r="W15" s="244">
        <v>69960.762900000002</v>
      </c>
      <c r="X15" s="244">
        <v>75113.541957930036</v>
      </c>
      <c r="Y15" s="244">
        <v>73277.914810780014</v>
      </c>
      <c r="Z15" s="244">
        <v>75943.641100000008</v>
      </c>
    </row>
    <row r="16" spans="1:31">
      <c r="A16" s="710" t="s">
        <v>442</v>
      </c>
      <c r="B16" s="244">
        <v>11247.535621745223</v>
      </c>
      <c r="C16" s="244">
        <v>12042.221004421319</v>
      </c>
      <c r="D16" s="244">
        <v>13020.708892001694</v>
      </c>
      <c r="E16" s="244">
        <v>13092.897240472041</v>
      </c>
      <c r="F16" s="244">
        <v>14622.966885178846</v>
      </c>
      <c r="G16" s="244">
        <v>15544.616933021887</v>
      </c>
      <c r="H16" s="244">
        <v>15354.926044217096</v>
      </c>
      <c r="I16" s="244">
        <v>15538.936364309144</v>
      </c>
      <c r="J16" s="244">
        <v>15974.458665272559</v>
      </c>
      <c r="K16" s="244">
        <v>16580.624072433704</v>
      </c>
      <c r="L16" s="244">
        <v>18227.399753474234</v>
      </c>
      <c r="M16" s="244">
        <v>16725.628000000001</v>
      </c>
      <c r="N16" s="244">
        <v>18493.766000000003</v>
      </c>
      <c r="O16" s="244">
        <v>17711.690999999999</v>
      </c>
      <c r="P16" s="244">
        <v>19167.179</v>
      </c>
      <c r="Q16" s="244">
        <v>17781.699000000001</v>
      </c>
      <c r="R16" s="244">
        <v>17433.760999999999</v>
      </c>
      <c r="S16" s="244">
        <v>19094.709000000003</v>
      </c>
      <c r="T16" s="244">
        <v>19132.914000000001</v>
      </c>
      <c r="U16" s="244">
        <v>19513.202000000001</v>
      </c>
      <c r="V16" s="244">
        <v>20408.828000000001</v>
      </c>
      <c r="W16" s="244">
        <v>20184.205999999998</v>
      </c>
      <c r="X16" s="244">
        <v>20246.878280210003</v>
      </c>
      <c r="Y16" s="244">
        <v>20336.504223909997</v>
      </c>
      <c r="Z16" s="244">
        <v>19238.791000000001</v>
      </c>
    </row>
    <row r="17" spans="1:31">
      <c r="A17" s="710" t="s">
        <v>443</v>
      </c>
      <c r="B17" s="244">
        <v>71385.250666701118</v>
      </c>
      <c r="C17" s="244">
        <v>71951.596566290202</v>
      </c>
      <c r="D17" s="244">
        <v>69358.651480935019</v>
      </c>
      <c r="E17" s="244">
        <v>73570.229599576895</v>
      </c>
      <c r="F17" s="244">
        <v>76061.837227338488</v>
      </c>
      <c r="G17" s="244">
        <v>79924.827474863559</v>
      </c>
      <c r="H17" s="244">
        <v>76942.686535802422</v>
      </c>
      <c r="I17" s="244">
        <v>86233.698557429903</v>
      </c>
      <c r="J17" s="244">
        <v>80071.438934582402</v>
      </c>
      <c r="K17" s="244">
        <v>83621.878706246265</v>
      </c>
      <c r="L17" s="244">
        <v>85526.645713094593</v>
      </c>
      <c r="M17" s="244">
        <v>89610.126799999998</v>
      </c>
      <c r="N17" s="244">
        <v>93298.510000000009</v>
      </c>
      <c r="O17" s="244">
        <v>99670.399000000005</v>
      </c>
      <c r="P17" s="244">
        <v>99444.237000000008</v>
      </c>
      <c r="Q17" s="244">
        <v>96281.629000000001</v>
      </c>
      <c r="R17" s="244">
        <v>97922.433000000005</v>
      </c>
      <c r="S17" s="244">
        <v>106775.406</v>
      </c>
      <c r="T17" s="244">
        <v>99296.767999999996</v>
      </c>
      <c r="U17" s="244">
        <v>102999.6808</v>
      </c>
      <c r="V17" s="244">
        <v>102973.99679999999</v>
      </c>
      <c r="W17" s="244">
        <v>108872.26299999999</v>
      </c>
      <c r="X17" s="244">
        <v>108291.81950943993</v>
      </c>
      <c r="Y17" s="244">
        <v>112207.44961221995</v>
      </c>
      <c r="Z17" s="244">
        <v>111915.10750000001</v>
      </c>
    </row>
    <row r="18" spans="1:31">
      <c r="A18" s="710" t="s">
        <v>444</v>
      </c>
      <c r="B18" s="244">
        <v>115267.17345264324</v>
      </c>
      <c r="C18" s="244">
        <v>114327.89844885936</v>
      </c>
      <c r="D18" s="244">
        <v>113954.59748584496</v>
      </c>
      <c r="E18" s="244">
        <v>112527.93009879516</v>
      </c>
      <c r="F18" s="244">
        <v>114420.11304074734</v>
      </c>
      <c r="G18" s="244">
        <v>112683.36912125211</v>
      </c>
      <c r="H18" s="244">
        <v>115153.145808418</v>
      </c>
      <c r="I18" s="244">
        <v>113390.60389677245</v>
      </c>
      <c r="J18" s="244">
        <v>107271.59989794044</v>
      </c>
      <c r="K18" s="244">
        <v>113061.67676378964</v>
      </c>
      <c r="L18" s="244">
        <v>113557.95477956304</v>
      </c>
      <c r="M18" s="244">
        <v>116814.1667</v>
      </c>
      <c r="N18" s="244">
        <v>125712.72200000001</v>
      </c>
      <c r="O18" s="244">
        <v>128625.43800000001</v>
      </c>
      <c r="P18" s="244">
        <v>129792.43499999998</v>
      </c>
      <c r="Q18" s="244">
        <v>112463.21799999999</v>
      </c>
      <c r="R18" s="244">
        <v>120567.7948</v>
      </c>
      <c r="S18" s="244">
        <v>127936.85799999999</v>
      </c>
      <c r="T18" s="244">
        <v>123590.64820000001</v>
      </c>
      <c r="U18" s="244">
        <v>125569.21250000001</v>
      </c>
      <c r="V18" s="244">
        <v>127236.90270000001</v>
      </c>
      <c r="W18" s="244">
        <v>129996.01420000001</v>
      </c>
      <c r="X18" s="244">
        <v>129481.87371756999</v>
      </c>
      <c r="Y18" s="244">
        <v>126627.01836938015</v>
      </c>
      <c r="Z18" s="244">
        <v>128795.0753</v>
      </c>
    </row>
    <row r="19" spans="1:31">
      <c r="A19" s="710" t="s">
        <v>445</v>
      </c>
      <c r="B19" s="244">
        <v>50019.29045686825</v>
      </c>
      <c r="C19" s="244">
        <v>49728.232101519876</v>
      </c>
      <c r="D19" s="244">
        <v>45319.387804746853</v>
      </c>
      <c r="E19" s="244">
        <v>47544.06727221005</v>
      </c>
      <c r="F19" s="244">
        <v>45556.665266619908</v>
      </c>
      <c r="G19" s="244">
        <v>49236.77655503463</v>
      </c>
      <c r="H19" s="244">
        <v>49554.097641670036</v>
      </c>
      <c r="I19" s="244">
        <v>49009.109824791041</v>
      </c>
      <c r="J19" s="244">
        <v>46858.081711600855</v>
      </c>
      <c r="K19" s="244">
        <v>51217.787518125318</v>
      </c>
      <c r="L19" s="244">
        <v>51628.44582652051</v>
      </c>
      <c r="M19" s="244">
        <v>55222.802500000005</v>
      </c>
      <c r="N19" s="244">
        <v>58016.391999999993</v>
      </c>
      <c r="O19" s="244">
        <v>59292.993000000002</v>
      </c>
      <c r="P19" s="244">
        <v>60891.044999999998</v>
      </c>
      <c r="Q19" s="244">
        <v>55568.366000000002</v>
      </c>
      <c r="R19" s="244">
        <v>57430.233899999999</v>
      </c>
      <c r="S19" s="244">
        <v>62682.003000000004</v>
      </c>
      <c r="T19" s="244">
        <v>59033.826699999998</v>
      </c>
      <c r="U19" s="244">
        <v>60176.4853</v>
      </c>
      <c r="V19" s="244">
        <v>62188.337899999999</v>
      </c>
      <c r="W19" s="244">
        <v>63774.429899999996</v>
      </c>
      <c r="X19" s="244">
        <v>63199.598658269912</v>
      </c>
      <c r="Y19" s="244">
        <v>63210.576467520048</v>
      </c>
      <c r="Z19" s="244">
        <v>64534.219299999997</v>
      </c>
    </row>
    <row r="20" spans="1:31">
      <c r="A20" s="710" t="s">
        <v>446</v>
      </c>
      <c r="B20" s="244">
        <v>9355.9083088181833</v>
      </c>
      <c r="C20" s="244">
        <v>9792.0280589140457</v>
      </c>
      <c r="D20" s="244">
        <v>9228.9042259710823</v>
      </c>
      <c r="E20" s="244">
        <v>8870.9504520770006</v>
      </c>
      <c r="F20" s="244">
        <v>9048.9072877644321</v>
      </c>
      <c r="G20" s="244">
        <v>10063.709967643337</v>
      </c>
      <c r="H20" s="244">
        <v>8269.6054796324952</v>
      </c>
      <c r="I20" s="244">
        <v>7829.8054607862268</v>
      </c>
      <c r="J20" s="244">
        <v>7863.172023015969</v>
      </c>
      <c r="K20" s="244">
        <v>8992.0537599778545</v>
      </c>
      <c r="L20" s="244">
        <v>10470.108333554643</v>
      </c>
      <c r="M20" s="244">
        <v>9799.3773000000001</v>
      </c>
      <c r="N20" s="244">
        <v>10139.010999999999</v>
      </c>
      <c r="O20" s="244">
        <v>10789.385</v>
      </c>
      <c r="P20" s="244">
        <v>10419.308000000001</v>
      </c>
      <c r="Q20" s="244">
        <v>8651.1080000000002</v>
      </c>
      <c r="R20" s="244">
        <v>8610.7510000000002</v>
      </c>
      <c r="S20" s="244">
        <v>11095.083000000001</v>
      </c>
      <c r="T20" s="244">
        <v>9581.9</v>
      </c>
      <c r="U20" s="244">
        <v>9402.5249999999996</v>
      </c>
      <c r="V20" s="244">
        <v>10379.146000000001</v>
      </c>
      <c r="W20" s="244">
        <v>10214.884</v>
      </c>
      <c r="X20" s="244">
        <v>9870.7310064000012</v>
      </c>
      <c r="Y20" s="244">
        <v>9264.9880653799992</v>
      </c>
      <c r="Z20" s="244">
        <v>9302.2980000000007</v>
      </c>
    </row>
    <row r="21" spans="1:31">
      <c r="A21" s="710" t="s">
        <v>447</v>
      </c>
      <c r="B21" s="244">
        <v>30197.059074784873</v>
      </c>
      <c r="C21" s="244">
        <v>29713.992856604818</v>
      </c>
      <c r="D21" s="244">
        <v>31127.259483850892</v>
      </c>
      <c r="E21" s="244">
        <v>30909.086412369925</v>
      </c>
      <c r="F21" s="244">
        <v>31381.710968527987</v>
      </c>
      <c r="G21" s="244">
        <v>36561.707375329766</v>
      </c>
      <c r="H21" s="244">
        <v>36767.634867880864</v>
      </c>
      <c r="I21" s="244">
        <v>36419.804429774595</v>
      </c>
      <c r="J21" s="244">
        <v>36862.143864488098</v>
      </c>
      <c r="K21" s="244">
        <v>37135.193284047753</v>
      </c>
      <c r="L21" s="244">
        <v>39001.937674699468</v>
      </c>
      <c r="M21" s="244">
        <v>42943.893499999998</v>
      </c>
      <c r="N21" s="244">
        <v>43285.665999999997</v>
      </c>
      <c r="O21" s="244">
        <v>45695.543000000005</v>
      </c>
      <c r="P21" s="244">
        <v>46434.808999999994</v>
      </c>
      <c r="Q21" s="244">
        <v>42552.914999999994</v>
      </c>
      <c r="R21" s="244">
        <v>48083.578500000003</v>
      </c>
      <c r="S21" s="244">
        <v>49518.849000000002</v>
      </c>
      <c r="T21" s="244">
        <v>44915.257500000007</v>
      </c>
      <c r="U21" s="244">
        <v>48123.506399999998</v>
      </c>
      <c r="V21" s="244">
        <v>48592.517500000002</v>
      </c>
      <c r="W21" s="244">
        <v>51307.970699999998</v>
      </c>
      <c r="X21" s="244">
        <v>52013.217505250032</v>
      </c>
      <c r="Y21" s="244">
        <v>51533.532727620004</v>
      </c>
      <c r="Z21" s="244">
        <v>52168.779699999999</v>
      </c>
    </row>
    <row r="22" spans="1:31">
      <c r="A22" s="710" t="s">
        <v>448</v>
      </c>
      <c r="B22" s="244">
        <v>43999.118786542342</v>
      </c>
      <c r="C22" s="244">
        <v>46591.511362468744</v>
      </c>
      <c r="D22" s="244">
        <v>47115.341073049989</v>
      </c>
      <c r="E22" s="244">
        <v>44865.926918574209</v>
      </c>
      <c r="F22" s="244">
        <v>45919.779825396698</v>
      </c>
      <c r="G22" s="244">
        <v>50233.712794492822</v>
      </c>
      <c r="H22" s="244">
        <v>52183.966008249452</v>
      </c>
      <c r="I22" s="244">
        <v>50755.226293620552</v>
      </c>
      <c r="J22" s="244">
        <v>53000.848474418031</v>
      </c>
      <c r="K22" s="244">
        <v>56728.800833699686</v>
      </c>
      <c r="L22" s="244">
        <v>58752.113667780795</v>
      </c>
      <c r="M22" s="244">
        <v>62019.059699999998</v>
      </c>
      <c r="N22" s="244">
        <v>63749.315999999999</v>
      </c>
      <c r="O22" s="244">
        <v>66338.97600000001</v>
      </c>
      <c r="P22" s="244">
        <v>63132.350000000006</v>
      </c>
      <c r="Q22" s="244">
        <v>60037.028999999995</v>
      </c>
      <c r="R22" s="244">
        <v>62951.169000000009</v>
      </c>
      <c r="S22" s="244">
        <v>66865.734999999986</v>
      </c>
      <c r="T22" s="244">
        <v>64994.743699999999</v>
      </c>
      <c r="U22" s="244">
        <v>66530.228900000002</v>
      </c>
      <c r="V22" s="244">
        <v>64930.318899999998</v>
      </c>
      <c r="W22" s="244">
        <v>70267.606599999999</v>
      </c>
      <c r="X22" s="244">
        <v>67581.018427959993</v>
      </c>
      <c r="Y22" s="244">
        <v>67953.622906209974</v>
      </c>
      <c r="Z22" s="244">
        <v>68011.61970000001</v>
      </c>
    </row>
    <row r="23" spans="1:31">
      <c r="A23" s="710" t="s">
        <v>449</v>
      </c>
      <c r="B23" s="244">
        <v>21568.600533506611</v>
      </c>
      <c r="C23" s="244">
        <v>21878.073345702021</v>
      </c>
      <c r="D23" s="244">
        <v>21354.128218187296</v>
      </c>
      <c r="E23" s="244">
        <v>21939.32611646234</v>
      </c>
      <c r="F23" s="244">
        <v>21600.22777003048</v>
      </c>
      <c r="G23" s="244">
        <v>24093.077867950291</v>
      </c>
      <c r="H23" s="244">
        <v>23465.954777250958</v>
      </c>
      <c r="I23" s="244">
        <v>24124.382739073444</v>
      </c>
      <c r="J23" s="244">
        <v>23511.049641466168</v>
      </c>
      <c r="K23" s="244">
        <v>25894.821250563637</v>
      </c>
      <c r="L23" s="244">
        <v>26453.888145789686</v>
      </c>
      <c r="M23" s="244">
        <v>27925.814900000001</v>
      </c>
      <c r="N23" s="244">
        <v>29646.558999999997</v>
      </c>
      <c r="O23" s="244">
        <v>29615.023000000001</v>
      </c>
      <c r="P23" s="244">
        <v>30031.721000000001</v>
      </c>
      <c r="Q23" s="244">
        <v>28928.656999999999</v>
      </c>
      <c r="R23" s="244">
        <v>26434.397299999997</v>
      </c>
      <c r="S23" s="244">
        <v>27564.851999999999</v>
      </c>
      <c r="T23" s="244">
        <v>27587.005999999998</v>
      </c>
      <c r="U23" s="244">
        <v>28232.703999999998</v>
      </c>
      <c r="V23" s="244">
        <v>29186.970999999998</v>
      </c>
      <c r="W23" s="244">
        <v>29110.827000000001</v>
      </c>
      <c r="X23" s="244">
        <v>29887.476497729978</v>
      </c>
      <c r="Y23" s="244">
        <v>30663.456116030007</v>
      </c>
      <c r="Z23" s="244">
        <v>28643.162</v>
      </c>
    </row>
    <row r="24" spans="1:31">
      <c r="A24" s="710" t="s">
        <v>450</v>
      </c>
      <c r="B24" s="244">
        <v>24786.010828339655</v>
      </c>
      <c r="C24" s="244">
        <v>25257.002304634403</v>
      </c>
      <c r="D24" s="244">
        <v>25295.368263278055</v>
      </c>
      <c r="E24" s="244">
        <v>23992.559681655919</v>
      </c>
      <c r="F24" s="244">
        <v>27639.37559218254</v>
      </c>
      <c r="G24" s="244">
        <v>26887.41578336581</v>
      </c>
      <c r="H24" s="244">
        <v>25415.491824163964</v>
      </c>
      <c r="I24" s="244">
        <v>25293.937433320345</v>
      </c>
      <c r="J24" s="244">
        <v>27422.868901202019</v>
      </c>
      <c r="K24" s="244">
        <v>28826.867073015666</v>
      </c>
      <c r="L24" s="244">
        <v>26968.524005879142</v>
      </c>
      <c r="M24" s="244">
        <v>30867.654200000001</v>
      </c>
      <c r="N24" s="244">
        <v>32778.997000000003</v>
      </c>
      <c r="O24" s="244">
        <v>34249.521999999997</v>
      </c>
      <c r="P24" s="244">
        <v>35078.334999999999</v>
      </c>
      <c r="Q24" s="244">
        <v>30979.781999999999</v>
      </c>
      <c r="R24" s="244">
        <v>32430.072999999997</v>
      </c>
      <c r="S24" s="244">
        <v>33659.318999999996</v>
      </c>
      <c r="T24" s="244">
        <v>32740.039000000001</v>
      </c>
      <c r="U24" s="244">
        <v>33085.377</v>
      </c>
      <c r="V24" s="244">
        <v>32903.453999999998</v>
      </c>
      <c r="W24" s="244">
        <v>35296.648000000001</v>
      </c>
      <c r="X24" s="244">
        <v>35268.226542199991</v>
      </c>
      <c r="Y24" s="244">
        <v>35453.165192299988</v>
      </c>
      <c r="Z24" s="244">
        <v>37253.252</v>
      </c>
    </row>
    <row r="25" spans="1:31" ht="20.25" customHeight="1">
      <c r="A25" s="710" t="s">
        <v>460</v>
      </c>
      <c r="B25" s="244">
        <v>651684.62291539938</v>
      </c>
      <c r="C25" s="244">
        <v>658885.81188027898</v>
      </c>
      <c r="D25" s="244">
        <v>652266.74861073436</v>
      </c>
      <c r="E25" s="244">
        <v>659959.27037008991</v>
      </c>
      <c r="F25" s="244">
        <v>669303.14188507735</v>
      </c>
      <c r="G25" s="244">
        <v>701074.17282140616</v>
      </c>
      <c r="H25" s="244">
        <v>700499.42275380541</v>
      </c>
      <c r="I25" s="244">
        <v>714135.22752360639</v>
      </c>
      <c r="J25" s="244">
        <v>694312.16925207188</v>
      </c>
      <c r="K25" s="244">
        <v>727198.35383250797</v>
      </c>
      <c r="L25" s="244">
        <v>740400.55168369564</v>
      </c>
      <c r="M25" s="244">
        <v>778293.34349999996</v>
      </c>
      <c r="N25" s="244">
        <v>828926.25399999996</v>
      </c>
      <c r="O25" s="244">
        <v>859013.00100000005</v>
      </c>
      <c r="P25" s="244">
        <v>868169.38199999998</v>
      </c>
      <c r="Q25" s="244">
        <v>802620.61800000002</v>
      </c>
      <c r="R25" s="244">
        <v>836373.41529999999</v>
      </c>
      <c r="S25" s="244">
        <v>889969.82900000003</v>
      </c>
      <c r="T25" s="244">
        <v>856612.67829999991</v>
      </c>
      <c r="U25" s="244">
        <v>878418.64969999995</v>
      </c>
      <c r="V25" s="244">
        <v>890230.92569999991</v>
      </c>
      <c r="W25" s="244">
        <v>919801.33979999996</v>
      </c>
      <c r="X25" s="244">
        <v>928944.28026400972</v>
      </c>
      <c r="Y25" s="244">
        <v>919957.49725716026</v>
      </c>
      <c r="Z25" s="244">
        <v>939268.90639999998</v>
      </c>
    </row>
    <row r="26" spans="1:31">
      <c r="B26" s="432"/>
      <c r="C26" s="432"/>
      <c r="D26" s="432"/>
      <c r="E26" s="432"/>
      <c r="F26" s="432"/>
      <c r="G26" s="432"/>
      <c r="H26" s="432"/>
      <c r="I26" s="432"/>
      <c r="J26" s="432"/>
      <c r="K26" s="433"/>
      <c r="L26" s="433"/>
      <c r="M26" s="433"/>
      <c r="N26" s="433"/>
      <c r="O26" s="433"/>
      <c r="P26" s="433"/>
      <c r="Q26" s="433"/>
      <c r="R26" s="433"/>
      <c r="S26" s="433"/>
      <c r="T26" s="433"/>
      <c r="U26" s="433"/>
      <c r="V26" s="433"/>
      <c r="W26" s="433"/>
      <c r="X26" s="433"/>
      <c r="Y26" s="433"/>
      <c r="Z26" s="433"/>
    </row>
    <row r="27" spans="1:31" ht="25" customHeight="1">
      <c r="A27" s="692"/>
      <c r="B27" s="1418" t="s">
        <v>482</v>
      </c>
      <c r="C27" s="1418"/>
      <c r="D27" s="1418"/>
      <c r="E27" s="1418"/>
      <c r="F27" s="1418"/>
      <c r="G27" s="1418"/>
      <c r="H27" s="1418" t="s">
        <v>482</v>
      </c>
      <c r="I27" s="1418"/>
      <c r="J27" s="1418"/>
      <c r="K27" s="1418"/>
      <c r="L27" s="1418"/>
      <c r="M27" s="1418"/>
      <c r="N27" s="1418" t="s">
        <v>482</v>
      </c>
      <c r="O27" s="1418"/>
      <c r="P27" s="1418"/>
      <c r="Q27" s="1418"/>
      <c r="R27" s="1418"/>
      <c r="S27" s="1418"/>
      <c r="T27" s="1418" t="s">
        <v>482</v>
      </c>
      <c r="U27" s="1418"/>
      <c r="V27" s="1418"/>
      <c r="W27" s="1418"/>
      <c r="X27" s="1418"/>
      <c r="Y27" s="1418"/>
      <c r="Z27" s="1418" t="s">
        <v>482</v>
      </c>
      <c r="AA27" s="1418"/>
      <c r="AB27" s="1418"/>
      <c r="AC27" s="1418"/>
      <c r="AD27" s="1418"/>
      <c r="AE27" s="1418"/>
    </row>
    <row r="28" spans="1:31">
      <c r="B28" s="432"/>
      <c r="C28" s="432"/>
      <c r="D28" s="432"/>
      <c r="E28" s="432"/>
      <c r="F28" s="432"/>
      <c r="G28" s="432"/>
      <c r="H28" s="432"/>
      <c r="I28" s="432"/>
      <c r="J28" s="432"/>
      <c r="K28" s="433"/>
      <c r="L28" s="433"/>
      <c r="M28" s="433"/>
      <c r="N28" s="433"/>
      <c r="O28" s="433"/>
      <c r="P28" s="433"/>
      <c r="Q28" s="433"/>
      <c r="R28" s="433"/>
      <c r="S28" s="433"/>
      <c r="T28" s="433"/>
      <c r="U28" s="433"/>
      <c r="V28" s="433"/>
      <c r="W28" s="433"/>
      <c r="X28" s="433"/>
      <c r="Y28" s="433"/>
      <c r="Z28" s="433"/>
    </row>
    <row r="29" spans="1:31">
      <c r="A29" s="712" t="s">
        <v>435</v>
      </c>
      <c r="B29" s="435" t="s">
        <v>356</v>
      </c>
      <c r="C29" s="436">
        <v>-0.11803092799998183</v>
      </c>
      <c r="D29" s="436">
        <v>-0.23533960566595624</v>
      </c>
      <c r="E29" s="436">
        <v>3.0780471828221181</v>
      </c>
      <c r="F29" s="436">
        <v>-1.0215339167075683</v>
      </c>
      <c r="G29" s="436">
        <v>4.8059294093409335</v>
      </c>
      <c r="H29" s="436">
        <v>7.2901035751421546</v>
      </c>
      <c r="I29" s="436">
        <v>-2.8115625007615108E-2</v>
      </c>
      <c r="J29" s="436">
        <v>-3.7289913606236809</v>
      </c>
      <c r="K29" s="436">
        <v>5.7844836224643927</v>
      </c>
      <c r="L29" s="436">
        <v>-1.7969248188460796</v>
      </c>
      <c r="M29" s="436">
        <v>2.562808605784781</v>
      </c>
      <c r="N29" s="436">
        <v>7.6896179186114324</v>
      </c>
      <c r="O29" s="436">
        <v>5.160014212046363</v>
      </c>
      <c r="P29" s="436">
        <v>-0.64470057717039708</v>
      </c>
      <c r="Q29" s="436">
        <v>-8.018303707902362</v>
      </c>
      <c r="R29" s="436">
        <v>4.9257228514921252</v>
      </c>
      <c r="S29" s="436">
        <v>7.4897187425258238</v>
      </c>
      <c r="T29" s="436">
        <v>-1.868459144535322</v>
      </c>
      <c r="U29" s="436">
        <v>4.1343533048616763</v>
      </c>
      <c r="V29" s="436">
        <v>1.4389542999444132</v>
      </c>
      <c r="W29" s="436">
        <v>-0.69900369563160325</v>
      </c>
      <c r="X29" s="436">
        <v>1.8331736407381953</v>
      </c>
      <c r="Y29" s="436">
        <v>-1.5103444016483252</v>
      </c>
      <c r="Z29" s="436">
        <v>5.1837916678032201</v>
      </c>
      <c r="AA29" s="436"/>
      <c r="AB29" s="436"/>
    </row>
    <row r="30" spans="1:31">
      <c r="A30" s="710" t="s">
        <v>436</v>
      </c>
      <c r="B30" s="435" t="s">
        <v>356</v>
      </c>
      <c r="C30" s="436">
        <v>0.86081725106413387</v>
      </c>
      <c r="D30" s="436">
        <v>-3.1206939306781294</v>
      </c>
      <c r="E30" s="436">
        <v>3.2549614899422465</v>
      </c>
      <c r="F30" s="436">
        <v>1.1030755470030584</v>
      </c>
      <c r="G30" s="436">
        <v>13.791901182400693</v>
      </c>
      <c r="H30" s="436">
        <v>2.8710360575863518</v>
      </c>
      <c r="I30" s="436">
        <v>-2.922346911641668</v>
      </c>
      <c r="J30" s="436">
        <v>2.7861761201416044</v>
      </c>
      <c r="K30" s="436">
        <v>1.8997282199489121</v>
      </c>
      <c r="L30" s="436">
        <v>-0.33367704437388568</v>
      </c>
      <c r="M30" s="436">
        <v>7.9405946961848457</v>
      </c>
      <c r="N30" s="436">
        <v>7.1116385878673327</v>
      </c>
      <c r="O30" s="436">
        <v>8.024959096221238</v>
      </c>
      <c r="P30" s="436">
        <v>-0.58788397789777491</v>
      </c>
      <c r="Q30" s="436">
        <v>-7.4200580816066832</v>
      </c>
      <c r="R30" s="436">
        <v>6.5179002753975226</v>
      </c>
      <c r="S30" s="436">
        <v>0.82780422371843088</v>
      </c>
      <c r="T30" s="436">
        <v>-2.0593968855208118</v>
      </c>
      <c r="U30" s="436">
        <v>3.845730253861646</v>
      </c>
      <c r="V30" s="436">
        <v>1.889526512162405</v>
      </c>
      <c r="W30" s="436">
        <v>3.899562261064915</v>
      </c>
      <c r="X30" s="436">
        <v>0.3376149407119442</v>
      </c>
      <c r="Y30" s="436">
        <v>-1.0885924547247328</v>
      </c>
      <c r="Z30" s="436">
        <v>10.488981884015629</v>
      </c>
      <c r="AA30" s="436"/>
      <c r="AB30" s="436"/>
    </row>
    <row r="31" spans="1:31">
      <c r="A31" s="710" t="s">
        <v>437</v>
      </c>
      <c r="B31" s="435" t="s">
        <v>356</v>
      </c>
      <c r="C31" s="436">
        <v>6.4637682959464655</v>
      </c>
      <c r="D31" s="436">
        <v>0.55506865163337693</v>
      </c>
      <c r="E31" s="436">
        <v>-3.2248031030188855</v>
      </c>
      <c r="F31" s="436">
        <v>-19.342902378377175</v>
      </c>
      <c r="G31" s="436">
        <v>-6.0644904140446414</v>
      </c>
      <c r="H31" s="436">
        <v>0.19524148299092303</v>
      </c>
      <c r="I31" s="436">
        <v>1.8610959357288408</v>
      </c>
      <c r="J31" s="436">
        <v>-6.4601215265632987</v>
      </c>
      <c r="K31" s="436">
        <v>-9.5433568126784252</v>
      </c>
      <c r="L31" s="436">
        <v>-0.95864541856690266</v>
      </c>
      <c r="M31" s="436">
        <v>-2.0069053987537018</v>
      </c>
      <c r="N31" s="436">
        <v>10.099556400113428</v>
      </c>
      <c r="O31" s="436">
        <v>-10.764828828238421</v>
      </c>
      <c r="P31" s="436">
        <v>7.7139383308123257</v>
      </c>
      <c r="Q31" s="436">
        <v>-1.2941449986175257</v>
      </c>
      <c r="R31" s="436">
        <v>-4.2744320744566835</v>
      </c>
      <c r="S31" s="436">
        <v>13.811381088572773</v>
      </c>
      <c r="T31" s="436">
        <v>2.5006020377491751</v>
      </c>
      <c r="U31" s="436">
        <v>3.7788020769675228</v>
      </c>
      <c r="V31" s="436">
        <v>2.1336691745524661</v>
      </c>
      <c r="W31" s="436">
        <v>-3.5755104043058878</v>
      </c>
      <c r="X31" s="436">
        <v>15.762863226008974</v>
      </c>
      <c r="Y31" s="436">
        <v>-7.5409841118442245</v>
      </c>
      <c r="Z31" s="436">
        <v>3.0908714402327604</v>
      </c>
      <c r="AA31" s="436"/>
      <c r="AB31" s="436"/>
    </row>
    <row r="32" spans="1:31">
      <c r="A32" s="710" t="s">
        <v>438</v>
      </c>
      <c r="B32" s="435" t="s">
        <v>356</v>
      </c>
      <c r="C32" s="436">
        <v>2.6404553456148108</v>
      </c>
      <c r="D32" s="436">
        <v>10.021914576837986</v>
      </c>
      <c r="E32" s="436">
        <v>-1.8804239414503883</v>
      </c>
      <c r="F32" s="436">
        <v>-3.4440374555066171</v>
      </c>
      <c r="G32" s="436">
        <v>4.2030677606185805</v>
      </c>
      <c r="H32" s="436">
        <v>1.5676652876006187</v>
      </c>
      <c r="I32" s="436">
        <v>1.2616181628020513</v>
      </c>
      <c r="J32" s="436">
        <v>-6.9255524130310278</v>
      </c>
      <c r="K32" s="436">
        <v>5.9371494938408773</v>
      </c>
      <c r="L32" s="436">
        <v>2.9393538482094357</v>
      </c>
      <c r="M32" s="436">
        <v>11.66198952189059</v>
      </c>
      <c r="N32" s="436">
        <v>3.7484274753249309</v>
      </c>
      <c r="O32" s="436">
        <v>-0.81403741985259614</v>
      </c>
      <c r="P32" s="436">
        <v>4.7515001733793696</v>
      </c>
      <c r="Q32" s="436">
        <v>-2.0190575978750616</v>
      </c>
      <c r="R32" s="436">
        <v>3.6233056518828164</v>
      </c>
      <c r="S32" s="436">
        <v>4.178742308803109</v>
      </c>
      <c r="T32" s="436">
        <v>-0.87009052276204102</v>
      </c>
      <c r="U32" s="436">
        <v>1.3942078894118737</v>
      </c>
      <c r="V32" s="436">
        <v>1.6591748851374462</v>
      </c>
      <c r="W32" s="436">
        <v>3.3455266751402633</v>
      </c>
      <c r="X32" s="436">
        <v>0.54257654862534821</v>
      </c>
      <c r="Y32" s="436">
        <v>-4.0001996360486203</v>
      </c>
      <c r="Z32" s="436">
        <v>-1.0589477009008448</v>
      </c>
      <c r="AA32" s="436"/>
      <c r="AB32" s="436"/>
    </row>
    <row r="33" spans="1:31">
      <c r="A33" s="710" t="s">
        <v>439</v>
      </c>
      <c r="B33" s="435" t="s">
        <v>356</v>
      </c>
      <c r="C33" s="436">
        <v>0.98866992386344066</v>
      </c>
      <c r="D33" s="436">
        <v>-4.6230208913796957</v>
      </c>
      <c r="E33" s="436">
        <v>15.177828292247113</v>
      </c>
      <c r="F33" s="436">
        <v>-1.393526971399595</v>
      </c>
      <c r="G33" s="436">
        <v>0.32064893600052358</v>
      </c>
      <c r="H33" s="436">
        <v>-9.1400390590487604</v>
      </c>
      <c r="I33" s="436">
        <v>12.956194983867817</v>
      </c>
      <c r="J33" s="436">
        <v>-7.5165364281830023</v>
      </c>
      <c r="K33" s="436">
        <v>10.498671728125018</v>
      </c>
      <c r="L33" s="436">
        <v>3.8518041307159336</v>
      </c>
      <c r="M33" s="436">
        <v>-2.205723410840136</v>
      </c>
      <c r="N33" s="436">
        <v>10.457107632507586</v>
      </c>
      <c r="O33" s="436">
        <v>5.8508799927663375</v>
      </c>
      <c r="P33" s="436">
        <v>5.1322917545364106</v>
      </c>
      <c r="Q33" s="436">
        <v>-9.8263043994633534</v>
      </c>
      <c r="R33" s="436">
        <v>3.3126970810735514</v>
      </c>
      <c r="S33" s="436">
        <v>10.439215798995562</v>
      </c>
      <c r="T33" s="436">
        <v>-7.2081896218721937</v>
      </c>
      <c r="U33" s="436">
        <v>2.297497314457857</v>
      </c>
      <c r="V33" s="436">
        <v>-1.7845692335645253</v>
      </c>
      <c r="W33" s="436">
        <v>7.533709567870261</v>
      </c>
      <c r="X33" s="436">
        <v>-1.7248608130950771</v>
      </c>
      <c r="Y33" s="436">
        <v>-1.9495186489399856</v>
      </c>
      <c r="Z33" s="436">
        <v>-3.1167568332245708</v>
      </c>
      <c r="AA33" s="436"/>
      <c r="AB33" s="436"/>
    </row>
    <row r="34" spans="1:31">
      <c r="A34" s="710" t="s">
        <v>440</v>
      </c>
      <c r="B34" s="435" t="s">
        <v>356</v>
      </c>
      <c r="C34" s="436">
        <v>1.2082652892018331</v>
      </c>
      <c r="D34" s="436">
        <v>-8.9933699610410684</v>
      </c>
      <c r="E34" s="436">
        <v>5.1135367941878798</v>
      </c>
      <c r="F34" s="436">
        <v>5.5090920379418691</v>
      </c>
      <c r="G34" s="436">
        <v>3.0931104105983707</v>
      </c>
      <c r="H34" s="436">
        <v>-8.8364980424367587</v>
      </c>
      <c r="I34" s="436">
        <v>13.106981949197589</v>
      </c>
      <c r="J34" s="436">
        <v>-2.8674435107373171</v>
      </c>
      <c r="K34" s="436">
        <v>2.9927012342067343</v>
      </c>
      <c r="L34" s="436">
        <v>2.9814812723023323</v>
      </c>
      <c r="M34" s="436">
        <v>1.5727513810832647</v>
      </c>
      <c r="N34" s="436">
        <v>19.926917461424779</v>
      </c>
      <c r="O34" s="436">
        <v>2.7079983601457087</v>
      </c>
      <c r="P34" s="436">
        <v>1.0579791603398547</v>
      </c>
      <c r="Q34" s="436">
        <v>-7.769748966818014</v>
      </c>
      <c r="R34" s="436">
        <v>4.9947932026831978</v>
      </c>
      <c r="S34" s="436">
        <v>6.3493111200479859</v>
      </c>
      <c r="T34" s="436">
        <v>-2.2455936496579909</v>
      </c>
      <c r="U34" s="436">
        <v>2.5308950274853004</v>
      </c>
      <c r="V34" s="436">
        <v>-0.30612825523034815</v>
      </c>
      <c r="W34" s="436">
        <v>3.8409890197618921</v>
      </c>
      <c r="X34" s="436">
        <v>4.5317419236270524</v>
      </c>
      <c r="Y34" s="436">
        <v>-3.1521273163222219</v>
      </c>
      <c r="Z34" s="436">
        <v>2.4507401103380175</v>
      </c>
      <c r="AA34" s="436"/>
      <c r="AB34" s="436"/>
    </row>
    <row r="35" spans="1:31">
      <c r="A35" s="710" t="s">
        <v>441</v>
      </c>
      <c r="B35" s="435" t="s">
        <v>356</v>
      </c>
      <c r="C35" s="436">
        <v>0.76250343305811441</v>
      </c>
      <c r="D35" s="436">
        <v>2.9183566464648294</v>
      </c>
      <c r="E35" s="436">
        <v>-0.26999952408459649</v>
      </c>
      <c r="F35" s="436">
        <v>8.3236470417553932</v>
      </c>
      <c r="G35" s="436">
        <v>0.70794286333749312</v>
      </c>
      <c r="H35" s="436">
        <v>0.34005801849538386</v>
      </c>
      <c r="I35" s="436">
        <v>3.4124480210678314</v>
      </c>
      <c r="J35" s="436">
        <v>-4.8840774449600417</v>
      </c>
      <c r="K35" s="436">
        <v>1.5452299966069774</v>
      </c>
      <c r="L35" s="436">
        <v>5.5838587362298568</v>
      </c>
      <c r="M35" s="436">
        <v>8.279562627736837</v>
      </c>
      <c r="N35" s="436">
        <v>4.1059611218320242</v>
      </c>
      <c r="O35" s="436">
        <v>4.381879118575597</v>
      </c>
      <c r="P35" s="436">
        <v>3.9812465816095255</v>
      </c>
      <c r="Q35" s="436">
        <v>-6.2138432373424024</v>
      </c>
      <c r="R35" s="436">
        <v>3.3291079982471814</v>
      </c>
      <c r="S35" s="436">
        <v>6.3151153520255434</v>
      </c>
      <c r="T35" s="436">
        <v>-3.9750729191249832</v>
      </c>
      <c r="U35" s="436">
        <v>-0.87727248565740013</v>
      </c>
      <c r="V35" s="436">
        <v>4.9693237128465597</v>
      </c>
      <c r="W35" s="436">
        <v>1.9247859052134118</v>
      </c>
      <c r="X35" s="436">
        <v>7.3652413786500261</v>
      </c>
      <c r="Y35" s="436">
        <v>-2.4438032068546676</v>
      </c>
      <c r="Z35" s="436">
        <v>3.637830437865901</v>
      </c>
      <c r="AA35" s="436"/>
      <c r="AB35" s="436"/>
    </row>
    <row r="36" spans="1:31">
      <c r="A36" s="710" t="s">
        <v>442</v>
      </c>
      <c r="B36" s="435" t="s">
        <v>356</v>
      </c>
      <c r="C36" s="436">
        <v>7.0654177892951679</v>
      </c>
      <c r="D36" s="436">
        <v>8.1254769134457945</v>
      </c>
      <c r="E36" s="436">
        <v>0.55441181481823776</v>
      </c>
      <c r="F36" s="436">
        <v>11.68625718666101</v>
      </c>
      <c r="G36" s="436">
        <v>6.3027568555679494</v>
      </c>
      <c r="H36" s="436">
        <v>-1.2202995392046319</v>
      </c>
      <c r="I36" s="436">
        <v>1.1983797223259671</v>
      </c>
      <c r="J36" s="436">
        <v>2.8027806456801727</v>
      </c>
      <c r="K36" s="436">
        <v>3.794591227550697</v>
      </c>
      <c r="L36" s="436">
        <v>9.9319282184221009</v>
      </c>
      <c r="M36" s="436">
        <v>-8.2390893587989069</v>
      </c>
      <c r="N36" s="436">
        <v>10.571429664703786</v>
      </c>
      <c r="O36" s="436">
        <v>-4.2288574430973398</v>
      </c>
      <c r="P36" s="436">
        <v>8.2176682057066159</v>
      </c>
      <c r="Q36" s="436">
        <v>-7.2283980861242014</v>
      </c>
      <c r="R36" s="436">
        <v>-1.9567196587907745</v>
      </c>
      <c r="S36" s="436">
        <v>9.527192669441817</v>
      </c>
      <c r="T36" s="436">
        <v>0.20008160375735429</v>
      </c>
      <c r="U36" s="436">
        <v>1.9876115054925805</v>
      </c>
      <c r="V36" s="436">
        <v>4.5898464024510162</v>
      </c>
      <c r="W36" s="436">
        <v>-1.1006119508675454</v>
      </c>
      <c r="X36" s="436">
        <v>0.31050158827156338</v>
      </c>
      <c r="Y36" s="436">
        <v>0.44266549371019437</v>
      </c>
      <c r="Z36" s="436">
        <v>-5.3977478716297469</v>
      </c>
      <c r="AA36" s="436"/>
      <c r="AB36" s="436"/>
    </row>
    <row r="37" spans="1:31">
      <c r="A37" s="710" t="s">
        <v>443</v>
      </c>
      <c r="B37" s="435" t="s">
        <v>356</v>
      </c>
      <c r="C37" s="436">
        <v>0.79336542815177324</v>
      </c>
      <c r="D37" s="436">
        <v>-3.6037353013650772</v>
      </c>
      <c r="E37" s="436">
        <v>6.072174168206729</v>
      </c>
      <c r="F37" s="436">
        <v>3.3867063366836589</v>
      </c>
      <c r="G37" s="436">
        <v>5.078749591571281</v>
      </c>
      <c r="H37" s="436">
        <v>-3.7311822036763544</v>
      </c>
      <c r="I37" s="436">
        <v>12.075237348652053</v>
      </c>
      <c r="J37" s="436">
        <v>-7.145999447934571</v>
      </c>
      <c r="K37" s="436">
        <v>4.4340901311446856</v>
      </c>
      <c r="L37" s="436">
        <v>2.2778333090787584</v>
      </c>
      <c r="M37" s="436">
        <v>4.7745133143695853</v>
      </c>
      <c r="N37" s="436">
        <v>4.1160339034360192</v>
      </c>
      <c r="O37" s="436">
        <v>6.8295720907011201</v>
      </c>
      <c r="P37" s="436">
        <v>-0.2269098972905681</v>
      </c>
      <c r="Q37" s="436">
        <v>-3.180282835293923</v>
      </c>
      <c r="R37" s="436">
        <v>1.704171415712139</v>
      </c>
      <c r="S37" s="436">
        <v>9.0408017129231126</v>
      </c>
      <c r="T37" s="436">
        <v>-7.0040829439693368</v>
      </c>
      <c r="U37" s="436">
        <v>3.7291372867241819</v>
      </c>
      <c r="V37" s="436">
        <v>-2.4935999607492931E-2</v>
      </c>
      <c r="W37" s="436">
        <v>5.7279180990282725</v>
      </c>
      <c r="X37" s="436">
        <v>-0.53314175214678983</v>
      </c>
      <c r="Y37" s="436">
        <v>3.6158133832433066</v>
      </c>
      <c r="Z37" s="436">
        <v>-0.26053716863741272</v>
      </c>
      <c r="AA37" s="436"/>
      <c r="AB37" s="436"/>
    </row>
    <row r="38" spans="1:31">
      <c r="A38" s="710" t="s">
        <v>444</v>
      </c>
      <c r="B38" s="435" t="s">
        <v>356</v>
      </c>
      <c r="C38" s="436">
        <v>-0.81486773350070507</v>
      </c>
      <c r="D38" s="436">
        <v>-0.32651782117851269</v>
      </c>
      <c r="E38" s="436">
        <v>-1.2519612359010068</v>
      </c>
      <c r="F38" s="436">
        <v>1.6815229252781307</v>
      </c>
      <c r="G38" s="436">
        <v>-1.5178659357526953</v>
      </c>
      <c r="H38" s="436">
        <v>2.191784560957089</v>
      </c>
      <c r="I38" s="436">
        <v>-1.5306068273444424</v>
      </c>
      <c r="J38" s="436">
        <v>-5.3963942236365341</v>
      </c>
      <c r="K38" s="436">
        <v>5.3975860072544322</v>
      </c>
      <c r="L38" s="436">
        <v>0.43894450354758874</v>
      </c>
      <c r="M38" s="436">
        <v>2.8674450211417337</v>
      </c>
      <c r="N38" s="436">
        <v>7.6177021600925485</v>
      </c>
      <c r="O38" s="436">
        <v>2.3169620016659849</v>
      </c>
      <c r="P38" s="436">
        <v>0.90728320785191841</v>
      </c>
      <c r="Q38" s="436">
        <v>-13.351484622351066</v>
      </c>
      <c r="R38" s="436">
        <v>7.2064244151363397</v>
      </c>
      <c r="S38" s="436">
        <v>6.111966476805776</v>
      </c>
      <c r="T38" s="436">
        <v>-3.3971522108194847</v>
      </c>
      <c r="U38" s="436">
        <v>1.6009013050875751</v>
      </c>
      <c r="V38" s="436">
        <v>1.3281043711252067</v>
      </c>
      <c r="W38" s="436">
        <v>2.1684837035882936</v>
      </c>
      <c r="X38" s="436">
        <v>-0.39550480496964724</v>
      </c>
      <c r="Y38" s="436">
        <v>-2.2048301173158222</v>
      </c>
      <c r="Z38" s="436">
        <v>1.7121598206596502</v>
      </c>
      <c r="AA38" s="436"/>
      <c r="AB38" s="436"/>
    </row>
    <row r="39" spans="1:31">
      <c r="A39" s="710" t="s">
        <v>445</v>
      </c>
      <c r="B39" s="435" t="s">
        <v>356</v>
      </c>
      <c r="C39" s="436">
        <v>-0.58189221136464653</v>
      </c>
      <c r="D39" s="436">
        <v>-8.8658778131754161</v>
      </c>
      <c r="E39" s="436">
        <v>4.9088912609498578</v>
      </c>
      <c r="F39" s="436">
        <v>-4.1801261852744176</v>
      </c>
      <c r="G39" s="436">
        <v>8.0780962936529903</v>
      </c>
      <c r="H39" s="436">
        <v>0.64447981536874011</v>
      </c>
      <c r="I39" s="436">
        <v>-1.0997835553779112</v>
      </c>
      <c r="J39" s="436">
        <v>-4.3890373052687011</v>
      </c>
      <c r="K39" s="436">
        <v>9.3040637757160027</v>
      </c>
      <c r="L39" s="436">
        <v>0.80178845728130455</v>
      </c>
      <c r="M39" s="436">
        <v>6.961969542056508</v>
      </c>
      <c r="N39" s="436">
        <v>5.0587608262003556</v>
      </c>
      <c r="O39" s="436">
        <v>2.2004143242827041</v>
      </c>
      <c r="P39" s="436">
        <v>2.6951785011088845</v>
      </c>
      <c r="Q39" s="436">
        <v>-8.7413165597667017</v>
      </c>
      <c r="R39" s="436">
        <v>3.3505896142420255</v>
      </c>
      <c r="S39" s="436">
        <v>9.1446068444447093</v>
      </c>
      <c r="T39" s="436">
        <v>-5.8201335716728835</v>
      </c>
      <c r="U39" s="436">
        <v>1.9355997465771679</v>
      </c>
      <c r="V39" s="436">
        <v>3.3432537476561492</v>
      </c>
      <c r="W39" s="436">
        <v>2.55046533411209</v>
      </c>
      <c r="X39" s="436">
        <v>-0.90135065516294333</v>
      </c>
      <c r="Y39" s="436">
        <v>1.7370061651007518E-2</v>
      </c>
      <c r="Z39" s="436">
        <v>2.0940211376811106</v>
      </c>
      <c r="AA39" s="436"/>
      <c r="AB39" s="436"/>
    </row>
    <row r="40" spans="1:31">
      <c r="A40" s="710" t="s">
        <v>446</v>
      </c>
      <c r="B40" s="435" t="s">
        <v>356</v>
      </c>
      <c r="C40" s="436">
        <v>4.6614367702258193</v>
      </c>
      <c r="D40" s="436">
        <v>-5.7508396580862637</v>
      </c>
      <c r="E40" s="436">
        <v>-3.8786161946156312</v>
      </c>
      <c r="F40" s="436">
        <v>2.0060627849157413</v>
      </c>
      <c r="G40" s="436">
        <v>11.214643355348329</v>
      </c>
      <c r="H40" s="436">
        <v>-17.827466150944488</v>
      </c>
      <c r="I40" s="436">
        <v>-5.3182708646678236</v>
      </c>
      <c r="J40" s="436">
        <v>0.42614803645953714</v>
      </c>
      <c r="K40" s="436">
        <v>14.356569252937391</v>
      </c>
      <c r="L40" s="436">
        <v>16.437341379734235</v>
      </c>
      <c r="M40" s="436">
        <v>-6.4061518007897007</v>
      </c>
      <c r="N40" s="436">
        <v>3.465870224223309</v>
      </c>
      <c r="O40" s="436">
        <v>6.4145704152012541</v>
      </c>
      <c r="P40" s="436">
        <v>-3.4300101442297262</v>
      </c>
      <c r="Q40" s="436">
        <v>-16.970416845341362</v>
      </c>
      <c r="R40" s="436">
        <v>-0.46649515877041381</v>
      </c>
      <c r="S40" s="436">
        <v>28.851513648461093</v>
      </c>
      <c r="T40" s="436">
        <v>-13.638320686740244</v>
      </c>
      <c r="U40" s="436">
        <v>-1.8720191193813349</v>
      </c>
      <c r="V40" s="436">
        <v>10.386795036439693</v>
      </c>
      <c r="W40" s="436">
        <v>-1.5826157566335439</v>
      </c>
      <c r="X40" s="436">
        <v>-3.3691326656279159</v>
      </c>
      <c r="Y40" s="436">
        <v>-6.1367586719489111</v>
      </c>
      <c r="Z40" s="436">
        <v>0.40269814010247273</v>
      </c>
      <c r="AA40" s="436"/>
      <c r="AB40" s="436"/>
    </row>
    <row r="41" spans="1:31">
      <c r="A41" s="710" t="s">
        <v>447</v>
      </c>
      <c r="B41" s="435" t="s">
        <v>356</v>
      </c>
      <c r="C41" s="436">
        <v>-1.5997127964803042</v>
      </c>
      <c r="D41" s="436">
        <v>4.7562326411878786</v>
      </c>
      <c r="E41" s="436">
        <v>-0.70090677784902766</v>
      </c>
      <c r="F41" s="436">
        <v>1.5290796688475154</v>
      </c>
      <c r="G41" s="436">
        <v>16.50641805985876</v>
      </c>
      <c r="H41" s="436">
        <v>0.56323270255712998</v>
      </c>
      <c r="I41" s="436">
        <v>-0.94602342347052115</v>
      </c>
      <c r="J41" s="436">
        <v>1.2145574135809341</v>
      </c>
      <c r="K41" s="436">
        <v>0.74073125145253016</v>
      </c>
      <c r="L41" s="436">
        <v>5.0268875036490357</v>
      </c>
      <c r="M41" s="436">
        <v>10.107076879561475</v>
      </c>
      <c r="N41" s="436">
        <v>0.79585820507867311</v>
      </c>
      <c r="O41" s="436">
        <v>5.5673788177361274</v>
      </c>
      <c r="P41" s="436">
        <v>1.61780767108948</v>
      </c>
      <c r="Q41" s="436">
        <v>-8.3598793310423787</v>
      </c>
      <c r="R41" s="436">
        <v>12.997143673941054</v>
      </c>
      <c r="S41" s="436">
        <v>2.9849494250932338</v>
      </c>
      <c r="T41" s="436">
        <v>-9.2966447988320482</v>
      </c>
      <c r="U41" s="436">
        <v>7.1428932584879163</v>
      </c>
      <c r="V41" s="436">
        <v>0.97459876697597281</v>
      </c>
      <c r="W41" s="436">
        <v>5.588212629650215</v>
      </c>
      <c r="X41" s="436">
        <v>1.3745365400897356</v>
      </c>
      <c r="Y41" s="436">
        <v>-0.92223630961035497</v>
      </c>
      <c r="Z41" s="436">
        <v>1.2326866386932664</v>
      </c>
      <c r="AA41" s="436"/>
      <c r="AB41" s="436"/>
    </row>
    <row r="42" spans="1:31">
      <c r="A42" s="710" t="s">
        <v>448</v>
      </c>
      <c r="B42" s="435" t="s">
        <v>356</v>
      </c>
      <c r="C42" s="436">
        <v>5.8919193098006133</v>
      </c>
      <c r="D42" s="436">
        <v>1.1243028939456252</v>
      </c>
      <c r="E42" s="436">
        <v>-4.7742711890553409</v>
      </c>
      <c r="F42" s="436">
        <v>2.3488936464749628</v>
      </c>
      <c r="G42" s="436">
        <v>9.3944983741194505</v>
      </c>
      <c r="H42" s="436">
        <v>3.882359286750642</v>
      </c>
      <c r="I42" s="436">
        <v>-2.737890244683669</v>
      </c>
      <c r="J42" s="436">
        <v>4.4244156607764467</v>
      </c>
      <c r="K42" s="436">
        <v>7.0337597728855741</v>
      </c>
      <c r="L42" s="436">
        <v>3.5666412903957649</v>
      </c>
      <c r="M42" s="436">
        <v>5.5605591497396176</v>
      </c>
      <c r="N42" s="436">
        <v>2.7898783186485474</v>
      </c>
      <c r="O42" s="436">
        <v>4.0622553503162351</v>
      </c>
      <c r="P42" s="436">
        <v>-4.833698367608207</v>
      </c>
      <c r="Q42" s="436">
        <v>-4.9029079386400269</v>
      </c>
      <c r="R42" s="436">
        <v>4.8539044128916089</v>
      </c>
      <c r="S42" s="436">
        <v>6.2184166905621225</v>
      </c>
      <c r="T42" s="436">
        <v>-2.7981316589131779</v>
      </c>
      <c r="U42" s="436">
        <v>2.3624759674219717</v>
      </c>
      <c r="V42" s="436">
        <v>-2.4047865556043604</v>
      </c>
      <c r="W42" s="436">
        <v>8.2200238508300316</v>
      </c>
      <c r="X42" s="436">
        <v>-3.823366558268404</v>
      </c>
      <c r="Y42" s="436">
        <v>0.55134487007941857</v>
      </c>
      <c r="Z42" s="436">
        <v>8.5347611075988539E-2</v>
      </c>
      <c r="AA42" s="436"/>
      <c r="AB42" s="436"/>
    </row>
    <row r="43" spans="1:31">
      <c r="A43" s="710" t="s">
        <v>449</v>
      </c>
      <c r="B43" s="435" t="s">
        <v>356</v>
      </c>
      <c r="C43" s="436">
        <v>1.4348302835626612</v>
      </c>
      <c r="D43" s="436">
        <v>-2.3948412606343936</v>
      </c>
      <c r="E43" s="436">
        <v>2.7404438724716158</v>
      </c>
      <c r="F43" s="436">
        <v>-1.5456187880694046</v>
      </c>
      <c r="G43" s="436">
        <v>11.540850978333424</v>
      </c>
      <c r="H43" s="436">
        <v>-2.6029181250169842</v>
      </c>
      <c r="I43" s="436">
        <v>2.8058860935878016</v>
      </c>
      <c r="J43" s="436">
        <v>-2.5423784071120679</v>
      </c>
      <c r="K43" s="436">
        <v>10.13894166976381</v>
      </c>
      <c r="L43" s="436">
        <v>2.1589911350088187</v>
      </c>
      <c r="M43" s="436">
        <v>5.5641225444758788</v>
      </c>
      <c r="N43" s="436">
        <v>6.1618402405152324</v>
      </c>
      <c r="O43" s="436">
        <v>-0.10637322193106513</v>
      </c>
      <c r="P43" s="436">
        <v>1.4070493884134407</v>
      </c>
      <c r="Q43" s="436">
        <v>-3.6729962961496767</v>
      </c>
      <c r="R43" s="436">
        <v>-8.6221067918915253</v>
      </c>
      <c r="S43" s="436">
        <v>4.2764534676945374</v>
      </c>
      <c r="T43" s="436">
        <v>8.0370465983264694E-2</v>
      </c>
      <c r="U43" s="436">
        <v>2.3405874490330802</v>
      </c>
      <c r="V43" s="436">
        <v>3.3800056841880917</v>
      </c>
      <c r="W43" s="436">
        <v>-0.26088352916099211</v>
      </c>
      <c r="X43" s="436">
        <v>2.6679059915748127</v>
      </c>
      <c r="Y43" s="436">
        <v>2.5963370255062017</v>
      </c>
      <c r="Z43" s="436">
        <v>-6.5886053691574915</v>
      </c>
      <c r="AA43" s="436"/>
      <c r="AB43" s="436"/>
    </row>
    <row r="44" spans="1:31">
      <c r="A44" s="710" t="s">
        <v>450</v>
      </c>
      <c r="B44" s="435" t="s">
        <v>356</v>
      </c>
      <c r="C44" s="436">
        <v>1.9002310599987027</v>
      </c>
      <c r="D44" s="436">
        <v>0.15190226528432049</v>
      </c>
      <c r="E44" s="436">
        <v>-5.1503839282445085</v>
      </c>
      <c r="F44" s="436">
        <v>15.1997784267882</v>
      </c>
      <c r="G44" s="436">
        <v>-2.720610696536184</v>
      </c>
      <c r="H44" s="436">
        <v>-5.4743972833286136</v>
      </c>
      <c r="I44" s="436">
        <v>-0.47826889081899537</v>
      </c>
      <c r="J44" s="436">
        <v>8.4167657704299472</v>
      </c>
      <c r="K44" s="436">
        <v>5.119807766546657</v>
      </c>
      <c r="L44" s="436">
        <v>-6.4465661926754763</v>
      </c>
      <c r="M44" s="436">
        <v>14.458077843899972</v>
      </c>
      <c r="N44" s="436">
        <v>6.1920571858680518</v>
      </c>
      <c r="O44" s="436">
        <v>4.4861805869166602</v>
      </c>
      <c r="P44" s="436">
        <v>2.4199257437811923</v>
      </c>
      <c r="Q44" s="436">
        <v>-11.684000965268169</v>
      </c>
      <c r="R44" s="436">
        <v>4.6814112507312018</v>
      </c>
      <c r="S44" s="436">
        <v>3.7904509188122972</v>
      </c>
      <c r="T44" s="436">
        <v>-2.7311307159838805</v>
      </c>
      <c r="U44" s="436">
        <v>1.0547879921584666</v>
      </c>
      <c r="V44" s="436">
        <v>-0.54985923237326517</v>
      </c>
      <c r="W44" s="436">
        <v>7.2733823020525534</v>
      </c>
      <c r="X44" s="436">
        <v>-8.0521690898265774E-2</v>
      </c>
      <c r="Y44" s="436">
        <v>0.52437751549176426</v>
      </c>
      <c r="Z44" s="436">
        <v>5.0773655834006348</v>
      </c>
      <c r="AA44" s="436"/>
      <c r="AB44" s="436"/>
    </row>
    <row r="45" spans="1:31" ht="20.25" customHeight="1">
      <c r="A45" s="710" t="s">
        <v>460</v>
      </c>
      <c r="B45" s="435" t="s">
        <v>356</v>
      </c>
      <c r="C45" s="436">
        <v>1.1050113370274204</v>
      </c>
      <c r="D45" s="436">
        <v>-1.0045842770017543</v>
      </c>
      <c r="E45" s="436">
        <v>1.1793521248384877</v>
      </c>
      <c r="F45" s="436">
        <v>1.4158254811312219</v>
      </c>
      <c r="G45" s="436">
        <v>4.7468820849766757</v>
      </c>
      <c r="H45" s="436">
        <v>-8.1981349460889419E-2</v>
      </c>
      <c r="I45" s="436">
        <v>1.9465832985551828</v>
      </c>
      <c r="J45" s="436">
        <v>-2.7758129703634182</v>
      </c>
      <c r="K45" s="436">
        <v>4.7365127729018326</v>
      </c>
      <c r="L45" s="436">
        <v>1.8154878626455826</v>
      </c>
      <c r="M45" s="436">
        <v>5.117877307105573</v>
      </c>
      <c r="N45" s="436">
        <v>6.5056332452109586</v>
      </c>
      <c r="O45" s="436">
        <v>3.6296047874965893</v>
      </c>
      <c r="P45" s="436">
        <v>1.0659187916062791</v>
      </c>
      <c r="Q45" s="436">
        <v>-7.5502275660765008</v>
      </c>
      <c r="R45" s="436">
        <v>4.2053239778597344</v>
      </c>
      <c r="S45" s="436">
        <v>6.4081919295313128</v>
      </c>
      <c r="T45" s="436">
        <v>-3.7481215219937525</v>
      </c>
      <c r="U45" s="436">
        <v>2.545604559959969</v>
      </c>
      <c r="V45" s="436">
        <v>1.3447205388949897</v>
      </c>
      <c r="W45" s="436">
        <v>3.3216565776737497</v>
      </c>
      <c r="X45" s="436">
        <v>0.99401251861600315</v>
      </c>
      <c r="Y45" s="436">
        <v>-0.96741895049888171</v>
      </c>
      <c r="Z45" s="436">
        <v>2.0991631896491327</v>
      </c>
      <c r="AA45" s="436"/>
      <c r="AB45" s="436"/>
    </row>
    <row r="46" spans="1:31">
      <c r="B46" s="221"/>
      <c r="C46" s="221"/>
      <c r="D46" s="221"/>
      <c r="E46" s="221"/>
      <c r="F46" s="221"/>
      <c r="G46" s="221"/>
      <c r="H46" s="221"/>
      <c r="I46" s="221"/>
      <c r="J46" s="221"/>
    </row>
    <row r="47" spans="1:31" ht="13">
      <c r="A47" s="582"/>
      <c r="B47" s="1419" t="s">
        <v>483</v>
      </c>
      <c r="C47" s="1419"/>
      <c r="D47" s="1419"/>
      <c r="E47" s="1419"/>
      <c r="F47" s="1419"/>
      <c r="G47" s="1419"/>
      <c r="H47" s="1419" t="s">
        <v>483</v>
      </c>
      <c r="I47" s="1419"/>
      <c r="J47" s="1419"/>
      <c r="K47" s="1419"/>
      <c r="L47" s="1419"/>
      <c r="M47" s="1419"/>
      <c r="N47" s="1419" t="s">
        <v>483</v>
      </c>
      <c r="O47" s="1419"/>
      <c r="P47" s="1419"/>
      <c r="Q47" s="1419"/>
      <c r="R47" s="1419"/>
      <c r="S47" s="1419"/>
      <c r="T47" s="1419" t="s">
        <v>483</v>
      </c>
      <c r="U47" s="1419"/>
      <c r="V47" s="1419"/>
      <c r="W47" s="1419"/>
      <c r="X47" s="1419"/>
      <c r="Y47" s="1419"/>
      <c r="Z47" s="1419" t="s">
        <v>483</v>
      </c>
      <c r="AA47" s="1419"/>
      <c r="AB47" s="1419"/>
      <c r="AC47" s="1419"/>
      <c r="AD47" s="1419"/>
      <c r="AE47" s="1419"/>
    </row>
    <row r="48" spans="1:31">
      <c r="B48" s="221"/>
      <c r="C48" s="221"/>
      <c r="D48" s="221"/>
      <c r="E48" s="221"/>
      <c r="F48" s="221"/>
      <c r="G48" s="221"/>
      <c r="H48" s="221"/>
      <c r="I48" s="221"/>
      <c r="J48" s="221"/>
    </row>
    <row r="49" spans="1:26">
      <c r="A49" s="712" t="s">
        <v>435</v>
      </c>
      <c r="B49" s="437">
        <v>100</v>
      </c>
      <c r="C49" s="438">
        <v>99.881969072000018</v>
      </c>
      <c r="D49" s="438">
        <v>99.646907239854585</v>
      </c>
      <c r="E49" s="438">
        <v>102.71408606092028</v>
      </c>
      <c r="F49" s="438">
        <v>101.66482683457178</v>
      </c>
      <c r="G49" s="438">
        <v>106.55076664637001</v>
      </c>
      <c r="H49" s="438">
        <v>114.31842789499839</v>
      </c>
      <c r="I49" s="438">
        <v>114.28628655449683</v>
      </c>
      <c r="J49" s="438">
        <v>110.02456080250201</v>
      </c>
      <c r="K49" s="438">
        <v>116.38891350281112</v>
      </c>
      <c r="L49" s="438">
        <v>114.29749222969382</v>
      </c>
      <c r="M49" s="438">
        <v>117.2267181967526</v>
      </c>
      <c r="N49" s="438">
        <v>126.24100492461021</v>
      </c>
      <c r="O49" s="438">
        <v>132.75505872015026</v>
      </c>
      <c r="P49" s="438">
        <v>131.89918609035854</v>
      </c>
      <c r="Q49" s="438">
        <v>121.32310876138227</v>
      </c>
      <c r="R49" s="438">
        <v>127.29914885378233</v>
      </c>
      <c r="S49" s="438">
        <v>136.83349706455991</v>
      </c>
      <c r="T49" s="438">
        <v>134.27681907586967</v>
      </c>
      <c r="U49" s="438">
        <v>139.82829718299601</v>
      </c>
      <c r="V49" s="438">
        <v>141.84036247784979</v>
      </c>
      <c r="W49" s="438">
        <v>140.84889310223235</v>
      </c>
      <c r="X49" s="438">
        <v>143.43089788385399</v>
      </c>
      <c r="Y49" s="438">
        <v>141.26459734743128</v>
      </c>
      <c r="Z49" s="438">
        <v>148.58745977428319</v>
      </c>
    </row>
    <row r="50" spans="1:26">
      <c r="A50" s="710" t="s">
        <v>436</v>
      </c>
      <c r="B50" s="437">
        <v>100</v>
      </c>
      <c r="C50" s="438">
        <v>100.86081725106413</v>
      </c>
      <c r="D50" s="438">
        <v>97.713259848677808</v>
      </c>
      <c r="E50" s="438">
        <v>100.89378882731947</v>
      </c>
      <c r="F50" s="438">
        <v>102.00672354031855</v>
      </c>
      <c r="G50" s="438">
        <v>116.07539005040395</v>
      </c>
      <c r="H50" s="438">
        <v>119.40795635273506</v>
      </c>
      <c r="I50" s="438">
        <v>115.91844162800648</v>
      </c>
      <c r="J50" s="438">
        <v>119.14813356748627</v>
      </c>
      <c r="K50" s="438">
        <v>121.41162428441022</v>
      </c>
      <c r="L50" s="438">
        <v>121.00650156497169</v>
      </c>
      <c r="M50" s="438">
        <v>130.61513741027866</v>
      </c>
      <c r="N50" s="438">
        <v>139.90401392394398</v>
      </c>
      <c r="O50" s="438">
        <v>151.13125381531214</v>
      </c>
      <c r="P50" s="438">
        <v>150.2427773885359</v>
      </c>
      <c r="Q50" s="438">
        <v>139.0946760428875</v>
      </c>
      <c r="R50" s="438">
        <v>148.16072831575016</v>
      </c>
      <c r="S50" s="438">
        <v>149.38720908263994</v>
      </c>
      <c r="T50" s="438">
        <v>146.31073355142559</v>
      </c>
      <c r="U50" s="438">
        <v>151.93744969625965</v>
      </c>
      <c r="V50" s="438">
        <v>154.80834809017389</v>
      </c>
      <c r="W50" s="438">
        <v>160.84519600927632</v>
      </c>
      <c r="X50" s="438">
        <v>161.38823342242108</v>
      </c>
      <c r="Y50" s="438">
        <v>159.63137329057105</v>
      </c>
      <c r="Z50" s="438">
        <v>176.37507911622441</v>
      </c>
    </row>
    <row r="51" spans="1:26">
      <c r="A51" s="710" t="s">
        <v>437</v>
      </c>
      <c r="B51" s="437">
        <v>100</v>
      </c>
      <c r="C51" s="438">
        <v>106.46376829594647</v>
      </c>
      <c r="D51" s="438">
        <v>107.05471529910484</v>
      </c>
      <c r="E51" s="438">
        <v>103.60241151821128</v>
      </c>
      <c r="F51" s="438">
        <v>83.562698196599072</v>
      </c>
      <c r="G51" s="438">
        <v>78.495046374749265</v>
      </c>
      <c r="H51" s="438">
        <v>78.648301267365738</v>
      </c>
      <c r="I51" s="438">
        <v>80.112021605772441</v>
      </c>
      <c r="J51" s="438">
        <v>74.936687652652907</v>
      </c>
      <c r="K51" s="438">
        <v>67.785212166357894</v>
      </c>
      <c r="L51" s="438">
        <v>67.135392335459244</v>
      </c>
      <c r="M51" s="438">
        <v>65.788048522204434</v>
      </c>
      <c r="N51" s="438">
        <v>72.432349587238463</v>
      </c>
      <c r="O51" s="438">
        <v>64.63513113790097</v>
      </c>
      <c r="P51" s="438">
        <v>69.621045293918328</v>
      </c>
      <c r="Q51" s="438">
        <v>68.720048018261849</v>
      </c>
      <c r="R51" s="438">
        <v>65.782656244187223</v>
      </c>
      <c r="S51" s="438">
        <v>74.868149588257751</v>
      </c>
      <c r="T51" s="438">
        <v>76.740304062486814</v>
      </c>
      <c r="U51" s="438">
        <v>79.640168266271274</v>
      </c>
      <c r="V51" s="438">
        <v>81.339425987130411</v>
      </c>
      <c r="W51" s="438">
        <v>78.431126348157875</v>
      </c>
      <c r="X51" s="438">
        <v>90.794117521036284</v>
      </c>
      <c r="Y51" s="438">
        <v>83.947347544285776</v>
      </c>
      <c r="Z51" s="438">
        <v>86.542052134365036</v>
      </c>
    </row>
    <row r="52" spans="1:26">
      <c r="A52" s="710" t="s">
        <v>438</v>
      </c>
      <c r="B52" s="437">
        <v>100</v>
      </c>
      <c r="C52" s="438">
        <v>102.64045534561481</v>
      </c>
      <c r="D52" s="438">
        <v>112.92699410162987</v>
      </c>
      <c r="E52" s="438">
        <v>110.80348786818256</v>
      </c>
      <c r="F52" s="438">
        <v>106.98737424399462</v>
      </c>
      <c r="G52" s="438">
        <v>111.4841260787763</v>
      </c>
      <c r="H52" s="438">
        <v>113.23182402449818</v>
      </c>
      <c r="I52" s="438">
        <v>114.6603772824633</v>
      </c>
      <c r="J52" s="438">
        <v>106.71951275678718</v>
      </c>
      <c r="K52" s="438">
        <v>113.05560976825623</v>
      </c>
      <c r="L52" s="438">
        <v>116.37871418459611</v>
      </c>
      <c r="M52" s="438">
        <v>129.9507876385147</v>
      </c>
      <c r="N52" s="438">
        <v>134.82189866675793</v>
      </c>
      <c r="O52" s="438">
        <v>133.72439796145477</v>
      </c>
      <c r="P52" s="438">
        <v>140.07831296244382</v>
      </c>
      <c r="Q52" s="438">
        <v>137.25005114160038</v>
      </c>
      <c r="R52" s="438">
        <v>142.22304000182604</v>
      </c>
      <c r="S52" s="438">
        <v>148.1661743472483</v>
      </c>
      <c r="T52" s="438">
        <v>146.87699450631382</v>
      </c>
      <c r="U52" s="438">
        <v>148.92476515145188</v>
      </c>
      <c r="V52" s="438">
        <v>151.3956874525947</v>
      </c>
      <c r="W52" s="438">
        <v>156.46067056133322</v>
      </c>
      <c r="X52" s="438">
        <v>157.30958946762098</v>
      </c>
      <c r="Y52" s="438">
        <v>151.01689184226765</v>
      </c>
      <c r="Z52" s="438">
        <v>149.41770193813204</v>
      </c>
    </row>
    <row r="53" spans="1:26">
      <c r="A53" s="710" t="s">
        <v>439</v>
      </c>
      <c r="B53" s="437">
        <v>100</v>
      </c>
      <c r="C53" s="438">
        <v>100.98866992386344</v>
      </c>
      <c r="D53" s="438">
        <v>96.319942615356752</v>
      </c>
      <c r="E53" s="438">
        <v>110.93921811670654</v>
      </c>
      <c r="F53" s="438">
        <v>109.3932501903904</v>
      </c>
      <c r="G53" s="438">
        <v>109.74401848318227</v>
      </c>
      <c r="H53" s="438">
        <v>99.713372328849715</v>
      </c>
      <c r="I53" s="438">
        <v>112.63243127276559</v>
      </c>
      <c r="J53" s="438">
        <v>104.16637354619999</v>
      </c>
      <c r="K53" s="438">
        <v>115.10245915590798</v>
      </c>
      <c r="L53" s="438">
        <v>119.53598043223086</v>
      </c>
      <c r="M53" s="438">
        <v>116.89934732745985</v>
      </c>
      <c r="N53" s="438">
        <v>129.12363789919124</v>
      </c>
      <c r="O53" s="438">
        <v>136.67850699496708</v>
      </c>
      <c r="P53" s="438">
        <v>143.69324673969325</v>
      </c>
      <c r="Q53" s="438">
        <v>129.57351091357904</v>
      </c>
      <c r="R53" s="438">
        <v>133.8658888274577</v>
      </c>
      <c r="S53" s="438">
        <v>147.84043784339949</v>
      </c>
      <c r="T53" s="438">
        <v>137.18381874584114</v>
      </c>
      <c r="U53" s="438">
        <v>140.33561329739757</v>
      </c>
      <c r="V53" s="438">
        <v>137.83122711875814</v>
      </c>
      <c r="W53" s="438">
        <v>148.21503146371703</v>
      </c>
      <c r="X53" s="438">
        <v>145.65852846688284</v>
      </c>
      <c r="Y53" s="438">
        <v>142.8188882906494</v>
      </c>
      <c r="Z53" s="438">
        <v>138.36757083071524</v>
      </c>
    </row>
    <row r="54" spans="1:26">
      <c r="A54" s="710" t="s">
        <v>440</v>
      </c>
      <c r="B54" s="437">
        <v>100</v>
      </c>
      <c r="C54" s="438">
        <v>101.20826528920183</v>
      </c>
      <c r="D54" s="438">
        <v>92.106231560591993</v>
      </c>
      <c r="E54" s="438">
        <v>96.816117601182754</v>
      </c>
      <c r="F54" s="438">
        <v>102.14980662739394</v>
      </c>
      <c r="G54" s="438">
        <v>105.30941293059198</v>
      </c>
      <c r="H54" s="438">
        <v>96.003748718478562</v>
      </c>
      <c r="I54" s="438">
        <v>108.58694273356257</v>
      </c>
      <c r="J54" s="438">
        <v>105.47327349064099</v>
      </c>
      <c r="K54" s="438">
        <v>108.62977344815363</v>
      </c>
      <c r="L54" s="438">
        <v>111.8685497996548</v>
      </c>
      <c r="M54" s="438">
        <v>113.62796396162668</v>
      </c>
      <c r="N54" s="438">
        <v>136.27051455335751</v>
      </c>
      <c r="O54" s="438">
        <v>139.96071785282456</v>
      </c>
      <c r="P54" s="438">
        <v>141.44147308036952</v>
      </c>
      <c r="Q54" s="438">
        <v>130.45182568705533</v>
      </c>
      <c r="R54" s="438">
        <v>136.9676246092485</v>
      </c>
      <c r="S54" s="438">
        <v>145.66412522942912</v>
      </c>
      <c r="T54" s="438">
        <v>142.39310088344718</v>
      </c>
      <c r="U54" s="438">
        <v>145.99692079318845</v>
      </c>
      <c r="V54" s="438">
        <v>145.54998296687424</v>
      </c>
      <c r="W54" s="438">
        <v>151.14054183089718</v>
      </c>
      <c r="X54" s="438">
        <v>157.98984112864503</v>
      </c>
      <c r="Y54" s="438">
        <v>153.00980018941493</v>
      </c>
      <c r="Z54" s="438">
        <v>156.75967273540499</v>
      </c>
    </row>
    <row r="55" spans="1:26">
      <c r="A55" s="710" t="s">
        <v>441</v>
      </c>
      <c r="B55" s="437">
        <v>100</v>
      </c>
      <c r="C55" s="438">
        <v>100.76250343305811</v>
      </c>
      <c r="D55" s="438">
        <v>103.70311264914112</v>
      </c>
      <c r="E55" s="438">
        <v>103.42311473852753</v>
      </c>
      <c r="F55" s="438">
        <v>112.03168976895226</v>
      </c>
      <c r="G55" s="438">
        <v>112.82481012134795</v>
      </c>
      <c r="H55" s="438">
        <v>113.20847993501779</v>
      </c>
      <c r="I55" s="438">
        <v>117.07166046824128</v>
      </c>
      <c r="J55" s="438">
        <v>111.35378990487169</v>
      </c>
      <c r="K55" s="438">
        <v>113.07446206884049</v>
      </c>
      <c r="L55" s="438">
        <v>119.38838029751633</v>
      </c>
      <c r="M55" s="438">
        <v>129.27321601448983</v>
      </c>
      <c r="N55" s="438">
        <v>134.58112400498669</v>
      </c>
      <c r="O55" s="438">
        <v>140.47830617530553</v>
      </c>
      <c r="P55" s="438">
        <v>146.07109393781283</v>
      </c>
      <c r="Q55" s="438">
        <v>136.99446514544601</v>
      </c>
      <c r="R55" s="438">
        <v>141.55515884175898</v>
      </c>
      <c r="S55" s="438">
        <v>150.49453040935904</v>
      </c>
      <c r="T55" s="438">
        <v>144.51226308629231</v>
      </c>
      <c r="U55" s="438">
        <v>143.24449676383543</v>
      </c>
      <c r="V55" s="438">
        <v>150.36277950886841</v>
      </c>
      <c r="W55" s="438">
        <v>153.25694109554223</v>
      </c>
      <c r="X55" s="438">
        <v>164.5446847367644</v>
      </c>
      <c r="Y55" s="438">
        <v>160.52353645445845</v>
      </c>
      <c r="Z55" s="438">
        <v>166.3631105235375</v>
      </c>
    </row>
    <row r="56" spans="1:26">
      <c r="A56" s="710" t="s">
        <v>442</v>
      </c>
      <c r="B56" s="437">
        <v>100</v>
      </c>
      <c r="C56" s="438">
        <v>107.06541778929517</v>
      </c>
      <c r="D56" s="438">
        <v>115.76499359404862</v>
      </c>
      <c r="E56" s="438">
        <v>116.4068083959576</v>
      </c>
      <c r="F56" s="438">
        <v>130.01040740789293</v>
      </c>
      <c r="G56" s="438">
        <v>138.20464727374571</v>
      </c>
      <c r="H56" s="438">
        <v>136.51813659990481</v>
      </c>
      <c r="I56" s="438">
        <v>138.15414226621533</v>
      </c>
      <c r="J56" s="438">
        <v>142.02629982685829</v>
      </c>
      <c r="K56" s="438">
        <v>147.41561734090308</v>
      </c>
      <c r="L56" s="438">
        <v>162.05683063794541</v>
      </c>
      <c r="M56" s="438">
        <v>148.70482354964767</v>
      </c>
      <c r="N56" s="438">
        <v>164.42504937922055</v>
      </c>
      <c r="O56" s="438">
        <v>157.4717484402309</v>
      </c>
      <c r="P56" s="438">
        <v>170.41225424477406</v>
      </c>
      <c r="Q56" s="438">
        <v>158.09417812042372</v>
      </c>
      <c r="R56" s="438">
        <v>155.0007182577377</v>
      </c>
      <c r="S56" s="438">
        <v>169.76793532517104</v>
      </c>
      <c r="T56" s="438">
        <v>170.10760973283536</v>
      </c>
      <c r="U56" s="438">
        <v>173.48868815560363</v>
      </c>
      <c r="V56" s="438">
        <v>181.45155246757304</v>
      </c>
      <c r="W56" s="438">
        <v>179.45447499608025</v>
      </c>
      <c r="X56" s="438">
        <v>180.01168399116747</v>
      </c>
      <c r="Y56" s="438">
        <v>180.80853360084302</v>
      </c>
      <c r="Z56" s="438">
        <v>171.04894482667854</v>
      </c>
    </row>
    <row r="57" spans="1:26">
      <c r="A57" s="710" t="s">
        <v>443</v>
      </c>
      <c r="B57" s="437">
        <v>100</v>
      </c>
      <c r="C57" s="438">
        <v>100.79336542815177</v>
      </c>
      <c r="D57" s="438">
        <v>97.16103933678356</v>
      </c>
      <c r="E57" s="438">
        <v>103.0608268689529</v>
      </c>
      <c r="F57" s="438">
        <v>106.55119442316233</v>
      </c>
      <c r="G57" s="438">
        <v>111.96266277474301</v>
      </c>
      <c r="H57" s="438">
        <v>107.78513182652962</v>
      </c>
      <c r="I57" s="438">
        <v>120.80044232114058</v>
      </c>
      <c r="J57" s="438">
        <v>112.16804337976934</v>
      </c>
      <c r="K57" s="438">
        <v>117.14167552156979</v>
      </c>
      <c r="L57" s="438">
        <v>119.80996762541308</v>
      </c>
      <c r="M57" s="438">
        <v>125.53031048163032</v>
      </c>
      <c r="N57" s="438">
        <v>130.69718062014272</v>
      </c>
      <c r="O57" s="438">
        <v>139.62323879110923</v>
      </c>
      <c r="P57" s="438">
        <v>139.30641984337458</v>
      </c>
      <c r="Q57" s="438">
        <v>134.87608168463325</v>
      </c>
      <c r="R57" s="438">
        <v>137.17460131533531</v>
      </c>
      <c r="S57" s="438">
        <v>149.5762850207476</v>
      </c>
      <c r="T57" s="438">
        <v>139.09983795338647</v>
      </c>
      <c r="U57" s="438">
        <v>144.28706187627913</v>
      </c>
      <c r="V57" s="438">
        <v>144.251082455096</v>
      </c>
      <c r="W57" s="438">
        <v>152.51366631508563</v>
      </c>
      <c r="X57" s="438">
        <v>151.70055228223009</v>
      </c>
      <c r="Y57" s="438">
        <v>157.18576115410497</v>
      </c>
      <c r="Z57" s="438">
        <v>156.77623382249291</v>
      </c>
    </row>
    <row r="58" spans="1:26">
      <c r="A58" s="710" t="s">
        <v>444</v>
      </c>
      <c r="B58" s="437">
        <v>100</v>
      </c>
      <c r="C58" s="438">
        <v>99.185132266499295</v>
      </c>
      <c r="D58" s="438">
        <v>98.861275133689688</v>
      </c>
      <c r="E58" s="438">
        <v>97.623570291698456</v>
      </c>
      <c r="F58" s="438">
        <v>99.265133006628375</v>
      </c>
      <c r="G58" s="438">
        <v>97.758421366641159</v>
      </c>
      <c r="H58" s="438">
        <v>99.901075353190578</v>
      </c>
      <c r="I58" s="438">
        <v>98.371982673244119</v>
      </c>
      <c r="J58" s="438">
        <v>93.06344268258843</v>
      </c>
      <c r="K58" s="438">
        <v>98.086622042693079</v>
      </c>
      <c r="L58" s="438">
        <v>98.517167878864996</v>
      </c>
      <c r="M58" s="438">
        <v>101.34209350417734</v>
      </c>
      <c r="N58" s="438">
        <v>109.06203235012808</v>
      </c>
      <c r="O58" s="438">
        <v>111.58895819792521</v>
      </c>
      <c r="P58" s="438">
        <v>112.60138607747187</v>
      </c>
      <c r="Q58" s="438">
        <v>97.567429330784066</v>
      </c>
      <c r="R58" s="438">
        <v>104.5985523792986</v>
      </c>
      <c r="S58" s="438">
        <v>110.99158083594546</v>
      </c>
      <c r="T58" s="438">
        <v>107.22102789375364</v>
      </c>
      <c r="U58" s="438">
        <v>108.93753072863306</v>
      </c>
      <c r="V58" s="438">
        <v>110.38433483603592</v>
      </c>
      <c r="W58" s="438">
        <v>112.77800114826968</v>
      </c>
      <c r="X58" s="438">
        <v>112.33195873477956</v>
      </c>
      <c r="Y58" s="438">
        <v>109.85522987722436</v>
      </c>
      <c r="Z58" s="438">
        <v>111.73612698407548</v>
      </c>
    </row>
    <row r="59" spans="1:26">
      <c r="A59" s="710" t="s">
        <v>445</v>
      </c>
      <c r="B59" s="437">
        <v>100</v>
      </c>
      <c r="C59" s="438">
        <v>99.418107788635353</v>
      </c>
      <c r="D59" s="438">
        <v>90.603819827923914</v>
      </c>
      <c r="E59" s="438">
        <v>95.051462821543637</v>
      </c>
      <c r="F59" s="438">
        <v>91.078191734653913</v>
      </c>
      <c r="G59" s="438">
        <v>98.435575765497148</v>
      </c>
      <c r="H59" s="438">
        <v>99.069973182447768</v>
      </c>
      <c r="I59" s="438">
        <v>97.980417909069914</v>
      </c>
      <c r="J59" s="438">
        <v>93.680020815182658</v>
      </c>
      <c r="K59" s="438">
        <v>102.39606969693129</v>
      </c>
      <c r="L59" s="438">
        <v>103.217069564471</v>
      </c>
      <c r="M59" s="438">
        <v>110.40301050975275</v>
      </c>
      <c r="N59" s="438">
        <v>115.98803475636598</v>
      </c>
      <c r="O59" s="438">
        <v>118.54025208759906</v>
      </c>
      <c r="P59" s="438">
        <v>121.7351234770243</v>
      </c>
      <c r="Q59" s="438">
        <v>111.09387096947474</v>
      </c>
      <c r="R59" s="438">
        <v>114.81617067223739</v>
      </c>
      <c r="S59" s="438">
        <v>125.31565807406014</v>
      </c>
      <c r="T59" s="438">
        <v>118.02211938792895</v>
      </c>
      <c r="U59" s="438">
        <v>120.30655523170671</v>
      </c>
      <c r="V59" s="438">
        <v>124.32870864816675</v>
      </c>
      <c r="W59" s="438">
        <v>127.49966926258746</v>
      </c>
      <c r="X59" s="438">
        <v>126.35045015835856</v>
      </c>
      <c r="Y59" s="438">
        <v>126.37239730944738</v>
      </c>
      <c r="Z59" s="438">
        <v>129.01866202130157</v>
      </c>
    </row>
    <row r="60" spans="1:26">
      <c r="A60" s="710" t="s">
        <v>446</v>
      </c>
      <c r="B60" s="437">
        <v>100</v>
      </c>
      <c r="C60" s="438">
        <v>104.66143677022582</v>
      </c>
      <c r="D60" s="438">
        <v>98.642525357720785</v>
      </c>
      <c r="E60" s="438">
        <v>94.816560394418389</v>
      </c>
      <c r="F60" s="438">
        <v>96.718640126427971</v>
      </c>
      <c r="G60" s="438">
        <v>107.56529067474969</v>
      </c>
      <c r="H60" s="438">
        <v>88.389124889543652</v>
      </c>
      <c r="I60" s="438">
        <v>83.688351813008197</v>
      </c>
      <c r="J60" s="438">
        <v>84.044988081004675</v>
      </c>
      <c r="K60" s="438">
        <v>96.110964998477101</v>
      </c>
      <c r="L60" s="438">
        <v>111.90905241863366</v>
      </c>
      <c r="M60" s="438">
        <v>104.73998864187067</v>
      </c>
      <c r="N60" s="438">
        <v>108.37014072106415</v>
      </c>
      <c r="O60" s="438">
        <v>115.32161970666951</v>
      </c>
      <c r="P60" s="438">
        <v>111.36607645224073</v>
      </c>
      <c r="Q60" s="438">
        <v>92.466789053993935</v>
      </c>
      <c r="R60" s="438">
        <v>92.035435959586593</v>
      </c>
      <c r="S60" s="438">
        <v>118.58905232688738</v>
      </c>
      <c r="T60" s="438">
        <v>102.4154970711803</v>
      </c>
      <c r="U60" s="438">
        <v>100.49825938479836</v>
      </c>
      <c r="V60" s="438">
        <v>110.93680760228689</v>
      </c>
      <c r="W60" s="438">
        <v>109.18110420526685</v>
      </c>
      <c r="X60" s="438">
        <v>105.50264795879396</v>
      </c>
      <c r="Y60" s="438">
        <v>99.028205061046933</v>
      </c>
      <c r="Z60" s="438">
        <v>99.426989801004638</v>
      </c>
    </row>
    <row r="61" spans="1:26">
      <c r="A61" s="710" t="s">
        <v>447</v>
      </c>
      <c r="B61" s="437">
        <v>100</v>
      </c>
      <c r="C61" s="438">
        <v>98.400287203519696</v>
      </c>
      <c r="D61" s="438">
        <v>103.08043378251611</v>
      </c>
      <c r="E61" s="438">
        <v>102.35793603549827</v>
      </c>
      <c r="F61" s="438">
        <v>103.92307042486902</v>
      </c>
      <c r="G61" s="438">
        <v>121.07704688983934</v>
      </c>
      <c r="H61" s="438">
        <v>121.75899241321335</v>
      </c>
      <c r="I61" s="438">
        <v>120.60712382480264</v>
      </c>
      <c r="J61" s="438">
        <v>122.07196658852352</v>
      </c>
      <c r="K61" s="438">
        <v>122.9761917943074</v>
      </c>
      <c r="L61" s="438">
        <v>129.15806661207893</v>
      </c>
      <c r="M61" s="438">
        <v>142.21217170071697</v>
      </c>
      <c r="N61" s="438">
        <v>143.3439789378177</v>
      </c>
      <c r="O61" s="438">
        <v>151.3244812577019</v>
      </c>
      <c r="P61" s="438">
        <v>153.77262032372536</v>
      </c>
      <c r="Q61" s="438">
        <v>140.91741482047996</v>
      </c>
      <c r="R61" s="438">
        <v>159.23265368630126</v>
      </c>
      <c r="S61" s="438">
        <v>163.98566786707119</v>
      </c>
      <c r="T61" s="438">
        <v>148.74050280447713</v>
      </c>
      <c r="U61" s="438">
        <v>159.36487815193914</v>
      </c>
      <c r="V61" s="438">
        <v>160.91804628940071</v>
      </c>
      <c r="W61" s="438">
        <v>169.9104888755314</v>
      </c>
      <c r="X61" s="438">
        <v>172.2459706305707</v>
      </c>
      <c r="Y61" s="438">
        <v>170.65745574757477</v>
      </c>
      <c r="Z61" s="438">
        <v>172.761127402509</v>
      </c>
    </row>
    <row r="62" spans="1:26">
      <c r="A62" s="710" t="s">
        <v>448</v>
      </c>
      <c r="B62" s="437">
        <v>100</v>
      </c>
      <c r="C62" s="438">
        <v>105.89191930980061</v>
      </c>
      <c r="D62" s="438">
        <v>107.08246522305528</v>
      </c>
      <c r="E62" s="438">
        <v>101.97005793738076</v>
      </c>
      <c r="F62" s="438">
        <v>104.36522614957873</v>
      </c>
      <c r="G62" s="438">
        <v>114.16981562334699</v>
      </c>
      <c r="H62" s="438">
        <v>118.60229806286608</v>
      </c>
      <c r="I62" s="438">
        <v>115.35509731423222</v>
      </c>
      <c r="J62" s="438">
        <v>120.45888630530703</v>
      </c>
      <c r="K62" s="438">
        <v>128.93167499311571</v>
      </c>
      <c r="L62" s="438">
        <v>133.53020534981903</v>
      </c>
      <c r="M62" s="438">
        <v>140.95523140106448</v>
      </c>
      <c r="N62" s="438">
        <v>144.88771084092369</v>
      </c>
      <c r="O62" s="438">
        <v>150.77341962650982</v>
      </c>
      <c r="P62" s="438">
        <v>143.48548730323617</v>
      </c>
      <c r="Q62" s="438">
        <v>136.45052595544945</v>
      </c>
      <c r="R62" s="438">
        <v>143.07370405621484</v>
      </c>
      <c r="S62" s="438">
        <v>151.97062314905196</v>
      </c>
      <c r="T62" s="438">
        <v>147.7182850304707</v>
      </c>
      <c r="U62" s="438">
        <v>151.20809401380347</v>
      </c>
      <c r="V62" s="438">
        <v>147.57186209797391</v>
      </c>
      <c r="W62" s="438">
        <v>159.70230435954139</v>
      </c>
      <c r="X62" s="438">
        <v>153.59629986187466</v>
      </c>
      <c r="Y62" s="438">
        <v>154.44314518179488</v>
      </c>
      <c r="Z62" s="438">
        <v>154.57495871667817</v>
      </c>
    </row>
    <row r="63" spans="1:26">
      <c r="A63" s="710" t="s">
        <v>449</v>
      </c>
      <c r="B63" s="437">
        <v>99.999999999999986</v>
      </c>
      <c r="C63" s="438">
        <v>101.43483028356266</v>
      </c>
      <c r="D63" s="438">
        <v>99.005627115277434</v>
      </c>
      <c r="E63" s="438">
        <v>101.71882075696016</v>
      </c>
      <c r="F63" s="438">
        <v>100.14663555233793</v>
      </c>
      <c r="G63" s="438">
        <v>111.70440952124792</v>
      </c>
      <c r="H63" s="438">
        <v>108.79683519937616</v>
      </c>
      <c r="I63" s="438">
        <v>111.8495504684991</v>
      </c>
      <c r="J63" s="438">
        <v>109.00591164893606</v>
      </c>
      <c r="K63" s="438">
        <v>120.05795744761596</v>
      </c>
      <c r="L63" s="438">
        <v>122.64999810578266</v>
      </c>
      <c r="M63" s="438">
        <v>129.47439430118575</v>
      </c>
      <c r="N63" s="438">
        <v>137.45239963039955</v>
      </c>
      <c r="O63" s="438">
        <v>137.30618708429114</v>
      </c>
      <c r="P63" s="438">
        <v>139.23815294991445</v>
      </c>
      <c r="Q63" s="438">
        <v>134.12394074923688</v>
      </c>
      <c r="R63" s="438">
        <v>122.55963134434437</v>
      </c>
      <c r="S63" s="438">
        <v>127.80083694896322</v>
      </c>
      <c r="T63" s="438">
        <v>127.90355107714963</v>
      </c>
      <c r="U63" s="438">
        <v>130.89724554052901</v>
      </c>
      <c r="V63" s="438">
        <v>135.32157988024454</v>
      </c>
      <c r="W63" s="438">
        <v>134.96854816693653</v>
      </c>
      <c r="X63" s="438">
        <v>138.56938215022376</v>
      </c>
      <c r="Y63" s="438">
        <v>142.16711032500521</v>
      </c>
      <c r="Z63" s="438">
        <v>132.80028046095586</v>
      </c>
    </row>
    <row r="64" spans="1:26">
      <c r="A64" s="710" t="s">
        <v>450</v>
      </c>
      <c r="B64" s="437">
        <v>100</v>
      </c>
      <c r="C64" s="438">
        <v>101.9002310599987</v>
      </c>
      <c r="D64" s="438">
        <v>102.05501981930878</v>
      </c>
      <c r="E64" s="438">
        <v>96.798794480568347</v>
      </c>
      <c r="F64" s="438">
        <v>111.51199676141682</v>
      </c>
      <c r="G64" s="438">
        <v>108.47818944960464</v>
      </c>
      <c r="H64" s="438">
        <v>102.53966239337142</v>
      </c>
      <c r="I64" s="438">
        <v>102.0492470873931</v>
      </c>
      <c r="J64" s="438">
        <v>110.63849318522628</v>
      </c>
      <c r="K64" s="438">
        <v>116.3029713521137</v>
      </c>
      <c r="L64" s="438">
        <v>108.80542331985129</v>
      </c>
      <c r="M64" s="438">
        <v>124.53659612182028</v>
      </c>
      <c r="N64" s="438">
        <v>132.24797337101694</v>
      </c>
      <c r="O64" s="438">
        <v>138.18085627897821</v>
      </c>
      <c r="P64" s="438">
        <v>141.5247303930505</v>
      </c>
      <c r="Q64" s="438">
        <v>124.98897952783331</v>
      </c>
      <c r="R64" s="438">
        <v>130.8402276776234</v>
      </c>
      <c r="S64" s="438">
        <v>135.79966228980598</v>
      </c>
      <c r="T64" s="438">
        <v>132.09079600080673</v>
      </c>
      <c r="U64" s="438">
        <v>133.48407385576979</v>
      </c>
      <c r="V64" s="438">
        <v>132.75009935192588</v>
      </c>
      <c r="W64" s="438">
        <v>142.40552158414604</v>
      </c>
      <c r="X64" s="438">
        <v>142.29085425023399</v>
      </c>
      <c r="Y64" s="438">
        <v>143.03699549652339</v>
      </c>
      <c r="Z64" s="438">
        <v>150.29950667739416</v>
      </c>
    </row>
    <row r="65" spans="1:31" ht="20.149999999999999" customHeight="1">
      <c r="A65" s="710" t="s">
        <v>460</v>
      </c>
      <c r="B65" s="437">
        <v>100</v>
      </c>
      <c r="C65" s="438">
        <v>101.10501133702742</v>
      </c>
      <c r="D65" s="438">
        <v>100.0893262898748</v>
      </c>
      <c r="E65" s="438">
        <v>101.26973188621098</v>
      </c>
      <c r="F65" s="438">
        <v>102.70353455492922</v>
      </c>
      <c r="G65" s="438">
        <v>107.57875023735498</v>
      </c>
      <c r="H65" s="438">
        <v>107.49055572617723</v>
      </c>
      <c r="I65" s="438">
        <v>109.58294893146716</v>
      </c>
      <c r="J65" s="438">
        <v>106.54113122172078</v>
      </c>
      <c r="K65" s="438">
        <v>111.58746551043168</v>
      </c>
      <c r="L65" s="438">
        <v>113.61332240300739</v>
      </c>
      <c r="M65" s="438">
        <v>119.42791284811959</v>
      </c>
      <c r="N65" s="438">
        <v>127.19745485042843</v>
      </c>
      <c r="O65" s="438">
        <v>131.81421976125341</v>
      </c>
      <c r="P65" s="438">
        <v>133.21925229969779</v>
      </c>
      <c r="Q65" s="438">
        <v>123.16089558924499</v>
      </c>
      <c r="R65" s="438">
        <v>128.34021026280632</v>
      </c>
      <c r="S65" s="438">
        <v>136.56449725921098</v>
      </c>
      <c r="T65" s="438">
        <v>131.44589394603591</v>
      </c>
      <c r="U65" s="438">
        <v>134.79198661620634</v>
      </c>
      <c r="V65" s="438">
        <v>136.60456214501906</v>
      </c>
      <c r="W65" s="438">
        <v>141.14209656891151</v>
      </c>
      <c r="X65" s="438">
        <v>142.54506667784361</v>
      </c>
      <c r="Y65" s="438">
        <v>141.16605868980088</v>
      </c>
      <c r="Z65" s="438">
        <v>144.12936463009567</v>
      </c>
    </row>
    <row r="66" spans="1:31">
      <c r="B66" s="439"/>
      <c r="C66" s="439"/>
      <c r="D66" s="439"/>
      <c r="E66" s="439"/>
      <c r="F66" s="439"/>
      <c r="G66" s="439"/>
      <c r="H66" s="439"/>
      <c r="I66" s="439"/>
      <c r="J66" s="439"/>
    </row>
    <row r="67" spans="1:31" ht="25" customHeight="1">
      <c r="A67" s="692"/>
      <c r="B67" s="1418" t="s">
        <v>484</v>
      </c>
      <c r="C67" s="1418"/>
      <c r="D67" s="1418"/>
      <c r="E67" s="1418"/>
      <c r="F67" s="1418"/>
      <c r="G67" s="1418"/>
      <c r="H67" s="1418" t="s">
        <v>484</v>
      </c>
      <c r="I67" s="1418"/>
      <c r="J67" s="1418"/>
      <c r="K67" s="1418"/>
      <c r="L67" s="1418"/>
      <c r="M67" s="1418"/>
      <c r="N67" s="1418" t="s">
        <v>484</v>
      </c>
      <c r="O67" s="1418"/>
      <c r="P67" s="1418"/>
      <c r="Q67" s="1418"/>
      <c r="R67" s="1418"/>
      <c r="S67" s="1418"/>
      <c r="T67" s="1418" t="s">
        <v>484</v>
      </c>
      <c r="U67" s="1418"/>
      <c r="V67" s="1418"/>
      <c r="W67" s="1418"/>
      <c r="X67" s="1418"/>
      <c r="Y67" s="1418"/>
      <c r="Z67" s="1418" t="s">
        <v>484</v>
      </c>
      <c r="AA67" s="1418"/>
      <c r="AB67" s="1418"/>
      <c r="AC67" s="1418"/>
      <c r="AD67" s="1418"/>
      <c r="AE67" s="1418"/>
    </row>
    <row r="68" spans="1:31">
      <c r="A68" s="674"/>
      <c r="B68" s="439"/>
      <c r="C68" s="439"/>
      <c r="D68" s="439"/>
      <c r="E68" s="439"/>
      <c r="F68" s="439"/>
      <c r="G68" s="439"/>
      <c r="H68" s="439"/>
      <c r="I68" s="439"/>
      <c r="J68" s="439"/>
    </row>
    <row r="69" spans="1:31">
      <c r="A69" s="712" t="s">
        <v>435</v>
      </c>
      <c r="B69" s="219">
        <v>8.8171947342250796</v>
      </c>
      <c r="C69" s="219">
        <v>8.7105353147133471</v>
      </c>
      <c r="D69" s="219">
        <v>8.7782205991923217</v>
      </c>
      <c r="E69" s="219">
        <v>8.9429495060251316</v>
      </c>
      <c r="F69" s="219">
        <v>8.7280207025617749</v>
      </c>
      <c r="G69" s="219">
        <v>8.7329408133968069</v>
      </c>
      <c r="H69" s="219">
        <v>9.377268855399528</v>
      </c>
      <c r="I69" s="219">
        <v>9.1956317458900525</v>
      </c>
      <c r="J69" s="219">
        <v>9.1054784853407824</v>
      </c>
      <c r="K69" s="219">
        <v>9.1965859298348214</v>
      </c>
      <c r="L69" s="219">
        <v>8.8702911358229208</v>
      </c>
      <c r="M69" s="219">
        <v>8.6546836308641772</v>
      </c>
      <c r="N69" s="219">
        <v>8.7508946242158725</v>
      </c>
      <c r="O69" s="219">
        <v>8.8801284626890062</v>
      </c>
      <c r="P69" s="219">
        <v>8.7298253740996365</v>
      </c>
      <c r="Q69" s="219">
        <v>8.6856259902359003</v>
      </c>
      <c r="R69" s="219">
        <v>8.7456720122749232</v>
      </c>
      <c r="S69" s="219">
        <v>8.8345625253774767</v>
      </c>
      <c r="T69" s="219">
        <v>9.007088974344919</v>
      </c>
      <c r="U69" s="219">
        <v>9.1466366552486011</v>
      </c>
      <c r="V69" s="219">
        <v>9.1551415084702921</v>
      </c>
      <c r="W69" s="219">
        <v>8.7988782140280151</v>
      </c>
      <c r="X69" s="219">
        <v>8.871988256211349</v>
      </c>
      <c r="Y69" s="219">
        <v>8.8233494327499233</v>
      </c>
      <c r="Z69" s="219">
        <v>9.0899212055509402</v>
      </c>
    </row>
    <row r="70" spans="1:31">
      <c r="A70" s="710" t="s">
        <v>436</v>
      </c>
      <c r="B70" s="219">
        <v>8.2389413878100211</v>
      </c>
      <c r="C70" s="219">
        <v>8.2190422677278825</v>
      </c>
      <c r="D70" s="219">
        <v>8.0433533778970716</v>
      </c>
      <c r="E70" s="219">
        <v>8.208356011808025</v>
      </c>
      <c r="F70" s="219">
        <v>8.1830427750442905</v>
      </c>
      <c r="G70" s="219">
        <v>8.8896583487209124</v>
      </c>
      <c r="H70" s="219">
        <v>9.1523868955938159</v>
      </c>
      <c r="I70" s="219">
        <v>8.71527236355635</v>
      </c>
      <c r="J70" s="219">
        <v>9.2138545712132149</v>
      </c>
      <c r="K70" s="219">
        <v>8.9642976628459667</v>
      </c>
      <c r="L70" s="219">
        <v>8.7750754299863107</v>
      </c>
      <c r="M70" s="219">
        <v>9.0107114477717491</v>
      </c>
      <c r="N70" s="219">
        <v>9.0619814051636975</v>
      </c>
      <c r="O70" s="219">
        <v>9.4463370060216363</v>
      </c>
      <c r="P70" s="219">
        <v>9.2917608789847872</v>
      </c>
      <c r="Q70" s="219">
        <v>9.3048436988943628</v>
      </c>
      <c r="R70" s="219">
        <v>9.5113414109971419</v>
      </c>
      <c r="S70" s="219">
        <v>9.0125360867710942</v>
      </c>
      <c r="T70" s="219">
        <v>9.1706596680195318</v>
      </c>
      <c r="U70" s="219">
        <v>9.2869299880940357</v>
      </c>
      <c r="V70" s="219">
        <v>9.3368543936666786</v>
      </c>
      <c r="W70" s="219">
        <v>9.3890779196710188</v>
      </c>
      <c r="X70" s="219">
        <v>9.3280548168995701</v>
      </c>
      <c r="Y70" s="219">
        <v>9.316641269178243</v>
      </c>
      <c r="Z70" s="219">
        <v>10.082219836591836</v>
      </c>
    </row>
    <row r="71" spans="1:31">
      <c r="A71" s="710" t="s">
        <v>437</v>
      </c>
      <c r="B71" s="219">
        <v>3.1550358496085567</v>
      </c>
      <c r="C71" s="219">
        <v>3.3222587210681143</v>
      </c>
      <c r="D71" s="219">
        <v>3.3746002411895728</v>
      </c>
      <c r="E71" s="219">
        <v>3.2277099618781753</v>
      </c>
      <c r="F71" s="219">
        <v>2.5670324750048916</v>
      </c>
      <c r="G71" s="219">
        <v>2.3020781035530753</v>
      </c>
      <c r="H71" s="219">
        <v>2.3084652259261111</v>
      </c>
      <c r="I71" s="219">
        <v>2.3065294611564098</v>
      </c>
      <c r="J71" s="219">
        <v>2.2191235749413338</v>
      </c>
      <c r="K71" s="219">
        <v>1.9165662870816638</v>
      </c>
      <c r="L71" s="219">
        <v>1.8643462326061035</v>
      </c>
      <c r="M71" s="219">
        <v>1.7379827430067185</v>
      </c>
      <c r="N71" s="219">
        <v>1.7966291848201013</v>
      </c>
      <c r="O71" s="219">
        <v>1.5470725104892793</v>
      </c>
      <c r="P71" s="219">
        <v>1.6488374615358183</v>
      </c>
      <c r="Q71" s="219">
        <v>1.7604144078940169</v>
      </c>
      <c r="R71" s="219">
        <v>1.6171598777022964</v>
      </c>
      <c r="S71" s="219">
        <v>1.7296713324873849</v>
      </c>
      <c r="T71" s="219">
        <v>1.8419625228187568</v>
      </c>
      <c r="U71" s="219">
        <v>1.8641136780955574</v>
      </c>
      <c r="V71" s="219">
        <v>1.878625434951007</v>
      </c>
      <c r="W71" s="219">
        <v>1.7532190704904211</v>
      </c>
      <c r="X71" s="219">
        <v>2.0096009100044663</v>
      </c>
      <c r="Y71" s="219">
        <v>1.8762080165726558</v>
      </c>
      <c r="Z71" s="219">
        <v>1.8944319756308714</v>
      </c>
    </row>
    <row r="72" spans="1:31">
      <c r="A72" s="710" t="s">
        <v>438</v>
      </c>
      <c r="B72" s="219">
        <v>5.8050178199772482</v>
      </c>
      <c r="C72" s="219">
        <v>5.8931764553757962</v>
      </c>
      <c r="D72" s="219">
        <v>6.5495816328892875</v>
      </c>
      <c r="E72" s="219">
        <v>6.3515150046330255</v>
      </c>
      <c r="F72" s="219">
        <v>6.0471493672576422</v>
      </c>
      <c r="G72" s="219">
        <v>6.0157543855456339</v>
      </c>
      <c r="H72" s="219">
        <v>6.1150744994303157</v>
      </c>
      <c r="I72" s="219">
        <v>6.0739881510788836</v>
      </c>
      <c r="J72" s="219">
        <v>5.8147371460059949</v>
      </c>
      <c r="K72" s="219">
        <v>5.8813938138219335</v>
      </c>
      <c r="L72" s="219">
        <v>5.946314177057606</v>
      </c>
      <c r="M72" s="219">
        <v>6.3165018961774022</v>
      </c>
      <c r="N72" s="219">
        <v>6.1529810105399321</v>
      </c>
      <c r="O72" s="219">
        <v>5.8891409025368162</v>
      </c>
      <c r="P72" s="219">
        <v>6.1039008169030318</v>
      </c>
      <c r="Q72" s="219">
        <v>6.4690906058932063</v>
      </c>
      <c r="R72" s="219">
        <v>6.4329587736479077</v>
      </c>
      <c r="S72" s="219">
        <v>6.2981763171659155</v>
      </c>
      <c r="T72" s="219">
        <v>6.4864983215366925</v>
      </c>
      <c r="U72" s="219">
        <v>6.4136669934365571</v>
      </c>
      <c r="V72" s="219">
        <v>6.4335674426233886</v>
      </c>
      <c r="W72" s="219">
        <v>6.4350537707272863</v>
      </c>
      <c r="X72" s="219">
        <v>6.4062895433391054</v>
      </c>
      <c r="Y72" s="219">
        <v>6.2101028844922901</v>
      </c>
      <c r="Z72" s="219">
        <v>6.0180132244181781</v>
      </c>
    </row>
    <row r="73" spans="1:31">
      <c r="A73" s="710" t="s">
        <v>439</v>
      </c>
      <c r="B73" s="219">
        <v>2.4182799088147933</v>
      </c>
      <c r="C73" s="219">
        <v>2.4154971970748207</v>
      </c>
      <c r="D73" s="219">
        <v>2.3272070127668991</v>
      </c>
      <c r="E73" s="219">
        <v>2.6491832976579968</v>
      </c>
      <c r="F73" s="219">
        <v>2.5757974177011858</v>
      </c>
      <c r="G73" s="219">
        <v>2.4669533195443836</v>
      </c>
      <c r="H73" s="219">
        <v>2.243311919954122</v>
      </c>
      <c r="I73" s="219">
        <v>2.4855759795096923</v>
      </c>
      <c r="J73" s="219">
        <v>2.3643774515275289</v>
      </c>
      <c r="K73" s="219">
        <v>2.4944554763266513</v>
      </c>
      <c r="L73" s="219">
        <v>2.5443447453666783</v>
      </c>
      <c r="M73" s="219">
        <v>2.3670793221938951</v>
      </c>
      <c r="N73" s="219">
        <v>2.4549005296676247</v>
      </c>
      <c r="O73" s="219">
        <v>2.5075207214471482</v>
      </c>
      <c r="P73" s="219">
        <v>2.6084104633858183</v>
      </c>
      <c r="Q73" s="219">
        <v>2.5441924294050469</v>
      </c>
      <c r="R73" s="219">
        <v>2.5223987771577852</v>
      </c>
      <c r="S73" s="219">
        <v>2.6179539171771182</v>
      </c>
      <c r="T73" s="219">
        <v>2.5238435582001122</v>
      </c>
      <c r="U73" s="219">
        <v>2.5177371641133997</v>
      </c>
      <c r="V73" s="219">
        <v>2.4399952835743188</v>
      </c>
      <c r="W73" s="219">
        <v>2.5394651311422236</v>
      </c>
      <c r="X73" s="219">
        <v>2.4710998503727315</v>
      </c>
      <c r="Y73" s="219">
        <v>2.4465941130471958</v>
      </c>
      <c r="Z73" s="219">
        <v>2.3216054371029693</v>
      </c>
    </row>
    <row r="74" spans="1:31">
      <c r="A74" s="710" t="s">
        <v>440</v>
      </c>
      <c r="B74" s="219">
        <v>6.5839026376806178</v>
      </c>
      <c r="C74" s="219">
        <v>6.5906264781617381</v>
      </c>
      <c r="D74" s="219">
        <v>6.0587725324708233</v>
      </c>
      <c r="E74" s="219">
        <v>6.2943574567833638</v>
      </c>
      <c r="F74" s="219">
        <v>6.5484054098738476</v>
      </c>
      <c r="G74" s="219">
        <v>6.4450174410519256</v>
      </c>
      <c r="H74" s="219">
        <v>5.880324370310122</v>
      </c>
      <c r="I74" s="219">
        <v>6.52406113955091</v>
      </c>
      <c r="J74" s="219">
        <v>6.5179124304085319</v>
      </c>
      <c r="K74" s="219">
        <v>6.409392387078511</v>
      </c>
      <c r="L74" s="219">
        <v>6.4827929024629638</v>
      </c>
      <c r="M74" s="219">
        <v>6.2641591383467876</v>
      </c>
      <c r="N74" s="219">
        <v>7.053535790169339</v>
      </c>
      <c r="O74" s="219">
        <v>6.9908067666137672</v>
      </c>
      <c r="P74" s="219">
        <v>6.9902575762571635</v>
      </c>
      <c r="Q74" s="219">
        <v>6.9736592537920572</v>
      </c>
      <c r="R74" s="219">
        <v>7.0264923448003813</v>
      </c>
      <c r="S74" s="219">
        <v>7.0226042460592222</v>
      </c>
      <c r="T74" s="219">
        <v>7.1322297285218701</v>
      </c>
      <c r="U74" s="219">
        <v>7.1312066542978823</v>
      </c>
      <c r="V74" s="219">
        <v>7.0150432878856366</v>
      </c>
      <c r="W74" s="219">
        <v>7.0503034616258127</v>
      </c>
      <c r="X74" s="219">
        <v>7.2972692494822686</v>
      </c>
      <c r="Y74" s="219">
        <v>7.1362878329821724</v>
      </c>
      <c r="Z74" s="219">
        <v>7.1608615319537208</v>
      </c>
    </row>
    <row r="75" spans="1:31">
      <c r="A75" s="710" t="s">
        <v>441</v>
      </c>
      <c r="B75" s="219">
        <v>7.0048188736551182</v>
      </c>
      <c r="C75" s="219">
        <v>6.9810890327859783</v>
      </c>
      <c r="D75" s="219">
        <v>7.2577321445610776</v>
      </c>
      <c r="E75" s="219">
        <v>7.1537681852130994</v>
      </c>
      <c r="F75" s="219">
        <v>7.6410388244361309</v>
      </c>
      <c r="G75" s="219">
        <v>7.3464077023656325</v>
      </c>
      <c r="H75" s="219">
        <v>7.3774378739535944</v>
      </c>
      <c r="I75" s="219">
        <v>7.4835162296184148</v>
      </c>
      <c r="J75" s="219">
        <v>7.3212394146200799</v>
      </c>
      <c r="K75" s="219">
        <v>7.0981639595906758</v>
      </c>
      <c r="L75" s="219">
        <v>7.3608795334465142</v>
      </c>
      <c r="M75" s="219">
        <v>7.5822765532877785</v>
      </c>
      <c r="N75" s="219">
        <v>7.4114407287189161</v>
      </c>
      <c r="O75" s="219">
        <v>7.4652423101102734</v>
      </c>
      <c r="P75" s="219">
        <v>7.6805832343900828</v>
      </c>
      <c r="Q75" s="219">
        <v>7.7916079648978069</v>
      </c>
      <c r="R75" s="219">
        <v>7.7260918171127813</v>
      </c>
      <c r="S75" s="219">
        <v>7.7193337078846076</v>
      </c>
      <c r="T75" s="219">
        <v>7.7011323636861482</v>
      </c>
      <c r="U75" s="219">
        <v>7.4440757174648144</v>
      </c>
      <c r="V75" s="219">
        <v>7.7103137644906923</v>
      </c>
      <c r="W75" s="219">
        <v>7.6060731674094049</v>
      </c>
      <c r="X75" s="219">
        <v>8.085903918433349</v>
      </c>
      <c r="Y75" s="219">
        <v>7.9653587289909638</v>
      </c>
      <c r="Z75" s="219">
        <v>8.0853992485575183</v>
      </c>
    </row>
    <row r="76" spans="1:31">
      <c r="A76" s="710" t="s">
        <v>442</v>
      </c>
      <c r="B76" s="219">
        <v>1.7259169890226733</v>
      </c>
      <c r="C76" s="219">
        <v>1.8276643368683463</v>
      </c>
      <c r="D76" s="219">
        <v>1.9962245384629149</v>
      </c>
      <c r="E76" s="219">
        <v>1.9838947384025449</v>
      </c>
      <c r="F76" s="219">
        <v>2.1848047573769915</v>
      </c>
      <c r="G76" s="219">
        <v>2.2172571085401791</v>
      </c>
      <c r="H76" s="219">
        <v>2.1919969589487693</v>
      </c>
      <c r="I76" s="219">
        <v>2.1759095148118135</v>
      </c>
      <c r="J76" s="219">
        <v>2.3007602880532243</v>
      </c>
      <c r="K76" s="219">
        <v>2.2800689777486265</v>
      </c>
      <c r="L76" s="219">
        <v>2.4618295748192676</v>
      </c>
      <c r="M76" s="219">
        <v>2.1490133687620316</v>
      </c>
      <c r="N76" s="219">
        <v>2.2310508215607809</v>
      </c>
      <c r="O76" s="219">
        <v>2.0618653011515944</v>
      </c>
      <c r="P76" s="219">
        <v>2.2077695202570502</v>
      </c>
      <c r="Q76" s="219">
        <v>2.2154550482778652</v>
      </c>
      <c r="R76" s="219">
        <v>2.0844470521276262</v>
      </c>
      <c r="S76" s="219">
        <v>2.145545655346031</v>
      </c>
      <c r="T76" s="219">
        <v>2.2335548474452231</v>
      </c>
      <c r="U76" s="219">
        <v>2.2214011515652823</v>
      </c>
      <c r="V76" s="219">
        <v>2.2925319050169235</v>
      </c>
      <c r="W76" s="219">
        <v>2.1944092845514684</v>
      </c>
      <c r="X76" s="219">
        <v>2.179557882035267</v>
      </c>
      <c r="Y76" s="219">
        <v>2.2105917158719817</v>
      </c>
      <c r="Z76" s="219">
        <v>2.0482729566485736</v>
      </c>
    </row>
    <row r="77" spans="1:31">
      <c r="A77" s="710" t="s">
        <v>443</v>
      </c>
      <c r="B77" s="219">
        <v>10.95395658521902</v>
      </c>
      <c r="C77" s="219">
        <v>10.920192128733222</v>
      </c>
      <c r="D77" s="219">
        <v>10.633479573910872</v>
      </c>
      <c r="E77" s="219">
        <v>11.14769242627964</v>
      </c>
      <c r="F77" s="219">
        <v>11.364332910960499</v>
      </c>
      <c r="G77" s="219">
        <v>11.400338305605199</v>
      </c>
      <c r="H77" s="219">
        <v>10.98397572310982</v>
      </c>
      <c r="I77" s="219">
        <v>12.075261831916754</v>
      </c>
      <c r="J77" s="219">
        <v>11.532483871172399</v>
      </c>
      <c r="K77" s="219">
        <v>11.499184268712808</v>
      </c>
      <c r="L77" s="219">
        <v>11.551402213113446</v>
      </c>
      <c r="M77" s="219">
        <v>11.513669948277029</v>
      </c>
      <c r="N77" s="219">
        <v>11.255345038208912</v>
      </c>
      <c r="O77" s="219">
        <v>11.602897614351706</v>
      </c>
      <c r="P77" s="219">
        <v>11.454474099387211</v>
      </c>
      <c r="Q77" s="219">
        <v>11.995907760246448</v>
      </c>
      <c r="R77" s="219">
        <v>11.707980097009189</v>
      </c>
      <c r="S77" s="219">
        <v>11.997643349323024</v>
      </c>
      <c r="T77" s="219">
        <v>11.591792943931262</v>
      </c>
      <c r="U77" s="219">
        <v>11.725579919685989</v>
      </c>
      <c r="V77" s="219">
        <v>11.56711071557419</v>
      </c>
      <c r="W77" s="219">
        <v>11.83649754453206</v>
      </c>
      <c r="X77" s="219">
        <v>11.657515074926017</v>
      </c>
      <c r="Y77" s="219">
        <v>12.197025400278253</v>
      </c>
      <c r="Z77" s="219">
        <v>11.915129601057986</v>
      </c>
    </row>
    <row r="78" spans="1:31">
      <c r="A78" s="710" t="s">
        <v>444</v>
      </c>
      <c r="B78" s="219">
        <v>17.687569937891116</v>
      </c>
      <c r="C78" s="219">
        <v>17.351701370317713</v>
      </c>
      <c r="D78" s="219">
        <v>17.470551385389079</v>
      </c>
      <c r="E78" s="219">
        <v>17.050738606291887</v>
      </c>
      <c r="F78" s="219">
        <v>17.095409520786898</v>
      </c>
      <c r="G78" s="219">
        <v>16.072959679539846</v>
      </c>
      <c r="H78" s="219">
        <v>16.438721013605925</v>
      </c>
      <c r="I78" s="219">
        <v>15.878029752148619</v>
      </c>
      <c r="J78" s="219">
        <v>15.450053253926937</v>
      </c>
      <c r="K78" s="219">
        <v>15.547570503691016</v>
      </c>
      <c r="L78" s="219">
        <v>15.337367661508146</v>
      </c>
      <c r="M78" s="219">
        <v>15.009015260837831</v>
      </c>
      <c r="N78" s="219">
        <v>15.165730533128947</v>
      </c>
      <c r="O78" s="219">
        <v>14.973631115042926</v>
      </c>
      <c r="P78" s="219">
        <v>14.950128130641675</v>
      </c>
      <c r="Q78" s="219">
        <v>14.012002118789326</v>
      </c>
      <c r="R78" s="219">
        <v>14.415546046110681</v>
      </c>
      <c r="S78" s="219">
        <v>14.375415191743537</v>
      </c>
      <c r="T78" s="219">
        <v>14.427833177215305</v>
      </c>
      <c r="U78" s="219">
        <v>14.294916500564367</v>
      </c>
      <c r="V78" s="219">
        <v>14.292572750149295</v>
      </c>
      <c r="W78" s="219">
        <v>14.133053364356494</v>
      </c>
      <c r="X78" s="219">
        <v>13.938604980782133</v>
      </c>
      <c r="Y78" s="219">
        <v>13.764442242920651</v>
      </c>
      <c r="Z78" s="219">
        <v>13.71226859767366</v>
      </c>
    </row>
    <row r="79" spans="1:31">
      <c r="A79" s="710" t="s">
        <v>445</v>
      </c>
      <c r="B79" s="219">
        <v>7.6753829533525257</v>
      </c>
      <c r="C79" s="219">
        <v>7.5473217369196597</v>
      </c>
      <c r="D79" s="219">
        <v>6.9479837660394006</v>
      </c>
      <c r="E79" s="219">
        <v>7.2040911321009906</v>
      </c>
      <c r="F79" s="219">
        <v>6.8065817139765068</v>
      </c>
      <c r="G79" s="219">
        <v>7.0230481258332365</v>
      </c>
      <c r="H79" s="219">
        <v>7.0741097040255676</v>
      </c>
      <c r="I79" s="219">
        <v>6.8627212236454191</v>
      </c>
      <c r="J79" s="219">
        <v>6.748849262152123</v>
      </c>
      <c r="K79" s="219">
        <v>7.0431660424140698</v>
      </c>
      <c r="L79" s="219">
        <v>6.9730425928391995</v>
      </c>
      <c r="M79" s="219">
        <v>7.0953712968508782</v>
      </c>
      <c r="N79" s="219">
        <v>6.9989811180476851</v>
      </c>
      <c r="O79" s="219">
        <v>6.902455833727247</v>
      </c>
      <c r="P79" s="219">
        <v>7.0137286873358082</v>
      </c>
      <c r="Q79" s="219">
        <v>6.9233663768154043</v>
      </c>
      <c r="R79" s="219">
        <v>6.8665781156375303</v>
      </c>
      <c r="S79" s="219">
        <v>7.0431604485324639</v>
      </c>
      <c r="T79" s="219">
        <v>6.8915424900266746</v>
      </c>
      <c r="U79" s="219">
        <v>6.8505473239384944</v>
      </c>
      <c r="V79" s="219">
        <v>6.9856411527268074</v>
      </c>
      <c r="W79" s="219">
        <v>6.9335004354165211</v>
      </c>
      <c r="X79" s="219">
        <v>6.8033788463941383</v>
      </c>
      <c r="Y79" s="219">
        <v>6.8710322657276501</v>
      </c>
      <c r="Z79" s="219">
        <v>6.8706862177887587</v>
      </c>
    </row>
    <row r="80" spans="1:31">
      <c r="A80" s="710" t="s">
        <v>446</v>
      </c>
      <c r="B80" s="219">
        <v>1.4356496961618124</v>
      </c>
      <c r="C80" s="219">
        <v>1.4861494787648091</v>
      </c>
      <c r="D80" s="219">
        <v>1.4148972403740898</v>
      </c>
      <c r="E80" s="219">
        <v>1.3441663524329883</v>
      </c>
      <c r="F80" s="219">
        <v>1.351989363486086</v>
      </c>
      <c r="G80" s="219">
        <v>1.4354700768882835</v>
      </c>
      <c r="H80" s="219">
        <v>1.1805299492072381</v>
      </c>
      <c r="I80" s="219">
        <v>1.0964037564618538</v>
      </c>
      <c r="J80" s="219">
        <v>1.132512488076703</v>
      </c>
      <c r="K80" s="219">
        <v>1.2365338442513789</v>
      </c>
      <c r="L80" s="219">
        <v>1.4141140643054986</v>
      </c>
      <c r="M80" s="219">
        <v>1.2590853284099814</v>
      </c>
      <c r="N80" s="219">
        <v>1.2231499426003221</v>
      </c>
      <c r="O80" s="219">
        <v>1.2560211530488814</v>
      </c>
      <c r="P80" s="219">
        <v>1.2001469086593519</v>
      </c>
      <c r="Q80" s="219">
        <v>1.0778576834416682</v>
      </c>
      <c r="R80" s="219">
        <v>1.0295342776899954</v>
      </c>
      <c r="S80" s="219">
        <v>1.2466808018050239</v>
      </c>
      <c r="T80" s="219">
        <v>1.1185802221624672</v>
      </c>
      <c r="U80" s="219">
        <v>1.0703922330441387</v>
      </c>
      <c r="V80" s="219">
        <v>1.1658936687510317</v>
      </c>
      <c r="W80" s="219">
        <v>1.1105532855845923</v>
      </c>
      <c r="X80" s="219">
        <v>1.0625751421382021</v>
      </c>
      <c r="Y80" s="219">
        <v>1.0071104472764691</v>
      </c>
      <c r="Z80" s="219">
        <v>0.99037644455340834</v>
      </c>
    </row>
    <row r="81" spans="1:26">
      <c r="A81" s="710" t="s">
        <v>447</v>
      </c>
      <c r="B81" s="219">
        <v>4.6336921285167421</v>
      </c>
      <c r="C81" s="219">
        <v>4.5097332983706622</v>
      </c>
      <c r="D81" s="219">
        <v>4.7721671463628903</v>
      </c>
      <c r="E81" s="219">
        <v>4.6834839360672706</v>
      </c>
      <c r="F81" s="219">
        <v>4.6887141273746451</v>
      </c>
      <c r="G81" s="219">
        <v>5.2150983152311348</v>
      </c>
      <c r="H81" s="219">
        <v>5.2487744705541415</v>
      </c>
      <c r="I81" s="219">
        <v>5.0998470634289932</v>
      </c>
      <c r="J81" s="219">
        <v>5.3091599855144116</v>
      </c>
      <c r="K81" s="219">
        <v>5.106611296400283</v>
      </c>
      <c r="L81" s="219">
        <v>5.2676807960242273</v>
      </c>
      <c r="M81" s="219">
        <v>5.5177002165893505</v>
      </c>
      <c r="N81" s="219">
        <v>5.2218958913563371</v>
      </c>
      <c r="O81" s="219">
        <v>5.3195403267243453</v>
      </c>
      <c r="P81" s="219">
        <v>5.3485886467256218</v>
      </c>
      <c r="Q81" s="219">
        <v>5.3017470577861472</v>
      </c>
      <c r="R81" s="219">
        <v>5.7490562971508172</v>
      </c>
      <c r="S81" s="219">
        <v>5.564104241111302</v>
      </c>
      <c r="T81" s="219">
        <v>5.2433566111976155</v>
      </c>
      <c r="U81" s="219">
        <v>5.4784249419607924</v>
      </c>
      <c r="V81" s="219">
        <v>5.4584171474149903</v>
      </c>
      <c r="W81" s="219">
        <v>5.5781578564732586</v>
      </c>
      <c r="X81" s="219">
        <v>5.5991751723222478</v>
      </c>
      <c r="Y81" s="219">
        <v>5.6017297409137354</v>
      </c>
      <c r="Z81" s="219">
        <v>5.5541900029407802</v>
      </c>
    </row>
    <row r="82" spans="1:26">
      <c r="A82" s="710" t="s">
        <v>448</v>
      </c>
      <c r="B82" s="219">
        <v>6.7515968981600833</v>
      </c>
      <c r="C82" s="219">
        <v>7.0712573441988944</v>
      </c>
      <c r="D82" s="219">
        <v>7.2233240730730408</v>
      </c>
      <c r="E82" s="219">
        <v>6.7982872478500731</v>
      </c>
      <c r="F82" s="219">
        <v>6.8608343442202679</v>
      </c>
      <c r="G82" s="219">
        <v>7.1652493761583083</v>
      </c>
      <c r="H82" s="219">
        <v>7.4495373319657698</v>
      </c>
      <c r="I82" s="219">
        <v>7.1072290425475186</v>
      </c>
      <c r="J82" s="219">
        <v>7.6335761954902344</v>
      </c>
      <c r="K82" s="219">
        <v>7.8010078728486443</v>
      </c>
      <c r="L82" s="219">
        <v>7.935179617867183</v>
      </c>
      <c r="M82" s="219">
        <v>7.9685969587121361</v>
      </c>
      <c r="N82" s="219">
        <v>7.690589566004987</v>
      </c>
      <c r="O82" s="219">
        <v>7.7226975520478769</v>
      </c>
      <c r="P82" s="219">
        <v>7.2718931707269086</v>
      </c>
      <c r="Q82" s="219">
        <v>7.4801254358008524</v>
      </c>
      <c r="R82" s="219">
        <v>7.5266822029989999</v>
      </c>
      <c r="S82" s="219">
        <v>7.5132586320518939</v>
      </c>
      <c r="T82" s="219">
        <v>7.5874132319622021</v>
      </c>
      <c r="U82" s="219">
        <v>7.573863433195732</v>
      </c>
      <c r="V82" s="219">
        <v>7.2936489876426682</v>
      </c>
      <c r="W82" s="219">
        <v>7.6394329470403761</v>
      </c>
      <c r="X82" s="219">
        <v>7.2750346671765067</v>
      </c>
      <c r="Y82" s="219">
        <v>7.3866046104100134</v>
      </c>
      <c r="Z82" s="219">
        <v>7.2409103757807527</v>
      </c>
    </row>
    <row r="83" spans="1:26">
      <c r="A83" s="710" t="s">
        <v>449</v>
      </c>
      <c r="B83" s="219">
        <v>3.3096684769108951</v>
      </c>
      <c r="C83" s="219">
        <v>3.3204650868513945</v>
      </c>
      <c r="D83" s="219">
        <v>3.2738336368777867</v>
      </c>
      <c r="E83" s="219">
        <v>3.3243454712226823</v>
      </c>
      <c r="F83" s="219">
        <v>3.2272712345550807</v>
      </c>
      <c r="G83" s="219">
        <v>3.4365947002426283</v>
      </c>
      <c r="H83" s="219">
        <v>3.3498892383096512</v>
      </c>
      <c r="I83" s="219">
        <v>3.3781252918623159</v>
      </c>
      <c r="J83" s="219">
        <v>3.3862361460253219</v>
      </c>
      <c r="K83" s="219">
        <v>3.5609020721914151</v>
      </c>
      <c r="L83" s="219">
        <v>3.5729157799292097</v>
      </c>
      <c r="M83" s="219">
        <v>3.5880834820476664</v>
      </c>
      <c r="N83" s="219">
        <v>3.5765013904361149</v>
      </c>
      <c r="O83" s="219">
        <v>3.4475640025848691</v>
      </c>
      <c r="P83" s="219">
        <v>3.4592006609143469</v>
      </c>
      <c r="Q83" s="219">
        <v>3.6042753389621991</v>
      </c>
      <c r="R83" s="219">
        <v>3.1605975054238424</v>
      </c>
      <c r="S83" s="219">
        <v>3.0972793797934464</v>
      </c>
      <c r="T83" s="219">
        <v>3.2204760329660416</v>
      </c>
      <c r="U83" s="219">
        <v>3.2140374079764942</v>
      </c>
      <c r="V83" s="219">
        <v>3.2785842591403922</v>
      </c>
      <c r="W83" s="219">
        <v>3.164903739575962</v>
      </c>
      <c r="X83" s="219">
        <v>3.2173594404645924</v>
      </c>
      <c r="Y83" s="219">
        <v>3.3331383468750078</v>
      </c>
      <c r="Z83" s="219">
        <v>3.0495166831171492</v>
      </c>
    </row>
    <row r="84" spans="1:26">
      <c r="A84" s="710" t="s">
        <v>450</v>
      </c>
      <c r="B84" s="219">
        <v>3.8033751229937081</v>
      </c>
      <c r="C84" s="219">
        <v>3.8332897520676403</v>
      </c>
      <c r="D84" s="219">
        <v>3.8780710985428528</v>
      </c>
      <c r="E84" s="219">
        <v>3.6354606653530976</v>
      </c>
      <c r="F84" s="219">
        <v>4.1295750553832535</v>
      </c>
      <c r="G84" s="219">
        <v>3.8351741977828069</v>
      </c>
      <c r="H84" s="219">
        <v>3.6281959697055144</v>
      </c>
      <c r="I84" s="219">
        <v>3.5418974528159977</v>
      </c>
      <c r="J84" s="219">
        <v>3.9496454355311856</v>
      </c>
      <c r="K84" s="219">
        <v>3.96409960516154</v>
      </c>
      <c r="L84" s="219">
        <v>3.6424235428447229</v>
      </c>
      <c r="M84" s="219">
        <v>3.9660694078645942</v>
      </c>
      <c r="N84" s="219">
        <v>3.9543924253604352</v>
      </c>
      <c r="O84" s="219">
        <v>3.9870784214126225</v>
      </c>
      <c r="P84" s="219">
        <v>4.0404943697956854</v>
      </c>
      <c r="Q84" s="219">
        <v>3.8598288288676876</v>
      </c>
      <c r="R84" s="219">
        <v>3.8774633921581079</v>
      </c>
      <c r="S84" s="219">
        <v>3.7820741673704528</v>
      </c>
      <c r="T84" s="219">
        <v>3.8220353059651888</v>
      </c>
      <c r="U84" s="219">
        <v>3.7664702373178685</v>
      </c>
      <c r="V84" s="219">
        <v>3.6960582979216987</v>
      </c>
      <c r="W84" s="219">
        <v>3.8374208073750844</v>
      </c>
      <c r="X84" s="219">
        <v>3.796592249018059</v>
      </c>
      <c r="Y84" s="219">
        <v>3.8537829517127777</v>
      </c>
      <c r="Z84" s="219">
        <v>3.9661966606329044</v>
      </c>
    </row>
    <row r="85" spans="1:26" ht="20.25" customHeight="1">
      <c r="A85" s="710" t="s">
        <v>460</v>
      </c>
      <c r="B85" s="218">
        <v>100</v>
      </c>
      <c r="C85" s="218">
        <v>100</v>
      </c>
      <c r="D85" s="218">
        <v>100</v>
      </c>
      <c r="E85" s="218">
        <v>100</v>
      </c>
      <c r="F85" s="218">
        <v>100</v>
      </c>
      <c r="G85" s="218">
        <v>100</v>
      </c>
      <c r="H85" s="218">
        <v>100</v>
      </c>
      <c r="I85" s="218">
        <v>100</v>
      </c>
      <c r="J85" s="218">
        <v>99.999999999999986</v>
      </c>
      <c r="K85" s="218">
        <v>100.00000000000001</v>
      </c>
      <c r="L85" s="218">
        <v>100</v>
      </c>
      <c r="M85" s="218">
        <v>100</v>
      </c>
      <c r="N85" s="218">
        <v>100</v>
      </c>
      <c r="O85" s="218">
        <v>100</v>
      </c>
      <c r="P85" s="218">
        <v>100</v>
      </c>
      <c r="Q85" s="218">
        <v>100</v>
      </c>
      <c r="R85" s="218">
        <v>100</v>
      </c>
      <c r="S85" s="218">
        <v>100</v>
      </c>
      <c r="T85" s="218">
        <v>100.00000000000001</v>
      </c>
      <c r="U85" s="218">
        <v>100</v>
      </c>
      <c r="V85" s="218">
        <v>100</v>
      </c>
      <c r="W85" s="218">
        <v>100</v>
      </c>
      <c r="X85" s="218">
        <v>100</v>
      </c>
      <c r="Y85" s="218">
        <v>100</v>
      </c>
      <c r="Z85" s="218">
        <v>100</v>
      </c>
    </row>
    <row r="86" spans="1:26" ht="13">
      <c r="B86" s="580"/>
      <c r="C86" s="580"/>
      <c r="D86" s="580"/>
      <c r="E86" s="580"/>
      <c r="F86" s="580"/>
      <c r="G86" s="432"/>
      <c r="H86" s="432"/>
      <c r="I86" s="432"/>
      <c r="J86" s="432"/>
    </row>
    <row r="87" spans="1:26" ht="19.5" customHeight="1">
      <c r="B87" s="1244" t="s">
        <v>1483</v>
      </c>
    </row>
  </sheetData>
  <sheetProtection selectLockedCells="1"/>
  <mergeCells count="20">
    <mergeCell ref="Z47:AE47"/>
    <mergeCell ref="Z67:AE67"/>
    <mergeCell ref="B47:G47"/>
    <mergeCell ref="H47:M47"/>
    <mergeCell ref="N47:S47"/>
    <mergeCell ref="T47:Y47"/>
    <mergeCell ref="B67:G67"/>
    <mergeCell ref="H67:M67"/>
    <mergeCell ref="N67:S67"/>
    <mergeCell ref="T67:Y67"/>
    <mergeCell ref="B27:G27"/>
    <mergeCell ref="H27:M27"/>
    <mergeCell ref="N27:S27"/>
    <mergeCell ref="T27:Y27"/>
    <mergeCell ref="Z7:AE7"/>
    <mergeCell ref="Z27:AE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&amp;"Arial,Fett"Versand von Gütern in andere Bundesländer insgesamt 1994 – 2018</oddHeader>
    <oddFooter>&amp;CStatistische Ämter der Länder – Indikatoren und Kennzahlen, UGRdL 2020</oddFooter>
  </headerFooter>
  <rowBreaks count="1" manualBreakCount="1">
    <brk id="45" max="30" man="1"/>
  </rowBreaks>
  <colBreaks count="3" manualBreakCount="3">
    <brk id="7" max="1048575" man="1"/>
    <brk id="13" max="1048575" man="1"/>
    <brk id="19" max="1048575" man="1"/>
  </colBreak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9">
    <pageSetUpPr autoPageBreaks="0"/>
  </sheetPr>
  <dimension ref="A1:AE87"/>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4296875" defaultRowHeight="12.5"/>
  <cols>
    <col min="1" max="1" width="23.54296875" style="643" customWidth="1"/>
    <col min="2" max="10" width="10.54296875" style="422" customWidth="1"/>
    <col min="11" max="26" width="10.54296875" style="423" customWidth="1"/>
    <col min="27" max="16384" width="11.54296875" style="423"/>
  </cols>
  <sheetData>
    <row r="1" spans="1:31" ht="13">
      <c r="A1" s="160" t="s">
        <v>322</v>
      </c>
    </row>
    <row r="3" spans="1:31" s="135" customFormat="1" ht="13">
      <c r="A3" s="692" t="s">
        <v>952</v>
      </c>
      <c r="B3" s="407" t="s">
        <v>1269</v>
      </c>
      <c r="C3" s="407"/>
      <c r="D3" s="407"/>
      <c r="E3" s="407"/>
      <c r="F3" s="407"/>
      <c r="G3" s="407"/>
      <c r="H3" s="407"/>
      <c r="I3" s="692"/>
      <c r="J3" s="692"/>
    </row>
    <row r="4" spans="1:31">
      <c r="B4" s="376"/>
      <c r="C4" s="376"/>
      <c r="D4" s="376"/>
      <c r="E4" s="376"/>
      <c r="F4" s="376"/>
      <c r="G4" s="376"/>
    </row>
    <row r="5" spans="1:31" ht="14.5">
      <c r="A5" s="690" t="s">
        <v>433</v>
      </c>
      <c r="B5" s="1023">
        <v>1994</v>
      </c>
      <c r="C5" s="1023">
        <v>1995</v>
      </c>
      <c r="D5" s="1023">
        <v>1996</v>
      </c>
      <c r="E5" s="1023">
        <v>1997</v>
      </c>
      <c r="F5" s="1023">
        <v>1998</v>
      </c>
      <c r="G5" s="1023">
        <v>1999</v>
      </c>
      <c r="H5" s="1023">
        <v>2000</v>
      </c>
      <c r="I5" s="1023">
        <v>2001</v>
      </c>
      <c r="J5" s="1023">
        <v>2002</v>
      </c>
      <c r="K5" s="1023">
        <v>2003</v>
      </c>
      <c r="L5" s="1023">
        <v>2004</v>
      </c>
      <c r="M5" s="1023">
        <v>2005</v>
      </c>
      <c r="N5" s="1023">
        <v>2006</v>
      </c>
      <c r="O5" s="1023">
        <v>2007</v>
      </c>
      <c r="P5" s="1023">
        <v>2008</v>
      </c>
      <c r="Q5" s="1023">
        <v>2009</v>
      </c>
      <c r="R5" s="1023">
        <v>2010</v>
      </c>
      <c r="S5" s="1023">
        <v>2011</v>
      </c>
      <c r="T5" s="1023">
        <v>2012</v>
      </c>
      <c r="U5" s="1023">
        <v>2013</v>
      </c>
      <c r="V5" s="1023">
        <v>2014</v>
      </c>
      <c r="W5" s="1023">
        <v>2015</v>
      </c>
      <c r="X5" s="1023" t="s">
        <v>1481</v>
      </c>
      <c r="Y5" s="1023" t="s">
        <v>1482</v>
      </c>
      <c r="Z5" s="1023">
        <v>2018</v>
      </c>
    </row>
    <row r="6" spans="1:31">
      <c r="A6" s="387"/>
      <c r="B6" s="427"/>
      <c r="C6" s="427"/>
      <c r="D6" s="427"/>
      <c r="E6" s="427"/>
      <c r="F6" s="427"/>
      <c r="G6" s="427"/>
      <c r="H6" s="427"/>
      <c r="I6" s="427"/>
      <c r="J6" s="427"/>
    </row>
    <row r="7" spans="1:31" ht="13">
      <c r="A7" s="692"/>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Y7" s="1283"/>
      <c r="Z7" s="1283" t="s">
        <v>434</v>
      </c>
      <c r="AA7" s="1283"/>
      <c r="AB7" s="1283"/>
      <c r="AC7" s="1283"/>
      <c r="AD7" s="1283"/>
      <c r="AE7" s="1283"/>
    </row>
    <row r="8" spans="1:31" s="430" customFormat="1">
      <c r="A8" s="643"/>
      <c r="B8" s="428"/>
      <c r="C8" s="429"/>
      <c r="D8" s="428"/>
      <c r="E8" s="428"/>
      <c r="F8" s="428"/>
      <c r="G8" s="428"/>
      <c r="H8" s="428"/>
      <c r="I8" s="428"/>
      <c r="J8" s="428"/>
    </row>
    <row r="9" spans="1:31" s="430" customFormat="1">
      <c r="A9" s="710" t="s">
        <v>435</v>
      </c>
      <c r="B9" s="244">
        <v>47666.140255451159</v>
      </c>
      <c r="C9" s="838">
        <v>47499.757327467451</v>
      </c>
      <c r="D9" s="244">
        <v>47440.291088229482</v>
      </c>
      <c r="E9" s="244">
        <v>48275.727309529015</v>
      </c>
      <c r="F9" s="244">
        <v>47867.304786625959</v>
      </c>
      <c r="G9" s="244">
        <v>50689.270570504639</v>
      </c>
      <c r="H9" s="244">
        <v>52157.690202146056</v>
      </c>
      <c r="I9" s="244">
        <v>52971.880690744903</v>
      </c>
      <c r="J9" s="244">
        <v>50332.525192350295</v>
      </c>
      <c r="K9" s="244">
        <v>54706.274490550873</v>
      </c>
      <c r="L9" s="244">
        <v>53394.368505582854</v>
      </c>
      <c r="M9" s="244">
        <v>54877.6584</v>
      </c>
      <c r="N9" s="244">
        <v>59569.864999999998</v>
      </c>
      <c r="O9" s="244">
        <v>63783.25</v>
      </c>
      <c r="P9" s="244">
        <v>63276.644</v>
      </c>
      <c r="Q9" s="244">
        <v>57499.493000000002</v>
      </c>
      <c r="R9" s="244">
        <v>61483.030700000003</v>
      </c>
      <c r="S9" s="244">
        <v>67356.888000000006</v>
      </c>
      <c r="T9" s="244">
        <v>65616.100099999996</v>
      </c>
      <c r="U9" s="244">
        <v>67985.256200000003</v>
      </c>
      <c r="V9" s="244">
        <v>69475.923200000005</v>
      </c>
      <c r="W9" s="244">
        <v>68592.5291</v>
      </c>
      <c r="X9" s="244">
        <v>69868.843378029982</v>
      </c>
      <c r="Y9" s="244">
        <v>69192.810352950037</v>
      </c>
      <c r="Z9" s="244">
        <v>72770.934500000003</v>
      </c>
    </row>
    <row r="10" spans="1:31">
      <c r="A10" s="710" t="s">
        <v>436</v>
      </c>
      <c r="B10" s="838">
        <v>42392.551115370508</v>
      </c>
      <c r="C10" s="1159">
        <v>42452.452374502158</v>
      </c>
      <c r="D10" s="838">
        <v>41402.912557280899</v>
      </c>
      <c r="E10" s="838">
        <v>43323.741444907653</v>
      </c>
      <c r="F10" s="838">
        <v>43027.042395171266</v>
      </c>
      <c r="G10" s="838">
        <v>49577.346734944214</v>
      </c>
      <c r="H10" s="838">
        <v>50590.937371829612</v>
      </c>
      <c r="I10" s="244">
        <v>47940.881122785126</v>
      </c>
      <c r="J10" s="838">
        <v>49546.371545121663</v>
      </c>
      <c r="K10" s="244">
        <v>50517.108036861864</v>
      </c>
      <c r="L10" s="244">
        <v>50330.124894279063</v>
      </c>
      <c r="M10" s="244">
        <v>54615.948799999998</v>
      </c>
      <c r="N10" s="244">
        <v>57642.714999999997</v>
      </c>
      <c r="O10" s="244">
        <v>62255.603999999999</v>
      </c>
      <c r="P10" s="244">
        <v>62715.756000000001</v>
      </c>
      <c r="Q10" s="244">
        <v>56551.835999999996</v>
      </c>
      <c r="R10" s="244">
        <v>64787.708200000001</v>
      </c>
      <c r="S10" s="244">
        <v>65371.8</v>
      </c>
      <c r="T10" s="244">
        <v>64240.945599999999</v>
      </c>
      <c r="U10" s="244">
        <v>66863.338000000003</v>
      </c>
      <c r="V10" s="244">
        <v>68455.972299999994</v>
      </c>
      <c r="W10" s="244">
        <v>70415.434500000003</v>
      </c>
      <c r="X10" s="244">
        <v>70193.620026399993</v>
      </c>
      <c r="Y10" s="244">
        <v>70288.165242379895</v>
      </c>
      <c r="Z10" s="244">
        <v>78309.145000000004</v>
      </c>
    </row>
    <row r="11" spans="1:31">
      <c r="A11" s="710" t="s">
        <v>437</v>
      </c>
      <c r="B11" s="838">
        <v>17698.083479367189</v>
      </c>
      <c r="C11" s="244">
        <v>19075.535347073019</v>
      </c>
      <c r="D11" s="838">
        <v>18908.631271817227</v>
      </c>
      <c r="E11" s="838">
        <v>18904.014114073911</v>
      </c>
      <c r="F11" s="838">
        <v>14321.629008418004</v>
      </c>
      <c r="G11" s="244">
        <v>13106.774022187436</v>
      </c>
      <c r="H11" s="838">
        <v>12724.379582084737</v>
      </c>
      <c r="I11" s="244">
        <v>13727.03441532834</v>
      </c>
      <c r="J11" s="244">
        <v>12226.617031559301</v>
      </c>
      <c r="K11" s="244">
        <v>11383.665489766678</v>
      </c>
      <c r="L11" s="244">
        <v>11043.281791509786</v>
      </c>
      <c r="M11" s="244">
        <v>11243.4714</v>
      </c>
      <c r="N11" s="244">
        <v>12212.451999999999</v>
      </c>
      <c r="O11" s="244">
        <v>10898.716</v>
      </c>
      <c r="P11" s="244">
        <v>11724.178</v>
      </c>
      <c r="Q11" s="244">
        <v>11993.636999999999</v>
      </c>
      <c r="R11" s="244">
        <v>11615.863300000001</v>
      </c>
      <c r="S11" s="244">
        <v>13309.653</v>
      </c>
      <c r="T11" s="244">
        <v>13688.940500000001</v>
      </c>
      <c r="U11" s="244">
        <v>14571.707200000001</v>
      </c>
      <c r="V11" s="244">
        <v>15006.2066</v>
      </c>
      <c r="W11" s="244">
        <v>14391.9395</v>
      </c>
      <c r="X11" s="244">
        <v>16454.517905319983</v>
      </c>
      <c r="Y11" s="244">
        <v>15239.399657190012</v>
      </c>
      <c r="Z11" s="244">
        <v>15977.8945</v>
      </c>
    </row>
    <row r="12" spans="1:31">
      <c r="A12" s="710" t="s">
        <v>438</v>
      </c>
      <c r="B12" s="838">
        <v>32660.590490290462</v>
      </c>
      <c r="C12" s="244">
        <v>32948.315533540263</v>
      </c>
      <c r="D12" s="838">
        <v>35761.069164452798</v>
      </c>
      <c r="E12" s="838">
        <v>35559.2340820229</v>
      </c>
      <c r="F12" s="838">
        <v>33090.986709538978</v>
      </c>
      <c r="G12" s="244">
        <v>34043.847297431515</v>
      </c>
      <c r="H12" s="838">
        <v>33280.514569474515</v>
      </c>
      <c r="I12" s="244">
        <v>33260.825102464078</v>
      </c>
      <c r="J12" s="838">
        <v>30783.865614740236</v>
      </c>
      <c r="K12" s="244">
        <v>32077.024996520064</v>
      </c>
      <c r="L12" s="244">
        <v>33448.610971780319</v>
      </c>
      <c r="M12" s="244">
        <v>36055.106799999994</v>
      </c>
      <c r="N12" s="244">
        <v>38369.701000000001</v>
      </c>
      <c r="O12" s="244">
        <v>38070.146999999997</v>
      </c>
      <c r="P12" s="244">
        <v>40099.974999999999</v>
      </c>
      <c r="Q12" s="244">
        <v>39347.690999999999</v>
      </c>
      <c r="R12" s="244">
        <v>41200.758999999998</v>
      </c>
      <c r="S12" s="244">
        <v>43985.862999999998</v>
      </c>
      <c r="T12" s="244">
        <v>42406.29</v>
      </c>
      <c r="U12" s="244">
        <v>42982.172999999995</v>
      </c>
      <c r="V12" s="244">
        <v>43095.656999999999</v>
      </c>
      <c r="W12" s="244">
        <v>44943.077799999999</v>
      </c>
      <c r="X12" s="244">
        <v>45579.916908399966</v>
      </c>
      <c r="Y12" s="244">
        <v>43882.486549939989</v>
      </c>
      <c r="Z12" s="244">
        <v>43973.429000000004</v>
      </c>
    </row>
    <row r="13" spans="1:31">
      <c r="A13" s="710" t="s">
        <v>439</v>
      </c>
      <c r="B13" s="838">
        <v>10801.809304798549</v>
      </c>
      <c r="C13" s="244">
        <v>10901.266317891816</v>
      </c>
      <c r="D13" s="838">
        <v>10442.35351561565</v>
      </c>
      <c r="E13" s="838">
        <v>12413.411761990003</v>
      </c>
      <c r="F13" s="838">
        <v>12264.916045268725</v>
      </c>
      <c r="G13" s="838">
        <v>12308.074578886004</v>
      </c>
      <c r="H13" s="838">
        <v>10994.557049845935</v>
      </c>
      <c r="I13" s="244">
        <v>13348.961676543646</v>
      </c>
      <c r="J13" s="838">
        <v>11914.172373007639</v>
      </c>
      <c r="K13" s="244">
        <v>13649.616160932252</v>
      </c>
      <c r="L13" s="244">
        <v>14309.621531430006</v>
      </c>
      <c r="M13" s="244">
        <v>13793.656500000001</v>
      </c>
      <c r="N13" s="244">
        <v>15361.005999999999</v>
      </c>
      <c r="O13" s="244">
        <v>16183.434999999999</v>
      </c>
      <c r="P13" s="244">
        <v>17307.749</v>
      </c>
      <c r="Q13" s="244">
        <v>14782.038</v>
      </c>
      <c r="R13" s="244">
        <v>16371.816299999999</v>
      </c>
      <c r="S13" s="244">
        <v>18256.696</v>
      </c>
      <c r="T13" s="244">
        <v>17160.790699999998</v>
      </c>
      <c r="U13" s="244">
        <v>17594.0471</v>
      </c>
      <c r="V13" s="244">
        <v>16863.763299999999</v>
      </c>
      <c r="W13" s="244">
        <v>18410.762500000001</v>
      </c>
      <c r="X13" s="244">
        <v>18566.390171549992</v>
      </c>
      <c r="Y13" s="244">
        <v>18329.317062860002</v>
      </c>
      <c r="Z13" s="244">
        <v>17835.705699999999</v>
      </c>
    </row>
    <row r="14" spans="1:31">
      <c r="A14" s="710" t="s">
        <v>440</v>
      </c>
      <c r="B14" s="838">
        <v>36320.135077485967</v>
      </c>
      <c r="C14" s="244">
        <v>36797.230778632598</v>
      </c>
      <c r="D14" s="838">
        <v>33038.98160326769</v>
      </c>
      <c r="E14" s="838">
        <v>35361.564546272835</v>
      </c>
      <c r="F14" s="838">
        <v>36709.149151658035</v>
      </c>
      <c r="G14" s="838">
        <v>37636.10171305015</v>
      </c>
      <c r="H14" s="838">
        <v>34189.488270073743</v>
      </c>
      <c r="I14" s="244">
        <v>39099.258862711082</v>
      </c>
      <c r="J14" s="244">
        <v>38455.225185519914</v>
      </c>
      <c r="K14" s="244">
        <v>40085.544929501018</v>
      </c>
      <c r="L14" s="244">
        <v>41636.182414347255</v>
      </c>
      <c r="M14" s="244">
        <v>41919.422500000001</v>
      </c>
      <c r="N14" s="244">
        <v>50423.004000000001</v>
      </c>
      <c r="O14" s="244">
        <v>51771.294999999998</v>
      </c>
      <c r="P14" s="244">
        <v>52029.415999999997</v>
      </c>
      <c r="Q14" s="244">
        <v>47309.328999999998</v>
      </c>
      <c r="R14" s="244">
        <v>51454.136400000003</v>
      </c>
      <c r="S14" s="244">
        <v>54597.245999999999</v>
      </c>
      <c r="T14" s="244">
        <v>53485.707399999999</v>
      </c>
      <c r="U14" s="244">
        <v>55031.864199999996</v>
      </c>
      <c r="V14" s="244">
        <v>55137.598500000007</v>
      </c>
      <c r="W14" s="244">
        <v>56681.775800000003</v>
      </c>
      <c r="X14" s="244">
        <v>59755.929643429976</v>
      </c>
      <c r="Y14" s="244">
        <v>57462.978182460036</v>
      </c>
      <c r="Z14" s="244">
        <v>58525.411999999997</v>
      </c>
    </row>
    <row r="15" spans="1:31">
      <c r="A15" s="710" t="s">
        <v>441</v>
      </c>
      <c r="B15" s="244">
        <v>36899.439462686089</v>
      </c>
      <c r="C15" s="244">
        <v>37159.215151757009</v>
      </c>
      <c r="D15" s="838">
        <v>38272.266482204672</v>
      </c>
      <c r="E15" s="838">
        <v>38023.979319099992</v>
      </c>
      <c r="F15" s="244">
        <v>40722.854924609601</v>
      </c>
      <c r="G15" s="838">
        <v>41607.928031447926</v>
      </c>
      <c r="H15" s="838">
        <v>41322.571721065549</v>
      </c>
      <c r="I15" s="244">
        <v>44035.429653151477</v>
      </c>
      <c r="J15" s="838">
        <v>41075.933195786361</v>
      </c>
      <c r="K15" s="244">
        <v>41528.448466475755</v>
      </c>
      <c r="L15" s="244">
        <v>44159.906674410224</v>
      </c>
      <c r="M15" s="244">
        <v>47979.998100000004</v>
      </c>
      <c r="N15" s="244">
        <v>50966.537000000004</v>
      </c>
      <c r="O15" s="244">
        <v>51373.214999999997</v>
      </c>
      <c r="P15" s="244">
        <v>52022.758999999998</v>
      </c>
      <c r="Q15" s="244">
        <v>49130.395000000004</v>
      </c>
      <c r="R15" s="244">
        <v>53796.486699999994</v>
      </c>
      <c r="S15" s="244">
        <v>56642.298000000003</v>
      </c>
      <c r="T15" s="244">
        <v>55022.6852</v>
      </c>
      <c r="U15" s="244">
        <v>54972.361600000004</v>
      </c>
      <c r="V15" s="244">
        <v>57247.870599999995</v>
      </c>
      <c r="W15" s="244">
        <v>57398.806199999999</v>
      </c>
      <c r="X15" s="244">
        <v>62258.095711890026</v>
      </c>
      <c r="Y15" s="244">
        <v>61150.089910660019</v>
      </c>
      <c r="Z15" s="244">
        <v>63606.446100000001</v>
      </c>
    </row>
    <row r="16" spans="1:31">
      <c r="A16" s="710" t="s">
        <v>442</v>
      </c>
      <c r="B16" s="244">
        <v>8045.9176217452223</v>
      </c>
      <c r="C16" s="244">
        <v>8452.5330044213188</v>
      </c>
      <c r="D16" s="244">
        <v>9166.5828920016938</v>
      </c>
      <c r="E16" s="244">
        <v>9469.7592404720399</v>
      </c>
      <c r="F16" s="244">
        <v>10484.548885178847</v>
      </c>
      <c r="G16" s="244">
        <v>10577.504933021886</v>
      </c>
      <c r="H16" s="244">
        <v>10070.863044217096</v>
      </c>
      <c r="I16" s="244">
        <v>10327.854364309143</v>
      </c>
      <c r="J16" s="244">
        <v>10382.662665272559</v>
      </c>
      <c r="K16" s="244">
        <v>10602.751072433706</v>
      </c>
      <c r="L16" s="244">
        <v>11476.402753474234</v>
      </c>
      <c r="M16" s="244">
        <v>10174.8902</v>
      </c>
      <c r="N16" s="244">
        <v>11050.113000000001</v>
      </c>
      <c r="O16" s="244">
        <v>10774.311</v>
      </c>
      <c r="P16" s="244">
        <v>12060.487999999999</v>
      </c>
      <c r="Q16" s="244">
        <v>11025.442999999999</v>
      </c>
      <c r="R16" s="244">
        <v>10279.976000000001</v>
      </c>
      <c r="S16" s="244">
        <v>12073.474</v>
      </c>
      <c r="T16" s="244">
        <v>12683.396000000001</v>
      </c>
      <c r="U16" s="244">
        <v>13112.883</v>
      </c>
      <c r="V16" s="244">
        <v>13481.441000000001</v>
      </c>
      <c r="W16" s="244">
        <v>13244.959000000001</v>
      </c>
      <c r="X16" s="244">
        <v>13658.327760940005</v>
      </c>
      <c r="Y16" s="244">
        <v>13325.434248459998</v>
      </c>
      <c r="Z16" s="244">
        <v>12725.574000000001</v>
      </c>
    </row>
    <row r="17" spans="1:31">
      <c r="A17" s="710" t="s">
        <v>443</v>
      </c>
      <c r="B17" s="244">
        <v>52258.150666701113</v>
      </c>
      <c r="C17" s="244">
        <v>52163.889566290207</v>
      </c>
      <c r="D17" s="244">
        <v>50315.612480935029</v>
      </c>
      <c r="E17" s="244">
        <v>54522.567599576898</v>
      </c>
      <c r="F17" s="244">
        <v>56757.65022733849</v>
      </c>
      <c r="G17" s="244">
        <v>59988.937474863567</v>
      </c>
      <c r="H17" s="244">
        <v>56851.92453580242</v>
      </c>
      <c r="I17" s="244">
        <v>64075.197557429899</v>
      </c>
      <c r="J17" s="244">
        <v>58858.558934582397</v>
      </c>
      <c r="K17" s="244">
        <v>60473.283706246264</v>
      </c>
      <c r="L17" s="244">
        <v>63101.938713094598</v>
      </c>
      <c r="M17" s="244">
        <v>65699.260800000004</v>
      </c>
      <c r="N17" s="244">
        <v>69006.187000000005</v>
      </c>
      <c r="O17" s="244">
        <v>71981.474000000002</v>
      </c>
      <c r="P17" s="244">
        <v>73889.588000000003</v>
      </c>
      <c r="Q17" s="244">
        <v>68160.073000000004</v>
      </c>
      <c r="R17" s="244">
        <v>73598.916400000002</v>
      </c>
      <c r="S17" s="244">
        <v>80339.565000000002</v>
      </c>
      <c r="T17" s="244">
        <v>75137.1826</v>
      </c>
      <c r="U17" s="244">
        <v>77048.462599999999</v>
      </c>
      <c r="V17" s="244">
        <v>76853.073199999999</v>
      </c>
      <c r="W17" s="244">
        <v>82417.881299999994</v>
      </c>
      <c r="X17" s="244">
        <v>81444.079861859922</v>
      </c>
      <c r="Y17" s="244">
        <v>83987.469803089974</v>
      </c>
      <c r="Z17" s="244">
        <v>84773.198800000013</v>
      </c>
    </row>
    <row r="18" spans="1:31">
      <c r="A18" s="710" t="s">
        <v>444</v>
      </c>
      <c r="B18" s="244">
        <v>101088.48345264324</v>
      </c>
      <c r="C18" s="244">
        <v>99646.633448859357</v>
      </c>
      <c r="D18" s="244">
        <v>98201.846485844959</v>
      </c>
      <c r="E18" s="244">
        <v>97032.379098795151</v>
      </c>
      <c r="F18" s="244">
        <v>97789.030040747341</v>
      </c>
      <c r="G18" s="244">
        <v>96067.772121252114</v>
      </c>
      <c r="H18" s="244">
        <v>95895.716808418001</v>
      </c>
      <c r="I18" s="244">
        <v>95168.797896772448</v>
      </c>
      <c r="J18" s="244">
        <v>89815.301897940444</v>
      </c>
      <c r="K18" s="244">
        <v>94371.652763789636</v>
      </c>
      <c r="L18" s="244">
        <v>94995.638779563029</v>
      </c>
      <c r="M18" s="244">
        <v>97474.220100000006</v>
      </c>
      <c r="N18" s="244">
        <v>103290.861</v>
      </c>
      <c r="O18" s="244">
        <v>104208.54800000001</v>
      </c>
      <c r="P18" s="244">
        <v>105555.47399999999</v>
      </c>
      <c r="Q18" s="244">
        <v>90630.052999999985</v>
      </c>
      <c r="R18" s="244">
        <v>99636.933799999999</v>
      </c>
      <c r="S18" s="244">
        <v>107740.67199999999</v>
      </c>
      <c r="T18" s="244">
        <v>103763.55810000001</v>
      </c>
      <c r="U18" s="244">
        <v>104613.9354</v>
      </c>
      <c r="V18" s="244">
        <v>105546.05730000001</v>
      </c>
      <c r="W18" s="244">
        <v>108733.2065</v>
      </c>
      <c r="X18" s="244">
        <v>106640.86521684997</v>
      </c>
      <c r="Y18" s="244">
        <v>104916.76797799015</v>
      </c>
      <c r="Z18" s="244">
        <v>106882.8967</v>
      </c>
    </row>
    <row r="19" spans="1:31">
      <c r="A19" s="710" t="s">
        <v>445</v>
      </c>
      <c r="B19" s="244">
        <v>40115.02345686825</v>
      </c>
      <c r="C19" s="244">
        <v>39771.938101519874</v>
      </c>
      <c r="D19" s="244">
        <v>35519.177804746854</v>
      </c>
      <c r="E19" s="244">
        <v>37281.874272210051</v>
      </c>
      <c r="F19" s="244">
        <v>35983.893266619911</v>
      </c>
      <c r="G19" s="244">
        <v>39349.06055503463</v>
      </c>
      <c r="H19" s="244">
        <v>39241.306641670039</v>
      </c>
      <c r="I19" s="244">
        <v>37934.998824791037</v>
      </c>
      <c r="J19" s="244">
        <v>36201.349711600858</v>
      </c>
      <c r="K19" s="244">
        <v>39560.22151812532</v>
      </c>
      <c r="L19" s="244">
        <v>40284.42682652051</v>
      </c>
      <c r="M19" s="244">
        <v>42987.999300000003</v>
      </c>
      <c r="N19" s="244">
        <v>45975.592999999993</v>
      </c>
      <c r="O19" s="244">
        <v>46224.133999999998</v>
      </c>
      <c r="P19" s="244">
        <v>48630.127999999997</v>
      </c>
      <c r="Q19" s="244">
        <v>42956.125</v>
      </c>
      <c r="R19" s="244">
        <v>45748.708899999998</v>
      </c>
      <c r="S19" s="244">
        <v>51641.459000000003</v>
      </c>
      <c r="T19" s="244">
        <v>47581.553099999997</v>
      </c>
      <c r="U19" s="244">
        <v>48738.459199999998</v>
      </c>
      <c r="V19" s="244">
        <v>50074.827899999997</v>
      </c>
      <c r="W19" s="244">
        <v>51358.737699999998</v>
      </c>
      <c r="X19" s="244">
        <v>50975.712499429916</v>
      </c>
      <c r="Y19" s="244">
        <v>51400.836442310043</v>
      </c>
      <c r="Z19" s="244">
        <v>52982.2284</v>
      </c>
    </row>
    <row r="20" spans="1:31">
      <c r="A20" s="710" t="s">
        <v>446</v>
      </c>
      <c r="B20" s="244">
        <v>8183.7173088181844</v>
      </c>
      <c r="C20" s="244">
        <v>8626.4390589140457</v>
      </c>
      <c r="D20" s="244">
        <v>8059.6422259710816</v>
      </c>
      <c r="E20" s="244">
        <v>7816.3204520770014</v>
      </c>
      <c r="F20" s="244">
        <v>8016.1812877644315</v>
      </c>
      <c r="G20" s="244">
        <v>8980.5489676433372</v>
      </c>
      <c r="H20" s="244">
        <v>7106.1874796324955</v>
      </c>
      <c r="I20" s="244">
        <v>6796.6534607862268</v>
      </c>
      <c r="J20" s="244">
        <v>6716.8990230159689</v>
      </c>
      <c r="K20" s="244">
        <v>7716.7897599778535</v>
      </c>
      <c r="L20" s="244">
        <v>9167.8623335546436</v>
      </c>
      <c r="M20" s="244">
        <v>8400.3865000000005</v>
      </c>
      <c r="N20" s="244">
        <v>8526.7919999999995</v>
      </c>
      <c r="O20" s="244">
        <v>9040.509</v>
      </c>
      <c r="P20" s="244">
        <v>8790.9210000000003</v>
      </c>
      <c r="Q20" s="244">
        <v>6914.107</v>
      </c>
      <c r="R20" s="244">
        <v>7133.5950000000003</v>
      </c>
      <c r="S20" s="244">
        <v>9395.880000000001</v>
      </c>
      <c r="T20" s="244">
        <v>8287.8140000000003</v>
      </c>
      <c r="U20" s="244">
        <v>8012.5379999999996</v>
      </c>
      <c r="V20" s="244">
        <v>8784.0969999999998</v>
      </c>
      <c r="W20" s="244">
        <v>8744.4529999999995</v>
      </c>
      <c r="X20" s="244">
        <v>8622.3249323199998</v>
      </c>
      <c r="Y20" s="244">
        <v>7968.6434423499995</v>
      </c>
      <c r="Z20" s="244">
        <v>7976.2170000000006</v>
      </c>
    </row>
    <row r="21" spans="1:31">
      <c r="A21" s="710" t="s">
        <v>447</v>
      </c>
      <c r="B21" s="244">
        <v>26543.903074784874</v>
      </c>
      <c r="C21" s="244">
        <v>25355.229856604819</v>
      </c>
      <c r="D21" s="244">
        <v>25197.451483850891</v>
      </c>
      <c r="E21" s="244">
        <v>25979.896412369926</v>
      </c>
      <c r="F21" s="244">
        <v>25597.932968527988</v>
      </c>
      <c r="G21" s="244">
        <v>29583.913375329765</v>
      </c>
      <c r="H21" s="244">
        <v>29595.139867880865</v>
      </c>
      <c r="I21" s="244">
        <v>29185.861429774595</v>
      </c>
      <c r="J21" s="244">
        <v>27918.716864488099</v>
      </c>
      <c r="K21" s="244">
        <v>29530.063284047752</v>
      </c>
      <c r="L21" s="244">
        <v>30969.957674699464</v>
      </c>
      <c r="M21" s="244">
        <v>32918.247199999998</v>
      </c>
      <c r="N21" s="244">
        <v>33777.657999999996</v>
      </c>
      <c r="O21" s="244">
        <v>35420.232000000004</v>
      </c>
      <c r="P21" s="244">
        <v>36314.322999999997</v>
      </c>
      <c r="Q21" s="244">
        <v>32632.237999999998</v>
      </c>
      <c r="R21" s="244">
        <v>38236.322400000005</v>
      </c>
      <c r="S21" s="244">
        <v>41201.923999999999</v>
      </c>
      <c r="T21" s="244">
        <v>36600.078500000003</v>
      </c>
      <c r="U21" s="244">
        <v>39517.878400000001</v>
      </c>
      <c r="V21" s="244">
        <v>39338.536500000002</v>
      </c>
      <c r="W21" s="244">
        <v>40285.066699999996</v>
      </c>
      <c r="X21" s="244">
        <v>42523.978853210036</v>
      </c>
      <c r="Y21" s="244">
        <v>40509.115751539997</v>
      </c>
      <c r="Z21" s="244">
        <v>42065.931700000001</v>
      </c>
    </row>
    <row r="22" spans="1:31">
      <c r="A22" s="710" t="s">
        <v>448</v>
      </c>
      <c r="B22" s="244">
        <v>37463.672786542338</v>
      </c>
      <c r="C22" s="244">
        <v>39185.516362468741</v>
      </c>
      <c r="D22" s="244">
        <v>38803.757073049987</v>
      </c>
      <c r="E22" s="244">
        <v>37271.818918574209</v>
      </c>
      <c r="F22" s="244">
        <v>37662.762825396698</v>
      </c>
      <c r="G22" s="244">
        <v>40318.563794492817</v>
      </c>
      <c r="H22" s="244">
        <v>41182.164008249456</v>
      </c>
      <c r="I22" s="244">
        <v>40762.876293620553</v>
      </c>
      <c r="J22" s="244">
        <v>42355.866474418035</v>
      </c>
      <c r="K22" s="244">
        <v>46080.598833699682</v>
      </c>
      <c r="L22" s="244">
        <v>47725.936667780799</v>
      </c>
      <c r="M22" s="244">
        <v>50342.316399999996</v>
      </c>
      <c r="N22" s="244">
        <v>51517.786999999997</v>
      </c>
      <c r="O22" s="244">
        <v>52758.827000000005</v>
      </c>
      <c r="P22" s="244">
        <v>50792.54</v>
      </c>
      <c r="Q22" s="244">
        <v>47292.322999999997</v>
      </c>
      <c r="R22" s="244">
        <v>49988.140100000004</v>
      </c>
      <c r="S22" s="244">
        <v>53848.982999999993</v>
      </c>
      <c r="T22" s="244">
        <v>51752.188600000001</v>
      </c>
      <c r="U22" s="244">
        <v>53954.379099999998</v>
      </c>
      <c r="V22" s="244">
        <v>52240.566700000003</v>
      </c>
      <c r="W22" s="244">
        <v>55858.973400000003</v>
      </c>
      <c r="X22" s="244">
        <v>54831.630533279989</v>
      </c>
      <c r="Y22" s="244">
        <v>54510.885310259968</v>
      </c>
      <c r="Z22" s="244">
        <v>54823.865100000003</v>
      </c>
    </row>
    <row r="23" spans="1:31">
      <c r="A23" s="710" t="s">
        <v>449</v>
      </c>
      <c r="B23" s="244">
        <v>15709.759533506611</v>
      </c>
      <c r="C23" s="244">
        <v>15658.807345702022</v>
      </c>
      <c r="D23" s="244">
        <v>16012.332218187295</v>
      </c>
      <c r="E23" s="244">
        <v>16654.795116462341</v>
      </c>
      <c r="F23" s="244">
        <v>15932.140770030481</v>
      </c>
      <c r="G23" s="244">
        <v>17673.837867950289</v>
      </c>
      <c r="H23" s="244">
        <v>16570.858777250956</v>
      </c>
      <c r="I23" s="244">
        <v>18068.373739073446</v>
      </c>
      <c r="J23" s="244">
        <v>17285.400641466167</v>
      </c>
      <c r="K23" s="244">
        <v>18995.292250563638</v>
      </c>
      <c r="L23" s="244">
        <v>19545.789145789684</v>
      </c>
      <c r="M23" s="244">
        <v>20338.268700000001</v>
      </c>
      <c r="N23" s="244">
        <v>22102.934999999998</v>
      </c>
      <c r="O23" s="244">
        <v>22545.787</v>
      </c>
      <c r="P23" s="244">
        <v>23117.254000000001</v>
      </c>
      <c r="Q23" s="244">
        <v>21303.795000000002</v>
      </c>
      <c r="R23" s="244">
        <v>19378.550299999999</v>
      </c>
      <c r="S23" s="244">
        <v>21160.809000000001</v>
      </c>
      <c r="T23" s="244">
        <v>21335.362999999998</v>
      </c>
      <c r="U23" s="244">
        <v>21334.59</v>
      </c>
      <c r="V23" s="244">
        <v>22034.156999999999</v>
      </c>
      <c r="W23" s="244">
        <v>21939.003000000001</v>
      </c>
      <c r="X23" s="244">
        <v>23020.735355239973</v>
      </c>
      <c r="Y23" s="244">
        <v>22755.538205300007</v>
      </c>
      <c r="Z23" s="244">
        <v>22670.156999999999</v>
      </c>
    </row>
    <row r="24" spans="1:31">
      <c r="A24" s="710" t="s">
        <v>450</v>
      </c>
      <c r="B24" s="244">
        <v>20057.482828339653</v>
      </c>
      <c r="C24" s="244">
        <v>20064.039304634403</v>
      </c>
      <c r="D24" s="244">
        <v>19870.785263278056</v>
      </c>
      <c r="E24" s="244">
        <v>18659.710681655921</v>
      </c>
      <c r="F24" s="244">
        <v>21513.784592182539</v>
      </c>
      <c r="G24" s="244">
        <v>20675.603783365808</v>
      </c>
      <c r="H24" s="244">
        <v>18627.421824163965</v>
      </c>
      <c r="I24" s="244">
        <v>18786.887433320346</v>
      </c>
      <c r="J24" s="244">
        <v>19809.252901202017</v>
      </c>
      <c r="K24" s="244">
        <v>21055.128073015669</v>
      </c>
      <c r="L24" s="244">
        <v>19209.149005879142</v>
      </c>
      <c r="M24" s="244">
        <v>22887.059499999999</v>
      </c>
      <c r="N24" s="244">
        <v>24156.758999999998</v>
      </c>
      <c r="O24" s="244">
        <v>24831.243000000002</v>
      </c>
      <c r="P24" s="244">
        <v>26320.888999999999</v>
      </c>
      <c r="Q24" s="244">
        <v>22783.223999999998</v>
      </c>
      <c r="R24" s="244">
        <v>25244.327999999998</v>
      </c>
      <c r="S24" s="244">
        <v>26250.294999999998</v>
      </c>
      <c r="T24" s="244">
        <v>25256.393</v>
      </c>
      <c r="U24" s="244">
        <v>25588.417999999998</v>
      </c>
      <c r="V24" s="244">
        <v>25255.485000000001</v>
      </c>
      <c r="W24" s="244">
        <v>27367.370000000003</v>
      </c>
      <c r="X24" s="244">
        <v>26908.461375669991</v>
      </c>
      <c r="Y24" s="244">
        <v>27736.134798689993</v>
      </c>
      <c r="Z24" s="244">
        <v>29551.806</v>
      </c>
    </row>
    <row r="25" spans="1:31" ht="20.25" customHeight="1">
      <c r="A25" s="710" t="s">
        <v>460</v>
      </c>
      <c r="B25" s="244">
        <v>533904.85991539934</v>
      </c>
      <c r="C25" s="244">
        <v>535758.79888027906</v>
      </c>
      <c r="D25" s="244">
        <v>526413.69361073431</v>
      </c>
      <c r="E25" s="244">
        <v>536550.79437008989</v>
      </c>
      <c r="F25" s="244">
        <v>537741.80788507743</v>
      </c>
      <c r="G25" s="244">
        <v>562185.0858214061</v>
      </c>
      <c r="H25" s="244">
        <v>550401.72175380541</v>
      </c>
      <c r="I25" s="244">
        <v>565491.77252360631</v>
      </c>
      <c r="J25" s="244">
        <v>543678.71925207204</v>
      </c>
      <c r="K25" s="244">
        <v>572333.46383250807</v>
      </c>
      <c r="L25" s="244">
        <v>584799.19868369563</v>
      </c>
      <c r="M25" s="244">
        <v>611707.91119999997</v>
      </c>
      <c r="N25" s="244">
        <v>653949.9650000002</v>
      </c>
      <c r="O25" s="244">
        <v>672120.72699999996</v>
      </c>
      <c r="P25" s="244">
        <v>684648.08199999994</v>
      </c>
      <c r="Q25" s="244">
        <v>620311.79999999993</v>
      </c>
      <c r="R25" s="244">
        <v>669955.27150000003</v>
      </c>
      <c r="S25" s="244">
        <v>723173.50500000012</v>
      </c>
      <c r="T25" s="244">
        <v>694018.98640000005</v>
      </c>
      <c r="U25" s="244">
        <v>711922.29099999985</v>
      </c>
      <c r="V25" s="244">
        <v>718891.23309999995</v>
      </c>
      <c r="W25" s="244">
        <v>740783.97600000002</v>
      </c>
      <c r="X25" s="244">
        <v>751303.4301338197</v>
      </c>
      <c r="Y25" s="244">
        <v>742656.07293843001</v>
      </c>
      <c r="Z25" s="244">
        <v>765450.84149999998</v>
      </c>
    </row>
    <row r="26" spans="1:31">
      <c r="B26" s="432"/>
      <c r="C26" s="432"/>
      <c r="D26" s="432"/>
      <c r="E26" s="432"/>
      <c r="F26" s="432"/>
      <c r="G26" s="432"/>
      <c r="H26" s="432"/>
      <c r="I26" s="432"/>
      <c r="J26" s="432"/>
      <c r="K26" s="433"/>
      <c r="L26" s="433"/>
      <c r="M26" s="433"/>
      <c r="N26" s="433"/>
      <c r="O26" s="433"/>
      <c r="P26" s="433"/>
      <c r="Q26" s="433"/>
      <c r="R26" s="433"/>
      <c r="S26" s="433"/>
      <c r="T26" s="433"/>
      <c r="U26" s="433"/>
      <c r="V26" s="433"/>
      <c r="W26" s="433"/>
      <c r="X26" s="433"/>
      <c r="Y26" s="433"/>
      <c r="Z26" s="433"/>
    </row>
    <row r="27" spans="1:31" ht="25" customHeight="1">
      <c r="A27" s="692"/>
      <c r="B27" s="1418" t="s">
        <v>482</v>
      </c>
      <c r="C27" s="1418"/>
      <c r="D27" s="1418"/>
      <c r="E27" s="1418"/>
      <c r="F27" s="1418"/>
      <c r="G27" s="1418"/>
      <c r="H27" s="1418" t="s">
        <v>482</v>
      </c>
      <c r="I27" s="1418"/>
      <c r="J27" s="1418"/>
      <c r="K27" s="1418"/>
      <c r="L27" s="1418"/>
      <c r="M27" s="1418"/>
      <c r="N27" s="1418" t="s">
        <v>482</v>
      </c>
      <c r="O27" s="1418"/>
      <c r="P27" s="1418"/>
      <c r="Q27" s="1418"/>
      <c r="R27" s="1418"/>
      <c r="S27" s="1418"/>
      <c r="T27" s="1418" t="s">
        <v>482</v>
      </c>
      <c r="U27" s="1418"/>
      <c r="V27" s="1418"/>
      <c r="W27" s="1418"/>
      <c r="X27" s="1418"/>
      <c r="Y27" s="1418"/>
      <c r="Z27" s="1418" t="s">
        <v>482</v>
      </c>
      <c r="AA27" s="1418"/>
      <c r="AB27" s="1418"/>
      <c r="AC27" s="1418"/>
      <c r="AD27" s="1418"/>
      <c r="AE27" s="1418"/>
    </row>
    <row r="28" spans="1:31">
      <c r="B28" s="432"/>
      <c r="C28" s="432"/>
      <c r="D28" s="432"/>
      <c r="E28" s="432"/>
      <c r="F28" s="432"/>
      <c r="G28" s="432"/>
      <c r="H28" s="432"/>
      <c r="I28" s="432"/>
      <c r="J28" s="432"/>
      <c r="K28" s="433"/>
      <c r="L28" s="433"/>
      <c r="M28" s="433"/>
      <c r="N28" s="433"/>
      <c r="O28" s="433"/>
      <c r="P28" s="433"/>
      <c r="Q28" s="433"/>
      <c r="R28" s="433"/>
      <c r="S28" s="433"/>
      <c r="T28" s="433"/>
      <c r="U28" s="433"/>
      <c r="V28" s="433"/>
      <c r="W28" s="433"/>
      <c r="X28" s="433"/>
      <c r="Y28" s="433"/>
      <c r="Z28" s="433"/>
    </row>
    <row r="29" spans="1:31">
      <c r="A29" s="712" t="s">
        <v>435</v>
      </c>
      <c r="B29" s="435" t="s">
        <v>356</v>
      </c>
      <c r="C29" s="436">
        <v>-0.34905894853669395</v>
      </c>
      <c r="D29" s="436">
        <v>-0.12519272220276889</v>
      </c>
      <c r="E29" s="436">
        <v>1.7610267604509175</v>
      </c>
      <c r="F29" s="436">
        <v>-0.84602044477625782</v>
      </c>
      <c r="G29" s="436">
        <v>5.8953931006935107</v>
      </c>
      <c r="H29" s="436">
        <v>2.8969042464301396</v>
      </c>
      <c r="I29" s="436">
        <v>1.5610171490403673</v>
      </c>
      <c r="J29" s="436">
        <v>-4.9825595466459305</v>
      </c>
      <c r="K29" s="436">
        <v>8.6897076621645795</v>
      </c>
      <c r="L29" s="436">
        <v>-2.3980905246885698</v>
      </c>
      <c r="M29" s="436">
        <v>2.7779893946344743</v>
      </c>
      <c r="N29" s="436">
        <v>8.5503039612200382</v>
      </c>
      <c r="O29" s="436">
        <v>7.0730141825904838</v>
      </c>
      <c r="P29" s="436">
        <v>-0.79426181638595494</v>
      </c>
      <c r="Q29" s="436">
        <v>-9.1299895740362018</v>
      </c>
      <c r="R29" s="436">
        <v>6.9279527386441515</v>
      </c>
      <c r="S29" s="436">
        <v>9.5536235496601876</v>
      </c>
      <c r="T29" s="436">
        <v>-2.5844244763802209</v>
      </c>
      <c r="U29" s="436">
        <v>3.6106322935824835</v>
      </c>
      <c r="V29" s="436">
        <v>2.1926327608661751</v>
      </c>
      <c r="W29" s="436">
        <v>-1.2715111355296216</v>
      </c>
      <c r="X29" s="436">
        <v>1.8607190823497035</v>
      </c>
      <c r="Y29" s="436">
        <v>-0.96757437563725546</v>
      </c>
      <c r="Z29" s="436">
        <v>5.1712369085719843</v>
      </c>
    </row>
    <row r="30" spans="1:31">
      <c r="A30" s="710" t="s">
        <v>436</v>
      </c>
      <c r="B30" s="435" t="s">
        <v>356</v>
      </c>
      <c r="C30" s="436">
        <v>0.14130137855735825</v>
      </c>
      <c r="D30" s="436">
        <v>-2.4722713495148696</v>
      </c>
      <c r="E30" s="436">
        <v>4.6393569171475377</v>
      </c>
      <c r="F30" s="436">
        <v>-0.68484170535845124</v>
      </c>
      <c r="G30" s="436">
        <v>15.223691834575334</v>
      </c>
      <c r="H30" s="436">
        <v>2.0444632551724879</v>
      </c>
      <c r="I30" s="436">
        <v>-5.2382034939722359</v>
      </c>
      <c r="J30" s="436">
        <v>3.3488963588812339</v>
      </c>
      <c r="K30" s="436">
        <v>1.9592483999684163</v>
      </c>
      <c r="L30" s="436">
        <v>-0.37013825582882021</v>
      </c>
      <c r="M30" s="436">
        <v>8.5154247376169252</v>
      </c>
      <c r="N30" s="436">
        <v>5.5419090329892811</v>
      </c>
      <c r="O30" s="436">
        <v>8.0025533148464802</v>
      </c>
      <c r="P30" s="436">
        <v>0.73913346017815229</v>
      </c>
      <c r="Q30" s="436">
        <v>-9.8283436143223781</v>
      </c>
      <c r="R30" s="436">
        <v>14.563403741657496</v>
      </c>
      <c r="S30" s="436">
        <v>0.90154724750705384</v>
      </c>
      <c r="T30" s="436">
        <v>-1.7298810802211477</v>
      </c>
      <c r="U30" s="436">
        <v>4.0821198621958104</v>
      </c>
      <c r="V30" s="436">
        <v>2.3819246056785204</v>
      </c>
      <c r="W30" s="436">
        <v>2.8623685182834038</v>
      </c>
      <c r="X30" s="436">
        <v>-0.31500831483189984</v>
      </c>
      <c r="Y30" s="436">
        <v>0.1346920360345365</v>
      </c>
      <c r="Z30" s="436">
        <v>11.41156513327779</v>
      </c>
    </row>
    <row r="31" spans="1:31">
      <c r="A31" s="710" t="s">
        <v>437</v>
      </c>
      <c r="B31" s="435" t="s">
        <v>356</v>
      </c>
      <c r="C31" s="436">
        <v>7.7830566756659891</v>
      </c>
      <c r="D31" s="436">
        <v>-0.87496404278583384</v>
      </c>
      <c r="E31" s="436">
        <v>-2.4418254695135033E-2</v>
      </c>
      <c r="F31" s="436">
        <v>-24.24027552034228</v>
      </c>
      <c r="G31" s="436">
        <v>-8.4826592388093474</v>
      </c>
      <c r="H31" s="436">
        <v>-2.9175328685409028</v>
      </c>
      <c r="I31" s="436">
        <v>7.8797934844327386</v>
      </c>
      <c r="J31" s="436">
        <v>-10.930382618503472</v>
      </c>
      <c r="K31" s="436">
        <v>-6.8943971960256931</v>
      </c>
      <c r="L31" s="436">
        <v>-2.9901062936439899</v>
      </c>
      <c r="M31" s="436">
        <v>1.8127727995143914</v>
      </c>
      <c r="N31" s="436">
        <v>8.6181621807656228</v>
      </c>
      <c r="O31" s="436">
        <v>-10.757348319567583</v>
      </c>
      <c r="P31" s="436">
        <v>7.5739380675668571</v>
      </c>
      <c r="Q31" s="436">
        <v>2.2983189098630135</v>
      </c>
      <c r="R31" s="436">
        <v>-3.1497843398128396</v>
      </c>
      <c r="S31" s="436">
        <v>14.581694500485384</v>
      </c>
      <c r="T31" s="436">
        <v>2.8497174193797576</v>
      </c>
      <c r="U31" s="436">
        <v>6.4487583973354248</v>
      </c>
      <c r="V31" s="436">
        <v>2.9818016107268335</v>
      </c>
      <c r="W31" s="436">
        <v>-4.0934202518576512</v>
      </c>
      <c r="X31" s="436">
        <v>14.33148329535419</v>
      </c>
      <c r="Y31" s="436">
        <v>-7.3847088995363777</v>
      </c>
      <c r="Z31" s="436">
        <v>4.8459575798418228</v>
      </c>
    </row>
    <row r="32" spans="1:31">
      <c r="A32" s="710" t="s">
        <v>438</v>
      </c>
      <c r="B32" s="435" t="s">
        <v>356</v>
      </c>
      <c r="C32" s="436">
        <v>0.88095481107525586</v>
      </c>
      <c r="D32" s="436">
        <v>8.536866256635335</v>
      </c>
      <c r="E32" s="436">
        <v>-0.56439890401969706</v>
      </c>
      <c r="F32" s="436">
        <v>-6.9412276057198738</v>
      </c>
      <c r="G32" s="436">
        <v>2.8795170003735819</v>
      </c>
      <c r="H32" s="436">
        <v>-2.2422046523942356</v>
      </c>
      <c r="I32" s="436">
        <v>-5.9162147175740643E-2</v>
      </c>
      <c r="J32" s="436">
        <v>-7.4470776960380931</v>
      </c>
      <c r="K32" s="436">
        <v>4.2007699681505244</v>
      </c>
      <c r="L32" s="436">
        <v>4.2759139147381973</v>
      </c>
      <c r="M32" s="436">
        <v>7.7925383222002864</v>
      </c>
      <c r="N32" s="436">
        <v>6.4196015639038677</v>
      </c>
      <c r="O32" s="436">
        <v>-0.78070454601666484</v>
      </c>
      <c r="P32" s="436">
        <v>5.3318102501679476</v>
      </c>
      <c r="Q32" s="436">
        <v>-1.8760211197139114</v>
      </c>
      <c r="R32" s="436">
        <v>4.7094707539509812</v>
      </c>
      <c r="S32" s="436">
        <v>6.759836633106687</v>
      </c>
      <c r="T32" s="436">
        <v>-3.5910924380408318</v>
      </c>
      <c r="U32" s="436">
        <v>1.3580131626699625</v>
      </c>
      <c r="V32" s="436">
        <v>0.26402573922915451</v>
      </c>
      <c r="W32" s="436">
        <v>4.2867911260756557</v>
      </c>
      <c r="X32" s="436">
        <v>1.4169904233838793</v>
      </c>
      <c r="Y32" s="436">
        <v>-3.7240751488670583</v>
      </c>
      <c r="Z32" s="436">
        <v>0.20724087719258932</v>
      </c>
    </row>
    <row r="33" spans="1:31">
      <c r="A33" s="710" t="s">
        <v>439</v>
      </c>
      <c r="B33" s="435" t="s">
        <v>356</v>
      </c>
      <c r="C33" s="436">
        <v>0.92074401877363243</v>
      </c>
      <c r="D33" s="436">
        <v>-4.2097201269449727</v>
      </c>
      <c r="E33" s="436">
        <v>18.875613083073688</v>
      </c>
      <c r="F33" s="436">
        <v>-1.1962522436899548</v>
      </c>
      <c r="G33" s="436">
        <v>0.35188609084632105</v>
      </c>
      <c r="H33" s="436">
        <v>-10.671998456146468</v>
      </c>
      <c r="I33" s="436">
        <v>21.414274499859943</v>
      </c>
      <c r="J33" s="436">
        <v>-10.748321392345986</v>
      </c>
      <c r="K33" s="436">
        <v>14.566213527818149</v>
      </c>
      <c r="L33" s="436">
        <v>4.8353401496139696</v>
      </c>
      <c r="M33" s="436">
        <v>-3.6057210199216456</v>
      </c>
      <c r="N33" s="436">
        <v>11.362828268197035</v>
      </c>
      <c r="O33" s="436">
        <v>5.3540048093204291</v>
      </c>
      <c r="P33" s="436">
        <v>6.9473137192443915</v>
      </c>
      <c r="Q33" s="436">
        <v>-14.592949088873425</v>
      </c>
      <c r="R33" s="436">
        <v>10.754797816106262</v>
      </c>
      <c r="S33" s="436">
        <v>11.512954124705161</v>
      </c>
      <c r="T33" s="436">
        <v>-6.0027581113253063</v>
      </c>
      <c r="U33" s="436">
        <v>2.5246878630132272</v>
      </c>
      <c r="V33" s="436">
        <v>-4.1507436910294615</v>
      </c>
      <c r="W33" s="436">
        <v>9.1735111106546441</v>
      </c>
      <c r="X33" s="436">
        <v>0.84530812642871922</v>
      </c>
      <c r="Y33" s="436">
        <v>-1.2768939276805042</v>
      </c>
      <c r="Z33" s="436">
        <v>-2.6930155726324898</v>
      </c>
    </row>
    <row r="34" spans="1:31">
      <c r="A34" s="710" t="s">
        <v>440</v>
      </c>
      <c r="B34" s="435" t="s">
        <v>356</v>
      </c>
      <c r="C34" s="436">
        <v>1.313584600191561</v>
      </c>
      <c r="D34" s="436">
        <v>-10.213402193154295</v>
      </c>
      <c r="E34" s="436">
        <v>7.029826073015002</v>
      </c>
      <c r="F34" s="436">
        <v>3.810873819289867</v>
      </c>
      <c r="G34" s="436">
        <v>2.5251267948558365</v>
      </c>
      <c r="H34" s="436">
        <v>-9.1577322998394095</v>
      </c>
      <c r="I34" s="436">
        <v>14.360468205471463</v>
      </c>
      <c r="J34" s="436">
        <v>-1.6471761765422741</v>
      </c>
      <c r="K34" s="436">
        <v>4.2395272322966235</v>
      </c>
      <c r="L34" s="436">
        <v>3.868320831295577</v>
      </c>
      <c r="M34" s="436">
        <v>0.68027390896227757</v>
      </c>
      <c r="N34" s="436">
        <v>20.28554067031817</v>
      </c>
      <c r="O34" s="436">
        <v>2.6739600837744604</v>
      </c>
      <c r="P34" s="436">
        <v>0.49857937685352738</v>
      </c>
      <c r="Q34" s="436">
        <v>-9.0719584475059349</v>
      </c>
      <c r="R34" s="436">
        <v>8.7610783911139549</v>
      </c>
      <c r="S34" s="436">
        <v>6.108565452475446</v>
      </c>
      <c r="T34" s="436">
        <v>-2.0358876709642004</v>
      </c>
      <c r="U34" s="436">
        <v>2.890784987542304</v>
      </c>
      <c r="V34" s="436">
        <v>0.19213286981474198</v>
      </c>
      <c r="W34" s="436">
        <v>2.8005886037999943</v>
      </c>
      <c r="X34" s="436">
        <v>5.4235312850413067</v>
      </c>
      <c r="Y34" s="436">
        <v>-3.8371948602460577</v>
      </c>
      <c r="Z34" s="436">
        <v>1.8489014164327671</v>
      </c>
    </row>
    <row r="35" spans="1:31">
      <c r="A35" s="710" t="s">
        <v>441</v>
      </c>
      <c r="B35" s="435" t="s">
        <v>356</v>
      </c>
      <c r="C35" s="436">
        <v>0.70400985178545739</v>
      </c>
      <c r="D35" s="436">
        <v>2.9953574797045661</v>
      </c>
      <c r="E35" s="436">
        <v>-0.64873911562077069</v>
      </c>
      <c r="F35" s="436">
        <v>7.0978252509040374</v>
      </c>
      <c r="G35" s="436">
        <v>2.1734063303686924</v>
      </c>
      <c r="H35" s="436">
        <v>-0.68582196682973517</v>
      </c>
      <c r="I35" s="436">
        <v>6.56507525813781</v>
      </c>
      <c r="J35" s="436">
        <v>-6.7207166608247633</v>
      </c>
      <c r="K35" s="436">
        <v>1.1016554840823716</v>
      </c>
      <c r="L35" s="436">
        <v>6.3365194345238791</v>
      </c>
      <c r="M35" s="436">
        <v>8.6505876331560501</v>
      </c>
      <c r="N35" s="436">
        <v>6.2245498504927923</v>
      </c>
      <c r="O35" s="436">
        <v>0.79793139565279603</v>
      </c>
      <c r="P35" s="436">
        <v>1.264363151108995</v>
      </c>
      <c r="Q35" s="436">
        <v>-5.5598050845400167</v>
      </c>
      <c r="R35" s="436">
        <v>9.4973624779527768</v>
      </c>
      <c r="S35" s="436">
        <v>5.2899575317434397</v>
      </c>
      <c r="T35" s="436">
        <v>-2.8593698652551325</v>
      </c>
      <c r="U35" s="436">
        <v>-9.1459731230997932E-2</v>
      </c>
      <c r="V35" s="436">
        <v>4.1393691916630218</v>
      </c>
      <c r="W35" s="436">
        <v>0.26365277593400549</v>
      </c>
      <c r="X35" s="436">
        <v>8.4658372422561428</v>
      </c>
      <c r="Y35" s="436">
        <v>-1.7796975454525494</v>
      </c>
      <c r="Z35" s="436">
        <v>4.01692980816334</v>
      </c>
    </row>
    <row r="36" spans="1:31">
      <c r="A36" s="710" t="s">
        <v>442</v>
      </c>
      <c r="B36" s="435" t="s">
        <v>356</v>
      </c>
      <c r="C36" s="436">
        <v>5.053685630302283</v>
      </c>
      <c r="D36" s="436">
        <v>8.4477621939704051</v>
      </c>
      <c r="E36" s="436">
        <v>3.3074085735359802</v>
      </c>
      <c r="F36" s="436">
        <v>10.716108181185632</v>
      </c>
      <c r="G36" s="436">
        <v>0.88660035697333228</v>
      </c>
      <c r="H36" s="436">
        <v>-4.7898052708357142</v>
      </c>
      <c r="I36" s="436">
        <v>2.5518301556053586</v>
      </c>
      <c r="J36" s="436">
        <v>0.53068429346583912</v>
      </c>
      <c r="K36" s="436">
        <v>2.1197684472335823</v>
      </c>
      <c r="L36" s="436">
        <v>8.2398584581689533</v>
      </c>
      <c r="M36" s="436">
        <v>-11.340770984010902</v>
      </c>
      <c r="N36" s="436">
        <v>8.60179110335757</v>
      </c>
      <c r="O36" s="436">
        <v>-2.4959201774678945</v>
      </c>
      <c r="P36" s="436">
        <v>11.937440825682501</v>
      </c>
      <c r="Q36" s="436">
        <v>-8.5821154168886125</v>
      </c>
      <c r="R36" s="436">
        <v>-6.7613337622805574</v>
      </c>
      <c r="S36" s="436">
        <v>17.446519330395304</v>
      </c>
      <c r="T36" s="436">
        <v>5.0517522959837464</v>
      </c>
      <c r="U36" s="436">
        <v>3.3862145438019837</v>
      </c>
      <c r="V36" s="436">
        <v>2.810655749769154</v>
      </c>
      <c r="W36" s="436">
        <v>-1.7541299924837404</v>
      </c>
      <c r="X36" s="436">
        <v>3.120951608381759</v>
      </c>
      <c r="Y36" s="436">
        <v>-2.4372933371244301</v>
      </c>
      <c r="Z36" s="436">
        <v>-4.5016187636010585</v>
      </c>
    </row>
    <row r="37" spans="1:31">
      <c r="A37" s="710" t="s">
        <v>443</v>
      </c>
      <c r="B37" s="435" t="s">
        <v>356</v>
      </c>
      <c r="C37" s="436">
        <v>-0.18037588243811342</v>
      </c>
      <c r="D37" s="436">
        <v>-3.5432117902296767</v>
      </c>
      <c r="E37" s="436">
        <v>8.3611326807080388</v>
      </c>
      <c r="F37" s="436">
        <v>4.0993715559700519</v>
      </c>
      <c r="G37" s="436">
        <v>5.6931307666585838</v>
      </c>
      <c r="H37" s="436">
        <v>-5.2293190563270286</v>
      </c>
      <c r="I37" s="436">
        <v>12.705415129928681</v>
      </c>
      <c r="J37" s="436">
        <v>-8.1414319763460554</v>
      </c>
      <c r="K37" s="436">
        <v>2.7433984128944218</v>
      </c>
      <c r="L37" s="436">
        <v>4.3468038210348112</v>
      </c>
      <c r="M37" s="436">
        <v>4.116073356659669</v>
      </c>
      <c r="N37" s="436">
        <v>5.0334298433993894</v>
      </c>
      <c r="O37" s="436">
        <v>4.3116235360171373</v>
      </c>
      <c r="P37" s="436">
        <v>2.6508404092975439</v>
      </c>
      <c r="Q37" s="436">
        <v>-7.7541574599116672</v>
      </c>
      <c r="R37" s="436">
        <v>7.9795152214699101</v>
      </c>
      <c r="S37" s="436">
        <v>9.1586247864920978</v>
      </c>
      <c r="T37" s="436">
        <v>-6.4754923679260656</v>
      </c>
      <c r="U37" s="436">
        <v>2.5437206105729047</v>
      </c>
      <c r="V37" s="436">
        <v>-0.253592860138383</v>
      </c>
      <c r="W37" s="436">
        <v>7.2408400448974959</v>
      </c>
      <c r="X37" s="436">
        <v>-1.1815414601540795</v>
      </c>
      <c r="Y37" s="436">
        <v>3.1228665675196936</v>
      </c>
      <c r="Z37" s="436">
        <v>0.93553121525411598</v>
      </c>
    </row>
    <row r="38" spans="1:31">
      <c r="A38" s="710" t="s">
        <v>444</v>
      </c>
      <c r="B38" s="435" t="s">
        <v>356</v>
      </c>
      <c r="C38" s="436">
        <v>-1.4263246954924824</v>
      </c>
      <c r="D38" s="436">
        <v>-1.4499104616072032</v>
      </c>
      <c r="E38" s="436">
        <v>-1.1908812602809604</v>
      </c>
      <c r="F38" s="436">
        <v>0.77979221882397098</v>
      </c>
      <c r="G38" s="436">
        <v>-1.7601748568095985</v>
      </c>
      <c r="H38" s="436">
        <v>-0.17909784835747189</v>
      </c>
      <c r="I38" s="436">
        <v>-0.75803063560992712</v>
      </c>
      <c r="J38" s="436">
        <v>-5.6252638649894635</v>
      </c>
      <c r="K38" s="436">
        <v>5.0730229365890125</v>
      </c>
      <c r="L38" s="436">
        <v>0.66120068632814366</v>
      </c>
      <c r="M38" s="436">
        <v>2.6091527487788255</v>
      </c>
      <c r="N38" s="436">
        <v>5.9673633644184321</v>
      </c>
      <c r="O38" s="436">
        <v>0.88844936629969595</v>
      </c>
      <c r="P38" s="436">
        <v>1.2925292846417733</v>
      </c>
      <c r="Q38" s="436">
        <v>-14.139883451236273</v>
      </c>
      <c r="R38" s="436">
        <v>9.9380729701217376</v>
      </c>
      <c r="S38" s="436">
        <v>8.1332673446841852</v>
      </c>
      <c r="T38" s="436">
        <v>-3.6913765490528903</v>
      </c>
      <c r="U38" s="436">
        <v>0.81953367402886101</v>
      </c>
      <c r="V38" s="436">
        <v>0.89101121799498628</v>
      </c>
      <c r="W38" s="436">
        <v>3.0196762262193886</v>
      </c>
      <c r="X38" s="436">
        <v>-1.9242891389853725</v>
      </c>
      <c r="Y38" s="436">
        <v>-1.6167322305140033</v>
      </c>
      <c r="Z38" s="436">
        <v>1.8739890294965136</v>
      </c>
    </row>
    <row r="39" spans="1:31">
      <c r="A39" s="710" t="s">
        <v>445</v>
      </c>
      <c r="B39" s="435" t="s">
        <v>356</v>
      </c>
      <c r="C39" s="436">
        <v>-0.85525403149087253</v>
      </c>
      <c r="D39" s="436">
        <v>-10.692866628519923</v>
      </c>
      <c r="E39" s="436">
        <v>4.9626612337508078</v>
      </c>
      <c r="F39" s="436">
        <v>-3.4815336699894885</v>
      </c>
      <c r="G39" s="436">
        <v>9.3518710259636606</v>
      </c>
      <c r="H39" s="436">
        <v>-0.27384113329436843</v>
      </c>
      <c r="I39" s="436">
        <v>-3.3289100916222907</v>
      </c>
      <c r="J39" s="436">
        <v>-4.5700518436742783</v>
      </c>
      <c r="K39" s="436">
        <v>9.2783054590036471</v>
      </c>
      <c r="L39" s="436">
        <v>1.8306401749125172</v>
      </c>
      <c r="M39" s="436">
        <v>6.7112099797821827</v>
      </c>
      <c r="N39" s="436">
        <v>6.9498319266976978</v>
      </c>
      <c r="O39" s="436">
        <v>0.54059335352128812</v>
      </c>
      <c r="P39" s="436">
        <v>5.2050601964765804</v>
      </c>
      <c r="Q39" s="436">
        <v>-11.667670296899075</v>
      </c>
      <c r="R39" s="436">
        <v>6.5010144653410862</v>
      </c>
      <c r="S39" s="436">
        <v>12.880691590402463</v>
      </c>
      <c r="T39" s="436">
        <v>-7.861718043248942</v>
      </c>
      <c r="U39" s="436">
        <v>2.4314172712449817</v>
      </c>
      <c r="V39" s="436">
        <v>2.7419182344607265</v>
      </c>
      <c r="W39" s="436">
        <v>2.5639824515502738</v>
      </c>
      <c r="X39" s="436">
        <v>-0.74578390693211816</v>
      </c>
      <c r="Y39" s="436">
        <v>0.83397351804525499</v>
      </c>
      <c r="Z39" s="436">
        <v>3.0765879840590458</v>
      </c>
    </row>
    <row r="40" spans="1:31">
      <c r="A40" s="710" t="s">
        <v>446</v>
      </c>
      <c r="B40" s="435" t="s">
        <v>356</v>
      </c>
      <c r="C40" s="436">
        <v>5.409787916535393</v>
      </c>
      <c r="D40" s="436">
        <v>-6.5704612189576608</v>
      </c>
      <c r="E40" s="436">
        <v>-3.0190145799525681</v>
      </c>
      <c r="F40" s="436">
        <v>2.5569682936210967</v>
      </c>
      <c r="G40" s="436">
        <v>12.03026285534331</v>
      </c>
      <c r="H40" s="436">
        <v>-20.871346448464479</v>
      </c>
      <c r="I40" s="436">
        <v>-4.3558380599082795</v>
      </c>
      <c r="J40" s="436">
        <v>-1.1734368719901056</v>
      </c>
      <c r="K40" s="436">
        <v>14.88619575098096</v>
      </c>
      <c r="L40" s="436">
        <v>18.804096246117695</v>
      </c>
      <c r="M40" s="436">
        <v>-8.3713717072916722</v>
      </c>
      <c r="N40" s="436">
        <v>1.5047581441639437</v>
      </c>
      <c r="O40" s="436">
        <v>6.024739433071673</v>
      </c>
      <c r="P40" s="436">
        <v>-2.7607737573183186</v>
      </c>
      <c r="Q40" s="436">
        <v>-21.349458151199414</v>
      </c>
      <c r="R40" s="436">
        <v>3.1744952746609272</v>
      </c>
      <c r="S40" s="436">
        <v>31.713112392839804</v>
      </c>
      <c r="T40" s="436">
        <v>-11.7931050630702</v>
      </c>
      <c r="U40" s="436">
        <v>-3.3214548492521772</v>
      </c>
      <c r="V40" s="436">
        <v>9.6293958293863966</v>
      </c>
      <c r="W40" s="436">
        <v>-0.45131559908776353</v>
      </c>
      <c r="X40" s="436">
        <v>-1.3966347315263761</v>
      </c>
      <c r="Y40" s="436">
        <v>-7.5812671767881881</v>
      </c>
      <c r="Z40" s="436">
        <v>9.5041994346871661E-2</v>
      </c>
    </row>
    <row r="41" spans="1:31">
      <c r="A41" s="710" t="s">
        <v>447</v>
      </c>
      <c r="B41" s="435" t="s">
        <v>356</v>
      </c>
      <c r="C41" s="436">
        <v>-4.4781402901867295</v>
      </c>
      <c r="D41" s="436">
        <v>-0.62227151418558435</v>
      </c>
      <c r="E41" s="436">
        <v>3.1052542318436593</v>
      </c>
      <c r="F41" s="436">
        <v>-1.4702269700354691</v>
      </c>
      <c r="G41" s="436">
        <v>15.571493259641088</v>
      </c>
      <c r="H41" s="436">
        <v>3.7947963167255239E-2</v>
      </c>
      <c r="I41" s="436">
        <v>-1.3829244934586598</v>
      </c>
      <c r="J41" s="436">
        <v>-4.3416383934235796</v>
      </c>
      <c r="K41" s="436">
        <v>5.771563311382863</v>
      </c>
      <c r="L41" s="436">
        <v>4.8760288008916888</v>
      </c>
      <c r="M41" s="436">
        <v>6.2909014786680331</v>
      </c>
      <c r="N41" s="436">
        <v>2.6107428952049503</v>
      </c>
      <c r="O41" s="436">
        <v>4.8629007967337685</v>
      </c>
      <c r="P41" s="436">
        <v>2.5242381246966232</v>
      </c>
      <c r="Q41" s="436">
        <v>-10.139484081804298</v>
      </c>
      <c r="R41" s="436">
        <v>17.173460183760625</v>
      </c>
      <c r="S41" s="436">
        <v>7.7559802142477849</v>
      </c>
      <c r="T41" s="436">
        <v>-11.169006330869394</v>
      </c>
      <c r="U41" s="436">
        <v>7.9721137756576184</v>
      </c>
      <c r="V41" s="436">
        <v>-0.45382471747268482</v>
      </c>
      <c r="W41" s="436">
        <v>2.4061144216689172</v>
      </c>
      <c r="X41" s="436">
        <v>5.5576726976352262</v>
      </c>
      <c r="Y41" s="436">
        <v>-4.7381810357521061</v>
      </c>
      <c r="Z41" s="436">
        <v>3.8431249845309594</v>
      </c>
    </row>
    <row r="42" spans="1:31">
      <c r="A42" s="710" t="s">
        <v>448</v>
      </c>
      <c r="B42" s="435" t="s">
        <v>356</v>
      </c>
      <c r="C42" s="436">
        <v>4.5960351664851231</v>
      </c>
      <c r="D42" s="436">
        <v>-0.97423569945449628</v>
      </c>
      <c r="E42" s="436">
        <v>-3.9479119292284679</v>
      </c>
      <c r="F42" s="436">
        <v>1.048899458533441</v>
      </c>
      <c r="G42" s="436">
        <v>7.0515298662722188</v>
      </c>
      <c r="H42" s="436">
        <v>2.1419419058637175</v>
      </c>
      <c r="I42" s="436">
        <v>-1.0181293885987088</v>
      </c>
      <c r="J42" s="436">
        <v>3.9079435153764877</v>
      </c>
      <c r="K42" s="436">
        <v>8.7938995688620878</v>
      </c>
      <c r="L42" s="436">
        <v>3.5705652177372542</v>
      </c>
      <c r="M42" s="436">
        <v>5.4820919501942029</v>
      </c>
      <c r="N42" s="436">
        <v>2.3349553299458421</v>
      </c>
      <c r="O42" s="436">
        <v>2.4089544063684372</v>
      </c>
      <c r="P42" s="436">
        <v>-3.726934641666702</v>
      </c>
      <c r="Q42" s="436">
        <v>-6.8912029207438792</v>
      </c>
      <c r="R42" s="436">
        <v>5.7003270911433361</v>
      </c>
      <c r="S42" s="436">
        <v>7.7235178029757918</v>
      </c>
      <c r="T42" s="436">
        <v>-3.8938421548276807</v>
      </c>
      <c r="U42" s="436">
        <v>4.2552606171326204</v>
      </c>
      <c r="V42" s="436">
        <v>-3.1764101980000277</v>
      </c>
      <c r="W42" s="436">
        <v>6.9264307961651497</v>
      </c>
      <c r="X42" s="436">
        <v>-1.8391724806027554</v>
      </c>
      <c r="Y42" s="436">
        <v>-0.58496386100601683</v>
      </c>
      <c r="Z42" s="436">
        <v>0.57416016628357625</v>
      </c>
    </row>
    <row r="43" spans="1:31">
      <c r="A43" s="710" t="s">
        <v>449</v>
      </c>
      <c r="B43" s="435" t="s">
        <v>356</v>
      </c>
      <c r="C43" s="436">
        <v>-0.32433461311686074</v>
      </c>
      <c r="D43" s="436">
        <v>2.2576743214246591</v>
      </c>
      <c r="E43" s="436">
        <v>4.0123005788333472</v>
      </c>
      <c r="F43" s="436">
        <v>-4.3390167298879447</v>
      </c>
      <c r="G43" s="436">
        <v>10.931971560256784</v>
      </c>
      <c r="H43" s="436">
        <v>-6.2407446472023622</v>
      </c>
      <c r="I43" s="436">
        <v>9.037038948629089</v>
      </c>
      <c r="J43" s="436">
        <v>-4.3333899824867643</v>
      </c>
      <c r="K43" s="436">
        <v>9.8921144181963001</v>
      </c>
      <c r="L43" s="436">
        <v>2.8980701531965707</v>
      </c>
      <c r="M43" s="436">
        <v>4.0544771474781953</v>
      </c>
      <c r="N43" s="436">
        <v>8.6765807160370514</v>
      </c>
      <c r="O43" s="436">
        <v>2.0035891161060988</v>
      </c>
      <c r="P43" s="436">
        <v>2.5346952847554149</v>
      </c>
      <c r="Q43" s="436">
        <v>-7.8446125132336277</v>
      </c>
      <c r="R43" s="436">
        <v>-9.0370973810065465</v>
      </c>
      <c r="S43" s="436">
        <v>9.1970692977998425</v>
      </c>
      <c r="T43" s="436">
        <v>0.82489284790575823</v>
      </c>
      <c r="U43" s="436">
        <v>-3.6230927966727222E-3</v>
      </c>
      <c r="V43" s="436">
        <v>3.2790271573065013</v>
      </c>
      <c r="W43" s="436">
        <v>-0.43184769900658182</v>
      </c>
      <c r="X43" s="436">
        <v>4.9306358873280232</v>
      </c>
      <c r="Y43" s="436">
        <v>-1.1519925226002954</v>
      </c>
      <c r="Z43" s="436">
        <v>-0.37521066093758293</v>
      </c>
    </row>
    <row r="44" spans="1:31">
      <c r="A44" s="710" t="s">
        <v>450</v>
      </c>
      <c r="B44" s="435" t="s">
        <v>356</v>
      </c>
      <c r="C44" s="436">
        <v>3.2688430302357574E-2</v>
      </c>
      <c r="D44" s="436">
        <v>-0.96318611831920009</v>
      </c>
      <c r="E44" s="436">
        <v>-6.0947494805866853</v>
      </c>
      <c r="F44" s="436">
        <v>15.295381365866589</v>
      </c>
      <c r="G44" s="436">
        <v>-3.8960174823043445</v>
      </c>
      <c r="H44" s="436">
        <v>-9.9062739867827787</v>
      </c>
      <c r="I44" s="436">
        <v>0.85607987332696212</v>
      </c>
      <c r="J44" s="436">
        <v>5.4419097975133894</v>
      </c>
      <c r="K44" s="436">
        <v>6.2893597150150669</v>
      </c>
      <c r="L44" s="436">
        <v>-8.7673609048350585</v>
      </c>
      <c r="M44" s="436">
        <v>19.146660234637125</v>
      </c>
      <c r="N44" s="436">
        <v>5.5476742217583705</v>
      </c>
      <c r="O44" s="436">
        <v>2.79211296515399</v>
      </c>
      <c r="P44" s="436">
        <v>5.9990794661386673</v>
      </c>
      <c r="Q44" s="436">
        <v>-13.44052246867497</v>
      </c>
      <c r="R44" s="436">
        <v>10.802263981603303</v>
      </c>
      <c r="S44" s="436">
        <v>3.9849228705949429</v>
      </c>
      <c r="T44" s="436">
        <v>-3.7862507830864445</v>
      </c>
      <c r="U44" s="436">
        <v>1.3146176494798709</v>
      </c>
      <c r="V44" s="436">
        <v>-1.3011081810528395</v>
      </c>
      <c r="W44" s="436">
        <v>8.3620845135225181</v>
      </c>
      <c r="X44" s="436">
        <v>-1.6768459093073744</v>
      </c>
      <c r="Y44" s="436">
        <v>3.0758853561518151</v>
      </c>
      <c r="Z44" s="436">
        <v>6.5462300875310291</v>
      </c>
    </row>
    <row r="45" spans="1:31" ht="20.25" customHeight="1">
      <c r="A45" s="710" t="s">
        <v>460</v>
      </c>
      <c r="B45" s="435" t="s">
        <v>356</v>
      </c>
      <c r="C45" s="436">
        <v>0.34724144769415943</v>
      </c>
      <c r="D45" s="436">
        <v>-1.7442747163603656</v>
      </c>
      <c r="E45" s="436">
        <v>1.925690931370724</v>
      </c>
      <c r="F45" s="436">
        <v>0.22197591122491644</v>
      </c>
      <c r="G45" s="436">
        <v>4.5455416666342785</v>
      </c>
      <c r="H45" s="436">
        <v>-2.0959937153765082</v>
      </c>
      <c r="I45" s="436">
        <v>2.7416430896542039</v>
      </c>
      <c r="J45" s="436">
        <v>-3.8573599708072948</v>
      </c>
      <c r="K45" s="436">
        <v>5.2705290028375202</v>
      </c>
      <c r="L45" s="436">
        <v>2.1780545152319917</v>
      </c>
      <c r="M45" s="436">
        <v>4.6013593344300432</v>
      </c>
      <c r="N45" s="436">
        <v>6.9055921995733485</v>
      </c>
      <c r="O45" s="436">
        <v>2.7786165566963064</v>
      </c>
      <c r="P45" s="436">
        <v>1.8638548845109426</v>
      </c>
      <c r="Q45" s="436">
        <v>-9.3969856472920128</v>
      </c>
      <c r="R45" s="436">
        <v>8.0029868043780823</v>
      </c>
      <c r="S45" s="436">
        <v>7.9435502284871689</v>
      </c>
      <c r="T45" s="436">
        <v>-4.0314694051187843</v>
      </c>
      <c r="U45" s="436">
        <v>2.5796563135638877</v>
      </c>
      <c r="V45" s="436">
        <v>0.97889084077017685</v>
      </c>
      <c r="W45" s="436">
        <v>3.0453484326960449</v>
      </c>
      <c r="X45" s="436">
        <v>1.420043423539127</v>
      </c>
      <c r="Y45" s="436">
        <v>-1.1509806622138541</v>
      </c>
      <c r="Z45" s="436">
        <v>3.069357323286809</v>
      </c>
    </row>
    <row r="46" spans="1:31">
      <c r="B46" s="221"/>
      <c r="C46" s="221"/>
      <c r="D46" s="221"/>
      <c r="E46" s="221"/>
      <c r="F46" s="221"/>
      <c r="G46" s="221"/>
      <c r="H46" s="221"/>
      <c r="I46" s="221"/>
      <c r="J46" s="221"/>
    </row>
    <row r="47" spans="1:31" ht="13">
      <c r="A47" s="582"/>
      <c r="B47" s="1419" t="s">
        <v>483</v>
      </c>
      <c r="C47" s="1419"/>
      <c r="D47" s="1419"/>
      <c r="E47" s="1419"/>
      <c r="F47" s="1419"/>
      <c r="G47" s="1419"/>
      <c r="H47" s="1419" t="s">
        <v>483</v>
      </c>
      <c r="I47" s="1419"/>
      <c r="J47" s="1419"/>
      <c r="K47" s="1419"/>
      <c r="L47" s="1419"/>
      <c r="M47" s="1419"/>
      <c r="N47" s="1419" t="s">
        <v>483</v>
      </c>
      <c r="O47" s="1419"/>
      <c r="P47" s="1419"/>
      <c r="Q47" s="1419"/>
      <c r="R47" s="1419"/>
      <c r="S47" s="1419"/>
      <c r="T47" s="1419" t="s">
        <v>483</v>
      </c>
      <c r="U47" s="1419"/>
      <c r="V47" s="1419"/>
      <c r="W47" s="1419"/>
      <c r="X47" s="1419"/>
      <c r="Y47" s="1419"/>
      <c r="Z47" s="1419" t="s">
        <v>483</v>
      </c>
      <c r="AA47" s="1419"/>
      <c r="AB47" s="1419"/>
      <c r="AC47" s="1419"/>
      <c r="AD47" s="1419"/>
      <c r="AE47" s="1419"/>
    </row>
    <row r="48" spans="1:31">
      <c r="B48" s="221"/>
      <c r="C48" s="221"/>
      <c r="D48" s="221"/>
      <c r="E48" s="221"/>
      <c r="F48" s="221"/>
      <c r="G48" s="221"/>
      <c r="H48" s="221"/>
      <c r="I48" s="221"/>
      <c r="J48" s="221"/>
    </row>
    <row r="49" spans="1:26">
      <c r="A49" s="712" t="s">
        <v>435</v>
      </c>
      <c r="B49" s="437">
        <v>100</v>
      </c>
      <c r="C49" s="438">
        <v>99.650941051463306</v>
      </c>
      <c r="D49" s="438">
        <v>99.526185325660293</v>
      </c>
      <c r="E49" s="438">
        <v>101.27886808290114</v>
      </c>
      <c r="F49" s="438">
        <v>100.42202815268182</v>
      </c>
      <c r="G49" s="438">
        <v>106.3423014719715</v>
      </c>
      <c r="H49" s="438">
        <v>109.42293611906459</v>
      </c>
      <c r="I49" s="438">
        <v>111.13104691686668</v>
      </c>
      <c r="J49" s="438">
        <v>105.59387632942277</v>
      </c>
      <c r="K49" s="438">
        <v>114.7696754915972</v>
      </c>
      <c r="L49" s="438">
        <v>112.01739477841738</v>
      </c>
      <c r="M49" s="438">
        <v>115.12922612550766</v>
      </c>
      <c r="N49" s="438">
        <v>124.97312490743892</v>
      </c>
      <c r="O49" s="438">
        <v>133.81249175656859</v>
      </c>
      <c r="P49" s="438">
        <v>132.74967022899156</v>
      </c>
      <c r="Q49" s="438">
        <v>120.62963917751718</v>
      </c>
      <c r="R49" s="438">
        <v>128.98680356853254</v>
      </c>
      <c r="S49" s="438">
        <v>141.30971721020981</v>
      </c>
      <c r="T49" s="438">
        <v>137.65767429112546</v>
      </c>
      <c r="U49" s="438">
        <v>142.62798673367541</v>
      </c>
      <c r="V49" s="438">
        <v>145.75529469696187</v>
      </c>
      <c r="W49" s="438">
        <v>143.90199989426597</v>
      </c>
      <c r="X49" s="438">
        <v>146.57961186618144</v>
      </c>
      <c r="Y49" s="438">
        <v>145.16134510185574</v>
      </c>
      <c r="Z49" s="438">
        <v>152.66798215674245</v>
      </c>
    </row>
    <row r="50" spans="1:26">
      <c r="A50" s="710" t="s">
        <v>436</v>
      </c>
      <c r="B50" s="437">
        <v>99.999999999999986</v>
      </c>
      <c r="C50" s="438">
        <v>100.14130137855736</v>
      </c>
      <c r="D50" s="438">
        <v>97.665536675543947</v>
      </c>
      <c r="E50" s="438">
        <v>102.19658950697006</v>
      </c>
      <c r="F50" s="438">
        <v>101.49670464057235</v>
      </c>
      <c r="G50" s="438">
        <v>116.9482501773022</v>
      </c>
      <c r="H50" s="438">
        <v>119.33921417974433</v>
      </c>
      <c r="I50" s="438">
        <v>113.08798329290197</v>
      </c>
      <c r="J50" s="438">
        <v>116.87518264773018</v>
      </c>
      <c r="K50" s="438">
        <v>119.165057793716</v>
      </c>
      <c r="L50" s="438">
        <v>118.72398232724095</v>
      </c>
      <c r="M50" s="438">
        <v>128.83383368781875</v>
      </c>
      <c r="N50" s="438">
        <v>135.97368755451038</v>
      </c>
      <c r="O50" s="438">
        <v>146.85505439522282</v>
      </c>
      <c r="P50" s="438">
        <v>147.94050924022073</v>
      </c>
      <c r="Q50" s="438">
        <v>133.40040764731347</v>
      </c>
      <c r="R50" s="438">
        <v>152.82804760600868</v>
      </c>
      <c r="S50" s="438">
        <v>154.2058646626194</v>
      </c>
      <c r="T50" s="438">
        <v>151.53828658522934</v>
      </c>
      <c r="U50" s="438">
        <v>157.72426108075621</v>
      </c>
      <c r="V50" s="438">
        <v>161.48113406456335</v>
      </c>
      <c r="W50" s="438">
        <v>166.10331920899444</v>
      </c>
      <c r="X50" s="438">
        <v>165.58007994227432</v>
      </c>
      <c r="Y50" s="438">
        <v>165.80310312321618</v>
      </c>
      <c r="Z50" s="438">
        <v>184.72383222911773</v>
      </c>
    </row>
    <row r="51" spans="1:26">
      <c r="A51" s="710" t="s">
        <v>437</v>
      </c>
      <c r="B51" s="437">
        <v>100</v>
      </c>
      <c r="C51" s="438">
        <v>107.78305667566599</v>
      </c>
      <c r="D51" s="438">
        <v>106.83999368553845</v>
      </c>
      <c r="E51" s="438">
        <v>106.81390522376404</v>
      </c>
      <c r="F51" s="438">
        <v>80.92192030348636</v>
      </c>
      <c r="G51" s="438">
        <v>74.057589554640742</v>
      </c>
      <c r="H51" s="438">
        <v>71.896935037734991</v>
      </c>
      <c r="I51" s="438">
        <v>77.562265040345267</v>
      </c>
      <c r="J51" s="438">
        <v>69.08441270385778</v>
      </c>
      <c r="K51" s="438">
        <v>64.321458891512194</v>
      </c>
      <c r="L51" s="438">
        <v>62.398178901033461</v>
      </c>
      <c r="M51" s="438">
        <v>63.529316115543722</v>
      </c>
      <c r="N51" s="438">
        <v>69.004375610712543</v>
      </c>
      <c r="O51" s="438">
        <v>61.581334570525456</v>
      </c>
      <c r="P51" s="438">
        <v>66.245466712078183</v>
      </c>
      <c r="Q51" s="438">
        <v>67.767998800448893</v>
      </c>
      <c r="R51" s="438">
        <v>65.633452986827791</v>
      </c>
      <c r="S51" s="438">
        <v>75.203922591486716</v>
      </c>
      <c r="T51" s="438">
        <v>77.347021873633182</v>
      </c>
      <c r="U51" s="438">
        <v>82.334944441797973</v>
      </c>
      <c r="V51" s="438">
        <v>84.790009141354545</v>
      </c>
      <c r="W51" s="438">
        <v>81.319197735610388</v>
      </c>
      <c r="X51" s="438">
        <v>92.973444975005449</v>
      </c>
      <c r="Y51" s="438">
        <v>86.107626709730667</v>
      </c>
      <c r="Z51" s="438">
        <v>90.280365773092754</v>
      </c>
    </row>
    <row r="52" spans="1:26">
      <c r="A52" s="710" t="s">
        <v>438</v>
      </c>
      <c r="B52" s="437">
        <v>100</v>
      </c>
      <c r="C52" s="438">
        <v>100.88095481107526</v>
      </c>
      <c r="D52" s="438">
        <v>109.49302700171347</v>
      </c>
      <c r="E52" s="438">
        <v>108.8750495573378</v>
      </c>
      <c r="F52" s="438">
        <v>101.31778456172269</v>
      </c>
      <c r="G52" s="438">
        <v>104.23524739257937</v>
      </c>
      <c r="H52" s="438">
        <v>101.89807982610832</v>
      </c>
      <c r="I52" s="438">
        <v>101.83779473415233</v>
      </c>
      <c r="J52" s="438">
        <v>94.253855036368208</v>
      </c>
      <c r="K52" s="438">
        <v>98.213242672560114</v>
      </c>
      <c r="L52" s="438">
        <v>102.41275638211171</v>
      </c>
      <c r="M52" s="438">
        <v>110.3933096700094</v>
      </c>
      <c r="N52" s="438">
        <v>117.48012030403056</v>
      </c>
      <c r="O52" s="438">
        <v>116.56294766415114</v>
      </c>
      <c r="P52" s="438">
        <v>122.77786285560624</v>
      </c>
      <c r="Q52" s="438">
        <v>120.47452421810169</v>
      </c>
      <c r="R52" s="438">
        <v>126.14823670211477</v>
      </c>
      <c r="S52" s="438">
        <v>134.67565141872245</v>
      </c>
      <c r="T52" s="438">
        <v>129.8393242847425</v>
      </c>
      <c r="U52" s="438">
        <v>131.60255939885104</v>
      </c>
      <c r="V52" s="438">
        <v>131.95002402914835</v>
      </c>
      <c r="W52" s="438">
        <v>137.60644595008455</v>
      </c>
      <c r="X52" s="438">
        <v>139.55631611115615</v>
      </c>
      <c r="Y52" s="438">
        <v>134.35913402418623</v>
      </c>
      <c r="Z52" s="438">
        <v>134.63758107212632</v>
      </c>
    </row>
    <row r="53" spans="1:26">
      <c r="A53" s="710" t="s">
        <v>439</v>
      </c>
      <c r="B53" s="437">
        <v>100.00000000000001</v>
      </c>
      <c r="C53" s="438">
        <v>100.92074401877363</v>
      </c>
      <c r="D53" s="438">
        <v>96.672263145552705</v>
      </c>
      <c r="E53" s="438">
        <v>114.91974549555808</v>
      </c>
      <c r="F53" s="438">
        <v>113.54501546162467</v>
      </c>
      <c r="G53" s="438">
        <v>113.94456457788343</v>
      </c>
      <c r="H53" s="438">
        <v>101.78440240526889</v>
      </c>
      <c r="I53" s="438">
        <v>123.58079373437522</v>
      </c>
      <c r="J53" s="438">
        <v>110.29793284459241</v>
      </c>
      <c r="K53" s="438">
        <v>126.36416525950521</v>
      </c>
      <c r="L53" s="438">
        <v>132.47430247702263</v>
      </c>
      <c r="M53" s="438">
        <v>127.69764870661406</v>
      </c>
      <c r="N53" s="438">
        <v>142.20771323167213</v>
      </c>
      <c r="O53" s="438">
        <v>149.82152103732048</v>
      </c>
      <c r="P53" s="438">
        <v>160.23009212272689</v>
      </c>
      <c r="Q53" s="438">
        <v>136.84779635420236</v>
      </c>
      <c r="R53" s="438">
        <v>151.56550016789367</v>
      </c>
      <c r="S53" s="438">
        <v>169.0151666711032</v>
      </c>
      <c r="T53" s="438">
        <v>158.86959504438354</v>
      </c>
      <c r="U53" s="438">
        <v>162.88055642848735</v>
      </c>
      <c r="V53" s="438">
        <v>156.11980200861825</v>
      </c>
      <c r="W53" s="438">
        <v>170.4414693918109</v>
      </c>
      <c r="X53" s="438">
        <v>171.88222498338439</v>
      </c>
      <c r="Y53" s="438">
        <v>169.68747128980942</v>
      </c>
      <c r="Z53" s="438">
        <v>165.11776126316857</v>
      </c>
    </row>
    <row r="54" spans="1:26">
      <c r="A54" s="710" t="s">
        <v>440</v>
      </c>
      <c r="B54" s="437">
        <v>100</v>
      </c>
      <c r="C54" s="438">
        <v>101.31358460019156</v>
      </c>
      <c r="D54" s="438">
        <v>90.966020728672376</v>
      </c>
      <c r="E54" s="438">
        <v>97.360773771440819</v>
      </c>
      <c r="F54" s="438">
        <v>101.0710700093547</v>
      </c>
      <c r="G54" s="438">
        <v>103.62324268000842</v>
      </c>
      <c r="H54" s="438">
        <v>94.133703514960317</v>
      </c>
      <c r="I54" s="438">
        <v>107.65174407885897</v>
      </c>
      <c r="J54" s="438">
        <v>105.87853019675975</v>
      </c>
      <c r="K54" s="438">
        <v>110.36727931760679</v>
      </c>
      <c r="L54" s="438">
        <v>114.63663977438395</v>
      </c>
      <c r="M54" s="438">
        <v>115.41648292488016</v>
      </c>
      <c r="N54" s="438">
        <v>138.82934050885754</v>
      </c>
      <c r="O54" s="438">
        <v>142.54158165863171</v>
      </c>
      <c r="P54" s="438">
        <v>143.25226458822246</v>
      </c>
      <c r="Q54" s="438">
        <v>130.25647866966767</v>
      </c>
      <c r="R54" s="438">
        <v>141.66835087542191</v>
      </c>
      <c r="S54" s="438">
        <v>150.3222548140896</v>
      </c>
      <c r="T54" s="438">
        <v>147.26186256161418</v>
      </c>
      <c r="U54" s="438">
        <v>151.51888637692048</v>
      </c>
      <c r="V54" s="438">
        <v>151.81000396162779</v>
      </c>
      <c r="W54" s="438">
        <v>156.06157763200542</v>
      </c>
      <c r="X54" s="438">
        <v>164.52562611880629</v>
      </c>
      <c r="Y54" s="438">
        <v>158.2124572495878</v>
      </c>
      <c r="Z54" s="438">
        <v>161.13764961264854</v>
      </c>
    </row>
    <row r="55" spans="1:26">
      <c r="A55" s="710" t="s">
        <v>441</v>
      </c>
      <c r="B55" s="437">
        <v>100</v>
      </c>
      <c r="C55" s="438">
        <v>100.70400985178546</v>
      </c>
      <c r="D55" s="438">
        <v>103.72045494324333</v>
      </c>
      <c r="E55" s="438">
        <v>103.04757978112669</v>
      </c>
      <c r="F55" s="438">
        <v>110.36171691927699</v>
      </c>
      <c r="G55" s="438">
        <v>112.76032546110413</v>
      </c>
      <c r="H55" s="438">
        <v>111.98699037922317</v>
      </c>
      <c r="I55" s="438">
        <v>119.33902057694272</v>
      </c>
      <c r="J55" s="438">
        <v>111.31858313816305</v>
      </c>
      <c r="K55" s="438">
        <v>112.54493041410743</v>
      </c>
      <c r="L55" s="438">
        <v>119.67636180236873</v>
      </c>
      <c r="M55" s="438">
        <v>130.02907035625552</v>
      </c>
      <c r="N55" s="438">
        <v>138.122794660713</v>
      </c>
      <c r="O55" s="438">
        <v>139.22491980386386</v>
      </c>
      <c r="P55" s="438">
        <v>140.98522838702496</v>
      </c>
      <c r="Q55" s="438">
        <v>133.14672449071278</v>
      </c>
      <c r="R55" s="438">
        <v>145.79215154311692</v>
      </c>
      <c r="S55" s="438">
        <v>153.50449444436285</v>
      </c>
      <c r="T55" s="438">
        <v>149.11523318840852</v>
      </c>
      <c r="U55" s="438">
        <v>148.97885279690993</v>
      </c>
      <c r="V55" s="438">
        <v>155.14563753167823</v>
      </c>
      <c r="W55" s="438">
        <v>155.55468331177102</v>
      </c>
      <c r="X55" s="438">
        <v>168.72368962365252</v>
      </c>
      <c r="Y55" s="438">
        <v>165.7209182608234</v>
      </c>
      <c r="Z55" s="438">
        <v>172.37781122480439</v>
      </c>
    </row>
    <row r="56" spans="1:26">
      <c r="A56" s="710" t="s">
        <v>442</v>
      </c>
      <c r="B56" s="437">
        <v>100</v>
      </c>
      <c r="C56" s="438">
        <v>105.05368563030228</v>
      </c>
      <c r="D56" s="438">
        <v>113.92837116835146</v>
      </c>
      <c r="E56" s="438">
        <v>117.6964478840634</v>
      </c>
      <c r="F56" s="438">
        <v>130.30892656473242</v>
      </c>
      <c r="G56" s="438">
        <v>131.46424597282345</v>
      </c>
      <c r="H56" s="438">
        <v>125.16736458995273</v>
      </c>
      <c r="I56" s="438">
        <v>128.36142314453565</v>
      </c>
      <c r="J56" s="438">
        <v>129.04261705603292</v>
      </c>
      <c r="K56" s="438">
        <v>131.77802173587116</v>
      </c>
      <c r="L56" s="438">
        <v>142.63634420588207</v>
      </c>
      <c r="M56" s="438">
        <v>126.46028306952746</v>
      </c>
      <c r="N56" s="438">
        <v>137.33813244788286</v>
      </c>
      <c r="O56" s="438">
        <v>133.91028228875859</v>
      </c>
      <c r="P56" s="438">
        <v>149.89574299648356</v>
      </c>
      <c r="Q56" s="438">
        <v>137.03151732752261</v>
      </c>
      <c r="R56" s="438">
        <v>127.76635908149149</v>
      </c>
      <c r="S56" s="438">
        <v>150.05714161638619</v>
      </c>
      <c r="T56" s="438">
        <v>157.63765671327957</v>
      </c>
      <c r="U56" s="438">
        <v>162.9756059714133</v>
      </c>
      <c r="V56" s="438">
        <v>167.55628921136991</v>
      </c>
      <c r="W56" s="438">
        <v>164.61713408802049</v>
      </c>
      <c r="X56" s="438">
        <v>169.7547551820125</v>
      </c>
      <c r="Y56" s="438">
        <v>165.61733384450943</v>
      </c>
      <c r="Z56" s="438">
        <v>158.1618728683892</v>
      </c>
    </row>
    <row r="57" spans="1:26">
      <c r="A57" s="710" t="s">
        <v>443</v>
      </c>
      <c r="B57" s="437">
        <v>100</v>
      </c>
      <c r="C57" s="438">
        <v>99.819624117561887</v>
      </c>
      <c r="D57" s="438">
        <v>96.282803426865485</v>
      </c>
      <c r="E57" s="438">
        <v>104.33313637009101</v>
      </c>
      <c r="F57" s="438">
        <v>108.61013928589797</v>
      </c>
      <c r="G57" s="438">
        <v>114.79345654129416</v>
      </c>
      <c r="H57" s="438">
        <v>108.79054044296377</v>
      </c>
      <c r="I57" s="438">
        <v>122.61283022833528</v>
      </c>
      <c r="J57" s="438">
        <v>112.63039006102269</v>
      </c>
      <c r="K57" s="438">
        <v>115.7202903943936</v>
      </c>
      <c r="L57" s="438">
        <v>120.75042439896968</v>
      </c>
      <c r="M57" s="438">
        <v>125.72060044570915</v>
      </c>
      <c r="N57" s="438">
        <v>132.04865866784439</v>
      </c>
      <c r="O57" s="438">
        <v>137.74209971396212</v>
      </c>
      <c r="P57" s="438">
        <v>141.39342295379473</v>
      </c>
      <c r="Q57" s="438">
        <v>130.42955429999859</v>
      </c>
      <c r="R57" s="438">
        <v>140.83720043866234</v>
      </c>
      <c r="S57" s="438">
        <v>153.73595118663923</v>
      </c>
      <c r="T57" s="438">
        <v>143.78079140078984</v>
      </c>
      <c r="U57" s="438">
        <v>147.43817302569659</v>
      </c>
      <c r="V57" s="438">
        <v>147.06428034578494</v>
      </c>
      <c r="W57" s="438">
        <v>157.71296964880284</v>
      </c>
      <c r="X57" s="438">
        <v>155.84952552436204</v>
      </c>
      <c r="Y57" s="438">
        <v>160.71649825260042</v>
      </c>
      <c r="Z57" s="438">
        <v>162.22005126181682</v>
      </c>
    </row>
    <row r="58" spans="1:26">
      <c r="A58" s="710" t="s">
        <v>444</v>
      </c>
      <c r="B58" s="437">
        <v>99.999999999999986</v>
      </c>
      <c r="C58" s="438">
        <v>98.573675304507518</v>
      </c>
      <c r="D58" s="438">
        <v>97.144445273876741</v>
      </c>
      <c r="E58" s="438">
        <v>95.987570279706247</v>
      </c>
      <c r="F58" s="438">
        <v>96.736073883785593</v>
      </c>
      <c r="G58" s="438">
        <v>95.033349833818448</v>
      </c>
      <c r="H58" s="438">
        <v>94.863147149044053</v>
      </c>
      <c r="I58" s="438">
        <v>94.144055431750573</v>
      </c>
      <c r="J58" s="438">
        <v>88.848203900512644</v>
      </c>
      <c r="K58" s="438">
        <v>93.355493663133018</v>
      </c>
      <c r="L58" s="438">
        <v>93.972760827958695</v>
      </c>
      <c r="M58" s="438">
        <v>96.424653700204729</v>
      </c>
      <c r="N58" s="438">
        <v>102.17866315937809</v>
      </c>
      <c r="O58" s="438">
        <v>103.08646884471111</v>
      </c>
      <c r="P58" s="438">
        <v>104.41889164303211</v>
      </c>
      <c r="Q58" s="438">
        <v>89.654182063634678</v>
      </c>
      <c r="R58" s="438">
        <v>98.564080097884485</v>
      </c>
      <c r="S58" s="438">
        <v>106.5805602380741</v>
      </c>
      <c r="T58" s="438">
        <v>102.64627043159665</v>
      </c>
      <c r="U58" s="438">
        <v>103.48749118291832</v>
      </c>
      <c r="V58" s="438">
        <v>104.40957633857967</v>
      </c>
      <c r="W58" s="438">
        <v>107.56240749317213</v>
      </c>
      <c r="X58" s="438">
        <v>105.49259576814984</v>
      </c>
      <c r="Y58" s="438">
        <v>103.7870629715603</v>
      </c>
      <c r="Z58" s="438">
        <v>105.73202114568397</v>
      </c>
    </row>
    <row r="59" spans="1:26">
      <c r="A59" s="710" t="s">
        <v>445</v>
      </c>
      <c r="B59" s="437">
        <v>100</v>
      </c>
      <c r="C59" s="438">
        <v>99.144745968509127</v>
      </c>
      <c r="D59" s="438">
        <v>88.543330512911567</v>
      </c>
      <c r="E59" s="438">
        <v>92.937436051347674</v>
      </c>
      <c r="F59" s="438">
        <v>89.701787923195056</v>
      </c>
      <c r="G59" s="438">
        <v>98.090583437755726</v>
      </c>
      <c r="H59" s="438">
        <v>97.821971072414712</v>
      </c>
      <c r="I59" s="438">
        <v>94.565565605561275</v>
      </c>
      <c r="J59" s="438">
        <v>90.24387023112331</v>
      </c>
      <c r="K59" s="438">
        <v>98.616972169193787</v>
      </c>
      <c r="L59" s="438">
        <v>100.42229408100535</v>
      </c>
      <c r="M59" s="438">
        <v>107.16184510329599</v>
      </c>
      <c r="N59" s="438">
        <v>114.60941322752319</v>
      </c>
      <c r="O59" s="438">
        <v>115.22898409794094</v>
      </c>
      <c r="P59" s="438">
        <v>121.22672208402722</v>
      </c>
      <c r="Q59" s="438">
        <v>107.08238783952478</v>
      </c>
      <c r="R59" s="438">
        <v>114.04382936280493</v>
      </c>
      <c r="S59" s="438">
        <v>128.73346330091269</v>
      </c>
      <c r="T59" s="438">
        <v>118.61280138888557</v>
      </c>
      <c r="U59" s="438">
        <v>121.49677352776244</v>
      </c>
      <c r="V59" s="438">
        <v>124.82811571540162</v>
      </c>
      <c r="W59" s="438">
        <v>128.02868669694536</v>
      </c>
      <c r="X59" s="438">
        <v>127.07386935530302</v>
      </c>
      <c r="Y59" s="438">
        <v>128.13363177408166</v>
      </c>
      <c r="Z59" s="438">
        <v>132.07577569278152</v>
      </c>
    </row>
    <row r="60" spans="1:26">
      <c r="A60" s="710" t="s">
        <v>446</v>
      </c>
      <c r="B60" s="437">
        <v>100</v>
      </c>
      <c r="C60" s="438">
        <v>105.40978791653539</v>
      </c>
      <c r="D60" s="438">
        <v>98.483878680493916</v>
      </c>
      <c r="E60" s="438">
        <v>95.510636024226997</v>
      </c>
      <c r="F60" s="438">
        <v>97.952812704402348</v>
      </c>
      <c r="G60" s="438">
        <v>109.73679354694406</v>
      </c>
      <c r="H60" s="438">
        <v>86.833247184325145</v>
      </c>
      <c r="I60" s="438">
        <v>83.050931554816074</v>
      </c>
      <c r="J60" s="438">
        <v>82.076381301420597</v>
      </c>
      <c r="K60" s="438">
        <v>94.294432087271588</v>
      </c>
      <c r="L60" s="438">
        <v>112.02564785169224</v>
      </c>
      <c r="M60" s="438">
        <v>102.64756446252547</v>
      </c>
      <c r="N60" s="438">
        <v>104.19216204856126</v>
      </c>
      <c r="O60" s="438">
        <v>110.46946832167087</v>
      </c>
      <c r="P60" s="438">
        <v>107.41965623039711</v>
      </c>
      <c r="Q60" s="438">
        <v>84.486141677326216</v>
      </c>
      <c r="R60" s="438">
        <v>87.168150252616272</v>
      </c>
      <c r="S60" s="438">
        <v>114.81188371298795</v>
      </c>
      <c r="T60" s="438">
        <v>101.27199764182529</v>
      </c>
      <c r="U60" s="438">
        <v>97.908293965216345</v>
      </c>
      <c r="V60" s="438">
        <v>107.33627114092626</v>
      </c>
      <c r="W60" s="438">
        <v>106.85184580578812</v>
      </c>
      <c r="X60" s="438">
        <v>105.35951581598746</v>
      </c>
      <c r="Y60" s="438">
        <v>97.371929425807068</v>
      </c>
      <c r="Z60" s="438">
        <v>97.464473649467379</v>
      </c>
    </row>
    <row r="61" spans="1:26">
      <c r="A61" s="710" t="s">
        <v>447</v>
      </c>
      <c r="B61" s="437">
        <v>100</v>
      </c>
      <c r="C61" s="438">
        <v>95.52185970981327</v>
      </c>
      <c r="D61" s="438">
        <v>94.927454387018784</v>
      </c>
      <c r="E61" s="438">
        <v>97.875193181553158</v>
      </c>
      <c r="F61" s="438">
        <v>96.436205694423663</v>
      </c>
      <c r="G61" s="438">
        <v>111.45276296398445</v>
      </c>
      <c r="H61" s="438">
        <v>111.49505701742291</v>
      </c>
      <c r="I61" s="438">
        <v>109.95316456493326</v>
      </c>
      <c r="J61" s="438">
        <v>105.17939575739791</v>
      </c>
      <c r="K61" s="438">
        <v>111.24989117406608</v>
      </c>
      <c r="L61" s="438">
        <v>116.6744679086742</v>
      </c>
      <c r="M61" s="438">
        <v>124.01434373556906</v>
      </c>
      <c r="N61" s="438">
        <v>127.25203940368047</v>
      </c>
      <c r="O61" s="438">
        <v>133.44017984170199</v>
      </c>
      <c r="P61" s="438">
        <v>136.80852773492998</v>
      </c>
      <c r="Q61" s="438">
        <v>122.93684884269594</v>
      </c>
      <c r="R61" s="438">
        <v>144.0493596298663</v>
      </c>
      <c r="S61" s="438">
        <v>155.22179946150939</v>
      </c>
      <c r="T61" s="438">
        <v>137.88506685276403</v>
      </c>
      <c r="U61" s="438">
        <v>148.8774212619079</v>
      </c>
      <c r="V61" s="438">
        <v>148.20177872548544</v>
      </c>
      <c r="W61" s="438">
        <v>151.76768309656919</v>
      </c>
      <c r="X61" s="438">
        <v>160.20243418386079</v>
      </c>
      <c r="Y61" s="438">
        <v>152.61175282854782</v>
      </c>
      <c r="Z61" s="438">
        <v>158.47681323083239</v>
      </c>
    </row>
    <row r="62" spans="1:26">
      <c r="A62" s="710" t="s">
        <v>448</v>
      </c>
      <c r="B62" s="437">
        <v>100</v>
      </c>
      <c r="C62" s="438">
        <v>104.59603516648512</v>
      </c>
      <c r="D62" s="438">
        <v>103.57702325167925</v>
      </c>
      <c r="E62" s="438">
        <v>99.487893594786456</v>
      </c>
      <c r="F62" s="438">
        <v>100.5314215720085</v>
      </c>
      <c r="G62" s="438">
        <v>107.62042478914671</v>
      </c>
      <c r="H62" s="438">
        <v>109.92559176697398</v>
      </c>
      <c r="I62" s="438">
        <v>108.80640701160338</v>
      </c>
      <c r="J62" s="438">
        <v>113.05849993872748</v>
      </c>
      <c r="K62" s="438">
        <v>123.00075087740119</v>
      </c>
      <c r="L62" s="438">
        <v>127.39257290578531</v>
      </c>
      <c r="M62" s="438">
        <v>134.37635089019867</v>
      </c>
      <c r="N62" s="438">
        <v>137.51397865749607</v>
      </c>
      <c r="O62" s="438">
        <v>140.82662770573839</v>
      </c>
      <c r="P62" s="438">
        <v>135.57811133308223</v>
      </c>
      <c r="Q62" s="438">
        <v>126.23514856500748</v>
      </c>
      <c r="R62" s="438">
        <v>133.43096493720364</v>
      </c>
      <c r="S62" s="438">
        <v>143.73652926881095</v>
      </c>
      <c r="T62" s="438">
        <v>138.13965570025576</v>
      </c>
      <c r="U62" s="438">
        <v>144.01785806591135</v>
      </c>
      <c r="V62" s="438">
        <v>139.44326013536451</v>
      </c>
      <c r="W62" s="438">
        <v>149.10170104855709</v>
      </c>
      <c r="X62" s="438">
        <v>146.35946359476145</v>
      </c>
      <c r="Y62" s="438">
        <v>145.50331362556986</v>
      </c>
      <c r="Z62" s="438">
        <v>146.33873569303054</v>
      </c>
    </row>
    <row r="63" spans="1:26">
      <c r="A63" s="710" t="s">
        <v>449</v>
      </c>
      <c r="B63" s="437">
        <v>100</v>
      </c>
      <c r="C63" s="438">
        <v>99.675665386883139</v>
      </c>
      <c r="D63" s="438">
        <v>101.92601728903196</v>
      </c>
      <c r="E63" s="438">
        <v>106.01559547070157</v>
      </c>
      <c r="F63" s="438">
        <v>101.4155610469375</v>
      </c>
      <c r="G63" s="438">
        <v>112.50228133826357</v>
      </c>
      <c r="H63" s="438">
        <v>105.48130123766533</v>
      </c>
      <c r="I63" s="438">
        <v>115.01368751403392</v>
      </c>
      <c r="J63" s="438">
        <v>110.02969590081214</v>
      </c>
      <c r="K63" s="438">
        <v>120.91395931331391</v>
      </c>
      <c r="L63" s="438">
        <v>124.41813067922132</v>
      </c>
      <c r="M63" s="438">
        <v>129.46263535492992</v>
      </c>
      <c r="N63" s="438">
        <v>140.69556540860913</v>
      </c>
      <c r="O63" s="438">
        <v>143.51452644397992</v>
      </c>
      <c r="P63" s="438">
        <v>147.15218237869453</v>
      </c>
      <c r="Q63" s="438">
        <v>135.60866386631909</v>
      </c>
      <c r="R63" s="438">
        <v>123.35357685563802</v>
      </c>
      <c r="S63" s="438">
        <v>134.69849080036585</v>
      </c>
      <c r="T63" s="438">
        <v>135.80960901721508</v>
      </c>
      <c r="U63" s="438">
        <v>135.80468850905356</v>
      </c>
      <c r="V63" s="438">
        <v>140.25776112616094</v>
      </c>
      <c r="W63" s="438">
        <v>139.65206121205949</v>
      </c>
      <c r="X63" s="438">
        <v>146.53779585957457</v>
      </c>
      <c r="Y63" s="438">
        <v>144.84969140848901</v>
      </c>
      <c r="Z63" s="438">
        <v>144.30619992398917</v>
      </c>
    </row>
    <row r="64" spans="1:26">
      <c r="A64" s="710" t="s">
        <v>450</v>
      </c>
      <c r="B64" s="437">
        <v>100</v>
      </c>
      <c r="C64" s="438">
        <v>100.03268843030236</v>
      </c>
      <c r="D64" s="438">
        <v>99.06918746156019</v>
      </c>
      <c r="E64" s="438">
        <v>93.031168673325311</v>
      </c>
      <c r="F64" s="438">
        <v>107.26064071103302</v>
      </c>
      <c r="G64" s="438">
        <v>103.08174739729952</v>
      </c>
      <c r="H64" s="438">
        <v>92.870187069759695</v>
      </c>
      <c r="I64" s="438">
        <v>93.66523004958502</v>
      </c>
      <c r="J64" s="438">
        <v>98.762407380516834</v>
      </c>
      <c r="K64" s="438">
        <v>104.97393044388612</v>
      </c>
      <c r="L64" s="438">
        <v>95.770487105880107</v>
      </c>
      <c r="M64" s="438">
        <v>114.10733687709993</v>
      </c>
      <c r="N64" s="438">
        <v>120.43764019016578</v>
      </c>
      <c r="O64" s="438">
        <v>123.80039515684092</v>
      </c>
      <c r="P64" s="438">
        <v>131.22727924169351</v>
      </c>
      <c r="Q64" s="438">
        <v>113.58964729018282</v>
      </c>
      <c r="R64" s="438">
        <v>125.85990084624048</v>
      </c>
      <c r="S64" s="438">
        <v>130.87532081997043</v>
      </c>
      <c r="T64" s="438">
        <v>125.9200529605574</v>
      </c>
      <c r="U64" s="438">
        <v>127.5754202010113</v>
      </c>
      <c r="V64" s="438">
        <v>125.9155259717634</v>
      </c>
      <c r="W64" s="438">
        <v>136.44468866916867</v>
      </c>
      <c r="X64" s="438">
        <v>134.15672148875254</v>
      </c>
      <c r="Y64" s="438">
        <v>138.28322843931844</v>
      </c>
      <c r="Z64" s="438">
        <v>147.33556674542237</v>
      </c>
    </row>
    <row r="65" spans="1:31" ht="20.149999999999999" customHeight="1">
      <c r="A65" s="710" t="s">
        <v>460</v>
      </c>
      <c r="B65" s="437">
        <v>100</v>
      </c>
      <c r="C65" s="438">
        <v>100.34724144769416</v>
      </c>
      <c r="D65" s="438">
        <v>98.596909886556944</v>
      </c>
      <c r="E65" s="438">
        <v>100.49558163885413</v>
      </c>
      <c r="F65" s="438">
        <v>100.71865762193775</v>
      </c>
      <c r="G65" s="438">
        <v>105.29686617021765</v>
      </c>
      <c r="H65" s="438">
        <v>103.08985047280149</v>
      </c>
      <c r="I65" s="438">
        <v>105.9162062344239</v>
      </c>
      <c r="J65" s="438">
        <v>101.83063689253952</v>
      </c>
      <c r="K65" s="438">
        <v>107.19765014373498</v>
      </c>
      <c r="L65" s="438">
        <v>109.53247340291318</v>
      </c>
      <c r="M65" s="438">
        <v>114.57245609207023</v>
      </c>
      <c r="N65" s="438">
        <v>122.48436268282383</v>
      </c>
      <c r="O65" s="438">
        <v>125.88773346369271</v>
      </c>
      <c r="P65" s="438">
        <v>128.23409813285588</v>
      </c>
      <c r="Q65" s="438">
        <v>116.18395833637707</v>
      </c>
      <c r="R65" s="438">
        <v>125.48214519084145</v>
      </c>
      <c r="S65" s="438">
        <v>135.44988242185914</v>
      </c>
      <c r="T65" s="438">
        <v>129.98926185275252</v>
      </c>
      <c r="U65" s="438">
        <v>133.34253805309217</v>
      </c>
      <c r="V65" s="438">
        <v>134.64781594494437</v>
      </c>
      <c r="W65" s="438">
        <v>138.7483110974832</v>
      </c>
      <c r="X65" s="438">
        <v>140.7185973644946</v>
      </c>
      <c r="Y65" s="438">
        <v>139.09895352069069</v>
      </c>
      <c r="Z65" s="438">
        <v>143.36839743719329</v>
      </c>
    </row>
    <row r="66" spans="1:31">
      <c r="B66" s="439"/>
      <c r="C66" s="439"/>
      <c r="D66" s="439"/>
      <c r="E66" s="439"/>
      <c r="F66" s="439"/>
      <c r="G66" s="439"/>
      <c r="H66" s="439"/>
      <c r="I66" s="439"/>
      <c r="J66" s="439"/>
    </row>
    <row r="67" spans="1:31" ht="25" customHeight="1">
      <c r="A67" s="692"/>
      <c r="B67" s="1418" t="s">
        <v>484</v>
      </c>
      <c r="C67" s="1418"/>
      <c r="D67" s="1418"/>
      <c r="E67" s="1418"/>
      <c r="F67" s="1418"/>
      <c r="G67" s="1418"/>
      <c r="H67" s="1418" t="s">
        <v>484</v>
      </c>
      <c r="I67" s="1418"/>
      <c r="J67" s="1418"/>
      <c r="K67" s="1418"/>
      <c r="L67" s="1418"/>
      <c r="M67" s="1418"/>
      <c r="N67" s="1418" t="s">
        <v>484</v>
      </c>
      <c r="O67" s="1418"/>
      <c r="P67" s="1418"/>
      <c r="Q67" s="1418"/>
      <c r="R67" s="1418"/>
      <c r="S67" s="1418"/>
      <c r="T67" s="1418" t="s">
        <v>484</v>
      </c>
      <c r="U67" s="1418"/>
      <c r="V67" s="1418"/>
      <c r="W67" s="1418"/>
      <c r="X67" s="1418"/>
      <c r="Y67" s="1418"/>
      <c r="Z67" s="1418" t="s">
        <v>484</v>
      </c>
      <c r="AA67" s="1418"/>
      <c r="AB67" s="1418"/>
      <c r="AC67" s="1418"/>
      <c r="AD67" s="1418"/>
      <c r="AE67" s="1418"/>
    </row>
    <row r="68" spans="1:31">
      <c r="A68" s="674"/>
      <c r="B68" s="439"/>
      <c r="C68" s="439"/>
      <c r="D68" s="439"/>
      <c r="E68" s="439"/>
      <c r="F68" s="439"/>
      <c r="G68" s="439"/>
      <c r="H68" s="439"/>
      <c r="I68" s="439"/>
      <c r="J68" s="439"/>
    </row>
    <row r="69" spans="1:31">
      <c r="A69" s="712" t="s">
        <v>435</v>
      </c>
      <c r="B69" s="219">
        <v>8.9278341206716423</v>
      </c>
      <c r="C69" s="219">
        <v>8.8658846904130399</v>
      </c>
      <c r="D69" s="219">
        <v>9.011978917727399</v>
      </c>
      <c r="E69" s="219">
        <v>8.9974197813283787</v>
      </c>
      <c r="F69" s="219">
        <v>8.9015404948494989</v>
      </c>
      <c r="G69" s="219">
        <v>9.0164737288330539</v>
      </c>
      <c r="H69" s="219">
        <v>9.4762948843892207</v>
      </c>
      <c r="I69" s="219">
        <v>9.3674007765574707</v>
      </c>
      <c r="J69" s="219">
        <v>9.2577699678206553</v>
      </c>
      <c r="K69" s="219">
        <v>9.5584616220449643</v>
      </c>
      <c r="L69" s="219">
        <v>9.1303764823492237</v>
      </c>
      <c r="M69" s="219">
        <v>8.9712193344606863</v>
      </c>
      <c r="N69" s="219">
        <v>9.1092389614242091</v>
      </c>
      <c r="O69" s="219">
        <v>9.489850176871574</v>
      </c>
      <c r="P69" s="219">
        <v>9.2422144549292717</v>
      </c>
      <c r="Q69" s="219">
        <v>9.2694501378177883</v>
      </c>
      <c r="R69" s="219">
        <v>9.1771844055114649</v>
      </c>
      <c r="S69" s="219">
        <v>9.3140702105783024</v>
      </c>
      <c r="T69" s="219">
        <v>9.4545108110604268</v>
      </c>
      <c r="U69" s="219">
        <v>9.5495332930936438</v>
      </c>
      <c r="V69" s="219">
        <v>9.6643163807139789</v>
      </c>
      <c r="W69" s="219">
        <v>9.2594509765691804</v>
      </c>
      <c r="X69" s="219">
        <v>9.2996837996047965</v>
      </c>
      <c r="Y69" s="219">
        <v>9.3169386037844308</v>
      </c>
      <c r="Z69" s="219">
        <v>9.5069376836004178</v>
      </c>
    </row>
    <row r="70" spans="1:31">
      <c r="A70" s="710" t="s">
        <v>436</v>
      </c>
      <c r="B70" s="219">
        <v>7.9400946307339995</v>
      </c>
      <c r="C70" s="219">
        <v>7.9237993782326299</v>
      </c>
      <c r="D70" s="219">
        <v>7.8650903386067679</v>
      </c>
      <c r="E70" s="219">
        <v>8.0744902252487929</v>
      </c>
      <c r="F70" s="219">
        <v>8.0014314982120034</v>
      </c>
      <c r="G70" s="219">
        <v>8.8186876502614755</v>
      </c>
      <c r="H70" s="219">
        <v>9.1916386472458971</v>
      </c>
      <c r="I70" s="219">
        <v>8.4777327367364741</v>
      </c>
      <c r="J70" s="219">
        <v>9.1131710310974867</v>
      </c>
      <c r="K70" s="219">
        <v>8.8265165728009176</v>
      </c>
      <c r="L70" s="219">
        <v>8.6063942986866966</v>
      </c>
      <c r="M70" s="219">
        <v>8.9284359087098899</v>
      </c>
      <c r="N70" s="219">
        <v>8.814545161723494</v>
      </c>
      <c r="O70" s="219">
        <v>9.2625627359948997</v>
      </c>
      <c r="P70" s="219">
        <v>9.1602909069421763</v>
      </c>
      <c r="Q70" s="219">
        <v>9.1166790636579869</v>
      </c>
      <c r="R70" s="219">
        <v>9.6704527833542091</v>
      </c>
      <c r="S70" s="219">
        <v>9.0395734285093852</v>
      </c>
      <c r="T70" s="219">
        <v>9.2563671684587785</v>
      </c>
      <c r="U70" s="219">
        <v>9.3919433125321294</v>
      </c>
      <c r="V70" s="219">
        <v>9.5224380473808843</v>
      </c>
      <c r="W70" s="219">
        <v>9.5055288425947264</v>
      </c>
      <c r="X70" s="219">
        <v>9.3429122257431114</v>
      </c>
      <c r="Y70" s="219">
        <v>9.4644301452049309</v>
      </c>
      <c r="Z70" s="219">
        <v>10.230460371111892</v>
      </c>
    </row>
    <row r="71" spans="1:31">
      <c r="A71" s="710" t="s">
        <v>437</v>
      </c>
      <c r="B71" s="219">
        <v>3.3148384306094467</v>
      </c>
      <c r="C71" s="219">
        <v>3.5604707541789988</v>
      </c>
      <c r="D71" s="219">
        <v>3.5919717707418801</v>
      </c>
      <c r="E71" s="219">
        <v>3.5232478103526441</v>
      </c>
      <c r="F71" s="219">
        <v>2.6632909694607054</v>
      </c>
      <c r="G71" s="219">
        <v>2.3313983868919586</v>
      </c>
      <c r="H71" s="219">
        <v>2.3118349887314396</v>
      </c>
      <c r="I71" s="219">
        <v>2.4274507751136749</v>
      </c>
      <c r="J71" s="219">
        <v>2.2488680536143137</v>
      </c>
      <c r="K71" s="219">
        <v>1.9889917695076584</v>
      </c>
      <c r="L71" s="219">
        <v>1.8883886668050722</v>
      </c>
      <c r="M71" s="219">
        <v>1.8380457721959902</v>
      </c>
      <c r="N71" s="219">
        <v>1.8674902750396196</v>
      </c>
      <c r="O71" s="219">
        <v>1.621541422870002</v>
      </c>
      <c r="P71" s="219">
        <v>1.7124385955703301</v>
      </c>
      <c r="Q71" s="219">
        <v>1.9334852246886165</v>
      </c>
      <c r="R71" s="219">
        <v>1.7338266887567881</v>
      </c>
      <c r="S71" s="219">
        <v>1.8404508610972963</v>
      </c>
      <c r="T71" s="219">
        <v>1.9724158514750396</v>
      </c>
      <c r="U71" s="219">
        <v>2.0468114826875117</v>
      </c>
      <c r="V71" s="219">
        <v>2.0874098763578313</v>
      </c>
      <c r="W71" s="219">
        <v>1.9427984360180057</v>
      </c>
      <c r="X71" s="219">
        <v>2.1901294796949293</v>
      </c>
      <c r="Y71" s="219">
        <v>2.052013066680118</v>
      </c>
      <c r="Z71" s="219">
        <v>2.0873834913668978</v>
      </c>
    </row>
    <row r="72" spans="1:31">
      <c r="A72" s="710" t="s">
        <v>438</v>
      </c>
      <c r="B72" s="219">
        <v>6.1173053370343444</v>
      </c>
      <c r="C72" s="219">
        <v>6.1498412349738958</v>
      </c>
      <c r="D72" s="219">
        <v>6.7933394587749723</v>
      </c>
      <c r="E72" s="219">
        <v>6.6273751628248743</v>
      </c>
      <c r="F72" s="219">
        <v>6.1536942496036984</v>
      </c>
      <c r="G72" s="219">
        <v>6.0556297482865808</v>
      </c>
      <c r="H72" s="219">
        <v>6.0465862031516107</v>
      </c>
      <c r="I72" s="219">
        <v>5.8817522585751876</v>
      </c>
      <c r="J72" s="219">
        <v>5.6621428289650515</v>
      </c>
      <c r="K72" s="219">
        <v>5.6046041378959668</v>
      </c>
      <c r="L72" s="219">
        <v>5.7196745561670816</v>
      </c>
      <c r="M72" s="219">
        <v>5.8941704267433694</v>
      </c>
      <c r="N72" s="219">
        <v>5.8673756485329864</v>
      </c>
      <c r="O72" s="219">
        <v>5.6641828574347777</v>
      </c>
      <c r="P72" s="219">
        <v>5.8570199865103838</v>
      </c>
      <c r="Q72" s="219">
        <v>6.3432117525412233</v>
      </c>
      <c r="R72" s="219">
        <v>6.1497775676506485</v>
      </c>
      <c r="S72" s="219">
        <v>6.0823388434287278</v>
      </c>
      <c r="T72" s="219">
        <v>6.1102492627714655</v>
      </c>
      <c r="U72" s="219">
        <v>6.0374809924303952</v>
      </c>
      <c r="V72" s="219">
        <v>5.9947395399667176</v>
      </c>
      <c r="W72" s="219">
        <v>6.0669613890244305</v>
      </c>
      <c r="X72" s="219">
        <v>6.0667787581219246</v>
      </c>
      <c r="Y72" s="219">
        <v>5.9088571613388083</v>
      </c>
      <c r="Z72" s="219">
        <v>5.7447750548981533</v>
      </c>
    </row>
    <row r="73" spans="1:31">
      <c r="A73" s="710" t="s">
        <v>439</v>
      </c>
      <c r="B73" s="219">
        <v>2.0231711894344184</v>
      </c>
      <c r="C73" s="219">
        <v>2.0347339774307316</v>
      </c>
      <c r="D73" s="219">
        <v>1.9836781683983755</v>
      </c>
      <c r="E73" s="219">
        <v>2.3135576150927775</v>
      </c>
      <c r="F73" s="219">
        <v>2.2808187619828697</v>
      </c>
      <c r="G73" s="219">
        <v>2.1893278369173972</v>
      </c>
      <c r="H73" s="219">
        <v>1.9975513548200341</v>
      </c>
      <c r="I73" s="219">
        <v>2.3605934383397944</v>
      </c>
      <c r="J73" s="219">
        <v>2.191399433363463</v>
      </c>
      <c r="K73" s="219">
        <v>2.3849061820587125</v>
      </c>
      <c r="L73" s="219">
        <v>2.4469290593487543</v>
      </c>
      <c r="M73" s="219">
        <v>2.2549416555592199</v>
      </c>
      <c r="N73" s="219">
        <v>2.3489573854476764</v>
      </c>
      <c r="O73" s="219">
        <v>2.4078166838024027</v>
      </c>
      <c r="P73" s="219">
        <v>2.5279774317690999</v>
      </c>
      <c r="Q73" s="219">
        <v>2.3830012583994051</v>
      </c>
      <c r="R73" s="219">
        <v>2.4437178116897611</v>
      </c>
      <c r="S73" s="219">
        <v>2.5245250100803953</v>
      </c>
      <c r="T73" s="219">
        <v>2.4726687650169445</v>
      </c>
      <c r="U73" s="219">
        <v>2.4713437579383228</v>
      </c>
      <c r="V73" s="219">
        <v>2.3458017741126351</v>
      </c>
      <c r="W73" s="219">
        <v>2.4853078760440139</v>
      </c>
      <c r="X73" s="219">
        <v>2.4712239325518599</v>
      </c>
      <c r="Y73" s="219">
        <v>2.468076102890711</v>
      </c>
      <c r="Z73" s="219">
        <v>2.330091592171827</v>
      </c>
    </row>
    <row r="74" spans="1:31">
      <c r="A74" s="710" t="s">
        <v>440</v>
      </c>
      <c r="B74" s="219">
        <v>6.8027354317848179</v>
      </c>
      <c r="C74" s="219">
        <v>6.8682457209359473</v>
      </c>
      <c r="D74" s="219">
        <v>6.2762390120685074</v>
      </c>
      <c r="E74" s="219">
        <v>6.5905343757411217</v>
      </c>
      <c r="F74" s="219">
        <v>6.8265380547653578</v>
      </c>
      <c r="G74" s="219">
        <v>6.6946104872313015</v>
      </c>
      <c r="H74" s="219">
        <v>6.2117335245849201</v>
      </c>
      <c r="I74" s="219">
        <v>6.9142047263081778</v>
      </c>
      <c r="J74" s="219">
        <v>7.0731525483325886</v>
      </c>
      <c r="K74" s="219">
        <v>7.003879287623124</v>
      </c>
      <c r="L74" s="219">
        <v>7.1197399907634455</v>
      </c>
      <c r="M74" s="219">
        <v>6.8528494944205978</v>
      </c>
      <c r="N74" s="219">
        <v>7.7105293521959268</v>
      </c>
      <c r="O74" s="219">
        <v>7.7026779446425264</v>
      </c>
      <c r="P74" s="219">
        <v>7.5994393861458303</v>
      </c>
      <c r="Q74" s="219">
        <v>7.6267014427260609</v>
      </c>
      <c r="R74" s="219">
        <v>7.6802345751823831</v>
      </c>
      <c r="S74" s="219">
        <v>7.5496745417961613</v>
      </c>
      <c r="T74" s="219">
        <v>7.7066634268090963</v>
      </c>
      <c r="U74" s="219">
        <v>7.7300380807994689</v>
      </c>
      <c r="V74" s="219">
        <v>7.6698109479282239</v>
      </c>
      <c r="W74" s="219">
        <v>7.6515931278729497</v>
      </c>
      <c r="X74" s="219">
        <v>7.9536346097589954</v>
      </c>
      <c r="Y74" s="219">
        <v>7.7374952250910907</v>
      </c>
      <c r="Z74" s="219">
        <v>7.6458746697974584</v>
      </c>
    </row>
    <row r="75" spans="1:31">
      <c r="A75" s="710" t="s">
        <v>441</v>
      </c>
      <c r="B75" s="219">
        <v>6.9112387305358194</v>
      </c>
      <c r="C75" s="219">
        <v>6.9358105232090885</v>
      </c>
      <c r="D75" s="219">
        <v>7.2703782114197359</v>
      </c>
      <c r="E75" s="219">
        <v>7.0867436444186254</v>
      </c>
      <c r="F75" s="219">
        <v>7.5729382256461291</v>
      </c>
      <c r="G75" s="219">
        <v>7.4011084749170761</v>
      </c>
      <c r="H75" s="219">
        <v>7.5077112021733692</v>
      </c>
      <c r="I75" s="219">
        <v>7.7871035075604436</v>
      </c>
      <c r="J75" s="219">
        <v>7.5551850277115316</v>
      </c>
      <c r="K75" s="219">
        <v>7.2559881766111358</v>
      </c>
      <c r="L75" s="219">
        <v>7.5512939781395456</v>
      </c>
      <c r="M75" s="219">
        <v>7.8436124858801737</v>
      </c>
      <c r="N75" s="219">
        <v>7.7936447324375937</v>
      </c>
      <c r="O75" s="219">
        <v>7.6434504898105908</v>
      </c>
      <c r="P75" s="219">
        <v>7.5984670617977423</v>
      </c>
      <c r="Q75" s="219">
        <v>7.9202741266569499</v>
      </c>
      <c r="R75" s="219">
        <v>8.0298624383613024</v>
      </c>
      <c r="S75" s="219">
        <v>7.8324631099420587</v>
      </c>
      <c r="T75" s="219">
        <v>7.9281239098965361</v>
      </c>
      <c r="U75" s="219">
        <v>7.7216800618482129</v>
      </c>
      <c r="V75" s="219">
        <v>7.9633563415617061</v>
      </c>
      <c r="W75" s="219">
        <v>7.7483865822713209</v>
      </c>
      <c r="X75" s="219">
        <v>8.2866779539128181</v>
      </c>
      <c r="Y75" s="219">
        <v>8.2339715702735088</v>
      </c>
      <c r="Z75" s="219">
        <v>8.3096709352823943</v>
      </c>
    </row>
    <row r="76" spans="1:31">
      <c r="A76" s="710" t="s">
        <v>442</v>
      </c>
      <c r="B76" s="219">
        <v>1.5069946400225969</v>
      </c>
      <c r="C76" s="219">
        <v>1.5776750698424136</v>
      </c>
      <c r="D76" s="219">
        <v>1.741326831588861</v>
      </c>
      <c r="E76" s="219">
        <v>1.7649324798017545</v>
      </c>
      <c r="F76" s="219">
        <v>1.9497366080599658</v>
      </c>
      <c r="G76" s="219">
        <v>1.8814986736204751</v>
      </c>
      <c r="H76" s="219">
        <v>1.8297295677286765</v>
      </c>
      <c r="I76" s="219">
        <v>1.826349182450397</v>
      </c>
      <c r="J76" s="219">
        <v>1.9097055480773242</v>
      </c>
      <c r="K76" s="219">
        <v>1.8525478138976292</v>
      </c>
      <c r="L76" s="219">
        <v>1.9624518602806014</v>
      </c>
      <c r="M76" s="219">
        <v>1.6633576276690143</v>
      </c>
      <c r="N76" s="219">
        <v>1.6897490009040672</v>
      </c>
      <c r="O76" s="219">
        <v>1.6030320993210494</v>
      </c>
      <c r="P76" s="219">
        <v>1.7615601820965887</v>
      </c>
      <c r="Q76" s="219">
        <v>1.7774033961630262</v>
      </c>
      <c r="R76" s="219">
        <v>1.5344272128770018</v>
      </c>
      <c r="S76" s="219">
        <v>1.6695127678937847</v>
      </c>
      <c r="T76" s="219">
        <v>1.8275286769589738</v>
      </c>
      <c r="U76" s="219">
        <v>1.841898078732866</v>
      </c>
      <c r="V76" s="219">
        <v>1.8753102526880714</v>
      </c>
      <c r="W76" s="219">
        <v>1.7879651057678927</v>
      </c>
      <c r="X76" s="219">
        <v>1.8179509387448463</v>
      </c>
      <c r="Y76" s="219">
        <v>1.7942941199869169</v>
      </c>
      <c r="Z76" s="219">
        <v>1.6624939591238272</v>
      </c>
    </row>
    <row r="77" spans="1:31">
      <c r="A77" s="710" t="s">
        <v>443</v>
      </c>
      <c r="B77" s="219">
        <v>9.7879144001389591</v>
      </c>
      <c r="C77" s="219">
        <v>9.7364503719418671</v>
      </c>
      <c r="D77" s="219">
        <v>9.5581883776263954</v>
      </c>
      <c r="E77" s="219">
        <v>10.161678665220567</v>
      </c>
      <c r="F77" s="219">
        <v>10.554814484401845</v>
      </c>
      <c r="G77" s="219">
        <v>10.670673944900903</v>
      </c>
      <c r="H77" s="219">
        <v>10.329169093920871</v>
      </c>
      <c r="I77" s="219">
        <v>11.330880601760672</v>
      </c>
      <c r="J77" s="219">
        <v>10.825981751787699</v>
      </c>
      <c r="K77" s="219">
        <v>10.566092588977746</v>
      </c>
      <c r="L77" s="219">
        <v>10.790359982559583</v>
      </c>
      <c r="M77" s="219">
        <v>10.740299348281505</v>
      </c>
      <c r="N77" s="219">
        <v>10.552212048822417</v>
      </c>
      <c r="O77" s="219">
        <v>10.709604853474488</v>
      </c>
      <c r="P77" s="219">
        <v>10.792345723682319</v>
      </c>
      <c r="Q77" s="219">
        <v>10.988034243424035</v>
      </c>
      <c r="R77" s="219">
        <v>10.985646285790887</v>
      </c>
      <c r="S77" s="219">
        <v>11.109307025842988</v>
      </c>
      <c r="T77" s="219">
        <v>10.826387184268535</v>
      </c>
      <c r="U77" s="219">
        <v>10.822594484543259</v>
      </c>
      <c r="V77" s="219">
        <v>10.690500824247707</v>
      </c>
      <c r="W77" s="219">
        <v>11.125764591322637</v>
      </c>
      <c r="X77" s="219">
        <v>10.840371093121906</v>
      </c>
      <c r="Y77" s="219">
        <v>11.309066587280567</v>
      </c>
      <c r="Z77" s="219">
        <v>11.074937044144592</v>
      </c>
    </row>
    <row r="78" spans="1:31">
      <c r="A78" s="710" t="s">
        <v>444</v>
      </c>
      <c r="B78" s="219">
        <v>18.933800952600684</v>
      </c>
      <c r="C78" s="219">
        <v>18.599159483170048</v>
      </c>
      <c r="D78" s="219">
        <v>18.654880691318418</v>
      </c>
      <c r="E78" s="219">
        <v>18.084472172427041</v>
      </c>
      <c r="F78" s="219">
        <v>18.185126878147841</v>
      </c>
      <c r="G78" s="219">
        <v>17.088281874444949</v>
      </c>
      <c r="H78" s="219">
        <v>17.422859162368706</v>
      </c>
      <c r="I78" s="219">
        <v>16.829386831229211</v>
      </c>
      <c r="J78" s="219">
        <v>16.519922284524501</v>
      </c>
      <c r="K78" s="219">
        <v>16.488927998696798</v>
      </c>
      <c r="L78" s="219">
        <v>16.24414653668908</v>
      </c>
      <c r="M78" s="219">
        <v>15.934765321047232</v>
      </c>
      <c r="N78" s="219">
        <v>15.794918040862648</v>
      </c>
      <c r="O78" s="219">
        <v>15.504438981540293</v>
      </c>
      <c r="P78" s="219">
        <v>15.417478961111001</v>
      </c>
      <c r="Q78" s="219">
        <v>14.610402865139758</v>
      </c>
      <c r="R78" s="219">
        <v>14.87217700025217</v>
      </c>
      <c r="S78" s="219">
        <v>14.898315723002044</v>
      </c>
      <c r="T78" s="219">
        <v>14.951112308647353</v>
      </c>
      <c r="U78" s="219">
        <v>14.694572247914067</v>
      </c>
      <c r="V78" s="219">
        <v>14.681783897247533</v>
      </c>
      <c r="W78" s="219">
        <v>14.678126150504099</v>
      </c>
      <c r="X78" s="219">
        <v>14.194113981065605</v>
      </c>
      <c r="Y78" s="219">
        <v>14.127234907387379</v>
      </c>
      <c r="Z78" s="219">
        <v>13.96339136430357</v>
      </c>
    </row>
    <row r="79" spans="1:31">
      <c r="A79" s="710" t="s">
        <v>445</v>
      </c>
      <c r="B79" s="219">
        <v>7.513515322416195</v>
      </c>
      <c r="C79" s="219">
        <v>7.4234782862441291</v>
      </c>
      <c r="D79" s="219">
        <v>6.7473886481023282</v>
      </c>
      <c r="E79" s="219">
        <v>6.9484333381667867</v>
      </c>
      <c r="F79" s="219">
        <v>6.6916674022694078</v>
      </c>
      <c r="G79" s="219">
        <v>6.9993070871920935</v>
      </c>
      <c r="H79" s="219">
        <v>7.1295755610340672</v>
      </c>
      <c r="I79" s="219">
        <v>6.7083202034044538</v>
      </c>
      <c r="J79" s="219">
        <v>6.6585923689274304</v>
      </c>
      <c r="K79" s="219">
        <v>6.9120930398196174</v>
      </c>
      <c r="L79" s="219">
        <v>6.888591317702784</v>
      </c>
      <c r="M79" s="219">
        <v>7.0275369196500277</v>
      </c>
      <c r="N79" s="219">
        <v>7.0304450585909848</v>
      </c>
      <c r="O79" s="219">
        <v>6.8773558295576853</v>
      </c>
      <c r="P79" s="219">
        <v>7.10293788568592</v>
      </c>
      <c r="Q79" s="219">
        <v>6.9249246910988962</v>
      </c>
      <c r="R79" s="219">
        <v>6.8286213790915733</v>
      </c>
      <c r="S79" s="219">
        <v>7.140950082235106</v>
      </c>
      <c r="T79" s="219">
        <v>6.8559440062027663</v>
      </c>
      <c r="U79" s="219">
        <v>6.8460364025882159</v>
      </c>
      <c r="V79" s="219">
        <v>6.9655638564498172</v>
      </c>
      <c r="W79" s="219">
        <v>6.933024925474359</v>
      </c>
      <c r="X79" s="219">
        <v>6.7849700207478483</v>
      </c>
      <c r="Y79" s="219">
        <v>6.9212167401977789</v>
      </c>
      <c r="Z79" s="219">
        <v>6.9217022867431259</v>
      </c>
    </row>
    <row r="80" spans="1:31">
      <c r="A80" s="710" t="s">
        <v>446</v>
      </c>
      <c r="B80" s="219">
        <v>1.532804423266525</v>
      </c>
      <c r="C80" s="219">
        <v>1.6101348362253802</v>
      </c>
      <c r="D80" s="219">
        <v>1.5310472208063273</v>
      </c>
      <c r="E80" s="219">
        <v>1.4567717603052575</v>
      </c>
      <c r="F80" s="219">
        <v>1.4907119309342591</v>
      </c>
      <c r="G80" s="219">
        <v>1.5974363593302903</v>
      </c>
      <c r="H80" s="219">
        <v>1.2910910701713052</v>
      </c>
      <c r="I80" s="219">
        <v>1.2019013876108164</v>
      </c>
      <c r="J80" s="219">
        <v>1.2354537312507419</v>
      </c>
      <c r="K80" s="219">
        <v>1.3483030868584949</v>
      </c>
      <c r="L80" s="219">
        <v>1.5676940656194929</v>
      </c>
      <c r="M80" s="219">
        <v>1.3732675916387593</v>
      </c>
      <c r="N80" s="219">
        <v>1.3038905812924078</v>
      </c>
      <c r="O80" s="219">
        <v>1.3450721926627924</v>
      </c>
      <c r="P80" s="219">
        <v>1.2840057879545772</v>
      </c>
      <c r="Q80" s="219">
        <v>1.1146180033976463</v>
      </c>
      <c r="R80" s="219">
        <v>1.0647867556931372</v>
      </c>
      <c r="S80" s="219">
        <v>1.2992566700850026</v>
      </c>
      <c r="T80" s="219">
        <v>1.1941768398859469</v>
      </c>
      <c r="U80" s="219">
        <v>1.1254792975712571</v>
      </c>
      <c r="V80" s="219">
        <v>1.2218951345562041</v>
      </c>
      <c r="W80" s="219">
        <v>1.1804322560022544</v>
      </c>
      <c r="X80" s="219">
        <v>1.1476488175735093</v>
      </c>
      <c r="Y80" s="219">
        <v>1.0729924298364475</v>
      </c>
      <c r="Z80" s="219">
        <v>1.0420286408425095</v>
      </c>
    </row>
    <row r="81" spans="1:26">
      <c r="A81" s="710" t="s">
        <v>447</v>
      </c>
      <c r="B81" s="219">
        <v>4.9716541405880683</v>
      </c>
      <c r="C81" s="219">
        <v>4.7325830036943008</v>
      </c>
      <c r="D81" s="219">
        <v>4.7866253841192021</v>
      </c>
      <c r="E81" s="219">
        <v>4.8420199326832227</v>
      </c>
      <c r="F81" s="219">
        <v>4.7602646089958851</v>
      </c>
      <c r="G81" s="219">
        <v>5.2623084677006053</v>
      </c>
      <c r="H81" s="219">
        <v>5.3770071382732274</v>
      </c>
      <c r="I81" s="219">
        <v>5.1611469605521512</v>
      </c>
      <c r="J81" s="219">
        <v>5.1351498368182069</v>
      </c>
      <c r="K81" s="219">
        <v>5.1595905446985446</v>
      </c>
      <c r="L81" s="219">
        <v>5.2958276523648928</v>
      </c>
      <c r="M81" s="219">
        <v>5.3813669232139887</v>
      </c>
      <c r="N81" s="219">
        <v>5.1651746781575234</v>
      </c>
      <c r="O81" s="219">
        <v>5.2699210985647831</v>
      </c>
      <c r="P81" s="219">
        <v>5.3040859902679172</v>
      </c>
      <c r="Q81" s="219">
        <v>5.2606186114789368</v>
      </c>
      <c r="R81" s="219">
        <v>5.7072948040830518</v>
      </c>
      <c r="S81" s="219">
        <v>5.6973774225868512</v>
      </c>
      <c r="T81" s="219">
        <v>5.2736422514679493</v>
      </c>
      <c r="U81" s="219">
        <v>5.5508696524295251</v>
      </c>
      <c r="V81" s="219">
        <v>5.4721124265717531</v>
      </c>
      <c r="W81" s="219">
        <v>5.4381665917676374</v>
      </c>
      <c r="X81" s="219">
        <v>5.6600272469987001</v>
      </c>
      <c r="Y81" s="219">
        <v>5.4546266068032834</v>
      </c>
      <c r="Z81" s="219">
        <v>5.4955758644887451</v>
      </c>
    </row>
    <row r="82" spans="1:26">
      <c r="A82" s="710" t="s">
        <v>448</v>
      </c>
      <c r="B82" s="219">
        <v>7.0169192302311503</v>
      </c>
      <c r="C82" s="219">
        <v>7.3140219898143295</v>
      </c>
      <c r="D82" s="219">
        <v>7.3713426424929009</v>
      </c>
      <c r="E82" s="219">
        <v>6.9465592651542503</v>
      </c>
      <c r="F82" s="219">
        <v>7.0038747728251272</v>
      </c>
      <c r="G82" s="219">
        <v>7.1717597658400249</v>
      </c>
      <c r="H82" s="219">
        <v>7.4822011597322415</v>
      </c>
      <c r="I82" s="219">
        <v>7.2083942285683591</v>
      </c>
      <c r="J82" s="219">
        <v>7.7906059175327211</v>
      </c>
      <c r="K82" s="219">
        <v>8.0513549784649765</v>
      </c>
      <c r="L82" s="219">
        <v>8.1610810642705172</v>
      </c>
      <c r="M82" s="219">
        <v>8.2297965218796083</v>
      </c>
      <c r="N82" s="219">
        <v>7.8779401723800042</v>
      </c>
      <c r="O82" s="219">
        <v>7.8496057152541887</v>
      </c>
      <c r="P82" s="219">
        <v>7.4187807335447999</v>
      </c>
      <c r="Q82" s="219">
        <v>7.6239599182217725</v>
      </c>
      <c r="R82" s="219">
        <v>7.4614145490756103</v>
      </c>
      <c r="S82" s="219">
        <v>7.4462051814246122</v>
      </c>
      <c r="T82" s="219">
        <v>7.456883689659243</v>
      </c>
      <c r="U82" s="219">
        <v>7.5786893853559665</v>
      </c>
      <c r="V82" s="219">
        <v>7.2668248400705115</v>
      </c>
      <c r="W82" s="219">
        <v>7.540521286869736</v>
      </c>
      <c r="X82" s="219">
        <v>7.2982004785354917</v>
      </c>
      <c r="Y82" s="219">
        <v>7.33999051466441</v>
      </c>
      <c r="Z82" s="219">
        <v>7.1622973191283643</v>
      </c>
    </row>
    <row r="83" spans="1:26">
      <c r="A83" s="710" t="s">
        <v>449</v>
      </c>
      <c r="B83" s="219">
        <v>2.9424267716903576</v>
      </c>
      <c r="C83" s="219">
        <v>2.9227345175531401</v>
      </c>
      <c r="D83" s="219">
        <v>3.041777296551083</v>
      </c>
      <c r="E83" s="219">
        <v>3.1040481705026743</v>
      </c>
      <c r="F83" s="219">
        <v>2.962786329129051</v>
      </c>
      <c r="G83" s="219">
        <v>3.1437756556859071</v>
      </c>
      <c r="H83" s="219">
        <v>3.0106844005591791</v>
      </c>
      <c r="I83" s="219">
        <v>3.1951612060490566</v>
      </c>
      <c r="J83" s="219">
        <v>3.1793410389954837</v>
      </c>
      <c r="K83" s="219">
        <v>3.3189204285497729</v>
      </c>
      <c r="L83" s="219">
        <v>3.3423077852679395</v>
      </c>
      <c r="M83" s="219">
        <v>3.3248333604353753</v>
      </c>
      <c r="N83" s="219">
        <v>3.3799122536844228</v>
      </c>
      <c r="O83" s="219">
        <v>3.3544251939131171</v>
      </c>
      <c r="P83" s="219">
        <v>3.3765162873851446</v>
      </c>
      <c r="Q83" s="219">
        <v>3.4343688125874765</v>
      </c>
      <c r="R83" s="219">
        <v>2.892514041513889</v>
      </c>
      <c r="S83" s="219">
        <v>2.9261040198091877</v>
      </c>
      <c r="T83" s="219">
        <v>3.0741756952025652</v>
      </c>
      <c r="U83" s="219">
        <v>2.9967582515266411</v>
      </c>
      <c r="V83" s="219">
        <v>3.0650195725693292</v>
      </c>
      <c r="W83" s="219">
        <v>2.9615925439510318</v>
      </c>
      <c r="X83" s="219">
        <v>3.0641062494736109</v>
      </c>
      <c r="Y83" s="219">
        <v>3.064074883985572</v>
      </c>
      <c r="Z83" s="219">
        <v>2.9616737967881637</v>
      </c>
    </row>
    <row r="84" spans="1:26">
      <c r="A84" s="710" t="s">
        <v>450</v>
      </c>
      <c r="B84" s="219">
        <v>3.7567522482409861</v>
      </c>
      <c r="C84" s="219">
        <v>3.7449761621400683</v>
      </c>
      <c r="D84" s="219">
        <v>3.7747470296568406</v>
      </c>
      <c r="E84" s="219">
        <v>3.4777156007312233</v>
      </c>
      <c r="F84" s="219">
        <v>4.0007647307163294</v>
      </c>
      <c r="G84" s="219">
        <v>3.6777218579459072</v>
      </c>
      <c r="H84" s="219">
        <v>3.3843320411152358</v>
      </c>
      <c r="I84" s="219">
        <v>3.3222211791836624</v>
      </c>
      <c r="J84" s="219">
        <v>3.6435586311807846</v>
      </c>
      <c r="K84" s="219">
        <v>3.6788217714939342</v>
      </c>
      <c r="L84" s="219">
        <v>3.2847427029852905</v>
      </c>
      <c r="M84" s="219">
        <v>3.7415013082145663</v>
      </c>
      <c r="N84" s="219">
        <v>3.6939766485039862</v>
      </c>
      <c r="O84" s="219">
        <v>3.6944617242848405</v>
      </c>
      <c r="P84" s="219">
        <v>3.8444406246069058</v>
      </c>
      <c r="Q84" s="219">
        <v>3.6728664520004299</v>
      </c>
      <c r="R84" s="219">
        <v>3.7680617011161166</v>
      </c>
      <c r="S84" s="219">
        <v>3.629875101688079</v>
      </c>
      <c r="T84" s="219">
        <v>3.6391501522183711</v>
      </c>
      <c r="U84" s="219">
        <v>3.5942712180085401</v>
      </c>
      <c r="V84" s="219">
        <v>3.5131162875771063</v>
      </c>
      <c r="W84" s="219">
        <v>3.6943793179457223</v>
      </c>
      <c r="X84" s="219">
        <v>3.5815704143500509</v>
      </c>
      <c r="Y84" s="219">
        <v>3.7347213345940631</v>
      </c>
      <c r="Z84" s="219">
        <v>3.8607059262080647</v>
      </c>
    </row>
    <row r="85" spans="1:26" ht="20.25" customHeight="1">
      <c r="A85" s="710" t="s">
        <v>460</v>
      </c>
      <c r="B85" s="218">
        <v>100</v>
      </c>
      <c r="C85" s="218">
        <v>100</v>
      </c>
      <c r="D85" s="218">
        <v>100</v>
      </c>
      <c r="E85" s="218">
        <v>100</v>
      </c>
      <c r="F85" s="218">
        <v>100</v>
      </c>
      <c r="G85" s="218">
        <v>100</v>
      </c>
      <c r="H85" s="218">
        <v>100</v>
      </c>
      <c r="I85" s="218">
        <v>100</v>
      </c>
      <c r="J85" s="218">
        <v>100</v>
      </c>
      <c r="K85" s="218">
        <v>100</v>
      </c>
      <c r="L85" s="218">
        <v>100</v>
      </c>
      <c r="M85" s="218">
        <v>100</v>
      </c>
      <c r="N85" s="218">
        <v>100</v>
      </c>
      <c r="O85" s="218">
        <v>99.999999999999986</v>
      </c>
      <c r="P85" s="218">
        <v>99.999999999999986</v>
      </c>
      <c r="Q85" s="218">
        <v>100</v>
      </c>
      <c r="R85" s="218">
        <v>100</v>
      </c>
      <c r="S85" s="218">
        <v>100</v>
      </c>
      <c r="T85" s="218">
        <v>100</v>
      </c>
      <c r="U85" s="218">
        <v>99.999999999999986</v>
      </c>
      <c r="V85" s="218">
        <v>100.00000000000001</v>
      </c>
      <c r="W85" s="218">
        <v>100.00000000000001</v>
      </c>
      <c r="X85" s="218">
        <v>100</v>
      </c>
      <c r="Y85" s="218">
        <v>100</v>
      </c>
      <c r="Z85" s="218">
        <v>99.999999999999986</v>
      </c>
    </row>
    <row r="87" spans="1:26" ht="19.5" customHeight="1">
      <c r="B87" s="1244" t="s">
        <v>1483</v>
      </c>
    </row>
  </sheetData>
  <sheetProtection selectLockedCells="1"/>
  <mergeCells count="20">
    <mergeCell ref="Z47:AE47"/>
    <mergeCell ref="Z67:AE67"/>
    <mergeCell ref="B47:G47"/>
    <mergeCell ref="H47:M47"/>
    <mergeCell ref="N47:S47"/>
    <mergeCell ref="T47:Y47"/>
    <mergeCell ref="B67:G67"/>
    <mergeCell ref="H67:M67"/>
    <mergeCell ref="N67:S67"/>
    <mergeCell ref="T67:Y67"/>
    <mergeCell ref="B27:G27"/>
    <mergeCell ref="H27:M27"/>
    <mergeCell ref="N27:S27"/>
    <mergeCell ref="T27:Y27"/>
    <mergeCell ref="Z7:AE7"/>
    <mergeCell ref="Z27:AE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&amp;"Arial,Fett"Versand von abiotischen Gütern in andere Bundesländer 1994 – 2018</oddHeader>
    <oddFooter>&amp;CStatistische Ämter der Länder – Indikatoren und Kennzahlen, UGRdL 2020</oddFooter>
  </headerFooter>
  <rowBreaks count="1" manualBreakCount="1">
    <brk id="45" max="30" man="1"/>
  </rowBreaks>
  <colBreaks count="3" manualBreakCount="3">
    <brk id="7" max="1048575" man="1"/>
    <brk id="13" max="1048575" man="1"/>
    <brk id="19" max="1048575" man="1"/>
  </colBreak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0">
    <pageSetUpPr autoPageBreaks="0"/>
  </sheetPr>
  <dimension ref="A1:AE87"/>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4296875" defaultRowHeight="12.5"/>
  <cols>
    <col min="1" max="1" width="23.54296875" style="643" customWidth="1"/>
    <col min="2" max="10" width="10.54296875" style="422" customWidth="1"/>
    <col min="11" max="26" width="10.54296875" style="423" customWidth="1"/>
    <col min="27" max="16384" width="11.54296875" style="423"/>
  </cols>
  <sheetData>
    <row r="1" spans="1:31" ht="13">
      <c r="A1" s="160" t="s">
        <v>322</v>
      </c>
    </row>
    <row r="3" spans="1:31" s="135" customFormat="1" ht="13">
      <c r="A3" s="692" t="s">
        <v>953</v>
      </c>
      <c r="B3" s="407" t="s">
        <v>1270</v>
      </c>
      <c r="C3" s="407"/>
      <c r="D3" s="407"/>
      <c r="E3" s="407"/>
      <c r="F3" s="407"/>
      <c r="G3" s="407"/>
      <c r="H3" s="407"/>
      <c r="I3" s="692"/>
      <c r="J3" s="692"/>
    </row>
    <row r="5" spans="1:31" ht="14.5">
      <c r="A5" s="690" t="s">
        <v>433</v>
      </c>
      <c r="B5" s="1023">
        <v>1994</v>
      </c>
      <c r="C5" s="1023">
        <v>1995</v>
      </c>
      <c r="D5" s="1023">
        <v>1996</v>
      </c>
      <c r="E5" s="1023">
        <v>1997</v>
      </c>
      <c r="F5" s="1023">
        <v>1998</v>
      </c>
      <c r="G5" s="1023">
        <v>1999</v>
      </c>
      <c r="H5" s="1023">
        <v>2000</v>
      </c>
      <c r="I5" s="1023">
        <v>2001</v>
      </c>
      <c r="J5" s="1023">
        <v>2002</v>
      </c>
      <c r="K5" s="1023">
        <v>2003</v>
      </c>
      <c r="L5" s="1023">
        <v>2004</v>
      </c>
      <c r="M5" s="1023">
        <v>2005</v>
      </c>
      <c r="N5" s="1023">
        <v>2006</v>
      </c>
      <c r="O5" s="1023">
        <v>2007</v>
      </c>
      <c r="P5" s="1023">
        <v>2008</v>
      </c>
      <c r="Q5" s="1023">
        <v>2009</v>
      </c>
      <c r="R5" s="1023">
        <v>2010</v>
      </c>
      <c r="S5" s="1023">
        <v>2011</v>
      </c>
      <c r="T5" s="1023">
        <v>2012</v>
      </c>
      <c r="U5" s="1023">
        <v>2013</v>
      </c>
      <c r="V5" s="1023">
        <v>2014</v>
      </c>
      <c r="W5" s="1023">
        <v>2015</v>
      </c>
      <c r="X5" s="1023" t="s">
        <v>1481</v>
      </c>
      <c r="Y5" s="1023" t="s">
        <v>1482</v>
      </c>
      <c r="Z5" s="1023">
        <v>2018</v>
      </c>
    </row>
    <row r="6" spans="1:31">
      <c r="A6" s="387"/>
      <c r="B6" s="427"/>
      <c r="C6" s="427"/>
      <c r="D6" s="427"/>
      <c r="E6" s="427"/>
      <c r="F6" s="427"/>
      <c r="G6" s="427"/>
      <c r="H6" s="427"/>
      <c r="I6" s="427"/>
      <c r="J6" s="427"/>
    </row>
    <row r="7" spans="1:31" ht="13">
      <c r="A7" s="692"/>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Y7" s="1283"/>
      <c r="Z7" s="1283" t="s">
        <v>434</v>
      </c>
      <c r="AA7" s="1283"/>
      <c r="AB7" s="1283"/>
      <c r="AC7" s="1283"/>
      <c r="AD7" s="1283"/>
      <c r="AE7" s="1283"/>
    </row>
    <row r="8" spans="1:31" s="430" customFormat="1">
      <c r="A8" s="643"/>
      <c r="B8" s="428"/>
      <c r="C8" s="429"/>
      <c r="D8" s="428"/>
      <c r="E8" s="428"/>
      <c r="F8" s="428"/>
      <c r="G8" s="428"/>
      <c r="H8" s="428"/>
      <c r="I8" s="428"/>
      <c r="J8" s="428"/>
    </row>
    <row r="9" spans="1:31" s="430" customFormat="1">
      <c r="A9" s="710" t="s">
        <v>435</v>
      </c>
      <c r="B9" s="244">
        <v>9794.1620000000003</v>
      </c>
      <c r="C9" s="838">
        <v>9892.7240000000002</v>
      </c>
      <c r="D9" s="244">
        <v>9817.1229999999996</v>
      </c>
      <c r="E9" s="244">
        <v>10744.097</v>
      </c>
      <c r="F9" s="244">
        <v>10549.612000000001</v>
      </c>
      <c r="G9" s="244">
        <v>10535.121999999999</v>
      </c>
      <c r="H9" s="244">
        <v>13530.023999999999</v>
      </c>
      <c r="I9" s="244">
        <v>12697.365</v>
      </c>
      <c r="J9" s="244">
        <v>12887.92</v>
      </c>
      <c r="K9" s="244">
        <v>12171.146999999999</v>
      </c>
      <c r="L9" s="244">
        <v>12281.316000000001</v>
      </c>
      <c r="M9" s="244">
        <v>12481.1682</v>
      </c>
      <c r="N9" s="244">
        <v>12968.598</v>
      </c>
      <c r="O9" s="244">
        <v>12498.208000000001</v>
      </c>
      <c r="P9" s="244">
        <v>12513.027</v>
      </c>
      <c r="Q9" s="244">
        <v>12213.132</v>
      </c>
      <c r="R9" s="244">
        <v>11663.445</v>
      </c>
      <c r="S9" s="244">
        <v>11268.053</v>
      </c>
      <c r="T9" s="244">
        <v>11539.766</v>
      </c>
      <c r="U9" s="244">
        <v>12360.505999999999</v>
      </c>
      <c r="V9" s="244">
        <v>12025.977800000001</v>
      </c>
      <c r="W9" s="244">
        <v>12339.670599999999</v>
      </c>
      <c r="X9" s="244">
        <v>12546.984073740012</v>
      </c>
      <c r="Y9" s="244">
        <v>11978.254262829998</v>
      </c>
      <c r="Z9" s="244">
        <v>12607.868999999999</v>
      </c>
    </row>
    <row r="10" spans="1:31">
      <c r="A10" s="710" t="s">
        <v>436</v>
      </c>
      <c r="B10" s="838">
        <v>11299.362999999999</v>
      </c>
      <c r="C10" s="1159">
        <v>11701.651</v>
      </c>
      <c r="D10" s="838">
        <v>11061.207</v>
      </c>
      <c r="E10" s="838">
        <v>10848.065000000001</v>
      </c>
      <c r="F10" s="838">
        <v>11742.32</v>
      </c>
      <c r="G10" s="838">
        <v>12745.752</v>
      </c>
      <c r="H10" s="838">
        <v>13521.48</v>
      </c>
      <c r="I10" s="244">
        <v>14297.949000000001</v>
      </c>
      <c r="J10" s="838">
        <v>14426.541999999999</v>
      </c>
      <c r="K10" s="244">
        <v>14671.117</v>
      </c>
      <c r="L10" s="244">
        <v>14640.582</v>
      </c>
      <c r="M10" s="244">
        <v>15513.818600000001</v>
      </c>
      <c r="N10" s="244">
        <v>17474.428</v>
      </c>
      <c r="O10" s="244">
        <v>18889.659</v>
      </c>
      <c r="P10" s="244">
        <v>17952.467000000001</v>
      </c>
      <c r="Q10" s="244">
        <v>18130.757999999998</v>
      </c>
      <c r="R10" s="244">
        <v>14762.622800000001</v>
      </c>
      <c r="S10" s="244">
        <v>14837.052</v>
      </c>
      <c r="T10" s="244">
        <v>14316.087800000001</v>
      </c>
      <c r="U10" s="244">
        <v>14714.787</v>
      </c>
      <c r="V10" s="244">
        <v>14663.592999999999</v>
      </c>
      <c r="W10" s="244">
        <v>15945.43</v>
      </c>
      <c r="X10" s="244">
        <v>16458.811655080004</v>
      </c>
      <c r="Y10" s="244">
        <v>15420.974605980011</v>
      </c>
      <c r="Z10" s="244">
        <v>16390.010999999999</v>
      </c>
    </row>
    <row r="11" spans="1:31">
      <c r="A11" s="710" t="s">
        <v>437</v>
      </c>
      <c r="B11" s="838">
        <v>2862.8</v>
      </c>
      <c r="C11" s="244">
        <v>2814.3559999999998</v>
      </c>
      <c r="D11" s="838">
        <v>3102.7640000000001</v>
      </c>
      <c r="E11" s="838">
        <v>2397.5569999999998</v>
      </c>
      <c r="F11" s="838">
        <v>2859.6</v>
      </c>
      <c r="G11" s="244">
        <v>3032.5009999999997</v>
      </c>
      <c r="H11" s="838">
        <v>3446.4059999999999</v>
      </c>
      <c r="I11" s="244">
        <v>2744.7049999999999</v>
      </c>
      <c r="J11" s="244">
        <v>3181.0279999999998</v>
      </c>
      <c r="K11" s="244">
        <v>2553.5729999999999</v>
      </c>
      <c r="L11" s="244">
        <v>2760.348</v>
      </c>
      <c r="M11" s="244">
        <v>2283.1326000000004</v>
      </c>
      <c r="N11" s="244">
        <v>2680.279</v>
      </c>
      <c r="O11" s="244">
        <v>2390.8379999999997</v>
      </c>
      <c r="P11" s="244">
        <v>2590.5240000000003</v>
      </c>
      <c r="Q11" s="244">
        <v>2135.8120000000004</v>
      </c>
      <c r="R11" s="244">
        <v>1909.6319999999998</v>
      </c>
      <c r="S11" s="244">
        <v>2083.9</v>
      </c>
      <c r="T11" s="244">
        <v>2089.5439999999999</v>
      </c>
      <c r="U11" s="244">
        <v>1803.0149999999999</v>
      </c>
      <c r="V11" s="244">
        <v>1717.8979999999999</v>
      </c>
      <c r="W11" s="244">
        <v>1734.193</v>
      </c>
      <c r="X11" s="244">
        <v>2213.554804299999</v>
      </c>
      <c r="Y11" s="244">
        <v>2020.9166554100002</v>
      </c>
      <c r="Z11" s="244">
        <v>1815.9160000000002</v>
      </c>
    </row>
    <row r="12" spans="1:31">
      <c r="A12" s="710" t="s">
        <v>438</v>
      </c>
      <c r="B12" s="838">
        <v>5169.8180000000002</v>
      </c>
      <c r="C12" s="244">
        <v>5880.9880000000003</v>
      </c>
      <c r="D12" s="838">
        <v>6959.674</v>
      </c>
      <c r="E12" s="838">
        <v>6358.1779999999999</v>
      </c>
      <c r="F12" s="838">
        <v>7382.7740000000003</v>
      </c>
      <c r="G12" s="244">
        <v>8131.0529999999999</v>
      </c>
      <c r="H12" s="838">
        <v>9555.5469999999987</v>
      </c>
      <c r="I12" s="244">
        <v>10115.663999999999</v>
      </c>
      <c r="J12" s="838">
        <v>9588.5619999999999</v>
      </c>
      <c r="K12" s="244">
        <v>10692.374</v>
      </c>
      <c r="L12" s="244">
        <v>10577.931999999999</v>
      </c>
      <c r="M12" s="244">
        <v>13105.807000000001</v>
      </c>
      <c r="N12" s="244">
        <v>12633.974</v>
      </c>
      <c r="O12" s="244">
        <v>12518.339</v>
      </c>
      <c r="P12" s="244">
        <v>12892.223</v>
      </c>
      <c r="Q12" s="244">
        <v>12574.564</v>
      </c>
      <c r="R12" s="244">
        <v>12602.798000000001</v>
      </c>
      <c r="S12" s="244">
        <v>12066.005999999999</v>
      </c>
      <c r="T12" s="244">
        <v>13157.877</v>
      </c>
      <c r="U12" s="244">
        <v>13356.674000000001</v>
      </c>
      <c r="V12" s="244">
        <v>14177.95</v>
      </c>
      <c r="W12" s="244">
        <v>14246.633</v>
      </c>
      <c r="X12" s="244">
        <v>13930.9433816</v>
      </c>
      <c r="Y12" s="244">
        <v>13247.820523329994</v>
      </c>
      <c r="Z12" s="244">
        <v>12551.898000000001</v>
      </c>
    </row>
    <row r="13" spans="1:31">
      <c r="A13" s="710" t="s">
        <v>439</v>
      </c>
      <c r="B13" s="838">
        <v>4957.7489999999998</v>
      </c>
      <c r="C13" s="244">
        <v>5014.1019999999999</v>
      </c>
      <c r="D13" s="838">
        <v>4737.2440000000006</v>
      </c>
      <c r="E13" s="838">
        <v>5070.1189999999997</v>
      </c>
      <c r="F13" s="838">
        <v>4974.9769999999999</v>
      </c>
      <c r="G13" s="838">
        <v>4987.098</v>
      </c>
      <c r="H13" s="838">
        <v>4719.83</v>
      </c>
      <c r="I13" s="244">
        <v>4401.4120000000003</v>
      </c>
      <c r="J13" s="838">
        <v>4501.9880000000003</v>
      </c>
      <c r="K13" s="244">
        <v>4490.0230000000001</v>
      </c>
      <c r="L13" s="244">
        <v>4528.7210000000005</v>
      </c>
      <c r="M13" s="244">
        <v>4629.1643000000004</v>
      </c>
      <c r="N13" s="244">
        <v>4988.3090000000002</v>
      </c>
      <c r="O13" s="244">
        <v>5356.4939999999997</v>
      </c>
      <c r="P13" s="244">
        <v>5337.6719999999996</v>
      </c>
      <c r="Q13" s="244">
        <v>5638.1750000000002</v>
      </c>
      <c r="R13" s="244">
        <v>4724.8564999999999</v>
      </c>
      <c r="S13" s="244">
        <v>5042.3039999999992</v>
      </c>
      <c r="T13" s="244">
        <v>4458.7732000000005</v>
      </c>
      <c r="U13" s="244">
        <v>4522.2257</v>
      </c>
      <c r="V13" s="244">
        <v>4857.8293000000003</v>
      </c>
      <c r="W13" s="244">
        <v>4947.2718000000004</v>
      </c>
      <c r="X13" s="244">
        <v>4388.7505481000026</v>
      </c>
      <c r="Y13" s="244">
        <v>4178.30890757</v>
      </c>
      <c r="Z13" s="244">
        <v>3970.4123</v>
      </c>
    </row>
    <row r="14" spans="1:31">
      <c r="A14" s="710" t="s">
        <v>440</v>
      </c>
      <c r="B14" s="838">
        <v>6586.1460000000006</v>
      </c>
      <c r="C14" s="244">
        <v>6627.4719999999998</v>
      </c>
      <c r="D14" s="838">
        <v>6480.3770000000004</v>
      </c>
      <c r="E14" s="838">
        <v>6178.6310000000003</v>
      </c>
      <c r="F14" s="838">
        <v>7119.5339999999997</v>
      </c>
      <c r="G14" s="838">
        <v>7548.2510000000002</v>
      </c>
      <c r="H14" s="838">
        <v>7002.1500000000005</v>
      </c>
      <c r="I14" s="244">
        <v>7491.36</v>
      </c>
      <c r="J14" s="244">
        <v>6799.4340000000002</v>
      </c>
      <c r="K14" s="244">
        <v>6523.451</v>
      </c>
      <c r="L14" s="244">
        <v>6362.4520000000002</v>
      </c>
      <c r="M14" s="244">
        <v>6834.1111000000001</v>
      </c>
      <c r="N14" s="244">
        <v>8045.6059999999998</v>
      </c>
      <c r="O14" s="244">
        <v>8280.6440000000002</v>
      </c>
      <c r="P14" s="244">
        <v>8657.86</v>
      </c>
      <c r="Q14" s="244">
        <v>8662.6980000000003</v>
      </c>
      <c r="R14" s="244">
        <v>7313.5776000000005</v>
      </c>
      <c r="S14" s="244">
        <v>7901.8130000000001</v>
      </c>
      <c r="T14" s="244">
        <v>7609.8766999999998</v>
      </c>
      <c r="U14" s="244">
        <v>7609.9850000000006</v>
      </c>
      <c r="V14" s="244">
        <v>7312.4863000000005</v>
      </c>
      <c r="W14" s="244">
        <v>8167.0099</v>
      </c>
      <c r="X14" s="244">
        <v>8031.6356651000024</v>
      </c>
      <c r="Y14" s="244">
        <v>8187.8367629099985</v>
      </c>
      <c r="Z14" s="244">
        <v>8734.3338000000003</v>
      </c>
    </row>
    <row r="15" spans="1:31">
      <c r="A15" s="710" t="s">
        <v>441</v>
      </c>
      <c r="B15" s="244">
        <v>8749.8880000000008</v>
      </c>
      <c r="C15" s="244">
        <v>8838.19</v>
      </c>
      <c r="D15" s="838">
        <v>9067.5069999999996</v>
      </c>
      <c r="E15" s="838">
        <v>9187.9770000000008</v>
      </c>
      <c r="F15" s="244">
        <v>10418.858</v>
      </c>
      <c r="G15" s="838">
        <v>9895.8389999999999</v>
      </c>
      <c r="H15" s="838">
        <v>10356.338</v>
      </c>
      <c r="I15" s="244">
        <v>9406.9959999999992</v>
      </c>
      <c r="J15" s="838">
        <v>9756.3230000000003</v>
      </c>
      <c r="K15" s="244">
        <v>10089.282999999999</v>
      </c>
      <c r="L15" s="244">
        <v>10340.086000000001</v>
      </c>
      <c r="M15" s="244">
        <v>11032.355599999999</v>
      </c>
      <c r="N15" s="244">
        <v>10468.841</v>
      </c>
      <c r="O15" s="244">
        <v>12754.187</v>
      </c>
      <c r="P15" s="244">
        <v>14657.713</v>
      </c>
      <c r="Q15" s="244">
        <v>13406.657000000001</v>
      </c>
      <c r="R15" s="244">
        <v>10822.4913</v>
      </c>
      <c r="S15" s="244">
        <v>12057.442999999999</v>
      </c>
      <c r="T15" s="244">
        <v>10946.191000000001</v>
      </c>
      <c r="U15" s="244">
        <v>10417.7878</v>
      </c>
      <c r="V15" s="244">
        <v>11391.726999999999</v>
      </c>
      <c r="W15" s="244">
        <v>12561.956700000001</v>
      </c>
      <c r="X15" s="244">
        <v>12855.446246040005</v>
      </c>
      <c r="Y15" s="244">
        <v>12127.824900119998</v>
      </c>
      <c r="Z15" s="244">
        <v>12337.195</v>
      </c>
    </row>
    <row r="16" spans="1:31">
      <c r="A16" s="710" t="s">
        <v>442</v>
      </c>
      <c r="B16" s="244">
        <v>3201.6179999999999</v>
      </c>
      <c r="C16" s="244">
        <v>3589.6880000000001</v>
      </c>
      <c r="D16" s="244">
        <v>3854.1260000000002</v>
      </c>
      <c r="E16" s="244">
        <v>3623.1379999999999</v>
      </c>
      <c r="F16" s="244">
        <v>4138.4179999999997</v>
      </c>
      <c r="G16" s="244">
        <v>4967.1120000000001</v>
      </c>
      <c r="H16" s="244">
        <v>5284.0630000000001</v>
      </c>
      <c r="I16" s="244">
        <v>5211.0820000000003</v>
      </c>
      <c r="J16" s="244">
        <v>5591.7960000000003</v>
      </c>
      <c r="K16" s="244">
        <v>5977.8729999999996</v>
      </c>
      <c r="L16" s="244">
        <v>6750.9970000000003</v>
      </c>
      <c r="M16" s="244">
        <v>6550.7378000000008</v>
      </c>
      <c r="N16" s="244">
        <v>7443.6530000000002</v>
      </c>
      <c r="O16" s="244">
        <v>6937.38</v>
      </c>
      <c r="P16" s="244">
        <v>7106.6909999999998</v>
      </c>
      <c r="Q16" s="244">
        <v>6756.2560000000003</v>
      </c>
      <c r="R16" s="244">
        <v>7153.7849999999999</v>
      </c>
      <c r="S16" s="244">
        <v>7021.2350000000006</v>
      </c>
      <c r="T16" s="244">
        <v>6449.518</v>
      </c>
      <c r="U16" s="244">
        <v>6400.3190000000004</v>
      </c>
      <c r="V16" s="244">
        <v>6927.3869999999997</v>
      </c>
      <c r="W16" s="244">
        <v>6939.2469999999994</v>
      </c>
      <c r="X16" s="244">
        <v>6588.5505192699984</v>
      </c>
      <c r="Y16" s="244">
        <v>7011.0699754499992</v>
      </c>
      <c r="Z16" s="244">
        <v>6513.2170000000006</v>
      </c>
    </row>
    <row r="17" spans="1:31">
      <c r="A17" s="710" t="s">
        <v>443</v>
      </c>
      <c r="B17" s="244">
        <v>19127.099999999999</v>
      </c>
      <c r="C17" s="244">
        <v>19787.706999999999</v>
      </c>
      <c r="D17" s="244">
        <v>19043.038999999997</v>
      </c>
      <c r="E17" s="244">
        <v>19047.662</v>
      </c>
      <c r="F17" s="244">
        <v>19304.186999999998</v>
      </c>
      <c r="G17" s="244">
        <v>19935.89</v>
      </c>
      <c r="H17" s="244">
        <v>20090.762000000002</v>
      </c>
      <c r="I17" s="244">
        <v>22158.501</v>
      </c>
      <c r="J17" s="244">
        <v>21212.879999999997</v>
      </c>
      <c r="K17" s="244">
        <v>23148.594999999998</v>
      </c>
      <c r="L17" s="244">
        <v>22424.706999999999</v>
      </c>
      <c r="M17" s="244">
        <v>23910.866000000002</v>
      </c>
      <c r="N17" s="244">
        <v>24292.322999999997</v>
      </c>
      <c r="O17" s="244">
        <v>27688.925000000003</v>
      </c>
      <c r="P17" s="244">
        <v>25554.649000000001</v>
      </c>
      <c r="Q17" s="244">
        <v>28121.556</v>
      </c>
      <c r="R17" s="244">
        <v>24323.516599999999</v>
      </c>
      <c r="S17" s="244">
        <v>26435.841</v>
      </c>
      <c r="T17" s="244">
        <v>24159.5854</v>
      </c>
      <c r="U17" s="244">
        <v>25951.218199999999</v>
      </c>
      <c r="V17" s="244">
        <v>26120.923600000002</v>
      </c>
      <c r="W17" s="244">
        <v>26454.381700000002</v>
      </c>
      <c r="X17" s="244">
        <v>26847.739647580001</v>
      </c>
      <c r="Y17" s="244">
        <v>28219.979809129974</v>
      </c>
      <c r="Z17" s="244">
        <v>27141.9087</v>
      </c>
    </row>
    <row r="18" spans="1:31">
      <c r="A18" s="710" t="s">
        <v>444</v>
      </c>
      <c r="B18" s="244">
        <v>14178.689999999999</v>
      </c>
      <c r="C18" s="244">
        <v>14681.264999999999</v>
      </c>
      <c r="D18" s="244">
        <v>15752.751</v>
      </c>
      <c r="E18" s="244">
        <v>15495.550999999999</v>
      </c>
      <c r="F18" s="244">
        <v>16631.082999999999</v>
      </c>
      <c r="G18" s="244">
        <v>16615.596999999998</v>
      </c>
      <c r="H18" s="244">
        <v>19257.429</v>
      </c>
      <c r="I18" s="244">
        <v>18221.806</v>
      </c>
      <c r="J18" s="244">
        <v>17456.297999999999</v>
      </c>
      <c r="K18" s="244">
        <v>18690.024000000001</v>
      </c>
      <c r="L18" s="244">
        <v>18562.315999999999</v>
      </c>
      <c r="M18" s="244">
        <v>19339.946599999999</v>
      </c>
      <c r="N18" s="244">
        <v>22421.861000000001</v>
      </c>
      <c r="O18" s="244">
        <v>24416.89</v>
      </c>
      <c r="P18" s="244">
        <v>24236.960999999999</v>
      </c>
      <c r="Q18" s="244">
        <v>21833.165000000001</v>
      </c>
      <c r="R18" s="244">
        <v>20930.861000000001</v>
      </c>
      <c r="S18" s="244">
        <v>20196.186000000002</v>
      </c>
      <c r="T18" s="244">
        <v>19827.090099999998</v>
      </c>
      <c r="U18" s="244">
        <v>20955.277100000003</v>
      </c>
      <c r="V18" s="244">
        <v>21690.845399999998</v>
      </c>
      <c r="W18" s="244">
        <v>21262.807700000001</v>
      </c>
      <c r="X18" s="244">
        <v>22841.008500720025</v>
      </c>
      <c r="Y18" s="244">
        <v>21710.25039139</v>
      </c>
      <c r="Z18" s="244">
        <v>21912.178599999999</v>
      </c>
    </row>
    <row r="19" spans="1:31">
      <c r="A19" s="710" t="s">
        <v>445</v>
      </c>
      <c r="B19" s="244">
        <v>9904.2669999999998</v>
      </c>
      <c r="C19" s="244">
        <v>9956.2939999999999</v>
      </c>
      <c r="D19" s="244">
        <v>9800.2099999999991</v>
      </c>
      <c r="E19" s="244">
        <v>10262.192999999999</v>
      </c>
      <c r="F19" s="244">
        <v>9572.7720000000008</v>
      </c>
      <c r="G19" s="244">
        <v>9887.7160000000003</v>
      </c>
      <c r="H19" s="244">
        <v>10312.790999999999</v>
      </c>
      <c r="I19" s="244">
        <v>11074.111000000001</v>
      </c>
      <c r="J19" s="244">
        <v>10656.732</v>
      </c>
      <c r="K19" s="244">
        <v>11657.565999999999</v>
      </c>
      <c r="L19" s="244">
        <v>11344.019</v>
      </c>
      <c r="M19" s="244">
        <v>12234.8032</v>
      </c>
      <c r="N19" s="244">
        <v>12040.798999999999</v>
      </c>
      <c r="O19" s="244">
        <v>13068.859</v>
      </c>
      <c r="P19" s="244">
        <v>12260.917000000001</v>
      </c>
      <c r="Q19" s="244">
        <v>12612.241</v>
      </c>
      <c r="R19" s="244">
        <v>11681.525</v>
      </c>
      <c r="S19" s="244">
        <v>11040.544</v>
      </c>
      <c r="T19" s="244">
        <v>11452.273599999999</v>
      </c>
      <c r="U19" s="244">
        <v>11438.026099999999</v>
      </c>
      <c r="V19" s="244">
        <v>12113.51</v>
      </c>
      <c r="W19" s="244">
        <v>12415.6922</v>
      </c>
      <c r="X19" s="244">
        <v>12223.886158839994</v>
      </c>
      <c r="Y19" s="244">
        <v>11809.740025210001</v>
      </c>
      <c r="Z19" s="244">
        <v>11551.990899999999</v>
      </c>
    </row>
    <row r="20" spans="1:31">
      <c r="A20" s="710" t="s">
        <v>446</v>
      </c>
      <c r="B20" s="244">
        <v>1172.1909999999998</v>
      </c>
      <c r="C20" s="244">
        <v>1165.5889999999999</v>
      </c>
      <c r="D20" s="244">
        <v>1169.2619999999999</v>
      </c>
      <c r="E20" s="244">
        <v>1054.6299999999999</v>
      </c>
      <c r="F20" s="244">
        <v>1032.7260000000001</v>
      </c>
      <c r="G20" s="244">
        <v>1083.1610000000001</v>
      </c>
      <c r="H20" s="244">
        <v>1163.4180000000001</v>
      </c>
      <c r="I20" s="244">
        <v>1033.152</v>
      </c>
      <c r="J20" s="244">
        <v>1146.2729999999999</v>
      </c>
      <c r="K20" s="244">
        <v>1275.2640000000001</v>
      </c>
      <c r="L20" s="244">
        <v>1302.2460000000001</v>
      </c>
      <c r="M20" s="244">
        <v>1398.9908</v>
      </c>
      <c r="N20" s="244">
        <v>1612.2190000000001</v>
      </c>
      <c r="O20" s="244">
        <v>1748.876</v>
      </c>
      <c r="P20" s="244">
        <v>1628.3870000000002</v>
      </c>
      <c r="Q20" s="244">
        <v>1737.001</v>
      </c>
      <c r="R20" s="244">
        <v>1477.1559999999999</v>
      </c>
      <c r="S20" s="244">
        <v>1699.203</v>
      </c>
      <c r="T20" s="244">
        <v>1294.086</v>
      </c>
      <c r="U20" s="244">
        <v>1389.9870000000001</v>
      </c>
      <c r="V20" s="244">
        <v>1595.049</v>
      </c>
      <c r="W20" s="244">
        <v>1470.431</v>
      </c>
      <c r="X20" s="244">
        <v>1248.4060740800005</v>
      </c>
      <c r="Y20" s="244">
        <v>1296.3446230299999</v>
      </c>
      <c r="Z20" s="244">
        <v>1326.0810000000001</v>
      </c>
    </row>
    <row r="21" spans="1:31">
      <c r="A21" s="710" t="s">
        <v>447</v>
      </c>
      <c r="B21" s="244">
        <v>3653.1559999999999</v>
      </c>
      <c r="C21" s="244">
        <v>4358.7629999999999</v>
      </c>
      <c r="D21" s="244">
        <v>5929.8080000000009</v>
      </c>
      <c r="E21" s="244">
        <v>4929.1899999999996</v>
      </c>
      <c r="F21" s="244">
        <v>5783.7779999999993</v>
      </c>
      <c r="G21" s="244">
        <v>6977.7939999999999</v>
      </c>
      <c r="H21" s="244">
        <v>7172.4949999999999</v>
      </c>
      <c r="I21" s="244">
        <v>7233.9430000000002</v>
      </c>
      <c r="J21" s="244">
        <v>8943.4269999999997</v>
      </c>
      <c r="K21" s="244">
        <v>7605.13</v>
      </c>
      <c r="L21" s="244">
        <v>8031.9800000000005</v>
      </c>
      <c r="M21" s="244">
        <v>10025.6463</v>
      </c>
      <c r="N21" s="244">
        <v>9508.0079999999998</v>
      </c>
      <c r="O21" s="244">
        <v>10275.311</v>
      </c>
      <c r="P21" s="244">
        <v>10120.485999999999</v>
      </c>
      <c r="Q21" s="244">
        <v>9920.6769999999997</v>
      </c>
      <c r="R21" s="244">
        <v>9847.2561000000005</v>
      </c>
      <c r="S21" s="244">
        <v>8316.9250000000011</v>
      </c>
      <c r="T21" s="244">
        <v>8315.1790000000001</v>
      </c>
      <c r="U21" s="244">
        <v>8605.6280000000006</v>
      </c>
      <c r="V21" s="244">
        <v>9253.9809999999998</v>
      </c>
      <c r="W21" s="244">
        <v>11022.904</v>
      </c>
      <c r="X21" s="244">
        <v>9489.2386520399959</v>
      </c>
      <c r="Y21" s="244">
        <v>11024.416976080009</v>
      </c>
      <c r="Z21" s="244">
        <v>10102.848</v>
      </c>
    </row>
    <row r="22" spans="1:31">
      <c r="A22" s="710" t="s">
        <v>448</v>
      </c>
      <c r="B22" s="244">
        <v>6535.4459999999999</v>
      </c>
      <c r="C22" s="244">
        <v>7405.9949999999999</v>
      </c>
      <c r="D22" s="244">
        <v>8311.5840000000007</v>
      </c>
      <c r="E22" s="244">
        <v>7594.1080000000002</v>
      </c>
      <c r="F22" s="244">
        <v>8257.0169999999998</v>
      </c>
      <c r="G22" s="244">
        <v>9915.1490000000013</v>
      </c>
      <c r="H22" s="244">
        <v>11001.802</v>
      </c>
      <c r="I22" s="244">
        <v>9992.35</v>
      </c>
      <c r="J22" s="244">
        <v>10644.982</v>
      </c>
      <c r="K22" s="244">
        <v>10648.202000000001</v>
      </c>
      <c r="L22" s="244">
        <v>11026.177</v>
      </c>
      <c r="M22" s="244">
        <v>11676.743300000002</v>
      </c>
      <c r="N22" s="244">
        <v>12231.529</v>
      </c>
      <c r="O22" s="244">
        <v>13580.149000000001</v>
      </c>
      <c r="P22" s="244">
        <v>12339.810000000001</v>
      </c>
      <c r="Q22" s="244">
        <v>12744.706</v>
      </c>
      <c r="R22" s="244">
        <v>12963.028900000001</v>
      </c>
      <c r="S22" s="244">
        <v>13016.752</v>
      </c>
      <c r="T22" s="244">
        <v>13242.5551</v>
      </c>
      <c r="U22" s="244">
        <v>12575.8498</v>
      </c>
      <c r="V22" s="244">
        <v>12689.752199999999</v>
      </c>
      <c r="W22" s="244">
        <v>14408.6332</v>
      </c>
      <c r="X22" s="244">
        <v>12749.387894680001</v>
      </c>
      <c r="Y22" s="244">
        <v>13442.73759595</v>
      </c>
      <c r="Z22" s="244">
        <v>13187.7546</v>
      </c>
    </row>
    <row r="23" spans="1:31">
      <c r="A23" s="710" t="s">
        <v>449</v>
      </c>
      <c r="B23" s="244">
        <v>5858.8409999999994</v>
      </c>
      <c r="C23" s="244">
        <v>6219.2659999999996</v>
      </c>
      <c r="D23" s="244">
        <v>5341.7960000000003</v>
      </c>
      <c r="E23" s="244">
        <v>5284.5309999999999</v>
      </c>
      <c r="F23" s="244">
        <v>5668.0870000000004</v>
      </c>
      <c r="G23" s="244">
        <v>6419.2400000000007</v>
      </c>
      <c r="H23" s="244">
        <v>6895.0960000000005</v>
      </c>
      <c r="I23" s="244">
        <v>6056.009</v>
      </c>
      <c r="J23" s="244">
        <v>6225.6490000000003</v>
      </c>
      <c r="K23" s="244">
        <v>6899.5289999999995</v>
      </c>
      <c r="L23" s="244">
        <v>6908.0990000000002</v>
      </c>
      <c r="M23" s="244">
        <v>7587.5461999999998</v>
      </c>
      <c r="N23" s="244">
        <v>7543.6239999999998</v>
      </c>
      <c r="O23" s="244">
        <v>7069.2359999999999</v>
      </c>
      <c r="P23" s="244">
        <v>6914.4670000000006</v>
      </c>
      <c r="Q23" s="244">
        <v>7624.8619999999992</v>
      </c>
      <c r="R23" s="244">
        <v>7055.8469999999998</v>
      </c>
      <c r="S23" s="244">
        <v>6404.0429999999997</v>
      </c>
      <c r="T23" s="244">
        <v>6251.643</v>
      </c>
      <c r="U23" s="244">
        <v>6898.1139999999996</v>
      </c>
      <c r="V23" s="244">
        <v>7152.8140000000003</v>
      </c>
      <c r="W23" s="244">
        <v>7171.8240000000005</v>
      </c>
      <c r="X23" s="244">
        <v>6866.7411424900047</v>
      </c>
      <c r="Y23" s="244">
        <v>7907.9179107300006</v>
      </c>
      <c r="Z23" s="244">
        <v>5973.0050000000001</v>
      </c>
    </row>
    <row r="24" spans="1:31">
      <c r="A24" s="710" t="s">
        <v>450</v>
      </c>
      <c r="B24" s="244">
        <v>4728.5280000000002</v>
      </c>
      <c r="C24" s="244">
        <v>5192.9629999999997</v>
      </c>
      <c r="D24" s="244">
        <v>5424.5829999999996</v>
      </c>
      <c r="E24" s="244">
        <v>5332.8490000000002</v>
      </c>
      <c r="F24" s="244">
        <v>6125.5909999999994</v>
      </c>
      <c r="G24" s="244">
        <v>6211.8119999999999</v>
      </c>
      <c r="H24" s="244">
        <v>6788.0700000000006</v>
      </c>
      <c r="I24" s="244">
        <v>6507.0499999999993</v>
      </c>
      <c r="J24" s="244">
        <v>7613.616</v>
      </c>
      <c r="K24" s="244">
        <v>7771.7389999999996</v>
      </c>
      <c r="L24" s="244">
        <v>7759.375</v>
      </c>
      <c r="M24" s="244">
        <v>7980.5947000000006</v>
      </c>
      <c r="N24" s="244">
        <v>8622.2380000000012</v>
      </c>
      <c r="O24" s="244">
        <v>9418.2789999999986</v>
      </c>
      <c r="P24" s="244">
        <v>8757.4460000000017</v>
      </c>
      <c r="Q24" s="244">
        <v>8196.5579999999991</v>
      </c>
      <c r="R24" s="244">
        <v>7185.7449999999999</v>
      </c>
      <c r="S24" s="244">
        <v>7409.0240000000003</v>
      </c>
      <c r="T24" s="244">
        <v>7483.6459999999997</v>
      </c>
      <c r="U24" s="244">
        <v>7496.9589999999998</v>
      </c>
      <c r="V24" s="244">
        <v>7647.9690000000001</v>
      </c>
      <c r="W24" s="244">
        <v>7929.2780000000002</v>
      </c>
      <c r="X24" s="244">
        <v>8359.7651665300018</v>
      </c>
      <c r="Y24" s="244">
        <v>7717.0303936099981</v>
      </c>
      <c r="Z24" s="244">
        <v>7701.4459999999999</v>
      </c>
    </row>
    <row r="25" spans="1:31" ht="20.25" customHeight="1">
      <c r="A25" s="710" t="s">
        <v>460</v>
      </c>
      <c r="B25" s="244">
        <v>117779.76300000001</v>
      </c>
      <c r="C25" s="244">
        <v>123127.01300000002</v>
      </c>
      <c r="D25" s="244">
        <v>125853.05500000001</v>
      </c>
      <c r="E25" s="244">
        <v>123408.47600000002</v>
      </c>
      <c r="F25" s="244">
        <v>131561.33399999997</v>
      </c>
      <c r="G25" s="244">
        <v>138889.087</v>
      </c>
      <c r="H25" s="244">
        <v>150097.701</v>
      </c>
      <c r="I25" s="244">
        <v>148643.45499999999</v>
      </c>
      <c r="J25" s="244">
        <v>150633.45000000001</v>
      </c>
      <c r="K25" s="244">
        <v>154864.88999999998</v>
      </c>
      <c r="L25" s="244">
        <v>155601.35299999997</v>
      </c>
      <c r="M25" s="244">
        <v>166585.43229999999</v>
      </c>
      <c r="N25" s="244">
        <v>174976.28900000005</v>
      </c>
      <c r="O25" s="244">
        <v>186892.274</v>
      </c>
      <c r="P25" s="244">
        <v>183521.30000000002</v>
      </c>
      <c r="Q25" s="244">
        <v>182308.818</v>
      </c>
      <c r="R25" s="244">
        <v>166418.14380000002</v>
      </c>
      <c r="S25" s="244">
        <v>166796.32399999999</v>
      </c>
      <c r="T25" s="244">
        <v>162593.69190000001</v>
      </c>
      <c r="U25" s="244">
        <v>166496.35870000001</v>
      </c>
      <c r="V25" s="244">
        <v>171339.69260000001</v>
      </c>
      <c r="W25" s="244">
        <v>179017.36380000002</v>
      </c>
      <c r="X25" s="244">
        <v>177640.85013019005</v>
      </c>
      <c r="Y25" s="244">
        <v>177301.42431872996</v>
      </c>
      <c r="Z25" s="244">
        <v>173818.0649</v>
      </c>
    </row>
    <row r="26" spans="1:31">
      <c r="B26" s="432"/>
      <c r="C26" s="432"/>
      <c r="D26" s="432"/>
      <c r="E26" s="432"/>
      <c r="F26" s="432"/>
      <c r="G26" s="432"/>
      <c r="H26" s="432"/>
      <c r="I26" s="432"/>
      <c r="J26" s="432"/>
      <c r="K26" s="433"/>
      <c r="L26" s="433"/>
      <c r="M26" s="433"/>
      <c r="N26" s="433"/>
      <c r="O26" s="433"/>
      <c r="P26" s="433"/>
      <c r="Q26" s="433"/>
      <c r="R26" s="433"/>
      <c r="S26" s="433"/>
      <c r="T26" s="433"/>
      <c r="U26" s="433"/>
      <c r="V26" s="433"/>
      <c r="W26" s="433"/>
      <c r="X26" s="433"/>
      <c r="Y26" s="433"/>
      <c r="Z26" s="433"/>
    </row>
    <row r="27" spans="1:31" ht="25" customHeight="1">
      <c r="A27" s="692"/>
      <c r="B27" s="1418" t="s">
        <v>482</v>
      </c>
      <c r="C27" s="1418"/>
      <c r="D27" s="1418"/>
      <c r="E27" s="1418"/>
      <c r="F27" s="1418"/>
      <c r="G27" s="1418"/>
      <c r="H27" s="1418" t="s">
        <v>482</v>
      </c>
      <c r="I27" s="1418"/>
      <c r="J27" s="1418"/>
      <c r="K27" s="1418"/>
      <c r="L27" s="1418"/>
      <c r="M27" s="1418"/>
      <c r="N27" s="1418" t="s">
        <v>482</v>
      </c>
      <c r="O27" s="1418"/>
      <c r="P27" s="1418"/>
      <c r="Q27" s="1418"/>
      <c r="R27" s="1418"/>
      <c r="S27" s="1418"/>
      <c r="T27" s="1418" t="s">
        <v>482</v>
      </c>
      <c r="U27" s="1418"/>
      <c r="V27" s="1418"/>
      <c r="W27" s="1418"/>
      <c r="X27" s="1418"/>
      <c r="Y27" s="1418"/>
      <c r="Z27" s="1418" t="s">
        <v>482</v>
      </c>
      <c r="AA27" s="1418"/>
      <c r="AB27" s="1418"/>
      <c r="AC27" s="1418"/>
      <c r="AD27" s="1418"/>
      <c r="AE27" s="1418"/>
    </row>
    <row r="28" spans="1:31">
      <c r="B28" s="432"/>
      <c r="C28" s="432"/>
      <c r="D28" s="432"/>
      <c r="E28" s="432"/>
      <c r="F28" s="432"/>
      <c r="G28" s="432"/>
      <c r="H28" s="432"/>
      <c r="I28" s="432"/>
      <c r="J28" s="432"/>
      <c r="K28" s="433"/>
      <c r="L28" s="433"/>
      <c r="M28" s="433"/>
      <c r="N28" s="433"/>
      <c r="O28" s="433"/>
      <c r="P28" s="433"/>
      <c r="Q28" s="433"/>
      <c r="R28" s="433"/>
      <c r="S28" s="433"/>
      <c r="T28" s="433"/>
      <c r="U28" s="433"/>
      <c r="V28" s="433"/>
      <c r="W28" s="433"/>
      <c r="X28" s="433"/>
      <c r="Y28" s="433"/>
      <c r="Z28" s="433"/>
    </row>
    <row r="29" spans="1:31">
      <c r="A29" s="712" t="s">
        <v>435</v>
      </c>
      <c r="B29" s="435" t="s">
        <v>356</v>
      </c>
      <c r="C29" s="436">
        <v>1.0063341815256877</v>
      </c>
      <c r="D29" s="436">
        <v>-0.76420811901758157</v>
      </c>
      <c r="E29" s="436">
        <v>9.4424201469208384</v>
      </c>
      <c r="F29" s="436">
        <v>-1.8101567772517058</v>
      </c>
      <c r="G29" s="436">
        <v>-0.1373510229570627</v>
      </c>
      <c r="H29" s="436">
        <v>28.427786598009959</v>
      </c>
      <c r="I29" s="436">
        <v>-6.1541575979466074</v>
      </c>
      <c r="J29" s="436">
        <v>1.5007444457964283</v>
      </c>
      <c r="K29" s="436">
        <v>-5.5615879055735888</v>
      </c>
      <c r="L29" s="436">
        <v>0.90516530611290591</v>
      </c>
      <c r="M29" s="436">
        <v>1.6272865220632724</v>
      </c>
      <c r="N29" s="436">
        <v>3.9053219393357779</v>
      </c>
      <c r="O29" s="436">
        <v>-3.6271461263584541</v>
      </c>
      <c r="P29" s="436">
        <v>0.11856899805155763</v>
      </c>
      <c r="Q29" s="436">
        <v>-2.3966622944232512</v>
      </c>
      <c r="R29" s="436">
        <v>-4.5007865304329755</v>
      </c>
      <c r="S29" s="436">
        <v>-3.3900104128754407</v>
      </c>
      <c r="T29" s="436">
        <v>2.4113571350791432</v>
      </c>
      <c r="U29" s="436">
        <v>7.1122759334981254</v>
      </c>
      <c r="V29" s="436">
        <v>-2.7064280378165648</v>
      </c>
      <c r="W29" s="436">
        <v>2.6084598293537482</v>
      </c>
      <c r="X29" s="436">
        <v>1.6800567896845706</v>
      </c>
      <c r="Y29" s="436">
        <v>-4.5328009310247523</v>
      </c>
      <c r="Z29" s="436">
        <v>5.2563146795420153</v>
      </c>
    </row>
    <row r="30" spans="1:31">
      <c r="A30" s="710" t="s">
        <v>436</v>
      </c>
      <c r="B30" s="435" t="s">
        <v>356</v>
      </c>
      <c r="C30" s="436">
        <v>3.5602714949506549</v>
      </c>
      <c r="D30" s="436">
        <v>-5.473108025525633</v>
      </c>
      <c r="E30" s="436">
        <v>-1.9269325671240125</v>
      </c>
      <c r="F30" s="436">
        <v>8.2434517123560624</v>
      </c>
      <c r="G30" s="436">
        <v>8.5454322484824132</v>
      </c>
      <c r="H30" s="436">
        <v>6.0861689447590095</v>
      </c>
      <c r="I30" s="436">
        <v>5.7424852900718122</v>
      </c>
      <c r="J30" s="436">
        <v>0.89938074334996543</v>
      </c>
      <c r="K30" s="436">
        <v>1.6953127090331179</v>
      </c>
      <c r="L30" s="436">
        <v>-0.20813002854521301</v>
      </c>
      <c r="M30" s="436">
        <v>5.9644937612452935</v>
      </c>
      <c r="N30" s="436">
        <v>12.637825995980123</v>
      </c>
      <c r="O30" s="436">
        <v>8.0988688156201647</v>
      </c>
      <c r="P30" s="436">
        <v>-4.9614024265869432</v>
      </c>
      <c r="Q30" s="436">
        <v>0.99312813108079467</v>
      </c>
      <c r="R30" s="436">
        <v>-18.576913331477911</v>
      </c>
      <c r="S30" s="436">
        <v>0.50417328281258733</v>
      </c>
      <c r="T30" s="436">
        <v>-3.5112379467295796</v>
      </c>
      <c r="U30" s="436">
        <v>2.7849731404972147</v>
      </c>
      <c r="V30" s="436">
        <v>-0.34790853581503711</v>
      </c>
      <c r="W30" s="436">
        <v>8.7416296947139784</v>
      </c>
      <c r="X30" s="436">
        <v>3.2196162479155674</v>
      </c>
      <c r="Y30" s="436">
        <v>-6.3056621027658792</v>
      </c>
      <c r="Z30" s="436">
        <v>6.2838855440706709</v>
      </c>
    </row>
    <row r="31" spans="1:31">
      <c r="A31" s="710" t="s">
        <v>437</v>
      </c>
      <c r="B31" s="435" t="s">
        <v>356</v>
      </c>
      <c r="C31" s="436">
        <v>-1.6921894648595952</v>
      </c>
      <c r="D31" s="436">
        <v>10.247744066493382</v>
      </c>
      <c r="E31" s="436">
        <v>-22.728348014866754</v>
      </c>
      <c r="F31" s="436">
        <v>19.271408354420785</v>
      </c>
      <c r="G31" s="436">
        <v>6.046335151769469</v>
      </c>
      <c r="H31" s="436">
        <v>13.648964996219291</v>
      </c>
      <c r="I31" s="436">
        <v>-20.360369614026908</v>
      </c>
      <c r="J31" s="436">
        <v>15.896899666813013</v>
      </c>
      <c r="K31" s="436">
        <v>-19.724912826922619</v>
      </c>
      <c r="L31" s="436">
        <v>8.0974775344194256</v>
      </c>
      <c r="M31" s="436">
        <v>-17.288233222767545</v>
      </c>
      <c r="N31" s="436">
        <v>17.394802211663034</v>
      </c>
      <c r="O31" s="436">
        <v>-10.798913098225967</v>
      </c>
      <c r="P31" s="436">
        <v>8.3521342725856158</v>
      </c>
      <c r="Q31" s="436">
        <v>-17.552896634040053</v>
      </c>
      <c r="R31" s="436">
        <v>-10.589883379248761</v>
      </c>
      <c r="S31" s="436">
        <v>9.1257373148334437</v>
      </c>
      <c r="T31" s="436">
        <v>0.27083833197369245</v>
      </c>
      <c r="U31" s="436">
        <v>-13.712513352195501</v>
      </c>
      <c r="V31" s="436">
        <v>-4.7208148573361797</v>
      </c>
      <c r="W31" s="436">
        <v>0.94854292862555667</v>
      </c>
      <c r="X31" s="436">
        <v>27.641779450153422</v>
      </c>
      <c r="Y31" s="436">
        <v>-8.702660016177802</v>
      </c>
      <c r="Z31" s="436">
        <v>-10.143944079099583</v>
      </c>
    </row>
    <row r="32" spans="1:31">
      <c r="A32" s="710" t="s">
        <v>438</v>
      </c>
      <c r="B32" s="435" t="s">
        <v>356</v>
      </c>
      <c r="C32" s="436">
        <v>13.756190256600917</v>
      </c>
      <c r="D32" s="436">
        <v>18.341918058666337</v>
      </c>
      <c r="E32" s="436">
        <v>-8.6425887189543573</v>
      </c>
      <c r="F32" s="436">
        <v>16.1146164828981</v>
      </c>
      <c r="G32" s="436">
        <v>10.135472113869398</v>
      </c>
      <c r="H32" s="436">
        <v>17.519182324847705</v>
      </c>
      <c r="I32" s="436">
        <v>5.8616947831453388</v>
      </c>
      <c r="J32" s="436">
        <v>-5.2107503768412897</v>
      </c>
      <c r="K32" s="436">
        <v>11.51175744600701</v>
      </c>
      <c r="L32" s="436">
        <v>-1.0703142258211358</v>
      </c>
      <c r="M32" s="436">
        <v>23.897629517754538</v>
      </c>
      <c r="N32" s="436">
        <v>-3.6001827281601351</v>
      </c>
      <c r="O32" s="436">
        <v>-0.91527020714148932</v>
      </c>
      <c r="P32" s="436">
        <v>2.9866901671220205</v>
      </c>
      <c r="Q32" s="436">
        <v>-2.4639583103705149</v>
      </c>
      <c r="R32" s="436">
        <v>0.22453263588303685</v>
      </c>
      <c r="S32" s="436">
        <v>-4.259308131416546</v>
      </c>
      <c r="T32" s="436">
        <v>9.0491501496021129</v>
      </c>
      <c r="U32" s="436">
        <v>1.5108592366382538</v>
      </c>
      <c r="V32" s="436">
        <v>6.1488062072938163</v>
      </c>
      <c r="W32" s="436">
        <v>0.48443533797198768</v>
      </c>
      <c r="X32" s="436">
        <v>-2.2158893150402577</v>
      </c>
      <c r="Y32" s="436">
        <v>-4.9036367427368504</v>
      </c>
      <c r="Z32" s="436">
        <v>-5.2531095368060221</v>
      </c>
    </row>
    <row r="33" spans="1:31">
      <c r="A33" s="710" t="s">
        <v>439</v>
      </c>
      <c r="B33" s="435" t="s">
        <v>356</v>
      </c>
      <c r="C33" s="436">
        <v>1.1366650469799993</v>
      </c>
      <c r="D33" s="436">
        <v>-5.5215869162613558</v>
      </c>
      <c r="E33" s="436">
        <v>7.0267649291444343</v>
      </c>
      <c r="F33" s="436">
        <v>-1.8765240026910561</v>
      </c>
      <c r="G33" s="436">
        <v>0.24363931732749222</v>
      </c>
      <c r="H33" s="436">
        <v>-5.3591888509108827</v>
      </c>
      <c r="I33" s="436">
        <v>-6.746387052076031</v>
      </c>
      <c r="J33" s="436">
        <v>2.2850848773075541</v>
      </c>
      <c r="K33" s="436">
        <v>-0.26577147695641656</v>
      </c>
      <c r="L33" s="436">
        <v>0.86186640914758073</v>
      </c>
      <c r="M33" s="436">
        <v>2.2179175974850267</v>
      </c>
      <c r="N33" s="436">
        <v>7.758305316577335</v>
      </c>
      <c r="O33" s="436">
        <v>7.3809581563612028</v>
      </c>
      <c r="P33" s="436">
        <v>-0.35138655994013845</v>
      </c>
      <c r="Q33" s="436">
        <v>5.6298513659138365</v>
      </c>
      <c r="R33" s="436">
        <v>-16.198832068887555</v>
      </c>
      <c r="S33" s="436">
        <v>6.7186696569514766</v>
      </c>
      <c r="T33" s="436">
        <v>-11.572701685578622</v>
      </c>
      <c r="U33" s="436">
        <v>1.4230932400867431</v>
      </c>
      <c r="V33" s="436">
        <v>7.4212041207938881</v>
      </c>
      <c r="W33" s="436">
        <v>1.8412030245690261</v>
      </c>
      <c r="X33" s="436">
        <v>-11.289479828053885</v>
      </c>
      <c r="Y33" s="436">
        <v>-4.7950239646476973</v>
      </c>
      <c r="Z33" s="436">
        <v>-4.9756160247832781</v>
      </c>
    </row>
    <row r="34" spans="1:31">
      <c r="A34" s="710" t="s">
        <v>440</v>
      </c>
      <c r="B34" s="435" t="s">
        <v>356</v>
      </c>
      <c r="C34" s="436">
        <v>0.62746862884604582</v>
      </c>
      <c r="D34" s="436">
        <v>-2.2194737299531226</v>
      </c>
      <c r="E34" s="436">
        <v>-4.6563031749541892</v>
      </c>
      <c r="F34" s="436">
        <v>15.228341035417046</v>
      </c>
      <c r="G34" s="436">
        <v>6.0217002966767268</v>
      </c>
      <c r="H34" s="436">
        <v>-7.2348018103796505</v>
      </c>
      <c r="I34" s="436">
        <v>6.986568411130861</v>
      </c>
      <c r="J34" s="436">
        <v>-9.2363202409175358</v>
      </c>
      <c r="K34" s="436">
        <v>-4.0589113740937961</v>
      </c>
      <c r="L34" s="436">
        <v>-2.4680035153172639</v>
      </c>
      <c r="M34" s="436">
        <v>7.4131655531546556</v>
      </c>
      <c r="N34" s="436">
        <v>17.727175960016211</v>
      </c>
      <c r="O34" s="436">
        <v>2.9213212777260082</v>
      </c>
      <c r="P34" s="436">
        <v>4.555394483810673</v>
      </c>
      <c r="Q34" s="436">
        <v>5.5879859457192538E-2</v>
      </c>
      <c r="R34" s="436">
        <v>-15.573905496878695</v>
      </c>
      <c r="S34" s="436">
        <v>8.0430595280755597</v>
      </c>
      <c r="T34" s="436">
        <v>-3.6945483270738038</v>
      </c>
      <c r="U34" s="436">
        <v>1.4231505222710439E-3</v>
      </c>
      <c r="V34" s="436">
        <v>-3.9093204520114142</v>
      </c>
      <c r="W34" s="436">
        <v>11.685814713936622</v>
      </c>
      <c r="X34" s="436">
        <v>-1.6575740271846229</v>
      </c>
      <c r="Y34" s="436">
        <v>1.9448230014807564</v>
      </c>
      <c r="Z34" s="436">
        <v>6.6744984409749435</v>
      </c>
    </row>
    <row r="35" spans="1:31">
      <c r="A35" s="710" t="s">
        <v>441</v>
      </c>
      <c r="B35" s="435" t="s">
        <v>356</v>
      </c>
      <c r="C35" s="436">
        <v>1.0091786317721869</v>
      </c>
      <c r="D35" s="436">
        <v>2.5946149607555213</v>
      </c>
      <c r="E35" s="436">
        <v>1.3285900964840778</v>
      </c>
      <c r="F35" s="436">
        <v>13.396648685559398</v>
      </c>
      <c r="G35" s="436">
        <v>-5.0199263681297879</v>
      </c>
      <c r="H35" s="436">
        <v>4.6534609142286882</v>
      </c>
      <c r="I35" s="436">
        <v>-9.1667730427492984</v>
      </c>
      <c r="J35" s="436">
        <v>3.7134809029365101</v>
      </c>
      <c r="K35" s="436">
        <v>3.4127611396219493</v>
      </c>
      <c r="L35" s="436">
        <v>2.4858357130036097</v>
      </c>
      <c r="M35" s="436">
        <v>6.6950081459670372</v>
      </c>
      <c r="N35" s="436">
        <v>-5.1078357191459531</v>
      </c>
      <c r="O35" s="436">
        <v>21.82998098834436</v>
      </c>
      <c r="P35" s="436">
        <v>14.924714527080411</v>
      </c>
      <c r="Q35" s="436">
        <v>-8.5351377803617652</v>
      </c>
      <c r="R35" s="436">
        <v>-19.275242888663456</v>
      </c>
      <c r="S35" s="436">
        <v>11.410974292028286</v>
      </c>
      <c r="T35" s="436">
        <v>-9.2163155985891763</v>
      </c>
      <c r="U35" s="436">
        <v>-4.8272791878014942</v>
      </c>
      <c r="V35" s="436">
        <v>9.3488101187854795</v>
      </c>
      <c r="W35" s="436">
        <v>10.272627670940523</v>
      </c>
      <c r="X35" s="436">
        <v>2.3363362336697406</v>
      </c>
      <c r="Y35" s="436">
        <v>-5.6600240240134951</v>
      </c>
      <c r="Z35" s="436">
        <v>1.7263615001394896</v>
      </c>
    </row>
    <row r="36" spans="1:31">
      <c r="A36" s="710" t="s">
        <v>442</v>
      </c>
      <c r="B36" s="435" t="s">
        <v>356</v>
      </c>
      <c r="C36" s="436">
        <v>12.121058789649481</v>
      </c>
      <c r="D36" s="436">
        <v>7.3666012199389002</v>
      </c>
      <c r="E36" s="436">
        <v>-5.9932653992111398</v>
      </c>
      <c r="F36" s="436">
        <v>14.221925855432502</v>
      </c>
      <c r="G36" s="436">
        <v>20.024415126746518</v>
      </c>
      <c r="H36" s="436">
        <v>6.3809916104166859</v>
      </c>
      <c r="I36" s="436">
        <v>-1.3811531013161584</v>
      </c>
      <c r="J36" s="436">
        <v>7.305853179819465</v>
      </c>
      <c r="K36" s="436">
        <v>6.9043470112285803</v>
      </c>
      <c r="L36" s="436">
        <v>12.93309509921005</v>
      </c>
      <c r="M36" s="436">
        <v>-2.966364819892533</v>
      </c>
      <c r="N36" s="436">
        <v>13.630757744570388</v>
      </c>
      <c r="O36" s="436">
        <v>-6.8014051702839993</v>
      </c>
      <c r="P36" s="436">
        <v>2.4405611340304176</v>
      </c>
      <c r="Q36" s="436">
        <v>-4.9310572248040643</v>
      </c>
      <c r="R36" s="436">
        <v>5.8838652650225214</v>
      </c>
      <c r="S36" s="436">
        <v>-1.8528653013754308</v>
      </c>
      <c r="T36" s="436">
        <v>-8.1426842998418323</v>
      </c>
      <c r="U36" s="436">
        <v>-0.7628321992434195</v>
      </c>
      <c r="V36" s="436">
        <v>8.2350270353711892</v>
      </c>
      <c r="W36" s="436">
        <v>0.17120452488073568</v>
      </c>
      <c r="X36" s="436">
        <v>-5.0538117569528964</v>
      </c>
      <c r="Y36" s="436">
        <v>6.4129349079775295</v>
      </c>
      <c r="Z36" s="436">
        <v>-7.1009557341929792</v>
      </c>
    </row>
    <row r="37" spans="1:31">
      <c r="A37" s="710" t="s">
        <v>443</v>
      </c>
      <c r="B37" s="435" t="s">
        <v>356</v>
      </c>
      <c r="C37" s="436">
        <v>3.4537750103256712</v>
      </c>
      <c r="D37" s="436">
        <v>-3.7632859633508957</v>
      </c>
      <c r="E37" s="436">
        <v>2.4276587366131253E-2</v>
      </c>
      <c r="F37" s="436">
        <v>1.3467532130714943</v>
      </c>
      <c r="G37" s="436">
        <v>3.2723626226787133</v>
      </c>
      <c r="H37" s="436">
        <v>0.77685019329462079</v>
      </c>
      <c r="I37" s="436">
        <v>10.291988925059186</v>
      </c>
      <c r="J37" s="436">
        <v>-4.2675314544066225</v>
      </c>
      <c r="K37" s="436">
        <v>9.1251871504482125</v>
      </c>
      <c r="L37" s="436">
        <v>-3.1271357937706341</v>
      </c>
      <c r="M37" s="436">
        <v>6.6273285086846556</v>
      </c>
      <c r="N37" s="436">
        <v>1.5953290859477676</v>
      </c>
      <c r="O37" s="436">
        <v>13.982203348769929</v>
      </c>
      <c r="P37" s="436">
        <v>-7.7080493374156021</v>
      </c>
      <c r="Q37" s="436">
        <v>10.044775023127883</v>
      </c>
      <c r="R37" s="436">
        <v>-13.505793918373513</v>
      </c>
      <c r="S37" s="436">
        <v>8.6842886854608992</v>
      </c>
      <c r="T37" s="436">
        <v>-8.610490583598235</v>
      </c>
      <c r="U37" s="436">
        <v>7.4158259354897638</v>
      </c>
      <c r="V37" s="436">
        <v>0.6539400142687839</v>
      </c>
      <c r="W37" s="436">
        <v>1.2765938337647498</v>
      </c>
      <c r="X37" s="436">
        <v>1.4869292809062387</v>
      </c>
      <c r="Y37" s="436">
        <v>5.1111943856832767</v>
      </c>
      <c r="Z37" s="436">
        <v>-3.8202405402897739</v>
      </c>
    </row>
    <row r="38" spans="1:31">
      <c r="A38" s="710" t="s">
        <v>444</v>
      </c>
      <c r="B38" s="435" t="s">
        <v>356</v>
      </c>
      <c r="C38" s="436">
        <v>3.5445799294575266</v>
      </c>
      <c r="D38" s="436">
        <v>7.2983220451371267</v>
      </c>
      <c r="E38" s="436">
        <v>-1.6327306893888078</v>
      </c>
      <c r="F38" s="436">
        <v>7.3281163089973234</v>
      </c>
      <c r="G38" s="436">
        <v>-9.3114801964503613E-2</v>
      </c>
      <c r="H38" s="436">
        <v>15.899711578223773</v>
      </c>
      <c r="I38" s="436">
        <v>-5.3777843345547325</v>
      </c>
      <c r="J38" s="436">
        <v>-4.2010544948179245</v>
      </c>
      <c r="K38" s="436">
        <v>7.0675122525979077</v>
      </c>
      <c r="L38" s="436">
        <v>-0.68329500272446353</v>
      </c>
      <c r="M38" s="436">
        <v>4.1892972838087701</v>
      </c>
      <c r="N38" s="436">
        <v>15.935485571609604</v>
      </c>
      <c r="O38" s="436">
        <v>8.897695869223341</v>
      </c>
      <c r="P38" s="436">
        <v>-0.73690383992391162</v>
      </c>
      <c r="Q38" s="436">
        <v>-9.9178935841007387</v>
      </c>
      <c r="R38" s="436">
        <v>-4.1327219393065491</v>
      </c>
      <c r="S38" s="436">
        <v>-3.5100084989337006</v>
      </c>
      <c r="T38" s="436">
        <v>-1.8275524893660844</v>
      </c>
      <c r="U38" s="436">
        <v>5.6901289816603224</v>
      </c>
      <c r="V38" s="436">
        <v>3.510181690701657</v>
      </c>
      <c r="W38" s="436">
        <v>-1.9733564649351933</v>
      </c>
      <c r="X38" s="436">
        <v>7.4223537313937271</v>
      </c>
      <c r="Y38" s="436">
        <v>-4.9505612210353291</v>
      </c>
      <c r="Z38" s="436">
        <v>0.93010538786820973</v>
      </c>
    </row>
    <row r="39" spans="1:31">
      <c r="A39" s="710" t="s">
        <v>445</v>
      </c>
      <c r="B39" s="435" t="s">
        <v>356</v>
      </c>
      <c r="C39" s="436">
        <v>0.52529884341770128</v>
      </c>
      <c r="D39" s="436">
        <v>-1.5676917535782025</v>
      </c>
      <c r="E39" s="436">
        <v>4.7140112303715966</v>
      </c>
      <c r="F39" s="436">
        <v>-6.7180669862669617</v>
      </c>
      <c r="G39" s="436">
        <v>3.2899979232765588</v>
      </c>
      <c r="H39" s="436">
        <v>4.2990211288430942</v>
      </c>
      <c r="I39" s="436">
        <v>7.3822886549334896</v>
      </c>
      <c r="J39" s="436">
        <v>-3.7689616800843027</v>
      </c>
      <c r="K39" s="436">
        <v>9.3915658196152378</v>
      </c>
      <c r="L39" s="436">
        <v>-2.6896437901359462</v>
      </c>
      <c r="M39" s="436">
        <v>7.8524568761741307</v>
      </c>
      <c r="N39" s="436">
        <v>-1.5856748721548826</v>
      </c>
      <c r="O39" s="436">
        <v>8.538137709964289</v>
      </c>
      <c r="P39" s="436">
        <v>-6.1821923398209293</v>
      </c>
      <c r="Q39" s="436">
        <v>2.8653974250049998</v>
      </c>
      <c r="R39" s="436">
        <v>-7.3794657111293702</v>
      </c>
      <c r="S39" s="436">
        <v>-5.4871345992924745</v>
      </c>
      <c r="T39" s="436">
        <v>3.7292510224133792</v>
      </c>
      <c r="U39" s="436">
        <v>-0.12440761107907861</v>
      </c>
      <c r="V39" s="436">
        <v>5.9055985193109564</v>
      </c>
      <c r="W39" s="436">
        <v>2.4945882737538483</v>
      </c>
      <c r="X39" s="436">
        <v>-1.5448678822756676</v>
      </c>
      <c r="Y39" s="436">
        <v>-3.3880071218635663</v>
      </c>
      <c r="Z39" s="436">
        <v>-2.1825131176451862</v>
      </c>
    </row>
    <row r="40" spans="1:31">
      <c r="A40" s="710" t="s">
        <v>446</v>
      </c>
      <c r="B40" s="435" t="s">
        <v>356</v>
      </c>
      <c r="C40" s="436">
        <v>-0.56321879284176646</v>
      </c>
      <c r="D40" s="436">
        <v>0.31511965195279856</v>
      </c>
      <c r="E40" s="436">
        <v>-9.8037907671676692</v>
      </c>
      <c r="F40" s="436">
        <v>-2.0769369352284457</v>
      </c>
      <c r="G40" s="436">
        <v>4.8836767932636462</v>
      </c>
      <c r="H40" s="436">
        <v>7.4095171447273458</v>
      </c>
      <c r="I40" s="436">
        <v>-11.19683553116765</v>
      </c>
      <c r="J40" s="436">
        <v>10.949114941460678</v>
      </c>
      <c r="K40" s="436">
        <v>11.253078455132439</v>
      </c>
      <c r="L40" s="436">
        <v>2.1157971996386635</v>
      </c>
      <c r="M40" s="436">
        <v>7.4290725408256293</v>
      </c>
      <c r="N40" s="436">
        <v>15.241572710842689</v>
      </c>
      <c r="O40" s="436">
        <v>8.4763298286399049</v>
      </c>
      <c r="P40" s="436">
        <v>-6.8895107486179654</v>
      </c>
      <c r="Q40" s="436">
        <v>6.6700360540829564</v>
      </c>
      <c r="R40" s="436">
        <v>-14.959404168448955</v>
      </c>
      <c r="S40" s="436">
        <v>15.032061610283534</v>
      </c>
      <c r="T40" s="436">
        <v>-23.841589262730821</v>
      </c>
      <c r="U40" s="436">
        <v>7.4107130438008113</v>
      </c>
      <c r="V40" s="436">
        <v>14.752799846329481</v>
      </c>
      <c r="W40" s="436">
        <v>-7.8128007352752178</v>
      </c>
      <c r="X40" s="436">
        <v>-15.09930938071895</v>
      </c>
      <c r="Y40" s="436">
        <v>3.8399804314735633</v>
      </c>
      <c r="Z40" s="436">
        <v>2.2938635638798104</v>
      </c>
    </row>
    <row r="41" spans="1:31">
      <c r="A41" s="710" t="s">
        <v>447</v>
      </c>
      <c r="B41" s="435" t="s">
        <v>356</v>
      </c>
      <c r="C41" s="436">
        <v>19.314997771789649</v>
      </c>
      <c r="D41" s="436">
        <v>36.043368267556644</v>
      </c>
      <c r="E41" s="436">
        <v>-16.874374347365062</v>
      </c>
      <c r="F41" s="436">
        <v>17.337290711049889</v>
      </c>
      <c r="G41" s="436">
        <v>20.644222513381408</v>
      </c>
      <c r="H41" s="436">
        <v>2.7902944684236957</v>
      </c>
      <c r="I41" s="436">
        <v>0.85671722322567234</v>
      </c>
      <c r="J41" s="436">
        <v>23.631427563086959</v>
      </c>
      <c r="K41" s="436">
        <v>-14.96402888959679</v>
      </c>
      <c r="L41" s="436">
        <v>5.6126588237150372</v>
      </c>
      <c r="M41" s="436">
        <v>24.821604386465097</v>
      </c>
      <c r="N41" s="436">
        <v>-5.1631414525365926</v>
      </c>
      <c r="O41" s="436">
        <v>8.0700710390651693</v>
      </c>
      <c r="P41" s="436">
        <v>-1.5067670457857787</v>
      </c>
      <c r="Q41" s="436">
        <v>-1.9743024198640171</v>
      </c>
      <c r="R41" s="436">
        <v>-0.7400795328786387</v>
      </c>
      <c r="S41" s="436">
        <v>-15.540685491057744</v>
      </c>
      <c r="T41" s="436">
        <v>-2.0993335878358721E-2</v>
      </c>
      <c r="U41" s="436">
        <v>3.4929975650554326</v>
      </c>
      <c r="V41" s="436">
        <v>7.5340579444056743</v>
      </c>
      <c r="W41" s="436">
        <v>19.11526509509801</v>
      </c>
      <c r="X41" s="436">
        <v>-13.913441938349507</v>
      </c>
      <c r="Y41" s="436">
        <v>16.178097952146871</v>
      </c>
      <c r="Z41" s="436">
        <v>-8.3593443361182977</v>
      </c>
    </row>
    <row r="42" spans="1:31">
      <c r="A42" s="710" t="s">
        <v>448</v>
      </c>
      <c r="B42" s="435" t="s">
        <v>356</v>
      </c>
      <c r="C42" s="436">
        <v>13.320422202249091</v>
      </c>
      <c r="D42" s="436">
        <v>12.227783032529729</v>
      </c>
      <c r="E42" s="436">
        <v>-8.6322414596303219</v>
      </c>
      <c r="F42" s="436">
        <v>8.7292543113687486</v>
      </c>
      <c r="G42" s="436">
        <v>20.081489477374234</v>
      </c>
      <c r="H42" s="436">
        <v>10.95952264560016</v>
      </c>
      <c r="I42" s="436">
        <v>-9.1753332772213128</v>
      </c>
      <c r="J42" s="436">
        <v>6.5313164570896589</v>
      </c>
      <c r="K42" s="436">
        <v>3.0248994314902689E-2</v>
      </c>
      <c r="L42" s="436">
        <v>3.5496603088483738</v>
      </c>
      <c r="M42" s="436">
        <v>5.9001982282707814</v>
      </c>
      <c r="N42" s="436">
        <v>4.75120233224618</v>
      </c>
      <c r="O42" s="436">
        <v>11.025767915033356</v>
      </c>
      <c r="P42" s="436">
        <v>-9.1334712159638229</v>
      </c>
      <c r="Q42" s="436">
        <v>3.2812174579673439</v>
      </c>
      <c r="R42" s="436">
        <v>1.7130477548874126</v>
      </c>
      <c r="S42" s="436">
        <v>0.41443323481287564</v>
      </c>
      <c r="T42" s="436">
        <v>1.7347115470894749</v>
      </c>
      <c r="U42" s="436">
        <v>-5.0345669318755597</v>
      </c>
      <c r="V42" s="436">
        <v>0.90572328559458981</v>
      </c>
      <c r="W42" s="436">
        <v>13.545426048587473</v>
      </c>
      <c r="X42" s="436">
        <v>-11.515632900697327</v>
      </c>
      <c r="Y42" s="436">
        <v>5.4382979559302242</v>
      </c>
      <c r="Z42" s="436">
        <v>-1.8968085490772495</v>
      </c>
    </row>
    <row r="43" spans="1:31">
      <c r="A43" s="710" t="s">
        <v>449</v>
      </c>
      <c r="B43" s="435" t="s">
        <v>356</v>
      </c>
      <c r="C43" s="436">
        <v>6.1518139850526836</v>
      </c>
      <c r="D43" s="436">
        <v>-14.108899667581355</v>
      </c>
      <c r="E43" s="436">
        <v>-1.0720177258734793</v>
      </c>
      <c r="F43" s="436">
        <v>7.2580896961338794</v>
      </c>
      <c r="G43" s="436">
        <v>13.252319521559926</v>
      </c>
      <c r="H43" s="436">
        <v>7.4129647746462268</v>
      </c>
      <c r="I43" s="436">
        <v>-12.169330202219086</v>
      </c>
      <c r="J43" s="436">
        <v>2.8011847406435493</v>
      </c>
      <c r="K43" s="436">
        <v>10.824253021652822</v>
      </c>
      <c r="L43" s="436">
        <v>0.12421137732735588</v>
      </c>
      <c r="M43" s="436">
        <v>9.8355162541822239</v>
      </c>
      <c r="N43" s="436">
        <v>-0.57887225780581275</v>
      </c>
      <c r="O43" s="436">
        <v>-6.2885955079415368</v>
      </c>
      <c r="P43" s="436">
        <v>-2.1893313506579659</v>
      </c>
      <c r="Q43" s="436">
        <v>10.274038476139935</v>
      </c>
      <c r="R43" s="436">
        <v>-7.4626268645911153</v>
      </c>
      <c r="S43" s="436">
        <v>-9.2377853431345756</v>
      </c>
      <c r="T43" s="436">
        <v>-2.3797466694086751</v>
      </c>
      <c r="U43" s="436">
        <v>10.340817605867755</v>
      </c>
      <c r="V43" s="436">
        <v>3.6923135802046829</v>
      </c>
      <c r="W43" s="436">
        <v>0.26576952790887276</v>
      </c>
      <c r="X43" s="436">
        <v>-4.2539088732517172</v>
      </c>
      <c r="Y43" s="436">
        <v>15.162604016007023</v>
      </c>
      <c r="Z43" s="436">
        <v>-24.468044971794399</v>
      </c>
    </row>
    <row r="44" spans="1:31">
      <c r="A44" s="710" t="s">
        <v>450</v>
      </c>
      <c r="B44" s="435" t="s">
        <v>356</v>
      </c>
      <c r="C44" s="436">
        <v>9.8219784254211788</v>
      </c>
      <c r="D44" s="436">
        <v>4.4602667109316911</v>
      </c>
      <c r="E44" s="436">
        <v>-1.6910792958647534</v>
      </c>
      <c r="F44" s="436">
        <v>14.865262451646387</v>
      </c>
      <c r="G44" s="436">
        <v>1.4075539813219677</v>
      </c>
      <c r="H44" s="436">
        <v>9.2768100515598491</v>
      </c>
      <c r="I44" s="436">
        <v>-4.1399101659234816</v>
      </c>
      <c r="J44" s="436">
        <v>17.005647720549263</v>
      </c>
      <c r="K44" s="436">
        <v>2.0768449577703763</v>
      </c>
      <c r="L44" s="436">
        <v>-0.15908923343926062</v>
      </c>
      <c r="M44" s="436">
        <v>2.8509989528795927</v>
      </c>
      <c r="N44" s="436">
        <v>8.040043682458915</v>
      </c>
      <c r="O44" s="436">
        <v>9.232417383978472</v>
      </c>
      <c r="P44" s="436">
        <v>-7.0164942023908736</v>
      </c>
      <c r="Q44" s="436">
        <v>-6.4046983561189279</v>
      </c>
      <c r="R44" s="436">
        <v>-12.332164306041619</v>
      </c>
      <c r="S44" s="436">
        <v>3.1072491439648928</v>
      </c>
      <c r="T44" s="436">
        <v>1.0071771936492553</v>
      </c>
      <c r="U44" s="436">
        <v>0.17789457171011236</v>
      </c>
      <c r="V44" s="436">
        <v>2.0142833914391218</v>
      </c>
      <c r="W44" s="436">
        <v>3.678218360979244</v>
      </c>
      <c r="X44" s="436">
        <v>5.4290840418257602</v>
      </c>
      <c r="Y44" s="436">
        <v>-7.6884309560909827</v>
      </c>
      <c r="Z44" s="436">
        <v>-0.20194806570805213</v>
      </c>
    </row>
    <row r="45" spans="1:31" ht="20.25" customHeight="1">
      <c r="A45" s="710" t="s">
        <v>460</v>
      </c>
      <c r="B45" s="435" t="s">
        <v>356</v>
      </c>
      <c r="C45" s="436">
        <v>4.5400413991323916</v>
      </c>
      <c r="D45" s="436">
        <v>2.2140080666132747</v>
      </c>
      <c r="E45" s="436">
        <v>-1.9424073575329572</v>
      </c>
      <c r="F45" s="436">
        <v>6.6064003577841248</v>
      </c>
      <c r="G45" s="436">
        <v>5.5698378674086939</v>
      </c>
      <c r="H45" s="436">
        <v>8.0701905686801751</v>
      </c>
      <c r="I45" s="436">
        <v>-0.96886627197575592</v>
      </c>
      <c r="J45" s="436">
        <v>1.3387706845215774</v>
      </c>
      <c r="K45" s="436">
        <v>2.809097182597867</v>
      </c>
      <c r="L45" s="436">
        <v>0.47555194724897376</v>
      </c>
      <c r="M45" s="436">
        <v>7.0591155463796156</v>
      </c>
      <c r="N45" s="436">
        <v>5.0369690699539547</v>
      </c>
      <c r="O45" s="436">
        <v>6.8100569900645098</v>
      </c>
      <c r="P45" s="436">
        <v>-1.8036989586846204</v>
      </c>
      <c r="Q45" s="436">
        <v>-0.66067644464158093</v>
      </c>
      <c r="R45" s="436">
        <v>-8.7163497489188728</v>
      </c>
      <c r="S45" s="436">
        <v>0.22724697642010483</v>
      </c>
      <c r="T45" s="436">
        <v>-2.5196191374097481</v>
      </c>
      <c r="U45" s="436">
        <v>2.4002572021061326</v>
      </c>
      <c r="V45" s="436">
        <v>2.9089728675249376</v>
      </c>
      <c r="W45" s="436">
        <v>4.4809647335622742</v>
      </c>
      <c r="X45" s="436">
        <v>-0.76892746077291463</v>
      </c>
      <c r="Y45" s="436">
        <v>-0.1910741877284039</v>
      </c>
      <c r="Z45" s="436">
        <v>-1.9646539400992253</v>
      </c>
    </row>
    <row r="46" spans="1:31">
      <c r="B46" s="435"/>
      <c r="C46" s="435"/>
      <c r="D46" s="435"/>
      <c r="E46" s="435"/>
      <c r="F46" s="435"/>
      <c r="G46" s="435"/>
      <c r="H46" s="435"/>
      <c r="I46" s="435"/>
      <c r="J46" s="435"/>
      <c r="K46" s="581"/>
      <c r="L46" s="581"/>
      <c r="M46" s="581"/>
      <c r="N46" s="581"/>
      <c r="O46" s="581"/>
      <c r="P46" s="581"/>
      <c r="Q46" s="581"/>
      <c r="R46" s="581"/>
      <c r="S46" s="581"/>
      <c r="T46" s="581"/>
      <c r="U46" s="581"/>
      <c r="V46" s="581"/>
      <c r="W46" s="581"/>
      <c r="X46" s="581"/>
      <c r="Y46" s="581"/>
      <c r="Z46" s="581"/>
    </row>
    <row r="47" spans="1:31" ht="13">
      <c r="A47" s="582"/>
      <c r="B47" s="1419" t="s">
        <v>483</v>
      </c>
      <c r="C47" s="1419"/>
      <c r="D47" s="1419"/>
      <c r="E47" s="1419"/>
      <c r="F47" s="1419"/>
      <c r="G47" s="1419"/>
      <c r="H47" s="1419" t="s">
        <v>483</v>
      </c>
      <c r="I47" s="1419"/>
      <c r="J47" s="1419"/>
      <c r="K47" s="1419"/>
      <c r="L47" s="1419"/>
      <c r="M47" s="1419"/>
      <c r="N47" s="1419" t="s">
        <v>483</v>
      </c>
      <c r="O47" s="1419"/>
      <c r="P47" s="1419"/>
      <c r="Q47" s="1419"/>
      <c r="R47" s="1419"/>
      <c r="S47" s="1419"/>
      <c r="T47" s="1419" t="s">
        <v>483</v>
      </c>
      <c r="U47" s="1419"/>
      <c r="V47" s="1419"/>
      <c r="W47" s="1419"/>
      <c r="X47" s="1419"/>
      <c r="Y47" s="1419"/>
      <c r="Z47" s="1419" t="s">
        <v>483</v>
      </c>
      <c r="AA47" s="1419"/>
      <c r="AB47" s="1419"/>
      <c r="AC47" s="1419"/>
      <c r="AD47" s="1419"/>
      <c r="AE47" s="1419"/>
    </row>
    <row r="48" spans="1:31">
      <c r="B48" s="221"/>
      <c r="C48" s="221"/>
      <c r="D48" s="221"/>
      <c r="E48" s="221"/>
      <c r="F48" s="221"/>
      <c r="G48" s="221"/>
      <c r="H48" s="221"/>
      <c r="I48" s="221"/>
      <c r="J48" s="221"/>
    </row>
    <row r="49" spans="1:26">
      <c r="A49" s="712" t="s">
        <v>435</v>
      </c>
      <c r="B49" s="437">
        <v>100</v>
      </c>
      <c r="C49" s="438">
        <v>101.00633418152569</v>
      </c>
      <c r="D49" s="438">
        <v>100.23443557498844</v>
      </c>
      <c r="E49" s="438">
        <v>109.69899211387354</v>
      </c>
      <c r="F49" s="438">
        <v>107.71326837354744</v>
      </c>
      <c r="G49" s="438">
        <v>107.56532309757587</v>
      </c>
      <c r="H49" s="438">
        <v>138.14376360121466</v>
      </c>
      <c r="I49" s="438">
        <v>129.64217867746112</v>
      </c>
      <c r="J49" s="438">
        <v>131.5877764733726</v>
      </c>
      <c r="K49" s="438">
        <v>124.26940661181629</v>
      </c>
      <c r="L49" s="438">
        <v>125.39425016657883</v>
      </c>
      <c r="M49" s="438">
        <v>127.43477389898186</v>
      </c>
      <c r="N49" s="438">
        <v>132.41151208240174</v>
      </c>
      <c r="O49" s="438">
        <v>127.60875305105225</v>
      </c>
      <c r="P49" s="438">
        <v>127.76005747097096</v>
      </c>
      <c r="Q49" s="438">
        <v>124.69808034623074</v>
      </c>
      <c r="R49" s="438">
        <v>119.08568594229909</v>
      </c>
      <c r="S49" s="438">
        <v>115.04866878861101</v>
      </c>
      <c r="T49" s="438">
        <v>117.82290307225874</v>
      </c>
      <c r="U49" s="438">
        <v>126.20279305161583</v>
      </c>
      <c r="V49" s="438">
        <v>122.78720527595929</v>
      </c>
      <c r="W49" s="438">
        <v>125.99006020116882</v>
      </c>
      <c r="X49" s="438">
        <v>128.10676476190622</v>
      </c>
      <c r="Y49" s="438">
        <v>122.29994013607288</v>
      </c>
      <c r="Z49" s="438">
        <v>128.72840984251638</v>
      </c>
    </row>
    <row r="50" spans="1:26">
      <c r="A50" s="710" t="s">
        <v>436</v>
      </c>
      <c r="B50" s="437">
        <v>100.00000000000001</v>
      </c>
      <c r="C50" s="438">
        <v>103.56027149495065</v>
      </c>
      <c r="D50" s="438">
        <v>97.892305964504374</v>
      </c>
      <c r="E50" s="438">
        <v>96.005987240165666</v>
      </c>
      <c r="F50" s="438">
        <v>103.92019443927946</v>
      </c>
      <c r="G50" s="438">
        <v>112.80062424757926</v>
      </c>
      <c r="H50" s="438">
        <v>119.66586081002974</v>
      </c>
      <c r="I50" s="438">
        <v>126.5376552642835</v>
      </c>
      <c r="J50" s="438">
        <v>127.67571056881702</v>
      </c>
      <c r="K50" s="438">
        <v>129.84021311643852</v>
      </c>
      <c r="L50" s="438">
        <v>129.56997664381612</v>
      </c>
      <c r="M50" s="438">
        <v>137.29816981718352</v>
      </c>
      <c r="N50" s="438">
        <v>154.64967361434447</v>
      </c>
      <c r="O50" s="438">
        <v>167.17454780415497</v>
      </c>
      <c r="P50" s="438">
        <v>158.88034573276389</v>
      </c>
      <c r="Q50" s="438">
        <v>160.4582311409944</v>
      </c>
      <c r="R50" s="438">
        <v>130.65004460870938</v>
      </c>
      <c r="S50" s="438">
        <v>131.30874722760922</v>
      </c>
      <c r="T50" s="438">
        <v>126.69818466757818</v>
      </c>
      <c r="U50" s="438">
        <v>130.2266950800678</v>
      </c>
      <c r="V50" s="438">
        <v>129.77362529197441</v>
      </c>
      <c r="W50" s="438">
        <v>141.11795505640453</v>
      </c>
      <c r="X50" s="438">
        <v>145.6614116661267</v>
      </c>
      <c r="Y50" s="438">
        <v>136.47649523234196</v>
      </c>
      <c r="Z50" s="438">
        <v>145.05252198730139</v>
      </c>
    </row>
    <row r="51" spans="1:26">
      <c r="A51" s="710" t="s">
        <v>437</v>
      </c>
      <c r="B51" s="437">
        <v>100</v>
      </c>
      <c r="C51" s="438">
        <v>98.307810535140405</v>
      </c>
      <c r="D51" s="438">
        <v>108.38214335615481</v>
      </c>
      <c r="E51" s="438">
        <v>83.748672628196161</v>
      </c>
      <c r="F51" s="438">
        <v>99.888221321782865</v>
      </c>
      <c r="G51" s="438">
        <v>105.9277979600391</v>
      </c>
      <c r="H51" s="438">
        <v>120.38584602487074</v>
      </c>
      <c r="I51" s="438">
        <v>95.874842811233748</v>
      </c>
      <c r="J51" s="438">
        <v>111.11597037865026</v>
      </c>
      <c r="K51" s="438">
        <v>89.198442084672337</v>
      </c>
      <c r="L51" s="438">
        <v>96.421265893530801</v>
      </c>
      <c r="M51" s="438">
        <v>79.75173256951237</v>
      </c>
      <c r="N51" s="438">
        <v>93.6243887103535</v>
      </c>
      <c r="O51" s="438">
        <v>83.513972334777137</v>
      </c>
      <c r="P51" s="438">
        <v>90.489171440547722</v>
      </c>
      <c r="Q51" s="438">
        <v>74.605700712589083</v>
      </c>
      <c r="R51" s="438">
        <v>66.705044012854543</v>
      </c>
      <c r="S51" s="438">
        <v>72.792371105211672</v>
      </c>
      <c r="T51" s="438">
        <v>72.989520748917144</v>
      </c>
      <c r="U51" s="438">
        <v>62.980822970518368</v>
      </c>
      <c r="V51" s="438">
        <v>60.007614922453534</v>
      </c>
      <c r="W51" s="438">
        <v>60.576812910437326</v>
      </c>
      <c r="X51" s="438">
        <v>77.321321933072483</v>
      </c>
      <c r="Y51" s="438">
        <v>70.59231016522287</v>
      </c>
      <c r="Z51" s="438">
        <v>63.431465697918121</v>
      </c>
    </row>
    <row r="52" spans="1:26">
      <c r="A52" s="710" t="s">
        <v>438</v>
      </c>
      <c r="B52" s="437">
        <v>100</v>
      </c>
      <c r="C52" s="438">
        <v>113.75619025660092</v>
      </c>
      <c r="D52" s="438">
        <v>134.62125746012723</v>
      </c>
      <c r="E52" s="438">
        <v>122.98649584956377</v>
      </c>
      <c r="F52" s="438">
        <v>142.80529798147634</v>
      </c>
      <c r="G52" s="438">
        <v>157.27928913551696</v>
      </c>
      <c r="H52" s="438">
        <v>184.83333455839255</v>
      </c>
      <c r="I52" s="438">
        <v>195.66770048771539</v>
      </c>
      <c r="J52" s="438">
        <v>185.47194504719508</v>
      </c>
      <c r="K52" s="438">
        <v>206.8230254914196</v>
      </c>
      <c r="L52" s="438">
        <v>204.60936922731128</v>
      </c>
      <c r="M52" s="438">
        <v>253.50615824386858</v>
      </c>
      <c r="N52" s="438">
        <v>244.37947331995051</v>
      </c>
      <c r="O52" s="438">
        <v>242.14274080828375</v>
      </c>
      <c r="P52" s="438">
        <v>249.37479423840452</v>
      </c>
      <c r="Q52" s="438">
        <v>243.23030327179799</v>
      </c>
      <c r="R52" s="438">
        <v>243.77643468300045</v>
      </c>
      <c r="S52" s="438">
        <v>233.39324517807006</v>
      </c>
      <c r="T52" s="438">
        <v>254.51335037326263</v>
      </c>
      <c r="U52" s="438">
        <v>258.35868883585459</v>
      </c>
      <c r="V52" s="438">
        <v>274.24466393207649</v>
      </c>
      <c r="W52" s="438">
        <v>275.57320199666606</v>
      </c>
      <c r="X52" s="438">
        <v>269.4668048585076</v>
      </c>
      <c r="Y52" s="438">
        <v>256.25313160598677</v>
      </c>
      <c r="Z52" s="438">
        <v>242.79187391122861</v>
      </c>
    </row>
    <row r="53" spans="1:26">
      <c r="A53" s="710" t="s">
        <v>439</v>
      </c>
      <c r="B53" s="437">
        <v>100</v>
      </c>
      <c r="C53" s="438">
        <v>101.13666504698</v>
      </c>
      <c r="D53" s="438">
        <v>95.552316182202873</v>
      </c>
      <c r="E53" s="438">
        <v>102.2665528246791</v>
      </c>
      <c r="F53" s="438">
        <v>100.34749641419927</v>
      </c>
      <c r="G53" s="438">
        <v>100.59198236941806</v>
      </c>
      <c r="H53" s="438">
        <v>95.201068065365959</v>
      </c>
      <c r="I53" s="438">
        <v>88.778435535966025</v>
      </c>
      <c r="J53" s="438">
        <v>90.807098140708632</v>
      </c>
      <c r="K53" s="438">
        <v>90.565758774798809</v>
      </c>
      <c r="L53" s="438">
        <v>91.346314627868423</v>
      </c>
      <c r="M53" s="438">
        <v>93.372300614653966</v>
      </c>
      <c r="N53" s="438">
        <v>100.61640877745123</v>
      </c>
      <c r="O53" s="438">
        <v>108.04286380774825</v>
      </c>
      <c r="P53" s="438">
        <v>107.66321570535337</v>
      </c>
      <c r="Q53" s="438">
        <v>113.72449472532797</v>
      </c>
      <c r="R53" s="438">
        <v>95.302454803581213</v>
      </c>
      <c r="S53" s="438">
        <v>101.70551191679932</v>
      </c>
      <c r="T53" s="438">
        <v>89.935436424877523</v>
      </c>
      <c r="U53" s="438">
        <v>91.215301541082454</v>
      </c>
      <c r="V53" s="438">
        <v>97.984575257843844</v>
      </c>
      <c r="W53" s="438">
        <v>99.788670221102379</v>
      </c>
      <c r="X53" s="438">
        <v>88.523048425807815</v>
      </c>
      <c r="Y53" s="438">
        <v>84.278347039553637</v>
      </c>
      <c r="Z53" s="438">
        <v>80.084980098831139</v>
      </c>
    </row>
    <row r="54" spans="1:26">
      <c r="A54" s="710" t="s">
        <v>440</v>
      </c>
      <c r="B54" s="437">
        <v>100</v>
      </c>
      <c r="C54" s="438">
        <v>100.62746862884605</v>
      </c>
      <c r="D54" s="438">
        <v>98.394068397511987</v>
      </c>
      <c r="E54" s="438">
        <v>93.812542266752047</v>
      </c>
      <c r="F54" s="438">
        <v>108.09863613712781</v>
      </c>
      <c r="G54" s="438">
        <v>114.60801203010074</v>
      </c>
      <c r="H54" s="438">
        <v>106.3163495009069</v>
      </c>
      <c r="I54" s="438">
        <v>113.74421399100474</v>
      </c>
      <c r="J54" s="438">
        <v>103.23843413128102</v>
      </c>
      <c r="K54" s="438">
        <v>99.048077585890127</v>
      </c>
      <c r="L54" s="438">
        <v>96.603567549216194</v>
      </c>
      <c r="M54" s="438">
        <v>103.76494994189316</v>
      </c>
      <c r="N54" s="438">
        <v>122.15954520291531</v>
      </c>
      <c r="O54" s="438">
        <v>125.72821798970141</v>
      </c>
      <c r="P54" s="438">
        <v>131.45563429659774</v>
      </c>
      <c r="Q54" s="438">
        <v>131.52909152029122</v>
      </c>
      <c r="R54" s="438">
        <v>111.04487510601798</v>
      </c>
      <c r="S54" s="438">
        <v>119.97628051367218</v>
      </c>
      <c r="T54" s="438">
        <v>115.54369884906892</v>
      </c>
      <c r="U54" s="438">
        <v>115.54534320982255</v>
      </c>
      <c r="V54" s="438">
        <v>111.02830547637419</v>
      </c>
      <c r="W54" s="438">
        <v>124.00286753436683</v>
      </c>
      <c r="X54" s="438">
        <v>121.947428209153</v>
      </c>
      <c r="Y54" s="438">
        <v>124.31908984267882</v>
      </c>
      <c r="Z54" s="438">
        <v>132.61676555606266</v>
      </c>
    </row>
    <row r="55" spans="1:26">
      <c r="A55" s="710" t="s">
        <v>441</v>
      </c>
      <c r="B55" s="437">
        <v>100</v>
      </c>
      <c r="C55" s="438">
        <v>101.00917863177219</v>
      </c>
      <c r="D55" s="438">
        <v>103.62997789228844</v>
      </c>
      <c r="E55" s="438">
        <v>105.00679551555403</v>
      </c>
      <c r="F55" s="438">
        <v>119.07418700673654</v>
      </c>
      <c r="G55" s="438">
        <v>113.09675049554919</v>
      </c>
      <c r="H55" s="438">
        <v>118.35966357512231</v>
      </c>
      <c r="I55" s="438">
        <v>107.50990184102925</v>
      </c>
      <c r="J55" s="438">
        <v>111.50226151466167</v>
      </c>
      <c r="K55" s="438">
        <v>115.30756736543368</v>
      </c>
      <c r="L55" s="438">
        <v>118.17392405479933</v>
      </c>
      <c r="M55" s="438">
        <v>126.08567789667704</v>
      </c>
      <c r="N55" s="438">
        <v>119.64542860434328</v>
      </c>
      <c r="O55" s="438">
        <v>145.76400292209453</v>
      </c>
      <c r="P55" s="438">
        <v>167.51886424146227</v>
      </c>
      <c r="Q55" s="438">
        <v>153.22089837035628</v>
      </c>
      <c r="R55" s="438">
        <v>123.68719805327791</v>
      </c>
      <c r="S55" s="438">
        <v>137.80111242566758</v>
      </c>
      <c r="T55" s="438">
        <v>125.10092700615139</v>
      </c>
      <c r="U55" s="438">
        <v>119.0619559930367</v>
      </c>
      <c r="V55" s="438">
        <v>130.19283218253764</v>
      </c>
      <c r="W55" s="438">
        <v>143.56705708690214</v>
      </c>
      <c r="X55" s="438">
        <v>146.92126626123675</v>
      </c>
      <c r="Y55" s="438">
        <v>138.60548729446592</v>
      </c>
      <c r="Z55" s="438">
        <v>140.99831906419828</v>
      </c>
    </row>
    <row r="56" spans="1:26">
      <c r="A56" s="710" t="s">
        <v>442</v>
      </c>
      <c r="B56" s="437">
        <v>100</v>
      </c>
      <c r="C56" s="438">
        <v>112.12105878964948</v>
      </c>
      <c r="D56" s="438">
        <v>120.38057007425621</v>
      </c>
      <c r="E56" s="438">
        <v>113.1658430206227</v>
      </c>
      <c r="F56" s="438">
        <v>129.26020530869079</v>
      </c>
      <c r="G56" s="438">
        <v>155.14380541338787</v>
      </c>
      <c r="H56" s="438">
        <v>165.04351862089732</v>
      </c>
      <c r="I56" s="438">
        <v>162.76401494494348</v>
      </c>
      <c r="J56" s="438">
        <v>174.65531490640043</v>
      </c>
      <c r="K56" s="438">
        <v>186.71412392109238</v>
      </c>
      <c r="L56" s="438">
        <v>210.86203913146417</v>
      </c>
      <c r="M56" s="438">
        <v>204.60710178416039</v>
      </c>
      <c r="N56" s="438">
        <v>232.49660015654587</v>
      </c>
      <c r="O56" s="438">
        <v>216.68356437276404</v>
      </c>
      <c r="P56" s="438">
        <v>221.97185922867749</v>
      </c>
      <c r="Q56" s="438">
        <v>211.0262998271499</v>
      </c>
      <c r="R56" s="438">
        <v>223.44280298274185</v>
      </c>
      <c r="S56" s="438">
        <v>219.30270881785398</v>
      </c>
      <c r="T56" s="438">
        <v>201.44558157781475</v>
      </c>
      <c r="U56" s="438">
        <v>199.90888981758599</v>
      </c>
      <c r="V56" s="438">
        <v>216.37144094017461</v>
      </c>
      <c r="W56" s="438">
        <v>216.74187863761384</v>
      </c>
      <c r="X56" s="438">
        <v>205.78815209278554</v>
      </c>
      <c r="Y56" s="438">
        <v>218.98521233482569</v>
      </c>
      <c r="Z56" s="438">
        <v>203.43516934250121</v>
      </c>
    </row>
    <row r="57" spans="1:26">
      <c r="A57" s="710" t="s">
        <v>443</v>
      </c>
      <c r="B57" s="437">
        <v>100</v>
      </c>
      <c r="C57" s="438">
        <v>103.45377501032567</v>
      </c>
      <c r="D57" s="438">
        <v>99.560513616805466</v>
      </c>
      <c r="E57" s="438">
        <v>99.584683511875824</v>
      </c>
      <c r="F57" s="438">
        <v>100.92584343679908</v>
      </c>
      <c r="G57" s="438">
        <v>104.22850301404814</v>
      </c>
      <c r="H57" s="438">
        <v>105.03820234118085</v>
      </c>
      <c r="I57" s="438">
        <v>115.84872249321644</v>
      </c>
      <c r="J57" s="438">
        <v>110.90484182129019</v>
      </c>
      <c r="K57" s="438">
        <v>121.02511619639149</v>
      </c>
      <c r="L57" s="438">
        <v>117.24049646836164</v>
      </c>
      <c r="M57" s="438">
        <v>125.01040931453279</v>
      </c>
      <c r="N57" s="438">
        <v>127.0047367347899</v>
      </c>
      <c r="O57" s="438">
        <v>144.76279728761813</v>
      </c>
      <c r="P57" s="438">
        <v>133.60440945046557</v>
      </c>
      <c r="Q57" s="438">
        <v>147.02467180074348</v>
      </c>
      <c r="R57" s="438">
        <v>127.16782261817002</v>
      </c>
      <c r="S57" s="438">
        <v>138.21144344934675</v>
      </c>
      <c r="T57" s="438">
        <v>126.31076012568556</v>
      </c>
      <c r="U57" s="438">
        <v>135.67774623440042</v>
      </c>
      <c r="V57" s="438">
        <v>136.56499730748521</v>
      </c>
      <c r="W57" s="438">
        <v>138.30837764219356</v>
      </c>
      <c r="X57" s="438">
        <v>140.36492540730171</v>
      </c>
      <c r="Y57" s="438">
        <v>147.53924959418822</v>
      </c>
      <c r="Z57" s="438">
        <v>141.90289536835172</v>
      </c>
    </row>
    <row r="58" spans="1:26">
      <c r="A58" s="710" t="s">
        <v>444</v>
      </c>
      <c r="B58" s="437">
        <v>99.999999999999986</v>
      </c>
      <c r="C58" s="438">
        <v>103.54457992945753</v>
      </c>
      <c r="D58" s="438">
        <v>111.10159683299375</v>
      </c>
      <c r="E58" s="438">
        <v>109.28760696510044</v>
      </c>
      <c r="F58" s="438">
        <v>117.29632991482288</v>
      </c>
      <c r="G58" s="438">
        <v>117.18710966951107</v>
      </c>
      <c r="H58" s="438">
        <v>135.81952211382011</v>
      </c>
      <c r="I58" s="438">
        <v>128.51544113031602</v>
      </c>
      <c r="J58" s="438">
        <v>123.11643741417578</v>
      </c>
      <c r="K58" s="438">
        <v>131.81770671338469</v>
      </c>
      <c r="L58" s="438">
        <v>130.91700291070615</v>
      </c>
      <c r="M58" s="438">
        <v>136.40150535768819</v>
      </c>
      <c r="N58" s="438">
        <v>158.1377475634209</v>
      </c>
      <c r="O58" s="438">
        <v>172.20836339605424</v>
      </c>
      <c r="P58" s="438">
        <v>170.93935335351858</v>
      </c>
      <c r="Q58" s="438">
        <v>153.98577019456664</v>
      </c>
      <c r="R58" s="438">
        <v>147.62196648632562</v>
      </c>
      <c r="S58" s="438">
        <v>142.44042291636254</v>
      </c>
      <c r="T58" s="438">
        <v>139.83724942149098</v>
      </c>
      <c r="U58" s="438">
        <v>147.79416927797988</v>
      </c>
      <c r="V58" s="438">
        <v>152.98201314790015</v>
      </c>
      <c r="W58" s="438">
        <v>149.96313270125802</v>
      </c>
      <c r="X58" s="438">
        <v>161.09392687702478</v>
      </c>
      <c r="Y58" s="438">
        <v>153.11887340360781</v>
      </c>
      <c r="Z58" s="438">
        <v>154.54304029497789</v>
      </c>
    </row>
    <row r="59" spans="1:26">
      <c r="A59" s="710" t="s">
        <v>445</v>
      </c>
      <c r="B59" s="437">
        <v>100</v>
      </c>
      <c r="C59" s="438">
        <v>100.5252988434177</v>
      </c>
      <c r="D59" s="438">
        <v>98.949372023189596</v>
      </c>
      <c r="E59" s="438">
        <v>103.61385653274492</v>
      </c>
      <c r="F59" s="438">
        <v>96.65300824382058</v>
      </c>
      <c r="G59" s="438">
        <v>99.832890207826594</v>
      </c>
      <c r="H59" s="438">
        <v>104.12472725139578</v>
      </c>
      <c r="I59" s="438">
        <v>111.81151517825602</v>
      </c>
      <c r="J59" s="438">
        <v>107.59738201726589</v>
      </c>
      <c r="K59" s="438">
        <v>117.70246096960027</v>
      </c>
      <c r="L59" s="438">
        <v>114.53668403729422</v>
      </c>
      <c r="M59" s="438">
        <v>123.53062775872259</v>
      </c>
      <c r="N59" s="438">
        <v>121.57183363493733</v>
      </c>
      <c r="O59" s="438">
        <v>131.95180420721698</v>
      </c>
      <c r="P59" s="438">
        <v>123.79428987526288</v>
      </c>
      <c r="Q59" s="438">
        <v>127.34148826965188</v>
      </c>
      <c r="R59" s="438">
        <v>117.94436680675108</v>
      </c>
      <c r="S59" s="438">
        <v>111.47260064778141</v>
      </c>
      <c r="T59" s="438">
        <v>115.62969374714957</v>
      </c>
      <c r="U59" s="438">
        <v>115.4858416074607</v>
      </c>
      <c r="V59" s="438">
        <v>122.30597175944469</v>
      </c>
      <c r="W59" s="438">
        <v>125.35700218905649</v>
      </c>
      <c r="X59" s="438">
        <v>123.42040212405416</v>
      </c>
      <c r="Y59" s="438">
        <v>119.23891011025854</v>
      </c>
      <c r="Z59" s="438">
        <v>116.636505255765</v>
      </c>
    </row>
    <row r="60" spans="1:26">
      <c r="A60" s="710" t="s">
        <v>446</v>
      </c>
      <c r="B60" s="437">
        <v>100</v>
      </c>
      <c r="C60" s="438">
        <v>99.436781207158234</v>
      </c>
      <c r="D60" s="438">
        <v>99.750126046011289</v>
      </c>
      <c r="E60" s="438">
        <v>89.970832398474315</v>
      </c>
      <c r="F60" s="438">
        <v>88.10219494945791</v>
      </c>
      <c r="G60" s="438">
        <v>92.4048213985605</v>
      </c>
      <c r="H60" s="438">
        <v>99.251572482641507</v>
      </c>
      <c r="I60" s="438">
        <v>88.138537149662497</v>
      </c>
      <c r="J60" s="438">
        <v>97.788926889901049</v>
      </c>
      <c r="K60" s="438">
        <v>108.79319155325372</v>
      </c>
      <c r="L60" s="438">
        <v>111.09503485353498</v>
      </c>
      <c r="M60" s="438">
        <v>119.34836558205961</v>
      </c>
      <c r="N60" s="438">
        <v>137.53893350145157</v>
      </c>
      <c r="O60" s="438">
        <v>149.19718714782832</v>
      </c>
      <c r="P60" s="438">
        <v>138.91823090264305</v>
      </c>
      <c r="Q60" s="438">
        <v>148.18412698954353</v>
      </c>
      <c r="R60" s="438">
        <v>126.01666451969008</v>
      </c>
      <c r="S60" s="438">
        <v>144.9595671695142</v>
      </c>
      <c r="T60" s="438">
        <v>110.39890256792624</v>
      </c>
      <c r="U60" s="438">
        <v>118.58024844074049</v>
      </c>
      <c r="V60" s="438">
        <v>136.07415515048316</v>
      </c>
      <c r="W60" s="438">
        <v>125.44295255636669</v>
      </c>
      <c r="X60" s="438">
        <v>106.50193305357239</v>
      </c>
      <c r="Y60" s="438">
        <v>110.59158644197065</v>
      </c>
      <c r="Z60" s="438">
        <v>113.12840654807965</v>
      </c>
    </row>
    <row r="61" spans="1:26">
      <c r="A61" s="710" t="s">
        <v>447</v>
      </c>
      <c r="B61" s="437">
        <v>100</v>
      </c>
      <c r="C61" s="438">
        <v>119.31499777178965</v>
      </c>
      <c r="D61" s="438">
        <v>162.32014181710281</v>
      </c>
      <c r="E61" s="438">
        <v>134.92963344571103</v>
      </c>
      <c r="F61" s="438">
        <v>158.32277625154796</v>
      </c>
      <c r="G61" s="438">
        <v>191.0072824702805</v>
      </c>
      <c r="H61" s="438">
        <v>196.33694810733513</v>
      </c>
      <c r="I61" s="438">
        <v>198.01900055732634</v>
      </c>
      <c r="J61" s="438">
        <v>244.81371723517967</v>
      </c>
      <c r="K61" s="438">
        <v>208.17972186241158</v>
      </c>
      <c r="L61" s="438">
        <v>219.86413939070766</v>
      </c>
      <c r="M61" s="438">
        <v>274.43794625797528</v>
      </c>
      <c r="N61" s="438">
        <v>260.2683268932397</v>
      </c>
      <c r="O61" s="438">
        <v>281.2721657657105</v>
      </c>
      <c r="P61" s="438">
        <v>277.03404946298485</v>
      </c>
      <c r="Q61" s="438">
        <v>271.56455952058985</v>
      </c>
      <c r="R61" s="438">
        <v>269.55476579702594</v>
      </c>
      <c r="S61" s="438">
        <v>227.66410741835281</v>
      </c>
      <c r="T61" s="438">
        <v>227.61631312760804</v>
      </c>
      <c r="U61" s="438">
        <v>235.5669454028243</v>
      </c>
      <c r="V61" s="438">
        <v>253.31469556733958</v>
      </c>
      <c r="W61" s="438">
        <v>301.73647114987705</v>
      </c>
      <c r="X61" s="438">
        <v>259.75454242961416</v>
      </c>
      <c r="Y61" s="438">
        <v>301.77788673902808</v>
      </c>
      <c r="Z61" s="438">
        <v>276.55123405625164</v>
      </c>
    </row>
    <row r="62" spans="1:26">
      <c r="A62" s="710" t="s">
        <v>448</v>
      </c>
      <c r="B62" s="437">
        <v>100</v>
      </c>
      <c r="C62" s="438">
        <v>113.32042220224909</v>
      </c>
      <c r="D62" s="438">
        <v>127.17699756068676</v>
      </c>
      <c r="E62" s="438">
        <v>116.19877205014012</v>
      </c>
      <c r="F62" s="438">
        <v>126.34205836908453</v>
      </c>
      <c r="G62" s="438">
        <v>151.71342552597025</v>
      </c>
      <c r="H62" s="438">
        <v>168.34049275290468</v>
      </c>
      <c r="I62" s="438">
        <v>152.89469150230912</v>
      </c>
      <c r="J62" s="438">
        <v>162.88072765041591</v>
      </c>
      <c r="K62" s="438">
        <v>162.92999743246295</v>
      </c>
      <c r="L62" s="438">
        <v>168.71345888253074</v>
      </c>
      <c r="M62" s="438">
        <v>178.66788739437217</v>
      </c>
      <c r="N62" s="438">
        <v>187.15676022722857</v>
      </c>
      <c r="O62" s="438">
        <v>207.79223024717825</v>
      </c>
      <c r="P62" s="438">
        <v>188.81358670854297</v>
      </c>
      <c r="Q62" s="438">
        <v>195.00897107863796</v>
      </c>
      <c r="R62" s="438">
        <v>198.34956787952959</v>
      </c>
      <c r="S62" s="438">
        <v>199.17159440993009</v>
      </c>
      <c r="T62" s="438">
        <v>202.62664705668138</v>
      </c>
      <c r="U62" s="438">
        <v>192.42527288879748</v>
      </c>
      <c r="V62" s="438">
        <v>194.16811339272024</v>
      </c>
      <c r="W62" s="438">
        <v>220.46901160226864</v>
      </c>
      <c r="X62" s="438">
        <v>195.08060956635555</v>
      </c>
      <c r="Y62" s="438">
        <v>205.68967436881888</v>
      </c>
      <c r="Z62" s="438">
        <v>201.788135040822</v>
      </c>
    </row>
    <row r="63" spans="1:26">
      <c r="A63" s="710" t="s">
        <v>449</v>
      </c>
      <c r="B63" s="437">
        <v>100</v>
      </c>
      <c r="C63" s="438">
        <v>106.15181398505268</v>
      </c>
      <c r="D63" s="438">
        <v>91.174961054584003</v>
      </c>
      <c r="E63" s="438">
        <v>90.197549310520628</v>
      </c>
      <c r="F63" s="438">
        <v>96.744168343192811</v>
      </c>
      <c r="G63" s="438">
        <v>109.56501465050856</v>
      </c>
      <c r="H63" s="438">
        <v>117.68703059188671</v>
      </c>
      <c r="I63" s="438">
        <v>103.36530723397343</v>
      </c>
      <c r="J63" s="438">
        <v>106.26076044733081</v>
      </c>
      <c r="K63" s="438">
        <v>117.76269402088228</v>
      </c>
      <c r="L63" s="438">
        <v>117.90896868510343</v>
      </c>
      <c r="M63" s="438">
        <v>129.50592446526542</v>
      </c>
      <c r="N63" s="438">
        <v>128.75625059632102</v>
      </c>
      <c r="O63" s="438">
        <v>120.65929080512683</v>
      </c>
      <c r="P63" s="438">
        <v>118.01765912404862</v>
      </c>
      <c r="Q63" s="438">
        <v>130.14283883109306</v>
      </c>
      <c r="R63" s="438">
        <v>120.43076437814237</v>
      </c>
      <c r="S63" s="438">
        <v>109.30562887779341</v>
      </c>
      <c r="T63" s="438">
        <v>106.70443181509792</v>
      </c>
      <c r="U63" s="438">
        <v>117.73854248647471</v>
      </c>
      <c r="V63" s="438">
        <v>122.08581867983789</v>
      </c>
      <c r="W63" s="438">
        <v>122.41028558378699</v>
      </c>
      <c r="X63" s="438">
        <v>117.20306358356551</v>
      </c>
      <c r="Y63" s="438">
        <v>134.97410000937049</v>
      </c>
      <c r="Z63" s="438">
        <v>101.94857651880297</v>
      </c>
    </row>
    <row r="64" spans="1:26">
      <c r="A64" s="710" t="s">
        <v>450</v>
      </c>
      <c r="B64" s="437">
        <v>100</v>
      </c>
      <c r="C64" s="438">
        <v>109.82197842542118</v>
      </c>
      <c r="D64" s="438">
        <v>114.72033157041682</v>
      </c>
      <c r="E64" s="438">
        <v>112.78031979508211</v>
      </c>
      <c r="F64" s="438">
        <v>129.54541032642715</v>
      </c>
      <c r="G64" s="438">
        <v>131.36883190709665</v>
      </c>
      <c r="H64" s="438">
        <v>143.55566891007098</v>
      </c>
      <c r="I64" s="438">
        <v>137.6125931791035</v>
      </c>
      <c r="J64" s="438">
        <v>161.01450599425445</v>
      </c>
      <c r="K64" s="438">
        <v>164.35852764327501</v>
      </c>
      <c r="L64" s="438">
        <v>164.09705092155528</v>
      </c>
      <c r="M64" s="438">
        <v>168.77545612503511</v>
      </c>
      <c r="N64" s="438">
        <v>182.34507652275721</v>
      </c>
      <c r="O64" s="438">
        <v>199.17993506647309</v>
      </c>
      <c r="P64" s="438">
        <v>185.20448647020811</v>
      </c>
      <c r="Q64" s="438">
        <v>173.34269776979218</v>
      </c>
      <c r="R64" s="438">
        <v>151.96579146829626</v>
      </c>
      <c r="S64" s="438">
        <v>156.68774722281438</v>
      </c>
      <c r="T64" s="438">
        <v>158.26587047808533</v>
      </c>
      <c r="U64" s="438">
        <v>158.54741687053561</v>
      </c>
      <c r="V64" s="438">
        <v>161.74101115611455</v>
      </c>
      <c r="W64" s="438">
        <v>167.69019872569223</v>
      </c>
      <c r="X64" s="438">
        <v>176.79424054441469</v>
      </c>
      <c r="Y64" s="438">
        <v>163.20153742581195</v>
      </c>
      <c r="Z64" s="438">
        <v>162.87195507777471</v>
      </c>
    </row>
    <row r="65" spans="1:31" ht="20.149999999999999" customHeight="1">
      <c r="A65" s="710" t="s">
        <v>460</v>
      </c>
      <c r="B65" s="437">
        <v>100</v>
      </c>
      <c r="C65" s="438">
        <v>104.54004139913239</v>
      </c>
      <c r="D65" s="438">
        <v>106.85456634855004</v>
      </c>
      <c r="E65" s="438">
        <v>104.77901538993588</v>
      </c>
      <c r="F65" s="438">
        <v>111.70113663753931</v>
      </c>
      <c r="G65" s="438">
        <v>117.92270884430289</v>
      </c>
      <c r="H65" s="438">
        <v>127.439296171788</v>
      </c>
      <c r="I65" s="438">
        <v>126.20457981393626</v>
      </c>
      <c r="J65" s="438">
        <v>127.89416973100889</v>
      </c>
      <c r="K65" s="438">
        <v>131.48684124962961</v>
      </c>
      <c r="L65" s="438">
        <v>132.11212948356837</v>
      </c>
      <c r="M65" s="438">
        <v>141.43807735459612</v>
      </c>
      <c r="N65" s="438">
        <v>148.56226956408466</v>
      </c>
      <c r="O65" s="438">
        <v>158.67944478713207</v>
      </c>
      <c r="P65" s="438">
        <v>155.81734529386003</v>
      </c>
      <c r="Q65" s="438">
        <v>154.78789679683766</v>
      </c>
      <c r="R65" s="438">
        <v>141.29604234302968</v>
      </c>
      <c r="S65" s="438">
        <v>141.61713332705548</v>
      </c>
      <c r="T65" s="438">
        <v>138.04892093389591</v>
      </c>
      <c r="U65" s="438">
        <v>141.36245010104156</v>
      </c>
      <c r="V65" s="438">
        <v>145.47464541934934</v>
      </c>
      <c r="W65" s="438">
        <v>151.99331297686516</v>
      </c>
      <c r="X65" s="438">
        <v>150.82459465484752</v>
      </c>
      <c r="Y65" s="438">
        <v>150.53640778571611</v>
      </c>
      <c r="Z65" s="438">
        <v>147.57888831887018</v>
      </c>
    </row>
    <row r="66" spans="1:31">
      <c r="B66" s="439"/>
      <c r="C66" s="439"/>
      <c r="D66" s="439"/>
      <c r="E66" s="439"/>
      <c r="F66" s="439"/>
      <c r="G66" s="439"/>
      <c r="H66" s="439"/>
      <c r="I66" s="439"/>
      <c r="J66" s="439"/>
    </row>
    <row r="67" spans="1:31" ht="24.75" customHeight="1">
      <c r="A67" s="692"/>
      <c r="B67" s="1418" t="s">
        <v>484</v>
      </c>
      <c r="C67" s="1418"/>
      <c r="D67" s="1418"/>
      <c r="E67" s="1418"/>
      <c r="F67" s="1418"/>
      <c r="G67" s="1418"/>
      <c r="H67" s="1418" t="s">
        <v>484</v>
      </c>
      <c r="I67" s="1418"/>
      <c r="J67" s="1418"/>
      <c r="K67" s="1418"/>
      <c r="L67" s="1418"/>
      <c r="M67" s="1418"/>
      <c r="N67" s="1418" t="s">
        <v>484</v>
      </c>
      <c r="O67" s="1418"/>
      <c r="P67" s="1418"/>
      <c r="Q67" s="1418"/>
      <c r="R67" s="1418"/>
      <c r="S67" s="1418"/>
      <c r="T67" s="1418" t="s">
        <v>484</v>
      </c>
      <c r="U67" s="1418"/>
      <c r="V67" s="1418"/>
      <c r="W67" s="1418"/>
      <c r="X67" s="1418"/>
      <c r="Y67" s="1418"/>
      <c r="Z67" s="1418" t="s">
        <v>484</v>
      </c>
      <c r="AA67" s="1418"/>
      <c r="AB67" s="1418"/>
      <c r="AC67" s="1418"/>
      <c r="AD67" s="1418"/>
      <c r="AE67" s="1418"/>
    </row>
    <row r="68" spans="1:31">
      <c r="A68" s="674"/>
      <c r="B68" s="439"/>
      <c r="C68" s="439"/>
      <c r="D68" s="439"/>
      <c r="E68" s="439"/>
      <c r="F68" s="439"/>
      <c r="G68" s="439"/>
      <c r="H68" s="439"/>
      <c r="I68" s="439"/>
      <c r="J68" s="439"/>
    </row>
    <row r="69" spans="1:31">
      <c r="A69" s="712" t="s">
        <v>435</v>
      </c>
      <c r="B69" s="219">
        <v>8.3156577586253082</v>
      </c>
      <c r="C69" s="219">
        <v>8.0345683363568625</v>
      </c>
      <c r="D69" s="219">
        <v>7.8004645973830344</v>
      </c>
      <c r="E69" s="219">
        <v>8.706125663524114</v>
      </c>
      <c r="F69" s="219">
        <v>8.0187785265236098</v>
      </c>
      <c r="G69" s="219">
        <v>7.5852770203608575</v>
      </c>
      <c r="H69" s="219">
        <v>9.014144726973532</v>
      </c>
      <c r="I69" s="219">
        <v>8.5421621826537883</v>
      </c>
      <c r="J69" s="219">
        <v>8.5558154579875847</v>
      </c>
      <c r="K69" s="219">
        <v>7.8592035935324018</v>
      </c>
      <c r="L69" s="219">
        <v>7.8928079757764076</v>
      </c>
      <c r="M69" s="219">
        <v>7.4923527391776634</v>
      </c>
      <c r="N69" s="219">
        <v>7.411631641130529</v>
      </c>
      <c r="O69" s="219">
        <v>6.6873861249074427</v>
      </c>
      <c r="P69" s="219">
        <v>6.818296840748185</v>
      </c>
      <c r="Q69" s="219">
        <v>6.6991449640137537</v>
      </c>
      <c r="R69" s="219">
        <v>7.0085176614017728</v>
      </c>
      <c r="S69" s="219">
        <v>6.7555763399198181</v>
      </c>
      <c r="T69" s="219">
        <v>7.0973024015576822</v>
      </c>
      <c r="U69" s="219">
        <v>7.4238896853424086</v>
      </c>
      <c r="V69" s="219">
        <v>7.018792678749092</v>
      </c>
      <c r="W69" s="219">
        <v>6.8930020742490674</v>
      </c>
      <c r="X69" s="219">
        <v>7.0631186827492289</v>
      </c>
      <c r="Y69" s="219">
        <v>6.7558702976333764</v>
      </c>
      <c r="Z69" s="219">
        <v>7.2534859982784212</v>
      </c>
    </row>
    <row r="70" spans="1:31">
      <c r="A70" s="710" t="s">
        <v>436</v>
      </c>
      <c r="B70" s="219">
        <v>9.5936370664967292</v>
      </c>
      <c r="C70" s="219">
        <v>9.5037236061269503</v>
      </c>
      <c r="D70" s="219">
        <v>8.7889856944672484</v>
      </c>
      <c r="E70" s="219">
        <v>8.7903727131351967</v>
      </c>
      <c r="F70" s="219">
        <v>8.9253579626974613</v>
      </c>
      <c r="G70" s="219">
        <v>9.1769283500294012</v>
      </c>
      <c r="H70" s="219">
        <v>9.0084524345912538</v>
      </c>
      <c r="I70" s="219">
        <v>9.6189563139527419</v>
      </c>
      <c r="J70" s="219">
        <v>9.577249940169331</v>
      </c>
      <c r="K70" s="219">
        <v>9.4734946055235643</v>
      </c>
      <c r="L70" s="219">
        <v>9.4090325808413766</v>
      </c>
      <c r="M70" s="219">
        <v>9.3128302912234915</v>
      </c>
      <c r="N70" s="219">
        <v>9.9867405463148184</v>
      </c>
      <c r="O70" s="219">
        <v>10.107244454631655</v>
      </c>
      <c r="P70" s="219">
        <v>9.7822252784826595</v>
      </c>
      <c r="Q70" s="219">
        <v>9.945080111264831</v>
      </c>
      <c r="R70" s="219">
        <v>8.8708012617552097</v>
      </c>
      <c r="S70" s="219">
        <v>8.8953111460657848</v>
      </c>
      <c r="T70" s="219">
        <v>8.8048236267399744</v>
      </c>
      <c r="U70" s="219">
        <v>8.8379031919332895</v>
      </c>
      <c r="V70" s="219">
        <v>8.558199666105855</v>
      </c>
      <c r="W70" s="219">
        <v>8.90719741455605</v>
      </c>
      <c r="X70" s="219">
        <v>9.2652177936649203</v>
      </c>
      <c r="Y70" s="219">
        <v>8.6976033414475804</v>
      </c>
      <c r="Z70" s="219">
        <v>9.4294059765476081</v>
      </c>
    </row>
    <row r="71" spans="1:31">
      <c r="A71" s="710" t="s">
        <v>437</v>
      </c>
      <c r="B71" s="219">
        <v>2.4306382752697506</v>
      </c>
      <c r="C71" s="219">
        <v>2.2857340005478726</v>
      </c>
      <c r="D71" s="219">
        <v>2.4653863189892373</v>
      </c>
      <c r="E71" s="219">
        <v>1.9427814666473957</v>
      </c>
      <c r="F71" s="219">
        <v>2.1735869598281821</v>
      </c>
      <c r="G71" s="219">
        <v>2.1833976056016553</v>
      </c>
      <c r="H71" s="219">
        <v>2.296108452720405</v>
      </c>
      <c r="I71" s="219">
        <v>1.8465024242069725</v>
      </c>
      <c r="J71" s="219">
        <v>2.1117673398571166</v>
      </c>
      <c r="K71" s="219">
        <v>1.6489037637904886</v>
      </c>
      <c r="L71" s="219">
        <v>1.7739871452146052</v>
      </c>
      <c r="M71" s="219">
        <v>1.370547573384663</v>
      </c>
      <c r="N71" s="219">
        <v>1.5317955451666938</v>
      </c>
      <c r="O71" s="219">
        <v>1.2792599441537107</v>
      </c>
      <c r="P71" s="219">
        <v>1.4115658509393731</v>
      </c>
      <c r="Q71" s="219">
        <v>1.1715352133981805</v>
      </c>
      <c r="R71" s="219">
        <v>1.1474902654214074</v>
      </c>
      <c r="S71" s="219">
        <v>1.2493680616126768</v>
      </c>
      <c r="T71" s="219">
        <v>1.2851322677912573</v>
      </c>
      <c r="U71" s="219">
        <v>1.082915574897795</v>
      </c>
      <c r="V71" s="219">
        <v>1.0026269884880135</v>
      </c>
      <c r="W71" s="219">
        <v>0.96872893399182081</v>
      </c>
      <c r="X71" s="219">
        <v>1.246084334024365</v>
      </c>
      <c r="Y71" s="219">
        <v>1.1398197522525557</v>
      </c>
      <c r="Z71" s="219">
        <v>1.0447222508458613</v>
      </c>
    </row>
    <row r="72" spans="1:31">
      <c r="A72" s="710" t="s">
        <v>438</v>
      </c>
      <c r="B72" s="219">
        <v>4.3893941270708794</v>
      </c>
      <c r="C72" s="219">
        <v>4.7763588644841075</v>
      </c>
      <c r="D72" s="219">
        <v>5.5300000464827805</v>
      </c>
      <c r="E72" s="219">
        <v>5.1521404413097196</v>
      </c>
      <c r="F72" s="219">
        <v>5.6116594257093819</v>
      </c>
      <c r="G72" s="219">
        <v>5.8543498093554325</v>
      </c>
      <c r="H72" s="219">
        <v>6.3662180941732069</v>
      </c>
      <c r="I72" s="219">
        <v>6.8053208262684688</v>
      </c>
      <c r="J72" s="219">
        <v>6.3654931889298156</v>
      </c>
      <c r="K72" s="219">
        <v>6.9043241499089953</v>
      </c>
      <c r="L72" s="219">
        <v>6.7980977003458323</v>
      </c>
      <c r="M72" s="219">
        <v>7.8673187799507263</v>
      </c>
      <c r="N72" s="219">
        <v>7.2203920155147392</v>
      </c>
      <c r="O72" s="219">
        <v>6.6981575707083527</v>
      </c>
      <c r="P72" s="219">
        <v>7.024919178318811</v>
      </c>
      <c r="Q72" s="219">
        <v>6.8973975795290396</v>
      </c>
      <c r="R72" s="219">
        <v>7.5729711389798586</v>
      </c>
      <c r="S72" s="219">
        <v>7.2339759717965961</v>
      </c>
      <c r="T72" s="219">
        <v>8.0924892265146973</v>
      </c>
      <c r="U72" s="219">
        <v>8.0222018693313331</v>
      </c>
      <c r="V72" s="219">
        <v>8.2747609645238729</v>
      </c>
      <c r="W72" s="219">
        <v>7.958240864230623</v>
      </c>
      <c r="X72" s="219">
        <v>7.8421958526939282</v>
      </c>
      <c r="Y72" s="219">
        <v>7.4719199658062232</v>
      </c>
      <c r="Z72" s="219">
        <v>7.2212850874972547</v>
      </c>
    </row>
    <row r="73" spans="1:31">
      <c r="A73" s="710" t="s">
        <v>439</v>
      </c>
      <c r="B73" s="219">
        <v>4.209338577120417</v>
      </c>
      <c r="C73" s="219">
        <v>4.0723005275860942</v>
      </c>
      <c r="D73" s="219">
        <v>3.764107275743128</v>
      </c>
      <c r="E73" s="219">
        <v>4.1084041909730731</v>
      </c>
      <c r="F73" s="219">
        <v>3.7814887161299238</v>
      </c>
      <c r="G73" s="219">
        <v>3.5907054382177628</v>
      </c>
      <c r="H73" s="219">
        <v>3.1445051913220174</v>
      </c>
      <c r="I73" s="219">
        <v>2.9610533474211835</v>
      </c>
      <c r="J73" s="219">
        <v>2.9887040361885093</v>
      </c>
      <c r="K73" s="219">
        <v>2.8993163008090472</v>
      </c>
      <c r="L73" s="219">
        <v>2.9104637669827982</v>
      </c>
      <c r="M73" s="219">
        <v>2.778853010186054</v>
      </c>
      <c r="N73" s="219">
        <v>2.8508485512571355</v>
      </c>
      <c r="O73" s="219">
        <v>2.8660863744426375</v>
      </c>
      <c r="P73" s="219">
        <v>2.908475473964057</v>
      </c>
      <c r="Q73" s="219">
        <v>3.0926507350840264</v>
      </c>
      <c r="R73" s="219">
        <v>2.8391474583914924</v>
      </c>
      <c r="S73" s="219">
        <v>3.0230306514428933</v>
      </c>
      <c r="T73" s="219">
        <v>2.7422793270124401</v>
      </c>
      <c r="U73" s="219">
        <v>2.7161108719190263</v>
      </c>
      <c r="V73" s="219">
        <v>2.8352036975698418</v>
      </c>
      <c r="W73" s="219">
        <v>2.7635709156834314</v>
      </c>
      <c r="X73" s="219">
        <v>2.4705750647351437</v>
      </c>
      <c r="Y73" s="219">
        <v>2.3566132779953124</v>
      </c>
      <c r="Z73" s="219">
        <v>2.2842345542646756</v>
      </c>
    </row>
    <row r="74" spans="1:31">
      <c r="A74" s="710" t="s">
        <v>440</v>
      </c>
      <c r="B74" s="219">
        <v>5.5919164992716111</v>
      </c>
      <c r="C74" s="219">
        <v>5.3826303737263554</v>
      </c>
      <c r="D74" s="219">
        <v>5.1491614565891943</v>
      </c>
      <c r="E74" s="219">
        <v>5.0066504346103411</v>
      </c>
      <c r="F74" s="219">
        <v>5.4115702414510336</v>
      </c>
      <c r="G74" s="219">
        <v>5.4347329678968945</v>
      </c>
      <c r="H74" s="219">
        <v>4.6650614588693804</v>
      </c>
      <c r="I74" s="219">
        <v>5.0398182684868305</v>
      </c>
      <c r="J74" s="219">
        <v>4.513893826371234</v>
      </c>
      <c r="K74" s="219">
        <v>4.212349874784401</v>
      </c>
      <c r="L74" s="219">
        <v>4.0889438795561128</v>
      </c>
      <c r="M74" s="219">
        <v>4.1024662274745616</v>
      </c>
      <c r="N74" s="219">
        <v>4.5981121476407569</v>
      </c>
      <c r="O74" s="219">
        <v>4.4307042890387223</v>
      </c>
      <c r="P74" s="219">
        <v>4.7176322312450925</v>
      </c>
      <c r="Q74" s="219">
        <v>4.7516615460695935</v>
      </c>
      <c r="R74" s="219">
        <v>4.3946996601460704</v>
      </c>
      <c r="S74" s="219">
        <v>4.7374023662535878</v>
      </c>
      <c r="T74" s="219">
        <v>4.6803025449968265</v>
      </c>
      <c r="U74" s="219">
        <v>4.5706615204191845</v>
      </c>
      <c r="V74" s="219">
        <v>4.2678297066117183</v>
      </c>
      <c r="W74" s="219">
        <v>4.5621328158559322</v>
      </c>
      <c r="X74" s="219">
        <v>4.5212774309590102</v>
      </c>
      <c r="Y74" s="219">
        <v>4.6180321418010424</v>
      </c>
      <c r="Z74" s="219">
        <v>5.0249862147671394</v>
      </c>
    </row>
    <row r="75" spans="1:31">
      <c r="A75" s="710" t="s">
        <v>441</v>
      </c>
      <c r="B75" s="219">
        <v>7.4290249675574573</v>
      </c>
      <c r="C75" s="219">
        <v>7.1781080241100286</v>
      </c>
      <c r="D75" s="219">
        <v>7.2048366247446269</v>
      </c>
      <c r="E75" s="219">
        <v>7.4451749975423072</v>
      </c>
      <c r="F75" s="219">
        <v>7.91939218250858</v>
      </c>
      <c r="G75" s="219">
        <v>7.1249939169086769</v>
      </c>
      <c r="H75" s="219">
        <v>6.8997312623728986</v>
      </c>
      <c r="I75" s="219">
        <v>6.3285638779050171</v>
      </c>
      <c r="J75" s="219">
        <v>6.4768635386097841</v>
      </c>
      <c r="K75" s="219">
        <v>6.5148937244587852</v>
      </c>
      <c r="L75" s="219">
        <v>6.6452417030075583</v>
      </c>
      <c r="M75" s="219">
        <v>6.6226412764185021</v>
      </c>
      <c r="N75" s="219">
        <v>5.9830055031056224</v>
      </c>
      <c r="O75" s="219">
        <v>6.8243521933924347</v>
      </c>
      <c r="P75" s="219">
        <v>7.9869274029772015</v>
      </c>
      <c r="Q75" s="219">
        <v>7.3538170819581543</v>
      </c>
      <c r="R75" s="219">
        <v>6.5031919314076605</v>
      </c>
      <c r="S75" s="219">
        <v>7.2288421656103159</v>
      </c>
      <c r="T75" s="219">
        <v>6.7322359632083613</v>
      </c>
      <c r="U75" s="219">
        <v>6.2570664495859631</v>
      </c>
      <c r="V75" s="219">
        <v>6.6486211263343886</v>
      </c>
      <c r="W75" s="219">
        <v>7.0171722079620968</v>
      </c>
      <c r="X75" s="219">
        <v>7.2367623981862614</v>
      </c>
      <c r="Y75" s="219">
        <v>6.8402298214582515</v>
      </c>
      <c r="Z75" s="219">
        <v>7.097763403992424</v>
      </c>
    </row>
    <row r="76" spans="1:31">
      <c r="A76" s="710" t="s">
        <v>442</v>
      </c>
      <c r="B76" s="219">
        <v>2.7183090867656099</v>
      </c>
      <c r="C76" s="219">
        <v>2.9154349744519501</v>
      </c>
      <c r="D76" s="219">
        <v>3.0624016238620508</v>
      </c>
      <c r="E76" s="219">
        <v>2.9358907243940027</v>
      </c>
      <c r="F76" s="219">
        <v>3.1456187575598777</v>
      </c>
      <c r="G76" s="219">
        <v>3.5763155387435157</v>
      </c>
      <c r="H76" s="219">
        <v>3.5204156791182299</v>
      </c>
      <c r="I76" s="219">
        <v>3.5057594698670052</v>
      </c>
      <c r="J76" s="219">
        <v>3.7121874324726676</v>
      </c>
      <c r="K76" s="219">
        <v>3.8600569825736484</v>
      </c>
      <c r="L76" s="219">
        <v>4.3386492918220334</v>
      </c>
      <c r="M76" s="219">
        <v>3.9323593363211513</v>
      </c>
      <c r="N76" s="219">
        <v>4.2540923930556094</v>
      </c>
      <c r="O76" s="219">
        <v>3.7119672480415109</v>
      </c>
      <c r="P76" s="219">
        <v>3.8724066361779252</v>
      </c>
      <c r="Q76" s="219">
        <v>3.7059403237423214</v>
      </c>
      <c r="R76" s="219">
        <v>4.2986809230352678</v>
      </c>
      <c r="S76" s="219">
        <v>4.209466270971296</v>
      </c>
      <c r="T76" s="219">
        <v>3.9666471218124792</v>
      </c>
      <c r="U76" s="219">
        <v>3.8441195050591817</v>
      </c>
      <c r="V76" s="219">
        <v>4.0430719203940013</v>
      </c>
      <c r="W76" s="219">
        <v>3.8762982834182473</v>
      </c>
      <c r="X76" s="219">
        <v>3.7089163412815003</v>
      </c>
      <c r="Y76" s="219">
        <v>3.9543224214862422</v>
      </c>
      <c r="Z76" s="219">
        <v>3.7471461920526772</v>
      </c>
    </row>
    <row r="77" spans="1:31">
      <c r="A77" s="710" t="s">
        <v>443</v>
      </c>
      <c r="B77" s="219">
        <v>16.239716834886138</v>
      </c>
      <c r="C77" s="219">
        <v>16.070971363530109</v>
      </c>
      <c r="D77" s="219">
        <v>15.131169442013144</v>
      </c>
      <c r="E77" s="219">
        <v>15.43464648246689</v>
      </c>
      <c r="F77" s="219">
        <v>14.673146290839526</v>
      </c>
      <c r="G77" s="219">
        <v>14.353820325710688</v>
      </c>
      <c r="H77" s="219">
        <v>13.385123067274696</v>
      </c>
      <c r="I77" s="219">
        <v>14.907148787681235</v>
      </c>
      <c r="J77" s="219">
        <v>14.082449814433643</v>
      </c>
      <c r="K77" s="219">
        <v>14.94760691077235</v>
      </c>
      <c r="L77" s="219">
        <v>14.411640109581825</v>
      </c>
      <c r="M77" s="219">
        <v>14.353515592491579</v>
      </c>
      <c r="N77" s="219">
        <v>13.88320848432212</v>
      </c>
      <c r="O77" s="219">
        <v>14.81544657110866</v>
      </c>
      <c r="P77" s="219">
        <v>13.92462291842963</v>
      </c>
      <c r="Q77" s="219">
        <v>15.425230830030394</v>
      </c>
      <c r="R77" s="219">
        <v>14.615904278581429</v>
      </c>
      <c r="S77" s="219">
        <v>15.849174829536413</v>
      </c>
      <c r="T77" s="219">
        <v>14.858870056815531</v>
      </c>
      <c r="U77" s="219">
        <v>15.586658112301405</v>
      </c>
      <c r="V77" s="219">
        <v>15.245109410217305</v>
      </c>
      <c r="W77" s="219">
        <v>14.777550701481172</v>
      </c>
      <c r="X77" s="219">
        <v>15.113494237335464</v>
      </c>
      <c r="Y77" s="219">
        <v>15.916386412327789</v>
      </c>
      <c r="Z77" s="219">
        <v>15.615125341324635</v>
      </c>
    </row>
    <row r="78" spans="1:31">
      <c r="A78" s="710" t="s">
        <v>444</v>
      </c>
      <c r="B78" s="219">
        <v>12.038307463736361</v>
      </c>
      <c r="C78" s="219">
        <v>11.923675107752349</v>
      </c>
      <c r="D78" s="219">
        <v>12.516780780569848</v>
      </c>
      <c r="E78" s="219">
        <v>12.556310151662514</v>
      </c>
      <c r="F78" s="219">
        <v>12.641315266687704</v>
      </c>
      <c r="G78" s="219">
        <v>11.963212775673295</v>
      </c>
      <c r="H78" s="219">
        <v>12.829929353814686</v>
      </c>
      <c r="I78" s="219">
        <v>12.258734163572827</v>
      </c>
      <c r="J78" s="219">
        <v>11.588593370197653</v>
      </c>
      <c r="K78" s="219">
        <v>12.068599926038758</v>
      </c>
      <c r="L78" s="219">
        <v>11.929405266803819</v>
      </c>
      <c r="M78" s="219">
        <v>11.609626563966962</v>
      </c>
      <c r="N78" s="219">
        <v>12.814228218087306</v>
      </c>
      <c r="O78" s="219">
        <v>13.064686665431658</v>
      </c>
      <c r="P78" s="219">
        <v>13.206620157987111</v>
      </c>
      <c r="Q78" s="219">
        <v>11.9759237317857</v>
      </c>
      <c r="R78" s="219">
        <v>12.577271036717331</v>
      </c>
      <c r="S78" s="219">
        <v>12.108292026867451</v>
      </c>
      <c r="T78" s="219">
        <v>12.194255427937668</v>
      </c>
      <c r="U78" s="219">
        <v>12.586027264270735</v>
      </c>
      <c r="V78" s="219">
        <v>12.659556621616117</v>
      </c>
      <c r="W78" s="219">
        <v>11.877511347868479</v>
      </c>
      <c r="X78" s="219">
        <v>12.857970722376203</v>
      </c>
      <c r="Y78" s="219">
        <v>12.244825711248698</v>
      </c>
      <c r="Z78" s="219">
        <v>12.606387381315278</v>
      </c>
    </row>
    <row r="79" spans="1:31">
      <c r="A79" s="710" t="s">
        <v>445</v>
      </c>
      <c r="B79" s="219">
        <v>8.4091415602525874</v>
      </c>
      <c r="C79" s="219">
        <v>8.0861979491047986</v>
      </c>
      <c r="D79" s="219">
        <v>7.787025908906223</v>
      </c>
      <c r="E79" s="219">
        <v>8.3156306054699165</v>
      </c>
      <c r="F79" s="219">
        <v>7.2762807345811824</v>
      </c>
      <c r="G79" s="219">
        <v>7.1191453652510521</v>
      </c>
      <c r="H79" s="219">
        <v>6.870718825999873</v>
      </c>
      <c r="I79" s="219">
        <v>7.4501167912169439</v>
      </c>
      <c r="J79" s="219">
        <v>7.0746119138876518</v>
      </c>
      <c r="K79" s="219">
        <v>7.5275719370607499</v>
      </c>
      <c r="L79" s="219">
        <v>7.2904372496041221</v>
      </c>
      <c r="M79" s="219">
        <v>7.3444616561468692</v>
      </c>
      <c r="N79" s="219">
        <v>6.8813889406466933</v>
      </c>
      <c r="O79" s="219">
        <v>6.9927229843647796</v>
      </c>
      <c r="P79" s="219">
        <v>6.6809231408016405</v>
      </c>
      <c r="Q79" s="219">
        <v>6.9180641607801991</v>
      </c>
      <c r="R79" s="219">
        <v>7.0193818614145593</v>
      </c>
      <c r="S79" s="219">
        <v>6.6191770509282923</v>
      </c>
      <c r="T79" s="219">
        <v>7.043491949886648</v>
      </c>
      <c r="U79" s="219">
        <v>6.8698355863803036</v>
      </c>
      <c r="V79" s="219">
        <v>7.0698796152736882</v>
      </c>
      <c r="W79" s="219">
        <v>6.9354681224503647</v>
      </c>
      <c r="X79" s="219">
        <v>6.881236016311175</v>
      </c>
      <c r="Y79" s="219">
        <v>6.6608263698885759</v>
      </c>
      <c r="Z79" s="219">
        <v>6.6460243396714969</v>
      </c>
    </row>
    <row r="80" spans="1:31">
      <c r="A80" s="710" t="s">
        <v>446</v>
      </c>
      <c r="B80" s="219">
        <v>0.99523973401101151</v>
      </c>
      <c r="C80" s="219">
        <v>0.94665579193413851</v>
      </c>
      <c r="D80" s="219">
        <v>0.92906922283292992</v>
      </c>
      <c r="E80" s="219">
        <v>0.85458473695113102</v>
      </c>
      <c r="F80" s="219">
        <v>0.78497683825553199</v>
      </c>
      <c r="G80" s="219">
        <v>0.77987480758657446</v>
      </c>
      <c r="H80" s="219">
        <v>0.77510714171431594</v>
      </c>
      <c r="I80" s="219">
        <v>0.69505381182104531</v>
      </c>
      <c r="J80" s="219">
        <v>0.76096843031876371</v>
      </c>
      <c r="K80" s="219">
        <v>0.82346876687156156</v>
      </c>
      <c r="L80" s="219">
        <v>0.83691174587665718</v>
      </c>
      <c r="M80" s="219">
        <v>0.83980380558162426</v>
      </c>
      <c r="N80" s="219">
        <v>0.92139284083227957</v>
      </c>
      <c r="O80" s="219">
        <v>0.93576687926650193</v>
      </c>
      <c r="P80" s="219">
        <v>0.88730136501866541</v>
      </c>
      <c r="Q80" s="219">
        <v>0.9527794755380401</v>
      </c>
      <c r="R80" s="219">
        <v>0.88761715896509108</v>
      </c>
      <c r="S80" s="219">
        <v>1.0187292856645929</v>
      </c>
      <c r="T80" s="219">
        <v>0.79590172587747243</v>
      </c>
      <c r="U80" s="219">
        <v>0.83484528481763132</v>
      </c>
      <c r="V80" s="219">
        <v>0.93092789872321735</v>
      </c>
      <c r="W80" s="219">
        <v>0.82139015388629011</v>
      </c>
      <c r="X80" s="219">
        <v>0.70276970255719018</v>
      </c>
      <c r="Y80" s="219">
        <v>0.73115296620493941</v>
      </c>
      <c r="Z80" s="219">
        <v>0.76291322237588666</v>
      </c>
    </row>
    <row r="81" spans="1:26">
      <c r="A81" s="710" t="s">
        <v>447</v>
      </c>
      <c r="B81" s="219">
        <v>3.1016839454839111</v>
      </c>
      <c r="C81" s="219">
        <v>3.5400542040275105</v>
      </c>
      <c r="D81" s="219">
        <v>4.711691742405459</v>
      </c>
      <c r="E81" s="219">
        <v>3.9942070105460168</v>
      </c>
      <c r="F81" s="219">
        <v>4.3962597703668775</v>
      </c>
      <c r="G81" s="219">
        <v>5.0240045137599614</v>
      </c>
      <c r="H81" s="219">
        <v>4.7785508720083598</v>
      </c>
      <c r="I81" s="219">
        <v>4.8666407814592318</v>
      </c>
      <c r="J81" s="219">
        <v>5.9372118211459668</v>
      </c>
      <c r="K81" s="219">
        <v>4.9108161314033163</v>
      </c>
      <c r="L81" s="219">
        <v>5.1618959894262622</v>
      </c>
      <c r="M81" s="219">
        <v>6.018321147040659</v>
      </c>
      <c r="N81" s="219">
        <v>5.4338836732330043</v>
      </c>
      <c r="O81" s="219">
        <v>5.4979859681090932</v>
      </c>
      <c r="P81" s="219">
        <v>5.5146111105359417</v>
      </c>
      <c r="Q81" s="219">
        <v>5.4416879604803317</v>
      </c>
      <c r="R81" s="219">
        <v>5.9171769827179146</v>
      </c>
      <c r="S81" s="219">
        <v>4.9862759565372681</v>
      </c>
      <c r="T81" s="219">
        <v>5.1140846258132111</v>
      </c>
      <c r="U81" s="219">
        <v>5.1686583821967993</v>
      </c>
      <c r="V81" s="219">
        <v>5.4009557619575181</v>
      </c>
      <c r="W81" s="219">
        <v>6.1574496272411317</v>
      </c>
      <c r="X81" s="219">
        <v>5.3418111009294815</v>
      </c>
      <c r="Y81" s="219">
        <v>6.2178953262449337</v>
      </c>
      <c r="Z81" s="219">
        <v>5.8123118594216958</v>
      </c>
    </row>
    <row r="82" spans="1:26">
      <c r="A82" s="710" t="s">
        <v>448</v>
      </c>
      <c r="B82" s="219">
        <v>5.5488700550365344</v>
      </c>
      <c r="C82" s="219">
        <v>6.0149229803861148</v>
      </c>
      <c r="D82" s="219">
        <v>6.6041972521048455</v>
      </c>
      <c r="E82" s="219">
        <v>6.1536356708594306</v>
      </c>
      <c r="F82" s="219">
        <v>6.2761730585674975</v>
      </c>
      <c r="G82" s="219">
        <v>7.1388970970771819</v>
      </c>
      <c r="H82" s="219">
        <v>7.329760500462295</v>
      </c>
      <c r="I82" s="219">
        <v>6.7223612368267416</v>
      </c>
      <c r="J82" s="219">
        <v>7.0668115216109033</v>
      </c>
      <c r="K82" s="219">
        <v>6.8758012226011997</v>
      </c>
      <c r="L82" s="219">
        <v>7.0861703882484885</v>
      </c>
      <c r="M82" s="219">
        <v>7.0094624354497066</v>
      </c>
      <c r="N82" s="219">
        <v>6.9903922810935821</v>
      </c>
      <c r="O82" s="219">
        <v>7.2662976961797794</v>
      </c>
      <c r="P82" s="219">
        <v>6.7239116113497461</v>
      </c>
      <c r="Q82" s="219">
        <v>6.9907238387119603</v>
      </c>
      <c r="R82" s="219">
        <v>7.789432452496805</v>
      </c>
      <c r="S82" s="219">
        <v>7.8039801404735991</v>
      </c>
      <c r="T82" s="219">
        <v>8.1445687992278124</v>
      </c>
      <c r="U82" s="219">
        <v>7.5532281295470751</v>
      </c>
      <c r="V82" s="219">
        <v>7.4061952647626024</v>
      </c>
      <c r="W82" s="219">
        <v>8.0487349909238244</v>
      </c>
      <c r="X82" s="219">
        <v>7.1770585905979312</v>
      </c>
      <c r="Y82" s="219">
        <v>7.5818553898271874</v>
      </c>
      <c r="Z82" s="219">
        <v>7.5871024151529376</v>
      </c>
    </row>
    <row r="83" spans="1:26">
      <c r="A83" s="710" t="s">
        <v>449</v>
      </c>
      <c r="B83" s="219">
        <v>4.9744037946484907</v>
      </c>
      <c r="C83" s="219">
        <v>5.0510979260091355</v>
      </c>
      <c r="D83" s="219">
        <v>4.2444706646175572</v>
      </c>
      <c r="E83" s="219">
        <v>4.2821459038194414</v>
      </c>
      <c r="F83" s="219">
        <v>4.3083228389885448</v>
      </c>
      <c r="G83" s="219">
        <v>4.6218462073985709</v>
      </c>
      <c r="H83" s="219">
        <v>4.5937385809793323</v>
      </c>
      <c r="I83" s="219">
        <v>4.0741847664937554</v>
      </c>
      <c r="J83" s="219">
        <v>4.132979095944493</v>
      </c>
      <c r="K83" s="219">
        <v>4.4551925229792237</v>
      </c>
      <c r="L83" s="219">
        <v>4.4396137095286061</v>
      </c>
      <c r="M83" s="219">
        <v>4.5547477322841514</v>
      </c>
      <c r="N83" s="219">
        <v>4.3112264199408177</v>
      </c>
      <c r="O83" s="219">
        <v>3.7825191211489031</v>
      </c>
      <c r="P83" s="219">
        <v>3.7676645708154859</v>
      </c>
      <c r="Q83" s="219">
        <v>4.1823879303523324</v>
      </c>
      <c r="R83" s="219">
        <v>4.2398303687845837</v>
      </c>
      <c r="S83" s="219">
        <v>3.8394389315198576</v>
      </c>
      <c r="T83" s="219">
        <v>3.8449480585292006</v>
      </c>
      <c r="U83" s="219">
        <v>4.1431020196839885</v>
      </c>
      <c r="V83" s="219">
        <v>4.1746392160855317</v>
      </c>
      <c r="W83" s="219">
        <v>4.0062169656416309</v>
      </c>
      <c r="X83" s="219">
        <v>3.8655191851747404</v>
      </c>
      <c r="Y83" s="219">
        <v>4.4601547568586657</v>
      </c>
      <c r="Z83" s="219">
        <v>3.4363545604056487</v>
      </c>
    </row>
    <row r="84" spans="1:26">
      <c r="A84" s="710" t="s">
        <v>450</v>
      </c>
      <c r="B84" s="219">
        <v>4.0147202537671944</v>
      </c>
      <c r="C84" s="219">
        <v>4.2175659698656043</v>
      </c>
      <c r="D84" s="219">
        <v>4.3102513482886842</v>
      </c>
      <c r="E84" s="219">
        <v>4.3212988060884889</v>
      </c>
      <c r="F84" s="219">
        <v>4.6560724293051035</v>
      </c>
      <c r="G84" s="219">
        <v>4.4724982604284813</v>
      </c>
      <c r="H84" s="219">
        <v>4.5224343576055182</v>
      </c>
      <c r="I84" s="219">
        <v>4.3776229501662209</v>
      </c>
      <c r="J84" s="219">
        <v>5.054399271874872</v>
      </c>
      <c r="K84" s="219">
        <v>5.0183995868915154</v>
      </c>
      <c r="L84" s="219">
        <v>4.9867014973835104</v>
      </c>
      <c r="M84" s="219">
        <v>4.7906918329016461</v>
      </c>
      <c r="N84" s="219">
        <v>4.9276607986582679</v>
      </c>
      <c r="O84" s="219">
        <v>5.039415915074156</v>
      </c>
      <c r="P84" s="219">
        <v>4.7718962322084693</v>
      </c>
      <c r="Q84" s="219">
        <v>4.4959745172611454</v>
      </c>
      <c r="R84" s="219">
        <v>4.3178855597835355</v>
      </c>
      <c r="S84" s="219">
        <v>4.4419588047995591</v>
      </c>
      <c r="T84" s="219">
        <v>4.6026668762787342</v>
      </c>
      <c r="U84" s="219">
        <v>4.5027765523138736</v>
      </c>
      <c r="V84" s="219">
        <v>4.4636294625872344</v>
      </c>
      <c r="W84" s="219">
        <v>4.429334580559833</v>
      </c>
      <c r="X84" s="219">
        <v>4.7059925464234533</v>
      </c>
      <c r="Y84" s="219">
        <v>4.3524920475186386</v>
      </c>
      <c r="Z84" s="219">
        <v>4.43075120208636</v>
      </c>
    </row>
    <row r="85" spans="1:26" ht="20.25" customHeight="1">
      <c r="A85" s="710" t="s">
        <v>460</v>
      </c>
      <c r="B85" s="218">
        <v>100</v>
      </c>
      <c r="C85" s="218">
        <v>100</v>
      </c>
      <c r="D85" s="218">
        <v>100</v>
      </c>
      <c r="E85" s="218">
        <v>99.999999999999986</v>
      </c>
      <c r="F85" s="218">
        <v>100</v>
      </c>
      <c r="G85" s="218">
        <v>100</v>
      </c>
      <c r="H85" s="218">
        <v>100</v>
      </c>
      <c r="I85" s="218">
        <v>100</v>
      </c>
      <c r="J85" s="218">
        <v>100</v>
      </c>
      <c r="K85" s="218">
        <v>100</v>
      </c>
      <c r="L85" s="218">
        <v>100</v>
      </c>
      <c r="M85" s="218">
        <v>100</v>
      </c>
      <c r="N85" s="218">
        <v>100</v>
      </c>
      <c r="O85" s="218">
        <v>100.00000000000001</v>
      </c>
      <c r="P85" s="218">
        <v>99.999999999999986</v>
      </c>
      <c r="Q85" s="218">
        <v>100</v>
      </c>
      <c r="R85" s="218">
        <v>100</v>
      </c>
      <c r="S85" s="218">
        <v>100</v>
      </c>
      <c r="T85" s="218">
        <v>100</v>
      </c>
      <c r="U85" s="218">
        <v>100</v>
      </c>
      <c r="V85" s="218">
        <v>100</v>
      </c>
      <c r="W85" s="218">
        <v>100</v>
      </c>
      <c r="X85" s="218">
        <v>100.00000000000001</v>
      </c>
      <c r="Y85" s="218">
        <v>100.00000000000001</v>
      </c>
      <c r="Z85" s="218">
        <v>99.999999999999986</v>
      </c>
    </row>
    <row r="86" spans="1:26" ht="13">
      <c r="B86" s="580"/>
      <c r="C86" s="580"/>
      <c r="D86" s="580"/>
      <c r="E86" s="580"/>
      <c r="F86" s="580"/>
      <c r="G86" s="432"/>
      <c r="H86" s="432"/>
      <c r="I86" s="432"/>
      <c r="J86" s="432"/>
    </row>
    <row r="87" spans="1:26" ht="19.5" customHeight="1">
      <c r="B87" s="1244" t="s">
        <v>1483</v>
      </c>
    </row>
  </sheetData>
  <sheetProtection selectLockedCells="1"/>
  <mergeCells count="20">
    <mergeCell ref="Z47:AE47"/>
    <mergeCell ref="Z67:AE67"/>
    <mergeCell ref="B47:G47"/>
    <mergeCell ref="H47:M47"/>
    <mergeCell ref="N47:S47"/>
    <mergeCell ref="T47:Y47"/>
    <mergeCell ref="B67:G67"/>
    <mergeCell ref="H67:M67"/>
    <mergeCell ref="N67:S67"/>
    <mergeCell ref="T67:Y67"/>
    <mergeCell ref="B27:G27"/>
    <mergeCell ref="H27:M27"/>
    <mergeCell ref="N27:S27"/>
    <mergeCell ref="T27:Y27"/>
    <mergeCell ref="Z7:AE7"/>
    <mergeCell ref="Z27:AE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&amp;"Arial,Fett"Versand von biotischen Gütern in andere Bundesländer 1994 – 2018</oddHeader>
    <oddFooter>&amp;CStatistische Ämter der Länder – Indikatoren und Kennzahlen, UGRdL 2020</oddFooter>
  </headerFooter>
  <rowBreaks count="1" manualBreakCount="1">
    <brk id="45" max="30" man="1"/>
  </rowBreaks>
  <colBreaks count="3" manualBreakCount="3">
    <brk id="7" max="1048575" man="1"/>
    <brk id="13" max="1048575" man="1"/>
    <brk id="19" max="1048575" man="1"/>
  </colBreak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1">
    <pageSetUpPr autoPageBreaks="0"/>
  </sheetPr>
  <dimension ref="A1:CG91"/>
  <sheetViews>
    <sheetView showGridLines="0" showRowColHeaders="0" zoomScaleNormal="100" workbookViewId="0">
      <pane xSplit="1" ySplit="6" topLeftCell="B7" activePane="bottomRight" state="frozen"/>
      <selection pane="topRight"/>
      <selection pane="bottomLeft"/>
      <selection pane="bottomRight"/>
    </sheetView>
  </sheetViews>
  <sheetFormatPr baseColWidth="10" defaultColWidth="11.54296875" defaultRowHeight="12.5"/>
  <cols>
    <col min="1" max="1" width="24.453125" style="161" customWidth="1"/>
    <col min="2" max="51" width="13.7265625" style="216" customWidth="1"/>
    <col min="52" max="16384" width="11.54296875" style="216"/>
  </cols>
  <sheetData>
    <row r="1" spans="1:66" ht="13">
      <c r="A1" s="691" t="s">
        <v>322</v>
      </c>
    </row>
    <row r="3" spans="1:66" s="161" customFormat="1" ht="13">
      <c r="A3" s="582" t="s">
        <v>954</v>
      </c>
      <c r="B3" s="582" t="s">
        <v>1271</v>
      </c>
      <c r="C3" s="582"/>
      <c r="D3" s="582"/>
      <c r="E3" s="582"/>
      <c r="F3" s="582"/>
      <c r="G3" s="582"/>
      <c r="H3" s="582"/>
      <c r="I3" s="582"/>
      <c r="J3" s="582"/>
      <c r="K3" s="582"/>
      <c r="L3" s="582"/>
      <c r="M3" s="582"/>
      <c r="N3" s="582"/>
      <c r="O3" s="582"/>
      <c r="P3" s="582"/>
      <c r="Q3" s="582"/>
      <c r="R3" s="582"/>
      <c r="S3" s="582"/>
      <c r="T3" s="582"/>
    </row>
    <row r="4" spans="1:66">
      <c r="A4" s="248"/>
      <c r="B4" s="248"/>
      <c r="C4" s="248"/>
      <c r="D4" s="248"/>
      <c r="E4" s="248"/>
      <c r="F4" s="248"/>
      <c r="G4" s="248"/>
      <c r="H4" s="248"/>
      <c r="I4" s="248"/>
      <c r="J4" s="248"/>
      <c r="K4" s="248"/>
      <c r="L4" s="248"/>
      <c r="M4" s="248"/>
      <c r="N4" s="248"/>
      <c r="O4" s="248"/>
      <c r="P4" s="248"/>
      <c r="Q4" s="248"/>
      <c r="R4" s="248"/>
      <c r="S4" s="248"/>
      <c r="T4" s="583"/>
    </row>
    <row r="5" spans="1:66" ht="14.5">
      <c r="A5" s="1286" t="s">
        <v>433</v>
      </c>
      <c r="B5" s="1422">
        <v>1994</v>
      </c>
      <c r="C5" s="1423"/>
      <c r="D5" s="1422">
        <v>1995</v>
      </c>
      <c r="E5" s="1423"/>
      <c r="F5" s="1421">
        <v>1996</v>
      </c>
      <c r="G5" s="1422"/>
      <c r="H5" s="1421">
        <v>1997</v>
      </c>
      <c r="I5" s="1422"/>
      <c r="J5" s="1421">
        <v>1998</v>
      </c>
      <c r="K5" s="1422"/>
      <c r="L5" s="1421">
        <v>1999</v>
      </c>
      <c r="M5" s="1422"/>
      <c r="N5" s="1421">
        <v>2000</v>
      </c>
      <c r="O5" s="1422"/>
      <c r="P5" s="1421">
        <v>2001</v>
      </c>
      <c r="Q5" s="1422"/>
      <c r="R5" s="1421">
        <v>2002</v>
      </c>
      <c r="S5" s="1422"/>
      <c r="T5" s="1421">
        <v>2003</v>
      </c>
      <c r="U5" s="1422"/>
      <c r="V5" s="1421">
        <v>2004</v>
      </c>
      <c r="W5" s="1422"/>
      <c r="X5" s="1421">
        <v>2005</v>
      </c>
      <c r="Y5" s="1422"/>
      <c r="Z5" s="1421">
        <v>2006</v>
      </c>
      <c r="AA5" s="1422"/>
      <c r="AB5" s="1421">
        <v>2007</v>
      </c>
      <c r="AC5" s="1422"/>
      <c r="AD5" s="1421">
        <v>2008</v>
      </c>
      <c r="AE5" s="1422"/>
      <c r="AF5" s="1421">
        <v>2009</v>
      </c>
      <c r="AG5" s="1422"/>
      <c r="AH5" s="1421">
        <v>2010</v>
      </c>
      <c r="AI5" s="1422"/>
      <c r="AJ5" s="1421">
        <v>2011</v>
      </c>
      <c r="AK5" s="1422"/>
      <c r="AL5" s="1421">
        <v>2012</v>
      </c>
      <c r="AM5" s="1422"/>
      <c r="AN5" s="1421">
        <v>2013</v>
      </c>
      <c r="AO5" s="1422"/>
      <c r="AP5" s="1421">
        <v>2014</v>
      </c>
      <c r="AQ5" s="1422"/>
      <c r="AR5" s="1421">
        <v>2015</v>
      </c>
      <c r="AS5" s="1422"/>
      <c r="AT5" s="1421" t="s">
        <v>1481</v>
      </c>
      <c r="AU5" s="1422"/>
      <c r="AV5" s="1421" t="s">
        <v>1482</v>
      </c>
      <c r="AW5" s="1422"/>
      <c r="AX5" s="1421">
        <v>2018</v>
      </c>
      <c r="AY5" s="1422"/>
    </row>
    <row r="6" spans="1:66">
      <c r="A6" s="1287"/>
      <c r="B6" s="1024" t="s">
        <v>922</v>
      </c>
      <c r="C6" s="1024" t="s">
        <v>923</v>
      </c>
      <c r="D6" s="1024" t="s">
        <v>922</v>
      </c>
      <c r="E6" s="1025" t="s">
        <v>923</v>
      </c>
      <c r="F6" s="1024" t="s">
        <v>922</v>
      </c>
      <c r="G6" s="1025" t="s">
        <v>923</v>
      </c>
      <c r="H6" s="1024" t="s">
        <v>922</v>
      </c>
      <c r="I6" s="1025" t="s">
        <v>923</v>
      </c>
      <c r="J6" s="1024" t="s">
        <v>922</v>
      </c>
      <c r="K6" s="1025" t="s">
        <v>923</v>
      </c>
      <c r="L6" s="1024" t="s">
        <v>922</v>
      </c>
      <c r="M6" s="1025" t="s">
        <v>923</v>
      </c>
      <c r="N6" s="1024" t="s">
        <v>922</v>
      </c>
      <c r="O6" s="1026" t="s">
        <v>923</v>
      </c>
      <c r="P6" s="1024" t="s">
        <v>922</v>
      </c>
      <c r="Q6" s="1027" t="s">
        <v>923</v>
      </c>
      <c r="R6" s="1024" t="s">
        <v>922</v>
      </c>
      <c r="S6" s="1025" t="s">
        <v>923</v>
      </c>
      <c r="T6" s="1024" t="s">
        <v>922</v>
      </c>
      <c r="U6" s="1027" t="s">
        <v>923</v>
      </c>
      <c r="V6" s="1024" t="s">
        <v>922</v>
      </c>
      <c r="W6" s="1027" t="s">
        <v>923</v>
      </c>
      <c r="X6" s="1024" t="s">
        <v>922</v>
      </c>
      <c r="Y6" s="1027" t="s">
        <v>923</v>
      </c>
      <c r="Z6" s="1024" t="s">
        <v>922</v>
      </c>
      <c r="AA6" s="1027" t="s">
        <v>923</v>
      </c>
      <c r="AB6" s="1024" t="s">
        <v>922</v>
      </c>
      <c r="AC6" s="1027" t="s">
        <v>923</v>
      </c>
      <c r="AD6" s="1024" t="s">
        <v>922</v>
      </c>
      <c r="AE6" s="1027" t="s">
        <v>923</v>
      </c>
      <c r="AF6" s="1024" t="s">
        <v>922</v>
      </c>
      <c r="AG6" s="1027" t="s">
        <v>923</v>
      </c>
      <c r="AH6" s="1024" t="s">
        <v>922</v>
      </c>
      <c r="AI6" s="1027" t="s">
        <v>923</v>
      </c>
      <c r="AJ6" s="1024" t="s">
        <v>922</v>
      </c>
      <c r="AK6" s="1027" t="s">
        <v>923</v>
      </c>
      <c r="AL6" s="1024" t="s">
        <v>922</v>
      </c>
      <c r="AM6" s="1027" t="s">
        <v>923</v>
      </c>
      <c r="AN6" s="1024" t="s">
        <v>922</v>
      </c>
      <c r="AO6" s="1027" t="s">
        <v>923</v>
      </c>
      <c r="AP6" s="1024" t="s">
        <v>922</v>
      </c>
      <c r="AQ6" s="1027" t="s">
        <v>923</v>
      </c>
      <c r="AR6" s="1024" t="s">
        <v>922</v>
      </c>
      <c r="AS6" s="1027" t="s">
        <v>923</v>
      </c>
      <c r="AT6" s="1024" t="s">
        <v>922</v>
      </c>
      <c r="AU6" s="1027" t="s">
        <v>923</v>
      </c>
      <c r="AV6" s="1024" t="s">
        <v>922</v>
      </c>
      <c r="AW6" s="1027" t="s">
        <v>923</v>
      </c>
      <c r="AX6" s="1024" t="s">
        <v>922</v>
      </c>
      <c r="AY6" s="1027" t="s">
        <v>923</v>
      </c>
    </row>
    <row r="7" spans="1:66">
      <c r="A7" s="499"/>
      <c r="B7" s="248"/>
      <c r="C7" s="248"/>
      <c r="D7" s="248"/>
      <c r="E7" s="248"/>
      <c r="F7" s="248"/>
      <c r="G7" s="248"/>
      <c r="H7" s="248"/>
      <c r="I7" s="248"/>
      <c r="J7" s="248"/>
      <c r="K7" s="248"/>
      <c r="L7" s="248"/>
      <c r="M7" s="248"/>
      <c r="N7" s="248"/>
      <c r="O7" s="248"/>
      <c r="P7" s="248"/>
      <c r="Q7" s="248"/>
      <c r="R7" s="248"/>
      <c r="S7" s="248"/>
      <c r="T7" s="561"/>
    </row>
    <row r="8" spans="1:66" ht="13" customHeight="1">
      <c r="B8" s="1339" t="s">
        <v>720</v>
      </c>
      <c r="C8" s="1339"/>
      <c r="D8" s="1339"/>
      <c r="E8" s="1339"/>
      <c r="F8" s="1339"/>
      <c r="G8" s="1339"/>
      <c r="H8" s="1339"/>
      <c r="I8" s="1339"/>
      <c r="J8" s="1339" t="s">
        <v>720</v>
      </c>
      <c r="K8" s="1339"/>
      <c r="L8" s="1339"/>
      <c r="M8" s="1339"/>
      <c r="N8" s="1339"/>
      <c r="O8" s="1339"/>
      <c r="P8" s="1339"/>
      <c r="Q8" s="1339"/>
      <c r="R8" s="1339" t="s">
        <v>720</v>
      </c>
      <c r="S8" s="1339"/>
      <c r="T8" s="1339"/>
      <c r="U8" s="1339"/>
      <c r="V8" s="1339"/>
      <c r="W8" s="1339"/>
      <c r="X8" s="1339"/>
      <c r="Y8" s="1339"/>
      <c r="Z8" s="1339" t="s">
        <v>720</v>
      </c>
      <c r="AA8" s="1339"/>
      <c r="AB8" s="1339"/>
      <c r="AC8" s="1339"/>
      <c r="AD8" s="1339"/>
      <c r="AE8" s="1339"/>
      <c r="AF8" s="1339"/>
      <c r="AG8" s="1339"/>
      <c r="AH8" s="1339" t="s">
        <v>720</v>
      </c>
      <c r="AI8" s="1339"/>
      <c r="AJ8" s="1339"/>
      <c r="AK8" s="1339"/>
      <c r="AL8" s="1339"/>
      <c r="AM8" s="1339"/>
      <c r="AN8" s="1339"/>
      <c r="AO8" s="1339"/>
      <c r="AP8" s="1339" t="s">
        <v>720</v>
      </c>
      <c r="AQ8" s="1339"/>
      <c r="AR8" s="1339"/>
      <c r="AS8" s="1339"/>
      <c r="AT8" s="1339"/>
      <c r="AU8" s="1339"/>
      <c r="AV8" s="1339"/>
      <c r="AW8" s="1339"/>
      <c r="AX8" s="1339" t="s">
        <v>720</v>
      </c>
      <c r="AY8" s="1339"/>
      <c r="AZ8" s="1339"/>
      <c r="BA8" s="1339"/>
      <c r="BB8" s="1339"/>
      <c r="BC8" s="1339"/>
      <c r="BD8" s="1339"/>
      <c r="BE8" s="1339"/>
    </row>
    <row r="9" spans="1:66" ht="13">
      <c r="A9" s="584"/>
      <c r="B9" s="585"/>
      <c r="C9" s="585"/>
      <c r="D9" s="585"/>
      <c r="E9" s="585"/>
      <c r="F9" s="585"/>
      <c r="G9" s="585"/>
      <c r="H9" s="585"/>
      <c r="I9" s="585"/>
      <c r="J9" s="585"/>
      <c r="K9" s="585"/>
      <c r="L9" s="585"/>
      <c r="M9" s="585"/>
      <c r="N9" s="585"/>
      <c r="O9" s="585"/>
      <c r="P9" s="585"/>
      <c r="Q9" s="585"/>
      <c r="R9" s="585"/>
      <c r="S9" s="585"/>
      <c r="T9" s="161"/>
    </row>
    <row r="10" spans="1:66">
      <c r="A10" s="713" t="s">
        <v>435</v>
      </c>
      <c r="B10" s="586">
        <v>59073.789858383083</v>
      </c>
      <c r="C10" s="586">
        <v>57460.302255451155</v>
      </c>
      <c r="D10" s="586">
        <v>60010.177558120893</v>
      </c>
      <c r="E10" s="586">
        <v>57392.481327467453</v>
      </c>
      <c r="F10" s="586">
        <v>58270.258441051526</v>
      </c>
      <c r="G10" s="586">
        <v>57257.414088229481</v>
      </c>
      <c r="H10" s="586">
        <v>60841.023064376335</v>
      </c>
      <c r="I10" s="586">
        <v>59019.824309529016</v>
      </c>
      <c r="J10" s="586">
        <v>61403.321051242718</v>
      </c>
      <c r="K10" s="586">
        <v>58416.91678662596</v>
      </c>
      <c r="L10" s="586">
        <v>65352.451942765132</v>
      </c>
      <c r="M10" s="586">
        <v>61224.392570504642</v>
      </c>
      <c r="N10" s="586">
        <v>68588.984484400498</v>
      </c>
      <c r="O10" s="586">
        <v>65687.71420214606</v>
      </c>
      <c r="P10" s="586">
        <v>65932.235238171939</v>
      </c>
      <c r="Q10" s="586">
        <v>65669.245690744909</v>
      </c>
      <c r="R10" s="586">
        <v>66241.439829077353</v>
      </c>
      <c r="S10" s="586">
        <v>63220.445192350293</v>
      </c>
      <c r="T10" s="586">
        <v>69377.661770636638</v>
      </c>
      <c r="U10" s="1164">
        <v>66877.421490550871</v>
      </c>
      <c r="V10" s="1164">
        <v>69757.071578832081</v>
      </c>
      <c r="W10" s="1164">
        <v>65675.68450558286</v>
      </c>
      <c r="X10" s="1164">
        <v>73713.554300000003</v>
      </c>
      <c r="Y10" s="1164">
        <v>67358.8266</v>
      </c>
      <c r="Z10" s="1164">
        <v>78666.760999999999</v>
      </c>
      <c r="AA10" s="1164">
        <v>72538.463000000003</v>
      </c>
      <c r="AB10" s="1164">
        <v>83807.177999999985</v>
      </c>
      <c r="AC10" s="1164">
        <v>76281.457999999999</v>
      </c>
      <c r="AD10" s="1164">
        <v>81050.428</v>
      </c>
      <c r="AE10" s="1164">
        <v>75789.671000000002</v>
      </c>
      <c r="AF10" s="1164">
        <v>73398.364000000001</v>
      </c>
      <c r="AG10" s="1164">
        <v>69712.625</v>
      </c>
      <c r="AH10" s="1164">
        <v>78366.229099999997</v>
      </c>
      <c r="AI10" s="1164">
        <v>73146.47570000001</v>
      </c>
      <c r="AJ10" s="1164">
        <v>82378.918999999994</v>
      </c>
      <c r="AK10" s="1164">
        <v>78624.941000000006</v>
      </c>
      <c r="AL10" s="1164">
        <v>78677.975600000005</v>
      </c>
      <c r="AM10" s="1164">
        <v>77155.866099999999</v>
      </c>
      <c r="AN10" s="1164">
        <v>83309.626600000003</v>
      </c>
      <c r="AO10" s="1164">
        <v>80345.762199999997</v>
      </c>
      <c r="AP10" s="1164">
        <v>84057.954900000012</v>
      </c>
      <c r="AQ10" s="1164">
        <v>81501.901000000013</v>
      </c>
      <c r="AR10" s="1164">
        <v>87874.415000000008</v>
      </c>
      <c r="AS10" s="1164">
        <v>80932.199699999997</v>
      </c>
      <c r="AT10" s="1164">
        <v>87153.689170769998</v>
      </c>
      <c r="AU10" s="1164">
        <v>82415.82745176999</v>
      </c>
      <c r="AV10" s="1164">
        <v>86530.53175535996</v>
      </c>
      <c r="AW10" s="1164">
        <v>81171.064615780037</v>
      </c>
      <c r="AX10" s="1164">
        <v>89846.221700000009</v>
      </c>
      <c r="AY10" s="1164">
        <v>85378.803500000009</v>
      </c>
      <c r="AZ10" s="588"/>
      <c r="BA10" s="588"/>
      <c r="BB10" s="588"/>
      <c r="BC10" s="588"/>
      <c r="BD10" s="588"/>
      <c r="BE10" s="588"/>
      <c r="BF10" s="587"/>
      <c r="BG10" s="587"/>
      <c r="BH10" s="587"/>
      <c r="BI10" s="587"/>
      <c r="BJ10" s="587"/>
      <c r="BK10" s="587"/>
      <c r="BL10" s="587"/>
      <c r="BM10" s="587"/>
      <c r="BN10" s="587"/>
    </row>
    <row r="11" spans="1:66">
      <c r="A11" s="713" t="s">
        <v>436</v>
      </c>
      <c r="B11" s="586">
        <v>58031.012660104418</v>
      </c>
      <c r="C11" s="586">
        <v>53691.914115370506</v>
      </c>
      <c r="D11" s="586">
        <v>58954.631209058061</v>
      </c>
      <c r="E11" s="586">
        <v>54154.103374502156</v>
      </c>
      <c r="F11" s="586">
        <v>57355.239071595002</v>
      </c>
      <c r="G11" s="586">
        <v>52464.119557280901</v>
      </c>
      <c r="H11" s="586">
        <v>60404.963202474893</v>
      </c>
      <c r="I11" s="586">
        <v>54171.806444907656</v>
      </c>
      <c r="J11" s="586">
        <v>62787.043234119752</v>
      </c>
      <c r="K11" s="586">
        <v>54769.362395171265</v>
      </c>
      <c r="L11" s="586">
        <v>68840.138194463434</v>
      </c>
      <c r="M11" s="586">
        <v>62323.098734944215</v>
      </c>
      <c r="N11" s="586">
        <v>71266.03998287108</v>
      </c>
      <c r="O11" s="586">
        <v>64112.417371829608</v>
      </c>
      <c r="P11" s="586">
        <v>71573.443475735927</v>
      </c>
      <c r="Q11" s="586">
        <v>62238.830122785126</v>
      </c>
      <c r="R11" s="586">
        <v>69495.245741316146</v>
      </c>
      <c r="S11" s="586">
        <v>63972.913545121664</v>
      </c>
      <c r="T11" s="586">
        <v>73032.372234605573</v>
      </c>
      <c r="U11" s="1164">
        <v>65188.225036861862</v>
      </c>
      <c r="V11" s="1164">
        <v>73586.53079665493</v>
      </c>
      <c r="W11" s="1164">
        <v>64970.706894279065</v>
      </c>
      <c r="X11" s="1164">
        <v>78458.779600000009</v>
      </c>
      <c r="Y11" s="1164">
        <v>70129.767399999997</v>
      </c>
      <c r="Z11" s="1164">
        <v>85053.105999999985</v>
      </c>
      <c r="AA11" s="1164">
        <v>75117.142999999996</v>
      </c>
      <c r="AB11" s="1164">
        <v>86152.56</v>
      </c>
      <c r="AC11" s="1164">
        <v>81145.263000000006</v>
      </c>
      <c r="AD11" s="1164">
        <v>88739.072</v>
      </c>
      <c r="AE11" s="1164">
        <v>80668.222999999998</v>
      </c>
      <c r="AF11" s="1164">
        <v>78891.732000000004</v>
      </c>
      <c r="AG11" s="1164">
        <v>74682.593999999997</v>
      </c>
      <c r="AH11" s="1164">
        <v>83386.87000000001</v>
      </c>
      <c r="AI11" s="1164">
        <v>79550.331000000006</v>
      </c>
      <c r="AJ11" s="1164">
        <v>90045.332000000009</v>
      </c>
      <c r="AK11" s="1164">
        <v>80208.851999999999</v>
      </c>
      <c r="AL11" s="1164">
        <v>87350.075400000002</v>
      </c>
      <c r="AM11" s="1164">
        <v>78557.0334</v>
      </c>
      <c r="AN11" s="1164">
        <v>89421.664000000004</v>
      </c>
      <c r="AO11" s="1164">
        <v>81578.125</v>
      </c>
      <c r="AP11" s="1164">
        <v>88900.540999999997</v>
      </c>
      <c r="AQ11" s="1164">
        <v>83119.565299999987</v>
      </c>
      <c r="AR11" s="1164">
        <v>93374.474300000002</v>
      </c>
      <c r="AS11" s="1164">
        <v>86360.864499999996</v>
      </c>
      <c r="AT11" s="1164">
        <v>93811.89864508</v>
      </c>
      <c r="AU11" s="1164">
        <v>86652.431681479997</v>
      </c>
      <c r="AV11" s="1164">
        <v>90635.901463920047</v>
      </c>
      <c r="AW11" s="1164">
        <v>85709.139848359904</v>
      </c>
      <c r="AX11" s="1164">
        <v>97654.294200000004</v>
      </c>
      <c r="AY11" s="1164">
        <v>94699.156000000003</v>
      </c>
      <c r="AZ11" s="588"/>
      <c r="BA11" s="588"/>
      <c r="BB11" s="588"/>
      <c r="BC11" s="588"/>
      <c r="BD11" s="588"/>
      <c r="BE11" s="588"/>
      <c r="BF11" s="587"/>
      <c r="BG11" s="587"/>
      <c r="BH11" s="587"/>
      <c r="BI11" s="587"/>
      <c r="BJ11" s="587"/>
      <c r="BK11" s="587"/>
      <c r="BL11" s="587"/>
      <c r="BM11" s="587"/>
      <c r="BN11" s="587"/>
    </row>
    <row r="12" spans="1:66">
      <c r="A12" s="713" t="s">
        <v>437</v>
      </c>
      <c r="B12" s="586">
        <v>32691.48188043242</v>
      </c>
      <c r="C12" s="586">
        <v>20560.883479367189</v>
      </c>
      <c r="D12" s="586">
        <v>31615.929401243124</v>
      </c>
      <c r="E12" s="586">
        <v>21889.891347073019</v>
      </c>
      <c r="F12" s="586">
        <v>35156.776577605524</v>
      </c>
      <c r="G12" s="586">
        <v>22011.395271817226</v>
      </c>
      <c r="H12" s="586">
        <v>34989.837115825372</v>
      </c>
      <c r="I12" s="586">
        <v>21301.571114073911</v>
      </c>
      <c r="J12" s="586">
        <v>30949.653485340132</v>
      </c>
      <c r="K12" s="586">
        <v>17181.229008418002</v>
      </c>
      <c r="L12" s="586">
        <v>28538.91430971141</v>
      </c>
      <c r="M12" s="586">
        <v>16139.275022187436</v>
      </c>
      <c r="N12" s="586">
        <v>27650.208197319924</v>
      </c>
      <c r="O12" s="586">
        <v>16170.785582084736</v>
      </c>
      <c r="P12" s="586">
        <v>26217.061368841467</v>
      </c>
      <c r="Q12" s="586">
        <v>16471.739415328339</v>
      </c>
      <c r="R12" s="586">
        <v>22987.578517387981</v>
      </c>
      <c r="S12" s="586">
        <v>15407.645031559301</v>
      </c>
      <c r="T12" s="586">
        <v>22856.820869765019</v>
      </c>
      <c r="U12" s="1164">
        <v>13937.238489766678</v>
      </c>
      <c r="V12" s="1164">
        <v>20801.518054266144</v>
      </c>
      <c r="W12" s="1164">
        <v>13803.629791509786</v>
      </c>
      <c r="X12" s="1164">
        <v>22274.848799999996</v>
      </c>
      <c r="Y12" s="1164">
        <v>13526.604000000001</v>
      </c>
      <c r="Z12" s="1164">
        <v>25215.866999999998</v>
      </c>
      <c r="AA12" s="1164">
        <v>14892.731</v>
      </c>
      <c r="AB12" s="1164">
        <v>23808.517</v>
      </c>
      <c r="AC12" s="1164">
        <v>13289.554</v>
      </c>
      <c r="AD12" s="1164">
        <v>23582.392</v>
      </c>
      <c r="AE12" s="1164">
        <v>14314.702000000001</v>
      </c>
      <c r="AF12" s="1164">
        <v>23019.183000000001</v>
      </c>
      <c r="AG12" s="1164">
        <v>14129.448999999999</v>
      </c>
      <c r="AH12" s="1164">
        <v>23760.467299999997</v>
      </c>
      <c r="AI12" s="1164">
        <v>13525.4953</v>
      </c>
      <c r="AJ12" s="1164">
        <v>24572.671999999999</v>
      </c>
      <c r="AK12" s="1164">
        <v>15393.553</v>
      </c>
      <c r="AL12" s="1164">
        <v>25162.952000000001</v>
      </c>
      <c r="AM12" s="1164">
        <v>15778.4845</v>
      </c>
      <c r="AN12" s="1164">
        <v>25425.208000000002</v>
      </c>
      <c r="AO12" s="1164">
        <v>16374.7222</v>
      </c>
      <c r="AP12" s="1164">
        <v>25351.593999999997</v>
      </c>
      <c r="AQ12" s="1164">
        <v>16724.104599999999</v>
      </c>
      <c r="AR12" s="1164">
        <v>25673.341</v>
      </c>
      <c r="AS12" s="1164">
        <v>16126.1325</v>
      </c>
      <c r="AT12" s="1164">
        <v>25572.377132099969</v>
      </c>
      <c r="AU12" s="1164">
        <v>18668.072709619981</v>
      </c>
      <c r="AV12" s="1164">
        <v>24361.027158159988</v>
      </c>
      <c r="AW12" s="1164">
        <v>17260.316312600011</v>
      </c>
      <c r="AX12" s="1164">
        <v>25364.337</v>
      </c>
      <c r="AY12" s="1164">
        <v>17793.8105</v>
      </c>
      <c r="AZ12" s="588"/>
      <c r="BA12" s="588"/>
      <c r="BB12" s="588"/>
      <c r="BC12" s="588"/>
      <c r="BD12" s="588"/>
      <c r="BE12" s="588"/>
      <c r="BF12" s="587"/>
      <c r="BG12" s="587"/>
      <c r="BH12" s="587"/>
      <c r="BI12" s="587"/>
      <c r="BJ12" s="587"/>
      <c r="BK12" s="587"/>
      <c r="BL12" s="587"/>
      <c r="BM12" s="587"/>
      <c r="BN12" s="587"/>
    </row>
    <row r="13" spans="1:66">
      <c r="A13" s="713" t="s">
        <v>438</v>
      </c>
      <c r="B13" s="586">
        <v>44389.734207582966</v>
      </c>
      <c r="C13" s="586">
        <v>37830.408490290465</v>
      </c>
      <c r="D13" s="586">
        <v>46486.034078999299</v>
      </c>
      <c r="E13" s="586">
        <v>38829.30353354026</v>
      </c>
      <c r="F13" s="586">
        <v>48623.837707589715</v>
      </c>
      <c r="G13" s="586">
        <v>42720.743164452797</v>
      </c>
      <c r="H13" s="586">
        <v>49774.419299752291</v>
      </c>
      <c r="I13" s="586">
        <v>41917.4120820229</v>
      </c>
      <c r="J13" s="586">
        <v>44920.905233003417</v>
      </c>
      <c r="K13" s="586">
        <v>40473.760709538976</v>
      </c>
      <c r="L13" s="586">
        <v>45740.508628818447</v>
      </c>
      <c r="M13" s="586">
        <v>42174.900297431515</v>
      </c>
      <c r="N13" s="586">
        <v>44651.859132534322</v>
      </c>
      <c r="O13" s="586">
        <v>42836.061569474514</v>
      </c>
      <c r="P13" s="586">
        <v>44555.263814748287</v>
      </c>
      <c r="Q13" s="586">
        <v>43376.489102464075</v>
      </c>
      <c r="R13" s="586">
        <v>45661.363126983138</v>
      </c>
      <c r="S13" s="586">
        <v>40372.427614740234</v>
      </c>
      <c r="T13" s="586">
        <v>45013.662141034656</v>
      </c>
      <c r="U13" s="1164">
        <v>42769.39899652006</v>
      </c>
      <c r="V13" s="1164">
        <v>45520.240593869981</v>
      </c>
      <c r="W13" s="1164">
        <v>44026.54297178032</v>
      </c>
      <c r="X13" s="1164">
        <v>47200.3413</v>
      </c>
      <c r="Y13" s="1164">
        <v>49160.913799999995</v>
      </c>
      <c r="Z13" s="1164">
        <v>49841.62</v>
      </c>
      <c r="AA13" s="1164">
        <v>51003.675000000003</v>
      </c>
      <c r="AB13" s="1164">
        <v>50164.593999999997</v>
      </c>
      <c r="AC13" s="1164">
        <v>50588.485999999997</v>
      </c>
      <c r="AD13" s="1164">
        <v>51464.343999999997</v>
      </c>
      <c r="AE13" s="1164">
        <v>52992.197999999997</v>
      </c>
      <c r="AF13" s="1164">
        <v>48318.453000000001</v>
      </c>
      <c r="AG13" s="1164">
        <v>51922.254999999997</v>
      </c>
      <c r="AH13" s="1164">
        <v>49814.869000000006</v>
      </c>
      <c r="AI13" s="1164">
        <v>53803.557000000001</v>
      </c>
      <c r="AJ13" s="1164">
        <v>53721.056000000004</v>
      </c>
      <c r="AK13" s="1164">
        <v>56051.868999999999</v>
      </c>
      <c r="AL13" s="1164">
        <v>51581.880000000005</v>
      </c>
      <c r="AM13" s="1164">
        <v>55564.167000000001</v>
      </c>
      <c r="AN13" s="1164">
        <v>52720.456299999998</v>
      </c>
      <c r="AO13" s="1164">
        <v>56338.846999999994</v>
      </c>
      <c r="AP13" s="1164">
        <v>52926.768400000001</v>
      </c>
      <c r="AQ13" s="1164">
        <v>57273.607000000004</v>
      </c>
      <c r="AR13" s="1164">
        <v>53319.665300000001</v>
      </c>
      <c r="AS13" s="1164">
        <v>59189.710800000001</v>
      </c>
      <c r="AT13" s="1164">
        <v>55080.953090779978</v>
      </c>
      <c r="AU13" s="1164">
        <v>59510.860289999968</v>
      </c>
      <c r="AV13" s="1164">
        <v>55424.530228370037</v>
      </c>
      <c r="AW13" s="1164">
        <v>57130.307073269985</v>
      </c>
      <c r="AX13" s="1164">
        <v>54027.824000000001</v>
      </c>
      <c r="AY13" s="1164">
        <v>56525.327000000005</v>
      </c>
      <c r="AZ13" s="588"/>
      <c r="BA13" s="588"/>
      <c r="BB13" s="588"/>
      <c r="BC13" s="588"/>
      <c r="BD13" s="588"/>
      <c r="BE13" s="588"/>
      <c r="BF13" s="587"/>
      <c r="BG13" s="587"/>
      <c r="BH13" s="587"/>
      <c r="BI13" s="587"/>
      <c r="BJ13" s="587"/>
      <c r="BK13" s="587"/>
      <c r="BL13" s="587"/>
      <c r="BM13" s="587"/>
      <c r="BN13" s="587"/>
    </row>
    <row r="14" spans="1:66">
      <c r="A14" s="713" t="s">
        <v>439</v>
      </c>
      <c r="B14" s="586">
        <v>20224.239470563691</v>
      </c>
      <c r="C14" s="586">
        <v>15759.558304798549</v>
      </c>
      <c r="D14" s="586">
        <v>20073.586719451065</v>
      </c>
      <c r="E14" s="586">
        <v>15915.368317891815</v>
      </c>
      <c r="F14" s="586">
        <v>19899.259603799157</v>
      </c>
      <c r="G14" s="586">
        <v>15179.597515615651</v>
      </c>
      <c r="H14" s="586">
        <v>20760.278333418119</v>
      </c>
      <c r="I14" s="586">
        <v>17483.530761990001</v>
      </c>
      <c r="J14" s="586">
        <v>21017.086911681286</v>
      </c>
      <c r="K14" s="586">
        <v>17239.893045268724</v>
      </c>
      <c r="L14" s="586">
        <v>22572.190881436003</v>
      </c>
      <c r="M14" s="586">
        <v>17295.172578886006</v>
      </c>
      <c r="N14" s="586">
        <v>21879.674444387998</v>
      </c>
      <c r="O14" s="586">
        <v>15714.387049845935</v>
      </c>
      <c r="P14" s="586">
        <v>24956.308115884069</v>
      </c>
      <c r="Q14" s="586">
        <v>17750.373676543648</v>
      </c>
      <c r="R14" s="586">
        <v>20369.684580623827</v>
      </c>
      <c r="S14" s="586">
        <v>16416.160373007639</v>
      </c>
      <c r="T14" s="586">
        <v>21962.583943793314</v>
      </c>
      <c r="U14" s="1164">
        <v>18139.639160932253</v>
      </c>
      <c r="V14" s="1164">
        <v>24081.530335537136</v>
      </c>
      <c r="W14" s="1164">
        <v>18838.342531430008</v>
      </c>
      <c r="X14" s="1164">
        <v>25312.075700000001</v>
      </c>
      <c r="Y14" s="1164">
        <v>18422.820800000001</v>
      </c>
      <c r="Z14" s="1164">
        <v>26817.99</v>
      </c>
      <c r="AA14" s="1164">
        <v>20349.314999999999</v>
      </c>
      <c r="AB14" s="1164">
        <v>28494.317999999999</v>
      </c>
      <c r="AC14" s="1164">
        <v>21539.929</v>
      </c>
      <c r="AD14" s="1164">
        <v>28388.117000000002</v>
      </c>
      <c r="AE14" s="1164">
        <v>22645.420999999998</v>
      </c>
      <c r="AF14" s="1164">
        <v>25570.383000000002</v>
      </c>
      <c r="AG14" s="1164">
        <v>20420.213</v>
      </c>
      <c r="AH14" s="1164">
        <v>26328.145499999999</v>
      </c>
      <c r="AI14" s="1164">
        <v>21096.6728</v>
      </c>
      <c r="AJ14" s="1164">
        <v>29704.097000000002</v>
      </c>
      <c r="AK14" s="1164">
        <v>23299</v>
      </c>
      <c r="AL14" s="1164">
        <v>29451.699099999998</v>
      </c>
      <c r="AM14" s="1164">
        <v>21619.563899999997</v>
      </c>
      <c r="AN14" s="1164">
        <v>29337.246899999998</v>
      </c>
      <c r="AO14" s="1164">
        <v>22116.272799999999</v>
      </c>
      <c r="AP14" s="1164">
        <v>28561.780999999999</v>
      </c>
      <c r="AQ14" s="1164">
        <v>21721.5926</v>
      </c>
      <c r="AR14" s="1164">
        <v>30557.159500000002</v>
      </c>
      <c r="AS14" s="1164">
        <v>23358.034299999999</v>
      </c>
      <c r="AT14" s="1164">
        <v>28351.530035640008</v>
      </c>
      <c r="AU14" s="1164">
        <v>22955.140719649993</v>
      </c>
      <c r="AV14" s="1164">
        <v>29218.404937250009</v>
      </c>
      <c r="AW14" s="1164">
        <v>22507.625970430003</v>
      </c>
      <c r="AX14" s="1164">
        <v>31007.953100000002</v>
      </c>
      <c r="AY14" s="1164">
        <v>21806.117999999999</v>
      </c>
      <c r="AZ14" s="588"/>
      <c r="BA14" s="588"/>
      <c r="BB14" s="588"/>
      <c r="BC14" s="588"/>
      <c r="BD14" s="588"/>
      <c r="BE14" s="588"/>
      <c r="BF14" s="587"/>
      <c r="BG14" s="587"/>
      <c r="BH14" s="587"/>
      <c r="BI14" s="587"/>
      <c r="BJ14" s="587"/>
      <c r="BK14" s="587"/>
      <c r="BL14" s="587"/>
      <c r="BM14" s="587"/>
      <c r="BN14" s="587"/>
    </row>
    <row r="15" spans="1:66">
      <c r="A15" s="713" t="s">
        <v>440</v>
      </c>
      <c r="B15" s="586">
        <v>32380.781183976393</v>
      </c>
      <c r="C15" s="586">
        <v>42906.281077485968</v>
      </c>
      <c r="D15" s="586">
        <v>32066.254120199741</v>
      </c>
      <c r="E15" s="586">
        <v>43424.7027786326</v>
      </c>
      <c r="F15" s="586">
        <v>30237.698557035845</v>
      </c>
      <c r="G15" s="586">
        <v>39519.35860326769</v>
      </c>
      <c r="H15" s="586">
        <v>31448.250794043553</v>
      </c>
      <c r="I15" s="586">
        <v>41540.195546272837</v>
      </c>
      <c r="J15" s="586">
        <v>31555.660211796181</v>
      </c>
      <c r="K15" s="586">
        <v>43828.683151658035</v>
      </c>
      <c r="L15" s="586">
        <v>34145.747403468398</v>
      </c>
      <c r="M15" s="586">
        <v>45184.352713050146</v>
      </c>
      <c r="N15" s="586">
        <v>33956.025292370701</v>
      </c>
      <c r="O15" s="586">
        <v>41191.638270073745</v>
      </c>
      <c r="P15" s="586">
        <v>37399.159577475184</v>
      </c>
      <c r="Q15" s="586">
        <v>46590.618862711082</v>
      </c>
      <c r="R15" s="586">
        <v>36017.363639578296</v>
      </c>
      <c r="S15" s="586">
        <v>45254.659185519915</v>
      </c>
      <c r="T15" s="586">
        <v>36020.560345307305</v>
      </c>
      <c r="U15" s="1164">
        <v>46608.995929501019</v>
      </c>
      <c r="V15" s="1164">
        <v>40104.518038549359</v>
      </c>
      <c r="W15" s="1164">
        <v>47998.634414347252</v>
      </c>
      <c r="X15" s="1164">
        <v>41210.686900000001</v>
      </c>
      <c r="Y15" s="1164">
        <v>48753.533600000002</v>
      </c>
      <c r="Z15" s="1164">
        <v>45754.497000000003</v>
      </c>
      <c r="AA15" s="1164">
        <v>58468.61</v>
      </c>
      <c r="AB15" s="1164">
        <v>50371.050999999999</v>
      </c>
      <c r="AC15" s="1164">
        <v>60051.938999999998</v>
      </c>
      <c r="AD15" s="1164">
        <v>54223.411999999997</v>
      </c>
      <c r="AE15" s="1164">
        <v>60687.275999999998</v>
      </c>
      <c r="AF15" s="1164">
        <v>50680.733999999997</v>
      </c>
      <c r="AG15" s="1164">
        <v>55972.027000000002</v>
      </c>
      <c r="AH15" s="1164">
        <v>51664.647799999999</v>
      </c>
      <c r="AI15" s="1164">
        <v>58767.714000000007</v>
      </c>
      <c r="AJ15" s="1164">
        <v>51358.495000000003</v>
      </c>
      <c r="AK15" s="1164">
        <v>62499.059000000001</v>
      </c>
      <c r="AL15" s="1164">
        <v>50088.8223</v>
      </c>
      <c r="AM15" s="1164">
        <v>61095.5841</v>
      </c>
      <c r="AN15" s="1164">
        <v>51589.159699999997</v>
      </c>
      <c r="AO15" s="1164">
        <v>62641.849199999997</v>
      </c>
      <c r="AP15" s="1164">
        <v>51381.851900000001</v>
      </c>
      <c r="AQ15" s="1164">
        <v>62450.084800000011</v>
      </c>
      <c r="AR15" s="1164">
        <v>54514.708799999993</v>
      </c>
      <c r="AS15" s="1164">
        <v>64848.7857</v>
      </c>
      <c r="AT15" s="1164">
        <v>56826.485314970007</v>
      </c>
      <c r="AU15" s="1164">
        <v>67787.565308529971</v>
      </c>
      <c r="AV15" s="1164">
        <v>55011.8305951</v>
      </c>
      <c r="AW15" s="1164">
        <v>65650.814945370032</v>
      </c>
      <c r="AX15" s="1164">
        <v>52789.069200000005</v>
      </c>
      <c r="AY15" s="1164">
        <v>67259.745800000004</v>
      </c>
      <c r="AZ15" s="588"/>
      <c r="BA15" s="588"/>
      <c r="BB15" s="588"/>
      <c r="BC15" s="588"/>
      <c r="BD15" s="588"/>
      <c r="BE15" s="588"/>
      <c r="BF15" s="587"/>
      <c r="BG15" s="587"/>
      <c r="BH15" s="587"/>
      <c r="BI15" s="587"/>
      <c r="BJ15" s="587"/>
      <c r="BK15" s="587"/>
      <c r="BL15" s="587"/>
      <c r="BM15" s="587"/>
      <c r="BN15" s="587"/>
    </row>
    <row r="16" spans="1:66">
      <c r="A16" s="713" t="s">
        <v>441</v>
      </c>
      <c r="B16" s="586">
        <v>50331.637686281152</v>
      </c>
      <c r="C16" s="586">
        <v>45649.327462686088</v>
      </c>
      <c r="D16" s="586">
        <v>50070.076351935859</v>
      </c>
      <c r="E16" s="586">
        <v>45997.405151757011</v>
      </c>
      <c r="F16" s="586">
        <v>49661.423013143067</v>
      </c>
      <c r="G16" s="586">
        <v>47339.77348220467</v>
      </c>
      <c r="H16" s="586">
        <v>49114.72362125291</v>
      </c>
      <c r="I16" s="586">
        <v>47211.956319099991</v>
      </c>
      <c r="J16" s="586">
        <v>51231.972822237614</v>
      </c>
      <c r="K16" s="586">
        <v>51141.712924609601</v>
      </c>
      <c r="L16" s="586">
        <v>53660.129357842066</v>
      </c>
      <c r="M16" s="586">
        <v>51503.767031447926</v>
      </c>
      <c r="N16" s="586">
        <v>56259.874772379866</v>
      </c>
      <c r="O16" s="586">
        <v>51678.909721065545</v>
      </c>
      <c r="P16" s="586">
        <v>57039.235442966128</v>
      </c>
      <c r="Q16" s="586">
        <v>53442.425653151477</v>
      </c>
      <c r="R16" s="586">
        <v>54556.945574616504</v>
      </c>
      <c r="S16" s="586">
        <v>50832.256195786365</v>
      </c>
      <c r="T16" s="586">
        <v>59215.596684473552</v>
      </c>
      <c r="U16" s="1164">
        <v>51617.731466475758</v>
      </c>
      <c r="V16" s="1164">
        <v>61219.473385791964</v>
      </c>
      <c r="W16" s="1164">
        <v>54499.992674410227</v>
      </c>
      <c r="X16" s="1164">
        <v>63666.124799999998</v>
      </c>
      <c r="Y16" s="1164">
        <v>59012.353700000007</v>
      </c>
      <c r="Z16" s="1164">
        <v>66586.111000000004</v>
      </c>
      <c r="AA16" s="1164">
        <v>61435.378000000004</v>
      </c>
      <c r="AB16" s="1164">
        <v>70233.398000000001</v>
      </c>
      <c r="AC16" s="1164">
        <v>64127.401999999995</v>
      </c>
      <c r="AD16" s="1164">
        <v>70630.702000000005</v>
      </c>
      <c r="AE16" s="1164">
        <v>66680.471999999994</v>
      </c>
      <c r="AF16" s="1164">
        <v>65665.656999999992</v>
      </c>
      <c r="AG16" s="1164">
        <v>62537.052000000003</v>
      </c>
      <c r="AH16" s="1164">
        <v>69350.120699999999</v>
      </c>
      <c r="AI16" s="1164">
        <v>64618.977999999996</v>
      </c>
      <c r="AJ16" s="1164">
        <v>73049.311000000002</v>
      </c>
      <c r="AK16" s="1164">
        <v>68699.741000000009</v>
      </c>
      <c r="AL16" s="1164">
        <v>70662.81749999999</v>
      </c>
      <c r="AM16" s="1164">
        <v>65968.876199999999</v>
      </c>
      <c r="AN16" s="1164">
        <v>71041.952999999994</v>
      </c>
      <c r="AO16" s="1164">
        <v>65390.149400000002</v>
      </c>
      <c r="AP16" s="1164">
        <v>72738.062000000005</v>
      </c>
      <c r="AQ16" s="1164">
        <v>68639.597599999994</v>
      </c>
      <c r="AR16" s="1164">
        <v>74916.122999999992</v>
      </c>
      <c r="AS16" s="1164">
        <v>69960.762900000002</v>
      </c>
      <c r="AT16" s="1164">
        <v>75852.838940360001</v>
      </c>
      <c r="AU16" s="1164">
        <v>75113.541957930036</v>
      </c>
      <c r="AV16" s="1164">
        <v>77807.591119449949</v>
      </c>
      <c r="AW16" s="1164">
        <v>73277.914810780014</v>
      </c>
      <c r="AX16" s="1164">
        <v>79250.845000000001</v>
      </c>
      <c r="AY16" s="1164">
        <v>75943.641100000008</v>
      </c>
      <c r="AZ16" s="588"/>
      <c r="BA16" s="588"/>
      <c r="BB16" s="588"/>
      <c r="BC16" s="588"/>
      <c r="BD16" s="588"/>
      <c r="BE16" s="588"/>
      <c r="BF16" s="587"/>
      <c r="BG16" s="587"/>
      <c r="BH16" s="587"/>
      <c r="BI16" s="587"/>
      <c r="BJ16" s="587"/>
      <c r="BK16" s="587"/>
      <c r="BL16" s="587"/>
      <c r="BM16" s="587"/>
      <c r="BN16" s="587"/>
    </row>
    <row r="17" spans="1:67">
      <c r="A17" s="713" t="s">
        <v>442</v>
      </c>
      <c r="B17" s="586">
        <v>15984.572252472117</v>
      </c>
      <c r="C17" s="586">
        <v>11247.535621745223</v>
      </c>
      <c r="D17" s="586">
        <v>16263.94845632081</v>
      </c>
      <c r="E17" s="586">
        <v>12042.221004421319</v>
      </c>
      <c r="F17" s="586">
        <v>16987.136838521044</v>
      </c>
      <c r="G17" s="586">
        <v>13020.708892001694</v>
      </c>
      <c r="H17" s="586">
        <v>15493.815039817649</v>
      </c>
      <c r="I17" s="586">
        <v>13092.897240472041</v>
      </c>
      <c r="J17" s="586">
        <v>15828.450811618699</v>
      </c>
      <c r="K17" s="586">
        <v>14622.966885178846</v>
      </c>
      <c r="L17" s="586">
        <v>17130.904006803656</v>
      </c>
      <c r="M17" s="586">
        <v>15544.616933021887</v>
      </c>
      <c r="N17" s="586">
        <v>18151.20501075935</v>
      </c>
      <c r="O17" s="586">
        <v>15354.926044217096</v>
      </c>
      <c r="P17" s="586">
        <v>18069.161198646296</v>
      </c>
      <c r="Q17" s="586">
        <v>15538.936364309144</v>
      </c>
      <c r="R17" s="586">
        <v>18586.029483308143</v>
      </c>
      <c r="S17" s="586">
        <v>15974.458665272559</v>
      </c>
      <c r="T17" s="586">
        <v>18786.911209507249</v>
      </c>
      <c r="U17" s="1164">
        <v>16580.624072433704</v>
      </c>
      <c r="V17" s="1164">
        <v>20262.327350671796</v>
      </c>
      <c r="W17" s="1164">
        <v>18227.399753474234</v>
      </c>
      <c r="X17" s="1164">
        <v>20780.386499999997</v>
      </c>
      <c r="Y17" s="1164">
        <v>16725.628000000001</v>
      </c>
      <c r="Z17" s="1164">
        <v>21150.489000000001</v>
      </c>
      <c r="AA17" s="1164">
        <v>18493.766000000003</v>
      </c>
      <c r="AB17" s="1164">
        <v>21631.656999999999</v>
      </c>
      <c r="AC17" s="1164">
        <v>17711.690999999999</v>
      </c>
      <c r="AD17" s="1164">
        <v>23436.3</v>
      </c>
      <c r="AE17" s="1164">
        <v>19167.179</v>
      </c>
      <c r="AF17" s="1164">
        <v>22757.108</v>
      </c>
      <c r="AG17" s="1164">
        <v>17781.699000000001</v>
      </c>
      <c r="AH17" s="1164">
        <v>20802.036</v>
      </c>
      <c r="AI17" s="1164">
        <v>17433.760999999999</v>
      </c>
      <c r="AJ17" s="1164">
        <v>22392.523999999998</v>
      </c>
      <c r="AK17" s="1164">
        <v>19094.709000000003</v>
      </c>
      <c r="AL17" s="1164">
        <v>22558.630999999998</v>
      </c>
      <c r="AM17" s="1164">
        <v>19132.914000000001</v>
      </c>
      <c r="AN17" s="1164">
        <v>23593.226000000002</v>
      </c>
      <c r="AO17" s="1164">
        <v>19513.202000000001</v>
      </c>
      <c r="AP17" s="1164">
        <v>25246.436999999998</v>
      </c>
      <c r="AQ17" s="1164">
        <v>20408.828000000001</v>
      </c>
      <c r="AR17" s="1164">
        <v>24669.691000000003</v>
      </c>
      <c r="AS17" s="1164">
        <v>20184.205999999998</v>
      </c>
      <c r="AT17" s="1164">
        <v>24354.229424549998</v>
      </c>
      <c r="AU17" s="1164">
        <v>20246.878280210003</v>
      </c>
      <c r="AV17" s="1164">
        <v>24166.669812710003</v>
      </c>
      <c r="AW17" s="1164">
        <v>20336.504223909997</v>
      </c>
      <c r="AX17" s="1164">
        <v>22628.052</v>
      </c>
      <c r="AY17" s="1164">
        <v>19238.791000000001</v>
      </c>
      <c r="AZ17" s="588"/>
      <c r="BA17" s="588"/>
      <c r="BB17" s="588"/>
      <c r="BC17" s="588"/>
      <c r="BD17" s="588"/>
      <c r="BE17" s="588"/>
      <c r="BF17" s="587"/>
      <c r="BG17" s="587"/>
      <c r="BH17" s="587"/>
      <c r="BI17" s="587"/>
      <c r="BJ17" s="587"/>
      <c r="BK17" s="587"/>
      <c r="BL17" s="587"/>
      <c r="BM17" s="587"/>
      <c r="BN17" s="587"/>
    </row>
    <row r="18" spans="1:67">
      <c r="A18" s="713" t="s">
        <v>443</v>
      </c>
      <c r="B18" s="586">
        <v>77819.077482263237</v>
      </c>
      <c r="C18" s="586">
        <v>71385.250666701118</v>
      </c>
      <c r="D18" s="586">
        <v>80025.935345849095</v>
      </c>
      <c r="E18" s="586">
        <v>71951.596566290202</v>
      </c>
      <c r="F18" s="586">
        <v>77673.702374394503</v>
      </c>
      <c r="G18" s="586">
        <v>69358.651480935019</v>
      </c>
      <c r="H18" s="586">
        <v>79139.863945008226</v>
      </c>
      <c r="I18" s="586">
        <v>73570.229599576895</v>
      </c>
      <c r="J18" s="586">
        <v>85645.078629731375</v>
      </c>
      <c r="K18" s="586">
        <v>76061.837227338488</v>
      </c>
      <c r="L18" s="586">
        <v>87443.605347171761</v>
      </c>
      <c r="M18" s="586">
        <v>79924.827474863559</v>
      </c>
      <c r="N18" s="586">
        <v>88869.884322701197</v>
      </c>
      <c r="O18" s="586">
        <v>76942.686535802422</v>
      </c>
      <c r="P18" s="586">
        <v>92874.700280309495</v>
      </c>
      <c r="Q18" s="586">
        <v>86233.698557429903</v>
      </c>
      <c r="R18" s="586">
        <v>87375.974359060638</v>
      </c>
      <c r="S18" s="586">
        <v>80071.438934582402</v>
      </c>
      <c r="T18" s="586">
        <v>93115.067151564275</v>
      </c>
      <c r="U18" s="1164">
        <v>83621.878706246265</v>
      </c>
      <c r="V18" s="1164">
        <v>93336.333444552438</v>
      </c>
      <c r="W18" s="1164">
        <v>85526.645713094593</v>
      </c>
      <c r="X18" s="1164">
        <v>96802.594899999996</v>
      </c>
      <c r="Y18" s="1164">
        <v>89610.126799999998</v>
      </c>
      <c r="Z18" s="1164">
        <v>105301.46900000001</v>
      </c>
      <c r="AA18" s="1164">
        <v>93298.510000000009</v>
      </c>
      <c r="AB18" s="1164">
        <v>104873.86</v>
      </c>
      <c r="AC18" s="1164">
        <v>99670.399000000005</v>
      </c>
      <c r="AD18" s="1164">
        <v>106567.57800000001</v>
      </c>
      <c r="AE18" s="1164">
        <v>99444.237000000008</v>
      </c>
      <c r="AF18" s="1164">
        <v>100838.50399999999</v>
      </c>
      <c r="AG18" s="1164">
        <v>96281.629000000001</v>
      </c>
      <c r="AH18" s="1164">
        <v>104927.6584</v>
      </c>
      <c r="AI18" s="1164">
        <v>97922.433000000005</v>
      </c>
      <c r="AJ18" s="1164">
        <v>114637.408</v>
      </c>
      <c r="AK18" s="1164">
        <v>106775.406</v>
      </c>
      <c r="AL18" s="1164">
        <v>110137.78219999999</v>
      </c>
      <c r="AM18" s="1164">
        <v>99296.767999999996</v>
      </c>
      <c r="AN18" s="1164">
        <v>111899.7567</v>
      </c>
      <c r="AO18" s="1164">
        <v>102999.6808</v>
      </c>
      <c r="AP18" s="1164">
        <v>114268.96329999999</v>
      </c>
      <c r="AQ18" s="1164">
        <v>102973.99679999999</v>
      </c>
      <c r="AR18" s="1164">
        <v>118497.0306</v>
      </c>
      <c r="AS18" s="1164">
        <v>108872.26299999999</v>
      </c>
      <c r="AT18" s="1164">
        <v>122431.80873462993</v>
      </c>
      <c r="AU18" s="1164">
        <v>108291.81950943993</v>
      </c>
      <c r="AV18" s="1164">
        <v>120541.90147920013</v>
      </c>
      <c r="AW18" s="1164">
        <v>112207.44961221995</v>
      </c>
      <c r="AX18" s="1164">
        <v>121725.6032</v>
      </c>
      <c r="AY18" s="1164">
        <v>111915.10750000001</v>
      </c>
      <c r="AZ18" s="588"/>
      <c r="BA18" s="588"/>
      <c r="BB18" s="588"/>
      <c r="BC18" s="588"/>
      <c r="BD18" s="588"/>
      <c r="BE18" s="588"/>
      <c r="BF18" s="587"/>
      <c r="BG18" s="587"/>
      <c r="BH18" s="587"/>
      <c r="BI18" s="587"/>
      <c r="BJ18" s="587"/>
      <c r="BK18" s="587"/>
      <c r="BL18" s="587"/>
      <c r="BM18" s="587"/>
      <c r="BN18" s="587"/>
    </row>
    <row r="19" spans="1:67">
      <c r="A19" s="713" t="s">
        <v>444</v>
      </c>
      <c r="B19" s="586">
        <v>75526.178281813001</v>
      </c>
      <c r="C19" s="586">
        <v>115267.17345264324</v>
      </c>
      <c r="D19" s="586">
        <v>76810.133138507124</v>
      </c>
      <c r="E19" s="586">
        <v>114327.89844885936</v>
      </c>
      <c r="F19" s="586">
        <v>75782.764971984463</v>
      </c>
      <c r="G19" s="586">
        <v>113954.59748584496</v>
      </c>
      <c r="H19" s="586">
        <v>80588.626803470062</v>
      </c>
      <c r="I19" s="586">
        <v>112527.93009879516</v>
      </c>
      <c r="J19" s="586">
        <v>85914.153794113372</v>
      </c>
      <c r="K19" s="586">
        <v>114420.11304074734</v>
      </c>
      <c r="L19" s="586">
        <v>89948.015171331004</v>
      </c>
      <c r="M19" s="586">
        <v>112683.36912125211</v>
      </c>
      <c r="N19" s="586">
        <v>88709.850093167915</v>
      </c>
      <c r="O19" s="586">
        <v>115153.145808418</v>
      </c>
      <c r="P19" s="586">
        <v>94025.613792658463</v>
      </c>
      <c r="Q19" s="586">
        <v>113390.60389677245</v>
      </c>
      <c r="R19" s="586">
        <v>91893.232977995649</v>
      </c>
      <c r="S19" s="586">
        <v>107271.59989794044</v>
      </c>
      <c r="T19" s="586">
        <v>95262.504676201905</v>
      </c>
      <c r="U19" s="1164">
        <v>113061.67676378964</v>
      </c>
      <c r="V19" s="1164">
        <v>97948.001219152895</v>
      </c>
      <c r="W19" s="1164">
        <v>113557.95477956304</v>
      </c>
      <c r="X19" s="1164">
        <v>103264.253</v>
      </c>
      <c r="Y19" s="1164">
        <v>116814.1667</v>
      </c>
      <c r="Z19" s="1164">
        <v>109080.23199999999</v>
      </c>
      <c r="AA19" s="1164">
        <v>125712.72200000001</v>
      </c>
      <c r="AB19" s="1164">
        <v>114300.09700000001</v>
      </c>
      <c r="AC19" s="1164">
        <v>128625.43800000001</v>
      </c>
      <c r="AD19" s="1164">
        <v>113865.79100000001</v>
      </c>
      <c r="AE19" s="1164">
        <v>129792.43499999998</v>
      </c>
      <c r="AF19" s="1164">
        <v>103189.405</v>
      </c>
      <c r="AG19" s="1164">
        <v>112463.21799999999</v>
      </c>
      <c r="AH19" s="1164">
        <v>109994.1159</v>
      </c>
      <c r="AI19" s="1164">
        <v>120567.7948</v>
      </c>
      <c r="AJ19" s="1164">
        <v>114242.909</v>
      </c>
      <c r="AK19" s="1164">
        <v>127936.85799999999</v>
      </c>
      <c r="AL19" s="1164">
        <v>108732.8266</v>
      </c>
      <c r="AM19" s="1164">
        <v>123590.64820000001</v>
      </c>
      <c r="AN19" s="1164">
        <v>109636.3976</v>
      </c>
      <c r="AO19" s="1164">
        <v>125569.21250000001</v>
      </c>
      <c r="AP19" s="1164">
        <v>111040.73440000002</v>
      </c>
      <c r="AQ19" s="1164">
        <v>127236.90270000001</v>
      </c>
      <c r="AR19" s="1164">
        <v>116398.427</v>
      </c>
      <c r="AS19" s="1164">
        <v>129996.01420000001</v>
      </c>
      <c r="AT19" s="1164">
        <v>116957.78312907985</v>
      </c>
      <c r="AU19" s="1164">
        <v>129481.87371756999</v>
      </c>
      <c r="AV19" s="1164">
        <v>115337.64374603999</v>
      </c>
      <c r="AW19" s="1164">
        <v>126627.01836938015</v>
      </c>
      <c r="AX19" s="1164">
        <v>120039.6672</v>
      </c>
      <c r="AY19" s="1164">
        <v>128795.0753</v>
      </c>
      <c r="AZ19" s="588"/>
      <c r="BA19" s="588"/>
      <c r="BB19" s="588"/>
      <c r="BC19" s="588"/>
      <c r="BD19" s="588"/>
      <c r="BE19" s="588"/>
      <c r="BF19" s="587"/>
      <c r="BG19" s="587"/>
      <c r="BH19" s="587"/>
      <c r="BI19" s="587"/>
      <c r="BJ19" s="587"/>
      <c r="BK19" s="587"/>
      <c r="BL19" s="587"/>
      <c r="BM19" s="587"/>
      <c r="BN19" s="587"/>
    </row>
    <row r="20" spans="1:67">
      <c r="A20" s="713" t="s">
        <v>445</v>
      </c>
      <c r="B20" s="586">
        <v>43947.532135716094</v>
      </c>
      <c r="C20" s="586">
        <v>50019.29045686825</v>
      </c>
      <c r="D20" s="586">
        <v>43885.952072405635</v>
      </c>
      <c r="E20" s="586">
        <v>49728.232101519876</v>
      </c>
      <c r="F20" s="586">
        <v>42657.016931118684</v>
      </c>
      <c r="G20" s="586">
        <v>45319.387804746853</v>
      </c>
      <c r="H20" s="586">
        <v>42880.375150397223</v>
      </c>
      <c r="I20" s="586">
        <v>47544.06727221005</v>
      </c>
      <c r="J20" s="586">
        <v>44606.022347595761</v>
      </c>
      <c r="K20" s="586">
        <v>45556.665266619908</v>
      </c>
      <c r="L20" s="586">
        <v>45725.487454643931</v>
      </c>
      <c r="M20" s="586">
        <v>49236.77655503463</v>
      </c>
      <c r="N20" s="586">
        <v>45274.314267174996</v>
      </c>
      <c r="O20" s="586">
        <v>49554.097641670036</v>
      </c>
      <c r="P20" s="586">
        <v>46410.785188016656</v>
      </c>
      <c r="Q20" s="586">
        <v>49009.109824791041</v>
      </c>
      <c r="R20" s="586">
        <v>44759.145842119971</v>
      </c>
      <c r="S20" s="586">
        <v>46858.081711600855</v>
      </c>
      <c r="T20" s="586">
        <v>50437.459037492852</v>
      </c>
      <c r="U20" s="1164">
        <v>51217.787518125318</v>
      </c>
      <c r="V20" s="1164">
        <v>50580.842610141648</v>
      </c>
      <c r="W20" s="1164">
        <v>51628.44582652051</v>
      </c>
      <c r="X20" s="1164">
        <v>52607.901400000002</v>
      </c>
      <c r="Y20" s="1164">
        <v>55222.802500000005</v>
      </c>
      <c r="Z20" s="1164">
        <v>55266.892</v>
      </c>
      <c r="AA20" s="1164">
        <v>58016.391999999993</v>
      </c>
      <c r="AB20" s="1164">
        <v>57848.938000000002</v>
      </c>
      <c r="AC20" s="1164">
        <v>59292.993000000002</v>
      </c>
      <c r="AD20" s="1164">
        <v>59113.728000000003</v>
      </c>
      <c r="AE20" s="1164">
        <v>60891.044999999998</v>
      </c>
      <c r="AF20" s="1164">
        <v>54389.778999999995</v>
      </c>
      <c r="AG20" s="1164">
        <v>55568.366000000002</v>
      </c>
      <c r="AH20" s="1164">
        <v>54848.206399999995</v>
      </c>
      <c r="AI20" s="1164">
        <v>57430.233899999999</v>
      </c>
      <c r="AJ20" s="1164">
        <v>61025.96699999999</v>
      </c>
      <c r="AK20" s="1164">
        <v>62682.003000000004</v>
      </c>
      <c r="AL20" s="1164">
        <v>58446.136200000001</v>
      </c>
      <c r="AM20" s="1164">
        <v>59033.826699999998</v>
      </c>
      <c r="AN20" s="1164">
        <v>59692.737099999998</v>
      </c>
      <c r="AO20" s="1164">
        <v>60176.4853</v>
      </c>
      <c r="AP20" s="1164">
        <v>63676.143199999999</v>
      </c>
      <c r="AQ20" s="1164">
        <v>62188.337899999999</v>
      </c>
      <c r="AR20" s="1164">
        <v>60817.901299999998</v>
      </c>
      <c r="AS20" s="1164">
        <v>63774.429899999996</v>
      </c>
      <c r="AT20" s="1164">
        <v>65092.761990390012</v>
      </c>
      <c r="AU20" s="1164">
        <v>63199.598658269912</v>
      </c>
      <c r="AV20" s="1164">
        <v>62642.007426560041</v>
      </c>
      <c r="AW20" s="1164">
        <v>63210.576467520048</v>
      </c>
      <c r="AX20" s="1164">
        <v>65902.255699999994</v>
      </c>
      <c r="AY20" s="1164">
        <v>64534.219299999997</v>
      </c>
      <c r="AZ20" s="588"/>
      <c r="BA20" s="588"/>
      <c r="BB20" s="588"/>
      <c r="BC20" s="588"/>
      <c r="BD20" s="588"/>
      <c r="BE20" s="588"/>
      <c r="BF20" s="587"/>
      <c r="BG20" s="587"/>
      <c r="BH20" s="587"/>
      <c r="BI20" s="587"/>
      <c r="BJ20" s="587"/>
      <c r="BK20" s="587"/>
      <c r="BL20" s="587"/>
      <c r="BM20" s="587"/>
      <c r="BN20" s="587"/>
    </row>
    <row r="21" spans="1:67">
      <c r="A21" s="713" t="s">
        <v>446</v>
      </c>
      <c r="B21" s="586">
        <v>10762.761356109533</v>
      </c>
      <c r="C21" s="586">
        <v>9355.9083088181833</v>
      </c>
      <c r="D21" s="586">
        <v>10820.575128918661</v>
      </c>
      <c r="E21" s="586">
        <v>9792.0280589140457</v>
      </c>
      <c r="F21" s="586">
        <v>9639.7736119068104</v>
      </c>
      <c r="G21" s="586">
        <v>9228.9042259710823</v>
      </c>
      <c r="H21" s="586">
        <v>10318.462010065934</v>
      </c>
      <c r="I21" s="586">
        <v>8870.9504520770006</v>
      </c>
      <c r="J21" s="586">
        <v>9976.6427308921939</v>
      </c>
      <c r="K21" s="586">
        <v>9048.9072877644321</v>
      </c>
      <c r="L21" s="586">
        <v>10147.606257938603</v>
      </c>
      <c r="M21" s="586">
        <v>10063.709967643337</v>
      </c>
      <c r="N21" s="586">
        <v>9125.5341394776096</v>
      </c>
      <c r="O21" s="586">
        <v>8269.6054796324952</v>
      </c>
      <c r="P21" s="586">
        <v>9562.3847140454709</v>
      </c>
      <c r="Q21" s="586">
        <v>7829.8054607862268</v>
      </c>
      <c r="R21" s="586">
        <v>9373.7298640313729</v>
      </c>
      <c r="S21" s="586">
        <v>7863.172023015969</v>
      </c>
      <c r="T21" s="586">
        <v>11000.376422041314</v>
      </c>
      <c r="U21" s="1164">
        <v>8992.0537599778545</v>
      </c>
      <c r="V21" s="1164">
        <v>11044.130972640383</v>
      </c>
      <c r="W21" s="1164">
        <v>10470.108333554643</v>
      </c>
      <c r="X21" s="1164">
        <v>10667.777600000001</v>
      </c>
      <c r="Y21" s="1164">
        <v>9799.3773000000001</v>
      </c>
      <c r="Z21" s="1164">
        <v>11462.261</v>
      </c>
      <c r="AA21" s="1164">
        <v>10139.010999999999</v>
      </c>
      <c r="AB21" s="1164">
        <v>11977.817000000001</v>
      </c>
      <c r="AC21" s="1164">
        <v>10789.385</v>
      </c>
      <c r="AD21" s="1164">
        <v>13019.221</v>
      </c>
      <c r="AE21" s="1164">
        <v>10419.308000000001</v>
      </c>
      <c r="AF21" s="1164">
        <v>10322.184000000001</v>
      </c>
      <c r="AG21" s="1164">
        <v>8651.1080000000002</v>
      </c>
      <c r="AH21" s="1164">
        <v>10540.297999999999</v>
      </c>
      <c r="AI21" s="1164">
        <v>8610.7510000000002</v>
      </c>
      <c r="AJ21" s="1164">
        <v>12990.112999999999</v>
      </c>
      <c r="AK21" s="1164">
        <v>11095.083000000001</v>
      </c>
      <c r="AL21" s="1164">
        <v>12625.159</v>
      </c>
      <c r="AM21" s="1164">
        <v>9581.9</v>
      </c>
      <c r="AN21" s="1164">
        <v>13565.519</v>
      </c>
      <c r="AO21" s="1164">
        <v>9402.5249999999996</v>
      </c>
      <c r="AP21" s="1164">
        <v>14471.777</v>
      </c>
      <c r="AQ21" s="1164">
        <v>10379.146000000001</v>
      </c>
      <c r="AR21" s="1164">
        <v>13448.789000000001</v>
      </c>
      <c r="AS21" s="1164">
        <v>10214.884</v>
      </c>
      <c r="AT21" s="1164">
        <v>13546.980700509997</v>
      </c>
      <c r="AU21" s="1164">
        <v>9870.7310064000012</v>
      </c>
      <c r="AV21" s="1164">
        <v>13207.155247860002</v>
      </c>
      <c r="AW21" s="1164">
        <v>9264.9880653799992</v>
      </c>
      <c r="AX21" s="1164">
        <v>12656.592000000001</v>
      </c>
      <c r="AY21" s="1164">
        <v>9302.2980000000007</v>
      </c>
      <c r="AZ21" s="588"/>
      <c r="BA21" s="588"/>
      <c r="BB21" s="588"/>
      <c r="BC21" s="588"/>
      <c r="BD21" s="588"/>
      <c r="BE21" s="588"/>
      <c r="BF21" s="587"/>
      <c r="BG21" s="587"/>
      <c r="BH21" s="587"/>
      <c r="BI21" s="587"/>
      <c r="BJ21" s="587"/>
      <c r="BK21" s="587"/>
      <c r="BL21" s="587"/>
      <c r="BM21" s="587"/>
      <c r="BN21" s="587"/>
    </row>
    <row r="22" spans="1:67">
      <c r="A22" s="713" t="s">
        <v>447</v>
      </c>
      <c r="B22" s="586">
        <v>42853.727321310915</v>
      </c>
      <c r="C22" s="586">
        <v>30197.059074784873</v>
      </c>
      <c r="D22" s="586">
        <v>44400.005517359903</v>
      </c>
      <c r="E22" s="586">
        <v>29713.992856604818</v>
      </c>
      <c r="F22" s="586">
        <v>42087.412054980545</v>
      </c>
      <c r="G22" s="586">
        <v>31127.259483850892</v>
      </c>
      <c r="H22" s="586">
        <v>38377.687414802116</v>
      </c>
      <c r="I22" s="586">
        <v>30909.086412369925</v>
      </c>
      <c r="J22" s="586">
        <v>37165.780972993918</v>
      </c>
      <c r="K22" s="586">
        <v>31381.710968527987</v>
      </c>
      <c r="L22" s="586">
        <v>38121.247764970314</v>
      </c>
      <c r="M22" s="586">
        <v>36561.707375329766</v>
      </c>
      <c r="N22" s="586">
        <v>36928.778838081016</v>
      </c>
      <c r="O22" s="586">
        <v>36767.634867880864</v>
      </c>
      <c r="P22" s="586">
        <v>38337.682442872996</v>
      </c>
      <c r="Q22" s="586">
        <v>36419.804429774595</v>
      </c>
      <c r="R22" s="586">
        <v>34933.565201902187</v>
      </c>
      <c r="S22" s="586">
        <v>36862.143864488098</v>
      </c>
      <c r="T22" s="586">
        <v>38780.132582973871</v>
      </c>
      <c r="U22" s="1164">
        <v>37135.193284047753</v>
      </c>
      <c r="V22" s="1164">
        <v>37445.015501163842</v>
      </c>
      <c r="W22" s="1164">
        <v>39001.937674699468</v>
      </c>
      <c r="X22" s="1164">
        <v>39642.148199999996</v>
      </c>
      <c r="Y22" s="1164">
        <v>42943.893499999998</v>
      </c>
      <c r="Z22" s="1164">
        <v>41416.135000000002</v>
      </c>
      <c r="AA22" s="1164">
        <v>43285.665999999997</v>
      </c>
      <c r="AB22" s="1164">
        <v>43062.876000000004</v>
      </c>
      <c r="AC22" s="1164">
        <v>45695.543000000005</v>
      </c>
      <c r="AD22" s="1164">
        <v>44873.759000000005</v>
      </c>
      <c r="AE22" s="1164">
        <v>46434.808999999994</v>
      </c>
      <c r="AF22" s="1164">
        <v>40292.921000000002</v>
      </c>
      <c r="AG22" s="1164">
        <v>42552.914999999994</v>
      </c>
      <c r="AH22" s="1164">
        <v>43919.103600000002</v>
      </c>
      <c r="AI22" s="1164">
        <v>48083.578500000003</v>
      </c>
      <c r="AJ22" s="1164">
        <v>47355.150999999998</v>
      </c>
      <c r="AK22" s="1164">
        <v>49518.849000000002</v>
      </c>
      <c r="AL22" s="1164">
        <v>42680.814100000003</v>
      </c>
      <c r="AM22" s="1164">
        <v>44915.257500000007</v>
      </c>
      <c r="AN22" s="1164">
        <v>43886.299800000001</v>
      </c>
      <c r="AO22" s="1164">
        <v>48123.506399999998</v>
      </c>
      <c r="AP22" s="1164">
        <v>43948.669500000004</v>
      </c>
      <c r="AQ22" s="1164">
        <v>48592.517500000002</v>
      </c>
      <c r="AR22" s="1164">
        <v>47293.938500000004</v>
      </c>
      <c r="AS22" s="1164">
        <v>51307.970699999998</v>
      </c>
      <c r="AT22" s="1164">
        <v>46681.359122319991</v>
      </c>
      <c r="AU22" s="1164">
        <v>52013.217505250032</v>
      </c>
      <c r="AV22" s="1164">
        <v>46879.032363240003</v>
      </c>
      <c r="AW22" s="1164">
        <v>51533.532727620004</v>
      </c>
      <c r="AX22" s="1164">
        <v>47107.316000000006</v>
      </c>
      <c r="AY22" s="1164">
        <v>52168.779699999999</v>
      </c>
      <c r="AZ22" s="588"/>
      <c r="BA22" s="588"/>
      <c r="BB22" s="588"/>
      <c r="BC22" s="588"/>
      <c r="BD22" s="588"/>
      <c r="BE22" s="588"/>
      <c r="BF22" s="587"/>
      <c r="BG22" s="587"/>
      <c r="BH22" s="587"/>
      <c r="BI22" s="587"/>
      <c r="BJ22" s="587"/>
      <c r="BK22" s="587"/>
      <c r="BL22" s="587"/>
      <c r="BM22" s="587"/>
      <c r="BN22" s="587"/>
    </row>
    <row r="23" spans="1:67">
      <c r="A23" s="713" t="s">
        <v>448</v>
      </c>
      <c r="B23" s="586">
        <v>31620.648847306456</v>
      </c>
      <c r="C23" s="586">
        <v>43999.118786542342</v>
      </c>
      <c r="D23" s="586">
        <v>32053.19796018647</v>
      </c>
      <c r="E23" s="586">
        <v>46591.511362468744</v>
      </c>
      <c r="F23" s="586">
        <v>33128.121286438596</v>
      </c>
      <c r="G23" s="586">
        <v>47115.341073049989</v>
      </c>
      <c r="H23" s="586">
        <v>32109.076888527317</v>
      </c>
      <c r="I23" s="586">
        <v>44865.926918574209</v>
      </c>
      <c r="J23" s="586">
        <v>32018.802893592376</v>
      </c>
      <c r="K23" s="586">
        <v>45919.779825396698</v>
      </c>
      <c r="L23" s="586">
        <v>36183.852085596605</v>
      </c>
      <c r="M23" s="586">
        <v>50233.712794492822</v>
      </c>
      <c r="N23" s="586">
        <v>33180.220538917609</v>
      </c>
      <c r="O23" s="586">
        <v>52183.966008249452</v>
      </c>
      <c r="P23" s="586">
        <v>30952.97633916085</v>
      </c>
      <c r="Q23" s="586">
        <v>50755.226293620552</v>
      </c>
      <c r="R23" s="586">
        <v>34792.230757061625</v>
      </c>
      <c r="S23" s="586">
        <v>53000.848474418031</v>
      </c>
      <c r="T23" s="586">
        <v>34020.585419835828</v>
      </c>
      <c r="U23" s="1164">
        <v>56728.800833699686</v>
      </c>
      <c r="V23" s="1164">
        <v>35942.681996099389</v>
      </c>
      <c r="W23" s="1164">
        <v>58752.113667780795</v>
      </c>
      <c r="X23" s="1164">
        <v>41932.449699999997</v>
      </c>
      <c r="Y23" s="1164">
        <v>62019.059699999998</v>
      </c>
      <c r="Z23" s="1164">
        <v>41321.718000000001</v>
      </c>
      <c r="AA23" s="1164">
        <v>63749.315999999999</v>
      </c>
      <c r="AB23" s="1164">
        <v>44689.724999999999</v>
      </c>
      <c r="AC23" s="1164">
        <v>66338.97600000001</v>
      </c>
      <c r="AD23" s="1164">
        <v>43446.975999999995</v>
      </c>
      <c r="AE23" s="1164">
        <v>63132.350000000006</v>
      </c>
      <c r="AF23" s="1164">
        <v>43638.608</v>
      </c>
      <c r="AG23" s="1164">
        <v>60037.028999999995</v>
      </c>
      <c r="AH23" s="1164">
        <v>45884.796900000001</v>
      </c>
      <c r="AI23" s="1164">
        <v>62951.169000000009</v>
      </c>
      <c r="AJ23" s="1164">
        <v>48218.559999999998</v>
      </c>
      <c r="AK23" s="1164">
        <v>66865.734999999986</v>
      </c>
      <c r="AL23" s="1164">
        <v>44829.684300000001</v>
      </c>
      <c r="AM23" s="1164">
        <v>64994.743699999999</v>
      </c>
      <c r="AN23" s="1164">
        <v>47821.036</v>
      </c>
      <c r="AO23" s="1164">
        <v>66530.228900000002</v>
      </c>
      <c r="AP23" s="1164">
        <v>49525.483099999998</v>
      </c>
      <c r="AQ23" s="1164">
        <v>64930.318899999998</v>
      </c>
      <c r="AR23" s="1164">
        <v>51506.884499999993</v>
      </c>
      <c r="AS23" s="1164">
        <v>70267.606599999999</v>
      </c>
      <c r="AT23" s="1164">
        <v>48780.367384760008</v>
      </c>
      <c r="AU23" s="1164">
        <v>67581.018427959993</v>
      </c>
      <c r="AV23" s="1164">
        <v>51259.282289979965</v>
      </c>
      <c r="AW23" s="1164">
        <v>67953.622906209974</v>
      </c>
      <c r="AX23" s="1164">
        <v>50929.901100000003</v>
      </c>
      <c r="AY23" s="1164">
        <v>68011.61970000001</v>
      </c>
      <c r="AZ23" s="588"/>
      <c r="BA23" s="588"/>
      <c r="BB23" s="588"/>
      <c r="BC23" s="588"/>
      <c r="BD23" s="588"/>
      <c r="BE23" s="588"/>
      <c r="BF23" s="587"/>
      <c r="BG23" s="587"/>
      <c r="BH23" s="587"/>
      <c r="BI23" s="587"/>
      <c r="BJ23" s="587"/>
      <c r="BK23" s="587"/>
      <c r="BL23" s="587"/>
      <c r="BM23" s="587"/>
      <c r="BN23" s="587"/>
    </row>
    <row r="24" spans="1:67">
      <c r="A24" s="713" t="s">
        <v>449</v>
      </c>
      <c r="B24" s="586">
        <v>25290.026552592128</v>
      </c>
      <c r="C24" s="586">
        <v>21568.600533506611</v>
      </c>
      <c r="D24" s="586">
        <v>25549.925802850932</v>
      </c>
      <c r="E24" s="586">
        <v>21878.073345702021</v>
      </c>
      <c r="F24" s="586">
        <v>24266.40569895515</v>
      </c>
      <c r="G24" s="586">
        <v>21354.128218187296</v>
      </c>
      <c r="H24" s="586">
        <v>23812.099928653268</v>
      </c>
      <c r="I24" s="586">
        <v>21939.32611646234</v>
      </c>
      <c r="J24" s="586">
        <v>24951.927411918612</v>
      </c>
      <c r="K24" s="586">
        <v>21600.22777003048</v>
      </c>
      <c r="L24" s="586">
        <v>26915.137674923259</v>
      </c>
      <c r="M24" s="586">
        <v>24093.077867950291</v>
      </c>
      <c r="N24" s="586">
        <v>24054.473506588092</v>
      </c>
      <c r="O24" s="586">
        <v>23465.954777250958</v>
      </c>
      <c r="P24" s="586">
        <v>26409.412057958052</v>
      </c>
      <c r="Q24" s="586">
        <v>24124.382739073444</v>
      </c>
      <c r="R24" s="586">
        <v>27321.388656841711</v>
      </c>
      <c r="S24" s="586">
        <v>23511.049641466168</v>
      </c>
      <c r="T24" s="586">
        <v>28447.645964765146</v>
      </c>
      <c r="U24" s="1164">
        <v>25894.821250563637</v>
      </c>
      <c r="V24" s="1164">
        <v>28170.313226324281</v>
      </c>
      <c r="W24" s="1164">
        <v>26453.888145789686</v>
      </c>
      <c r="X24" s="1164">
        <v>29395.9156</v>
      </c>
      <c r="Y24" s="1164">
        <v>27925.814900000001</v>
      </c>
      <c r="Z24" s="1164">
        <v>30861.309999999998</v>
      </c>
      <c r="AA24" s="1164">
        <v>29646.558999999997</v>
      </c>
      <c r="AB24" s="1164">
        <v>30977.512999999999</v>
      </c>
      <c r="AC24" s="1164">
        <v>29615.023000000001</v>
      </c>
      <c r="AD24" s="1164">
        <v>29464.314000000002</v>
      </c>
      <c r="AE24" s="1164">
        <v>30031.721000000001</v>
      </c>
      <c r="AF24" s="1164">
        <v>29512.635999999999</v>
      </c>
      <c r="AG24" s="1164">
        <v>28928.656999999999</v>
      </c>
      <c r="AH24" s="1164">
        <v>28992.8727</v>
      </c>
      <c r="AI24" s="1164">
        <v>26434.397299999997</v>
      </c>
      <c r="AJ24" s="1164">
        <v>29787.768</v>
      </c>
      <c r="AK24" s="1164">
        <v>27564.851999999999</v>
      </c>
      <c r="AL24" s="1164">
        <v>30054.359</v>
      </c>
      <c r="AM24" s="1164">
        <v>27587.005999999998</v>
      </c>
      <c r="AN24" s="1164">
        <v>31279.808000000001</v>
      </c>
      <c r="AO24" s="1164">
        <v>28232.703999999998</v>
      </c>
      <c r="AP24" s="1164">
        <v>30264.672999999999</v>
      </c>
      <c r="AQ24" s="1164">
        <v>29186.970999999998</v>
      </c>
      <c r="AR24" s="1164">
        <v>31266.667999999998</v>
      </c>
      <c r="AS24" s="1164">
        <v>29110.827000000001</v>
      </c>
      <c r="AT24" s="1164">
        <v>32542.274422369999</v>
      </c>
      <c r="AU24" s="1164">
        <v>29887.476497729978</v>
      </c>
      <c r="AV24" s="1164">
        <v>31829.03627957002</v>
      </c>
      <c r="AW24" s="1164">
        <v>30663.456116030007</v>
      </c>
      <c r="AX24" s="1164">
        <v>31418.790999999997</v>
      </c>
      <c r="AY24" s="1164">
        <v>28643.162</v>
      </c>
      <c r="AZ24" s="588"/>
      <c r="BA24" s="588"/>
      <c r="BB24" s="588"/>
      <c r="BC24" s="588"/>
      <c r="BD24" s="588"/>
      <c r="BE24" s="588"/>
      <c r="BF24" s="587"/>
      <c r="BG24" s="587"/>
      <c r="BH24" s="587"/>
      <c r="BI24" s="587"/>
      <c r="BJ24" s="587"/>
      <c r="BK24" s="587"/>
      <c r="BL24" s="587"/>
      <c r="BM24" s="587"/>
      <c r="BN24" s="587"/>
    </row>
    <row r="25" spans="1:67">
      <c r="A25" s="713" t="s">
        <v>450</v>
      </c>
      <c r="B25" s="586">
        <v>30757.423738491769</v>
      </c>
      <c r="C25" s="586">
        <v>24786.010828339655</v>
      </c>
      <c r="D25" s="586">
        <v>29799.44901887243</v>
      </c>
      <c r="E25" s="586">
        <v>25257.002304634403</v>
      </c>
      <c r="F25" s="586">
        <v>30839.921870614686</v>
      </c>
      <c r="G25" s="586">
        <v>25295.368263278055</v>
      </c>
      <c r="H25" s="586">
        <v>29905.76775820458</v>
      </c>
      <c r="I25" s="586">
        <v>23992.559681655919</v>
      </c>
      <c r="J25" s="586">
        <v>29330.639343199869</v>
      </c>
      <c r="K25" s="586">
        <v>27639.37559218254</v>
      </c>
      <c r="L25" s="586">
        <v>30608.236339522067</v>
      </c>
      <c r="M25" s="586">
        <v>26887.41578336581</v>
      </c>
      <c r="N25" s="586">
        <v>31952.495730673276</v>
      </c>
      <c r="O25" s="586">
        <v>25415.491824163964</v>
      </c>
      <c r="P25" s="586">
        <v>29819.8044761151</v>
      </c>
      <c r="Q25" s="586">
        <v>25293.937433320345</v>
      </c>
      <c r="R25" s="586">
        <v>29947.251100167439</v>
      </c>
      <c r="S25" s="586">
        <v>27422.868901202019</v>
      </c>
      <c r="T25" s="586">
        <v>29868.413378509496</v>
      </c>
      <c r="U25" s="1164">
        <v>28826.867073015666</v>
      </c>
      <c r="V25" s="1164">
        <v>30600.022579447334</v>
      </c>
      <c r="W25" s="1164">
        <v>26968.524005879142</v>
      </c>
      <c r="X25" s="1164">
        <v>31363.5052</v>
      </c>
      <c r="Y25" s="1164">
        <v>30867.654200000001</v>
      </c>
      <c r="Z25" s="1164">
        <v>35128.796000000002</v>
      </c>
      <c r="AA25" s="1164">
        <v>32778.997000000003</v>
      </c>
      <c r="AB25" s="1164">
        <v>36618.902000000002</v>
      </c>
      <c r="AC25" s="1164">
        <v>34249.521999999997</v>
      </c>
      <c r="AD25" s="1164">
        <v>36303.248</v>
      </c>
      <c r="AE25" s="1164">
        <v>35078.334999999999</v>
      </c>
      <c r="AF25" s="1164">
        <v>32134.966999999997</v>
      </c>
      <c r="AG25" s="1164">
        <v>30979.781999999999</v>
      </c>
      <c r="AH25" s="1164">
        <v>33792.978000000003</v>
      </c>
      <c r="AI25" s="1164">
        <v>32430.072999999997</v>
      </c>
      <c r="AJ25" s="1164">
        <v>34489.546999999999</v>
      </c>
      <c r="AK25" s="1164">
        <v>33659.318999999996</v>
      </c>
      <c r="AL25" s="1164">
        <v>33571.063999999998</v>
      </c>
      <c r="AM25" s="1164">
        <v>32740.039000000001</v>
      </c>
      <c r="AN25" s="1164">
        <v>34198.554999999993</v>
      </c>
      <c r="AO25" s="1164">
        <v>33085.377</v>
      </c>
      <c r="AP25" s="1164">
        <v>33869.491999999998</v>
      </c>
      <c r="AQ25" s="1164">
        <v>32903.453999999998</v>
      </c>
      <c r="AR25" s="1164">
        <v>35672.127</v>
      </c>
      <c r="AS25" s="1164">
        <v>35296.648000000001</v>
      </c>
      <c r="AT25" s="1164">
        <v>35906.943025699984</v>
      </c>
      <c r="AU25" s="1164">
        <v>35268.226542199991</v>
      </c>
      <c r="AV25" s="1164">
        <v>35104.951954389973</v>
      </c>
      <c r="AW25" s="1164">
        <v>35453.165192299988</v>
      </c>
      <c r="AX25" s="1164">
        <v>36920.184000000001</v>
      </c>
      <c r="AY25" s="1164">
        <v>37253.252</v>
      </c>
      <c r="AZ25" s="588"/>
      <c r="BA25" s="588"/>
      <c r="BB25" s="588"/>
      <c r="BC25" s="588"/>
      <c r="BD25" s="588"/>
      <c r="BE25" s="588"/>
      <c r="BF25" s="587"/>
      <c r="BG25" s="587"/>
      <c r="BH25" s="587"/>
      <c r="BI25" s="587"/>
      <c r="BJ25" s="587"/>
      <c r="BK25" s="587"/>
      <c r="BL25" s="587"/>
      <c r="BM25" s="587"/>
      <c r="BN25" s="587"/>
    </row>
    <row r="26" spans="1:67" ht="20.25" customHeight="1">
      <c r="A26" s="710" t="s">
        <v>460</v>
      </c>
      <c r="B26" s="586">
        <v>651684.62491539936</v>
      </c>
      <c r="C26" s="586">
        <v>651684.62291539938</v>
      </c>
      <c r="D26" s="586">
        <v>658885.81188027922</v>
      </c>
      <c r="E26" s="586">
        <v>658885.81188027898</v>
      </c>
      <c r="F26" s="586">
        <v>652266.74861073424</v>
      </c>
      <c r="G26" s="586">
        <v>652266.74861073436</v>
      </c>
      <c r="H26" s="586">
        <v>659959.2703700898</v>
      </c>
      <c r="I26" s="586">
        <v>659959.27037008991</v>
      </c>
      <c r="J26" s="586">
        <v>669303.14188507735</v>
      </c>
      <c r="K26" s="586">
        <v>669303.14188507735</v>
      </c>
      <c r="L26" s="586">
        <v>701074.17282140604</v>
      </c>
      <c r="M26" s="586">
        <v>701074.17282140616</v>
      </c>
      <c r="N26" s="586">
        <v>700499.42275380564</v>
      </c>
      <c r="O26" s="586">
        <v>700499.42275380541</v>
      </c>
      <c r="P26" s="586">
        <v>714135.2275236065</v>
      </c>
      <c r="Q26" s="586">
        <v>714135.22752360639</v>
      </c>
      <c r="R26" s="586">
        <v>694312.169252072</v>
      </c>
      <c r="S26" s="586">
        <v>694312.16925207188</v>
      </c>
      <c r="T26" s="586">
        <v>727198.35383250809</v>
      </c>
      <c r="U26" s="586">
        <v>727198.35383250797</v>
      </c>
      <c r="V26" s="586">
        <v>740400.55168369575</v>
      </c>
      <c r="W26" s="586">
        <v>740400.55168369564</v>
      </c>
      <c r="X26" s="586">
        <v>778293.34349999996</v>
      </c>
      <c r="Y26" s="586">
        <v>778293.34349999996</v>
      </c>
      <c r="Z26" s="586">
        <v>828925.25400000007</v>
      </c>
      <c r="AA26" s="586">
        <v>828926.25399999996</v>
      </c>
      <c r="AB26" s="586">
        <v>859013.00100000005</v>
      </c>
      <c r="AC26" s="586">
        <v>859013.00100000005</v>
      </c>
      <c r="AD26" s="586">
        <v>868169.38199999998</v>
      </c>
      <c r="AE26" s="586">
        <v>868169.38199999998</v>
      </c>
      <c r="AF26" s="586">
        <v>802620.61800000002</v>
      </c>
      <c r="AG26" s="586">
        <v>802620.61800000002</v>
      </c>
      <c r="AH26" s="586">
        <v>836373.41529999988</v>
      </c>
      <c r="AI26" s="586">
        <v>836373.41529999999</v>
      </c>
      <c r="AJ26" s="586">
        <v>889969.82900000003</v>
      </c>
      <c r="AK26" s="586">
        <v>889969.82900000003</v>
      </c>
      <c r="AL26" s="586">
        <v>856612.67829999991</v>
      </c>
      <c r="AM26" s="586">
        <v>856612.67829999991</v>
      </c>
      <c r="AN26" s="586">
        <v>878418.64969999995</v>
      </c>
      <c r="AO26" s="586">
        <v>878418.64969999995</v>
      </c>
      <c r="AP26" s="586">
        <v>890230.92569999991</v>
      </c>
      <c r="AQ26" s="586">
        <v>890230.92569999991</v>
      </c>
      <c r="AR26" s="586">
        <v>919801.34380000015</v>
      </c>
      <c r="AS26" s="586">
        <v>919801.33979999996</v>
      </c>
      <c r="AT26" s="586">
        <v>928944.28026400972</v>
      </c>
      <c r="AU26" s="586">
        <v>928944.28026400972</v>
      </c>
      <c r="AV26" s="586">
        <v>919957.49785716017</v>
      </c>
      <c r="AW26" s="586">
        <v>919957.49725716026</v>
      </c>
      <c r="AX26" s="586">
        <v>939268.90639999998</v>
      </c>
      <c r="AY26" s="586">
        <v>939268.90639999998</v>
      </c>
      <c r="AZ26" s="588"/>
      <c r="BA26" s="588"/>
      <c r="BB26" s="588"/>
      <c r="BC26" s="588"/>
      <c r="BD26" s="588"/>
      <c r="BE26" s="588"/>
      <c r="BF26" s="587"/>
      <c r="BG26" s="587"/>
      <c r="BH26" s="587"/>
      <c r="BI26" s="587"/>
      <c r="BJ26" s="587"/>
      <c r="BK26" s="587"/>
      <c r="BL26" s="587"/>
      <c r="BM26" s="587"/>
      <c r="BN26" s="587"/>
    </row>
    <row r="27" spans="1:67" ht="13">
      <c r="A27" s="714"/>
      <c r="B27" s="589"/>
      <c r="C27" s="589"/>
      <c r="D27" s="589"/>
      <c r="E27" s="589"/>
      <c r="F27" s="589"/>
      <c r="G27" s="589"/>
      <c r="H27" s="589"/>
      <c r="I27" s="589"/>
      <c r="J27" s="589"/>
      <c r="K27" s="589"/>
      <c r="L27" s="589"/>
      <c r="M27" s="589"/>
      <c r="N27" s="589"/>
      <c r="O27" s="589"/>
      <c r="P27" s="589"/>
      <c r="Q27" s="589"/>
      <c r="R27" s="589"/>
      <c r="S27" s="589"/>
      <c r="T27" s="590"/>
      <c r="U27" s="590"/>
      <c r="V27" s="590"/>
      <c r="W27" s="590"/>
      <c r="X27" s="590"/>
      <c r="Y27" s="590"/>
      <c r="Z27" s="590"/>
      <c r="AA27" s="590"/>
      <c r="AB27" s="590"/>
      <c r="AC27" s="590"/>
      <c r="AD27" s="590"/>
      <c r="AE27" s="590"/>
      <c r="AF27" s="590"/>
      <c r="AG27" s="590"/>
      <c r="AH27" s="590"/>
      <c r="AI27" s="590"/>
      <c r="AJ27" s="590"/>
      <c r="AK27" s="590"/>
      <c r="AL27" s="590"/>
      <c r="AM27" s="590"/>
      <c r="AN27" s="590"/>
      <c r="AO27" s="590"/>
      <c r="AP27" s="590"/>
      <c r="AQ27" s="590"/>
      <c r="AR27" s="590"/>
      <c r="AS27" s="590"/>
      <c r="AT27" s="590"/>
      <c r="AU27" s="590"/>
      <c r="AV27" s="590"/>
      <c r="AW27" s="590"/>
      <c r="AX27" s="590"/>
      <c r="AY27" s="590"/>
      <c r="AZ27" s="161"/>
      <c r="BA27" s="161"/>
      <c r="BB27" s="161"/>
      <c r="BC27" s="161"/>
      <c r="BD27" s="161"/>
      <c r="BE27" s="161"/>
    </row>
    <row r="28" spans="1:67" ht="13" customHeight="1">
      <c r="B28" s="1424" t="s">
        <v>924</v>
      </c>
      <c r="C28" s="1424"/>
      <c r="D28" s="1424"/>
      <c r="E28" s="1424"/>
      <c r="F28" s="1424"/>
      <c r="G28" s="1424"/>
      <c r="H28" s="1424"/>
      <c r="I28" s="1424"/>
      <c r="J28" s="1424" t="s">
        <v>924</v>
      </c>
      <c r="K28" s="1424"/>
      <c r="L28" s="1424"/>
      <c r="M28" s="1424"/>
      <c r="N28" s="1424"/>
      <c r="O28" s="1424"/>
      <c r="P28" s="1424"/>
      <c r="Q28" s="1424"/>
      <c r="R28" s="1424" t="s">
        <v>924</v>
      </c>
      <c r="S28" s="1424"/>
      <c r="T28" s="1424"/>
      <c r="U28" s="1424"/>
      <c r="V28" s="1424"/>
      <c r="W28" s="1424"/>
      <c r="X28" s="1424"/>
      <c r="Y28" s="1424"/>
      <c r="Z28" s="1424" t="s">
        <v>924</v>
      </c>
      <c r="AA28" s="1424"/>
      <c r="AB28" s="1424"/>
      <c r="AC28" s="1424"/>
      <c r="AD28" s="1424"/>
      <c r="AE28" s="1424"/>
      <c r="AF28" s="1424"/>
      <c r="AG28" s="1424"/>
      <c r="AH28" s="1424" t="s">
        <v>924</v>
      </c>
      <c r="AI28" s="1424"/>
      <c r="AJ28" s="1424"/>
      <c r="AK28" s="1424"/>
      <c r="AL28" s="1424"/>
      <c r="AM28" s="1424"/>
      <c r="AN28" s="1424"/>
      <c r="AO28" s="1424"/>
      <c r="AP28" s="1424" t="s">
        <v>924</v>
      </c>
      <c r="AQ28" s="1424"/>
      <c r="AR28" s="1424"/>
      <c r="AS28" s="1424"/>
      <c r="AT28" s="1424"/>
      <c r="AU28" s="1424"/>
      <c r="AV28" s="1424"/>
      <c r="AW28" s="1424"/>
      <c r="AX28" s="1424" t="s">
        <v>924</v>
      </c>
      <c r="AY28" s="1424"/>
      <c r="AZ28" s="1424"/>
      <c r="BA28" s="1424"/>
      <c r="BB28" s="1424"/>
      <c r="BC28" s="1424"/>
      <c r="BD28" s="1424"/>
      <c r="BE28" s="1424"/>
    </row>
    <row r="29" spans="1:67" ht="13">
      <c r="A29" s="584"/>
      <c r="B29" s="589"/>
      <c r="C29" s="589"/>
      <c r="D29" s="589"/>
      <c r="E29" s="589"/>
      <c r="F29" s="589"/>
      <c r="G29" s="589"/>
      <c r="H29" s="589"/>
      <c r="I29" s="589"/>
      <c r="J29" s="589"/>
      <c r="K29" s="589"/>
      <c r="L29" s="589"/>
      <c r="M29" s="589"/>
      <c r="N29" s="589"/>
      <c r="O29" s="589"/>
      <c r="P29" s="589"/>
      <c r="Q29" s="589"/>
      <c r="R29" s="589"/>
      <c r="S29" s="589"/>
      <c r="T29" s="591"/>
      <c r="U29" s="591"/>
      <c r="V29" s="591"/>
      <c r="W29" s="591"/>
      <c r="X29" s="591"/>
      <c r="Y29" s="591"/>
      <c r="Z29" s="591"/>
      <c r="AA29" s="591"/>
      <c r="AB29" s="591"/>
      <c r="AC29" s="591"/>
      <c r="AD29" s="591"/>
      <c r="AE29" s="591"/>
      <c r="AF29" s="591"/>
      <c r="AG29" s="591"/>
      <c r="AH29" s="591"/>
      <c r="AI29" s="591"/>
      <c r="AJ29" s="591"/>
      <c r="AK29" s="591"/>
      <c r="AL29" s="591"/>
      <c r="AM29" s="591"/>
      <c r="AN29" s="591"/>
      <c r="AO29" s="591"/>
      <c r="AP29" s="591"/>
      <c r="AQ29" s="591"/>
      <c r="AR29" s="591"/>
      <c r="AS29" s="591"/>
      <c r="AT29" s="591"/>
      <c r="AU29" s="591"/>
      <c r="AV29" s="591"/>
      <c r="AW29" s="591"/>
      <c r="AX29" s="591"/>
      <c r="AY29" s="591"/>
      <c r="AZ29" s="161"/>
      <c r="BA29" s="161"/>
      <c r="BB29" s="161"/>
      <c r="BC29" s="161"/>
      <c r="BD29" s="161"/>
      <c r="BE29" s="161"/>
    </row>
    <row r="30" spans="1:67">
      <c r="A30" s="713" t="s">
        <v>435</v>
      </c>
      <c r="B30" s="586">
        <v>49798.429858383082</v>
      </c>
      <c r="C30" s="586">
        <v>47666.140255451159</v>
      </c>
      <c r="D30" s="586">
        <v>50271.804558120893</v>
      </c>
      <c r="E30" s="586">
        <v>47499.757327467451</v>
      </c>
      <c r="F30" s="586">
        <v>48405.805441051525</v>
      </c>
      <c r="G30" s="586">
        <v>47440.291088229482</v>
      </c>
      <c r="H30" s="586">
        <v>50932.104064376334</v>
      </c>
      <c r="I30" s="586">
        <v>48275.727309529015</v>
      </c>
      <c r="J30" s="586">
        <v>51238.13605124272</v>
      </c>
      <c r="K30" s="586">
        <v>47867.304786625959</v>
      </c>
      <c r="L30" s="586">
        <v>54398.426942765131</v>
      </c>
      <c r="M30" s="586">
        <v>50689.270570504639</v>
      </c>
      <c r="N30" s="586">
        <v>56840.629484400502</v>
      </c>
      <c r="O30" s="586">
        <v>52157.690202146056</v>
      </c>
      <c r="P30" s="586">
        <v>53672.199238171946</v>
      </c>
      <c r="Q30" s="586">
        <v>52971.880690744903</v>
      </c>
      <c r="R30" s="586">
        <v>53975.374829077351</v>
      </c>
      <c r="S30" s="586">
        <v>50332.525192350295</v>
      </c>
      <c r="T30" s="586">
        <v>55939.306770636642</v>
      </c>
      <c r="U30" s="586">
        <v>54706.274490550873</v>
      </c>
      <c r="V30" s="586">
        <v>57278.484578832082</v>
      </c>
      <c r="W30" s="586">
        <v>53394.368505582854</v>
      </c>
      <c r="X30" s="586">
        <v>60226.4084</v>
      </c>
      <c r="Y30" s="586">
        <v>54877.6584</v>
      </c>
      <c r="Z30" s="586">
        <v>64245.338000000003</v>
      </c>
      <c r="AA30" s="586">
        <v>59569.864999999998</v>
      </c>
      <c r="AB30" s="586">
        <v>66690.357999999993</v>
      </c>
      <c r="AC30" s="586">
        <v>63783.25</v>
      </c>
      <c r="AD30" s="586">
        <v>65393.955000000002</v>
      </c>
      <c r="AE30" s="586">
        <v>63276.644</v>
      </c>
      <c r="AF30" s="586">
        <v>57647.990999999995</v>
      </c>
      <c r="AG30" s="586">
        <v>57499.493000000002</v>
      </c>
      <c r="AH30" s="586">
        <v>64308.7791</v>
      </c>
      <c r="AI30" s="586">
        <v>61483.030700000003</v>
      </c>
      <c r="AJ30" s="586">
        <v>68080.274999999994</v>
      </c>
      <c r="AK30" s="586">
        <v>67356.888000000006</v>
      </c>
      <c r="AL30" s="586">
        <v>65100.125</v>
      </c>
      <c r="AM30" s="586">
        <v>65616.100099999996</v>
      </c>
      <c r="AN30" s="586">
        <v>68852.106200000009</v>
      </c>
      <c r="AO30" s="586">
        <v>67985.256200000003</v>
      </c>
      <c r="AP30" s="586">
        <v>69357.976900000009</v>
      </c>
      <c r="AQ30" s="586">
        <v>69475.923200000005</v>
      </c>
      <c r="AR30" s="586">
        <v>72508.58600000001</v>
      </c>
      <c r="AS30" s="586">
        <v>68592.5291</v>
      </c>
      <c r="AT30" s="586">
        <v>71909.934169249987</v>
      </c>
      <c r="AU30" s="586">
        <v>69868.843378029982</v>
      </c>
      <c r="AV30" s="586">
        <v>71651.187368569954</v>
      </c>
      <c r="AW30" s="586">
        <v>69192.810352950037</v>
      </c>
      <c r="AX30" s="586">
        <v>73986.624500000005</v>
      </c>
      <c r="AY30" s="586">
        <v>72770.934500000003</v>
      </c>
      <c r="AZ30" s="586"/>
      <c r="BA30" s="586"/>
      <c r="BB30" s="586"/>
      <c r="BC30" s="586"/>
      <c r="BD30" s="586"/>
      <c r="BE30" s="586"/>
      <c r="BF30" s="586"/>
      <c r="BG30" s="586"/>
      <c r="BH30" s="586"/>
      <c r="BI30" s="586"/>
      <c r="BJ30" s="586"/>
      <c r="BK30" s="586"/>
      <c r="BL30" s="586"/>
      <c r="BM30" s="586"/>
      <c r="BN30" s="586"/>
      <c r="BO30" s="586"/>
    </row>
    <row r="31" spans="1:67">
      <c r="A31" s="713" t="s">
        <v>436</v>
      </c>
      <c r="B31" s="586">
        <v>47055.82766010442</v>
      </c>
      <c r="C31" s="586">
        <v>42392.551115370508</v>
      </c>
      <c r="D31" s="586">
        <v>47477.535209058064</v>
      </c>
      <c r="E31" s="586">
        <v>42452.452374502158</v>
      </c>
      <c r="F31" s="586">
        <v>45993.228071595004</v>
      </c>
      <c r="G31" s="586">
        <v>41402.912557280899</v>
      </c>
      <c r="H31" s="586">
        <v>48123.533202474893</v>
      </c>
      <c r="I31" s="586">
        <v>43323.741444907653</v>
      </c>
      <c r="J31" s="586">
        <v>50387.032234119753</v>
      </c>
      <c r="K31" s="586">
        <v>43027.042395171266</v>
      </c>
      <c r="L31" s="586">
        <v>55511.328194463429</v>
      </c>
      <c r="M31" s="586">
        <v>49577.346734944214</v>
      </c>
      <c r="N31" s="586">
        <v>56955.948982871079</v>
      </c>
      <c r="O31" s="586">
        <v>50590.937371829612</v>
      </c>
      <c r="P31" s="586">
        <v>57081.859475735924</v>
      </c>
      <c r="Q31" s="586">
        <v>47940.881122785126</v>
      </c>
      <c r="R31" s="586">
        <v>54493.295741316142</v>
      </c>
      <c r="S31" s="586">
        <v>49546.371545121663</v>
      </c>
      <c r="T31" s="586">
        <v>57989.484234605574</v>
      </c>
      <c r="U31" s="586">
        <v>50517.108036861864</v>
      </c>
      <c r="V31" s="586">
        <v>58405.073796654935</v>
      </c>
      <c r="W31" s="586">
        <v>50330.124894279063</v>
      </c>
      <c r="X31" s="586">
        <v>62724.152300000002</v>
      </c>
      <c r="Y31" s="586">
        <v>54615.948799999998</v>
      </c>
      <c r="Z31" s="586">
        <v>68863.580999999991</v>
      </c>
      <c r="AA31" s="586">
        <v>57642.714999999997</v>
      </c>
      <c r="AB31" s="586">
        <v>68670.3</v>
      </c>
      <c r="AC31" s="586">
        <v>62255.603999999999</v>
      </c>
      <c r="AD31" s="586">
        <v>70824.697</v>
      </c>
      <c r="AE31" s="586">
        <v>62715.756000000001</v>
      </c>
      <c r="AF31" s="586">
        <v>61832.366000000002</v>
      </c>
      <c r="AG31" s="586">
        <v>56551.835999999996</v>
      </c>
      <c r="AH31" s="586">
        <v>67213.793000000005</v>
      </c>
      <c r="AI31" s="586">
        <v>64787.708200000001</v>
      </c>
      <c r="AJ31" s="586">
        <v>74892.453000000009</v>
      </c>
      <c r="AK31" s="586">
        <v>65371.8</v>
      </c>
      <c r="AL31" s="586">
        <v>72328.733399999997</v>
      </c>
      <c r="AM31" s="586">
        <v>64240.945599999999</v>
      </c>
      <c r="AN31" s="586">
        <v>73737.923999999999</v>
      </c>
      <c r="AO31" s="586">
        <v>66863.338000000003</v>
      </c>
      <c r="AP31" s="586">
        <v>73560.771999999997</v>
      </c>
      <c r="AQ31" s="586">
        <v>68455.972299999994</v>
      </c>
      <c r="AR31" s="586">
        <v>77306.026299999998</v>
      </c>
      <c r="AS31" s="586">
        <v>70415.434500000003</v>
      </c>
      <c r="AT31" s="586">
        <v>77788.391786259977</v>
      </c>
      <c r="AU31" s="586">
        <v>70193.620026399993</v>
      </c>
      <c r="AV31" s="586">
        <v>74847.410790640046</v>
      </c>
      <c r="AW31" s="586">
        <v>70288.165242379895</v>
      </c>
      <c r="AX31" s="586">
        <v>82001.922200000001</v>
      </c>
      <c r="AY31" s="586">
        <v>78309.145000000004</v>
      </c>
      <c r="AZ31" s="586"/>
      <c r="BA31" s="586"/>
      <c r="BB31" s="586"/>
      <c r="BC31" s="586"/>
      <c r="BD31" s="586"/>
      <c r="BE31" s="586"/>
      <c r="BF31" s="586"/>
      <c r="BG31" s="586"/>
      <c r="BH31" s="586"/>
      <c r="BI31" s="586"/>
      <c r="BJ31" s="586"/>
      <c r="BK31" s="586"/>
      <c r="BL31" s="586"/>
      <c r="BM31" s="586"/>
      <c r="BN31" s="586"/>
      <c r="BO31" s="586"/>
    </row>
    <row r="32" spans="1:67">
      <c r="A32" s="713" t="s">
        <v>437</v>
      </c>
      <c r="B32" s="586">
        <v>27216.760880432419</v>
      </c>
      <c r="C32" s="586">
        <v>17698.083479367189</v>
      </c>
      <c r="D32" s="586">
        <v>26210.511401243122</v>
      </c>
      <c r="E32" s="586">
        <v>19075.535347073019</v>
      </c>
      <c r="F32" s="586">
        <v>29781.522577605523</v>
      </c>
      <c r="G32" s="586">
        <v>18908.631271817227</v>
      </c>
      <c r="H32" s="586">
        <v>29663.368115825375</v>
      </c>
      <c r="I32" s="586">
        <v>18904.014114073911</v>
      </c>
      <c r="J32" s="586">
        <v>25404.82148534013</v>
      </c>
      <c r="K32" s="586">
        <v>14321.629008418004</v>
      </c>
      <c r="L32" s="586">
        <v>22997.005309711411</v>
      </c>
      <c r="M32" s="586">
        <v>13106.774022187436</v>
      </c>
      <c r="N32" s="586">
        <v>22014.698197319922</v>
      </c>
      <c r="O32" s="586">
        <v>12724.379582084737</v>
      </c>
      <c r="P32" s="586">
        <v>20082.173368841468</v>
      </c>
      <c r="Q32" s="586">
        <v>13727.03441532834</v>
      </c>
      <c r="R32" s="586">
        <v>17666.628517387981</v>
      </c>
      <c r="S32" s="586">
        <v>12226.617031559301</v>
      </c>
      <c r="T32" s="586">
        <v>17754.671869765018</v>
      </c>
      <c r="U32" s="586">
        <v>11383.665489766678</v>
      </c>
      <c r="V32" s="586">
        <v>15943.698054266144</v>
      </c>
      <c r="W32" s="586">
        <v>11043.281791509786</v>
      </c>
      <c r="X32" s="586">
        <v>17034.762799999997</v>
      </c>
      <c r="Y32" s="586">
        <v>11243.4714</v>
      </c>
      <c r="Z32" s="586">
        <v>19593.143</v>
      </c>
      <c r="AA32" s="586">
        <v>12212.451999999999</v>
      </c>
      <c r="AB32" s="586">
        <v>18433.833999999999</v>
      </c>
      <c r="AC32" s="586">
        <v>10898.716</v>
      </c>
      <c r="AD32" s="586">
        <v>17653.716</v>
      </c>
      <c r="AE32" s="586">
        <v>11724.178</v>
      </c>
      <c r="AF32" s="586">
        <v>17894.539000000001</v>
      </c>
      <c r="AG32" s="586">
        <v>11993.636999999999</v>
      </c>
      <c r="AH32" s="586">
        <v>18895.691299999999</v>
      </c>
      <c r="AI32" s="586">
        <v>11615.863300000001</v>
      </c>
      <c r="AJ32" s="586">
        <v>20203.733</v>
      </c>
      <c r="AK32" s="586">
        <v>13309.653</v>
      </c>
      <c r="AL32" s="586">
        <v>19844.187000000002</v>
      </c>
      <c r="AM32" s="586">
        <v>13688.940500000001</v>
      </c>
      <c r="AN32" s="586">
        <v>20769.908000000003</v>
      </c>
      <c r="AO32" s="586">
        <v>14571.707200000001</v>
      </c>
      <c r="AP32" s="586">
        <v>20353.508999999998</v>
      </c>
      <c r="AQ32" s="586">
        <v>15006.2066</v>
      </c>
      <c r="AR32" s="586">
        <v>20406.554</v>
      </c>
      <c r="AS32" s="586">
        <v>14391.9395</v>
      </c>
      <c r="AT32" s="586">
        <v>20631.254687879973</v>
      </c>
      <c r="AU32" s="586">
        <v>16454.517905319983</v>
      </c>
      <c r="AV32" s="586">
        <v>19324.887787499989</v>
      </c>
      <c r="AW32" s="586">
        <v>15239.399657190012</v>
      </c>
      <c r="AX32" s="586">
        <v>20273.741999999998</v>
      </c>
      <c r="AY32" s="586">
        <v>15977.8945</v>
      </c>
      <c r="AZ32" s="586"/>
      <c r="BA32" s="586"/>
      <c r="BB32" s="586"/>
      <c r="BC32" s="586"/>
      <c r="BD32" s="586"/>
      <c r="BE32" s="586"/>
      <c r="BF32" s="586"/>
      <c r="BG32" s="586"/>
      <c r="BH32" s="586"/>
      <c r="BI32" s="586"/>
      <c r="BJ32" s="586"/>
      <c r="BK32" s="586"/>
      <c r="BL32" s="586"/>
      <c r="BM32" s="586"/>
      <c r="BN32" s="586"/>
      <c r="BO32" s="586"/>
    </row>
    <row r="33" spans="1:85">
      <c r="A33" s="713" t="s">
        <v>438</v>
      </c>
      <c r="B33" s="586">
        <v>38336.232207582965</v>
      </c>
      <c r="C33" s="586">
        <v>32660.590490290462</v>
      </c>
      <c r="D33" s="586">
        <v>40004.850078999298</v>
      </c>
      <c r="E33" s="586">
        <v>32948.315533540263</v>
      </c>
      <c r="F33" s="586">
        <v>40611.301707589715</v>
      </c>
      <c r="G33" s="586">
        <v>35761.069164452798</v>
      </c>
      <c r="H33" s="586">
        <v>42818.59129975229</v>
      </c>
      <c r="I33" s="586">
        <v>35559.2340820229</v>
      </c>
      <c r="J33" s="586">
        <v>37381.764233003414</v>
      </c>
      <c r="K33" s="586">
        <v>33090.986709538978</v>
      </c>
      <c r="L33" s="586">
        <v>37235.349628818447</v>
      </c>
      <c r="M33" s="586">
        <v>34043.847297431515</v>
      </c>
      <c r="N33" s="586">
        <v>34577.122132534321</v>
      </c>
      <c r="O33" s="586">
        <v>33280.514569474515</v>
      </c>
      <c r="P33" s="586">
        <v>34964.429814748284</v>
      </c>
      <c r="Q33" s="586">
        <v>33260.825102464078</v>
      </c>
      <c r="R33" s="586">
        <v>34959.60212698314</v>
      </c>
      <c r="S33" s="586">
        <v>30783.865614740236</v>
      </c>
      <c r="T33" s="586">
        <v>34904.624141034656</v>
      </c>
      <c r="U33" s="586">
        <v>32077.024996520064</v>
      </c>
      <c r="V33" s="586">
        <v>34976.955593869978</v>
      </c>
      <c r="W33" s="586">
        <v>33448.610971780319</v>
      </c>
      <c r="X33" s="586">
        <v>36031.504000000001</v>
      </c>
      <c r="Y33" s="586">
        <v>36055.106799999994</v>
      </c>
      <c r="Z33" s="586">
        <v>38605.368000000002</v>
      </c>
      <c r="AA33" s="586">
        <v>38369.701000000001</v>
      </c>
      <c r="AB33" s="586">
        <v>38291.589</v>
      </c>
      <c r="AC33" s="586">
        <v>38070.146999999997</v>
      </c>
      <c r="AD33" s="586">
        <v>39382.157999999996</v>
      </c>
      <c r="AE33" s="586">
        <v>40099.974999999999</v>
      </c>
      <c r="AF33" s="586">
        <v>38060.167000000001</v>
      </c>
      <c r="AG33" s="586">
        <v>39347.690999999999</v>
      </c>
      <c r="AH33" s="586">
        <v>39248.126000000004</v>
      </c>
      <c r="AI33" s="586">
        <v>41200.758999999998</v>
      </c>
      <c r="AJ33" s="586">
        <v>42460.857000000004</v>
      </c>
      <c r="AK33" s="586">
        <v>43985.862999999998</v>
      </c>
      <c r="AL33" s="586">
        <v>41268.773000000001</v>
      </c>
      <c r="AM33" s="586">
        <v>42406.29</v>
      </c>
      <c r="AN33" s="586">
        <v>42479.982799999998</v>
      </c>
      <c r="AO33" s="586">
        <v>42982.172999999995</v>
      </c>
      <c r="AP33" s="586">
        <v>42619.1924</v>
      </c>
      <c r="AQ33" s="586">
        <v>43095.656999999999</v>
      </c>
      <c r="AR33" s="586">
        <v>42878.974300000002</v>
      </c>
      <c r="AS33" s="586">
        <v>44943.077799999999</v>
      </c>
      <c r="AT33" s="586">
        <v>44702.840046229983</v>
      </c>
      <c r="AU33" s="586">
        <v>45579.916908399966</v>
      </c>
      <c r="AV33" s="586">
        <v>44659.796005030032</v>
      </c>
      <c r="AW33" s="586">
        <v>43882.486549939989</v>
      </c>
      <c r="AX33" s="586">
        <v>43978.455999999998</v>
      </c>
      <c r="AY33" s="586">
        <v>43973.429000000004</v>
      </c>
      <c r="AZ33" s="586"/>
      <c r="BA33" s="586"/>
      <c r="BB33" s="586"/>
      <c r="BC33" s="586"/>
      <c r="BD33" s="586"/>
      <c r="BE33" s="586"/>
      <c r="BF33" s="586"/>
      <c r="BG33" s="586"/>
      <c r="BH33" s="586"/>
      <c r="BI33" s="586"/>
      <c r="BJ33" s="586"/>
      <c r="BK33" s="586"/>
      <c r="BL33" s="586"/>
      <c r="BM33" s="586"/>
      <c r="BN33" s="586"/>
      <c r="BO33" s="586"/>
    </row>
    <row r="34" spans="1:85">
      <c r="A34" s="713" t="s">
        <v>439</v>
      </c>
      <c r="B34" s="586">
        <v>16752.19947056369</v>
      </c>
      <c r="C34" s="586">
        <v>10801.809304798549</v>
      </c>
      <c r="D34" s="586">
        <v>16535.463719451065</v>
      </c>
      <c r="E34" s="586">
        <v>10901.266317891816</v>
      </c>
      <c r="F34" s="586">
        <v>16649.188603799157</v>
      </c>
      <c r="G34" s="586">
        <v>10442.35351561565</v>
      </c>
      <c r="H34" s="586">
        <v>17601.53333341812</v>
      </c>
      <c r="I34" s="586">
        <v>12413.411761990003</v>
      </c>
      <c r="J34" s="586">
        <v>17393.085911681286</v>
      </c>
      <c r="K34" s="586">
        <v>12264.916045268725</v>
      </c>
      <c r="L34" s="586">
        <v>19202.380881436002</v>
      </c>
      <c r="M34" s="586">
        <v>12308.074578886004</v>
      </c>
      <c r="N34" s="586">
        <v>18738.091444387999</v>
      </c>
      <c r="O34" s="586">
        <v>10994.557049845935</v>
      </c>
      <c r="P34" s="586">
        <v>20886.146115884068</v>
      </c>
      <c r="Q34" s="586">
        <v>13348.961676543646</v>
      </c>
      <c r="R34" s="586">
        <v>17396.074580623826</v>
      </c>
      <c r="S34" s="586">
        <v>11914.172373007639</v>
      </c>
      <c r="T34" s="586">
        <v>18305.183943793312</v>
      </c>
      <c r="U34" s="586">
        <v>13649.616160932252</v>
      </c>
      <c r="V34" s="586">
        <v>20397.990335537135</v>
      </c>
      <c r="W34" s="586">
        <v>14309.621531430006</v>
      </c>
      <c r="X34" s="586">
        <v>21564.663</v>
      </c>
      <c r="Y34" s="586">
        <v>13793.656500000001</v>
      </c>
      <c r="Z34" s="586">
        <v>22922.307000000001</v>
      </c>
      <c r="AA34" s="586">
        <v>15361.005999999999</v>
      </c>
      <c r="AB34" s="586">
        <v>23992.330999999998</v>
      </c>
      <c r="AC34" s="586">
        <v>16183.434999999999</v>
      </c>
      <c r="AD34" s="586">
        <v>24311.989000000001</v>
      </c>
      <c r="AE34" s="586">
        <v>17307.749</v>
      </c>
      <c r="AF34" s="586">
        <v>21353.559000000001</v>
      </c>
      <c r="AG34" s="586">
        <v>14782.038</v>
      </c>
      <c r="AH34" s="586">
        <v>23226.664499999999</v>
      </c>
      <c r="AI34" s="586">
        <v>16371.816299999999</v>
      </c>
      <c r="AJ34" s="586">
        <v>26035.146000000001</v>
      </c>
      <c r="AK34" s="586">
        <v>18256.696</v>
      </c>
      <c r="AL34" s="586">
        <v>25869.277099999999</v>
      </c>
      <c r="AM34" s="586">
        <v>17160.790699999998</v>
      </c>
      <c r="AN34" s="586">
        <v>25894.471899999997</v>
      </c>
      <c r="AO34" s="586">
        <v>17594.0471</v>
      </c>
      <c r="AP34" s="586">
        <v>25396.67</v>
      </c>
      <c r="AQ34" s="586">
        <v>16863.763299999999</v>
      </c>
      <c r="AR34" s="586">
        <v>27045.9094</v>
      </c>
      <c r="AS34" s="586">
        <v>18410.762500000001</v>
      </c>
      <c r="AT34" s="586">
        <v>24912.126208240006</v>
      </c>
      <c r="AU34" s="586">
        <v>18566.390171549992</v>
      </c>
      <c r="AV34" s="586">
        <v>25667.338163750006</v>
      </c>
      <c r="AW34" s="586">
        <v>18329.317062860002</v>
      </c>
      <c r="AX34" s="586">
        <v>27463.305100000001</v>
      </c>
      <c r="AY34" s="586">
        <v>17835.705699999999</v>
      </c>
      <c r="AZ34" s="586"/>
      <c r="BA34" s="586"/>
      <c r="BB34" s="586"/>
      <c r="BC34" s="586"/>
      <c r="BD34" s="586"/>
      <c r="BE34" s="586"/>
      <c r="BF34" s="586"/>
      <c r="BG34" s="586"/>
      <c r="BH34" s="586"/>
      <c r="BI34" s="586"/>
      <c r="BJ34" s="586"/>
      <c r="BK34" s="586"/>
      <c r="BL34" s="586"/>
      <c r="BM34" s="586"/>
      <c r="BN34" s="586"/>
      <c r="BO34" s="586"/>
    </row>
    <row r="35" spans="1:85">
      <c r="A35" s="713" t="s">
        <v>440</v>
      </c>
      <c r="B35" s="586">
        <v>25255.605183976393</v>
      </c>
      <c r="C35" s="586">
        <v>36320.135077485967</v>
      </c>
      <c r="D35" s="586">
        <v>24197.740120199742</v>
      </c>
      <c r="E35" s="586">
        <v>36797.230778632598</v>
      </c>
      <c r="F35" s="586">
        <v>23840.282557035844</v>
      </c>
      <c r="G35" s="586">
        <v>33038.98160326769</v>
      </c>
      <c r="H35" s="586">
        <v>25502.240794043555</v>
      </c>
      <c r="I35" s="586">
        <v>35361.564546272835</v>
      </c>
      <c r="J35" s="586">
        <v>25003.790211796178</v>
      </c>
      <c r="K35" s="586">
        <v>36709.149151658035</v>
      </c>
      <c r="L35" s="586">
        <v>26444.454403468397</v>
      </c>
      <c r="M35" s="586">
        <v>37636.10171305015</v>
      </c>
      <c r="N35" s="586">
        <v>25425.7882923707</v>
      </c>
      <c r="O35" s="586">
        <v>34189.488270073743</v>
      </c>
      <c r="P35" s="586">
        <v>29893.025577475186</v>
      </c>
      <c r="Q35" s="586">
        <v>39099.258862711082</v>
      </c>
      <c r="R35" s="586">
        <v>28773.051639578294</v>
      </c>
      <c r="S35" s="586">
        <v>38455.225185519914</v>
      </c>
      <c r="T35" s="586">
        <v>28334.574345307308</v>
      </c>
      <c r="U35" s="586">
        <v>40085.544929501018</v>
      </c>
      <c r="V35" s="586">
        <v>33841.48803854936</v>
      </c>
      <c r="W35" s="586">
        <v>41636.182414347255</v>
      </c>
      <c r="X35" s="586">
        <v>33526.869400000003</v>
      </c>
      <c r="Y35" s="586">
        <v>41919.422500000001</v>
      </c>
      <c r="Z35" s="586">
        <v>38055.408000000003</v>
      </c>
      <c r="AA35" s="586">
        <v>50423.004000000001</v>
      </c>
      <c r="AB35" s="586">
        <v>42633</v>
      </c>
      <c r="AC35" s="586">
        <v>51771.294999999998</v>
      </c>
      <c r="AD35" s="586">
        <v>45506.53</v>
      </c>
      <c r="AE35" s="586">
        <v>52029.415999999997</v>
      </c>
      <c r="AF35" s="586">
        <v>41097.881000000001</v>
      </c>
      <c r="AG35" s="586">
        <v>47309.328999999998</v>
      </c>
      <c r="AH35" s="586">
        <v>42977.527199999997</v>
      </c>
      <c r="AI35" s="586">
        <v>51454.136400000003</v>
      </c>
      <c r="AJ35" s="586">
        <v>43640.021000000001</v>
      </c>
      <c r="AK35" s="586">
        <v>54597.245999999999</v>
      </c>
      <c r="AL35" s="586">
        <v>42694.675799999997</v>
      </c>
      <c r="AM35" s="586">
        <v>53485.707399999999</v>
      </c>
      <c r="AN35" s="586">
        <v>42891.768299999996</v>
      </c>
      <c r="AO35" s="586">
        <v>55031.864199999996</v>
      </c>
      <c r="AP35" s="586">
        <v>42322.073000000004</v>
      </c>
      <c r="AQ35" s="586">
        <v>55137.598500000007</v>
      </c>
      <c r="AR35" s="586">
        <v>43998.010899999994</v>
      </c>
      <c r="AS35" s="586">
        <v>56681.775800000003</v>
      </c>
      <c r="AT35" s="586">
        <v>47631.105328279999</v>
      </c>
      <c r="AU35" s="586">
        <v>59755.929643429976</v>
      </c>
      <c r="AV35" s="586">
        <v>46305.83632391</v>
      </c>
      <c r="AW35" s="586">
        <v>57462.978182460036</v>
      </c>
      <c r="AX35" s="586">
        <v>45043.278100000003</v>
      </c>
      <c r="AY35" s="586">
        <v>58525.411999999997</v>
      </c>
      <c r="AZ35" s="586"/>
      <c r="BA35" s="586"/>
      <c r="BB35" s="586"/>
      <c r="BC35" s="586"/>
      <c r="BD35" s="586"/>
      <c r="BE35" s="586"/>
      <c r="BF35" s="586"/>
      <c r="BG35" s="586"/>
      <c r="BH35" s="586"/>
      <c r="BI35" s="586"/>
      <c r="BJ35" s="586"/>
      <c r="BK35" s="586"/>
      <c r="BL35" s="586"/>
      <c r="BM35" s="586"/>
      <c r="BN35" s="586"/>
      <c r="BO35" s="586"/>
    </row>
    <row r="36" spans="1:85">
      <c r="A36" s="713" t="s">
        <v>441</v>
      </c>
      <c r="B36" s="586">
        <v>42266.041686281154</v>
      </c>
      <c r="C36" s="586">
        <v>36899.439462686089</v>
      </c>
      <c r="D36" s="586">
        <v>41778.412351935862</v>
      </c>
      <c r="E36" s="586">
        <v>37159.215151757009</v>
      </c>
      <c r="F36" s="586">
        <v>41272.92001314307</v>
      </c>
      <c r="G36" s="586">
        <v>38272.266482204672</v>
      </c>
      <c r="H36" s="586">
        <v>41112.019621252912</v>
      </c>
      <c r="I36" s="586">
        <v>38023.979319099992</v>
      </c>
      <c r="J36" s="586">
        <v>42544.260822237615</v>
      </c>
      <c r="K36" s="586">
        <v>40722.854924609601</v>
      </c>
      <c r="L36" s="586">
        <v>44908.057357842066</v>
      </c>
      <c r="M36" s="586">
        <v>41607.928031447926</v>
      </c>
      <c r="N36" s="586">
        <v>46686.027772379864</v>
      </c>
      <c r="O36" s="586">
        <v>41322.571721065549</v>
      </c>
      <c r="P36" s="586">
        <v>47193.882442966125</v>
      </c>
      <c r="Q36" s="586">
        <v>44035.429653151477</v>
      </c>
      <c r="R36" s="586">
        <v>44482.0315746165</v>
      </c>
      <c r="S36" s="586">
        <v>41075.933195786361</v>
      </c>
      <c r="T36" s="586">
        <v>49323.135684473556</v>
      </c>
      <c r="U36" s="586">
        <v>41528.448466475755</v>
      </c>
      <c r="V36" s="586">
        <v>51035.935385791963</v>
      </c>
      <c r="W36" s="586">
        <v>44159.906674410224</v>
      </c>
      <c r="X36" s="586">
        <v>53485.636599999998</v>
      </c>
      <c r="Y36" s="586">
        <v>47979.998100000004</v>
      </c>
      <c r="Z36" s="586">
        <v>55090.853000000003</v>
      </c>
      <c r="AA36" s="586">
        <v>50966.537000000004</v>
      </c>
      <c r="AB36" s="586">
        <v>58107.381999999998</v>
      </c>
      <c r="AC36" s="586">
        <v>51373.214999999997</v>
      </c>
      <c r="AD36" s="586">
        <v>58991.673999999999</v>
      </c>
      <c r="AE36" s="586">
        <v>52022.758999999998</v>
      </c>
      <c r="AF36" s="586">
        <v>53391.807999999997</v>
      </c>
      <c r="AG36" s="586">
        <v>49130.395000000004</v>
      </c>
      <c r="AH36" s="586">
        <v>59717.362700000005</v>
      </c>
      <c r="AI36" s="586">
        <v>53796.486699999994</v>
      </c>
      <c r="AJ36" s="586">
        <v>62083.396999999997</v>
      </c>
      <c r="AK36" s="586">
        <v>56642.298000000003</v>
      </c>
      <c r="AL36" s="586">
        <v>60142.614499999996</v>
      </c>
      <c r="AM36" s="586">
        <v>55022.6852</v>
      </c>
      <c r="AN36" s="586">
        <v>60290.014999999999</v>
      </c>
      <c r="AO36" s="586">
        <v>54972.361600000004</v>
      </c>
      <c r="AP36" s="586">
        <v>61043.125</v>
      </c>
      <c r="AQ36" s="586">
        <v>57247.870599999995</v>
      </c>
      <c r="AR36" s="586">
        <v>63031.368999999999</v>
      </c>
      <c r="AS36" s="586">
        <v>57398.806199999999</v>
      </c>
      <c r="AT36" s="586">
        <v>63581.705839970004</v>
      </c>
      <c r="AU36" s="586">
        <v>62258.095711890026</v>
      </c>
      <c r="AV36" s="586">
        <v>66106.807224329939</v>
      </c>
      <c r="AW36" s="586">
        <v>61150.089910660019</v>
      </c>
      <c r="AX36" s="586">
        <v>66933.381999999998</v>
      </c>
      <c r="AY36" s="586">
        <v>63606.446100000001</v>
      </c>
      <c r="AZ36" s="586"/>
      <c r="BA36" s="586"/>
      <c r="BB36" s="586"/>
      <c r="BC36" s="586"/>
      <c r="BD36" s="586"/>
      <c r="BE36" s="586"/>
      <c r="BF36" s="586"/>
      <c r="BG36" s="586"/>
      <c r="BH36" s="586"/>
      <c r="BI36" s="586"/>
      <c r="BJ36" s="586"/>
      <c r="BK36" s="586"/>
      <c r="BL36" s="586"/>
      <c r="BM36" s="586"/>
      <c r="BN36" s="586"/>
      <c r="BO36" s="586"/>
    </row>
    <row r="37" spans="1:85">
      <c r="A37" s="713" t="s">
        <v>442</v>
      </c>
      <c r="B37" s="586">
        <v>11945.446252472117</v>
      </c>
      <c r="C37" s="586">
        <v>8045.9176217452223</v>
      </c>
      <c r="D37" s="586">
        <v>12023.55845632081</v>
      </c>
      <c r="E37" s="586">
        <v>8452.5330044213188</v>
      </c>
      <c r="F37" s="586">
        <v>12203.004838521047</v>
      </c>
      <c r="G37" s="586">
        <v>9166.5828920016938</v>
      </c>
      <c r="H37" s="586">
        <v>11248.07703981765</v>
      </c>
      <c r="I37" s="586">
        <v>9469.7592404720399</v>
      </c>
      <c r="J37" s="586">
        <v>10727.428811618698</v>
      </c>
      <c r="K37" s="586">
        <v>10484.548885178847</v>
      </c>
      <c r="L37" s="586">
        <v>11599.398006803656</v>
      </c>
      <c r="M37" s="586">
        <v>10577.504933021886</v>
      </c>
      <c r="N37" s="586">
        <v>11635.324010759348</v>
      </c>
      <c r="O37" s="586">
        <v>10070.863044217096</v>
      </c>
      <c r="P37" s="586">
        <v>12225.854198646297</v>
      </c>
      <c r="Q37" s="586">
        <v>10327.854364309143</v>
      </c>
      <c r="R37" s="586">
        <v>12365.717483308141</v>
      </c>
      <c r="S37" s="586">
        <v>10382.662665272559</v>
      </c>
      <c r="T37" s="586">
        <v>13008.431209507247</v>
      </c>
      <c r="U37" s="586">
        <v>10602.751072433706</v>
      </c>
      <c r="V37" s="586">
        <v>13984.290350671798</v>
      </c>
      <c r="W37" s="586">
        <v>11476.402753474234</v>
      </c>
      <c r="X37" s="586">
        <v>14393.862399999998</v>
      </c>
      <c r="Y37" s="586">
        <v>10174.8902</v>
      </c>
      <c r="Z37" s="586">
        <v>14815.448</v>
      </c>
      <c r="AA37" s="586">
        <v>11050.113000000001</v>
      </c>
      <c r="AB37" s="586">
        <v>14362.056</v>
      </c>
      <c r="AC37" s="586">
        <v>10774.311</v>
      </c>
      <c r="AD37" s="586">
        <v>15995.072</v>
      </c>
      <c r="AE37" s="586">
        <v>12060.487999999999</v>
      </c>
      <c r="AF37" s="586">
        <v>15783.675999999999</v>
      </c>
      <c r="AG37" s="586">
        <v>11025.442999999999</v>
      </c>
      <c r="AH37" s="586">
        <v>14421.129000000001</v>
      </c>
      <c r="AI37" s="586">
        <v>10279.976000000001</v>
      </c>
      <c r="AJ37" s="586">
        <v>16319.587</v>
      </c>
      <c r="AK37" s="586">
        <v>12073.474</v>
      </c>
      <c r="AL37" s="586">
        <v>16167.295999999998</v>
      </c>
      <c r="AM37" s="586">
        <v>12683.396000000001</v>
      </c>
      <c r="AN37" s="586">
        <v>16917.649000000001</v>
      </c>
      <c r="AO37" s="586">
        <v>13112.883</v>
      </c>
      <c r="AP37" s="586">
        <v>17729.43</v>
      </c>
      <c r="AQ37" s="586">
        <v>13481.441000000001</v>
      </c>
      <c r="AR37" s="586">
        <v>17709.594000000001</v>
      </c>
      <c r="AS37" s="586">
        <v>13244.959000000001</v>
      </c>
      <c r="AT37" s="586">
        <v>17217.421561520001</v>
      </c>
      <c r="AU37" s="586">
        <v>13658.327760940005</v>
      </c>
      <c r="AV37" s="586">
        <v>17081.278396190002</v>
      </c>
      <c r="AW37" s="586">
        <v>13325.434248459998</v>
      </c>
      <c r="AX37" s="586">
        <v>16364.626</v>
      </c>
      <c r="AY37" s="586">
        <v>12725.574000000001</v>
      </c>
      <c r="AZ37" s="586"/>
      <c r="BA37" s="586"/>
      <c r="BB37" s="586"/>
      <c r="BC37" s="586"/>
      <c r="BD37" s="586"/>
      <c r="BE37" s="586"/>
      <c r="BF37" s="586"/>
      <c r="BG37" s="586"/>
      <c r="BH37" s="586"/>
      <c r="BI37" s="586"/>
      <c r="BJ37" s="586"/>
      <c r="BK37" s="586"/>
      <c r="BL37" s="586"/>
      <c r="BM37" s="586"/>
      <c r="BN37" s="586"/>
      <c r="BO37" s="586"/>
      <c r="BP37" s="161"/>
    </row>
    <row r="38" spans="1:85">
      <c r="A38" s="713" t="s">
        <v>443</v>
      </c>
      <c r="B38" s="586">
        <v>61379.507482263238</v>
      </c>
      <c r="C38" s="586">
        <v>52258.150666701113</v>
      </c>
      <c r="D38" s="586">
        <v>62887.693345849097</v>
      </c>
      <c r="E38" s="586">
        <v>52163.889566290207</v>
      </c>
      <c r="F38" s="586">
        <v>61164.826374394499</v>
      </c>
      <c r="G38" s="586">
        <v>50315.612480935029</v>
      </c>
      <c r="H38" s="586">
        <v>62544.077945008219</v>
      </c>
      <c r="I38" s="586">
        <v>54522.567599576898</v>
      </c>
      <c r="J38" s="586">
        <v>68582.49662973138</v>
      </c>
      <c r="K38" s="586">
        <v>56757.65022733849</v>
      </c>
      <c r="L38" s="586">
        <v>68980.776347171763</v>
      </c>
      <c r="M38" s="586">
        <v>59988.937474863567</v>
      </c>
      <c r="N38" s="586">
        <v>69715.023322701192</v>
      </c>
      <c r="O38" s="586">
        <v>56851.92453580242</v>
      </c>
      <c r="P38" s="586">
        <v>73691.832280309492</v>
      </c>
      <c r="Q38" s="586">
        <v>64075.197557429899</v>
      </c>
      <c r="R38" s="586">
        <v>68210.540359060644</v>
      </c>
      <c r="S38" s="586">
        <v>58858.558934582397</v>
      </c>
      <c r="T38" s="586">
        <v>73195.674151564279</v>
      </c>
      <c r="U38" s="586">
        <v>60473.283706246264</v>
      </c>
      <c r="V38" s="586">
        <v>72823.073444552443</v>
      </c>
      <c r="W38" s="586">
        <v>63101.938713094598</v>
      </c>
      <c r="X38" s="586">
        <v>75014.217799999999</v>
      </c>
      <c r="Y38" s="586">
        <v>65699.260800000004</v>
      </c>
      <c r="Z38" s="586">
        <v>80155.418000000005</v>
      </c>
      <c r="AA38" s="586">
        <v>69006.187000000005</v>
      </c>
      <c r="AB38" s="586">
        <v>80966.531000000003</v>
      </c>
      <c r="AC38" s="586">
        <v>71981.474000000002</v>
      </c>
      <c r="AD38" s="586">
        <v>82549.774000000005</v>
      </c>
      <c r="AE38" s="586">
        <v>73889.588000000003</v>
      </c>
      <c r="AF38" s="586">
        <v>76276.838999999993</v>
      </c>
      <c r="AG38" s="586">
        <v>68160.073000000004</v>
      </c>
      <c r="AH38" s="586">
        <v>82597.756399999998</v>
      </c>
      <c r="AI38" s="586">
        <v>73598.916400000002</v>
      </c>
      <c r="AJ38" s="586">
        <v>91432.115000000005</v>
      </c>
      <c r="AK38" s="586">
        <v>80339.565000000002</v>
      </c>
      <c r="AL38" s="586">
        <v>86994.771199999988</v>
      </c>
      <c r="AM38" s="586">
        <v>75137.1826</v>
      </c>
      <c r="AN38" s="586">
        <v>88955.030700000003</v>
      </c>
      <c r="AO38" s="586">
        <v>77048.462599999999</v>
      </c>
      <c r="AP38" s="586">
        <v>90414.449299999993</v>
      </c>
      <c r="AQ38" s="586">
        <v>76853.073199999999</v>
      </c>
      <c r="AR38" s="586">
        <v>93719.242500000008</v>
      </c>
      <c r="AS38" s="586">
        <v>82417.881299999994</v>
      </c>
      <c r="AT38" s="586">
        <v>96169.239233109896</v>
      </c>
      <c r="AU38" s="586">
        <v>81444.079861859922</v>
      </c>
      <c r="AV38" s="586">
        <v>94498.813888280129</v>
      </c>
      <c r="AW38" s="586">
        <v>83987.469803089974</v>
      </c>
      <c r="AX38" s="586">
        <v>96768.094299999997</v>
      </c>
      <c r="AY38" s="586">
        <v>84773.198800000013</v>
      </c>
      <c r="AZ38" s="586"/>
      <c r="BA38" s="586"/>
      <c r="BB38" s="586"/>
      <c r="BC38" s="586"/>
      <c r="BD38" s="586"/>
      <c r="BE38" s="586"/>
      <c r="BF38" s="586"/>
      <c r="BG38" s="586"/>
      <c r="BH38" s="586"/>
      <c r="BI38" s="586"/>
      <c r="BJ38" s="586"/>
      <c r="BK38" s="586"/>
      <c r="BL38" s="586"/>
      <c r="BM38" s="586"/>
      <c r="BN38" s="586"/>
      <c r="BO38" s="586"/>
      <c r="BP38" s="161"/>
      <c r="BQ38" s="161"/>
    </row>
    <row r="39" spans="1:85">
      <c r="A39" s="713" t="s">
        <v>444</v>
      </c>
      <c r="B39" s="586">
        <v>58206.310281813006</v>
      </c>
      <c r="C39" s="586">
        <v>101088.48345264324</v>
      </c>
      <c r="D39" s="586">
        <v>58802.534138507122</v>
      </c>
      <c r="E39" s="586">
        <v>99646.633448859357</v>
      </c>
      <c r="F39" s="586">
        <v>57807.949971984453</v>
      </c>
      <c r="G39" s="586">
        <v>98201.846485844959</v>
      </c>
      <c r="H39" s="586">
        <v>61443.591803470066</v>
      </c>
      <c r="I39" s="586">
        <v>97032.379098795151</v>
      </c>
      <c r="J39" s="586">
        <v>66816.373794113373</v>
      </c>
      <c r="K39" s="586">
        <v>97789.030040747341</v>
      </c>
      <c r="L39" s="586">
        <v>69641.763171331011</v>
      </c>
      <c r="M39" s="586">
        <v>96067.772121252114</v>
      </c>
      <c r="N39" s="586">
        <v>66689.832093167919</v>
      </c>
      <c r="O39" s="586">
        <v>95895.716808418001</v>
      </c>
      <c r="P39" s="586">
        <v>72360.884792658457</v>
      </c>
      <c r="Q39" s="586">
        <v>95168.797896772448</v>
      </c>
      <c r="R39" s="586">
        <v>70580.16497799565</v>
      </c>
      <c r="S39" s="586">
        <v>89815.301897940444</v>
      </c>
      <c r="T39" s="586">
        <v>73038.197676201904</v>
      </c>
      <c r="U39" s="586">
        <v>94371.652763789636</v>
      </c>
      <c r="V39" s="586">
        <v>75349.69321915289</v>
      </c>
      <c r="W39" s="586">
        <v>94995.638779563029</v>
      </c>
      <c r="X39" s="586">
        <v>78849.180500000002</v>
      </c>
      <c r="Y39" s="586">
        <v>97474.220100000006</v>
      </c>
      <c r="Z39" s="586">
        <v>84921.587999999989</v>
      </c>
      <c r="AA39" s="586">
        <v>103290.861</v>
      </c>
      <c r="AB39" s="586">
        <v>88003.809000000008</v>
      </c>
      <c r="AC39" s="586">
        <v>104208.54800000001</v>
      </c>
      <c r="AD39" s="586">
        <v>88563.097000000009</v>
      </c>
      <c r="AE39" s="586">
        <v>105555.47399999999</v>
      </c>
      <c r="AF39" s="586">
        <v>76895.259999999995</v>
      </c>
      <c r="AG39" s="586">
        <v>90630.052999999985</v>
      </c>
      <c r="AH39" s="586">
        <v>85148.1777</v>
      </c>
      <c r="AI39" s="586">
        <v>99636.933799999999</v>
      </c>
      <c r="AJ39" s="586">
        <v>90634.398000000001</v>
      </c>
      <c r="AK39" s="586">
        <v>107740.67199999999</v>
      </c>
      <c r="AL39" s="586">
        <v>85641.4715</v>
      </c>
      <c r="AM39" s="586">
        <v>103763.55810000001</v>
      </c>
      <c r="AN39" s="586">
        <v>85529.847999999998</v>
      </c>
      <c r="AO39" s="586">
        <v>104613.9354</v>
      </c>
      <c r="AP39" s="586">
        <v>87344.583500000008</v>
      </c>
      <c r="AQ39" s="586">
        <v>105546.05730000001</v>
      </c>
      <c r="AR39" s="586">
        <v>91509.982900000003</v>
      </c>
      <c r="AS39" s="586">
        <v>108733.2065</v>
      </c>
      <c r="AT39" s="586">
        <v>91662.306088679848</v>
      </c>
      <c r="AU39" s="586">
        <v>106640.86521684997</v>
      </c>
      <c r="AV39" s="586">
        <v>89096.060154590028</v>
      </c>
      <c r="AW39" s="586">
        <v>104916.76797799015</v>
      </c>
      <c r="AX39" s="586">
        <v>95380.8989</v>
      </c>
      <c r="AY39" s="586">
        <v>106882.8967</v>
      </c>
      <c r="AZ39" s="586"/>
      <c r="BA39" s="586"/>
      <c r="BB39" s="586"/>
      <c r="BC39" s="586"/>
      <c r="BD39" s="586"/>
      <c r="BE39" s="586"/>
      <c r="BF39" s="586"/>
      <c r="BG39" s="586"/>
      <c r="BH39" s="586"/>
      <c r="BI39" s="586"/>
      <c r="BJ39" s="586"/>
      <c r="BK39" s="586"/>
      <c r="BL39" s="586"/>
      <c r="BM39" s="586"/>
      <c r="BN39" s="586"/>
      <c r="BO39" s="586"/>
      <c r="BP39" s="161"/>
      <c r="BQ39" s="161"/>
      <c r="BR39" s="161"/>
    </row>
    <row r="40" spans="1:85">
      <c r="A40" s="713" t="s">
        <v>445</v>
      </c>
      <c r="B40" s="586">
        <v>37567.996135716094</v>
      </c>
      <c r="C40" s="586">
        <v>40115.02345686825</v>
      </c>
      <c r="D40" s="586">
        <v>37335.830072405632</v>
      </c>
      <c r="E40" s="586">
        <v>39771.938101519874</v>
      </c>
      <c r="F40" s="586">
        <v>36113.773931118682</v>
      </c>
      <c r="G40" s="586">
        <v>35519.177804746854</v>
      </c>
      <c r="H40" s="586">
        <v>36247.185150397221</v>
      </c>
      <c r="I40" s="586">
        <v>37281.874272210051</v>
      </c>
      <c r="J40" s="586">
        <v>37406.611347595761</v>
      </c>
      <c r="K40" s="586">
        <v>35983.893266619911</v>
      </c>
      <c r="L40" s="586">
        <v>38799.954454643928</v>
      </c>
      <c r="M40" s="586">
        <v>39349.06055503463</v>
      </c>
      <c r="N40" s="586">
        <v>37519.938267174999</v>
      </c>
      <c r="O40" s="586">
        <v>39241.306641670039</v>
      </c>
      <c r="P40" s="586">
        <v>39436.137188016655</v>
      </c>
      <c r="Q40" s="586">
        <v>37934.998824791037</v>
      </c>
      <c r="R40" s="586">
        <v>37489.657842119974</v>
      </c>
      <c r="S40" s="586">
        <v>36201.349711600858</v>
      </c>
      <c r="T40" s="586">
        <v>42637.354037492856</v>
      </c>
      <c r="U40" s="586">
        <v>39560.22151812532</v>
      </c>
      <c r="V40" s="586">
        <v>42023.680610141651</v>
      </c>
      <c r="W40" s="586">
        <v>40284.42682652051</v>
      </c>
      <c r="X40" s="586">
        <v>43670.499499999998</v>
      </c>
      <c r="Y40" s="586">
        <v>42987.999300000003</v>
      </c>
      <c r="Z40" s="586">
        <v>45990.508999999998</v>
      </c>
      <c r="AA40" s="586">
        <v>45975.592999999993</v>
      </c>
      <c r="AB40" s="586">
        <v>48472.599000000002</v>
      </c>
      <c r="AC40" s="586">
        <v>46224.133999999998</v>
      </c>
      <c r="AD40" s="586">
        <v>48968.981</v>
      </c>
      <c r="AE40" s="586">
        <v>48630.127999999997</v>
      </c>
      <c r="AF40" s="586">
        <v>44927.285999999993</v>
      </c>
      <c r="AG40" s="586">
        <v>42956.125</v>
      </c>
      <c r="AH40" s="586">
        <v>46449.388399999996</v>
      </c>
      <c r="AI40" s="586">
        <v>45748.708899999998</v>
      </c>
      <c r="AJ40" s="586">
        <v>51353.698999999993</v>
      </c>
      <c r="AK40" s="586">
        <v>51641.459000000003</v>
      </c>
      <c r="AL40" s="586">
        <v>49234.550199999998</v>
      </c>
      <c r="AM40" s="586">
        <v>47581.553099999997</v>
      </c>
      <c r="AN40" s="586">
        <v>50749.196599999996</v>
      </c>
      <c r="AO40" s="586">
        <v>48738.459199999998</v>
      </c>
      <c r="AP40" s="586">
        <v>54076.678899999999</v>
      </c>
      <c r="AQ40" s="586">
        <v>50074.827899999997</v>
      </c>
      <c r="AR40" s="586">
        <v>50492.529000000002</v>
      </c>
      <c r="AS40" s="586">
        <v>51358.737699999998</v>
      </c>
      <c r="AT40" s="586">
        <v>55102.153914800016</v>
      </c>
      <c r="AU40" s="586">
        <v>50975.712499429916</v>
      </c>
      <c r="AV40" s="586">
        <v>52972.063776020048</v>
      </c>
      <c r="AW40" s="586">
        <v>51400.836442310043</v>
      </c>
      <c r="AX40" s="586">
        <v>55851.5821</v>
      </c>
      <c r="AY40" s="586">
        <v>52982.2284</v>
      </c>
      <c r="AZ40" s="586"/>
      <c r="BA40" s="586"/>
      <c r="BB40" s="586"/>
      <c r="BC40" s="586"/>
      <c r="BD40" s="586"/>
      <c r="BE40" s="586"/>
      <c r="BF40" s="586"/>
      <c r="BG40" s="586"/>
      <c r="BH40" s="586"/>
      <c r="BI40" s="586"/>
      <c r="BJ40" s="586"/>
      <c r="BK40" s="586"/>
      <c r="BL40" s="586"/>
      <c r="BM40" s="586"/>
      <c r="BN40" s="586"/>
      <c r="BO40" s="586"/>
      <c r="BP40" s="161"/>
      <c r="BQ40" s="161"/>
      <c r="BR40" s="161"/>
    </row>
    <row r="41" spans="1:85">
      <c r="A41" s="713" t="s">
        <v>446</v>
      </c>
      <c r="B41" s="586">
        <v>8892.3563561095325</v>
      </c>
      <c r="C41" s="586">
        <v>8183.7173088181844</v>
      </c>
      <c r="D41" s="586">
        <v>8963.9951289186611</v>
      </c>
      <c r="E41" s="586">
        <v>8626.4390589140457</v>
      </c>
      <c r="F41" s="586">
        <v>8135.3316119068113</v>
      </c>
      <c r="G41" s="586">
        <v>8059.6422259710816</v>
      </c>
      <c r="H41" s="586">
        <v>8737.9430100659338</v>
      </c>
      <c r="I41" s="586">
        <v>7816.3204520770014</v>
      </c>
      <c r="J41" s="586">
        <v>8317.861730892193</v>
      </c>
      <c r="K41" s="586">
        <v>8016.1812877644315</v>
      </c>
      <c r="L41" s="586">
        <v>8381.305257938604</v>
      </c>
      <c r="M41" s="586">
        <v>8980.5489676433372</v>
      </c>
      <c r="N41" s="586">
        <v>7257.5161394776096</v>
      </c>
      <c r="O41" s="586">
        <v>7106.1874796324955</v>
      </c>
      <c r="P41" s="586">
        <v>7769.4097140454705</v>
      </c>
      <c r="Q41" s="586">
        <v>6796.6534607862268</v>
      </c>
      <c r="R41" s="586">
        <v>7454.1238640313722</v>
      </c>
      <c r="S41" s="586">
        <v>6716.8990230159689</v>
      </c>
      <c r="T41" s="586">
        <v>9253.6704220413139</v>
      </c>
      <c r="U41" s="586">
        <v>7716.7897599778535</v>
      </c>
      <c r="V41" s="586">
        <v>9090.4269726403836</v>
      </c>
      <c r="W41" s="586">
        <v>9167.8623335546436</v>
      </c>
      <c r="X41" s="586">
        <v>8634.2689000000009</v>
      </c>
      <c r="Y41" s="586">
        <v>8400.3865000000005</v>
      </c>
      <c r="Z41" s="586">
        <v>9277.4189999999999</v>
      </c>
      <c r="AA41" s="586">
        <v>8526.7919999999995</v>
      </c>
      <c r="AB41" s="586">
        <v>9688.1110000000008</v>
      </c>
      <c r="AC41" s="586">
        <v>9040.509</v>
      </c>
      <c r="AD41" s="586">
        <v>10482.825999999999</v>
      </c>
      <c r="AE41" s="586">
        <v>8790.9210000000003</v>
      </c>
      <c r="AF41" s="586">
        <v>8132.2340000000004</v>
      </c>
      <c r="AG41" s="586">
        <v>6914.107</v>
      </c>
      <c r="AH41" s="586">
        <v>8804.9719999999998</v>
      </c>
      <c r="AI41" s="586">
        <v>7133.5950000000003</v>
      </c>
      <c r="AJ41" s="586">
        <v>11001.325999999999</v>
      </c>
      <c r="AK41" s="586">
        <v>9395.880000000001</v>
      </c>
      <c r="AL41" s="586">
        <v>10577.615</v>
      </c>
      <c r="AM41" s="586">
        <v>8287.8140000000003</v>
      </c>
      <c r="AN41" s="586">
        <v>11703.288</v>
      </c>
      <c r="AO41" s="586">
        <v>8012.5379999999996</v>
      </c>
      <c r="AP41" s="586">
        <v>12631.145</v>
      </c>
      <c r="AQ41" s="586">
        <v>8784.0969999999998</v>
      </c>
      <c r="AR41" s="586">
        <v>11346.871999999999</v>
      </c>
      <c r="AS41" s="586">
        <v>8744.4529999999995</v>
      </c>
      <c r="AT41" s="586">
        <v>11629.302323479997</v>
      </c>
      <c r="AU41" s="586">
        <v>8622.3249323199998</v>
      </c>
      <c r="AV41" s="586">
        <v>11260.854109380003</v>
      </c>
      <c r="AW41" s="586">
        <v>7968.6434423499995</v>
      </c>
      <c r="AX41" s="586">
        <v>10956.902</v>
      </c>
      <c r="AY41" s="586">
        <v>7976.2170000000006</v>
      </c>
      <c r="AZ41" s="586"/>
      <c r="BA41" s="586"/>
      <c r="BB41" s="586"/>
      <c r="BC41" s="586"/>
      <c r="BD41" s="586"/>
      <c r="BE41" s="586"/>
      <c r="BF41" s="586"/>
      <c r="BG41" s="586"/>
      <c r="BH41" s="586"/>
      <c r="BI41" s="586"/>
      <c r="BJ41" s="586"/>
      <c r="BK41" s="586"/>
      <c r="BL41" s="586"/>
      <c r="BM41" s="586"/>
      <c r="BN41" s="586"/>
      <c r="BO41" s="586"/>
      <c r="BP41" s="161"/>
      <c r="BQ41" s="161"/>
      <c r="BR41" s="161"/>
    </row>
    <row r="42" spans="1:85">
      <c r="A42" s="713" t="s">
        <v>447</v>
      </c>
      <c r="B42" s="586">
        <v>36819.190321310918</v>
      </c>
      <c r="C42" s="586">
        <v>26543.903074784874</v>
      </c>
      <c r="D42" s="586">
        <v>38152.206517359904</v>
      </c>
      <c r="E42" s="586">
        <v>25355.229856604819</v>
      </c>
      <c r="F42" s="586">
        <v>34816.063054980543</v>
      </c>
      <c r="G42" s="586">
        <v>25197.451483850891</v>
      </c>
      <c r="H42" s="586">
        <v>32198.620414802117</v>
      </c>
      <c r="I42" s="586">
        <v>25979.896412369926</v>
      </c>
      <c r="J42" s="586">
        <v>30221.313972993921</v>
      </c>
      <c r="K42" s="586">
        <v>25597.932968527988</v>
      </c>
      <c r="L42" s="586">
        <v>30597.468764970316</v>
      </c>
      <c r="M42" s="586">
        <v>29583.913375329765</v>
      </c>
      <c r="N42" s="586">
        <v>28935.649838081015</v>
      </c>
      <c r="O42" s="586">
        <v>29595.139867880865</v>
      </c>
      <c r="P42" s="586">
        <v>30432.817442872998</v>
      </c>
      <c r="Q42" s="586">
        <v>29185.861429774595</v>
      </c>
      <c r="R42" s="586">
        <v>27689.98820190219</v>
      </c>
      <c r="S42" s="586">
        <v>27918.716864488099</v>
      </c>
      <c r="T42" s="586">
        <v>30617.844582973874</v>
      </c>
      <c r="U42" s="586">
        <v>29530.063284047752</v>
      </c>
      <c r="V42" s="586">
        <v>29645.608501163842</v>
      </c>
      <c r="W42" s="586">
        <v>30969.957674699464</v>
      </c>
      <c r="X42" s="586">
        <v>31136.641199999998</v>
      </c>
      <c r="Y42" s="586">
        <v>32918.247199999998</v>
      </c>
      <c r="Z42" s="586">
        <v>32677.413</v>
      </c>
      <c r="AA42" s="586">
        <v>33777.657999999996</v>
      </c>
      <c r="AB42" s="586">
        <v>33533.072</v>
      </c>
      <c r="AC42" s="586">
        <v>35420.232000000004</v>
      </c>
      <c r="AD42" s="586">
        <v>35911.281000000003</v>
      </c>
      <c r="AE42" s="586">
        <v>36314.322999999997</v>
      </c>
      <c r="AF42" s="586">
        <v>31421.224000000002</v>
      </c>
      <c r="AG42" s="586">
        <v>32632.237999999998</v>
      </c>
      <c r="AH42" s="586">
        <v>35124.8776</v>
      </c>
      <c r="AI42" s="586">
        <v>38236.322400000005</v>
      </c>
      <c r="AJ42" s="586">
        <v>39294.864999999998</v>
      </c>
      <c r="AK42" s="586">
        <v>41201.923999999999</v>
      </c>
      <c r="AL42" s="586">
        <v>34685.520100000002</v>
      </c>
      <c r="AM42" s="586">
        <v>36600.078500000003</v>
      </c>
      <c r="AN42" s="586">
        <v>35889.591800000002</v>
      </c>
      <c r="AO42" s="586">
        <v>39517.878400000001</v>
      </c>
      <c r="AP42" s="586">
        <v>35515.818500000001</v>
      </c>
      <c r="AQ42" s="586">
        <v>39338.536500000002</v>
      </c>
      <c r="AR42" s="586">
        <v>38378.0645</v>
      </c>
      <c r="AS42" s="586">
        <v>40285.066699999996</v>
      </c>
      <c r="AT42" s="586">
        <v>37680.045281809988</v>
      </c>
      <c r="AU42" s="586">
        <v>42523.978853210036</v>
      </c>
      <c r="AV42" s="586">
        <v>38444.696783160005</v>
      </c>
      <c r="AW42" s="586">
        <v>40509.115751539997</v>
      </c>
      <c r="AX42" s="586">
        <v>37839.103000000003</v>
      </c>
      <c r="AY42" s="586">
        <v>42065.931700000001</v>
      </c>
      <c r="AZ42" s="586"/>
      <c r="BA42" s="586"/>
      <c r="BB42" s="586"/>
      <c r="BC42" s="586"/>
      <c r="BD42" s="586"/>
      <c r="BE42" s="586"/>
      <c r="BF42" s="586"/>
      <c r="BG42" s="586"/>
      <c r="BH42" s="586"/>
      <c r="BI42" s="586"/>
      <c r="BJ42" s="586"/>
      <c r="BK42" s="586"/>
      <c r="BL42" s="586"/>
      <c r="BM42" s="586"/>
      <c r="BN42" s="586"/>
      <c r="BO42" s="586"/>
      <c r="BP42" s="161"/>
      <c r="BQ42" s="161"/>
      <c r="BR42" s="161"/>
    </row>
    <row r="43" spans="1:85">
      <c r="A43" s="713" t="s">
        <v>448</v>
      </c>
      <c r="B43" s="586">
        <v>25861.017847306455</v>
      </c>
      <c r="C43" s="586">
        <v>37463.672786542338</v>
      </c>
      <c r="D43" s="586">
        <v>25852.656960186468</v>
      </c>
      <c r="E43" s="586">
        <v>39185.516362468741</v>
      </c>
      <c r="F43" s="586">
        <v>25386.204286438599</v>
      </c>
      <c r="G43" s="586">
        <v>38803.757073049987</v>
      </c>
      <c r="H43" s="586">
        <v>25349.806888527317</v>
      </c>
      <c r="I43" s="586">
        <v>37271.818918574209</v>
      </c>
      <c r="J43" s="586">
        <v>24707.104893592375</v>
      </c>
      <c r="K43" s="586">
        <v>37662.762825396698</v>
      </c>
      <c r="L43" s="586">
        <v>28076.626085596603</v>
      </c>
      <c r="M43" s="586">
        <v>40318.563794492817</v>
      </c>
      <c r="N43" s="586">
        <v>24783.941538917607</v>
      </c>
      <c r="O43" s="586">
        <v>41182.164008249456</v>
      </c>
      <c r="P43" s="586">
        <v>22770.091339160852</v>
      </c>
      <c r="Q43" s="586">
        <v>40762.876293620553</v>
      </c>
      <c r="R43" s="586">
        <v>24622.271757061622</v>
      </c>
      <c r="S43" s="586">
        <v>42355.866474418035</v>
      </c>
      <c r="T43" s="586">
        <v>24555.272419835826</v>
      </c>
      <c r="U43" s="586">
        <v>46080.598833699682</v>
      </c>
      <c r="V43" s="586">
        <v>25947.253996099389</v>
      </c>
      <c r="W43" s="586">
        <v>47725.936667780799</v>
      </c>
      <c r="X43" s="586">
        <v>29533.805</v>
      </c>
      <c r="Y43" s="586">
        <v>50342.316399999996</v>
      </c>
      <c r="Z43" s="586">
        <v>28549.489999999998</v>
      </c>
      <c r="AA43" s="586">
        <v>51517.786999999997</v>
      </c>
      <c r="AB43" s="586">
        <v>30463.46</v>
      </c>
      <c r="AC43" s="586">
        <v>52758.827000000005</v>
      </c>
      <c r="AD43" s="586">
        <v>30310.963</v>
      </c>
      <c r="AE43" s="586">
        <v>50792.54</v>
      </c>
      <c r="AF43" s="586">
        <v>28960.867999999999</v>
      </c>
      <c r="AG43" s="586">
        <v>47292.322999999997</v>
      </c>
      <c r="AH43" s="586">
        <v>32611.501899999999</v>
      </c>
      <c r="AI43" s="586">
        <v>49988.140100000004</v>
      </c>
      <c r="AJ43" s="586">
        <v>34938.771000000001</v>
      </c>
      <c r="AK43" s="586">
        <v>53848.982999999993</v>
      </c>
      <c r="AL43" s="586">
        <v>33641.277600000001</v>
      </c>
      <c r="AM43" s="586">
        <v>51752.188600000001</v>
      </c>
      <c r="AN43" s="586">
        <v>35665.667699999998</v>
      </c>
      <c r="AO43" s="586">
        <v>53954.379099999998</v>
      </c>
      <c r="AP43" s="586">
        <v>36138.4856</v>
      </c>
      <c r="AQ43" s="586">
        <v>52240.566700000003</v>
      </c>
      <c r="AR43" s="586">
        <v>39140.720199999996</v>
      </c>
      <c r="AS43" s="586">
        <v>55858.973400000003</v>
      </c>
      <c r="AT43" s="586">
        <v>36403.192382210007</v>
      </c>
      <c r="AU43" s="586">
        <v>54831.630533279989</v>
      </c>
      <c r="AV43" s="586">
        <v>38604.421810409964</v>
      </c>
      <c r="AW43" s="586">
        <v>54510.885310259968</v>
      </c>
      <c r="AX43" s="586">
        <v>38844.015299999999</v>
      </c>
      <c r="AY43" s="586">
        <v>54823.865100000003</v>
      </c>
      <c r="AZ43" s="586"/>
      <c r="BA43" s="586"/>
      <c r="BB43" s="586"/>
      <c r="BC43" s="586"/>
      <c r="BD43" s="586"/>
      <c r="BE43" s="586"/>
      <c r="BF43" s="586"/>
      <c r="BG43" s="586"/>
      <c r="BH43" s="586"/>
      <c r="BI43" s="586"/>
      <c r="BJ43" s="586"/>
      <c r="BK43" s="586"/>
      <c r="BL43" s="586"/>
      <c r="BM43" s="586"/>
      <c r="BN43" s="586"/>
      <c r="BO43" s="586"/>
      <c r="BP43" s="161"/>
      <c r="BQ43" s="161"/>
      <c r="BR43" s="161"/>
    </row>
    <row r="44" spans="1:85">
      <c r="A44" s="713" t="s">
        <v>449</v>
      </c>
      <c r="B44" s="586">
        <v>19761.889552592129</v>
      </c>
      <c r="C44" s="586">
        <v>15709.759533506611</v>
      </c>
      <c r="D44" s="586">
        <v>19862.053802850933</v>
      </c>
      <c r="E44" s="586">
        <v>15658.807345702022</v>
      </c>
      <c r="F44" s="586">
        <v>18234.489698955149</v>
      </c>
      <c r="G44" s="586">
        <v>16012.332218187295</v>
      </c>
      <c r="H44" s="586">
        <v>18465.292928653267</v>
      </c>
      <c r="I44" s="586">
        <v>16654.795116462341</v>
      </c>
      <c r="J44" s="586">
        <v>18980.993411918611</v>
      </c>
      <c r="K44" s="586">
        <v>15932.140770030481</v>
      </c>
      <c r="L44" s="586">
        <v>20713.616674923258</v>
      </c>
      <c r="M44" s="586">
        <v>17673.837867950289</v>
      </c>
      <c r="N44" s="586">
        <v>17970.988506588092</v>
      </c>
      <c r="O44" s="586">
        <v>16570.858777250956</v>
      </c>
      <c r="P44" s="586">
        <v>20670.015057958051</v>
      </c>
      <c r="Q44" s="586">
        <v>18068.373739073446</v>
      </c>
      <c r="R44" s="586">
        <v>21136.693656841711</v>
      </c>
      <c r="S44" s="586">
        <v>17285.400641466167</v>
      </c>
      <c r="T44" s="586">
        <v>21317.221964765147</v>
      </c>
      <c r="U44" s="586">
        <v>18995.292250563638</v>
      </c>
      <c r="V44" s="586">
        <v>21147.88422632428</v>
      </c>
      <c r="W44" s="586">
        <v>19545.789145789684</v>
      </c>
      <c r="X44" s="586">
        <v>22397.61</v>
      </c>
      <c r="Y44" s="586">
        <v>20338.268700000001</v>
      </c>
      <c r="Z44" s="586">
        <v>23494.498</v>
      </c>
      <c r="AA44" s="586">
        <v>22102.934999999998</v>
      </c>
      <c r="AB44" s="586">
        <v>23193.159</v>
      </c>
      <c r="AC44" s="586">
        <v>22545.787</v>
      </c>
      <c r="AD44" s="586">
        <v>22091.722000000002</v>
      </c>
      <c r="AE44" s="586">
        <v>23117.254000000001</v>
      </c>
      <c r="AF44" s="586">
        <v>21950.199000000001</v>
      </c>
      <c r="AG44" s="586">
        <v>21303.795000000002</v>
      </c>
      <c r="AH44" s="586">
        <v>21921.0717</v>
      </c>
      <c r="AI44" s="586">
        <v>19378.550299999999</v>
      </c>
      <c r="AJ44" s="586">
        <v>23050.489000000001</v>
      </c>
      <c r="AK44" s="586">
        <v>21160.809000000001</v>
      </c>
      <c r="AL44" s="586">
        <v>22450.499</v>
      </c>
      <c r="AM44" s="586">
        <v>21335.362999999998</v>
      </c>
      <c r="AN44" s="586">
        <v>23650.091</v>
      </c>
      <c r="AO44" s="586">
        <v>21334.59</v>
      </c>
      <c r="AP44" s="586">
        <v>23114.796999999999</v>
      </c>
      <c r="AQ44" s="586">
        <v>22034.156999999999</v>
      </c>
      <c r="AR44" s="586">
        <v>23204.087</v>
      </c>
      <c r="AS44" s="586">
        <v>21939.003000000001</v>
      </c>
      <c r="AT44" s="586">
        <v>25248.366318889999</v>
      </c>
      <c r="AU44" s="586">
        <v>23020.735355239973</v>
      </c>
      <c r="AV44" s="586">
        <v>23811.920453420018</v>
      </c>
      <c r="AW44" s="586">
        <v>22755.538205300007</v>
      </c>
      <c r="AX44" s="586">
        <v>23686.313999999998</v>
      </c>
      <c r="AY44" s="586">
        <v>22670.156999999999</v>
      </c>
      <c r="AZ44" s="586"/>
      <c r="BA44" s="586"/>
      <c r="BB44" s="586"/>
      <c r="BC44" s="586"/>
      <c r="BD44" s="586"/>
      <c r="BE44" s="586"/>
      <c r="BF44" s="586"/>
      <c r="BG44" s="586"/>
      <c r="BH44" s="586"/>
      <c r="BI44" s="586"/>
      <c r="BJ44" s="586"/>
      <c r="BK44" s="586"/>
      <c r="BL44" s="586"/>
      <c r="BM44" s="586"/>
      <c r="BN44" s="586"/>
      <c r="BO44" s="586"/>
      <c r="BP44" s="161"/>
      <c r="BQ44" s="161"/>
      <c r="BR44" s="161"/>
      <c r="BS44" s="161"/>
      <c r="BT44" s="161"/>
      <c r="BU44" s="161"/>
      <c r="BV44" s="161"/>
      <c r="BW44" s="161"/>
      <c r="BX44" s="161"/>
      <c r="BY44" s="161"/>
      <c r="BZ44" s="161"/>
      <c r="CA44" s="161"/>
      <c r="CB44" s="161"/>
      <c r="CC44" s="161"/>
      <c r="CD44" s="161"/>
      <c r="CE44" s="161"/>
      <c r="CF44" s="161"/>
      <c r="CG44" s="161"/>
    </row>
    <row r="45" spans="1:85">
      <c r="A45" s="713" t="s">
        <v>450</v>
      </c>
      <c r="B45" s="586">
        <v>26790.051738491769</v>
      </c>
      <c r="C45" s="586">
        <v>20057.482828339653</v>
      </c>
      <c r="D45" s="586">
        <v>25401.953018872431</v>
      </c>
      <c r="E45" s="586">
        <v>20064.039304634403</v>
      </c>
      <c r="F45" s="586">
        <v>25997.800870614687</v>
      </c>
      <c r="G45" s="586">
        <v>19870.785263278056</v>
      </c>
      <c r="H45" s="586">
        <v>24562.808758204577</v>
      </c>
      <c r="I45" s="586">
        <v>18659.710681655921</v>
      </c>
      <c r="J45" s="586">
        <v>22628.73234319987</v>
      </c>
      <c r="K45" s="586">
        <v>21513.784592182539</v>
      </c>
      <c r="L45" s="586">
        <v>24697.174339522066</v>
      </c>
      <c r="M45" s="586">
        <v>20675.603783365808</v>
      </c>
      <c r="N45" s="586">
        <v>24655.201730673274</v>
      </c>
      <c r="O45" s="586">
        <v>18627.421824163965</v>
      </c>
      <c r="P45" s="586">
        <v>22361.014476115099</v>
      </c>
      <c r="Q45" s="586">
        <v>18786.887433320346</v>
      </c>
      <c r="R45" s="586">
        <v>22383.502100167439</v>
      </c>
      <c r="S45" s="586">
        <v>19809.252901202017</v>
      </c>
      <c r="T45" s="586">
        <v>22158.816378509495</v>
      </c>
      <c r="U45" s="586">
        <v>21055.128073015669</v>
      </c>
      <c r="V45" s="586">
        <v>22907.661579447333</v>
      </c>
      <c r="W45" s="586">
        <v>19209.149005879142</v>
      </c>
      <c r="X45" s="586">
        <v>23483.829399999999</v>
      </c>
      <c r="Y45" s="586">
        <v>22887.059499999999</v>
      </c>
      <c r="Z45" s="586">
        <v>26692.184000000001</v>
      </c>
      <c r="AA45" s="586">
        <v>24156.758999999998</v>
      </c>
      <c r="AB45" s="586">
        <v>26619.135999999999</v>
      </c>
      <c r="AC45" s="586">
        <v>24831.243000000002</v>
      </c>
      <c r="AD45" s="586">
        <v>27709.647000000001</v>
      </c>
      <c r="AE45" s="586">
        <v>26320.888999999999</v>
      </c>
      <c r="AF45" s="586">
        <v>24685.902999999998</v>
      </c>
      <c r="AG45" s="586">
        <v>22783.223999999998</v>
      </c>
      <c r="AH45" s="586">
        <v>27288.453000000001</v>
      </c>
      <c r="AI45" s="586">
        <v>25244.327999999998</v>
      </c>
      <c r="AJ45" s="586">
        <v>27752.373</v>
      </c>
      <c r="AK45" s="586">
        <v>26250.294999999998</v>
      </c>
      <c r="AL45" s="586">
        <v>27377.599999999999</v>
      </c>
      <c r="AM45" s="586">
        <v>25256.393</v>
      </c>
      <c r="AN45" s="586">
        <v>27945.751999999997</v>
      </c>
      <c r="AO45" s="586">
        <v>25588.417999999998</v>
      </c>
      <c r="AP45" s="586">
        <v>27272.527000000002</v>
      </c>
      <c r="AQ45" s="586">
        <v>25255.485000000001</v>
      </c>
      <c r="AR45" s="586">
        <v>28107.457000000002</v>
      </c>
      <c r="AS45" s="586">
        <v>27367.370000000003</v>
      </c>
      <c r="AT45" s="586">
        <v>29034.044963209984</v>
      </c>
      <c r="AU45" s="586">
        <v>26908.461375669991</v>
      </c>
      <c r="AV45" s="586">
        <v>28322.700503249973</v>
      </c>
      <c r="AW45" s="586">
        <v>27736.134798689993</v>
      </c>
      <c r="AX45" s="586">
        <v>30078.596000000001</v>
      </c>
      <c r="AY45" s="586">
        <v>29551.806</v>
      </c>
      <c r="AZ45" s="586"/>
      <c r="BA45" s="586"/>
      <c r="BB45" s="586"/>
      <c r="BC45" s="586"/>
      <c r="BD45" s="586"/>
      <c r="BE45" s="586"/>
      <c r="BF45" s="586"/>
      <c r="BG45" s="586"/>
      <c r="BH45" s="586"/>
      <c r="BI45" s="586"/>
      <c r="BJ45" s="586"/>
      <c r="BK45" s="586"/>
      <c r="BL45" s="586"/>
      <c r="BM45" s="586"/>
      <c r="BN45" s="586"/>
      <c r="BO45" s="586"/>
      <c r="BP45" s="161"/>
      <c r="BQ45" s="161"/>
      <c r="BR45" s="161"/>
      <c r="BS45" s="161"/>
      <c r="BT45" s="161"/>
      <c r="BU45" s="161"/>
      <c r="BV45" s="161"/>
      <c r="BW45" s="161"/>
      <c r="BX45" s="161"/>
      <c r="BY45" s="161"/>
      <c r="BZ45" s="161"/>
      <c r="CA45" s="161"/>
      <c r="CB45" s="161"/>
      <c r="CC45" s="161"/>
      <c r="CD45" s="161"/>
      <c r="CE45" s="161"/>
      <c r="CF45" s="161"/>
      <c r="CG45" s="161"/>
    </row>
    <row r="46" spans="1:85" ht="20.25" customHeight="1">
      <c r="A46" s="710" t="s">
        <v>460</v>
      </c>
      <c r="B46" s="586">
        <v>533904.86291539948</v>
      </c>
      <c r="C46" s="586">
        <v>533904.85991539934</v>
      </c>
      <c r="D46" s="586">
        <v>535758.79888027918</v>
      </c>
      <c r="E46" s="586">
        <v>535758.79888027906</v>
      </c>
      <c r="F46" s="586">
        <v>526413.69361073419</v>
      </c>
      <c r="G46" s="586">
        <v>526413.69361073431</v>
      </c>
      <c r="H46" s="586">
        <v>536550.79437008989</v>
      </c>
      <c r="I46" s="586">
        <v>536550.79437008989</v>
      </c>
      <c r="J46" s="586">
        <v>537741.80788507732</v>
      </c>
      <c r="K46" s="586">
        <v>537741.80788507743</v>
      </c>
      <c r="L46" s="586">
        <v>562185.0858214061</v>
      </c>
      <c r="M46" s="586">
        <v>562185.0858214061</v>
      </c>
      <c r="N46" s="586">
        <v>550401.72175380553</v>
      </c>
      <c r="O46" s="586">
        <v>550401.72175380541</v>
      </c>
      <c r="P46" s="586">
        <v>565491.77252360631</v>
      </c>
      <c r="Q46" s="586">
        <v>565491.77252360631</v>
      </c>
      <c r="R46" s="586">
        <v>543678.71925207193</v>
      </c>
      <c r="S46" s="586">
        <v>543678.71925207204</v>
      </c>
      <c r="T46" s="586">
        <v>572333.46383250796</v>
      </c>
      <c r="U46" s="586">
        <v>572333.46383250807</v>
      </c>
      <c r="V46" s="586">
        <v>584799.19868369552</v>
      </c>
      <c r="W46" s="586">
        <v>584799.19868369563</v>
      </c>
      <c r="X46" s="586">
        <v>611707.91120000009</v>
      </c>
      <c r="Y46" s="586">
        <v>611707.91119999997</v>
      </c>
      <c r="Z46" s="586">
        <v>653949.96500000008</v>
      </c>
      <c r="AA46" s="586">
        <v>653949.9650000002</v>
      </c>
      <c r="AB46" s="586">
        <v>672120.72699999996</v>
      </c>
      <c r="AC46" s="586">
        <v>672120.72699999996</v>
      </c>
      <c r="AD46" s="586">
        <v>684648.08199999994</v>
      </c>
      <c r="AE46" s="586">
        <v>684648.08199999994</v>
      </c>
      <c r="AF46" s="586">
        <v>620311.80000000005</v>
      </c>
      <c r="AG46" s="586">
        <v>620311.79999999993</v>
      </c>
      <c r="AH46" s="586">
        <v>669955.27149999992</v>
      </c>
      <c r="AI46" s="586">
        <v>669955.27150000003</v>
      </c>
      <c r="AJ46" s="586">
        <v>723173.505</v>
      </c>
      <c r="AK46" s="586">
        <v>723173.50500000012</v>
      </c>
      <c r="AL46" s="586">
        <v>694018.98639999982</v>
      </c>
      <c r="AM46" s="586">
        <v>694018.98640000005</v>
      </c>
      <c r="AN46" s="586">
        <v>711922.29099999997</v>
      </c>
      <c r="AO46" s="586">
        <v>711922.29099999985</v>
      </c>
      <c r="AP46" s="586">
        <v>718891.23310000007</v>
      </c>
      <c r="AQ46" s="586">
        <v>718891.23309999995</v>
      </c>
      <c r="AR46" s="586">
        <v>740783.97899999993</v>
      </c>
      <c r="AS46" s="586">
        <v>740783.97600000002</v>
      </c>
      <c r="AT46" s="586">
        <v>751303.43013381981</v>
      </c>
      <c r="AU46" s="586">
        <v>751303.4301338197</v>
      </c>
      <c r="AV46" s="586">
        <v>742656.07353843027</v>
      </c>
      <c r="AW46" s="586">
        <v>742656.07293843001</v>
      </c>
      <c r="AX46" s="586">
        <v>765450.84149999998</v>
      </c>
      <c r="AY46" s="586">
        <v>765450.84149999998</v>
      </c>
      <c r="AZ46" s="586"/>
      <c r="BA46" s="586"/>
      <c r="BB46" s="586"/>
      <c r="BC46" s="586"/>
      <c r="BD46" s="586"/>
      <c r="BE46" s="586"/>
      <c r="BF46" s="586"/>
      <c r="BG46" s="586"/>
      <c r="BH46" s="586"/>
      <c r="BI46" s="586"/>
      <c r="BJ46" s="586"/>
      <c r="BK46" s="586"/>
      <c r="BL46" s="586"/>
      <c r="BM46" s="586"/>
      <c r="BN46" s="586"/>
      <c r="BO46" s="586"/>
      <c r="BP46" s="161"/>
      <c r="BQ46" s="161"/>
      <c r="BR46" s="161"/>
      <c r="BS46" s="161"/>
      <c r="BT46" s="161"/>
      <c r="BU46" s="161"/>
      <c r="BV46" s="161"/>
      <c r="BW46" s="161"/>
      <c r="BX46" s="161"/>
      <c r="BY46" s="161"/>
      <c r="BZ46" s="161"/>
      <c r="CA46" s="161"/>
      <c r="CB46" s="161"/>
      <c r="CC46" s="161"/>
      <c r="CD46" s="161"/>
      <c r="CE46" s="161"/>
      <c r="CF46" s="161"/>
      <c r="CG46" s="161"/>
    </row>
    <row r="47" spans="1:85">
      <c r="A47" s="583"/>
      <c r="B47" s="589"/>
      <c r="C47" s="589"/>
      <c r="D47" s="589"/>
      <c r="E47" s="589"/>
      <c r="F47" s="589"/>
      <c r="G47" s="589"/>
      <c r="H47" s="589"/>
      <c r="I47" s="589"/>
      <c r="J47" s="589"/>
      <c r="K47" s="589"/>
      <c r="L47" s="589"/>
      <c r="M47" s="589"/>
      <c r="N47" s="589"/>
      <c r="O47" s="589"/>
      <c r="P47" s="589"/>
      <c r="Q47" s="589"/>
      <c r="R47" s="589"/>
      <c r="S47" s="589"/>
      <c r="T47" s="591"/>
      <c r="U47" s="591"/>
      <c r="V47" s="591"/>
      <c r="W47" s="591"/>
      <c r="X47" s="591"/>
      <c r="Y47" s="591"/>
      <c r="Z47" s="591"/>
      <c r="AA47" s="591"/>
      <c r="AB47" s="591"/>
      <c r="AC47" s="591"/>
      <c r="AD47" s="591"/>
      <c r="AE47" s="591"/>
      <c r="AF47" s="591"/>
      <c r="AG47" s="591"/>
      <c r="AH47" s="591"/>
      <c r="AI47" s="591"/>
      <c r="AJ47" s="591"/>
      <c r="AK47" s="591"/>
      <c r="AL47" s="591"/>
      <c r="AM47" s="591"/>
      <c r="AN47" s="591"/>
      <c r="AO47" s="591"/>
      <c r="AP47" s="591"/>
      <c r="AQ47" s="591"/>
      <c r="AR47" s="591"/>
      <c r="AS47" s="591"/>
      <c r="AT47" s="591"/>
      <c r="AU47" s="591"/>
      <c r="AV47" s="591"/>
      <c r="AW47" s="591"/>
      <c r="AX47" s="591"/>
      <c r="AY47" s="591"/>
      <c r="AZ47" s="161"/>
      <c r="BA47" s="161"/>
      <c r="BB47" s="161"/>
      <c r="BC47" s="161"/>
      <c r="BD47" s="161"/>
      <c r="BE47" s="161"/>
    </row>
    <row r="48" spans="1:85" ht="13" customHeight="1">
      <c r="B48" s="1424" t="s">
        <v>925</v>
      </c>
      <c r="C48" s="1424"/>
      <c r="D48" s="1424"/>
      <c r="E48" s="1424"/>
      <c r="F48" s="1424"/>
      <c r="G48" s="1424"/>
      <c r="H48" s="1424"/>
      <c r="I48" s="1424"/>
      <c r="J48" s="1424" t="s">
        <v>925</v>
      </c>
      <c r="K48" s="1424"/>
      <c r="L48" s="1424"/>
      <c r="M48" s="1424"/>
      <c r="N48" s="1424"/>
      <c r="O48" s="1424"/>
      <c r="P48" s="1424"/>
      <c r="Q48" s="1424"/>
      <c r="R48" s="1424" t="s">
        <v>925</v>
      </c>
      <c r="S48" s="1424"/>
      <c r="T48" s="1424"/>
      <c r="U48" s="1424"/>
      <c r="V48" s="1424"/>
      <c r="W48" s="1424"/>
      <c r="X48" s="1424"/>
      <c r="Y48" s="1424"/>
      <c r="Z48" s="1424" t="s">
        <v>925</v>
      </c>
      <c r="AA48" s="1424"/>
      <c r="AB48" s="1424"/>
      <c r="AC48" s="1424"/>
      <c r="AD48" s="1424"/>
      <c r="AE48" s="1424"/>
      <c r="AF48" s="1424"/>
      <c r="AG48" s="1424"/>
      <c r="AH48" s="1424" t="s">
        <v>925</v>
      </c>
      <c r="AI48" s="1424"/>
      <c r="AJ48" s="1424"/>
      <c r="AK48" s="1424"/>
      <c r="AL48" s="1424"/>
      <c r="AM48" s="1424"/>
      <c r="AN48" s="1424"/>
      <c r="AO48" s="1424"/>
      <c r="AP48" s="1424" t="s">
        <v>925</v>
      </c>
      <c r="AQ48" s="1424"/>
      <c r="AR48" s="1424"/>
      <c r="AS48" s="1424"/>
      <c r="AT48" s="1424"/>
      <c r="AU48" s="1424"/>
      <c r="AV48" s="1424"/>
      <c r="AW48" s="1424"/>
      <c r="AX48" s="1424" t="s">
        <v>925</v>
      </c>
      <c r="AY48" s="1424"/>
      <c r="AZ48" s="1424"/>
      <c r="BA48" s="1424"/>
      <c r="BB48" s="1424"/>
      <c r="BC48" s="1424"/>
      <c r="BD48" s="1424"/>
      <c r="BE48" s="1424"/>
    </row>
    <row r="49" spans="1:67" ht="13">
      <c r="A49" s="584"/>
      <c r="B49" s="589"/>
      <c r="C49" s="589"/>
      <c r="D49" s="589"/>
      <c r="E49" s="589"/>
      <c r="F49" s="589"/>
      <c r="G49" s="589"/>
      <c r="H49" s="589"/>
      <c r="I49" s="589"/>
      <c r="J49" s="589"/>
      <c r="K49" s="589"/>
      <c r="L49" s="589"/>
      <c r="M49" s="589"/>
      <c r="N49" s="589"/>
      <c r="O49" s="589"/>
      <c r="P49" s="589"/>
      <c r="Q49" s="589"/>
      <c r="R49" s="589"/>
      <c r="S49" s="589"/>
      <c r="T49" s="591"/>
      <c r="U49" s="591"/>
      <c r="V49" s="591"/>
      <c r="W49" s="591"/>
      <c r="X49" s="591"/>
      <c r="Y49" s="591"/>
      <c r="Z49" s="591"/>
      <c r="AA49" s="591"/>
      <c r="AB49" s="591"/>
      <c r="AC49" s="591"/>
      <c r="AD49" s="591"/>
      <c r="AE49" s="591"/>
      <c r="AF49" s="591"/>
      <c r="AG49" s="591"/>
      <c r="AH49" s="591"/>
      <c r="AI49" s="591"/>
      <c r="AJ49" s="591"/>
      <c r="AK49" s="591"/>
      <c r="AL49" s="591"/>
      <c r="AM49" s="591"/>
      <c r="AN49" s="591"/>
      <c r="AO49" s="591"/>
      <c r="AP49" s="591"/>
      <c r="AQ49" s="591"/>
      <c r="AR49" s="591"/>
      <c r="AS49" s="591"/>
      <c r="AT49" s="591"/>
      <c r="AU49" s="591"/>
      <c r="AV49" s="591"/>
      <c r="AW49" s="591"/>
      <c r="AX49" s="591"/>
      <c r="AY49" s="591"/>
      <c r="AZ49" s="161"/>
      <c r="BA49" s="161"/>
      <c r="BB49" s="161"/>
      <c r="BC49" s="161"/>
      <c r="BD49" s="161"/>
      <c r="BE49" s="161"/>
    </row>
    <row r="50" spans="1:67">
      <c r="A50" s="713" t="s">
        <v>435</v>
      </c>
      <c r="B50" s="586">
        <v>9275.3599999999988</v>
      </c>
      <c r="C50" s="586">
        <v>9794.1620000000003</v>
      </c>
      <c r="D50" s="586">
        <v>9738.3729999999996</v>
      </c>
      <c r="E50" s="586">
        <v>9892.7240000000002</v>
      </c>
      <c r="F50" s="586">
        <v>9864.4529999999995</v>
      </c>
      <c r="G50" s="586">
        <v>9817.1229999999996</v>
      </c>
      <c r="H50" s="586">
        <v>9908.9189999999999</v>
      </c>
      <c r="I50" s="586">
        <v>10744.097</v>
      </c>
      <c r="J50" s="586">
        <v>10165.184999999999</v>
      </c>
      <c r="K50" s="586">
        <v>10549.612000000001</v>
      </c>
      <c r="L50" s="586">
        <v>10954.025</v>
      </c>
      <c r="M50" s="586">
        <v>10535.121999999999</v>
      </c>
      <c r="N50" s="586">
        <v>11748.355000000001</v>
      </c>
      <c r="O50" s="586">
        <v>13530.023999999999</v>
      </c>
      <c r="P50" s="586">
        <v>12260.036</v>
      </c>
      <c r="Q50" s="586">
        <v>12697.365</v>
      </c>
      <c r="R50" s="586">
        <v>12266.065000000001</v>
      </c>
      <c r="S50" s="586">
        <v>12887.92</v>
      </c>
      <c r="T50" s="586">
        <v>13438.355</v>
      </c>
      <c r="U50" s="586">
        <v>12171.146999999999</v>
      </c>
      <c r="V50" s="586">
        <v>12478.587</v>
      </c>
      <c r="W50" s="586">
        <v>12281.316000000001</v>
      </c>
      <c r="X50" s="586">
        <v>13487.1459</v>
      </c>
      <c r="Y50" s="586">
        <v>12481.1682</v>
      </c>
      <c r="Z50" s="586">
        <v>14421.422999999999</v>
      </c>
      <c r="AA50" s="586">
        <v>12968.598</v>
      </c>
      <c r="AB50" s="586">
        <v>17116.82</v>
      </c>
      <c r="AC50" s="586">
        <v>12498.208000000001</v>
      </c>
      <c r="AD50" s="586">
        <v>15656.473000000002</v>
      </c>
      <c r="AE50" s="586">
        <v>12513.027</v>
      </c>
      <c r="AF50" s="586">
        <v>15750.373</v>
      </c>
      <c r="AG50" s="586">
        <v>12213.132</v>
      </c>
      <c r="AH50" s="586">
        <v>14057.449999999999</v>
      </c>
      <c r="AI50" s="586">
        <v>11663.445</v>
      </c>
      <c r="AJ50" s="586">
        <v>14298.644</v>
      </c>
      <c r="AK50" s="586">
        <v>11268.053</v>
      </c>
      <c r="AL50" s="586">
        <v>13577.8506</v>
      </c>
      <c r="AM50" s="586">
        <v>11539.766</v>
      </c>
      <c r="AN50" s="586">
        <v>14457.520399999999</v>
      </c>
      <c r="AO50" s="586">
        <v>12360.505999999999</v>
      </c>
      <c r="AP50" s="586">
        <v>14699.978000000001</v>
      </c>
      <c r="AQ50" s="586">
        <v>12025.977800000001</v>
      </c>
      <c r="AR50" s="586">
        <v>15365.829</v>
      </c>
      <c r="AS50" s="586">
        <v>12339.670599999999</v>
      </c>
      <c r="AT50" s="586">
        <v>15243.755001520009</v>
      </c>
      <c r="AU50" s="586">
        <v>12546.984073740012</v>
      </c>
      <c r="AV50" s="586">
        <v>14879.34438679001</v>
      </c>
      <c r="AW50" s="586">
        <v>11978.254262829998</v>
      </c>
      <c r="AX50" s="586">
        <v>15859.5972</v>
      </c>
      <c r="AY50" s="586">
        <v>12607.868999999999</v>
      </c>
      <c r="AZ50" s="586"/>
      <c r="BA50" s="586"/>
      <c r="BB50" s="586"/>
      <c r="BC50" s="586"/>
      <c r="BD50" s="586"/>
      <c r="BE50" s="586"/>
      <c r="BF50" s="586"/>
      <c r="BG50" s="586"/>
      <c r="BH50" s="586"/>
      <c r="BI50" s="586"/>
      <c r="BJ50" s="586"/>
      <c r="BK50" s="586"/>
      <c r="BL50" s="586"/>
      <c r="BM50" s="586"/>
      <c r="BN50" s="586"/>
      <c r="BO50" s="586"/>
    </row>
    <row r="51" spans="1:67">
      <c r="A51" s="713" t="s">
        <v>436</v>
      </c>
      <c r="B51" s="586">
        <v>10975.184999999999</v>
      </c>
      <c r="C51" s="586">
        <v>11299.362999999999</v>
      </c>
      <c r="D51" s="586">
        <v>11477.096</v>
      </c>
      <c r="E51" s="586">
        <v>11701.651</v>
      </c>
      <c r="F51" s="586">
        <v>11362.011</v>
      </c>
      <c r="G51" s="586">
        <v>11061.207</v>
      </c>
      <c r="H51" s="586">
        <v>12281.43</v>
      </c>
      <c r="I51" s="586">
        <v>10848.065000000001</v>
      </c>
      <c r="J51" s="586">
        <v>12400.011</v>
      </c>
      <c r="K51" s="586">
        <v>11742.32</v>
      </c>
      <c r="L51" s="586">
        <v>13328.81</v>
      </c>
      <c r="M51" s="586">
        <v>12745.752</v>
      </c>
      <c r="N51" s="586">
        <v>14310.091</v>
      </c>
      <c r="O51" s="586">
        <v>13521.48</v>
      </c>
      <c r="P51" s="586">
        <v>14491.583999999999</v>
      </c>
      <c r="Q51" s="586">
        <v>14297.949000000001</v>
      </c>
      <c r="R51" s="586">
        <v>15001.95</v>
      </c>
      <c r="S51" s="586">
        <v>14426.541999999999</v>
      </c>
      <c r="T51" s="586">
        <v>15042.887999999999</v>
      </c>
      <c r="U51" s="586">
        <v>14671.117</v>
      </c>
      <c r="V51" s="586">
        <v>15181.457</v>
      </c>
      <c r="W51" s="586">
        <v>14640.582</v>
      </c>
      <c r="X51" s="586">
        <v>15734.6273</v>
      </c>
      <c r="Y51" s="586">
        <v>15513.818600000001</v>
      </c>
      <c r="Z51" s="586">
        <v>16189.525</v>
      </c>
      <c r="AA51" s="586">
        <v>17474.428</v>
      </c>
      <c r="AB51" s="586">
        <v>17482.260000000002</v>
      </c>
      <c r="AC51" s="586">
        <v>18889.659</v>
      </c>
      <c r="AD51" s="586">
        <v>17914.375</v>
      </c>
      <c r="AE51" s="586">
        <v>17952.467000000001</v>
      </c>
      <c r="AF51" s="586">
        <v>17059.366000000002</v>
      </c>
      <c r="AG51" s="586">
        <v>18130.757999999998</v>
      </c>
      <c r="AH51" s="586">
        <v>16173.076999999999</v>
      </c>
      <c r="AI51" s="586">
        <v>14762.622800000001</v>
      </c>
      <c r="AJ51" s="586">
        <v>15152.879000000001</v>
      </c>
      <c r="AK51" s="586">
        <v>14837.052</v>
      </c>
      <c r="AL51" s="586">
        <v>15021.342000000001</v>
      </c>
      <c r="AM51" s="586">
        <v>14316.087800000001</v>
      </c>
      <c r="AN51" s="586">
        <v>15683.74</v>
      </c>
      <c r="AO51" s="586">
        <v>14714.787</v>
      </c>
      <c r="AP51" s="586">
        <v>15339.768999999998</v>
      </c>
      <c r="AQ51" s="586">
        <v>14663.592999999999</v>
      </c>
      <c r="AR51" s="586">
        <v>16068.448</v>
      </c>
      <c r="AS51" s="586">
        <v>15945.43</v>
      </c>
      <c r="AT51" s="586">
        <v>16023.506858820017</v>
      </c>
      <c r="AU51" s="586">
        <v>16458.811655080004</v>
      </c>
      <c r="AV51" s="586">
        <v>15788.490673279997</v>
      </c>
      <c r="AW51" s="586">
        <v>15420.974605980011</v>
      </c>
      <c r="AX51" s="586">
        <v>15652.372000000001</v>
      </c>
      <c r="AY51" s="586">
        <v>16390.010999999999</v>
      </c>
      <c r="AZ51" s="586"/>
      <c r="BA51" s="586"/>
      <c r="BB51" s="586"/>
      <c r="BC51" s="586"/>
      <c r="BD51" s="586"/>
      <c r="BE51" s="586"/>
      <c r="BF51" s="586"/>
      <c r="BG51" s="586"/>
      <c r="BH51" s="586"/>
      <c r="BI51" s="586"/>
      <c r="BJ51" s="586"/>
      <c r="BK51" s="586"/>
      <c r="BL51" s="586"/>
      <c r="BM51" s="586"/>
      <c r="BN51" s="586"/>
      <c r="BO51" s="586"/>
    </row>
    <row r="52" spans="1:67">
      <c r="A52" s="713" t="s">
        <v>437</v>
      </c>
      <c r="B52" s="586">
        <v>5474.7210000000005</v>
      </c>
      <c r="C52" s="586">
        <v>2862.8</v>
      </c>
      <c r="D52" s="586">
        <v>5405.4180000000006</v>
      </c>
      <c r="E52" s="586">
        <v>2814.3559999999998</v>
      </c>
      <c r="F52" s="586">
        <v>5375.2539999999999</v>
      </c>
      <c r="G52" s="586">
        <v>3102.7640000000001</v>
      </c>
      <c r="H52" s="586">
        <v>5326.4690000000001</v>
      </c>
      <c r="I52" s="586">
        <v>2397.5569999999998</v>
      </c>
      <c r="J52" s="586">
        <v>5544.8320000000003</v>
      </c>
      <c r="K52" s="586">
        <v>2859.6</v>
      </c>
      <c r="L52" s="586">
        <v>5541.9089999999997</v>
      </c>
      <c r="M52" s="586">
        <v>3032.5009999999997</v>
      </c>
      <c r="N52" s="586">
        <v>5635.51</v>
      </c>
      <c r="O52" s="586">
        <v>3446.4059999999999</v>
      </c>
      <c r="P52" s="586">
        <v>6134.8880000000008</v>
      </c>
      <c r="Q52" s="586">
        <v>2744.7049999999999</v>
      </c>
      <c r="R52" s="586">
        <v>5320.95</v>
      </c>
      <c r="S52" s="586">
        <v>3181.0279999999998</v>
      </c>
      <c r="T52" s="586">
        <v>5102.1489999999994</v>
      </c>
      <c r="U52" s="586">
        <v>2553.5729999999999</v>
      </c>
      <c r="V52" s="586">
        <v>4857.82</v>
      </c>
      <c r="W52" s="586">
        <v>2760.348</v>
      </c>
      <c r="X52" s="586">
        <v>5240.0860000000002</v>
      </c>
      <c r="Y52" s="586">
        <v>2283.1326000000004</v>
      </c>
      <c r="Z52" s="586">
        <v>5622.7240000000002</v>
      </c>
      <c r="AA52" s="586">
        <v>2680.279</v>
      </c>
      <c r="AB52" s="586">
        <v>5374.683</v>
      </c>
      <c r="AC52" s="586">
        <v>2390.8379999999997</v>
      </c>
      <c r="AD52" s="586">
        <v>5928.6759999999995</v>
      </c>
      <c r="AE52" s="586">
        <v>2590.5240000000003</v>
      </c>
      <c r="AF52" s="586">
        <v>5124.6439999999993</v>
      </c>
      <c r="AG52" s="586">
        <v>2135.8120000000004</v>
      </c>
      <c r="AH52" s="586">
        <v>4864.7759999999998</v>
      </c>
      <c r="AI52" s="586">
        <v>1909.6319999999998</v>
      </c>
      <c r="AJ52" s="586">
        <v>4368.9390000000003</v>
      </c>
      <c r="AK52" s="586">
        <v>2083.9</v>
      </c>
      <c r="AL52" s="586">
        <v>5318.7649999999994</v>
      </c>
      <c r="AM52" s="586">
        <v>2089.5439999999999</v>
      </c>
      <c r="AN52" s="586">
        <v>4655.3</v>
      </c>
      <c r="AO52" s="586">
        <v>1803.0149999999999</v>
      </c>
      <c r="AP52" s="586">
        <v>4998.085</v>
      </c>
      <c r="AQ52" s="586">
        <v>1717.8979999999999</v>
      </c>
      <c r="AR52" s="586">
        <v>5266.7870000000003</v>
      </c>
      <c r="AS52" s="586">
        <v>1734.193</v>
      </c>
      <c r="AT52" s="586">
        <v>4941.1224442199964</v>
      </c>
      <c r="AU52" s="586">
        <v>2213.554804299999</v>
      </c>
      <c r="AV52" s="586">
        <v>5036.1393706599974</v>
      </c>
      <c r="AW52" s="586">
        <v>2020.9166554100002</v>
      </c>
      <c r="AX52" s="586">
        <v>5090.5950000000003</v>
      </c>
      <c r="AY52" s="586">
        <v>1815.9160000000002</v>
      </c>
      <c r="AZ52" s="586"/>
      <c r="BA52" s="586"/>
      <c r="BB52" s="586"/>
      <c r="BC52" s="586"/>
      <c r="BD52" s="586"/>
      <c r="BE52" s="586"/>
      <c r="BF52" s="586"/>
      <c r="BG52" s="586"/>
      <c r="BH52" s="586"/>
      <c r="BI52" s="586"/>
      <c r="BJ52" s="586"/>
      <c r="BK52" s="586"/>
      <c r="BL52" s="586"/>
      <c r="BM52" s="586"/>
      <c r="BN52" s="586"/>
      <c r="BO52" s="586"/>
    </row>
    <row r="53" spans="1:67">
      <c r="A53" s="713" t="s">
        <v>438</v>
      </c>
      <c r="B53" s="586">
        <v>6053.5020000000004</v>
      </c>
      <c r="C53" s="586">
        <v>5169.8180000000002</v>
      </c>
      <c r="D53" s="586">
        <v>6481.1839999999993</v>
      </c>
      <c r="E53" s="586">
        <v>5880.9880000000003</v>
      </c>
      <c r="F53" s="586">
        <v>8012.5360000000001</v>
      </c>
      <c r="G53" s="586">
        <v>6959.674</v>
      </c>
      <c r="H53" s="586">
        <v>6955.8280000000004</v>
      </c>
      <c r="I53" s="586">
        <v>6358.1779999999999</v>
      </c>
      <c r="J53" s="586">
        <v>7539.1410000000005</v>
      </c>
      <c r="K53" s="586">
        <v>7382.7740000000003</v>
      </c>
      <c r="L53" s="586">
        <v>8505.1589999999997</v>
      </c>
      <c r="M53" s="586">
        <v>8131.0529999999999</v>
      </c>
      <c r="N53" s="586">
        <v>10074.736999999999</v>
      </c>
      <c r="O53" s="586">
        <v>9555.5469999999987</v>
      </c>
      <c r="P53" s="586">
        <v>9590.8340000000007</v>
      </c>
      <c r="Q53" s="586">
        <v>10115.663999999999</v>
      </c>
      <c r="R53" s="586">
        <v>10701.761</v>
      </c>
      <c r="S53" s="586">
        <v>9588.5619999999999</v>
      </c>
      <c r="T53" s="586">
        <v>10109.038</v>
      </c>
      <c r="U53" s="586">
        <v>10692.374</v>
      </c>
      <c r="V53" s="586">
        <v>10543.285</v>
      </c>
      <c r="W53" s="586">
        <v>10577.931999999999</v>
      </c>
      <c r="X53" s="586">
        <v>11168.837299999999</v>
      </c>
      <c r="Y53" s="586">
        <v>13105.807000000001</v>
      </c>
      <c r="Z53" s="586">
        <v>11236.252</v>
      </c>
      <c r="AA53" s="586">
        <v>12633.974</v>
      </c>
      <c r="AB53" s="586">
        <v>11873.004999999999</v>
      </c>
      <c r="AC53" s="586">
        <v>12518.339</v>
      </c>
      <c r="AD53" s="586">
        <v>12082.186</v>
      </c>
      <c r="AE53" s="586">
        <v>12892.223</v>
      </c>
      <c r="AF53" s="586">
        <v>10258.286</v>
      </c>
      <c r="AG53" s="586">
        <v>12574.564</v>
      </c>
      <c r="AH53" s="586">
        <v>10566.743</v>
      </c>
      <c r="AI53" s="586">
        <v>12602.798000000001</v>
      </c>
      <c r="AJ53" s="586">
        <v>11260.199000000001</v>
      </c>
      <c r="AK53" s="586">
        <v>12066.005999999999</v>
      </c>
      <c r="AL53" s="586">
        <v>10313.107</v>
      </c>
      <c r="AM53" s="586">
        <v>13157.877</v>
      </c>
      <c r="AN53" s="586">
        <v>10240.4735</v>
      </c>
      <c r="AO53" s="586">
        <v>13356.674000000001</v>
      </c>
      <c r="AP53" s="586">
        <v>10307.575999999999</v>
      </c>
      <c r="AQ53" s="586">
        <v>14177.95</v>
      </c>
      <c r="AR53" s="586">
        <v>10440.691000000001</v>
      </c>
      <c r="AS53" s="586">
        <v>14246.633</v>
      </c>
      <c r="AT53" s="586">
        <v>10378.113044549997</v>
      </c>
      <c r="AU53" s="586">
        <v>13930.9433816</v>
      </c>
      <c r="AV53" s="586">
        <v>10764.734223340005</v>
      </c>
      <c r="AW53" s="586">
        <v>13247.820523329994</v>
      </c>
      <c r="AX53" s="586">
        <v>10049.368</v>
      </c>
      <c r="AY53" s="586">
        <v>12551.898000000001</v>
      </c>
      <c r="AZ53" s="586"/>
      <c r="BA53" s="586"/>
      <c r="BB53" s="586"/>
      <c r="BC53" s="586"/>
      <c r="BD53" s="586"/>
      <c r="BE53" s="586"/>
      <c r="BF53" s="586"/>
      <c r="BG53" s="586"/>
      <c r="BH53" s="586"/>
      <c r="BI53" s="586"/>
      <c r="BJ53" s="586"/>
      <c r="BK53" s="586"/>
      <c r="BL53" s="586"/>
      <c r="BM53" s="586"/>
      <c r="BN53" s="586"/>
      <c r="BO53" s="586"/>
    </row>
    <row r="54" spans="1:67">
      <c r="A54" s="713" t="s">
        <v>439</v>
      </c>
      <c r="B54" s="586">
        <v>3472.04</v>
      </c>
      <c r="C54" s="586">
        <v>4957.7489999999998</v>
      </c>
      <c r="D54" s="586">
        <v>3538.123</v>
      </c>
      <c r="E54" s="586">
        <v>5014.1019999999999</v>
      </c>
      <c r="F54" s="586">
        <v>3250.0709999999999</v>
      </c>
      <c r="G54" s="586">
        <v>4737.2440000000006</v>
      </c>
      <c r="H54" s="586">
        <v>3158.7449999999999</v>
      </c>
      <c r="I54" s="586">
        <v>5070.1189999999997</v>
      </c>
      <c r="J54" s="586">
        <v>3624.0009999999997</v>
      </c>
      <c r="K54" s="586">
        <v>4974.9769999999999</v>
      </c>
      <c r="L54" s="586">
        <v>3369.81</v>
      </c>
      <c r="M54" s="586">
        <v>4987.098</v>
      </c>
      <c r="N54" s="586">
        <v>3141.5830000000001</v>
      </c>
      <c r="O54" s="586">
        <v>4719.83</v>
      </c>
      <c r="P54" s="586">
        <v>4070.1620000000003</v>
      </c>
      <c r="Q54" s="586">
        <v>4401.4120000000003</v>
      </c>
      <c r="R54" s="586">
        <v>2973.61</v>
      </c>
      <c r="S54" s="586">
        <v>4501.9880000000003</v>
      </c>
      <c r="T54" s="586">
        <v>3657.4</v>
      </c>
      <c r="U54" s="586">
        <v>4490.0230000000001</v>
      </c>
      <c r="V54" s="586">
        <v>3683.54</v>
      </c>
      <c r="W54" s="586">
        <v>4528.7210000000005</v>
      </c>
      <c r="X54" s="586">
        <v>3747.4126999999999</v>
      </c>
      <c r="Y54" s="586">
        <v>4629.1643000000004</v>
      </c>
      <c r="Z54" s="586">
        <v>3895.683</v>
      </c>
      <c r="AA54" s="586">
        <v>4988.3090000000002</v>
      </c>
      <c r="AB54" s="586">
        <v>4501.9870000000001</v>
      </c>
      <c r="AC54" s="586">
        <v>5356.4939999999997</v>
      </c>
      <c r="AD54" s="586">
        <v>4076.1279999999997</v>
      </c>
      <c r="AE54" s="586">
        <v>5337.6719999999996</v>
      </c>
      <c r="AF54" s="586">
        <v>4216.8239999999996</v>
      </c>
      <c r="AG54" s="586">
        <v>5638.1750000000002</v>
      </c>
      <c r="AH54" s="586">
        <v>3101.4810000000002</v>
      </c>
      <c r="AI54" s="586">
        <v>4724.8564999999999</v>
      </c>
      <c r="AJ54" s="586">
        <v>3668.951</v>
      </c>
      <c r="AK54" s="586">
        <v>5042.3039999999992</v>
      </c>
      <c r="AL54" s="586">
        <v>3582.422</v>
      </c>
      <c r="AM54" s="586">
        <v>4458.7732000000005</v>
      </c>
      <c r="AN54" s="586">
        <v>3442.7750000000001</v>
      </c>
      <c r="AO54" s="586">
        <v>4522.2257</v>
      </c>
      <c r="AP54" s="586">
        <v>3165.1109999999999</v>
      </c>
      <c r="AQ54" s="586">
        <v>4857.8293000000003</v>
      </c>
      <c r="AR54" s="586">
        <v>3511.2500999999997</v>
      </c>
      <c r="AS54" s="586">
        <v>4947.2718000000004</v>
      </c>
      <c r="AT54" s="586">
        <v>3439.4038274000004</v>
      </c>
      <c r="AU54" s="586">
        <v>4388.7505481000026</v>
      </c>
      <c r="AV54" s="586">
        <v>3551.0667735000025</v>
      </c>
      <c r="AW54" s="586">
        <v>4178.30890757</v>
      </c>
      <c r="AX54" s="586">
        <v>3544.6480000000001</v>
      </c>
      <c r="AY54" s="586">
        <v>3970.4123</v>
      </c>
      <c r="AZ54" s="586"/>
      <c r="BA54" s="586"/>
      <c r="BB54" s="586"/>
      <c r="BC54" s="586"/>
      <c r="BD54" s="586"/>
      <c r="BE54" s="586"/>
      <c r="BF54" s="586"/>
      <c r="BG54" s="586"/>
      <c r="BH54" s="586"/>
      <c r="BI54" s="586"/>
      <c r="BJ54" s="586"/>
      <c r="BK54" s="586"/>
      <c r="BL54" s="586"/>
      <c r="BM54" s="586"/>
      <c r="BN54" s="586"/>
      <c r="BO54" s="586"/>
    </row>
    <row r="55" spans="1:67">
      <c r="A55" s="713" t="s">
        <v>440</v>
      </c>
      <c r="B55" s="586">
        <v>7125.1760000000004</v>
      </c>
      <c r="C55" s="586">
        <v>6586.1460000000006</v>
      </c>
      <c r="D55" s="586">
        <v>7868.5139999999992</v>
      </c>
      <c r="E55" s="586">
        <v>6627.4719999999998</v>
      </c>
      <c r="F55" s="586">
        <v>6397.4160000000002</v>
      </c>
      <c r="G55" s="586">
        <v>6480.3770000000004</v>
      </c>
      <c r="H55" s="586">
        <v>5946.01</v>
      </c>
      <c r="I55" s="586">
        <v>6178.6310000000003</v>
      </c>
      <c r="J55" s="586">
        <v>6551.8700000000008</v>
      </c>
      <c r="K55" s="586">
        <v>7119.5339999999997</v>
      </c>
      <c r="L55" s="586">
        <v>7701.2930000000006</v>
      </c>
      <c r="M55" s="586">
        <v>7548.2510000000002</v>
      </c>
      <c r="N55" s="586">
        <v>8530.237000000001</v>
      </c>
      <c r="O55" s="586">
        <v>7002.1500000000005</v>
      </c>
      <c r="P55" s="586">
        <v>7506.134</v>
      </c>
      <c r="Q55" s="586">
        <v>7491.36</v>
      </c>
      <c r="R55" s="586">
        <v>7244.3119999999999</v>
      </c>
      <c r="S55" s="586">
        <v>6799.4340000000002</v>
      </c>
      <c r="T55" s="586">
        <v>7685.9859999999999</v>
      </c>
      <c r="U55" s="586">
        <v>6523.451</v>
      </c>
      <c r="V55" s="586">
        <v>6263.0300000000007</v>
      </c>
      <c r="W55" s="586">
        <v>6362.4520000000002</v>
      </c>
      <c r="X55" s="586">
        <v>7683.8175000000001</v>
      </c>
      <c r="Y55" s="586">
        <v>6834.1111000000001</v>
      </c>
      <c r="Z55" s="586">
        <v>7699.0889999999999</v>
      </c>
      <c r="AA55" s="586">
        <v>8045.6059999999998</v>
      </c>
      <c r="AB55" s="586">
        <v>7738.0509999999995</v>
      </c>
      <c r="AC55" s="586">
        <v>8280.6440000000002</v>
      </c>
      <c r="AD55" s="586">
        <v>8716.8819999999996</v>
      </c>
      <c r="AE55" s="586">
        <v>8657.86</v>
      </c>
      <c r="AF55" s="586">
        <v>9582.8529999999992</v>
      </c>
      <c r="AG55" s="586">
        <v>8662.6980000000003</v>
      </c>
      <c r="AH55" s="586">
        <v>8687.1206000000002</v>
      </c>
      <c r="AI55" s="586">
        <v>7313.5776000000005</v>
      </c>
      <c r="AJ55" s="586">
        <v>7718.4740000000002</v>
      </c>
      <c r="AK55" s="586">
        <v>7901.8130000000001</v>
      </c>
      <c r="AL55" s="586">
        <v>7394.1464999999998</v>
      </c>
      <c r="AM55" s="586">
        <v>7609.8766999999998</v>
      </c>
      <c r="AN55" s="586">
        <v>8697.3914000000004</v>
      </c>
      <c r="AO55" s="586">
        <v>7609.9850000000006</v>
      </c>
      <c r="AP55" s="586">
        <v>9059.7788999999993</v>
      </c>
      <c r="AQ55" s="586">
        <v>7312.4863000000005</v>
      </c>
      <c r="AR55" s="586">
        <v>10516.697899999999</v>
      </c>
      <c r="AS55" s="586">
        <v>8167.0099</v>
      </c>
      <c r="AT55" s="586">
        <v>9195.3799866900081</v>
      </c>
      <c r="AU55" s="586">
        <v>8031.6356651000024</v>
      </c>
      <c r="AV55" s="586">
        <v>8705.9942711900003</v>
      </c>
      <c r="AW55" s="586">
        <v>8187.8367629099985</v>
      </c>
      <c r="AX55" s="586">
        <v>7745.7911000000004</v>
      </c>
      <c r="AY55" s="586">
        <v>8734.3338000000003</v>
      </c>
      <c r="AZ55" s="586"/>
      <c r="BA55" s="586"/>
      <c r="BB55" s="586"/>
      <c r="BC55" s="586"/>
      <c r="BD55" s="586"/>
      <c r="BE55" s="586"/>
      <c r="BF55" s="586"/>
      <c r="BG55" s="586"/>
      <c r="BH55" s="586"/>
      <c r="BI55" s="586"/>
      <c r="BJ55" s="586"/>
      <c r="BK55" s="586"/>
      <c r="BL55" s="586"/>
      <c r="BM55" s="586"/>
      <c r="BN55" s="586"/>
      <c r="BO55" s="586"/>
    </row>
    <row r="56" spans="1:67">
      <c r="A56" s="713" t="s">
        <v>441</v>
      </c>
      <c r="B56" s="586">
        <v>8065.5959999999995</v>
      </c>
      <c r="C56" s="586">
        <v>8749.8880000000008</v>
      </c>
      <c r="D56" s="586">
        <v>8291.6640000000007</v>
      </c>
      <c r="E56" s="586">
        <v>8838.19</v>
      </c>
      <c r="F56" s="586">
        <v>8388.5030000000006</v>
      </c>
      <c r="G56" s="586">
        <v>9067.5069999999996</v>
      </c>
      <c r="H56" s="586">
        <v>8002.7040000000006</v>
      </c>
      <c r="I56" s="586">
        <v>9187.9770000000008</v>
      </c>
      <c r="J56" s="586">
        <v>8687.7119999999995</v>
      </c>
      <c r="K56" s="586">
        <v>10418.858</v>
      </c>
      <c r="L56" s="586">
        <v>8752.0720000000001</v>
      </c>
      <c r="M56" s="586">
        <v>9895.8389999999999</v>
      </c>
      <c r="N56" s="586">
        <v>9573.8469999999998</v>
      </c>
      <c r="O56" s="586">
        <v>10356.338</v>
      </c>
      <c r="P56" s="586">
        <v>9845.353000000001</v>
      </c>
      <c r="Q56" s="586">
        <v>9406.9959999999992</v>
      </c>
      <c r="R56" s="586">
        <v>10074.914000000001</v>
      </c>
      <c r="S56" s="586">
        <v>9756.3230000000003</v>
      </c>
      <c r="T56" s="586">
        <v>9892.4609999999993</v>
      </c>
      <c r="U56" s="586">
        <v>10089.282999999999</v>
      </c>
      <c r="V56" s="586">
        <v>10183.538</v>
      </c>
      <c r="W56" s="586">
        <v>10340.086000000001</v>
      </c>
      <c r="X56" s="586">
        <v>10180.4882</v>
      </c>
      <c r="Y56" s="586">
        <v>11032.355599999999</v>
      </c>
      <c r="Z56" s="586">
        <v>11495.258</v>
      </c>
      <c r="AA56" s="586">
        <v>10468.841</v>
      </c>
      <c r="AB56" s="586">
        <v>12126.016</v>
      </c>
      <c r="AC56" s="586">
        <v>12754.187</v>
      </c>
      <c r="AD56" s="586">
        <v>11639.028</v>
      </c>
      <c r="AE56" s="586">
        <v>14657.713</v>
      </c>
      <c r="AF56" s="586">
        <v>12273.849</v>
      </c>
      <c r="AG56" s="586">
        <v>13406.657000000001</v>
      </c>
      <c r="AH56" s="586">
        <v>9632.7579999999998</v>
      </c>
      <c r="AI56" s="586">
        <v>10822.4913</v>
      </c>
      <c r="AJ56" s="586">
        <v>10965.914000000001</v>
      </c>
      <c r="AK56" s="586">
        <v>12057.442999999999</v>
      </c>
      <c r="AL56" s="586">
        <v>10520.203</v>
      </c>
      <c r="AM56" s="586">
        <v>10946.191000000001</v>
      </c>
      <c r="AN56" s="586">
        <v>10751.938</v>
      </c>
      <c r="AO56" s="586">
        <v>10417.7878</v>
      </c>
      <c r="AP56" s="586">
        <v>11694.937</v>
      </c>
      <c r="AQ56" s="586">
        <v>11391.726999999999</v>
      </c>
      <c r="AR56" s="586">
        <v>11884.754000000001</v>
      </c>
      <c r="AS56" s="586">
        <v>12561.956700000001</v>
      </c>
      <c r="AT56" s="586">
        <v>12271.13310038999</v>
      </c>
      <c r="AU56" s="586">
        <v>12855.446246040005</v>
      </c>
      <c r="AV56" s="586">
        <v>11700.783895120006</v>
      </c>
      <c r="AW56" s="586">
        <v>12127.824900119998</v>
      </c>
      <c r="AX56" s="586">
        <v>12317.463000000002</v>
      </c>
      <c r="AY56" s="586">
        <v>12337.195</v>
      </c>
      <c r="AZ56" s="586"/>
      <c r="BA56" s="586"/>
      <c r="BB56" s="586"/>
      <c r="BC56" s="586"/>
      <c r="BD56" s="586"/>
      <c r="BE56" s="586"/>
      <c r="BF56" s="586"/>
      <c r="BG56" s="586"/>
      <c r="BH56" s="586"/>
      <c r="BI56" s="586"/>
      <c r="BJ56" s="586"/>
      <c r="BK56" s="586"/>
      <c r="BL56" s="586"/>
      <c r="BM56" s="586"/>
      <c r="BN56" s="586"/>
      <c r="BO56" s="586"/>
    </row>
    <row r="57" spans="1:67">
      <c r="A57" s="713" t="s">
        <v>442</v>
      </c>
      <c r="B57" s="586">
        <v>4039.1259999999997</v>
      </c>
      <c r="C57" s="586">
        <v>3201.6179999999999</v>
      </c>
      <c r="D57" s="586">
        <v>4240.3900000000003</v>
      </c>
      <c r="E57" s="586">
        <v>3589.6880000000001</v>
      </c>
      <c r="F57" s="586">
        <v>4784.1319999999996</v>
      </c>
      <c r="G57" s="586">
        <v>3854.1260000000002</v>
      </c>
      <c r="H57" s="586">
        <v>4245.7379999999994</v>
      </c>
      <c r="I57" s="586">
        <v>3623.1379999999999</v>
      </c>
      <c r="J57" s="586">
        <v>5101.0219999999999</v>
      </c>
      <c r="K57" s="586">
        <v>4138.4179999999997</v>
      </c>
      <c r="L57" s="586">
        <v>5531.5060000000003</v>
      </c>
      <c r="M57" s="586">
        <v>4967.1120000000001</v>
      </c>
      <c r="N57" s="586">
        <v>6515.8810000000003</v>
      </c>
      <c r="O57" s="586">
        <v>5284.0630000000001</v>
      </c>
      <c r="P57" s="586">
        <v>5843.3069999999998</v>
      </c>
      <c r="Q57" s="586">
        <v>5211.0820000000003</v>
      </c>
      <c r="R57" s="586">
        <v>6220.3119999999999</v>
      </c>
      <c r="S57" s="586">
        <v>5591.7960000000003</v>
      </c>
      <c r="T57" s="586">
        <v>5778.48</v>
      </c>
      <c r="U57" s="586">
        <v>5977.8729999999996</v>
      </c>
      <c r="V57" s="586">
        <v>6278.0370000000003</v>
      </c>
      <c r="W57" s="586">
        <v>6750.9970000000003</v>
      </c>
      <c r="X57" s="586">
        <v>6386.5240999999996</v>
      </c>
      <c r="Y57" s="586">
        <v>6550.7378000000008</v>
      </c>
      <c r="Z57" s="586">
        <v>6335.0410000000002</v>
      </c>
      <c r="AA57" s="586">
        <v>7443.6530000000002</v>
      </c>
      <c r="AB57" s="586">
        <v>7269.6009999999997</v>
      </c>
      <c r="AC57" s="586">
        <v>6937.38</v>
      </c>
      <c r="AD57" s="586">
        <v>7441.2280000000001</v>
      </c>
      <c r="AE57" s="586">
        <v>7106.6909999999998</v>
      </c>
      <c r="AF57" s="586">
        <v>6973.4320000000007</v>
      </c>
      <c r="AG57" s="586">
        <v>6756.2560000000003</v>
      </c>
      <c r="AH57" s="586">
        <v>6380.9069999999992</v>
      </c>
      <c r="AI57" s="586">
        <v>7153.7849999999999</v>
      </c>
      <c r="AJ57" s="586">
        <v>6072.9369999999999</v>
      </c>
      <c r="AK57" s="586">
        <v>7021.2350000000006</v>
      </c>
      <c r="AL57" s="586">
        <v>6391.335</v>
      </c>
      <c r="AM57" s="586">
        <v>6449.518</v>
      </c>
      <c r="AN57" s="586">
        <v>6675.5770000000002</v>
      </c>
      <c r="AO57" s="586">
        <v>6400.3190000000004</v>
      </c>
      <c r="AP57" s="586">
        <v>7517.0069999999996</v>
      </c>
      <c r="AQ57" s="586">
        <v>6927.3869999999997</v>
      </c>
      <c r="AR57" s="586">
        <v>6960.0970000000007</v>
      </c>
      <c r="AS57" s="586">
        <v>6939.2469999999994</v>
      </c>
      <c r="AT57" s="586">
        <v>7136.8078630299979</v>
      </c>
      <c r="AU57" s="586">
        <v>6588.5505192699984</v>
      </c>
      <c r="AV57" s="586">
        <v>7085.3914165199985</v>
      </c>
      <c r="AW57" s="586">
        <v>7011.0699754499992</v>
      </c>
      <c r="AX57" s="586">
        <v>6263.4260000000004</v>
      </c>
      <c r="AY57" s="586">
        <v>6513.2170000000006</v>
      </c>
      <c r="AZ57" s="586"/>
      <c r="BA57" s="586"/>
      <c r="BB57" s="586"/>
      <c r="BC57" s="586"/>
      <c r="BD57" s="586"/>
      <c r="BE57" s="586"/>
      <c r="BF57" s="586"/>
      <c r="BG57" s="586"/>
      <c r="BH57" s="586"/>
      <c r="BI57" s="586"/>
      <c r="BJ57" s="586"/>
      <c r="BK57" s="586"/>
      <c r="BL57" s="586"/>
      <c r="BM57" s="586"/>
      <c r="BN57" s="586"/>
      <c r="BO57" s="586"/>
    </row>
    <row r="58" spans="1:67">
      <c r="A58" s="713" t="s">
        <v>443</v>
      </c>
      <c r="B58" s="586">
        <v>16439.57</v>
      </c>
      <c r="C58" s="586">
        <v>19127.099999999999</v>
      </c>
      <c r="D58" s="586">
        <v>17138.241999999998</v>
      </c>
      <c r="E58" s="586">
        <v>19787.706999999999</v>
      </c>
      <c r="F58" s="586">
        <v>16508.876</v>
      </c>
      <c r="G58" s="586">
        <v>19043.038999999997</v>
      </c>
      <c r="H58" s="586">
        <v>16595.786</v>
      </c>
      <c r="I58" s="586">
        <v>19047.662</v>
      </c>
      <c r="J58" s="586">
        <v>17062.581999999999</v>
      </c>
      <c r="K58" s="586">
        <v>19304.186999999998</v>
      </c>
      <c r="L58" s="586">
        <v>18462.829000000002</v>
      </c>
      <c r="M58" s="586">
        <v>19935.89</v>
      </c>
      <c r="N58" s="586">
        <v>19154.860999999997</v>
      </c>
      <c r="O58" s="586">
        <v>20090.762000000002</v>
      </c>
      <c r="P58" s="586">
        <v>19182.868000000002</v>
      </c>
      <c r="Q58" s="586">
        <v>22158.501</v>
      </c>
      <c r="R58" s="586">
        <v>19165.434000000001</v>
      </c>
      <c r="S58" s="586">
        <v>21212.879999999997</v>
      </c>
      <c r="T58" s="586">
        <v>19919.392999999996</v>
      </c>
      <c r="U58" s="586">
        <v>23148.594999999998</v>
      </c>
      <c r="V58" s="586">
        <v>20513.259999999998</v>
      </c>
      <c r="W58" s="586">
        <v>22424.706999999999</v>
      </c>
      <c r="X58" s="586">
        <v>21788.377100000002</v>
      </c>
      <c r="Y58" s="586">
        <v>23910.866000000002</v>
      </c>
      <c r="Z58" s="586">
        <v>25146.050999999999</v>
      </c>
      <c r="AA58" s="586">
        <v>24292.322999999997</v>
      </c>
      <c r="AB58" s="586">
        <v>23907.329000000002</v>
      </c>
      <c r="AC58" s="586">
        <v>27688.925000000003</v>
      </c>
      <c r="AD58" s="586">
        <v>24017.803999999996</v>
      </c>
      <c r="AE58" s="586">
        <v>25554.649000000001</v>
      </c>
      <c r="AF58" s="586">
        <v>24561.665000000001</v>
      </c>
      <c r="AG58" s="586">
        <v>28121.556</v>
      </c>
      <c r="AH58" s="586">
        <v>22329.902000000002</v>
      </c>
      <c r="AI58" s="586">
        <v>24323.516599999999</v>
      </c>
      <c r="AJ58" s="586">
        <v>23205.292999999998</v>
      </c>
      <c r="AK58" s="586">
        <v>26435.841</v>
      </c>
      <c r="AL58" s="586">
        <v>23143.010999999999</v>
      </c>
      <c r="AM58" s="586">
        <v>24159.5854</v>
      </c>
      <c r="AN58" s="586">
        <v>22944.725999999999</v>
      </c>
      <c r="AO58" s="586">
        <v>25951.218199999999</v>
      </c>
      <c r="AP58" s="586">
        <v>23854.513999999999</v>
      </c>
      <c r="AQ58" s="586">
        <v>26120.923600000002</v>
      </c>
      <c r="AR58" s="586">
        <v>24777.788099999998</v>
      </c>
      <c r="AS58" s="586">
        <v>26454.381700000002</v>
      </c>
      <c r="AT58" s="586">
        <v>26262.569501520029</v>
      </c>
      <c r="AU58" s="586">
        <v>26847.739647580001</v>
      </c>
      <c r="AV58" s="586">
        <v>26043.087590919997</v>
      </c>
      <c r="AW58" s="586">
        <v>28219.979809129974</v>
      </c>
      <c r="AX58" s="586">
        <v>24957.508900000001</v>
      </c>
      <c r="AY58" s="586">
        <v>27141.9087</v>
      </c>
      <c r="AZ58" s="586"/>
      <c r="BA58" s="586"/>
      <c r="BB58" s="586"/>
      <c r="BC58" s="586"/>
      <c r="BD58" s="586"/>
      <c r="BE58" s="586"/>
      <c r="BF58" s="586"/>
      <c r="BG58" s="586"/>
      <c r="BH58" s="586"/>
      <c r="BI58" s="586"/>
      <c r="BJ58" s="586"/>
      <c r="BK58" s="586"/>
      <c r="BL58" s="586"/>
      <c r="BM58" s="586"/>
      <c r="BN58" s="586"/>
      <c r="BO58" s="586"/>
    </row>
    <row r="59" spans="1:67">
      <c r="A59" s="713" t="s">
        <v>444</v>
      </c>
      <c r="B59" s="586">
        <v>17319.867999999999</v>
      </c>
      <c r="C59" s="586">
        <v>14178.689999999999</v>
      </c>
      <c r="D59" s="586">
        <v>18007.599000000002</v>
      </c>
      <c r="E59" s="586">
        <v>14681.264999999999</v>
      </c>
      <c r="F59" s="586">
        <v>17974.815000000002</v>
      </c>
      <c r="G59" s="586">
        <v>15752.751</v>
      </c>
      <c r="H59" s="586">
        <v>19145.035</v>
      </c>
      <c r="I59" s="586">
        <v>15495.550999999999</v>
      </c>
      <c r="J59" s="586">
        <v>19097.78</v>
      </c>
      <c r="K59" s="586">
        <v>16631.082999999999</v>
      </c>
      <c r="L59" s="586">
        <v>20306.252</v>
      </c>
      <c r="M59" s="586">
        <v>16615.596999999998</v>
      </c>
      <c r="N59" s="586">
        <v>22020.018</v>
      </c>
      <c r="O59" s="586">
        <v>19257.429</v>
      </c>
      <c r="P59" s="586">
        <v>21664.728999999999</v>
      </c>
      <c r="Q59" s="586">
        <v>18221.806</v>
      </c>
      <c r="R59" s="586">
        <v>21313.067999999999</v>
      </c>
      <c r="S59" s="586">
        <v>17456.297999999999</v>
      </c>
      <c r="T59" s="586">
        <v>22224.306999999997</v>
      </c>
      <c r="U59" s="586">
        <v>18690.024000000001</v>
      </c>
      <c r="V59" s="586">
        <v>22598.308000000001</v>
      </c>
      <c r="W59" s="586">
        <v>18562.315999999999</v>
      </c>
      <c r="X59" s="586">
        <v>24415.072499999998</v>
      </c>
      <c r="Y59" s="586">
        <v>19339.946599999999</v>
      </c>
      <c r="Z59" s="586">
        <v>24158.644</v>
      </c>
      <c r="AA59" s="586">
        <v>22421.861000000001</v>
      </c>
      <c r="AB59" s="586">
        <v>26296.288</v>
      </c>
      <c r="AC59" s="586">
        <v>24416.89</v>
      </c>
      <c r="AD59" s="586">
        <v>25302.694000000003</v>
      </c>
      <c r="AE59" s="586">
        <v>24236.960999999999</v>
      </c>
      <c r="AF59" s="586">
        <v>26294.145</v>
      </c>
      <c r="AG59" s="586">
        <v>21833.165000000001</v>
      </c>
      <c r="AH59" s="586">
        <v>24845.938200000001</v>
      </c>
      <c r="AI59" s="586">
        <v>20930.861000000001</v>
      </c>
      <c r="AJ59" s="586">
        <v>23608.511000000002</v>
      </c>
      <c r="AK59" s="586">
        <v>20196.186000000002</v>
      </c>
      <c r="AL59" s="586">
        <v>23091.355100000001</v>
      </c>
      <c r="AM59" s="586">
        <v>19827.090099999998</v>
      </c>
      <c r="AN59" s="586">
        <v>24106.549600000002</v>
      </c>
      <c r="AO59" s="586">
        <v>20955.277100000003</v>
      </c>
      <c r="AP59" s="586">
        <v>23696.150900000001</v>
      </c>
      <c r="AQ59" s="586">
        <v>21690.845399999998</v>
      </c>
      <c r="AR59" s="586">
        <v>24888.444100000001</v>
      </c>
      <c r="AS59" s="586">
        <v>21262.807700000001</v>
      </c>
      <c r="AT59" s="586">
        <v>25295.477040400001</v>
      </c>
      <c r="AU59" s="586">
        <v>22841.008500720025</v>
      </c>
      <c r="AV59" s="586">
        <v>26241.583591449962</v>
      </c>
      <c r="AW59" s="586">
        <v>21710.25039139</v>
      </c>
      <c r="AX59" s="586">
        <v>24658.7683</v>
      </c>
      <c r="AY59" s="586">
        <v>21912.178599999999</v>
      </c>
      <c r="AZ59" s="586"/>
      <c r="BA59" s="586"/>
      <c r="BB59" s="586"/>
      <c r="BC59" s="586"/>
      <c r="BD59" s="586"/>
      <c r="BE59" s="586"/>
      <c r="BF59" s="586"/>
      <c r="BG59" s="586"/>
      <c r="BH59" s="586"/>
      <c r="BI59" s="586"/>
      <c r="BJ59" s="586"/>
      <c r="BK59" s="586"/>
      <c r="BL59" s="586"/>
      <c r="BM59" s="586"/>
      <c r="BN59" s="586"/>
      <c r="BO59" s="586"/>
    </row>
    <row r="60" spans="1:67">
      <c r="A60" s="713" t="s">
        <v>445</v>
      </c>
      <c r="B60" s="586">
        <v>6379.5360000000001</v>
      </c>
      <c r="C60" s="586">
        <v>9904.2669999999998</v>
      </c>
      <c r="D60" s="586">
        <v>6550.1220000000003</v>
      </c>
      <c r="E60" s="586">
        <v>9956.2939999999999</v>
      </c>
      <c r="F60" s="586">
        <v>6543.2430000000004</v>
      </c>
      <c r="G60" s="586">
        <v>9800.2099999999991</v>
      </c>
      <c r="H60" s="586">
        <v>6633.1900000000005</v>
      </c>
      <c r="I60" s="586">
        <v>10262.192999999999</v>
      </c>
      <c r="J60" s="586">
        <v>7199.4110000000001</v>
      </c>
      <c r="K60" s="586">
        <v>9572.7720000000008</v>
      </c>
      <c r="L60" s="586">
        <v>6925.5330000000004</v>
      </c>
      <c r="M60" s="586">
        <v>9887.7160000000003</v>
      </c>
      <c r="N60" s="586">
        <v>7754.3760000000002</v>
      </c>
      <c r="O60" s="586">
        <v>10312.790999999999</v>
      </c>
      <c r="P60" s="586">
        <v>6974.6480000000001</v>
      </c>
      <c r="Q60" s="586">
        <v>11074.111000000001</v>
      </c>
      <c r="R60" s="586">
        <v>7269.4879999999994</v>
      </c>
      <c r="S60" s="586">
        <v>10656.732</v>
      </c>
      <c r="T60" s="586">
        <v>7800.1049999999996</v>
      </c>
      <c r="U60" s="586">
        <v>11657.565999999999</v>
      </c>
      <c r="V60" s="586">
        <v>8557.1619999999984</v>
      </c>
      <c r="W60" s="586">
        <v>11344.019</v>
      </c>
      <c r="X60" s="586">
        <v>8937.4019000000008</v>
      </c>
      <c r="Y60" s="586">
        <v>12234.8032</v>
      </c>
      <c r="Z60" s="586">
        <v>9276.3829999999998</v>
      </c>
      <c r="AA60" s="586">
        <v>12040.798999999999</v>
      </c>
      <c r="AB60" s="586">
        <v>9376.3389999999999</v>
      </c>
      <c r="AC60" s="586">
        <v>13068.859</v>
      </c>
      <c r="AD60" s="586">
        <v>10144.746999999999</v>
      </c>
      <c r="AE60" s="586">
        <v>12260.917000000001</v>
      </c>
      <c r="AF60" s="586">
        <v>9462.4930000000004</v>
      </c>
      <c r="AG60" s="586">
        <v>12612.241</v>
      </c>
      <c r="AH60" s="586">
        <v>8398.8180000000011</v>
      </c>
      <c r="AI60" s="586">
        <v>11681.525</v>
      </c>
      <c r="AJ60" s="586">
        <v>9672.268</v>
      </c>
      <c r="AK60" s="586">
        <v>11040.544</v>
      </c>
      <c r="AL60" s="586">
        <v>9211.5860000000011</v>
      </c>
      <c r="AM60" s="586">
        <v>11452.273599999999</v>
      </c>
      <c r="AN60" s="586">
        <v>8943.540500000001</v>
      </c>
      <c r="AO60" s="586">
        <v>11438.026099999999</v>
      </c>
      <c r="AP60" s="586">
        <v>9599.4643000000015</v>
      </c>
      <c r="AQ60" s="586">
        <v>12113.51</v>
      </c>
      <c r="AR60" s="586">
        <v>10325.372299999999</v>
      </c>
      <c r="AS60" s="586">
        <v>12415.6922</v>
      </c>
      <c r="AT60" s="586">
        <v>9990.6080755899984</v>
      </c>
      <c r="AU60" s="586">
        <v>12223.886158839994</v>
      </c>
      <c r="AV60" s="586">
        <v>9669.9436505399972</v>
      </c>
      <c r="AW60" s="586">
        <v>11809.740025210001</v>
      </c>
      <c r="AX60" s="586">
        <v>10050.6736</v>
      </c>
      <c r="AY60" s="586">
        <v>11551.990899999999</v>
      </c>
      <c r="AZ60" s="586"/>
      <c r="BA60" s="586"/>
      <c r="BB60" s="586"/>
      <c r="BC60" s="586"/>
      <c r="BD60" s="586"/>
      <c r="BE60" s="586"/>
      <c r="BF60" s="586"/>
      <c r="BG60" s="586"/>
      <c r="BH60" s="586"/>
      <c r="BI60" s="586"/>
      <c r="BJ60" s="586"/>
      <c r="BK60" s="586"/>
      <c r="BL60" s="586"/>
      <c r="BM60" s="586"/>
      <c r="BN60" s="586"/>
      <c r="BO60" s="586"/>
    </row>
    <row r="61" spans="1:67">
      <c r="A61" s="713" t="s">
        <v>446</v>
      </c>
      <c r="B61" s="586">
        <v>1870.405</v>
      </c>
      <c r="C61" s="586">
        <v>1172.1909999999998</v>
      </c>
      <c r="D61" s="586">
        <v>1856.58</v>
      </c>
      <c r="E61" s="586">
        <v>1165.5889999999999</v>
      </c>
      <c r="F61" s="586">
        <v>1504.442</v>
      </c>
      <c r="G61" s="586">
        <v>1169.2619999999999</v>
      </c>
      <c r="H61" s="586">
        <v>1580.519</v>
      </c>
      <c r="I61" s="586">
        <v>1054.6299999999999</v>
      </c>
      <c r="J61" s="586">
        <v>1658.7810000000002</v>
      </c>
      <c r="K61" s="586">
        <v>1032.7260000000001</v>
      </c>
      <c r="L61" s="586">
        <v>1766.3009999999999</v>
      </c>
      <c r="M61" s="586">
        <v>1083.1610000000001</v>
      </c>
      <c r="N61" s="586">
        <v>1868.018</v>
      </c>
      <c r="O61" s="586">
        <v>1163.4180000000001</v>
      </c>
      <c r="P61" s="586">
        <v>1792.9749999999999</v>
      </c>
      <c r="Q61" s="586">
        <v>1033.152</v>
      </c>
      <c r="R61" s="586">
        <v>1919.606</v>
      </c>
      <c r="S61" s="586">
        <v>1146.2729999999999</v>
      </c>
      <c r="T61" s="586">
        <v>1746.7059999999999</v>
      </c>
      <c r="U61" s="586">
        <v>1275.2640000000001</v>
      </c>
      <c r="V61" s="586">
        <v>1953.704</v>
      </c>
      <c r="W61" s="586">
        <v>1302.2460000000001</v>
      </c>
      <c r="X61" s="586">
        <v>2033.5087000000001</v>
      </c>
      <c r="Y61" s="586">
        <v>1398.9908</v>
      </c>
      <c r="Z61" s="586">
        <v>2184.8420000000001</v>
      </c>
      <c r="AA61" s="586">
        <v>1612.2190000000001</v>
      </c>
      <c r="AB61" s="586">
        <v>2289.7060000000001</v>
      </c>
      <c r="AC61" s="586">
        <v>1748.876</v>
      </c>
      <c r="AD61" s="586">
        <v>2536.395</v>
      </c>
      <c r="AE61" s="586">
        <v>1628.3870000000002</v>
      </c>
      <c r="AF61" s="586">
        <v>2189.9499999999998</v>
      </c>
      <c r="AG61" s="586">
        <v>1737.001</v>
      </c>
      <c r="AH61" s="586">
        <v>1735.326</v>
      </c>
      <c r="AI61" s="586">
        <v>1477.1559999999999</v>
      </c>
      <c r="AJ61" s="586">
        <v>1988.787</v>
      </c>
      <c r="AK61" s="586">
        <v>1699.203</v>
      </c>
      <c r="AL61" s="586">
        <v>2047.5440000000001</v>
      </c>
      <c r="AM61" s="586">
        <v>1294.086</v>
      </c>
      <c r="AN61" s="586">
        <v>1862.231</v>
      </c>
      <c r="AO61" s="586">
        <v>1389.9870000000001</v>
      </c>
      <c r="AP61" s="586">
        <v>1840.6319999999998</v>
      </c>
      <c r="AQ61" s="586">
        <v>1595.049</v>
      </c>
      <c r="AR61" s="586">
        <v>2101.9170000000004</v>
      </c>
      <c r="AS61" s="586">
        <v>1470.431</v>
      </c>
      <c r="AT61" s="586">
        <v>1917.6783770300003</v>
      </c>
      <c r="AU61" s="586">
        <v>1248.4060740800005</v>
      </c>
      <c r="AV61" s="586">
        <v>1946.30113848</v>
      </c>
      <c r="AW61" s="586">
        <v>1296.3446230299999</v>
      </c>
      <c r="AX61" s="586">
        <v>1699.6899999999998</v>
      </c>
      <c r="AY61" s="586">
        <v>1326.0810000000001</v>
      </c>
      <c r="AZ61" s="586"/>
      <c r="BA61" s="586"/>
      <c r="BB61" s="586"/>
      <c r="BC61" s="586"/>
      <c r="BD61" s="586"/>
      <c r="BE61" s="586"/>
      <c r="BF61" s="586"/>
      <c r="BG61" s="586"/>
      <c r="BH61" s="586"/>
      <c r="BI61" s="586"/>
      <c r="BJ61" s="586"/>
      <c r="BK61" s="586"/>
      <c r="BL61" s="586"/>
      <c r="BM61" s="586"/>
      <c r="BN61" s="586"/>
      <c r="BO61" s="586"/>
    </row>
    <row r="62" spans="1:67">
      <c r="A62" s="713" t="s">
        <v>447</v>
      </c>
      <c r="B62" s="586">
        <v>6034.5370000000003</v>
      </c>
      <c r="C62" s="586">
        <v>3653.1559999999999</v>
      </c>
      <c r="D62" s="586">
        <v>6247.799</v>
      </c>
      <c r="E62" s="586">
        <v>4358.7629999999999</v>
      </c>
      <c r="F62" s="586">
        <v>7271.3490000000002</v>
      </c>
      <c r="G62" s="586">
        <v>5929.8080000000009</v>
      </c>
      <c r="H62" s="586">
        <v>6179.067</v>
      </c>
      <c r="I62" s="586">
        <v>4929.1899999999996</v>
      </c>
      <c r="J62" s="586">
        <v>6944.4669999999996</v>
      </c>
      <c r="K62" s="586">
        <v>5783.7779999999993</v>
      </c>
      <c r="L62" s="586">
        <v>7523.7789999999995</v>
      </c>
      <c r="M62" s="586">
        <v>6977.7939999999999</v>
      </c>
      <c r="N62" s="586">
        <v>7993.1289999999999</v>
      </c>
      <c r="O62" s="586">
        <v>7172.4949999999999</v>
      </c>
      <c r="P62" s="586">
        <v>7904.8650000000007</v>
      </c>
      <c r="Q62" s="586">
        <v>7233.9430000000002</v>
      </c>
      <c r="R62" s="586">
        <v>7243.5769999999993</v>
      </c>
      <c r="S62" s="586">
        <v>8943.4269999999997</v>
      </c>
      <c r="T62" s="586">
        <v>8162.2879999999996</v>
      </c>
      <c r="U62" s="586">
        <v>7605.13</v>
      </c>
      <c r="V62" s="586">
        <v>7799.4070000000002</v>
      </c>
      <c r="W62" s="586">
        <v>8031.9800000000005</v>
      </c>
      <c r="X62" s="586">
        <v>8505.5069999999996</v>
      </c>
      <c r="Y62" s="586">
        <v>10025.6463</v>
      </c>
      <c r="Z62" s="586">
        <v>8738.7219999999998</v>
      </c>
      <c r="AA62" s="586">
        <v>9508.0079999999998</v>
      </c>
      <c r="AB62" s="586">
        <v>9529.8040000000001</v>
      </c>
      <c r="AC62" s="586">
        <v>10275.311</v>
      </c>
      <c r="AD62" s="586">
        <v>8962.478000000001</v>
      </c>
      <c r="AE62" s="586">
        <v>10120.485999999999</v>
      </c>
      <c r="AF62" s="586">
        <v>8871.6970000000001</v>
      </c>
      <c r="AG62" s="586">
        <v>9920.6769999999997</v>
      </c>
      <c r="AH62" s="586">
        <v>8794.2260000000006</v>
      </c>
      <c r="AI62" s="586">
        <v>9847.2561000000005</v>
      </c>
      <c r="AJ62" s="586">
        <v>8060.2860000000001</v>
      </c>
      <c r="AK62" s="586">
        <v>8316.9250000000011</v>
      </c>
      <c r="AL62" s="586">
        <v>7995.2940000000008</v>
      </c>
      <c r="AM62" s="586">
        <v>8315.1790000000001</v>
      </c>
      <c r="AN62" s="586">
        <v>7996.7079999999996</v>
      </c>
      <c r="AO62" s="586">
        <v>8605.6280000000006</v>
      </c>
      <c r="AP62" s="586">
        <v>8432.8510000000006</v>
      </c>
      <c r="AQ62" s="586">
        <v>9253.9809999999998</v>
      </c>
      <c r="AR62" s="586">
        <v>8915.8739999999998</v>
      </c>
      <c r="AS62" s="586">
        <v>11022.904</v>
      </c>
      <c r="AT62" s="586">
        <v>9001.3138405099999</v>
      </c>
      <c r="AU62" s="586">
        <v>9489.2386520399959</v>
      </c>
      <c r="AV62" s="586">
        <v>8434.3355800799982</v>
      </c>
      <c r="AW62" s="586">
        <v>11024.416976080009</v>
      </c>
      <c r="AX62" s="586">
        <v>9268.2129999999997</v>
      </c>
      <c r="AY62" s="586">
        <v>10102.848</v>
      </c>
      <c r="AZ62" s="586"/>
      <c r="BA62" s="586"/>
      <c r="BB62" s="586"/>
      <c r="BC62" s="586"/>
      <c r="BD62" s="586"/>
      <c r="BE62" s="586"/>
      <c r="BF62" s="586"/>
      <c r="BG62" s="586"/>
      <c r="BH62" s="586"/>
      <c r="BI62" s="586"/>
      <c r="BJ62" s="586"/>
      <c r="BK62" s="586"/>
      <c r="BL62" s="586"/>
      <c r="BM62" s="586"/>
      <c r="BN62" s="586"/>
      <c r="BO62" s="586"/>
    </row>
    <row r="63" spans="1:67">
      <c r="A63" s="713" t="s">
        <v>448</v>
      </c>
      <c r="B63" s="586">
        <v>5759.6310000000003</v>
      </c>
      <c r="C63" s="586">
        <v>6535.4459999999999</v>
      </c>
      <c r="D63" s="586">
        <v>6200.5410000000002</v>
      </c>
      <c r="E63" s="586">
        <v>7405.9949999999999</v>
      </c>
      <c r="F63" s="586">
        <v>7741.9169999999995</v>
      </c>
      <c r="G63" s="586">
        <v>8311.5840000000007</v>
      </c>
      <c r="H63" s="586">
        <v>6759.2699999999995</v>
      </c>
      <c r="I63" s="586">
        <v>7594.1080000000002</v>
      </c>
      <c r="J63" s="586">
        <v>7311.6979999999994</v>
      </c>
      <c r="K63" s="586">
        <v>8257.0169999999998</v>
      </c>
      <c r="L63" s="586">
        <v>8107.2260000000006</v>
      </c>
      <c r="M63" s="586">
        <v>9915.1490000000013</v>
      </c>
      <c r="N63" s="586">
        <v>8396.2790000000005</v>
      </c>
      <c r="O63" s="586">
        <v>11001.802</v>
      </c>
      <c r="P63" s="586">
        <v>8182.8849999999993</v>
      </c>
      <c r="Q63" s="586">
        <v>9992.35</v>
      </c>
      <c r="R63" s="586">
        <v>10169.959000000001</v>
      </c>
      <c r="S63" s="586">
        <v>10644.982</v>
      </c>
      <c r="T63" s="586">
        <v>9465.3130000000001</v>
      </c>
      <c r="U63" s="586">
        <v>10648.202000000001</v>
      </c>
      <c r="V63" s="586">
        <v>9995.4279999999999</v>
      </c>
      <c r="W63" s="586">
        <v>11026.177</v>
      </c>
      <c r="X63" s="586">
        <v>12398.644700000001</v>
      </c>
      <c r="Y63" s="586">
        <v>11676.743300000002</v>
      </c>
      <c r="Z63" s="586">
        <v>12772.228000000001</v>
      </c>
      <c r="AA63" s="586">
        <v>12231.529</v>
      </c>
      <c r="AB63" s="586">
        <v>14226.264999999999</v>
      </c>
      <c r="AC63" s="586">
        <v>13580.149000000001</v>
      </c>
      <c r="AD63" s="586">
        <v>13136.012999999999</v>
      </c>
      <c r="AE63" s="586">
        <v>12339.810000000001</v>
      </c>
      <c r="AF63" s="586">
        <v>14677.74</v>
      </c>
      <c r="AG63" s="586">
        <v>12744.706</v>
      </c>
      <c r="AH63" s="586">
        <v>13273.294999999998</v>
      </c>
      <c r="AI63" s="586">
        <v>12963.028900000001</v>
      </c>
      <c r="AJ63" s="586">
        <v>13279.789000000001</v>
      </c>
      <c r="AK63" s="586">
        <v>13016.752</v>
      </c>
      <c r="AL63" s="586">
        <v>11188.4067</v>
      </c>
      <c r="AM63" s="586">
        <v>13242.5551</v>
      </c>
      <c r="AN63" s="586">
        <v>12155.3683</v>
      </c>
      <c r="AO63" s="586">
        <v>12575.8498</v>
      </c>
      <c r="AP63" s="586">
        <v>13386.997499999999</v>
      </c>
      <c r="AQ63" s="586">
        <v>12689.752199999999</v>
      </c>
      <c r="AR63" s="586">
        <v>12366.164299999999</v>
      </c>
      <c r="AS63" s="586">
        <v>14408.6332</v>
      </c>
      <c r="AT63" s="586">
        <v>12377.17500255</v>
      </c>
      <c r="AU63" s="586">
        <v>12749.387894680001</v>
      </c>
      <c r="AV63" s="586">
        <v>12654.860479570005</v>
      </c>
      <c r="AW63" s="586">
        <v>13442.73759595</v>
      </c>
      <c r="AX63" s="586">
        <v>12085.8858</v>
      </c>
      <c r="AY63" s="586">
        <v>13187.7546</v>
      </c>
      <c r="AZ63" s="586"/>
      <c r="BA63" s="586"/>
      <c r="BB63" s="586"/>
      <c r="BC63" s="586"/>
      <c r="BD63" s="586"/>
      <c r="BE63" s="586"/>
      <c r="BF63" s="586"/>
      <c r="BG63" s="586"/>
      <c r="BH63" s="586"/>
      <c r="BI63" s="586"/>
      <c r="BJ63" s="586"/>
      <c r="BK63" s="586"/>
      <c r="BL63" s="586"/>
      <c r="BM63" s="586"/>
      <c r="BN63" s="586"/>
      <c r="BO63" s="586"/>
    </row>
    <row r="64" spans="1:67">
      <c r="A64" s="713" t="s">
        <v>449</v>
      </c>
      <c r="B64" s="586">
        <v>5528.1370000000006</v>
      </c>
      <c r="C64" s="586">
        <v>5858.8409999999994</v>
      </c>
      <c r="D64" s="586">
        <v>5687.8720000000003</v>
      </c>
      <c r="E64" s="586">
        <v>6219.2659999999996</v>
      </c>
      <c r="F64" s="586">
        <v>6031.9160000000002</v>
      </c>
      <c r="G64" s="586">
        <v>5341.7960000000003</v>
      </c>
      <c r="H64" s="586">
        <v>5346.8069999999998</v>
      </c>
      <c r="I64" s="586">
        <v>5284.5309999999999</v>
      </c>
      <c r="J64" s="586">
        <v>5970.9340000000002</v>
      </c>
      <c r="K64" s="586">
        <v>5668.0870000000004</v>
      </c>
      <c r="L64" s="586">
        <v>6201.5210000000006</v>
      </c>
      <c r="M64" s="586">
        <v>6419.2400000000007</v>
      </c>
      <c r="N64" s="586">
        <v>6083.4849999999997</v>
      </c>
      <c r="O64" s="586">
        <v>6895.0960000000005</v>
      </c>
      <c r="P64" s="586">
        <v>5739.3969999999999</v>
      </c>
      <c r="Q64" s="586">
        <v>6056.009</v>
      </c>
      <c r="R64" s="586">
        <v>6184.6950000000006</v>
      </c>
      <c r="S64" s="586">
        <v>6225.6490000000003</v>
      </c>
      <c r="T64" s="586">
        <v>7130.424</v>
      </c>
      <c r="U64" s="586">
        <v>6899.5289999999995</v>
      </c>
      <c r="V64" s="586">
        <v>7022.4290000000001</v>
      </c>
      <c r="W64" s="586">
        <v>6908.0990000000002</v>
      </c>
      <c r="X64" s="586">
        <v>6998.3055999999997</v>
      </c>
      <c r="Y64" s="586">
        <v>7587.5461999999998</v>
      </c>
      <c r="Z64" s="586">
        <v>7366.8119999999999</v>
      </c>
      <c r="AA64" s="586">
        <v>7543.6239999999998</v>
      </c>
      <c r="AB64" s="586">
        <v>7784.3539999999994</v>
      </c>
      <c r="AC64" s="586">
        <v>7069.2359999999999</v>
      </c>
      <c r="AD64" s="586">
        <v>7372.5920000000006</v>
      </c>
      <c r="AE64" s="586">
        <v>6914.4670000000006</v>
      </c>
      <c r="AF64" s="586">
        <v>7562.4369999999999</v>
      </c>
      <c r="AG64" s="586">
        <v>7624.8619999999992</v>
      </c>
      <c r="AH64" s="586">
        <v>7071.8010000000004</v>
      </c>
      <c r="AI64" s="586">
        <v>7055.8469999999998</v>
      </c>
      <c r="AJ64" s="586">
        <v>6737.2789999999995</v>
      </c>
      <c r="AK64" s="586">
        <v>6404.0429999999997</v>
      </c>
      <c r="AL64" s="586">
        <v>7603.86</v>
      </c>
      <c r="AM64" s="586">
        <v>6251.643</v>
      </c>
      <c r="AN64" s="586">
        <v>7629.7169999999996</v>
      </c>
      <c r="AO64" s="586">
        <v>6898.1139999999996</v>
      </c>
      <c r="AP64" s="586">
        <v>7149.8760000000002</v>
      </c>
      <c r="AQ64" s="586">
        <v>7152.8140000000003</v>
      </c>
      <c r="AR64" s="586">
        <v>8062.5810000000001</v>
      </c>
      <c r="AS64" s="586">
        <v>7171.8240000000005</v>
      </c>
      <c r="AT64" s="586">
        <v>7293.9081034800001</v>
      </c>
      <c r="AU64" s="586">
        <v>6866.7411424900047</v>
      </c>
      <c r="AV64" s="586">
        <v>8017.1158261500013</v>
      </c>
      <c r="AW64" s="586">
        <v>7907.9179107300006</v>
      </c>
      <c r="AX64" s="586">
        <v>7732.4769999999999</v>
      </c>
      <c r="AY64" s="586">
        <v>5973.0050000000001</v>
      </c>
      <c r="AZ64" s="586"/>
      <c r="BA64" s="586"/>
      <c r="BB64" s="586"/>
      <c r="BC64" s="586"/>
      <c r="BD64" s="586"/>
      <c r="BE64" s="586"/>
      <c r="BF64" s="586"/>
      <c r="BG64" s="586"/>
      <c r="BH64" s="586"/>
      <c r="BI64" s="586"/>
      <c r="BJ64" s="586"/>
      <c r="BK64" s="586"/>
      <c r="BL64" s="586"/>
      <c r="BM64" s="586"/>
      <c r="BN64" s="586"/>
      <c r="BO64" s="586"/>
    </row>
    <row r="65" spans="1:69">
      <c r="A65" s="713" t="s">
        <v>450</v>
      </c>
      <c r="B65" s="586">
        <v>3967.3720000000003</v>
      </c>
      <c r="C65" s="586">
        <v>4728.5280000000002</v>
      </c>
      <c r="D65" s="586">
        <v>4397.4960000000001</v>
      </c>
      <c r="E65" s="586">
        <v>5192.9629999999997</v>
      </c>
      <c r="F65" s="586">
        <v>4842.1210000000001</v>
      </c>
      <c r="G65" s="586">
        <v>5424.5829999999996</v>
      </c>
      <c r="H65" s="586">
        <v>5342.9590000000007</v>
      </c>
      <c r="I65" s="586">
        <v>5332.8490000000002</v>
      </c>
      <c r="J65" s="586">
        <v>6701.9070000000002</v>
      </c>
      <c r="K65" s="586">
        <v>6125.5909999999994</v>
      </c>
      <c r="L65" s="586">
        <v>5911.0620000000008</v>
      </c>
      <c r="M65" s="586">
        <v>6211.8119999999999</v>
      </c>
      <c r="N65" s="586">
        <v>7297.2939999999999</v>
      </c>
      <c r="O65" s="586">
        <v>6788.0700000000006</v>
      </c>
      <c r="P65" s="586">
        <v>7458.79</v>
      </c>
      <c r="Q65" s="586">
        <v>6507.0499999999993</v>
      </c>
      <c r="R65" s="586">
        <v>7563.7489999999998</v>
      </c>
      <c r="S65" s="586">
        <v>7613.616</v>
      </c>
      <c r="T65" s="586">
        <v>7709.5969999999998</v>
      </c>
      <c r="U65" s="586">
        <v>7771.7389999999996</v>
      </c>
      <c r="V65" s="586">
        <v>7692.3609999999999</v>
      </c>
      <c r="W65" s="586">
        <v>7759.375</v>
      </c>
      <c r="X65" s="586">
        <v>7879.6758</v>
      </c>
      <c r="Y65" s="586">
        <v>7980.5947000000006</v>
      </c>
      <c r="Z65" s="586">
        <v>8436.6119999999992</v>
      </c>
      <c r="AA65" s="586">
        <v>8622.2380000000012</v>
      </c>
      <c r="AB65" s="586">
        <v>9999.7659999999996</v>
      </c>
      <c r="AC65" s="586">
        <v>9418.2789999999986</v>
      </c>
      <c r="AD65" s="586">
        <v>8593.6010000000006</v>
      </c>
      <c r="AE65" s="586">
        <v>8757.4460000000017</v>
      </c>
      <c r="AF65" s="586">
        <v>7449.0639999999994</v>
      </c>
      <c r="AG65" s="586">
        <v>8196.5579999999991</v>
      </c>
      <c r="AH65" s="586">
        <v>6504.5250000000005</v>
      </c>
      <c r="AI65" s="586">
        <v>7185.7449999999999</v>
      </c>
      <c r="AJ65" s="586">
        <v>6737.174</v>
      </c>
      <c r="AK65" s="586">
        <v>7409.0240000000003</v>
      </c>
      <c r="AL65" s="586">
        <v>6193.4639999999999</v>
      </c>
      <c r="AM65" s="586">
        <v>7483.6459999999997</v>
      </c>
      <c r="AN65" s="586">
        <v>6252.8029999999999</v>
      </c>
      <c r="AO65" s="586">
        <v>7496.9589999999998</v>
      </c>
      <c r="AP65" s="586">
        <v>6596.9650000000001</v>
      </c>
      <c r="AQ65" s="586">
        <v>7647.9690000000001</v>
      </c>
      <c r="AR65" s="586">
        <v>7564.67</v>
      </c>
      <c r="AS65" s="586">
        <v>7929.2780000000002</v>
      </c>
      <c r="AT65" s="586">
        <v>6872.8980624899996</v>
      </c>
      <c r="AU65" s="586">
        <v>8359.7651665300018</v>
      </c>
      <c r="AV65" s="586">
        <v>6782.2514511400004</v>
      </c>
      <c r="AW65" s="586">
        <v>7717.0303936099981</v>
      </c>
      <c r="AX65" s="586">
        <v>6841.5879999999997</v>
      </c>
      <c r="AY65" s="586">
        <v>7701.4459999999999</v>
      </c>
      <c r="AZ65" s="586"/>
      <c r="BA65" s="586"/>
      <c r="BB65" s="586"/>
      <c r="BC65" s="586"/>
      <c r="BD65" s="586"/>
      <c r="BE65" s="586"/>
      <c r="BF65" s="586"/>
      <c r="BG65" s="586"/>
      <c r="BH65" s="586"/>
      <c r="BI65" s="586"/>
      <c r="BJ65" s="586"/>
      <c r="BK65" s="586"/>
      <c r="BL65" s="586"/>
      <c r="BM65" s="586"/>
      <c r="BN65" s="586"/>
      <c r="BO65" s="586"/>
    </row>
    <row r="66" spans="1:69" ht="20.25" customHeight="1">
      <c r="A66" s="710" t="s">
        <v>460</v>
      </c>
      <c r="B66" s="586">
        <v>117779.76199999999</v>
      </c>
      <c r="C66" s="586">
        <v>117779.76300000001</v>
      </c>
      <c r="D66" s="586">
        <v>123127.01300000001</v>
      </c>
      <c r="E66" s="586">
        <v>123127.01300000002</v>
      </c>
      <c r="F66" s="586">
        <v>125853.05499999999</v>
      </c>
      <c r="G66" s="586">
        <v>125853.05500000001</v>
      </c>
      <c r="H66" s="586">
        <v>123408.47600000001</v>
      </c>
      <c r="I66" s="586">
        <v>123408.47600000002</v>
      </c>
      <c r="J66" s="586">
        <v>131561.334</v>
      </c>
      <c r="K66" s="586">
        <v>131561.33399999997</v>
      </c>
      <c r="L66" s="586">
        <v>138889.087</v>
      </c>
      <c r="M66" s="586">
        <v>138889.087</v>
      </c>
      <c r="N66" s="586">
        <v>150097.701</v>
      </c>
      <c r="O66" s="586">
        <v>150097.701</v>
      </c>
      <c r="P66" s="586">
        <v>148643.45500000002</v>
      </c>
      <c r="Q66" s="586">
        <v>148643.45499999999</v>
      </c>
      <c r="R66" s="586">
        <v>150633.45000000004</v>
      </c>
      <c r="S66" s="586">
        <v>150633.45000000001</v>
      </c>
      <c r="T66" s="586">
        <v>154864.89000000001</v>
      </c>
      <c r="U66" s="586">
        <v>154864.88999999998</v>
      </c>
      <c r="V66" s="586">
        <v>155601.35300000003</v>
      </c>
      <c r="W66" s="586">
        <v>155601.35299999997</v>
      </c>
      <c r="X66" s="586">
        <v>166585.43229999999</v>
      </c>
      <c r="Y66" s="586">
        <v>166585.43229999999</v>
      </c>
      <c r="Z66" s="586">
        <v>174975.28900000002</v>
      </c>
      <c r="AA66" s="586">
        <v>174976.28900000005</v>
      </c>
      <c r="AB66" s="586">
        <v>186892.27399999998</v>
      </c>
      <c r="AC66" s="586">
        <v>186892.274</v>
      </c>
      <c r="AD66" s="586">
        <v>183521.3</v>
      </c>
      <c r="AE66" s="586">
        <v>183521.30000000002</v>
      </c>
      <c r="AF66" s="586">
        <v>182308.818</v>
      </c>
      <c r="AG66" s="586">
        <v>182308.818</v>
      </c>
      <c r="AH66" s="586">
        <v>166418.14380000002</v>
      </c>
      <c r="AI66" s="586">
        <v>166418.14380000002</v>
      </c>
      <c r="AJ66" s="586">
        <v>166796.32399999999</v>
      </c>
      <c r="AK66" s="586">
        <v>166796.32399999999</v>
      </c>
      <c r="AL66" s="586">
        <v>162593.69189999998</v>
      </c>
      <c r="AM66" s="586">
        <v>162593.69190000001</v>
      </c>
      <c r="AN66" s="586">
        <v>166496.35870000004</v>
      </c>
      <c r="AO66" s="586">
        <v>166496.35870000001</v>
      </c>
      <c r="AP66" s="586">
        <v>171339.69259999998</v>
      </c>
      <c r="AQ66" s="586">
        <v>171339.69260000001</v>
      </c>
      <c r="AR66" s="586">
        <v>179017.36479999998</v>
      </c>
      <c r="AS66" s="586">
        <v>179017.36380000002</v>
      </c>
      <c r="AT66" s="586">
        <v>177640.85013019008</v>
      </c>
      <c r="AU66" s="586">
        <v>177640.85013019005</v>
      </c>
      <c r="AV66" s="586">
        <v>177301.42431872996</v>
      </c>
      <c r="AW66" s="586">
        <v>177301.42431872996</v>
      </c>
      <c r="AX66" s="586">
        <v>173818.0649</v>
      </c>
      <c r="AY66" s="586">
        <v>173818.0649</v>
      </c>
      <c r="AZ66" s="586"/>
      <c r="BA66" s="586"/>
      <c r="BB66" s="586"/>
      <c r="BC66" s="586"/>
      <c r="BD66" s="586"/>
      <c r="BE66" s="586"/>
      <c r="BF66" s="592"/>
      <c r="BG66" s="592"/>
      <c r="BH66" s="592"/>
      <c r="BI66" s="592"/>
      <c r="BJ66" s="592"/>
      <c r="BK66" s="592"/>
      <c r="BL66" s="592"/>
      <c r="BM66" s="592"/>
      <c r="BN66" s="592"/>
      <c r="BO66" s="592"/>
    </row>
    <row r="67" spans="1:69">
      <c r="A67" s="583"/>
      <c r="B67" s="593"/>
      <c r="C67" s="593"/>
      <c r="D67" s="593"/>
      <c r="E67" s="593"/>
      <c r="F67" s="593"/>
      <c r="G67" s="593"/>
      <c r="H67" s="593"/>
      <c r="I67" s="593"/>
      <c r="J67" s="593"/>
      <c r="K67" s="593"/>
      <c r="L67" s="593"/>
      <c r="M67" s="593"/>
      <c r="N67" s="593"/>
      <c r="O67" s="593"/>
      <c r="P67" s="593"/>
      <c r="Q67" s="593"/>
      <c r="R67" s="593"/>
      <c r="S67" s="593"/>
      <c r="T67" s="161"/>
    </row>
    <row r="68" spans="1:69" s="161" customFormat="1" ht="19.5" customHeight="1">
      <c r="B68" s="1245" t="s">
        <v>1483</v>
      </c>
      <c r="C68" s="593"/>
      <c r="D68" s="593"/>
      <c r="E68" s="593"/>
      <c r="F68" s="593"/>
      <c r="G68" s="593"/>
      <c r="H68" s="593"/>
      <c r="I68" s="593"/>
      <c r="J68" s="593"/>
      <c r="K68" s="593"/>
      <c r="L68" s="593"/>
      <c r="M68" s="593"/>
      <c r="N68" s="593"/>
      <c r="O68" s="593"/>
      <c r="P68" s="593"/>
      <c r="Q68" s="593"/>
      <c r="R68" s="593"/>
      <c r="S68" s="593"/>
      <c r="U68" s="216"/>
      <c r="V68" s="216"/>
      <c r="W68" s="216"/>
      <c r="X68" s="216"/>
      <c r="Y68" s="216"/>
      <c r="Z68" s="216"/>
      <c r="AA68" s="216"/>
      <c r="AB68" s="216"/>
      <c r="AC68" s="216"/>
      <c r="AD68" s="216"/>
      <c r="AE68" s="216"/>
      <c r="AF68" s="216"/>
      <c r="AG68" s="216"/>
      <c r="AH68" s="216"/>
      <c r="AI68" s="216"/>
      <c r="AJ68" s="216"/>
      <c r="AK68" s="216"/>
      <c r="AL68" s="216"/>
      <c r="AM68" s="216"/>
      <c r="AN68" s="216"/>
      <c r="AO68" s="216"/>
      <c r="AP68" s="216"/>
      <c r="AQ68" s="216"/>
      <c r="AR68" s="216"/>
      <c r="AS68" s="216"/>
      <c r="AT68" s="216"/>
      <c r="AU68" s="216"/>
      <c r="AV68" s="216"/>
      <c r="AW68" s="216"/>
      <c r="AX68" s="216"/>
      <c r="AY68" s="216"/>
      <c r="AZ68" s="216"/>
      <c r="BA68" s="216"/>
      <c r="BB68" s="216"/>
      <c r="BC68" s="216"/>
      <c r="BD68" s="216"/>
      <c r="BE68" s="216"/>
      <c r="BF68" s="216"/>
      <c r="BG68" s="216"/>
      <c r="BH68" s="216"/>
      <c r="BI68" s="216"/>
      <c r="BJ68" s="216"/>
      <c r="BK68" s="216"/>
      <c r="BL68" s="216"/>
      <c r="BM68" s="216"/>
      <c r="BN68" s="216"/>
      <c r="BO68" s="216"/>
      <c r="BP68" s="216"/>
      <c r="BQ68" s="216"/>
    </row>
    <row r="69" spans="1:69" s="161" customFormat="1" ht="13">
      <c r="A69" s="584"/>
      <c r="B69" s="593"/>
      <c r="C69" s="593"/>
      <c r="D69" s="593"/>
      <c r="E69" s="593"/>
      <c r="F69" s="593"/>
      <c r="G69" s="593"/>
      <c r="H69" s="593"/>
      <c r="I69" s="593"/>
      <c r="J69" s="593"/>
      <c r="K69" s="593"/>
      <c r="L69" s="593"/>
      <c r="M69" s="593"/>
      <c r="N69" s="593"/>
      <c r="O69" s="593"/>
      <c r="P69" s="593"/>
      <c r="Q69" s="593"/>
      <c r="R69" s="593"/>
      <c r="S69" s="593"/>
      <c r="U69" s="216"/>
      <c r="V69" s="216"/>
      <c r="W69" s="216"/>
      <c r="X69" s="216"/>
      <c r="Y69" s="216"/>
      <c r="Z69" s="216"/>
      <c r="AA69" s="216"/>
      <c r="AB69" s="216"/>
      <c r="AC69" s="216"/>
      <c r="AD69" s="216"/>
      <c r="AE69" s="216"/>
      <c r="AF69" s="216"/>
      <c r="AG69" s="216"/>
      <c r="AH69" s="216"/>
      <c r="AI69" s="216"/>
      <c r="AJ69" s="216"/>
      <c r="AK69" s="216"/>
      <c r="AL69" s="216"/>
      <c r="AM69" s="216"/>
      <c r="AN69" s="216"/>
      <c r="AO69" s="216"/>
      <c r="AP69" s="216"/>
      <c r="AQ69" s="216"/>
      <c r="AR69" s="216"/>
      <c r="AS69" s="216"/>
      <c r="AT69" s="216"/>
      <c r="AU69" s="216"/>
      <c r="AV69" s="216"/>
      <c r="AW69" s="216"/>
      <c r="AX69" s="216"/>
      <c r="AY69" s="216"/>
      <c r="AZ69" s="216"/>
      <c r="BA69" s="216"/>
      <c r="BB69" s="216"/>
      <c r="BC69" s="216"/>
      <c r="BD69" s="216"/>
      <c r="BE69" s="216"/>
      <c r="BF69" s="216"/>
      <c r="BG69" s="216"/>
      <c r="BH69" s="216"/>
      <c r="BI69" s="216"/>
      <c r="BJ69" s="216"/>
      <c r="BK69" s="216"/>
      <c r="BL69" s="216"/>
      <c r="BM69" s="216"/>
      <c r="BN69" s="216"/>
      <c r="BO69" s="216"/>
      <c r="BP69" s="216"/>
      <c r="BQ69" s="216"/>
    </row>
    <row r="70" spans="1:69" s="161" customFormat="1" ht="13">
      <c r="A70" s="584"/>
      <c r="B70" s="593"/>
      <c r="C70" s="593"/>
      <c r="D70" s="593"/>
      <c r="E70" s="593"/>
      <c r="F70" s="593"/>
      <c r="G70" s="593"/>
      <c r="H70" s="593"/>
      <c r="I70" s="593"/>
      <c r="J70" s="593"/>
      <c r="K70" s="593"/>
      <c r="L70" s="593"/>
      <c r="M70" s="593"/>
      <c r="N70" s="593"/>
      <c r="O70" s="593"/>
      <c r="P70" s="593"/>
      <c r="Q70" s="593"/>
      <c r="R70" s="593"/>
      <c r="S70" s="593"/>
      <c r="U70" s="216"/>
      <c r="V70" s="216"/>
      <c r="W70" s="216"/>
      <c r="X70" s="216"/>
      <c r="Y70" s="216"/>
      <c r="Z70" s="216"/>
      <c r="AA70" s="216"/>
      <c r="AB70" s="216"/>
      <c r="AC70" s="216"/>
      <c r="AD70" s="216"/>
      <c r="AE70" s="216"/>
      <c r="AF70" s="216"/>
      <c r="AG70" s="216"/>
      <c r="AH70" s="216"/>
      <c r="AI70" s="216"/>
      <c r="AJ70" s="216"/>
      <c r="AK70" s="216"/>
      <c r="AL70" s="216"/>
      <c r="AM70" s="216"/>
      <c r="AN70" s="216"/>
      <c r="AO70" s="216"/>
      <c r="AP70" s="216"/>
      <c r="AQ70" s="216"/>
      <c r="AR70" s="216"/>
      <c r="AS70" s="216"/>
      <c r="AT70" s="216"/>
      <c r="AU70" s="216"/>
      <c r="AV70" s="216"/>
      <c r="AW70" s="216"/>
      <c r="AX70" s="216"/>
      <c r="AY70" s="216"/>
      <c r="AZ70" s="216"/>
      <c r="BA70" s="216"/>
      <c r="BB70" s="216"/>
      <c r="BC70" s="216"/>
      <c r="BD70" s="216"/>
      <c r="BE70" s="216"/>
      <c r="BF70" s="216"/>
      <c r="BG70" s="216"/>
      <c r="BH70" s="216"/>
      <c r="BI70" s="216"/>
      <c r="BJ70" s="216"/>
      <c r="BK70" s="216"/>
      <c r="BL70" s="216"/>
      <c r="BM70" s="216"/>
      <c r="BN70" s="216"/>
      <c r="BO70" s="216"/>
      <c r="BP70" s="216"/>
      <c r="BQ70" s="216"/>
    </row>
    <row r="71" spans="1:69" s="161" customFormat="1">
      <c r="A71" s="217"/>
      <c r="B71" s="594"/>
      <c r="C71" s="594"/>
      <c r="D71" s="594"/>
      <c r="E71" s="594"/>
      <c r="F71" s="594"/>
      <c r="G71" s="594"/>
      <c r="H71" s="594"/>
      <c r="I71" s="594"/>
      <c r="J71" s="594"/>
      <c r="K71" s="594"/>
      <c r="L71" s="594"/>
      <c r="M71" s="594"/>
      <c r="N71" s="594"/>
      <c r="O71" s="594"/>
      <c r="P71" s="594"/>
      <c r="Q71" s="594"/>
      <c r="R71" s="594"/>
      <c r="S71" s="594"/>
      <c r="U71" s="216"/>
      <c r="V71" s="216"/>
      <c r="W71" s="216"/>
      <c r="X71" s="216"/>
      <c r="Y71" s="216"/>
      <c r="Z71" s="216"/>
      <c r="AA71" s="216"/>
      <c r="AB71" s="216"/>
      <c r="AC71" s="216"/>
      <c r="AD71" s="216"/>
      <c r="AE71" s="216"/>
      <c r="AF71" s="216"/>
      <c r="AG71" s="216"/>
      <c r="AH71" s="216"/>
      <c r="AI71" s="216"/>
      <c r="AJ71" s="216"/>
      <c r="AK71" s="216"/>
      <c r="AL71" s="216"/>
      <c r="AM71" s="216"/>
      <c r="AN71" s="216"/>
      <c r="AO71" s="216"/>
      <c r="AP71" s="216"/>
      <c r="AQ71" s="216"/>
      <c r="AR71" s="216"/>
      <c r="AS71" s="216"/>
      <c r="AT71" s="216"/>
      <c r="AU71" s="216"/>
      <c r="AV71" s="216"/>
      <c r="AW71" s="216"/>
      <c r="AX71" s="216"/>
      <c r="AY71" s="216"/>
      <c r="AZ71" s="216"/>
      <c r="BA71" s="216"/>
      <c r="BB71" s="216"/>
      <c r="BC71" s="216"/>
      <c r="BD71" s="216"/>
      <c r="BE71" s="216"/>
      <c r="BF71" s="216"/>
      <c r="BG71" s="216"/>
      <c r="BH71" s="216"/>
      <c r="BI71" s="216"/>
      <c r="BJ71" s="216"/>
      <c r="BK71" s="216"/>
      <c r="BL71" s="216"/>
      <c r="BM71" s="216"/>
      <c r="BN71" s="216"/>
      <c r="BO71" s="216"/>
      <c r="BP71" s="216"/>
      <c r="BQ71" s="216"/>
    </row>
    <row r="72" spans="1:69" s="161" customFormat="1">
      <c r="A72" s="217"/>
      <c r="B72" s="595"/>
      <c r="C72" s="595"/>
      <c r="D72" s="595"/>
      <c r="E72" s="595"/>
      <c r="F72" s="595"/>
      <c r="G72" s="595"/>
      <c r="H72" s="595"/>
      <c r="I72" s="595"/>
      <c r="J72" s="595"/>
      <c r="K72" s="595"/>
      <c r="L72" s="595"/>
      <c r="M72" s="595"/>
      <c r="N72" s="595"/>
      <c r="O72" s="595"/>
      <c r="P72" s="595"/>
      <c r="Q72" s="595"/>
      <c r="R72" s="595"/>
      <c r="S72" s="595"/>
      <c r="U72" s="216"/>
      <c r="V72" s="216"/>
      <c r="W72" s="216"/>
      <c r="X72" s="216"/>
      <c r="Y72" s="216"/>
      <c r="Z72" s="216"/>
      <c r="AA72" s="216"/>
      <c r="AB72" s="216"/>
      <c r="AC72" s="216"/>
      <c r="AD72" s="216"/>
      <c r="AE72" s="216"/>
      <c r="AF72" s="216"/>
      <c r="AG72" s="216"/>
      <c r="AH72" s="216"/>
      <c r="AI72" s="216"/>
      <c r="AJ72" s="216"/>
      <c r="AK72" s="216"/>
      <c r="AL72" s="216"/>
      <c r="AM72" s="216"/>
      <c r="AN72" s="216"/>
      <c r="AO72" s="216"/>
      <c r="AP72" s="216"/>
      <c r="AQ72" s="216"/>
      <c r="AR72" s="216"/>
      <c r="AS72" s="216"/>
      <c r="AT72" s="216"/>
      <c r="AU72" s="216"/>
      <c r="AV72" s="216"/>
      <c r="AW72" s="216"/>
      <c r="AX72" s="216"/>
      <c r="AY72" s="216"/>
      <c r="AZ72" s="216"/>
      <c r="BA72" s="216"/>
      <c r="BB72" s="216"/>
      <c r="BC72" s="216"/>
      <c r="BD72" s="216"/>
      <c r="BE72" s="216"/>
      <c r="BF72" s="216"/>
      <c r="BG72" s="216"/>
      <c r="BH72" s="216"/>
      <c r="BI72" s="216"/>
      <c r="BJ72" s="216"/>
      <c r="BK72" s="216"/>
      <c r="BL72" s="216"/>
      <c r="BM72" s="216"/>
      <c r="BN72" s="216"/>
      <c r="BO72" s="216"/>
      <c r="BP72" s="216"/>
      <c r="BQ72" s="216"/>
    </row>
    <row r="73" spans="1:69" s="161" customFormat="1">
      <c r="A73" s="217"/>
      <c r="B73" s="595"/>
      <c r="C73" s="595"/>
      <c r="D73" s="595"/>
      <c r="E73" s="595"/>
      <c r="F73" s="595"/>
      <c r="G73" s="595"/>
      <c r="H73" s="595"/>
      <c r="I73" s="595"/>
      <c r="J73" s="595"/>
      <c r="K73" s="595"/>
      <c r="L73" s="595"/>
      <c r="M73" s="595"/>
      <c r="N73" s="595"/>
      <c r="O73" s="595"/>
      <c r="P73" s="595"/>
      <c r="Q73" s="595"/>
      <c r="R73" s="595"/>
      <c r="S73" s="595"/>
      <c r="U73" s="216"/>
      <c r="V73" s="216"/>
      <c r="W73" s="216"/>
      <c r="X73" s="216"/>
      <c r="Y73" s="216"/>
      <c r="Z73" s="216"/>
      <c r="AA73" s="216"/>
      <c r="AB73" s="216"/>
      <c r="AC73" s="216"/>
      <c r="AD73" s="216"/>
      <c r="AE73" s="216"/>
      <c r="AF73" s="216"/>
      <c r="AG73" s="216"/>
      <c r="AH73" s="216"/>
      <c r="AI73" s="216"/>
      <c r="AJ73" s="216"/>
      <c r="AK73" s="216"/>
      <c r="AL73" s="216"/>
      <c r="AM73" s="216"/>
      <c r="AN73" s="216"/>
      <c r="AO73" s="216"/>
      <c r="AP73" s="216"/>
      <c r="AQ73" s="216"/>
      <c r="AR73" s="216"/>
      <c r="AS73" s="216"/>
      <c r="AT73" s="216"/>
      <c r="AU73" s="216"/>
      <c r="AV73" s="216"/>
      <c r="AW73" s="216"/>
      <c r="AX73" s="216"/>
      <c r="AY73" s="216"/>
      <c r="AZ73" s="216"/>
      <c r="BA73" s="216"/>
      <c r="BB73" s="216"/>
      <c r="BC73" s="216"/>
      <c r="BD73" s="216"/>
      <c r="BE73" s="216"/>
      <c r="BF73" s="216"/>
      <c r="BG73" s="216"/>
      <c r="BH73" s="216"/>
      <c r="BI73" s="216"/>
      <c r="BJ73" s="216"/>
      <c r="BK73" s="216"/>
      <c r="BL73" s="216"/>
      <c r="BM73" s="216"/>
      <c r="BN73" s="216"/>
      <c r="BO73" s="216"/>
      <c r="BP73" s="216"/>
      <c r="BQ73" s="216"/>
    </row>
    <row r="74" spans="1:69" s="161" customFormat="1">
      <c r="A74" s="217"/>
      <c r="B74" s="595"/>
      <c r="C74" s="595"/>
      <c r="D74" s="595"/>
      <c r="E74" s="595"/>
      <c r="F74" s="595"/>
      <c r="G74" s="595"/>
      <c r="H74" s="595"/>
      <c r="I74" s="595"/>
      <c r="J74" s="595"/>
      <c r="K74" s="595"/>
      <c r="L74" s="595"/>
      <c r="M74" s="595"/>
      <c r="N74" s="595"/>
      <c r="O74" s="595"/>
      <c r="P74" s="595"/>
      <c r="Q74" s="595"/>
      <c r="R74" s="595"/>
      <c r="S74" s="595"/>
      <c r="U74" s="216"/>
      <c r="V74" s="216"/>
      <c r="W74" s="216"/>
      <c r="X74" s="216"/>
      <c r="Y74" s="216"/>
      <c r="Z74" s="216"/>
      <c r="AA74" s="216"/>
      <c r="AB74" s="216"/>
      <c r="AC74" s="216"/>
      <c r="AD74" s="216"/>
      <c r="AE74" s="216"/>
      <c r="AF74" s="216"/>
      <c r="AG74" s="216"/>
      <c r="AH74" s="216"/>
      <c r="AI74" s="216"/>
      <c r="AJ74" s="216"/>
      <c r="AK74" s="216"/>
      <c r="AL74" s="216"/>
      <c r="AM74" s="216"/>
      <c r="AN74" s="216"/>
      <c r="AO74" s="216"/>
      <c r="AP74" s="216"/>
      <c r="AQ74" s="216"/>
      <c r="AR74" s="216"/>
      <c r="AS74" s="216"/>
      <c r="AT74" s="216"/>
      <c r="AU74" s="216"/>
      <c r="AV74" s="216"/>
      <c r="AW74" s="216"/>
      <c r="AX74" s="216"/>
      <c r="AY74" s="216"/>
      <c r="AZ74" s="216"/>
      <c r="BA74" s="216"/>
      <c r="BB74" s="216"/>
      <c r="BC74" s="216"/>
      <c r="BD74" s="216"/>
      <c r="BE74" s="216"/>
      <c r="BF74" s="216"/>
      <c r="BG74" s="216"/>
      <c r="BH74" s="216"/>
      <c r="BI74" s="216"/>
      <c r="BJ74" s="216"/>
      <c r="BK74" s="216"/>
      <c r="BL74" s="216"/>
      <c r="BM74" s="216"/>
      <c r="BN74" s="216"/>
      <c r="BO74" s="216"/>
      <c r="BP74" s="216"/>
      <c r="BQ74" s="216"/>
    </row>
    <row r="75" spans="1:69" s="161" customFormat="1">
      <c r="A75" s="217"/>
      <c r="B75" s="596"/>
      <c r="C75" s="596"/>
      <c r="D75" s="596"/>
      <c r="E75" s="596"/>
      <c r="F75" s="596"/>
      <c r="G75" s="596"/>
      <c r="H75" s="596"/>
      <c r="I75" s="596"/>
      <c r="J75" s="596"/>
      <c r="K75" s="596"/>
      <c r="L75" s="596"/>
      <c r="M75" s="596"/>
      <c r="N75" s="596"/>
      <c r="O75" s="596"/>
      <c r="P75" s="596"/>
      <c r="Q75" s="596"/>
      <c r="R75" s="596"/>
      <c r="S75" s="596"/>
      <c r="T75" s="216"/>
      <c r="U75" s="216"/>
      <c r="V75" s="216"/>
      <c r="W75" s="216"/>
      <c r="X75" s="216"/>
      <c r="Y75" s="216"/>
      <c r="Z75" s="216"/>
      <c r="AA75" s="216"/>
      <c r="AB75" s="216"/>
      <c r="AC75" s="216"/>
      <c r="AD75" s="216"/>
      <c r="AE75" s="216"/>
      <c r="AF75" s="216"/>
      <c r="AG75" s="216"/>
      <c r="AH75" s="216"/>
      <c r="AI75" s="216"/>
      <c r="AJ75" s="216"/>
      <c r="AK75" s="216"/>
      <c r="AL75" s="216"/>
      <c r="AM75" s="216"/>
      <c r="AN75" s="216"/>
      <c r="AO75" s="216"/>
      <c r="AP75" s="216"/>
      <c r="AQ75" s="216"/>
      <c r="AR75" s="216"/>
      <c r="AS75" s="216"/>
      <c r="AT75" s="216"/>
      <c r="AU75" s="216"/>
      <c r="AV75" s="216"/>
      <c r="AW75" s="216"/>
      <c r="AX75" s="216"/>
      <c r="AY75" s="216"/>
      <c r="AZ75" s="216"/>
      <c r="BA75" s="216"/>
      <c r="BB75" s="216"/>
      <c r="BC75" s="216"/>
      <c r="BD75" s="216"/>
      <c r="BE75" s="216"/>
      <c r="BF75" s="216"/>
      <c r="BG75" s="216"/>
      <c r="BH75" s="216"/>
      <c r="BI75" s="216"/>
      <c r="BJ75" s="216"/>
      <c r="BK75" s="216"/>
      <c r="BL75" s="216"/>
      <c r="BM75" s="216"/>
      <c r="BN75" s="216"/>
      <c r="BO75" s="216"/>
      <c r="BP75" s="216"/>
      <c r="BQ75" s="216"/>
    </row>
    <row r="76" spans="1:69" s="161" customFormat="1">
      <c r="A76" s="217"/>
      <c r="B76" s="596"/>
      <c r="C76" s="596"/>
      <c r="D76" s="596"/>
      <c r="E76" s="596"/>
      <c r="F76" s="596"/>
      <c r="G76" s="596"/>
      <c r="H76" s="596"/>
      <c r="I76" s="596"/>
      <c r="J76" s="596"/>
      <c r="K76" s="596"/>
      <c r="L76" s="596"/>
      <c r="M76" s="596"/>
      <c r="N76" s="596"/>
      <c r="O76" s="596"/>
      <c r="P76" s="596"/>
      <c r="Q76" s="596"/>
      <c r="R76" s="596"/>
      <c r="S76" s="596"/>
      <c r="T76" s="216"/>
      <c r="U76" s="216"/>
      <c r="V76" s="216"/>
      <c r="W76" s="216"/>
      <c r="X76" s="216"/>
      <c r="Y76" s="216"/>
      <c r="Z76" s="216"/>
      <c r="AA76" s="216"/>
      <c r="AB76" s="216"/>
      <c r="AC76" s="216"/>
      <c r="AD76" s="216"/>
      <c r="AE76" s="216"/>
      <c r="AF76" s="216"/>
      <c r="AG76" s="216"/>
      <c r="AH76" s="216"/>
      <c r="AI76" s="216"/>
      <c r="AJ76" s="216"/>
      <c r="AK76" s="216"/>
      <c r="AL76" s="216"/>
      <c r="AM76" s="216"/>
      <c r="AN76" s="216"/>
      <c r="AO76" s="216"/>
      <c r="AP76" s="216"/>
      <c r="AQ76" s="216"/>
      <c r="AR76" s="216"/>
      <c r="AS76" s="216"/>
      <c r="AT76" s="216"/>
      <c r="AU76" s="216"/>
      <c r="AV76" s="216"/>
      <c r="AW76" s="216"/>
      <c r="AX76" s="216"/>
      <c r="AY76" s="216"/>
      <c r="AZ76" s="216"/>
      <c r="BA76" s="216"/>
      <c r="BB76" s="216"/>
      <c r="BC76" s="216"/>
      <c r="BD76" s="216"/>
      <c r="BE76" s="216"/>
      <c r="BF76" s="216"/>
      <c r="BG76" s="216"/>
      <c r="BH76" s="216"/>
      <c r="BI76" s="216"/>
      <c r="BJ76" s="216"/>
      <c r="BK76" s="216"/>
      <c r="BL76" s="216"/>
      <c r="BM76" s="216"/>
      <c r="BN76" s="216"/>
      <c r="BO76" s="216"/>
      <c r="BP76" s="216"/>
      <c r="BQ76" s="216"/>
    </row>
    <row r="77" spans="1:69" s="161" customFormat="1">
      <c r="A77" s="217"/>
      <c r="B77" s="596"/>
      <c r="C77" s="596"/>
      <c r="D77" s="596"/>
      <c r="E77" s="596"/>
      <c r="F77" s="596"/>
      <c r="G77" s="596"/>
      <c r="H77" s="596"/>
      <c r="I77" s="596"/>
      <c r="J77" s="596"/>
      <c r="K77" s="596"/>
      <c r="L77" s="596"/>
      <c r="M77" s="596"/>
      <c r="N77" s="596"/>
      <c r="O77" s="596"/>
      <c r="P77" s="596"/>
      <c r="Q77" s="596"/>
      <c r="R77" s="596"/>
      <c r="S77" s="596"/>
      <c r="T77" s="216"/>
      <c r="U77" s="216"/>
      <c r="V77" s="216"/>
      <c r="W77" s="216"/>
      <c r="X77" s="216"/>
      <c r="Y77" s="216"/>
      <c r="Z77" s="216"/>
      <c r="AA77" s="216"/>
      <c r="AB77" s="216"/>
      <c r="AC77" s="216"/>
      <c r="AD77" s="216"/>
      <c r="AE77" s="216"/>
      <c r="AF77" s="216"/>
      <c r="AG77" s="216"/>
      <c r="AH77" s="216"/>
      <c r="AI77" s="216"/>
      <c r="AJ77" s="216"/>
      <c r="AK77" s="216"/>
      <c r="AL77" s="216"/>
      <c r="AM77" s="216"/>
      <c r="AN77" s="216"/>
      <c r="AO77" s="216"/>
      <c r="AP77" s="216"/>
      <c r="AQ77" s="216"/>
      <c r="AR77" s="216"/>
      <c r="AS77" s="216"/>
      <c r="AT77" s="216"/>
      <c r="AU77" s="216"/>
      <c r="AV77" s="216"/>
      <c r="AW77" s="216"/>
      <c r="AX77" s="216"/>
      <c r="AY77" s="216"/>
      <c r="AZ77" s="216"/>
      <c r="BA77" s="216"/>
      <c r="BB77" s="216"/>
      <c r="BC77" s="216"/>
      <c r="BD77" s="216"/>
      <c r="BE77" s="216"/>
      <c r="BF77" s="216"/>
      <c r="BG77" s="216"/>
      <c r="BH77" s="216"/>
      <c r="BI77" s="216"/>
      <c r="BJ77" s="216"/>
      <c r="BK77" s="216"/>
      <c r="BL77" s="216"/>
      <c r="BM77" s="216"/>
      <c r="BN77" s="216"/>
      <c r="BO77" s="216"/>
      <c r="BP77" s="216"/>
      <c r="BQ77" s="216"/>
    </row>
    <row r="78" spans="1:69" s="161" customFormat="1">
      <c r="A78" s="217"/>
      <c r="B78" s="216"/>
      <c r="C78" s="216"/>
      <c r="D78" s="216"/>
      <c r="E78" s="216"/>
      <c r="F78" s="216"/>
      <c r="G78" s="216"/>
      <c r="H78" s="216"/>
      <c r="I78" s="216"/>
      <c r="J78" s="216"/>
      <c r="K78" s="216"/>
      <c r="L78" s="216"/>
      <c r="M78" s="216"/>
      <c r="N78" s="216"/>
      <c r="O78" s="216"/>
      <c r="P78" s="216"/>
      <c r="Q78" s="216"/>
      <c r="R78" s="216"/>
      <c r="S78" s="216"/>
      <c r="T78" s="216"/>
      <c r="U78" s="216"/>
      <c r="V78" s="216"/>
      <c r="W78" s="216"/>
      <c r="X78" s="216"/>
      <c r="Y78" s="216"/>
      <c r="Z78" s="216"/>
      <c r="AA78" s="216"/>
      <c r="AB78" s="216"/>
      <c r="AC78" s="216"/>
      <c r="AD78" s="216"/>
      <c r="AE78" s="216"/>
      <c r="AF78" s="216"/>
      <c r="AG78" s="216"/>
      <c r="AH78" s="216"/>
      <c r="AI78" s="216"/>
      <c r="AJ78" s="216"/>
      <c r="AK78" s="216"/>
      <c r="AL78" s="216"/>
      <c r="AM78" s="216"/>
      <c r="AN78" s="216"/>
      <c r="AO78" s="216"/>
      <c r="AP78" s="216"/>
      <c r="AQ78" s="216"/>
      <c r="AR78" s="216"/>
      <c r="AS78" s="216"/>
      <c r="AT78" s="216"/>
      <c r="AU78" s="216"/>
      <c r="AV78" s="216"/>
      <c r="AW78" s="216"/>
      <c r="AX78" s="216"/>
      <c r="AY78" s="216"/>
      <c r="AZ78" s="216"/>
      <c r="BA78" s="216"/>
      <c r="BB78" s="216"/>
      <c r="BC78" s="216"/>
      <c r="BD78" s="216"/>
      <c r="BE78" s="216"/>
      <c r="BF78" s="216"/>
      <c r="BG78" s="216"/>
      <c r="BH78" s="216"/>
      <c r="BI78" s="216"/>
      <c r="BJ78" s="216"/>
      <c r="BK78" s="216"/>
      <c r="BL78" s="216"/>
      <c r="BM78" s="216"/>
      <c r="BN78" s="216"/>
      <c r="BO78" s="216"/>
      <c r="BP78" s="216"/>
      <c r="BQ78" s="216"/>
    </row>
    <row r="79" spans="1:69" s="161" customFormat="1">
      <c r="A79" s="217"/>
      <c r="B79" s="216"/>
      <c r="C79" s="216"/>
      <c r="D79" s="216"/>
      <c r="E79" s="216"/>
      <c r="F79" s="216"/>
      <c r="G79" s="216"/>
      <c r="H79" s="216"/>
      <c r="I79" s="216"/>
      <c r="J79" s="216"/>
      <c r="K79" s="216"/>
      <c r="L79" s="216"/>
      <c r="M79" s="216"/>
      <c r="N79" s="216"/>
      <c r="O79" s="216"/>
      <c r="P79" s="216"/>
      <c r="Q79" s="216"/>
      <c r="R79" s="216"/>
      <c r="S79" s="216"/>
      <c r="T79" s="216"/>
      <c r="U79" s="216"/>
      <c r="V79" s="216"/>
      <c r="W79" s="216"/>
      <c r="X79" s="216"/>
      <c r="Y79" s="216"/>
      <c r="Z79" s="216"/>
      <c r="AA79" s="216"/>
      <c r="AB79" s="216"/>
      <c r="AC79" s="216"/>
      <c r="AD79" s="216"/>
      <c r="AE79" s="216"/>
      <c r="AF79" s="216"/>
      <c r="AG79" s="216"/>
      <c r="AH79" s="216"/>
      <c r="AI79" s="216"/>
      <c r="AJ79" s="216"/>
      <c r="AK79" s="216"/>
      <c r="AL79" s="216"/>
      <c r="AM79" s="216"/>
      <c r="AN79" s="216"/>
      <c r="AO79" s="216"/>
      <c r="AP79" s="216"/>
      <c r="AQ79" s="216"/>
      <c r="AR79" s="216"/>
      <c r="AS79" s="216"/>
      <c r="AT79" s="216"/>
      <c r="AU79" s="216"/>
      <c r="AV79" s="216"/>
      <c r="AW79" s="216"/>
      <c r="AX79" s="216"/>
      <c r="AY79" s="216"/>
      <c r="AZ79" s="216"/>
      <c r="BA79" s="216"/>
      <c r="BB79" s="216"/>
      <c r="BC79" s="216"/>
      <c r="BD79" s="216"/>
      <c r="BE79" s="216"/>
      <c r="BF79" s="216"/>
      <c r="BG79" s="216"/>
      <c r="BH79" s="216"/>
      <c r="BI79" s="216"/>
      <c r="BJ79" s="216"/>
      <c r="BK79" s="216"/>
      <c r="BL79" s="216"/>
      <c r="BM79" s="216"/>
      <c r="BN79" s="216"/>
      <c r="BO79" s="216"/>
      <c r="BP79" s="216"/>
      <c r="BQ79" s="216"/>
    </row>
    <row r="80" spans="1:69" s="161" customFormat="1">
      <c r="A80" s="217"/>
      <c r="B80" s="216"/>
      <c r="C80" s="216"/>
      <c r="D80" s="216"/>
      <c r="E80" s="216"/>
      <c r="F80" s="216"/>
      <c r="G80" s="216"/>
      <c r="H80" s="216"/>
      <c r="I80" s="216"/>
      <c r="J80" s="216"/>
      <c r="K80" s="216"/>
      <c r="L80" s="216"/>
      <c r="M80" s="216"/>
      <c r="N80" s="216"/>
      <c r="O80" s="216"/>
      <c r="P80" s="216"/>
      <c r="Q80" s="216"/>
      <c r="R80" s="216"/>
      <c r="S80" s="216"/>
      <c r="T80" s="216"/>
      <c r="U80" s="216"/>
      <c r="V80" s="216"/>
      <c r="W80" s="216"/>
      <c r="X80" s="216"/>
      <c r="Y80" s="216"/>
      <c r="Z80" s="216"/>
      <c r="AA80" s="216"/>
      <c r="AB80" s="216"/>
      <c r="AC80" s="216"/>
      <c r="AD80" s="216"/>
      <c r="AE80" s="216"/>
      <c r="AF80" s="216"/>
      <c r="AG80" s="216"/>
      <c r="AH80" s="216"/>
      <c r="AI80" s="216"/>
      <c r="AJ80" s="216"/>
      <c r="AK80" s="216"/>
      <c r="AL80" s="216"/>
      <c r="AM80" s="216"/>
      <c r="AN80" s="216"/>
      <c r="AO80" s="216"/>
      <c r="AP80" s="216"/>
      <c r="AQ80" s="216"/>
      <c r="AR80" s="216"/>
      <c r="AS80" s="216"/>
      <c r="AT80" s="216"/>
      <c r="AU80" s="216"/>
      <c r="AV80" s="216"/>
      <c r="AW80" s="216"/>
      <c r="AX80" s="216"/>
      <c r="AY80" s="216"/>
      <c r="AZ80" s="216"/>
      <c r="BA80" s="216"/>
      <c r="BB80" s="216"/>
      <c r="BC80" s="216"/>
      <c r="BD80" s="216"/>
      <c r="BE80" s="216"/>
      <c r="BF80" s="216"/>
      <c r="BG80" s="216"/>
      <c r="BH80" s="216"/>
      <c r="BI80" s="216"/>
      <c r="BJ80" s="216"/>
      <c r="BK80" s="216"/>
      <c r="BL80" s="216"/>
      <c r="BM80" s="216"/>
      <c r="BN80" s="216"/>
      <c r="BO80" s="216"/>
      <c r="BP80" s="216"/>
      <c r="BQ80" s="216"/>
    </row>
    <row r="81" spans="1:69" s="161" customFormat="1">
      <c r="A81" s="217"/>
      <c r="B81" s="216"/>
      <c r="C81" s="216"/>
      <c r="D81" s="216"/>
      <c r="E81" s="216"/>
      <c r="F81" s="216"/>
      <c r="G81" s="216"/>
      <c r="H81" s="216"/>
      <c r="I81" s="216"/>
      <c r="J81" s="216"/>
      <c r="K81" s="216"/>
      <c r="L81" s="216"/>
      <c r="M81" s="216"/>
      <c r="N81" s="216"/>
      <c r="O81" s="216"/>
      <c r="P81" s="216"/>
      <c r="Q81" s="216"/>
      <c r="R81" s="216"/>
      <c r="S81" s="216"/>
      <c r="T81" s="216"/>
      <c r="U81" s="216"/>
      <c r="V81" s="216"/>
      <c r="W81" s="216"/>
      <c r="X81" s="216"/>
      <c r="Y81" s="216"/>
      <c r="Z81" s="216"/>
      <c r="AA81" s="216"/>
      <c r="AB81" s="216"/>
      <c r="AC81" s="216"/>
      <c r="AD81" s="216"/>
      <c r="AE81" s="216"/>
      <c r="AF81" s="216"/>
      <c r="AG81" s="216"/>
      <c r="AH81" s="216"/>
      <c r="AI81" s="216"/>
      <c r="AJ81" s="216"/>
      <c r="AK81" s="216"/>
      <c r="AL81" s="216"/>
      <c r="AM81" s="216"/>
      <c r="AN81" s="216"/>
      <c r="AO81" s="216"/>
      <c r="AP81" s="216"/>
      <c r="AQ81" s="216"/>
      <c r="AR81" s="216"/>
      <c r="AS81" s="216"/>
      <c r="AT81" s="216"/>
      <c r="AU81" s="216"/>
      <c r="AV81" s="216"/>
      <c r="AW81" s="216"/>
      <c r="AX81" s="216"/>
      <c r="AY81" s="216"/>
      <c r="AZ81" s="216"/>
      <c r="BA81" s="216"/>
      <c r="BB81" s="216"/>
      <c r="BC81" s="216"/>
      <c r="BD81" s="216"/>
      <c r="BE81" s="216"/>
      <c r="BF81" s="216"/>
      <c r="BG81" s="216"/>
      <c r="BH81" s="216"/>
      <c r="BI81" s="216"/>
      <c r="BJ81" s="216"/>
      <c r="BK81" s="216"/>
      <c r="BL81" s="216"/>
      <c r="BM81" s="216"/>
      <c r="BN81" s="216"/>
      <c r="BO81" s="216"/>
      <c r="BP81" s="216"/>
      <c r="BQ81" s="216"/>
    </row>
    <row r="82" spans="1:69" s="161" customFormat="1">
      <c r="A82" s="217"/>
      <c r="B82" s="216"/>
      <c r="C82" s="216"/>
      <c r="D82" s="216"/>
      <c r="E82" s="216"/>
      <c r="F82" s="216"/>
      <c r="G82" s="216"/>
      <c r="H82" s="216"/>
      <c r="I82" s="216"/>
      <c r="J82" s="216"/>
      <c r="K82" s="216"/>
      <c r="L82" s="216"/>
      <c r="M82" s="216"/>
      <c r="N82" s="216"/>
      <c r="O82" s="216"/>
      <c r="P82" s="216"/>
      <c r="Q82" s="216"/>
      <c r="R82" s="216"/>
      <c r="S82" s="216"/>
      <c r="T82" s="216"/>
      <c r="U82" s="216"/>
      <c r="V82" s="216"/>
      <c r="W82" s="216"/>
      <c r="X82" s="216"/>
      <c r="Y82" s="216"/>
      <c r="Z82" s="216"/>
      <c r="AA82" s="216"/>
      <c r="AB82" s="216"/>
      <c r="AC82" s="216"/>
      <c r="AD82" s="216"/>
      <c r="AE82" s="216"/>
      <c r="AF82" s="216"/>
      <c r="AG82" s="216"/>
      <c r="AH82" s="216"/>
      <c r="AI82" s="216"/>
      <c r="AJ82" s="216"/>
      <c r="AK82" s="216"/>
      <c r="AL82" s="216"/>
      <c r="AM82" s="216"/>
      <c r="AN82" s="216"/>
      <c r="AO82" s="216"/>
      <c r="AP82" s="216"/>
      <c r="AQ82" s="216"/>
      <c r="AR82" s="216"/>
      <c r="AS82" s="216"/>
      <c r="AT82" s="216"/>
      <c r="AU82" s="216"/>
      <c r="AV82" s="216"/>
      <c r="AW82" s="216"/>
      <c r="AX82" s="216"/>
      <c r="AY82" s="216"/>
      <c r="AZ82" s="216"/>
      <c r="BA82" s="216"/>
      <c r="BB82" s="216"/>
      <c r="BC82" s="216"/>
      <c r="BD82" s="216"/>
      <c r="BE82" s="216"/>
      <c r="BF82" s="216"/>
      <c r="BG82" s="216"/>
      <c r="BH82" s="216"/>
      <c r="BI82" s="216"/>
      <c r="BJ82" s="216"/>
      <c r="BK82" s="216"/>
      <c r="BL82" s="216"/>
      <c r="BM82" s="216"/>
      <c r="BN82" s="216"/>
      <c r="BO82" s="216"/>
      <c r="BP82" s="216"/>
      <c r="BQ82" s="216"/>
    </row>
    <row r="83" spans="1:69" s="161" customFormat="1">
      <c r="A83" s="217"/>
      <c r="B83" s="216"/>
      <c r="C83" s="216"/>
      <c r="D83" s="216"/>
      <c r="E83" s="216"/>
      <c r="F83" s="216"/>
      <c r="G83" s="216"/>
      <c r="H83" s="216"/>
      <c r="I83" s="216"/>
      <c r="J83" s="216"/>
      <c r="K83" s="216"/>
      <c r="L83" s="216"/>
      <c r="M83" s="216"/>
      <c r="N83" s="216"/>
      <c r="O83" s="216"/>
      <c r="P83" s="216"/>
      <c r="Q83" s="216"/>
      <c r="R83" s="216"/>
      <c r="S83" s="216"/>
      <c r="T83" s="216"/>
      <c r="U83" s="216"/>
      <c r="V83" s="216"/>
      <c r="W83" s="216"/>
      <c r="X83" s="216"/>
      <c r="Y83" s="216"/>
      <c r="Z83" s="216"/>
      <c r="AA83" s="216"/>
      <c r="AB83" s="216"/>
      <c r="AC83" s="216"/>
      <c r="AD83" s="216"/>
      <c r="AE83" s="216"/>
      <c r="AF83" s="216"/>
      <c r="AG83" s="216"/>
      <c r="AH83" s="216"/>
      <c r="AI83" s="216"/>
      <c r="AJ83" s="216"/>
      <c r="AK83" s="216"/>
      <c r="AL83" s="216"/>
      <c r="AM83" s="216"/>
      <c r="AN83" s="216"/>
      <c r="AO83" s="216"/>
      <c r="AP83" s="216"/>
      <c r="AQ83" s="216"/>
      <c r="AR83" s="216"/>
      <c r="AS83" s="216"/>
      <c r="AT83" s="216"/>
      <c r="AU83" s="216"/>
      <c r="AV83" s="216"/>
      <c r="AW83" s="216"/>
      <c r="AX83" s="216"/>
      <c r="AY83" s="216"/>
      <c r="AZ83" s="216"/>
      <c r="BA83" s="216"/>
      <c r="BB83" s="216"/>
      <c r="BC83" s="216"/>
      <c r="BD83" s="216"/>
      <c r="BE83" s="216"/>
      <c r="BF83" s="216"/>
      <c r="BG83" s="216"/>
      <c r="BH83" s="216"/>
      <c r="BI83" s="216"/>
      <c r="BJ83" s="216"/>
      <c r="BK83" s="216"/>
      <c r="BL83" s="216"/>
      <c r="BM83" s="216"/>
      <c r="BN83" s="216"/>
      <c r="BO83" s="216"/>
      <c r="BP83" s="216"/>
      <c r="BQ83" s="216"/>
    </row>
    <row r="84" spans="1:69" s="161" customFormat="1">
      <c r="A84" s="217"/>
      <c r="B84" s="216"/>
      <c r="C84" s="216"/>
      <c r="D84" s="216"/>
      <c r="E84" s="216"/>
      <c r="F84" s="216"/>
      <c r="G84" s="216"/>
      <c r="H84" s="216"/>
      <c r="I84" s="216"/>
      <c r="J84" s="216"/>
      <c r="K84" s="216"/>
      <c r="L84" s="216"/>
      <c r="M84" s="216"/>
      <c r="N84" s="216"/>
      <c r="O84" s="216"/>
      <c r="P84" s="216"/>
      <c r="Q84" s="216"/>
      <c r="R84" s="216"/>
      <c r="S84" s="216"/>
      <c r="T84" s="216"/>
      <c r="U84" s="216"/>
      <c r="V84" s="216"/>
      <c r="W84" s="216"/>
      <c r="X84" s="216"/>
      <c r="Y84" s="216"/>
      <c r="Z84" s="216"/>
      <c r="AA84" s="216"/>
      <c r="AB84" s="216"/>
      <c r="AC84" s="216"/>
      <c r="AD84" s="216"/>
      <c r="AE84" s="216"/>
      <c r="AF84" s="216"/>
      <c r="AG84" s="216"/>
      <c r="AH84" s="216"/>
      <c r="AI84" s="216"/>
      <c r="AJ84" s="216"/>
      <c r="AK84" s="216"/>
      <c r="AL84" s="216"/>
      <c r="AM84" s="216"/>
      <c r="AN84" s="216"/>
      <c r="AO84" s="216"/>
      <c r="AP84" s="216"/>
      <c r="AQ84" s="216"/>
      <c r="AR84" s="216"/>
      <c r="AS84" s="216"/>
      <c r="AT84" s="216"/>
      <c r="AU84" s="216"/>
      <c r="AV84" s="216"/>
      <c r="AW84" s="216"/>
      <c r="AX84" s="216"/>
      <c r="AY84" s="216"/>
      <c r="AZ84" s="216"/>
      <c r="BA84" s="216"/>
      <c r="BB84" s="216"/>
      <c r="BC84" s="216"/>
      <c r="BD84" s="216"/>
      <c r="BE84" s="216"/>
      <c r="BF84" s="216"/>
      <c r="BG84" s="216"/>
      <c r="BH84" s="216"/>
      <c r="BI84" s="216"/>
      <c r="BJ84" s="216"/>
      <c r="BK84" s="216"/>
      <c r="BL84" s="216"/>
      <c r="BM84" s="216"/>
      <c r="BN84" s="216"/>
      <c r="BO84" s="216"/>
      <c r="BP84" s="216"/>
      <c r="BQ84" s="216"/>
    </row>
    <row r="85" spans="1:69" s="161" customFormat="1">
      <c r="A85" s="217"/>
      <c r="B85" s="216"/>
      <c r="C85" s="216"/>
      <c r="D85" s="216"/>
      <c r="E85" s="216"/>
      <c r="F85" s="216"/>
      <c r="G85" s="216"/>
      <c r="H85" s="216"/>
      <c r="I85" s="216"/>
      <c r="J85" s="216"/>
      <c r="K85" s="216"/>
      <c r="L85" s="216"/>
      <c r="M85" s="216"/>
      <c r="N85" s="216"/>
      <c r="O85" s="216"/>
      <c r="P85" s="216"/>
      <c r="Q85" s="216"/>
      <c r="R85" s="216"/>
      <c r="S85" s="216"/>
      <c r="T85" s="216"/>
      <c r="U85" s="216"/>
      <c r="V85" s="216"/>
      <c r="W85" s="216"/>
      <c r="X85" s="216"/>
      <c r="Y85" s="216"/>
      <c r="Z85" s="216"/>
      <c r="AA85" s="216"/>
      <c r="AB85" s="216"/>
      <c r="AC85" s="216"/>
      <c r="AD85" s="216"/>
      <c r="AE85" s="216"/>
      <c r="AF85" s="216"/>
      <c r="AG85" s="216"/>
      <c r="AH85" s="216"/>
      <c r="AI85" s="216"/>
      <c r="AJ85" s="216"/>
      <c r="AK85" s="216"/>
      <c r="AL85" s="216"/>
      <c r="AM85" s="216"/>
      <c r="AN85" s="216"/>
      <c r="AO85" s="216"/>
      <c r="AP85" s="216"/>
      <c r="AQ85" s="216"/>
      <c r="AR85" s="216"/>
      <c r="AS85" s="216"/>
      <c r="AT85" s="216"/>
      <c r="AU85" s="216"/>
      <c r="AV85" s="216"/>
      <c r="AW85" s="216"/>
      <c r="AX85" s="216"/>
      <c r="AY85" s="216"/>
      <c r="AZ85" s="216"/>
      <c r="BA85" s="216"/>
      <c r="BB85" s="216"/>
      <c r="BC85" s="216"/>
      <c r="BD85" s="216"/>
      <c r="BE85" s="216"/>
      <c r="BF85" s="216"/>
      <c r="BG85" s="216"/>
      <c r="BH85" s="216"/>
      <c r="BI85" s="216"/>
      <c r="BJ85" s="216"/>
      <c r="BK85" s="216"/>
      <c r="BL85" s="216"/>
      <c r="BM85" s="216"/>
      <c r="BN85" s="216"/>
      <c r="BO85" s="216"/>
      <c r="BP85" s="216"/>
      <c r="BQ85" s="216"/>
    </row>
    <row r="86" spans="1:69" s="161" customFormat="1">
      <c r="A86" s="217"/>
      <c r="B86" s="216"/>
      <c r="C86" s="216"/>
      <c r="D86" s="216"/>
      <c r="E86" s="216"/>
      <c r="F86" s="216"/>
      <c r="G86" s="216"/>
      <c r="H86" s="216"/>
      <c r="I86" s="216"/>
      <c r="J86" s="216"/>
      <c r="K86" s="216"/>
      <c r="L86" s="216"/>
      <c r="M86" s="216"/>
      <c r="N86" s="216"/>
      <c r="O86" s="216"/>
      <c r="P86" s="216"/>
      <c r="Q86" s="216"/>
      <c r="R86" s="216"/>
      <c r="S86" s="216"/>
      <c r="T86" s="216"/>
      <c r="U86" s="216"/>
      <c r="V86" s="216"/>
      <c r="W86" s="216"/>
      <c r="X86" s="216"/>
      <c r="Y86" s="216"/>
      <c r="Z86" s="216"/>
      <c r="AA86" s="216"/>
      <c r="AB86" s="216"/>
      <c r="AC86" s="216"/>
      <c r="AD86" s="216"/>
      <c r="AE86" s="216"/>
      <c r="AF86" s="216"/>
      <c r="AG86" s="216"/>
      <c r="AH86" s="216"/>
      <c r="AI86" s="216"/>
      <c r="AJ86" s="216"/>
      <c r="AK86" s="216"/>
      <c r="AL86" s="216"/>
      <c r="AM86" s="216"/>
      <c r="AN86" s="216"/>
      <c r="AO86" s="216"/>
      <c r="AP86" s="216"/>
      <c r="AQ86" s="216"/>
      <c r="AR86" s="216"/>
      <c r="AS86" s="216"/>
      <c r="AT86" s="216"/>
      <c r="AU86" s="216"/>
      <c r="AV86" s="216"/>
      <c r="AW86" s="216"/>
      <c r="AX86" s="216"/>
      <c r="AY86" s="216"/>
      <c r="AZ86" s="216"/>
      <c r="BA86" s="216"/>
      <c r="BB86" s="216"/>
      <c r="BC86" s="216"/>
      <c r="BD86" s="216"/>
      <c r="BE86" s="216"/>
      <c r="BF86" s="216"/>
      <c r="BG86" s="216"/>
      <c r="BH86" s="216"/>
      <c r="BI86" s="216"/>
      <c r="BJ86" s="216"/>
      <c r="BK86" s="216"/>
      <c r="BL86" s="216"/>
      <c r="BM86" s="216"/>
      <c r="BN86" s="216"/>
      <c r="BO86" s="216"/>
      <c r="BP86" s="216"/>
      <c r="BQ86" s="216"/>
    </row>
    <row r="87" spans="1:69" s="161" customFormat="1" ht="20.25" customHeight="1">
      <c r="A87" s="597"/>
      <c r="B87" s="216"/>
      <c r="C87" s="216"/>
      <c r="D87" s="216"/>
      <c r="E87" s="216"/>
      <c r="F87" s="216"/>
      <c r="G87" s="216"/>
      <c r="H87" s="216"/>
      <c r="I87" s="216"/>
      <c r="J87" s="216"/>
      <c r="K87" s="216"/>
      <c r="L87" s="216"/>
      <c r="M87" s="216"/>
      <c r="N87" s="216"/>
      <c r="O87" s="216"/>
      <c r="P87" s="216"/>
      <c r="Q87" s="216"/>
      <c r="R87" s="216"/>
      <c r="S87" s="216"/>
      <c r="T87" s="216"/>
      <c r="U87" s="216"/>
      <c r="V87" s="216"/>
      <c r="W87" s="216"/>
      <c r="X87" s="216"/>
      <c r="Y87" s="216"/>
      <c r="Z87" s="216"/>
      <c r="AA87" s="216"/>
      <c r="AB87" s="216"/>
      <c r="AC87" s="216"/>
      <c r="AD87" s="216"/>
      <c r="AE87" s="216"/>
      <c r="AF87" s="216"/>
      <c r="AG87" s="216"/>
      <c r="AH87" s="216"/>
      <c r="AI87" s="216"/>
      <c r="AJ87" s="216"/>
      <c r="AK87" s="216"/>
      <c r="AL87" s="216"/>
      <c r="AM87" s="216"/>
      <c r="AN87" s="216"/>
      <c r="AO87" s="216"/>
      <c r="AP87" s="216"/>
      <c r="AQ87" s="216"/>
      <c r="AR87" s="216"/>
      <c r="AS87" s="216"/>
      <c r="AT87" s="216"/>
      <c r="AU87" s="216"/>
      <c r="AV87" s="216"/>
      <c r="AW87" s="216"/>
      <c r="AX87" s="216"/>
      <c r="AY87" s="216"/>
      <c r="AZ87" s="216"/>
      <c r="BA87" s="216"/>
      <c r="BB87" s="216"/>
      <c r="BC87" s="216"/>
      <c r="BD87" s="216"/>
      <c r="BE87" s="216"/>
      <c r="BF87" s="216"/>
      <c r="BG87" s="216"/>
      <c r="BH87" s="216"/>
      <c r="BI87" s="216"/>
      <c r="BJ87" s="216"/>
      <c r="BK87" s="216"/>
      <c r="BL87" s="216"/>
      <c r="BM87" s="216"/>
      <c r="BN87" s="216"/>
      <c r="BO87" s="216"/>
      <c r="BP87" s="216"/>
      <c r="BQ87" s="216"/>
    </row>
    <row r="88" spans="1:69" s="161" customFormat="1">
      <c r="B88" s="216"/>
      <c r="C88" s="216"/>
      <c r="D88" s="216"/>
      <c r="E88" s="216"/>
      <c r="F88" s="216"/>
      <c r="G88" s="216"/>
      <c r="H88" s="216"/>
      <c r="I88" s="216"/>
      <c r="J88" s="216"/>
      <c r="K88" s="216"/>
      <c r="L88" s="216"/>
      <c r="M88" s="216"/>
      <c r="N88" s="216"/>
      <c r="O88" s="216"/>
      <c r="P88" s="216"/>
      <c r="Q88" s="216"/>
      <c r="R88" s="216"/>
      <c r="S88" s="216"/>
      <c r="T88" s="216"/>
      <c r="U88" s="216"/>
      <c r="V88" s="216"/>
      <c r="W88" s="216"/>
      <c r="X88" s="216"/>
      <c r="Y88" s="216"/>
      <c r="Z88" s="216"/>
      <c r="AA88" s="216"/>
      <c r="AB88" s="216"/>
      <c r="AC88" s="216"/>
      <c r="AD88" s="216"/>
      <c r="AE88" s="216"/>
      <c r="AF88" s="216"/>
      <c r="AG88" s="216"/>
      <c r="AH88" s="216"/>
      <c r="AI88" s="216"/>
      <c r="AJ88" s="216"/>
      <c r="AK88" s="216"/>
      <c r="AL88" s="216"/>
      <c r="AM88" s="216"/>
      <c r="AN88" s="216"/>
      <c r="AO88" s="216"/>
      <c r="AP88" s="216"/>
      <c r="AQ88" s="216"/>
      <c r="AR88" s="216"/>
      <c r="AS88" s="216"/>
      <c r="AT88" s="216"/>
      <c r="AU88" s="216"/>
      <c r="AV88" s="216"/>
      <c r="AW88" s="216"/>
      <c r="AX88" s="216"/>
      <c r="AY88" s="216"/>
      <c r="AZ88" s="216"/>
      <c r="BA88" s="216"/>
      <c r="BB88" s="216"/>
      <c r="BC88" s="216"/>
      <c r="BD88" s="216"/>
      <c r="BE88" s="216"/>
      <c r="BF88" s="216"/>
      <c r="BG88" s="216"/>
      <c r="BH88" s="216"/>
      <c r="BI88" s="216"/>
      <c r="BJ88" s="216"/>
      <c r="BK88" s="216"/>
      <c r="BL88" s="216"/>
      <c r="BM88" s="216"/>
      <c r="BN88" s="216"/>
      <c r="BO88" s="216"/>
      <c r="BP88" s="216"/>
      <c r="BQ88" s="216"/>
    </row>
    <row r="89" spans="1:69" s="161" customFormat="1">
      <c r="B89" s="216"/>
      <c r="C89" s="216"/>
      <c r="D89" s="216"/>
      <c r="E89" s="216"/>
      <c r="F89" s="216"/>
      <c r="G89" s="216"/>
      <c r="H89" s="216"/>
      <c r="I89" s="216"/>
      <c r="J89" s="216"/>
      <c r="K89" s="216"/>
      <c r="L89" s="216"/>
      <c r="M89" s="216"/>
      <c r="N89" s="216"/>
      <c r="O89" s="216"/>
      <c r="P89" s="216"/>
      <c r="Q89" s="216"/>
      <c r="R89" s="216"/>
      <c r="S89" s="216"/>
      <c r="T89" s="216"/>
      <c r="U89" s="216"/>
      <c r="V89" s="216"/>
      <c r="W89" s="216"/>
      <c r="X89" s="216"/>
      <c r="Y89" s="216"/>
      <c r="Z89" s="216"/>
      <c r="AA89" s="216"/>
      <c r="AB89" s="216"/>
      <c r="AC89" s="216"/>
      <c r="AD89" s="216"/>
      <c r="AE89" s="216"/>
      <c r="AF89" s="216"/>
      <c r="AG89" s="216"/>
      <c r="AH89" s="216"/>
      <c r="AI89" s="216"/>
      <c r="AJ89" s="216"/>
      <c r="AK89" s="216"/>
      <c r="AL89" s="216"/>
      <c r="AM89" s="216"/>
      <c r="AN89" s="216"/>
      <c r="AO89" s="216"/>
      <c r="AP89" s="216"/>
      <c r="AQ89" s="216"/>
      <c r="AR89" s="216"/>
      <c r="AS89" s="216"/>
      <c r="AT89" s="216"/>
      <c r="AU89" s="216"/>
      <c r="AV89" s="216"/>
      <c r="AW89" s="216"/>
      <c r="AX89" s="216"/>
      <c r="AY89" s="216"/>
      <c r="AZ89" s="216"/>
      <c r="BA89" s="216"/>
      <c r="BB89" s="216"/>
      <c r="BC89" s="216"/>
      <c r="BD89" s="216"/>
      <c r="BE89" s="216"/>
      <c r="BF89" s="216"/>
      <c r="BG89" s="216"/>
      <c r="BH89" s="216"/>
      <c r="BI89" s="216"/>
      <c r="BJ89" s="216"/>
      <c r="BK89" s="216"/>
      <c r="BL89" s="216"/>
      <c r="BM89" s="216"/>
      <c r="BN89" s="216"/>
      <c r="BO89" s="216"/>
      <c r="BP89" s="216"/>
      <c r="BQ89" s="216"/>
    </row>
    <row r="90" spans="1:69" s="161" customFormat="1">
      <c r="B90" s="216"/>
      <c r="C90" s="216"/>
      <c r="D90" s="216"/>
      <c r="E90" s="216"/>
      <c r="F90" s="216"/>
      <c r="G90" s="216"/>
      <c r="H90" s="216"/>
      <c r="I90" s="216"/>
      <c r="J90" s="216"/>
      <c r="K90" s="216"/>
      <c r="L90" s="216"/>
      <c r="M90" s="216"/>
      <c r="N90" s="216"/>
      <c r="O90" s="216"/>
      <c r="P90" s="216"/>
      <c r="Q90" s="216"/>
      <c r="R90" s="216"/>
      <c r="S90" s="216"/>
      <c r="T90" s="216"/>
      <c r="U90" s="216"/>
      <c r="V90" s="216"/>
      <c r="W90" s="216"/>
      <c r="X90" s="216"/>
      <c r="Y90" s="216"/>
      <c r="Z90" s="216"/>
      <c r="AA90" s="216"/>
      <c r="AB90" s="216"/>
      <c r="AC90" s="216"/>
      <c r="AD90" s="216"/>
      <c r="AE90" s="216"/>
      <c r="AF90" s="216"/>
      <c r="AG90" s="216"/>
      <c r="AH90" s="216"/>
      <c r="AI90" s="216"/>
      <c r="AJ90" s="216"/>
      <c r="AK90" s="216"/>
      <c r="AL90" s="216"/>
      <c r="AM90" s="216"/>
      <c r="AN90" s="216"/>
      <c r="AO90" s="216"/>
      <c r="AP90" s="216"/>
      <c r="AQ90" s="216"/>
      <c r="AR90" s="216"/>
      <c r="AS90" s="216"/>
      <c r="AT90" s="216"/>
      <c r="AU90" s="216"/>
      <c r="AV90" s="216"/>
      <c r="AW90" s="216"/>
      <c r="AX90" s="216"/>
      <c r="AY90" s="216"/>
      <c r="AZ90" s="216"/>
      <c r="BA90" s="216"/>
      <c r="BB90" s="216"/>
      <c r="BC90" s="216"/>
      <c r="BD90" s="216"/>
      <c r="BE90" s="216"/>
      <c r="BF90" s="216"/>
      <c r="BG90" s="216"/>
      <c r="BH90" s="216"/>
      <c r="BI90" s="216"/>
      <c r="BJ90" s="216"/>
      <c r="BK90" s="216"/>
      <c r="BL90" s="216"/>
      <c r="BM90" s="216"/>
      <c r="BN90" s="216"/>
      <c r="BO90" s="216"/>
      <c r="BP90" s="216"/>
      <c r="BQ90" s="216"/>
    </row>
    <row r="91" spans="1:69" s="161" customFormat="1">
      <c r="B91" s="216"/>
      <c r="C91" s="216"/>
      <c r="D91" s="216"/>
      <c r="E91" s="216"/>
      <c r="F91" s="216"/>
      <c r="G91" s="216"/>
      <c r="H91" s="216"/>
      <c r="I91" s="216"/>
      <c r="J91" s="216"/>
      <c r="K91" s="216"/>
      <c r="L91" s="216"/>
      <c r="M91" s="216"/>
      <c r="N91" s="216"/>
      <c r="O91" s="216"/>
      <c r="P91" s="216"/>
      <c r="Q91" s="216"/>
      <c r="R91" s="216"/>
      <c r="S91" s="216"/>
      <c r="T91" s="216"/>
      <c r="U91" s="216"/>
      <c r="V91" s="216"/>
      <c r="W91" s="216"/>
      <c r="X91" s="216"/>
      <c r="Y91" s="216"/>
      <c r="Z91" s="216"/>
      <c r="AA91" s="216"/>
      <c r="AB91" s="216"/>
      <c r="AC91" s="216"/>
      <c r="AD91" s="216"/>
      <c r="AE91" s="216"/>
      <c r="AF91" s="216"/>
      <c r="AG91" s="216"/>
      <c r="AH91" s="216"/>
      <c r="AI91" s="216"/>
      <c r="AJ91" s="216"/>
      <c r="AK91" s="216"/>
      <c r="AL91" s="216"/>
      <c r="AM91" s="216"/>
      <c r="AN91" s="216"/>
      <c r="AO91" s="216"/>
      <c r="AP91" s="216"/>
      <c r="AQ91" s="216"/>
      <c r="AR91" s="216"/>
      <c r="AS91" s="216"/>
      <c r="AT91" s="216"/>
      <c r="AU91" s="216"/>
      <c r="AV91" s="216"/>
      <c r="AW91" s="216"/>
      <c r="AX91" s="216"/>
      <c r="AY91" s="216"/>
      <c r="AZ91" s="216"/>
      <c r="BA91" s="216"/>
      <c r="BB91" s="216"/>
      <c r="BC91" s="216"/>
      <c r="BD91" s="216"/>
      <c r="BE91" s="216"/>
      <c r="BF91" s="216"/>
      <c r="BG91" s="216"/>
      <c r="BH91" s="216"/>
      <c r="BI91" s="216"/>
      <c r="BJ91" s="216"/>
      <c r="BK91" s="216"/>
      <c r="BL91" s="216"/>
      <c r="BM91" s="216"/>
      <c r="BN91" s="216"/>
      <c r="BO91" s="216"/>
      <c r="BP91" s="216"/>
      <c r="BQ91" s="216"/>
    </row>
  </sheetData>
  <sheetProtection selectLockedCells="1"/>
  <mergeCells count="47">
    <mergeCell ref="AX5:AY5"/>
    <mergeCell ref="AX28:BE28"/>
    <mergeCell ref="AX48:BE48"/>
    <mergeCell ref="AP48:AW48"/>
    <mergeCell ref="B28:I28"/>
    <mergeCell ref="J28:Q28"/>
    <mergeCell ref="R28:Y28"/>
    <mergeCell ref="Z28:AG28"/>
    <mergeCell ref="AH28:AO28"/>
    <mergeCell ref="AP28:AW28"/>
    <mergeCell ref="B48:I48"/>
    <mergeCell ref="J48:Q48"/>
    <mergeCell ref="R48:Y48"/>
    <mergeCell ref="Z48:AG48"/>
    <mergeCell ref="AH48:AO48"/>
    <mergeCell ref="AV5:AW5"/>
    <mergeCell ref="B8:I8"/>
    <mergeCell ref="J8:Q8"/>
    <mergeCell ref="R8:Y8"/>
    <mergeCell ref="Z8:AG8"/>
    <mergeCell ref="AH8:AO8"/>
    <mergeCell ref="AB5:AC5"/>
    <mergeCell ref="AD5:AE5"/>
    <mergeCell ref="AF5:AG5"/>
    <mergeCell ref="AP8:AW8"/>
    <mergeCell ref="AJ5:AK5"/>
    <mergeCell ref="AL5:AM5"/>
    <mergeCell ref="AN5:AO5"/>
    <mergeCell ref="AP5:AQ5"/>
    <mergeCell ref="AR5:AS5"/>
    <mergeCell ref="AT5:AU5"/>
    <mergeCell ref="AX8:BE8"/>
    <mergeCell ref="J5:K5"/>
    <mergeCell ref="A5:A6"/>
    <mergeCell ref="B5:C5"/>
    <mergeCell ref="D5:E5"/>
    <mergeCell ref="F5:G5"/>
    <mergeCell ref="H5:I5"/>
    <mergeCell ref="AH5:AI5"/>
    <mergeCell ref="L5:M5"/>
    <mergeCell ref="N5:O5"/>
    <mergeCell ref="P5:Q5"/>
    <mergeCell ref="R5:S5"/>
    <mergeCell ref="T5:U5"/>
    <mergeCell ref="V5:W5"/>
    <mergeCell ref="X5:Y5"/>
    <mergeCell ref="Z5:AA5"/>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&amp;"Arial,Fett"Beförderte Mengen von Gütern zwischen den Bundesländern 1994 – 2018</oddHeader>
    <oddFooter>&amp;CStatistische Ämter der Länder – Indikatoren und Kennzahlen, UGRdL 2020</oddFooter>
  </headerFooter>
  <rowBreaks count="2" manualBreakCount="2">
    <brk id="26" max="16383" man="1"/>
    <brk id="46" max="16383" man="1"/>
  </rowBreaks>
  <colBreaks count="5" manualBreakCount="5">
    <brk id="9" max="1048575" man="1"/>
    <brk id="17" max="1048575" man="1"/>
    <brk id="25" max="1048575" man="1"/>
    <brk id="33" max="1048575" man="1"/>
    <brk id="41" max="1048575" man="1"/>
  </colBreak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2">
    <pageSetUpPr autoPageBreaks="0"/>
  </sheetPr>
  <dimension ref="A1:AH27"/>
  <sheetViews>
    <sheetView showGridLines="0" showRowColHeaders="0" zoomScaleNormal="100" workbookViewId="0">
      <pane xSplit="1" topLeftCell="B1" activePane="topRight" state="frozen"/>
      <selection pane="topRight"/>
    </sheetView>
  </sheetViews>
  <sheetFormatPr baseColWidth="10" defaultColWidth="11.54296875" defaultRowHeight="12.5"/>
  <cols>
    <col min="1" max="1" width="24.54296875" style="643" customWidth="1"/>
    <col min="2" max="10" width="10" style="422" customWidth="1"/>
    <col min="11" max="34" width="10" style="423" customWidth="1"/>
    <col min="35" max="16384" width="11.54296875" style="423"/>
  </cols>
  <sheetData>
    <row r="1" spans="1:34" ht="13">
      <c r="A1" s="160" t="s">
        <v>322</v>
      </c>
    </row>
    <row r="3" spans="1:34" s="135" customFormat="1" ht="13">
      <c r="A3" s="692" t="s">
        <v>955</v>
      </c>
      <c r="B3" s="582" t="s">
        <v>1272</v>
      </c>
      <c r="C3" s="407"/>
      <c r="D3" s="407"/>
      <c r="E3" s="407"/>
      <c r="F3" s="407"/>
      <c r="G3" s="407"/>
      <c r="H3" s="407"/>
      <c r="I3" s="692"/>
      <c r="J3" s="692"/>
    </row>
    <row r="5" spans="1:34" ht="14.5">
      <c r="A5" s="690" t="s">
        <v>433</v>
      </c>
      <c r="B5" s="426">
        <v>1994</v>
      </c>
      <c r="C5" s="426">
        <v>1995</v>
      </c>
      <c r="D5" s="426">
        <v>1996</v>
      </c>
      <c r="E5" s="426">
        <v>1997</v>
      </c>
      <c r="F5" s="426">
        <v>1998</v>
      </c>
      <c r="G5" s="426">
        <v>1999</v>
      </c>
      <c r="H5" s="426">
        <v>2000</v>
      </c>
      <c r="I5" s="426">
        <v>2001</v>
      </c>
      <c r="J5" s="426">
        <v>2002</v>
      </c>
      <c r="K5" s="426">
        <v>2003</v>
      </c>
      <c r="L5" s="426">
        <v>2004</v>
      </c>
      <c r="M5" s="426">
        <v>2005</v>
      </c>
      <c r="N5" s="426">
        <v>2006</v>
      </c>
      <c r="O5" s="426">
        <v>2007</v>
      </c>
      <c r="P5" s="426">
        <v>2008</v>
      </c>
      <c r="Q5" s="426">
        <v>2009</v>
      </c>
      <c r="R5" s="426">
        <v>2010</v>
      </c>
      <c r="S5" s="426">
        <v>2011</v>
      </c>
      <c r="T5" s="426">
        <v>2012</v>
      </c>
      <c r="U5" s="426">
        <v>2013</v>
      </c>
      <c r="V5" s="426">
        <v>2014</v>
      </c>
      <c r="W5" s="426">
        <v>2015</v>
      </c>
      <c r="X5" s="426" t="s">
        <v>1481</v>
      </c>
      <c r="Y5" s="426" t="s">
        <v>1482</v>
      </c>
      <c r="Z5" s="426">
        <v>2018</v>
      </c>
      <c r="AA5" s="427"/>
      <c r="AB5" s="427"/>
      <c r="AC5" s="427"/>
      <c r="AD5" s="427"/>
      <c r="AE5" s="427"/>
      <c r="AF5" s="427"/>
      <c r="AG5" s="427"/>
      <c r="AH5" s="427"/>
    </row>
    <row r="6" spans="1:34">
      <c r="A6" s="387"/>
      <c r="B6" s="427"/>
      <c r="C6" s="427"/>
      <c r="D6" s="427"/>
      <c r="E6" s="427"/>
      <c r="F6" s="427"/>
      <c r="G6" s="427"/>
      <c r="H6" s="427"/>
      <c r="I6" s="427"/>
      <c r="J6" s="427"/>
    </row>
    <row r="7" spans="1:34" ht="13">
      <c r="B7" s="1283" t="s">
        <v>434</v>
      </c>
      <c r="C7" s="1283"/>
      <c r="D7" s="1283"/>
      <c r="E7" s="1283"/>
      <c r="F7" s="1283"/>
      <c r="G7" s="1283"/>
      <c r="H7" s="1283"/>
      <c r="I7" s="1283"/>
      <c r="J7" s="1283"/>
      <c r="K7" s="1283"/>
      <c r="L7" s="1283"/>
      <c r="M7" s="1283" t="s">
        <v>434</v>
      </c>
      <c r="N7" s="1283"/>
      <c r="O7" s="1283"/>
      <c r="P7" s="1283"/>
      <c r="Q7" s="1283"/>
      <c r="R7" s="1283"/>
      <c r="S7" s="1283"/>
      <c r="T7" s="1283"/>
      <c r="U7" s="1283"/>
      <c r="V7" s="1283"/>
      <c r="W7" s="1283"/>
      <c r="X7" s="1283" t="s">
        <v>434</v>
      </c>
      <c r="Y7" s="1283"/>
      <c r="Z7" s="1283"/>
      <c r="AA7" s="1283"/>
      <c r="AB7" s="1283"/>
      <c r="AC7" s="1283"/>
      <c r="AD7" s="1283"/>
      <c r="AE7" s="1283"/>
      <c r="AF7" s="1283"/>
      <c r="AG7" s="1283"/>
      <c r="AH7" s="1283"/>
    </row>
    <row r="8" spans="1:34" s="430" customFormat="1">
      <c r="A8" s="643"/>
      <c r="B8" s="428"/>
      <c r="C8" s="429"/>
      <c r="D8" s="428"/>
      <c r="E8" s="428"/>
      <c r="F8" s="428"/>
      <c r="G8" s="428"/>
      <c r="H8" s="428"/>
      <c r="I8" s="428"/>
      <c r="J8" s="428"/>
    </row>
    <row r="9" spans="1:34" s="430" customFormat="1">
      <c r="A9" s="710" t="s">
        <v>435</v>
      </c>
      <c r="B9" s="1165">
        <v>2132.2896029319236</v>
      </c>
      <c r="C9" s="1165">
        <v>2772.047230653443</v>
      </c>
      <c r="D9" s="1165">
        <v>965.51435282204329</v>
      </c>
      <c r="E9" s="1165">
        <v>2656.3767548473188</v>
      </c>
      <c r="F9" s="1165">
        <v>3370.8312646167615</v>
      </c>
      <c r="G9" s="1165">
        <v>3709.1563722604915</v>
      </c>
      <c r="H9" s="1165">
        <v>4682.9392822544469</v>
      </c>
      <c r="I9" s="1165">
        <v>700.31854742704309</v>
      </c>
      <c r="J9" s="1165">
        <v>3642.8496367270563</v>
      </c>
      <c r="K9" s="1135">
        <v>1233.0322800857684</v>
      </c>
      <c r="L9" s="1135">
        <v>3884.1160732492281</v>
      </c>
      <c r="M9" s="1135">
        <v>5348.75</v>
      </c>
      <c r="N9" s="1135">
        <v>4675.4730000000036</v>
      </c>
      <c r="O9" s="1135">
        <v>2907.1079999999947</v>
      </c>
      <c r="P9" s="1135">
        <v>2117.3109999999992</v>
      </c>
      <c r="Q9" s="1135">
        <v>148.49799999999823</v>
      </c>
      <c r="R9" s="1135">
        <v>2825.7484000000031</v>
      </c>
      <c r="S9" s="1135">
        <v>723.3869999999979</v>
      </c>
      <c r="T9" s="1135">
        <v>-515.97509999999511</v>
      </c>
      <c r="U9" s="1135">
        <v>866.850000000004</v>
      </c>
      <c r="V9" s="1135">
        <v>-117.9462999999987</v>
      </c>
      <c r="W9" s="1135">
        <v>3916.0569000000023</v>
      </c>
      <c r="X9" s="1135">
        <v>2041.0907912200169</v>
      </c>
      <c r="Y9" s="1135">
        <v>2458.3770156199103</v>
      </c>
      <c r="Z9" s="1135">
        <v>1215.69</v>
      </c>
      <c r="AA9" s="599"/>
      <c r="AB9" s="599"/>
      <c r="AC9" s="599"/>
      <c r="AD9" s="599"/>
      <c r="AE9" s="599"/>
      <c r="AF9" s="599"/>
      <c r="AG9" s="599"/>
      <c r="AH9" s="599"/>
    </row>
    <row r="10" spans="1:34">
      <c r="A10" s="710" t="s">
        <v>436</v>
      </c>
      <c r="B10" s="1165">
        <v>4663.2765447339116</v>
      </c>
      <c r="C10" s="1165">
        <v>5025.0828345559057</v>
      </c>
      <c r="D10" s="1165">
        <v>4590.3155143141048</v>
      </c>
      <c r="E10" s="1165">
        <v>4799.79175756724</v>
      </c>
      <c r="F10" s="1165">
        <v>7359.9898389484879</v>
      </c>
      <c r="G10" s="1165">
        <v>5933.9814595192147</v>
      </c>
      <c r="H10" s="1165">
        <v>6365.0116110414674</v>
      </c>
      <c r="I10" s="1165">
        <v>9140.9783529507986</v>
      </c>
      <c r="J10" s="1165">
        <v>4946.924196194479</v>
      </c>
      <c r="K10" s="1135">
        <v>7472.3761977437098</v>
      </c>
      <c r="L10" s="1135">
        <v>8074.9489023758724</v>
      </c>
      <c r="M10" s="1135">
        <v>8108.2035000000033</v>
      </c>
      <c r="N10" s="1135">
        <v>11220.865999999996</v>
      </c>
      <c r="O10" s="1135">
        <v>6414.6959999999999</v>
      </c>
      <c r="P10" s="1135">
        <v>8108.9409999999971</v>
      </c>
      <c r="Q10" s="1135">
        <v>5280.5300000000025</v>
      </c>
      <c r="R10" s="1135">
        <v>2426.0847999999969</v>
      </c>
      <c r="S10" s="1135">
        <v>9520.6530000000021</v>
      </c>
      <c r="T10" s="1135">
        <v>8087.7877999999992</v>
      </c>
      <c r="U10" s="1135">
        <v>6874.5859999999993</v>
      </c>
      <c r="V10" s="1135">
        <v>5104.7997000000032</v>
      </c>
      <c r="W10" s="1135">
        <v>6890.5917999999965</v>
      </c>
      <c r="X10" s="1135">
        <v>7594.7717598599829</v>
      </c>
      <c r="Y10" s="1135">
        <v>4559.2455482601563</v>
      </c>
      <c r="Z10" s="1135">
        <v>3692.7771999999936</v>
      </c>
      <c r="AA10" s="599"/>
      <c r="AB10" s="599"/>
      <c r="AC10" s="599"/>
      <c r="AD10" s="599"/>
      <c r="AE10" s="599"/>
      <c r="AF10" s="599"/>
      <c r="AG10" s="599"/>
      <c r="AH10" s="599"/>
    </row>
    <row r="11" spans="1:34">
      <c r="A11" s="710" t="s">
        <v>437</v>
      </c>
      <c r="B11" s="1165">
        <v>9518.6774010652298</v>
      </c>
      <c r="C11" s="1165">
        <v>7134.9760541701035</v>
      </c>
      <c r="D11" s="1165">
        <v>10872.891305788296</v>
      </c>
      <c r="E11" s="1165">
        <v>10759.354001751464</v>
      </c>
      <c r="F11" s="1165">
        <v>11083.192476922126</v>
      </c>
      <c r="G11" s="1165">
        <v>9890.231287523975</v>
      </c>
      <c r="H11" s="1165">
        <v>9290.3186152351846</v>
      </c>
      <c r="I11" s="1165">
        <v>6355.1389535131275</v>
      </c>
      <c r="J11" s="1165">
        <v>5440.0114858286797</v>
      </c>
      <c r="K11" s="1135">
        <v>6371.00637999834</v>
      </c>
      <c r="L11" s="1135">
        <v>4900.4162627563583</v>
      </c>
      <c r="M11" s="1135">
        <v>5791.2913999999964</v>
      </c>
      <c r="N11" s="1135">
        <v>7380.6910000000007</v>
      </c>
      <c r="O11" s="1135">
        <v>7535.1180000000004</v>
      </c>
      <c r="P11" s="1135">
        <v>5929.5380000000005</v>
      </c>
      <c r="Q11" s="1135">
        <v>5900.902000000001</v>
      </c>
      <c r="R11" s="1135">
        <v>7279.8279999999995</v>
      </c>
      <c r="S11" s="1135">
        <v>6894.08</v>
      </c>
      <c r="T11" s="1135">
        <v>6155.2465000000002</v>
      </c>
      <c r="U11" s="1135">
        <v>6198.2008000000005</v>
      </c>
      <c r="V11" s="1135">
        <v>5347.3023999999996</v>
      </c>
      <c r="W11" s="1135">
        <v>6014.6144999999997</v>
      </c>
      <c r="X11" s="1135">
        <v>4176.7367825599922</v>
      </c>
      <c r="Y11" s="1135">
        <v>4085.4881303099764</v>
      </c>
      <c r="Z11" s="1135">
        <v>4295.8474999999999</v>
      </c>
      <c r="AA11" s="599"/>
      <c r="AB11" s="599"/>
      <c r="AC11" s="599"/>
      <c r="AD11" s="599"/>
      <c r="AE11" s="599"/>
      <c r="AF11" s="599"/>
      <c r="AG11" s="599"/>
      <c r="AH11" s="599"/>
    </row>
    <row r="12" spans="1:34">
      <c r="A12" s="710" t="s">
        <v>438</v>
      </c>
      <c r="B12" s="1165">
        <v>5675.641717292503</v>
      </c>
      <c r="C12" s="1165">
        <v>7056.5345454590351</v>
      </c>
      <c r="D12" s="1165">
        <v>4850.2325431369172</v>
      </c>
      <c r="E12" s="1165">
        <v>7259.35721772939</v>
      </c>
      <c r="F12" s="1165">
        <v>4290.7775234644359</v>
      </c>
      <c r="G12" s="1165">
        <v>3191.5023313869315</v>
      </c>
      <c r="H12" s="1165">
        <v>1296.6075630598061</v>
      </c>
      <c r="I12" s="1165">
        <v>1703.6047122842065</v>
      </c>
      <c r="J12" s="1165">
        <v>4175.7365122429037</v>
      </c>
      <c r="K12" s="1135">
        <v>2827.5991445145919</v>
      </c>
      <c r="L12" s="1135">
        <v>1528.3446220896585</v>
      </c>
      <c r="M12" s="1135">
        <v>-23.602799999993294</v>
      </c>
      <c r="N12" s="1135">
        <v>235.66699999999855</v>
      </c>
      <c r="O12" s="1135">
        <v>221.44200000000092</v>
      </c>
      <c r="P12" s="1135">
        <v>-717.81700000000183</v>
      </c>
      <c r="Q12" s="1135">
        <v>-1287.5239999999985</v>
      </c>
      <c r="R12" s="1135">
        <v>-1952.6329999999971</v>
      </c>
      <c r="S12" s="1135">
        <v>-1525.0059999999999</v>
      </c>
      <c r="T12" s="1135">
        <v>-1137.5169999999998</v>
      </c>
      <c r="U12" s="1135">
        <v>-502.19019999999728</v>
      </c>
      <c r="V12" s="1135">
        <v>-476.46459999999934</v>
      </c>
      <c r="W12" s="1135">
        <v>-2064.1035000000002</v>
      </c>
      <c r="X12" s="1135">
        <v>-877.07686216997899</v>
      </c>
      <c r="Y12" s="1135">
        <v>777.30945509003959</v>
      </c>
      <c r="Z12" s="1135">
        <v>5.0269999999991342</v>
      </c>
      <c r="AA12" s="599"/>
      <c r="AB12" s="599"/>
      <c r="AC12" s="599"/>
      <c r="AD12" s="599"/>
      <c r="AE12" s="599"/>
      <c r="AF12" s="599"/>
      <c r="AG12" s="599"/>
      <c r="AH12" s="599"/>
    </row>
    <row r="13" spans="1:34">
      <c r="A13" s="710" t="s">
        <v>439</v>
      </c>
      <c r="B13" s="1165">
        <v>5950.3901657651404</v>
      </c>
      <c r="C13" s="1165">
        <v>5634.1974015592496</v>
      </c>
      <c r="D13" s="1165">
        <v>6206.8350881835067</v>
      </c>
      <c r="E13" s="1165">
        <v>5188.121571428117</v>
      </c>
      <c r="F13" s="1165">
        <v>5128.1698664125615</v>
      </c>
      <c r="G13" s="1165">
        <v>6894.3063025499978</v>
      </c>
      <c r="H13" s="1165">
        <v>7743.5343945420645</v>
      </c>
      <c r="I13" s="1165">
        <v>7537.1844393404226</v>
      </c>
      <c r="J13" s="1165">
        <v>5481.9022076161873</v>
      </c>
      <c r="K13" s="1135">
        <v>4655.5677828610606</v>
      </c>
      <c r="L13" s="1135">
        <v>6088.3688041071291</v>
      </c>
      <c r="M13" s="1135">
        <v>7771.0064999999995</v>
      </c>
      <c r="N13" s="1135">
        <v>7561.3010000000004</v>
      </c>
      <c r="O13" s="1135">
        <v>7808.8959999999997</v>
      </c>
      <c r="P13" s="1135">
        <v>7004.2400000000016</v>
      </c>
      <c r="Q13" s="1135">
        <v>6571.5210000000006</v>
      </c>
      <c r="R13" s="1135">
        <v>6854.8482000000004</v>
      </c>
      <c r="S13" s="1135">
        <v>7778.4499999999989</v>
      </c>
      <c r="T13" s="1135">
        <v>8708.4864000000016</v>
      </c>
      <c r="U13" s="1135">
        <v>8300.4247999999989</v>
      </c>
      <c r="V13" s="1135">
        <v>8532.9067000000014</v>
      </c>
      <c r="W13" s="1135">
        <v>8635.1468999999997</v>
      </c>
      <c r="X13" s="1135">
        <v>6345.7360366900139</v>
      </c>
      <c r="Y13" s="1135">
        <v>7338.0211008900051</v>
      </c>
      <c r="Z13" s="1135">
        <v>9627.599400000001</v>
      </c>
      <c r="AA13" s="599"/>
      <c r="AB13" s="599"/>
      <c r="AC13" s="599"/>
      <c r="AD13" s="599"/>
      <c r="AE13" s="599"/>
      <c r="AF13" s="599"/>
      <c r="AG13" s="599"/>
      <c r="AH13" s="599"/>
    </row>
    <row r="14" spans="1:34">
      <c r="A14" s="710" t="s">
        <v>440</v>
      </c>
      <c r="B14" s="1165">
        <v>-11064.529893509574</v>
      </c>
      <c r="C14" s="1165">
        <v>-12599.490658432856</v>
      </c>
      <c r="D14" s="1165">
        <v>-9198.6990462318463</v>
      </c>
      <c r="E14" s="1165">
        <v>-9859.3237522292802</v>
      </c>
      <c r="F14" s="1165">
        <v>-11705.358939861857</v>
      </c>
      <c r="G14" s="1165">
        <v>-11191.647309581753</v>
      </c>
      <c r="H14" s="1165">
        <v>-8763.6999777030433</v>
      </c>
      <c r="I14" s="1165">
        <v>-9206.2332852358959</v>
      </c>
      <c r="J14" s="1165">
        <v>-9682.1735459416195</v>
      </c>
      <c r="K14" s="1135">
        <v>-11750.97058419371</v>
      </c>
      <c r="L14" s="1135">
        <v>-7794.6943757978952</v>
      </c>
      <c r="M14" s="1135">
        <v>-8392.5530999999974</v>
      </c>
      <c r="N14" s="1135">
        <v>-12367.595999999998</v>
      </c>
      <c r="O14" s="1135">
        <v>-9138.2950000000019</v>
      </c>
      <c r="P14" s="1135">
        <v>-6522.8860000000013</v>
      </c>
      <c r="Q14" s="1135">
        <v>-6211.4479999999985</v>
      </c>
      <c r="R14" s="1135">
        <v>-8476.6092000000008</v>
      </c>
      <c r="S14" s="1135">
        <v>-10957.224999999997</v>
      </c>
      <c r="T14" s="1135">
        <v>-10791.031599999998</v>
      </c>
      <c r="U14" s="1135">
        <v>-12140.095899999997</v>
      </c>
      <c r="V14" s="1135">
        <v>-12815.5255</v>
      </c>
      <c r="W14" s="1135">
        <v>-12683.764900000006</v>
      </c>
      <c r="X14" s="1135">
        <v>-12124.82431514997</v>
      </c>
      <c r="Y14" s="1135">
        <v>-11157.141858550034</v>
      </c>
      <c r="Z14" s="1135">
        <v>-13482.133899999995</v>
      </c>
      <c r="AA14" s="599"/>
      <c r="AB14" s="599"/>
      <c r="AC14" s="599"/>
      <c r="AD14" s="599"/>
      <c r="AE14" s="599"/>
      <c r="AF14" s="599"/>
      <c r="AG14" s="599"/>
      <c r="AH14" s="599"/>
    </row>
    <row r="15" spans="1:34">
      <c r="A15" s="710" t="s">
        <v>441</v>
      </c>
      <c r="B15" s="1165">
        <v>5366.6022235950659</v>
      </c>
      <c r="C15" s="1165">
        <v>4619.1972001788527</v>
      </c>
      <c r="D15" s="1165">
        <v>3000.653530938398</v>
      </c>
      <c r="E15" s="1165">
        <v>3088.04030215292</v>
      </c>
      <c r="F15" s="1165">
        <v>1821.4058976280139</v>
      </c>
      <c r="G15" s="1165">
        <v>3300.1293263941407</v>
      </c>
      <c r="H15" s="1165">
        <v>5363.4560513143151</v>
      </c>
      <c r="I15" s="1165">
        <v>3158.452789814648</v>
      </c>
      <c r="J15" s="1165">
        <v>3406.0983788301382</v>
      </c>
      <c r="K15" s="1135">
        <v>7794.6872179978018</v>
      </c>
      <c r="L15" s="1135">
        <v>6876.0287113817394</v>
      </c>
      <c r="M15" s="1135">
        <v>5505.6384999999937</v>
      </c>
      <c r="N15" s="1135">
        <v>4124.3159999999989</v>
      </c>
      <c r="O15" s="1135">
        <v>6734.1670000000013</v>
      </c>
      <c r="P15" s="1135">
        <v>6968.9150000000054</v>
      </c>
      <c r="Q15" s="1135">
        <v>4261.4129999999932</v>
      </c>
      <c r="R15" s="1135">
        <v>5920.8760000000057</v>
      </c>
      <c r="S15" s="1135">
        <v>5441.0989999999974</v>
      </c>
      <c r="T15" s="1135">
        <v>5119.9292999999961</v>
      </c>
      <c r="U15" s="1135">
        <v>5317.6533999999992</v>
      </c>
      <c r="V15" s="1135">
        <v>3795.2544000000062</v>
      </c>
      <c r="W15" s="1135">
        <v>5632.5628000000006</v>
      </c>
      <c r="X15" s="1135">
        <v>1323.6101280799762</v>
      </c>
      <c r="Y15" s="1135">
        <v>4956.7173136699175</v>
      </c>
      <c r="Z15" s="1135">
        <v>3326.9359000000009</v>
      </c>
      <c r="AA15" s="599"/>
      <c r="AB15" s="599"/>
      <c r="AC15" s="599"/>
      <c r="AD15" s="599"/>
      <c r="AE15" s="599"/>
      <c r="AF15" s="599"/>
      <c r="AG15" s="599"/>
      <c r="AH15" s="599"/>
    </row>
    <row r="16" spans="1:34">
      <c r="A16" s="710" t="s">
        <v>442</v>
      </c>
      <c r="B16" s="1165">
        <v>3899.5286307268943</v>
      </c>
      <c r="C16" s="1165">
        <v>3571.0254518994916</v>
      </c>
      <c r="D16" s="1165">
        <v>3036.4219465193528</v>
      </c>
      <c r="E16" s="1165">
        <v>1778.3177993456102</v>
      </c>
      <c r="F16" s="1165">
        <v>242.87992643985126</v>
      </c>
      <c r="G16" s="1165">
        <v>1021.89307378177</v>
      </c>
      <c r="H16" s="1165">
        <v>1564.4609665422522</v>
      </c>
      <c r="I16" s="1165">
        <v>1897.9998343371535</v>
      </c>
      <c r="J16" s="1165">
        <v>1983.0548180355818</v>
      </c>
      <c r="K16" s="1135">
        <v>2405.6801370735411</v>
      </c>
      <c r="L16" s="1135">
        <v>2507.8875971975631</v>
      </c>
      <c r="M16" s="1135">
        <v>4218.9721999999983</v>
      </c>
      <c r="N16" s="1135">
        <v>3765.3349999999996</v>
      </c>
      <c r="O16" s="1135">
        <v>3587.7450000000008</v>
      </c>
      <c r="P16" s="1135">
        <v>3934.5839999999994</v>
      </c>
      <c r="Q16" s="1135">
        <v>4758.2329999999993</v>
      </c>
      <c r="R16" s="1135">
        <v>4141.1529999999993</v>
      </c>
      <c r="S16" s="1135">
        <v>4246.1130000000012</v>
      </c>
      <c r="T16" s="1135">
        <v>3483.8999999999996</v>
      </c>
      <c r="U16" s="1135">
        <v>3804.766000000001</v>
      </c>
      <c r="V16" s="1135">
        <v>4247.9889999999996</v>
      </c>
      <c r="W16" s="1135">
        <v>4464.6350000000002</v>
      </c>
      <c r="X16" s="1135">
        <v>3559.0938005799958</v>
      </c>
      <c r="Y16" s="1135">
        <v>3755.8441477300034</v>
      </c>
      <c r="Z16" s="1135">
        <v>3639.0519999999997</v>
      </c>
      <c r="AA16" s="599"/>
      <c r="AB16" s="599"/>
      <c r="AC16" s="599"/>
      <c r="AD16" s="599"/>
      <c r="AE16" s="599"/>
      <c r="AF16" s="599"/>
      <c r="AG16" s="599"/>
      <c r="AH16" s="599"/>
    </row>
    <row r="17" spans="1:34">
      <c r="A17" s="710" t="s">
        <v>443</v>
      </c>
      <c r="B17" s="1165">
        <v>9121.3568155621251</v>
      </c>
      <c r="C17" s="1165">
        <v>10723.80377955889</v>
      </c>
      <c r="D17" s="1165">
        <v>10849.21389345947</v>
      </c>
      <c r="E17" s="1165">
        <v>8021.5103454313212</v>
      </c>
      <c r="F17" s="1165">
        <v>11824.84640239289</v>
      </c>
      <c r="G17" s="1165">
        <v>8991.8388723081953</v>
      </c>
      <c r="H17" s="1165">
        <v>12863.098786898772</v>
      </c>
      <c r="I17" s="1165">
        <v>9616.634722879593</v>
      </c>
      <c r="J17" s="1165">
        <v>9351.9814244782465</v>
      </c>
      <c r="K17" s="1135">
        <v>12722.390445318015</v>
      </c>
      <c r="L17" s="1135">
        <v>9721.1347314578452</v>
      </c>
      <c r="M17" s="1135">
        <v>9314.9569999999949</v>
      </c>
      <c r="N17" s="1135">
        <v>11149.231</v>
      </c>
      <c r="O17" s="1135">
        <v>8985.0569999999989</v>
      </c>
      <c r="P17" s="1135">
        <v>8660.1860000000015</v>
      </c>
      <c r="Q17" s="1135">
        <v>8116.7660000000005</v>
      </c>
      <c r="R17" s="1135">
        <v>8998.8399999999965</v>
      </c>
      <c r="S17" s="1135">
        <v>11092.550000000007</v>
      </c>
      <c r="T17" s="1135">
        <v>11857.588599999999</v>
      </c>
      <c r="U17" s="1135">
        <v>11906.5681</v>
      </c>
      <c r="V17" s="1135">
        <v>13561.376099999996</v>
      </c>
      <c r="W17" s="1135">
        <v>11301.36120000001</v>
      </c>
      <c r="X17" s="1135">
        <v>14725.159371249982</v>
      </c>
      <c r="Y17" s="1135">
        <v>10511.344085190156</v>
      </c>
      <c r="Z17" s="1135">
        <v>11994.895499999993</v>
      </c>
      <c r="AA17" s="599"/>
      <c r="AB17" s="599"/>
      <c r="AC17" s="599"/>
      <c r="AD17" s="599"/>
      <c r="AE17" s="599"/>
      <c r="AF17" s="599"/>
      <c r="AG17" s="599"/>
      <c r="AH17" s="599"/>
    </row>
    <row r="18" spans="1:34">
      <c r="A18" s="710" t="s">
        <v>444</v>
      </c>
      <c r="B18" s="1165">
        <v>-42882.173170830232</v>
      </c>
      <c r="C18" s="1165">
        <v>-40844.099310352234</v>
      </c>
      <c r="D18" s="1165">
        <v>-40393.896513860505</v>
      </c>
      <c r="E18" s="1165">
        <v>-35588.787295325084</v>
      </c>
      <c r="F18" s="1165">
        <v>-30972.656246633967</v>
      </c>
      <c r="G18" s="1165">
        <v>-26426.008949921103</v>
      </c>
      <c r="H18" s="1165">
        <v>-29205.884715250082</v>
      </c>
      <c r="I18" s="1165">
        <v>-22807.913104113992</v>
      </c>
      <c r="J18" s="1165">
        <v>-19235.136919944794</v>
      </c>
      <c r="K18" s="1135">
        <v>-21333.455087587732</v>
      </c>
      <c r="L18" s="1135">
        <v>-19645.945560410139</v>
      </c>
      <c r="M18" s="1135">
        <v>-18625.039600000004</v>
      </c>
      <c r="N18" s="1135">
        <v>-18369.273000000005</v>
      </c>
      <c r="O18" s="1135">
        <v>-16204.739000000001</v>
      </c>
      <c r="P18" s="1135">
        <v>-16992.376999999993</v>
      </c>
      <c r="Q18" s="1135">
        <v>-13734.792999999998</v>
      </c>
      <c r="R18" s="1135">
        <v>-14488.756099999988</v>
      </c>
      <c r="S18" s="1135">
        <v>-17106.273999999994</v>
      </c>
      <c r="T18" s="1135">
        <v>-18122.086600000006</v>
      </c>
      <c r="U18" s="1135">
        <v>-19084.087400000004</v>
      </c>
      <c r="V18" s="1135">
        <v>-18201.473800000007</v>
      </c>
      <c r="W18" s="1135">
        <v>-17223.223600000005</v>
      </c>
      <c r="X18" s="1135">
        <v>-14978.559128170127</v>
      </c>
      <c r="Y18" s="1135">
        <v>-15820.707823400124</v>
      </c>
      <c r="Z18" s="1135">
        <v>-11501.997800000005</v>
      </c>
      <c r="AA18" s="599"/>
      <c r="AB18" s="599"/>
      <c r="AC18" s="599"/>
      <c r="AD18" s="599"/>
      <c r="AE18" s="599"/>
      <c r="AF18" s="599"/>
      <c r="AG18" s="599"/>
      <c r="AH18" s="599"/>
    </row>
    <row r="19" spans="1:34">
      <c r="A19" s="710" t="s">
        <v>445</v>
      </c>
      <c r="B19" s="1165">
        <v>-2547.0273211521562</v>
      </c>
      <c r="C19" s="1165">
        <v>-2436.1080291142425</v>
      </c>
      <c r="D19" s="1165">
        <v>594.59612637182727</v>
      </c>
      <c r="E19" s="1165">
        <v>-1034.6891218128294</v>
      </c>
      <c r="F19" s="1165">
        <v>1422.7180809758502</v>
      </c>
      <c r="G19" s="1165">
        <v>-549.10610039070161</v>
      </c>
      <c r="H19" s="1165">
        <v>-1721.3683744950395</v>
      </c>
      <c r="I19" s="1165">
        <v>1501.1383632256184</v>
      </c>
      <c r="J19" s="1165">
        <v>1288.3081305191154</v>
      </c>
      <c r="K19" s="1135">
        <v>3077.1325193675366</v>
      </c>
      <c r="L19" s="1135">
        <v>1739.2537836211413</v>
      </c>
      <c r="M19" s="1135">
        <v>682.50019999999495</v>
      </c>
      <c r="N19" s="1135">
        <v>14.916000000004715</v>
      </c>
      <c r="O19" s="1135">
        <v>2248.4650000000038</v>
      </c>
      <c r="P19" s="1135">
        <v>338.85300000000279</v>
      </c>
      <c r="Q19" s="1135">
        <v>1971.1609999999928</v>
      </c>
      <c r="R19" s="1135">
        <v>700.67949999999837</v>
      </c>
      <c r="S19" s="1135">
        <v>-287.76000000000931</v>
      </c>
      <c r="T19" s="1135">
        <v>1652.9971000000005</v>
      </c>
      <c r="U19" s="1135">
        <v>2010.7373999999982</v>
      </c>
      <c r="V19" s="1135">
        <v>4001.8510000000024</v>
      </c>
      <c r="W19" s="1135">
        <v>-866.20869999999559</v>
      </c>
      <c r="X19" s="1135">
        <v>4126.4414153701</v>
      </c>
      <c r="Y19" s="1135">
        <v>1571.227333710005</v>
      </c>
      <c r="Z19" s="1135">
        <v>2869.3536999999997</v>
      </c>
      <c r="AA19" s="599"/>
      <c r="AB19" s="599"/>
      <c r="AC19" s="599"/>
      <c r="AD19" s="599"/>
      <c r="AE19" s="599"/>
      <c r="AF19" s="599"/>
      <c r="AG19" s="599"/>
      <c r="AH19" s="599"/>
    </row>
    <row r="20" spans="1:34">
      <c r="A20" s="710" t="s">
        <v>446</v>
      </c>
      <c r="B20" s="1165">
        <v>708.63904729134811</v>
      </c>
      <c r="C20" s="1165">
        <v>337.55607000461441</v>
      </c>
      <c r="D20" s="1165">
        <v>75.689385935729661</v>
      </c>
      <c r="E20" s="1165">
        <v>921.62255798893239</v>
      </c>
      <c r="F20" s="1165">
        <v>301.68044312776146</v>
      </c>
      <c r="G20" s="1165">
        <v>-599.24370970473319</v>
      </c>
      <c r="H20" s="1165">
        <v>151.32865984511409</v>
      </c>
      <c r="I20" s="1165">
        <v>972.75625325924375</v>
      </c>
      <c r="J20" s="1165">
        <v>737.2248410154034</v>
      </c>
      <c r="K20" s="1135">
        <v>1536.8806620634605</v>
      </c>
      <c r="L20" s="1135">
        <v>-77.435360914259945</v>
      </c>
      <c r="M20" s="1135">
        <v>233.88240000000042</v>
      </c>
      <c r="N20" s="1135">
        <v>750.62699999999927</v>
      </c>
      <c r="O20" s="1135">
        <v>647.60199999999986</v>
      </c>
      <c r="P20" s="1135">
        <v>1691.9049999999993</v>
      </c>
      <c r="Q20" s="1135">
        <v>1218.1270000000004</v>
      </c>
      <c r="R20" s="1135">
        <v>1671.377</v>
      </c>
      <c r="S20" s="1135">
        <v>1605.4459999999995</v>
      </c>
      <c r="T20" s="1135">
        <v>2289.8009999999995</v>
      </c>
      <c r="U20" s="1135">
        <v>3690.75</v>
      </c>
      <c r="V20" s="1135">
        <v>3847.0480000000007</v>
      </c>
      <c r="W20" s="1135">
        <v>2602.4190000000003</v>
      </c>
      <c r="X20" s="1135">
        <v>3006.9773911599959</v>
      </c>
      <c r="Y20" s="1135">
        <v>3292.2106670300045</v>
      </c>
      <c r="Z20" s="1135">
        <v>2980.6850000000004</v>
      </c>
      <c r="AA20" s="599"/>
      <c r="AB20" s="599"/>
      <c r="AC20" s="599"/>
      <c r="AD20" s="599"/>
      <c r="AE20" s="599"/>
      <c r="AF20" s="599"/>
      <c r="AG20" s="599"/>
      <c r="AH20" s="599"/>
    </row>
    <row r="21" spans="1:34">
      <c r="A21" s="710" t="s">
        <v>447</v>
      </c>
      <c r="B21" s="1165">
        <v>10275.287246526044</v>
      </c>
      <c r="C21" s="1165">
        <v>12796.976660755085</v>
      </c>
      <c r="D21" s="1165">
        <v>9618.6115711296516</v>
      </c>
      <c r="E21" s="1165">
        <v>6218.7240024321909</v>
      </c>
      <c r="F21" s="1165">
        <v>4623.3810044659331</v>
      </c>
      <c r="G21" s="1165">
        <v>1013.5553896405509</v>
      </c>
      <c r="H21" s="1165">
        <v>-659.49002979985016</v>
      </c>
      <c r="I21" s="1165">
        <v>1246.9560130984028</v>
      </c>
      <c r="J21" s="1165">
        <v>-228.72866258590875</v>
      </c>
      <c r="K21" s="1135">
        <v>1087.781298926122</v>
      </c>
      <c r="L21" s="1135">
        <v>-1324.349173535622</v>
      </c>
      <c r="M21" s="1135">
        <v>-1781.6059999999998</v>
      </c>
      <c r="N21" s="1135">
        <v>-1100.2449999999999</v>
      </c>
      <c r="O21" s="1135">
        <v>-1887.1599999999999</v>
      </c>
      <c r="P21" s="1135">
        <v>-403.04199999999719</v>
      </c>
      <c r="Q21" s="1135">
        <v>-1211.0139999999992</v>
      </c>
      <c r="R21" s="1135">
        <v>-3111.4447999999998</v>
      </c>
      <c r="S21" s="1135">
        <v>-1907.0590000000002</v>
      </c>
      <c r="T21" s="1135">
        <v>-1914.558399999999</v>
      </c>
      <c r="U21" s="1135">
        <v>-3628.2865999999985</v>
      </c>
      <c r="V21" s="1135">
        <v>-3822.7180000000003</v>
      </c>
      <c r="W21" s="1135">
        <v>-1907.0022000000001</v>
      </c>
      <c r="X21" s="1135">
        <v>-4843.9335714000408</v>
      </c>
      <c r="Y21" s="1135">
        <v>-2064.4189683799996</v>
      </c>
      <c r="Z21" s="1135">
        <v>-4226.8287000000009</v>
      </c>
      <c r="AA21" s="599"/>
      <c r="AB21" s="599"/>
      <c r="AC21" s="599"/>
      <c r="AD21" s="599"/>
      <c r="AE21" s="599"/>
      <c r="AF21" s="599"/>
      <c r="AG21" s="599"/>
      <c r="AH21" s="599"/>
    </row>
    <row r="22" spans="1:34">
      <c r="A22" s="710" t="s">
        <v>448</v>
      </c>
      <c r="B22" s="1165">
        <v>-11602.654939235883</v>
      </c>
      <c r="C22" s="1165">
        <v>-13332.859402282273</v>
      </c>
      <c r="D22" s="1165">
        <v>-13417.552786611388</v>
      </c>
      <c r="E22" s="1165">
        <v>-11922.012030046892</v>
      </c>
      <c r="F22" s="1165">
        <v>-12955.657931804322</v>
      </c>
      <c r="G22" s="1165">
        <v>-12241.937708896214</v>
      </c>
      <c r="H22" s="1165">
        <v>-16398.222469331849</v>
      </c>
      <c r="I22" s="1165">
        <v>-17992.784954459701</v>
      </c>
      <c r="J22" s="1165">
        <v>-17733.594717356413</v>
      </c>
      <c r="K22" s="1135">
        <v>-21525.326413863855</v>
      </c>
      <c r="L22" s="1135">
        <v>-21778.68267168141</v>
      </c>
      <c r="M22" s="1135">
        <v>-20808.511399999996</v>
      </c>
      <c r="N22" s="1135">
        <v>-22968.296999999999</v>
      </c>
      <c r="O22" s="1135">
        <v>-22295.366999999998</v>
      </c>
      <c r="P22" s="1135">
        <v>-20481.577000000001</v>
      </c>
      <c r="Q22" s="1135">
        <v>-18331.454999999998</v>
      </c>
      <c r="R22" s="1135">
        <v>-17376.638199999998</v>
      </c>
      <c r="S22" s="1135">
        <v>-18910.212</v>
      </c>
      <c r="T22" s="1135">
        <v>-18110.911</v>
      </c>
      <c r="U22" s="1135">
        <v>-18288.7114</v>
      </c>
      <c r="V22" s="1135">
        <v>-16102.081100000001</v>
      </c>
      <c r="W22" s="1135">
        <v>-16718.253200000003</v>
      </c>
      <c r="X22" s="1135">
        <v>-18428.438151069986</v>
      </c>
      <c r="Y22" s="1135">
        <v>-15906.463499850002</v>
      </c>
      <c r="Z22" s="1135">
        <v>-15979.849800000004</v>
      </c>
      <c r="AA22" s="599"/>
      <c r="AB22" s="599"/>
      <c r="AC22" s="599"/>
      <c r="AD22" s="599"/>
      <c r="AE22" s="599"/>
      <c r="AF22" s="599"/>
      <c r="AG22" s="599"/>
      <c r="AH22" s="599"/>
    </row>
    <row r="23" spans="1:34">
      <c r="A23" s="710" t="s">
        <v>449</v>
      </c>
      <c r="B23" s="1165">
        <v>4052.1300190855181</v>
      </c>
      <c r="C23" s="1165">
        <v>4203.2464571489108</v>
      </c>
      <c r="D23" s="1165">
        <v>2222.1574807678535</v>
      </c>
      <c r="E23" s="1165">
        <v>1810.4978121909262</v>
      </c>
      <c r="F23" s="1165">
        <v>3048.8526418881302</v>
      </c>
      <c r="G23" s="1165">
        <v>3039.7788069729686</v>
      </c>
      <c r="H23" s="1165">
        <v>1400.1297293371354</v>
      </c>
      <c r="I23" s="1165">
        <v>2601.6413188846054</v>
      </c>
      <c r="J23" s="1165">
        <v>3851.2930153755442</v>
      </c>
      <c r="K23" s="1135">
        <v>2321.9297142015093</v>
      </c>
      <c r="L23" s="1135">
        <v>1602.0950805345965</v>
      </c>
      <c r="M23" s="1135">
        <v>2059.3413</v>
      </c>
      <c r="N23" s="1135">
        <v>1391.5630000000026</v>
      </c>
      <c r="O23" s="1135">
        <v>647.37199999999848</v>
      </c>
      <c r="P23" s="1135">
        <v>-1025.532000000002</v>
      </c>
      <c r="Q23" s="1135">
        <v>646.40399999999772</v>
      </c>
      <c r="R23" s="1135">
        <v>2542.5214000000014</v>
      </c>
      <c r="S23" s="1135">
        <v>1889.6800000000003</v>
      </c>
      <c r="T23" s="1135">
        <v>1115.1360000000009</v>
      </c>
      <c r="U23" s="1135">
        <v>2315.5010000000029</v>
      </c>
      <c r="V23" s="1135">
        <v>1080.6400000000001</v>
      </c>
      <c r="W23" s="1135">
        <v>1265.0839999999994</v>
      </c>
      <c r="X23" s="1135">
        <v>2227.6309636500282</v>
      </c>
      <c r="Y23" s="1135">
        <v>1056.3822481200132</v>
      </c>
      <c r="Z23" s="1135">
        <v>1016.1569999999997</v>
      </c>
      <c r="AA23" s="599"/>
      <c r="AB23" s="599"/>
      <c r="AC23" s="599"/>
      <c r="AD23" s="599"/>
      <c r="AE23" s="599"/>
      <c r="AF23" s="599"/>
      <c r="AG23" s="599"/>
      <c r="AH23" s="599"/>
    </row>
    <row r="24" spans="1:34">
      <c r="A24" s="710" t="s">
        <v>450</v>
      </c>
      <c r="B24" s="1165">
        <v>6732.5689101521166</v>
      </c>
      <c r="C24" s="1165">
        <v>5337.9137142380278</v>
      </c>
      <c r="D24" s="1165">
        <v>6127.0156073366306</v>
      </c>
      <c r="E24" s="1165">
        <v>5903.0980765486565</v>
      </c>
      <c r="F24" s="1165">
        <v>1114.947751017331</v>
      </c>
      <c r="G24" s="1165">
        <v>4021.5705561562572</v>
      </c>
      <c r="H24" s="1165">
        <v>6027.7799065093095</v>
      </c>
      <c r="I24" s="1165">
        <v>3574.1270427947529</v>
      </c>
      <c r="J24" s="1165">
        <v>2574.2491989654227</v>
      </c>
      <c r="K24" s="1135">
        <v>1103.6883054938262</v>
      </c>
      <c r="L24" s="1135">
        <v>3698.5125735681904</v>
      </c>
      <c r="M24" s="1135">
        <v>596.76989999999932</v>
      </c>
      <c r="N24" s="1135">
        <v>2535.4250000000029</v>
      </c>
      <c r="O24" s="1135">
        <v>1787.8929999999984</v>
      </c>
      <c r="P24" s="1135">
        <v>1388.7580000000007</v>
      </c>
      <c r="Q24" s="1135">
        <v>1902.6790000000017</v>
      </c>
      <c r="R24" s="1135">
        <v>2044.1250000000016</v>
      </c>
      <c r="S24" s="1135">
        <v>1502.0779999999988</v>
      </c>
      <c r="T24" s="1135">
        <v>2121.2069999999994</v>
      </c>
      <c r="U24" s="1135">
        <v>2357.3339999999994</v>
      </c>
      <c r="V24" s="1135">
        <v>2017.0420000000022</v>
      </c>
      <c r="W24" s="1135">
        <v>740.0870000000009</v>
      </c>
      <c r="X24" s="1135">
        <v>2125.5835875399953</v>
      </c>
      <c r="Y24" s="1135">
        <v>586.5657045599819</v>
      </c>
      <c r="Z24" s="1135">
        <v>526.79000000000133</v>
      </c>
      <c r="AA24" s="599"/>
      <c r="AB24" s="599"/>
      <c r="AC24" s="599"/>
      <c r="AD24" s="599"/>
      <c r="AE24" s="599"/>
      <c r="AF24" s="599"/>
      <c r="AG24" s="599"/>
      <c r="AH24" s="599"/>
    </row>
    <row r="25" spans="1:34" ht="20.25" customHeight="1">
      <c r="A25" s="710" t="s">
        <v>460</v>
      </c>
      <c r="B25" s="1165">
        <v>2.9999999751453288E-3</v>
      </c>
      <c r="C25" s="1165">
        <v>0</v>
      </c>
      <c r="D25" s="1165">
        <v>4.5474735088646412E-11</v>
      </c>
      <c r="E25" s="1165">
        <v>0</v>
      </c>
      <c r="F25" s="1165">
        <v>-9.0949470177292824E-12</v>
      </c>
      <c r="G25" s="1165">
        <v>-1.0913936421275139E-11</v>
      </c>
      <c r="H25" s="1165">
        <v>0</v>
      </c>
      <c r="I25" s="1165">
        <v>2.7284841053187847E-11</v>
      </c>
      <c r="J25" s="1165">
        <v>2.1827872842550278E-11</v>
      </c>
      <c r="K25" s="1165">
        <v>-1.8189894035458565E-11</v>
      </c>
      <c r="L25" s="1165">
        <v>-3.637978807091713E-12</v>
      </c>
      <c r="M25" s="1165">
        <v>-7.2759576141834259E-12</v>
      </c>
      <c r="N25" s="1165">
        <v>8.1854523159563541E-12</v>
      </c>
      <c r="O25" s="1165">
        <v>-6.1390892369672656E-12</v>
      </c>
      <c r="P25" s="1165">
        <v>1.0913936421275139E-11</v>
      </c>
      <c r="Q25" s="1165">
        <v>-6.5938365878537297E-12</v>
      </c>
      <c r="R25" s="1165">
        <v>1.7962520360015333E-11</v>
      </c>
      <c r="S25" s="1165">
        <v>4.7748471843078732E-12</v>
      </c>
      <c r="T25" s="1165">
        <v>-4.0927261579781771E-12</v>
      </c>
      <c r="U25" s="1165">
        <v>0</v>
      </c>
      <c r="V25" s="1165">
        <v>3.4106051316484809E-12</v>
      </c>
      <c r="W25" s="1165">
        <v>2.9999999969732016E-3</v>
      </c>
      <c r="X25" s="1165">
        <v>-2.5465851649641991E-11</v>
      </c>
      <c r="Y25" s="1165">
        <v>6.0000001212756615E-4</v>
      </c>
      <c r="Z25" s="1165">
        <v>-1.3642420526593924E-11</v>
      </c>
      <c r="AA25" s="598"/>
      <c r="AB25" s="598"/>
      <c r="AC25" s="598"/>
      <c r="AD25" s="598"/>
      <c r="AE25" s="598"/>
      <c r="AF25" s="598"/>
      <c r="AG25" s="598"/>
      <c r="AH25" s="598"/>
    </row>
    <row r="26" spans="1:34">
      <c r="B26" s="432"/>
      <c r="C26" s="432"/>
      <c r="D26" s="432"/>
      <c r="E26" s="432"/>
      <c r="F26" s="432"/>
      <c r="G26" s="432"/>
      <c r="H26" s="432"/>
      <c r="I26" s="432"/>
      <c r="J26" s="432"/>
      <c r="K26" s="433"/>
      <c r="L26" s="433"/>
      <c r="M26" s="433"/>
      <c r="N26" s="433"/>
      <c r="O26" s="433"/>
      <c r="P26" s="433"/>
      <c r="Q26" s="433"/>
      <c r="R26" s="433"/>
      <c r="S26" s="433"/>
      <c r="T26" s="433"/>
      <c r="U26" s="433"/>
      <c r="V26" s="433"/>
      <c r="W26" s="433"/>
      <c r="X26" s="433"/>
      <c r="Y26" s="433"/>
      <c r="Z26" s="433"/>
      <c r="AA26" s="433"/>
      <c r="AB26" s="433"/>
      <c r="AC26" s="433"/>
      <c r="AD26" s="433"/>
      <c r="AE26" s="433"/>
      <c r="AF26" s="433"/>
      <c r="AG26" s="433"/>
      <c r="AH26" s="433"/>
    </row>
    <row r="27" spans="1:34" ht="19.5" customHeight="1">
      <c r="B27" s="1245" t="s">
        <v>1483</v>
      </c>
      <c r="C27" s="432"/>
      <c r="D27" s="432"/>
      <c r="E27" s="432"/>
      <c r="F27" s="432"/>
      <c r="G27" s="432"/>
      <c r="H27" s="432"/>
      <c r="I27" s="432"/>
      <c r="J27" s="432"/>
      <c r="K27" s="433"/>
      <c r="L27" s="433"/>
      <c r="M27" s="433"/>
      <c r="N27" s="433"/>
      <c r="O27" s="433"/>
      <c r="P27" s="433"/>
      <c r="Q27" s="433"/>
      <c r="R27" s="433"/>
      <c r="S27" s="433"/>
      <c r="T27" s="433"/>
      <c r="U27" s="433"/>
      <c r="V27" s="433"/>
      <c r="W27" s="433"/>
      <c r="X27" s="433"/>
      <c r="Y27" s="433"/>
      <c r="Z27" s="433"/>
      <c r="AA27" s="433"/>
      <c r="AB27" s="433"/>
      <c r="AC27" s="433"/>
      <c r="AD27" s="433"/>
      <c r="AE27" s="433"/>
      <c r="AF27" s="433"/>
      <c r="AG27" s="433"/>
      <c r="AH27" s="433"/>
    </row>
  </sheetData>
  <sheetProtection selectLockedCells="1"/>
  <mergeCells count="3">
    <mergeCell ref="B7:L7"/>
    <mergeCell ref="M7:W7"/>
    <mergeCell ref="X7:AH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&amp;"Arial,Fett"Saldo aus Empfang und Versand abiotischer Güter zwischen den Bundesländern 1994 – 2018 über alle Verkehrsträger</oddHeader>
    <oddFooter>&amp;CStatistische Ämter der Länder – Indikatoren und Kennzahlen, UGRdL 2020</oddFooter>
  </headerFooter>
  <colBreaks count="2" manualBreakCount="2">
    <brk id="12" max="1048575" man="1"/>
    <brk id="23" min="4" max="26"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autoPageBreaks="0"/>
  </sheetPr>
  <dimension ref="A1:AG109"/>
  <sheetViews>
    <sheetView showGridLines="0" showRowColHeaders="0" zoomScaleNormal="100" workbookViewId="0">
      <pane xSplit="1" ySplit="5" topLeftCell="B6" activePane="bottomRight" state="frozen"/>
      <selection activeCell="C72" sqref="C72"/>
      <selection pane="topRight" activeCell="C72" sqref="C72"/>
      <selection pane="bottomLeft" activeCell="C72" sqref="C72"/>
      <selection pane="bottomRight"/>
    </sheetView>
  </sheetViews>
  <sheetFormatPr baseColWidth="10" defaultColWidth="11.453125" defaultRowHeight="12.75" customHeight="1"/>
  <cols>
    <col min="1" max="1" width="25.453125" style="674" customWidth="1"/>
    <col min="2" max="27" width="14.7265625" style="124" customWidth="1"/>
    <col min="28" max="28" width="14.7265625" style="390" customWidth="1"/>
    <col min="29" max="29" width="14.7265625" style="124" customWidth="1"/>
    <col min="30" max="30" width="14.7265625" style="674" customWidth="1"/>
    <col min="31" max="16384" width="11.453125" style="124"/>
  </cols>
  <sheetData>
    <row r="1" spans="1:33" ht="12.75" customHeight="1">
      <c r="A1" s="123" t="s">
        <v>322</v>
      </c>
    </row>
    <row r="3" spans="1:33" s="674" customFormat="1" ht="12.75" customHeight="1">
      <c r="A3" s="125" t="s">
        <v>623</v>
      </c>
      <c r="B3" s="126" t="s">
        <v>1204</v>
      </c>
      <c r="C3" s="125"/>
      <c r="D3" s="125"/>
      <c r="E3" s="125"/>
      <c r="F3" s="125"/>
      <c r="G3" s="125"/>
      <c r="H3" s="125"/>
      <c r="I3" s="125"/>
      <c r="J3" s="125"/>
    </row>
    <row r="4" spans="1:33" ht="12.75" customHeight="1">
      <c r="A4" s="125"/>
      <c r="B4" s="125"/>
      <c r="C4" s="125"/>
      <c r="D4" s="125"/>
      <c r="E4" s="125"/>
      <c r="F4" s="127"/>
      <c r="G4" s="128"/>
      <c r="H4" s="128"/>
      <c r="I4" s="128"/>
      <c r="J4" s="125"/>
    </row>
    <row r="5" spans="1:33" ht="12.75" customHeight="1">
      <c r="A5" s="688" t="s">
        <v>433</v>
      </c>
      <c r="B5" s="129">
        <v>1990</v>
      </c>
      <c r="C5" s="129">
        <v>1991</v>
      </c>
      <c r="D5" s="129">
        <v>1992</v>
      </c>
      <c r="E5" s="129">
        <v>1993</v>
      </c>
      <c r="F5" s="129">
        <v>1994</v>
      </c>
      <c r="G5" s="129">
        <v>1995</v>
      </c>
      <c r="H5" s="129">
        <v>1996</v>
      </c>
      <c r="I5" s="129">
        <v>1997</v>
      </c>
      <c r="J5" s="129">
        <v>1998</v>
      </c>
      <c r="K5" s="129">
        <v>1999</v>
      </c>
      <c r="L5" s="129">
        <v>2000</v>
      </c>
      <c r="M5" s="129">
        <v>2001</v>
      </c>
      <c r="N5" s="129">
        <v>2002</v>
      </c>
      <c r="O5" s="129">
        <v>2003</v>
      </c>
      <c r="P5" s="129">
        <v>2004</v>
      </c>
      <c r="Q5" s="129">
        <v>2005</v>
      </c>
      <c r="R5" s="129">
        <v>2006</v>
      </c>
      <c r="S5" s="129">
        <v>2007</v>
      </c>
      <c r="T5" s="129">
        <v>2008</v>
      </c>
      <c r="U5" s="129">
        <v>2009</v>
      </c>
      <c r="V5" s="129">
        <v>2010</v>
      </c>
      <c r="W5" s="129">
        <v>2011</v>
      </c>
      <c r="X5" s="129">
        <v>2012</v>
      </c>
      <c r="Y5" s="129">
        <v>2013</v>
      </c>
      <c r="Z5" s="129">
        <v>2014</v>
      </c>
      <c r="AA5" s="129">
        <v>2015</v>
      </c>
      <c r="AB5" s="277">
        <v>2016</v>
      </c>
      <c r="AC5" s="129">
        <v>2017</v>
      </c>
      <c r="AD5" s="763">
        <v>2018</v>
      </c>
    </row>
    <row r="6" spans="1:33" ht="12.75" customHeight="1">
      <c r="A6" s="125"/>
      <c r="B6" s="125"/>
      <c r="C6" s="125"/>
      <c r="D6" s="125"/>
      <c r="E6" s="125"/>
      <c r="F6" s="127"/>
      <c r="G6" s="128"/>
      <c r="H6" s="128"/>
      <c r="I6" s="128"/>
      <c r="J6" s="125"/>
    </row>
    <row r="7" spans="1:33" ht="12.75" customHeight="1">
      <c r="B7" s="1277" t="s">
        <v>489</v>
      </c>
      <c r="C7" s="1277"/>
      <c r="D7" s="1277"/>
      <c r="E7" s="1277"/>
      <c r="F7" s="1277" t="s">
        <v>489</v>
      </c>
      <c r="G7" s="1277"/>
      <c r="H7" s="1277"/>
      <c r="I7" s="1277"/>
      <c r="J7" s="1277" t="s">
        <v>489</v>
      </c>
      <c r="K7" s="1277"/>
      <c r="L7" s="1277"/>
      <c r="M7" s="1277"/>
      <c r="N7" s="1277" t="s">
        <v>489</v>
      </c>
      <c r="O7" s="1277"/>
      <c r="P7" s="1277"/>
      <c r="Q7" s="1277"/>
      <c r="R7" s="1277" t="s">
        <v>489</v>
      </c>
      <c r="S7" s="1277"/>
      <c r="T7" s="1277"/>
      <c r="U7" s="1277"/>
      <c r="V7" s="1277" t="s">
        <v>489</v>
      </c>
      <c r="W7" s="1277"/>
      <c r="X7" s="1277"/>
      <c r="Y7" s="1277"/>
      <c r="Z7" s="1277" t="s">
        <v>489</v>
      </c>
      <c r="AA7" s="1277"/>
      <c r="AB7" s="1277"/>
      <c r="AC7" s="1277"/>
      <c r="AD7" s="1277" t="s">
        <v>489</v>
      </c>
      <c r="AE7" s="1277"/>
      <c r="AF7" s="1277"/>
      <c r="AG7" s="1277"/>
    </row>
    <row r="8" spans="1:33" ht="12.75" customHeight="1">
      <c r="A8" s="128"/>
      <c r="C8" s="130"/>
      <c r="D8" s="130"/>
      <c r="E8" s="130"/>
      <c r="F8" s="130"/>
      <c r="G8" s="130"/>
      <c r="H8" s="130"/>
      <c r="J8" s="130"/>
    </row>
    <row r="9" spans="1:33" ht="14.5" customHeight="1">
      <c r="A9" s="131" t="s">
        <v>490</v>
      </c>
      <c r="B9" s="838">
        <v>1429676</v>
      </c>
      <c r="C9" s="838">
        <v>1514777</v>
      </c>
      <c r="D9" s="838">
        <v>1528019</v>
      </c>
      <c r="E9" s="838">
        <v>1551559</v>
      </c>
      <c r="F9" s="838">
        <v>1514465</v>
      </c>
      <c r="G9" s="838">
        <v>1555861</v>
      </c>
      <c r="H9" s="838">
        <v>1622552</v>
      </c>
      <c r="I9" s="838">
        <v>1579913</v>
      </c>
      <c r="J9" s="838">
        <v>1601213</v>
      </c>
      <c r="K9" s="838">
        <v>1583922</v>
      </c>
      <c r="L9" s="838">
        <v>1560553</v>
      </c>
      <c r="M9" s="838">
        <v>1616065</v>
      </c>
      <c r="N9" s="838">
        <v>1588200</v>
      </c>
      <c r="O9" s="838">
        <v>1635563</v>
      </c>
      <c r="P9" s="838">
        <v>1614521</v>
      </c>
      <c r="Q9" s="838">
        <v>1657113</v>
      </c>
      <c r="R9" s="838">
        <v>1702956</v>
      </c>
      <c r="S9" s="838">
        <v>1601892</v>
      </c>
      <c r="T9" s="838">
        <v>1625572</v>
      </c>
      <c r="U9" s="838">
        <v>1545594</v>
      </c>
      <c r="V9" s="838">
        <v>1548074.1307653999</v>
      </c>
      <c r="W9" s="838">
        <v>1434738</v>
      </c>
      <c r="X9" s="838">
        <v>1392815.2689</v>
      </c>
      <c r="Y9" s="838">
        <v>1445477.39</v>
      </c>
      <c r="Z9" s="838">
        <v>1388732.54</v>
      </c>
      <c r="AA9" s="838">
        <v>1418188.6349901999</v>
      </c>
      <c r="AB9" s="838">
        <v>1451615.2759847001</v>
      </c>
      <c r="AC9" s="838">
        <v>1425912.8507369</v>
      </c>
      <c r="AD9" s="838">
        <v>1418871.6861860999</v>
      </c>
    </row>
    <row r="10" spans="1:33" ht="14.5" customHeight="1">
      <c r="A10" s="131" t="s">
        <v>436</v>
      </c>
      <c r="B10" s="838">
        <v>1783689.1599252999</v>
      </c>
      <c r="C10" s="838">
        <v>1876748.4722267</v>
      </c>
      <c r="D10" s="838">
        <v>1852632.1467752</v>
      </c>
      <c r="E10" s="838">
        <v>1883475.5257304001</v>
      </c>
      <c r="F10" s="838">
        <v>1871443.1707241</v>
      </c>
      <c r="G10" s="838">
        <v>1952962</v>
      </c>
      <c r="H10" s="838">
        <v>2020547</v>
      </c>
      <c r="I10" s="838">
        <v>2008185.7758716999</v>
      </c>
      <c r="J10" s="838">
        <v>2043130.0147440999</v>
      </c>
      <c r="K10" s="838">
        <v>2027316.7566746001</v>
      </c>
      <c r="L10" s="838">
        <v>2037323.6173326999</v>
      </c>
      <c r="M10" s="838">
        <v>2089719.9620417</v>
      </c>
      <c r="N10" s="838">
        <v>2027273.1677786</v>
      </c>
      <c r="O10" s="838">
        <v>2002229.5288090999</v>
      </c>
      <c r="P10" s="838">
        <v>2003840.0162190001</v>
      </c>
      <c r="Q10" s="838">
        <v>2008059.3892407001</v>
      </c>
      <c r="R10" s="838">
        <v>2075051.2143985999</v>
      </c>
      <c r="S10" s="838">
        <v>1977854.7880824001</v>
      </c>
      <c r="T10" s="838">
        <v>2039701.7644462001</v>
      </c>
      <c r="U10" s="838">
        <v>2004322.3842865999</v>
      </c>
      <c r="V10" s="838">
        <v>2081418.6986511999</v>
      </c>
      <c r="W10" s="838">
        <v>2037593</v>
      </c>
      <c r="X10" s="838">
        <v>1989896.0172445001</v>
      </c>
      <c r="Y10" s="838">
        <v>2002800.75</v>
      </c>
      <c r="Z10" s="838">
        <v>1931844.9310000001</v>
      </c>
      <c r="AA10" s="838">
        <v>1934442.827</v>
      </c>
      <c r="AB10" s="838">
        <v>1936862.811</v>
      </c>
      <c r="AC10" s="838">
        <v>1945969.9720000001</v>
      </c>
      <c r="AD10" s="838" t="s">
        <v>493</v>
      </c>
    </row>
    <row r="11" spans="1:33" ht="14.5" customHeight="1">
      <c r="A11" s="131" t="s">
        <v>437</v>
      </c>
      <c r="B11" s="838">
        <v>356207.65322799998</v>
      </c>
      <c r="C11" s="838">
        <v>374152.52</v>
      </c>
      <c r="D11" s="838">
        <v>339349.60680000001</v>
      </c>
      <c r="E11" s="838">
        <v>357565.0208</v>
      </c>
      <c r="F11" s="838">
        <v>345819.1556</v>
      </c>
      <c r="G11" s="838">
        <v>339262.00139789999</v>
      </c>
      <c r="H11" s="838">
        <v>347934.64594993001</v>
      </c>
      <c r="I11" s="838">
        <v>325627.99729763001</v>
      </c>
      <c r="J11" s="838">
        <v>317928.48867885</v>
      </c>
      <c r="K11" s="838">
        <v>334726.37402321002</v>
      </c>
      <c r="L11" s="838">
        <v>331517.93406062998</v>
      </c>
      <c r="M11" s="838">
        <v>347727.66634166997</v>
      </c>
      <c r="N11" s="838">
        <v>322289.38268708001</v>
      </c>
      <c r="O11" s="838">
        <v>316585.30454893003</v>
      </c>
      <c r="P11" s="838">
        <v>305477.22584988002</v>
      </c>
      <c r="Q11" s="838">
        <v>297784.03953637002</v>
      </c>
      <c r="R11" s="838">
        <v>303895.52258521999</v>
      </c>
      <c r="S11" s="838">
        <v>270295.24544809997</v>
      </c>
      <c r="T11" s="838">
        <v>286331.57934396999</v>
      </c>
      <c r="U11" s="838">
        <v>282490.50877613999</v>
      </c>
      <c r="V11" s="838">
        <v>308383.55115294002</v>
      </c>
      <c r="W11" s="838">
        <v>275414.91642634</v>
      </c>
      <c r="X11" s="838">
        <v>278784.02270347998</v>
      </c>
      <c r="Y11" s="838">
        <v>288983.39884078997</v>
      </c>
      <c r="Z11" s="838">
        <v>270249.59317842999</v>
      </c>
      <c r="AA11" s="838">
        <v>263153.32601952</v>
      </c>
      <c r="AB11" s="838">
        <v>270499.67251608003</v>
      </c>
      <c r="AC11" s="838">
        <v>269040.74763857003</v>
      </c>
      <c r="AD11" s="838" t="s">
        <v>493</v>
      </c>
    </row>
    <row r="12" spans="1:33" ht="14.5" customHeight="1">
      <c r="A12" s="131" t="s">
        <v>438</v>
      </c>
      <c r="B12" s="838">
        <v>873163</v>
      </c>
      <c r="C12" s="838">
        <v>671289</v>
      </c>
      <c r="D12" s="838">
        <v>598400</v>
      </c>
      <c r="E12" s="838">
        <v>603552</v>
      </c>
      <c r="F12" s="838">
        <v>587113</v>
      </c>
      <c r="G12" s="838">
        <v>563334.94819999998</v>
      </c>
      <c r="H12" s="838">
        <v>578346.80299999996</v>
      </c>
      <c r="I12" s="838">
        <v>575234.02099999995</v>
      </c>
      <c r="J12" s="838">
        <v>625230.17700000003</v>
      </c>
      <c r="K12" s="838">
        <v>610655.76174384996</v>
      </c>
      <c r="L12" s="838">
        <v>617903.15913459996</v>
      </c>
      <c r="M12" s="838">
        <v>637498.65000022005</v>
      </c>
      <c r="N12" s="838">
        <v>643364.43048326997</v>
      </c>
      <c r="O12" s="838">
        <v>618410.15298235998</v>
      </c>
      <c r="P12" s="838">
        <v>629130.64782475005</v>
      </c>
      <c r="Q12" s="838">
        <v>671780.96210273996</v>
      </c>
      <c r="R12" s="838">
        <v>674006.16850610997</v>
      </c>
      <c r="S12" s="838">
        <v>663266.73318878002</v>
      </c>
      <c r="T12" s="838">
        <v>645721.0577</v>
      </c>
      <c r="U12" s="838">
        <v>622134.46620000002</v>
      </c>
      <c r="V12" s="838">
        <v>655015.51930000004</v>
      </c>
      <c r="W12" s="838">
        <v>677479.80200000003</v>
      </c>
      <c r="X12" s="838">
        <v>672620.12950000004</v>
      </c>
      <c r="Y12" s="838">
        <v>663446.59450000001</v>
      </c>
      <c r="Z12" s="838">
        <v>655311.39552706003</v>
      </c>
      <c r="AA12" s="838">
        <v>660235.26159999997</v>
      </c>
      <c r="AB12" s="838">
        <v>663575.4153927</v>
      </c>
      <c r="AC12" s="838">
        <v>675521.74985284999</v>
      </c>
      <c r="AD12" s="838" t="s">
        <v>493</v>
      </c>
    </row>
    <row r="13" spans="1:33" ht="14.5" customHeight="1">
      <c r="A13" s="131" t="s">
        <v>716</v>
      </c>
      <c r="B13" s="838">
        <v>162327.78089286</v>
      </c>
      <c r="C13" s="838">
        <v>165768.89890663</v>
      </c>
      <c r="D13" s="838">
        <v>159665.26532899</v>
      </c>
      <c r="E13" s="838">
        <v>154579.50025429</v>
      </c>
      <c r="F13" s="838">
        <v>163772.34340444999</v>
      </c>
      <c r="G13" s="838">
        <v>163466.93419345</v>
      </c>
      <c r="H13" s="838">
        <v>171702.64945393999</v>
      </c>
      <c r="I13" s="838">
        <v>171132.28456023999</v>
      </c>
      <c r="J13" s="838">
        <v>164427.06067924001</v>
      </c>
      <c r="K13" s="838">
        <v>154631.05289903001</v>
      </c>
      <c r="L13" s="838">
        <v>166186.74078851001</v>
      </c>
      <c r="M13" s="838">
        <v>166499.47851504001</v>
      </c>
      <c r="N13" s="838">
        <v>164107.12526519</v>
      </c>
      <c r="O13" s="838">
        <v>170666.18258570001</v>
      </c>
      <c r="P13" s="838">
        <v>154556.78523626001</v>
      </c>
      <c r="Q13" s="838">
        <v>144809.46018791001</v>
      </c>
      <c r="R13" s="838">
        <v>150326.14261128</v>
      </c>
      <c r="S13" s="838">
        <v>160623.90831765</v>
      </c>
      <c r="T13" s="838">
        <v>158679.16085665001</v>
      </c>
      <c r="U13" s="838">
        <v>152649.6517127</v>
      </c>
      <c r="V13" s="838">
        <v>167891.63162248</v>
      </c>
      <c r="W13" s="838">
        <v>158947.18005394001</v>
      </c>
      <c r="X13" s="838">
        <v>158830.16063170999</v>
      </c>
      <c r="Y13" s="838">
        <v>157488.29988137001</v>
      </c>
      <c r="Z13" s="838">
        <v>160584.68621442001</v>
      </c>
      <c r="AA13" s="838">
        <v>158198.96709833</v>
      </c>
      <c r="AB13" s="838">
        <v>159008.91397242001</v>
      </c>
      <c r="AC13" s="838">
        <v>161709.89871322</v>
      </c>
      <c r="AD13" s="838">
        <v>155524.84700981001</v>
      </c>
    </row>
    <row r="14" spans="1:33" ht="14.5" customHeight="1">
      <c r="A14" s="131" t="s">
        <v>440</v>
      </c>
      <c r="B14" s="838">
        <v>239642.53703214999</v>
      </c>
      <c r="C14" s="838">
        <v>260288.49666937001</v>
      </c>
      <c r="D14" s="838">
        <v>245519.25023256001</v>
      </c>
      <c r="E14" s="838">
        <v>253736.54302176999</v>
      </c>
      <c r="F14" s="838">
        <v>247241.83969406999</v>
      </c>
      <c r="G14" s="838">
        <v>250776</v>
      </c>
      <c r="H14" s="838">
        <v>267040</v>
      </c>
      <c r="I14" s="838">
        <v>258994</v>
      </c>
      <c r="J14" s="838" t="s">
        <v>493</v>
      </c>
      <c r="K14" s="838" t="s">
        <v>493</v>
      </c>
      <c r="L14" s="838" t="s">
        <v>493</v>
      </c>
      <c r="M14" s="838" t="s">
        <v>493</v>
      </c>
      <c r="N14" s="838" t="s">
        <v>493</v>
      </c>
      <c r="O14" s="838">
        <v>246938.4831752</v>
      </c>
      <c r="P14" s="838">
        <v>246783.60231342999</v>
      </c>
      <c r="Q14" s="838">
        <v>248637.24446212</v>
      </c>
      <c r="R14" s="838">
        <v>257672.08033523001</v>
      </c>
      <c r="S14" s="838">
        <v>249213.48850502001</v>
      </c>
      <c r="T14" s="838">
        <v>242308.03396763001</v>
      </c>
      <c r="U14" s="838">
        <v>239216.65976869001</v>
      </c>
      <c r="V14" s="838">
        <v>257291.88864145</v>
      </c>
      <c r="W14" s="838">
        <v>241097.6042682</v>
      </c>
      <c r="X14" s="838">
        <v>242213.29761524001</v>
      </c>
      <c r="Y14" s="838">
        <v>240363.13747605999</v>
      </c>
      <c r="Z14" s="838">
        <v>242022.6966846</v>
      </c>
      <c r="AA14" s="838">
        <v>259415.57020566001</v>
      </c>
      <c r="AB14" s="838">
        <v>266986.97245412</v>
      </c>
      <c r="AC14" s="838">
        <v>270426.39670452999</v>
      </c>
      <c r="AD14" s="838" t="s">
        <v>493</v>
      </c>
    </row>
    <row r="15" spans="1:33" ht="14.5" customHeight="1">
      <c r="A15" s="131" t="s">
        <v>492</v>
      </c>
      <c r="B15" s="838">
        <v>929860</v>
      </c>
      <c r="C15" s="838">
        <v>959229</v>
      </c>
      <c r="D15" s="838">
        <v>993808</v>
      </c>
      <c r="E15" s="838">
        <v>1018258</v>
      </c>
      <c r="F15" s="838">
        <v>1007927</v>
      </c>
      <c r="G15" s="838">
        <v>988380</v>
      </c>
      <c r="H15" s="838">
        <v>1050905</v>
      </c>
      <c r="I15" s="838">
        <v>1063685</v>
      </c>
      <c r="J15" s="838">
        <v>1073441</v>
      </c>
      <c r="K15" s="838">
        <v>1029955</v>
      </c>
      <c r="L15" s="838">
        <v>1032436</v>
      </c>
      <c r="M15" s="838">
        <v>1079580</v>
      </c>
      <c r="N15" s="838">
        <v>1038069</v>
      </c>
      <c r="O15" s="838">
        <v>1007099</v>
      </c>
      <c r="P15" s="838">
        <v>1059280</v>
      </c>
      <c r="Q15" s="838">
        <v>1036955</v>
      </c>
      <c r="R15" s="838">
        <v>1047695</v>
      </c>
      <c r="S15" s="838">
        <v>891087</v>
      </c>
      <c r="T15" s="838">
        <v>1055651.3999999999</v>
      </c>
      <c r="U15" s="838">
        <v>883754.995</v>
      </c>
      <c r="V15" s="838">
        <v>1005453.971</v>
      </c>
      <c r="W15" s="838">
        <v>881107</v>
      </c>
      <c r="X15" s="838">
        <v>852771.79539999994</v>
      </c>
      <c r="Y15" s="838">
        <v>859345.24017054006</v>
      </c>
      <c r="Z15" s="838">
        <v>847199.41600463004</v>
      </c>
      <c r="AA15" s="838">
        <v>860707.02267393004</v>
      </c>
      <c r="AB15" s="838">
        <v>881321.98919855</v>
      </c>
      <c r="AC15" s="838">
        <v>876239.85330848</v>
      </c>
      <c r="AD15" s="838">
        <v>859420.63911075995</v>
      </c>
    </row>
    <row r="16" spans="1:33" ht="14.5" customHeight="1">
      <c r="A16" s="131" t="s">
        <v>442</v>
      </c>
      <c r="B16" s="838">
        <v>244429.76</v>
      </c>
      <c r="C16" s="838">
        <v>153306.87359999999</v>
      </c>
      <c r="D16" s="838">
        <v>152585.68000000002</v>
      </c>
      <c r="E16" s="838">
        <v>155589.88</v>
      </c>
      <c r="F16" s="838">
        <v>154804.03400000001</v>
      </c>
      <c r="G16" s="838">
        <v>162725.55489714918</v>
      </c>
      <c r="H16" s="838">
        <v>180214.81094966494</v>
      </c>
      <c r="I16" s="838">
        <v>168297.33809878456</v>
      </c>
      <c r="J16" s="838">
        <v>164327.71216334647</v>
      </c>
      <c r="K16" s="838">
        <v>168428.74902726838</v>
      </c>
      <c r="L16" s="838">
        <v>167076.07134190056</v>
      </c>
      <c r="M16" s="838">
        <v>172307.9337313876</v>
      </c>
      <c r="N16" s="838">
        <v>175175.26719842249</v>
      </c>
      <c r="O16" s="838">
        <v>172791.32918164946</v>
      </c>
      <c r="P16" s="838">
        <v>172385.15171807131</v>
      </c>
      <c r="Q16" s="838">
        <v>171743.65206487806</v>
      </c>
      <c r="R16" s="838">
        <v>182573.67033003768</v>
      </c>
      <c r="S16" s="838">
        <v>174138.71269899525</v>
      </c>
      <c r="T16" s="838">
        <v>193323.55544303081</v>
      </c>
      <c r="U16" s="838">
        <v>183561.10002847115</v>
      </c>
      <c r="V16" s="838">
        <v>197403.8479610167</v>
      </c>
      <c r="W16" s="838">
        <v>189937.84972460862</v>
      </c>
      <c r="X16" s="838">
        <v>200844.04208355895</v>
      </c>
      <c r="Y16" s="838">
        <v>200788.68799167758</v>
      </c>
      <c r="Z16" s="838">
        <v>202984.13657631419</v>
      </c>
      <c r="AA16" s="838">
        <v>197002.26502360529</v>
      </c>
      <c r="AB16" s="838">
        <v>204588.04013007454</v>
      </c>
      <c r="AC16" s="838" t="s">
        <v>493</v>
      </c>
      <c r="AD16" s="838" t="s">
        <v>493</v>
      </c>
    </row>
    <row r="17" spans="1:33" ht="14.5" customHeight="1">
      <c r="A17" s="131" t="s">
        <v>443</v>
      </c>
      <c r="B17" s="838">
        <v>1433443.5615415999</v>
      </c>
      <c r="C17" s="838">
        <v>1462696.7497296999</v>
      </c>
      <c r="D17" s="838" t="s">
        <v>493</v>
      </c>
      <c r="E17" s="838" t="s">
        <v>493</v>
      </c>
      <c r="F17" s="838">
        <v>1479715.6361008</v>
      </c>
      <c r="G17" s="838" t="s">
        <v>493</v>
      </c>
      <c r="H17" s="838">
        <v>1527795.52474</v>
      </c>
      <c r="I17" s="838" t="s">
        <v>493</v>
      </c>
      <c r="J17" s="838">
        <v>1531586.5112340001</v>
      </c>
      <c r="K17" s="838" t="s">
        <v>493</v>
      </c>
      <c r="L17" s="838">
        <v>1459738.2738544</v>
      </c>
      <c r="M17" s="838" t="s">
        <v>493</v>
      </c>
      <c r="N17" s="838">
        <v>1451622.6275698</v>
      </c>
      <c r="O17" s="838" t="s">
        <v>493</v>
      </c>
      <c r="P17" s="838">
        <v>1444208.130685</v>
      </c>
      <c r="Q17" s="838" t="s">
        <v>493</v>
      </c>
      <c r="R17" s="838">
        <v>1462309.9492674</v>
      </c>
      <c r="S17" s="838" t="s">
        <v>493</v>
      </c>
      <c r="T17" s="838">
        <v>1469029.5278501001</v>
      </c>
      <c r="U17" s="838">
        <v>1434684.2808668001</v>
      </c>
      <c r="V17" s="838">
        <v>1480422.8764877999</v>
      </c>
      <c r="W17" s="838">
        <v>1348722.3197377</v>
      </c>
      <c r="X17" s="838">
        <v>1330633.0042099999</v>
      </c>
      <c r="Y17" s="838">
        <v>1336732.9647943999</v>
      </c>
      <c r="Z17" s="838">
        <v>1324900.0924084</v>
      </c>
      <c r="AA17" s="838">
        <v>1315328.9932347999</v>
      </c>
      <c r="AB17" s="838">
        <v>1314952.0795495</v>
      </c>
      <c r="AC17" s="838">
        <v>1323236.7658611001</v>
      </c>
      <c r="AD17" s="838" t="s">
        <v>493</v>
      </c>
    </row>
    <row r="18" spans="1:33" ht="14.5" customHeight="1">
      <c r="A18" s="131" t="s">
        <v>444</v>
      </c>
      <c r="B18" s="838">
        <v>3967516.8337949999</v>
      </c>
      <c r="C18" s="838">
        <v>4086644.8485464002</v>
      </c>
      <c r="D18" s="838">
        <v>4080716.9763064999</v>
      </c>
      <c r="E18" s="838">
        <v>4029628.440461</v>
      </c>
      <c r="F18" s="838">
        <v>4011131.9634245001</v>
      </c>
      <c r="G18" s="838">
        <v>4091766.1649999996</v>
      </c>
      <c r="H18" s="838">
        <v>4185647.804</v>
      </c>
      <c r="I18" s="838">
        <v>4096479.165</v>
      </c>
      <c r="J18" s="838">
        <v>4054066.02</v>
      </c>
      <c r="K18" s="838">
        <v>3901694.1639999999</v>
      </c>
      <c r="L18" s="838">
        <v>3954658.3620000002</v>
      </c>
      <c r="M18" s="838">
        <v>3963459.8089999999</v>
      </c>
      <c r="N18" s="838">
        <v>4126678.264</v>
      </c>
      <c r="O18" s="838">
        <v>4365724.4459999995</v>
      </c>
      <c r="P18" s="838">
        <v>4050437.458000001</v>
      </c>
      <c r="Q18" s="838">
        <v>4027919.6259999997</v>
      </c>
      <c r="R18" s="838">
        <v>4084613.0920000002</v>
      </c>
      <c r="S18" s="838">
        <v>4278889.9539999999</v>
      </c>
      <c r="T18" s="838">
        <v>4173571.2409999999</v>
      </c>
      <c r="U18" s="838">
        <v>4202959.1880000001</v>
      </c>
      <c r="V18" s="838">
        <v>4412456.8761430001</v>
      </c>
      <c r="W18" s="838">
        <v>4253260.3548729997</v>
      </c>
      <c r="X18" s="838">
        <v>4199283.2678659996</v>
      </c>
      <c r="Y18" s="838">
        <v>4194446.1749440003</v>
      </c>
      <c r="Z18" s="838">
        <v>4278343.4402999999</v>
      </c>
      <c r="AA18" s="838">
        <v>4241150.6369620999</v>
      </c>
      <c r="AB18" s="838">
        <v>4036504.7395386999</v>
      </c>
      <c r="AC18" s="838">
        <v>3963273.1817970001</v>
      </c>
      <c r="AD18" s="838" t="s">
        <v>493</v>
      </c>
    </row>
    <row r="19" spans="1:33" ht="14.5" customHeight="1">
      <c r="A19" s="131" t="s">
        <v>445</v>
      </c>
      <c r="B19" s="838">
        <v>578471.4</v>
      </c>
      <c r="C19" s="838">
        <v>596203</v>
      </c>
      <c r="D19" s="838">
        <v>596033.6</v>
      </c>
      <c r="E19" s="838">
        <v>610167.19999999995</v>
      </c>
      <c r="F19" s="838">
        <v>622935.19999999995</v>
      </c>
      <c r="G19" s="838">
        <v>656244.69999999995</v>
      </c>
      <c r="H19" s="838">
        <v>704669</v>
      </c>
      <c r="I19" s="838">
        <v>697327.81799999997</v>
      </c>
      <c r="J19" s="838">
        <v>662997.38199999998</v>
      </c>
      <c r="K19" s="838">
        <v>648505.14182585001</v>
      </c>
      <c r="L19" s="838">
        <v>648238.29864440998</v>
      </c>
      <c r="M19" s="838">
        <v>664387.42223323998</v>
      </c>
      <c r="N19" s="838">
        <v>667494.19850000006</v>
      </c>
      <c r="O19" s="838">
        <v>640031.08840000001</v>
      </c>
      <c r="P19" s="838">
        <v>646896.59860000003</v>
      </c>
      <c r="Q19" s="838">
        <v>650061.79249999998</v>
      </c>
      <c r="R19" s="838">
        <v>662179.33479999995</v>
      </c>
      <c r="S19" s="838">
        <v>642394.25800000003</v>
      </c>
      <c r="T19" s="838">
        <v>669703.12715025002</v>
      </c>
      <c r="U19" s="838">
        <v>621613.58750000002</v>
      </c>
      <c r="V19" s="838">
        <v>671810.59510000004</v>
      </c>
      <c r="W19" s="838">
        <v>633640.43370000005</v>
      </c>
      <c r="X19" s="838">
        <v>630659.62800000003</v>
      </c>
      <c r="Y19" s="838">
        <v>654740.01881914004</v>
      </c>
      <c r="Z19" s="838">
        <v>618394.29119999998</v>
      </c>
      <c r="AA19" s="838">
        <v>634415.02960000001</v>
      </c>
      <c r="AB19" s="838">
        <v>643685.49792803999</v>
      </c>
      <c r="AC19" s="838">
        <v>657257.28020000004</v>
      </c>
      <c r="AD19" s="838" t="s">
        <v>493</v>
      </c>
    </row>
    <row r="20" spans="1:33" ht="14.5" customHeight="1">
      <c r="A20" s="131" t="s">
        <v>446</v>
      </c>
      <c r="B20" s="838">
        <v>275161</v>
      </c>
      <c r="C20" s="838">
        <v>291864</v>
      </c>
      <c r="D20" s="838">
        <v>286053</v>
      </c>
      <c r="E20" s="838">
        <v>281341</v>
      </c>
      <c r="F20" s="838">
        <v>291982</v>
      </c>
      <c r="G20" s="838">
        <v>277017</v>
      </c>
      <c r="H20" s="838">
        <v>278387</v>
      </c>
      <c r="I20" s="838">
        <v>263729</v>
      </c>
      <c r="J20" s="838">
        <v>275503</v>
      </c>
      <c r="K20" s="838">
        <v>263273</v>
      </c>
      <c r="L20" s="838">
        <v>271186</v>
      </c>
      <c r="M20" s="838">
        <v>267941</v>
      </c>
      <c r="N20" s="838">
        <v>271126</v>
      </c>
      <c r="O20" s="838">
        <v>265140</v>
      </c>
      <c r="P20" s="838">
        <v>280216</v>
      </c>
      <c r="Q20" s="838">
        <v>289438</v>
      </c>
      <c r="R20" s="838">
        <v>285028</v>
      </c>
      <c r="S20" s="838">
        <v>298793</v>
      </c>
      <c r="T20" s="838">
        <v>282913</v>
      </c>
      <c r="U20" s="838">
        <v>234497</v>
      </c>
      <c r="V20" s="838">
        <v>247280</v>
      </c>
      <c r="W20" s="838">
        <v>259691</v>
      </c>
      <c r="X20" s="838">
        <v>263984</v>
      </c>
      <c r="Y20" s="838">
        <v>276318</v>
      </c>
      <c r="Z20" s="838">
        <v>256754</v>
      </c>
      <c r="AA20" s="838">
        <v>247039</v>
      </c>
      <c r="AB20" s="838">
        <v>235895</v>
      </c>
      <c r="AC20" s="838" t="s">
        <v>493</v>
      </c>
      <c r="AD20" s="838" t="s">
        <v>493</v>
      </c>
    </row>
    <row r="21" spans="1:33" ht="14.5" customHeight="1">
      <c r="A21" s="131" t="s">
        <v>447</v>
      </c>
      <c r="B21" s="838">
        <v>924431</v>
      </c>
      <c r="C21" s="838">
        <v>779462</v>
      </c>
      <c r="D21" s="838">
        <v>643039</v>
      </c>
      <c r="E21" s="838">
        <v>662348</v>
      </c>
      <c r="F21" s="838">
        <v>629932</v>
      </c>
      <c r="G21" s="838">
        <v>649511.4095068</v>
      </c>
      <c r="H21" s="838">
        <v>622985</v>
      </c>
      <c r="I21" s="838">
        <v>604861.12465811998</v>
      </c>
      <c r="J21" s="838">
        <v>549433.91200600006</v>
      </c>
      <c r="K21" s="838">
        <v>534717</v>
      </c>
      <c r="L21" s="838">
        <v>578637.53042700002</v>
      </c>
      <c r="M21" s="838">
        <v>622834.81461300002</v>
      </c>
      <c r="N21" s="838">
        <v>625319.4240155</v>
      </c>
      <c r="O21" s="838">
        <v>630273</v>
      </c>
      <c r="P21" s="838">
        <v>617464.78372249997</v>
      </c>
      <c r="Q21" s="838">
        <v>631502.07935819996</v>
      </c>
      <c r="R21" s="838">
        <v>646738.56541100005</v>
      </c>
      <c r="S21" s="838">
        <v>624454.38213508995</v>
      </c>
      <c r="T21" s="838">
        <v>631233.63100000005</v>
      </c>
      <c r="U21" s="838">
        <v>628204.54099999997</v>
      </c>
      <c r="V21" s="838">
        <v>638818.391099</v>
      </c>
      <c r="W21" s="838">
        <v>610392.18000000005</v>
      </c>
      <c r="X21" s="838">
        <v>621132.06499999994</v>
      </c>
      <c r="Y21" s="838">
        <v>640591.17200000002</v>
      </c>
      <c r="Z21" s="838">
        <v>627634.42500000005</v>
      </c>
      <c r="AA21" s="838">
        <v>616770.152</v>
      </c>
      <c r="AB21" s="838">
        <v>634216.95003099996</v>
      </c>
      <c r="AC21" s="838">
        <v>655323.97208976001</v>
      </c>
      <c r="AD21" s="838" t="s">
        <v>493</v>
      </c>
    </row>
    <row r="22" spans="1:33" ht="14.5" customHeight="1">
      <c r="A22" s="131" t="s">
        <v>448</v>
      </c>
      <c r="B22" s="838">
        <v>721961</v>
      </c>
      <c r="C22" s="838">
        <v>497776</v>
      </c>
      <c r="D22" s="838">
        <v>446196</v>
      </c>
      <c r="E22" s="838">
        <v>422957</v>
      </c>
      <c r="F22" s="838">
        <v>431717</v>
      </c>
      <c r="G22" s="838">
        <v>437434</v>
      </c>
      <c r="H22" s="838">
        <v>437586</v>
      </c>
      <c r="I22" s="838">
        <v>412587</v>
      </c>
      <c r="J22" s="838">
        <v>447560.80239600001</v>
      </c>
      <c r="K22" s="838">
        <v>440164.49022199999</v>
      </c>
      <c r="L22" s="838">
        <v>442793.46957999998</v>
      </c>
      <c r="M22" s="838">
        <v>445724.22397699999</v>
      </c>
      <c r="N22" s="838">
        <v>446836.02523700002</v>
      </c>
      <c r="O22" s="838">
        <v>458502.13376980001</v>
      </c>
      <c r="P22" s="838">
        <v>453529.01424743998</v>
      </c>
      <c r="Q22" s="838">
        <v>490839.28391811001</v>
      </c>
      <c r="R22" s="838">
        <v>506777.0840798</v>
      </c>
      <c r="S22" s="838">
        <v>495312.59779147001</v>
      </c>
      <c r="T22" s="838">
        <v>501713.67389119999</v>
      </c>
      <c r="U22" s="838">
        <v>497044.48364271002</v>
      </c>
      <c r="V22" s="838">
        <v>523146.1973</v>
      </c>
      <c r="W22" s="838">
        <v>513205.5637</v>
      </c>
      <c r="X22" s="838">
        <v>515522.04739999998</v>
      </c>
      <c r="Y22" s="838">
        <v>514501.01329999999</v>
      </c>
      <c r="Z22" s="838">
        <v>486508.40700000001</v>
      </c>
      <c r="AA22" s="838">
        <v>502814.44971005002</v>
      </c>
      <c r="AB22" s="838">
        <v>517802.29174988001</v>
      </c>
      <c r="AC22" s="838">
        <v>498577.4608</v>
      </c>
      <c r="AD22" s="838" t="s">
        <v>493</v>
      </c>
    </row>
    <row r="23" spans="1:33" ht="14.5" customHeight="1">
      <c r="A23" s="131" t="s">
        <v>495</v>
      </c>
      <c r="B23" s="838">
        <v>589056</v>
      </c>
      <c r="C23" s="838">
        <v>585602</v>
      </c>
      <c r="D23" s="838">
        <v>599920</v>
      </c>
      <c r="E23" s="838">
        <v>526884</v>
      </c>
      <c r="F23" s="838">
        <v>506024</v>
      </c>
      <c r="G23" s="838">
        <v>594887.91</v>
      </c>
      <c r="H23" s="838">
        <v>614833</v>
      </c>
      <c r="I23" s="838">
        <v>611699</v>
      </c>
      <c r="J23" s="838">
        <v>551891.90613999998</v>
      </c>
      <c r="K23" s="838">
        <v>597747.78214000002</v>
      </c>
      <c r="L23" s="838">
        <v>586639.11870275997</v>
      </c>
      <c r="M23" s="838">
        <v>605361.89060587995</v>
      </c>
      <c r="N23" s="838">
        <v>547531.19935459003</v>
      </c>
      <c r="O23" s="838">
        <v>581182.29470630002</v>
      </c>
      <c r="P23" s="838">
        <v>574760.70005297998</v>
      </c>
      <c r="Q23" s="838">
        <v>577735.55291183002</v>
      </c>
      <c r="R23" s="838">
        <v>584714.79425885004</v>
      </c>
      <c r="S23" s="838">
        <v>496884.18817583</v>
      </c>
      <c r="T23" s="838">
        <v>442855.13311282999</v>
      </c>
      <c r="U23" s="838">
        <v>430396.63533909997</v>
      </c>
      <c r="V23" s="838">
        <v>452071.15976135997</v>
      </c>
      <c r="W23" s="838">
        <v>431111.95120816003</v>
      </c>
      <c r="X23" s="838">
        <v>428518.83299550001</v>
      </c>
      <c r="Y23" s="838">
        <v>443689.37201786001</v>
      </c>
      <c r="Z23" s="838">
        <v>428085.24146848998</v>
      </c>
      <c r="AA23" s="838">
        <v>415654.26072979998</v>
      </c>
      <c r="AB23" s="838">
        <v>424579.03493811999</v>
      </c>
      <c r="AC23" s="838">
        <v>382625.70105635002</v>
      </c>
      <c r="AD23" s="838">
        <v>422816.53642095998</v>
      </c>
    </row>
    <row r="24" spans="1:33" ht="14.5" customHeight="1">
      <c r="A24" s="131" t="s">
        <v>450</v>
      </c>
      <c r="B24" s="838">
        <v>354989.59093911998</v>
      </c>
      <c r="C24" s="838">
        <v>290861.87034195999</v>
      </c>
      <c r="D24" s="838">
        <v>256743.52737751999</v>
      </c>
      <c r="E24" s="838">
        <v>238412.18984758001</v>
      </c>
      <c r="F24" s="838">
        <v>221186.32274934999</v>
      </c>
      <c r="G24" s="838">
        <v>225967.39148364001</v>
      </c>
      <c r="H24" s="838">
        <v>234938.02452747</v>
      </c>
      <c r="I24" s="838">
        <v>227330.25764714001</v>
      </c>
      <c r="J24" s="838">
        <v>227213.83013543999</v>
      </c>
      <c r="K24" s="838">
        <v>227872.30679323</v>
      </c>
      <c r="L24" s="838">
        <v>224078.31952046001</v>
      </c>
      <c r="M24" s="838">
        <v>229823.95208429999</v>
      </c>
      <c r="N24" s="838">
        <v>240783.56735684999</v>
      </c>
      <c r="O24" s="838">
        <v>249587.21430506001</v>
      </c>
      <c r="P24" s="838">
        <v>247177.1704803</v>
      </c>
      <c r="Q24" s="838">
        <v>248551.15977852</v>
      </c>
      <c r="R24" s="838">
        <v>250626.38888268999</v>
      </c>
      <c r="S24" s="838">
        <v>241970.23153153999</v>
      </c>
      <c r="T24" s="838">
        <v>249605.60166797999</v>
      </c>
      <c r="U24" s="838">
        <v>239921.74017380999</v>
      </c>
      <c r="V24" s="838">
        <v>249701.3694</v>
      </c>
      <c r="W24" s="838">
        <v>237602.95689999999</v>
      </c>
      <c r="X24" s="838">
        <v>241497.78260000001</v>
      </c>
      <c r="Y24" s="838">
        <v>246311.79380000001</v>
      </c>
      <c r="Z24" s="838">
        <v>231928.9994</v>
      </c>
      <c r="AA24" s="838">
        <v>233917.56574409999</v>
      </c>
      <c r="AB24" s="838">
        <v>241668.25838674</v>
      </c>
      <c r="AC24" s="838">
        <v>243713.95324365</v>
      </c>
      <c r="AD24" s="838" t="s">
        <v>493</v>
      </c>
    </row>
    <row r="25" spans="1:33" ht="20.25" customHeight="1">
      <c r="A25" s="133" t="s">
        <v>451</v>
      </c>
      <c r="B25" s="838">
        <v>14905237</v>
      </c>
      <c r="C25" s="838">
        <v>14609771</v>
      </c>
      <c r="D25" s="838">
        <v>14319456.000000002</v>
      </c>
      <c r="E25" s="838">
        <v>14309020</v>
      </c>
      <c r="F25" s="838">
        <v>14185249</v>
      </c>
      <c r="G25" s="838">
        <v>14268972</v>
      </c>
      <c r="H25" s="838">
        <v>14745936.999999998</v>
      </c>
      <c r="I25" s="838">
        <v>14613928</v>
      </c>
      <c r="J25" s="838">
        <v>14520569</v>
      </c>
      <c r="K25" s="838">
        <v>14323277</v>
      </c>
      <c r="L25" s="838">
        <v>14400802.000000002</v>
      </c>
      <c r="M25" s="838">
        <v>14678626</v>
      </c>
      <c r="N25" s="838">
        <v>14427359.999999998</v>
      </c>
      <c r="O25" s="838">
        <v>14600076</v>
      </c>
      <c r="P25" s="838">
        <v>14591342</v>
      </c>
      <c r="Q25" s="838">
        <v>14558357</v>
      </c>
      <c r="R25" s="838">
        <v>14836791</v>
      </c>
      <c r="S25" s="838">
        <v>14196875.000000002</v>
      </c>
      <c r="T25" s="838">
        <v>14379688.999999998</v>
      </c>
      <c r="U25" s="838">
        <v>13530866</v>
      </c>
      <c r="V25" s="838">
        <v>14216756.000000002</v>
      </c>
      <c r="W25" s="838">
        <v>13599336</v>
      </c>
      <c r="X25" s="838">
        <v>13447057</v>
      </c>
      <c r="Y25" s="838">
        <v>13821608</v>
      </c>
      <c r="Z25" s="838">
        <v>13179587</v>
      </c>
      <c r="AA25" s="838">
        <v>13261509</v>
      </c>
      <c r="AB25" s="838">
        <v>13490614</v>
      </c>
      <c r="AC25" s="838">
        <v>13522990</v>
      </c>
      <c r="AD25" s="838">
        <v>13129042.000000002</v>
      </c>
    </row>
    <row r="26" spans="1:33" ht="12.75" customHeight="1">
      <c r="B26" s="134"/>
      <c r="C26" s="134"/>
      <c r="D26" s="134"/>
      <c r="E26" s="134"/>
      <c r="F26" s="134"/>
      <c r="G26" s="134"/>
      <c r="H26" s="134"/>
      <c r="I26" s="134"/>
      <c r="J26" s="134"/>
    </row>
    <row r="27" spans="1:33" s="135" customFormat="1" ht="24.75" customHeight="1">
      <c r="B27" s="1282" t="s">
        <v>496</v>
      </c>
      <c r="C27" s="1282"/>
      <c r="D27" s="1282"/>
      <c r="E27" s="1282"/>
      <c r="F27" s="1282" t="s">
        <v>496</v>
      </c>
      <c r="G27" s="1282"/>
      <c r="H27" s="1282"/>
      <c r="I27" s="1282"/>
      <c r="J27" s="1282" t="s">
        <v>496</v>
      </c>
      <c r="K27" s="1282"/>
      <c r="L27" s="1282"/>
      <c r="M27" s="1282"/>
      <c r="N27" s="1282" t="s">
        <v>496</v>
      </c>
      <c r="O27" s="1282"/>
      <c r="P27" s="1282"/>
      <c r="Q27" s="1282"/>
      <c r="R27" s="1282" t="s">
        <v>496</v>
      </c>
      <c r="S27" s="1282"/>
      <c r="T27" s="1282"/>
      <c r="U27" s="1282"/>
      <c r="V27" s="1282" t="s">
        <v>496</v>
      </c>
      <c r="W27" s="1282"/>
      <c r="X27" s="1282"/>
      <c r="Y27" s="1282"/>
      <c r="Z27" s="1282" t="s">
        <v>496</v>
      </c>
      <c r="AA27" s="1282"/>
      <c r="AB27" s="1282"/>
      <c r="AC27" s="1282"/>
      <c r="AD27" s="1282" t="s">
        <v>496</v>
      </c>
      <c r="AE27" s="1282"/>
      <c r="AF27" s="1282"/>
      <c r="AG27" s="1282"/>
    </row>
    <row r="28" spans="1:33" s="135" customFormat="1" ht="12.5">
      <c r="A28" s="643"/>
      <c r="B28" s="137"/>
      <c r="C28" s="137"/>
      <c r="D28" s="137"/>
      <c r="E28" s="137"/>
      <c r="F28" s="137"/>
      <c r="G28" s="137"/>
      <c r="H28" s="137"/>
      <c r="I28" s="137"/>
      <c r="J28" s="138"/>
      <c r="K28" s="138"/>
    </row>
    <row r="29" spans="1:33" s="135" customFormat="1" ht="14.5" customHeight="1">
      <c r="A29" s="131" t="s">
        <v>490</v>
      </c>
      <c r="B29" s="139" t="s">
        <v>356</v>
      </c>
      <c r="C29" s="140">
        <v>5.95246755208872</v>
      </c>
      <c r="D29" s="140">
        <v>0.87418808181006114</v>
      </c>
      <c r="E29" s="140">
        <v>1.5405567600926418</v>
      </c>
      <c r="F29" s="140">
        <v>-2.3907566518578989</v>
      </c>
      <c r="G29" s="140">
        <v>2.7333744919823175</v>
      </c>
      <c r="H29" s="140">
        <v>4.2864368989260555</v>
      </c>
      <c r="I29" s="140">
        <v>-2.6278972877294535</v>
      </c>
      <c r="J29" s="140">
        <v>1.3481755008028955</v>
      </c>
      <c r="K29" s="140">
        <v>-1.079868824447459</v>
      </c>
      <c r="L29" s="140">
        <v>-1.4753883082626515</v>
      </c>
      <c r="M29" s="140">
        <v>3.5572005564694109</v>
      </c>
      <c r="N29" s="140">
        <v>-1.7242499528174875</v>
      </c>
      <c r="O29" s="140">
        <v>2.9821810855056015</v>
      </c>
      <c r="P29" s="140">
        <v>-1.2865294702802714</v>
      </c>
      <c r="Q29" s="140">
        <v>2.6380579750898221</v>
      </c>
      <c r="R29" s="140">
        <v>2.7664377746116315</v>
      </c>
      <c r="S29" s="140">
        <v>-5.9346219162444527</v>
      </c>
      <c r="T29" s="140">
        <v>1.478251967048962</v>
      </c>
      <c r="U29" s="140">
        <v>-4.9199912400065955</v>
      </c>
      <c r="V29" s="140">
        <v>0.1604645699582079</v>
      </c>
      <c r="W29" s="140">
        <v>-7.3211048820617037</v>
      </c>
      <c r="X29" s="140">
        <v>-2.9219781660484188</v>
      </c>
      <c r="Y29" s="140">
        <v>3.7809839018774341</v>
      </c>
      <c r="Z29" s="140">
        <v>-3.9256822965594722</v>
      </c>
      <c r="AA29" s="140">
        <v>2.1210776115464114</v>
      </c>
      <c r="AB29" s="140">
        <v>2.3569954073656163</v>
      </c>
      <c r="AC29" s="140">
        <v>-1.7706086228918281</v>
      </c>
      <c r="AD29" s="140">
        <v>-0.49380048347002514</v>
      </c>
    </row>
    <row r="30" spans="1:33" s="135" customFormat="1" ht="14.5" customHeight="1">
      <c r="A30" s="131" t="s">
        <v>436</v>
      </c>
      <c r="B30" s="139" t="s">
        <v>356</v>
      </c>
      <c r="C30" s="140">
        <v>5.2172382045141461</v>
      </c>
      <c r="D30" s="140">
        <v>-1.2850057324350388</v>
      </c>
      <c r="E30" s="140">
        <v>1.6648409674250644</v>
      </c>
      <c r="F30" s="140">
        <v>-0.63883787402197356</v>
      </c>
      <c r="G30" s="140">
        <v>4.3559339952790879</v>
      </c>
      <c r="H30" s="140">
        <v>3.4606408112395428</v>
      </c>
      <c r="I30" s="140">
        <v>-0.61177612440096141</v>
      </c>
      <c r="J30" s="140">
        <v>1.7400899504544896</v>
      </c>
      <c r="K30" s="140">
        <v>-0.77397218754482822</v>
      </c>
      <c r="L30" s="140">
        <v>0.49360124041562869</v>
      </c>
      <c r="M30" s="140">
        <v>2.5718223783022864</v>
      </c>
      <c r="N30" s="140">
        <v>-2.9882852916851306</v>
      </c>
      <c r="O30" s="140">
        <v>-1.2353361829842555</v>
      </c>
      <c r="P30" s="140">
        <v>8.0434704749265507E-2</v>
      </c>
      <c r="Q30" s="140">
        <v>0.21056436579509352</v>
      </c>
      <c r="R30" s="140">
        <v>3.336147601851124</v>
      </c>
      <c r="S30" s="140">
        <v>-4.6840495136583797</v>
      </c>
      <c r="T30" s="140">
        <v>3.1269725531146264</v>
      </c>
      <c r="U30" s="140">
        <v>-1.7345369198719993</v>
      </c>
      <c r="V30" s="140">
        <v>3.8465026868440049</v>
      </c>
      <c r="W30" s="140">
        <v>-2.1055686047021567</v>
      </c>
      <c r="X30" s="140">
        <v>-2.3408493627284628</v>
      </c>
      <c r="Y30" s="140">
        <v>0.64851291945242906</v>
      </c>
      <c r="Z30" s="140">
        <v>-3.542829659914986</v>
      </c>
      <c r="AA30" s="140">
        <v>0.13447746029260088</v>
      </c>
      <c r="AB30" s="140">
        <v>0.12509979443294128</v>
      </c>
      <c r="AC30" s="140">
        <v>0.47020165539231584</v>
      </c>
      <c r="AD30" s="140" t="s">
        <v>358</v>
      </c>
    </row>
    <row r="31" spans="1:33" s="135" customFormat="1" ht="14.5" customHeight="1">
      <c r="A31" s="131" t="s">
        <v>437</v>
      </c>
      <c r="B31" s="139" t="s">
        <v>356</v>
      </c>
      <c r="C31" s="140">
        <v>5.0377544135790799</v>
      </c>
      <c r="D31" s="140">
        <v>-9.3017984216703979</v>
      </c>
      <c r="E31" s="140">
        <v>5.3677427747059312</v>
      </c>
      <c r="F31" s="140">
        <v>-3.2849592428589034</v>
      </c>
      <c r="G31" s="140">
        <v>-1.8961223217156089</v>
      </c>
      <c r="H31" s="140">
        <v>2.5563265312045331</v>
      </c>
      <c r="I31" s="140">
        <v>-6.4111605187803207</v>
      </c>
      <c r="J31" s="140">
        <v>-2.3645106325862031</v>
      </c>
      <c r="K31" s="140">
        <v>5.2835420361866738</v>
      </c>
      <c r="L31" s="140">
        <v>-0.95852619081566104</v>
      </c>
      <c r="M31" s="140">
        <v>4.8895491361488439</v>
      </c>
      <c r="N31" s="140">
        <v>-7.3155765608810697</v>
      </c>
      <c r="O31" s="140">
        <v>-1.7698622556512333</v>
      </c>
      <c r="P31" s="140">
        <v>-3.5087158309122373</v>
      </c>
      <c r="Q31" s="140">
        <v>-2.5184156665383028</v>
      </c>
      <c r="R31" s="140">
        <v>2.0523205536351554</v>
      </c>
      <c r="S31" s="140">
        <v>-11.056522600690059</v>
      </c>
      <c r="T31" s="140">
        <v>5.9328952935464088</v>
      </c>
      <c r="U31" s="140">
        <v>-1.3414764018102687</v>
      </c>
      <c r="V31" s="140">
        <v>9.1659866694208176</v>
      </c>
      <c r="W31" s="140">
        <v>-10.690788987720524</v>
      </c>
      <c r="X31" s="140">
        <v>1.2232838805014552</v>
      </c>
      <c r="Y31" s="140">
        <v>3.6585224785848851</v>
      </c>
      <c r="Z31" s="140">
        <v>-6.4826580826122324</v>
      </c>
      <c r="AA31" s="140">
        <v>-2.6258197377654255</v>
      </c>
      <c r="AB31" s="140">
        <v>2.7916601350556789</v>
      </c>
      <c r="AC31" s="140">
        <v>-0.53934441544407719</v>
      </c>
      <c r="AD31" s="140" t="s">
        <v>358</v>
      </c>
    </row>
    <row r="32" spans="1:33" s="135" customFormat="1" ht="14.5" customHeight="1">
      <c r="A32" s="131" t="s">
        <v>438</v>
      </c>
      <c r="B32" s="139" t="s">
        <v>356</v>
      </c>
      <c r="C32" s="140">
        <v>-23.119852765176717</v>
      </c>
      <c r="D32" s="140">
        <v>-10.858065602147505</v>
      </c>
      <c r="E32" s="140">
        <v>0.86096256684491834</v>
      </c>
      <c r="F32" s="140">
        <v>-2.7237089761942599</v>
      </c>
      <c r="G32" s="140">
        <v>-4.0499957929734194</v>
      </c>
      <c r="H32" s="140">
        <v>2.6648186568162942</v>
      </c>
      <c r="I32" s="140">
        <v>-0.53822066342432606</v>
      </c>
      <c r="J32" s="140">
        <v>8.6914462939945025</v>
      </c>
      <c r="K32" s="140">
        <v>-2.3310479551837204</v>
      </c>
      <c r="L32" s="140">
        <v>1.1868220763288235</v>
      </c>
      <c r="M32" s="140">
        <v>3.1712883444493798</v>
      </c>
      <c r="N32" s="140">
        <v>0.92012437721207618</v>
      </c>
      <c r="O32" s="140">
        <v>-3.8787157509104588</v>
      </c>
      <c r="P32" s="140">
        <v>1.7335573794655659</v>
      </c>
      <c r="Q32" s="140">
        <v>6.7792460000884489</v>
      </c>
      <c r="R32" s="140">
        <v>0.33123987265207688</v>
      </c>
      <c r="S32" s="140">
        <v>-1.5933734465862841</v>
      </c>
      <c r="T32" s="140">
        <v>-2.6453423051124361</v>
      </c>
      <c r="U32" s="140">
        <v>-3.6527524104623836</v>
      </c>
      <c r="V32" s="140">
        <v>5.2852003684730136</v>
      </c>
      <c r="W32" s="140">
        <v>3.4295802218559714</v>
      </c>
      <c r="X32" s="140">
        <v>-0.7173162189712059</v>
      </c>
      <c r="Y32" s="140">
        <v>-1.3638507974507519</v>
      </c>
      <c r="Z32" s="140">
        <v>-1.2262025369307992</v>
      </c>
      <c r="AA32" s="140">
        <v>0.75137806339834867</v>
      </c>
      <c r="AB32" s="140">
        <v>0.50590357512950845</v>
      </c>
      <c r="AC32" s="140">
        <v>1.8002979289219496</v>
      </c>
      <c r="AD32" s="140" t="s">
        <v>358</v>
      </c>
    </row>
    <row r="33" spans="1:33" s="135" customFormat="1" ht="14.5" customHeight="1">
      <c r="A33" s="131" t="s">
        <v>716</v>
      </c>
      <c r="B33" s="139" t="s">
        <v>356</v>
      </c>
      <c r="C33" s="140">
        <v>2.1198577315864497</v>
      </c>
      <c r="D33" s="140">
        <v>-3.6820137057662947</v>
      </c>
      <c r="E33" s="140">
        <v>-3.1852670424094924</v>
      </c>
      <c r="F33" s="140">
        <v>5.9470001746915671</v>
      </c>
      <c r="G33" s="140">
        <v>-0.1864839964131022</v>
      </c>
      <c r="H33" s="140">
        <v>5.0381536187273639</v>
      </c>
      <c r="I33" s="140">
        <v>-0.33218176627670459</v>
      </c>
      <c r="J33" s="140">
        <v>-3.9181524971927217</v>
      </c>
      <c r="K33" s="140">
        <v>-5.9576615550647176</v>
      </c>
      <c r="L33" s="140">
        <v>7.473070688476497</v>
      </c>
      <c r="M33" s="140">
        <v>0.1881845236546269</v>
      </c>
      <c r="N33" s="140">
        <v>-1.4368532989933129</v>
      </c>
      <c r="O33" s="140">
        <v>3.9968144648874073</v>
      </c>
      <c r="P33" s="140">
        <v>-9.4391267826891578</v>
      </c>
      <c r="Q33" s="140">
        <v>-6.3066302999573622</v>
      </c>
      <c r="R33" s="140">
        <v>3.809614659298731</v>
      </c>
      <c r="S33" s="140">
        <v>6.8502826770446887</v>
      </c>
      <c r="T33" s="140">
        <v>-1.2107459477041544</v>
      </c>
      <c r="U33" s="140">
        <v>-3.7998115892464597</v>
      </c>
      <c r="V33" s="140">
        <v>9.9849424736760994</v>
      </c>
      <c r="W33" s="140">
        <v>-5.3275148273336299</v>
      </c>
      <c r="X33" s="140">
        <v>-7.3621578055238501E-2</v>
      </c>
      <c r="Y33" s="140">
        <v>-0.84484001338476844</v>
      </c>
      <c r="Z33" s="140">
        <v>1.9661056315817689</v>
      </c>
      <c r="AA33" s="140">
        <v>-1.4856454698952319</v>
      </c>
      <c r="AB33" s="140">
        <v>0.51197987505605624</v>
      </c>
      <c r="AC33" s="140">
        <v>1.6986373111563324</v>
      </c>
      <c r="AD33" s="140">
        <v>-3.8247823742557046</v>
      </c>
    </row>
    <row r="34" spans="1:33" s="135" customFormat="1" ht="14.5" customHeight="1">
      <c r="A34" s="131" t="s">
        <v>440</v>
      </c>
      <c r="B34" s="139" t="s">
        <v>356</v>
      </c>
      <c r="C34" s="140">
        <v>8.6153150825849423</v>
      </c>
      <c r="D34" s="140">
        <v>-5.6741833103637163</v>
      </c>
      <c r="E34" s="140">
        <v>3.346903666994109</v>
      </c>
      <c r="F34" s="140">
        <v>-2.5596247392488323</v>
      </c>
      <c r="G34" s="140">
        <v>1.4294345610367145</v>
      </c>
      <c r="H34" s="140">
        <v>6.4854691039014938</v>
      </c>
      <c r="I34" s="140">
        <v>-3.0130317555422437</v>
      </c>
      <c r="J34" s="140" t="s">
        <v>358</v>
      </c>
      <c r="K34" s="140" t="s">
        <v>358</v>
      </c>
      <c r="L34" s="140" t="s">
        <v>358</v>
      </c>
      <c r="M34" s="140" t="s">
        <v>358</v>
      </c>
      <c r="N34" s="140" t="s">
        <v>358</v>
      </c>
      <c r="O34" s="140" t="s">
        <v>358</v>
      </c>
      <c r="P34" s="140">
        <v>-6.2720423231937161E-2</v>
      </c>
      <c r="Q34" s="140">
        <v>0.75112046801869781</v>
      </c>
      <c r="R34" s="140">
        <v>3.633741957145304</v>
      </c>
      <c r="S34" s="140">
        <v>-3.282696293368474</v>
      </c>
      <c r="T34" s="140">
        <v>-2.7708991912172962</v>
      </c>
      <c r="U34" s="140">
        <v>-1.2758034260444617</v>
      </c>
      <c r="V34" s="140">
        <v>7.556007549908017</v>
      </c>
      <c r="W34" s="140">
        <v>-6.2941293869616004</v>
      </c>
      <c r="X34" s="140">
        <v>0.46275588279959834</v>
      </c>
      <c r="Y34" s="140">
        <v>-0.76385572443633976</v>
      </c>
      <c r="Z34" s="140">
        <v>0.69043832010443396</v>
      </c>
      <c r="AA34" s="140">
        <v>7.1864638148901037</v>
      </c>
      <c r="AB34" s="140">
        <v>2.9186383232346174</v>
      </c>
      <c r="AC34" s="140">
        <v>1.2882367325997706</v>
      </c>
      <c r="AD34" s="140" t="s">
        <v>358</v>
      </c>
    </row>
    <row r="35" spans="1:33" s="135" customFormat="1" ht="14.5" customHeight="1">
      <c r="A35" s="131" t="s">
        <v>492</v>
      </c>
      <c r="B35" s="139" t="s">
        <v>356</v>
      </c>
      <c r="C35" s="140">
        <v>3.1584324521971041</v>
      </c>
      <c r="D35" s="140">
        <v>3.6048743313640443</v>
      </c>
      <c r="E35" s="140">
        <v>2.4602337674882904</v>
      </c>
      <c r="F35" s="140">
        <v>-1.0145758736980213</v>
      </c>
      <c r="G35" s="140">
        <v>-1.9393269552259227</v>
      </c>
      <c r="H35" s="140">
        <v>6.3260082154636876</v>
      </c>
      <c r="I35" s="140">
        <v>1.2160946993305828</v>
      </c>
      <c r="J35" s="140">
        <v>0.91718882939967727</v>
      </c>
      <c r="K35" s="140">
        <v>-4.0510843166974269</v>
      </c>
      <c r="L35" s="140">
        <v>0.24088431047958636</v>
      </c>
      <c r="M35" s="140">
        <v>4.566287886125636</v>
      </c>
      <c r="N35" s="140">
        <v>-3.8451064302784346</v>
      </c>
      <c r="O35" s="140">
        <v>-2.9834240305798545</v>
      </c>
      <c r="P35" s="140">
        <v>5.1813178247620186</v>
      </c>
      <c r="Q35" s="140">
        <v>-2.1075636281247654</v>
      </c>
      <c r="R35" s="140">
        <v>1.0357247903718161</v>
      </c>
      <c r="S35" s="140">
        <v>-14.947861734569699</v>
      </c>
      <c r="T35" s="140">
        <v>18.467826373855729</v>
      </c>
      <c r="U35" s="140">
        <v>-16.283444042228325</v>
      </c>
      <c r="V35" s="140">
        <v>13.770669098170146</v>
      </c>
      <c r="W35" s="140">
        <v>-12.367246496259554</v>
      </c>
      <c r="X35" s="140">
        <v>-3.2158642026450934</v>
      </c>
      <c r="Y35" s="140">
        <v>0.77083280732294668</v>
      </c>
      <c r="Z35" s="140">
        <v>-1.4133812114325082</v>
      </c>
      <c r="AA35" s="140">
        <v>1.5943833782371541</v>
      </c>
      <c r="AB35" s="140">
        <v>2.3951200561343313</v>
      </c>
      <c r="AC35" s="140">
        <v>-0.5766491648179084</v>
      </c>
      <c r="AD35" s="140">
        <v>-1.9194760583206261</v>
      </c>
    </row>
    <row r="36" spans="1:33" s="135" customFormat="1" ht="14.5" customHeight="1">
      <c r="A36" s="131" t="s">
        <v>442</v>
      </c>
      <c r="B36" s="139" t="s">
        <v>356</v>
      </c>
      <c r="C36" s="140">
        <v>-37.279783934656734</v>
      </c>
      <c r="D36" s="140">
        <v>-0.47042483031887627</v>
      </c>
      <c r="E36" s="140">
        <v>1.9688610359766301</v>
      </c>
      <c r="F36" s="140">
        <v>-0.50507526582062212</v>
      </c>
      <c r="G36" s="140">
        <v>5.1171282120136254</v>
      </c>
      <c r="H36" s="140">
        <v>10.747700976389268</v>
      </c>
      <c r="I36" s="140">
        <v>-6.6129264226839695</v>
      </c>
      <c r="J36" s="140">
        <v>-2.3586979926610923</v>
      </c>
      <c r="K36" s="140">
        <v>2.495645323562556</v>
      </c>
      <c r="L36" s="140">
        <v>-0.80311567542950968</v>
      </c>
      <c r="M36" s="140">
        <v>3.1314253127131906</v>
      </c>
      <c r="N36" s="140">
        <v>1.6640751269786449</v>
      </c>
      <c r="O36" s="140">
        <v>-1.3608873301004962</v>
      </c>
      <c r="P36" s="140">
        <v>-0.23506819786722133</v>
      </c>
      <c r="Q36" s="140">
        <v>-0.37213161736946176</v>
      </c>
      <c r="R36" s="140">
        <v>6.3059205594792473</v>
      </c>
      <c r="S36" s="140">
        <v>-4.6200296109480661</v>
      </c>
      <c r="T36" s="140">
        <v>11.016988954774931</v>
      </c>
      <c r="U36" s="140">
        <v>-5.0498012992713086</v>
      </c>
      <c r="V36" s="140">
        <v>7.5412208416698832</v>
      </c>
      <c r="W36" s="140">
        <v>-3.7820935678429493</v>
      </c>
      <c r="X36" s="140">
        <v>5.7419794815847638</v>
      </c>
      <c r="Y36" s="140">
        <v>-2.7560733844580909E-2</v>
      </c>
      <c r="Z36" s="140">
        <v>1.0934124858306831</v>
      </c>
      <c r="AA36" s="140">
        <v>-2.9469650454482377</v>
      </c>
      <c r="AB36" s="140">
        <v>3.8506029895444698</v>
      </c>
      <c r="AC36" s="140" t="s">
        <v>358</v>
      </c>
      <c r="AD36" s="140" t="s">
        <v>358</v>
      </c>
    </row>
    <row r="37" spans="1:33" s="135" customFormat="1" ht="14.5" customHeight="1">
      <c r="A37" s="131" t="s">
        <v>443</v>
      </c>
      <c r="B37" s="139" t="s">
        <v>356</v>
      </c>
      <c r="C37" s="140">
        <v>2.0407631645182818</v>
      </c>
      <c r="D37" s="140" t="s">
        <v>358</v>
      </c>
      <c r="E37" s="140" t="s">
        <v>358</v>
      </c>
      <c r="F37" s="140" t="s">
        <v>358</v>
      </c>
      <c r="G37" s="140" t="s">
        <v>358</v>
      </c>
      <c r="H37" s="140" t="s">
        <v>358</v>
      </c>
      <c r="I37" s="140" t="s">
        <v>358</v>
      </c>
      <c r="J37" s="140" t="s">
        <v>358</v>
      </c>
      <c r="K37" s="140" t="s">
        <v>358</v>
      </c>
      <c r="L37" s="140" t="s">
        <v>358</v>
      </c>
      <c r="M37" s="140" t="s">
        <v>358</v>
      </c>
      <c r="N37" s="140" t="s">
        <v>358</v>
      </c>
      <c r="O37" s="140" t="s">
        <v>358</v>
      </c>
      <c r="P37" s="140" t="s">
        <v>358</v>
      </c>
      <c r="Q37" s="140" t="s">
        <v>358</v>
      </c>
      <c r="R37" s="140" t="s">
        <v>358</v>
      </c>
      <c r="S37" s="140" t="s">
        <v>358</v>
      </c>
      <c r="T37" s="140" t="s">
        <v>358</v>
      </c>
      <c r="U37" s="140">
        <v>-2.337954842443736</v>
      </c>
      <c r="V37" s="140">
        <v>3.1880599955668032</v>
      </c>
      <c r="W37" s="140">
        <v>-8.8961443950765187</v>
      </c>
      <c r="X37" s="140">
        <v>-1.3412186676956708</v>
      </c>
      <c r="Y37" s="140">
        <v>0.45842546856272293</v>
      </c>
      <c r="Z37" s="140">
        <v>-0.88520839222513814</v>
      </c>
      <c r="AA37" s="140">
        <v>-0.72240157793345361</v>
      </c>
      <c r="AB37" s="140">
        <v>-2.8655468497888137E-2</v>
      </c>
      <c r="AC37" s="140">
        <v>0.630037127622046</v>
      </c>
      <c r="AD37" s="140" t="s">
        <v>358</v>
      </c>
    </row>
    <row r="38" spans="1:33" s="135" customFormat="1" ht="14.5" customHeight="1">
      <c r="A38" s="131" t="s">
        <v>444</v>
      </c>
      <c r="B38" s="139" t="s">
        <v>356</v>
      </c>
      <c r="C38" s="140">
        <v>3.0025837253336221</v>
      </c>
      <c r="D38" s="140">
        <v>-0.14505474440747435</v>
      </c>
      <c r="E38" s="140">
        <v>-1.2519499916835741</v>
      </c>
      <c r="F38" s="140">
        <v>-0.45901197367923885</v>
      </c>
      <c r="G38" s="140">
        <v>2.0102605027897908</v>
      </c>
      <c r="H38" s="140">
        <v>2.294403815228776</v>
      </c>
      <c r="I38" s="140">
        <v>-2.1303426178090348</v>
      </c>
      <c r="J38" s="140">
        <v>-1.0353560531291066</v>
      </c>
      <c r="K38" s="140">
        <v>-3.7584946877604182</v>
      </c>
      <c r="L38" s="140">
        <v>1.3574666740588839</v>
      </c>
      <c r="M38" s="140">
        <v>0.22255897208648889</v>
      </c>
      <c r="N38" s="140">
        <v>4.1180802345812282</v>
      </c>
      <c r="O38" s="140">
        <v>5.7927021858081957</v>
      </c>
      <c r="P38" s="140">
        <v>-7.2218710067437542</v>
      </c>
      <c r="Q38" s="140">
        <v>-0.55593580282362609</v>
      </c>
      <c r="R38" s="140">
        <v>1.4075123454313143</v>
      </c>
      <c r="S38" s="140">
        <v>4.7563100255567434</v>
      </c>
      <c r="T38" s="140">
        <v>-2.4613559622290779</v>
      </c>
      <c r="U38" s="140">
        <v>0.70414389267639876</v>
      </c>
      <c r="V38" s="140">
        <v>4.9845282519312377</v>
      </c>
      <c r="W38" s="140">
        <v>-3.6078884335557859</v>
      </c>
      <c r="X38" s="140">
        <v>-1.2690755444857302</v>
      </c>
      <c r="Y38" s="140">
        <v>-0.11518853607742585</v>
      </c>
      <c r="Z38" s="140">
        <v>2.0001988786307265</v>
      </c>
      <c r="AA38" s="140">
        <v>-0.86932720238309003</v>
      </c>
      <c r="AB38" s="140">
        <v>-4.8252447258036142</v>
      </c>
      <c r="AC38" s="140">
        <v>-1.8142319275480077</v>
      </c>
      <c r="AD38" s="140" t="s">
        <v>358</v>
      </c>
    </row>
    <row r="39" spans="1:33" s="135" customFormat="1" ht="14.5" customHeight="1">
      <c r="A39" s="131" t="s">
        <v>445</v>
      </c>
      <c r="B39" s="139" t="s">
        <v>356</v>
      </c>
      <c r="C39" s="140">
        <v>3.0652509354827231</v>
      </c>
      <c r="D39" s="140">
        <v>-2.8413141161649946E-2</v>
      </c>
      <c r="E39" s="140">
        <v>2.3712757133154838</v>
      </c>
      <c r="F39" s="140">
        <v>2.0925411919880332</v>
      </c>
      <c r="G39" s="140">
        <v>5.347185389427338</v>
      </c>
      <c r="H39" s="140">
        <v>7.3790005465948951</v>
      </c>
      <c r="I39" s="140">
        <v>-1.0417915361680485</v>
      </c>
      <c r="J39" s="140">
        <v>-4.923141614866708</v>
      </c>
      <c r="K39" s="140">
        <v>-2.1858668778499037</v>
      </c>
      <c r="L39" s="140">
        <v>-4.1147427249185853E-2</v>
      </c>
      <c r="M39" s="140">
        <v>2.4912325641050472</v>
      </c>
      <c r="N39" s="140">
        <v>0.46761515386867814</v>
      </c>
      <c r="O39" s="140">
        <v>-4.1143593699713676</v>
      </c>
      <c r="P39" s="140">
        <v>1.0726838624609485</v>
      </c>
      <c r="Q39" s="140">
        <v>0.48928900025909172</v>
      </c>
      <c r="R39" s="140">
        <v>1.8640600693356362</v>
      </c>
      <c r="S39" s="140">
        <v>-2.9878728858211332</v>
      </c>
      <c r="T39" s="140">
        <v>4.2511072927818674</v>
      </c>
      <c r="U39" s="140">
        <v>-7.1807249661327859</v>
      </c>
      <c r="V39" s="140">
        <v>8.0752751563687468</v>
      </c>
      <c r="W39" s="140">
        <v>-5.681684938940009</v>
      </c>
      <c r="X39" s="140">
        <v>-0.47042542449418079</v>
      </c>
      <c r="Y39" s="140">
        <v>3.8182864020495089</v>
      </c>
      <c r="Z39" s="140">
        <v>-5.5511694068573405</v>
      </c>
      <c r="AA39" s="140">
        <v>2.5906995953846206</v>
      </c>
      <c r="AB39" s="140">
        <v>1.4612624063911284</v>
      </c>
      <c r="AC39" s="140">
        <v>2.108449283950975</v>
      </c>
      <c r="AD39" s="140" t="s">
        <v>358</v>
      </c>
    </row>
    <row r="40" spans="1:33" s="135" customFormat="1" ht="14.5" customHeight="1">
      <c r="A40" s="131" t="s">
        <v>446</v>
      </c>
      <c r="B40" s="139" t="s">
        <v>356</v>
      </c>
      <c r="C40" s="140">
        <v>6.0702643179811133</v>
      </c>
      <c r="D40" s="140">
        <v>-1.9909958062659285</v>
      </c>
      <c r="E40" s="140">
        <v>-1.6472471884580813</v>
      </c>
      <c r="F40" s="140">
        <v>3.7822429009635954</v>
      </c>
      <c r="G40" s="140">
        <v>-5.125315944133547</v>
      </c>
      <c r="H40" s="140">
        <v>0.49455448582577333</v>
      </c>
      <c r="I40" s="140">
        <v>-5.2653320736959728</v>
      </c>
      <c r="J40" s="140">
        <v>4.4644312912118096</v>
      </c>
      <c r="K40" s="140">
        <v>-4.439153112670283</v>
      </c>
      <c r="L40" s="140">
        <v>3.0056253394765093</v>
      </c>
      <c r="M40" s="140">
        <v>-1.1965956944680016</v>
      </c>
      <c r="N40" s="140">
        <v>1.1886945260337143</v>
      </c>
      <c r="O40" s="140">
        <v>-2.20782957001542</v>
      </c>
      <c r="P40" s="140">
        <v>5.6860526514294349</v>
      </c>
      <c r="Q40" s="140">
        <v>3.2910326319696281</v>
      </c>
      <c r="R40" s="140">
        <v>-1.5236423690047616</v>
      </c>
      <c r="S40" s="140">
        <v>4.8293500989376525</v>
      </c>
      <c r="T40" s="140">
        <v>-5.3147162082110384</v>
      </c>
      <c r="U40" s="140">
        <v>-17.113388214751538</v>
      </c>
      <c r="V40" s="140">
        <v>5.4512424465984708</v>
      </c>
      <c r="W40" s="140">
        <v>5.0190067939178249</v>
      </c>
      <c r="X40" s="140">
        <v>1.6531185139261595</v>
      </c>
      <c r="Y40" s="140">
        <v>4.6722528638099305</v>
      </c>
      <c r="Z40" s="140">
        <v>-7.0802481199198013</v>
      </c>
      <c r="AA40" s="140">
        <v>-3.7837774679264982</v>
      </c>
      <c r="AB40" s="140">
        <v>-4.5110286230109438</v>
      </c>
      <c r="AC40" s="140" t="s">
        <v>358</v>
      </c>
      <c r="AD40" s="140" t="s">
        <v>358</v>
      </c>
    </row>
    <row r="41" spans="1:33" s="135" customFormat="1" ht="14.5" customHeight="1">
      <c r="A41" s="131" t="s">
        <v>447</v>
      </c>
      <c r="B41" s="139" t="s">
        <v>356</v>
      </c>
      <c r="C41" s="140">
        <v>-15.68197085558576</v>
      </c>
      <c r="D41" s="140">
        <v>-17.502200235547079</v>
      </c>
      <c r="E41" s="140">
        <v>3.0027727711694041</v>
      </c>
      <c r="F41" s="140">
        <v>-4.8941040057492415</v>
      </c>
      <c r="G41" s="140">
        <v>3.1081782647650869</v>
      </c>
      <c r="H41" s="140">
        <v>-4.0840559716945677</v>
      </c>
      <c r="I41" s="140">
        <v>-2.9091993132868339</v>
      </c>
      <c r="J41" s="140">
        <v>-9.1636262263422026</v>
      </c>
      <c r="K41" s="140">
        <v>-2.6785590922606417</v>
      </c>
      <c r="L41" s="140">
        <v>8.2137898041393811</v>
      </c>
      <c r="M41" s="140">
        <v>7.6381641117168897</v>
      </c>
      <c r="N41" s="140">
        <v>0.39891947980521536</v>
      </c>
      <c r="O41" s="140">
        <v>0.79216729790520901</v>
      </c>
      <c r="P41" s="140">
        <v>-2.0321695959528654</v>
      </c>
      <c r="Q41" s="140">
        <v>2.2733759083511842</v>
      </c>
      <c r="R41" s="140">
        <v>2.4127372736895865</v>
      </c>
      <c r="S41" s="140">
        <v>-3.4456246260416776</v>
      </c>
      <c r="T41" s="140">
        <v>1.0856275588508169</v>
      </c>
      <c r="U41" s="140">
        <v>-0.47986828509144175</v>
      </c>
      <c r="V41" s="140">
        <v>1.6895532276962655</v>
      </c>
      <c r="W41" s="140">
        <v>-4.4498110096825059</v>
      </c>
      <c r="X41" s="140">
        <v>1.7595056673235661</v>
      </c>
      <c r="Y41" s="140">
        <v>3.1328453474705213</v>
      </c>
      <c r="Z41" s="140">
        <v>-2.0226234088658259</v>
      </c>
      <c r="AA41" s="140">
        <v>-1.730987429505646</v>
      </c>
      <c r="AB41" s="140">
        <v>2.8287357898927468</v>
      </c>
      <c r="AC41" s="140">
        <v>3.3280444582454578</v>
      </c>
      <c r="AD41" s="140" t="s">
        <v>358</v>
      </c>
    </row>
    <row r="42" spans="1:33" s="135" customFormat="1" ht="14.5" customHeight="1">
      <c r="A42" s="131" t="s">
        <v>448</v>
      </c>
      <c r="B42" s="139" t="s">
        <v>356</v>
      </c>
      <c r="C42" s="140">
        <v>-31.052231353217138</v>
      </c>
      <c r="D42" s="140">
        <v>-10.362090578894922</v>
      </c>
      <c r="E42" s="140">
        <v>-5.2082492895498831</v>
      </c>
      <c r="F42" s="140">
        <v>2.0711325264743294</v>
      </c>
      <c r="G42" s="140">
        <v>1.3242471341179538</v>
      </c>
      <c r="H42" s="140">
        <v>3.4748099141808098E-2</v>
      </c>
      <c r="I42" s="140">
        <v>-5.7129341432312799</v>
      </c>
      <c r="J42" s="140">
        <v>8.4767097354012719</v>
      </c>
      <c r="K42" s="140">
        <v>-1.6525826512072115</v>
      </c>
      <c r="L42" s="140">
        <v>0.59727202361872855</v>
      </c>
      <c r="M42" s="140">
        <v>0.66187841473359299</v>
      </c>
      <c r="N42" s="140">
        <v>0.24943702859133055</v>
      </c>
      <c r="O42" s="140">
        <v>2.6108254200435823</v>
      </c>
      <c r="P42" s="140">
        <v>-1.0846447935740571</v>
      </c>
      <c r="Q42" s="140">
        <v>8.2266555167546471</v>
      </c>
      <c r="R42" s="140">
        <v>3.2470506505646739</v>
      </c>
      <c r="S42" s="140">
        <v>-2.2622345501567196</v>
      </c>
      <c r="T42" s="140">
        <v>1.292330566246747</v>
      </c>
      <c r="U42" s="140">
        <v>-0.93064839398866184</v>
      </c>
      <c r="V42" s="140">
        <v>5.2513838330922198</v>
      </c>
      <c r="W42" s="140">
        <v>-1.9001635969647594</v>
      </c>
      <c r="X42" s="140">
        <v>0.45137540663024822</v>
      </c>
      <c r="Y42" s="140">
        <v>-0.19805827998035852</v>
      </c>
      <c r="Z42" s="140">
        <v>-5.440729090202538</v>
      </c>
      <c r="AA42" s="140">
        <v>3.3516466468892929</v>
      </c>
      <c r="AB42" s="140">
        <v>2.9807898417543157</v>
      </c>
      <c r="AC42" s="140">
        <v>-3.7127744037035768</v>
      </c>
      <c r="AD42" s="140" t="s">
        <v>358</v>
      </c>
    </row>
    <row r="43" spans="1:33" s="135" customFormat="1" ht="14.5" customHeight="1">
      <c r="A43" s="131" t="s">
        <v>495</v>
      </c>
      <c r="B43" s="139" t="s">
        <v>356</v>
      </c>
      <c r="C43" s="140">
        <v>-0.58636190786614861</v>
      </c>
      <c r="D43" s="140">
        <v>2.4450053107742065</v>
      </c>
      <c r="E43" s="140">
        <v>-12.174289905320705</v>
      </c>
      <c r="F43" s="140">
        <v>-3.9591257278642047</v>
      </c>
      <c r="G43" s="140">
        <v>17.561204606896112</v>
      </c>
      <c r="H43" s="140">
        <v>3.3527475789514654</v>
      </c>
      <c r="I43" s="140">
        <v>-0.50973191094166737</v>
      </c>
      <c r="J43" s="140">
        <v>-9.7772096831938597</v>
      </c>
      <c r="K43" s="140">
        <v>8.3088509706043112</v>
      </c>
      <c r="L43" s="140">
        <v>-1.858419850169895</v>
      </c>
      <c r="M43" s="140">
        <v>3.1915314383605704</v>
      </c>
      <c r="N43" s="140">
        <v>-9.5530776133611113</v>
      </c>
      <c r="O43" s="140">
        <v>6.1459685569291196</v>
      </c>
      <c r="P43" s="140">
        <v>-1.1049191814360455</v>
      </c>
      <c r="Q43" s="140">
        <v>0.51758111829424536</v>
      </c>
      <c r="R43" s="140">
        <v>1.2080339026816205</v>
      </c>
      <c r="S43" s="140">
        <v>-15.021102073250759</v>
      </c>
      <c r="T43" s="140">
        <v>-10.873571014878223</v>
      </c>
      <c r="U43" s="140">
        <v>-2.8132219414866455</v>
      </c>
      <c r="V43" s="140">
        <v>5.0359418830454246</v>
      </c>
      <c r="W43" s="140">
        <v>-4.6362631414629334</v>
      </c>
      <c r="X43" s="140">
        <v>-0.60149532050618859</v>
      </c>
      <c r="Y43" s="140">
        <v>3.5402269058544107</v>
      </c>
      <c r="Z43" s="140">
        <v>-3.5169042878813599</v>
      </c>
      <c r="AA43" s="140">
        <v>-2.9038564132804794</v>
      </c>
      <c r="AB43" s="140">
        <v>2.1471629311943161</v>
      </c>
      <c r="AC43" s="140">
        <v>-9.8811600266330686</v>
      </c>
      <c r="AD43" s="140">
        <v>10.503956021158913</v>
      </c>
    </row>
    <row r="44" spans="1:33" s="135" customFormat="1" ht="14.5" customHeight="1">
      <c r="A44" s="131" t="s">
        <v>450</v>
      </c>
      <c r="B44" s="139" t="s">
        <v>356</v>
      </c>
      <c r="C44" s="140">
        <v>-18.064676326849749</v>
      </c>
      <c r="D44" s="140">
        <v>-11.730084429536191</v>
      </c>
      <c r="E44" s="140">
        <v>-7.1399414494236737</v>
      </c>
      <c r="F44" s="140">
        <v>-7.22524595291992</v>
      </c>
      <c r="G44" s="140">
        <v>2.1615571319515823</v>
      </c>
      <c r="H44" s="140">
        <v>3.9698794524870351</v>
      </c>
      <c r="I44" s="140">
        <v>-3.2382016047131827</v>
      </c>
      <c r="J44" s="140">
        <v>-5.1215140872585607E-2</v>
      </c>
      <c r="K44" s="140">
        <v>0.28980483159739379</v>
      </c>
      <c r="L44" s="140">
        <v>-1.6649619807520821</v>
      </c>
      <c r="M44" s="140">
        <v>2.5641180173682017</v>
      </c>
      <c r="N44" s="140">
        <v>4.7687002042894022</v>
      </c>
      <c r="O44" s="140">
        <v>3.6562490724970047</v>
      </c>
      <c r="P44" s="140">
        <v>-0.96561189300919636</v>
      </c>
      <c r="Q44" s="140">
        <v>0.55587224967021598</v>
      </c>
      <c r="R44" s="140">
        <v>0.83493036444457402</v>
      </c>
      <c r="S44" s="140">
        <v>-3.4538092296424736</v>
      </c>
      <c r="T44" s="140">
        <v>3.1554997852885691</v>
      </c>
      <c r="U44" s="140">
        <v>-3.8796651314946331</v>
      </c>
      <c r="V44" s="140">
        <v>4.0761746805876129</v>
      </c>
      <c r="W44" s="140">
        <v>-4.8451526433639316</v>
      </c>
      <c r="X44" s="140">
        <v>1.6392160059014884</v>
      </c>
      <c r="Y44" s="140">
        <v>1.9933976818220316</v>
      </c>
      <c r="Z44" s="140">
        <v>-5.8392633897500303</v>
      </c>
      <c r="AA44" s="140">
        <v>0.85740306268056088</v>
      </c>
      <c r="AB44" s="140">
        <v>3.3134290783100369</v>
      </c>
      <c r="AC44" s="140">
        <v>0.84648884821120873</v>
      </c>
      <c r="AD44" s="140" t="s">
        <v>358</v>
      </c>
    </row>
    <row r="45" spans="1:33" s="135" customFormat="1" ht="20.25" customHeight="1">
      <c r="A45" s="133" t="s">
        <v>451</v>
      </c>
      <c r="B45" s="139" t="s">
        <v>356</v>
      </c>
      <c r="C45" s="140">
        <v>-1.9822965579145091</v>
      </c>
      <c r="D45" s="140">
        <v>-1.9871290248149478</v>
      </c>
      <c r="E45" s="140">
        <v>-7.28798635925898E-2</v>
      </c>
      <c r="F45" s="140">
        <v>-0.86498586206462846</v>
      </c>
      <c r="G45" s="140">
        <v>0.59021170513115351</v>
      </c>
      <c r="H45" s="140">
        <v>3.3426724784378194</v>
      </c>
      <c r="I45" s="140">
        <v>-0.89522286715315147</v>
      </c>
      <c r="J45" s="140">
        <v>-0.63883577365373867</v>
      </c>
      <c r="K45" s="140">
        <v>-1.3587070864785034</v>
      </c>
      <c r="L45" s="140">
        <v>0.54125183783014563</v>
      </c>
      <c r="M45" s="140">
        <v>1.9292258861693767</v>
      </c>
      <c r="N45" s="140">
        <v>-1.7117814705545555</v>
      </c>
      <c r="O45" s="140">
        <v>1.1971420966829811</v>
      </c>
      <c r="P45" s="140">
        <v>-5.9821606408078765E-2</v>
      </c>
      <c r="Q45" s="140">
        <v>-0.22605871344801187</v>
      </c>
      <c r="R45" s="140">
        <v>1.9125372457894798</v>
      </c>
      <c r="S45" s="140">
        <v>-4.3130350761158383</v>
      </c>
      <c r="T45" s="140">
        <v>1.2877059211974142</v>
      </c>
      <c r="U45" s="140">
        <v>-5.9029301676830244</v>
      </c>
      <c r="V45" s="140">
        <v>5.0690768794842995</v>
      </c>
      <c r="W45" s="140">
        <v>-4.3429035428335538</v>
      </c>
      <c r="X45" s="140">
        <v>-1.1197531997150492</v>
      </c>
      <c r="Y45" s="140">
        <v>2.7853752683579813</v>
      </c>
      <c r="Z45" s="140">
        <v>-4.6450528766262238</v>
      </c>
      <c r="AA45" s="140">
        <v>0.62158245171112014</v>
      </c>
      <c r="AB45" s="140">
        <v>1.7275937451763639</v>
      </c>
      <c r="AC45" s="140">
        <v>0.2399890768500228</v>
      </c>
      <c r="AD45" s="140">
        <v>-2.9131723087867272</v>
      </c>
    </row>
    <row r="46" spans="1:33" s="135" customFormat="1" ht="12.5">
      <c r="A46" s="643"/>
      <c r="B46" s="141"/>
      <c r="C46" s="141"/>
      <c r="D46" s="141"/>
      <c r="E46" s="141"/>
      <c r="F46" s="141"/>
      <c r="G46" s="141"/>
      <c r="H46" s="141"/>
      <c r="I46" s="141"/>
    </row>
    <row r="47" spans="1:33" ht="12.75" customHeight="1">
      <c r="B47" s="1277" t="s">
        <v>452</v>
      </c>
      <c r="C47" s="1277"/>
      <c r="D47" s="1277"/>
      <c r="E47" s="1277"/>
      <c r="F47" s="1277" t="s">
        <v>452</v>
      </c>
      <c r="G47" s="1277"/>
      <c r="H47" s="1277"/>
      <c r="I47" s="1277"/>
      <c r="J47" s="1277" t="s">
        <v>452</v>
      </c>
      <c r="K47" s="1277"/>
      <c r="L47" s="1277"/>
      <c r="M47" s="1277"/>
      <c r="N47" s="1277" t="s">
        <v>452</v>
      </c>
      <c r="O47" s="1277"/>
      <c r="P47" s="1277"/>
      <c r="Q47" s="1277"/>
      <c r="R47" s="1277" t="s">
        <v>452</v>
      </c>
      <c r="S47" s="1277"/>
      <c r="T47" s="1277"/>
      <c r="U47" s="1277"/>
      <c r="V47" s="1277" t="s">
        <v>452</v>
      </c>
      <c r="W47" s="1277"/>
      <c r="X47" s="1277"/>
      <c r="Y47" s="1277"/>
      <c r="Z47" s="1277" t="s">
        <v>452</v>
      </c>
      <c r="AA47" s="1277"/>
      <c r="AB47" s="1277"/>
      <c r="AC47" s="1277"/>
      <c r="AD47" s="1277" t="s">
        <v>452</v>
      </c>
      <c r="AE47" s="1277"/>
      <c r="AF47" s="1277"/>
      <c r="AG47" s="1277"/>
    </row>
    <row r="48" spans="1:33" ht="12.75" customHeight="1">
      <c r="A48" s="142"/>
      <c r="B48" s="134"/>
      <c r="C48" s="134"/>
      <c r="D48" s="134"/>
      <c r="E48" s="134"/>
      <c r="F48" s="134"/>
      <c r="G48" s="134"/>
      <c r="H48" s="134"/>
      <c r="I48" s="134"/>
      <c r="J48" s="134"/>
    </row>
    <row r="49" spans="1:31" ht="14.5" customHeight="1">
      <c r="A49" s="131" t="s">
        <v>490</v>
      </c>
      <c r="B49" s="143">
        <v>100</v>
      </c>
      <c r="C49" s="144">
        <v>105.95246755208872</v>
      </c>
      <c r="D49" s="144">
        <v>106.87869139581275</v>
      </c>
      <c r="E49" s="144">
        <v>108.52521830120951</v>
      </c>
      <c r="F49" s="144">
        <v>105.93064442573002</v>
      </c>
      <c r="G49" s="144">
        <v>108.82612563965542</v>
      </c>
      <c r="H49" s="144">
        <v>113.49088884474524</v>
      </c>
      <c r="I49" s="144">
        <v>110.50846485497414</v>
      </c>
      <c r="J49" s="144">
        <v>111.99831290446227</v>
      </c>
      <c r="K49" s="144">
        <v>110.78887803949986</v>
      </c>
      <c r="L49" s="144">
        <v>109.15431188604971</v>
      </c>
      <c r="M49" s="144">
        <v>113.03714967587062</v>
      </c>
      <c r="N49" s="144">
        <v>111.08810667591818</v>
      </c>
      <c r="O49" s="144">
        <v>114.4009551814537</v>
      </c>
      <c r="P49" s="144">
        <v>112.92915317876218</v>
      </c>
      <c r="Q49" s="144">
        <v>115.90828971039592</v>
      </c>
      <c r="R49" s="144">
        <v>119.11482042085059</v>
      </c>
      <c r="S49" s="144">
        <v>112.04580618265956</v>
      </c>
      <c r="T49" s="144">
        <v>113.70212551655061</v>
      </c>
      <c r="U49" s="144">
        <v>108.10799090143502</v>
      </c>
      <c r="V49" s="144">
        <v>108.28146592412546</v>
      </c>
      <c r="W49" s="144">
        <v>100.35406623598634</v>
      </c>
      <c r="X49" s="144">
        <v>97.421742331829037</v>
      </c>
      <c r="Y49" s="144">
        <v>101.10524272632401</v>
      </c>
      <c r="Z49" s="144">
        <v>97.136172111723212</v>
      </c>
      <c r="AA49" s="144">
        <v>99.196505711098169</v>
      </c>
      <c r="AB49" s="144">
        <v>101.53456279497593</v>
      </c>
      <c r="AC49" s="144">
        <v>99.736783070912566</v>
      </c>
      <c r="AD49" s="144">
        <v>99.244282353910947</v>
      </c>
    </row>
    <row r="50" spans="1:31" ht="14.5" customHeight="1">
      <c r="A50" s="131" t="s">
        <v>436</v>
      </c>
      <c r="B50" s="143">
        <v>100</v>
      </c>
      <c r="C50" s="144">
        <v>105.21723820451415</v>
      </c>
      <c r="D50" s="144">
        <v>103.86519066207632</v>
      </c>
      <c r="E50" s="144">
        <v>105.59438090711271</v>
      </c>
      <c r="F50" s="144">
        <v>104.91980400903905</v>
      </c>
      <c r="G50" s="144">
        <v>109.49004141964899</v>
      </c>
      <c r="H50" s="144">
        <v>113.27909847726045</v>
      </c>
      <c r="I50" s="144">
        <v>112.58608399883991</v>
      </c>
      <c r="J50" s="144">
        <v>114.54518313211396</v>
      </c>
      <c r="K50" s="144">
        <v>113.65863527249911</v>
      </c>
      <c r="L50" s="144">
        <v>114.21965570604365</v>
      </c>
      <c r="M50" s="144">
        <v>117.1571823719115</v>
      </c>
      <c r="N50" s="144">
        <v>113.65619152293895</v>
      </c>
      <c r="O50" s="144">
        <v>112.25215546485421</v>
      </c>
      <c r="P50" s="144">
        <v>112.34244515467707</v>
      </c>
      <c r="Q50" s="144">
        <v>112.57899831183572</v>
      </c>
      <c r="R50" s="144">
        <v>116.33479986420403</v>
      </c>
      <c r="S50" s="144">
        <v>110.88562023694934</v>
      </c>
      <c r="T50" s="144">
        <v>114.35298314710967</v>
      </c>
      <c r="U50" s="144">
        <v>112.36948843544803</v>
      </c>
      <c r="V50" s="144">
        <v>116.6917838273104</v>
      </c>
      <c r="W50" s="144">
        <v>114.23475826277564</v>
      </c>
      <c r="X50" s="144">
        <v>111.56069465196705</v>
      </c>
      <c r="Y50" s="144">
        <v>112.28418016981593</v>
      </c>
      <c r="Z50" s="144">
        <v>108.30614293136732</v>
      </c>
      <c r="AA50" s="144">
        <v>108.45179028172228</v>
      </c>
      <c r="AB50" s="144">
        <v>108.58746324842356</v>
      </c>
      <c r="AC50" s="144">
        <v>109.09804329816617</v>
      </c>
      <c r="AD50" s="144" t="s">
        <v>358</v>
      </c>
    </row>
    <row r="51" spans="1:31" ht="14.5" customHeight="1">
      <c r="A51" s="131" t="s">
        <v>437</v>
      </c>
      <c r="B51" s="143">
        <v>99.999999999999986</v>
      </c>
      <c r="C51" s="144">
        <v>105.03775441357908</v>
      </c>
      <c r="D51" s="144">
        <v>95.267354231378746</v>
      </c>
      <c r="E51" s="144">
        <v>100.38106075478709</v>
      </c>
      <c r="F51" s="144">
        <v>97.0835838214429</v>
      </c>
      <c r="G51" s="144">
        <v>95.24276031788304</v>
      </c>
      <c r="H51" s="144">
        <v>97.677476268940637</v>
      </c>
      <c r="I51" s="144">
        <v>91.415216474645291</v>
      </c>
      <c r="J51" s="144">
        <v>89.253693961300598</v>
      </c>
      <c r="K51" s="144">
        <v>93.969450400595321</v>
      </c>
      <c r="L51" s="144">
        <v>93.068728607140088</v>
      </c>
      <c r="M51" s="144">
        <v>97.619369822775212</v>
      </c>
      <c r="N51" s="144">
        <v>90.477950085140449</v>
      </c>
      <c r="O51" s="144">
        <v>88.876614996896592</v>
      </c>
      <c r="P51" s="144">
        <v>85.75818713652157</v>
      </c>
      <c r="Q51" s="144">
        <v>83.598439516336171</v>
      </c>
      <c r="R51" s="144">
        <v>85.314147473048195</v>
      </c>
      <c r="S51" s="144">
        <v>75.881369476104567</v>
      </c>
      <c r="T51" s="144">
        <v>80.383331674430934</v>
      </c>
      <c r="U51" s="144">
        <v>79.305008249029555</v>
      </c>
      <c r="V51" s="144">
        <v>86.574094733318688</v>
      </c>
      <c r="W51" s="144">
        <v>77.318640947350318</v>
      </c>
      <c r="X51" s="144">
        <v>78.264467418682045</v>
      </c>
      <c r="Y51" s="144">
        <v>81.12779055193927</v>
      </c>
      <c r="Z51" s="144">
        <v>75.868553280479262</v>
      </c>
      <c r="AA51" s="144">
        <v>73.876381833683368</v>
      </c>
      <c r="AB51" s="144">
        <v>75.938759334555812</v>
      </c>
      <c r="AC51" s="144">
        <v>75.529187876927367</v>
      </c>
      <c r="AD51" s="144" t="s">
        <v>358</v>
      </c>
    </row>
    <row r="52" spans="1:31" ht="14.5" customHeight="1">
      <c r="A52" s="131" t="s">
        <v>438</v>
      </c>
      <c r="B52" s="143">
        <v>100</v>
      </c>
      <c r="C52" s="144">
        <v>76.880147234823283</v>
      </c>
      <c r="D52" s="144">
        <v>68.532450413038575</v>
      </c>
      <c r="E52" s="144">
        <v>69.122489157236387</v>
      </c>
      <c r="F52" s="144">
        <v>67.239793715491842</v>
      </c>
      <c r="G52" s="144">
        <v>64.516584898810422</v>
      </c>
      <c r="H52" s="144">
        <v>66.235834889934637</v>
      </c>
      <c r="I52" s="144">
        <v>65.879339939965377</v>
      </c>
      <c r="J52" s="144">
        <v>71.605207389685546</v>
      </c>
      <c r="K52" s="144">
        <v>69.936055667023226</v>
      </c>
      <c r="L52" s="144">
        <v>70.766072214993073</v>
      </c>
      <c r="M52" s="144">
        <v>73.010268414971776</v>
      </c>
      <c r="N52" s="144">
        <v>73.682053692525912</v>
      </c>
      <c r="O52" s="144">
        <v>70.824136270359602</v>
      </c>
      <c r="P52" s="144">
        <v>72.051913311117175</v>
      </c>
      <c r="Q52" s="144">
        <v>76.936489762248286</v>
      </c>
      <c r="R52" s="144">
        <v>77.191334092959735</v>
      </c>
      <c r="S52" s="144">
        <v>75.961387872456811</v>
      </c>
      <c r="T52" s="144">
        <v>73.95194914351616</v>
      </c>
      <c r="U52" s="144">
        <v>71.250667538592452</v>
      </c>
      <c r="V52" s="144">
        <v>75.016408081881622</v>
      </c>
      <c r="W52" s="144">
        <v>77.589155976604602</v>
      </c>
      <c r="X52" s="144">
        <v>77.032596376621555</v>
      </c>
      <c r="Y52" s="144">
        <v>75.981986696641982</v>
      </c>
      <c r="Z52" s="144">
        <v>75.050293648157336</v>
      </c>
      <c r="AA52" s="144">
        <v>75.614205091145635</v>
      </c>
      <c r="AB52" s="144">
        <v>75.996740058007489</v>
      </c>
      <c r="AC52" s="144">
        <v>77.364907795320008</v>
      </c>
      <c r="AD52" s="144" t="s">
        <v>358</v>
      </c>
    </row>
    <row r="53" spans="1:31" ht="14.5" customHeight="1">
      <c r="A53" s="131" t="s">
        <v>716</v>
      </c>
      <c r="B53" s="143">
        <v>100</v>
      </c>
      <c r="C53" s="144">
        <v>102.11985773158645</v>
      </c>
      <c r="D53" s="144">
        <v>98.359790573600392</v>
      </c>
      <c r="E53" s="144">
        <v>95.226768581476492</v>
      </c>
      <c r="F53" s="144">
        <v>100.88990467537003</v>
      </c>
      <c r="G53" s="144">
        <v>100.70176114915404</v>
      </c>
      <c r="H53" s="144">
        <v>105.77527057261234</v>
      </c>
      <c r="I53" s="144">
        <v>105.42390441054027</v>
      </c>
      <c r="J53" s="144">
        <v>101.29323506724063</v>
      </c>
      <c r="K53" s="144">
        <v>95.258526943758312</v>
      </c>
      <c r="L53" s="144">
        <v>102.37726399906681</v>
      </c>
      <c r="M53" s="144">
        <v>102.56992216565409</v>
      </c>
      <c r="N53" s="144">
        <v>101.09614285524202</v>
      </c>
      <c r="O53" s="144">
        <v>105.13676811632357</v>
      </c>
      <c r="P53" s="144">
        <v>95.212775278601868</v>
      </c>
      <c r="Q53" s="144">
        <v>89.208057543451247</v>
      </c>
      <c r="R53" s="144">
        <v>92.606540780902222</v>
      </c>
      <c r="S53" s="144">
        <v>98.950350601826685</v>
      </c>
      <c r="T53" s="144">
        <v>97.752313241676006</v>
      </c>
      <c r="U53" s="144">
        <v>94.037909514362312</v>
      </c>
      <c r="V53" s="144">
        <v>103.42754068281896</v>
      </c>
      <c r="W53" s="144">
        <v>97.917423117395245</v>
      </c>
      <c r="X53" s="144">
        <v>97.845334765305196</v>
      </c>
      <c r="Y53" s="144">
        <v>97.01869822597763</v>
      </c>
      <c r="Z53" s="144">
        <v>98.926188315485888</v>
      </c>
      <c r="AA53" s="144">
        <v>97.456495880236844</v>
      </c>
      <c r="AB53" s="144">
        <v>97.9554535260785</v>
      </c>
      <c r="AC53" s="144">
        <v>99.619361407984869</v>
      </c>
      <c r="AD53" s="144">
        <v>95.809137631506161</v>
      </c>
    </row>
    <row r="54" spans="1:31" ht="14.5" customHeight="1">
      <c r="A54" s="131" t="s">
        <v>440</v>
      </c>
      <c r="B54" s="143">
        <v>100</v>
      </c>
      <c r="C54" s="144">
        <v>108.61531508258494</v>
      </c>
      <c r="D54" s="144">
        <v>102.45228300166994</v>
      </c>
      <c r="E54" s="144">
        <v>105.88126221837202</v>
      </c>
      <c r="F54" s="144">
        <v>103.17109923640163</v>
      </c>
      <c r="G54" s="144">
        <v>104.64586258588822</v>
      </c>
      <c r="H54" s="144">
        <v>111.43263767240722</v>
      </c>
      <c r="I54" s="144">
        <v>108.07513691329926</v>
      </c>
      <c r="J54" s="144" t="s">
        <v>358</v>
      </c>
      <c r="K54" s="144" t="s">
        <v>358</v>
      </c>
      <c r="L54" s="144" t="s">
        <v>358</v>
      </c>
      <c r="M54" s="144" t="s">
        <v>358</v>
      </c>
      <c r="N54" s="144" t="s">
        <v>358</v>
      </c>
      <c r="O54" s="144">
        <v>103.04451214438245</v>
      </c>
      <c r="P54" s="144">
        <v>102.9798821902482</v>
      </c>
      <c r="Q54" s="144">
        <v>103.7533851633207</v>
      </c>
      <c r="R54" s="144">
        <v>107.52351545195884</v>
      </c>
      <c r="S54" s="144">
        <v>103.99384499571792</v>
      </c>
      <c r="T54" s="144">
        <v>101.11228038581582</v>
      </c>
      <c r="U54" s="144">
        <v>99.822286448501899</v>
      </c>
      <c r="V54" s="144">
        <v>107.3648659490415</v>
      </c>
      <c r="W54" s="144">
        <v>100.60718237007096</v>
      </c>
      <c r="X54" s="144">
        <v>101.0727480250074</v>
      </c>
      <c r="Y54" s="144">
        <v>100.30069805337327</v>
      </c>
      <c r="Z54" s="144">
        <v>100.99321250806599</v>
      </c>
      <c r="AA54" s="144">
        <v>108.25105318045323</v>
      </c>
      <c r="AB54" s="144">
        <v>111.41050990388301</v>
      </c>
      <c r="AC54" s="144">
        <v>112.84574101644155</v>
      </c>
      <c r="AD54" s="144" t="s">
        <v>358</v>
      </c>
    </row>
    <row r="55" spans="1:31" ht="14.5" customHeight="1">
      <c r="A55" s="131" t="s">
        <v>492</v>
      </c>
      <c r="B55" s="143">
        <v>100</v>
      </c>
      <c r="C55" s="144">
        <v>103.1584324521971</v>
      </c>
      <c r="D55" s="144">
        <v>106.87716430430388</v>
      </c>
      <c r="E55" s="144">
        <v>109.50659239025229</v>
      </c>
      <c r="F55" s="144">
        <v>108.39556492375196</v>
      </c>
      <c r="G55" s="144">
        <v>106.29342051491622</v>
      </c>
      <c r="H55" s="144">
        <v>113.01755102918719</v>
      </c>
      <c r="I55" s="144">
        <v>114.39195147656636</v>
      </c>
      <c r="J55" s="144">
        <v>115.44114167724173</v>
      </c>
      <c r="K55" s="144">
        <v>110.76452369173855</v>
      </c>
      <c r="L55" s="144">
        <v>111.03133805088937</v>
      </c>
      <c r="M55" s="144">
        <v>116.10134859011033</v>
      </c>
      <c r="N55" s="144">
        <v>111.63712816983202</v>
      </c>
      <c r="O55" s="144">
        <v>108.30651926096401</v>
      </c>
      <c r="P55" s="144">
        <v>113.91822424881165</v>
      </c>
      <c r="Q55" s="144">
        <v>111.51732518873808</v>
      </c>
      <c r="R55" s="144">
        <v>112.6723377712774</v>
      </c>
      <c r="S55" s="144">
        <v>95.830232508119508</v>
      </c>
      <c r="T55" s="144">
        <v>113.52799346138127</v>
      </c>
      <c r="U55" s="144">
        <v>95.041726173832615</v>
      </c>
      <c r="V55" s="144">
        <v>108.12960779042007</v>
      </c>
      <c r="W55" s="144">
        <v>94.756952659540147</v>
      </c>
      <c r="X55" s="144">
        <v>91.709697739444636</v>
      </c>
      <c r="Y55" s="144">
        <v>92.416626177116996</v>
      </c>
      <c r="Z55" s="144">
        <v>91.110426946489795</v>
      </c>
      <c r="AA55" s="144">
        <v>92.563076449565528</v>
      </c>
      <c r="AB55" s="144">
        <v>94.780073258184032</v>
      </c>
      <c r="AC55" s="144">
        <v>94.233524757326904</v>
      </c>
      <c r="AD55" s="144">
        <v>92.424734810698382</v>
      </c>
    </row>
    <row r="56" spans="1:31" ht="14.5" customHeight="1">
      <c r="A56" s="131" t="s">
        <v>442</v>
      </c>
      <c r="B56" s="143">
        <v>100</v>
      </c>
      <c r="C56" s="144">
        <v>62.720216065343266</v>
      </c>
      <c r="D56" s="144">
        <v>62.425164595342238</v>
      </c>
      <c r="E56" s="144">
        <v>63.654229337704209</v>
      </c>
      <c r="F56" s="144">
        <v>63.332727569670737</v>
      </c>
      <c r="G56" s="144">
        <v>66.573544439576096</v>
      </c>
      <c r="H56" s="144">
        <v>73.728669925325349</v>
      </c>
      <c r="I56" s="144">
        <v>68.85304723074006</v>
      </c>
      <c r="J56" s="144">
        <v>67.229011787822586</v>
      </c>
      <c r="K56" s="144">
        <v>68.906809476582708</v>
      </c>
      <c r="L56" s="144">
        <v>68.353408088237927</v>
      </c>
      <c r="M56" s="144">
        <v>70.49384401121516</v>
      </c>
      <c r="N56" s="144">
        <v>71.666914535456925</v>
      </c>
      <c r="O56" s="144">
        <v>70.691608575669946</v>
      </c>
      <c r="P56" s="144">
        <v>70.525435085347752</v>
      </c>
      <c r="Q56" s="144">
        <v>70.262987643107792</v>
      </c>
      <c r="R56" s="144">
        <v>74.69371582659889</v>
      </c>
      <c r="S56" s="144">
        <v>71.242844037892624</v>
      </c>
      <c r="T56" s="144">
        <v>79.091660296614791</v>
      </c>
      <c r="U56" s="144">
        <v>75.097688607341084</v>
      </c>
      <c r="V56" s="144">
        <v>80.760971152210232</v>
      </c>
      <c r="W56" s="144">
        <v>77.706515656934982</v>
      </c>
      <c r="X56" s="144">
        <v>82.168407841810648</v>
      </c>
      <c r="Y56" s="144">
        <v>82.145761625621034</v>
      </c>
      <c r="Z56" s="144">
        <v>83.04395363981628</v>
      </c>
      <c r="AA56" s="144">
        <v>80.596677353692655</v>
      </c>
      <c r="AB56" s="144">
        <v>83.70013542134744</v>
      </c>
      <c r="AC56" s="144" t="s">
        <v>358</v>
      </c>
      <c r="AD56" s="144" t="s">
        <v>358</v>
      </c>
    </row>
    <row r="57" spans="1:31" ht="14.5" customHeight="1">
      <c r="A57" s="131" t="s">
        <v>443</v>
      </c>
      <c r="B57" s="143">
        <v>100</v>
      </c>
      <c r="C57" s="144">
        <v>102.04076316451828</v>
      </c>
      <c r="D57" s="144" t="s">
        <v>358</v>
      </c>
      <c r="E57" s="144" t="s">
        <v>358</v>
      </c>
      <c r="F57" s="144">
        <v>103.22803602462288</v>
      </c>
      <c r="G57" s="144" t="s">
        <v>358</v>
      </c>
      <c r="H57" s="144">
        <v>106.58218891415083</v>
      </c>
      <c r="I57" s="144" t="s">
        <v>358</v>
      </c>
      <c r="J57" s="144">
        <v>106.84665600554598</v>
      </c>
      <c r="K57" s="144" t="s">
        <v>358</v>
      </c>
      <c r="L57" s="144">
        <v>101.83437374294118</v>
      </c>
      <c r="M57" s="144" t="s">
        <v>358</v>
      </c>
      <c r="N57" s="144">
        <v>101.26820940258362</v>
      </c>
      <c r="O57" s="144" t="s">
        <v>358</v>
      </c>
      <c r="P57" s="144">
        <v>100.75095870058696</v>
      </c>
      <c r="Q57" s="144" t="s">
        <v>358</v>
      </c>
      <c r="R57" s="144">
        <v>102.01377916091482</v>
      </c>
      <c r="S57" s="144" t="s">
        <v>358</v>
      </c>
      <c r="T57" s="144">
        <v>102.48255091886764</v>
      </c>
      <c r="U57" s="144">
        <v>100.08655515700011</v>
      </c>
      <c r="V57" s="144">
        <v>103.27737458290133</v>
      </c>
      <c r="W57" s="144">
        <v>94.089670212562368</v>
      </c>
      <c r="X57" s="144">
        <v>92.827721991298205</v>
      </c>
      <c r="Y57" s="144">
        <v>93.253267910792914</v>
      </c>
      <c r="Z57" s="144">
        <v>92.427782157222396</v>
      </c>
      <c r="AA57" s="144">
        <v>91.760082400469713</v>
      </c>
      <c r="AB57" s="144">
        <v>91.733788118963815</v>
      </c>
      <c r="AC57" s="144">
        <v>92.311745042687434</v>
      </c>
      <c r="AD57" s="144" t="s">
        <v>358</v>
      </c>
    </row>
    <row r="58" spans="1:31" ht="14.5" customHeight="1">
      <c r="A58" s="131" t="s">
        <v>444</v>
      </c>
      <c r="B58" s="143">
        <v>100</v>
      </c>
      <c r="C58" s="144">
        <v>103.00258372533362</v>
      </c>
      <c r="D58" s="144">
        <v>102.85317359077774</v>
      </c>
      <c r="E58" s="144">
        <v>101.5655032925617</v>
      </c>
      <c r="F58" s="144">
        <v>101.09930547132126</v>
      </c>
      <c r="G58" s="144">
        <v>103.13166487780602</v>
      </c>
      <c r="H58" s="144">
        <v>105.49792173147137</v>
      </c>
      <c r="I58" s="144">
        <v>103.25045454392301</v>
      </c>
      <c r="J58" s="144">
        <v>102.1814447129192</v>
      </c>
      <c r="K58" s="144">
        <v>98.340960541507286</v>
      </c>
      <c r="L58" s="144">
        <v>99.675906307807651</v>
      </c>
      <c r="M58" s="144">
        <v>99.897743980304185</v>
      </c>
      <c r="N58" s="144">
        <v>104.01161322994966</v>
      </c>
      <c r="O58" s="144">
        <v>110.03669622301533</v>
      </c>
      <c r="P58" s="144">
        <v>102.08998796170668</v>
      </c>
      <c r="Q58" s="144">
        <v>101.52243316752921</v>
      </c>
      <c r="R58" s="144">
        <v>102.95137394774444</v>
      </c>
      <c r="S58" s="144">
        <v>107.84806046826942</v>
      </c>
      <c r="T58" s="144">
        <v>105.19353580178525</v>
      </c>
      <c r="U58" s="144">
        <v>105.93424965962389</v>
      </c>
      <c r="V58" s="144">
        <v>111.21457226237922</v>
      </c>
      <c r="W58" s="144">
        <v>107.2020745732963</v>
      </c>
      <c r="X58" s="144">
        <v>105.84159926170523</v>
      </c>
      <c r="Y58" s="144">
        <v>105.71968187295474</v>
      </c>
      <c r="Z58" s="144">
        <v>107.83428576426955</v>
      </c>
      <c r="AA58" s="144">
        <v>106.89685298462526</v>
      </c>
      <c r="AB58" s="144">
        <v>101.73881822393459</v>
      </c>
      <c r="AC58" s="144">
        <v>99.893040101005937</v>
      </c>
      <c r="AD58" s="144" t="s">
        <v>358</v>
      </c>
    </row>
    <row r="59" spans="1:31" ht="14.5" customHeight="1">
      <c r="A59" s="131" t="s">
        <v>445</v>
      </c>
      <c r="B59" s="143">
        <v>100</v>
      </c>
      <c r="C59" s="144">
        <v>103.06525093548272</v>
      </c>
      <c r="D59" s="144">
        <v>103.03596686024581</v>
      </c>
      <c r="E59" s="144">
        <v>105.4792337183826</v>
      </c>
      <c r="F59" s="144">
        <v>107.68643013293308</v>
      </c>
      <c r="G59" s="144">
        <v>113.44462319139717</v>
      </c>
      <c r="H59" s="144">
        <v>121.81570255677289</v>
      </c>
      <c r="I59" s="144">
        <v>120.54663687781279</v>
      </c>
      <c r="J59" s="144">
        <v>114.61195523235892</v>
      </c>
      <c r="K59" s="144">
        <v>112.10669046487864</v>
      </c>
      <c r="L59" s="144">
        <v>112.06056144597814</v>
      </c>
      <c r="M59" s="144">
        <v>114.85225064423928</v>
      </c>
      <c r="N59" s="144">
        <v>115.38931717281098</v>
      </c>
      <c r="O59" s="144">
        <v>110.64178598976544</v>
      </c>
      <c r="P59" s="144">
        <v>111.82862257321624</v>
      </c>
      <c r="Q59" s="144">
        <v>112.37578772260824</v>
      </c>
      <c r="R59" s="144">
        <v>114.47053990914675</v>
      </c>
      <c r="S59" s="144">
        <v>111.0503056849483</v>
      </c>
      <c r="T59" s="144">
        <v>115.77117332857769</v>
      </c>
      <c r="U59" s="144">
        <v>107.45796378178765</v>
      </c>
      <c r="V59" s="144">
        <v>116.13549003459808</v>
      </c>
      <c r="W59" s="144">
        <v>109.53703738853814</v>
      </c>
      <c r="X59" s="144">
        <v>109.02174731542476</v>
      </c>
      <c r="Y59" s="144">
        <v>113.1845098684464</v>
      </c>
      <c r="Z59" s="144">
        <v>106.90144598332778</v>
      </c>
      <c r="AA59" s="144">
        <v>109.67094131187817</v>
      </c>
      <c r="AB59" s="144">
        <v>111.27352154800391</v>
      </c>
      <c r="AC59" s="144">
        <v>113.61966731630984</v>
      </c>
      <c r="AD59" s="144" t="s">
        <v>358</v>
      </c>
      <c r="AE59" s="145" t="s">
        <v>356</v>
      </c>
    </row>
    <row r="60" spans="1:31" ht="14.5" customHeight="1">
      <c r="A60" s="131" t="s">
        <v>446</v>
      </c>
      <c r="B60" s="143">
        <v>100</v>
      </c>
      <c r="C60" s="144">
        <v>106.07026431798111</v>
      </c>
      <c r="D60" s="144">
        <v>103.95840980371491</v>
      </c>
      <c r="E60" s="144">
        <v>102.24595782105749</v>
      </c>
      <c r="F60" s="144">
        <v>106.11314830226668</v>
      </c>
      <c r="G60" s="144">
        <v>100.67451419350853</v>
      </c>
      <c r="H60" s="144">
        <v>101.17240451953583</v>
      </c>
      <c r="I60" s="144">
        <v>95.845341454639282</v>
      </c>
      <c r="J60" s="144">
        <v>100.124290869709</v>
      </c>
      <c r="K60" s="144">
        <v>95.679620295027277</v>
      </c>
      <c r="L60" s="144">
        <v>98.555391207329521</v>
      </c>
      <c r="M60" s="144">
        <v>97.376081639476524</v>
      </c>
      <c r="N60" s="144">
        <v>98.533585791591108</v>
      </c>
      <c r="O60" s="144">
        <v>96.358132148087847</v>
      </c>
      <c r="P60" s="144">
        <v>101.83710627596207</v>
      </c>
      <c r="Q60" s="144">
        <v>105.18859867495757</v>
      </c>
      <c r="R60" s="144">
        <v>103.58590061818353</v>
      </c>
      <c r="S60" s="144">
        <v>108.58842641217323</v>
      </c>
      <c r="T60" s="144">
        <v>102.81725971340416</v>
      </c>
      <c r="U60" s="144">
        <v>85.221742906879967</v>
      </c>
      <c r="V60" s="144">
        <v>89.867386729950823</v>
      </c>
      <c r="W60" s="144">
        <v>94.377836975443472</v>
      </c>
      <c r="X60" s="144">
        <v>95.93801447152758</v>
      </c>
      <c r="Y60" s="144">
        <v>100.42048110015591</v>
      </c>
      <c r="Z60" s="144">
        <v>93.310461875047693</v>
      </c>
      <c r="AA60" s="144">
        <v>89.779801643401498</v>
      </c>
      <c r="AB60" s="144">
        <v>85.729809093585203</v>
      </c>
      <c r="AC60" s="144" t="s">
        <v>358</v>
      </c>
      <c r="AD60" s="144" t="s">
        <v>358</v>
      </c>
    </row>
    <row r="61" spans="1:31" ht="14.5" customHeight="1">
      <c r="A61" s="131" t="s">
        <v>447</v>
      </c>
      <c r="B61" s="143">
        <v>100</v>
      </c>
      <c r="C61" s="144">
        <v>84.31802914441424</v>
      </c>
      <c r="D61" s="144">
        <v>69.560518848891917</v>
      </c>
      <c r="E61" s="144">
        <v>71.649263168370595</v>
      </c>
      <c r="F61" s="144">
        <v>68.142673709557556</v>
      </c>
      <c r="G61" s="144">
        <v>70.260669482827822</v>
      </c>
      <c r="H61" s="144">
        <v>67.391184415061801</v>
      </c>
      <c r="I61" s="144">
        <v>65.430640540842958</v>
      </c>
      <c r="J61" s="144">
        <v>59.434821204178576</v>
      </c>
      <c r="K61" s="144">
        <v>57.842824396845195</v>
      </c>
      <c r="L61" s="144">
        <v>62.593912409579517</v>
      </c>
      <c r="M61" s="144">
        <v>67.374938163367517</v>
      </c>
      <c r="N61" s="144">
        <v>67.643709916207925</v>
      </c>
      <c r="O61" s="144">
        <v>68.17956126525398</v>
      </c>
      <c r="P61" s="144">
        <v>66.794036950567431</v>
      </c>
      <c r="Q61" s="144">
        <v>68.312516494816805</v>
      </c>
      <c r="R61" s="144">
        <v>69.960718042882604</v>
      </c>
      <c r="S61" s="144">
        <v>67.550134313441447</v>
      </c>
      <c r="T61" s="144">
        <v>68.283477187588915</v>
      </c>
      <c r="U61" s="144">
        <v>67.955806436608029</v>
      </c>
      <c r="V61" s="144">
        <v>69.103955957664766</v>
      </c>
      <c r="W61" s="144">
        <v>66.028960517334454</v>
      </c>
      <c r="X61" s="144">
        <v>67.190743819711798</v>
      </c>
      <c r="Y61" s="144">
        <v>69.295725911398478</v>
      </c>
      <c r="Z61" s="144">
        <v>67.894134337771021</v>
      </c>
      <c r="AA61" s="144">
        <v>66.718895407012539</v>
      </c>
      <c r="AB61" s="144">
        <v>68.606196680011806</v>
      </c>
      <c r="AC61" s="144">
        <v>70.889441406633921</v>
      </c>
      <c r="AD61" s="144" t="s">
        <v>358</v>
      </c>
    </row>
    <row r="62" spans="1:31" ht="14.5" customHeight="1">
      <c r="A62" s="131" t="s">
        <v>448</v>
      </c>
      <c r="B62" s="143">
        <v>100</v>
      </c>
      <c r="C62" s="144">
        <v>68.947768646782862</v>
      </c>
      <c r="D62" s="144">
        <v>61.803338407476303</v>
      </c>
      <c r="E62" s="144">
        <v>58.584466473950812</v>
      </c>
      <c r="F62" s="144">
        <v>59.797828414554246</v>
      </c>
      <c r="G62" s="144">
        <v>60.589699443598754</v>
      </c>
      <c r="H62" s="144">
        <v>60.610753212431142</v>
      </c>
      <c r="I62" s="144">
        <v>57.148100797688521</v>
      </c>
      <c r="J62" s="144">
        <v>61.992379421603111</v>
      </c>
      <c r="K62" s="144">
        <v>60.967904114211152</v>
      </c>
      <c r="L62" s="144">
        <v>61.332048348872028</v>
      </c>
      <c r="M62" s="144">
        <v>61.737991938207188</v>
      </c>
      <c r="N62" s="144">
        <v>61.891989350809808</v>
      </c>
      <c r="O62" s="144">
        <v>63.507881141751426</v>
      </c>
      <c r="P62" s="144">
        <v>62.81904621543822</v>
      </c>
      <c r="Q62" s="144">
        <v>67.98695274649323</v>
      </c>
      <c r="R62" s="144">
        <v>70.194523537947347</v>
      </c>
      <c r="S62" s="144">
        <v>68.60655877415401</v>
      </c>
      <c r="T62" s="144">
        <v>69.493182303642442</v>
      </c>
      <c r="U62" s="144">
        <v>68.846445118601977</v>
      </c>
      <c r="V62" s="144">
        <v>72.461836207218951</v>
      </c>
      <c r="W62" s="144">
        <v>71.084942773917149</v>
      </c>
      <c r="X62" s="144">
        <v>71.405802723415803</v>
      </c>
      <c r="Y62" s="144">
        <v>71.264377618735637</v>
      </c>
      <c r="Z62" s="144">
        <v>67.387075894681303</v>
      </c>
      <c r="AA62" s="144">
        <v>69.645652564342114</v>
      </c>
      <c r="AB62" s="144">
        <v>71.721643101203526</v>
      </c>
      <c r="AC62" s="144">
        <v>69.058780294226423</v>
      </c>
      <c r="AD62" s="144" t="s">
        <v>358</v>
      </c>
    </row>
    <row r="63" spans="1:31" ht="14.5" customHeight="1">
      <c r="A63" s="131" t="s">
        <v>495</v>
      </c>
      <c r="B63" s="143">
        <v>100</v>
      </c>
      <c r="C63" s="144">
        <v>99.413638092133851</v>
      </c>
      <c r="D63" s="144">
        <v>101.84430682312038</v>
      </c>
      <c r="E63" s="144">
        <v>89.445485658409382</v>
      </c>
      <c r="F63" s="144">
        <v>85.904226423294219</v>
      </c>
      <c r="G63" s="144">
        <v>100.99004339146023</v>
      </c>
      <c r="H63" s="144">
        <v>104.37598462624946</v>
      </c>
      <c r="I63" s="144">
        <v>103.8439469252499</v>
      </c>
      <c r="J63" s="144">
        <v>93.690906491063672</v>
      </c>
      <c r="K63" s="144">
        <v>101.47554428441438</v>
      </c>
      <c r="L63" s="144">
        <v>99.589702626364897</v>
      </c>
      <c r="M63" s="144">
        <v>102.76813929505514</v>
      </c>
      <c r="N63" s="144">
        <v>92.950619186391449</v>
      </c>
      <c r="O63" s="144">
        <v>98.663335015057996</v>
      </c>
      <c r="P63" s="144">
        <v>97.573184901432114</v>
      </c>
      <c r="Q63" s="144">
        <v>98.078205283000258</v>
      </c>
      <c r="R63" s="144">
        <v>99.263023253960583</v>
      </c>
      <c r="S63" s="144">
        <v>84.352623209988522</v>
      </c>
      <c r="T63" s="144">
        <v>75.180480822337771</v>
      </c>
      <c r="U63" s="144">
        <v>73.065487040128616</v>
      </c>
      <c r="V63" s="144">
        <v>76.745022504033571</v>
      </c>
      <c r="W63" s="144">
        <v>73.186921312771616</v>
      </c>
      <c r="X63" s="144">
        <v>72.746705405852765</v>
      </c>
      <c r="Y63" s="144">
        <v>75.322103843753396</v>
      </c>
      <c r="Z63" s="144">
        <v>72.673097543949979</v>
      </c>
      <c r="AA63" s="144">
        <v>70.562775140190411</v>
      </c>
      <c r="AB63" s="144">
        <v>72.077872891222569</v>
      </c>
      <c r="AC63" s="144">
        <v>64.95574292704768</v>
      </c>
      <c r="AD63" s="144">
        <v>71.778665597321819</v>
      </c>
    </row>
    <row r="64" spans="1:31" ht="14.5" customHeight="1">
      <c r="A64" s="131" t="s">
        <v>450</v>
      </c>
      <c r="B64" s="143">
        <v>100</v>
      </c>
      <c r="C64" s="144">
        <v>81.935323673150251</v>
      </c>
      <c r="D64" s="144">
        <v>72.324241028675956</v>
      </c>
      <c r="E64" s="144">
        <v>67.160332565488446</v>
      </c>
      <c r="F64" s="144">
        <v>62.307833354832937</v>
      </c>
      <c r="G64" s="144">
        <v>63.654652770478826</v>
      </c>
      <c r="H64" s="144">
        <v>66.18166575136604</v>
      </c>
      <c r="I64" s="144">
        <v>64.038569988979404</v>
      </c>
      <c r="J64" s="144">
        <v>64.005772545146755</v>
      </c>
      <c r="K64" s="144">
        <v>64.191264366483821</v>
      </c>
      <c r="L64" s="144">
        <v>63.122504219817813</v>
      </c>
      <c r="M64" s="144">
        <v>64.741039723532168</v>
      </c>
      <c r="N64" s="144">
        <v>67.828345817087325</v>
      </c>
      <c r="O64" s="144">
        <v>70.308319081914647</v>
      </c>
      <c r="P64" s="144">
        <v>69.629413591084813</v>
      </c>
      <c r="Q64" s="144">
        <v>70.016464178845752</v>
      </c>
      <c r="R64" s="144">
        <v>70.60105289838539</v>
      </c>
      <c r="S64" s="144">
        <v>68.162627217156185</v>
      </c>
      <c r="T64" s="144">
        <v>70.3134987726406</v>
      </c>
      <c r="U64" s="144">
        <v>67.58557047802455</v>
      </c>
      <c r="V64" s="144">
        <v>70.340476389580473</v>
      </c>
      <c r="W64" s="144">
        <v>66.932372938435932</v>
      </c>
      <c r="X64" s="144">
        <v>68.029539108772468</v>
      </c>
      <c r="Y64" s="144">
        <v>69.38563836432094</v>
      </c>
      <c r="Z64" s="144">
        <v>65.334028185568798</v>
      </c>
      <c r="AA64" s="144">
        <v>65.894204144204437</v>
      </c>
      <c r="AB64" s="144">
        <v>68.077561865239488</v>
      </c>
      <c r="AC64" s="144">
        <v>68.653830834562825</v>
      </c>
      <c r="AD64" s="144" t="s">
        <v>358</v>
      </c>
    </row>
    <row r="65" spans="1:33" ht="20.25" customHeight="1">
      <c r="A65" s="133" t="s">
        <v>451</v>
      </c>
      <c r="B65" s="143">
        <v>100</v>
      </c>
      <c r="C65" s="144">
        <v>98.017703442085491</v>
      </c>
      <c r="D65" s="144">
        <v>96.069965207530771</v>
      </c>
      <c r="E65" s="144">
        <v>95.999949547934065</v>
      </c>
      <c r="F65" s="144">
        <v>95.16956355675525</v>
      </c>
      <c r="G65" s="144">
        <v>95.731265460589455</v>
      </c>
      <c r="H65" s="144">
        <v>98.931248124400824</v>
      </c>
      <c r="I65" s="144">
        <v>98.045592968431166</v>
      </c>
      <c r="J65" s="144">
        <v>97.419242646057896</v>
      </c>
      <c r="K65" s="144">
        <v>96.095600492632215</v>
      </c>
      <c r="L65" s="144">
        <v>96.615719696372508</v>
      </c>
      <c r="M65" s="144">
        <v>98.479655170863765</v>
      </c>
      <c r="N65" s="144">
        <v>96.793898681382913</v>
      </c>
      <c r="O65" s="144">
        <v>97.952659189518428</v>
      </c>
      <c r="P65" s="144">
        <v>97.894062335271826</v>
      </c>
      <c r="Q65" s="144">
        <v>97.672764277414714</v>
      </c>
      <c r="R65" s="144">
        <v>99.540792273212432</v>
      </c>
      <c r="S65" s="144">
        <v>95.247562987425169</v>
      </c>
      <c r="T65" s="144">
        <v>96.474071495810477</v>
      </c>
      <c r="U65" s="144">
        <v>90.77927442549219</v>
      </c>
      <c r="V65" s="144">
        <v>95.380945636758426</v>
      </c>
      <c r="W65" s="144">
        <v>91.238643169511491</v>
      </c>
      <c r="X65" s="144">
        <v>90.216995543244295</v>
      </c>
      <c r="Y65" s="144">
        <v>92.729877424961444</v>
      </c>
      <c r="Z65" s="144">
        <v>88.422525586141305</v>
      </c>
      <c r="AA65" s="144">
        <v>88.972144488544529</v>
      </c>
      <c r="AB65" s="144">
        <v>90.509221691677894</v>
      </c>
      <c r="AC65" s="144">
        <v>90.726433937279893</v>
      </c>
      <c r="AD65" s="144">
        <v>88.083416587069379</v>
      </c>
    </row>
    <row r="66" spans="1:33" ht="12.75" customHeight="1">
      <c r="A66" s="146"/>
      <c r="B66" s="134"/>
      <c r="C66" s="134"/>
      <c r="D66" s="134"/>
      <c r="E66" s="134"/>
      <c r="F66" s="134"/>
      <c r="G66" s="134"/>
      <c r="H66" s="134"/>
      <c r="I66" s="134"/>
      <c r="J66" s="134"/>
    </row>
    <row r="67" spans="1:33" ht="12.75" customHeight="1">
      <c r="B67" s="1277" t="s">
        <v>497</v>
      </c>
      <c r="C67" s="1277"/>
      <c r="D67" s="1277"/>
      <c r="E67" s="1277"/>
      <c r="F67" s="1277" t="s">
        <v>497</v>
      </c>
      <c r="G67" s="1277"/>
      <c r="H67" s="1277"/>
      <c r="I67" s="1277"/>
      <c r="J67" s="1277" t="s">
        <v>497</v>
      </c>
      <c r="K67" s="1277"/>
      <c r="L67" s="1277"/>
      <c r="M67" s="1277"/>
      <c r="N67" s="1277" t="s">
        <v>497</v>
      </c>
      <c r="O67" s="1277"/>
      <c r="P67" s="1277"/>
      <c r="Q67" s="1277"/>
      <c r="R67" s="1277" t="s">
        <v>497</v>
      </c>
      <c r="S67" s="1277"/>
      <c r="T67" s="1277"/>
      <c r="U67" s="1277"/>
      <c r="V67" s="1277" t="s">
        <v>497</v>
      </c>
      <c r="W67" s="1277"/>
      <c r="X67" s="1277"/>
      <c r="Y67" s="1277"/>
      <c r="Z67" s="1277" t="s">
        <v>497</v>
      </c>
      <c r="AA67" s="1277"/>
      <c r="AB67" s="1277"/>
      <c r="AC67" s="1277"/>
      <c r="AD67" s="1277" t="s">
        <v>497</v>
      </c>
      <c r="AE67" s="1277"/>
      <c r="AF67" s="1277"/>
      <c r="AG67" s="1277"/>
    </row>
    <row r="68" spans="1:33" ht="12.75" customHeight="1">
      <c r="A68" s="142"/>
      <c r="B68" s="134"/>
      <c r="C68" s="134"/>
      <c r="D68" s="134"/>
      <c r="E68" s="134"/>
      <c r="F68" s="134"/>
      <c r="G68" s="134"/>
      <c r="H68" s="134"/>
      <c r="I68" s="134"/>
      <c r="J68" s="134"/>
    </row>
    <row r="69" spans="1:33" ht="14.5" customHeight="1">
      <c r="A69" s="131" t="s">
        <v>490</v>
      </c>
      <c r="B69" s="144">
        <v>94.381945329246477</v>
      </c>
      <c r="C69" s="143">
        <v>100</v>
      </c>
      <c r="D69" s="144">
        <v>100.87418808181006</v>
      </c>
      <c r="E69" s="144">
        <v>102.42821220549295</v>
      </c>
      <c r="F69" s="144">
        <v>99.979402908810997</v>
      </c>
      <c r="G69" s="144">
        <v>102.71221440515667</v>
      </c>
      <c r="H69" s="144">
        <v>107.11490866312334</v>
      </c>
      <c r="I69" s="144">
        <v>104.30003888361125</v>
      </c>
      <c r="J69" s="144">
        <v>105.70618645516799</v>
      </c>
      <c r="K69" s="144">
        <v>104.56469830212632</v>
      </c>
      <c r="L69" s="144">
        <v>103.02196296880663</v>
      </c>
      <c r="M69" s="144">
        <v>106.68666080881873</v>
      </c>
      <c r="N69" s="144">
        <v>104.84711611016012</v>
      </c>
      <c r="O69" s="144">
        <v>107.97384697549541</v>
      </c>
      <c r="P69" s="144">
        <v>106.58473161396034</v>
      </c>
      <c r="Q69" s="144">
        <v>109.3964986265305</v>
      </c>
      <c r="R69" s="144">
        <v>112.42288468863734</v>
      </c>
      <c r="S69" s="144">
        <v>105.75101153503122</v>
      </c>
      <c r="T69" s="144">
        <v>107.31427794322201</v>
      </c>
      <c r="U69" s="144">
        <v>102.03442486913916</v>
      </c>
      <c r="V69" s="144">
        <v>102.19815397021475</v>
      </c>
      <c r="W69" s="144">
        <v>94.716119930524428</v>
      </c>
      <c r="X69" s="144">
        <v>91.94853558642626</v>
      </c>
      <c r="Y69" s="144">
        <v>95.425094914961079</v>
      </c>
      <c r="Z69" s="144">
        <v>91.679008857409372</v>
      </c>
      <c r="AA69" s="144">
        <v>93.623591788771535</v>
      </c>
      <c r="AB69" s="144">
        <v>95.830295547443612</v>
      </c>
      <c r="AC69" s="144">
        <v>94.133516071137862</v>
      </c>
      <c r="AD69" s="144">
        <v>93.66868431367125</v>
      </c>
    </row>
    <row r="70" spans="1:33" ht="14.5" customHeight="1">
      <c r="A70" s="131" t="s">
        <v>436</v>
      </c>
      <c r="B70" s="144">
        <v>95.041460607079202</v>
      </c>
      <c r="C70" s="143">
        <v>100.00000000000001</v>
      </c>
      <c r="D70" s="144">
        <v>98.714994267564961</v>
      </c>
      <c r="E70" s="144">
        <v>100.35844193312269</v>
      </c>
      <c r="F70" s="144">
        <v>99.717314196275566</v>
      </c>
      <c r="G70" s="144">
        <v>104.0609345845304</v>
      </c>
      <c r="H70" s="144">
        <v>107.66210975531995</v>
      </c>
      <c r="I70" s="144">
        <v>107.00345867281054</v>
      </c>
      <c r="J70" s="144">
        <v>108.86541510381483</v>
      </c>
      <c r="K70" s="144">
        <v>108.02282706905606</v>
      </c>
      <c r="L70" s="144">
        <v>108.55602908340097</v>
      </c>
      <c r="M70" s="144">
        <v>111.34789733236421</v>
      </c>
      <c r="N70" s="144">
        <v>108.02050449378052</v>
      </c>
      <c r="O70" s="144">
        <v>106.68608811672672</v>
      </c>
      <c r="P70" s="144">
        <v>106.77190075671197</v>
      </c>
      <c r="Q70" s="144">
        <v>106.9967243323877</v>
      </c>
      <c r="R70" s="144">
        <v>110.56629298526191</v>
      </c>
      <c r="S70" s="144">
        <v>105.38731307641565</v>
      </c>
      <c r="T70" s="144">
        <v>108.68274543078014</v>
      </c>
      <c r="U70" s="144">
        <v>106.79760308575277</v>
      </c>
      <c r="V70" s="144">
        <v>110.90557575793125</v>
      </c>
      <c r="W70" s="144">
        <v>108.57038277390807</v>
      </c>
      <c r="X70" s="144">
        <v>106.02891366063319</v>
      </c>
      <c r="Y70" s="144">
        <v>106.71652486407744</v>
      </c>
      <c r="Z70" s="144">
        <v>102.93574016916236</v>
      </c>
      <c r="AA70" s="144">
        <v>103.07416553827524</v>
      </c>
      <c r="AB70" s="144">
        <v>103.20311110747708</v>
      </c>
      <c r="AC70" s="144">
        <v>103.68837384432082</v>
      </c>
      <c r="AD70" s="144" t="s">
        <v>358</v>
      </c>
    </row>
    <row r="71" spans="1:33" ht="14.5" customHeight="1">
      <c r="A71" s="131" t="s">
        <v>437</v>
      </c>
      <c r="B71" s="144">
        <v>95.2038631807157</v>
      </c>
      <c r="C71" s="143">
        <v>100</v>
      </c>
      <c r="D71" s="144">
        <v>90.698201578329602</v>
      </c>
      <c r="E71" s="144">
        <v>95.56664774033861</v>
      </c>
      <c r="F71" s="144">
        <v>92.427322312301953</v>
      </c>
      <c r="G71" s="144">
        <v>90.674787222574352</v>
      </c>
      <c r="H71" s="144">
        <v>92.992730865458299</v>
      </c>
      <c r="I71" s="144">
        <v>87.030817618876384</v>
      </c>
      <c r="J71" s="144">
        <v>84.972964682651337</v>
      </c>
      <c r="K71" s="144">
        <v>89.462546991053273</v>
      </c>
      <c r="L71" s="144">
        <v>88.605025047173271</v>
      </c>
      <c r="M71" s="144">
        <v>92.937411283951789</v>
      </c>
      <c r="N71" s="144">
        <v>86.138503807773361</v>
      </c>
      <c r="O71" s="144">
        <v>84.613970941296884</v>
      </c>
      <c r="P71" s="144">
        <v>81.645107147716118</v>
      </c>
      <c r="Q71" s="144">
        <v>79.588943978346052</v>
      </c>
      <c r="R71" s="144">
        <v>81.222364234034828</v>
      </c>
      <c r="S71" s="144">
        <v>72.241995175683954</v>
      </c>
      <c r="T71" s="144">
        <v>76.52803710742613</v>
      </c>
      <c r="U71" s="144">
        <v>75.501431548861405</v>
      </c>
      <c r="V71" s="144">
        <v>82.421882699851921</v>
      </c>
      <c r="W71" s="144">
        <v>73.610333140704228</v>
      </c>
      <c r="X71" s="144">
        <v>74.510796480397872</v>
      </c>
      <c r="Y71" s="144">
        <v>77.236790718605874</v>
      </c>
      <c r="Z71" s="144">
        <v>72.229793662335879</v>
      </c>
      <c r="AA71" s="144">
        <v>70.333169483803019</v>
      </c>
      <c r="AB71" s="144">
        <v>72.296632538003493</v>
      </c>
      <c r="AC71" s="144">
        <v>71.906704687855637</v>
      </c>
      <c r="AD71" s="144" t="s">
        <v>358</v>
      </c>
    </row>
    <row r="72" spans="1:33" ht="14.5" customHeight="1">
      <c r="A72" s="131" t="s">
        <v>438</v>
      </c>
      <c r="B72" s="144">
        <v>130.07259168554825</v>
      </c>
      <c r="C72" s="143">
        <v>100</v>
      </c>
      <c r="D72" s="144">
        <v>89.141934397852495</v>
      </c>
      <c r="E72" s="144">
        <v>89.909413084379452</v>
      </c>
      <c r="F72" s="144">
        <v>87.460542329756635</v>
      </c>
      <c r="G72" s="144">
        <v>83.918394044889752</v>
      </c>
      <c r="H72" s="144">
        <v>86.154667065898593</v>
      </c>
      <c r="I72" s="144">
        <v>85.690964845245475</v>
      </c>
      <c r="J72" s="144">
        <v>93.138749033575706</v>
      </c>
      <c r="K72" s="144">
        <v>90.967640128744847</v>
      </c>
      <c r="L72" s="144">
        <v>92.047264164108142</v>
      </c>
      <c r="M72" s="144">
        <v>94.96634832392904</v>
      </c>
      <c r="N72" s="144">
        <v>95.840156845005652</v>
      </c>
      <c r="O72" s="144">
        <v>92.122789585761126</v>
      </c>
      <c r="P72" s="144">
        <v>93.719791002794622</v>
      </c>
      <c r="Q72" s="144">
        <v>100.07328618564284</v>
      </c>
      <c r="R72" s="144">
        <v>100.40476881136291</v>
      </c>
      <c r="S72" s="144">
        <v>98.804945886016313</v>
      </c>
      <c r="T72" s="144">
        <v>96.191216852950078</v>
      </c>
      <c r="U72" s="144">
        <v>92.677589860700834</v>
      </c>
      <c r="V72" s="144">
        <v>97.575786181510509</v>
      </c>
      <c r="W72" s="144">
        <v>100.92222604571207</v>
      </c>
      <c r="X72" s="144">
        <v>100.19829454973939</v>
      </c>
      <c r="Y72" s="144">
        <v>98.831739310490718</v>
      </c>
      <c r="Z72" s="144">
        <v>97.61986201577264</v>
      </c>
      <c r="AA72" s="144">
        <v>98.353356244478903</v>
      </c>
      <c r="AB72" s="144">
        <v>98.850929389979569</v>
      </c>
      <c r="AC72" s="144">
        <v>100.63054062450747</v>
      </c>
      <c r="AD72" s="144" t="s">
        <v>358</v>
      </c>
    </row>
    <row r="73" spans="1:33" ht="14.5" customHeight="1">
      <c r="A73" s="131" t="s">
        <v>716</v>
      </c>
      <c r="B73" s="144">
        <v>97.924147390453371</v>
      </c>
      <c r="C73" s="143">
        <v>100</v>
      </c>
      <c r="D73" s="144">
        <v>96.317986294233705</v>
      </c>
      <c r="E73" s="144">
        <v>93.250001220890979</v>
      </c>
      <c r="F73" s="144">
        <v>98.79557895639725</v>
      </c>
      <c r="G73" s="144">
        <v>98.611341012479912</v>
      </c>
      <c r="H73" s="144">
        <v>103.57953185817576</v>
      </c>
      <c r="I73" s="144">
        <v>103.23545953974812</v>
      </c>
      <c r="J73" s="144">
        <v>99.190536803803113</v>
      </c>
      <c r="K73" s="144">
        <v>93.281100326380624</v>
      </c>
      <c r="L73" s="144">
        <v>100.25206289275974</v>
      </c>
      <c r="M73" s="144">
        <v>100.44072175976841</v>
      </c>
      <c r="N73" s="144">
        <v>98.997535935630481</v>
      </c>
      <c r="O73" s="144">
        <v>102.95428377178787</v>
      </c>
      <c r="P73" s="144">
        <v>93.236298398359239</v>
      </c>
      <c r="Q73" s="144">
        <v>87.356229753009657</v>
      </c>
      <c r="R73" s="144">
        <v>90.684165487490986</v>
      </c>
      <c r="S73" s="144">
        <v>96.896287166703118</v>
      </c>
      <c r="T73" s="144">
        <v>95.723119296356487</v>
      </c>
      <c r="U73" s="144">
        <v>92.085821115745318</v>
      </c>
      <c r="V73" s="144">
        <v>101.28053738056477</v>
      </c>
      <c r="W73" s="144">
        <v>95.88480173441198</v>
      </c>
      <c r="X73" s="144">
        <v>95.814209830259969</v>
      </c>
      <c r="Y73" s="144">
        <v>95.004733047105503</v>
      </c>
      <c r="Z73" s="144">
        <v>96.872626453813865</v>
      </c>
      <c r="AA73" s="144">
        <v>95.433442667334248</v>
      </c>
      <c r="AB73" s="144">
        <v>95.922042687864149</v>
      </c>
      <c r="AC73" s="144">
        <v>97.551410294583519</v>
      </c>
      <c r="AD73" s="144">
        <v>93.820281147798426</v>
      </c>
    </row>
    <row r="74" spans="1:33" ht="14.5" customHeight="1">
      <c r="A74" s="131" t="s">
        <v>440</v>
      </c>
      <c r="B74" s="144">
        <v>92.068047608171696</v>
      </c>
      <c r="C74" s="143">
        <v>100</v>
      </c>
      <c r="D74" s="144">
        <v>94.325816689636284</v>
      </c>
      <c r="E74" s="144">
        <v>97.482810907343861</v>
      </c>
      <c r="F74" s="144">
        <v>94.987616762844326</v>
      </c>
      <c r="G74" s="144">
        <v>96.345402585557508</v>
      </c>
      <c r="H74" s="144">
        <v>102.59385390327336</v>
      </c>
      <c r="I74" s="144">
        <v>99.502668505933116</v>
      </c>
      <c r="J74" s="144" t="s">
        <v>358</v>
      </c>
      <c r="K74" s="144" t="s">
        <v>358</v>
      </c>
      <c r="L74" s="144" t="s">
        <v>358</v>
      </c>
      <c r="M74" s="144" t="s">
        <v>358</v>
      </c>
      <c r="N74" s="144" t="s">
        <v>358</v>
      </c>
      <c r="O74" s="144">
        <v>94.871070498698302</v>
      </c>
      <c r="P74" s="144">
        <v>94.811566961756839</v>
      </c>
      <c r="Q74" s="144">
        <v>95.523716047255846</v>
      </c>
      <c r="R74" s="144">
        <v>98.994801396289333</v>
      </c>
      <c r="S74" s="144">
        <v>95.745102720225859</v>
      </c>
      <c r="T74" s="144">
        <v>93.092102443320968</v>
      </c>
      <c r="U74" s="144">
        <v>91.904430210972265</v>
      </c>
      <c r="V74" s="144">
        <v>98.84873589641326</v>
      </c>
      <c r="W74" s="144">
        <v>92.627068561717067</v>
      </c>
      <c r="X74" s="144">
        <v>93.055705770551228</v>
      </c>
      <c r="Y74" s="144">
        <v>92.344894435108245</v>
      </c>
      <c r="Z74" s="144">
        <v>92.982478972948215</v>
      </c>
      <c r="AA74" s="144">
        <v>99.664631178526946</v>
      </c>
      <c r="AB74" s="144">
        <v>102.57348129881386</v>
      </c>
      <c r="AC74" s="144">
        <v>103.89487056281155</v>
      </c>
      <c r="AD74" s="144" t="s">
        <v>358</v>
      </c>
    </row>
    <row r="75" spans="1:33" ht="14.5" customHeight="1">
      <c r="A75" s="131" t="s">
        <v>492</v>
      </c>
      <c r="B75" s="144">
        <v>96.938270214933041</v>
      </c>
      <c r="C75" s="143">
        <v>100</v>
      </c>
      <c r="D75" s="144">
        <v>103.60487433136404</v>
      </c>
      <c r="E75" s="144">
        <v>106.15379643442807</v>
      </c>
      <c r="F75" s="144">
        <v>105.07678562678984</v>
      </c>
      <c r="G75" s="144">
        <v>103.03900319944455</v>
      </c>
      <c r="H75" s="144">
        <v>109.55725900697331</v>
      </c>
      <c r="I75" s="144">
        <v>110.88957902648899</v>
      </c>
      <c r="J75" s="144">
        <v>111.90664585828827</v>
      </c>
      <c r="K75" s="144">
        <v>107.37321327858103</v>
      </c>
      <c r="L75" s="144">
        <v>107.6318585030269</v>
      </c>
      <c r="M75" s="144">
        <v>112.5466390194625</v>
      </c>
      <c r="N75" s="144">
        <v>108.21910096546289</v>
      </c>
      <c r="O75" s="144">
        <v>104.99046630158179</v>
      </c>
      <c r="P75" s="144">
        <v>110.4303560463664</v>
      </c>
      <c r="Q75" s="144">
        <v>108.10296602792451</v>
      </c>
      <c r="R75" s="144">
        <v>109.22261524620293</v>
      </c>
      <c r="S75" s="144">
        <v>92.896169736319479</v>
      </c>
      <c r="T75" s="144">
        <v>110.05207307118528</v>
      </c>
      <c r="U75" s="144">
        <v>92.131805335326604</v>
      </c>
      <c r="V75" s="144">
        <v>104.81897138222469</v>
      </c>
      <c r="W75" s="144">
        <v>91.855750816541203</v>
      </c>
      <c r="X75" s="144">
        <v>88.901794607961179</v>
      </c>
      <c r="Y75" s="144">
        <v>89.587078807098209</v>
      </c>
      <c r="Z75" s="144">
        <v>88.320871867367444</v>
      </c>
      <c r="AA75" s="144">
        <v>89.729045167934885</v>
      </c>
      <c r="AB75" s="144">
        <v>91.878163524929917</v>
      </c>
      <c r="AC75" s="144">
        <v>91.348348862313372</v>
      </c>
      <c r="AD75" s="144">
        <v>89.594939176230071</v>
      </c>
    </row>
    <row r="76" spans="1:33" ht="14.5" customHeight="1">
      <c r="A76" s="131" t="s">
        <v>442</v>
      </c>
      <c r="B76" s="144">
        <v>159.43822625836916</v>
      </c>
      <c r="C76" s="143">
        <v>100</v>
      </c>
      <c r="D76" s="144">
        <v>99.529575169681124</v>
      </c>
      <c r="E76" s="144">
        <v>101.48917419447004</v>
      </c>
      <c r="F76" s="144">
        <v>100.97657747812818</v>
      </c>
      <c r="G76" s="144">
        <v>106.14367841178726</v>
      </c>
      <c r="H76" s="144">
        <v>117.55168357282641</v>
      </c>
      <c r="I76" s="144">
        <v>109.77807722952912</v>
      </c>
      <c r="J76" s="144">
        <v>107.18874392553425</v>
      </c>
      <c r="K76" s="144">
        <v>109.86379480069729</v>
      </c>
      <c r="L76" s="144">
        <v>108.98146144303119</v>
      </c>
      <c r="M76" s="144">
        <v>112.39413451282304</v>
      </c>
      <c r="N76" s="144">
        <v>114.26445734943387</v>
      </c>
      <c r="O76" s="144">
        <v>112.70944682655734</v>
      </c>
      <c r="P76" s="144">
        <v>112.44450276107602</v>
      </c>
      <c r="Q76" s="144">
        <v>112.02606121430817</v>
      </c>
      <c r="R76" s="144">
        <v>119.09033564039603</v>
      </c>
      <c r="S76" s="144">
        <v>113.5883268700323</v>
      </c>
      <c r="T76" s="144">
        <v>126.10234029521742</v>
      </c>
      <c r="U76" s="144">
        <v>119.73442267657801</v>
      </c>
      <c r="V76" s="144">
        <v>128.76385991411721</v>
      </c>
      <c r="W76" s="144">
        <v>123.89389025059907</v>
      </c>
      <c r="X76" s="144">
        <v>131.0078520077256</v>
      </c>
      <c r="Y76" s="144">
        <v>130.97174528231827</v>
      </c>
      <c r="Z76" s="144">
        <v>132.40380669814547</v>
      </c>
      <c r="AA76" s="144">
        <v>128.50191279590825</v>
      </c>
      <c r="AB76" s="144">
        <v>133.45001129164933</v>
      </c>
      <c r="AC76" s="144" t="s">
        <v>358</v>
      </c>
      <c r="AD76" s="144" t="s">
        <v>358</v>
      </c>
    </row>
    <row r="77" spans="1:33" ht="14.5" customHeight="1">
      <c r="A77" s="131" t="s">
        <v>443</v>
      </c>
      <c r="B77" s="144">
        <v>98.000051056823239</v>
      </c>
      <c r="C77" s="143">
        <v>99.999999999999986</v>
      </c>
      <c r="D77" s="144" t="s">
        <v>358</v>
      </c>
      <c r="E77" s="144" t="s">
        <v>358</v>
      </c>
      <c r="F77" s="144">
        <v>101.16352800908631</v>
      </c>
      <c r="G77" s="144" t="s">
        <v>358</v>
      </c>
      <c r="H77" s="144">
        <v>104.45059955334762</v>
      </c>
      <c r="I77" s="144" t="s">
        <v>358</v>
      </c>
      <c r="J77" s="144">
        <v>104.70977743794334</v>
      </c>
      <c r="K77" s="144" t="s">
        <v>358</v>
      </c>
      <c r="L77" s="144">
        <v>99.797738261478557</v>
      </c>
      <c r="M77" s="144" t="s">
        <v>358</v>
      </c>
      <c r="N77" s="144">
        <v>99.242896918862613</v>
      </c>
      <c r="O77" s="144" t="s">
        <v>358</v>
      </c>
      <c r="P77" s="144">
        <v>98.735990966814114</v>
      </c>
      <c r="Q77" s="144" t="s">
        <v>358</v>
      </c>
      <c r="R77" s="144">
        <v>99.973555662691425</v>
      </c>
      <c r="S77" s="144" t="s">
        <v>358</v>
      </c>
      <c r="T77" s="144">
        <v>100.43295222482517</v>
      </c>
      <c r="U77" s="144">
        <v>98.084875154875661</v>
      </c>
      <c r="V77" s="144">
        <v>101.21187982138989</v>
      </c>
      <c r="W77" s="144">
        <v>92.207924847507726</v>
      </c>
      <c r="X77" s="144">
        <v>90.971214946358174</v>
      </c>
      <c r="Y77" s="144">
        <v>91.388250164733222</v>
      </c>
      <c r="Z77" s="144">
        <v>90.579273704767303</v>
      </c>
      <c r="AA77" s="144">
        <v>89.9249276022434</v>
      </c>
      <c r="AB77" s="144">
        <v>89.899159192942591</v>
      </c>
      <c r="AC77" s="144">
        <v>90.465557273278179</v>
      </c>
      <c r="AD77" s="144" t="s">
        <v>358</v>
      </c>
    </row>
    <row r="78" spans="1:33" ht="14.5" customHeight="1">
      <c r="A78" s="131" t="s">
        <v>444</v>
      </c>
      <c r="B78" s="144">
        <v>97.084943292936899</v>
      </c>
      <c r="C78" s="143">
        <v>100</v>
      </c>
      <c r="D78" s="144">
        <v>99.854945255592526</v>
      </c>
      <c r="E78" s="144">
        <v>98.604811276769482</v>
      </c>
      <c r="F78" s="144">
        <v>98.152203386385295</v>
      </c>
      <c r="G78" s="144">
        <v>100.1253183636797</v>
      </c>
      <c r="H78" s="144">
        <v>102.42259748822593</v>
      </c>
      <c r="I78" s="144">
        <v>100.24064524366726</v>
      </c>
      <c r="J78" s="144">
        <v>99.202797655441273</v>
      </c>
      <c r="K78" s="144">
        <v>95.474265775451798</v>
      </c>
      <c r="L78" s="144">
        <v>96.770297115655978</v>
      </c>
      <c r="M78" s="144">
        <v>96.985668094201614</v>
      </c>
      <c r="N78" s="144">
        <v>100.97961572236548</v>
      </c>
      <c r="O78" s="144">
        <v>106.82906412953567</v>
      </c>
      <c r="P78" s="144">
        <v>99.114006920389045</v>
      </c>
      <c r="Q78" s="144">
        <v>98.562996670305495</v>
      </c>
      <c r="R78" s="144">
        <v>99.950283016467111</v>
      </c>
      <c r="S78" s="144">
        <v>104.70422834815167</v>
      </c>
      <c r="T78" s="144">
        <v>102.12708458099848</v>
      </c>
      <c r="U78" s="144">
        <v>102.84620620984406</v>
      </c>
      <c r="V78" s="144">
        <v>107.9726044144132</v>
      </c>
      <c r="W78" s="144">
        <v>104.07707330833664</v>
      </c>
      <c r="X78" s="144">
        <v>102.75625662356404</v>
      </c>
      <c r="Y78" s="144">
        <v>102.63789319583141</v>
      </c>
      <c r="Z78" s="144">
        <v>104.69085518458463</v>
      </c>
      <c r="AA78" s="144">
        <v>103.78074910205756</v>
      </c>
      <c r="AB78" s="144">
        <v>98.773073979611056</v>
      </c>
      <c r="AC78" s="144">
        <v>96.981101335652326</v>
      </c>
      <c r="AD78" s="144" t="s">
        <v>358</v>
      </c>
    </row>
    <row r="79" spans="1:33" ht="14.5" customHeight="1">
      <c r="A79" s="131" t="s">
        <v>445</v>
      </c>
      <c r="B79" s="144">
        <v>97.025912315100726</v>
      </c>
      <c r="C79" s="143">
        <v>100</v>
      </c>
      <c r="D79" s="144">
        <v>99.97158685883835</v>
      </c>
      <c r="E79" s="144">
        <v>102.34218881823807</v>
      </c>
      <c r="F79" s="144">
        <v>104.48374127604187</v>
      </c>
      <c r="G79" s="144">
        <v>110.07068062388144</v>
      </c>
      <c r="H79" s="144">
        <v>118.1927967487584</v>
      </c>
      <c r="I79" s="144">
        <v>116.96147419586953</v>
      </c>
      <c r="J79" s="144">
        <v>111.20329518637108</v>
      </c>
      <c r="K79" s="144">
        <v>108.77253918981455</v>
      </c>
      <c r="L79" s="144">
        <v>108.72778208838433</v>
      </c>
      <c r="M79" s="144">
        <v>111.43644400199932</v>
      </c>
      <c r="N79" s="144">
        <v>111.95753770108504</v>
      </c>
      <c r="O79" s="144">
        <v>107.35120225829122</v>
      </c>
      <c r="P79" s="144">
        <v>108.50274128107372</v>
      </c>
      <c r="Q79" s="144">
        <v>109.0336332591416</v>
      </c>
      <c r="R79" s="144">
        <v>111.06608567887112</v>
      </c>
      <c r="S79" s="144">
        <v>107.74757221952926</v>
      </c>
      <c r="T79" s="144">
        <v>112.32803711994907</v>
      </c>
      <c r="U79" s="144">
        <v>104.26206971450999</v>
      </c>
      <c r="V79" s="144">
        <v>112.68151872768169</v>
      </c>
      <c r="W79" s="144">
        <v>106.27930984916212</v>
      </c>
      <c r="X79" s="144">
        <v>105.77934495465472</v>
      </c>
      <c r="Y79" s="144">
        <v>109.81830329923534</v>
      </c>
      <c r="Z79" s="144">
        <v>103.72210324335838</v>
      </c>
      <c r="AA79" s="144">
        <v>106.4092313524085</v>
      </c>
      <c r="AB79" s="144">
        <v>107.964149447091</v>
      </c>
      <c r="AC79" s="144">
        <v>110.24051878303196</v>
      </c>
      <c r="AD79" s="144" t="s">
        <v>358</v>
      </c>
    </row>
    <row r="80" spans="1:33" ht="14.5" customHeight="1">
      <c r="A80" s="131" t="s">
        <v>446</v>
      </c>
      <c r="B80" s="144">
        <v>94.277129073815203</v>
      </c>
      <c r="C80" s="143">
        <v>100</v>
      </c>
      <c r="D80" s="144">
        <v>98.009004193734071</v>
      </c>
      <c r="E80" s="144">
        <v>96.394553627717016</v>
      </c>
      <c r="F80" s="144">
        <v>100.0404297892169</v>
      </c>
      <c r="G80" s="144">
        <v>94.913041690650445</v>
      </c>
      <c r="H80" s="144">
        <v>95.382438395965238</v>
      </c>
      <c r="I80" s="144">
        <v>90.360236274429184</v>
      </c>
      <c r="J80" s="144">
        <v>94.394306937477722</v>
      </c>
      <c r="K80" s="144">
        <v>90.203999122879154</v>
      </c>
      <c r="L80" s="144">
        <v>92.91519337773758</v>
      </c>
      <c r="M80" s="144">
        <v>91.803374174272946</v>
      </c>
      <c r="N80" s="144">
        <v>92.894635857796786</v>
      </c>
      <c r="O80" s="144">
        <v>90.8436806183702</v>
      </c>
      <c r="P80" s="144">
        <v>96.009100128827129</v>
      </c>
      <c r="Q80" s="144">
        <v>99.168790943727217</v>
      </c>
      <c r="R80" s="144">
        <v>97.657813228078837</v>
      </c>
      <c r="S80" s="144">
        <v>102.3740509278294</v>
      </c>
      <c r="T80" s="144">
        <v>96.933160650165831</v>
      </c>
      <c r="U80" s="144">
        <v>80.344612559274182</v>
      </c>
      <c r="V80" s="144">
        <v>84.724392182660424</v>
      </c>
      <c r="W80" s="144">
        <v>88.976715182413727</v>
      </c>
      <c r="X80" s="144">
        <v>90.447605734177557</v>
      </c>
      <c r="Y80" s="144">
        <v>94.673546583340183</v>
      </c>
      <c r="Z80" s="144">
        <v>87.970424581311846</v>
      </c>
      <c r="AA80" s="144">
        <v>84.641819477564894</v>
      </c>
      <c r="AB80" s="144">
        <v>80.823602773894692</v>
      </c>
      <c r="AC80" s="144" t="s">
        <v>358</v>
      </c>
      <c r="AD80" s="144" t="s">
        <v>358</v>
      </c>
    </row>
    <row r="81" spans="1:33" ht="14.5" customHeight="1">
      <c r="A81" s="131" t="s">
        <v>447</v>
      </c>
      <c r="B81" s="144">
        <v>118.59859749416906</v>
      </c>
      <c r="C81" s="143">
        <v>100</v>
      </c>
      <c r="D81" s="144">
        <v>82.497799764452921</v>
      </c>
      <c r="E81" s="144">
        <v>84.975021232593761</v>
      </c>
      <c r="F81" s="144">
        <v>80.816255314563122</v>
      </c>
      <c r="G81" s="144">
        <v>83.32816859664743</v>
      </c>
      <c r="H81" s="144">
        <v>79.924999550972331</v>
      </c>
      <c r="I81" s="144">
        <v>77.59982201289094</v>
      </c>
      <c r="J81" s="144">
        <v>70.488864371322791</v>
      </c>
      <c r="K81" s="144">
        <v>68.600778485673445</v>
      </c>
      <c r="L81" s="144">
        <v>74.235502234489942</v>
      </c>
      <c r="M81" s="144">
        <v>79.905731724317548</v>
      </c>
      <c r="N81" s="144">
        <v>80.224491253646747</v>
      </c>
      <c r="O81" s="144">
        <v>80.860003438268961</v>
      </c>
      <c r="P81" s="144">
        <v>79.216791033110013</v>
      </c>
      <c r="Q81" s="144">
        <v>81.017686475825627</v>
      </c>
      <c r="R81" s="144">
        <v>82.972430395708841</v>
      </c>
      <c r="S81" s="144">
        <v>80.113511901169005</v>
      </c>
      <c r="T81" s="144">
        <v>80.983246264731321</v>
      </c>
      <c r="U81" s="144">
        <v>80.59463334966938</v>
      </c>
      <c r="V81" s="144">
        <v>81.956322578778696</v>
      </c>
      <c r="W81" s="144">
        <v>78.309421113537297</v>
      </c>
      <c r="X81" s="144">
        <v>79.687279816078259</v>
      </c>
      <c r="Y81" s="144">
        <v>82.183759054322081</v>
      </c>
      <c r="Z81" s="144">
        <v>80.521491105403484</v>
      </c>
      <c r="AA81" s="144">
        <v>79.127674216318439</v>
      </c>
      <c r="AB81" s="144">
        <v>81.365987056585169</v>
      </c>
      <c r="AC81" s="144">
        <v>84.073883279718572</v>
      </c>
      <c r="AD81" s="144" t="s">
        <v>358</v>
      </c>
    </row>
    <row r="82" spans="1:33" ht="14.5" customHeight="1">
      <c r="A82" s="131" t="s">
        <v>448</v>
      </c>
      <c r="B82" s="144">
        <v>145.03732602616438</v>
      </c>
      <c r="C82" s="143">
        <v>100</v>
      </c>
      <c r="D82" s="144">
        <v>89.637909421105078</v>
      </c>
      <c r="E82" s="144">
        <v>84.969343640513003</v>
      </c>
      <c r="F82" s="144">
        <v>86.729171354183407</v>
      </c>
      <c r="G82" s="144">
        <v>87.877679920285431</v>
      </c>
      <c r="H82" s="144">
        <v>87.90821574362765</v>
      </c>
      <c r="I82" s="144">
        <v>82.886077271704536</v>
      </c>
      <c r="J82" s="144">
        <v>89.912089453087333</v>
      </c>
      <c r="K82" s="144">
        <v>88.426217861447711</v>
      </c>
      <c r="L82" s="144">
        <v>88.954362922278293</v>
      </c>
      <c r="M82" s="144">
        <v>89.543132649424635</v>
      </c>
      <c r="N82" s="144">
        <v>89.766486378812957</v>
      </c>
      <c r="O82" s="144">
        <v>92.110132623870982</v>
      </c>
      <c r="P82" s="144">
        <v>91.111064866012015</v>
      </c>
      <c r="Q82" s="144">
        <v>98.606458310185701</v>
      </c>
      <c r="R82" s="144">
        <v>101.80825995624538</v>
      </c>
      <c r="S82" s="144">
        <v>99.505118324601824</v>
      </c>
      <c r="T82" s="144">
        <v>100.79105338369065</v>
      </c>
      <c r="U82" s="144">
        <v>99.853043064091082</v>
      </c>
      <c r="V82" s="144">
        <v>105.09670962440937</v>
      </c>
      <c r="W82" s="144">
        <v>103.09970020651859</v>
      </c>
      <c r="X82" s="144">
        <v>103.56506689756034</v>
      </c>
      <c r="Y82" s="144">
        <v>103.35994770740253</v>
      </c>
      <c r="Z82" s="144">
        <v>97.736412964867739</v>
      </c>
      <c r="AA82" s="144">
        <v>101.01219217279458</v>
      </c>
      <c r="AB82" s="144">
        <v>104.0231533360146</v>
      </c>
      <c r="AC82" s="144">
        <v>100.16100832502973</v>
      </c>
      <c r="AD82" s="144" t="s">
        <v>358</v>
      </c>
    </row>
    <row r="83" spans="1:33" ht="14.5" customHeight="1">
      <c r="A83" s="131" t="s">
        <v>495</v>
      </c>
      <c r="B83" s="144">
        <v>100.58982038995768</v>
      </c>
      <c r="C83" s="143">
        <v>100</v>
      </c>
      <c r="D83" s="144">
        <v>102.44500531077421</v>
      </c>
      <c r="E83" s="144">
        <v>89.973053370719356</v>
      </c>
      <c r="F83" s="144">
        <v>86.410907066574225</v>
      </c>
      <c r="G83" s="144">
        <v>101.58570325921018</v>
      </c>
      <c r="H83" s="144">
        <v>104.99161546579417</v>
      </c>
      <c r="I83" s="144">
        <v>104.45643969795185</v>
      </c>
      <c r="J83" s="144">
        <v>94.243514561084154</v>
      </c>
      <c r="K83" s="144">
        <v>102.07406773542441</v>
      </c>
      <c r="L83" s="144">
        <v>100.17710299875341</v>
      </c>
      <c r="M83" s="144">
        <v>103.37428673499748</v>
      </c>
      <c r="N83" s="144">
        <v>93.498860890944712</v>
      </c>
      <c r="O83" s="144">
        <v>99.245271482389072</v>
      </c>
      <c r="P83" s="144">
        <v>98.148691441111879</v>
      </c>
      <c r="Q83" s="144">
        <v>98.656690535863959</v>
      </c>
      <c r="R83" s="144">
        <v>99.848496804800888</v>
      </c>
      <c r="S83" s="144">
        <v>84.850152181145219</v>
      </c>
      <c r="T83" s="144">
        <v>75.623910627496144</v>
      </c>
      <c r="U83" s="144">
        <v>73.496442180713174</v>
      </c>
      <c r="V83" s="144">
        <v>77.197680295039973</v>
      </c>
      <c r="W83" s="144">
        <v>73.618592697456634</v>
      </c>
      <c r="X83" s="144">
        <v>73.175780307358934</v>
      </c>
      <c r="Y83" s="144">
        <v>75.766368970368958</v>
      </c>
      <c r="Z83" s="144">
        <v>73.101738291278039</v>
      </c>
      <c r="AA83" s="144">
        <v>70.97896877568725</v>
      </c>
      <c r="AB83" s="144">
        <v>72.503002882182784</v>
      </c>
      <c r="AC83" s="144">
        <v>65.338865143279904</v>
      </c>
      <c r="AD83" s="144">
        <v>72.202030802654363</v>
      </c>
    </row>
    <row r="84" spans="1:33" ht="14.5" customHeight="1">
      <c r="A84" s="131" t="s">
        <v>450</v>
      </c>
      <c r="B84" s="144">
        <v>122.04748271809103</v>
      </c>
      <c r="C84" s="143">
        <v>100</v>
      </c>
      <c r="D84" s="144">
        <v>88.269915570463809</v>
      </c>
      <c r="E84" s="144">
        <v>81.967495281276982</v>
      </c>
      <c r="F84" s="144">
        <v>76.045142145756685</v>
      </c>
      <c r="G84" s="144">
        <v>77.688901339311002</v>
      </c>
      <c r="H84" s="144">
        <v>80.773057070443244</v>
      </c>
      <c r="I84" s="144">
        <v>78.157462640212273</v>
      </c>
      <c r="J84" s="144">
        <v>78.117434185618635</v>
      </c>
      <c r="K84" s="144">
        <v>78.343822284208471</v>
      </c>
      <c r="L84" s="144">
        <v>77.039427428908425</v>
      </c>
      <c r="M84" s="144">
        <v>79.014809268090374</v>
      </c>
      <c r="N84" s="144">
        <v>82.782788639076671</v>
      </c>
      <c r="O84" s="144">
        <v>85.809533580880071</v>
      </c>
      <c r="P84" s="144">
        <v>84.980946519287372</v>
      </c>
      <c r="Q84" s="144">
        <v>85.453332018495175</v>
      </c>
      <c r="R84" s="144">
        <v>86.166807834947221</v>
      </c>
      <c r="S84" s="144">
        <v>83.190770673055511</v>
      </c>
      <c r="T84" s="144">
        <v>85.815855263023678</v>
      </c>
      <c r="U84" s="144">
        <v>82.486487449090248</v>
      </c>
      <c r="V84" s="144">
        <v>85.848780765396143</v>
      </c>
      <c r="W84" s="144">
        <v>81.68927629484584</v>
      </c>
      <c r="X84" s="144">
        <v>83.02833998697605</v>
      </c>
      <c r="Y84" s="144">
        <v>84.683424991531751</v>
      </c>
      <c r="Z84" s="144">
        <v>79.738536758814803</v>
      </c>
      <c r="AA84" s="144">
        <v>80.422217415121537</v>
      </c>
      <c r="AB84" s="144">
        <v>83.08695055237591</v>
      </c>
      <c r="AC84" s="144">
        <v>83.790272323120533</v>
      </c>
      <c r="AD84" s="144" t="s">
        <v>358</v>
      </c>
    </row>
    <row r="85" spans="1:33" ht="20.25" customHeight="1">
      <c r="A85" s="133" t="s">
        <v>451</v>
      </c>
      <c r="B85" s="144">
        <v>102.02238625095492</v>
      </c>
      <c r="C85" s="143">
        <v>100</v>
      </c>
      <c r="D85" s="144">
        <v>98.012870975185052</v>
      </c>
      <c r="E85" s="144">
        <v>97.941439328515145</v>
      </c>
      <c r="F85" s="144">
        <v>97.09425972522088</v>
      </c>
      <c r="G85" s="144">
        <v>97.667321411129578</v>
      </c>
      <c r="H85" s="144">
        <v>100.93202008436681</v>
      </c>
      <c r="I85" s="144">
        <v>100.02845356029195</v>
      </c>
      <c r="J85" s="144">
        <v>99.389436015116189</v>
      </c>
      <c r="K85" s="144">
        <v>98.039024704767783</v>
      </c>
      <c r="L85" s="144">
        <v>98.569662727773093</v>
      </c>
      <c r="M85" s="144">
        <v>100.47129417702715</v>
      </c>
      <c r="N85" s="144">
        <v>98.751445180078434</v>
      </c>
      <c r="O85" s="144">
        <v>99.933640301411984</v>
      </c>
      <c r="P85" s="144">
        <v>99.873858392441605</v>
      </c>
      <c r="Q85" s="144">
        <v>99.64808483308876</v>
      </c>
      <c r="R85" s="144">
        <v>101.55389157023748</v>
      </c>
      <c r="S85" s="144">
        <v>97.173836605652497</v>
      </c>
      <c r="T85" s="144">
        <v>98.425149853478175</v>
      </c>
      <c r="U85" s="144">
        <v>92.615181990189996</v>
      </c>
      <c r="V85" s="144">
        <v>97.309916767347019</v>
      </c>
      <c r="W85" s="144">
        <v>93.083840944529527</v>
      </c>
      <c r="X85" s="144">
        <v>92.041531657135494</v>
      </c>
      <c r="Y85" s="144">
        <v>94.605233716531217</v>
      </c>
      <c r="Z85" s="144">
        <v>90.21077058634252</v>
      </c>
      <c r="AA85" s="144">
        <v>90.77150490586061</v>
      </c>
      <c r="AB85" s="144">
        <v>92.339667747016705</v>
      </c>
      <c r="AC85" s="144">
        <v>92.561272863209155</v>
      </c>
      <c r="AD85" s="144">
        <v>89.864803493497618</v>
      </c>
    </row>
    <row r="86" spans="1:33" s="135" customFormat="1" ht="12.5">
      <c r="A86" s="643"/>
      <c r="B86" s="147"/>
      <c r="C86" s="147"/>
      <c r="D86" s="147"/>
      <c r="E86" s="147"/>
      <c r="F86" s="147"/>
      <c r="G86" s="147"/>
      <c r="H86" s="147"/>
      <c r="I86" s="147"/>
      <c r="J86" s="148"/>
      <c r="K86" s="148"/>
      <c r="L86" s="148"/>
      <c r="M86" s="148"/>
      <c r="N86" s="148"/>
      <c r="O86" s="148"/>
      <c r="P86" s="148"/>
      <c r="Q86" s="148"/>
      <c r="R86" s="148"/>
      <c r="S86" s="148"/>
      <c r="T86" s="148"/>
      <c r="U86" s="148"/>
      <c r="V86" s="148"/>
      <c r="W86" s="148"/>
      <c r="X86" s="148"/>
      <c r="Y86" s="148"/>
      <c r="Z86" s="148"/>
      <c r="AA86" s="148"/>
      <c r="AB86" s="148"/>
      <c r="AC86" s="148"/>
      <c r="AD86" s="148"/>
    </row>
    <row r="87" spans="1:33" s="135" customFormat="1" ht="24.75" customHeight="1">
      <c r="B87" s="1280" t="s">
        <v>498</v>
      </c>
      <c r="C87" s="1280"/>
      <c r="D87" s="1280"/>
      <c r="E87" s="1280"/>
      <c r="F87" s="1280" t="s">
        <v>498</v>
      </c>
      <c r="G87" s="1280"/>
      <c r="H87" s="1280"/>
      <c r="I87" s="1280"/>
      <c r="J87" s="1280" t="s">
        <v>498</v>
      </c>
      <c r="K87" s="1280"/>
      <c r="L87" s="1280"/>
      <c r="M87" s="1280"/>
      <c r="N87" s="1280" t="s">
        <v>498</v>
      </c>
      <c r="O87" s="1280"/>
      <c r="P87" s="1280"/>
      <c r="Q87" s="1280"/>
      <c r="R87" s="1280" t="s">
        <v>498</v>
      </c>
      <c r="S87" s="1280"/>
      <c r="T87" s="1280"/>
      <c r="U87" s="1280"/>
      <c r="V87" s="1280" t="s">
        <v>498</v>
      </c>
      <c r="W87" s="1280"/>
      <c r="X87" s="1280"/>
      <c r="Y87" s="1280"/>
      <c r="Z87" s="1280" t="s">
        <v>498</v>
      </c>
      <c r="AA87" s="1280"/>
      <c r="AB87" s="1280"/>
      <c r="AC87" s="1280"/>
      <c r="AD87" s="1280" t="s">
        <v>498</v>
      </c>
      <c r="AE87" s="1280"/>
      <c r="AF87" s="1280"/>
      <c r="AG87" s="1280"/>
    </row>
    <row r="88" spans="1:33" s="135" customFormat="1" ht="12.5">
      <c r="A88" s="674"/>
      <c r="B88" s="147"/>
      <c r="C88" s="147"/>
      <c r="D88" s="147"/>
      <c r="E88" s="147"/>
      <c r="F88" s="147"/>
      <c r="G88" s="147"/>
      <c r="H88" s="147"/>
      <c r="I88" s="147"/>
      <c r="J88" s="148"/>
      <c r="K88" s="148"/>
      <c r="L88" s="148"/>
      <c r="M88" s="148"/>
      <c r="N88" s="148"/>
      <c r="O88" s="148"/>
      <c r="P88" s="148"/>
      <c r="Q88" s="148"/>
      <c r="R88" s="148"/>
      <c r="S88" s="148"/>
      <c r="T88" s="148"/>
      <c r="U88" s="148"/>
      <c r="V88" s="148"/>
      <c r="W88" s="148"/>
      <c r="X88" s="148"/>
      <c r="Y88" s="148"/>
      <c r="Z88" s="148"/>
      <c r="AA88" s="148"/>
      <c r="AB88" s="148"/>
      <c r="AC88" s="148"/>
      <c r="AD88" s="148"/>
    </row>
    <row r="89" spans="1:33" s="135" customFormat="1" ht="14.5" customHeight="1">
      <c r="A89" s="131" t="s">
        <v>490</v>
      </c>
      <c r="B89" s="149">
        <v>9.5917696578725984</v>
      </c>
      <c r="C89" s="149">
        <v>10.368246018366749</v>
      </c>
      <c r="D89" s="149">
        <v>10.670929119095026</v>
      </c>
      <c r="E89" s="149">
        <v>10.843223365401684</v>
      </c>
      <c r="F89" s="149">
        <v>10.676337087914353</v>
      </c>
      <c r="G89" s="149">
        <v>10.903805824273816</v>
      </c>
      <c r="H89" s="149">
        <v>11.003383508284351</v>
      </c>
      <c r="I89" s="149">
        <v>10.8110085118799</v>
      </c>
      <c r="J89" s="149">
        <v>11.027205614325444</v>
      </c>
      <c r="K89" s="149">
        <v>11.058377213538494</v>
      </c>
      <c r="L89" s="149">
        <v>10.836570074361134</v>
      </c>
      <c r="M89" s="149">
        <v>11.009647633232158</v>
      </c>
      <c r="N89" s="149">
        <v>11.008250989786074</v>
      </c>
      <c r="O89" s="149">
        <v>11.202427987361162</v>
      </c>
      <c r="P89" s="149">
        <v>11.064924665599641</v>
      </c>
      <c r="Q89" s="149">
        <v>11.38255505068326</v>
      </c>
      <c r="R89" s="149">
        <v>11.477926729573801</v>
      </c>
      <c r="S89" s="149">
        <v>11.283412722870349</v>
      </c>
      <c r="T89" s="149">
        <v>11.304639481424113</v>
      </c>
      <c r="U89" s="149">
        <v>11.42272785792129</v>
      </c>
      <c r="V89" s="149">
        <v>10.889081382316752</v>
      </c>
      <c r="W89" s="149">
        <v>10.550059208773135</v>
      </c>
      <c r="X89" s="149">
        <v>10.357770245935599</v>
      </c>
      <c r="Y89" s="149">
        <v>10.458098580136262</v>
      </c>
      <c r="Z89" s="149">
        <v>10.536995886138161</v>
      </c>
      <c r="AA89" s="149">
        <v>10.694021585252477</v>
      </c>
      <c r="AB89" s="149">
        <v>10.760186867585864</v>
      </c>
      <c r="AC89" s="149">
        <v>10.544360757028587</v>
      </c>
      <c r="AD89" s="149">
        <v>10.807122760260038</v>
      </c>
    </row>
    <row r="90" spans="1:33" s="135" customFormat="1" ht="14.5" customHeight="1">
      <c r="A90" s="131" t="s">
        <v>436</v>
      </c>
      <c r="B90" s="149">
        <v>11.966862116484963</v>
      </c>
      <c r="C90" s="149">
        <v>12.84584455311928</v>
      </c>
      <c r="D90" s="149">
        <v>12.937866821024485</v>
      </c>
      <c r="E90" s="149">
        <v>13.162854798794047</v>
      </c>
      <c r="F90" s="149">
        <v>13.192882061669131</v>
      </c>
      <c r="G90" s="149">
        <v>13.686774352069651</v>
      </c>
      <c r="H90" s="149">
        <v>13.702398158896246</v>
      </c>
      <c r="I90" s="149">
        <v>13.741587996544803</v>
      </c>
      <c r="J90" s="149">
        <v>14.070591963332152</v>
      </c>
      <c r="K90" s="149">
        <v>14.154000908273993</v>
      </c>
      <c r="L90" s="149">
        <v>14.147292750311404</v>
      </c>
      <c r="M90" s="149">
        <v>14.236482093362826</v>
      </c>
      <c r="N90" s="149">
        <v>14.051587870397634</v>
      </c>
      <c r="O90" s="149">
        <v>13.713829495196462</v>
      </c>
      <c r="P90" s="149">
        <v>13.733075519845949</v>
      </c>
      <c r="Q90" s="149">
        <v>13.793173152991784</v>
      </c>
      <c r="R90" s="149">
        <v>13.985849193390942</v>
      </c>
      <c r="S90" s="149">
        <v>13.931620783323089</v>
      </c>
      <c r="T90" s="149">
        <v>14.184602771632964</v>
      </c>
      <c r="U90" s="149">
        <v>14.812964552945836</v>
      </c>
      <c r="V90" s="149">
        <v>14.640602248861834</v>
      </c>
      <c r="W90" s="149">
        <v>14.98303299514035</v>
      </c>
      <c r="X90" s="149">
        <v>14.798003884749653</v>
      </c>
      <c r="Y90" s="149">
        <v>14.490359949435696</v>
      </c>
      <c r="Z90" s="149">
        <v>14.657856357714397</v>
      </c>
      <c r="AA90" s="149">
        <v>14.586898270777482</v>
      </c>
      <c r="AB90" s="149">
        <v>14.357113849673558</v>
      </c>
      <c r="AC90" s="149">
        <v>14.390086600670415</v>
      </c>
      <c r="AD90" s="144" t="s">
        <v>358</v>
      </c>
    </row>
    <row r="91" spans="1:33" s="135" customFormat="1" ht="14.5" customHeight="1">
      <c r="A91" s="131" t="s">
        <v>437</v>
      </c>
      <c r="B91" s="149">
        <v>2.3898154268060279</v>
      </c>
      <c r="C91" s="149">
        <v>2.5609745696903805</v>
      </c>
      <c r="D91" s="149">
        <v>2.3698498518379467</v>
      </c>
      <c r="E91" s="149">
        <v>2.4988784752554682</v>
      </c>
      <c r="F91" s="149">
        <v>2.4378786413971305</v>
      </c>
      <c r="G91" s="149">
        <v>2.3776204858899437</v>
      </c>
      <c r="H91" s="149">
        <v>2.359528905826263</v>
      </c>
      <c r="I91" s="149">
        <v>2.2282031038994443</v>
      </c>
      <c r="J91" s="149">
        <v>2.1895043415919169</v>
      </c>
      <c r="K91" s="149">
        <v>2.3369398917804216</v>
      </c>
      <c r="L91" s="149">
        <v>2.3020796623731785</v>
      </c>
      <c r="M91" s="149">
        <v>2.3689387980977918</v>
      </c>
      <c r="N91" s="149">
        <v>2.2338763480434403</v>
      </c>
      <c r="O91" s="149">
        <v>2.1683812094466499</v>
      </c>
      <c r="P91" s="149">
        <v>2.0935512706773647</v>
      </c>
      <c r="Q91" s="149">
        <v>2.0454508674046807</v>
      </c>
      <c r="R91" s="149">
        <v>2.0482564092546696</v>
      </c>
      <c r="S91" s="149">
        <v>1.9039066375388944</v>
      </c>
      <c r="T91" s="149">
        <v>1.9912223368945605</v>
      </c>
      <c r="U91" s="149">
        <v>2.0877489199592989</v>
      </c>
      <c r="V91" s="149">
        <v>2.1691555454207694</v>
      </c>
      <c r="W91" s="149">
        <v>2.0252085574350103</v>
      </c>
      <c r="X91" s="149">
        <v>2.0731973003719695</v>
      </c>
      <c r="Y91" s="149">
        <v>2.0908088179088136</v>
      </c>
      <c r="Z91" s="149">
        <v>2.0505164022091891</v>
      </c>
      <c r="AA91" s="149">
        <v>1.9843392333370209</v>
      </c>
      <c r="AB91" s="149">
        <v>2.0050953389970245</v>
      </c>
      <c r="AC91" s="149">
        <v>1.9895063712874892</v>
      </c>
      <c r="AD91" s="144" t="s">
        <v>358</v>
      </c>
    </row>
    <row r="92" spans="1:33" s="135" customFormat="1" ht="14.5" customHeight="1">
      <c r="A92" s="131" t="s">
        <v>438</v>
      </c>
      <c r="B92" s="149">
        <v>5.8580953794964818</v>
      </c>
      <c r="C92" s="149">
        <v>4.5947948123211511</v>
      </c>
      <c r="D92" s="149">
        <v>4.178929702357407</v>
      </c>
      <c r="E92" s="149">
        <v>4.2179827828879963</v>
      </c>
      <c r="F92" s="149">
        <v>4.1388980905446218</v>
      </c>
      <c r="G92" s="149">
        <v>3.9479715020815798</v>
      </c>
      <c r="H92" s="149">
        <v>3.9220756402255077</v>
      </c>
      <c r="I92" s="149">
        <v>3.9362040171540462</v>
      </c>
      <c r="J92" s="149">
        <v>4.3058242208001634</v>
      </c>
      <c r="K92" s="149">
        <v>4.2633802428302543</v>
      </c>
      <c r="L92" s="149">
        <v>4.2907551894304214</v>
      </c>
      <c r="M92" s="149">
        <v>4.3430403499634096</v>
      </c>
      <c r="N92" s="149">
        <v>4.4593358069894293</v>
      </c>
      <c r="O92" s="149">
        <v>4.2356639306696762</v>
      </c>
      <c r="P92" s="149">
        <v>4.3116709061082252</v>
      </c>
      <c r="Q92" s="149">
        <v>4.6144009389434535</v>
      </c>
      <c r="R92" s="149">
        <v>4.5428028776984863</v>
      </c>
      <c r="S92" s="149">
        <v>4.6719206387939591</v>
      </c>
      <c r="T92" s="149">
        <v>4.4905078107043908</v>
      </c>
      <c r="U92" s="149">
        <v>4.5978909716495604</v>
      </c>
      <c r="V92" s="149">
        <v>4.6073486757457189</v>
      </c>
      <c r="W92" s="149">
        <v>4.9817123571327304</v>
      </c>
      <c r="X92" s="149">
        <v>5.0019876430954371</v>
      </c>
      <c r="Y92" s="149">
        <v>4.8000680854210307</v>
      </c>
      <c r="Z92" s="149">
        <v>4.9721694278209174</v>
      </c>
      <c r="AA92" s="149">
        <v>4.9785832185462455</v>
      </c>
      <c r="AB92" s="149">
        <v>4.918793283928367</v>
      </c>
      <c r="AC92" s="149">
        <v>4.9953579042271716</v>
      </c>
      <c r="AD92" s="144" t="s">
        <v>358</v>
      </c>
    </row>
    <row r="93" spans="1:33" s="135" customFormat="1" ht="14.5" customHeight="1">
      <c r="A93" s="131" t="s">
        <v>716</v>
      </c>
      <c r="B93" s="149">
        <v>1.0890654130012156</v>
      </c>
      <c r="C93" s="149">
        <v>1.134644060516965</v>
      </c>
      <c r="D93" s="149">
        <v>1.1150232615609836</v>
      </c>
      <c r="E93" s="149">
        <v>1.0802941099690266</v>
      </c>
      <c r="F93" s="149">
        <v>1.1545256865385303</v>
      </c>
      <c r="G93" s="149">
        <v>1.1456111497972663</v>
      </c>
      <c r="H93" s="149">
        <v>1.1644065036622631</v>
      </c>
      <c r="I93" s="149">
        <v>1.1710218126176617</v>
      </c>
      <c r="J93" s="149">
        <v>1.1323733985854136</v>
      </c>
      <c r="K93" s="149">
        <v>1.0795787367585643</v>
      </c>
      <c r="L93" s="149">
        <v>1.1540103168456173</v>
      </c>
      <c r="M93" s="149">
        <v>1.1342987995950031</v>
      </c>
      <c r="N93" s="149">
        <v>1.1374716182668902</v>
      </c>
      <c r="O93" s="149">
        <v>1.1689403711713555</v>
      </c>
      <c r="P93" s="149">
        <v>1.0592362596686447</v>
      </c>
      <c r="Q93" s="149">
        <v>0.99468271170922662</v>
      </c>
      <c r="R93" s="149">
        <v>1.0131984915827148</v>
      </c>
      <c r="S93" s="149">
        <v>1.1314032723233105</v>
      </c>
      <c r="T93" s="149">
        <v>1.1034950815462701</v>
      </c>
      <c r="U93" s="149">
        <v>1.128158772045337</v>
      </c>
      <c r="V93" s="149">
        <v>1.1809419224925854</v>
      </c>
      <c r="W93" s="149">
        <v>1.1687863293762284</v>
      </c>
      <c r="X93" s="149">
        <v>1.1811518359125717</v>
      </c>
      <c r="Y93" s="149">
        <v>1.1394354396490627</v>
      </c>
      <c r="Z93" s="149">
        <v>1.2184348888506142</v>
      </c>
      <c r="AA93" s="149">
        <v>1.1929182953337361</v>
      </c>
      <c r="AB93" s="149">
        <v>1.1786632837646975</v>
      </c>
      <c r="AC93" s="149">
        <v>1.1958146734799036</v>
      </c>
      <c r="AD93" s="149">
        <v>1.1845864078263286</v>
      </c>
    </row>
    <row r="94" spans="1:33" s="135" customFormat="1" ht="14.5" customHeight="1">
      <c r="A94" s="131" t="s">
        <v>440</v>
      </c>
      <c r="B94" s="149">
        <v>1.6077740798898401</v>
      </c>
      <c r="C94" s="149">
        <v>1.7816055889539268</v>
      </c>
      <c r="D94" s="149">
        <v>1.7145850389327637</v>
      </c>
      <c r="E94" s="149">
        <v>1.7732629000572366</v>
      </c>
      <c r="F94" s="149">
        <v>1.7429502978345321</v>
      </c>
      <c r="G94" s="149">
        <v>1.7574917099844334</v>
      </c>
      <c r="H94" s="149">
        <v>1.8109395150677778</v>
      </c>
      <c r="I94" s="149">
        <v>1.7722408376447454</v>
      </c>
      <c r="J94" s="144" t="s">
        <v>358</v>
      </c>
      <c r="K94" s="144" t="s">
        <v>358</v>
      </c>
      <c r="L94" s="144" t="s">
        <v>358</v>
      </c>
      <c r="M94" s="144" t="s">
        <v>358</v>
      </c>
      <c r="N94" s="144" t="s">
        <v>358</v>
      </c>
      <c r="O94" s="149">
        <v>1.6913506695115834</v>
      </c>
      <c r="P94" s="149">
        <v>1.6913016110062391</v>
      </c>
      <c r="Q94" s="149">
        <v>1.70786610372393</v>
      </c>
      <c r="R94" s="149">
        <v>1.7367103192006277</v>
      </c>
      <c r="S94" s="149">
        <v>1.755410880951054</v>
      </c>
      <c r="T94" s="149">
        <v>1.6850714502075117</v>
      </c>
      <c r="U94" s="149">
        <v>1.7679331076716747</v>
      </c>
      <c r="V94" s="149">
        <v>1.8097791693228045</v>
      </c>
      <c r="W94" s="149">
        <v>1.7728630594037826</v>
      </c>
      <c r="X94" s="149">
        <v>1.8012364907447034</v>
      </c>
      <c r="Y94" s="149">
        <v>1.7390388837251063</v>
      </c>
      <c r="Z94" s="149">
        <v>1.8363450742773655</v>
      </c>
      <c r="AA94" s="149">
        <v>1.9561542370906659</v>
      </c>
      <c r="AB94" s="149">
        <v>1.9790572353053759</v>
      </c>
      <c r="AC94" s="149">
        <v>1.9997529888325734</v>
      </c>
      <c r="AD94" s="144" t="s">
        <v>358</v>
      </c>
    </row>
    <row r="95" spans="1:33" s="135" customFormat="1" ht="14.5" customHeight="1">
      <c r="A95" s="131" t="s">
        <v>492</v>
      </c>
      <c r="B95" s="149">
        <v>6.238478462301539</v>
      </c>
      <c r="C95" s="149">
        <v>6.5656675932839743</v>
      </c>
      <c r="D95" s="149">
        <v>6.9402636524739476</v>
      </c>
      <c r="E95" s="149">
        <v>7.1161966368067135</v>
      </c>
      <c r="F95" s="149">
        <v>7.10545863523439</v>
      </c>
      <c r="G95" s="149">
        <v>6.9267779066354604</v>
      </c>
      <c r="H95" s="149">
        <v>7.1267427766712972</v>
      </c>
      <c r="I95" s="149">
        <v>7.2785701421274283</v>
      </c>
      <c r="J95" s="149">
        <v>7.3925546581542365</v>
      </c>
      <c r="K95" s="149">
        <v>7.1907776411780624</v>
      </c>
      <c r="L95" s="149">
        <v>7.1692951545337538</v>
      </c>
      <c r="M95" s="149">
        <v>7.35477557640613</v>
      </c>
      <c r="N95" s="149">
        <v>7.195141730711649</v>
      </c>
      <c r="O95" s="149">
        <v>6.8979024492749215</v>
      </c>
      <c r="P95" s="149">
        <v>7.259647536189612</v>
      </c>
      <c r="Q95" s="149">
        <v>7.12274743640371</v>
      </c>
      <c r="R95" s="149">
        <v>7.0614663238162487</v>
      </c>
      <c r="S95" s="149">
        <v>6.2766418666079673</v>
      </c>
      <c r="T95" s="149">
        <v>7.3412672555018403</v>
      </c>
      <c r="U95" s="149">
        <v>6.5314000966383086</v>
      </c>
      <c r="V95" s="149">
        <v>7.0723164342132616</v>
      </c>
      <c r="W95" s="149">
        <v>6.4790442709849954</v>
      </c>
      <c r="X95" s="149">
        <v>6.3416983760833316</v>
      </c>
      <c r="Y95" s="149">
        <v>6.2174042280069006</v>
      </c>
      <c r="Z95" s="149">
        <v>6.4281180890162188</v>
      </c>
      <c r="AA95" s="149">
        <v>6.4902645896023605</v>
      </c>
      <c r="AB95" s="149">
        <v>6.5328530576781008</v>
      </c>
      <c r="AC95" s="149">
        <v>6.4796310084417712</v>
      </c>
      <c r="AD95" s="149">
        <v>6.545950870678606</v>
      </c>
    </row>
    <row r="96" spans="1:33" s="135" customFormat="1" ht="14.5" customHeight="1">
      <c r="A96" s="131" t="s">
        <v>442</v>
      </c>
      <c r="B96" s="149">
        <v>1.6398918044711399</v>
      </c>
      <c r="C96" s="149">
        <v>1.0493448090322566</v>
      </c>
      <c r="D96" s="149">
        <v>1.0655829383462612</v>
      </c>
      <c r="E96" s="149">
        <v>1.0873552486473568</v>
      </c>
      <c r="F96" s="149">
        <v>1.091302902049869</v>
      </c>
      <c r="G96" s="149">
        <v>1.1404154055186959</v>
      </c>
      <c r="H96" s="149">
        <v>1.2221319740459013</v>
      </c>
      <c r="I96" s="149">
        <v>1.1516228771537986</v>
      </c>
      <c r="J96" s="149">
        <v>1.131689206968036</v>
      </c>
      <c r="K96" s="149">
        <v>1.1759093189866283</v>
      </c>
      <c r="L96" s="149">
        <v>1.1601858795218527</v>
      </c>
      <c r="M96" s="149">
        <v>1.1738696369223358</v>
      </c>
      <c r="N96" s="149">
        <v>1.2141879539875799</v>
      </c>
      <c r="O96" s="149">
        <v>1.1834960940042329</v>
      </c>
      <c r="P96" s="149">
        <v>1.1814208159747837</v>
      </c>
      <c r="Q96" s="149">
        <v>1.1796911702665214</v>
      </c>
      <c r="R96" s="149">
        <v>1.230546890699193</v>
      </c>
      <c r="S96" s="149">
        <v>1.2265989008073623</v>
      </c>
      <c r="T96" s="149">
        <v>1.3444209776931257</v>
      </c>
      <c r="U96" s="149">
        <v>1.3566101388371681</v>
      </c>
      <c r="V96" s="149">
        <v>1.3885294786026903</v>
      </c>
      <c r="W96" s="149">
        <v>1.3966700265704783</v>
      </c>
      <c r="X96" s="149">
        <v>1.4935910666814229</v>
      </c>
      <c r="Y96" s="149">
        <v>1.4527158344505038</v>
      </c>
      <c r="Z96" s="149">
        <v>1.5401403441269761</v>
      </c>
      <c r="AA96" s="149">
        <v>1.4855192197479585</v>
      </c>
      <c r="AB96" s="149">
        <v>1.5165213394295809</v>
      </c>
      <c r="AC96" s="144" t="s">
        <v>358</v>
      </c>
      <c r="AD96" s="144" t="s">
        <v>358</v>
      </c>
    </row>
    <row r="97" spans="1:30" s="135" customFormat="1" ht="14.5" customHeight="1">
      <c r="A97" s="131" t="s">
        <v>443</v>
      </c>
      <c r="B97" s="149">
        <v>9.6170464216140932</v>
      </c>
      <c r="C97" s="149">
        <v>10.011770545408957</v>
      </c>
      <c r="D97" s="144" t="s">
        <v>358</v>
      </c>
      <c r="E97" s="144" t="s">
        <v>358</v>
      </c>
      <c r="F97" s="149">
        <v>10.431368783874008</v>
      </c>
      <c r="G97" s="144" t="s">
        <v>358</v>
      </c>
      <c r="H97" s="149">
        <v>10.360789719500364</v>
      </c>
      <c r="I97" s="144" t="s">
        <v>358</v>
      </c>
      <c r="J97" s="149">
        <v>10.547703132253289</v>
      </c>
      <c r="K97" s="144" t="s">
        <v>358</v>
      </c>
      <c r="L97" s="149">
        <v>10.136506799096326</v>
      </c>
      <c r="M97" s="144" t="s">
        <v>358</v>
      </c>
      <c r="N97" s="149">
        <v>10.061595659703508</v>
      </c>
      <c r="O97" s="144" t="s">
        <v>358</v>
      </c>
      <c r="P97" s="149">
        <v>9.897705986776268</v>
      </c>
      <c r="Q97" s="144" t="s">
        <v>358</v>
      </c>
      <c r="R97" s="149">
        <v>9.8559718827838179</v>
      </c>
      <c r="S97" s="144" t="s">
        <v>358</v>
      </c>
      <c r="T97" s="149">
        <v>10.216003474415199</v>
      </c>
      <c r="U97" s="149">
        <v>10.603048473518253</v>
      </c>
      <c r="V97" s="149">
        <v>10.413225608484803</v>
      </c>
      <c r="W97" s="149">
        <v>9.9175600907110457</v>
      </c>
      <c r="X97" s="149">
        <v>9.8953473924443092</v>
      </c>
      <c r="Y97" s="149">
        <v>9.6713274229337127</v>
      </c>
      <c r="Z97" s="149">
        <v>10.052667753613221</v>
      </c>
      <c r="AA97" s="149">
        <v>9.9183961134045902</v>
      </c>
      <c r="AB97" s="149">
        <v>9.747162579475626</v>
      </c>
      <c r="AC97" s="149">
        <v>9.7850901750359949</v>
      </c>
      <c r="AD97" s="144" t="s">
        <v>358</v>
      </c>
    </row>
    <row r="98" spans="1:30" s="135" customFormat="1" ht="14.5" customHeight="1">
      <c r="A98" s="131" t="s">
        <v>444</v>
      </c>
      <c r="B98" s="149">
        <v>26.618274058943175</v>
      </c>
      <c r="C98" s="149">
        <v>27.971997976877255</v>
      </c>
      <c r="D98" s="149">
        <v>28.497709524066412</v>
      </c>
      <c r="E98" s="149">
        <v>28.161456483120439</v>
      </c>
      <c r="F98" s="149">
        <v>28.276782194126451</v>
      </c>
      <c r="G98" s="149">
        <v>28.675970245088429</v>
      </c>
      <c r="H98" s="149">
        <v>28.385092137583392</v>
      </c>
      <c r="I98" s="149">
        <v>28.031335346663813</v>
      </c>
      <c r="J98" s="149">
        <v>27.919470786578682</v>
      </c>
      <c r="K98" s="149">
        <v>27.240233949256165</v>
      </c>
      <c r="L98" s="149">
        <v>27.461375845595267</v>
      </c>
      <c r="M98" s="149">
        <v>27.001572279312789</v>
      </c>
      <c r="N98" s="149">
        <v>28.60314197469253</v>
      </c>
      <c r="O98" s="149">
        <v>29.902066578283563</v>
      </c>
      <c r="P98" s="149">
        <v>27.759183891378882</v>
      </c>
      <c r="Q98" s="149">
        <v>27.66740522986213</v>
      </c>
      <c r="R98" s="149">
        <v>27.53030013026402</v>
      </c>
      <c r="S98" s="149">
        <v>30.139660692934179</v>
      </c>
      <c r="T98" s="149">
        <v>29.024071668031208</v>
      </c>
      <c r="U98" s="149">
        <v>31.062011758892595</v>
      </c>
      <c r="V98" s="149">
        <v>31.037016293611565</v>
      </c>
      <c r="W98" s="149">
        <v>31.27550017789839</v>
      </c>
      <c r="X98" s="149">
        <v>31.228270006336697</v>
      </c>
      <c r="Y98" s="149">
        <v>30.347020223290954</v>
      </c>
      <c r="Z98" s="149">
        <v>32.461893079805911</v>
      </c>
      <c r="AA98" s="149">
        <v>31.980905317502703</v>
      </c>
      <c r="AB98" s="149">
        <v>29.920837847252169</v>
      </c>
      <c r="AC98" s="149">
        <v>29.307669249160135</v>
      </c>
      <c r="AD98" s="144" t="s">
        <v>358</v>
      </c>
    </row>
    <row r="99" spans="1:30" s="135" customFormat="1" ht="14.5" customHeight="1">
      <c r="A99" s="131" t="s">
        <v>445</v>
      </c>
      <c r="B99" s="149">
        <v>3.8809943109257503</v>
      </c>
      <c r="C99" s="149">
        <v>4.0808510961602344</v>
      </c>
      <c r="D99" s="149">
        <v>4.1624039348980846</v>
      </c>
      <c r="E99" s="149">
        <v>4.264213761669212</v>
      </c>
      <c r="F99" s="149">
        <v>4.391429434901001</v>
      </c>
      <c r="G99" s="149">
        <v>4.5991028645931884</v>
      </c>
      <c r="H99" s="149">
        <v>4.7787332876846014</v>
      </c>
      <c r="I99" s="149">
        <v>4.7716658929755225</v>
      </c>
      <c r="J99" s="149">
        <v>4.565918746021592</v>
      </c>
      <c r="K99" s="149">
        <v>4.5276310848826702</v>
      </c>
      <c r="L99" s="149">
        <v>4.5014041484940206</v>
      </c>
      <c r="M99" s="149">
        <v>4.5262235186947333</v>
      </c>
      <c r="N99" s="149">
        <v>4.6265858653281002</v>
      </c>
      <c r="O99" s="149">
        <v>4.3837517585524903</v>
      </c>
      <c r="P99" s="149">
        <v>4.433427703908249</v>
      </c>
      <c r="Q99" s="149">
        <v>4.4652139832812177</v>
      </c>
      <c r="R99" s="149">
        <v>4.4630899956735925</v>
      </c>
      <c r="S99" s="149">
        <v>4.5248990217917671</v>
      </c>
      <c r="T99" s="149">
        <v>4.6572851968512676</v>
      </c>
      <c r="U99" s="149">
        <v>4.5940414124269653</v>
      </c>
      <c r="V99" s="149">
        <v>4.7254844572137271</v>
      </c>
      <c r="W99" s="149">
        <v>4.6593483218592437</v>
      </c>
      <c r="X99" s="149">
        <v>4.6899453761518233</v>
      </c>
      <c r="Y99" s="149">
        <v>4.7370755907644035</v>
      </c>
      <c r="Z99" s="149">
        <v>4.6920612246802573</v>
      </c>
      <c r="AA99" s="149">
        <v>4.7838826607137994</v>
      </c>
      <c r="AB99" s="149">
        <v>4.7713580562607447</v>
      </c>
      <c r="AC99" s="149">
        <v>4.8602955426277772</v>
      </c>
      <c r="AD99" s="144" t="s">
        <v>358</v>
      </c>
    </row>
    <row r="100" spans="1:30" s="135" customFormat="1" ht="14.5" customHeight="1">
      <c r="A100" s="131" t="s">
        <v>446</v>
      </c>
      <c r="B100" s="149">
        <v>1.8460692708207189</v>
      </c>
      <c r="C100" s="149">
        <v>1.9977315181736934</v>
      </c>
      <c r="D100" s="149">
        <v>1.9976527041250727</v>
      </c>
      <c r="E100" s="149">
        <v>1.9661793749676777</v>
      </c>
      <c r="F100" s="149">
        <v>2.0583494868507417</v>
      </c>
      <c r="G100" s="149">
        <v>1.9413942363892789</v>
      </c>
      <c r="H100" s="149">
        <v>1.8878895250942687</v>
      </c>
      <c r="I100" s="149">
        <v>1.8046414352116693</v>
      </c>
      <c r="J100" s="149">
        <v>1.897329230004692</v>
      </c>
      <c r="K100" s="149">
        <v>1.8380779761502901</v>
      </c>
      <c r="L100" s="149">
        <v>1.8831312311633752</v>
      </c>
      <c r="M100" s="149">
        <v>1.8253820214507817</v>
      </c>
      <c r="N100" s="149">
        <v>1.8792488715884266</v>
      </c>
      <c r="O100" s="149">
        <v>1.8160179440161819</v>
      </c>
      <c r="P100" s="149">
        <v>1.9204265104607925</v>
      </c>
      <c r="Q100" s="149">
        <v>1.9881226981863407</v>
      </c>
      <c r="R100" s="149">
        <v>1.9210892705841849</v>
      </c>
      <c r="S100" s="149">
        <v>2.104639225181598</v>
      </c>
      <c r="T100" s="149">
        <v>1.9674486701346603</v>
      </c>
      <c r="U100" s="149">
        <v>1.7330524151225797</v>
      </c>
      <c r="V100" s="149">
        <v>1.7393560106117034</v>
      </c>
      <c r="W100" s="149">
        <v>1.9095858797811893</v>
      </c>
      <c r="X100" s="149">
        <v>1.9631358742660197</v>
      </c>
      <c r="Y100" s="149">
        <v>1.9991740468981611</v>
      </c>
      <c r="Z100" s="149">
        <v>1.9481187081203684</v>
      </c>
      <c r="AA100" s="149">
        <v>1.8628272242623369</v>
      </c>
      <c r="AB100" s="149">
        <v>1.7485860910407784</v>
      </c>
      <c r="AC100" s="144" t="s">
        <v>358</v>
      </c>
      <c r="AD100" s="144" t="s">
        <v>358</v>
      </c>
    </row>
    <row r="101" spans="1:30" s="135" customFormat="1" ht="14.5" customHeight="1">
      <c r="A101" s="131" t="s">
        <v>447</v>
      </c>
      <c r="B101" s="149">
        <v>6.2020550226742452</v>
      </c>
      <c r="C101" s="149">
        <v>5.3352102507287755</v>
      </c>
      <c r="D101" s="149">
        <v>4.4906664052042196</v>
      </c>
      <c r="E101" s="149">
        <v>4.6288844379279643</v>
      </c>
      <c r="F101" s="149">
        <v>4.4407539127441469</v>
      </c>
      <c r="G101" s="149">
        <v>4.5519145282981848</v>
      </c>
      <c r="H101" s="149">
        <v>4.2247908695120566</v>
      </c>
      <c r="I101" s="149">
        <v>4.1389359839334094</v>
      </c>
      <c r="J101" s="149">
        <v>3.7838318319757307</v>
      </c>
      <c r="K101" s="149">
        <v>3.7332029534861331</v>
      </c>
      <c r="L101" s="149">
        <v>4.0180923980969947</v>
      </c>
      <c r="M101" s="149">
        <v>4.2431411128875416</v>
      </c>
      <c r="N101" s="149">
        <v>4.3342609043892999</v>
      </c>
      <c r="O101" s="149">
        <v>4.3169158845474502</v>
      </c>
      <c r="P101" s="149">
        <v>4.2317203155302643</v>
      </c>
      <c r="Q101" s="149">
        <v>4.3377290401533637</v>
      </c>
      <c r="R101" s="149">
        <v>4.3590191801650375</v>
      </c>
      <c r="S101" s="149">
        <v>4.3985340586226886</v>
      </c>
      <c r="T101" s="149">
        <v>4.3897585754462431</v>
      </c>
      <c r="U101" s="149">
        <v>4.6427519199436302</v>
      </c>
      <c r="V101" s="149">
        <v>4.4934188298582312</v>
      </c>
      <c r="W101" s="149">
        <v>4.4883969334973415</v>
      </c>
      <c r="X101" s="149">
        <v>4.6190929732803241</v>
      </c>
      <c r="Y101" s="149">
        <v>4.6347080021369438</v>
      </c>
      <c r="Z101" s="149">
        <v>4.7621706583066681</v>
      </c>
      <c r="AA101" s="149">
        <v>4.6508293437798072</v>
      </c>
      <c r="AB101" s="149">
        <v>4.7011718668327473</v>
      </c>
      <c r="AC101" s="149">
        <v>4.8459990881436728</v>
      </c>
      <c r="AD101" s="144" t="s">
        <v>358</v>
      </c>
    </row>
    <row r="102" spans="1:30" s="135" customFormat="1" ht="14.5" customHeight="1">
      <c r="A102" s="131" t="s">
        <v>448</v>
      </c>
      <c r="B102" s="149">
        <v>4.8436734015031089</v>
      </c>
      <c r="C102" s="149">
        <v>3.4071444377875602</v>
      </c>
      <c r="D102" s="149">
        <v>3.1160122283975031</v>
      </c>
      <c r="E102" s="149">
        <v>2.9558767826168388</v>
      </c>
      <c r="F102" s="149">
        <v>3.043422078808768</v>
      </c>
      <c r="G102" s="149">
        <v>3.0656307966684637</v>
      </c>
      <c r="H102" s="149">
        <v>2.967502166868067</v>
      </c>
      <c r="I102" s="149">
        <v>2.8232450577284904</v>
      </c>
      <c r="J102" s="149">
        <v>3.0822538868552605</v>
      </c>
      <c r="K102" s="149">
        <v>3.0730711290579662</v>
      </c>
      <c r="L102" s="149">
        <v>3.0747834015077764</v>
      </c>
      <c r="M102" s="149">
        <v>3.0365527671118535</v>
      </c>
      <c r="N102" s="149">
        <v>3.0971433806115605</v>
      </c>
      <c r="O102" s="149">
        <v>3.1404092264300543</v>
      </c>
      <c r="P102" s="149">
        <v>3.1082063202098884</v>
      </c>
      <c r="Q102" s="149">
        <v>3.3715293828699902</v>
      </c>
      <c r="R102" s="149">
        <v>3.4156785256313178</v>
      </c>
      <c r="S102" s="149">
        <v>3.4888846861824869</v>
      </c>
      <c r="T102" s="149">
        <v>3.4890439834352471</v>
      </c>
      <c r="U102" s="149">
        <v>3.6734122091129273</v>
      </c>
      <c r="V102" s="149">
        <v>3.6797860025170293</v>
      </c>
      <c r="W102" s="149">
        <v>3.7737545693407384</v>
      </c>
      <c r="X102" s="149">
        <v>3.8337165329186895</v>
      </c>
      <c r="Y102" s="149">
        <v>3.7224396271403442</v>
      </c>
      <c r="Z102" s="149">
        <v>3.6913782427324926</v>
      </c>
      <c r="AA102" s="149">
        <v>3.7915326959401829</v>
      </c>
      <c r="AB102" s="149">
        <v>3.8382411041475208</v>
      </c>
      <c r="AC102" s="149">
        <v>3.6868877430213289</v>
      </c>
      <c r="AD102" s="144" t="s">
        <v>358</v>
      </c>
    </row>
    <row r="103" spans="1:30" s="135" customFormat="1" ht="14.5" customHeight="1">
      <c r="A103" s="131" t="s">
        <v>495</v>
      </c>
      <c r="B103" s="149">
        <v>3.9520069355488947</v>
      </c>
      <c r="C103" s="149">
        <v>4.0082900683385114</v>
      </c>
      <c r="D103" s="149">
        <v>4.1895446307457487</v>
      </c>
      <c r="E103" s="149">
        <v>3.6821808900958977</v>
      </c>
      <c r="F103" s="149">
        <v>3.5672549702863869</v>
      </c>
      <c r="G103" s="149">
        <v>4.1691013900651006</v>
      </c>
      <c r="H103" s="149">
        <v>4.1695078447710721</v>
      </c>
      <c r="I103" s="149">
        <v>4.1857261100506316</v>
      </c>
      <c r="J103" s="149">
        <v>3.8007595028817396</v>
      </c>
      <c r="K103" s="149">
        <v>4.1732613433364447</v>
      </c>
      <c r="L103" s="149">
        <v>4.0736558887675836</v>
      </c>
      <c r="M103" s="149">
        <v>4.124104603563576</v>
      </c>
      <c r="N103" s="149">
        <v>3.7950893257989686</v>
      </c>
      <c r="O103" s="149">
        <v>3.980679927325721</v>
      </c>
      <c r="P103" s="149">
        <v>3.939053036060562</v>
      </c>
      <c r="Q103" s="149">
        <v>3.9684117714095759</v>
      </c>
      <c r="R103" s="149">
        <v>3.9409788427891859</v>
      </c>
      <c r="S103" s="149">
        <v>3.4999546602743909</v>
      </c>
      <c r="T103" s="149">
        <v>3.0797267806892767</v>
      </c>
      <c r="U103" s="149">
        <v>3.1808506221190869</v>
      </c>
      <c r="V103" s="149">
        <v>3.179847496583327</v>
      </c>
      <c r="W103" s="149">
        <v>3.1700955929624799</v>
      </c>
      <c r="X103" s="149">
        <v>3.1867109137374823</v>
      </c>
      <c r="Y103" s="149">
        <v>3.2101139897605262</v>
      </c>
      <c r="Z103" s="149">
        <v>3.2480929900799622</v>
      </c>
      <c r="AA103" s="149">
        <v>3.1342908316828804</v>
      </c>
      <c r="AB103" s="149">
        <v>3.1472180209004574</v>
      </c>
      <c r="AC103" s="149">
        <v>2.8294460105076618</v>
      </c>
      <c r="AD103" s="149">
        <v>3.220467543793065</v>
      </c>
    </row>
    <row r="104" spans="1:30" s="135" customFormat="1" ht="14.5" customHeight="1">
      <c r="A104" s="131" t="s">
        <v>450</v>
      </c>
      <c r="B104" s="149">
        <v>2.3816433843965044</v>
      </c>
      <c r="C104" s="149">
        <v>1.9908722069768239</v>
      </c>
      <c r="D104" s="149">
        <v>1.7929698403173973</v>
      </c>
      <c r="E104" s="149">
        <v>1.6661671438545758</v>
      </c>
      <c r="F104" s="149">
        <v>1.5592699342066536</v>
      </c>
      <c r="G104" s="149">
        <v>1.5836276886915188</v>
      </c>
      <c r="H104" s="149">
        <v>1.5932390361322581</v>
      </c>
      <c r="I104" s="149">
        <v>1.5555725855987523</v>
      </c>
      <c r="J104" s="149">
        <v>1.5647722216356674</v>
      </c>
      <c r="K104" s="149">
        <v>1.5909229905504865</v>
      </c>
      <c r="L104" s="149">
        <v>1.5560127798469834</v>
      </c>
      <c r="M104" s="149">
        <v>1.5657048015549957</v>
      </c>
      <c r="N104" s="149">
        <v>1.668937126105192</v>
      </c>
      <c r="O104" s="149">
        <v>1.7094925691144349</v>
      </c>
      <c r="P104" s="149">
        <v>1.6939988829012438</v>
      </c>
      <c r="Q104" s="149">
        <v>1.7072747960399652</v>
      </c>
      <c r="R104" s="149">
        <v>1.6892223452004547</v>
      </c>
      <c r="S104" s="149">
        <v>1.7043908010145894</v>
      </c>
      <c r="T104" s="149">
        <v>1.7358205846314203</v>
      </c>
      <c r="U104" s="149">
        <v>1.773144011431419</v>
      </c>
      <c r="V104" s="149">
        <v>1.7563878102712038</v>
      </c>
      <c r="W104" s="149">
        <v>1.7471658682453317</v>
      </c>
      <c r="X104" s="149">
        <v>1.7959155122195141</v>
      </c>
      <c r="Y104" s="149">
        <v>1.7820776989189682</v>
      </c>
      <c r="Z104" s="149">
        <v>1.7597592352476601</v>
      </c>
      <c r="AA104" s="149">
        <v>1.7638834746792389</v>
      </c>
      <c r="AB104" s="149">
        <v>1.7913807213425572</v>
      </c>
      <c r="AC104" s="149">
        <v>1.8022194296058047</v>
      </c>
      <c r="AD104" s="144" t="s">
        <v>358</v>
      </c>
    </row>
    <row r="105" spans="1:30" s="135" customFormat="1" ht="20.25" customHeight="1">
      <c r="A105" s="133" t="s">
        <v>451</v>
      </c>
      <c r="B105" s="150">
        <v>100</v>
      </c>
      <c r="C105" s="150">
        <v>100</v>
      </c>
      <c r="D105" s="150">
        <v>100</v>
      </c>
      <c r="E105" s="150">
        <v>100</v>
      </c>
      <c r="F105" s="150">
        <v>100</v>
      </c>
      <c r="G105" s="150">
        <v>100</v>
      </c>
      <c r="H105" s="150">
        <v>100</v>
      </c>
      <c r="I105" s="150">
        <v>100</v>
      </c>
      <c r="J105" s="150">
        <v>100</v>
      </c>
      <c r="K105" s="150">
        <v>100</v>
      </c>
      <c r="L105" s="150">
        <v>100</v>
      </c>
      <c r="M105" s="150">
        <v>100</v>
      </c>
      <c r="N105" s="150">
        <v>100</v>
      </c>
      <c r="O105" s="150">
        <v>100</v>
      </c>
      <c r="P105" s="150">
        <v>100</v>
      </c>
      <c r="Q105" s="150">
        <v>100</v>
      </c>
      <c r="R105" s="150">
        <v>100</v>
      </c>
      <c r="S105" s="150">
        <v>100</v>
      </c>
      <c r="T105" s="150">
        <v>100</v>
      </c>
      <c r="U105" s="150">
        <v>100</v>
      </c>
      <c r="V105" s="150">
        <v>100</v>
      </c>
      <c r="W105" s="150">
        <v>100</v>
      </c>
      <c r="X105" s="150">
        <v>100</v>
      </c>
      <c r="Y105" s="150">
        <v>100</v>
      </c>
      <c r="Z105" s="150">
        <v>100</v>
      </c>
      <c r="AA105" s="150">
        <v>100</v>
      </c>
      <c r="AB105" s="150">
        <v>100</v>
      </c>
      <c r="AC105" s="150">
        <v>100</v>
      </c>
      <c r="AD105" s="150">
        <v>100</v>
      </c>
    </row>
    <row r="106" spans="1:30" ht="12.75" customHeight="1">
      <c r="A106" s="146"/>
      <c r="B106" s="151"/>
      <c r="C106" s="134"/>
      <c r="D106" s="134"/>
      <c r="E106" s="134"/>
      <c r="F106" s="134"/>
      <c r="G106" s="134"/>
      <c r="H106" s="134"/>
      <c r="I106" s="134"/>
      <c r="J106" s="134"/>
    </row>
    <row r="107" spans="1:30" s="152" customFormat="1" ht="20.149999999999999" customHeight="1">
      <c r="B107" s="1281" t="s">
        <v>499</v>
      </c>
      <c r="C107" s="1281"/>
      <c r="D107" s="1281"/>
      <c r="E107" s="1281"/>
      <c r="F107" s="1281"/>
      <c r="G107" s="1066"/>
      <c r="H107" s="137"/>
      <c r="I107" s="137"/>
      <c r="J107" s="137"/>
    </row>
    <row r="108" spans="1:30" s="154" customFormat="1" ht="40" customHeight="1">
      <c r="B108" s="1281" t="s">
        <v>1564</v>
      </c>
      <c r="C108" s="1281"/>
      <c r="D108" s="1281"/>
      <c r="E108" s="1281"/>
      <c r="F108" s="155"/>
      <c r="G108" s="155"/>
    </row>
    <row r="109" spans="1:30" ht="12.75" customHeight="1">
      <c r="B109" s="1281"/>
      <c r="C109" s="1281"/>
      <c r="D109" s="1281"/>
      <c r="E109" s="1281"/>
      <c r="F109" s="1281"/>
      <c r="G109" s="1281"/>
      <c r="H109" s="1281"/>
      <c r="I109" s="1281"/>
      <c r="J109" s="1281"/>
    </row>
  </sheetData>
  <sheetProtection selectLockedCells="1"/>
  <mergeCells count="43">
    <mergeCell ref="AD7:AG7"/>
    <mergeCell ref="AD27:AG27"/>
    <mergeCell ref="AD47:AG47"/>
    <mergeCell ref="AD67:AG67"/>
    <mergeCell ref="AD87:AG87"/>
    <mergeCell ref="Z7:AC7"/>
    <mergeCell ref="B27:E27"/>
    <mergeCell ref="F27:I27"/>
    <mergeCell ref="J27:M27"/>
    <mergeCell ref="N27:Q27"/>
    <mergeCell ref="R27:U27"/>
    <mergeCell ref="V27:Y27"/>
    <mergeCell ref="Z27:AC27"/>
    <mergeCell ref="B7:E7"/>
    <mergeCell ref="F7:I7"/>
    <mergeCell ref="J7:M7"/>
    <mergeCell ref="N7:Q7"/>
    <mergeCell ref="R7:U7"/>
    <mergeCell ref="V7:Y7"/>
    <mergeCell ref="Z47:AC47"/>
    <mergeCell ref="B67:E67"/>
    <mergeCell ref="F67:I67"/>
    <mergeCell ref="J67:M67"/>
    <mergeCell ref="N67:Q67"/>
    <mergeCell ref="R67:U67"/>
    <mergeCell ref="V67:Y67"/>
    <mergeCell ref="Z67:AC67"/>
    <mergeCell ref="B47:E47"/>
    <mergeCell ref="F47:I47"/>
    <mergeCell ref="J47:M47"/>
    <mergeCell ref="N47:Q47"/>
    <mergeCell ref="R47:U47"/>
    <mergeCell ref="V47:Y47"/>
    <mergeCell ref="Z87:AC87"/>
    <mergeCell ref="B107:F107"/>
    <mergeCell ref="B108:E108"/>
    <mergeCell ref="B109:J109"/>
    <mergeCell ref="B87:E87"/>
    <mergeCell ref="F87:I87"/>
    <mergeCell ref="J87:M87"/>
    <mergeCell ref="N87:Q87"/>
    <mergeCell ref="R87:U87"/>
    <mergeCell ref="V87:Y8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&amp;"Arial,Fett"Primärenergieverbrauch 1990 – 2018 nach Bundesländern</oddHeader>
    <oddFooter>&amp;CStatistische Ämter der Länder – Indikatoren und Kennzahlen, UGRdL 2020</oddFooter>
  </headerFooter>
  <rowBreaks count="2" manualBreakCount="2">
    <brk id="45" max="16383" man="1"/>
    <brk id="85" max="16383" man="1"/>
  </rowBreaks>
  <colBreaks count="6" manualBreakCount="6">
    <brk id="5" max="1048575" man="1"/>
    <brk id="9" max="1048575" man="1"/>
    <brk id="13" max="1048575" man="1"/>
    <brk id="17" max="1048575" man="1"/>
    <brk id="21" max="1048575" man="1"/>
    <brk id="25" max="1048575" man="1"/>
  </colBreak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3">
    <pageSetUpPr autoPageBreaks="0"/>
  </sheetPr>
  <dimension ref="A1:AE89"/>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4296875" defaultRowHeight="12.5"/>
  <cols>
    <col min="1" max="1" width="25" style="643" customWidth="1"/>
    <col min="2" max="2" width="10.54296875" style="528" customWidth="1"/>
    <col min="3" max="10" width="10.54296875" style="376" customWidth="1"/>
    <col min="11" max="26" width="10.54296875" style="135" customWidth="1"/>
    <col min="27" max="16384" width="11.54296875" style="135"/>
  </cols>
  <sheetData>
    <row r="1" spans="1:31" ht="13">
      <c r="A1" s="160" t="s">
        <v>322</v>
      </c>
    </row>
    <row r="3" spans="1:31" ht="13">
      <c r="A3" s="692" t="s">
        <v>956</v>
      </c>
      <c r="B3" s="407" t="s">
        <v>1651</v>
      </c>
      <c r="D3" s="407"/>
      <c r="E3" s="407"/>
      <c r="F3" s="407"/>
      <c r="G3" s="407"/>
      <c r="H3" s="692"/>
      <c r="I3" s="692"/>
      <c r="J3" s="692"/>
    </row>
    <row r="5" spans="1:31">
      <c r="A5" s="690" t="s">
        <v>433</v>
      </c>
      <c r="B5" s="498">
        <v>1994</v>
      </c>
      <c r="C5" s="529">
        <v>1995</v>
      </c>
      <c r="D5" s="529">
        <v>1996</v>
      </c>
      <c r="E5" s="529">
        <v>1997</v>
      </c>
      <c r="F5" s="529">
        <v>1998</v>
      </c>
      <c r="G5" s="529">
        <v>1999</v>
      </c>
      <c r="H5" s="529">
        <v>2000</v>
      </c>
      <c r="I5" s="529">
        <v>2001</v>
      </c>
      <c r="J5" s="529">
        <v>2002</v>
      </c>
      <c r="K5" s="529">
        <v>2003</v>
      </c>
      <c r="L5" s="529">
        <v>2004</v>
      </c>
      <c r="M5" s="529">
        <v>2005</v>
      </c>
      <c r="N5" s="529">
        <v>2006</v>
      </c>
      <c r="O5" s="529">
        <v>2007</v>
      </c>
      <c r="P5" s="529">
        <v>2008</v>
      </c>
      <c r="Q5" s="529">
        <v>2009</v>
      </c>
      <c r="R5" s="529">
        <v>2010</v>
      </c>
      <c r="S5" s="529">
        <v>2011</v>
      </c>
      <c r="T5" s="529">
        <v>2012</v>
      </c>
      <c r="U5" s="529">
        <v>2013</v>
      </c>
      <c r="V5" s="529">
        <v>2014</v>
      </c>
      <c r="W5" s="529">
        <v>2015</v>
      </c>
      <c r="X5" s="529">
        <v>2016</v>
      </c>
      <c r="Y5" s="529">
        <v>2017</v>
      </c>
      <c r="Z5" s="772">
        <v>2018</v>
      </c>
    </row>
    <row r="6" spans="1:31">
      <c r="A6" s="387"/>
      <c r="B6" s="387"/>
      <c r="C6" s="409"/>
      <c r="D6" s="409"/>
      <c r="E6" s="409"/>
      <c r="F6" s="409"/>
      <c r="G6" s="409"/>
      <c r="H6" s="409"/>
      <c r="I6" s="409"/>
      <c r="J6" s="409"/>
    </row>
    <row r="7" spans="1:31" ht="13">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Y7" s="1283"/>
      <c r="Z7" s="1283" t="s">
        <v>434</v>
      </c>
      <c r="AA7" s="1283"/>
      <c r="AB7" s="1283"/>
      <c r="AC7" s="1283"/>
      <c r="AD7" s="1283"/>
      <c r="AE7" s="1283"/>
    </row>
    <row r="8" spans="1:31" s="386" customFormat="1">
      <c r="A8" s="643"/>
      <c r="B8" s="528"/>
      <c r="C8" s="141"/>
      <c r="D8" s="134"/>
      <c r="E8" s="141"/>
      <c r="F8" s="141"/>
      <c r="G8" s="141"/>
      <c r="H8" s="141"/>
      <c r="I8" s="141"/>
      <c r="J8" s="141"/>
    </row>
    <row r="9" spans="1:31" s="386" customFormat="1">
      <c r="A9" s="643" t="s">
        <v>435</v>
      </c>
      <c r="B9" s="838">
        <v>42204.815785999999</v>
      </c>
      <c r="C9" s="838">
        <v>42928.834722</v>
      </c>
      <c r="D9" s="838">
        <v>44806.883919</v>
      </c>
      <c r="E9" s="838">
        <v>44888.662671000006</v>
      </c>
      <c r="F9" s="838">
        <v>44417.597004000003</v>
      </c>
      <c r="G9" s="838">
        <v>45249.245614000007</v>
      </c>
      <c r="H9" s="838">
        <v>48427.889384000002</v>
      </c>
      <c r="I9" s="838">
        <v>47346.730662000002</v>
      </c>
      <c r="J9" s="838">
        <v>46698.162588999992</v>
      </c>
      <c r="K9" s="838">
        <v>50106.125871000004</v>
      </c>
      <c r="L9" s="838">
        <v>51728.663093000003</v>
      </c>
      <c r="M9" s="838">
        <v>53784.820319999999</v>
      </c>
      <c r="N9" s="838">
        <v>58083.482605000005</v>
      </c>
      <c r="O9" s="838">
        <v>58719.137813999994</v>
      </c>
      <c r="P9" s="838">
        <v>60374.284315999997</v>
      </c>
      <c r="Q9" s="838">
        <v>52312.743886000004</v>
      </c>
      <c r="R9" s="838">
        <v>53356.912251999995</v>
      </c>
      <c r="S9" s="838">
        <v>59599.917984000007</v>
      </c>
      <c r="T9" s="838">
        <v>56365.050600999995</v>
      </c>
      <c r="U9" s="838">
        <v>59501.162142999994</v>
      </c>
      <c r="V9" s="838">
        <v>62428.007742000002</v>
      </c>
      <c r="W9" s="838">
        <v>60154.971393</v>
      </c>
      <c r="X9" s="838">
        <v>60994.932836</v>
      </c>
      <c r="Y9" s="838">
        <v>63314.612582999995</v>
      </c>
      <c r="Z9" s="838">
        <v>59934.460242000001</v>
      </c>
    </row>
    <row r="10" spans="1:31">
      <c r="A10" s="710" t="s">
        <v>436</v>
      </c>
      <c r="B10" s="838">
        <v>60034.618359</v>
      </c>
      <c r="C10" s="838">
        <v>58566.610332000004</v>
      </c>
      <c r="D10" s="838">
        <v>60982.118285999997</v>
      </c>
      <c r="E10" s="838">
        <v>56967.078783000004</v>
      </c>
      <c r="F10" s="838">
        <v>59781.650952000004</v>
      </c>
      <c r="G10" s="838">
        <v>58824.848108999999</v>
      </c>
      <c r="H10" s="838">
        <v>63221.942496999996</v>
      </c>
      <c r="I10" s="838">
        <v>64297.184008000004</v>
      </c>
      <c r="J10" s="838">
        <v>59653.303407000007</v>
      </c>
      <c r="K10" s="838">
        <v>65238.049413000001</v>
      </c>
      <c r="L10" s="838">
        <v>66315.970258000001</v>
      </c>
      <c r="M10" s="838">
        <v>60485.074628000009</v>
      </c>
      <c r="N10" s="838">
        <v>70440.462848999989</v>
      </c>
      <c r="O10" s="838">
        <v>70044.823363999996</v>
      </c>
      <c r="P10" s="838">
        <v>73195.096948999999</v>
      </c>
      <c r="Q10" s="838">
        <v>67987.04095000001</v>
      </c>
      <c r="R10" s="838">
        <v>76037.674971</v>
      </c>
      <c r="S10" s="838">
        <v>79021.103969000003</v>
      </c>
      <c r="T10" s="838">
        <v>76836.503820000013</v>
      </c>
      <c r="U10" s="838">
        <v>78245.339380999998</v>
      </c>
      <c r="V10" s="838">
        <v>73025.383388000002</v>
      </c>
      <c r="W10" s="838">
        <v>76367.290244000003</v>
      </c>
      <c r="X10" s="838">
        <v>78206.951984999992</v>
      </c>
      <c r="Y10" s="838">
        <v>77575.153598000004</v>
      </c>
      <c r="Z10" s="838">
        <v>80135.828366000002</v>
      </c>
      <c r="AA10" s="386"/>
      <c r="AB10" s="386"/>
      <c r="AC10" s="386"/>
      <c r="AD10" s="386"/>
      <c r="AE10" s="386"/>
    </row>
    <row r="11" spans="1:31">
      <c r="A11" s="710" t="s">
        <v>437</v>
      </c>
      <c r="B11" s="838">
        <v>6383.0294509999994</v>
      </c>
      <c r="C11" s="838">
        <v>5753.9124980000006</v>
      </c>
      <c r="D11" s="838">
        <v>4679.21306</v>
      </c>
      <c r="E11" s="838">
        <v>4681.217106000001</v>
      </c>
      <c r="F11" s="838">
        <v>3810.6274909999997</v>
      </c>
      <c r="G11" s="838">
        <v>3820.8435839999997</v>
      </c>
      <c r="H11" s="838">
        <v>3894.6428020000003</v>
      </c>
      <c r="I11" s="838">
        <v>4070.0891809999998</v>
      </c>
      <c r="J11" s="838">
        <v>3989.4705669999998</v>
      </c>
      <c r="K11" s="838">
        <v>4614.4522960000004</v>
      </c>
      <c r="L11" s="838">
        <v>2930.3078369999998</v>
      </c>
      <c r="M11" s="838">
        <v>2995.9902900000002</v>
      </c>
      <c r="N11" s="838">
        <v>3234.346438</v>
      </c>
      <c r="O11" s="838">
        <v>3876.6053910000001</v>
      </c>
      <c r="P11" s="838">
        <v>3837.1454919999996</v>
      </c>
      <c r="Q11" s="838">
        <v>3357.9044610000001</v>
      </c>
      <c r="R11" s="838">
        <v>3872.2362800000001</v>
      </c>
      <c r="S11" s="838">
        <v>4074.0048809999998</v>
      </c>
      <c r="T11" s="838">
        <v>3476.9795080000004</v>
      </c>
      <c r="U11" s="838">
        <v>3592.625892</v>
      </c>
      <c r="V11" s="838">
        <v>4372.1424060000008</v>
      </c>
      <c r="W11" s="838">
        <v>3626.6739040000002</v>
      </c>
      <c r="X11" s="838">
        <v>4089.5209390000005</v>
      </c>
      <c r="Y11" s="838">
        <v>4148.7296489999999</v>
      </c>
      <c r="Z11" s="838">
        <v>4030.6656280000002</v>
      </c>
      <c r="AA11" s="386"/>
      <c r="AB11" s="386"/>
      <c r="AC11" s="386"/>
      <c r="AD11" s="386"/>
      <c r="AE11" s="386"/>
    </row>
    <row r="12" spans="1:31">
      <c r="A12" s="710" t="s">
        <v>438</v>
      </c>
      <c r="B12" s="838">
        <v>21690.379322000001</v>
      </c>
      <c r="C12" s="838">
        <v>21335.057126000003</v>
      </c>
      <c r="D12" s="838">
        <v>24547.853762000002</v>
      </c>
      <c r="E12" s="838">
        <v>23326.072578999996</v>
      </c>
      <c r="F12" s="838">
        <v>21579.999135000002</v>
      </c>
      <c r="G12" s="838">
        <v>21028.561994999996</v>
      </c>
      <c r="H12" s="838">
        <v>22176.443423999997</v>
      </c>
      <c r="I12" s="838">
        <v>21888.968223</v>
      </c>
      <c r="J12" s="838">
        <v>21967.963469999999</v>
      </c>
      <c r="K12" s="838">
        <v>22765.885647000003</v>
      </c>
      <c r="L12" s="838">
        <v>22945.901706999994</v>
      </c>
      <c r="M12" s="838">
        <v>24031.709046000004</v>
      </c>
      <c r="N12" s="838">
        <v>25922.142880000003</v>
      </c>
      <c r="O12" s="838">
        <v>24568.513052999999</v>
      </c>
      <c r="P12" s="838">
        <v>23772.941723999997</v>
      </c>
      <c r="Q12" s="838">
        <v>21820.733491000003</v>
      </c>
      <c r="R12" s="838">
        <v>23121.131863000002</v>
      </c>
      <c r="S12" s="838">
        <v>25267.582151000002</v>
      </c>
      <c r="T12" s="838">
        <v>23952.962580999996</v>
      </c>
      <c r="U12" s="838">
        <v>23723.783593000004</v>
      </c>
      <c r="V12" s="838">
        <v>25837.527734999996</v>
      </c>
      <c r="W12" s="838">
        <v>27178.464574000001</v>
      </c>
      <c r="X12" s="838">
        <v>26592.100827000002</v>
      </c>
      <c r="Y12" s="838">
        <v>27628.271612999997</v>
      </c>
      <c r="Z12" s="838">
        <v>28637.883663000001</v>
      </c>
      <c r="AA12" s="386"/>
      <c r="AB12" s="386"/>
      <c r="AC12" s="386"/>
      <c r="AD12" s="386"/>
      <c r="AE12" s="386"/>
    </row>
    <row r="13" spans="1:31">
      <c r="A13" s="710" t="s">
        <v>439</v>
      </c>
      <c r="B13" s="838">
        <v>13519.734147999998</v>
      </c>
      <c r="C13" s="838">
        <v>13355.622802000002</v>
      </c>
      <c r="D13" s="838">
        <v>13328.658384</v>
      </c>
      <c r="E13" s="838">
        <v>14134.932811000001</v>
      </c>
      <c r="F13" s="838">
        <v>14167.593133</v>
      </c>
      <c r="G13" s="838">
        <v>12454.117774999999</v>
      </c>
      <c r="H13" s="838">
        <v>14498.484079999998</v>
      </c>
      <c r="I13" s="838">
        <v>15013.518912000001</v>
      </c>
      <c r="J13" s="838">
        <v>13725.912598999999</v>
      </c>
      <c r="K13" s="838">
        <v>14318.910585</v>
      </c>
      <c r="L13" s="838">
        <v>14705.86472</v>
      </c>
      <c r="M13" s="838">
        <v>15083.982405999999</v>
      </c>
      <c r="N13" s="838">
        <v>17307.381625999999</v>
      </c>
      <c r="O13" s="838">
        <v>17547.937053000001</v>
      </c>
      <c r="P13" s="838">
        <v>16770.517230999998</v>
      </c>
      <c r="Q13" s="838">
        <v>13624.724464999999</v>
      </c>
      <c r="R13" s="838">
        <v>15728.950785000001</v>
      </c>
      <c r="S13" s="838">
        <v>13971.527066999999</v>
      </c>
      <c r="T13" s="838">
        <v>12736.562178000002</v>
      </c>
      <c r="U13" s="838">
        <v>13460.156583</v>
      </c>
      <c r="V13" s="838">
        <v>13843.621984000001</v>
      </c>
      <c r="W13" s="838">
        <v>14394.040978000001</v>
      </c>
      <c r="X13" s="838">
        <v>15072.024271999999</v>
      </c>
      <c r="Y13" s="838">
        <v>14021.272833999999</v>
      </c>
      <c r="Z13" s="838">
        <v>14595.924693000001</v>
      </c>
      <c r="AA13" s="386"/>
      <c r="AB13" s="386"/>
      <c r="AC13" s="386"/>
      <c r="AD13" s="386"/>
      <c r="AE13" s="386"/>
    </row>
    <row r="14" spans="1:31">
      <c r="A14" s="710" t="s">
        <v>440</v>
      </c>
      <c r="B14" s="838">
        <v>33210.088925999997</v>
      </c>
      <c r="C14" s="838">
        <v>30483.677088</v>
      </c>
      <c r="D14" s="838">
        <v>30265.411129</v>
      </c>
      <c r="E14" s="838">
        <v>32936.170088000006</v>
      </c>
      <c r="F14" s="838">
        <v>32712.470515000001</v>
      </c>
      <c r="G14" s="838">
        <v>29667.170788000003</v>
      </c>
      <c r="H14" s="838">
        <v>31956.951566</v>
      </c>
      <c r="I14" s="838">
        <v>31839.313873999999</v>
      </c>
      <c r="J14" s="838">
        <v>28974.114326999999</v>
      </c>
      <c r="K14" s="838">
        <v>33027.601044999996</v>
      </c>
      <c r="L14" s="838">
        <v>35247.544346000002</v>
      </c>
      <c r="M14" s="838">
        <v>37842.693969000007</v>
      </c>
      <c r="N14" s="838">
        <v>41978.420605000007</v>
      </c>
      <c r="O14" s="838">
        <v>40246.764995000005</v>
      </c>
      <c r="P14" s="838">
        <v>39336.683853000002</v>
      </c>
      <c r="Q14" s="838">
        <v>41038.659934000003</v>
      </c>
      <c r="R14" s="838">
        <v>43666.017048000002</v>
      </c>
      <c r="S14" s="838">
        <v>40613.200584999991</v>
      </c>
      <c r="T14" s="838">
        <v>40561.664176999999</v>
      </c>
      <c r="U14" s="838">
        <v>41443.368400999992</v>
      </c>
      <c r="V14" s="838">
        <v>44061.305114000003</v>
      </c>
      <c r="W14" s="838">
        <v>41720.246311999996</v>
      </c>
      <c r="X14" s="838">
        <v>47190.073304000005</v>
      </c>
      <c r="Y14" s="838">
        <v>39116.821346000012</v>
      </c>
      <c r="Z14" s="838">
        <v>40236.892046000001</v>
      </c>
      <c r="AA14" s="386"/>
      <c r="AB14" s="386"/>
      <c r="AC14" s="386"/>
      <c r="AD14" s="386"/>
      <c r="AE14" s="386"/>
    </row>
    <row r="15" spans="1:31">
      <c r="A15" s="710" t="s">
        <v>441</v>
      </c>
      <c r="B15" s="838">
        <v>15625.053422000003</v>
      </c>
      <c r="C15" s="838">
        <v>16134.860107999999</v>
      </c>
      <c r="D15" s="838">
        <v>16729.121489000001</v>
      </c>
      <c r="E15" s="838">
        <v>16781.541410999998</v>
      </c>
      <c r="F15" s="838">
        <v>18572.702719999997</v>
      </c>
      <c r="G15" s="838">
        <v>17582.138573</v>
      </c>
      <c r="H15" s="838">
        <v>18022.092723999998</v>
      </c>
      <c r="I15" s="838">
        <v>16745.634368999999</v>
      </c>
      <c r="J15" s="838">
        <v>16947.426737999998</v>
      </c>
      <c r="K15" s="838">
        <v>17540.689333000002</v>
      </c>
      <c r="L15" s="838">
        <v>18288.974442999999</v>
      </c>
      <c r="M15" s="838">
        <v>17517.082027000004</v>
      </c>
      <c r="N15" s="838">
        <v>19760.857132000001</v>
      </c>
      <c r="O15" s="838">
        <v>19753.829986000001</v>
      </c>
      <c r="P15" s="838">
        <v>20149.607438999999</v>
      </c>
      <c r="Q15" s="838">
        <v>17208.366007000001</v>
      </c>
      <c r="R15" s="838">
        <v>19256.537929999999</v>
      </c>
      <c r="S15" s="838">
        <v>21061.842891</v>
      </c>
      <c r="T15" s="838">
        <v>20989.698649999998</v>
      </c>
      <c r="U15" s="838">
        <v>28648.801341999999</v>
      </c>
      <c r="V15" s="838">
        <v>30131.328797999999</v>
      </c>
      <c r="W15" s="838">
        <v>32869.273023000002</v>
      </c>
      <c r="X15" s="838">
        <v>38224.614714999996</v>
      </c>
      <c r="Y15" s="838">
        <v>41679.612930000003</v>
      </c>
      <c r="Z15" s="838">
        <v>40306.894282000008</v>
      </c>
      <c r="AA15" s="386"/>
      <c r="AB15" s="386"/>
      <c r="AC15" s="386"/>
      <c r="AD15" s="386"/>
      <c r="AE15" s="386"/>
    </row>
    <row r="16" spans="1:31">
      <c r="A16" s="710" t="s">
        <v>442</v>
      </c>
      <c r="B16" s="838">
        <v>7083.0987440000008</v>
      </c>
      <c r="C16" s="838">
        <v>6915.8815200000008</v>
      </c>
      <c r="D16" s="838">
        <v>7089.9327229999999</v>
      </c>
      <c r="E16" s="838">
        <v>8241.5211639999998</v>
      </c>
      <c r="F16" s="838">
        <v>7546.8935579999988</v>
      </c>
      <c r="G16" s="838">
        <v>7301.1039520000004</v>
      </c>
      <c r="H16" s="838">
        <v>8181.3927279999998</v>
      </c>
      <c r="I16" s="838">
        <v>7256.3911479999997</v>
      </c>
      <c r="J16" s="838">
        <v>7600.3827199999987</v>
      </c>
      <c r="K16" s="838">
        <v>7256.2430200000008</v>
      </c>
      <c r="L16" s="838">
        <v>5608.0213600000006</v>
      </c>
      <c r="M16" s="838">
        <v>6639.4038250000012</v>
      </c>
      <c r="N16" s="838">
        <v>7675.6417879999999</v>
      </c>
      <c r="O16" s="838">
        <v>7724.2383870000003</v>
      </c>
      <c r="P16" s="838">
        <v>7457.8519619999997</v>
      </c>
      <c r="Q16" s="838">
        <v>7799.3156899999994</v>
      </c>
      <c r="R16" s="838">
        <v>8856.9230910000006</v>
      </c>
      <c r="S16" s="838">
        <v>7660.1141970000008</v>
      </c>
      <c r="T16" s="838">
        <v>7003.2084820000009</v>
      </c>
      <c r="U16" s="838">
        <v>7509.4248959999995</v>
      </c>
      <c r="V16" s="838">
        <v>8086.4844559999992</v>
      </c>
      <c r="W16" s="838">
        <v>8346.6975440000006</v>
      </c>
      <c r="X16" s="838">
        <v>9171.2956650000015</v>
      </c>
      <c r="Y16" s="838">
        <v>9429.9256910000004</v>
      </c>
      <c r="Z16" s="838">
        <v>8853.7349890000023</v>
      </c>
      <c r="AA16" s="386"/>
      <c r="AB16" s="386"/>
      <c r="AC16" s="386"/>
      <c r="AD16" s="386"/>
      <c r="AE16" s="386"/>
    </row>
    <row r="17" spans="1:31">
      <c r="A17" s="710" t="s">
        <v>443</v>
      </c>
      <c r="B17" s="838">
        <v>54336.713963000002</v>
      </c>
      <c r="C17" s="838">
        <v>57889.973831999996</v>
      </c>
      <c r="D17" s="838">
        <v>65003.853599000009</v>
      </c>
      <c r="E17" s="838">
        <v>71205.078798000002</v>
      </c>
      <c r="F17" s="838">
        <v>74668.658530000001</v>
      </c>
      <c r="G17" s="838">
        <v>73214.99207600001</v>
      </c>
      <c r="H17" s="838">
        <v>76774.937886999993</v>
      </c>
      <c r="I17" s="838">
        <v>77622.333153999993</v>
      </c>
      <c r="J17" s="838">
        <v>78348.217282000012</v>
      </c>
      <c r="K17" s="838">
        <v>77888.825084000011</v>
      </c>
      <c r="L17" s="838">
        <v>86368.550399999993</v>
      </c>
      <c r="M17" s="838">
        <v>87696.188634999984</v>
      </c>
      <c r="N17" s="838">
        <v>89000.616792999994</v>
      </c>
      <c r="O17" s="838">
        <v>92875.414900999996</v>
      </c>
      <c r="P17" s="838">
        <v>97093.049434000015</v>
      </c>
      <c r="Q17" s="838">
        <v>92239.080228999999</v>
      </c>
      <c r="R17" s="838">
        <v>94468.736934999994</v>
      </c>
      <c r="S17" s="838">
        <v>99058.697302</v>
      </c>
      <c r="T17" s="838">
        <v>90738.471852000002</v>
      </c>
      <c r="U17" s="838">
        <v>81228.470502000011</v>
      </c>
      <c r="V17" s="838">
        <v>87211.108926000001</v>
      </c>
      <c r="W17" s="838">
        <v>95524.912037000002</v>
      </c>
      <c r="X17" s="838">
        <v>95893.761924999999</v>
      </c>
      <c r="Y17" s="838">
        <v>79567.822002999994</v>
      </c>
      <c r="Z17" s="838">
        <v>75575.93475</v>
      </c>
      <c r="AA17" s="386"/>
      <c r="AB17" s="386"/>
      <c r="AC17" s="386"/>
      <c r="AD17" s="386"/>
      <c r="AE17" s="386"/>
    </row>
    <row r="18" spans="1:31">
      <c r="A18" s="710" t="s">
        <v>444</v>
      </c>
      <c r="B18" s="838">
        <v>147069.05678100002</v>
      </c>
      <c r="C18" s="838">
        <v>145933.80514899999</v>
      </c>
      <c r="D18" s="838">
        <v>149882.64961300002</v>
      </c>
      <c r="E18" s="838">
        <v>146981.18846900002</v>
      </c>
      <c r="F18" s="838">
        <v>157961.471551</v>
      </c>
      <c r="G18" s="838">
        <v>151799.07772399997</v>
      </c>
      <c r="H18" s="838">
        <v>160336.40230000002</v>
      </c>
      <c r="I18" s="838">
        <v>152573.77801899999</v>
      </c>
      <c r="J18" s="838">
        <v>167352.97080900002</v>
      </c>
      <c r="K18" s="838">
        <v>178225.720783</v>
      </c>
      <c r="L18" s="838">
        <v>183131.195393</v>
      </c>
      <c r="M18" s="838">
        <v>180946.09689399999</v>
      </c>
      <c r="N18" s="838">
        <v>184674.70813999997</v>
      </c>
      <c r="O18" s="838">
        <v>186425.05700900001</v>
      </c>
      <c r="P18" s="838">
        <v>181882.93381599998</v>
      </c>
      <c r="Q18" s="838">
        <v>146179.977576</v>
      </c>
      <c r="R18" s="838">
        <v>172020.41833099999</v>
      </c>
      <c r="S18" s="838">
        <v>178404.14100200005</v>
      </c>
      <c r="T18" s="838">
        <v>170681.25643199999</v>
      </c>
      <c r="U18" s="838">
        <v>184022.992852</v>
      </c>
      <c r="V18" s="838">
        <v>186232.103619</v>
      </c>
      <c r="W18" s="838">
        <v>192844.60952</v>
      </c>
      <c r="X18" s="838">
        <v>187518.01191499998</v>
      </c>
      <c r="Y18" s="838">
        <v>199080.02303800001</v>
      </c>
      <c r="Z18" s="838">
        <v>205692.29952999999</v>
      </c>
      <c r="AA18" s="386"/>
      <c r="AB18" s="386"/>
      <c r="AC18" s="386"/>
      <c r="AD18" s="386"/>
      <c r="AE18" s="386"/>
    </row>
    <row r="19" spans="1:31">
      <c r="A19" s="710" t="s">
        <v>445</v>
      </c>
      <c r="B19" s="838">
        <v>19785.933716</v>
      </c>
      <c r="C19" s="838">
        <v>21056.327255000004</v>
      </c>
      <c r="D19" s="838">
        <v>17409.743666999999</v>
      </c>
      <c r="E19" s="838">
        <v>19441.602210999998</v>
      </c>
      <c r="F19" s="838">
        <v>22805.330243</v>
      </c>
      <c r="G19" s="838">
        <v>19409.677983000001</v>
      </c>
      <c r="H19" s="838">
        <v>20236.416182000001</v>
      </c>
      <c r="I19" s="838">
        <v>17682.024600000001</v>
      </c>
      <c r="J19" s="838">
        <v>18238.726942000001</v>
      </c>
      <c r="K19" s="838">
        <v>18136.594836999997</v>
      </c>
      <c r="L19" s="838">
        <v>19845.886094000001</v>
      </c>
      <c r="M19" s="838">
        <v>19289.675026000001</v>
      </c>
      <c r="N19" s="838">
        <v>19813.958660999997</v>
      </c>
      <c r="O19" s="838">
        <v>20787.886945000002</v>
      </c>
      <c r="P19" s="838">
        <v>19832.415821999999</v>
      </c>
      <c r="Q19" s="838">
        <v>17192.920453000002</v>
      </c>
      <c r="R19" s="838">
        <v>20539.597718000001</v>
      </c>
      <c r="S19" s="838">
        <v>21172.466323000001</v>
      </c>
      <c r="T19" s="838">
        <v>19177.623818999997</v>
      </c>
      <c r="U19" s="838">
        <v>18516.861265</v>
      </c>
      <c r="V19" s="838">
        <v>18933.924331000002</v>
      </c>
      <c r="W19" s="838">
        <v>19235.182377999998</v>
      </c>
      <c r="X19" s="838">
        <v>19019.866306000004</v>
      </c>
      <c r="Y19" s="838">
        <v>21188.328997999997</v>
      </c>
      <c r="Z19" s="838">
        <v>19958.620558999999</v>
      </c>
      <c r="AA19" s="386"/>
      <c r="AB19" s="386"/>
      <c r="AC19" s="386"/>
      <c r="AD19" s="386"/>
      <c r="AE19" s="386"/>
    </row>
    <row r="20" spans="1:31">
      <c r="A20" s="710" t="s">
        <v>446</v>
      </c>
      <c r="B20" s="838">
        <v>4525.2840000000006</v>
      </c>
      <c r="C20" s="838">
        <v>4676.6211000000012</v>
      </c>
      <c r="D20" s="838">
        <v>4353.6608000000006</v>
      </c>
      <c r="E20" s="838">
        <v>10384.580695000001</v>
      </c>
      <c r="F20" s="838">
        <v>11019.708637</v>
      </c>
      <c r="G20" s="838">
        <v>10372.658873000002</v>
      </c>
      <c r="H20" s="838">
        <v>11088.65222</v>
      </c>
      <c r="I20" s="838">
        <v>11546.908990000002</v>
      </c>
      <c r="J20" s="838">
        <v>11469.912635999999</v>
      </c>
      <c r="K20" s="838">
        <v>11762.032742000001</v>
      </c>
      <c r="L20" s="838">
        <v>12651.785997999999</v>
      </c>
      <c r="M20" s="838">
        <v>11303.459021000001</v>
      </c>
      <c r="N20" s="838">
        <v>14072.030574999999</v>
      </c>
      <c r="O20" s="838">
        <v>14844.520702</v>
      </c>
      <c r="P20" s="838">
        <v>14731.089243</v>
      </c>
      <c r="Q20" s="838">
        <v>11109.784614</v>
      </c>
      <c r="R20" s="838">
        <v>12246.845401999999</v>
      </c>
      <c r="S20" s="838">
        <v>15338.616737000002</v>
      </c>
      <c r="T20" s="838">
        <v>14791.829679000002</v>
      </c>
      <c r="U20" s="838">
        <v>15623.966422</v>
      </c>
      <c r="V20" s="838">
        <v>17183.552146999999</v>
      </c>
      <c r="W20" s="838">
        <v>17012.042863999999</v>
      </c>
      <c r="X20" s="838">
        <v>16187.736918000002</v>
      </c>
      <c r="Y20" s="838">
        <v>16370.768157999999</v>
      </c>
      <c r="Z20" s="838">
        <v>14894.986466999999</v>
      </c>
      <c r="AA20" s="386"/>
      <c r="AB20" s="386"/>
      <c r="AC20" s="386"/>
      <c r="AD20" s="386"/>
      <c r="AE20" s="386"/>
    </row>
    <row r="21" spans="1:31">
      <c r="A21" s="710" t="s">
        <v>447</v>
      </c>
      <c r="B21" s="838">
        <v>13671.843181</v>
      </c>
      <c r="C21" s="838">
        <v>14008.674555</v>
      </c>
      <c r="D21" s="838">
        <v>14074.955876999999</v>
      </c>
      <c r="E21" s="838">
        <v>12230.231962000002</v>
      </c>
      <c r="F21" s="838">
        <v>10795.788365</v>
      </c>
      <c r="G21" s="838">
        <v>10424.153061999999</v>
      </c>
      <c r="H21" s="838">
        <v>10889.97849</v>
      </c>
      <c r="I21" s="838">
        <v>7961.990096999999</v>
      </c>
      <c r="J21" s="838">
        <v>8885.5203849999998</v>
      </c>
      <c r="K21" s="838">
        <v>8804.3402910000004</v>
      </c>
      <c r="L21" s="838">
        <v>8131.9110610000007</v>
      </c>
      <c r="M21" s="838">
        <v>8190.9897380000002</v>
      </c>
      <c r="N21" s="838">
        <v>9672.973938000001</v>
      </c>
      <c r="O21" s="838">
        <v>10483.359591</v>
      </c>
      <c r="P21" s="838">
        <v>10578.497805000001</v>
      </c>
      <c r="Q21" s="838">
        <v>9554.7247029999999</v>
      </c>
      <c r="R21" s="838">
        <v>10767.641067</v>
      </c>
      <c r="S21" s="838">
        <v>12739.354588999999</v>
      </c>
      <c r="T21" s="838">
        <v>12661.774108</v>
      </c>
      <c r="U21" s="838">
        <v>12370.468886000001</v>
      </c>
      <c r="V21" s="838">
        <v>13419.062019000001</v>
      </c>
      <c r="W21" s="838">
        <v>13749.679445</v>
      </c>
      <c r="X21" s="838">
        <v>10542.116776000001</v>
      </c>
      <c r="Y21" s="838">
        <v>11039.624904</v>
      </c>
      <c r="Z21" s="838">
        <v>11541.205273</v>
      </c>
      <c r="AA21" s="386"/>
      <c r="AB21" s="386"/>
      <c r="AC21" s="386"/>
      <c r="AD21" s="386"/>
      <c r="AE21" s="386"/>
    </row>
    <row r="22" spans="1:31">
      <c r="A22" s="710" t="s">
        <v>448</v>
      </c>
      <c r="B22" s="838">
        <v>8483.9234919999999</v>
      </c>
      <c r="C22" s="838">
        <v>8685.238460999999</v>
      </c>
      <c r="D22" s="838">
        <v>6680.6535969999995</v>
      </c>
      <c r="E22" s="838">
        <v>5536.5964949999998</v>
      </c>
      <c r="F22" s="838">
        <v>9457.2526379999999</v>
      </c>
      <c r="G22" s="838">
        <v>12403.438636000001</v>
      </c>
      <c r="H22" s="838">
        <v>12943.313255000001</v>
      </c>
      <c r="I22" s="838">
        <v>13118.604430999998</v>
      </c>
      <c r="J22" s="838">
        <v>12366.274230999999</v>
      </c>
      <c r="K22" s="838">
        <v>13808.105072</v>
      </c>
      <c r="L22" s="838">
        <v>13057.569604</v>
      </c>
      <c r="M22" s="838">
        <v>15234.988348999999</v>
      </c>
      <c r="N22" s="838">
        <v>15352.20082</v>
      </c>
      <c r="O22" s="838">
        <v>16550.251454999998</v>
      </c>
      <c r="P22" s="838">
        <v>14294.986255000002</v>
      </c>
      <c r="Q22" s="838">
        <v>16223.220038000003</v>
      </c>
      <c r="R22" s="838">
        <v>16832.851307999998</v>
      </c>
      <c r="S22" s="838">
        <v>16517.009022999999</v>
      </c>
      <c r="T22" s="838">
        <v>16608.136519</v>
      </c>
      <c r="U22" s="838">
        <v>18379.088841000001</v>
      </c>
      <c r="V22" s="838">
        <v>16673.654176</v>
      </c>
      <c r="W22" s="838">
        <v>19081.837660999998</v>
      </c>
      <c r="X22" s="838">
        <v>19520.555516000004</v>
      </c>
      <c r="Y22" s="838">
        <v>18859.476482000002</v>
      </c>
      <c r="Z22" s="838">
        <v>20923.959868999998</v>
      </c>
      <c r="AA22" s="386"/>
      <c r="AB22" s="386"/>
      <c r="AC22" s="386"/>
      <c r="AD22" s="386"/>
      <c r="AE22" s="386"/>
    </row>
    <row r="23" spans="1:31">
      <c r="A23" s="710" t="s">
        <v>449</v>
      </c>
      <c r="B23" s="838">
        <v>13666.337308000002</v>
      </c>
      <c r="C23" s="838">
        <v>14060.669958999999</v>
      </c>
      <c r="D23" s="838">
        <v>13205.839824999999</v>
      </c>
      <c r="E23" s="838">
        <v>12715.708236999999</v>
      </c>
      <c r="F23" s="838">
        <v>13150.156153000002</v>
      </c>
      <c r="G23" s="838">
        <v>13059.854458999998</v>
      </c>
      <c r="H23" s="838">
        <v>15927.004653999997</v>
      </c>
      <c r="I23" s="838">
        <v>15372.19405</v>
      </c>
      <c r="J23" s="838">
        <v>14151.862488999999</v>
      </c>
      <c r="K23" s="838">
        <v>15802.634231</v>
      </c>
      <c r="L23" s="838">
        <v>16824.922118000002</v>
      </c>
      <c r="M23" s="838">
        <v>17884.029364000002</v>
      </c>
      <c r="N23" s="838">
        <v>19537.554627000001</v>
      </c>
      <c r="O23" s="838">
        <v>17470.339572999997</v>
      </c>
      <c r="P23" s="838">
        <v>17263.037895000001</v>
      </c>
      <c r="Q23" s="838">
        <v>15524.944401999999</v>
      </c>
      <c r="R23" s="838">
        <v>15101.409034000002</v>
      </c>
      <c r="S23" s="838">
        <v>14034.794441000002</v>
      </c>
      <c r="T23" s="838">
        <v>14221.985480000001</v>
      </c>
      <c r="U23" s="838">
        <v>13988.130916</v>
      </c>
      <c r="V23" s="838">
        <v>15094.290769000001</v>
      </c>
      <c r="W23" s="838">
        <v>15216.108941999999</v>
      </c>
      <c r="X23" s="838">
        <v>16296.361783999999</v>
      </c>
      <c r="Y23" s="838">
        <v>15308.472600000001</v>
      </c>
      <c r="Z23" s="838">
        <v>13785.017359000001</v>
      </c>
      <c r="AA23" s="386"/>
      <c r="AB23" s="386"/>
      <c r="AC23" s="386"/>
      <c r="AD23" s="386"/>
      <c r="AE23" s="386"/>
    </row>
    <row r="24" spans="1:31">
      <c r="A24" s="710" t="s">
        <v>450</v>
      </c>
      <c r="B24" s="838">
        <v>1859.5904969999999</v>
      </c>
      <c r="C24" s="838">
        <v>1805.8763880000001</v>
      </c>
      <c r="D24" s="838">
        <v>1950.269076</v>
      </c>
      <c r="E24" s="838">
        <v>1965.482716</v>
      </c>
      <c r="F24" s="838">
        <v>2276.520575</v>
      </c>
      <c r="G24" s="838">
        <v>2389.3296919999998</v>
      </c>
      <c r="H24" s="838">
        <v>2413.513813</v>
      </c>
      <c r="I24" s="838">
        <v>2374.898588</v>
      </c>
      <c r="J24" s="838">
        <v>2468.6207199999999</v>
      </c>
      <c r="K24" s="838">
        <v>2488.9779529999996</v>
      </c>
      <c r="L24" s="838">
        <v>2616.2002649999999</v>
      </c>
      <c r="M24" s="838">
        <v>2885.0332599999997</v>
      </c>
      <c r="N24" s="838">
        <v>2972.7504220000001</v>
      </c>
      <c r="O24" s="838">
        <v>3601.9545839999996</v>
      </c>
      <c r="P24" s="838">
        <v>3873.4740669999996</v>
      </c>
      <c r="Q24" s="838">
        <v>3472.7467999999999</v>
      </c>
      <c r="R24" s="838">
        <v>3997.6371810000001</v>
      </c>
      <c r="S24" s="838">
        <v>4470.0980580000005</v>
      </c>
      <c r="T24" s="838">
        <v>3995.4221169999996</v>
      </c>
      <c r="U24" s="838">
        <v>3951.0024820000003</v>
      </c>
      <c r="V24" s="838">
        <v>4114.1177889999999</v>
      </c>
      <c r="W24" s="838">
        <v>4238.2047730000004</v>
      </c>
      <c r="X24" s="838">
        <v>4390.6880150000006</v>
      </c>
      <c r="Y24" s="838">
        <v>4541.9086779999998</v>
      </c>
      <c r="Z24" s="838">
        <v>4726.9347810000008</v>
      </c>
      <c r="AA24" s="386"/>
      <c r="AB24" s="386"/>
      <c r="AC24" s="386"/>
      <c r="AD24" s="386"/>
      <c r="AE24" s="386"/>
    </row>
    <row r="25" spans="1:31" ht="20.25" customHeight="1">
      <c r="A25" s="710" t="s">
        <v>451</v>
      </c>
      <c r="B25" s="838">
        <v>463149.50110000005</v>
      </c>
      <c r="C25" s="838">
        <v>463591.64290000004</v>
      </c>
      <c r="D25" s="838">
        <v>474990.81879999995</v>
      </c>
      <c r="E25" s="838">
        <v>482417.66619999998</v>
      </c>
      <c r="F25" s="838">
        <v>504724.42119999998</v>
      </c>
      <c r="G25" s="838">
        <v>489001.21290000004</v>
      </c>
      <c r="H25" s="838">
        <v>520990.05799999996</v>
      </c>
      <c r="I25" s="838">
        <v>506710.56229999999</v>
      </c>
      <c r="J25" s="838">
        <v>512838.8419</v>
      </c>
      <c r="K25" s="838">
        <v>541785.18820000009</v>
      </c>
      <c r="L25" s="838">
        <v>560399.26870000002</v>
      </c>
      <c r="M25" s="838">
        <v>561811.21679999994</v>
      </c>
      <c r="N25" s="838">
        <v>599499.52989999996</v>
      </c>
      <c r="O25" s="838">
        <v>605520.63480000012</v>
      </c>
      <c r="P25" s="838">
        <v>604443.61330000008</v>
      </c>
      <c r="Q25" s="838">
        <v>536646.88769999996</v>
      </c>
      <c r="R25" s="838">
        <v>589871.52119999495</v>
      </c>
      <c r="S25" s="838">
        <v>613004.47119999665</v>
      </c>
      <c r="T25" s="838">
        <v>584799.13</v>
      </c>
      <c r="U25" s="838">
        <v>604205.64439999999</v>
      </c>
      <c r="V25" s="838">
        <v>620647.61540000059</v>
      </c>
      <c r="W25" s="838">
        <v>641560.23560000234</v>
      </c>
      <c r="X25" s="838">
        <v>648910.6137000001</v>
      </c>
      <c r="Y25" s="838">
        <v>642870.82510500005</v>
      </c>
      <c r="Z25" s="838">
        <v>643831.24249700014</v>
      </c>
      <c r="AA25" s="386"/>
      <c r="AB25" s="386"/>
      <c r="AC25" s="386"/>
      <c r="AD25" s="386"/>
      <c r="AE25" s="386"/>
    </row>
    <row r="26" spans="1:31" ht="12.75" customHeight="1">
      <c r="A26" s="674"/>
      <c r="B26" s="523"/>
      <c r="C26" s="600"/>
      <c r="D26" s="600"/>
      <c r="E26" s="600"/>
      <c r="F26" s="600"/>
      <c r="G26" s="600"/>
      <c r="H26" s="600"/>
      <c r="I26" s="600"/>
      <c r="J26" s="600"/>
      <c r="K26" s="138"/>
      <c r="L26" s="138"/>
      <c r="M26" s="138"/>
      <c r="N26" s="138"/>
      <c r="O26" s="138"/>
      <c r="P26" s="138"/>
      <c r="Q26" s="138"/>
      <c r="R26" s="138"/>
      <c r="S26" s="138"/>
      <c r="T26" s="138"/>
      <c r="U26" s="138"/>
      <c r="V26" s="138"/>
      <c r="W26" s="138"/>
      <c r="X26" s="138"/>
      <c r="Y26" s="138"/>
      <c r="Z26" s="138"/>
    </row>
    <row r="27" spans="1:31" s="368" customFormat="1" ht="25" customHeight="1">
      <c r="A27" s="135"/>
      <c r="B27" s="1418" t="s">
        <v>482</v>
      </c>
      <c r="C27" s="1418"/>
      <c r="D27" s="1418"/>
      <c r="E27" s="1418"/>
      <c r="F27" s="1418"/>
      <c r="G27" s="1418"/>
      <c r="H27" s="1418" t="s">
        <v>482</v>
      </c>
      <c r="I27" s="1418"/>
      <c r="J27" s="1418"/>
      <c r="K27" s="1418"/>
      <c r="L27" s="1418"/>
      <c r="M27" s="1418"/>
      <c r="N27" s="1418" t="s">
        <v>482</v>
      </c>
      <c r="O27" s="1418"/>
      <c r="P27" s="1418"/>
      <c r="Q27" s="1418"/>
      <c r="R27" s="1418"/>
      <c r="S27" s="1418"/>
      <c r="T27" s="1418" t="s">
        <v>482</v>
      </c>
      <c r="U27" s="1418"/>
      <c r="V27" s="1418"/>
      <c r="W27" s="1418"/>
      <c r="X27" s="1418"/>
      <c r="Y27" s="1418"/>
      <c r="Z27" s="1418" t="s">
        <v>482</v>
      </c>
      <c r="AA27" s="1418"/>
      <c r="AB27" s="1418"/>
      <c r="AC27" s="1418"/>
      <c r="AD27" s="1418"/>
      <c r="AE27" s="1418"/>
    </row>
    <row r="28" spans="1:31" s="368" customFormat="1">
      <c r="A28" s="643"/>
      <c r="B28" s="528"/>
      <c r="C28" s="137"/>
      <c r="D28" s="137"/>
      <c r="E28" s="137"/>
      <c r="F28" s="137"/>
      <c r="G28" s="137"/>
      <c r="H28" s="137"/>
      <c r="I28" s="137"/>
      <c r="J28" s="137"/>
      <c r="K28" s="601"/>
      <c r="L28" s="601"/>
      <c r="M28" s="601"/>
      <c r="N28" s="601"/>
      <c r="O28" s="601"/>
      <c r="P28" s="601"/>
      <c r="Q28" s="601"/>
      <c r="R28" s="601"/>
      <c r="S28" s="601"/>
      <c r="T28" s="601"/>
      <c r="U28" s="601"/>
      <c r="V28" s="601"/>
      <c r="W28" s="601"/>
      <c r="X28" s="601"/>
      <c r="Y28" s="601"/>
      <c r="Z28" s="601"/>
    </row>
    <row r="29" spans="1:31" s="368" customFormat="1">
      <c r="A29" s="712" t="s">
        <v>435</v>
      </c>
      <c r="B29" s="570" t="s">
        <v>356</v>
      </c>
      <c r="C29" s="140">
        <v>1.7154889140403924</v>
      </c>
      <c r="D29" s="140">
        <v>4.3747965887309448</v>
      </c>
      <c r="E29" s="140">
        <v>0.18251381227010199</v>
      </c>
      <c r="F29" s="140">
        <v>-1.049409002118324</v>
      </c>
      <c r="G29" s="140">
        <v>1.8723403923114432</v>
      </c>
      <c r="H29" s="140">
        <v>7.0247442291425273</v>
      </c>
      <c r="I29" s="140">
        <v>-2.2325125785002768</v>
      </c>
      <c r="J29" s="140">
        <v>-1.3698265200822988</v>
      </c>
      <c r="K29" s="140">
        <v>7.2978530482969717</v>
      </c>
      <c r="L29" s="140">
        <v>3.2382013053199756</v>
      </c>
      <c r="M29" s="140">
        <v>3.9748895564985816</v>
      </c>
      <c r="N29" s="140">
        <v>7.9923336350749992</v>
      </c>
      <c r="O29" s="140">
        <v>1.0943820523345664</v>
      </c>
      <c r="P29" s="140">
        <v>2.818751370707929</v>
      </c>
      <c r="Q29" s="140">
        <v>-13.352606198701693</v>
      </c>
      <c r="R29" s="140">
        <v>1.9960114657251466</v>
      </c>
      <c r="S29" s="140">
        <v>11.700462917559477</v>
      </c>
      <c r="T29" s="140">
        <v>-5.4276373062601095</v>
      </c>
      <c r="U29" s="140">
        <v>5.5639292585756266</v>
      </c>
      <c r="V29" s="140">
        <v>4.9189721571586631</v>
      </c>
      <c r="W29" s="140">
        <v>-3.6410521995094172</v>
      </c>
      <c r="X29" s="140">
        <v>1.3963292202608244</v>
      </c>
      <c r="Y29" s="140">
        <v>3.8030695979894489</v>
      </c>
      <c r="Z29" s="140">
        <v>-5.3386607026441339</v>
      </c>
    </row>
    <row r="30" spans="1:31" s="368" customFormat="1">
      <c r="A30" s="710" t="s">
        <v>436</v>
      </c>
      <c r="B30" s="570" t="s">
        <v>356</v>
      </c>
      <c r="C30" s="140">
        <v>-2.4452691915545728</v>
      </c>
      <c r="D30" s="140">
        <v>4.1243772523406363</v>
      </c>
      <c r="E30" s="140">
        <v>-6.5839620135362793</v>
      </c>
      <c r="F30" s="140">
        <v>4.9406994866654799</v>
      </c>
      <c r="G30" s="140">
        <v>-1.6004958507556779</v>
      </c>
      <c r="H30" s="140">
        <v>7.4748928885500305</v>
      </c>
      <c r="I30" s="140">
        <v>1.7007410220763575</v>
      </c>
      <c r="J30" s="140">
        <v>-7.2225256403487208</v>
      </c>
      <c r="K30" s="140">
        <v>9.3620062712983838</v>
      </c>
      <c r="L30" s="140">
        <v>1.6522885872568764</v>
      </c>
      <c r="M30" s="140">
        <v>-8.7925964248356649</v>
      </c>
      <c r="N30" s="140">
        <v>16.459247644527807</v>
      </c>
      <c r="O30" s="140">
        <v>-0.56166508424016115</v>
      </c>
      <c r="P30" s="140">
        <v>4.4975109275799809</v>
      </c>
      <c r="Q30" s="140">
        <v>-7.1153071941810566</v>
      </c>
      <c r="R30" s="140">
        <v>11.841424348679482</v>
      </c>
      <c r="S30" s="140">
        <v>3.9236194414648367</v>
      </c>
      <c r="T30" s="140">
        <v>-2.7645781180898297</v>
      </c>
      <c r="U30" s="140">
        <v>1.8335497985441549</v>
      </c>
      <c r="V30" s="140">
        <v>-6.6712676234714365</v>
      </c>
      <c r="W30" s="140">
        <v>4.5763633149910561</v>
      </c>
      <c r="X30" s="140">
        <v>2.4089655860802566</v>
      </c>
      <c r="Y30" s="140">
        <v>-0.80785450776954804</v>
      </c>
      <c r="Z30" s="140">
        <v>3.3008955177447632</v>
      </c>
    </row>
    <row r="31" spans="1:31" s="368" customFormat="1">
      <c r="A31" s="710" t="s">
        <v>437</v>
      </c>
      <c r="B31" s="570" t="s">
        <v>356</v>
      </c>
      <c r="C31" s="140">
        <v>-9.8560872674876521</v>
      </c>
      <c r="D31" s="140">
        <v>-18.677716047533835</v>
      </c>
      <c r="E31" s="140">
        <v>4.2828697353670009E-2</v>
      </c>
      <c r="F31" s="140">
        <v>-18.597505633399294</v>
      </c>
      <c r="G31" s="140">
        <v>0.26809476980177749</v>
      </c>
      <c r="H31" s="140">
        <v>1.9314901638224313</v>
      </c>
      <c r="I31" s="140">
        <v>4.5048130963359085</v>
      </c>
      <c r="J31" s="140">
        <v>-1.980757924822484</v>
      </c>
      <c r="K31" s="140">
        <v>15.665781173314272</v>
      </c>
      <c r="L31" s="140">
        <v>-36.4971691322909</v>
      </c>
      <c r="M31" s="140">
        <v>2.2414864462583211</v>
      </c>
      <c r="N31" s="140">
        <v>7.9558384683549832</v>
      </c>
      <c r="O31" s="140">
        <v>19.857456995149505</v>
      </c>
      <c r="P31" s="140">
        <v>-1.0178982645902295</v>
      </c>
      <c r="Q31" s="140">
        <v>-12.489519409653894</v>
      </c>
      <c r="R31" s="140">
        <v>15.31704743162436</v>
      </c>
      <c r="S31" s="140">
        <v>5.2106479669675423</v>
      </c>
      <c r="T31" s="140">
        <v>-14.654508044022137</v>
      </c>
      <c r="U31" s="140">
        <v>3.3260588316357627</v>
      </c>
      <c r="V31" s="140">
        <v>21.697681234659456</v>
      </c>
      <c r="W31" s="140">
        <v>-17.050416769979293</v>
      </c>
      <c r="X31" s="140">
        <v>12.762300864423125</v>
      </c>
      <c r="Y31" s="140">
        <v>1.4478153036300938</v>
      </c>
      <c r="Z31" s="140">
        <v>-2.8457872888501612</v>
      </c>
    </row>
    <row r="32" spans="1:31" s="368" customFormat="1">
      <c r="A32" s="710" t="s">
        <v>438</v>
      </c>
      <c r="B32" s="570" t="s">
        <v>356</v>
      </c>
      <c r="C32" s="140">
        <v>-1.6381557497226567</v>
      </c>
      <c r="D32" s="140">
        <v>15.058767440958576</v>
      </c>
      <c r="E32" s="140">
        <v>-4.9771405469724641</v>
      </c>
      <c r="F32" s="140">
        <v>-7.4855012050847733</v>
      </c>
      <c r="G32" s="140">
        <v>-2.5553158577548061</v>
      </c>
      <c r="H32" s="140">
        <v>5.4586777225800489</v>
      </c>
      <c r="I32" s="140">
        <v>-1.296308860278657</v>
      </c>
      <c r="J32" s="140">
        <v>0.36089068335800789</v>
      </c>
      <c r="K32" s="140">
        <v>3.6322082294504412</v>
      </c>
      <c r="L32" s="140">
        <v>0.79072724334672273</v>
      </c>
      <c r="M32" s="140">
        <v>4.7320316841973096</v>
      </c>
      <c r="N32" s="140">
        <v>7.866414454258944</v>
      </c>
      <c r="O32" s="140">
        <v>-5.2219055857623147</v>
      </c>
      <c r="P32" s="140">
        <v>-3.2381745174556187</v>
      </c>
      <c r="Q32" s="140">
        <v>-8.2118917198587127</v>
      </c>
      <c r="R32" s="140">
        <v>5.9594622359342395</v>
      </c>
      <c r="S32" s="140">
        <v>9.2835000497311029</v>
      </c>
      <c r="T32" s="140">
        <v>-5.2027913163348529</v>
      </c>
      <c r="U32" s="140">
        <v>-0.956787650901191</v>
      </c>
      <c r="V32" s="140">
        <v>8.9098104175241275</v>
      </c>
      <c r="W32" s="140">
        <v>5.1898805983033327</v>
      </c>
      <c r="X32" s="140">
        <v>-2.1574572228077216</v>
      </c>
      <c r="Y32" s="140">
        <v>3.896536015491975</v>
      </c>
      <c r="Z32" s="140">
        <v>3.6542714801057201</v>
      </c>
    </row>
    <row r="33" spans="1:31" s="368" customFormat="1">
      <c r="A33" s="710" t="s">
        <v>439</v>
      </c>
      <c r="B33" s="570" t="s">
        <v>356</v>
      </c>
      <c r="C33" s="140">
        <v>-1.2138651855389782</v>
      </c>
      <c r="D33" s="140">
        <v>-0.20189562403606942</v>
      </c>
      <c r="E33" s="140">
        <v>6.0491791729606348</v>
      </c>
      <c r="F33" s="140">
        <v>0.23106103464873229</v>
      </c>
      <c r="G33" s="140">
        <v>-12.094329233727592</v>
      </c>
      <c r="H33" s="140">
        <v>16.415183651978907</v>
      </c>
      <c r="I33" s="140">
        <v>3.5523357418481538</v>
      </c>
      <c r="J33" s="140">
        <v>-8.576312592318672</v>
      </c>
      <c r="K33" s="140">
        <v>4.320280941051621</v>
      </c>
      <c r="L33" s="140">
        <v>2.7023992691550234</v>
      </c>
      <c r="M33" s="140">
        <v>2.5712033477756648</v>
      </c>
      <c r="N33" s="140">
        <v>14.740134005430775</v>
      </c>
      <c r="O33" s="140">
        <v>1.3899007498547746</v>
      </c>
      <c r="P33" s="140">
        <v>-4.4302633389438455</v>
      </c>
      <c r="Q33" s="140">
        <v>-18.757875637759454</v>
      </c>
      <c r="R33" s="140">
        <v>15.44417522281249</v>
      </c>
      <c r="S33" s="140">
        <v>-11.173178313177615</v>
      </c>
      <c r="T33" s="140">
        <v>-8.8391546827899532</v>
      </c>
      <c r="U33" s="140">
        <v>5.6812379579936447</v>
      </c>
      <c r="V33" s="140">
        <v>2.848892571460226</v>
      </c>
      <c r="W33" s="140">
        <v>3.9759753237711664</v>
      </c>
      <c r="X33" s="140">
        <v>4.71016648511862</v>
      </c>
      <c r="Y33" s="140">
        <v>-6.9715349380907696</v>
      </c>
      <c r="Z33" s="140">
        <v>4.0984286220187869</v>
      </c>
    </row>
    <row r="34" spans="1:31" s="368" customFormat="1">
      <c r="A34" s="710" t="s">
        <v>440</v>
      </c>
      <c r="B34" s="570" t="s">
        <v>356</v>
      </c>
      <c r="C34" s="140">
        <v>-8.2095890922637693</v>
      </c>
      <c r="D34" s="140">
        <v>-0.7160092871011301</v>
      </c>
      <c r="E34" s="140">
        <v>8.8244595377094015</v>
      </c>
      <c r="F34" s="140">
        <v>-0.67919121258579196</v>
      </c>
      <c r="G34" s="140">
        <v>-9.3092929976157137</v>
      </c>
      <c r="H34" s="140">
        <v>7.7182310182613776</v>
      </c>
      <c r="I34" s="140">
        <v>-0.36811299650108253</v>
      </c>
      <c r="J34" s="140">
        <v>-8.9989362155813382</v>
      </c>
      <c r="K34" s="140">
        <v>13.990028037622139</v>
      </c>
      <c r="L34" s="140">
        <v>6.7214790985737665</v>
      </c>
      <c r="M34" s="140">
        <v>7.3626395005713619</v>
      </c>
      <c r="N34" s="140">
        <v>10.928732080723179</v>
      </c>
      <c r="O34" s="140">
        <v>-4.1251090084931548</v>
      </c>
      <c r="P34" s="140">
        <v>-2.2612529034645803</v>
      </c>
      <c r="Q34" s="140">
        <v>4.3266892739617759</v>
      </c>
      <c r="R34" s="140">
        <v>6.4021513329758335</v>
      </c>
      <c r="S34" s="140">
        <v>-6.9912867474131843</v>
      </c>
      <c r="T34" s="140">
        <v>-0.12689570695648911</v>
      </c>
      <c r="U34" s="140">
        <v>2.1737377937761124</v>
      </c>
      <c r="V34" s="140">
        <v>6.3169013861741092</v>
      </c>
      <c r="W34" s="140">
        <v>-5.3131853356203891</v>
      </c>
      <c r="X34" s="140">
        <v>13.110725548201572</v>
      </c>
      <c r="Y34" s="140">
        <v>-17.107945363830723</v>
      </c>
      <c r="Z34" s="140">
        <v>2.8633990734897168</v>
      </c>
    </row>
    <row r="35" spans="1:31" s="368" customFormat="1">
      <c r="A35" s="710" t="s">
        <v>441</v>
      </c>
      <c r="B35" s="570" t="s">
        <v>356</v>
      </c>
      <c r="C35" s="140">
        <v>3.262751635026035</v>
      </c>
      <c r="D35" s="140">
        <v>3.683089763544686</v>
      </c>
      <c r="E35" s="140">
        <v>0.31334533636130857</v>
      </c>
      <c r="F35" s="140">
        <v>10.67340159722113</v>
      </c>
      <c r="G35" s="140">
        <v>-5.3334410286625058</v>
      </c>
      <c r="H35" s="140">
        <v>2.5022789416278073</v>
      </c>
      <c r="I35" s="140">
        <v>-7.0827421351580426</v>
      </c>
      <c r="J35" s="140">
        <v>1.2050446376254484</v>
      </c>
      <c r="K35" s="140">
        <v>3.5006057507820572</v>
      </c>
      <c r="L35" s="140">
        <v>4.2659960266910275</v>
      </c>
      <c r="M35" s="140">
        <v>-4.2205341715890086</v>
      </c>
      <c r="N35" s="140">
        <v>12.809068893675033</v>
      </c>
      <c r="O35" s="140">
        <v>-3.556093722585274E-2</v>
      </c>
      <c r="P35" s="140">
        <v>2.0035479361748827</v>
      </c>
      <c r="Q35" s="140">
        <v>-14.59701605058153</v>
      </c>
      <c r="R35" s="140">
        <v>11.902187123209984</v>
      </c>
      <c r="S35" s="140">
        <v>9.3750235248024296</v>
      </c>
      <c r="T35" s="140">
        <v>-0.34253527278389129</v>
      </c>
      <c r="U35" s="140">
        <v>36.489817313313353</v>
      </c>
      <c r="V35" s="140">
        <v>5.1748324067805527</v>
      </c>
      <c r="W35" s="140">
        <v>9.0867025591706891</v>
      </c>
      <c r="X35" s="140">
        <v>16.292851041313384</v>
      </c>
      <c r="Y35" s="140">
        <v>9.0386737466426581</v>
      </c>
      <c r="Z35" s="140">
        <v>-3.2935014303166525</v>
      </c>
    </row>
    <row r="36" spans="1:31" s="368" customFormat="1">
      <c r="A36" s="710" t="s">
        <v>442</v>
      </c>
      <c r="B36" s="570" t="s">
        <v>356</v>
      </c>
      <c r="C36" s="140">
        <v>-2.3607919364620926</v>
      </c>
      <c r="D36" s="140">
        <v>2.516688617302961</v>
      </c>
      <c r="E36" s="140">
        <v>16.242586297951803</v>
      </c>
      <c r="F36" s="140">
        <v>-8.4283907324563074</v>
      </c>
      <c r="G36" s="140">
        <v>-3.25683149114316</v>
      </c>
      <c r="H36" s="140">
        <v>12.0569270316835</v>
      </c>
      <c r="I36" s="140">
        <v>-11.306162786126549</v>
      </c>
      <c r="J36" s="140">
        <v>4.7405323801323647</v>
      </c>
      <c r="K36" s="140">
        <v>-4.5279259305510209</v>
      </c>
      <c r="L36" s="140">
        <v>-22.714532237372609</v>
      </c>
      <c r="M36" s="140">
        <v>18.391200724670568</v>
      </c>
      <c r="N36" s="140">
        <v>15.607394734722263</v>
      </c>
      <c r="O36" s="140">
        <v>0.63312750050394584</v>
      </c>
      <c r="P36" s="140">
        <v>-3.4487079716277549</v>
      </c>
      <c r="Q36" s="140">
        <v>4.5785801292363999</v>
      </c>
      <c r="R36" s="140">
        <v>13.560258912920105</v>
      </c>
      <c r="S36" s="140">
        <v>-13.512693761743762</v>
      </c>
      <c r="T36" s="140">
        <v>-8.5756647760847926</v>
      </c>
      <c r="U36" s="140">
        <v>7.2283499099177391</v>
      </c>
      <c r="V36" s="140">
        <v>7.684470754975905</v>
      </c>
      <c r="W36" s="140">
        <v>3.2178765620074756</v>
      </c>
      <c r="X36" s="140">
        <v>9.8793339120423838</v>
      </c>
      <c r="Y36" s="140">
        <v>2.8199944200577676</v>
      </c>
      <c r="Z36" s="140">
        <v>-6.11023586908982</v>
      </c>
    </row>
    <row r="37" spans="1:31" s="368" customFormat="1">
      <c r="A37" s="710" t="s">
        <v>443</v>
      </c>
      <c r="B37" s="570" t="s">
        <v>356</v>
      </c>
      <c r="C37" s="140">
        <v>6.5393352115837473</v>
      </c>
      <c r="D37" s="140">
        <v>12.288621493671585</v>
      </c>
      <c r="E37" s="140">
        <v>9.5397808832296533</v>
      </c>
      <c r="F37" s="140">
        <v>4.8642313026936534</v>
      </c>
      <c r="G37" s="140">
        <v>-1.9468227802913276</v>
      </c>
      <c r="H37" s="140">
        <v>4.8623180991464494</v>
      </c>
      <c r="I37" s="140">
        <v>1.1037394367511126</v>
      </c>
      <c r="J37" s="140">
        <v>0.93514855648552953</v>
      </c>
      <c r="K37" s="140">
        <v>-0.5863467146246677</v>
      </c>
      <c r="L37" s="140">
        <v>10.886960108661199</v>
      </c>
      <c r="M37" s="140">
        <v>1.5371778602874429</v>
      </c>
      <c r="N37" s="140">
        <v>1.4874399655259367</v>
      </c>
      <c r="O37" s="140">
        <v>4.353675567229061</v>
      </c>
      <c r="P37" s="140">
        <v>4.5411743651382608</v>
      </c>
      <c r="Q37" s="140">
        <v>-4.9992962764029301</v>
      </c>
      <c r="R37" s="140">
        <v>2.4172581735035408</v>
      </c>
      <c r="S37" s="140">
        <v>4.8587083049053206</v>
      </c>
      <c r="T37" s="140">
        <v>-8.3992881762155065</v>
      </c>
      <c r="U37" s="140">
        <v>-10.480671710574299</v>
      </c>
      <c r="V37" s="140">
        <v>7.3651989099716957</v>
      </c>
      <c r="W37" s="140">
        <v>9.53296341874794</v>
      </c>
      <c r="X37" s="140">
        <v>0.3861295238430813</v>
      </c>
      <c r="Y37" s="140">
        <v>-17.025028108469428</v>
      </c>
      <c r="Z37" s="140">
        <v>-5.0169618226441912</v>
      </c>
    </row>
    <row r="38" spans="1:31" s="368" customFormat="1">
      <c r="A38" s="710" t="s">
        <v>444</v>
      </c>
      <c r="B38" s="570" t="s">
        <v>356</v>
      </c>
      <c r="C38" s="140">
        <v>-0.77191739503064127</v>
      </c>
      <c r="D38" s="140">
        <v>2.7059148221128169</v>
      </c>
      <c r="E38" s="140">
        <v>-1.9358218923215134</v>
      </c>
      <c r="F38" s="140">
        <v>7.4705363294268352</v>
      </c>
      <c r="G38" s="140">
        <v>-3.9012005690326959</v>
      </c>
      <c r="H38" s="140">
        <v>5.624095155256839</v>
      </c>
      <c r="I38" s="140">
        <v>-4.8414609344143997</v>
      </c>
      <c r="J38" s="140">
        <v>9.6865876836054952</v>
      </c>
      <c r="K38" s="140">
        <v>6.4968969008677107</v>
      </c>
      <c r="L38" s="140">
        <v>2.7523943168521043</v>
      </c>
      <c r="M38" s="140">
        <v>-1.1931874819638324</v>
      </c>
      <c r="N38" s="140">
        <v>2.060619880728467</v>
      </c>
      <c r="O38" s="140">
        <v>0.94780107499782673</v>
      </c>
      <c r="P38" s="140">
        <v>-2.4364338495445708</v>
      </c>
      <c r="Q38" s="140">
        <v>-19.629635112505113</v>
      </c>
      <c r="R38" s="140">
        <v>17.677141003503948</v>
      </c>
      <c r="S38" s="140">
        <v>3.7110261287218549</v>
      </c>
      <c r="T38" s="140">
        <v>-4.3288706902344103</v>
      </c>
      <c r="U38" s="140">
        <v>7.8167554533531387</v>
      </c>
      <c r="V38" s="140">
        <v>1.2004536676439699</v>
      </c>
      <c r="W38" s="140">
        <v>3.5506799163521663</v>
      </c>
      <c r="X38" s="140">
        <v>-2.7621190025784017</v>
      </c>
      <c r="Y38" s="140">
        <v>6.1658136223420428</v>
      </c>
      <c r="Z38" s="140">
        <v>3.3214163787482676</v>
      </c>
    </row>
    <row r="39" spans="1:31" s="368" customFormat="1">
      <c r="A39" s="710" t="s">
        <v>445</v>
      </c>
      <c r="B39" s="570" t="s">
        <v>356</v>
      </c>
      <c r="C39" s="140">
        <v>6.4206903613181083</v>
      </c>
      <c r="D39" s="140">
        <v>-17.318231920688319</v>
      </c>
      <c r="E39" s="140">
        <v>11.670812522365665</v>
      </c>
      <c r="F39" s="140">
        <v>17.301701760448623</v>
      </c>
      <c r="G39" s="140">
        <v>-14.889730706891555</v>
      </c>
      <c r="H39" s="140">
        <v>4.2594122361231399</v>
      </c>
      <c r="I39" s="140">
        <v>-12.622746829411895</v>
      </c>
      <c r="J39" s="140">
        <v>3.148408367218309</v>
      </c>
      <c r="K39" s="140">
        <v>-0.55997386947449002</v>
      </c>
      <c r="L39" s="140">
        <v>9.4245434292490415</v>
      </c>
      <c r="M39" s="140">
        <v>-2.8026517201877965</v>
      </c>
      <c r="N39" s="140">
        <v>2.7179495470676898</v>
      </c>
      <c r="O39" s="140">
        <v>4.9153644693778347</v>
      </c>
      <c r="P39" s="140">
        <v>-4.596287855172406</v>
      </c>
      <c r="Q39" s="140">
        <v>-13.308995700221331</v>
      </c>
      <c r="R39" s="140">
        <v>19.465437964124547</v>
      </c>
      <c r="S39" s="140">
        <v>3.0812122695342907</v>
      </c>
      <c r="T39" s="140">
        <v>-9.4218711866976719</v>
      </c>
      <c r="U39" s="140">
        <v>-3.4454870959839923</v>
      </c>
      <c r="V39" s="140">
        <v>2.2523421223030056</v>
      </c>
      <c r="W39" s="140">
        <v>1.5911019909736979</v>
      </c>
      <c r="X39" s="140">
        <v>-1.119386693449087</v>
      </c>
      <c r="Y39" s="140">
        <v>11.401040665127766</v>
      </c>
      <c r="Z39" s="140">
        <v>-5.8037065552270519</v>
      </c>
    </row>
    <row r="40" spans="1:31" s="368" customFormat="1">
      <c r="A40" s="710" t="s">
        <v>446</v>
      </c>
      <c r="B40" s="570" t="s">
        <v>356</v>
      </c>
      <c r="C40" s="140">
        <v>3.3442564046809053</v>
      </c>
      <c r="D40" s="140">
        <v>-6.9058470441404864</v>
      </c>
      <c r="E40" s="140">
        <v>138.52525890395503</v>
      </c>
      <c r="F40" s="140">
        <v>6.1160672794983526</v>
      </c>
      <c r="G40" s="140">
        <v>-5.871750200612837</v>
      </c>
      <c r="H40" s="140">
        <v>6.9026982933346659</v>
      </c>
      <c r="I40" s="140">
        <v>4.1326642851461202</v>
      </c>
      <c r="J40" s="140">
        <v>-0.66681355215220606</v>
      </c>
      <c r="K40" s="140">
        <v>2.5468381082794025</v>
      </c>
      <c r="L40" s="140">
        <v>7.5646214860706635</v>
      </c>
      <c r="M40" s="140">
        <v>-10.657206636384331</v>
      </c>
      <c r="N40" s="140">
        <v>24.493135675163145</v>
      </c>
      <c r="O40" s="140">
        <v>5.4895426987799993</v>
      </c>
      <c r="P40" s="140">
        <v>-0.76413015466856393</v>
      </c>
      <c r="Q40" s="140">
        <v>-24.582734984928507</v>
      </c>
      <c r="R40" s="140">
        <v>10.2347689672321</v>
      </c>
      <c r="S40" s="140">
        <v>25.245450836630084</v>
      </c>
      <c r="T40" s="140">
        <v>-3.5647742386119603</v>
      </c>
      <c r="U40" s="140">
        <v>5.6256511943305014</v>
      </c>
      <c r="V40" s="140">
        <v>9.9820089398294982</v>
      </c>
      <c r="W40" s="140">
        <v>-0.99810144918112087</v>
      </c>
      <c r="X40" s="140">
        <v>-4.8454259878709252</v>
      </c>
      <c r="Y40" s="140">
        <v>1.1306783704674359</v>
      </c>
      <c r="Z40" s="140">
        <v>-9.0147369796989096</v>
      </c>
    </row>
    <row r="41" spans="1:31" s="368" customFormat="1">
      <c r="A41" s="710" t="s">
        <v>447</v>
      </c>
      <c r="B41" s="570" t="s">
        <v>356</v>
      </c>
      <c r="C41" s="140">
        <v>2.4636866407895894</v>
      </c>
      <c r="D41" s="140">
        <v>0.4731448484991887</v>
      </c>
      <c r="E41" s="140">
        <v>-13.106427694132066</v>
      </c>
      <c r="F41" s="140">
        <v>-11.728670408352812</v>
      </c>
      <c r="G41" s="140">
        <v>-3.4424100439468077</v>
      </c>
      <c r="H41" s="140">
        <v>4.4687124721730243</v>
      </c>
      <c r="I41" s="140">
        <v>-26.886998864953682</v>
      </c>
      <c r="J41" s="140">
        <v>11.599239345298585</v>
      </c>
      <c r="K41" s="140">
        <v>-0.91362228077314001</v>
      </c>
      <c r="L41" s="140">
        <v>-7.6374743339642635</v>
      </c>
      <c r="M41" s="140">
        <v>0.72650421969487411</v>
      </c>
      <c r="N41" s="140">
        <v>18.09285870698524</v>
      </c>
      <c r="O41" s="140">
        <v>8.3778335204276999</v>
      </c>
      <c r="P41" s="140">
        <v>0.90751646143739606</v>
      </c>
      <c r="Q41" s="140">
        <v>-9.6778684542157549</v>
      </c>
      <c r="R41" s="140">
        <v>12.694414561407186</v>
      </c>
      <c r="S41" s="140">
        <v>18.311471470225584</v>
      </c>
      <c r="T41" s="140">
        <v>-0.60898282136669479</v>
      </c>
      <c r="U41" s="140">
        <v>-2.3006667115941326</v>
      </c>
      <c r="V41" s="140">
        <v>8.4765835690086107</v>
      </c>
      <c r="W41" s="140">
        <v>2.4637893880502162</v>
      </c>
      <c r="X41" s="140">
        <v>-23.328272355952365</v>
      </c>
      <c r="Y41" s="140">
        <v>4.7192431896848035</v>
      </c>
      <c r="Z41" s="140">
        <v>4.5434548126563783</v>
      </c>
    </row>
    <row r="42" spans="1:31" s="368" customFormat="1">
      <c r="A42" s="710" t="s">
        <v>448</v>
      </c>
      <c r="B42" s="570" t="s">
        <v>356</v>
      </c>
      <c r="C42" s="140">
        <v>2.3728993924783737</v>
      </c>
      <c r="D42" s="140">
        <v>-23.080366451667885</v>
      </c>
      <c r="E42" s="140">
        <v>-17.124927754280634</v>
      </c>
      <c r="F42" s="140">
        <v>70.813470812631437</v>
      </c>
      <c r="G42" s="140">
        <v>31.152662520212147</v>
      </c>
      <c r="H42" s="140">
        <v>4.3526205501840138</v>
      </c>
      <c r="I42" s="140">
        <v>1.354299108323616</v>
      </c>
      <c r="J42" s="140">
        <v>-5.7348340973083936</v>
      </c>
      <c r="K42" s="140">
        <v>11.65937948703737</v>
      </c>
      <c r="L42" s="140">
        <v>-5.435470429044841</v>
      </c>
      <c r="M42" s="140">
        <v>16.675528532759856</v>
      </c>
      <c r="N42" s="140">
        <v>0.76936370619340266</v>
      </c>
      <c r="O42" s="140">
        <v>7.8037712575987399</v>
      </c>
      <c r="P42" s="140">
        <v>-13.626773019926887</v>
      </c>
      <c r="Q42" s="140">
        <v>13.488881686231466</v>
      </c>
      <c r="R42" s="140">
        <v>3.7577698420661392</v>
      </c>
      <c r="S42" s="140">
        <v>-1.8763445314216654</v>
      </c>
      <c r="T42" s="140">
        <v>0.55171911496267967</v>
      </c>
      <c r="U42" s="140">
        <v>10.663160914976828</v>
      </c>
      <c r="V42" s="140">
        <v>-9.2792122599436055</v>
      </c>
      <c r="W42" s="140">
        <v>14.44304565502101</v>
      </c>
      <c r="X42" s="140">
        <v>2.2991383890487072</v>
      </c>
      <c r="Y42" s="140">
        <v>-3.386579001085039</v>
      </c>
      <c r="Z42" s="140">
        <v>10.946663280767083</v>
      </c>
    </row>
    <row r="43" spans="1:31" s="368" customFormat="1">
      <c r="A43" s="710" t="s">
        <v>449</v>
      </c>
      <c r="B43" s="570" t="s">
        <v>356</v>
      </c>
      <c r="C43" s="140">
        <v>2.8854303981591585</v>
      </c>
      <c r="D43" s="140">
        <v>-6.0795832381574257</v>
      </c>
      <c r="E43" s="140">
        <v>-3.7114760931154933</v>
      </c>
      <c r="F43" s="140">
        <v>3.4166238160124891</v>
      </c>
      <c r="G43" s="140">
        <v>-0.68669674298431005</v>
      </c>
      <c r="H43" s="140">
        <v>21.953921492778548</v>
      </c>
      <c r="I43" s="140">
        <v>-3.4834585413438504</v>
      </c>
      <c r="J43" s="140">
        <v>-7.938564638403065</v>
      </c>
      <c r="K43" s="140">
        <v>11.664696030526855</v>
      </c>
      <c r="L43" s="140">
        <v>6.4690979494708643</v>
      </c>
      <c r="M43" s="140">
        <v>6.2948716111257568</v>
      </c>
      <c r="N43" s="140">
        <v>9.2458205550058778</v>
      </c>
      <c r="O43" s="140">
        <v>-10.580725651014731</v>
      </c>
      <c r="P43" s="140">
        <v>-1.1865921502772352</v>
      </c>
      <c r="Q43" s="140">
        <v>-10.068294488905792</v>
      </c>
      <c r="R43" s="140">
        <v>-2.7280958761142813</v>
      </c>
      <c r="S43" s="140">
        <v>-7.0630137267229571</v>
      </c>
      <c r="T43" s="140">
        <v>1.3337640233130656</v>
      </c>
      <c r="U43" s="140">
        <v>-1.6443172743275909</v>
      </c>
      <c r="V43" s="140">
        <v>7.9078460134709445</v>
      </c>
      <c r="W43" s="140">
        <v>0.80704800817925104</v>
      </c>
      <c r="X43" s="140">
        <v>7.0994026535801851</v>
      </c>
      <c r="Y43" s="140">
        <v>-6.0620229048297318</v>
      </c>
      <c r="Z43" s="140">
        <v>-9.9517128900240408</v>
      </c>
    </row>
    <row r="44" spans="1:31" s="368" customFormat="1">
      <c r="A44" s="710" t="s">
        <v>450</v>
      </c>
      <c r="B44" s="570" t="s">
        <v>356</v>
      </c>
      <c r="C44" s="140">
        <v>-2.8884912612026454</v>
      </c>
      <c r="D44" s="140">
        <v>7.9957127165228741</v>
      </c>
      <c r="E44" s="140">
        <v>0.78007902536214146</v>
      </c>
      <c r="F44" s="140">
        <v>15.825011152120453</v>
      </c>
      <c r="G44" s="140">
        <v>4.955330438865019</v>
      </c>
      <c r="H44" s="140">
        <v>1.0121717852908318</v>
      </c>
      <c r="I44" s="140">
        <v>-1.5999587320364839</v>
      </c>
      <c r="J44" s="140">
        <v>3.9463635404713102</v>
      </c>
      <c r="K44" s="140">
        <v>0.82463996332332101</v>
      </c>
      <c r="L44" s="140">
        <v>5.111427839152114</v>
      </c>
      <c r="M44" s="140">
        <v>10.275703989350347</v>
      </c>
      <c r="N44" s="140">
        <v>3.0404211700491999</v>
      </c>
      <c r="O44" s="140">
        <v>21.165724419498517</v>
      </c>
      <c r="P44" s="140">
        <v>7.538115116889557</v>
      </c>
      <c r="Q44" s="140">
        <v>-10.345422741150884</v>
      </c>
      <c r="R44" s="140">
        <v>15.114559489335647</v>
      </c>
      <c r="S44" s="140">
        <v>11.81850317096098</v>
      </c>
      <c r="T44" s="140">
        <v>-10.618915622007151</v>
      </c>
      <c r="U44" s="140">
        <v>-1.1117632555268528</v>
      </c>
      <c r="V44" s="140">
        <v>4.1284536707613029</v>
      </c>
      <c r="W44" s="140">
        <v>3.0161261870473055</v>
      </c>
      <c r="X44" s="140">
        <v>3.5978262063082269</v>
      </c>
      <c r="Y44" s="140">
        <v>3.4441222533548483</v>
      </c>
      <c r="Z44" s="140">
        <v>4.0737521627466151</v>
      </c>
    </row>
    <row r="45" spans="1:31" s="368" customFormat="1" ht="20.25" customHeight="1">
      <c r="A45" s="710" t="s">
        <v>451</v>
      </c>
      <c r="B45" s="570" t="s">
        <v>356</v>
      </c>
      <c r="C45" s="140">
        <v>9.5464164152161857E-2</v>
      </c>
      <c r="D45" s="140">
        <v>2.4588829575728113</v>
      </c>
      <c r="E45" s="140">
        <v>1.5635770431864273</v>
      </c>
      <c r="F45" s="140">
        <v>4.6239506889766488</v>
      </c>
      <c r="G45" s="140">
        <v>-3.1152065641320519</v>
      </c>
      <c r="H45" s="140">
        <v>6.5416698887701159</v>
      </c>
      <c r="I45" s="140">
        <v>-2.7408384249820017</v>
      </c>
      <c r="J45" s="140">
        <v>1.2094240886124936</v>
      </c>
      <c r="K45" s="140">
        <v>5.6443357903152815</v>
      </c>
      <c r="L45" s="140">
        <v>3.4356938700820621</v>
      </c>
      <c r="M45" s="140">
        <v>0.25195395120256592</v>
      </c>
      <c r="N45" s="140">
        <v>6.7083589599131699</v>
      </c>
      <c r="O45" s="140">
        <v>1.0043552329398011</v>
      </c>
      <c r="P45" s="140">
        <v>-0.17786701857910714</v>
      </c>
      <c r="Q45" s="140">
        <v>-11.216385467266235</v>
      </c>
      <c r="R45" s="140">
        <v>9.9179991014406141</v>
      </c>
      <c r="S45" s="140">
        <v>3.9216929735718651</v>
      </c>
      <c r="T45" s="140">
        <v>-4.6011640249185888</v>
      </c>
      <c r="U45" s="140">
        <v>3.3184923513822611</v>
      </c>
      <c r="V45" s="140">
        <v>2.72125412140565</v>
      </c>
      <c r="W45" s="140">
        <v>3.3694836943059556</v>
      </c>
      <c r="X45" s="140">
        <v>1.1457035040713777</v>
      </c>
      <c r="Y45" s="140">
        <v>-0.93075817647087433</v>
      </c>
      <c r="Z45" s="140">
        <v>0.14939508132808044</v>
      </c>
    </row>
    <row r="46" spans="1:31" s="368" customFormat="1">
      <c r="A46" s="643"/>
      <c r="B46" s="528"/>
      <c r="D46" s="216"/>
      <c r="E46" s="216"/>
      <c r="F46" s="216"/>
      <c r="G46" s="216"/>
      <c r="H46" s="216"/>
      <c r="I46" s="216"/>
      <c r="J46" s="216"/>
      <c r="K46" s="216"/>
      <c r="L46" s="216"/>
      <c r="M46" s="216"/>
      <c r="N46" s="216"/>
      <c r="O46" s="216"/>
      <c r="P46" s="216"/>
      <c r="Q46" s="216"/>
      <c r="R46" s="216"/>
      <c r="S46" s="216"/>
      <c r="T46" s="216"/>
      <c r="U46" s="216"/>
      <c r="V46" s="216"/>
      <c r="W46" s="216"/>
      <c r="X46" s="216"/>
      <c r="Y46" s="216"/>
      <c r="Z46" s="216"/>
    </row>
    <row r="47" spans="1:31" s="368" customFormat="1" ht="13">
      <c r="A47" s="135"/>
      <c r="B47" s="1283" t="s">
        <v>483</v>
      </c>
      <c r="C47" s="1283"/>
      <c r="D47" s="1283"/>
      <c r="E47" s="1283"/>
      <c r="F47" s="1283"/>
      <c r="G47" s="1283"/>
      <c r="H47" s="1283" t="s">
        <v>483</v>
      </c>
      <c r="I47" s="1283"/>
      <c r="J47" s="1283"/>
      <c r="K47" s="1283"/>
      <c r="L47" s="1283"/>
      <c r="M47" s="1283"/>
      <c r="N47" s="1283" t="s">
        <v>483</v>
      </c>
      <c r="O47" s="1283"/>
      <c r="P47" s="1283"/>
      <c r="Q47" s="1283"/>
      <c r="R47" s="1283"/>
      <c r="S47" s="1283"/>
      <c r="T47" s="1283" t="s">
        <v>483</v>
      </c>
      <c r="U47" s="1283"/>
      <c r="V47" s="1283"/>
      <c r="W47" s="1283"/>
      <c r="X47" s="1283"/>
      <c r="Y47" s="1283"/>
      <c r="Z47" s="1283" t="s">
        <v>483</v>
      </c>
      <c r="AA47" s="1283"/>
      <c r="AB47" s="1283"/>
      <c r="AC47" s="1283"/>
      <c r="AD47" s="1283"/>
      <c r="AE47" s="1283"/>
    </row>
    <row r="48" spans="1:31" s="368" customFormat="1">
      <c r="A48" s="643"/>
      <c r="B48" s="528"/>
      <c r="C48" s="141"/>
      <c r="D48" s="141"/>
      <c r="E48" s="141"/>
      <c r="F48" s="141"/>
      <c r="G48" s="141"/>
      <c r="H48" s="141"/>
      <c r="I48" s="141"/>
      <c r="J48" s="141"/>
    </row>
    <row r="49" spans="1:26" s="368" customFormat="1">
      <c r="A49" s="712" t="s">
        <v>435</v>
      </c>
      <c r="B49" s="143">
        <v>100</v>
      </c>
      <c r="C49" s="144">
        <v>101.71548891404039</v>
      </c>
      <c r="D49" s="144">
        <v>106.16533465326283</v>
      </c>
      <c r="E49" s="144">
        <v>106.35910105284782</v>
      </c>
      <c r="F49" s="144">
        <v>105.2429590718271</v>
      </c>
      <c r="G49" s="144">
        <v>107.21346550459272</v>
      </c>
      <c r="H49" s="144">
        <v>114.74493723549031</v>
      </c>
      <c r="I49" s="144">
        <v>112.18324207851573</v>
      </c>
      <c r="J49" s="144">
        <v>110.6465262774361</v>
      </c>
      <c r="K49" s="144">
        <v>118.72134716820868</v>
      </c>
      <c r="L49" s="144">
        <v>122.56578338190309</v>
      </c>
      <c r="M49" s="144">
        <v>127.43763790539104</v>
      </c>
      <c r="N49" s="144">
        <v>137.6228791034487</v>
      </c>
      <c r="O49" s="144">
        <v>139.12899919226294</v>
      </c>
      <c r="P49" s="144">
        <v>143.05069976404707</v>
      </c>
      <c r="Q49" s="144">
        <v>123.94970316006678</v>
      </c>
      <c r="R49" s="144">
        <v>126.42375344687399</v>
      </c>
      <c r="S49" s="144">
        <v>141.21591783791231</v>
      </c>
      <c r="T49" s="144">
        <v>133.55122999896417</v>
      </c>
      <c r="U49" s="144">
        <v>140.98192596006416</v>
      </c>
      <c r="V49" s="144">
        <v>147.91678764466579</v>
      </c>
      <c r="W49" s="144">
        <v>142.53106019468601</v>
      </c>
      <c r="X49" s="144">
        <v>144.52126303613196</v>
      </c>
      <c r="Y49" s="144">
        <v>150.01750725328944</v>
      </c>
      <c r="Z49" s="144">
        <v>142.00858154647176</v>
      </c>
    </row>
    <row r="50" spans="1:26" s="368" customFormat="1">
      <c r="A50" s="710" t="s">
        <v>436</v>
      </c>
      <c r="B50" s="143">
        <v>100</v>
      </c>
      <c r="C50" s="144">
        <v>97.554730808445427</v>
      </c>
      <c r="D50" s="144">
        <v>101.5782559344911</v>
      </c>
      <c r="E50" s="144">
        <v>94.890382149751545</v>
      </c>
      <c r="F50" s="144">
        <v>99.578630773519237</v>
      </c>
      <c r="G50" s="144">
        <v>97.984878919749747</v>
      </c>
      <c r="H50" s="144">
        <v>105.30914366597646</v>
      </c>
      <c r="I50" s="144">
        <v>107.10017947230105</v>
      </c>
      <c r="J50" s="144">
        <v>99.364841549054617</v>
      </c>
      <c r="K50" s="144">
        <v>108.66738424634282</v>
      </c>
      <c r="L50" s="144">
        <v>110.46288303431572</v>
      </c>
      <c r="M50" s="144">
        <v>100.75032752987006</v>
      </c>
      <c r="N50" s="144">
        <v>117.33307344068426</v>
      </c>
      <c r="O50" s="144">
        <v>116.67405453490208</v>
      </c>
      <c r="P50" s="144">
        <v>121.92148288725993</v>
      </c>
      <c r="Q50" s="144">
        <v>113.24639484413051</v>
      </c>
      <c r="R50" s="144">
        <v>126.65638101720509</v>
      </c>
      <c r="S50" s="144">
        <v>131.62589540665195</v>
      </c>
      <c r="T50" s="144">
        <v>127.98699470449982</v>
      </c>
      <c r="U50" s="144">
        <v>130.33369998806691</v>
      </c>
      <c r="V50" s="144">
        <v>121.63879005829061</v>
      </c>
      <c r="W50" s="144">
        <v>127.20542302331721</v>
      </c>
      <c r="X50" s="144">
        <v>130.26975788757673</v>
      </c>
      <c r="Y50" s="144">
        <v>129.21736777622147</v>
      </c>
      <c r="Z50" s="144">
        <v>133.48269807729451</v>
      </c>
    </row>
    <row r="51" spans="1:26" s="368" customFormat="1">
      <c r="A51" s="710" t="s">
        <v>437</v>
      </c>
      <c r="B51" s="143">
        <v>99.999999999999986</v>
      </c>
      <c r="C51" s="144">
        <v>90.143912732512348</v>
      </c>
      <c r="D51" s="144">
        <v>73.30708867819699</v>
      </c>
      <c r="E51" s="144">
        <v>73.338485149345772</v>
      </c>
      <c r="F51" s="144">
        <v>59.699356242246481</v>
      </c>
      <c r="G51" s="144">
        <v>59.859407093937286</v>
      </c>
      <c r="H51" s="144">
        <v>61.015585654079111</v>
      </c>
      <c r="I51" s="144">
        <v>63.764223747430123</v>
      </c>
      <c r="J51" s="144">
        <v>62.501208832351352</v>
      </c>
      <c r="K51" s="144">
        <v>72.292511438703698</v>
      </c>
      <c r="L51" s="144">
        <v>45.907791268939263</v>
      </c>
      <c r="M51" s="144">
        <v>46.936808188009103</v>
      </c>
      <c r="N51" s="144">
        <v>50.671024829648722</v>
      </c>
      <c r="O51" s="144">
        <v>60.73300179419774</v>
      </c>
      <c r="P51" s="144">
        <v>60.114801622901048</v>
      </c>
      <c r="Q51" s="144">
        <v>52.606751806133886</v>
      </c>
      <c r="R51" s="144">
        <v>60.664552932516315</v>
      </c>
      <c r="S51" s="144">
        <v>63.825569226564419</v>
      </c>
      <c r="T51" s="144">
        <v>54.472246050114627</v>
      </c>
      <c r="U51" s="144">
        <v>56.284025000654822</v>
      </c>
      <c r="V51" s="144">
        <v>68.496353331332941</v>
      </c>
      <c r="W51" s="144">
        <v>56.817439616103073</v>
      </c>
      <c r="X51" s="144">
        <v>64.068652203372082</v>
      </c>
      <c r="Y51" s="144">
        <v>64.996247954802044</v>
      </c>
      <c r="Z51" s="144">
        <v>63.146592992274769</v>
      </c>
    </row>
    <row r="52" spans="1:26" s="368" customFormat="1">
      <c r="A52" s="710" t="s">
        <v>438</v>
      </c>
      <c r="B52" s="143">
        <v>100</v>
      </c>
      <c r="C52" s="144">
        <v>98.361844250277343</v>
      </c>
      <c r="D52" s="144">
        <v>113.17392562656448</v>
      </c>
      <c r="E52" s="144">
        <v>107.54110028560429</v>
      </c>
      <c r="F52" s="144">
        <v>99.491109927763958</v>
      </c>
      <c r="G52" s="144">
        <v>96.948797818723534</v>
      </c>
      <c r="H52" s="144">
        <v>102.24092024756337</v>
      </c>
      <c r="I52" s="144">
        <v>100.91556213956378</v>
      </c>
      <c r="J52" s="144">
        <v>101.2797570013838</v>
      </c>
      <c r="K52" s="144">
        <v>104.95844866995546</v>
      </c>
      <c r="L52" s="144">
        <v>105.78838371778288</v>
      </c>
      <c r="M52" s="144">
        <v>110.79432355350859</v>
      </c>
      <c r="N52" s="144">
        <v>119.50986423602021</v>
      </c>
      <c r="O52" s="144">
        <v>113.26917195994253</v>
      </c>
      <c r="P52" s="144">
        <v>109.60131849740269</v>
      </c>
      <c r="Q52" s="144">
        <v>100.60097689885851</v>
      </c>
      <c r="R52" s="144">
        <v>106.59625412612689</v>
      </c>
      <c r="S52" s="144">
        <v>116.49211743093738</v>
      </c>
      <c r="T52" s="144">
        <v>110.43127566102598</v>
      </c>
      <c r="U52" s="144">
        <v>109.37468285276863</v>
      </c>
      <c r="V52" s="144">
        <v>119.11975973971856</v>
      </c>
      <c r="W52" s="144">
        <v>125.30193303919575</v>
      </c>
      <c r="X52" s="144">
        <v>122.59859743452392</v>
      </c>
      <c r="Y52" s="144">
        <v>127.37569593804818</v>
      </c>
      <c r="Z52" s="144">
        <v>132.03034966729845</v>
      </c>
    </row>
    <row r="53" spans="1:26" s="368" customFormat="1">
      <c r="A53" s="710" t="s">
        <v>439</v>
      </c>
      <c r="B53" s="143">
        <v>100</v>
      </c>
      <c r="C53" s="144">
        <v>98.786134814461022</v>
      </c>
      <c r="D53" s="144">
        <v>98.586689931116254</v>
      </c>
      <c r="E53" s="144">
        <v>104.55037544574063</v>
      </c>
      <c r="F53" s="144">
        <v>104.79195062497469</v>
      </c>
      <c r="G53" s="144">
        <v>92.118067105944988</v>
      </c>
      <c r="H53" s="144">
        <v>107.23941699803905</v>
      </c>
      <c r="I53" s="144">
        <v>111.04892113740996</v>
      </c>
      <c r="J53" s="144">
        <v>101.52501853026823</v>
      </c>
      <c r="K53" s="144">
        <v>105.91118455623054</v>
      </c>
      <c r="L53" s="144">
        <v>108.77332763363154</v>
      </c>
      <c r="M53" s="144">
        <v>111.57011107523445</v>
      </c>
      <c r="N53" s="144">
        <v>128.01569495773197</v>
      </c>
      <c r="O53" s="144">
        <v>129.79498606188127</v>
      </c>
      <c r="P53" s="144">
        <v>124.04472637859448</v>
      </c>
      <c r="Q53" s="144">
        <v>100.77657086929872</v>
      </c>
      <c r="R53" s="144">
        <v>116.34068105789504</v>
      </c>
      <c r="S53" s="144">
        <v>103.34172931253117</v>
      </c>
      <c r="T53" s="144">
        <v>94.207194006726439</v>
      </c>
      <c r="U53" s="144">
        <v>99.559328871797291</v>
      </c>
      <c r="V53" s="144">
        <v>102.39566719622158</v>
      </c>
      <c r="W53" s="144">
        <v>106.46689365655419</v>
      </c>
      <c r="X53" s="144">
        <v>111.48166159931209</v>
      </c>
      <c r="Y53" s="144">
        <v>103.70967861135195</v>
      </c>
      <c r="Z53" s="144">
        <v>107.96014576336329</v>
      </c>
    </row>
    <row r="54" spans="1:26" s="368" customFormat="1">
      <c r="A54" s="710" t="s">
        <v>440</v>
      </c>
      <c r="B54" s="143">
        <v>100</v>
      </c>
      <c r="C54" s="144">
        <v>91.790410907736231</v>
      </c>
      <c r="D54" s="144">
        <v>91.133183040968547</v>
      </c>
      <c r="E54" s="144">
        <v>99.175193903845454</v>
      </c>
      <c r="F54" s="144">
        <v>98.501604701785624</v>
      </c>
      <c r="G54" s="144">
        <v>89.331801712743186</v>
      </c>
      <c r="H54" s="144">
        <v>96.22663654170789</v>
      </c>
      <c r="I54" s="144">
        <v>95.872413786502008</v>
      </c>
      <c r="J54" s="144">
        <v>87.244916421516479</v>
      </c>
      <c r="K54" s="144">
        <v>99.45050469028665</v>
      </c>
      <c r="L54" s="144">
        <v>106.13504957647039</v>
      </c>
      <c r="M54" s="144">
        <v>113.9493906605386</v>
      </c>
      <c r="N54" s="144">
        <v>126.40261427344548</v>
      </c>
      <c r="O54" s="144">
        <v>121.18836864508071</v>
      </c>
      <c r="P54" s="144">
        <v>118.44799314043247</v>
      </c>
      <c r="Q54" s="144">
        <v>123.57286975486254</v>
      </c>
      <c r="R54" s="144">
        <v>131.48419188306997</v>
      </c>
      <c r="S54" s="144">
        <v>122.29175500100555</v>
      </c>
      <c r="T54" s="144">
        <v>122.13657201394753</v>
      </c>
      <c r="U54" s="144">
        <v>124.79150083983727</v>
      </c>
      <c r="V54" s="144">
        <v>132.67445688621643</v>
      </c>
      <c r="W54" s="144">
        <v>125.62521709882398</v>
      </c>
      <c r="X54" s="144">
        <v>142.09559453198318</v>
      </c>
      <c r="Y54" s="144">
        <v>117.78595785504106</v>
      </c>
      <c r="Z54" s="144">
        <v>121.15863988096328</v>
      </c>
    </row>
    <row r="55" spans="1:26" s="368" customFormat="1">
      <c r="A55" s="710" t="s">
        <v>441</v>
      </c>
      <c r="B55" s="143">
        <v>100</v>
      </c>
      <c r="C55" s="144">
        <v>103.26275163502604</v>
      </c>
      <c r="D55" s="144">
        <v>107.06601147005024</v>
      </c>
      <c r="E55" s="144">
        <v>107.4014978238197</v>
      </c>
      <c r="F55" s="144">
        <v>118.86489100798669</v>
      </c>
      <c r="G55" s="144">
        <v>112.52530214229175</v>
      </c>
      <c r="H55" s="144">
        <v>115.34099908180139</v>
      </c>
      <c r="I55" s="144">
        <v>107.17169354072239</v>
      </c>
      <c r="J55" s="144">
        <v>108.46316028678724</v>
      </c>
      <c r="K55" s="144">
        <v>112.26002791326647</v>
      </c>
      <c r="L55" s="144">
        <v>117.04903624360867</v>
      </c>
      <c r="M55" s="144">
        <v>112.10894167143157</v>
      </c>
      <c r="N55" s="144">
        <v>126.46905324609519</v>
      </c>
      <c r="O55" s="144">
        <v>126.42407966546021</v>
      </c>
      <c r="P55" s="144">
        <v>128.95704670442564</v>
      </c>
      <c r="Q55" s="144">
        <v>110.13316589862471</v>
      </c>
      <c r="R55" s="144">
        <v>123.2414213885943</v>
      </c>
      <c r="S55" s="144">
        <v>134.79533363607592</v>
      </c>
      <c r="T55" s="144">
        <v>134.33361207230561</v>
      </c>
      <c r="U55" s="144">
        <v>183.351701707865</v>
      </c>
      <c r="V55" s="144">
        <v>192.83984498622723</v>
      </c>
      <c r="W55" s="144">
        <v>210.36262811569154</v>
      </c>
      <c r="X55" s="144">
        <v>244.6366977611732</v>
      </c>
      <c r="Y55" s="144">
        <v>266.74861073636589</v>
      </c>
      <c r="Z55" s="144">
        <v>257.96324142641384</v>
      </c>
    </row>
    <row r="56" spans="1:26" s="368" customFormat="1">
      <c r="A56" s="710" t="s">
        <v>442</v>
      </c>
      <c r="B56" s="143">
        <v>100</v>
      </c>
      <c r="C56" s="144">
        <v>97.639208063537907</v>
      </c>
      <c r="D56" s="144">
        <v>100.09648289889772</v>
      </c>
      <c r="E56" s="144">
        <v>116.35474051496575</v>
      </c>
      <c r="F56" s="144">
        <v>106.54790834862881</v>
      </c>
      <c r="G56" s="144">
        <v>103.0778225163763</v>
      </c>
      <c r="H56" s="144">
        <v>115.50584036302402</v>
      </c>
      <c r="I56" s="144">
        <v>102.44656202409705</v>
      </c>
      <c r="J56" s="144">
        <v>107.30307446918177</v>
      </c>
      <c r="K56" s="144">
        <v>102.44447073601322</v>
      </c>
      <c r="L56" s="144">
        <v>79.174688405275745</v>
      </c>
      <c r="M56" s="144">
        <v>93.735864273022472</v>
      </c>
      <c r="N56" s="144">
        <v>108.3655906181166</v>
      </c>
      <c r="O56" s="144">
        <v>109.05168297340343</v>
      </c>
      <c r="P56" s="144">
        <v>105.29080888950543</v>
      </c>
      <c r="Q56" s="144">
        <v>110.11163294323259</v>
      </c>
      <c r="R56" s="144">
        <v>125.04305546357917</v>
      </c>
      <c r="S56" s="144">
        <v>108.14637030845832</v>
      </c>
      <c r="T56" s="144">
        <v>98.872100123301635</v>
      </c>
      <c r="U56" s="144">
        <v>106.01892148349808</v>
      </c>
      <c r="V56" s="144">
        <v>114.16591449963836</v>
      </c>
      <c r="W56" s="144">
        <v>117.83963270412372</v>
      </c>
      <c r="X56" s="144">
        <v>129.48140349968838</v>
      </c>
      <c r="Y56" s="144">
        <v>133.13277185339209</v>
      </c>
      <c r="Z56" s="144">
        <v>124.99804547409259</v>
      </c>
    </row>
    <row r="57" spans="1:26" s="368" customFormat="1">
      <c r="A57" s="710" t="s">
        <v>443</v>
      </c>
      <c r="B57" s="143">
        <v>100</v>
      </c>
      <c r="C57" s="144">
        <v>106.53933521158375</v>
      </c>
      <c r="D57" s="144">
        <v>119.63155085760923</v>
      </c>
      <c r="E57" s="144">
        <v>131.04413867663462</v>
      </c>
      <c r="F57" s="144">
        <v>137.41842869048875</v>
      </c>
      <c r="G57" s="144">
        <v>134.74313541642391</v>
      </c>
      <c r="H57" s="144">
        <v>141.29477527713408</v>
      </c>
      <c r="I57" s="144">
        <v>142.85430143393668</v>
      </c>
      <c r="J57" s="144">
        <v>144.19020137167365</v>
      </c>
      <c r="K57" s="144">
        <v>143.34474686312015</v>
      </c>
      <c r="L57" s="144">
        <v>158.95063227196943</v>
      </c>
      <c r="M57" s="144">
        <v>161.39398620004104</v>
      </c>
      <c r="N57" s="144">
        <v>163.79462485273584</v>
      </c>
      <c r="O57" s="144">
        <v>170.92571141538392</v>
      </c>
      <c r="P57" s="144">
        <v>178.68774600560954</v>
      </c>
      <c r="Q57" s="144">
        <v>169.75461617316279</v>
      </c>
      <c r="R57" s="144">
        <v>173.85802350750811</v>
      </c>
      <c r="S57" s="144">
        <v>182.30527773441167</v>
      </c>
      <c r="T57" s="144">
        <v>166.9929320970484</v>
      </c>
      <c r="U57" s="144">
        <v>149.49095110409448</v>
      </c>
      <c r="V57" s="144">
        <v>160.50125700531956</v>
      </c>
      <c r="W57" s="144">
        <v>175.80178312226732</v>
      </c>
      <c r="X57" s="144">
        <v>176.48060571034497</v>
      </c>
      <c r="Y57" s="144">
        <v>146.43473298216165</v>
      </c>
      <c r="Z57" s="144">
        <v>139.08815833335564</v>
      </c>
    </row>
    <row r="58" spans="1:26" s="368" customFormat="1">
      <c r="A58" s="710" t="s">
        <v>444</v>
      </c>
      <c r="B58" s="143">
        <v>100</v>
      </c>
      <c r="C58" s="144">
        <v>99.228082604969359</v>
      </c>
      <c r="D58" s="144">
        <v>101.91310999987557</v>
      </c>
      <c r="E58" s="144">
        <v>99.940253705352276</v>
      </c>
      <c r="F58" s="144">
        <v>107.40632666613197</v>
      </c>
      <c r="G58" s="144">
        <v>103.21619043905572</v>
      </c>
      <c r="H58" s="144">
        <v>109.02116720497933</v>
      </c>
      <c r="I58" s="144">
        <v>103.74294998450765</v>
      </c>
      <c r="J58" s="144">
        <v>113.79210180031596</v>
      </c>
      <c r="K58" s="144">
        <v>121.18505733561291</v>
      </c>
      <c r="L58" s="144">
        <v>124.52054796659229</v>
      </c>
      <c r="M58" s="144">
        <v>123.03478437578215</v>
      </c>
      <c r="N58" s="144">
        <v>125.57006360284092</v>
      </c>
      <c r="O58" s="144">
        <v>126.76021801554411</v>
      </c>
      <c r="P58" s="144">
        <v>123.6717891560569</v>
      </c>
      <c r="Q58" s="144">
        <v>99.395468207616275</v>
      </c>
      <c r="R58" s="144">
        <v>116.96574527376954</v>
      </c>
      <c r="S58" s="144">
        <v>121.3063746425334</v>
      </c>
      <c r="T58" s="144">
        <v>116.05517854524682</v>
      </c>
      <c r="U58" s="144">
        <v>125.12692804308111</v>
      </c>
      <c r="V58" s="144">
        <v>126.6290188399845</v>
      </c>
      <c r="W58" s="144">
        <v>131.12520998020963</v>
      </c>
      <c r="X58" s="144">
        <v>127.50337563817543</v>
      </c>
      <c r="Y58" s="144">
        <v>135.36499614222001</v>
      </c>
      <c r="Z58" s="144">
        <v>139.86103129517966</v>
      </c>
    </row>
    <row r="59" spans="1:26" s="368" customFormat="1">
      <c r="A59" s="710" t="s">
        <v>445</v>
      </c>
      <c r="B59" s="143">
        <v>100</v>
      </c>
      <c r="C59" s="144">
        <v>106.42069036131811</v>
      </c>
      <c r="D59" s="144">
        <v>87.990508392947447</v>
      </c>
      <c r="E59" s="144">
        <v>98.259715664964773</v>
      </c>
      <c r="F59" s="144">
        <v>115.26031861998179</v>
      </c>
      <c r="G59" s="144">
        <v>98.098367565561304</v>
      </c>
      <c r="H59" s="144">
        <v>102.27678143708587</v>
      </c>
      <c r="I59" s="144">
        <v>89.366642251011569</v>
      </c>
      <c r="J59" s="144">
        <v>92.180269093144474</v>
      </c>
      <c r="K59" s="144">
        <v>91.664083673411611</v>
      </c>
      <c r="L59" s="144">
        <v>100.30300504823546</v>
      </c>
      <c r="M59" s="144">
        <v>97.49186115185104</v>
      </c>
      <c r="N59" s="144">
        <v>100.14164075045564</v>
      </c>
      <c r="O59" s="144">
        <v>105.06396737895552</v>
      </c>
      <c r="P59" s="144">
        <v>100.2349250061543</v>
      </c>
      <c r="Q59" s="144">
        <v>86.894663146965144</v>
      </c>
      <c r="R59" s="144">
        <v>103.80908989597265</v>
      </c>
      <c r="S59" s="144">
        <v>107.00766831073923</v>
      </c>
      <c r="T59" s="144">
        <v>96.925543642612681</v>
      </c>
      <c r="U59" s="144">
        <v>93.585986543694133</v>
      </c>
      <c r="V59" s="144">
        <v>95.693863139190569</v>
      </c>
      <c r="W59" s="144">
        <v>97.216450100837875</v>
      </c>
      <c r="X59" s="144">
        <v>96.12822209456553</v>
      </c>
      <c r="Y59" s="144">
        <v>107.08783978623129</v>
      </c>
      <c r="Z59" s="144">
        <v>100.87277580870673</v>
      </c>
    </row>
    <row r="60" spans="1:26" s="368" customFormat="1">
      <c r="A60" s="710" t="s">
        <v>446</v>
      </c>
      <c r="B60" s="143">
        <v>100</v>
      </c>
      <c r="C60" s="144">
        <v>103.34425640468091</v>
      </c>
      <c r="D60" s="144">
        <v>96.207460128469293</v>
      </c>
      <c r="E60" s="144">
        <v>229.47909335635066</v>
      </c>
      <c r="F60" s="144">
        <v>243.51418909840791</v>
      </c>
      <c r="G60" s="144">
        <v>229.21564421150143</v>
      </c>
      <c r="H60" s="144">
        <v>245.03770857254483</v>
      </c>
      <c r="I60" s="144">
        <v>255.1642944398628</v>
      </c>
      <c r="J60" s="144">
        <v>253.4628243442842</v>
      </c>
      <c r="K60" s="144">
        <v>259.91811214500569</v>
      </c>
      <c r="L60" s="144">
        <v>279.57993350251604</v>
      </c>
      <c r="M60" s="144">
        <v>249.784522275287</v>
      </c>
      <c r="N60" s="144">
        <v>310.96458421173116</v>
      </c>
      <c r="O60" s="144">
        <v>328.03511784011783</v>
      </c>
      <c r="P60" s="144">
        <v>325.52850258679894</v>
      </c>
      <c r="Q60" s="144">
        <v>245.50469349548001</v>
      </c>
      <c r="R60" s="144">
        <v>270.63153167845371</v>
      </c>
      <c r="S60" s="144">
        <v>338.95368195675672</v>
      </c>
      <c r="T60" s="144">
        <v>326.87074842153555</v>
      </c>
      <c r="U60" s="144">
        <v>345.25935658402869</v>
      </c>
      <c r="V60" s="144">
        <v>379.72317642384428</v>
      </c>
      <c r="W60" s="144">
        <v>375.9331538970813</v>
      </c>
      <c r="X60" s="144">
        <v>357.71759116112935</v>
      </c>
      <c r="Y60" s="144">
        <v>361.76222659174533</v>
      </c>
      <c r="Z60" s="144">
        <v>329.15031337259711</v>
      </c>
    </row>
    <row r="61" spans="1:26" s="368" customFormat="1">
      <c r="A61" s="710" t="s">
        <v>447</v>
      </c>
      <c r="B61" s="143">
        <v>100</v>
      </c>
      <c r="C61" s="144">
        <v>102.46368664078959</v>
      </c>
      <c r="D61" s="144">
        <v>102.94848829571283</v>
      </c>
      <c r="E61" s="144">
        <v>89.455619115033215</v>
      </c>
      <c r="F61" s="144">
        <v>78.963664387279508</v>
      </c>
      <c r="G61" s="144">
        <v>76.245411273343365</v>
      </c>
      <c r="H61" s="144">
        <v>79.652599476374874</v>
      </c>
      <c r="I61" s="144">
        <v>58.236405959255855</v>
      </c>
      <c r="J61" s="144">
        <v>64.991386072569668</v>
      </c>
      <c r="K61" s="144">
        <v>64.39761028882738</v>
      </c>
      <c r="L61" s="144">
        <v>59.47925933133186</v>
      </c>
      <c r="M61" s="144">
        <v>59.911378660217245</v>
      </c>
      <c r="N61" s="144">
        <v>70.751059750617259</v>
      </c>
      <c r="O61" s="144">
        <v>76.678465750462308</v>
      </c>
      <c r="P61" s="144">
        <v>77.374335449525375</v>
      </c>
      <c r="Q61" s="144">
        <v>69.886149047396671</v>
      </c>
      <c r="R61" s="144">
        <v>78.757786528476132</v>
      </c>
      <c r="S61" s="144">
        <v>93.179496139219211</v>
      </c>
      <c r="T61" s="144">
        <v>92.612049014695316</v>
      </c>
      <c r="U61" s="144">
        <v>90.481354432088992</v>
      </c>
      <c r="V61" s="144">
        <v>98.151082054895895</v>
      </c>
      <c r="W61" s="144">
        <v>100.56931799882089</v>
      </c>
      <c r="X61" s="144">
        <v>77.108233589532134</v>
      </c>
      <c r="Y61" s="144">
        <v>80.747158651892377</v>
      </c>
      <c r="Z61" s="144">
        <v>84.415869317745063</v>
      </c>
    </row>
    <row r="62" spans="1:26" s="368" customFormat="1">
      <c r="A62" s="710" t="s">
        <v>448</v>
      </c>
      <c r="B62" s="143">
        <v>100</v>
      </c>
      <c r="C62" s="144">
        <v>102.37289939247837</v>
      </c>
      <c r="D62" s="144">
        <v>78.744859065497096</v>
      </c>
      <c r="E62" s="144">
        <v>65.259858840320618</v>
      </c>
      <c r="F62" s="144">
        <v>111.47262993257553</v>
      </c>
      <c r="G62" s="144">
        <v>146.19932213787578</v>
      </c>
      <c r="H62" s="144">
        <v>152.56282387747871</v>
      </c>
      <c r="I62" s="144">
        <v>154.62898084088474</v>
      </c>
      <c r="J62" s="144">
        <v>145.76126532330119</v>
      </c>
      <c r="K62" s="144">
        <v>162.75612439245228</v>
      </c>
      <c r="L62" s="144">
        <v>153.9095633796411</v>
      </c>
      <c r="M62" s="144">
        <v>179.57479653565926</v>
      </c>
      <c r="N62" s="144">
        <v>180.95637984567529</v>
      </c>
      <c r="O62" s="144">
        <v>195.07780180486333</v>
      </c>
      <c r="P62" s="144">
        <v>168.49499254065174</v>
      </c>
      <c r="Q62" s="144">
        <v>191.22308273168483</v>
      </c>
      <c r="R62" s="144">
        <v>198.40880606564522</v>
      </c>
      <c r="S62" s="144">
        <v>194.6859732831735</v>
      </c>
      <c r="T62" s="144">
        <v>195.76009301192786</v>
      </c>
      <c r="U62" s="144">
        <v>216.63430673709806</v>
      </c>
      <c r="V62" s="144">
        <v>196.53234958710541</v>
      </c>
      <c r="W62" s="144">
        <v>224.91760656485653</v>
      </c>
      <c r="X62" s="144">
        <v>230.0887736011187</v>
      </c>
      <c r="Y62" s="144">
        <v>222.29663551048912</v>
      </c>
      <c r="Z62" s="144">
        <v>246.63069968429647</v>
      </c>
    </row>
    <row r="63" spans="1:26" s="368" customFormat="1">
      <c r="A63" s="710" t="s">
        <v>449</v>
      </c>
      <c r="B63" s="143">
        <v>100</v>
      </c>
      <c r="C63" s="144">
        <v>102.88543039815916</v>
      </c>
      <c r="D63" s="144">
        <v>96.630425017166544</v>
      </c>
      <c r="E63" s="144">
        <v>93.044009893978512</v>
      </c>
      <c r="F63" s="144">
        <v>96.2229736953892</v>
      </c>
      <c r="G63" s="144">
        <v>95.562213669020309</v>
      </c>
      <c r="H63" s="144">
        <v>116.5418670346783</v>
      </c>
      <c r="I63" s="144">
        <v>112.4821794132172</v>
      </c>
      <c r="J63" s="144">
        <v>103.55270889381445</v>
      </c>
      <c r="K63" s="144">
        <v>115.63181761765424</v>
      </c>
      <c r="L63" s="144">
        <v>123.1121531600938</v>
      </c>
      <c r="M63" s="144">
        <v>130.8619051392142</v>
      </c>
      <c r="N63" s="144">
        <v>142.96116206324794</v>
      </c>
      <c r="O63" s="144">
        <v>127.83483371783313</v>
      </c>
      <c r="P63" s="144">
        <v>126.31795561561738</v>
      </c>
      <c r="Q63" s="144">
        <v>113.59989185187172</v>
      </c>
      <c r="R63" s="144">
        <v>110.50077788699052</v>
      </c>
      <c r="S63" s="144">
        <v>102.69609277669674</v>
      </c>
      <c r="T63" s="144">
        <v>104.06581631550053</v>
      </c>
      <c r="U63" s="144">
        <v>102.35464412115473</v>
      </c>
      <c r="V63" s="144">
        <v>110.44869176589184</v>
      </c>
      <c r="W63" s="144">
        <v>111.3400657328485</v>
      </c>
      <c r="X63" s="144">
        <v>119.24454531398426</v>
      </c>
      <c r="Y63" s="144">
        <v>112.01591366429047</v>
      </c>
      <c r="Z63" s="144">
        <v>100.86841154528308</v>
      </c>
    </row>
    <row r="64" spans="1:26" s="368" customFormat="1">
      <c r="A64" s="710" t="s">
        <v>450</v>
      </c>
      <c r="B64" s="143">
        <v>100</v>
      </c>
      <c r="C64" s="144">
        <v>97.111508738797355</v>
      </c>
      <c r="D64" s="144">
        <v>104.8762659922326</v>
      </c>
      <c r="E64" s="144">
        <v>105.69438374582101</v>
      </c>
      <c r="F64" s="144">
        <v>122.42053176076217</v>
      </c>
      <c r="G64" s="144">
        <v>128.48687363452365</v>
      </c>
      <c r="H64" s="144">
        <v>129.78738151725454</v>
      </c>
      <c r="I64" s="144">
        <v>127.71083697358773</v>
      </c>
      <c r="J64" s="144">
        <v>132.75077088114415</v>
      </c>
      <c r="K64" s="144">
        <v>133.84548678944984</v>
      </c>
      <c r="L64" s="144">
        <v>140.68690226265446</v>
      </c>
      <c r="M64" s="144">
        <v>155.14347189095147</v>
      </c>
      <c r="N64" s="144">
        <v>159.86048685427329</v>
      </c>
      <c r="O64" s="144">
        <v>193.69611695751743</v>
      </c>
      <c r="P64" s="144">
        <v>208.29715323072014</v>
      </c>
      <c r="Q64" s="144">
        <v>186.7479321712193</v>
      </c>
      <c r="R64" s="144">
        <v>214.97405947434245</v>
      </c>
      <c r="S64" s="144">
        <v>240.38077551006114</v>
      </c>
      <c r="T64" s="144">
        <v>214.85494378712133</v>
      </c>
      <c r="U64" s="144">
        <v>212.4662654694132</v>
      </c>
      <c r="V64" s="144">
        <v>221.23783680531466</v>
      </c>
      <c r="W64" s="144">
        <v>227.91064913685673</v>
      </c>
      <c r="X64" s="144">
        <v>236.11047819846979</v>
      </c>
      <c r="Y64" s="144">
        <v>244.24241172060584</v>
      </c>
      <c r="Z64" s="144">
        <v>254.19224225041847</v>
      </c>
    </row>
    <row r="65" spans="1:31" s="368" customFormat="1" ht="20.149999999999999" customHeight="1">
      <c r="A65" s="710" t="s">
        <v>451</v>
      </c>
      <c r="B65" s="143">
        <v>100</v>
      </c>
      <c r="C65" s="144">
        <v>100.09546416415216</v>
      </c>
      <c r="D65" s="144">
        <v>102.5566944737879</v>
      </c>
      <c r="E65" s="144">
        <v>104.16024740483088</v>
      </c>
      <c r="F65" s="144">
        <v>108.97656588234635</v>
      </c>
      <c r="G65" s="144">
        <v>105.5817207486138</v>
      </c>
      <c r="H65" s="144">
        <v>112.48852838287121</v>
      </c>
      <c r="I65" s="144">
        <v>109.40539957325669</v>
      </c>
      <c r="J65" s="144">
        <v>110.72857482993841</v>
      </c>
      <c r="K65" s="144">
        <v>116.97846740917066</v>
      </c>
      <c r="L65" s="144">
        <v>120.99748944326348</v>
      </c>
      <c r="M65" s="144">
        <v>121.30234739877167</v>
      </c>
      <c r="N65" s="144">
        <v>129.43974428908217</v>
      </c>
      <c r="O65" s="144">
        <v>130.73977913435348</v>
      </c>
      <c r="P65" s="144">
        <v>130.50723618711029</v>
      </c>
      <c r="Q65" s="144">
        <v>115.86904151368844</v>
      </c>
      <c r="R65" s="144">
        <v>127.36093200986392</v>
      </c>
      <c r="S65" s="144">
        <v>132.35563673157037</v>
      </c>
      <c r="T65" s="144">
        <v>126.26573678932544</v>
      </c>
      <c r="U65" s="144">
        <v>130.45585560709566</v>
      </c>
      <c r="V65" s="144">
        <v>134.00589095441876</v>
      </c>
      <c r="W65" s="144">
        <v>138.52119759953732</v>
      </c>
      <c r="X65" s="144">
        <v>140.10823981431685</v>
      </c>
      <c r="Y65" s="144">
        <v>138.80417091633566</v>
      </c>
      <c r="Z65" s="144">
        <v>139.01153752036291</v>
      </c>
    </row>
    <row r="66" spans="1:31" s="368" customFormat="1">
      <c r="A66" s="643"/>
      <c r="B66" s="528"/>
      <c r="C66" s="134"/>
      <c r="D66" s="134"/>
      <c r="E66" s="134"/>
      <c r="F66" s="134"/>
      <c r="G66" s="134"/>
      <c r="H66" s="134"/>
      <c r="I66" s="134"/>
      <c r="J66" s="134"/>
    </row>
    <row r="67" spans="1:31" s="368" customFormat="1" ht="25" customHeight="1">
      <c r="A67" s="135"/>
      <c r="B67" s="1418" t="s">
        <v>519</v>
      </c>
      <c r="C67" s="1418"/>
      <c r="D67" s="1418"/>
      <c r="E67" s="1418"/>
      <c r="F67" s="1418"/>
      <c r="G67" s="1418"/>
      <c r="H67" s="1418" t="s">
        <v>519</v>
      </c>
      <c r="I67" s="1418"/>
      <c r="J67" s="1418"/>
      <c r="K67" s="1418"/>
      <c r="L67" s="1418"/>
      <c r="M67" s="1418"/>
      <c r="N67" s="1418" t="s">
        <v>519</v>
      </c>
      <c r="O67" s="1418"/>
      <c r="P67" s="1418"/>
      <c r="Q67" s="1418"/>
      <c r="R67" s="1418"/>
      <c r="S67" s="1418"/>
      <c r="T67" s="1418" t="s">
        <v>519</v>
      </c>
      <c r="U67" s="1418"/>
      <c r="V67" s="1418"/>
      <c r="W67" s="1418"/>
      <c r="X67" s="1418"/>
      <c r="Y67" s="1418"/>
      <c r="Z67" s="1418" t="s">
        <v>519</v>
      </c>
      <c r="AA67" s="1418"/>
      <c r="AB67" s="1418"/>
      <c r="AC67" s="1418"/>
      <c r="AD67" s="1418"/>
      <c r="AE67" s="1418"/>
    </row>
    <row r="68" spans="1:31" s="368" customFormat="1">
      <c r="A68" s="674"/>
      <c r="B68" s="523"/>
      <c r="C68" s="134"/>
      <c r="D68" s="134"/>
      <c r="E68" s="134"/>
      <c r="F68" s="134"/>
      <c r="G68" s="134"/>
      <c r="H68" s="134"/>
      <c r="I68" s="134"/>
      <c r="J68" s="134"/>
    </row>
    <row r="69" spans="1:31" s="368" customFormat="1">
      <c r="A69" s="712" t="s">
        <v>435</v>
      </c>
      <c r="B69" s="149">
        <v>9.1125685520035624</v>
      </c>
      <c r="C69" s="149">
        <v>9.2600536225067476</v>
      </c>
      <c r="D69" s="149">
        <v>9.4332105265104982</v>
      </c>
      <c r="E69" s="149">
        <v>9.3049375709201616</v>
      </c>
      <c r="F69" s="149">
        <v>8.8003661281924135</v>
      </c>
      <c r="G69" s="149">
        <v>9.2534015090987936</v>
      </c>
      <c r="H69" s="149">
        <v>9.2953576830059212</v>
      </c>
      <c r="I69" s="149">
        <v>9.343939950075125</v>
      </c>
      <c r="J69" s="149">
        <v>9.1058162474568967</v>
      </c>
      <c r="K69" s="149">
        <v>9.2483380797969161</v>
      </c>
      <c r="L69" s="149">
        <v>9.2306799780447317</v>
      </c>
      <c r="M69" s="149">
        <v>9.5734685801310615</v>
      </c>
      <c r="N69" s="149">
        <v>9.6886619101584071</v>
      </c>
      <c r="O69" s="149">
        <v>9.6972975716004424</v>
      </c>
      <c r="P69" s="149">
        <v>9.9884063604183986</v>
      </c>
      <c r="Q69" s="149">
        <v>9.748075519492108</v>
      </c>
      <c r="R69" s="149">
        <v>9.0455142067978258</v>
      </c>
      <c r="S69" s="149">
        <v>9.7225910713716726</v>
      </c>
      <c r="T69" s="149">
        <v>9.6383608848734088</v>
      </c>
      <c r="U69" s="149">
        <v>9.8478328851242338</v>
      </c>
      <c r="V69" s="149">
        <v>10.058526963285894</v>
      </c>
      <c r="W69" s="149">
        <v>9.3763559608306526</v>
      </c>
      <c r="X69" s="149">
        <v>9.3995893345333315</v>
      </c>
      <c r="Y69" s="149">
        <v>9.8487301197186579</v>
      </c>
      <c r="Z69" s="149">
        <v>9.3090325982866933</v>
      </c>
    </row>
    <row r="70" spans="1:31" s="368" customFormat="1">
      <c r="A70" s="710" t="s">
        <v>436</v>
      </c>
      <c r="B70" s="149">
        <v>12.962254783048495</v>
      </c>
      <c r="C70" s="149">
        <v>12.633232550448117</v>
      </c>
      <c r="D70" s="149">
        <v>12.83858884684615</v>
      </c>
      <c r="E70" s="149">
        <v>11.808663482771934</v>
      </c>
      <c r="F70" s="149">
        <v>11.84441418742272</v>
      </c>
      <c r="G70" s="149">
        <v>12.029591452369175</v>
      </c>
      <c r="H70" s="149">
        <v>12.134961411682063</v>
      </c>
      <c r="I70" s="149">
        <v>12.689134348443401</v>
      </c>
      <c r="J70" s="149">
        <v>11.631978417623833</v>
      </c>
      <c r="K70" s="149">
        <v>12.041312836503268</v>
      </c>
      <c r="L70" s="149">
        <v>11.833700356504409</v>
      </c>
      <c r="M70" s="149">
        <v>10.76608526481809</v>
      </c>
      <c r="N70" s="149">
        <v>11.749877912456389</v>
      </c>
      <c r="O70" s="149">
        <v>11.567702129116604</v>
      </c>
      <c r="P70" s="149">
        <v>12.109499602351077</v>
      </c>
      <c r="Q70" s="149">
        <v>12.668859637178516</v>
      </c>
      <c r="R70" s="149">
        <v>12.890548575105655</v>
      </c>
      <c r="S70" s="149">
        <v>12.890787536069841</v>
      </c>
      <c r="T70" s="149">
        <v>13.138956588393011</v>
      </c>
      <c r="U70" s="149">
        <v>12.950117250013562</v>
      </c>
      <c r="V70" s="149">
        <v>11.765997576730548</v>
      </c>
      <c r="W70" s="149">
        <v>11.903370253703381</v>
      </c>
      <c r="X70" s="149">
        <v>12.052037728135556</v>
      </c>
      <c r="Y70" s="149">
        <v>12.066989287518167</v>
      </c>
      <c r="Z70" s="149">
        <v>12.446713218700843</v>
      </c>
    </row>
    <row r="71" spans="1:31" s="368" customFormat="1">
      <c r="A71" s="710" t="s">
        <v>437</v>
      </c>
      <c r="B71" s="149">
        <v>1.3781790622336909</v>
      </c>
      <c r="C71" s="149">
        <v>1.2411596684544117</v>
      </c>
      <c r="D71" s="149">
        <v>0.98511652747760448</v>
      </c>
      <c r="E71" s="149">
        <v>0.97036601973429171</v>
      </c>
      <c r="F71" s="149">
        <v>0.75499170060765031</v>
      </c>
      <c r="G71" s="149">
        <v>0.78135666808281634</v>
      </c>
      <c r="H71" s="149">
        <v>0.74754647275821928</v>
      </c>
      <c r="I71" s="149">
        <v>0.80323748581942678</v>
      </c>
      <c r="J71" s="149">
        <v>0.77791895641514586</v>
      </c>
      <c r="K71" s="149">
        <v>0.85171252306302891</v>
      </c>
      <c r="L71" s="149">
        <v>0.52289644199530338</v>
      </c>
      <c r="M71" s="149">
        <v>0.53327349123870338</v>
      </c>
      <c r="N71" s="149">
        <v>0.5395077521644609</v>
      </c>
      <c r="O71" s="149">
        <v>0.64021028652151879</v>
      </c>
      <c r="P71" s="149">
        <v>0.63482273740156647</v>
      </c>
      <c r="Q71" s="149">
        <v>0.62571954444598565</v>
      </c>
      <c r="R71" s="149">
        <v>0.65645418380643017</v>
      </c>
      <c r="S71" s="149">
        <v>0.6645962749708606</v>
      </c>
      <c r="T71" s="149">
        <v>0.59455962391736128</v>
      </c>
      <c r="U71" s="149">
        <v>0.59460316620636988</v>
      </c>
      <c r="V71" s="149">
        <v>0.70444843378350896</v>
      </c>
      <c r="W71" s="149">
        <v>0.56528969576929111</v>
      </c>
      <c r="X71" s="149">
        <v>0.630213291732448</v>
      </c>
      <c r="Y71" s="149">
        <v>0.64534421021865285</v>
      </c>
      <c r="Z71" s="149">
        <v>0.62604380805872129</v>
      </c>
    </row>
    <row r="72" spans="1:31" s="368" customFormat="1">
      <c r="A72" s="710" t="s">
        <v>438</v>
      </c>
      <c r="B72" s="149">
        <v>4.6832349533972106</v>
      </c>
      <c r="C72" s="149">
        <v>4.6021228925824538</v>
      </c>
      <c r="D72" s="149">
        <v>5.1680691058443688</v>
      </c>
      <c r="E72" s="149">
        <v>4.835244273440332</v>
      </c>
      <c r="F72" s="149">
        <v>4.2756003530981914</v>
      </c>
      <c r="G72" s="149">
        <v>4.3003087600317063</v>
      </c>
      <c r="H72" s="149">
        <v>4.2565962792326442</v>
      </c>
      <c r="I72" s="149">
        <v>4.3198168444810419</v>
      </c>
      <c r="J72" s="149">
        <v>4.2835997734905575</v>
      </c>
      <c r="K72" s="149">
        <v>4.2020132965680066</v>
      </c>
      <c r="L72" s="149">
        <v>4.0945631068058512</v>
      </c>
      <c r="M72" s="149">
        <v>4.2775416950343823</v>
      </c>
      <c r="N72" s="149">
        <v>4.3239638376904095</v>
      </c>
      <c r="O72" s="149">
        <v>4.057419622225563</v>
      </c>
      <c r="P72" s="149">
        <v>3.9330288551168637</v>
      </c>
      <c r="Q72" s="149">
        <v>4.0661250425807705</v>
      </c>
      <c r="R72" s="149">
        <v>3.9196894632180115</v>
      </c>
      <c r="S72" s="149">
        <v>4.1219246087287171</v>
      </c>
      <c r="T72" s="149">
        <v>4.0959299274265328</v>
      </c>
      <c r="U72" s="149">
        <v>3.9264419015083281</v>
      </c>
      <c r="V72" s="149">
        <v>4.1629947644845124</v>
      </c>
      <c r="W72" s="149">
        <v>4.2363075305909597</v>
      </c>
      <c r="X72" s="149">
        <v>4.0979605303996278</v>
      </c>
      <c r="Y72" s="149">
        <v>4.297639671000387</v>
      </c>
      <c r="Z72" s="149">
        <v>4.4480419359477468</v>
      </c>
    </row>
    <row r="73" spans="1:31" s="368" customFormat="1">
      <c r="A73" s="710" t="s">
        <v>439</v>
      </c>
      <c r="B73" s="149">
        <v>2.9190864107356362</v>
      </c>
      <c r="C73" s="149">
        <v>2.8809024076564089</v>
      </c>
      <c r="D73" s="149">
        <v>2.8060875824238147</v>
      </c>
      <c r="E73" s="149">
        <v>2.9300197321422226</v>
      </c>
      <c r="F73" s="149">
        <v>2.8069957659896962</v>
      </c>
      <c r="G73" s="149">
        <v>2.5468480335951327</v>
      </c>
      <c r="H73" s="149">
        <v>2.7828715456984785</v>
      </c>
      <c r="I73" s="149">
        <v>2.9629378246730109</v>
      </c>
      <c r="J73" s="149">
        <v>2.6764572956578934</v>
      </c>
      <c r="K73" s="149">
        <v>2.642912891836787</v>
      </c>
      <c r="L73" s="149">
        <v>2.6241762866882912</v>
      </c>
      <c r="M73" s="149">
        <v>2.6848845225832809</v>
      </c>
      <c r="N73" s="149">
        <v>2.8869716760056461</v>
      </c>
      <c r="O73" s="149">
        <v>2.8979915868261004</v>
      </c>
      <c r="P73" s="149">
        <v>2.7745379158595531</v>
      </c>
      <c r="Q73" s="149">
        <v>2.5388621041657071</v>
      </c>
      <c r="R73" s="149">
        <v>2.6665045216968739</v>
      </c>
      <c r="S73" s="149">
        <v>2.2791884437074033</v>
      </c>
      <c r="T73" s="149">
        <v>2.1779379490526947</v>
      </c>
      <c r="U73" s="149">
        <v>2.2277442635224745</v>
      </c>
      <c r="V73" s="149">
        <v>2.2305123939093745</v>
      </c>
      <c r="W73" s="149">
        <v>2.2435993035850097</v>
      </c>
      <c r="X73" s="149">
        <v>2.3226657036878104</v>
      </c>
      <c r="Y73" s="149">
        <v>2.181040465121419</v>
      </c>
      <c r="Z73" s="149">
        <v>2.2670420025583038</v>
      </c>
    </row>
    <row r="74" spans="1:31" s="368" customFormat="1">
      <c r="A74" s="710" t="s">
        <v>440</v>
      </c>
      <c r="B74" s="149">
        <v>7.1704900571250976</v>
      </c>
      <c r="C74" s="149">
        <v>6.5755449984622665</v>
      </c>
      <c r="D74" s="149">
        <v>6.3717886601390461</v>
      </c>
      <c r="E74" s="149">
        <v>6.8273142539405631</v>
      </c>
      <c r="F74" s="149">
        <v>6.4812537576891875</v>
      </c>
      <c r="G74" s="149">
        <v>6.0668910434925429</v>
      </c>
      <c r="H74" s="149">
        <v>6.1338889438078299</v>
      </c>
      <c r="I74" s="149">
        <v>6.2835307259984461</v>
      </c>
      <c r="J74" s="149">
        <v>5.6497503620542355</v>
      </c>
      <c r="K74" s="149">
        <v>6.0960693950916669</v>
      </c>
      <c r="L74" s="149">
        <v>6.2897199041259206</v>
      </c>
      <c r="M74" s="149">
        <v>6.7358380960328326</v>
      </c>
      <c r="N74" s="149">
        <v>7.0022441238614901</v>
      </c>
      <c r="O74" s="149">
        <v>6.6466380635060061</v>
      </c>
      <c r="P74" s="149">
        <v>6.5079162038355838</v>
      </c>
      <c r="Q74" s="149">
        <v>7.6472371077910211</v>
      </c>
      <c r="R74" s="149">
        <v>7.4026318407725116</v>
      </c>
      <c r="S74" s="149">
        <v>6.625269878618826</v>
      </c>
      <c r="T74" s="149">
        <v>6.9359994049580749</v>
      </c>
      <c r="U74" s="149">
        <v>6.8591494940691744</v>
      </c>
      <c r="V74" s="149">
        <v>7.0992466611835727</v>
      </c>
      <c r="W74" s="149">
        <v>6.5029351878366084</v>
      </c>
      <c r="X74" s="149">
        <v>7.2721993303405261</v>
      </c>
      <c r="Y74" s="149">
        <v>6.0847093721528065</v>
      </c>
      <c r="Z74" s="149">
        <v>6.2496022855224336</v>
      </c>
    </row>
    <row r="75" spans="1:31" s="368" customFormat="1">
      <c r="A75" s="710" t="s">
        <v>441</v>
      </c>
      <c r="B75" s="149">
        <v>3.373652219184049</v>
      </c>
      <c r="C75" s="149">
        <v>3.4804035739445807</v>
      </c>
      <c r="D75" s="149">
        <v>3.521988389431161</v>
      </c>
      <c r="E75" s="149">
        <v>3.4786332646538556</v>
      </c>
      <c r="F75" s="149">
        <v>3.6797709680547546</v>
      </c>
      <c r="G75" s="149">
        <v>3.5955204423174956</v>
      </c>
      <c r="H75" s="149">
        <v>3.4592008901636278</v>
      </c>
      <c r="I75" s="149">
        <v>3.3047731022203717</v>
      </c>
      <c r="J75" s="149">
        <v>3.3046301007958028</v>
      </c>
      <c r="K75" s="149">
        <v>3.2375726976361805</v>
      </c>
      <c r="L75" s="149">
        <v>3.2635614399401871</v>
      </c>
      <c r="M75" s="149">
        <v>3.1179658759351434</v>
      </c>
      <c r="N75" s="149">
        <v>3.2962256259477347</v>
      </c>
      <c r="O75" s="149">
        <v>3.2622884920386856</v>
      </c>
      <c r="P75" s="149">
        <v>3.3335793439841108</v>
      </c>
      <c r="Q75" s="149">
        <v>3.2066460090270645</v>
      </c>
      <c r="R75" s="149">
        <v>3.2645308745921131</v>
      </c>
      <c r="S75" s="149">
        <v>3.4358383797380885</v>
      </c>
      <c r="T75" s="149">
        <v>3.5892150951045356</v>
      </c>
      <c r="U75" s="149">
        <v>4.7415646655286361</v>
      </c>
      <c r="V75" s="149">
        <v>4.8548206825189659</v>
      </c>
      <c r="W75" s="149">
        <v>5.1233338974414266</v>
      </c>
      <c r="X75" s="149">
        <v>5.890582448181644</v>
      </c>
      <c r="Y75" s="149">
        <v>6.4833573561519886</v>
      </c>
      <c r="Z75" s="149">
        <v>6.2604750471064339</v>
      </c>
    </row>
    <row r="76" spans="1:31" s="368" customFormat="1">
      <c r="A76" s="710" t="s">
        <v>442</v>
      </c>
      <c r="B76" s="149">
        <v>1.5293331261671093</v>
      </c>
      <c r="C76" s="149">
        <v>1.4918046142371477</v>
      </c>
      <c r="D76" s="149">
        <v>1.4926462664924252</v>
      </c>
      <c r="E76" s="149">
        <v>1.7083788056350413</v>
      </c>
      <c r="F76" s="149">
        <v>1.4952503269124555</v>
      </c>
      <c r="G76" s="149">
        <v>1.4930645894927594</v>
      </c>
      <c r="H76" s="149">
        <v>1.5703548661575422</v>
      </c>
      <c r="I76" s="149">
        <v>1.4320583954403194</v>
      </c>
      <c r="J76" s="149">
        <v>1.4820216604190095</v>
      </c>
      <c r="K76" s="149">
        <v>1.3393210405230489</v>
      </c>
      <c r="L76" s="149">
        <v>1.0007188933364146</v>
      </c>
      <c r="M76" s="149">
        <v>1.1817855582907617</v>
      </c>
      <c r="N76" s="149">
        <v>1.280341585802468</v>
      </c>
      <c r="O76" s="149">
        <v>1.2756358649199908</v>
      </c>
      <c r="P76" s="149">
        <v>1.2338374991313683</v>
      </c>
      <c r="Q76" s="149">
        <v>1.4533422011309653</v>
      </c>
      <c r="R76" s="149">
        <v>1.5015003729934397</v>
      </c>
      <c r="S76" s="149">
        <v>1.2496016843082438</v>
      </c>
      <c r="T76" s="149">
        <v>1.1975408516767119</v>
      </c>
      <c r="U76" s="149">
        <v>1.2428591102383948</v>
      </c>
      <c r="V76" s="149">
        <v>1.3029107428034423</v>
      </c>
      <c r="W76" s="149">
        <v>1.3009998252453991</v>
      </c>
      <c r="X76" s="149">
        <v>1.4133372873509529</v>
      </c>
      <c r="Y76" s="149">
        <v>1.4668461100968164</v>
      </c>
      <c r="Z76" s="149">
        <v>1.3751639256681856</v>
      </c>
    </row>
    <row r="77" spans="1:31" s="368" customFormat="1">
      <c r="A77" s="710" t="s">
        <v>443</v>
      </c>
      <c r="B77" s="149">
        <v>11.732003129431849</v>
      </c>
      <c r="C77" s="149">
        <v>12.487277266231322</v>
      </c>
      <c r="D77" s="149">
        <v>13.685286331054451</v>
      </c>
      <c r="E77" s="149">
        <v>14.760047939139922</v>
      </c>
      <c r="F77" s="149">
        <v>14.793946041380888</v>
      </c>
      <c r="G77" s="149">
        <v>14.972353880637993</v>
      </c>
      <c r="H77" s="149">
        <v>14.73635373805924</v>
      </c>
      <c r="I77" s="149">
        <v>15.318870165576572</v>
      </c>
      <c r="J77" s="149">
        <v>15.277356331226832</v>
      </c>
      <c r="K77" s="149">
        <v>14.376329730012356</v>
      </c>
      <c r="L77" s="149">
        <v>15.411967007086851</v>
      </c>
      <c r="M77" s="149">
        <v>15.609547480113608</v>
      </c>
      <c r="N77" s="149">
        <v>14.845819279932682</v>
      </c>
      <c r="O77" s="149">
        <v>15.338108986438787</v>
      </c>
      <c r="P77" s="149">
        <v>16.0632104132781</v>
      </c>
      <c r="Q77" s="149">
        <v>17.188039722791448</v>
      </c>
      <c r="R77" s="149">
        <v>16.015137795230245</v>
      </c>
      <c r="S77" s="149">
        <v>16.159539115283462</v>
      </c>
      <c r="T77" s="149">
        <v>15.516177640688351</v>
      </c>
      <c r="U77" s="149">
        <v>13.443845031051156</v>
      </c>
      <c r="V77" s="149">
        <v>14.051630387686803</v>
      </c>
      <c r="W77" s="149">
        <v>14.889468944044333</v>
      </c>
      <c r="X77" s="149">
        <v>14.777653485774689</v>
      </c>
      <c r="Y77" s="149">
        <v>12.376953331177253</v>
      </c>
      <c r="Z77" s="149">
        <v>11.738469611522795</v>
      </c>
    </row>
    <row r="78" spans="1:31" s="368" customFormat="1">
      <c r="A78" s="710" t="s">
        <v>444</v>
      </c>
      <c r="B78" s="149">
        <v>31.754121818485107</v>
      </c>
      <c r="C78" s="149">
        <v>31.478955107152121</v>
      </c>
      <c r="D78" s="149">
        <v>31.554851942540335</v>
      </c>
      <c r="E78" s="149">
        <v>30.467621475550352</v>
      </c>
      <c r="F78" s="149">
        <v>31.296577878169845</v>
      </c>
      <c r="G78" s="149">
        <v>31.04267918350596</v>
      </c>
      <c r="H78" s="149">
        <v>30.775328595617854</v>
      </c>
      <c r="I78" s="149">
        <v>30.110636992932484</v>
      </c>
      <c r="J78" s="149">
        <v>32.632662960742095</v>
      </c>
      <c r="K78" s="149">
        <v>32.896012047713633</v>
      </c>
      <c r="L78" s="149">
        <v>32.678699923685315</v>
      </c>
      <c r="M78" s="149">
        <v>32.207633362082781</v>
      </c>
      <c r="N78" s="149">
        <v>30.804812836267743</v>
      </c>
      <c r="O78" s="149">
        <v>30.787564666656667</v>
      </c>
      <c r="P78" s="149">
        <v>30.090967927181495</v>
      </c>
      <c r="Q78" s="149">
        <v>27.239509056413002</v>
      </c>
      <c r="R78" s="149">
        <v>29.162353520823181</v>
      </c>
      <c r="S78" s="149">
        <v>29.103236498872867</v>
      </c>
      <c r="T78" s="149">
        <v>29.18630477989938</v>
      </c>
      <c r="U78" s="149">
        <v>30.457013197012099</v>
      </c>
      <c r="V78" s="149">
        <v>30.00609347366548</v>
      </c>
      <c r="W78" s="149">
        <v>30.058691112557366</v>
      </c>
      <c r="X78" s="149">
        <v>28.897356270041225</v>
      </c>
      <c r="Y78" s="149">
        <v>30.967344490315654</v>
      </c>
      <c r="Z78" s="149">
        <v>31.948169947804043</v>
      </c>
    </row>
    <row r="79" spans="1:31" s="368" customFormat="1">
      <c r="A79" s="710" t="s">
        <v>445</v>
      </c>
      <c r="B79" s="149">
        <v>4.272040381994918</v>
      </c>
      <c r="C79" s="149">
        <v>4.541998885761191</v>
      </c>
      <c r="D79" s="149">
        <v>3.6652800386717708</v>
      </c>
      <c r="E79" s="149">
        <v>4.0300352937199291</v>
      </c>
      <c r="F79" s="149">
        <v>4.5183726574552372</v>
      </c>
      <c r="G79" s="149">
        <v>3.9692494560272693</v>
      </c>
      <c r="H79" s="149">
        <v>3.8842231000884095</v>
      </c>
      <c r="I79" s="149">
        <v>3.4895709534334292</v>
      </c>
      <c r="J79" s="149">
        <v>3.5564246410096265</v>
      </c>
      <c r="K79" s="149">
        <v>3.3475619548138829</v>
      </c>
      <c r="L79" s="149">
        <v>3.5413832962412646</v>
      </c>
      <c r="M79" s="149">
        <v>3.4334798681790937</v>
      </c>
      <c r="N79" s="149">
        <v>3.3050832690903165</v>
      </c>
      <c r="O79" s="149">
        <v>3.433060039624598</v>
      </c>
      <c r="P79" s="149">
        <v>3.2811027175427672</v>
      </c>
      <c r="Q79" s="149">
        <v>3.2037678494114941</v>
      </c>
      <c r="R79" s="149">
        <v>3.4820460015115873</v>
      </c>
      <c r="S79" s="149">
        <v>3.4538844849783077</v>
      </c>
      <c r="T79" s="149">
        <v>3.279352316922906</v>
      </c>
      <c r="U79" s="149">
        <v>3.0646620793137362</v>
      </c>
      <c r="V79" s="149">
        <v>3.0506722109610132</v>
      </c>
      <c r="W79" s="149">
        <v>2.9981880594595767</v>
      </c>
      <c r="X79" s="149">
        <v>2.931045648575743</v>
      </c>
      <c r="Y79" s="149">
        <v>3.2958921404683919</v>
      </c>
      <c r="Z79" s="149">
        <v>3.0999770190700233</v>
      </c>
    </row>
    <row r="80" spans="1:31" s="368" customFormat="1">
      <c r="A80" s="710" t="s">
        <v>446</v>
      </c>
      <c r="B80" s="149">
        <v>0.977067661576285</v>
      </c>
      <c r="C80" s="149">
        <v>1.0087802857586845</v>
      </c>
      <c r="D80" s="149">
        <v>0.91657788481026559</v>
      </c>
      <c r="E80" s="149">
        <v>2.1526120253429477</v>
      </c>
      <c r="F80" s="149">
        <v>2.1833119568100661</v>
      </c>
      <c r="G80" s="149">
        <v>2.1211928721987023</v>
      </c>
      <c r="H80" s="149">
        <v>2.1283807722872137</v>
      </c>
      <c r="I80" s="149">
        <v>2.278797769201347</v>
      </c>
      <c r="J80" s="149">
        <v>2.2365530258015349</v>
      </c>
      <c r="K80" s="149">
        <v>2.1709771692130579</v>
      </c>
      <c r="L80" s="149">
        <v>2.257637849412133</v>
      </c>
      <c r="M80" s="149">
        <v>2.011967487118353</v>
      </c>
      <c r="N80" s="149">
        <v>2.3472963485638254</v>
      </c>
      <c r="O80" s="149">
        <v>2.4515301129090434</v>
      </c>
      <c r="P80" s="149">
        <v>2.4371320862461663</v>
      </c>
      <c r="Q80" s="149">
        <v>2.0702224998667407</v>
      </c>
      <c r="R80" s="149">
        <v>2.0761886210552833</v>
      </c>
      <c r="S80" s="149">
        <v>2.5022030764267753</v>
      </c>
      <c r="T80" s="149">
        <v>2.5293864029859283</v>
      </c>
      <c r="U80" s="149">
        <v>2.5858689945730666</v>
      </c>
      <c r="V80" s="149">
        <v>2.7686487018765695</v>
      </c>
      <c r="W80" s="149">
        <v>2.6516672823542335</v>
      </c>
      <c r="X80" s="149">
        <v>2.4946019646218645</v>
      </c>
      <c r="Y80" s="149">
        <v>2.5465097370573884</v>
      </c>
      <c r="Z80" s="149">
        <v>2.3134923383388624</v>
      </c>
    </row>
    <row r="81" spans="1:26" s="368" customFormat="1">
      <c r="A81" s="710" t="s">
        <v>447</v>
      </c>
      <c r="B81" s="149">
        <v>2.951928728958745</v>
      </c>
      <c r="C81" s="149">
        <v>3.021770294945064</v>
      </c>
      <c r="D81" s="149">
        <v>2.9632058810228101</v>
      </c>
      <c r="E81" s="149">
        <v>2.5351957067280391</v>
      </c>
      <c r="F81" s="149">
        <v>2.1389470989599899</v>
      </c>
      <c r="G81" s="149">
        <v>2.1317233550771832</v>
      </c>
      <c r="H81" s="149">
        <v>2.0902468910452798</v>
      </c>
      <c r="I81" s="149">
        <v>1.5713092817445695</v>
      </c>
      <c r="J81" s="149">
        <v>1.7326145484769298</v>
      </c>
      <c r="K81" s="149">
        <v>1.6250610911404018</v>
      </c>
      <c r="L81" s="149">
        <v>1.451092375595743</v>
      </c>
      <c r="M81" s="149">
        <v>1.4579612320050783</v>
      </c>
      <c r="N81" s="149">
        <v>1.6135081773314333</v>
      </c>
      <c r="O81" s="149">
        <v>1.7312968358976888</v>
      </c>
      <c r="P81" s="149">
        <v>1.7501215286643512</v>
      </c>
      <c r="Q81" s="149">
        <v>1.7804491038698331</v>
      </c>
      <c r="R81" s="149">
        <v>1.8254214146658643</v>
      </c>
      <c r="S81" s="149">
        <v>2.0781829803071212</v>
      </c>
      <c r="T81" s="149">
        <v>2.1651492723663934</v>
      </c>
      <c r="U81" s="149">
        <v>2.0473937972367606</v>
      </c>
      <c r="V81" s="149">
        <v>2.1621064330282751</v>
      </c>
      <c r="W81" s="149">
        <v>2.1431626653327376</v>
      </c>
      <c r="X81" s="149">
        <v>1.6245868927756142</v>
      </c>
      <c r="Y81" s="149">
        <v>1.7172384362281332</v>
      </c>
      <c r="Z81" s="149">
        <v>1.7925823587310263</v>
      </c>
    </row>
    <row r="82" spans="1:26" s="368" customFormat="1">
      <c r="A82" s="710" t="s">
        <v>448</v>
      </c>
      <c r="B82" s="149">
        <v>1.8317894053324715</v>
      </c>
      <c r="C82" s="149">
        <v>1.8734674349756268</v>
      </c>
      <c r="D82" s="149">
        <v>1.4064805744830535</v>
      </c>
      <c r="E82" s="149">
        <v>1.1476769784597078</v>
      </c>
      <c r="F82" s="149">
        <v>1.8737457988490136</v>
      </c>
      <c r="G82" s="149">
        <v>2.536484227194848</v>
      </c>
      <c r="H82" s="149">
        <v>2.4843685702347895</v>
      </c>
      <c r="I82" s="149">
        <v>2.5889739443072979</v>
      </c>
      <c r="J82" s="149">
        <v>2.4113372897389347</v>
      </c>
      <c r="K82" s="149">
        <v>2.5486309653232411</v>
      </c>
      <c r="L82" s="149">
        <v>2.3300475809489578</v>
      </c>
      <c r="M82" s="149">
        <v>2.7117629362717985</v>
      </c>
      <c r="N82" s="149">
        <v>2.5608361732261637</v>
      </c>
      <c r="O82" s="149">
        <v>2.7332266654242838</v>
      </c>
      <c r="P82" s="149">
        <v>2.3649825956395789</v>
      </c>
      <c r="Q82" s="149">
        <v>3.0230716714915933</v>
      </c>
      <c r="R82" s="149">
        <v>2.853647057541679</v>
      </c>
      <c r="S82" s="149">
        <v>2.6944353261676648</v>
      </c>
      <c r="T82" s="149">
        <v>2.8399728499938091</v>
      </c>
      <c r="U82" s="149">
        <v>3.0418598388386724</v>
      </c>
      <c r="V82" s="149">
        <v>2.6864929087424292</v>
      </c>
      <c r="W82" s="149">
        <v>2.9742862169682649</v>
      </c>
      <c r="X82" s="149">
        <v>3.0082040737007598</v>
      </c>
      <c r="Y82" s="149">
        <v>2.9336339036570349</v>
      </c>
      <c r="Z82" s="149">
        <v>3.2499137177390849</v>
      </c>
    </row>
    <row r="83" spans="1:26" s="368" customFormat="1">
      <c r="A83" s="710" t="s">
        <v>449</v>
      </c>
      <c r="B83" s="149">
        <v>2.950739939380667</v>
      </c>
      <c r="C83" s="149">
        <v>3.0329860717599226</v>
      </c>
      <c r="D83" s="149">
        <v>2.7802305439003572</v>
      </c>
      <c r="E83" s="149">
        <v>2.6358297234762418</v>
      </c>
      <c r="F83" s="149">
        <v>2.6054130928983077</v>
      </c>
      <c r="G83" s="149">
        <v>2.6707202588617545</v>
      </c>
      <c r="H83" s="149">
        <v>3.0570649879848566</v>
      </c>
      <c r="I83" s="149">
        <v>3.0337228377921264</v>
      </c>
      <c r="J83" s="149">
        <v>2.7595145555998104</v>
      </c>
      <c r="K83" s="149">
        <v>2.9167711807518915</v>
      </c>
      <c r="L83" s="149">
        <v>3.002309791914973</v>
      </c>
      <c r="M83" s="149">
        <v>3.1832809365866694</v>
      </c>
      <c r="N83" s="149">
        <v>3.2589774724692409</v>
      </c>
      <c r="O83" s="149">
        <v>2.88517658506722</v>
      </c>
      <c r="P83" s="149">
        <v>2.8560212259918338</v>
      </c>
      <c r="Q83" s="149">
        <v>2.8929534034079518</v>
      </c>
      <c r="R83" s="149">
        <v>2.5601183463271306</v>
      </c>
      <c r="S83" s="149">
        <v>2.2895093103523316</v>
      </c>
      <c r="T83" s="149">
        <v>2.4319436795331759</v>
      </c>
      <c r="U83" s="149">
        <v>2.3151274811228824</v>
      </c>
      <c r="V83" s="149">
        <v>2.4320226799343936</v>
      </c>
      <c r="W83" s="149">
        <v>2.3717350449205341</v>
      </c>
      <c r="X83" s="149">
        <v>2.5113415376395771</v>
      </c>
      <c r="Y83" s="149">
        <v>2.3812672783058195</v>
      </c>
      <c r="Z83" s="149">
        <v>2.1410917099233862</v>
      </c>
    </row>
    <row r="84" spans="1:26" s="368" customFormat="1">
      <c r="A84" s="710" t="s">
        <v>450</v>
      </c>
      <c r="B84" s="149">
        <v>0.40150977008145156</v>
      </c>
      <c r="C84" s="149">
        <v>0.38954032404538846</v>
      </c>
      <c r="D84" s="149">
        <v>0.4105908996150896</v>
      </c>
      <c r="E84" s="149">
        <v>0.40742345351530995</v>
      </c>
      <c r="F84" s="149">
        <v>0.45104228750958641</v>
      </c>
      <c r="G84" s="149">
        <v>0.48861426699336508</v>
      </c>
      <c r="H84" s="149">
        <v>0.46325525332769407</v>
      </c>
      <c r="I84" s="149">
        <v>0.46868937904513858</v>
      </c>
      <c r="J84" s="149">
        <v>0.48136383563578899</v>
      </c>
      <c r="K84" s="149">
        <v>0.45940310056634348</v>
      </c>
      <c r="L84" s="149">
        <v>0.46684576713831105</v>
      </c>
      <c r="M84" s="149">
        <v>0.51352361322238371</v>
      </c>
      <c r="N84" s="149">
        <v>0.49587201886478083</v>
      </c>
      <c r="O84" s="149">
        <v>0.5948524917222191</v>
      </c>
      <c r="P84" s="149">
        <v>0.64083298785349241</v>
      </c>
      <c r="Q84" s="149">
        <v>0.64711952674947004</v>
      </c>
      <c r="R84" s="149">
        <v>0.67771320318490302</v>
      </c>
      <c r="S84" s="149">
        <v>0.72921133009837413</v>
      </c>
      <c r="T84" s="149">
        <v>0.68321273272072069</v>
      </c>
      <c r="U84" s="149">
        <v>0.65391684414393403</v>
      </c>
      <c r="V84" s="149">
        <v>0.66287498524400124</v>
      </c>
      <c r="W84" s="149">
        <v>0.66060901811290262</v>
      </c>
      <c r="X84" s="149">
        <v>0.67662447220039978</v>
      </c>
      <c r="Y84" s="149">
        <v>0.70650409081142707</v>
      </c>
      <c r="Z84" s="149">
        <v>0.73418847502139117</v>
      </c>
    </row>
    <row r="85" spans="1:26" s="368" customFormat="1" ht="20.25" customHeight="1">
      <c r="A85" s="710" t="s">
        <v>451</v>
      </c>
      <c r="B85" s="150">
        <v>100</v>
      </c>
      <c r="C85" s="150">
        <v>100</v>
      </c>
      <c r="D85" s="150">
        <v>100</v>
      </c>
      <c r="E85" s="150">
        <v>100</v>
      </c>
      <c r="F85" s="150">
        <v>100</v>
      </c>
      <c r="G85" s="150">
        <v>100</v>
      </c>
      <c r="H85" s="150">
        <v>100</v>
      </c>
      <c r="I85" s="150">
        <v>100</v>
      </c>
      <c r="J85" s="150">
        <v>100</v>
      </c>
      <c r="K85" s="150">
        <v>100</v>
      </c>
      <c r="L85" s="150">
        <v>100</v>
      </c>
      <c r="M85" s="150">
        <v>100</v>
      </c>
      <c r="N85" s="150">
        <v>100</v>
      </c>
      <c r="O85" s="150">
        <v>100</v>
      </c>
      <c r="P85" s="150">
        <v>100</v>
      </c>
      <c r="Q85" s="150">
        <v>100</v>
      </c>
      <c r="R85" s="150">
        <v>100</v>
      </c>
      <c r="S85" s="150">
        <v>100</v>
      </c>
      <c r="T85" s="150">
        <v>100</v>
      </c>
      <c r="U85" s="150">
        <v>100</v>
      </c>
      <c r="V85" s="150">
        <v>100</v>
      </c>
      <c r="W85" s="150">
        <v>100</v>
      </c>
      <c r="X85" s="150">
        <v>100</v>
      </c>
      <c r="Y85" s="150">
        <v>100</v>
      </c>
      <c r="Z85" s="150">
        <v>100</v>
      </c>
    </row>
    <row r="86" spans="1:26" ht="13">
      <c r="B86" s="182"/>
      <c r="C86" s="388"/>
      <c r="D86" s="388"/>
      <c r="E86" s="388"/>
      <c r="F86" s="388"/>
      <c r="G86" s="388"/>
    </row>
    <row r="87" spans="1:26" ht="15" customHeight="1">
      <c r="B87" s="1351" t="s">
        <v>1484</v>
      </c>
      <c r="C87" s="1351"/>
      <c r="D87" s="1351"/>
      <c r="E87" s="1351"/>
      <c r="F87" s="1351"/>
      <c r="G87" s="1351"/>
    </row>
    <row r="88" spans="1:26" ht="41.25" customHeight="1">
      <c r="B88" s="1279" t="s">
        <v>1485</v>
      </c>
      <c r="C88" s="1279"/>
      <c r="D88" s="1279"/>
      <c r="E88" s="1279"/>
      <c r="F88" s="1279"/>
      <c r="G88" s="1279"/>
    </row>
    <row r="89" spans="1:26" ht="15" customHeight="1">
      <c r="B89" s="1417" t="s">
        <v>1486</v>
      </c>
      <c r="C89" s="1417"/>
      <c r="D89" s="1417"/>
      <c r="E89" s="1417"/>
      <c r="F89" s="1417"/>
      <c r="G89" s="1417"/>
    </row>
  </sheetData>
  <sheetProtection selectLockedCells="1"/>
  <mergeCells count="23">
    <mergeCell ref="Z47:AE47"/>
    <mergeCell ref="Z67:AE67"/>
    <mergeCell ref="B47:G47"/>
    <mergeCell ref="H47:M47"/>
    <mergeCell ref="N47:S47"/>
    <mergeCell ref="T47:Y47"/>
    <mergeCell ref="B67:G67"/>
    <mergeCell ref="H67:M67"/>
    <mergeCell ref="N67:S67"/>
    <mergeCell ref="T67:Y67"/>
    <mergeCell ref="N27:S27"/>
    <mergeCell ref="T27:Y27"/>
    <mergeCell ref="Z7:AE7"/>
    <mergeCell ref="Z27:AE27"/>
    <mergeCell ref="B7:G7"/>
    <mergeCell ref="H7:M7"/>
    <mergeCell ref="N7:S7"/>
    <mergeCell ref="T7:Y7"/>
    <mergeCell ref="B87:G87"/>
    <mergeCell ref="B88:G88"/>
    <mergeCell ref="B89:G89"/>
    <mergeCell ref="B27:G27"/>
    <mergeCell ref="H27:M27"/>
  </mergeCells>
  <hyperlinks>
    <hyperlink ref="A1" location="Inhalt!A1" display="Zurück zum Inhalt"/>
  </hyperlinks>
  <pageMargins left="0.59055118110236227" right="0.59055118110236227" top="1.1811023622047245" bottom="0.78740157480314965" header="0.39370078740157483" footer="0.39370078740157483"/>
  <pageSetup paperSize="9" scale="98" fitToWidth="2" fitToHeight="2" pageOrder="overThenDown" orientation="portrait" r:id="rId1"/>
  <headerFooter alignWithMargins="0">
    <oddHeader>&amp;L&amp;"Arial,Fett"
Tabelle &amp;A&amp;CSeite &amp;P von &amp;N
&amp;"Arial,Fett"Import von Gütern insgesamt 1994 – 2018*)**) nach Bundesländern</oddHeader>
    <oddFooter>&amp;CStatistische Ämter der Länder – Indikatoren und Kennzahlen, UGRdL 2020</oddFooter>
  </headerFooter>
  <rowBreaks count="1" manualBreakCount="1">
    <brk id="45" max="29" man="1"/>
  </rowBreaks>
  <colBreaks count="4" manualBreakCount="4">
    <brk id="7" max="1048575" man="1"/>
    <brk id="13" max="1048575" man="1"/>
    <brk id="19" max="1048575" man="1"/>
    <brk id="25" min="4" max="88" man="1"/>
  </colBreak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4">
    <pageSetUpPr autoPageBreaks="0"/>
  </sheetPr>
  <dimension ref="A1:AE89"/>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4296875" defaultRowHeight="12.5"/>
  <cols>
    <col min="1" max="1" width="26.1796875" style="643" customWidth="1"/>
    <col min="2" max="2" width="10.54296875" style="528" customWidth="1"/>
    <col min="3" max="10" width="10.54296875" style="376" customWidth="1"/>
    <col min="11" max="26" width="10.54296875" style="135" customWidth="1"/>
    <col min="27" max="16384" width="11.54296875" style="135"/>
  </cols>
  <sheetData>
    <row r="1" spans="1:31" ht="13">
      <c r="A1" s="160" t="s">
        <v>322</v>
      </c>
    </row>
    <row r="3" spans="1:31" ht="13">
      <c r="A3" s="692" t="s">
        <v>957</v>
      </c>
      <c r="B3" s="407" t="s">
        <v>1652</v>
      </c>
      <c r="D3" s="407"/>
      <c r="E3" s="407"/>
      <c r="F3" s="407"/>
      <c r="G3" s="407"/>
      <c r="H3" s="692"/>
      <c r="I3" s="692"/>
      <c r="J3" s="692"/>
    </row>
    <row r="5" spans="1:31">
      <c r="A5" s="690" t="s">
        <v>433</v>
      </c>
      <c r="B5" s="498">
        <v>1994</v>
      </c>
      <c r="C5" s="529">
        <v>1995</v>
      </c>
      <c r="D5" s="529">
        <v>1996</v>
      </c>
      <c r="E5" s="529">
        <v>1997</v>
      </c>
      <c r="F5" s="529">
        <v>1998</v>
      </c>
      <c r="G5" s="529">
        <v>1999</v>
      </c>
      <c r="H5" s="529">
        <v>2000</v>
      </c>
      <c r="I5" s="529">
        <v>2001</v>
      </c>
      <c r="J5" s="529">
        <v>2002</v>
      </c>
      <c r="K5" s="529">
        <v>2003</v>
      </c>
      <c r="L5" s="529">
        <v>2004</v>
      </c>
      <c r="M5" s="529">
        <v>2005</v>
      </c>
      <c r="N5" s="529">
        <v>2006</v>
      </c>
      <c r="O5" s="529">
        <v>2007</v>
      </c>
      <c r="P5" s="529">
        <v>2008</v>
      </c>
      <c r="Q5" s="529">
        <v>2009</v>
      </c>
      <c r="R5" s="529">
        <v>2010</v>
      </c>
      <c r="S5" s="529">
        <v>2011</v>
      </c>
      <c r="T5" s="529">
        <v>2012</v>
      </c>
      <c r="U5" s="529">
        <v>2013</v>
      </c>
      <c r="V5" s="529">
        <v>2014</v>
      </c>
      <c r="W5" s="529">
        <v>2015</v>
      </c>
      <c r="X5" s="529">
        <v>2016</v>
      </c>
      <c r="Y5" s="529">
        <v>2017</v>
      </c>
      <c r="Z5" s="772">
        <v>2018</v>
      </c>
    </row>
    <row r="6" spans="1:31">
      <c r="A6" s="387"/>
      <c r="B6" s="387"/>
      <c r="C6" s="409"/>
      <c r="D6" s="409"/>
      <c r="E6" s="409"/>
      <c r="F6" s="409"/>
      <c r="G6" s="409"/>
      <c r="H6" s="409"/>
      <c r="I6" s="409"/>
      <c r="J6" s="409"/>
    </row>
    <row r="7" spans="1:31" ht="13">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Y7" s="1283"/>
      <c r="Z7" s="1283" t="s">
        <v>434</v>
      </c>
      <c r="AA7" s="1283"/>
      <c r="AB7" s="1283"/>
      <c r="AC7" s="1283"/>
      <c r="AD7" s="1283"/>
      <c r="AE7" s="1283"/>
    </row>
    <row r="8" spans="1:31" s="386" customFormat="1">
      <c r="A8" s="643"/>
      <c r="B8" s="528"/>
      <c r="C8" s="141"/>
      <c r="D8" s="134"/>
      <c r="E8" s="141"/>
      <c r="F8" s="141"/>
      <c r="G8" s="141"/>
      <c r="H8" s="141"/>
      <c r="I8" s="141"/>
      <c r="J8" s="141"/>
    </row>
    <row r="9" spans="1:31" s="386" customFormat="1">
      <c r="A9" s="710" t="s">
        <v>435</v>
      </c>
      <c r="B9" s="856">
        <v>34422.743783999991</v>
      </c>
      <c r="C9" s="856">
        <v>35329.871899999998</v>
      </c>
      <c r="D9" s="856">
        <v>37104.820855999998</v>
      </c>
      <c r="E9" s="856">
        <v>37076.642701000004</v>
      </c>
      <c r="F9" s="856">
        <v>36227.725849000002</v>
      </c>
      <c r="G9" s="856">
        <v>36121.410560000004</v>
      </c>
      <c r="H9" s="856">
        <v>39008.134775999999</v>
      </c>
      <c r="I9" s="856">
        <v>38182.455258000002</v>
      </c>
      <c r="J9" s="856">
        <v>37071.525935000005</v>
      </c>
      <c r="K9" s="856">
        <v>39465.587878999999</v>
      </c>
      <c r="L9" s="856">
        <v>40607.626530000001</v>
      </c>
      <c r="M9" s="856">
        <v>42342.889597000001</v>
      </c>
      <c r="N9" s="856">
        <v>46448.252970999994</v>
      </c>
      <c r="O9" s="856">
        <v>46843.519908999995</v>
      </c>
      <c r="P9" s="856">
        <v>48835.716963999999</v>
      </c>
      <c r="Q9" s="856">
        <v>41107.496587000001</v>
      </c>
      <c r="R9" s="856">
        <v>41816.848140000002</v>
      </c>
      <c r="S9" s="856">
        <v>47673.046051999998</v>
      </c>
      <c r="T9" s="856">
        <v>43906.246574000004</v>
      </c>
      <c r="U9" s="856">
        <v>46846.983485999997</v>
      </c>
      <c r="V9" s="856">
        <v>49200.501823999999</v>
      </c>
      <c r="W9" s="856">
        <v>46473.886183000002</v>
      </c>
      <c r="X9" s="856">
        <v>47468.076036999999</v>
      </c>
      <c r="Y9" s="856">
        <v>47696.727051000002</v>
      </c>
      <c r="Z9" s="856">
        <v>45452.683336999995</v>
      </c>
    </row>
    <row r="10" spans="1:31">
      <c r="A10" s="710" t="s">
        <v>436</v>
      </c>
      <c r="B10" s="856">
        <v>51695.047277000005</v>
      </c>
      <c r="C10" s="856">
        <v>50541.527687000002</v>
      </c>
      <c r="D10" s="856">
        <v>52999.239133000003</v>
      </c>
      <c r="E10" s="856">
        <v>48636.760366000002</v>
      </c>
      <c r="F10" s="856">
        <v>50720.956783000009</v>
      </c>
      <c r="G10" s="856">
        <v>49511.645202</v>
      </c>
      <c r="H10" s="856">
        <v>53358.891176999998</v>
      </c>
      <c r="I10" s="856">
        <v>54797.495801000005</v>
      </c>
      <c r="J10" s="856">
        <v>50319.637328000004</v>
      </c>
      <c r="K10" s="856">
        <v>54536.754601000001</v>
      </c>
      <c r="L10" s="856">
        <v>55486.307269000012</v>
      </c>
      <c r="M10" s="856">
        <v>49087.379132999995</v>
      </c>
      <c r="N10" s="856">
        <v>57694.884267999994</v>
      </c>
      <c r="O10" s="856">
        <v>56646.022419000001</v>
      </c>
      <c r="P10" s="856">
        <v>59668.532475999993</v>
      </c>
      <c r="Q10" s="856">
        <v>54933.282785000003</v>
      </c>
      <c r="R10" s="856">
        <v>61190.914852000009</v>
      </c>
      <c r="S10" s="856">
        <v>63322.503717</v>
      </c>
      <c r="T10" s="856">
        <v>62120.401678000002</v>
      </c>
      <c r="U10" s="856">
        <v>62683.534675999996</v>
      </c>
      <c r="V10" s="856">
        <v>57157.913826999989</v>
      </c>
      <c r="W10" s="856">
        <v>60097.714542000002</v>
      </c>
      <c r="X10" s="856">
        <v>61661.737663</v>
      </c>
      <c r="Y10" s="856">
        <v>58536.906546999999</v>
      </c>
      <c r="Z10" s="856">
        <v>61422.368042999995</v>
      </c>
      <c r="AA10" s="386"/>
      <c r="AB10" s="386"/>
      <c r="AC10" s="386"/>
      <c r="AD10" s="386"/>
      <c r="AE10" s="386"/>
    </row>
    <row r="11" spans="1:31">
      <c r="A11" s="710" t="s">
        <v>437</v>
      </c>
      <c r="B11" s="856">
        <v>5066.679983</v>
      </c>
      <c r="C11" s="856">
        <v>4635.5098289999996</v>
      </c>
      <c r="D11" s="856">
        <v>3624.1336569999999</v>
      </c>
      <c r="E11" s="856">
        <v>3648.3810279999998</v>
      </c>
      <c r="F11" s="856">
        <v>2839.5178639999999</v>
      </c>
      <c r="G11" s="856">
        <v>2855.7872940000002</v>
      </c>
      <c r="H11" s="856">
        <v>2934.8733780000002</v>
      </c>
      <c r="I11" s="856">
        <v>3142.494749</v>
      </c>
      <c r="J11" s="856">
        <v>2905.1358609999997</v>
      </c>
      <c r="K11" s="856">
        <v>3416.71767</v>
      </c>
      <c r="L11" s="856">
        <v>1722.1540490000002</v>
      </c>
      <c r="M11" s="856">
        <v>1838.1877080000002</v>
      </c>
      <c r="N11" s="856">
        <v>2156.6390240000001</v>
      </c>
      <c r="O11" s="856">
        <v>2488.2026720000003</v>
      </c>
      <c r="P11" s="856">
        <v>2344.663591</v>
      </c>
      <c r="Q11" s="856">
        <v>2035.1142649999999</v>
      </c>
      <c r="R11" s="856">
        <v>2440.5006550000003</v>
      </c>
      <c r="S11" s="856">
        <v>2490.6693660000001</v>
      </c>
      <c r="T11" s="856">
        <v>2064.2585709999998</v>
      </c>
      <c r="U11" s="856">
        <v>2264.4947060000004</v>
      </c>
      <c r="V11" s="856">
        <v>3078.9047689999998</v>
      </c>
      <c r="W11" s="856">
        <v>2318.2205880000001</v>
      </c>
      <c r="X11" s="856">
        <v>2882.0267330000001</v>
      </c>
      <c r="Y11" s="856">
        <v>2639.3772100000001</v>
      </c>
      <c r="Z11" s="856">
        <v>2196.4386030000001</v>
      </c>
      <c r="AA11" s="386"/>
      <c r="AB11" s="386"/>
      <c r="AC11" s="386"/>
      <c r="AD11" s="386"/>
      <c r="AE11" s="386"/>
    </row>
    <row r="12" spans="1:31">
      <c r="A12" s="710" t="s">
        <v>438</v>
      </c>
      <c r="B12" s="856">
        <v>21222.103061000002</v>
      </c>
      <c r="C12" s="856">
        <v>20824.882427</v>
      </c>
      <c r="D12" s="856">
        <v>24017.087491000006</v>
      </c>
      <c r="E12" s="856">
        <v>22711.802786</v>
      </c>
      <c r="F12" s="856">
        <v>20875.488219999999</v>
      </c>
      <c r="G12" s="856">
        <v>20248.047845999998</v>
      </c>
      <c r="H12" s="856">
        <v>21302.833017999998</v>
      </c>
      <c r="I12" s="856">
        <v>21005.183301999998</v>
      </c>
      <c r="J12" s="856">
        <v>21091.622251000001</v>
      </c>
      <c r="K12" s="856">
        <v>21727.853617000001</v>
      </c>
      <c r="L12" s="856">
        <v>21747.440143999997</v>
      </c>
      <c r="M12" s="856">
        <v>22415.059078000002</v>
      </c>
      <c r="N12" s="856">
        <v>23909.568576999995</v>
      </c>
      <c r="O12" s="856">
        <v>22226.202182999998</v>
      </c>
      <c r="P12" s="856">
        <v>21597.293476999999</v>
      </c>
      <c r="Q12" s="856">
        <v>19225.862288</v>
      </c>
      <c r="R12" s="856">
        <v>19655.713419</v>
      </c>
      <c r="S12" s="856">
        <v>21906.465307999999</v>
      </c>
      <c r="T12" s="856">
        <v>20192.809129999998</v>
      </c>
      <c r="U12" s="856">
        <v>19476.312087000002</v>
      </c>
      <c r="V12" s="856">
        <v>20540.013921999998</v>
      </c>
      <c r="W12" s="856">
        <v>21693.519161</v>
      </c>
      <c r="X12" s="856">
        <v>20776.865829999999</v>
      </c>
      <c r="Y12" s="856">
        <v>21198.008414</v>
      </c>
      <c r="Z12" s="856">
        <v>22064.474806999995</v>
      </c>
      <c r="AA12" s="386"/>
      <c r="AB12" s="386"/>
      <c r="AC12" s="386"/>
      <c r="AD12" s="386"/>
      <c r="AE12" s="386"/>
    </row>
    <row r="13" spans="1:31">
      <c r="A13" s="710" t="s">
        <v>439</v>
      </c>
      <c r="B13" s="856">
        <v>9470.5842190000003</v>
      </c>
      <c r="C13" s="856">
        <v>9686.8194140000014</v>
      </c>
      <c r="D13" s="856">
        <v>9521.0881070000014</v>
      </c>
      <c r="E13" s="856">
        <v>10028.187109</v>
      </c>
      <c r="F13" s="856">
        <v>10357.080189000002</v>
      </c>
      <c r="G13" s="856">
        <v>9139.1581810000007</v>
      </c>
      <c r="H13" s="856">
        <v>11072.261688000001</v>
      </c>
      <c r="I13" s="856">
        <v>11640.166997999999</v>
      </c>
      <c r="J13" s="856">
        <v>10466.767295</v>
      </c>
      <c r="K13" s="856">
        <v>10855.045035999998</v>
      </c>
      <c r="L13" s="856">
        <v>11564.240682999998</v>
      </c>
      <c r="M13" s="856">
        <v>11945.455078999999</v>
      </c>
      <c r="N13" s="856">
        <v>13953.621495999998</v>
      </c>
      <c r="O13" s="856">
        <v>14081.157874</v>
      </c>
      <c r="P13" s="856">
        <v>13438.473827</v>
      </c>
      <c r="Q13" s="856">
        <v>10481.959375</v>
      </c>
      <c r="R13" s="856">
        <v>12351.786757</v>
      </c>
      <c r="S13" s="856">
        <v>10684.480957999998</v>
      </c>
      <c r="T13" s="856">
        <v>9424.3636630000001</v>
      </c>
      <c r="U13" s="856">
        <v>10265.406858</v>
      </c>
      <c r="V13" s="856">
        <v>10360.248913000001</v>
      </c>
      <c r="W13" s="856">
        <v>11059.726901</v>
      </c>
      <c r="X13" s="856">
        <v>11344.612959999999</v>
      </c>
      <c r="Y13" s="856">
        <v>10193.866023999999</v>
      </c>
      <c r="Z13" s="856">
        <v>11019.505392999999</v>
      </c>
      <c r="AA13" s="386"/>
      <c r="AB13" s="386"/>
      <c r="AC13" s="386"/>
      <c r="AD13" s="386"/>
      <c r="AE13" s="386"/>
    </row>
    <row r="14" spans="1:31">
      <c r="A14" s="710" t="s">
        <v>440</v>
      </c>
      <c r="B14" s="856">
        <v>25096.008085000001</v>
      </c>
      <c r="C14" s="856">
        <v>21957.633109000002</v>
      </c>
      <c r="D14" s="856">
        <v>22456.993018999998</v>
      </c>
      <c r="E14" s="856">
        <v>24632.938711000003</v>
      </c>
      <c r="F14" s="856">
        <v>24317.827813</v>
      </c>
      <c r="G14" s="856">
        <v>20955.048753999996</v>
      </c>
      <c r="H14" s="856">
        <v>22984.393043</v>
      </c>
      <c r="I14" s="856">
        <v>22994.424725000001</v>
      </c>
      <c r="J14" s="856">
        <v>20076.622873999997</v>
      </c>
      <c r="K14" s="856">
        <v>23521.890638000004</v>
      </c>
      <c r="L14" s="856">
        <v>26657.516536000003</v>
      </c>
      <c r="M14" s="856">
        <v>28454.013422000004</v>
      </c>
      <c r="N14" s="856">
        <v>32131.588600000003</v>
      </c>
      <c r="O14" s="856">
        <v>29489.432681999999</v>
      </c>
      <c r="P14" s="856">
        <v>28760.059840999998</v>
      </c>
      <c r="Q14" s="856">
        <v>29962.387717999998</v>
      </c>
      <c r="R14" s="856">
        <v>33026.555897000006</v>
      </c>
      <c r="S14" s="856">
        <v>29088.094422999999</v>
      </c>
      <c r="T14" s="856">
        <v>29023.875942999995</v>
      </c>
      <c r="U14" s="856">
        <v>30207.151076000002</v>
      </c>
      <c r="V14" s="856">
        <v>32567.973045000002</v>
      </c>
      <c r="W14" s="856">
        <v>30154.343206000001</v>
      </c>
      <c r="X14" s="856">
        <v>35083.392957000004</v>
      </c>
      <c r="Y14" s="856">
        <v>26324.362515000001</v>
      </c>
      <c r="Z14" s="856">
        <v>27854.643335000001</v>
      </c>
      <c r="AA14" s="386"/>
      <c r="AB14" s="386"/>
      <c r="AC14" s="386"/>
      <c r="AD14" s="386"/>
      <c r="AE14" s="386"/>
    </row>
    <row r="15" spans="1:31">
      <c r="A15" s="710" t="s">
        <v>441</v>
      </c>
      <c r="B15" s="856">
        <v>12400.002393000001</v>
      </c>
      <c r="C15" s="856">
        <v>13088.983071000001</v>
      </c>
      <c r="D15" s="856">
        <v>13536.715254000001</v>
      </c>
      <c r="E15" s="856">
        <v>13649.740695</v>
      </c>
      <c r="F15" s="856">
        <v>15274.738480999999</v>
      </c>
      <c r="G15" s="856">
        <v>14099.175211000002</v>
      </c>
      <c r="H15" s="856">
        <v>14274.656020999999</v>
      </c>
      <c r="I15" s="856">
        <v>13100.508623</v>
      </c>
      <c r="J15" s="856">
        <v>13307.012490000001</v>
      </c>
      <c r="K15" s="856">
        <v>13457.728859999999</v>
      </c>
      <c r="L15" s="856">
        <v>14282.378959</v>
      </c>
      <c r="M15" s="856">
        <v>13677.574579</v>
      </c>
      <c r="N15" s="856">
        <v>15701.278479000001</v>
      </c>
      <c r="O15" s="856">
        <v>15572.305914</v>
      </c>
      <c r="P15" s="856">
        <v>16395.779075999999</v>
      </c>
      <c r="Q15" s="856">
        <v>13918.738848000001</v>
      </c>
      <c r="R15" s="856">
        <v>15714.210619000001</v>
      </c>
      <c r="S15" s="856">
        <v>17056.669300999998</v>
      </c>
      <c r="T15" s="856">
        <v>17281.429369999998</v>
      </c>
      <c r="U15" s="856">
        <v>24916.531569999999</v>
      </c>
      <c r="V15" s="856">
        <v>26341.514689000003</v>
      </c>
      <c r="W15" s="856">
        <v>28893.649420000002</v>
      </c>
      <c r="X15" s="856">
        <v>34184.581364999998</v>
      </c>
      <c r="Y15" s="856">
        <v>36526.101266999998</v>
      </c>
      <c r="Z15" s="856">
        <v>35441.396414999996</v>
      </c>
      <c r="AA15" s="386"/>
      <c r="AB15" s="386"/>
      <c r="AC15" s="386"/>
      <c r="AD15" s="386"/>
      <c r="AE15" s="386"/>
    </row>
    <row r="16" spans="1:31">
      <c r="A16" s="710" t="s">
        <v>442</v>
      </c>
      <c r="B16" s="856">
        <v>6648.2164170000015</v>
      </c>
      <c r="C16" s="856">
        <v>6444.3177059999989</v>
      </c>
      <c r="D16" s="856">
        <v>6644.4600790000004</v>
      </c>
      <c r="E16" s="856">
        <v>7777.4189179999994</v>
      </c>
      <c r="F16" s="856">
        <v>6927.6046100000003</v>
      </c>
      <c r="G16" s="856">
        <v>6272.3012700000008</v>
      </c>
      <c r="H16" s="856">
        <v>6719.2750540000006</v>
      </c>
      <c r="I16" s="856">
        <v>5505.492881000001</v>
      </c>
      <c r="J16" s="856">
        <v>5988.7750559999995</v>
      </c>
      <c r="K16" s="856">
        <v>5906.9249479999999</v>
      </c>
      <c r="L16" s="856">
        <v>4538.5757820000008</v>
      </c>
      <c r="M16" s="856">
        <v>4745.736543</v>
      </c>
      <c r="N16" s="856">
        <v>5357.0754720000004</v>
      </c>
      <c r="O16" s="856">
        <v>4796.2601340000001</v>
      </c>
      <c r="P16" s="856">
        <v>4850.8564399999996</v>
      </c>
      <c r="Q16" s="856">
        <v>4342.2333279999993</v>
      </c>
      <c r="R16" s="856">
        <v>4826.7638990000005</v>
      </c>
      <c r="S16" s="856">
        <v>4289.3055569999997</v>
      </c>
      <c r="T16" s="856">
        <v>3578.3275480000002</v>
      </c>
      <c r="U16" s="856">
        <v>3337.0920430000001</v>
      </c>
      <c r="V16" s="856">
        <v>4176.5337649999992</v>
      </c>
      <c r="W16" s="856">
        <v>3837.70255</v>
      </c>
      <c r="X16" s="856">
        <v>4317.0643930000006</v>
      </c>
      <c r="Y16" s="856">
        <v>4294.3590179999992</v>
      </c>
      <c r="Z16" s="856">
        <v>4334.2668020000001</v>
      </c>
      <c r="AA16" s="386"/>
      <c r="AB16" s="386"/>
      <c r="AC16" s="386"/>
      <c r="AD16" s="386"/>
      <c r="AE16" s="386"/>
    </row>
    <row r="17" spans="1:31">
      <c r="A17" s="710" t="s">
        <v>443</v>
      </c>
      <c r="B17" s="856">
        <v>45662.185658000009</v>
      </c>
      <c r="C17" s="856">
        <v>49165.167392000003</v>
      </c>
      <c r="D17" s="856">
        <v>56454.679072999999</v>
      </c>
      <c r="E17" s="856">
        <v>62518.489590999998</v>
      </c>
      <c r="F17" s="856">
        <v>65671.042402000006</v>
      </c>
      <c r="G17" s="856">
        <v>63919.117608000008</v>
      </c>
      <c r="H17" s="856">
        <v>66477.956826999987</v>
      </c>
      <c r="I17" s="856">
        <v>67534.641701999994</v>
      </c>
      <c r="J17" s="856">
        <v>68021.434500999996</v>
      </c>
      <c r="K17" s="856">
        <v>67351.178210000013</v>
      </c>
      <c r="L17" s="856">
        <v>75440.766152000011</v>
      </c>
      <c r="M17" s="856">
        <v>77160.993522000004</v>
      </c>
      <c r="N17" s="856">
        <v>77367.03890900001</v>
      </c>
      <c r="O17" s="856">
        <v>79272.562856000004</v>
      </c>
      <c r="P17" s="856">
        <v>82874.302571000007</v>
      </c>
      <c r="Q17" s="856">
        <v>78861.939428999991</v>
      </c>
      <c r="R17" s="856">
        <v>80246.042031000004</v>
      </c>
      <c r="S17" s="856">
        <v>84717.583345999999</v>
      </c>
      <c r="T17" s="856">
        <v>75951.385477999997</v>
      </c>
      <c r="U17" s="856">
        <v>66555.516713999998</v>
      </c>
      <c r="V17" s="856">
        <v>71904.189727999998</v>
      </c>
      <c r="W17" s="856">
        <v>80471.215608000013</v>
      </c>
      <c r="X17" s="856">
        <v>80695.134055999995</v>
      </c>
      <c r="Y17" s="856">
        <v>63192.039015000002</v>
      </c>
      <c r="Z17" s="856">
        <v>58839.597894999999</v>
      </c>
      <c r="AA17" s="386"/>
      <c r="AB17" s="386"/>
      <c r="AC17" s="386"/>
      <c r="AD17" s="386"/>
      <c r="AE17" s="386"/>
    </row>
    <row r="18" spans="1:31">
      <c r="A18" s="710" t="s">
        <v>444</v>
      </c>
      <c r="B18" s="856">
        <v>128109.355261</v>
      </c>
      <c r="C18" s="856">
        <v>126884.106396</v>
      </c>
      <c r="D18" s="856">
        <v>130829.88685</v>
      </c>
      <c r="E18" s="856">
        <v>128049.27577800001</v>
      </c>
      <c r="F18" s="856">
        <v>137821.49064999996</v>
      </c>
      <c r="G18" s="856">
        <v>131930.039307</v>
      </c>
      <c r="H18" s="856">
        <v>139135.174562</v>
      </c>
      <c r="I18" s="856">
        <v>131618.64830499998</v>
      </c>
      <c r="J18" s="856">
        <v>146039.53380500001</v>
      </c>
      <c r="K18" s="856">
        <v>155163.42326100002</v>
      </c>
      <c r="L18" s="856">
        <v>159051.17177700001</v>
      </c>
      <c r="M18" s="856">
        <v>156486.315921</v>
      </c>
      <c r="N18" s="856">
        <v>158319.58196899999</v>
      </c>
      <c r="O18" s="856">
        <v>159057.99702899999</v>
      </c>
      <c r="P18" s="856">
        <v>155705.654114</v>
      </c>
      <c r="Q18" s="856">
        <v>121676.11476200001</v>
      </c>
      <c r="R18" s="856">
        <v>146597.38653800002</v>
      </c>
      <c r="S18" s="856">
        <v>151933.09407799999</v>
      </c>
      <c r="T18" s="856">
        <v>144544.113312</v>
      </c>
      <c r="U18" s="856">
        <v>157568.70802600001</v>
      </c>
      <c r="V18" s="856">
        <v>160256.557501</v>
      </c>
      <c r="W18" s="856">
        <v>166452.96950600002</v>
      </c>
      <c r="X18" s="856">
        <v>159781.59767000002</v>
      </c>
      <c r="Y18" s="856">
        <v>162930.927092</v>
      </c>
      <c r="Z18" s="856">
        <v>168029.90917100001</v>
      </c>
      <c r="AA18" s="386"/>
      <c r="AB18" s="386"/>
      <c r="AC18" s="386"/>
      <c r="AD18" s="386"/>
      <c r="AE18" s="386"/>
    </row>
    <row r="19" spans="1:31">
      <c r="A19" s="710" t="s">
        <v>445</v>
      </c>
      <c r="B19" s="856">
        <v>16227.576614</v>
      </c>
      <c r="C19" s="856">
        <v>17363.184605999999</v>
      </c>
      <c r="D19" s="856">
        <v>13818.015301000001</v>
      </c>
      <c r="E19" s="856">
        <v>16048.597072999999</v>
      </c>
      <c r="F19" s="856">
        <v>19002.572532999999</v>
      </c>
      <c r="G19" s="856">
        <v>15274.432663000001</v>
      </c>
      <c r="H19" s="856">
        <v>16175.116446</v>
      </c>
      <c r="I19" s="856">
        <v>13818.568915</v>
      </c>
      <c r="J19" s="856">
        <v>14276.867683</v>
      </c>
      <c r="K19" s="856">
        <v>13902.973735000001</v>
      </c>
      <c r="L19" s="856">
        <v>15445.206112</v>
      </c>
      <c r="M19" s="856">
        <v>15336.785661999998</v>
      </c>
      <c r="N19" s="856">
        <v>15301.141835999999</v>
      </c>
      <c r="O19" s="856">
        <v>15650.555708</v>
      </c>
      <c r="P19" s="856">
        <v>15250.067971999999</v>
      </c>
      <c r="Q19" s="856">
        <v>12645.257206999999</v>
      </c>
      <c r="R19" s="856">
        <v>15682.197199</v>
      </c>
      <c r="S19" s="856">
        <v>16338.901888</v>
      </c>
      <c r="T19" s="856">
        <v>14131.401770999999</v>
      </c>
      <c r="U19" s="856">
        <v>13284.059614</v>
      </c>
      <c r="V19" s="856">
        <v>13349.709280000001</v>
      </c>
      <c r="W19" s="856">
        <v>13308.332410000001</v>
      </c>
      <c r="X19" s="856">
        <v>13583.849118999999</v>
      </c>
      <c r="Y19" s="856">
        <v>14462.931415999998</v>
      </c>
      <c r="Z19" s="856">
        <v>13184.250510000002</v>
      </c>
      <c r="AA19" s="386"/>
      <c r="AB19" s="386"/>
      <c r="AC19" s="386"/>
      <c r="AD19" s="386"/>
      <c r="AE19" s="386"/>
    </row>
    <row r="20" spans="1:31">
      <c r="A20" s="710" t="s">
        <v>446</v>
      </c>
      <c r="B20" s="856">
        <v>3657.5175882644494</v>
      </c>
      <c r="C20" s="856">
        <v>3708.7296692719806</v>
      </c>
      <c r="D20" s="856">
        <v>3422.9886891674055</v>
      </c>
      <c r="E20" s="856">
        <v>9753.8182669999987</v>
      </c>
      <c r="F20" s="856">
        <v>10368.131316999999</v>
      </c>
      <c r="G20" s="856">
        <v>9703.7053850000011</v>
      </c>
      <c r="H20" s="856">
        <v>10502.580076999999</v>
      </c>
      <c r="I20" s="856">
        <v>10731.672116</v>
      </c>
      <c r="J20" s="856">
        <v>10602.060514000001</v>
      </c>
      <c r="K20" s="856">
        <v>10760.540896</v>
      </c>
      <c r="L20" s="856">
        <v>11613.752639999999</v>
      </c>
      <c r="M20" s="856">
        <v>10506.664371999999</v>
      </c>
      <c r="N20" s="856">
        <v>13166.737818</v>
      </c>
      <c r="O20" s="856">
        <v>13969.833768</v>
      </c>
      <c r="P20" s="856">
        <v>13884.880476</v>
      </c>
      <c r="Q20" s="856">
        <v>10358.092789999999</v>
      </c>
      <c r="R20" s="856">
        <v>11326.997375000001</v>
      </c>
      <c r="S20" s="856">
        <v>14387.116820000001</v>
      </c>
      <c r="T20" s="856">
        <v>13926.225264999999</v>
      </c>
      <c r="U20" s="856">
        <v>14770.715779999999</v>
      </c>
      <c r="V20" s="856">
        <v>16343.790609000001</v>
      </c>
      <c r="W20" s="856">
        <v>16053.974945</v>
      </c>
      <c r="X20" s="856">
        <v>15204.259201000001</v>
      </c>
      <c r="Y20" s="856">
        <v>14896.406884999999</v>
      </c>
      <c r="Z20" s="856">
        <v>13607.238304999999</v>
      </c>
      <c r="AA20" s="386"/>
      <c r="AB20" s="386"/>
      <c r="AC20" s="386"/>
      <c r="AD20" s="386"/>
      <c r="AE20" s="386"/>
    </row>
    <row r="21" spans="1:31">
      <c r="A21" s="710" t="s">
        <v>447</v>
      </c>
      <c r="B21" s="856">
        <v>12686.259041000001</v>
      </c>
      <c r="C21" s="856">
        <v>12890.623774999998</v>
      </c>
      <c r="D21" s="856">
        <v>13000.4175</v>
      </c>
      <c r="E21" s="856">
        <v>10990.274263000001</v>
      </c>
      <c r="F21" s="856">
        <v>9529.8367149999995</v>
      </c>
      <c r="G21" s="856">
        <v>9138.7659139999996</v>
      </c>
      <c r="H21" s="856">
        <v>9475.8021910000007</v>
      </c>
      <c r="I21" s="856">
        <v>6552.4370669999998</v>
      </c>
      <c r="J21" s="856">
        <v>7332.101557</v>
      </c>
      <c r="K21" s="856">
        <v>7049.0393039999999</v>
      </c>
      <c r="L21" s="856">
        <v>6438.2128879999991</v>
      </c>
      <c r="M21" s="856">
        <v>6085.402317</v>
      </c>
      <c r="N21" s="856">
        <v>7156.3607849999999</v>
      </c>
      <c r="O21" s="856">
        <v>7831.4050479999996</v>
      </c>
      <c r="P21" s="856">
        <v>8048.2307280000005</v>
      </c>
      <c r="Q21" s="856">
        <v>6704.6527980000001</v>
      </c>
      <c r="R21" s="856">
        <v>7833.6720579999992</v>
      </c>
      <c r="S21" s="856">
        <v>9623.9448359999988</v>
      </c>
      <c r="T21" s="856">
        <v>9431.2916129999994</v>
      </c>
      <c r="U21" s="856">
        <v>8815.7851420000006</v>
      </c>
      <c r="V21" s="856">
        <v>9466.8470839999991</v>
      </c>
      <c r="W21" s="856">
        <v>9918.4245529999989</v>
      </c>
      <c r="X21" s="856">
        <v>6402.4759589999994</v>
      </c>
      <c r="Y21" s="856">
        <v>6037.7056180000009</v>
      </c>
      <c r="Z21" s="856">
        <v>6428.4239670000006</v>
      </c>
      <c r="AA21" s="386"/>
      <c r="AB21" s="386"/>
      <c r="AC21" s="386"/>
      <c r="AD21" s="386"/>
      <c r="AE21" s="386"/>
    </row>
    <row r="22" spans="1:31">
      <c r="A22" s="710" t="s">
        <v>448</v>
      </c>
      <c r="B22" s="856">
        <v>8042.4928559999998</v>
      </c>
      <c r="C22" s="856">
        <v>8177.7460820000006</v>
      </c>
      <c r="D22" s="856">
        <v>6097.1245780000008</v>
      </c>
      <c r="E22" s="856">
        <v>4966.1551099999997</v>
      </c>
      <c r="F22" s="856">
        <v>8877.4291169999979</v>
      </c>
      <c r="G22" s="856">
        <v>11818.482811</v>
      </c>
      <c r="H22" s="856">
        <v>12316.328885999999</v>
      </c>
      <c r="I22" s="856">
        <v>12534.267519999999</v>
      </c>
      <c r="J22" s="856">
        <v>11659.521201</v>
      </c>
      <c r="K22" s="856">
        <v>12939.042678999998</v>
      </c>
      <c r="L22" s="856">
        <v>12120.263815999999</v>
      </c>
      <c r="M22" s="856">
        <v>14083.638011999999</v>
      </c>
      <c r="N22" s="856">
        <v>13531.82265</v>
      </c>
      <c r="O22" s="856">
        <v>14330.400822000001</v>
      </c>
      <c r="P22" s="856">
        <v>12255.814857000001</v>
      </c>
      <c r="Q22" s="856">
        <v>13700.437959000001</v>
      </c>
      <c r="R22" s="856">
        <v>13878.974469000001</v>
      </c>
      <c r="S22" s="856">
        <v>13697.485895</v>
      </c>
      <c r="T22" s="856">
        <v>13895.629116</v>
      </c>
      <c r="U22" s="856">
        <v>15181.623113</v>
      </c>
      <c r="V22" s="856">
        <v>13335.084166999999</v>
      </c>
      <c r="W22" s="856">
        <v>15227.850872000001</v>
      </c>
      <c r="X22" s="856">
        <v>16073.357766000001</v>
      </c>
      <c r="Y22" s="856">
        <v>14460.896594</v>
      </c>
      <c r="Z22" s="856">
        <v>15928.508355999998</v>
      </c>
      <c r="AA22" s="386"/>
      <c r="AB22" s="386"/>
      <c r="AC22" s="386"/>
      <c r="AD22" s="386"/>
      <c r="AE22" s="386"/>
    </row>
    <row r="23" spans="1:31">
      <c r="A23" s="710" t="s">
        <v>449</v>
      </c>
      <c r="B23" s="856">
        <v>10646.954162</v>
      </c>
      <c r="C23" s="856">
        <v>11201.436072</v>
      </c>
      <c r="D23" s="856">
        <v>10132.229095999999</v>
      </c>
      <c r="E23" s="856">
        <v>9753.8365539999995</v>
      </c>
      <c r="F23" s="856">
        <v>9815.8890040000006</v>
      </c>
      <c r="G23" s="856">
        <v>9583.804415999999</v>
      </c>
      <c r="H23" s="856">
        <v>12454.782449999999</v>
      </c>
      <c r="I23" s="856">
        <v>11865.956135000002</v>
      </c>
      <c r="J23" s="856">
        <v>10541.701682999999</v>
      </c>
      <c r="K23" s="856">
        <v>11667.233763</v>
      </c>
      <c r="L23" s="856">
        <v>12386.846715</v>
      </c>
      <c r="M23" s="856">
        <v>12835.192654</v>
      </c>
      <c r="N23" s="856">
        <v>13388.277871999999</v>
      </c>
      <c r="O23" s="856">
        <v>11818.388633999999</v>
      </c>
      <c r="P23" s="856">
        <v>11819.179634</v>
      </c>
      <c r="Q23" s="856">
        <v>10378.820302999999</v>
      </c>
      <c r="R23" s="856">
        <v>9737.8952019999997</v>
      </c>
      <c r="S23" s="856">
        <v>8607.3121199999987</v>
      </c>
      <c r="T23" s="856">
        <v>8685.7161419999993</v>
      </c>
      <c r="U23" s="856">
        <v>8065.4817819999998</v>
      </c>
      <c r="V23" s="856">
        <v>8801.4724110000006</v>
      </c>
      <c r="W23" s="856">
        <v>9101.0088610000003</v>
      </c>
      <c r="X23" s="856">
        <v>10368.476252</v>
      </c>
      <c r="Y23" s="856">
        <v>9064.4185220000018</v>
      </c>
      <c r="Z23" s="856">
        <v>7706.3903339999997</v>
      </c>
      <c r="AA23" s="386"/>
      <c r="AB23" s="386"/>
      <c r="AC23" s="386"/>
      <c r="AD23" s="386"/>
      <c r="AE23" s="386"/>
    </row>
    <row r="24" spans="1:31">
      <c r="A24" s="710" t="s">
        <v>450</v>
      </c>
      <c r="B24" s="856">
        <v>1437.6672329999999</v>
      </c>
      <c r="C24" s="856">
        <v>1364.536413</v>
      </c>
      <c r="D24" s="856">
        <v>1514.200517</v>
      </c>
      <c r="E24" s="856">
        <v>1531.2306600000002</v>
      </c>
      <c r="F24" s="856">
        <v>1697.887868</v>
      </c>
      <c r="G24" s="856">
        <v>1767.8742400000003</v>
      </c>
      <c r="H24" s="856">
        <v>1743.0358620000002</v>
      </c>
      <c r="I24" s="856">
        <v>1619.63121</v>
      </c>
      <c r="J24" s="856">
        <v>1812.5426570000002</v>
      </c>
      <c r="K24" s="856">
        <v>1754.734727</v>
      </c>
      <c r="L24" s="856">
        <v>1765.4976529999999</v>
      </c>
      <c r="M24" s="856">
        <v>1906.0801529999999</v>
      </c>
      <c r="N24" s="856">
        <v>1961.9386230000002</v>
      </c>
      <c r="O24" s="856">
        <v>2404.1733649999996</v>
      </c>
      <c r="P24" s="856">
        <v>2686.714113</v>
      </c>
      <c r="Q24" s="856">
        <v>2195.266846</v>
      </c>
      <c r="R24" s="856">
        <v>2459.2255149999996</v>
      </c>
      <c r="S24" s="856">
        <v>2899.5490959999997</v>
      </c>
      <c r="T24" s="856">
        <v>2570.2113009999998</v>
      </c>
      <c r="U24" s="856">
        <v>2203.1093980000001</v>
      </c>
      <c r="V24" s="856">
        <v>2325.6875370000007</v>
      </c>
      <c r="W24" s="856">
        <v>2383.5326639999998</v>
      </c>
      <c r="X24" s="856">
        <v>2551.8723279999999</v>
      </c>
      <c r="Y24" s="856">
        <v>2424.177713</v>
      </c>
      <c r="Z24" s="856">
        <v>2473.0737250000002</v>
      </c>
      <c r="AA24" s="386"/>
      <c r="AB24" s="386"/>
      <c r="AC24" s="386"/>
      <c r="AD24" s="386"/>
      <c r="AE24" s="386"/>
    </row>
    <row r="25" spans="1:31" ht="20.25" customHeight="1">
      <c r="A25" s="710" t="s">
        <v>451</v>
      </c>
      <c r="B25" s="856">
        <v>392491.39363446942</v>
      </c>
      <c r="C25" s="856">
        <v>393265.07555109606</v>
      </c>
      <c r="D25" s="856">
        <v>405174.07919344306</v>
      </c>
      <c r="E25" s="856">
        <v>411773.5496120982</v>
      </c>
      <c r="F25" s="856">
        <v>430325.21941300121</v>
      </c>
      <c r="G25" s="856">
        <v>412338.79666954791</v>
      </c>
      <c r="H25" s="856">
        <v>439936.09544972598</v>
      </c>
      <c r="I25" s="856">
        <v>426644.04530480586</v>
      </c>
      <c r="J25" s="856">
        <v>431512.86268320784</v>
      </c>
      <c r="K25" s="856">
        <v>453476.66982466163</v>
      </c>
      <c r="L25" s="856">
        <v>470867.95770367834</v>
      </c>
      <c r="M25" s="856">
        <v>468907.36775694939</v>
      </c>
      <c r="N25" s="856">
        <v>497545.80934944173</v>
      </c>
      <c r="O25" s="856">
        <v>496478.42101206933</v>
      </c>
      <c r="P25" s="856">
        <v>498416.22015584557</v>
      </c>
      <c r="Q25" s="856">
        <v>432527.65728608897</v>
      </c>
      <c r="R25" s="856">
        <v>478785.68462942174</v>
      </c>
      <c r="S25" s="856">
        <v>498716.22276084073</v>
      </c>
      <c r="T25" s="856">
        <v>470727.68647164642</v>
      </c>
      <c r="U25" s="856">
        <v>486442.50607355486</v>
      </c>
      <c r="V25" s="856">
        <v>499206.94306974526</v>
      </c>
      <c r="W25" s="856">
        <v>517446.07197752566</v>
      </c>
      <c r="X25" s="856">
        <v>522379.38028985116</v>
      </c>
      <c r="Y25" s="856">
        <v>494879.21090099995</v>
      </c>
      <c r="Z25" s="856">
        <v>495983.16899800004</v>
      </c>
      <c r="AA25" s="386"/>
      <c r="AB25" s="386"/>
      <c r="AC25" s="386"/>
      <c r="AD25" s="386"/>
      <c r="AE25" s="386"/>
    </row>
    <row r="26" spans="1:31">
      <c r="C26" s="600"/>
      <c r="D26" s="600"/>
      <c r="E26" s="600"/>
      <c r="F26" s="600"/>
      <c r="G26" s="600"/>
      <c r="H26" s="600"/>
      <c r="I26" s="600"/>
      <c r="J26" s="600"/>
      <c r="K26" s="138"/>
      <c r="L26" s="138"/>
      <c r="M26" s="138"/>
      <c r="N26" s="138"/>
      <c r="O26" s="138"/>
      <c r="P26" s="138"/>
      <c r="Q26" s="138"/>
      <c r="R26" s="138"/>
      <c r="S26" s="138"/>
      <c r="T26" s="138"/>
      <c r="U26" s="138"/>
      <c r="V26" s="138"/>
      <c r="W26" s="138"/>
      <c r="X26" s="138"/>
      <c r="Y26" s="138"/>
      <c r="Z26" s="138"/>
    </row>
    <row r="27" spans="1:31" s="368" customFormat="1" ht="25" customHeight="1">
      <c r="A27" s="135"/>
      <c r="B27" s="1418" t="s">
        <v>482</v>
      </c>
      <c r="C27" s="1418"/>
      <c r="D27" s="1418"/>
      <c r="E27" s="1418"/>
      <c r="F27" s="1418"/>
      <c r="G27" s="1418"/>
      <c r="H27" s="1418" t="s">
        <v>482</v>
      </c>
      <c r="I27" s="1418"/>
      <c r="J27" s="1418"/>
      <c r="K27" s="1418"/>
      <c r="L27" s="1418"/>
      <c r="M27" s="1418"/>
      <c r="N27" s="1418" t="s">
        <v>482</v>
      </c>
      <c r="O27" s="1418"/>
      <c r="P27" s="1418"/>
      <c r="Q27" s="1418"/>
      <c r="R27" s="1418"/>
      <c r="S27" s="1418"/>
      <c r="T27" s="1418" t="s">
        <v>482</v>
      </c>
      <c r="U27" s="1418"/>
      <c r="V27" s="1418"/>
      <c r="W27" s="1418"/>
      <c r="X27" s="1418"/>
      <c r="Y27" s="1418"/>
      <c r="Z27" s="1418" t="s">
        <v>482</v>
      </c>
      <c r="AA27" s="1418"/>
      <c r="AB27" s="1418"/>
      <c r="AC27" s="1418"/>
      <c r="AD27" s="1418"/>
      <c r="AE27" s="1418"/>
    </row>
    <row r="28" spans="1:31" s="368" customFormat="1">
      <c r="A28" s="643"/>
      <c r="B28" s="528"/>
      <c r="C28" s="137"/>
      <c r="D28" s="137"/>
      <c r="E28" s="137"/>
      <c r="F28" s="137"/>
      <c r="G28" s="137"/>
      <c r="H28" s="137"/>
      <c r="I28" s="137"/>
      <c r="J28" s="137"/>
      <c r="K28" s="601"/>
      <c r="L28" s="601"/>
      <c r="M28" s="601"/>
      <c r="N28" s="601"/>
      <c r="O28" s="601"/>
      <c r="P28" s="601"/>
      <c r="Q28" s="601"/>
      <c r="R28" s="601"/>
      <c r="S28" s="601"/>
      <c r="T28" s="601"/>
      <c r="U28" s="601"/>
      <c r="V28" s="601"/>
      <c r="W28" s="601"/>
      <c r="X28" s="601"/>
      <c r="Y28" s="601"/>
      <c r="Z28" s="601"/>
    </row>
    <row r="29" spans="1:31" s="368" customFormat="1">
      <c r="A29" s="712" t="s">
        <v>435</v>
      </c>
      <c r="B29" s="570" t="s">
        <v>356</v>
      </c>
      <c r="C29" s="140">
        <v>2.6352580192101129</v>
      </c>
      <c r="D29" s="140">
        <v>5.0239326115416816</v>
      </c>
      <c r="E29" s="140">
        <v>-7.5942032194021181E-2</v>
      </c>
      <c r="F29" s="140">
        <v>-2.2896270809792298</v>
      </c>
      <c r="G29" s="140">
        <v>-0.29346387748192626</v>
      </c>
      <c r="H29" s="140">
        <v>7.9917261569975437</v>
      </c>
      <c r="I29" s="140">
        <v>-2.1166854625102616</v>
      </c>
      <c r="J29" s="140">
        <v>-2.9095282518984504</v>
      </c>
      <c r="K29" s="140">
        <v>6.4579536008246947</v>
      </c>
      <c r="L29" s="140">
        <v>2.8937581127676282</v>
      </c>
      <c r="M29" s="140">
        <v>4.2732442530666788</v>
      </c>
      <c r="N29" s="140">
        <v>9.6955201052005151</v>
      </c>
      <c r="O29" s="140">
        <v>0.85098343364343521</v>
      </c>
      <c r="P29" s="140">
        <v>4.2528765107108057</v>
      </c>
      <c r="Q29" s="140">
        <v>-15.824934817066321</v>
      </c>
      <c r="R29" s="140">
        <v>1.7256014398705304</v>
      </c>
      <c r="S29" s="140">
        <v>14.004398161224017</v>
      </c>
      <c r="T29" s="140">
        <v>-7.9013190679934837</v>
      </c>
      <c r="U29" s="140">
        <v>6.697764307963908</v>
      </c>
      <c r="V29" s="140">
        <v>5.0238417991274531</v>
      </c>
      <c r="W29" s="140">
        <v>-5.5418451843309384</v>
      </c>
      <c r="X29" s="140">
        <v>2.1392440694225172</v>
      </c>
      <c r="Y29" s="140">
        <v>0.48169429454392798</v>
      </c>
      <c r="Z29" s="140">
        <v>-4.704816981677908</v>
      </c>
    </row>
    <row r="30" spans="1:31" s="368" customFormat="1">
      <c r="A30" s="710" t="s">
        <v>436</v>
      </c>
      <c r="B30" s="570" t="s">
        <v>356</v>
      </c>
      <c r="C30" s="140">
        <v>-2.2313928524313837</v>
      </c>
      <c r="D30" s="140">
        <v>4.862756545905043</v>
      </c>
      <c r="E30" s="140">
        <v>-8.2312101803055953</v>
      </c>
      <c r="F30" s="140">
        <v>4.2852287062626431</v>
      </c>
      <c r="G30" s="140">
        <v>-2.3842444182861442</v>
      </c>
      <c r="H30" s="140">
        <v>7.7703860562577063</v>
      </c>
      <c r="I30" s="140">
        <v>2.6960916770701431</v>
      </c>
      <c r="J30" s="140">
        <v>-8.1716480060723597</v>
      </c>
      <c r="K30" s="140">
        <v>8.3806591162639563</v>
      </c>
      <c r="L30" s="140">
        <v>1.7411242655473274</v>
      </c>
      <c r="M30" s="140">
        <v>-11.532445482410168</v>
      </c>
      <c r="N30" s="140">
        <v>17.535067642699687</v>
      </c>
      <c r="O30" s="140">
        <v>-1.8179460142911523</v>
      </c>
      <c r="P30" s="140">
        <v>5.3357851582994726</v>
      </c>
      <c r="Q30" s="140">
        <v>-7.9359245057763275</v>
      </c>
      <c r="R30" s="140">
        <v>11.391330992344606</v>
      </c>
      <c r="S30" s="140">
        <v>3.4835054683453848</v>
      </c>
      <c r="T30" s="140">
        <v>-1.8983804626115557</v>
      </c>
      <c r="U30" s="140">
        <v>0.90651860385413841</v>
      </c>
      <c r="V30" s="140">
        <v>-8.8151073125677328</v>
      </c>
      <c r="W30" s="140">
        <v>5.1432960340328719</v>
      </c>
      <c r="X30" s="140">
        <v>2.6024668873339039</v>
      </c>
      <c r="Y30" s="140">
        <v>-5.0676987617153202</v>
      </c>
      <c r="Z30" s="140">
        <v>4.9293030093471373</v>
      </c>
    </row>
    <row r="31" spans="1:31" s="368" customFormat="1">
      <c r="A31" s="710" t="s">
        <v>437</v>
      </c>
      <c r="B31" s="570" t="s">
        <v>356</v>
      </c>
      <c r="C31" s="140">
        <v>-8.5099148840401568</v>
      </c>
      <c r="D31" s="140">
        <v>-21.818013752721996</v>
      </c>
      <c r="E31" s="140">
        <v>0.66905289083824471</v>
      </c>
      <c r="F31" s="140">
        <v>-22.17046842948335</v>
      </c>
      <c r="G31" s="140">
        <v>0.57296452352940719</v>
      </c>
      <c r="H31" s="140">
        <v>2.7693268390877677</v>
      </c>
      <c r="I31" s="140">
        <v>7.0742871756015973</v>
      </c>
      <c r="J31" s="140">
        <v>-7.5531991923147217</v>
      </c>
      <c r="K31" s="140">
        <v>17.609565730392532</v>
      </c>
      <c r="L31" s="140">
        <v>-49.596243666220154</v>
      </c>
      <c r="M31" s="140">
        <v>6.7377049728726064</v>
      </c>
      <c r="N31" s="140">
        <v>17.324200059333663</v>
      </c>
      <c r="O31" s="140">
        <v>15.37409108850477</v>
      </c>
      <c r="P31" s="140">
        <v>-5.7687857430289</v>
      </c>
      <c r="Q31" s="140">
        <v>-13.20229167153046</v>
      </c>
      <c r="R31" s="140">
        <v>19.919588642851963</v>
      </c>
      <c r="S31" s="140">
        <v>2.0556729168343537</v>
      </c>
      <c r="T31" s="140">
        <v>-17.120329210328435</v>
      </c>
      <c r="U31" s="140">
        <v>9.7001479278343936</v>
      </c>
      <c r="V31" s="140">
        <v>35.96431737473884</v>
      </c>
      <c r="W31" s="140">
        <v>-24.706323776524698</v>
      </c>
      <c r="X31" s="140">
        <v>24.320642648006711</v>
      </c>
      <c r="Y31" s="140">
        <v>-8.4194056988297916</v>
      </c>
      <c r="Z31" s="140">
        <v>-16.781936485690878</v>
      </c>
    </row>
    <row r="32" spans="1:31" s="368" customFormat="1">
      <c r="A32" s="710" t="s">
        <v>438</v>
      </c>
      <c r="B32" s="570" t="s">
        <v>356</v>
      </c>
      <c r="C32" s="140">
        <v>-1.8717307745525744</v>
      </c>
      <c r="D32" s="140">
        <v>15.328802336291844</v>
      </c>
      <c r="E32" s="140">
        <v>-5.4348167965376319</v>
      </c>
      <c r="F32" s="140">
        <v>-8.0852875630460375</v>
      </c>
      <c r="G32" s="140">
        <v>-3.0056320953436426</v>
      </c>
      <c r="H32" s="140">
        <v>5.2093178563303866</v>
      </c>
      <c r="I32" s="140">
        <v>-1.3972306676229351</v>
      </c>
      <c r="J32" s="140">
        <v>0.41151247174201444</v>
      </c>
      <c r="K32" s="140">
        <v>3.0165122361312768</v>
      </c>
      <c r="L32" s="140">
        <v>9.0144785330622312E-2</v>
      </c>
      <c r="M32" s="140">
        <v>3.0698736475621331</v>
      </c>
      <c r="N32" s="140">
        <v>6.6674350212479681</v>
      </c>
      <c r="O32" s="140">
        <v>-7.0405552847127666</v>
      </c>
      <c r="P32" s="140">
        <v>-2.8295824037856931</v>
      </c>
      <c r="Q32" s="140">
        <v>-10.980223941140821</v>
      </c>
      <c r="R32" s="140">
        <v>2.2357963692910374</v>
      </c>
      <c r="S32" s="140">
        <v>11.450878637782395</v>
      </c>
      <c r="T32" s="140">
        <v>-7.8226046690161013</v>
      </c>
      <c r="U32" s="140">
        <v>-3.5482781934263556</v>
      </c>
      <c r="V32" s="140">
        <v>5.461515661940922</v>
      </c>
      <c r="W32" s="140">
        <v>5.6158931701818631</v>
      </c>
      <c r="X32" s="140">
        <v>-4.2254708615831049</v>
      </c>
      <c r="Y32" s="140">
        <v>2.026978406877447</v>
      </c>
      <c r="Z32" s="140">
        <v>4.0874896173158817</v>
      </c>
    </row>
    <row r="33" spans="1:31" s="368" customFormat="1">
      <c r="A33" s="710" t="s">
        <v>439</v>
      </c>
      <c r="B33" s="570" t="s">
        <v>356</v>
      </c>
      <c r="C33" s="140">
        <v>2.2832297353545243</v>
      </c>
      <c r="D33" s="140">
        <v>-1.7108949792175849</v>
      </c>
      <c r="E33" s="140">
        <v>5.3260614364777723</v>
      </c>
      <c r="F33" s="140">
        <v>3.2796863124425641</v>
      </c>
      <c r="G33" s="140">
        <v>-11.759318126102045</v>
      </c>
      <c r="H33" s="140">
        <v>21.151877106349431</v>
      </c>
      <c r="I33" s="140">
        <v>5.1290813566616436</v>
      </c>
      <c r="J33" s="140">
        <v>-10.080608836639641</v>
      </c>
      <c r="K33" s="140">
        <v>3.7096242808940474</v>
      </c>
      <c r="L33" s="140">
        <v>6.5333275416914773</v>
      </c>
      <c r="M33" s="140">
        <v>3.296493098421962</v>
      </c>
      <c r="N33" s="140">
        <v>16.811133638017168</v>
      </c>
      <c r="O33" s="140">
        <v>0.91400198892138462</v>
      </c>
      <c r="P33" s="140">
        <v>-4.5641420453546431</v>
      </c>
      <c r="Q33" s="140">
        <v>-22.000373629183244</v>
      </c>
      <c r="R33" s="140">
        <v>17.8385291824316</v>
      </c>
      <c r="S33" s="140">
        <v>-13.498498895757791</v>
      </c>
      <c r="T33" s="140">
        <v>-11.793902763769594</v>
      </c>
      <c r="U33" s="140">
        <v>8.9241377463173563</v>
      </c>
      <c r="V33" s="140">
        <v>0.92389962046257779</v>
      </c>
      <c r="W33" s="140">
        <v>6.7515558156358253</v>
      </c>
      <c r="X33" s="140">
        <v>2.5758869233402066</v>
      </c>
      <c r="Y33" s="140">
        <v>-10.143553949856397</v>
      </c>
      <c r="Z33" s="140">
        <v>8.0993743399820062</v>
      </c>
    </row>
    <row r="34" spans="1:31" s="368" customFormat="1">
      <c r="A34" s="710" t="s">
        <v>440</v>
      </c>
      <c r="B34" s="570" t="s">
        <v>356</v>
      </c>
      <c r="C34" s="140">
        <v>-12.50547483635782</v>
      </c>
      <c r="D34" s="140">
        <v>2.2741973486901799</v>
      </c>
      <c r="E34" s="140">
        <v>9.6893902498835018</v>
      </c>
      <c r="F34" s="140">
        <v>-1.2792257622891299</v>
      </c>
      <c r="G34" s="140">
        <v>-13.82845163992117</v>
      </c>
      <c r="H34" s="140">
        <v>9.6842737653503832</v>
      </c>
      <c r="I34" s="140">
        <v>4.3645625017092016E-2</v>
      </c>
      <c r="J34" s="140">
        <v>-12.689170900751918</v>
      </c>
      <c r="K34" s="140">
        <v>17.160594117956776</v>
      </c>
      <c r="L34" s="140">
        <v>13.33067118735066</v>
      </c>
      <c r="M34" s="140">
        <v>6.739175735196099</v>
      </c>
      <c r="N34" s="140">
        <v>12.924627269475394</v>
      </c>
      <c r="O34" s="140">
        <v>-8.222923400681168</v>
      </c>
      <c r="P34" s="140">
        <v>-2.4733362925804983</v>
      </c>
      <c r="Q34" s="140">
        <v>4.1805472020818826</v>
      </c>
      <c r="R34" s="140">
        <v>10.226715600369843</v>
      </c>
      <c r="S34" s="140">
        <v>-11.925135295011984</v>
      </c>
      <c r="T34" s="140">
        <v>-0.22077238565763935</v>
      </c>
      <c r="U34" s="140">
        <v>4.0769025312947207</v>
      </c>
      <c r="V34" s="140">
        <v>7.8154406652261343</v>
      </c>
      <c r="W34" s="140">
        <v>-7.4110532935685853</v>
      </c>
      <c r="X34" s="140">
        <v>16.346069013432341</v>
      </c>
      <c r="Y34" s="140">
        <v>-24.966315124467911</v>
      </c>
      <c r="Z34" s="140">
        <v>5.8131733261461704</v>
      </c>
    </row>
    <row r="35" spans="1:31" s="368" customFormat="1">
      <c r="A35" s="710" t="s">
        <v>441</v>
      </c>
      <c r="B35" s="570" t="s">
        <v>356</v>
      </c>
      <c r="C35" s="140">
        <v>5.5562947180473259</v>
      </c>
      <c r="D35" s="140">
        <v>3.4206796706154989</v>
      </c>
      <c r="E35" s="140">
        <v>0.83495470562255036</v>
      </c>
      <c r="F35" s="140">
        <v>11.90497184019948</v>
      </c>
      <c r="G35" s="140">
        <v>-7.6961269841854261</v>
      </c>
      <c r="H35" s="140">
        <v>1.2446175565155642</v>
      </c>
      <c r="I35" s="140">
        <v>-8.2253988906819586</v>
      </c>
      <c r="J35" s="140">
        <v>1.5763041950711028</v>
      </c>
      <c r="K35" s="140">
        <v>1.1326086160455588</v>
      </c>
      <c r="L35" s="140">
        <v>6.1277062985797102</v>
      </c>
      <c r="M35" s="140">
        <v>-4.23461932872803</v>
      </c>
      <c r="N35" s="140">
        <v>14.795780409102008</v>
      </c>
      <c r="O35" s="140">
        <v>-0.8214144164916064</v>
      </c>
      <c r="P35" s="140">
        <v>5.2880618101630574</v>
      </c>
      <c r="Q35" s="140">
        <v>-15.10779217332751</v>
      </c>
      <c r="R35" s="140">
        <v>12.899672812368294</v>
      </c>
      <c r="S35" s="140">
        <v>8.5429597104727293</v>
      </c>
      <c r="T35" s="140">
        <v>1.3177254306432786</v>
      </c>
      <c r="U35" s="140">
        <v>44.180964644361495</v>
      </c>
      <c r="V35" s="140">
        <v>5.7190268035367779</v>
      </c>
      <c r="W35" s="140">
        <v>9.6886407677450279</v>
      </c>
      <c r="X35" s="140">
        <v>18.311746875898791</v>
      </c>
      <c r="Y35" s="140">
        <v>6.8496374929937645</v>
      </c>
      <c r="Z35" s="140">
        <v>-2.9696704941788994</v>
      </c>
    </row>
    <row r="36" spans="1:31" s="368" customFormat="1">
      <c r="A36" s="710" t="s">
        <v>442</v>
      </c>
      <c r="B36" s="570" t="s">
        <v>356</v>
      </c>
      <c r="C36" s="140">
        <v>-3.0669686155014091</v>
      </c>
      <c r="D36" s="140">
        <v>3.1057185900946394</v>
      </c>
      <c r="E36" s="140">
        <v>17.051179863067389</v>
      </c>
      <c r="F36" s="140">
        <v>-10.926688107711357</v>
      </c>
      <c r="G36" s="140">
        <v>-9.4593063099194268</v>
      </c>
      <c r="H36" s="140">
        <v>7.1261529821254754</v>
      </c>
      <c r="I36" s="140">
        <v>-18.064183460943923</v>
      </c>
      <c r="J36" s="140">
        <v>8.7781818167062369</v>
      </c>
      <c r="K36" s="140">
        <v>-1.366725369288929</v>
      </c>
      <c r="L36" s="140">
        <v>-23.165169323224632</v>
      </c>
      <c r="M36" s="140">
        <v>4.5644442430949113</v>
      </c>
      <c r="N36" s="140">
        <v>12.88185560788726</v>
      </c>
      <c r="O36" s="140">
        <v>-10.468684656978084</v>
      </c>
      <c r="P36" s="140">
        <v>1.1383099430528034</v>
      </c>
      <c r="Q36" s="140">
        <v>-10.485222935189569</v>
      </c>
      <c r="R36" s="140">
        <v>11.158556770213281</v>
      </c>
      <c r="S36" s="140">
        <v>-11.134962331829627</v>
      </c>
      <c r="T36" s="140">
        <v>-16.575597134592286</v>
      </c>
      <c r="U36" s="140">
        <v>-6.7415713560048971</v>
      </c>
      <c r="V36" s="140">
        <v>25.154886685275613</v>
      </c>
      <c r="W36" s="140">
        <v>-8.1127373574579309</v>
      </c>
      <c r="X36" s="140">
        <v>12.49085453483103</v>
      </c>
      <c r="Y36" s="140">
        <v>-0.52594478407172573</v>
      </c>
      <c r="Z36" s="140">
        <v>0.92930711737713523</v>
      </c>
    </row>
    <row r="37" spans="1:31" s="368" customFormat="1">
      <c r="A37" s="710" t="s">
        <v>443</v>
      </c>
      <c r="B37" s="570" t="s">
        <v>356</v>
      </c>
      <c r="C37" s="140">
        <v>7.6715156831006226</v>
      </c>
      <c r="D37" s="140">
        <v>14.826577570416504</v>
      </c>
      <c r="E37" s="140">
        <v>10.741023804526549</v>
      </c>
      <c r="F37" s="140">
        <v>5.0425927299655058</v>
      </c>
      <c r="G37" s="140">
        <v>-2.6677280121057407</v>
      </c>
      <c r="H37" s="140">
        <v>4.0032455308483748</v>
      </c>
      <c r="I37" s="140">
        <v>1.5895267024374533</v>
      </c>
      <c r="J37" s="140">
        <v>0.7208045926237503</v>
      </c>
      <c r="K37" s="140">
        <v>-0.9853604175168158</v>
      </c>
      <c r="L37" s="140">
        <v>12.011056312596011</v>
      </c>
      <c r="M37" s="140">
        <v>2.2802358164470888</v>
      </c>
      <c r="N37" s="140">
        <v>0.26703309223364613</v>
      </c>
      <c r="O37" s="140">
        <v>2.4629661078812717</v>
      </c>
      <c r="P37" s="140">
        <v>4.5434884217665967</v>
      </c>
      <c r="Q37" s="140">
        <v>-4.8415045647745245</v>
      </c>
      <c r="R37" s="140">
        <v>1.7550958193795481</v>
      </c>
      <c r="S37" s="140">
        <v>5.5722889276864009</v>
      </c>
      <c r="T37" s="140">
        <v>-10.347554216929751</v>
      </c>
      <c r="U37" s="140">
        <v>-12.370898443612461</v>
      </c>
      <c r="V37" s="140">
        <v>8.0364082168937614</v>
      </c>
      <c r="W37" s="140">
        <v>11.914501661735514</v>
      </c>
      <c r="X37" s="140">
        <v>0.27825905984911969</v>
      </c>
      <c r="Y37" s="140">
        <v>-21.69039712958822</v>
      </c>
      <c r="Z37" s="140">
        <v>-6.8876415254884478</v>
      </c>
    </row>
    <row r="38" spans="1:31" s="368" customFormat="1">
      <c r="A38" s="710" t="s">
        <v>444</v>
      </c>
      <c r="B38" s="570" t="s">
        <v>356</v>
      </c>
      <c r="C38" s="140">
        <v>-0.95640857961058146</v>
      </c>
      <c r="D38" s="140">
        <v>3.1097515410522476</v>
      </c>
      <c r="E38" s="140">
        <v>-2.1253638132302513</v>
      </c>
      <c r="F38" s="140">
        <v>7.6316049525669456</v>
      </c>
      <c r="G38" s="140">
        <v>-4.2746971573260737</v>
      </c>
      <c r="H38" s="140">
        <v>5.4613303329908973</v>
      </c>
      <c r="I38" s="140">
        <v>-5.4023192055223888</v>
      </c>
      <c r="J38" s="140">
        <v>10.956567086589814</v>
      </c>
      <c r="K38" s="140">
        <v>6.2475476456825163</v>
      </c>
      <c r="L38" s="140">
        <v>2.5055831034743505</v>
      </c>
      <c r="M38" s="140">
        <v>-1.6125978999991872</v>
      </c>
      <c r="N38" s="140">
        <v>1.171518440580769</v>
      </c>
      <c r="O38" s="140">
        <v>0.4664079141799391</v>
      </c>
      <c r="P38" s="140">
        <v>-2.1076229913726223</v>
      </c>
      <c r="Q38" s="140">
        <v>-21.855044086636212</v>
      </c>
      <c r="R38" s="140">
        <v>20.481646562060533</v>
      </c>
      <c r="S38" s="140">
        <v>3.6397016795499866</v>
      </c>
      <c r="T38" s="140">
        <v>-4.8633122433527234</v>
      </c>
      <c r="U38" s="140">
        <v>9.0108095138307505</v>
      </c>
      <c r="V38" s="140">
        <v>1.7058269428448227</v>
      </c>
      <c r="W38" s="140">
        <v>3.8665575385028177</v>
      </c>
      <c r="X38" s="140">
        <v>-4.0079620422509379</v>
      </c>
      <c r="Y38" s="140">
        <v>1.9710213616115908</v>
      </c>
      <c r="Z38" s="140">
        <v>3.1295360371458827</v>
      </c>
    </row>
    <row r="39" spans="1:31" s="368" customFormat="1">
      <c r="A39" s="710" t="s">
        <v>445</v>
      </c>
      <c r="B39" s="570" t="s">
        <v>356</v>
      </c>
      <c r="C39" s="140">
        <v>6.9980134373254259</v>
      </c>
      <c r="D39" s="140">
        <v>-20.417736639020319</v>
      </c>
      <c r="E39" s="140">
        <v>16.142562614173485</v>
      </c>
      <c r="F39" s="140">
        <v>18.406440429423824</v>
      </c>
      <c r="G39" s="140">
        <v>-19.61913242812615</v>
      </c>
      <c r="H39" s="140">
        <v>5.8966758561302868</v>
      </c>
      <c r="I39" s="140">
        <v>-14.568967950662014</v>
      </c>
      <c r="J39" s="140">
        <v>3.3165429127941053</v>
      </c>
      <c r="K39" s="140">
        <v>-2.6188794089981542</v>
      </c>
      <c r="L39" s="140">
        <v>11.092823782853799</v>
      </c>
      <c r="M39" s="140">
        <v>-0.70196829497643876</v>
      </c>
      <c r="N39" s="140">
        <v>-0.23240740782023295</v>
      </c>
      <c r="O39" s="140">
        <v>2.2835803742300556</v>
      </c>
      <c r="P39" s="140">
        <v>-2.5589362031105765</v>
      </c>
      <c r="Q39" s="140">
        <v>-17.080650196330808</v>
      </c>
      <c r="R39" s="140">
        <v>24.016435113070301</v>
      </c>
      <c r="S39" s="140">
        <v>4.1875808642546417</v>
      </c>
      <c r="T39" s="140">
        <v>-13.510700609698162</v>
      </c>
      <c r="U39" s="140">
        <v>-5.9961649292208818</v>
      </c>
      <c r="V39" s="140">
        <v>0.49419882105024726</v>
      </c>
      <c r="W39" s="140">
        <v>-0.30994585074589054</v>
      </c>
      <c r="X39" s="140">
        <v>2.0702571931023641</v>
      </c>
      <c r="Y39" s="140">
        <v>6.4715257751973212</v>
      </c>
      <c r="Z39" s="140">
        <v>-8.8410908495730069</v>
      </c>
    </row>
    <row r="40" spans="1:31" s="368" customFormat="1">
      <c r="A40" s="710" t="s">
        <v>446</v>
      </c>
      <c r="B40" s="570" t="s">
        <v>356</v>
      </c>
      <c r="C40" s="140">
        <v>1.400186869144548</v>
      </c>
      <c r="D40" s="140">
        <v>-7.704551304238521</v>
      </c>
      <c r="E40" s="140">
        <v>184.95035048954486</v>
      </c>
      <c r="F40" s="140">
        <v>6.2981801914271927</v>
      </c>
      <c r="G40" s="140">
        <v>-6.4083479624778619</v>
      </c>
      <c r="H40" s="140">
        <v>8.2326766972428942</v>
      </c>
      <c r="I40" s="140">
        <v>2.1812929520213657</v>
      </c>
      <c r="J40" s="140">
        <v>-1.207748434717459</v>
      </c>
      <c r="K40" s="140">
        <v>1.4948073706118379</v>
      </c>
      <c r="L40" s="140">
        <v>7.9290785867201379</v>
      </c>
      <c r="M40" s="140">
        <v>-9.5325628357794869</v>
      </c>
      <c r="N40" s="140">
        <v>25.317963454595841</v>
      </c>
      <c r="O40" s="140">
        <v>6.0994299506906202</v>
      </c>
      <c r="P40" s="140">
        <v>-0.60811956255771804</v>
      </c>
      <c r="Q40" s="140">
        <v>-25.400201982984655</v>
      </c>
      <c r="R40" s="140">
        <v>9.3540828861410716</v>
      </c>
      <c r="S40" s="140">
        <v>27.016157448345837</v>
      </c>
      <c r="T40" s="140">
        <v>-3.2035018604930059</v>
      </c>
      <c r="U40" s="140">
        <v>6.0640302661368679</v>
      </c>
      <c r="V40" s="140">
        <v>10.649956660394167</v>
      </c>
      <c r="W40" s="140">
        <v>-1.7732463106839447</v>
      </c>
      <c r="X40" s="140">
        <v>-5.2928682579303796</v>
      </c>
      <c r="Y40" s="140">
        <v>-2.0247768202988397</v>
      </c>
      <c r="Z40" s="140">
        <v>-8.6542250755659325</v>
      </c>
    </row>
    <row r="41" spans="1:31" s="368" customFormat="1">
      <c r="A41" s="710" t="s">
        <v>447</v>
      </c>
      <c r="B41" s="570" t="s">
        <v>356</v>
      </c>
      <c r="C41" s="140">
        <v>1.610914086962282</v>
      </c>
      <c r="D41" s="140">
        <v>0.85173322033442389</v>
      </c>
      <c r="E41" s="140">
        <v>-15.462143711923076</v>
      </c>
      <c r="F41" s="140">
        <v>-13.288454073586948</v>
      </c>
      <c r="G41" s="140">
        <v>-4.1036463970516195</v>
      </c>
      <c r="H41" s="140">
        <v>3.6879845722241669</v>
      </c>
      <c r="I41" s="140">
        <v>-30.850845818379128</v>
      </c>
      <c r="J41" s="140">
        <v>11.898847436881454</v>
      </c>
      <c r="K41" s="140">
        <v>-3.8605882747185802</v>
      </c>
      <c r="L41" s="140">
        <v>-8.6653853051065539</v>
      </c>
      <c r="M41" s="140">
        <v>-5.4799457106737322</v>
      </c>
      <c r="N41" s="140">
        <v>17.59881125703393</v>
      </c>
      <c r="O41" s="140">
        <v>9.4327869049715645</v>
      </c>
      <c r="P41" s="140">
        <v>2.7686689511146483</v>
      </c>
      <c r="Q41" s="140">
        <v>-16.69407818199916</v>
      </c>
      <c r="R41" s="140">
        <v>16.839339694619014</v>
      </c>
      <c r="S41" s="140">
        <v>22.853557881220155</v>
      </c>
      <c r="T41" s="140">
        <v>-2.0018113807068687</v>
      </c>
      <c r="U41" s="140">
        <v>-6.5262160927310333</v>
      </c>
      <c r="V41" s="140">
        <v>7.3851838663605918</v>
      </c>
      <c r="W41" s="140">
        <v>4.7700936224396742</v>
      </c>
      <c r="X41" s="140">
        <v>-35.448659968246062</v>
      </c>
      <c r="Y41" s="140">
        <v>-5.6973324591283756</v>
      </c>
      <c r="Z41" s="140">
        <v>6.4713050572582489</v>
      </c>
    </row>
    <row r="42" spans="1:31" s="368" customFormat="1">
      <c r="A42" s="710" t="s">
        <v>448</v>
      </c>
      <c r="B42" s="570" t="s">
        <v>356</v>
      </c>
      <c r="C42" s="140">
        <v>1.6817326222316353</v>
      </c>
      <c r="D42" s="140">
        <v>-25.442481132786043</v>
      </c>
      <c r="E42" s="140">
        <v>-18.549226828673156</v>
      </c>
      <c r="F42" s="140">
        <v>78.758595339161673</v>
      </c>
      <c r="G42" s="140">
        <v>33.129565499632974</v>
      </c>
      <c r="H42" s="140">
        <v>4.2124364265828689</v>
      </c>
      <c r="I42" s="140">
        <v>1.7695096973882443</v>
      </c>
      <c r="J42" s="140">
        <v>-6.9788387522783637</v>
      </c>
      <c r="K42" s="140">
        <v>10.974048212976868</v>
      </c>
      <c r="L42" s="140">
        <v>-6.327970958229173</v>
      </c>
      <c r="M42" s="140">
        <v>16.199104456853021</v>
      </c>
      <c r="N42" s="140">
        <v>-3.9181308233698218</v>
      </c>
      <c r="O42" s="140">
        <v>5.9014826949420609</v>
      </c>
      <c r="P42" s="140">
        <v>-14.476817437060802</v>
      </c>
      <c r="Q42" s="140">
        <v>11.787246452853296</v>
      </c>
      <c r="R42" s="140">
        <v>1.3031445457020396</v>
      </c>
      <c r="S42" s="140">
        <v>-1.3076511842094192</v>
      </c>
      <c r="T42" s="140">
        <v>1.446566344502159</v>
      </c>
      <c r="U42" s="140">
        <v>9.2546655229827053</v>
      </c>
      <c r="V42" s="140">
        <v>-12.162987661173148</v>
      </c>
      <c r="W42" s="140">
        <v>14.193886452430391</v>
      </c>
      <c r="X42" s="140">
        <v>5.5523717766021861</v>
      </c>
      <c r="Y42" s="140">
        <v>-10.031887521416607</v>
      </c>
      <c r="Z42" s="140">
        <v>10.148829655617121</v>
      </c>
    </row>
    <row r="43" spans="1:31" s="368" customFormat="1">
      <c r="A43" s="710" t="s">
        <v>449</v>
      </c>
      <c r="B43" s="570" t="s">
        <v>356</v>
      </c>
      <c r="C43" s="140">
        <v>5.2078923376884489</v>
      </c>
      <c r="D43" s="140">
        <v>-9.5452669561957038</v>
      </c>
      <c r="E43" s="140">
        <v>-3.734543883826916</v>
      </c>
      <c r="F43" s="140">
        <v>0.63618505043078244</v>
      </c>
      <c r="G43" s="140">
        <v>-2.3643766540700142</v>
      </c>
      <c r="H43" s="140">
        <v>29.956559100965706</v>
      </c>
      <c r="I43" s="140">
        <v>-4.7277125663483304</v>
      </c>
      <c r="J43" s="140">
        <v>-11.160115855257217</v>
      </c>
      <c r="K43" s="140">
        <v>10.676948692402135</v>
      </c>
      <c r="L43" s="140">
        <v>6.1678112105895195</v>
      </c>
      <c r="M43" s="140">
        <v>3.6195324711419232</v>
      </c>
      <c r="N43" s="140">
        <v>4.3091306294310527</v>
      </c>
      <c r="O43" s="140">
        <v>-11.725848932992619</v>
      </c>
      <c r="P43" s="140">
        <v>6.6929597976326249E-3</v>
      </c>
      <c r="Q43" s="140">
        <v>-12.186626953841611</v>
      </c>
      <c r="R43" s="140">
        <v>-6.1753174473474672</v>
      </c>
      <c r="S43" s="140">
        <v>-11.610138110418347</v>
      </c>
      <c r="T43" s="140">
        <v>0.91090018471412293</v>
      </c>
      <c r="U43" s="140">
        <v>-7.1408545922982825</v>
      </c>
      <c r="V43" s="140">
        <v>9.1251911403796839</v>
      </c>
      <c r="W43" s="140">
        <v>3.4032538649515232</v>
      </c>
      <c r="X43" s="140">
        <v>13.926669123808907</v>
      </c>
      <c r="Y43" s="140">
        <v>-12.57713957485754</v>
      </c>
      <c r="Z43" s="140">
        <v>-14.981966959093612</v>
      </c>
    </row>
    <row r="44" spans="1:31" s="368" customFormat="1">
      <c r="A44" s="710" t="s">
        <v>450</v>
      </c>
      <c r="B44" s="570" t="s">
        <v>356</v>
      </c>
      <c r="C44" s="140">
        <v>-5.0867696168741787</v>
      </c>
      <c r="D44" s="140">
        <v>10.968128264965557</v>
      </c>
      <c r="E44" s="140">
        <v>1.1246953629193825</v>
      </c>
      <c r="F44" s="140">
        <v>10.883873498196536</v>
      </c>
      <c r="G44" s="140">
        <v>4.1219666692382759</v>
      </c>
      <c r="H44" s="140">
        <v>-1.4049855718243975</v>
      </c>
      <c r="I44" s="140">
        <v>-7.0798687904448911</v>
      </c>
      <c r="J44" s="140">
        <v>11.910825489711343</v>
      </c>
      <c r="K44" s="140">
        <v>-3.1893279739788198</v>
      </c>
      <c r="L44" s="140">
        <v>0.61336484850909301</v>
      </c>
      <c r="M44" s="140">
        <v>7.9627690108291631</v>
      </c>
      <c r="N44" s="140">
        <v>2.9305415048828962</v>
      </c>
      <c r="O44" s="140">
        <v>22.540702181792952</v>
      </c>
      <c r="P44" s="140">
        <v>11.752095423451308</v>
      </c>
      <c r="Q44" s="140">
        <v>-18.291758867163097</v>
      </c>
      <c r="R44" s="140">
        <v>12.023990135001554</v>
      </c>
      <c r="S44" s="140">
        <v>17.90496960584764</v>
      </c>
      <c r="T44" s="140">
        <v>-11.358241716076805</v>
      </c>
      <c r="U44" s="140">
        <v>-14.282946419898252</v>
      </c>
      <c r="V44" s="140">
        <v>5.5638698246795144</v>
      </c>
      <c r="W44" s="140">
        <v>2.4872269416989639</v>
      </c>
      <c r="X44" s="140">
        <v>7.0626120020312868</v>
      </c>
      <c r="Y44" s="140">
        <v>-5.0039578233946855</v>
      </c>
      <c r="Z44" s="140">
        <v>2.0170143359452766</v>
      </c>
    </row>
    <row r="45" spans="1:31" s="368" customFormat="1" ht="20.25" customHeight="1">
      <c r="A45" s="710" t="s">
        <v>451</v>
      </c>
      <c r="B45" s="570" t="s">
        <v>356</v>
      </c>
      <c r="C45" s="140">
        <v>0.19712073415479381</v>
      </c>
      <c r="D45" s="140">
        <v>3.0282383010132605</v>
      </c>
      <c r="E45" s="140">
        <v>1.62879877009712</v>
      </c>
      <c r="F45" s="140">
        <v>4.5053087597246559</v>
      </c>
      <c r="G45" s="140">
        <v>-4.179727780767351</v>
      </c>
      <c r="H45" s="140">
        <v>6.6928697961678409</v>
      </c>
      <c r="I45" s="140">
        <v>-3.0213593024987659</v>
      </c>
      <c r="J45" s="140">
        <v>1.1411895775841856</v>
      </c>
      <c r="K45" s="140">
        <v>5.089954214778146</v>
      </c>
      <c r="L45" s="140">
        <v>3.8351009073390827</v>
      </c>
      <c r="M45" s="140">
        <v>-0.41637786446339931</v>
      </c>
      <c r="N45" s="140">
        <v>6.1074838148707897</v>
      </c>
      <c r="O45" s="140">
        <v>-0.21453066578291669</v>
      </c>
      <c r="P45" s="140">
        <v>0.39030883554335105</v>
      </c>
      <c r="Q45" s="140">
        <v>-13.219586402937381</v>
      </c>
      <c r="R45" s="140">
        <v>10.694813745225105</v>
      </c>
      <c r="S45" s="140">
        <v>4.1627264079219799</v>
      </c>
      <c r="T45" s="140">
        <v>-5.6121166731358159</v>
      </c>
      <c r="U45" s="140">
        <v>3.3384098818786896</v>
      </c>
      <c r="V45" s="140">
        <v>2.624038162129736</v>
      </c>
      <c r="W45" s="140">
        <v>3.6536208402117865</v>
      </c>
      <c r="X45" s="140">
        <v>0.95339564439476021</v>
      </c>
      <c r="Y45" s="140">
        <v>-5.2644056075858572</v>
      </c>
      <c r="Z45" s="140">
        <v>0.22307627248882511</v>
      </c>
    </row>
    <row r="46" spans="1:31" s="368" customFormat="1">
      <c r="A46" s="643"/>
      <c r="B46" s="528"/>
      <c r="D46" s="216"/>
      <c r="E46" s="216"/>
      <c r="F46" s="216"/>
      <c r="G46" s="216"/>
      <c r="H46" s="216"/>
      <c r="I46" s="216"/>
      <c r="J46" s="216"/>
      <c r="K46" s="216"/>
      <c r="L46" s="216"/>
      <c r="M46" s="216"/>
      <c r="N46" s="216"/>
      <c r="O46" s="216"/>
      <c r="P46" s="216"/>
      <c r="Q46" s="216"/>
      <c r="R46" s="216"/>
      <c r="S46" s="216"/>
      <c r="T46" s="216"/>
      <c r="U46" s="216"/>
      <c r="V46" s="216"/>
      <c r="W46" s="216"/>
      <c r="X46" s="216"/>
      <c r="Y46" s="216"/>
      <c r="Z46" s="216"/>
    </row>
    <row r="47" spans="1:31" s="368" customFormat="1" ht="13">
      <c r="A47" s="135"/>
      <c r="B47" s="1283" t="s">
        <v>483</v>
      </c>
      <c r="C47" s="1283"/>
      <c r="D47" s="1283"/>
      <c r="E47" s="1283"/>
      <c r="F47" s="1283"/>
      <c r="G47" s="1283"/>
      <c r="H47" s="1283" t="s">
        <v>483</v>
      </c>
      <c r="I47" s="1283"/>
      <c r="J47" s="1283"/>
      <c r="K47" s="1283"/>
      <c r="L47" s="1283"/>
      <c r="M47" s="1283"/>
      <c r="N47" s="1283" t="s">
        <v>483</v>
      </c>
      <c r="O47" s="1283"/>
      <c r="P47" s="1283"/>
      <c r="Q47" s="1283"/>
      <c r="R47" s="1283"/>
      <c r="S47" s="1283"/>
      <c r="T47" s="1283" t="s">
        <v>483</v>
      </c>
      <c r="U47" s="1283"/>
      <c r="V47" s="1283"/>
      <c r="W47" s="1283"/>
      <c r="X47" s="1283"/>
      <c r="Y47" s="1283"/>
      <c r="Z47" s="1283" t="s">
        <v>483</v>
      </c>
      <c r="AA47" s="1283"/>
      <c r="AB47" s="1283"/>
      <c r="AC47" s="1283"/>
      <c r="AD47" s="1283"/>
      <c r="AE47" s="1283"/>
    </row>
    <row r="48" spans="1:31" s="368" customFormat="1">
      <c r="A48" s="643"/>
      <c r="B48" s="528"/>
      <c r="C48" s="141"/>
      <c r="D48" s="141"/>
      <c r="E48" s="141"/>
      <c r="F48" s="141"/>
      <c r="G48" s="141"/>
      <c r="H48" s="141"/>
      <c r="I48" s="141"/>
      <c r="J48" s="141"/>
    </row>
    <row r="49" spans="1:26" s="368" customFormat="1">
      <c r="A49" s="712" t="s">
        <v>435</v>
      </c>
      <c r="B49" s="143">
        <v>100</v>
      </c>
      <c r="C49" s="144">
        <v>102.63525801921011</v>
      </c>
      <c r="D49" s="144">
        <v>107.79158421777714</v>
      </c>
      <c r="E49" s="144">
        <v>107.70972509818804</v>
      </c>
      <c r="F49" s="144">
        <v>105.24357406349166</v>
      </c>
      <c r="G49" s="144">
        <v>104.93472219024437</v>
      </c>
      <c r="H49" s="144">
        <v>113.32081783129485</v>
      </c>
      <c r="I49" s="144">
        <v>110.92217255426209</v>
      </c>
      <c r="J49" s="144">
        <v>107.69486060617629</v>
      </c>
      <c r="K49" s="144">
        <v>114.649744734596</v>
      </c>
      <c r="L49" s="144">
        <v>117.96743102412074</v>
      </c>
      <c r="M49" s="144">
        <v>123.00846749084938</v>
      </c>
      <c r="N49" s="144">
        <v>134.9347781875237</v>
      </c>
      <c r="O49" s="144">
        <v>136.08305079612305</v>
      </c>
      <c r="P49" s="144">
        <v>141.87049489849002</v>
      </c>
      <c r="Q49" s="144">
        <v>119.41958155615458</v>
      </c>
      <c r="R49" s="144">
        <v>121.48028757497495</v>
      </c>
      <c r="S49" s="144">
        <v>138.49287073437438</v>
      </c>
      <c r="T49" s="144">
        <v>127.55010713122769</v>
      </c>
      <c r="U49" s="144">
        <v>136.09311268143276</v>
      </c>
      <c r="V49" s="144">
        <v>142.9302153620562</v>
      </c>
      <c r="W49" s="144">
        <v>135.00924410506025</v>
      </c>
      <c r="X49" s="144">
        <v>137.89742135274992</v>
      </c>
      <c r="Y49" s="144">
        <v>138.5616653637293</v>
      </c>
      <c r="Z49" s="144">
        <v>132.04259260160086</v>
      </c>
    </row>
    <row r="50" spans="1:26" s="368" customFormat="1">
      <c r="A50" s="710" t="s">
        <v>436</v>
      </c>
      <c r="B50" s="143">
        <v>100</v>
      </c>
      <c r="C50" s="144">
        <v>97.768607147568616</v>
      </c>
      <c r="D50" s="144">
        <v>102.52285649147719</v>
      </c>
      <c r="E50" s="144">
        <v>94.083984690810624</v>
      </c>
      <c r="F50" s="144">
        <v>98.115698610777002</v>
      </c>
      <c r="G50" s="144">
        <v>95.776380543187088</v>
      </c>
      <c r="H50" s="144">
        <v>103.21857506210321</v>
      </c>
      <c r="I50" s="144">
        <v>106.00144247354298</v>
      </c>
      <c r="J50" s="144">
        <v>97.339377713245767</v>
      </c>
      <c r="K50" s="144">
        <v>105.4970591452855</v>
      </c>
      <c r="L50" s="144">
        <v>107.33389404150289</v>
      </c>
      <c r="M50" s="144">
        <v>94.955671227018669</v>
      </c>
      <c r="N50" s="144">
        <v>111.60621240725592</v>
      </c>
      <c r="O50" s="144">
        <v>109.57727171709691</v>
      </c>
      <c r="P50" s="144">
        <v>115.42407951824725</v>
      </c>
      <c r="Q50" s="144">
        <v>106.2641117061919</v>
      </c>
      <c r="R50" s="144">
        <v>118.36900839671902</v>
      </c>
      <c r="S50" s="144">
        <v>122.49239927704495</v>
      </c>
      <c r="T50" s="144">
        <v>120.1670275009854</v>
      </c>
      <c r="U50" s="144">
        <v>121.25636396098035</v>
      </c>
      <c r="V50" s="144">
        <v>110.56748535450224</v>
      </c>
      <c r="W50" s="144">
        <v>116.25429844367022</v>
      </c>
      <c r="X50" s="144">
        <v>119.27977806576907</v>
      </c>
      <c r="Y50" s="144">
        <v>113.2350382297533</v>
      </c>
      <c r="Z50" s="144">
        <v>118.81673637684791</v>
      </c>
    </row>
    <row r="51" spans="1:26" s="368" customFormat="1">
      <c r="A51" s="710" t="s">
        <v>437</v>
      </c>
      <c r="B51" s="143">
        <v>100</v>
      </c>
      <c r="C51" s="144">
        <v>91.490085115959843</v>
      </c>
      <c r="D51" s="144">
        <v>71.528765762982658</v>
      </c>
      <c r="E51" s="144">
        <v>72.007331038100816</v>
      </c>
      <c r="F51" s="144">
        <v>56.042968443385107</v>
      </c>
      <c r="G51" s="144">
        <v>56.36407477049849</v>
      </c>
      <c r="H51" s="144">
        <v>57.924980220721402</v>
      </c>
      <c r="I51" s="144">
        <v>62.022759667945657</v>
      </c>
      <c r="J51" s="144">
        <v>57.338057085655088</v>
      </c>
      <c r="K51" s="144">
        <v>67.435039936683523</v>
      </c>
      <c r="L51" s="144">
        <v>33.989793213273089</v>
      </c>
      <c r="M51" s="144">
        <v>36.27992520087291</v>
      </c>
      <c r="N51" s="144">
        <v>42.565132024048737</v>
      </c>
      <c r="O51" s="144">
        <v>49.109134193368305</v>
      </c>
      <c r="P51" s="144">
        <v>46.276133461496336</v>
      </c>
      <c r="Q51" s="144">
        <v>40.166623347602886</v>
      </c>
      <c r="R51" s="144">
        <v>48.167649490169119</v>
      </c>
      <c r="S51" s="144">
        <v>49.157818815414224</v>
      </c>
      <c r="T51" s="144">
        <v>40.741838401598528</v>
      </c>
      <c r="U51" s="144">
        <v>44.693856995072828</v>
      </c>
      <c r="V51" s="144">
        <v>60.767697571792731</v>
      </c>
      <c r="W51" s="144">
        <v>45.75423345816629</v>
      </c>
      <c r="X51" s="144">
        <v>56.881957073861642</v>
      </c>
      <c r="Y51" s="144">
        <v>52.092834338379021</v>
      </c>
      <c r="Z51" s="144">
        <v>43.350647966116078</v>
      </c>
    </row>
    <row r="52" spans="1:26" s="368" customFormat="1">
      <c r="A52" s="710" t="s">
        <v>438</v>
      </c>
      <c r="B52" s="143">
        <v>100</v>
      </c>
      <c r="C52" s="144">
        <v>98.128269225447426</v>
      </c>
      <c r="D52" s="144">
        <v>113.17015765104055</v>
      </c>
      <c r="E52" s="144">
        <v>107.01956691435369</v>
      </c>
      <c r="F52" s="144">
        <v>98.366727180601728</v>
      </c>
      <c r="G52" s="144">
        <v>95.410185257322439</v>
      </c>
      <c r="H52" s="144">
        <v>100.38040507469003</v>
      </c>
      <c r="I52" s="144">
        <v>98.977859270702353</v>
      </c>
      <c r="J52" s="144">
        <v>99.385165505864549</v>
      </c>
      <c r="K52" s="144">
        <v>102.38313118424828</v>
      </c>
      <c r="L52" s="144">
        <v>102.47542423806908</v>
      </c>
      <c r="M52" s="144">
        <v>105.62129028198108</v>
      </c>
      <c r="N52" s="144">
        <v>112.66352118013586</v>
      </c>
      <c r="O52" s="144">
        <v>104.73138368574431</v>
      </c>
      <c r="P52" s="144">
        <v>101.7679228817312</v>
      </c>
      <c r="Q52" s="144">
        <v>90.593577049069623</v>
      </c>
      <c r="R52" s="144">
        <v>92.619064955543607</v>
      </c>
      <c r="S52" s="144">
        <v>103.22476167905175</v>
      </c>
      <c r="T52" s="144">
        <v>95.149896652365499</v>
      </c>
      <c r="U52" s="144">
        <v>91.773713618381919</v>
      </c>
      <c r="V52" s="144">
        <v>96.785949361194639</v>
      </c>
      <c r="W52" s="144">
        <v>102.22134488106565</v>
      </c>
      <c r="X52" s="144">
        <v>97.902011738797853</v>
      </c>
      <c r="Y52" s="144">
        <v>99.886464376641911</v>
      </c>
      <c r="Z52" s="144">
        <v>103.96931323714108</v>
      </c>
    </row>
    <row r="53" spans="1:26" s="368" customFormat="1">
      <c r="A53" s="710" t="s">
        <v>439</v>
      </c>
      <c r="B53" s="143">
        <v>100</v>
      </c>
      <c r="C53" s="144">
        <v>102.28322973535452</v>
      </c>
      <c r="D53" s="144">
        <v>100.53327109323077</v>
      </c>
      <c r="E53" s="144">
        <v>105.88773487575699</v>
      </c>
      <c r="F53" s="144">
        <v>109.36052042303265</v>
      </c>
      <c r="G53" s="144">
        <v>96.500468922127439</v>
      </c>
      <c r="H53" s="144">
        <v>116.91212951558676</v>
      </c>
      <c r="I53" s="144">
        <v>122.90864775424683</v>
      </c>
      <c r="J53" s="144">
        <v>110.51870774773793</v>
      </c>
      <c r="K53" s="144">
        <v>114.61853656527836</v>
      </c>
      <c r="L53" s="144">
        <v>122.10694098258142</v>
      </c>
      <c r="M53" s="144">
        <v>126.13218786476638</v>
      </c>
      <c r="N53" s="144">
        <v>147.33643852726715</v>
      </c>
      <c r="O53" s="144">
        <v>148.6830965058123</v>
      </c>
      <c r="P53" s="144">
        <v>141.89698878385528</v>
      </c>
      <c r="Q53" s="144">
        <v>110.67912108284689</v>
      </c>
      <c r="R53" s="144">
        <v>130.42264839606935</v>
      </c>
      <c r="S53" s="144">
        <v>112.81754864250786</v>
      </c>
      <c r="T53" s="144">
        <v>99.511956655142015</v>
      </c>
      <c r="U53" s="144">
        <v>108.39254074110251</v>
      </c>
      <c r="V53" s="144">
        <v>109.3939790136193</v>
      </c>
      <c r="W53" s="144">
        <v>116.77977456566875</v>
      </c>
      <c r="X53" s="144">
        <v>119.78788950781198</v>
      </c>
      <c r="Y53" s="144">
        <v>107.63714031019271</v>
      </c>
      <c r="Z53" s="144">
        <v>116.35507523276688</v>
      </c>
    </row>
    <row r="54" spans="1:26" s="368" customFormat="1">
      <c r="A54" s="710" t="s">
        <v>440</v>
      </c>
      <c r="B54" s="143">
        <v>100</v>
      </c>
      <c r="C54" s="144">
        <v>87.49452516364218</v>
      </c>
      <c r="D54" s="144">
        <v>89.484323335162799</v>
      </c>
      <c r="E54" s="144">
        <v>98.154808635574284</v>
      </c>
      <c r="F54" s="144">
        <v>96.899187036582433</v>
      </c>
      <c r="G54" s="144">
        <v>83.499529817751863</v>
      </c>
      <c r="H54" s="144">
        <v>91.58585287808333</v>
      </c>
      <c r="I54" s="144">
        <v>91.625826095999201</v>
      </c>
      <c r="J54" s="144">
        <v>79.999268433452116</v>
      </c>
      <c r="K54" s="144">
        <v>93.727618186651554</v>
      </c>
      <c r="L54" s="144">
        <v>106.22213877884954</v>
      </c>
      <c r="M54" s="144">
        <v>113.3806353808401</v>
      </c>
      <c r="N54" s="144">
        <v>128.03465989957661</v>
      </c>
      <c r="O54" s="144">
        <v>117.50646788971177</v>
      </c>
      <c r="P54" s="144">
        <v>114.6001377732661</v>
      </c>
      <c r="Q54" s="144">
        <v>119.39105062652834</v>
      </c>
      <c r="R54" s="144">
        <v>131.60083382639698</v>
      </c>
      <c r="S54" s="144">
        <v>115.90725634323526</v>
      </c>
      <c r="T54" s="144">
        <v>115.65136512825599</v>
      </c>
      <c r="U54" s="144">
        <v>120.36635856064676</v>
      </c>
      <c r="V54" s="144">
        <v>129.77351989484745</v>
      </c>
      <c r="W54" s="144">
        <v>120.15593517450048</v>
      </c>
      <c r="X54" s="144">
        <v>139.79670726185935</v>
      </c>
      <c r="Y54" s="144">
        <v>104.89462079323363</v>
      </c>
      <c r="Z54" s="144">
        <v>110.99232690974804</v>
      </c>
    </row>
    <row r="55" spans="1:26" s="368" customFormat="1">
      <c r="A55" s="710" t="s">
        <v>441</v>
      </c>
      <c r="B55" s="143">
        <v>100</v>
      </c>
      <c r="C55" s="144">
        <v>105.55629471804733</v>
      </c>
      <c r="D55" s="144">
        <v>109.16703743252255</v>
      </c>
      <c r="E55" s="144">
        <v>110.07853274855411</v>
      </c>
      <c r="F55" s="144">
        <v>123.18335107437424</v>
      </c>
      <c r="G55" s="144">
        <v>113.70300395231546</v>
      </c>
      <c r="H55" s="144">
        <v>115.11817150179155</v>
      </c>
      <c r="I55" s="144">
        <v>105.64924270010984</v>
      </c>
      <c r="J55" s="144">
        <v>107.31459614485253</v>
      </c>
      <c r="K55" s="144">
        <v>108.53005050706363</v>
      </c>
      <c r="L55" s="144">
        <v>115.18045324783671</v>
      </c>
      <c r="M55" s="144">
        <v>110.30299951168728</v>
      </c>
      <c r="N55" s="144">
        <v>126.62318910408938</v>
      </c>
      <c r="O55" s="144">
        <v>125.58308797416697</v>
      </c>
      <c r="P55" s="144">
        <v>132.22399928935238</v>
      </c>
      <c r="Q55" s="144">
        <v>112.24787227345497</v>
      </c>
      <c r="R55" s="144">
        <v>126.72748053557574</v>
      </c>
      <c r="S55" s="144">
        <v>137.55375813982712</v>
      </c>
      <c r="T55" s="144">
        <v>139.36633899164119</v>
      </c>
      <c r="U55" s="144">
        <v>200.93973194767915</v>
      </c>
      <c r="V55" s="144">
        <v>212.43152907672186</v>
      </c>
      <c r="W55" s="144">
        <v>233.01325680639329</v>
      </c>
      <c r="X55" s="144">
        <v>275.68205458006798</v>
      </c>
      <c r="Y55" s="144">
        <v>294.56527595203988</v>
      </c>
      <c r="Z55" s="144">
        <v>285.8176578659955</v>
      </c>
    </row>
    <row r="56" spans="1:26" s="368" customFormat="1">
      <c r="A56" s="710" t="s">
        <v>442</v>
      </c>
      <c r="B56" s="143">
        <v>100</v>
      </c>
      <c r="C56" s="144">
        <v>96.933031384498591</v>
      </c>
      <c r="D56" s="144">
        <v>99.943498560149223</v>
      </c>
      <c r="E56" s="144">
        <v>116.98504426108242</v>
      </c>
      <c r="F56" s="144">
        <v>104.20245334200585</v>
      </c>
      <c r="G56" s="144">
        <v>94.345624097934646</v>
      </c>
      <c r="H56" s="144">
        <v>101.06883760309451</v>
      </c>
      <c r="I56" s="144">
        <v>82.811577356628035</v>
      </c>
      <c r="J56" s="144">
        <v>90.080928182275173</v>
      </c>
      <c r="K56" s="144">
        <v>88.849769283917084</v>
      </c>
      <c r="L56" s="144">
        <v>68.26756978600325</v>
      </c>
      <c r="M56" s="144">
        <v>71.383604945001281</v>
      </c>
      <c r="N56" s="144">
        <v>80.579137861721009</v>
      </c>
      <c r="O56" s="144">
        <v>72.143562019665808</v>
      </c>
      <c r="P56" s="144">
        <v>72.964779359408126</v>
      </c>
      <c r="Q56" s="144">
        <v>65.314259579405004</v>
      </c>
      <c r="R56" s="144">
        <v>72.602388313617368</v>
      </c>
      <c r="S56" s="144">
        <v>64.518139722887398</v>
      </c>
      <c r="T56" s="144">
        <v>53.823872803688232</v>
      </c>
      <c r="U56" s="144">
        <v>50.195298012062281</v>
      </c>
      <c r="V56" s="144">
        <v>62.821868348332949</v>
      </c>
      <c r="W56" s="144">
        <v>57.725295166184708</v>
      </c>
      <c r="X56" s="144">
        <v>64.93567781519468</v>
      </c>
      <c r="Y56" s="144">
        <v>64.594152004724037</v>
      </c>
      <c r="Z56" s="144">
        <v>65.194430056713344</v>
      </c>
    </row>
    <row r="57" spans="1:26" s="368" customFormat="1">
      <c r="A57" s="710" t="s">
        <v>443</v>
      </c>
      <c r="B57" s="143">
        <v>100</v>
      </c>
      <c r="C57" s="144">
        <v>107.67151568310062</v>
      </c>
      <c r="D57" s="144">
        <v>123.6355164770987</v>
      </c>
      <c r="E57" s="144">
        <v>136.91523673275321</v>
      </c>
      <c r="F57" s="144">
        <v>143.81931450645411</v>
      </c>
      <c r="G57" s="144">
        <v>139.98260636654695</v>
      </c>
      <c r="H57" s="144">
        <v>145.58645379988081</v>
      </c>
      <c r="I57" s="144">
        <v>147.90058935816168</v>
      </c>
      <c r="J57" s="144">
        <v>148.9666635987729</v>
      </c>
      <c r="K57" s="144">
        <v>147.49880506037516</v>
      </c>
      <c r="L57" s="144">
        <v>165.21496959658302</v>
      </c>
      <c r="M57" s="144">
        <v>168.98226050745649</v>
      </c>
      <c r="N57" s="144">
        <v>169.43349906301586</v>
      </c>
      <c r="O57" s="144">
        <v>173.60658872033528</v>
      </c>
      <c r="P57" s="144">
        <v>181.49438397826768</v>
      </c>
      <c r="Q57" s="144">
        <v>172.70732509315044</v>
      </c>
      <c r="R57" s="144">
        <v>175.73850413562258</v>
      </c>
      <c r="S57" s="144">
        <v>185.53116134325359</v>
      </c>
      <c r="T57" s="144">
        <v>166.333223833961</v>
      </c>
      <c r="U57" s="144">
        <v>145.75630963547511</v>
      </c>
      <c r="V57" s="144">
        <v>157.46988167966154</v>
      </c>
      <c r="W57" s="144">
        <v>176.23163334911774</v>
      </c>
      <c r="X57" s="144">
        <v>176.72201383523176</v>
      </c>
      <c r="Y57" s="144">
        <v>138.39030721896415</v>
      </c>
      <c r="Z57" s="144">
        <v>128.85847895169974</v>
      </c>
    </row>
    <row r="58" spans="1:26" s="368" customFormat="1">
      <c r="A58" s="710" t="s">
        <v>444</v>
      </c>
      <c r="B58" s="143">
        <v>100</v>
      </c>
      <c r="C58" s="144">
        <v>99.043591420389419</v>
      </c>
      <c r="D58" s="144">
        <v>102.12360103089847</v>
      </c>
      <c r="E58" s="144">
        <v>99.953102969820137</v>
      </c>
      <c r="F58" s="144">
        <v>107.58112892630925</v>
      </c>
      <c r="G58" s="144">
        <v>102.98236146627703</v>
      </c>
      <c r="H58" s="144">
        <v>108.60656841066513</v>
      </c>
      <c r="I58" s="144">
        <v>102.73929490695696</v>
      </c>
      <c r="J58" s="144">
        <v>113.99599467772707</v>
      </c>
      <c r="K58" s="144">
        <v>121.11794875938776</v>
      </c>
      <c r="L58" s="144">
        <v>124.1526596187777</v>
      </c>
      <c r="M58" s="144">
        <v>122.15057643697214</v>
      </c>
      <c r="N58" s="144">
        <v>123.58159296520697</v>
      </c>
      <c r="O58" s="144">
        <v>124.15798729526634</v>
      </c>
      <c r="P58" s="144">
        <v>121.54120500940579</v>
      </c>
      <c r="Q58" s="144">
        <v>94.978321071171266</v>
      </c>
      <c r="R58" s="144">
        <v>114.43144510354762</v>
      </c>
      <c r="S58" s="144">
        <v>118.59640833291478</v>
      </c>
      <c r="T58" s="144">
        <v>112.82869468628353</v>
      </c>
      <c r="U58" s="144">
        <v>122.99547344140622</v>
      </c>
      <c r="V58" s="144">
        <v>125.09356336584928</v>
      </c>
      <c r="W58" s="144">
        <v>129.93037797035331</v>
      </c>
      <c r="X58" s="144">
        <v>124.72281773994838</v>
      </c>
      <c r="Y58" s="144">
        <v>127.18113112040666</v>
      </c>
      <c r="Z58" s="144">
        <v>131.16131045126954</v>
      </c>
    </row>
    <row r="59" spans="1:26" s="368" customFormat="1">
      <c r="A59" s="710" t="s">
        <v>445</v>
      </c>
      <c r="B59" s="143">
        <v>100</v>
      </c>
      <c r="C59" s="144">
        <v>106.99801343732543</v>
      </c>
      <c r="D59" s="144">
        <v>85.151440844708745</v>
      </c>
      <c r="E59" s="144">
        <v>98.897065499936758</v>
      </c>
      <c r="F59" s="144">
        <v>117.10049494763088</v>
      </c>
      <c r="G59" s="144">
        <v>94.126393769863995</v>
      </c>
      <c r="H59" s="144">
        <v>99.676722105537678</v>
      </c>
      <c r="I59" s="144">
        <v>85.154852407711445</v>
      </c>
      <c r="J59" s="144">
        <v>87.979049630139684</v>
      </c>
      <c r="K59" s="144">
        <v>85.674984415143697</v>
      </c>
      <c r="L59" s="144">
        <v>95.178759462303034</v>
      </c>
      <c r="M59" s="144">
        <v>94.510634747325796</v>
      </c>
      <c r="N59" s="144">
        <v>94.290985030995088</v>
      </c>
      <c r="O59" s="144">
        <v>96.444195459831093</v>
      </c>
      <c r="P59" s="144">
        <v>93.976250026410753</v>
      </c>
      <c r="Q59" s="144">
        <v>77.924495491770287</v>
      </c>
      <c r="R59" s="144">
        <v>96.639181388738692</v>
      </c>
      <c r="S59" s="144">
        <v>100.68602525594585</v>
      </c>
      <c r="T59" s="144">
        <v>87.082637827809918</v>
      </c>
      <c r="U59" s="144">
        <v>81.86101923893834</v>
      </c>
      <c r="V59" s="144">
        <v>82.265575430916897</v>
      </c>
      <c r="W59" s="144">
        <v>82.01059669327654</v>
      </c>
      <c r="X59" s="144">
        <v>83.708426970425265</v>
      </c>
      <c r="Y59" s="144">
        <v>89.125639397828564</v>
      </c>
      <c r="Z59" s="144">
        <v>81.24596064840371</v>
      </c>
    </row>
    <row r="60" spans="1:26" s="368" customFormat="1">
      <c r="A60" s="710" t="s">
        <v>446</v>
      </c>
      <c r="B60" s="143">
        <v>100</v>
      </c>
      <c r="C60" s="144">
        <v>101.40018686914455</v>
      </c>
      <c r="D60" s="144">
        <v>93.587757449217577</v>
      </c>
      <c r="E60" s="144">
        <v>266.67864286685062</v>
      </c>
      <c r="F60" s="144">
        <v>283.47454432665745</v>
      </c>
      <c r="G60" s="144">
        <v>265.30850914115672</v>
      </c>
      <c r="H60" s="144">
        <v>287.15050094902324</v>
      </c>
      <c r="I60" s="144">
        <v>293.41409458791833</v>
      </c>
      <c r="J60" s="144">
        <v>289.87039045329232</v>
      </c>
      <c r="K60" s="144">
        <v>294.20339441500948</v>
      </c>
      <c r="L60" s="144">
        <v>317.53101276297377</v>
      </c>
      <c r="M60" s="144">
        <v>287.26216944825632</v>
      </c>
      <c r="N60" s="144">
        <v>359.99110052804497</v>
      </c>
      <c r="O60" s="144">
        <v>381.94850553347328</v>
      </c>
      <c r="P60" s="144">
        <v>379.62580195242742</v>
      </c>
      <c r="Q60" s="144">
        <v>283.20008147698559</v>
      </c>
      <c r="R60" s="144">
        <v>309.69085183196188</v>
      </c>
      <c r="S60" s="144">
        <v>393.35741996600808</v>
      </c>
      <c r="T60" s="144">
        <v>380.75620769900974</v>
      </c>
      <c r="U60" s="144">
        <v>403.84537937407265</v>
      </c>
      <c r="V60" s="144">
        <v>446.85473725241582</v>
      </c>
      <c r="W60" s="144">
        <v>438.93090210997093</v>
      </c>
      <c r="X60" s="144">
        <v>415.69886771794484</v>
      </c>
      <c r="Y60" s="144">
        <v>407.2818934021472</v>
      </c>
      <c r="Z60" s="144">
        <v>372.03480165509887</v>
      </c>
    </row>
    <row r="61" spans="1:26" s="368" customFormat="1">
      <c r="A61" s="710" t="s">
        <v>447</v>
      </c>
      <c r="B61" s="143">
        <v>100</v>
      </c>
      <c r="C61" s="144">
        <v>101.61091408696228</v>
      </c>
      <c r="D61" s="144">
        <v>102.47636799772643</v>
      </c>
      <c r="E61" s="144">
        <v>86.631324707158811</v>
      </c>
      <c r="F61" s="144">
        <v>75.119360910108014</v>
      </c>
      <c r="G61" s="144">
        <v>72.03672796263217</v>
      </c>
      <c r="H61" s="144">
        <v>74.693431376229142</v>
      </c>
      <c r="I61" s="144">
        <v>51.649876025891871</v>
      </c>
      <c r="J61" s="144">
        <v>57.795615975551158</v>
      </c>
      <c r="K61" s="144">
        <v>55.564365201897651</v>
      </c>
      <c r="L61" s="144">
        <v>50.74949886481668</v>
      </c>
      <c r="M61" s="144">
        <v>47.968453878585748</v>
      </c>
      <c r="N61" s="144">
        <v>56.410331539595425</v>
      </c>
      <c r="O61" s="144">
        <v>61.731397906113429</v>
      </c>
      <c r="P61" s="144">
        <v>63.440535953029027</v>
      </c>
      <c r="Q61" s="144">
        <v>52.849723281951071</v>
      </c>
      <c r="R61" s="144">
        <v>61.749267713064967</v>
      </c>
      <c r="S61" s="144">
        <v>75.861172351099867</v>
      </c>
      <c r="T61" s="144">
        <v>74.342574769437888</v>
      </c>
      <c r="U61" s="144">
        <v>69.490817691084231</v>
      </c>
      <c r="V61" s="144">
        <v>74.622842347808231</v>
      </c>
      <c r="W61" s="144">
        <v>78.182421791524234</v>
      </c>
      <c r="X61" s="144">
        <v>50.467800935706897</v>
      </c>
      <c r="Y61" s="144">
        <v>47.592482531588573</v>
      </c>
      <c r="Z61" s="144">
        <v>50.672337260530007</v>
      </c>
    </row>
    <row r="62" spans="1:26" s="368" customFormat="1">
      <c r="A62" s="710" t="s">
        <v>448</v>
      </c>
      <c r="B62" s="143">
        <v>100</v>
      </c>
      <c r="C62" s="144">
        <v>101.68173262223164</v>
      </c>
      <c r="D62" s="144">
        <v>75.811376984330408</v>
      </c>
      <c r="E62" s="144">
        <v>61.748952705566438</v>
      </c>
      <c r="F62" s="144">
        <v>110.38156049311384</v>
      </c>
      <c r="G62" s="144">
        <v>146.95049187619696</v>
      </c>
      <c r="H62" s="144">
        <v>153.14068792503258</v>
      </c>
      <c r="I62" s="144">
        <v>155.85052724851309</v>
      </c>
      <c r="J62" s="144">
        <v>144.97397025726372</v>
      </c>
      <c r="K62" s="144">
        <v>160.88348364956258</v>
      </c>
      <c r="L62" s="144">
        <v>150.70282352763087</v>
      </c>
      <c r="M62" s="144">
        <v>175.11533133029866</v>
      </c>
      <c r="N62" s="144">
        <v>168.25408355700006</v>
      </c>
      <c r="O62" s="144">
        <v>178.18356918164977</v>
      </c>
      <c r="P62" s="144">
        <v>152.3882591683834</v>
      </c>
      <c r="Q62" s="144">
        <v>170.35063884177356</v>
      </c>
      <c r="R62" s="144">
        <v>172.57055390040873</v>
      </c>
      <c r="S62" s="144">
        <v>170.31393300873327</v>
      </c>
      <c r="T62" s="144">
        <v>172.77763704363556</v>
      </c>
      <c r="U62" s="144">
        <v>188.76762945053713</v>
      </c>
      <c r="V62" s="144">
        <v>165.80784597217925</v>
      </c>
      <c r="W62" s="144">
        <v>189.34242335869104</v>
      </c>
      <c r="X62" s="144">
        <v>199.85541863439363</v>
      </c>
      <c r="Y62" s="144">
        <v>179.80614783153499</v>
      </c>
      <c r="Z62" s="144">
        <v>198.05436748528459</v>
      </c>
    </row>
    <row r="63" spans="1:26" s="368" customFormat="1">
      <c r="A63" s="710" t="s">
        <v>449</v>
      </c>
      <c r="B63" s="143">
        <v>100.00000000000001</v>
      </c>
      <c r="C63" s="144">
        <v>105.20789233768845</v>
      </c>
      <c r="D63" s="144">
        <v>95.165518155069137</v>
      </c>
      <c r="E63" s="144">
        <v>91.611520117296806</v>
      </c>
      <c r="F63" s="144">
        <v>92.194338912755441</v>
      </c>
      <c r="G63" s="144">
        <v>90.01451748712806</v>
      </c>
      <c r="H63" s="144">
        <v>116.97976961760868</v>
      </c>
      <c r="I63" s="144">
        <v>111.44930234931167</v>
      </c>
      <c r="J63" s="144">
        <v>99.011431087252575</v>
      </c>
      <c r="K63" s="144">
        <v>109.58283078405162</v>
      </c>
      <c r="L63" s="144">
        <v>116.34169290603168</v>
      </c>
      <c r="M63" s="144">
        <v>120.55271825824173</v>
      </c>
      <c r="N63" s="144">
        <v>125.74749236531933</v>
      </c>
      <c r="O63" s="144">
        <v>111.00253137353555</v>
      </c>
      <c r="P63" s="144">
        <v>111.00996072833473</v>
      </c>
      <c r="Q63" s="144">
        <v>97.481590932766508</v>
      </c>
      <c r="R63" s="144">
        <v>91.461793239943503</v>
      </c>
      <c r="S63" s="144">
        <v>80.842952726520792</v>
      </c>
      <c r="T63" s="144">
        <v>81.579351332235021</v>
      </c>
      <c r="U63" s="144">
        <v>75.753888476259974</v>
      </c>
      <c r="V63" s="144">
        <v>82.66657559598876</v>
      </c>
      <c r="W63" s="144">
        <v>85.479929024982312</v>
      </c>
      <c r="X63" s="144">
        <v>97.384435907558299</v>
      </c>
      <c r="Y63" s="144">
        <v>85.136259479277001</v>
      </c>
      <c r="Z63" s="144">
        <v>72.381173213883514</v>
      </c>
    </row>
    <row r="64" spans="1:26" s="368" customFormat="1">
      <c r="A64" s="710" t="s">
        <v>450</v>
      </c>
      <c r="B64" s="143">
        <v>100</v>
      </c>
      <c r="C64" s="144">
        <v>94.913230383125821</v>
      </c>
      <c r="D64" s="144">
        <v>105.3234352319693</v>
      </c>
      <c r="E64" s="144">
        <v>106.50800302409064</v>
      </c>
      <c r="F64" s="144">
        <v>118.100199338688</v>
      </c>
      <c r="G64" s="144">
        <v>122.96825019173268</v>
      </c>
      <c r="H64" s="144">
        <v>121.24056401861392</v>
      </c>
      <c r="I64" s="144">
        <v>112.65689116530072</v>
      </c>
      <c r="J64" s="144">
        <v>126.0752568741337</v>
      </c>
      <c r="K64" s="144">
        <v>122.0543034383813</v>
      </c>
      <c r="L64" s="144">
        <v>122.80294163176494</v>
      </c>
      <c r="M64" s="144">
        <v>132.58145621240573</v>
      </c>
      <c r="N64" s="144">
        <v>136.46681081448841</v>
      </c>
      <c r="O64" s="144">
        <v>167.22738821717306</v>
      </c>
      <c r="P64" s="144">
        <v>186.88011045460058</v>
      </c>
      <c r="Q64" s="144">
        <v>152.69645127955701</v>
      </c>
      <c r="R64" s="144">
        <v>171.05665751790838</v>
      </c>
      <c r="S64" s="144">
        <v>201.68430005526875</v>
      </c>
      <c r="T64" s="144">
        <v>178.7765097516137</v>
      </c>
      <c r="U64" s="144">
        <v>153.24195665242655</v>
      </c>
      <c r="V64" s="144">
        <v>161.76813963735938</v>
      </c>
      <c r="W64" s="144">
        <v>165.79168038950499</v>
      </c>
      <c r="X64" s="144">
        <v>177.50090350706353</v>
      </c>
      <c r="Y64" s="144">
        <v>168.61883315942558</v>
      </c>
      <c r="Z64" s="144">
        <v>172.01989919735485</v>
      </c>
    </row>
    <row r="65" spans="1:31" s="368" customFormat="1" ht="20.149999999999999" customHeight="1">
      <c r="A65" s="710" t="s">
        <v>451</v>
      </c>
      <c r="B65" s="143">
        <v>100</v>
      </c>
      <c r="C65" s="144">
        <v>100.19712073415479</v>
      </c>
      <c r="D65" s="144">
        <v>103.23132832073895</v>
      </c>
      <c r="E65" s="144">
        <v>104.91275892678208</v>
      </c>
      <c r="F65" s="144">
        <v>109.63940264477921</v>
      </c>
      <c r="G65" s="144">
        <v>105.05677407376798</v>
      </c>
      <c r="H65" s="144">
        <v>112.08808717457948</v>
      </c>
      <c r="I65" s="144">
        <v>108.70150332573741</v>
      </c>
      <c r="J65" s="144">
        <v>109.94199355236805</v>
      </c>
      <c r="K65" s="144">
        <v>115.53799068699792</v>
      </c>
      <c r="L65" s="144">
        <v>119.96898921615633</v>
      </c>
      <c r="M65" s="144">
        <v>119.46946490083978</v>
      </c>
      <c r="N65" s="144">
        <v>126.76604313337133</v>
      </c>
      <c r="O65" s="144">
        <v>126.49409109705064</v>
      </c>
      <c r="P65" s="144">
        <v>126.98780871104267</v>
      </c>
      <c r="Q65" s="144">
        <v>110.20054561728955</v>
      </c>
      <c r="R65" s="144">
        <v>121.9862887172805</v>
      </c>
      <c r="S65" s="144">
        <v>127.06424417175867</v>
      </c>
      <c r="T65" s="144">
        <v>119.93325053900141</v>
      </c>
      <c r="U65" s="144">
        <v>123.93711402665376</v>
      </c>
      <c r="V65" s="144">
        <v>127.18927119575541</v>
      </c>
      <c r="W65" s="144">
        <v>131.83628491467704</v>
      </c>
      <c r="X65" s="144">
        <v>133.09320631278541</v>
      </c>
      <c r="Y65" s="144">
        <v>126.08664009633934</v>
      </c>
      <c r="Z65" s="144">
        <v>126.36790947317265</v>
      </c>
    </row>
    <row r="66" spans="1:31" s="368" customFormat="1">
      <c r="A66" s="643"/>
      <c r="B66" s="528"/>
      <c r="C66" s="134"/>
      <c r="D66" s="134"/>
      <c r="E66" s="134"/>
      <c r="F66" s="134"/>
      <c r="G66" s="134"/>
      <c r="H66" s="134"/>
      <c r="I66" s="134"/>
      <c r="J66" s="134"/>
    </row>
    <row r="67" spans="1:31" s="368" customFormat="1" ht="26.15" customHeight="1">
      <c r="A67" s="135"/>
      <c r="B67" s="1418" t="s">
        <v>926</v>
      </c>
      <c r="C67" s="1418"/>
      <c r="D67" s="1418"/>
      <c r="E67" s="1418"/>
      <c r="F67" s="1418"/>
      <c r="G67" s="1418"/>
      <c r="H67" s="1418" t="s">
        <v>926</v>
      </c>
      <c r="I67" s="1418"/>
      <c r="J67" s="1418"/>
      <c r="K67" s="1418"/>
      <c r="L67" s="1418"/>
      <c r="M67" s="1418"/>
      <c r="N67" s="1418" t="s">
        <v>926</v>
      </c>
      <c r="O67" s="1418"/>
      <c r="P67" s="1418"/>
      <c r="Q67" s="1418"/>
      <c r="R67" s="1418"/>
      <c r="S67" s="1418"/>
      <c r="T67" s="1418" t="s">
        <v>926</v>
      </c>
      <c r="U67" s="1418"/>
      <c r="V67" s="1418"/>
      <c r="W67" s="1418"/>
      <c r="X67" s="1418"/>
      <c r="Y67" s="1418"/>
      <c r="Z67" s="1418" t="s">
        <v>926</v>
      </c>
      <c r="AA67" s="1418"/>
      <c r="AB67" s="1418"/>
      <c r="AC67" s="1418"/>
      <c r="AD67" s="1418"/>
      <c r="AE67" s="1418"/>
    </row>
    <row r="68" spans="1:31" s="368" customFormat="1">
      <c r="A68" s="674"/>
      <c r="B68" s="523"/>
      <c r="C68" s="134"/>
      <c r="D68" s="134"/>
      <c r="E68" s="134"/>
      <c r="F68" s="134"/>
      <c r="G68" s="134"/>
      <c r="H68" s="134"/>
      <c r="I68" s="134"/>
      <c r="J68" s="134"/>
    </row>
    <row r="69" spans="1:31" s="368" customFormat="1">
      <c r="A69" s="712" t="s">
        <v>435</v>
      </c>
      <c r="B69" s="149">
        <v>8.7703181120088924</v>
      </c>
      <c r="C69" s="149">
        <v>8.9837298291720966</v>
      </c>
      <c r="D69" s="149">
        <v>9.157747931423069</v>
      </c>
      <c r="E69" s="149">
        <v>9.0041341256443506</v>
      </c>
      <c r="F69" s="149">
        <v>8.4186852674862003</v>
      </c>
      <c r="G69" s="149">
        <v>8.7601290132657663</v>
      </c>
      <c r="H69" s="149">
        <v>8.8667729653152954</v>
      </c>
      <c r="I69" s="149">
        <v>8.9494874423294579</v>
      </c>
      <c r="J69" s="149">
        <v>8.5910593034200708</v>
      </c>
      <c r="K69" s="149">
        <v>8.7028926745579902</v>
      </c>
      <c r="L69" s="149">
        <v>8.6239944480475277</v>
      </c>
      <c r="M69" s="149">
        <v>9.0301182085387417</v>
      </c>
      <c r="N69" s="149">
        <v>9.3354726536100632</v>
      </c>
      <c r="O69" s="149">
        <v>9.4351572850859586</v>
      </c>
      <c r="P69" s="149">
        <v>9.7981797118741376</v>
      </c>
      <c r="Q69" s="149">
        <v>9.5040157304461257</v>
      </c>
      <c r="R69" s="149">
        <v>8.7339386874873011</v>
      </c>
      <c r="S69" s="149">
        <v>9.5591528561246744</v>
      </c>
      <c r="T69" s="149">
        <v>9.3273133991970187</v>
      </c>
      <c r="U69" s="149">
        <v>9.6305283566062947</v>
      </c>
      <c r="V69" s="149">
        <v>9.8557326790076516</v>
      </c>
      <c r="W69" s="149">
        <v>8.9813970382247899</v>
      </c>
      <c r="X69" s="149">
        <v>9.086896961871183</v>
      </c>
      <c r="Y69" s="149">
        <v>9.6380542969588756</v>
      </c>
      <c r="Z69" s="149">
        <v>9.1641584186868386</v>
      </c>
    </row>
    <row r="70" spans="1:31" s="368" customFormat="1">
      <c r="A70" s="710" t="s">
        <v>436</v>
      </c>
      <c r="B70" s="149">
        <v>13.171001483192788</v>
      </c>
      <c r="C70" s="149">
        <v>12.851771191778063</v>
      </c>
      <c r="D70" s="149">
        <v>13.080609509498379</v>
      </c>
      <c r="E70" s="149">
        <v>11.811530976629545</v>
      </c>
      <c r="F70" s="149">
        <v>11.786656810908628</v>
      </c>
      <c r="G70" s="149">
        <v>12.007515567757522</v>
      </c>
      <c r="H70" s="149">
        <v>12.128782277447298</v>
      </c>
      <c r="I70" s="149">
        <v>12.843844043774528</v>
      </c>
      <c r="J70" s="149">
        <v>11.661213761996665</v>
      </c>
      <c r="K70" s="149">
        <v>12.026363919027373</v>
      </c>
      <c r="L70" s="149">
        <v>11.783835863369168</v>
      </c>
      <c r="M70" s="149">
        <v>10.468459765904905</v>
      </c>
      <c r="N70" s="149">
        <v>11.595893922498924</v>
      </c>
      <c r="O70" s="149">
        <v>11.409563844391727</v>
      </c>
      <c r="P70" s="149">
        <v>11.971627339363623</v>
      </c>
      <c r="Q70" s="149">
        <v>12.700524893524948</v>
      </c>
      <c r="R70" s="149">
        <v>12.780439519481778</v>
      </c>
      <c r="S70" s="149">
        <v>12.697101242556991</v>
      </c>
      <c r="T70" s="149">
        <v>13.196674736433147</v>
      </c>
      <c r="U70" s="149">
        <v>12.886113753085885</v>
      </c>
      <c r="V70" s="149">
        <v>11.449743362045815</v>
      </c>
      <c r="W70" s="149">
        <v>11.614295246715148</v>
      </c>
      <c r="X70" s="149">
        <v>11.804014474841241</v>
      </c>
      <c r="Y70" s="149">
        <v>11.828524063563915</v>
      </c>
      <c r="Z70" s="149">
        <v>12.38396217498414</v>
      </c>
    </row>
    <row r="71" spans="1:31" s="368" customFormat="1">
      <c r="A71" s="710" t="s">
        <v>437</v>
      </c>
      <c r="B71" s="149">
        <v>1.2909021866906569</v>
      </c>
      <c r="C71" s="149">
        <v>1.1787239999646797</v>
      </c>
      <c r="D71" s="149">
        <v>0.89446335368105379</v>
      </c>
      <c r="E71" s="149">
        <v>0.88601636298321573</v>
      </c>
      <c r="F71" s="149">
        <v>0.65985392812285892</v>
      </c>
      <c r="G71" s="149">
        <v>0.6925827298003816</v>
      </c>
      <c r="H71" s="149">
        <v>0.66711356680106404</v>
      </c>
      <c r="I71" s="149">
        <v>0.7365612584033413</v>
      </c>
      <c r="J71" s="149">
        <v>0.67324432531059564</v>
      </c>
      <c r="K71" s="149">
        <v>0.75344949307338915</v>
      </c>
      <c r="L71" s="149">
        <v>0.36574033565557845</v>
      </c>
      <c r="M71" s="149">
        <v>0.39201510455958444</v>
      </c>
      <c r="N71" s="149">
        <v>0.43345536902820664</v>
      </c>
      <c r="O71" s="149">
        <v>0.50117035639289398</v>
      </c>
      <c r="P71" s="149">
        <v>0.47042281053109924</v>
      </c>
      <c r="Q71" s="149">
        <v>0.47051656251750484</v>
      </c>
      <c r="R71" s="149">
        <v>0.50972715629309973</v>
      </c>
      <c r="S71" s="149">
        <v>0.49941615137601014</v>
      </c>
      <c r="T71" s="149">
        <v>0.43852499657980865</v>
      </c>
      <c r="U71" s="149">
        <v>0.46552155243966009</v>
      </c>
      <c r="V71" s="149">
        <v>0.61675920412225504</v>
      </c>
      <c r="W71" s="149">
        <v>0.44801201778195887</v>
      </c>
      <c r="X71" s="149">
        <v>0.55171142693282771</v>
      </c>
      <c r="Y71" s="149">
        <v>0.5333376613648062</v>
      </c>
      <c r="Z71" s="149">
        <v>0.4428453907896332</v>
      </c>
    </row>
    <row r="72" spans="1:31" s="368" customFormat="1">
      <c r="A72" s="710" t="s">
        <v>438</v>
      </c>
      <c r="B72" s="149">
        <v>5.4070237985305551</v>
      </c>
      <c r="C72" s="149">
        <v>5.2953805770363331</v>
      </c>
      <c r="D72" s="149">
        <v>5.9275972290254728</v>
      </c>
      <c r="E72" s="149">
        <v>5.515605071621315</v>
      </c>
      <c r="F72" s="149">
        <v>4.8510957011712845</v>
      </c>
      <c r="G72" s="149">
        <v>4.9105366774950765</v>
      </c>
      <c r="H72" s="149">
        <v>4.8422562363797654</v>
      </c>
      <c r="I72" s="149">
        <v>4.9233508666441921</v>
      </c>
      <c r="J72" s="149">
        <v>4.8878316441946401</v>
      </c>
      <c r="K72" s="149">
        <v>4.7913939267043562</v>
      </c>
      <c r="L72" s="149">
        <v>4.618585696520439</v>
      </c>
      <c r="M72" s="149">
        <v>4.7802744463632498</v>
      </c>
      <c r="N72" s="149">
        <v>4.8055009463877463</v>
      </c>
      <c r="O72" s="149">
        <v>4.4767710422724862</v>
      </c>
      <c r="P72" s="149">
        <v>4.3331843153593441</v>
      </c>
      <c r="Q72" s="149">
        <v>4.4450018314744062</v>
      </c>
      <c r="R72" s="149">
        <v>4.1053260467078179</v>
      </c>
      <c r="S72" s="149">
        <v>4.3925712275265685</v>
      </c>
      <c r="T72" s="149">
        <v>4.2897007570036525</v>
      </c>
      <c r="U72" s="149">
        <v>4.0038261138419085</v>
      </c>
      <c r="V72" s="149">
        <v>4.1145288957109534</v>
      </c>
      <c r="W72" s="149">
        <v>4.19242126587101</v>
      </c>
      <c r="X72" s="149">
        <v>3.9773518277983326</v>
      </c>
      <c r="Y72" s="149">
        <v>4.2834711879300658</v>
      </c>
      <c r="Z72" s="149">
        <v>4.4486337815807957</v>
      </c>
    </row>
    <row r="73" spans="1:31" s="368" customFormat="1">
      <c r="A73" s="710" t="s">
        <v>439</v>
      </c>
      <c r="B73" s="149">
        <v>2.4129406077678319</v>
      </c>
      <c r="C73" s="149">
        <v>2.4631781503672867</v>
      </c>
      <c r="D73" s="149">
        <v>2.3498759165327381</v>
      </c>
      <c r="E73" s="149">
        <v>2.4353645634710688</v>
      </c>
      <c r="F73" s="149">
        <v>2.4068029763925773</v>
      </c>
      <c r="G73" s="149">
        <v>2.2164196662591045</v>
      </c>
      <c r="H73" s="149">
        <v>2.5167886432872368</v>
      </c>
      <c r="I73" s="149">
        <v>2.7283087918604263</v>
      </c>
      <c r="J73" s="149">
        <v>2.4255979833176151</v>
      </c>
      <c r="K73" s="149">
        <v>2.3937383681054945</v>
      </c>
      <c r="L73" s="149">
        <v>2.4559413087686646</v>
      </c>
      <c r="M73" s="149">
        <v>2.5475085060279397</v>
      </c>
      <c r="N73" s="149">
        <v>2.8044898045156565</v>
      </c>
      <c r="O73" s="149">
        <v>2.8362074317944401</v>
      </c>
      <c r="P73" s="149">
        <v>2.6962352514928258</v>
      </c>
      <c r="Q73" s="149">
        <v>2.4234194503929407</v>
      </c>
      <c r="R73" s="149">
        <v>2.5798153857837742</v>
      </c>
      <c r="S73" s="149">
        <v>2.1423969123867339</v>
      </c>
      <c r="T73" s="149">
        <v>2.0020839933254408</v>
      </c>
      <c r="U73" s="149">
        <v>2.110302189843535</v>
      </c>
      <c r="V73" s="149">
        <v>2.0753415105351509</v>
      </c>
      <c r="W73" s="149">
        <v>2.1373680273063043</v>
      </c>
      <c r="X73" s="149">
        <v>2.1717191351820291</v>
      </c>
      <c r="Y73" s="149">
        <v>2.0598695195622736</v>
      </c>
      <c r="Z73" s="149">
        <v>2.2217498660815309</v>
      </c>
    </row>
    <row r="74" spans="1:31" s="368" customFormat="1">
      <c r="A74" s="710" t="s">
        <v>440</v>
      </c>
      <c r="B74" s="149">
        <v>6.3940276123282667</v>
      </c>
      <c r="C74" s="149">
        <v>5.5834180236396547</v>
      </c>
      <c r="D74" s="149">
        <v>5.5425542185975605</v>
      </c>
      <c r="E74" s="149">
        <v>5.9821566329855074</v>
      </c>
      <c r="F74" s="149">
        <v>5.6510347792703168</v>
      </c>
      <c r="G74" s="149">
        <v>5.0819978433398694</v>
      </c>
      <c r="H74" s="149">
        <v>5.2244844832529909</v>
      </c>
      <c r="I74" s="149">
        <v>5.3896040453517102</v>
      </c>
      <c r="J74" s="149">
        <v>4.6526128442987131</v>
      </c>
      <c r="K74" s="149">
        <v>5.187012299242391</v>
      </c>
      <c r="L74" s="149">
        <v>5.6613570959474444</v>
      </c>
      <c r="M74" s="149">
        <v>6.0681523427775792</v>
      </c>
      <c r="N74" s="149">
        <v>6.4580161255931712</v>
      </c>
      <c r="O74" s="149">
        <v>5.9397209292371471</v>
      </c>
      <c r="P74" s="149">
        <v>5.7702897052602458</v>
      </c>
      <c r="Q74" s="149">
        <v>6.9272767216783606</v>
      </c>
      <c r="R74" s="149">
        <v>6.8979831597434726</v>
      </c>
      <c r="S74" s="149">
        <v>5.83259438844226</v>
      </c>
      <c r="T74" s="149">
        <v>6.1657465190860838</v>
      </c>
      <c r="U74" s="149">
        <v>6.2098091138919482</v>
      </c>
      <c r="V74" s="149">
        <v>6.5239423243458097</v>
      </c>
      <c r="W74" s="149">
        <v>5.8275335032999731</v>
      </c>
      <c r="X74" s="149">
        <v>6.7160753813700271</v>
      </c>
      <c r="Y74" s="149">
        <v>5.3193510527695542</v>
      </c>
      <c r="Z74" s="149">
        <v>5.6160460830299508</v>
      </c>
    </row>
    <row r="75" spans="1:31" s="368" customFormat="1">
      <c r="A75" s="710" t="s">
        <v>441</v>
      </c>
      <c r="B75" s="149">
        <v>3.1593055527093235</v>
      </c>
      <c r="C75" s="149">
        <v>3.3282851401584423</v>
      </c>
      <c r="D75" s="149">
        <v>3.3409627982487846</v>
      </c>
      <c r="E75" s="149">
        <v>3.3148658304688157</v>
      </c>
      <c r="F75" s="149">
        <v>3.5495801296135956</v>
      </c>
      <c r="G75" s="149">
        <v>3.4193181250172806</v>
      </c>
      <c r="H75" s="149">
        <v>3.2447112588949283</v>
      </c>
      <c r="I75" s="149">
        <v>3.0705945078034893</v>
      </c>
      <c r="J75" s="149">
        <v>3.0838043638502732</v>
      </c>
      <c r="K75" s="149">
        <v>2.9676783295606977</v>
      </c>
      <c r="L75" s="149">
        <v>3.0332025624873875</v>
      </c>
      <c r="M75" s="149">
        <v>2.916903320250142</v>
      </c>
      <c r="N75" s="149">
        <v>3.1557452970069151</v>
      </c>
      <c r="O75" s="149">
        <v>3.1365524169723056</v>
      </c>
      <c r="P75" s="149">
        <v>3.28957574271426</v>
      </c>
      <c r="Q75" s="149">
        <v>3.2179997310076427</v>
      </c>
      <c r="R75" s="149">
        <v>3.2820970057120107</v>
      </c>
      <c r="S75" s="149">
        <v>3.4201151922782991</v>
      </c>
      <c r="T75" s="149">
        <v>3.6712158359610148</v>
      </c>
      <c r="U75" s="149">
        <v>5.1221945571985801</v>
      </c>
      <c r="V75" s="149">
        <v>5.2766723409373277</v>
      </c>
      <c r="W75" s="149">
        <v>5.5838957883238018</v>
      </c>
      <c r="X75" s="149">
        <v>6.5440143035569474</v>
      </c>
      <c r="Y75" s="149">
        <v>7.3808114106266238</v>
      </c>
      <c r="Z75" s="149">
        <v>7.1456853035153909</v>
      </c>
    </row>
    <row r="76" spans="1:31" s="368" customFormat="1">
      <c r="A76" s="710" t="s">
        <v>442</v>
      </c>
      <c r="B76" s="149">
        <v>1.6938502410046581</v>
      </c>
      <c r="C76" s="149">
        <v>1.6386702269377347</v>
      </c>
      <c r="D76" s="149">
        <v>1.6399025555205182</v>
      </c>
      <c r="E76" s="149">
        <v>1.8887611711161483</v>
      </c>
      <c r="F76" s="149">
        <v>1.6098532685232392</v>
      </c>
      <c r="G76" s="149">
        <v>1.521152343815632</v>
      </c>
      <c r="H76" s="149">
        <v>1.5273297925534393</v>
      </c>
      <c r="I76" s="149">
        <v>1.2904183104364508</v>
      </c>
      <c r="J76" s="149">
        <v>1.3878555134511985</v>
      </c>
      <c r="K76" s="149">
        <v>1.3025862940829864</v>
      </c>
      <c r="L76" s="149">
        <v>0.96387441696684095</v>
      </c>
      <c r="M76" s="149">
        <v>1.0120840211365321</v>
      </c>
      <c r="N76" s="149">
        <v>1.0766999482931152</v>
      </c>
      <c r="O76" s="149">
        <v>0.96605611261469171</v>
      </c>
      <c r="P76" s="149">
        <v>0.97325412854405624</v>
      </c>
      <c r="Q76" s="149">
        <v>1.0039203863275485</v>
      </c>
      <c r="R76" s="149">
        <v>1.0081261938179913</v>
      </c>
      <c r="S76" s="149">
        <v>0.86006938640472808</v>
      </c>
      <c r="T76" s="149">
        <v>0.76016934011709869</v>
      </c>
      <c r="U76" s="149">
        <v>0.68601982790036009</v>
      </c>
      <c r="V76" s="149">
        <v>0.83663374938607105</v>
      </c>
      <c r="W76" s="149">
        <v>0.74166232151177369</v>
      </c>
      <c r="X76" s="149">
        <v>0.8264232004342521</v>
      </c>
      <c r="Y76" s="149">
        <v>0.86775902551685102</v>
      </c>
      <c r="Z76" s="149">
        <v>0.87387376687725404</v>
      </c>
    </row>
    <row r="77" spans="1:31" s="368" customFormat="1">
      <c r="A77" s="710" t="s">
        <v>443</v>
      </c>
      <c r="B77" s="149">
        <v>11.633932972432408</v>
      </c>
      <c r="C77" s="149">
        <v>12.50178834799992</v>
      </c>
      <c r="D77" s="149">
        <v>13.933437989266517</v>
      </c>
      <c r="E77" s="149">
        <v>15.182735668644598</v>
      </c>
      <c r="F77" s="149">
        <v>15.260793334766825</v>
      </c>
      <c r="G77" s="149">
        <v>15.501601625719779</v>
      </c>
      <c r="H77" s="149">
        <v>15.110821211213119</v>
      </c>
      <c r="I77" s="149">
        <v>15.829270898121043</v>
      </c>
      <c r="J77" s="149">
        <v>15.763477843518528</v>
      </c>
      <c r="K77" s="149">
        <v>14.852181532523291</v>
      </c>
      <c r="L77" s="149">
        <v>16.021639382706859</v>
      </c>
      <c r="M77" s="149">
        <v>16.455487549940816</v>
      </c>
      <c r="N77" s="149">
        <v>15.549731794577886</v>
      </c>
      <c r="O77" s="149">
        <v>15.966970466592121</v>
      </c>
      <c r="P77" s="149">
        <v>16.62752920542729</v>
      </c>
      <c r="Q77" s="149">
        <v>18.232808492252772</v>
      </c>
      <c r="R77" s="149">
        <v>16.760326093105757</v>
      </c>
      <c r="S77" s="149">
        <v>16.987132056184645</v>
      </c>
      <c r="T77" s="149">
        <v>16.134888102141581</v>
      </c>
      <c r="U77" s="149">
        <v>13.682093131872845</v>
      </c>
      <c r="V77" s="149">
        <v>14.403683828162244</v>
      </c>
      <c r="W77" s="149">
        <v>15.551613968285208</v>
      </c>
      <c r="X77" s="149">
        <v>15.447610893681315</v>
      </c>
      <c r="Y77" s="149">
        <v>12.769184403594092</v>
      </c>
      <c r="Z77" s="149">
        <v>11.863224716651072</v>
      </c>
    </row>
    <row r="78" spans="1:31" s="368" customFormat="1">
      <c r="A78" s="710" t="s">
        <v>444</v>
      </c>
      <c r="B78" s="149">
        <v>32.64004188084423</v>
      </c>
      <c r="C78" s="149">
        <v>32.264270153710669</v>
      </c>
      <c r="D78" s="149">
        <v>32.289796798066547</v>
      </c>
      <c r="E78" s="149">
        <v>31.097013370243399</v>
      </c>
      <c r="F78" s="149">
        <v>32.027286441171107</v>
      </c>
      <c r="G78" s="149">
        <v>31.995543560925203</v>
      </c>
      <c r="H78" s="149">
        <v>31.626223899579927</v>
      </c>
      <c r="I78" s="149">
        <v>30.849756314064599</v>
      </c>
      <c r="J78" s="149">
        <v>33.843610801519475</v>
      </c>
      <c r="K78" s="149">
        <v>34.216407058161231</v>
      </c>
      <c r="L78" s="149">
        <v>33.778295841717146</v>
      </c>
      <c r="M78" s="149">
        <v>33.372543636830244</v>
      </c>
      <c r="N78" s="149">
        <v>31.820101585421511</v>
      </c>
      <c r="O78" s="149">
        <v>32.037242767724102</v>
      </c>
      <c r="P78" s="149">
        <v>31.240085658792104</v>
      </c>
      <c r="Q78" s="149">
        <v>28.131406792680348</v>
      </c>
      <c r="R78" s="149">
        <v>30.6185818089916</v>
      </c>
      <c r="S78" s="149">
        <v>30.464838949275467</v>
      </c>
      <c r="T78" s="149">
        <v>30.706524699117395</v>
      </c>
      <c r="U78" s="149">
        <v>32.392051693396645</v>
      </c>
      <c r="V78" s="149">
        <v>32.102229291031762</v>
      </c>
      <c r="W78" s="149">
        <v>32.168177230501733</v>
      </c>
      <c r="X78" s="149">
        <v>30.587271186190858</v>
      </c>
      <c r="Y78" s="149">
        <v>32.923372714598464</v>
      </c>
      <c r="Z78" s="149">
        <v>33.878147419893104</v>
      </c>
    </row>
    <row r="79" spans="1:31" s="368" customFormat="1">
      <c r="A79" s="710" t="s">
        <v>445</v>
      </c>
      <c r="B79" s="149">
        <v>4.1345050814318949</v>
      </c>
      <c r="C79" s="149">
        <v>4.4151351557644327</v>
      </c>
      <c r="D79" s="149">
        <v>3.4103897585222471</v>
      </c>
      <c r="E79" s="149">
        <v>3.8974327243986919</v>
      </c>
      <c r="F79" s="149">
        <v>4.4158630904600624</v>
      </c>
      <c r="G79" s="149">
        <v>3.7043404080264302</v>
      </c>
      <c r="H79" s="149">
        <v>3.6766968233113353</v>
      </c>
      <c r="I79" s="149">
        <v>3.2388988120360724</v>
      </c>
      <c r="J79" s="149">
        <v>3.3085613240412868</v>
      </c>
      <c r="K79" s="149">
        <v>3.0658630664231605</v>
      </c>
      <c r="L79" s="149">
        <v>3.2801565405560709</v>
      </c>
      <c r="M79" s="149">
        <v>3.2707495587805679</v>
      </c>
      <c r="N79" s="149">
        <v>3.07532322621846</v>
      </c>
      <c r="O79" s="149">
        <v>3.1523133827440883</v>
      </c>
      <c r="P79" s="149">
        <v>3.0597053938637035</v>
      </c>
      <c r="Q79" s="149">
        <v>2.9235719367272699</v>
      </c>
      <c r="R79" s="149">
        <v>3.2754106278549155</v>
      </c>
      <c r="S79" s="149">
        <v>3.2761921795023135</v>
      </c>
      <c r="T79" s="149">
        <v>3.0020332725534691</v>
      </c>
      <c r="U79" s="149">
        <v>2.7308591350755274</v>
      </c>
      <c r="V79" s="149">
        <v>2.6741834153806798</v>
      </c>
      <c r="W79" s="149">
        <v>2.5719264539277487</v>
      </c>
      <c r="X79" s="149">
        <v>2.6003800363373393</v>
      </c>
      <c r="Y79" s="149">
        <v>2.922517474449597</v>
      </c>
      <c r="Z79" s="149">
        <v>2.6582052243093686</v>
      </c>
    </row>
    <row r="80" spans="1:31" s="368" customFormat="1">
      <c r="A80" s="710" t="s">
        <v>446</v>
      </c>
      <c r="B80" s="149">
        <v>0.93187204804565127</v>
      </c>
      <c r="C80" s="149">
        <v>0.94306102927517999</v>
      </c>
      <c r="D80" s="149">
        <v>0.84481926780246008</v>
      </c>
      <c r="E80" s="149">
        <v>2.3687335614898912</v>
      </c>
      <c r="F80" s="149">
        <v>2.4093710638532824</v>
      </c>
      <c r="G80" s="149">
        <v>2.3533330997171822</v>
      </c>
      <c r="H80" s="149">
        <v>2.3872967427834504</v>
      </c>
      <c r="I80" s="149">
        <v>2.5153690140765961</v>
      </c>
      <c r="J80" s="149">
        <v>2.4569512130124909</v>
      </c>
      <c r="K80" s="149">
        <v>2.3728984558699793</v>
      </c>
      <c r="L80" s="149">
        <v>2.466456349384607</v>
      </c>
      <c r="M80" s="149">
        <v>2.2406694998757115</v>
      </c>
      <c r="N80" s="149">
        <v>2.6463367936343314</v>
      </c>
      <c r="O80" s="149">
        <v>2.8137846836369138</v>
      </c>
      <c r="P80" s="149">
        <v>2.7858002838788942</v>
      </c>
      <c r="Q80" s="149">
        <v>2.3947816088784335</v>
      </c>
      <c r="R80" s="149">
        <v>2.3657761162527349</v>
      </c>
      <c r="S80" s="149">
        <v>2.8848303230150463</v>
      </c>
      <c r="T80" s="149">
        <v>2.9584461813547533</v>
      </c>
      <c r="U80" s="149">
        <v>3.0364771983488055</v>
      </c>
      <c r="V80" s="149">
        <v>3.2739509808293223</v>
      </c>
      <c r="W80" s="149">
        <v>3.102540692529844</v>
      </c>
      <c r="X80" s="149">
        <v>2.9105779773626699</v>
      </c>
      <c r="Y80" s="149">
        <v>3.0101096503688067</v>
      </c>
      <c r="Z80" s="149">
        <v>2.7434879156261989</v>
      </c>
    </row>
    <row r="81" spans="1:26" s="368" customFormat="1">
      <c r="A81" s="710" t="s">
        <v>447</v>
      </c>
      <c r="B81" s="149">
        <v>3.2322387819832867</v>
      </c>
      <c r="C81" s="149">
        <v>3.2778460576332429</v>
      </c>
      <c r="D81" s="149">
        <v>3.2086004923807541</v>
      </c>
      <c r="E81" s="149">
        <v>2.6690092827363818</v>
      </c>
      <c r="F81" s="149">
        <v>2.2145661664913519</v>
      </c>
      <c r="G81" s="149">
        <v>2.2163245340515192</v>
      </c>
      <c r="H81" s="149">
        <v>2.1539042349578827</v>
      </c>
      <c r="I81" s="149">
        <v>1.5358088643470378</v>
      </c>
      <c r="J81" s="149">
        <v>1.6991617611136685</v>
      </c>
      <c r="K81" s="149">
        <v>1.5544436512523425</v>
      </c>
      <c r="L81" s="149">
        <v>1.3673074972860282</v>
      </c>
      <c r="M81" s="149">
        <v>1.2977834718421977</v>
      </c>
      <c r="N81" s="149">
        <v>1.4383320390854437</v>
      </c>
      <c r="O81" s="149">
        <v>1.5773908223514954</v>
      </c>
      <c r="P81" s="149">
        <v>1.6147609974417501</v>
      </c>
      <c r="Q81" s="149">
        <v>1.5501096138148935</v>
      </c>
      <c r="R81" s="149">
        <v>1.636154193720982</v>
      </c>
      <c r="S81" s="149">
        <v>1.929743689251344</v>
      </c>
      <c r="T81" s="149">
        <v>2.0035557465702794</v>
      </c>
      <c r="U81" s="149">
        <v>1.812297451791141</v>
      </c>
      <c r="V81" s="149">
        <v>1.8963772870998241</v>
      </c>
      <c r="W81" s="149">
        <v>1.9168035260360017</v>
      </c>
      <c r="X81" s="149">
        <v>1.2256371902442773</v>
      </c>
      <c r="Y81" s="149">
        <v>1.2200362199510211</v>
      </c>
      <c r="Z81" s="149">
        <v>1.2960972002309865</v>
      </c>
    </row>
    <row r="82" spans="1:26" s="368" customFormat="1">
      <c r="A82" s="710" t="s">
        <v>448</v>
      </c>
      <c r="B82" s="149">
        <v>2.0490876962999196</v>
      </c>
      <c r="C82" s="149">
        <v>2.0794488477117476</v>
      </c>
      <c r="D82" s="149">
        <v>1.5048160509520252</v>
      </c>
      <c r="E82" s="149">
        <v>1.206040338112599</v>
      </c>
      <c r="F82" s="149">
        <v>2.0629581341083232</v>
      </c>
      <c r="G82" s="149">
        <v>2.8662068440946245</v>
      </c>
      <c r="H82" s="149">
        <v>2.7995722591049494</v>
      </c>
      <c r="I82" s="149">
        <v>2.9378747126413507</v>
      </c>
      <c r="J82" s="149">
        <v>2.7020101158745193</v>
      </c>
      <c r="K82" s="149">
        <v>2.8532984252537017</v>
      </c>
      <c r="L82" s="149">
        <v>2.5740260337755658</v>
      </c>
      <c r="M82" s="149">
        <v>3.003501113529107</v>
      </c>
      <c r="N82" s="149">
        <v>2.7197139229638618</v>
      </c>
      <c r="O82" s="149">
        <v>2.8864096032185111</v>
      </c>
      <c r="P82" s="149">
        <v>2.4589518481496917</v>
      </c>
      <c r="Q82" s="149">
        <v>3.1675287645104393</v>
      </c>
      <c r="R82" s="149">
        <v>2.8987864329616024</v>
      </c>
      <c r="S82" s="149">
        <v>2.7465490934247443</v>
      </c>
      <c r="T82" s="149">
        <v>2.9519464257892087</v>
      </c>
      <c r="U82" s="149">
        <v>3.1209491200804704</v>
      </c>
      <c r="V82" s="149">
        <v>2.6712537459914549</v>
      </c>
      <c r="W82" s="149">
        <v>2.9428865531443047</v>
      </c>
      <c r="X82" s="149">
        <v>3.0769510383586391</v>
      </c>
      <c r="Y82" s="149">
        <v>2.9221062989637052</v>
      </c>
      <c r="Z82" s="149">
        <v>3.2115017911150585</v>
      </c>
    </row>
    <row r="83" spans="1:26" s="368" customFormat="1">
      <c r="A83" s="710" t="s">
        <v>449</v>
      </c>
      <c r="B83" s="149">
        <v>2.7126592671011789</v>
      </c>
      <c r="C83" s="149">
        <v>2.8483170178035864</v>
      </c>
      <c r="D83" s="149">
        <v>2.5007100938366169</v>
      </c>
      <c r="E83" s="149">
        <v>2.36873800252308</v>
      </c>
      <c r="F83" s="149">
        <v>2.2810396791035572</v>
      </c>
      <c r="G83" s="149">
        <v>2.3242548344730576</v>
      </c>
      <c r="H83" s="149">
        <v>2.8310435490109218</v>
      </c>
      <c r="I83" s="149">
        <v>2.781230926713778</v>
      </c>
      <c r="J83" s="149">
        <v>2.4429634883767339</v>
      </c>
      <c r="K83" s="149">
        <v>2.5728410168291962</v>
      </c>
      <c r="L83" s="149">
        <v>2.6306412471572678</v>
      </c>
      <c r="M83" s="149">
        <v>2.7372554872400552</v>
      </c>
      <c r="N83" s="149">
        <v>2.6908633577892322</v>
      </c>
      <c r="O83" s="149">
        <v>2.3804435668942587</v>
      </c>
      <c r="P83" s="149">
        <v>2.3713473109491421</v>
      </c>
      <c r="Q83" s="149">
        <v>2.3995737909853663</v>
      </c>
      <c r="R83" s="149">
        <v>2.0338735084648767</v>
      </c>
      <c r="S83" s="149">
        <v>1.7258937502274982</v>
      </c>
      <c r="T83" s="149">
        <v>1.8451678946492498</v>
      </c>
      <c r="U83" s="149">
        <v>1.6580544835817492</v>
      </c>
      <c r="V83" s="149">
        <v>1.7630909451854977</v>
      </c>
      <c r="W83" s="149">
        <v>1.7588323409662072</v>
      </c>
      <c r="X83" s="149">
        <v>1.9848555749361456</v>
      </c>
      <c r="Y83" s="149">
        <v>1.8316426154771996</v>
      </c>
      <c r="Z83" s="149">
        <v>1.5537604531155118</v>
      </c>
    </row>
    <row r="84" spans="1:26" s="368" customFormat="1">
      <c r="A84" s="710" t="s">
        <v>450</v>
      </c>
      <c r="B84" s="149">
        <v>0.36629267706667512</v>
      </c>
      <c r="C84" s="149">
        <v>0.34697625032882151</v>
      </c>
      <c r="D84" s="149">
        <v>0.37371603830487693</v>
      </c>
      <c r="E84" s="149">
        <v>0.3718623164218442</v>
      </c>
      <c r="F84" s="149">
        <v>0.39455922902126395</v>
      </c>
      <c r="G84" s="149">
        <v>0.4287431244110631</v>
      </c>
      <c r="H84" s="149">
        <v>0.3962020575325097</v>
      </c>
      <c r="I84" s="149">
        <v>0.37962119191020061</v>
      </c>
      <c r="J84" s="149">
        <v>0.420043714509309</v>
      </c>
      <c r="K84" s="149">
        <v>0.38695148918652739</v>
      </c>
      <c r="L84" s="149">
        <v>0.37494537993410126</v>
      </c>
      <c r="M84" s="149">
        <v>0.40649396534711435</v>
      </c>
      <c r="N84" s="149">
        <v>0.39432321328669268</v>
      </c>
      <c r="O84" s="149">
        <v>0.48424528906998648</v>
      </c>
      <c r="P84" s="149">
        <v>0.53905029658944759</v>
      </c>
      <c r="Q84" s="149">
        <v>0.50754369322282977</v>
      </c>
      <c r="R84" s="149">
        <v>0.51363806269676393</v>
      </c>
      <c r="S84" s="149">
        <v>0.58140260205461125</v>
      </c>
      <c r="T84" s="149">
        <v>0.54600810083322193</v>
      </c>
      <c r="U84" s="149">
        <v>0.45290232051943013</v>
      </c>
      <c r="V84" s="149">
        <v>0.46587644047952953</v>
      </c>
      <c r="W84" s="149">
        <v>0.46063402411981674</v>
      </c>
      <c r="X84" s="149">
        <v>0.48850939073897781</v>
      </c>
      <c r="Y84" s="149">
        <v>0.48985240430415938</v>
      </c>
      <c r="Z84" s="149">
        <v>0.49862049351315235</v>
      </c>
    </row>
    <row r="85" spans="1:26" s="368" customFormat="1" ht="20.25" customHeight="1">
      <c r="A85" s="710" t="s">
        <v>451</v>
      </c>
      <c r="B85" s="150">
        <v>100</v>
      </c>
      <c r="C85" s="150">
        <v>100</v>
      </c>
      <c r="D85" s="150">
        <v>100</v>
      </c>
      <c r="E85" s="150">
        <v>100</v>
      </c>
      <c r="F85" s="150">
        <v>100.00000000000001</v>
      </c>
      <c r="G85" s="150">
        <v>100</v>
      </c>
      <c r="H85" s="150">
        <v>100</v>
      </c>
      <c r="I85" s="150">
        <v>100</v>
      </c>
      <c r="J85" s="150">
        <v>100</v>
      </c>
      <c r="K85" s="150">
        <v>100</v>
      </c>
      <c r="L85" s="150">
        <v>99.999999999999986</v>
      </c>
      <c r="M85" s="150">
        <v>100</v>
      </c>
      <c r="N85" s="150">
        <v>100</v>
      </c>
      <c r="O85" s="150">
        <v>100</v>
      </c>
      <c r="P85" s="150">
        <v>100</v>
      </c>
      <c r="Q85" s="150">
        <v>100</v>
      </c>
      <c r="R85" s="150">
        <v>100</v>
      </c>
      <c r="S85" s="150">
        <v>100</v>
      </c>
      <c r="T85" s="150">
        <v>100</v>
      </c>
      <c r="U85" s="150">
        <v>100</v>
      </c>
      <c r="V85" s="150">
        <v>100</v>
      </c>
      <c r="W85" s="150">
        <v>100</v>
      </c>
      <c r="X85" s="150">
        <v>100</v>
      </c>
      <c r="Y85" s="150">
        <v>100</v>
      </c>
      <c r="Z85" s="150">
        <v>100</v>
      </c>
    </row>
    <row r="86" spans="1:26" ht="13">
      <c r="B86" s="182"/>
      <c r="C86" s="388"/>
      <c r="D86" s="388"/>
      <c r="E86" s="388"/>
      <c r="F86" s="388"/>
      <c r="G86" s="388"/>
      <c r="H86" s="137"/>
      <c r="I86" s="137"/>
      <c r="J86" s="137"/>
    </row>
    <row r="87" spans="1:26" ht="15" customHeight="1">
      <c r="B87" s="1351" t="s">
        <v>1484</v>
      </c>
      <c r="C87" s="1351"/>
      <c r="D87" s="1351"/>
      <c r="E87" s="1351"/>
      <c r="F87" s="1351"/>
      <c r="G87" s="1351"/>
    </row>
    <row r="88" spans="1:26" ht="41.25" customHeight="1">
      <c r="B88" s="1279" t="s">
        <v>1485</v>
      </c>
      <c r="C88" s="1279"/>
      <c r="D88" s="1279"/>
      <c r="E88" s="1279"/>
      <c r="F88" s="1279"/>
      <c r="G88" s="1279"/>
    </row>
    <row r="89" spans="1:26" ht="15" customHeight="1">
      <c r="B89" s="1417" t="s">
        <v>1486</v>
      </c>
      <c r="C89" s="1417"/>
      <c r="D89" s="1417"/>
      <c r="E89" s="1417"/>
      <c r="F89" s="1417"/>
      <c r="G89" s="1417"/>
    </row>
  </sheetData>
  <sheetProtection selectLockedCells="1"/>
  <mergeCells count="23">
    <mergeCell ref="Z47:AE47"/>
    <mergeCell ref="Z67:AE67"/>
    <mergeCell ref="B47:G47"/>
    <mergeCell ref="H47:M47"/>
    <mergeCell ref="N47:S47"/>
    <mergeCell ref="T47:Y47"/>
    <mergeCell ref="B67:G67"/>
    <mergeCell ref="H67:M67"/>
    <mergeCell ref="N67:S67"/>
    <mergeCell ref="T67:Y67"/>
    <mergeCell ref="N27:S27"/>
    <mergeCell ref="T27:Y27"/>
    <mergeCell ref="Z7:AE7"/>
    <mergeCell ref="Z27:AE27"/>
    <mergeCell ref="B7:G7"/>
    <mergeCell ref="H7:M7"/>
    <mergeCell ref="N7:S7"/>
    <mergeCell ref="T7:Y7"/>
    <mergeCell ref="B87:G87"/>
    <mergeCell ref="B88:G88"/>
    <mergeCell ref="B89:G89"/>
    <mergeCell ref="B27:G27"/>
    <mergeCell ref="H27:M2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&amp;"Arial,Fett"Import von abiotischen Gütern 1994 – 2018*)**) nach Bundesländern</oddHeader>
    <oddFooter>&amp;CStatistische Ämter der Länder – Indikatoren und Kennzahlen, UGRdL 2020</oddFooter>
  </headerFooter>
  <rowBreaks count="1" manualBreakCount="1">
    <brk id="45" max="29" man="1"/>
  </rowBreaks>
  <colBreaks count="3" manualBreakCount="3">
    <brk id="7" max="1048575" man="1"/>
    <brk id="13" max="1048575" man="1"/>
    <brk id="19" max="1048575" man="1"/>
  </colBreaks>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5">
    <pageSetUpPr autoPageBreaks="0"/>
  </sheetPr>
  <dimension ref="A1:AF89"/>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4296875" defaultRowHeight="12.5"/>
  <cols>
    <col min="1" max="1" width="25.54296875" style="643" customWidth="1"/>
    <col min="2" max="2" width="10.54296875" style="528" customWidth="1"/>
    <col min="3" max="10" width="10.54296875" style="376" customWidth="1"/>
    <col min="11" max="26" width="10.54296875" style="135" customWidth="1"/>
    <col min="27" max="16384" width="11.54296875" style="135"/>
  </cols>
  <sheetData>
    <row r="1" spans="1:32" ht="13">
      <c r="A1" s="160" t="s">
        <v>322</v>
      </c>
    </row>
    <row r="3" spans="1:32" ht="13">
      <c r="A3" s="692" t="s">
        <v>958</v>
      </c>
      <c r="B3" s="407" t="s">
        <v>1653</v>
      </c>
      <c r="D3" s="407"/>
      <c r="E3" s="407"/>
      <c r="F3" s="407"/>
      <c r="G3" s="407"/>
      <c r="H3" s="692"/>
      <c r="I3" s="692"/>
      <c r="J3" s="692"/>
    </row>
    <row r="5" spans="1:32">
      <c r="A5" s="690" t="s">
        <v>433</v>
      </c>
      <c r="B5" s="498">
        <v>1994</v>
      </c>
      <c r="C5" s="529">
        <v>1995</v>
      </c>
      <c r="D5" s="529">
        <v>1996</v>
      </c>
      <c r="E5" s="529">
        <v>1997</v>
      </c>
      <c r="F5" s="529">
        <v>1998</v>
      </c>
      <c r="G5" s="529">
        <v>1999</v>
      </c>
      <c r="H5" s="529">
        <v>2000</v>
      </c>
      <c r="I5" s="529">
        <v>2001</v>
      </c>
      <c r="J5" s="529">
        <v>2002</v>
      </c>
      <c r="K5" s="529">
        <v>2003</v>
      </c>
      <c r="L5" s="529">
        <v>2004</v>
      </c>
      <c r="M5" s="529">
        <v>2005</v>
      </c>
      <c r="N5" s="529">
        <v>2006</v>
      </c>
      <c r="O5" s="529">
        <v>2007</v>
      </c>
      <c r="P5" s="529">
        <v>2008</v>
      </c>
      <c r="Q5" s="529">
        <v>2009</v>
      </c>
      <c r="R5" s="529">
        <v>2010</v>
      </c>
      <c r="S5" s="529">
        <v>2011</v>
      </c>
      <c r="T5" s="529">
        <v>2012</v>
      </c>
      <c r="U5" s="529">
        <v>2013</v>
      </c>
      <c r="V5" s="529">
        <v>2014</v>
      </c>
      <c r="W5" s="529">
        <v>2015</v>
      </c>
      <c r="X5" s="529">
        <v>2016</v>
      </c>
      <c r="Y5" s="529">
        <v>2017</v>
      </c>
      <c r="Z5" s="772">
        <v>2018</v>
      </c>
    </row>
    <row r="6" spans="1:32">
      <c r="A6" s="387"/>
      <c r="B6" s="387"/>
      <c r="C6" s="409"/>
      <c r="D6" s="409"/>
      <c r="E6" s="409"/>
      <c r="F6" s="409"/>
      <c r="G6" s="409"/>
      <c r="H6" s="409"/>
      <c r="I6" s="409"/>
      <c r="J6" s="409"/>
    </row>
    <row r="7" spans="1:32" ht="13">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Y7" s="1283"/>
      <c r="Z7" s="1283" t="s">
        <v>434</v>
      </c>
      <c r="AA7" s="1283"/>
      <c r="AB7" s="1283"/>
      <c r="AC7" s="1283"/>
      <c r="AD7" s="1283"/>
      <c r="AE7" s="1283"/>
    </row>
    <row r="8" spans="1:32" s="386" customFormat="1">
      <c r="A8" s="643"/>
      <c r="B8" s="528"/>
      <c r="C8" s="141"/>
      <c r="D8" s="134"/>
      <c r="E8" s="141"/>
      <c r="F8" s="141"/>
      <c r="G8" s="141"/>
      <c r="H8" s="141"/>
      <c r="I8" s="141"/>
      <c r="J8" s="141"/>
    </row>
    <row r="9" spans="1:32" s="386" customFormat="1">
      <c r="A9" s="710" t="s">
        <v>435</v>
      </c>
      <c r="B9" s="838">
        <v>7782.0720019999999</v>
      </c>
      <c r="C9" s="838">
        <v>7598.9628220000004</v>
      </c>
      <c r="D9" s="838">
        <v>7702.0630629999996</v>
      </c>
      <c r="E9" s="838">
        <v>7812.0199700000003</v>
      </c>
      <c r="F9" s="838">
        <v>8189.8711550000016</v>
      </c>
      <c r="G9" s="838">
        <v>9127.8350539999992</v>
      </c>
      <c r="H9" s="838">
        <v>9419.7546079999993</v>
      </c>
      <c r="I9" s="838">
        <v>9164.275404</v>
      </c>
      <c r="J9" s="838">
        <v>9626.6366539999999</v>
      </c>
      <c r="K9" s="838">
        <v>10640.537992000001</v>
      </c>
      <c r="L9" s="838">
        <v>11121.036563000001</v>
      </c>
      <c r="M9" s="838">
        <v>11441.930723000001</v>
      </c>
      <c r="N9" s="838">
        <v>11635.229633999999</v>
      </c>
      <c r="O9" s="838">
        <v>11875.617904999999</v>
      </c>
      <c r="P9" s="838">
        <v>11538.567352</v>
      </c>
      <c r="Q9" s="838">
        <v>11205.247298999999</v>
      </c>
      <c r="R9" s="838">
        <v>11540.064112</v>
      </c>
      <c r="S9" s="838">
        <v>11926.871932</v>
      </c>
      <c r="T9" s="838">
        <v>12458.804026999998</v>
      </c>
      <c r="U9" s="838">
        <v>12654.178657</v>
      </c>
      <c r="V9" s="838">
        <v>13227.505918000001</v>
      </c>
      <c r="W9" s="838">
        <v>13681.085210000001</v>
      </c>
      <c r="X9" s="838">
        <v>13526.856799000001</v>
      </c>
      <c r="Y9" s="838">
        <v>12567.930924</v>
      </c>
      <c r="Z9" s="838">
        <v>11946.634471000001</v>
      </c>
    </row>
    <row r="10" spans="1:32">
      <c r="A10" s="710" t="s">
        <v>436</v>
      </c>
      <c r="B10" s="838">
        <v>8339.5710820000004</v>
      </c>
      <c r="C10" s="838">
        <v>8025.0826449999995</v>
      </c>
      <c r="D10" s="838">
        <v>7982.8791530000008</v>
      </c>
      <c r="E10" s="838">
        <v>8330.3184170000004</v>
      </c>
      <c r="F10" s="838">
        <v>9060.6941690000003</v>
      </c>
      <c r="G10" s="838">
        <v>9313.2029070000008</v>
      </c>
      <c r="H10" s="838">
        <v>9863.0513200000005</v>
      </c>
      <c r="I10" s="838">
        <v>9499.6882069999992</v>
      </c>
      <c r="J10" s="838">
        <v>9333.6660790000005</v>
      </c>
      <c r="K10" s="838">
        <v>10701.294811999998</v>
      </c>
      <c r="L10" s="838">
        <v>10829.662989</v>
      </c>
      <c r="M10" s="838">
        <v>11397.695495000002</v>
      </c>
      <c r="N10" s="838">
        <v>12745.578581</v>
      </c>
      <c r="O10" s="838">
        <v>13398.800945000001</v>
      </c>
      <c r="P10" s="838">
        <v>13526.564473</v>
      </c>
      <c r="Q10" s="838">
        <v>13053.758164999999</v>
      </c>
      <c r="R10" s="838">
        <v>14846.760118999999</v>
      </c>
      <c r="S10" s="838">
        <v>15698.600252</v>
      </c>
      <c r="T10" s="838">
        <v>14716.102142000002</v>
      </c>
      <c r="U10" s="838">
        <v>15561.804705</v>
      </c>
      <c r="V10" s="838">
        <v>15867.469560999998</v>
      </c>
      <c r="W10" s="838">
        <v>16269.575702</v>
      </c>
      <c r="X10" s="838">
        <v>16545.214322</v>
      </c>
      <c r="Y10" s="838">
        <v>15801.756909</v>
      </c>
      <c r="Z10" s="838">
        <v>15710.382627000001</v>
      </c>
      <c r="AA10" s="386"/>
      <c r="AB10" s="386"/>
      <c r="AC10" s="386"/>
      <c r="AD10" s="386"/>
      <c r="AE10" s="386"/>
      <c r="AF10" s="386"/>
    </row>
    <row r="11" spans="1:32">
      <c r="A11" s="710" t="s">
        <v>437</v>
      </c>
      <c r="B11" s="838">
        <v>1316.3494679999999</v>
      </c>
      <c r="C11" s="838">
        <v>1118.4026690000001</v>
      </c>
      <c r="D11" s="838">
        <v>1055.079403</v>
      </c>
      <c r="E11" s="838">
        <v>1032.836078</v>
      </c>
      <c r="F11" s="838">
        <v>971.10962699999993</v>
      </c>
      <c r="G11" s="838">
        <v>965.05628999999999</v>
      </c>
      <c r="H11" s="838">
        <v>959.76942399999984</v>
      </c>
      <c r="I11" s="838">
        <v>927.59443199999998</v>
      </c>
      <c r="J11" s="838">
        <v>1084.3347060000001</v>
      </c>
      <c r="K11" s="838">
        <v>1197.7346260000002</v>
      </c>
      <c r="L11" s="838">
        <v>1208.1537879999998</v>
      </c>
      <c r="M11" s="838">
        <v>1157.802582</v>
      </c>
      <c r="N11" s="838">
        <v>1077.707414</v>
      </c>
      <c r="O11" s="838">
        <v>1388.4027189999999</v>
      </c>
      <c r="P11" s="838">
        <v>1492.4819010000001</v>
      </c>
      <c r="Q11" s="838">
        <v>1322.7901959999999</v>
      </c>
      <c r="R11" s="838">
        <v>1431.735625</v>
      </c>
      <c r="S11" s="838">
        <v>1583.3355150000002</v>
      </c>
      <c r="T11" s="838">
        <v>1412.7209369999998</v>
      </c>
      <c r="U11" s="838">
        <v>1328.1311860000001</v>
      </c>
      <c r="V11" s="838">
        <v>1293.2376370000002</v>
      </c>
      <c r="W11" s="838">
        <v>1308.4533160000001</v>
      </c>
      <c r="X11" s="838">
        <v>1207.4942060000003</v>
      </c>
      <c r="Y11" s="838">
        <v>1247.0752629999999</v>
      </c>
      <c r="Z11" s="838">
        <v>1451.4057400000002</v>
      </c>
      <c r="AA11" s="386"/>
      <c r="AB11" s="386"/>
      <c r="AC11" s="386"/>
      <c r="AD11" s="386"/>
      <c r="AE11" s="386"/>
      <c r="AF11" s="386"/>
    </row>
    <row r="12" spans="1:32">
      <c r="A12" s="710" t="s">
        <v>438</v>
      </c>
      <c r="B12" s="838">
        <v>468.27626099999998</v>
      </c>
      <c r="C12" s="838">
        <v>510.17469900000003</v>
      </c>
      <c r="D12" s="838">
        <v>530.76627099999996</v>
      </c>
      <c r="E12" s="838">
        <v>614.26979299999994</v>
      </c>
      <c r="F12" s="838">
        <v>704.51091500000007</v>
      </c>
      <c r="G12" s="838">
        <v>780.51414899999997</v>
      </c>
      <c r="H12" s="838">
        <v>873.61040600000001</v>
      </c>
      <c r="I12" s="838">
        <v>883.78492099999994</v>
      </c>
      <c r="J12" s="838">
        <v>876.34121900000002</v>
      </c>
      <c r="K12" s="838">
        <v>1038.0320299999998</v>
      </c>
      <c r="L12" s="838">
        <v>1198.4615630000001</v>
      </c>
      <c r="M12" s="838">
        <v>1616.6499679999999</v>
      </c>
      <c r="N12" s="838">
        <v>2012.5743030000001</v>
      </c>
      <c r="O12" s="838">
        <v>2342.3108700000003</v>
      </c>
      <c r="P12" s="838">
        <v>2175.6482470000001</v>
      </c>
      <c r="Q12" s="838">
        <v>2594.8712030000002</v>
      </c>
      <c r="R12" s="838">
        <v>3465.4184439999999</v>
      </c>
      <c r="S12" s="838">
        <v>3361.1168430000002</v>
      </c>
      <c r="T12" s="838">
        <v>3760.1534509999997</v>
      </c>
      <c r="U12" s="838">
        <v>4247.4715059999999</v>
      </c>
      <c r="V12" s="838">
        <v>5297.5138130000014</v>
      </c>
      <c r="W12" s="838">
        <v>5484.9454130000004</v>
      </c>
      <c r="X12" s="838">
        <v>5815.2349969999996</v>
      </c>
      <c r="Y12" s="838">
        <v>5542.2882239999999</v>
      </c>
      <c r="Z12" s="838">
        <v>5857.8510740000002</v>
      </c>
      <c r="AA12" s="386"/>
      <c r="AB12" s="386"/>
      <c r="AC12" s="386"/>
      <c r="AD12" s="386"/>
      <c r="AE12" s="386"/>
      <c r="AF12" s="386"/>
    </row>
    <row r="13" spans="1:32">
      <c r="A13" s="710" t="s">
        <v>439</v>
      </c>
      <c r="B13" s="838">
        <v>4049.1499289999997</v>
      </c>
      <c r="C13" s="838">
        <v>3668.8033880000003</v>
      </c>
      <c r="D13" s="838">
        <v>3807.5702770000003</v>
      </c>
      <c r="E13" s="838">
        <v>4106.7457020000002</v>
      </c>
      <c r="F13" s="838">
        <v>3810.5129440000001</v>
      </c>
      <c r="G13" s="838">
        <v>3314.9595939999999</v>
      </c>
      <c r="H13" s="838">
        <v>3426.2223920000001</v>
      </c>
      <c r="I13" s="838">
        <v>3373.3519139999999</v>
      </c>
      <c r="J13" s="838">
        <v>3259.1453040000001</v>
      </c>
      <c r="K13" s="838">
        <v>3463.8655489999996</v>
      </c>
      <c r="L13" s="838">
        <v>3141.624037</v>
      </c>
      <c r="M13" s="838">
        <v>3138.5273270000002</v>
      </c>
      <c r="N13" s="838">
        <v>3353.7601299999997</v>
      </c>
      <c r="O13" s="838">
        <v>3466.7791790000006</v>
      </c>
      <c r="P13" s="838">
        <v>3332.0434039999996</v>
      </c>
      <c r="Q13" s="838">
        <v>3142.7650899999999</v>
      </c>
      <c r="R13" s="838">
        <v>3377.1640280000001</v>
      </c>
      <c r="S13" s="838">
        <v>3287.0461090000003</v>
      </c>
      <c r="T13" s="838">
        <v>3312.1985149999996</v>
      </c>
      <c r="U13" s="838">
        <v>3194.7497250000001</v>
      </c>
      <c r="V13" s="838">
        <v>3483.3730709999995</v>
      </c>
      <c r="W13" s="838">
        <v>3334.314077</v>
      </c>
      <c r="X13" s="838">
        <v>3727.4113119999997</v>
      </c>
      <c r="Y13" s="838">
        <v>3293.4936760000001</v>
      </c>
      <c r="Z13" s="838">
        <v>3281.7668679999997</v>
      </c>
      <c r="AA13" s="386"/>
      <c r="AB13" s="386"/>
      <c r="AC13" s="386"/>
      <c r="AD13" s="386"/>
      <c r="AE13" s="386"/>
      <c r="AF13" s="386"/>
    </row>
    <row r="14" spans="1:32">
      <c r="A14" s="710" t="s">
        <v>440</v>
      </c>
      <c r="B14" s="838">
        <v>8114.080841</v>
      </c>
      <c r="C14" s="838">
        <v>8526.043979</v>
      </c>
      <c r="D14" s="838">
        <v>7808.4181100000005</v>
      </c>
      <c r="E14" s="838">
        <v>8303.2313770000001</v>
      </c>
      <c r="F14" s="838">
        <v>8394.6427019999992</v>
      </c>
      <c r="G14" s="838">
        <v>8712.122034</v>
      </c>
      <c r="H14" s="838">
        <v>8972.5585229999997</v>
      </c>
      <c r="I14" s="838">
        <v>8844.8891490000005</v>
      </c>
      <c r="J14" s="838">
        <v>8897.4914530000005</v>
      </c>
      <c r="K14" s="838">
        <v>9505.7104070000005</v>
      </c>
      <c r="L14" s="838">
        <v>8590.0278100000014</v>
      </c>
      <c r="M14" s="838">
        <v>9388.6805469999999</v>
      </c>
      <c r="N14" s="838">
        <v>9846.8320050000002</v>
      </c>
      <c r="O14" s="838">
        <v>10757.332313000001</v>
      </c>
      <c r="P14" s="838">
        <v>10576.624012</v>
      </c>
      <c r="Q14" s="838">
        <v>11076.272215999999</v>
      </c>
      <c r="R14" s="838">
        <v>10639.461151000001</v>
      </c>
      <c r="S14" s="838">
        <v>11525.106162</v>
      </c>
      <c r="T14" s="838">
        <v>11537.788234000001</v>
      </c>
      <c r="U14" s="838">
        <v>11236.217325</v>
      </c>
      <c r="V14" s="838">
        <v>11493.332069</v>
      </c>
      <c r="W14" s="838">
        <v>11565.903106</v>
      </c>
      <c r="X14" s="838">
        <v>12106.680347</v>
      </c>
      <c r="Y14" s="838">
        <v>11808.144745</v>
      </c>
      <c r="Z14" s="838">
        <v>11666.853007000002</v>
      </c>
      <c r="AA14" s="386"/>
      <c r="AB14" s="386"/>
      <c r="AC14" s="386"/>
      <c r="AD14" s="386"/>
      <c r="AE14" s="386"/>
      <c r="AF14" s="386"/>
    </row>
    <row r="15" spans="1:32">
      <c r="A15" s="710" t="s">
        <v>441</v>
      </c>
      <c r="B15" s="838">
        <v>3225.0510290000002</v>
      </c>
      <c r="C15" s="838">
        <v>3045.8770370000002</v>
      </c>
      <c r="D15" s="838">
        <v>3192.4062350000004</v>
      </c>
      <c r="E15" s="838">
        <v>3131.8007160000002</v>
      </c>
      <c r="F15" s="838">
        <v>3297.9642389999999</v>
      </c>
      <c r="G15" s="838">
        <v>3482.9633620000004</v>
      </c>
      <c r="H15" s="838">
        <v>3747.4367029999999</v>
      </c>
      <c r="I15" s="838">
        <v>3645.1257460000002</v>
      </c>
      <c r="J15" s="838">
        <v>3640.4142479999996</v>
      </c>
      <c r="K15" s="838">
        <v>4082.9604729999996</v>
      </c>
      <c r="L15" s="838">
        <v>4006.5954840000004</v>
      </c>
      <c r="M15" s="838">
        <v>3839.5074479999998</v>
      </c>
      <c r="N15" s="838">
        <v>4059.578653</v>
      </c>
      <c r="O15" s="838">
        <v>4181.5240720000002</v>
      </c>
      <c r="P15" s="838">
        <v>3753.8283630000001</v>
      </c>
      <c r="Q15" s="838">
        <v>3289.6271590000001</v>
      </c>
      <c r="R15" s="838">
        <v>3542.327311</v>
      </c>
      <c r="S15" s="838">
        <v>4005.1735899999999</v>
      </c>
      <c r="T15" s="838">
        <v>3708.2692800000004</v>
      </c>
      <c r="U15" s="838">
        <v>3732.2697720000001</v>
      </c>
      <c r="V15" s="838">
        <v>3789.8141089999999</v>
      </c>
      <c r="W15" s="838">
        <v>3975.623603</v>
      </c>
      <c r="X15" s="838">
        <v>4040.0333500000002</v>
      </c>
      <c r="Y15" s="838">
        <v>3696.683751</v>
      </c>
      <c r="Z15" s="838">
        <v>3739.2288360000002</v>
      </c>
      <c r="AA15" s="386"/>
      <c r="AB15" s="386"/>
      <c r="AC15" s="386"/>
      <c r="AD15" s="386"/>
      <c r="AE15" s="386"/>
      <c r="AF15" s="386"/>
    </row>
    <row r="16" spans="1:32">
      <c r="A16" s="710" t="s">
        <v>442</v>
      </c>
      <c r="B16" s="838">
        <v>434.88232700000003</v>
      </c>
      <c r="C16" s="838">
        <v>471.56381400000004</v>
      </c>
      <c r="D16" s="838">
        <v>445.472644</v>
      </c>
      <c r="E16" s="838">
        <v>464.10224600000004</v>
      </c>
      <c r="F16" s="838">
        <v>619.288948</v>
      </c>
      <c r="G16" s="838">
        <v>1028.802682</v>
      </c>
      <c r="H16" s="838">
        <v>1462.1176740000001</v>
      </c>
      <c r="I16" s="838">
        <v>1750.898267</v>
      </c>
      <c r="J16" s="838">
        <v>1611.6076639999999</v>
      </c>
      <c r="K16" s="838">
        <v>1349.3180720000003</v>
      </c>
      <c r="L16" s="838">
        <v>1069.4455780000001</v>
      </c>
      <c r="M16" s="838">
        <v>1893.6672820000001</v>
      </c>
      <c r="N16" s="838">
        <v>2318.5663159999999</v>
      </c>
      <c r="O16" s="838">
        <v>2927.9782530000002</v>
      </c>
      <c r="P16" s="838">
        <v>2606.9955219999997</v>
      </c>
      <c r="Q16" s="838">
        <v>3457.0823619999996</v>
      </c>
      <c r="R16" s="838">
        <v>4030.1591920000001</v>
      </c>
      <c r="S16" s="838">
        <v>3370.8086400000002</v>
      </c>
      <c r="T16" s="838">
        <v>3424.8809340000003</v>
      </c>
      <c r="U16" s="838">
        <v>4172.3328529999999</v>
      </c>
      <c r="V16" s="838">
        <v>3909.9506909999996</v>
      </c>
      <c r="W16" s="838">
        <v>4508.9949939999997</v>
      </c>
      <c r="X16" s="838">
        <v>4854.231272</v>
      </c>
      <c r="Y16" s="838">
        <v>4713.4890789999999</v>
      </c>
      <c r="Z16" s="838">
        <v>4140.2496509999992</v>
      </c>
      <c r="AA16" s="386"/>
      <c r="AB16" s="386"/>
      <c r="AC16" s="386"/>
      <c r="AD16" s="386"/>
      <c r="AE16" s="386"/>
      <c r="AF16" s="386"/>
    </row>
    <row r="17" spans="1:32">
      <c r="A17" s="710" t="s">
        <v>443</v>
      </c>
      <c r="B17" s="838">
        <v>8674.5283049999998</v>
      </c>
      <c r="C17" s="838">
        <v>8724.8064400000003</v>
      </c>
      <c r="D17" s="838">
        <v>8549.1745260000007</v>
      </c>
      <c r="E17" s="838">
        <v>8686.5892070000009</v>
      </c>
      <c r="F17" s="838">
        <v>8997.6161279999997</v>
      </c>
      <c r="G17" s="838">
        <v>9295.874468</v>
      </c>
      <c r="H17" s="838">
        <v>10296.98106</v>
      </c>
      <c r="I17" s="838">
        <v>10087.691451999999</v>
      </c>
      <c r="J17" s="838">
        <v>10326.782781</v>
      </c>
      <c r="K17" s="838">
        <v>10537.646874</v>
      </c>
      <c r="L17" s="838">
        <v>10927.784248</v>
      </c>
      <c r="M17" s="838">
        <v>10535.195113</v>
      </c>
      <c r="N17" s="838">
        <v>11633.577884</v>
      </c>
      <c r="O17" s="838">
        <v>13602.852045000001</v>
      </c>
      <c r="P17" s="838">
        <v>14218.746863</v>
      </c>
      <c r="Q17" s="838">
        <v>13377.140800000001</v>
      </c>
      <c r="R17" s="838">
        <v>14222.694904</v>
      </c>
      <c r="S17" s="838">
        <v>14341.113956000001</v>
      </c>
      <c r="T17" s="838">
        <v>14787.086374</v>
      </c>
      <c r="U17" s="838">
        <v>14672.953787999999</v>
      </c>
      <c r="V17" s="838">
        <v>15306.919198</v>
      </c>
      <c r="W17" s="838">
        <v>15053.696429000001</v>
      </c>
      <c r="X17" s="838">
        <v>15198.627869</v>
      </c>
      <c r="Y17" s="838">
        <v>14072.583879</v>
      </c>
      <c r="Z17" s="838">
        <v>14661.008422999999</v>
      </c>
      <c r="AA17" s="386"/>
      <c r="AB17" s="386"/>
      <c r="AC17" s="386"/>
      <c r="AD17" s="386"/>
      <c r="AE17" s="386"/>
      <c r="AF17" s="386"/>
    </row>
    <row r="18" spans="1:32">
      <c r="A18" s="710" t="s">
        <v>444</v>
      </c>
      <c r="B18" s="838">
        <v>18959.701519999999</v>
      </c>
      <c r="C18" s="838">
        <v>19049.698752999997</v>
      </c>
      <c r="D18" s="838">
        <v>19052.762762999995</v>
      </c>
      <c r="E18" s="838">
        <v>18931.912691000001</v>
      </c>
      <c r="F18" s="838">
        <v>20139.980900999999</v>
      </c>
      <c r="G18" s="838">
        <v>19869.038417000003</v>
      </c>
      <c r="H18" s="838">
        <v>21201.227737999998</v>
      </c>
      <c r="I18" s="838">
        <v>20955.129714000002</v>
      </c>
      <c r="J18" s="838">
        <v>21313.437003999999</v>
      </c>
      <c r="K18" s="838">
        <v>23062.297522000001</v>
      </c>
      <c r="L18" s="838">
        <v>24080.023615999999</v>
      </c>
      <c r="M18" s="838">
        <v>24459.780972999997</v>
      </c>
      <c r="N18" s="838">
        <v>26355.126171</v>
      </c>
      <c r="O18" s="838">
        <v>27367.059980000002</v>
      </c>
      <c r="P18" s="838">
        <v>26177.279702</v>
      </c>
      <c r="Q18" s="838">
        <v>24503.862814000004</v>
      </c>
      <c r="R18" s="838">
        <v>25423.031793000002</v>
      </c>
      <c r="S18" s="838">
        <v>26471.046924000002</v>
      </c>
      <c r="T18" s="838">
        <v>26137.143119999997</v>
      </c>
      <c r="U18" s="838">
        <v>26454.284825999999</v>
      </c>
      <c r="V18" s="838">
        <v>25975.546118000002</v>
      </c>
      <c r="W18" s="838">
        <v>26391.640013999997</v>
      </c>
      <c r="X18" s="838">
        <v>27736.414244999996</v>
      </c>
      <c r="Y18" s="838">
        <v>26294.185442000002</v>
      </c>
      <c r="Z18" s="838">
        <v>26601.024940000003</v>
      </c>
      <c r="AA18" s="386"/>
      <c r="AB18" s="386"/>
      <c r="AC18" s="386"/>
      <c r="AD18" s="386"/>
      <c r="AE18" s="386"/>
      <c r="AF18" s="386"/>
    </row>
    <row r="19" spans="1:32">
      <c r="A19" s="710" t="s">
        <v>445</v>
      </c>
      <c r="B19" s="838">
        <v>3558.3571019999999</v>
      </c>
      <c r="C19" s="838">
        <v>3693.1426489999999</v>
      </c>
      <c r="D19" s="838">
        <v>3591.7283659999994</v>
      </c>
      <c r="E19" s="838">
        <v>3393.005138</v>
      </c>
      <c r="F19" s="838">
        <v>3802.7577099999999</v>
      </c>
      <c r="G19" s="838">
        <v>4135.24532</v>
      </c>
      <c r="H19" s="838">
        <v>4061.2997359999995</v>
      </c>
      <c r="I19" s="838">
        <v>3863.4556849999994</v>
      </c>
      <c r="J19" s="838">
        <v>3961.8592590000003</v>
      </c>
      <c r="K19" s="838">
        <v>4233.6211020000001</v>
      </c>
      <c r="L19" s="838">
        <v>4400.6799819999997</v>
      </c>
      <c r="M19" s="838">
        <v>3952.8893640000001</v>
      </c>
      <c r="N19" s="838">
        <v>4512.8168249999999</v>
      </c>
      <c r="O19" s="838">
        <v>5137.3312369999994</v>
      </c>
      <c r="P19" s="838">
        <v>4582.3478499999992</v>
      </c>
      <c r="Q19" s="838">
        <v>4547.6632460000001</v>
      </c>
      <c r="R19" s="838">
        <v>4857.4005190000007</v>
      </c>
      <c r="S19" s="838">
        <v>4833.5644350000002</v>
      </c>
      <c r="T19" s="838">
        <v>5046.2220480000005</v>
      </c>
      <c r="U19" s="838">
        <v>5232.8016510000007</v>
      </c>
      <c r="V19" s="838">
        <v>5584.215051000001</v>
      </c>
      <c r="W19" s="838">
        <v>5926.8499680000004</v>
      </c>
      <c r="X19" s="838">
        <v>5436.0171869999995</v>
      </c>
      <c r="Y19" s="838">
        <v>5708.5268799999994</v>
      </c>
      <c r="Z19" s="838">
        <v>5750.6313660000005</v>
      </c>
      <c r="AA19" s="386"/>
      <c r="AB19" s="386"/>
      <c r="AC19" s="386"/>
      <c r="AD19" s="386"/>
      <c r="AE19" s="386"/>
      <c r="AF19" s="386"/>
    </row>
    <row r="20" spans="1:32">
      <c r="A20" s="710" t="s">
        <v>446</v>
      </c>
      <c r="B20" s="838">
        <v>867.76641173555117</v>
      </c>
      <c r="C20" s="838">
        <v>967.89143072802062</v>
      </c>
      <c r="D20" s="838">
        <v>930.67211083259451</v>
      </c>
      <c r="E20" s="838">
        <v>630.76242800000011</v>
      </c>
      <c r="F20" s="838">
        <v>651.5773200000001</v>
      </c>
      <c r="G20" s="838">
        <v>668.95348799999999</v>
      </c>
      <c r="H20" s="838">
        <v>586.07214299999987</v>
      </c>
      <c r="I20" s="838">
        <v>815.23687400000006</v>
      </c>
      <c r="J20" s="838">
        <v>867.85212200000001</v>
      </c>
      <c r="K20" s="838">
        <v>1001.491846</v>
      </c>
      <c r="L20" s="838">
        <v>1038.0333579999999</v>
      </c>
      <c r="M20" s="838">
        <v>796.79464899999994</v>
      </c>
      <c r="N20" s="838">
        <v>905.29275699999994</v>
      </c>
      <c r="O20" s="838">
        <v>874.68693399999984</v>
      </c>
      <c r="P20" s="838">
        <v>846.20876699999997</v>
      </c>
      <c r="Q20" s="838">
        <v>751.691824</v>
      </c>
      <c r="R20" s="838">
        <v>919.848027</v>
      </c>
      <c r="S20" s="838">
        <v>951.49991699999998</v>
      </c>
      <c r="T20" s="838">
        <v>865.60441399999991</v>
      </c>
      <c r="U20" s="838">
        <v>853.25064199999997</v>
      </c>
      <c r="V20" s="838">
        <v>839.76153799999997</v>
      </c>
      <c r="W20" s="838">
        <v>958.06791899999996</v>
      </c>
      <c r="X20" s="838">
        <v>983.47771699999998</v>
      </c>
      <c r="Y20" s="838">
        <v>891.43430899999987</v>
      </c>
      <c r="Z20" s="838">
        <v>919.09449699999993</v>
      </c>
      <c r="AA20" s="386"/>
      <c r="AB20" s="386"/>
      <c r="AC20" s="386"/>
      <c r="AD20" s="386"/>
      <c r="AE20" s="386"/>
      <c r="AF20" s="386"/>
    </row>
    <row r="21" spans="1:32">
      <c r="A21" s="710" t="s">
        <v>447</v>
      </c>
      <c r="B21" s="838">
        <v>985.58413999999993</v>
      </c>
      <c r="C21" s="838">
        <v>1118.05078</v>
      </c>
      <c r="D21" s="838">
        <v>1074.5383769999999</v>
      </c>
      <c r="E21" s="838">
        <v>1239.957699</v>
      </c>
      <c r="F21" s="838">
        <v>1265.95165</v>
      </c>
      <c r="G21" s="838">
        <v>1285.387148</v>
      </c>
      <c r="H21" s="838">
        <v>1414.1762990000002</v>
      </c>
      <c r="I21" s="838">
        <v>1409.55303</v>
      </c>
      <c r="J21" s="838">
        <v>1553.4188280000001</v>
      </c>
      <c r="K21" s="838">
        <v>1755.3009870000001</v>
      </c>
      <c r="L21" s="838">
        <v>1693.698173</v>
      </c>
      <c r="M21" s="838">
        <v>2105.5874210000002</v>
      </c>
      <c r="N21" s="838">
        <v>2516.6131529999998</v>
      </c>
      <c r="O21" s="838">
        <v>2651.9545430000003</v>
      </c>
      <c r="P21" s="838">
        <v>2530.267077</v>
      </c>
      <c r="Q21" s="838">
        <v>2850.0719050000002</v>
      </c>
      <c r="R21" s="838">
        <v>2933.9690089999999</v>
      </c>
      <c r="S21" s="838">
        <v>3115.4097529999995</v>
      </c>
      <c r="T21" s="838">
        <v>3230.4824950000002</v>
      </c>
      <c r="U21" s="838">
        <v>3554.6837439999999</v>
      </c>
      <c r="V21" s="838">
        <v>3952.214935</v>
      </c>
      <c r="W21" s="838">
        <v>3831.2548919999995</v>
      </c>
      <c r="X21" s="838">
        <v>4139.6408169999995</v>
      </c>
      <c r="Y21" s="838">
        <v>4187.1366159999998</v>
      </c>
      <c r="Z21" s="838">
        <v>4330.7417560000004</v>
      </c>
      <c r="AA21" s="386"/>
      <c r="AB21" s="386"/>
      <c r="AC21" s="386"/>
      <c r="AD21" s="386"/>
      <c r="AE21" s="386"/>
      <c r="AF21" s="386"/>
    </row>
    <row r="22" spans="1:32">
      <c r="A22" s="710" t="s">
        <v>448</v>
      </c>
      <c r="B22" s="838">
        <v>441.43063599999999</v>
      </c>
      <c r="C22" s="838">
        <v>507.49237899999997</v>
      </c>
      <c r="D22" s="838">
        <v>583.52901900000006</v>
      </c>
      <c r="E22" s="838">
        <v>570.44138499999997</v>
      </c>
      <c r="F22" s="838">
        <v>579.82352099999991</v>
      </c>
      <c r="G22" s="838">
        <v>584.955825</v>
      </c>
      <c r="H22" s="838">
        <v>626.9843689999999</v>
      </c>
      <c r="I22" s="838">
        <v>584.3369110000001</v>
      </c>
      <c r="J22" s="838">
        <v>706.75303000000008</v>
      </c>
      <c r="K22" s="838">
        <v>869.06239299999993</v>
      </c>
      <c r="L22" s="838">
        <v>937.30578800000001</v>
      </c>
      <c r="M22" s="838">
        <v>1151.3503370000001</v>
      </c>
      <c r="N22" s="838">
        <v>1820.37817</v>
      </c>
      <c r="O22" s="838">
        <v>2219.850633</v>
      </c>
      <c r="P22" s="838">
        <v>2039.1713979999997</v>
      </c>
      <c r="Q22" s="838">
        <v>2522.7820790000001</v>
      </c>
      <c r="R22" s="838">
        <v>2953.8768389999996</v>
      </c>
      <c r="S22" s="838">
        <v>2819.5231279999998</v>
      </c>
      <c r="T22" s="838">
        <v>2712.5074030000001</v>
      </c>
      <c r="U22" s="838">
        <v>3197.4657280000001</v>
      </c>
      <c r="V22" s="838">
        <v>3338.5700089999996</v>
      </c>
      <c r="W22" s="838">
        <v>3853.986789</v>
      </c>
      <c r="X22" s="838">
        <v>3447.1977499999998</v>
      </c>
      <c r="Y22" s="838">
        <v>3776.7719360000001</v>
      </c>
      <c r="Z22" s="838">
        <v>4303.7907269999996</v>
      </c>
      <c r="AA22" s="386"/>
      <c r="AB22" s="386"/>
      <c r="AC22" s="386"/>
      <c r="AD22" s="386"/>
      <c r="AE22" s="386"/>
      <c r="AF22" s="386"/>
    </row>
    <row r="23" spans="1:32">
      <c r="A23" s="710" t="s">
        <v>449</v>
      </c>
      <c r="B23" s="838">
        <v>3019.3831459999997</v>
      </c>
      <c r="C23" s="838">
        <v>2859.2338870000003</v>
      </c>
      <c r="D23" s="838">
        <v>3073.6107290000004</v>
      </c>
      <c r="E23" s="838">
        <v>2961.8716830000003</v>
      </c>
      <c r="F23" s="838">
        <v>3334.2671490000002</v>
      </c>
      <c r="G23" s="838">
        <v>3476.0500430000002</v>
      </c>
      <c r="H23" s="838">
        <v>3472.2222039999997</v>
      </c>
      <c r="I23" s="838">
        <v>3506.2379150000002</v>
      </c>
      <c r="J23" s="838">
        <v>3610.1608059999999</v>
      </c>
      <c r="K23" s="838">
        <v>4135.4004679999998</v>
      </c>
      <c r="L23" s="838">
        <v>4438.0754030000007</v>
      </c>
      <c r="M23" s="838">
        <v>5048.8367099999996</v>
      </c>
      <c r="N23" s="838">
        <v>6149.2767549999999</v>
      </c>
      <c r="O23" s="838">
        <v>5651.9509390000003</v>
      </c>
      <c r="P23" s="838">
        <v>5443.8582610000003</v>
      </c>
      <c r="Q23" s="838">
        <v>5146.1240989999997</v>
      </c>
      <c r="R23" s="838">
        <v>5363.5138320000005</v>
      </c>
      <c r="S23" s="838">
        <v>5427.4823210000004</v>
      </c>
      <c r="T23" s="838">
        <v>5536.2693380000001</v>
      </c>
      <c r="U23" s="838">
        <v>5922.6491339999993</v>
      </c>
      <c r="V23" s="838">
        <v>6292.8183580000004</v>
      </c>
      <c r="W23" s="838">
        <v>6115.1000810000005</v>
      </c>
      <c r="X23" s="838">
        <v>5927.8855319999993</v>
      </c>
      <c r="Y23" s="838">
        <v>5278.7138279999999</v>
      </c>
      <c r="Z23" s="838">
        <v>5357.696919</v>
      </c>
      <c r="AA23" s="386"/>
      <c r="AB23" s="386"/>
      <c r="AC23" s="386"/>
      <c r="AD23" s="386"/>
      <c r="AE23" s="386"/>
      <c r="AF23" s="386"/>
    </row>
    <row r="24" spans="1:32">
      <c r="A24" s="710" t="s">
        <v>450</v>
      </c>
      <c r="B24" s="838">
        <v>421.92326399999996</v>
      </c>
      <c r="C24" s="838">
        <v>441.33997499999998</v>
      </c>
      <c r="D24" s="838">
        <v>436.06855899999994</v>
      </c>
      <c r="E24" s="838">
        <v>434.25205599999998</v>
      </c>
      <c r="F24" s="838">
        <v>578.63270699999998</v>
      </c>
      <c r="G24" s="838">
        <v>621.45545200000004</v>
      </c>
      <c r="H24" s="838">
        <v>670.47795099999996</v>
      </c>
      <c r="I24" s="838">
        <v>755.26737800000001</v>
      </c>
      <c r="J24" s="838">
        <v>656.07806300000004</v>
      </c>
      <c r="K24" s="838">
        <v>734.24322600000005</v>
      </c>
      <c r="L24" s="838">
        <v>850.70261199999993</v>
      </c>
      <c r="M24" s="838">
        <v>978.95310700000005</v>
      </c>
      <c r="N24" s="838">
        <v>1010.811799</v>
      </c>
      <c r="O24" s="838">
        <v>1197.781219</v>
      </c>
      <c r="P24" s="838">
        <v>1186.7599539999999</v>
      </c>
      <c r="Q24" s="838">
        <v>1277.4799539999999</v>
      </c>
      <c r="R24" s="838">
        <v>1538.411666</v>
      </c>
      <c r="S24" s="838">
        <v>1570.5489619999998</v>
      </c>
      <c r="T24" s="838">
        <v>1425.210816</v>
      </c>
      <c r="U24" s="838">
        <v>1747.8930839999998</v>
      </c>
      <c r="V24" s="838">
        <v>1788.4302519999999</v>
      </c>
      <c r="W24" s="838">
        <v>1854.6721089999999</v>
      </c>
      <c r="X24" s="838">
        <v>1838.815687</v>
      </c>
      <c r="Y24" s="838">
        <v>1785.626342</v>
      </c>
      <c r="Z24" s="838">
        <v>1909.7668970000002</v>
      </c>
      <c r="AA24" s="386"/>
      <c r="AB24" s="386"/>
      <c r="AC24" s="386"/>
      <c r="AD24" s="386"/>
      <c r="AE24" s="386"/>
      <c r="AF24" s="386"/>
    </row>
    <row r="25" spans="1:32" ht="20.25" customHeight="1">
      <c r="A25" s="710" t="s">
        <v>451</v>
      </c>
      <c r="B25" s="838">
        <v>70658.107465530571</v>
      </c>
      <c r="C25" s="838">
        <v>70326.567348903962</v>
      </c>
      <c r="D25" s="838">
        <v>69816.739606556963</v>
      </c>
      <c r="E25" s="838">
        <v>70644.116587901735</v>
      </c>
      <c r="F25" s="838">
        <v>74399.201786998747</v>
      </c>
      <c r="G25" s="838">
        <v>76662.416230452087</v>
      </c>
      <c r="H25" s="838">
        <v>81053.962550273951</v>
      </c>
      <c r="I25" s="838">
        <v>80066.516995194164</v>
      </c>
      <c r="J25" s="838">
        <v>81325.979216792213</v>
      </c>
      <c r="K25" s="838">
        <v>88308.518375338477</v>
      </c>
      <c r="L25" s="838">
        <v>89531.310996321728</v>
      </c>
      <c r="M25" s="838">
        <v>92903.849043050621</v>
      </c>
      <c r="N25" s="838">
        <v>101953.72055055827</v>
      </c>
      <c r="O25" s="838">
        <v>109042.21378793071</v>
      </c>
      <c r="P25" s="838">
        <v>106027.39314415438</v>
      </c>
      <c r="Q25" s="838">
        <v>104119.23041391111</v>
      </c>
      <c r="R25" s="838">
        <v>111085.83657057321</v>
      </c>
      <c r="S25" s="838">
        <v>114288.24843915603</v>
      </c>
      <c r="T25" s="838">
        <v>114071.4435283536</v>
      </c>
      <c r="U25" s="838">
        <v>117763.13832644498</v>
      </c>
      <c r="V25" s="838">
        <v>121440.67233025536</v>
      </c>
      <c r="W25" s="838">
        <v>124114.16362247663</v>
      </c>
      <c r="X25" s="838">
        <v>126531.23341014893</v>
      </c>
      <c r="Y25" s="838">
        <v>120665.841803</v>
      </c>
      <c r="Z25" s="838">
        <v>121628.12779899999</v>
      </c>
      <c r="AA25" s="386"/>
      <c r="AB25" s="386"/>
      <c r="AC25" s="386"/>
      <c r="AD25" s="386"/>
      <c r="AE25" s="386"/>
      <c r="AF25" s="386"/>
    </row>
    <row r="26" spans="1:32" s="368" customFormat="1">
      <c r="A26" s="643"/>
      <c r="B26" s="528"/>
      <c r="C26" s="135"/>
      <c r="D26" s="135"/>
      <c r="E26" s="135"/>
      <c r="F26" s="135"/>
      <c r="G26" s="135"/>
      <c r="H26" s="135"/>
      <c r="I26" s="135"/>
      <c r="J26" s="135"/>
      <c r="K26" s="601"/>
      <c r="L26" s="601"/>
      <c r="M26" s="601"/>
      <c r="N26" s="601"/>
      <c r="O26" s="601"/>
      <c r="P26" s="601"/>
      <c r="Q26" s="601"/>
      <c r="R26" s="601"/>
      <c r="S26" s="601"/>
      <c r="T26" s="601"/>
      <c r="U26" s="601"/>
      <c r="V26" s="601"/>
      <c r="W26" s="601"/>
      <c r="X26" s="601"/>
      <c r="Y26" s="601"/>
      <c r="Z26" s="601"/>
    </row>
    <row r="27" spans="1:32" s="368" customFormat="1" ht="25" customHeight="1">
      <c r="A27" s="135"/>
      <c r="B27" s="1418" t="s">
        <v>482</v>
      </c>
      <c r="C27" s="1418"/>
      <c r="D27" s="1418"/>
      <c r="E27" s="1418"/>
      <c r="F27" s="1418"/>
      <c r="G27" s="1418"/>
      <c r="H27" s="1418" t="s">
        <v>482</v>
      </c>
      <c r="I27" s="1418"/>
      <c r="J27" s="1418"/>
      <c r="K27" s="1418"/>
      <c r="L27" s="1418"/>
      <c r="M27" s="1418"/>
      <c r="N27" s="1418" t="s">
        <v>482</v>
      </c>
      <c r="O27" s="1418"/>
      <c r="P27" s="1418"/>
      <c r="Q27" s="1418"/>
      <c r="R27" s="1418"/>
      <c r="S27" s="1418"/>
      <c r="T27" s="1418" t="s">
        <v>482</v>
      </c>
      <c r="U27" s="1418"/>
      <c r="V27" s="1418"/>
      <c r="W27" s="1418"/>
      <c r="X27" s="1418"/>
      <c r="Y27" s="1418"/>
      <c r="Z27" s="1418" t="s">
        <v>482</v>
      </c>
      <c r="AA27" s="1418"/>
      <c r="AB27" s="1418"/>
      <c r="AC27" s="1418"/>
      <c r="AD27" s="1418"/>
      <c r="AE27" s="1418"/>
    </row>
    <row r="28" spans="1:32" s="368" customFormat="1">
      <c r="A28" s="643"/>
      <c r="B28" s="528"/>
      <c r="C28" s="137"/>
      <c r="D28" s="137"/>
      <c r="E28" s="137"/>
      <c r="F28" s="137"/>
      <c r="G28" s="137"/>
      <c r="H28" s="137"/>
      <c r="I28" s="137"/>
      <c r="J28" s="137"/>
      <c r="K28" s="601"/>
      <c r="L28" s="601"/>
      <c r="M28" s="601"/>
      <c r="N28" s="601"/>
      <c r="O28" s="601"/>
      <c r="P28" s="601"/>
      <c r="Q28" s="601"/>
      <c r="R28" s="601"/>
      <c r="S28" s="601"/>
      <c r="T28" s="601"/>
      <c r="U28" s="601"/>
      <c r="V28" s="601"/>
      <c r="W28" s="601"/>
      <c r="X28" s="601"/>
      <c r="Y28" s="601"/>
      <c r="Z28" s="601"/>
    </row>
    <row r="29" spans="1:32" s="368" customFormat="1">
      <c r="A29" s="712" t="s">
        <v>435</v>
      </c>
      <c r="B29" s="570" t="s">
        <v>356</v>
      </c>
      <c r="C29" s="140">
        <v>-2.3529617812960453</v>
      </c>
      <c r="D29" s="140">
        <v>1.3567672775225361</v>
      </c>
      <c r="E29" s="140">
        <v>1.4276292741385532</v>
      </c>
      <c r="F29" s="140">
        <v>4.8367923590958526</v>
      </c>
      <c r="G29" s="140">
        <v>11.452730833590223</v>
      </c>
      <c r="H29" s="140">
        <v>3.1981247718984065</v>
      </c>
      <c r="I29" s="140">
        <v>-2.7121641128849063</v>
      </c>
      <c r="J29" s="140">
        <v>5.045257040160422</v>
      </c>
      <c r="K29" s="140">
        <v>10.532248950922153</v>
      </c>
      <c r="L29" s="140">
        <v>4.5157356833015285</v>
      </c>
      <c r="M29" s="140">
        <v>2.8854698766805882</v>
      </c>
      <c r="N29" s="140">
        <v>1.6893906778463474</v>
      </c>
      <c r="O29" s="140">
        <v>2.066038046189874</v>
      </c>
      <c r="P29" s="140">
        <v>-2.8381727645354005</v>
      </c>
      <c r="Q29" s="140">
        <v>-2.888747301390282</v>
      </c>
      <c r="R29" s="140">
        <v>2.9880359091216206</v>
      </c>
      <c r="S29" s="140">
        <v>3.3518688999117074</v>
      </c>
      <c r="T29" s="140">
        <v>4.4599463969493485</v>
      </c>
      <c r="U29" s="140">
        <v>1.568165207323247</v>
      </c>
      <c r="V29" s="140">
        <v>4.5307346809336337</v>
      </c>
      <c r="W29" s="140">
        <v>3.4290613424165599</v>
      </c>
      <c r="X29" s="140">
        <v>-1.1273112376149044</v>
      </c>
      <c r="Y29" s="140">
        <v>-7.0890517231681827</v>
      </c>
      <c r="Z29" s="140">
        <v>-4.9435062681125714</v>
      </c>
    </row>
    <row r="30" spans="1:32" s="368" customFormat="1">
      <c r="A30" s="710" t="s">
        <v>436</v>
      </c>
      <c r="B30" s="570" t="s">
        <v>356</v>
      </c>
      <c r="C30" s="140">
        <v>-3.7710385091481271</v>
      </c>
      <c r="D30" s="140">
        <v>-0.52589479594074362</v>
      </c>
      <c r="E30" s="140">
        <v>4.352305193915285</v>
      </c>
      <c r="F30" s="140">
        <v>8.7676810829883038</v>
      </c>
      <c r="G30" s="140">
        <v>2.7868586367689971</v>
      </c>
      <c r="H30" s="140">
        <v>5.9039668574891948</v>
      </c>
      <c r="I30" s="140">
        <v>-3.6840841764980468</v>
      </c>
      <c r="J30" s="140">
        <v>-1.7476587060790365</v>
      </c>
      <c r="K30" s="140">
        <v>14.652642610357063</v>
      </c>
      <c r="L30" s="140">
        <v>1.1995574297799436</v>
      </c>
      <c r="M30" s="140">
        <v>5.2451540419768179</v>
      </c>
      <c r="N30" s="140">
        <v>11.825926447949897</v>
      </c>
      <c r="O30" s="140">
        <v>5.1250899270572887</v>
      </c>
      <c r="P30" s="140">
        <v>0.95354448897666089</v>
      </c>
      <c r="Q30" s="140">
        <v>-3.4953909319972354</v>
      </c>
      <c r="R30" s="140">
        <v>13.735522991435772</v>
      </c>
      <c r="S30" s="140">
        <v>5.7375489748087745</v>
      </c>
      <c r="T30" s="140">
        <v>-6.2585077282595876</v>
      </c>
      <c r="U30" s="140">
        <v>5.7467837260136321</v>
      </c>
      <c r="V30" s="140">
        <v>1.964199280188808</v>
      </c>
      <c r="W30" s="140">
        <v>2.5341541665113425</v>
      </c>
      <c r="X30" s="140">
        <v>1.6941967329001386</v>
      </c>
      <c r="Y30" s="140">
        <v>-4.49348916569447</v>
      </c>
      <c r="Z30" s="140">
        <v>-0.57825394053465118</v>
      </c>
    </row>
    <row r="31" spans="1:32" s="368" customFormat="1">
      <c r="A31" s="710" t="s">
        <v>437</v>
      </c>
      <c r="B31" s="570" t="s">
        <v>356</v>
      </c>
      <c r="C31" s="140">
        <v>-15.037556804786121</v>
      </c>
      <c r="D31" s="140">
        <v>-5.661938026008059</v>
      </c>
      <c r="E31" s="140">
        <v>-2.1082133663829978</v>
      </c>
      <c r="F31" s="140">
        <v>-5.9764034501513805</v>
      </c>
      <c r="G31" s="140">
        <v>-0.62334229130239294</v>
      </c>
      <c r="H31" s="140">
        <v>-0.54782980586553265</v>
      </c>
      <c r="I31" s="140">
        <v>-3.3523668493110819</v>
      </c>
      <c r="J31" s="140">
        <v>16.897500523159692</v>
      </c>
      <c r="K31" s="140">
        <v>10.458018116778788</v>
      </c>
      <c r="L31" s="140">
        <v>0.86990571816362205</v>
      </c>
      <c r="M31" s="140">
        <v>-4.1676156214642361</v>
      </c>
      <c r="N31" s="140">
        <v>-6.9178605442080539</v>
      </c>
      <c r="O31" s="140">
        <v>28.829281580872561</v>
      </c>
      <c r="P31" s="140">
        <v>7.4963251350417579</v>
      </c>
      <c r="Q31" s="140">
        <v>-11.369766352697638</v>
      </c>
      <c r="R31" s="140">
        <v>8.2360323904305801</v>
      </c>
      <c r="S31" s="140">
        <v>10.588539347129839</v>
      </c>
      <c r="T31" s="140">
        <v>-10.775642710193395</v>
      </c>
      <c r="U31" s="140">
        <v>-5.9877183656406459</v>
      </c>
      <c r="V31" s="140">
        <v>-2.6272667465245405</v>
      </c>
      <c r="W31" s="140">
        <v>1.1765570815968971</v>
      </c>
      <c r="X31" s="140">
        <v>-7.7159122733271346</v>
      </c>
      <c r="Y31" s="140">
        <v>3.2779500558530827</v>
      </c>
      <c r="Z31" s="140">
        <v>16.3847750863454</v>
      </c>
    </row>
    <row r="32" spans="1:32" s="368" customFormat="1">
      <c r="A32" s="710" t="s">
        <v>438</v>
      </c>
      <c r="B32" s="570" t="s">
        <v>356</v>
      </c>
      <c r="C32" s="140">
        <v>8.9473760447574904</v>
      </c>
      <c r="D32" s="140">
        <v>4.0361805554767329</v>
      </c>
      <c r="E32" s="140">
        <v>15.732635354291375</v>
      </c>
      <c r="F32" s="140">
        <v>14.69079597081867</v>
      </c>
      <c r="G32" s="140">
        <v>10.788084667219096</v>
      </c>
      <c r="H32" s="140">
        <v>11.927555332504312</v>
      </c>
      <c r="I32" s="140">
        <v>1.164651305675946</v>
      </c>
      <c r="J32" s="140">
        <v>-0.84225265934357196</v>
      </c>
      <c r="K32" s="140">
        <v>18.450668243644458</v>
      </c>
      <c r="L32" s="140">
        <v>15.455162110941814</v>
      </c>
      <c r="M32" s="140">
        <v>34.893768637284182</v>
      </c>
      <c r="N32" s="140">
        <v>24.490418014841424</v>
      </c>
      <c r="O32" s="140">
        <v>16.383820786566019</v>
      </c>
      <c r="P32" s="140">
        <v>-7.1153075851114664</v>
      </c>
      <c r="Q32" s="140">
        <v>19.26887568236576</v>
      </c>
      <c r="R32" s="140">
        <v>33.548764963499423</v>
      </c>
      <c r="S32" s="140">
        <v>-3.0097837443148165</v>
      </c>
      <c r="T32" s="140">
        <v>11.87214329757829</v>
      </c>
      <c r="U32" s="140">
        <v>12.96005765058338</v>
      </c>
      <c r="V32" s="140">
        <v>24.721585666124099</v>
      </c>
      <c r="W32" s="140">
        <v>3.5381049793592894</v>
      </c>
      <c r="X32" s="140">
        <v>6.0217478776939402</v>
      </c>
      <c r="Y32" s="140">
        <v>-4.693649923705749</v>
      </c>
      <c r="Z32" s="140">
        <v>5.6937286053349823</v>
      </c>
    </row>
    <row r="33" spans="1:31" s="368" customFormat="1">
      <c r="A33" s="710" t="s">
        <v>439</v>
      </c>
      <c r="B33" s="570" t="s">
        <v>356</v>
      </c>
      <c r="C33" s="140">
        <v>-9.3932442035786039</v>
      </c>
      <c r="D33" s="140">
        <v>3.7823473848144005</v>
      </c>
      <c r="E33" s="140">
        <v>7.8573841908368252</v>
      </c>
      <c r="F33" s="140">
        <v>-7.2133211914176627</v>
      </c>
      <c r="G33" s="140">
        <v>-13.004898744151859</v>
      </c>
      <c r="H33" s="140">
        <v>3.3563847415028363</v>
      </c>
      <c r="I33" s="140">
        <v>-1.5431128499845528</v>
      </c>
      <c r="J33" s="140">
        <v>-3.385552794715025</v>
      </c>
      <c r="K33" s="140">
        <v>6.2814089555547952</v>
      </c>
      <c r="L33" s="140">
        <v>-9.3029451473088756</v>
      </c>
      <c r="M33" s="140">
        <v>-9.8570356081069122E-2</v>
      </c>
      <c r="N33" s="140">
        <v>6.8577641860372864</v>
      </c>
      <c r="O33" s="140">
        <v>3.3699204659577475</v>
      </c>
      <c r="P33" s="140">
        <v>-3.8864827565644333</v>
      </c>
      <c r="Q33" s="140">
        <v>-5.6805476715212677</v>
      </c>
      <c r="R33" s="140">
        <v>7.4583664794367621</v>
      </c>
      <c r="S33" s="140">
        <v>-2.6684495704926974</v>
      </c>
      <c r="T33" s="140">
        <v>0.76519784529736512</v>
      </c>
      <c r="U33" s="140">
        <v>-3.5459465810429975</v>
      </c>
      <c r="V33" s="140">
        <v>9.0343022409994802</v>
      </c>
      <c r="W33" s="140">
        <v>-4.2791567530034342</v>
      </c>
      <c r="X33" s="140">
        <v>11.789448321967399</v>
      </c>
      <c r="Y33" s="140">
        <v>-11.641259836365478</v>
      </c>
      <c r="Z33" s="140">
        <v>-0.35605983049109113</v>
      </c>
    </row>
    <row r="34" spans="1:31" s="368" customFormat="1">
      <c r="A34" s="710" t="s">
        <v>440</v>
      </c>
      <c r="B34" s="570" t="s">
        <v>356</v>
      </c>
      <c r="C34" s="140">
        <v>5.0771386934965363</v>
      </c>
      <c r="D34" s="140">
        <v>-8.4168680195356842</v>
      </c>
      <c r="E34" s="140">
        <v>6.3369207441172648</v>
      </c>
      <c r="F34" s="140">
        <v>1.1009126549599557</v>
      </c>
      <c r="G34" s="140">
        <v>3.7819278707879107</v>
      </c>
      <c r="H34" s="140">
        <v>2.9893576786874405</v>
      </c>
      <c r="I34" s="140">
        <v>-1.4228870580530071</v>
      </c>
      <c r="J34" s="140">
        <v>0.59471976543592575</v>
      </c>
      <c r="K34" s="140">
        <v>6.8358475780825216</v>
      </c>
      <c r="L34" s="140">
        <v>-9.6329738419728272</v>
      </c>
      <c r="M34" s="140">
        <v>9.2974406447235793</v>
      </c>
      <c r="N34" s="140">
        <v>4.8798279556587403</v>
      </c>
      <c r="O34" s="140">
        <v>9.246631886658264</v>
      </c>
      <c r="P34" s="140">
        <v>-1.6798616584673027</v>
      </c>
      <c r="Q34" s="140">
        <v>4.7240802304507667</v>
      </c>
      <c r="R34" s="140">
        <v>-3.9436649486549555</v>
      </c>
      <c r="S34" s="140">
        <v>8.3241528723168301</v>
      </c>
      <c r="T34" s="140">
        <v>0.11003865666604895</v>
      </c>
      <c r="U34" s="140">
        <v>-2.6137670659556846</v>
      </c>
      <c r="V34" s="140">
        <v>2.2882678090244326</v>
      </c>
      <c r="W34" s="140">
        <v>0.63141860484253698</v>
      </c>
      <c r="X34" s="140">
        <v>4.6756162146945712</v>
      </c>
      <c r="Y34" s="140">
        <v>-2.4658749834257918</v>
      </c>
      <c r="Z34" s="140">
        <v>-1.1965617042408354</v>
      </c>
    </row>
    <row r="35" spans="1:31" s="368" customFormat="1">
      <c r="A35" s="710" t="s">
        <v>441</v>
      </c>
      <c r="B35" s="570" t="s">
        <v>356</v>
      </c>
      <c r="C35" s="140">
        <v>-5.5556947902172311</v>
      </c>
      <c r="D35" s="140">
        <v>4.8107391145481841</v>
      </c>
      <c r="E35" s="140">
        <v>-1.898427535178655</v>
      </c>
      <c r="F35" s="140">
        <v>5.3056863468703455</v>
      </c>
      <c r="G35" s="140">
        <v>5.609494512168979</v>
      </c>
      <c r="H35" s="140">
        <v>7.5933426083509659</v>
      </c>
      <c r="I35" s="140">
        <v>-2.7301583751393395</v>
      </c>
      <c r="J35" s="140">
        <v>-0.12925474533136594</v>
      </c>
      <c r="K35" s="140">
        <v>12.156479863332308</v>
      </c>
      <c r="L35" s="140">
        <v>-1.8703337812107037</v>
      </c>
      <c r="M35" s="140">
        <v>-4.1703245727514116</v>
      </c>
      <c r="N35" s="140">
        <v>5.7317561687407448</v>
      </c>
      <c r="O35" s="140">
        <v>3.0038934929831527</v>
      </c>
      <c r="P35" s="140">
        <v>-10.22822544210382</v>
      </c>
      <c r="Q35" s="140">
        <v>-12.366074287664489</v>
      </c>
      <c r="R35" s="140">
        <v>7.6817262196004208</v>
      </c>
      <c r="S35" s="140">
        <v>13.066163523701547</v>
      </c>
      <c r="T35" s="140">
        <v>-7.4130197687636041</v>
      </c>
      <c r="U35" s="140">
        <v>0.64721545788066237</v>
      </c>
      <c r="V35" s="140">
        <v>1.5418054030205894</v>
      </c>
      <c r="W35" s="140">
        <v>4.9028656460680224</v>
      </c>
      <c r="X35" s="140">
        <v>1.6201168277448801</v>
      </c>
      <c r="Y35" s="140">
        <v>-8.4986822942934452</v>
      </c>
      <c r="Z35" s="140">
        <v>1.15089869368704</v>
      </c>
    </row>
    <row r="36" spans="1:31" s="368" customFormat="1">
      <c r="A36" s="710" t="s">
        <v>442</v>
      </c>
      <c r="B36" s="570" t="s">
        <v>356</v>
      </c>
      <c r="C36" s="140">
        <v>8.4348074691938564</v>
      </c>
      <c r="D36" s="140">
        <v>-5.5329033368111737</v>
      </c>
      <c r="E36" s="140">
        <v>4.1819856395042763</v>
      </c>
      <c r="F36" s="140">
        <v>33.438041581897437</v>
      </c>
      <c r="G36" s="140">
        <v>66.126439898940362</v>
      </c>
      <c r="H36" s="140">
        <v>42.118376981447256</v>
      </c>
      <c r="I36" s="140">
        <v>19.750844828375961</v>
      </c>
      <c r="J36" s="140">
        <v>-7.9553795686063182</v>
      </c>
      <c r="K36" s="140">
        <v>-16.275027592571661</v>
      </c>
      <c r="L36" s="140">
        <v>-20.741773182150055</v>
      </c>
      <c r="M36" s="140">
        <v>77.069999722790953</v>
      </c>
      <c r="N36" s="140">
        <v>22.437892761776084</v>
      </c>
      <c r="O36" s="140">
        <v>26.28399855525204</v>
      </c>
      <c r="P36" s="140">
        <v>-10.962606387910228</v>
      </c>
      <c r="Q36" s="140">
        <v>32.607913317313319</v>
      </c>
      <c r="R36" s="140">
        <v>16.576892592991697</v>
      </c>
      <c r="S36" s="140">
        <v>-16.360409616295868</v>
      </c>
      <c r="T36" s="140">
        <v>1.6041341937464608</v>
      </c>
      <c r="U36" s="140">
        <v>21.824172384499008</v>
      </c>
      <c r="V36" s="140">
        <v>-6.2886200896302284</v>
      </c>
      <c r="W36" s="140">
        <v>15.321019377019056</v>
      </c>
      <c r="X36" s="140">
        <v>7.6566125812824595</v>
      </c>
      <c r="Y36" s="140">
        <v>-2.8993713960812784</v>
      </c>
      <c r="Z36" s="140">
        <v>-12.161679350312994</v>
      </c>
    </row>
    <row r="37" spans="1:31" s="368" customFormat="1">
      <c r="A37" s="710" t="s">
        <v>443</v>
      </c>
      <c r="B37" s="570" t="s">
        <v>356</v>
      </c>
      <c r="C37" s="140">
        <v>0.57960655879145406</v>
      </c>
      <c r="D37" s="140">
        <v>-2.0130178842110809</v>
      </c>
      <c r="E37" s="140">
        <v>1.6073444352093986</v>
      </c>
      <c r="F37" s="140">
        <v>3.5805413792258207</v>
      </c>
      <c r="G37" s="140">
        <v>3.3148595778813075</v>
      </c>
      <c r="H37" s="140">
        <v>10.769364360999035</v>
      </c>
      <c r="I37" s="140">
        <v>-2.0325336793423361</v>
      </c>
      <c r="J37" s="140">
        <v>2.3701292821817788</v>
      </c>
      <c r="K37" s="140">
        <v>2.0419146744130501</v>
      </c>
      <c r="L37" s="140">
        <v>3.7023196797626809</v>
      </c>
      <c r="M37" s="140">
        <v>-3.5925776542655683</v>
      </c>
      <c r="N37" s="140">
        <v>10.425841754412701</v>
      </c>
      <c r="O37" s="140">
        <v>16.927502275189156</v>
      </c>
      <c r="P37" s="140">
        <v>4.5276888696762825</v>
      </c>
      <c r="Q37" s="140">
        <v>-5.9189890016962465</v>
      </c>
      <c r="R37" s="140">
        <v>6.3208881228191842</v>
      </c>
      <c r="S37" s="140">
        <v>0.83260628734078068</v>
      </c>
      <c r="T37" s="140">
        <v>3.1097473973659788</v>
      </c>
      <c r="U37" s="140">
        <v>-0.7718395843056669</v>
      </c>
      <c r="V37" s="140">
        <v>4.3206393147539188</v>
      </c>
      <c r="W37" s="140">
        <v>-1.6543026439512687</v>
      </c>
      <c r="X37" s="140">
        <v>0.96276313717072526</v>
      </c>
      <c r="Y37" s="140">
        <v>-7.4088529550535611</v>
      </c>
      <c r="Z37" s="140">
        <v>4.1813539649821081</v>
      </c>
    </row>
    <row r="38" spans="1:31" s="368" customFormat="1">
      <c r="A38" s="710" t="s">
        <v>444</v>
      </c>
      <c r="B38" s="570" t="s">
        <v>356</v>
      </c>
      <c r="C38" s="140">
        <v>0.47467642307060487</v>
      </c>
      <c r="D38" s="140">
        <v>1.6084296343620963E-2</v>
      </c>
      <c r="E38" s="140">
        <v>-0.6342915906908928</v>
      </c>
      <c r="F38" s="140">
        <v>6.3811207547682045</v>
      </c>
      <c r="G38" s="140">
        <v>-1.3452966282929424</v>
      </c>
      <c r="H38" s="140">
        <v>6.7048504967415425</v>
      </c>
      <c r="I38" s="140">
        <v>-1.1607725129941571</v>
      </c>
      <c r="J38" s="140">
        <v>1.709878654488179</v>
      </c>
      <c r="K38" s="140">
        <v>8.2054363999188951</v>
      </c>
      <c r="L38" s="140">
        <v>4.4129432162131792</v>
      </c>
      <c r="M38" s="140">
        <v>1.5770638893712174</v>
      </c>
      <c r="N38" s="140">
        <v>7.7488232625311895</v>
      </c>
      <c r="O38" s="140">
        <v>3.8396090477209981</v>
      </c>
      <c r="P38" s="140">
        <v>-4.3474902999061698</v>
      </c>
      <c r="Q38" s="140">
        <v>-6.3926309649055924</v>
      </c>
      <c r="R38" s="140">
        <v>3.7511186949464985</v>
      </c>
      <c r="S38" s="140">
        <v>4.1223058663229892</v>
      </c>
      <c r="T38" s="140">
        <v>-1.2613925129544725</v>
      </c>
      <c r="U38" s="140">
        <v>1.2133755573206741</v>
      </c>
      <c r="V38" s="140">
        <v>-1.809683048129429</v>
      </c>
      <c r="W38" s="140">
        <v>1.6018677494201228</v>
      </c>
      <c r="X38" s="140">
        <v>5.0954553422471491</v>
      </c>
      <c r="Y38" s="140">
        <v>-5.1997665965779305</v>
      </c>
      <c r="Z38" s="140">
        <v>1.1669481021833974</v>
      </c>
    </row>
    <row r="39" spans="1:31" s="368" customFormat="1">
      <c r="A39" s="710" t="s">
        <v>445</v>
      </c>
      <c r="B39" s="570" t="s">
        <v>356</v>
      </c>
      <c r="C39" s="140">
        <v>3.787858922991262</v>
      </c>
      <c r="D39" s="140">
        <v>-2.7460158634127225</v>
      </c>
      <c r="E39" s="140">
        <v>-5.532802254233701</v>
      </c>
      <c r="F39" s="140">
        <v>12.076391143973566</v>
      </c>
      <c r="G39" s="140">
        <v>8.7433287986154653</v>
      </c>
      <c r="H39" s="140">
        <v>-1.788178893338312</v>
      </c>
      <c r="I39" s="140">
        <v>-4.8714466762026802</v>
      </c>
      <c r="J39" s="140">
        <v>2.5470351421929394</v>
      </c>
      <c r="K39" s="140">
        <v>6.8594522226565431</v>
      </c>
      <c r="L39" s="140">
        <v>3.9460045189466655</v>
      </c>
      <c r="M39" s="140">
        <v>-10.175486966368538</v>
      </c>
      <c r="N39" s="140">
        <v>14.165017268112948</v>
      </c>
      <c r="O39" s="140">
        <v>13.838682938344164</v>
      </c>
      <c r="P39" s="140">
        <v>-10.802951209431626</v>
      </c>
      <c r="Q39" s="140">
        <v>-0.75691774468843676</v>
      </c>
      <c r="R39" s="140">
        <v>6.8109104884236302</v>
      </c>
      <c r="S39" s="140">
        <v>-0.4907168743191761</v>
      </c>
      <c r="T39" s="140">
        <v>4.3996023195664833</v>
      </c>
      <c r="U39" s="140">
        <v>3.6974116720437991</v>
      </c>
      <c r="V39" s="140">
        <v>6.7155880050000434</v>
      </c>
      <c r="W39" s="140">
        <v>6.1357758229357984</v>
      </c>
      <c r="X39" s="140">
        <v>-8.2815118258448308</v>
      </c>
      <c r="Y39" s="140">
        <v>5.0130395770582794</v>
      </c>
      <c r="Z39" s="140">
        <v>0.73757182693692869</v>
      </c>
    </row>
    <row r="40" spans="1:31" s="368" customFormat="1">
      <c r="A40" s="710" t="s">
        <v>446</v>
      </c>
      <c r="B40" s="570" t="s">
        <v>356</v>
      </c>
      <c r="C40" s="140">
        <v>11.538245504595793</v>
      </c>
      <c r="D40" s="140">
        <v>-3.8454023575175995</v>
      </c>
      <c r="E40" s="140">
        <v>-32.225063944839846</v>
      </c>
      <c r="F40" s="140">
        <v>3.2999574920781356</v>
      </c>
      <c r="G40" s="140">
        <v>2.6667852711631923</v>
      </c>
      <c r="H40" s="140">
        <v>-12.389702197053225</v>
      </c>
      <c r="I40" s="140">
        <v>39.101795527585807</v>
      </c>
      <c r="J40" s="140">
        <v>6.4539828457268555</v>
      </c>
      <c r="K40" s="140">
        <v>15.398905022208382</v>
      </c>
      <c r="L40" s="140">
        <v>3.648707889729522</v>
      </c>
      <c r="M40" s="140">
        <v>-23.239976551890351</v>
      </c>
      <c r="N40" s="140">
        <v>13.616821866985205</v>
      </c>
      <c r="O40" s="140">
        <v>-3.3807652566914328</v>
      </c>
      <c r="P40" s="140">
        <v>-3.2558125533860931</v>
      </c>
      <c r="Q40" s="140">
        <v>-11.169459202731218</v>
      </c>
      <c r="R40" s="140">
        <v>22.370364773316993</v>
      </c>
      <c r="S40" s="140">
        <v>3.4409912366969735</v>
      </c>
      <c r="T40" s="140">
        <v>-9.0273789272437739</v>
      </c>
      <c r="U40" s="140">
        <v>-1.4271844967740606</v>
      </c>
      <c r="V40" s="140">
        <v>-1.5809075711190559</v>
      </c>
      <c r="W40" s="140">
        <v>14.088092350807329</v>
      </c>
      <c r="X40" s="140">
        <v>2.6521917179443761</v>
      </c>
      <c r="Y40" s="140">
        <v>-9.3589723904237729</v>
      </c>
      <c r="Z40" s="140">
        <v>3.1028857337821023</v>
      </c>
    </row>
    <row r="41" spans="1:31" s="368" customFormat="1">
      <c r="A41" s="710" t="s">
        <v>447</v>
      </c>
      <c r="B41" s="570" t="s">
        <v>356</v>
      </c>
      <c r="C41" s="140">
        <v>13.440419201550881</v>
      </c>
      <c r="D41" s="140">
        <v>-3.8918091895611582</v>
      </c>
      <c r="E41" s="140">
        <v>15.394454543525356</v>
      </c>
      <c r="F41" s="140">
        <v>2.0963578855120204</v>
      </c>
      <c r="G41" s="140">
        <v>1.5352480483753084</v>
      </c>
      <c r="H41" s="140">
        <v>10.019483328457881</v>
      </c>
      <c r="I41" s="140">
        <v>-0.32692310027181293</v>
      </c>
      <c r="J41" s="140">
        <v>10.206483540388703</v>
      </c>
      <c r="K41" s="140">
        <v>12.995990222412829</v>
      </c>
      <c r="L41" s="140">
        <v>-3.509529958465194</v>
      </c>
      <c r="M41" s="140">
        <v>24.31892851784994</v>
      </c>
      <c r="N41" s="140">
        <v>19.5207155922689</v>
      </c>
      <c r="O41" s="140">
        <v>5.3779179306387732</v>
      </c>
      <c r="P41" s="140">
        <v>-4.5885954689985908</v>
      </c>
      <c r="Q41" s="140">
        <v>12.639172793536702</v>
      </c>
      <c r="R41" s="140">
        <v>2.9436837664627262</v>
      </c>
      <c r="S41" s="140">
        <v>6.1841397589213329</v>
      </c>
      <c r="T41" s="140">
        <v>3.6936631494201038</v>
      </c>
      <c r="U41" s="140">
        <v>10.035691247415329</v>
      </c>
      <c r="V41" s="140">
        <v>11.183306860167193</v>
      </c>
      <c r="W41" s="140">
        <v>-3.0605633800126384</v>
      </c>
      <c r="X41" s="140">
        <v>8.0492145183014969</v>
      </c>
      <c r="Y41" s="140">
        <v>1.1473410641076072</v>
      </c>
      <c r="Z41" s="140">
        <v>3.4296740987923044</v>
      </c>
    </row>
    <row r="42" spans="1:31" s="368" customFormat="1">
      <c r="A42" s="710" t="s">
        <v>448</v>
      </c>
      <c r="B42" s="570" t="s">
        <v>356</v>
      </c>
      <c r="C42" s="140">
        <v>14.965373404667815</v>
      </c>
      <c r="D42" s="140">
        <v>14.98281415571762</v>
      </c>
      <c r="E42" s="140">
        <v>-2.2428420136548795</v>
      </c>
      <c r="F42" s="140">
        <v>1.6447151708671868</v>
      </c>
      <c r="G42" s="140">
        <v>0.88514932804875457</v>
      </c>
      <c r="H42" s="140">
        <v>7.1849090484738554</v>
      </c>
      <c r="I42" s="140">
        <v>-6.801997004808868</v>
      </c>
      <c r="J42" s="140">
        <v>20.949578350356859</v>
      </c>
      <c r="K42" s="140">
        <v>22.965499419224244</v>
      </c>
      <c r="L42" s="140">
        <v>7.8525311358168608</v>
      </c>
      <c r="M42" s="140">
        <v>22.836149284506519</v>
      </c>
      <c r="N42" s="140">
        <v>58.108102416788512</v>
      </c>
      <c r="O42" s="140">
        <v>21.944476679809895</v>
      </c>
      <c r="P42" s="140">
        <v>-8.1392519079458339</v>
      </c>
      <c r="Q42" s="140">
        <v>23.716038851580663</v>
      </c>
      <c r="R42" s="140">
        <v>17.088069698468772</v>
      </c>
      <c r="S42" s="140">
        <v>-4.5483856749248872</v>
      </c>
      <c r="T42" s="140">
        <v>-3.7955257021037596</v>
      </c>
      <c r="U42" s="140">
        <v>17.878599131697939</v>
      </c>
      <c r="V42" s="140">
        <v>4.4130037036631506</v>
      </c>
      <c r="W42" s="140">
        <v>15.438249867774459</v>
      </c>
      <c r="X42" s="140">
        <v>-10.55501903019109</v>
      </c>
      <c r="Y42" s="140">
        <v>9.5606405521702413</v>
      </c>
      <c r="Z42" s="140">
        <v>13.954212749159751</v>
      </c>
    </row>
    <row r="43" spans="1:31" s="368" customFormat="1">
      <c r="A43" s="710" t="s">
        <v>449</v>
      </c>
      <c r="B43" s="570" t="s">
        <v>356</v>
      </c>
      <c r="C43" s="140">
        <v>-5.3040389793577987</v>
      </c>
      <c r="D43" s="140">
        <v>7.4977021982951868</v>
      </c>
      <c r="E43" s="140">
        <v>-3.6354325857118113</v>
      </c>
      <c r="F43" s="140">
        <v>12.572977693038027</v>
      </c>
      <c r="G43" s="140">
        <v>4.2522955619354974</v>
      </c>
      <c r="H43" s="140">
        <v>-0.11012036514574675</v>
      </c>
      <c r="I43" s="140">
        <v>0.97965248194122978</v>
      </c>
      <c r="J43" s="140">
        <v>2.9639429359715734</v>
      </c>
      <c r="K43" s="140">
        <v>14.548927048542126</v>
      </c>
      <c r="L43" s="140">
        <v>7.3191202966222733</v>
      </c>
      <c r="M43" s="140">
        <v>13.761850611802217</v>
      </c>
      <c r="N43" s="140">
        <v>21.795912765814137</v>
      </c>
      <c r="O43" s="140">
        <v>-8.0875497365706082</v>
      </c>
      <c r="P43" s="140">
        <v>-3.6817849313606672</v>
      </c>
      <c r="Q43" s="140">
        <v>-5.4691754951259242</v>
      </c>
      <c r="R43" s="140">
        <v>4.2243391107152632</v>
      </c>
      <c r="S43" s="140">
        <v>1.1926600919410077</v>
      </c>
      <c r="T43" s="140">
        <v>2.0043734933798163</v>
      </c>
      <c r="U43" s="140">
        <v>6.9790642833786194</v>
      </c>
      <c r="V43" s="140">
        <v>6.2500616805912017</v>
      </c>
      <c r="W43" s="140">
        <v>-2.8241443958741996</v>
      </c>
      <c r="X43" s="140">
        <v>-3.0615124285813096</v>
      </c>
      <c r="Y43" s="140">
        <v>-10.951151139738286</v>
      </c>
      <c r="Z43" s="140">
        <v>1.4962563528458048</v>
      </c>
    </row>
    <row r="44" spans="1:31" s="368" customFormat="1">
      <c r="A44" s="710" t="s">
        <v>450</v>
      </c>
      <c r="B44" s="570" t="s">
        <v>356</v>
      </c>
      <c r="C44" s="140">
        <v>4.6019531646399088</v>
      </c>
      <c r="D44" s="140">
        <v>-1.1944116324382463</v>
      </c>
      <c r="E44" s="140">
        <v>-0.41656362572105365</v>
      </c>
      <c r="F44" s="140">
        <v>33.248121455065728</v>
      </c>
      <c r="G44" s="140">
        <v>7.4006782682611174</v>
      </c>
      <c r="H44" s="140">
        <v>7.8883367813788254</v>
      </c>
      <c r="I44" s="140">
        <v>12.646117127869587</v>
      </c>
      <c r="J44" s="140">
        <v>-13.133006652910126</v>
      </c>
      <c r="K44" s="140">
        <v>11.914003440776526</v>
      </c>
      <c r="L44" s="140">
        <v>15.86114544555565</v>
      </c>
      <c r="M44" s="140">
        <v>15.075831811363955</v>
      </c>
      <c r="N44" s="140">
        <v>3.2543634390855232</v>
      </c>
      <c r="O44" s="140">
        <v>18.496956622881683</v>
      </c>
      <c r="P44" s="140">
        <v>-0.92014007442874401</v>
      </c>
      <c r="Q44" s="140">
        <v>7.6443428760994436</v>
      </c>
      <c r="R44" s="140">
        <v>20.425503443946809</v>
      </c>
      <c r="S44" s="140">
        <v>2.0889919590612323</v>
      </c>
      <c r="T44" s="140">
        <v>-9.2539710328368443</v>
      </c>
      <c r="U44" s="140">
        <v>22.641020147857176</v>
      </c>
      <c r="V44" s="140">
        <v>2.3192018076547214</v>
      </c>
      <c r="W44" s="140">
        <v>3.7039105621212656</v>
      </c>
      <c r="X44" s="140">
        <v>-0.85494475940274128</v>
      </c>
      <c r="Y44" s="140">
        <v>-2.892587080697453</v>
      </c>
      <c r="Z44" s="140">
        <v>6.9522134659458459</v>
      </c>
    </row>
    <row r="45" spans="1:31" s="368" customFormat="1" ht="20.25" customHeight="1">
      <c r="A45" s="710" t="s">
        <v>451</v>
      </c>
      <c r="B45" s="570" t="s">
        <v>356</v>
      </c>
      <c r="C45" s="140">
        <v>-0.46921737436620958</v>
      </c>
      <c r="D45" s="140">
        <v>-0.72494330601639945</v>
      </c>
      <c r="E45" s="140">
        <v>1.1850696351725247</v>
      </c>
      <c r="F45" s="140">
        <v>5.315496010803102</v>
      </c>
      <c r="G45" s="140">
        <v>3.0419875335931863</v>
      </c>
      <c r="H45" s="140">
        <v>5.7284214818126742</v>
      </c>
      <c r="I45" s="140">
        <v>-1.2182569784510235</v>
      </c>
      <c r="J45" s="140">
        <v>1.5730198700583458</v>
      </c>
      <c r="K45" s="140">
        <v>8.5858654587272554</v>
      </c>
      <c r="L45" s="140">
        <v>1.3846825238149876</v>
      </c>
      <c r="M45" s="140">
        <v>3.7668811158896602</v>
      </c>
      <c r="N45" s="140">
        <v>9.7411157887700028</v>
      </c>
      <c r="O45" s="140">
        <v>6.9526577344053919</v>
      </c>
      <c r="P45" s="140">
        <v>-2.7648197326951447</v>
      </c>
      <c r="Q45" s="140">
        <v>-1.7996884330155609</v>
      </c>
      <c r="R45" s="140">
        <v>6.6909889066288315</v>
      </c>
      <c r="S45" s="140">
        <v>2.8828264407481896</v>
      </c>
      <c r="T45" s="140">
        <v>-0.18970009057215975</v>
      </c>
      <c r="U45" s="140">
        <v>3.2363005883885165</v>
      </c>
      <c r="V45" s="140">
        <v>3.1228226897419091</v>
      </c>
      <c r="W45" s="140">
        <v>2.2014793239539756</v>
      </c>
      <c r="X45" s="140">
        <v>1.9474568551453899</v>
      </c>
      <c r="Y45" s="140">
        <v>-4.6355286746761948</v>
      </c>
      <c r="Z45" s="140">
        <v>0.7974800338036232</v>
      </c>
    </row>
    <row r="46" spans="1:31" s="368" customFormat="1">
      <c r="A46" s="643"/>
      <c r="B46" s="528"/>
      <c r="C46" s="145"/>
      <c r="D46" s="216"/>
      <c r="E46" s="216"/>
      <c r="F46" s="216"/>
      <c r="G46" s="216"/>
      <c r="H46" s="216"/>
      <c r="I46" s="216"/>
      <c r="J46" s="216"/>
      <c r="K46" s="216"/>
      <c r="L46" s="216"/>
      <c r="M46" s="216"/>
      <c r="N46" s="216"/>
      <c r="O46" s="216"/>
      <c r="P46" s="216"/>
      <c r="Q46" s="216"/>
      <c r="R46" s="216"/>
      <c r="S46" s="216"/>
      <c r="T46" s="216"/>
      <c r="U46" s="216"/>
      <c r="V46" s="216"/>
      <c r="W46" s="216"/>
      <c r="X46" s="216"/>
      <c r="Y46" s="216"/>
      <c r="Z46" s="216"/>
    </row>
    <row r="47" spans="1:31" s="368" customFormat="1" ht="13">
      <c r="A47" s="135"/>
      <c r="B47" s="1283" t="s">
        <v>483</v>
      </c>
      <c r="C47" s="1283"/>
      <c r="D47" s="1283"/>
      <c r="E47" s="1283"/>
      <c r="F47" s="1283"/>
      <c r="G47" s="1283"/>
      <c r="H47" s="1283" t="s">
        <v>483</v>
      </c>
      <c r="I47" s="1283"/>
      <c r="J47" s="1283"/>
      <c r="K47" s="1283"/>
      <c r="L47" s="1283"/>
      <c r="M47" s="1283"/>
      <c r="N47" s="1283" t="s">
        <v>483</v>
      </c>
      <c r="O47" s="1283"/>
      <c r="P47" s="1283"/>
      <c r="Q47" s="1283"/>
      <c r="R47" s="1283"/>
      <c r="S47" s="1283"/>
      <c r="T47" s="1283" t="s">
        <v>483</v>
      </c>
      <c r="U47" s="1283"/>
      <c r="V47" s="1283"/>
      <c r="W47" s="1283"/>
      <c r="X47" s="1283"/>
      <c r="Y47" s="1283"/>
      <c r="Z47" s="1283" t="s">
        <v>483</v>
      </c>
      <c r="AA47" s="1283"/>
      <c r="AB47" s="1283"/>
      <c r="AC47" s="1283"/>
      <c r="AD47" s="1283"/>
      <c r="AE47" s="1283"/>
    </row>
    <row r="48" spans="1:31" s="368" customFormat="1">
      <c r="A48" s="643"/>
      <c r="B48" s="528"/>
      <c r="C48" s="141"/>
      <c r="D48" s="141"/>
      <c r="E48" s="141"/>
      <c r="F48" s="141"/>
      <c r="G48" s="141"/>
      <c r="H48" s="141"/>
      <c r="I48" s="141"/>
      <c r="J48" s="141"/>
    </row>
    <row r="49" spans="1:26" s="368" customFormat="1">
      <c r="A49" s="712" t="s">
        <v>435</v>
      </c>
      <c r="B49" s="143">
        <v>100</v>
      </c>
      <c r="C49" s="144">
        <v>97.647038218703955</v>
      </c>
      <c r="D49" s="144">
        <v>98.971881280725256</v>
      </c>
      <c r="E49" s="144">
        <v>100.38483283105455</v>
      </c>
      <c r="F49" s="144">
        <v>105.24023875511814</v>
      </c>
      <c r="G49" s="144">
        <v>117.29312002836953</v>
      </c>
      <c r="H49" s="144">
        <v>121.04430035572933</v>
      </c>
      <c r="I49" s="144">
        <v>117.76138028078863</v>
      </c>
      <c r="J49" s="144">
        <v>123.70274460999519</v>
      </c>
      <c r="K49" s="144">
        <v>136.73142563144333</v>
      </c>
      <c r="L49" s="144">
        <v>142.9058554089693</v>
      </c>
      <c r="M49" s="144">
        <v>147.02936081880782</v>
      </c>
      <c r="N49" s="144">
        <v>149.51326113417784</v>
      </c>
      <c r="O49" s="144">
        <v>152.60226199330916</v>
      </c>
      <c r="P49" s="144">
        <v>148.2711461553501</v>
      </c>
      <c r="Q49" s="144">
        <v>143.98796742204698</v>
      </c>
      <c r="R49" s="144">
        <v>148.29037959343208</v>
      </c>
      <c r="S49" s="144">
        <v>153.26087870858538</v>
      </c>
      <c r="T49" s="144">
        <v>160.09623174648183</v>
      </c>
      <c r="U49" s="144">
        <v>162.60680515096576</v>
      </c>
      <c r="V49" s="144">
        <v>169.97408806549873</v>
      </c>
      <c r="W49" s="144">
        <v>175.80260381147784</v>
      </c>
      <c r="X49" s="144">
        <v>173.82076130269144</v>
      </c>
      <c r="Y49" s="144">
        <v>161.49851762833896</v>
      </c>
      <c r="Z49" s="144">
        <v>153.51482828647315</v>
      </c>
    </row>
    <row r="50" spans="1:26" s="368" customFormat="1">
      <c r="A50" s="710" t="s">
        <v>436</v>
      </c>
      <c r="B50" s="143">
        <v>100</v>
      </c>
      <c r="C50" s="144">
        <v>96.228961490851873</v>
      </c>
      <c r="D50" s="144">
        <v>95.722898390183673</v>
      </c>
      <c r="E50" s="144">
        <v>99.889051068585871</v>
      </c>
      <c r="F50" s="144">
        <v>108.64700450310282</v>
      </c>
      <c r="G50" s="144">
        <v>111.67484293168833</v>
      </c>
      <c r="H50" s="144">
        <v>118.26808864652831</v>
      </c>
      <c r="I50" s="144">
        <v>113.91099270685488</v>
      </c>
      <c r="J50" s="144">
        <v>111.92021732563248</v>
      </c>
      <c r="K50" s="144">
        <v>128.31948677909233</v>
      </c>
      <c r="L50" s="144">
        <v>129.85875271660643</v>
      </c>
      <c r="M50" s="144">
        <v>136.67004433358221</v>
      </c>
      <c r="N50" s="144">
        <v>152.83254325285216</v>
      </c>
      <c r="O50" s="144">
        <v>160.66534853236953</v>
      </c>
      <c r="P50" s="144">
        <v>162.19736410899509</v>
      </c>
      <c r="Q50" s="144">
        <v>156.52793215199074</v>
      </c>
      <c r="R50" s="144">
        <v>178.02786226074639</v>
      </c>
      <c r="S50" s="144">
        <v>188.24229804676182</v>
      </c>
      <c r="T50" s="144">
        <v>176.46113927565179</v>
      </c>
      <c r="U50" s="144">
        <v>186.60197931028318</v>
      </c>
      <c r="V50" s="144">
        <v>190.26721404471382</v>
      </c>
      <c r="W50" s="144">
        <v>195.08887857693301</v>
      </c>
      <c r="X50" s="144">
        <v>198.39406798403493</v>
      </c>
      <c r="Y50" s="144">
        <v>189.47925203379182</v>
      </c>
      <c r="Z50" s="144">
        <v>188.38358079241084</v>
      </c>
    </row>
    <row r="51" spans="1:26" s="368" customFormat="1">
      <c r="A51" s="710" t="s">
        <v>437</v>
      </c>
      <c r="B51" s="143">
        <v>99.999999999999986</v>
      </c>
      <c r="C51" s="144">
        <v>84.962443195213879</v>
      </c>
      <c r="D51" s="144">
        <v>80.151922316118572</v>
      </c>
      <c r="E51" s="144">
        <v>78.462148776437232</v>
      </c>
      <c r="F51" s="144">
        <v>73.772934209899347</v>
      </c>
      <c r="G51" s="144">
        <v>73.313076311434344</v>
      </c>
      <c r="H51" s="144">
        <v>72.911445427803372</v>
      </c>
      <c r="I51" s="144">
        <v>70.467186301928152</v>
      </c>
      <c r="J51" s="144">
        <v>82.374379475952367</v>
      </c>
      <c r="K51" s="144">
        <v>90.989107005131572</v>
      </c>
      <c r="L51" s="144">
        <v>91.780626449875243</v>
      </c>
      <c r="M51" s="144">
        <v>87.9555627244725</v>
      </c>
      <c r="N51" s="144">
        <v>81.870919554320054</v>
      </c>
      <c r="O51" s="144">
        <v>105.47371748548464</v>
      </c>
      <c r="P51" s="144">
        <v>113.38037028021196</v>
      </c>
      <c r="Q51" s="144">
        <v>100.48928708952843</v>
      </c>
      <c r="R51" s="144">
        <v>108.76561732313475</v>
      </c>
      <c r="S51" s="144">
        <v>120.28230750954354</v>
      </c>
      <c r="T51" s="144">
        <v>107.32111580873901</v>
      </c>
      <c r="U51" s="144">
        <v>100.89502964724868</v>
      </c>
      <c r="V51" s="144">
        <v>98.244248084430438</v>
      </c>
      <c r="W51" s="144">
        <v>99.400147742529427</v>
      </c>
      <c r="X51" s="144">
        <v>91.730519543158309</v>
      </c>
      <c r="Y51" s="144">
        <v>94.737400159757584</v>
      </c>
      <c r="Z51" s="144">
        <v>110.25991009858488</v>
      </c>
    </row>
    <row r="52" spans="1:26" s="368" customFormat="1">
      <c r="A52" s="710" t="s">
        <v>438</v>
      </c>
      <c r="B52" s="143">
        <v>99.999999999999986</v>
      </c>
      <c r="C52" s="144">
        <v>108.94737604475749</v>
      </c>
      <c r="D52" s="144">
        <v>113.34468885237811</v>
      </c>
      <c r="E52" s="144">
        <v>131.17679544297889</v>
      </c>
      <c r="F52" s="144">
        <v>150.44771082256509</v>
      </c>
      <c r="G52" s="144">
        <v>166.67813724599634</v>
      </c>
      <c r="H52" s="144">
        <v>186.55876429320003</v>
      </c>
      <c r="I52" s="144">
        <v>188.73152337739364</v>
      </c>
      <c r="J52" s="144">
        <v>187.14192710272795</v>
      </c>
      <c r="K52" s="144">
        <v>221.67086321721524</v>
      </c>
      <c r="L52" s="144">
        <v>255.93045448015997</v>
      </c>
      <c r="M52" s="144">
        <v>345.23423513881693</v>
      </c>
      <c r="N52" s="144">
        <v>429.78354245465374</v>
      </c>
      <c r="O52" s="144">
        <v>500.1985078205791</v>
      </c>
      <c r="P52" s="144">
        <v>464.60784545300709</v>
      </c>
      <c r="Q52" s="144">
        <v>554.13255360386506</v>
      </c>
      <c r="R52" s="144">
        <v>740.03718159866321</v>
      </c>
      <c r="S52" s="144">
        <v>717.76366280502111</v>
      </c>
      <c r="T52" s="144">
        <v>802.97759339117977</v>
      </c>
      <c r="U52" s="144">
        <v>907.04395241594364</v>
      </c>
      <c r="V52" s="144">
        <v>1131.279600141849</v>
      </c>
      <c r="W52" s="144">
        <v>1171.3054600049436</v>
      </c>
      <c r="X52" s="144">
        <v>1241.8385216841048</v>
      </c>
      <c r="Y52" s="144">
        <v>1183.5509688585303</v>
      </c>
      <c r="Z52" s="144">
        <v>1250.9391489311477</v>
      </c>
    </row>
    <row r="53" spans="1:26" s="368" customFormat="1">
      <c r="A53" s="710" t="s">
        <v>439</v>
      </c>
      <c r="B53" s="143">
        <v>100</v>
      </c>
      <c r="C53" s="144">
        <v>90.606755796421396</v>
      </c>
      <c r="D53" s="144">
        <v>94.033818054752516</v>
      </c>
      <c r="E53" s="144">
        <v>101.4224164086269</v>
      </c>
      <c r="F53" s="144">
        <v>94.106491752975558</v>
      </c>
      <c r="G53" s="144">
        <v>81.868037788827451</v>
      </c>
      <c r="H53" s="144">
        <v>84.615844117339435</v>
      </c>
      <c r="I53" s="144">
        <v>83.310126153641875</v>
      </c>
      <c r="J53" s="144">
        <v>80.489617849366624</v>
      </c>
      <c r="K53" s="144">
        <v>85.545499913248591</v>
      </c>
      <c r="L53" s="144">
        <v>77.5872489803279</v>
      </c>
      <c r="M53" s="144">
        <v>77.510770952734475</v>
      </c>
      <c r="N53" s="144">
        <v>82.82627684345249</v>
      </c>
      <c r="O53" s="144">
        <v>85.617456497990815</v>
      </c>
      <c r="P53" s="144">
        <v>82.289948814587333</v>
      </c>
      <c r="Q53" s="144">
        <v>77.61542904330426</v>
      </c>
      <c r="R53" s="144">
        <v>83.404272185941096</v>
      </c>
      <c r="S53" s="144">
        <v>81.178671243022791</v>
      </c>
      <c r="T53" s="144">
        <v>81.799848686215427</v>
      </c>
      <c r="U53" s="144">
        <v>78.899269748428239</v>
      </c>
      <c r="V53" s="144">
        <v>86.027268243442705</v>
      </c>
      <c r="W53" s="144">
        <v>82.346026584979043</v>
      </c>
      <c r="X53" s="144">
        <v>92.054168834408699</v>
      </c>
      <c r="Y53" s="144">
        <v>81.33790385018861</v>
      </c>
      <c r="Z53" s="144">
        <v>81.048292247614626</v>
      </c>
    </row>
    <row r="54" spans="1:26" s="368" customFormat="1">
      <c r="A54" s="710" t="s">
        <v>440</v>
      </c>
      <c r="B54" s="143">
        <v>100</v>
      </c>
      <c r="C54" s="144">
        <v>105.07713869349654</v>
      </c>
      <c r="D54" s="144">
        <v>96.23293461096047</v>
      </c>
      <c r="E54" s="144">
        <v>102.33113940699522</v>
      </c>
      <c r="F54" s="144">
        <v>103.45771587069154</v>
      </c>
      <c r="G54" s="144">
        <v>107.3704120616858</v>
      </c>
      <c r="H54" s="144">
        <v>110.58009771929014</v>
      </c>
      <c r="I54" s="144">
        <v>109.00666782006</v>
      </c>
      <c r="J54" s="144">
        <v>109.65495201922897</v>
      </c>
      <c r="K54" s="144">
        <v>117.15079740108298</v>
      </c>
      <c r="L54" s="144">
        <v>105.86569173177408</v>
      </c>
      <c r="M54" s="144">
        <v>115.7084915836618</v>
      </c>
      <c r="N54" s="144">
        <v>121.35486690303237</v>
      </c>
      <c r="O54" s="144">
        <v>132.57610472209987</v>
      </c>
      <c r="P54" s="144">
        <v>130.34900957058383</v>
      </c>
      <c r="Q54" s="144">
        <v>136.50680136229616</v>
      </c>
      <c r="R54" s="144">
        <v>131.12343048444126</v>
      </c>
      <c r="S54" s="144">
        <v>142.03834528939223</v>
      </c>
      <c r="T54" s="144">
        <v>142.19464237649936</v>
      </c>
      <c r="U54" s="144">
        <v>138.47800564450895</v>
      </c>
      <c r="V54" s="144">
        <v>141.64675327025128</v>
      </c>
      <c r="W54" s="144">
        <v>142.54113722355504</v>
      </c>
      <c r="X54" s="144">
        <v>149.20581374818966</v>
      </c>
      <c r="Y54" s="144">
        <v>145.52658491315614</v>
      </c>
      <c r="Z54" s="144">
        <v>143.78526952859579</v>
      </c>
    </row>
    <row r="55" spans="1:26" s="368" customFormat="1">
      <c r="A55" s="710" t="s">
        <v>441</v>
      </c>
      <c r="B55" s="143">
        <v>100</v>
      </c>
      <c r="C55" s="144">
        <v>94.444305209782769</v>
      </c>
      <c r="D55" s="144">
        <v>98.987774341973065</v>
      </c>
      <c r="E55" s="144">
        <v>97.108563177404534</v>
      </c>
      <c r="F55" s="144">
        <v>102.26083895555006</v>
      </c>
      <c r="G55" s="144">
        <v>107.99715510485959</v>
      </c>
      <c r="H55" s="144">
        <v>116.19774909924378</v>
      </c>
      <c r="I55" s="144">
        <v>113.02536652048738</v>
      </c>
      <c r="J55" s="144">
        <v>112.87927587083149</v>
      </c>
      <c r="K55" s="144">
        <v>126.60142231194443</v>
      </c>
      <c r="L55" s="144">
        <v>124.23355314295091</v>
      </c>
      <c r="M55" s="144">
        <v>119.05261074862824</v>
      </c>
      <c r="N55" s="144">
        <v>125.87641610925964</v>
      </c>
      <c r="O55" s="144">
        <v>129.65760958196608</v>
      </c>
      <c r="P55" s="144">
        <v>116.39593697107978</v>
      </c>
      <c r="Q55" s="144">
        <v>102.00232893741291</v>
      </c>
      <c r="R55" s="144">
        <v>109.83786858400123</v>
      </c>
      <c r="S55" s="144">
        <v>124.18946410413525</v>
      </c>
      <c r="T55" s="144">
        <v>114.98327457937413</v>
      </c>
      <c r="U55" s="144">
        <v>115.72746410642918</v>
      </c>
      <c r="V55" s="144">
        <v>117.51175640080081</v>
      </c>
      <c r="W55" s="144">
        <v>123.27319993546681</v>
      </c>
      <c r="X55" s="144">
        <v>125.2703697917209</v>
      </c>
      <c r="Y55" s="144">
        <v>114.62403905423599</v>
      </c>
      <c r="Z55" s="144">
        <v>115.94324562236251</v>
      </c>
    </row>
    <row r="56" spans="1:26" s="368" customFormat="1">
      <c r="A56" s="710" t="s">
        <v>442</v>
      </c>
      <c r="B56" s="143">
        <v>100</v>
      </c>
      <c r="C56" s="144">
        <v>108.43480746919386</v>
      </c>
      <c r="D56" s="144">
        <v>102.43521438846605</v>
      </c>
      <c r="E56" s="144">
        <v>106.71904034398712</v>
      </c>
      <c r="F56" s="144">
        <v>142.40379743001145</v>
      </c>
      <c r="G56" s="144">
        <v>236.57035895137673</v>
      </c>
      <c r="H56" s="144">
        <v>336.20995456088053</v>
      </c>
      <c r="I56" s="144">
        <v>402.61426098375341</v>
      </c>
      <c r="J56" s="144">
        <v>370.58476832515657</v>
      </c>
      <c r="K56" s="144">
        <v>310.27199502636955</v>
      </c>
      <c r="L56" s="144">
        <v>245.91608157026809</v>
      </c>
      <c r="M56" s="144">
        <v>435.44360495477207</v>
      </c>
      <c r="N56" s="144">
        <v>533.1479740725357</v>
      </c>
      <c r="O56" s="144">
        <v>673.28057987511647</v>
      </c>
      <c r="P56" s="144">
        <v>599.47148001716789</v>
      </c>
      <c r="Q56" s="144">
        <v>794.94662058318124</v>
      </c>
      <c r="R56" s="144">
        <v>926.72406804887237</v>
      </c>
      <c r="S56" s="144">
        <v>775.10821450327637</v>
      </c>
      <c r="T56" s="144">
        <v>787.54199041066113</v>
      </c>
      <c r="U56" s="144">
        <v>959.41651199819842</v>
      </c>
      <c r="V56" s="144">
        <v>899.0824524814501</v>
      </c>
      <c r="W56" s="144">
        <v>1036.8310492415112</v>
      </c>
      <c r="X56" s="144">
        <v>1116.2171858043796</v>
      </c>
      <c r="Y56" s="144">
        <v>1083.8539040010241</v>
      </c>
      <c r="Z56" s="144">
        <v>952.03906757057041</v>
      </c>
    </row>
    <row r="57" spans="1:26" s="368" customFormat="1">
      <c r="A57" s="710" t="s">
        <v>443</v>
      </c>
      <c r="B57" s="143">
        <v>100</v>
      </c>
      <c r="C57" s="144">
        <v>100.57960655879145</v>
      </c>
      <c r="D57" s="144">
        <v>98.554921090893842</v>
      </c>
      <c r="E57" s="144">
        <v>100.13903813067334</v>
      </c>
      <c r="F57" s="144">
        <v>103.72455782770082</v>
      </c>
      <c r="G57" s="144">
        <v>107.16288126746738</v>
      </c>
      <c r="H57" s="144">
        <v>118.70364241090572</v>
      </c>
      <c r="I57" s="144">
        <v>116.29095090029797</v>
      </c>
      <c r="J57" s="144">
        <v>119.04719678011357</v>
      </c>
      <c r="K57" s="144">
        <v>121.4780389606441</v>
      </c>
      <c r="L57" s="144">
        <v>125.9755443036738</v>
      </c>
      <c r="M57" s="144">
        <v>121.4497750491806</v>
      </c>
      <c r="N57" s="144">
        <v>134.11193640689837</v>
      </c>
      <c r="O57" s="144">
        <v>156.81373749347634</v>
      </c>
      <c r="P57" s="144">
        <v>163.91377563209184</v>
      </c>
      <c r="Q57" s="144">
        <v>154.21173728016328</v>
      </c>
      <c r="R57" s="144">
        <v>163.95928866589824</v>
      </c>
      <c r="S57" s="144">
        <v>165.32442401200976</v>
      </c>
      <c r="T57" s="144">
        <v>170.46559598493351</v>
      </c>
      <c r="U57" s="144">
        <v>169.14987503749921</v>
      </c>
      <c r="V57" s="144">
        <v>176.45823103922652</v>
      </c>
      <c r="W57" s="144">
        <v>173.53907785767495</v>
      </c>
      <c r="X57" s="144">
        <v>175.20984812787466</v>
      </c>
      <c r="Y57" s="144">
        <v>162.22880811730778</v>
      </c>
      <c r="Z57" s="144">
        <v>169.01216881786402</v>
      </c>
    </row>
    <row r="58" spans="1:26" s="368" customFormat="1">
      <c r="A58" s="710" t="s">
        <v>444</v>
      </c>
      <c r="B58" s="143">
        <v>100</v>
      </c>
      <c r="C58" s="144">
        <v>100.4746764230706</v>
      </c>
      <c r="D58" s="144">
        <v>100.49083706777678</v>
      </c>
      <c r="E58" s="144">
        <v>99.853432138840986</v>
      </c>
      <c r="F58" s="144">
        <v>106.22520022140095</v>
      </c>
      <c r="G58" s="144">
        <v>104.79615618442502</v>
      </c>
      <c r="H58" s="144">
        <v>111.82258178292248</v>
      </c>
      <c r="I58" s="144">
        <v>110.52457599026592</v>
      </c>
      <c r="J58" s="144">
        <v>112.41441212308706</v>
      </c>
      <c r="K58" s="144">
        <v>121.63850521418969</v>
      </c>
      <c r="L58" s="144">
        <v>127.00634337834239</v>
      </c>
      <c r="M58" s="144">
        <v>129.00931455697304</v>
      </c>
      <c r="N58" s="144">
        <v>139.0060183341958</v>
      </c>
      <c r="O58" s="144">
        <v>144.34330599103231</v>
      </c>
      <c r="P58" s="144">
        <v>138.06799476450831</v>
      </c>
      <c r="Q58" s="144">
        <v>129.24181737856813</v>
      </c>
      <c r="R58" s="144">
        <v>134.08983135194421</v>
      </c>
      <c r="S58" s="144">
        <v>139.61742433590803</v>
      </c>
      <c r="T58" s="144">
        <v>137.85630059855501</v>
      </c>
      <c r="U58" s="144">
        <v>139.52901525424437</v>
      </c>
      <c r="V58" s="144">
        <v>137.00398231796638</v>
      </c>
      <c r="W58" s="144">
        <v>139.19860492613913</v>
      </c>
      <c r="X58" s="144">
        <v>146.29140767718161</v>
      </c>
      <c r="Y58" s="144">
        <v>138.68459592711989</v>
      </c>
      <c r="Z58" s="144">
        <v>140.30297318731212</v>
      </c>
    </row>
    <row r="59" spans="1:26" s="368" customFormat="1">
      <c r="A59" s="710" t="s">
        <v>445</v>
      </c>
      <c r="B59" s="143">
        <v>100</v>
      </c>
      <c r="C59" s="144">
        <v>103.78785892299126</v>
      </c>
      <c r="D59" s="144">
        <v>100.9378278526695</v>
      </c>
      <c r="E59" s="144">
        <v>95.353137437862472</v>
      </c>
      <c r="F59" s="144">
        <v>106.86835528290943</v>
      </c>
      <c r="G59" s="144">
        <v>116.21220696696675</v>
      </c>
      <c r="H59" s="144">
        <v>114.13412481050081</v>
      </c>
      <c r="I59" s="144">
        <v>108.57414178100665</v>
      </c>
      <c r="J59" s="144">
        <v>111.33956332750327</v>
      </c>
      <c r="K59" s="144">
        <v>118.9768474788678</v>
      </c>
      <c r="L59" s="144">
        <v>123.6716792568842</v>
      </c>
      <c r="M59" s="144">
        <v>111.08748365301084</v>
      </c>
      <c r="N59" s="144">
        <v>126.82304489517196</v>
      </c>
      <c r="O59" s="144">
        <v>144.37368397096867</v>
      </c>
      <c r="P59" s="144">
        <v>128.77706533232592</v>
      </c>
      <c r="Q59" s="144">
        <v>127.80232887373651</v>
      </c>
      <c r="R59" s="144">
        <v>136.50683109544752</v>
      </c>
      <c r="S59" s="144">
        <v>135.83696904066377</v>
      </c>
      <c r="T59" s="144">
        <v>141.8132554814056</v>
      </c>
      <c r="U59" s="144">
        <v>147.05667534208038</v>
      </c>
      <c r="V59" s="144">
        <v>156.93239579190501</v>
      </c>
      <c r="W59" s="144">
        <v>166.56141579125864</v>
      </c>
      <c r="X59" s="144">
        <v>152.76761244521094</v>
      </c>
      <c r="Y59" s="144">
        <v>160.42591331801637</v>
      </c>
      <c r="Z59" s="144">
        <v>161.60916965775633</v>
      </c>
    </row>
    <row r="60" spans="1:26" s="368" customFormat="1">
      <c r="A60" s="710" t="s">
        <v>446</v>
      </c>
      <c r="B60" s="143">
        <v>100</v>
      </c>
      <c r="C60" s="144">
        <v>111.53824550459579</v>
      </c>
      <c r="D60" s="144">
        <v>107.24915118242829</v>
      </c>
      <c r="E60" s="144">
        <v>72.688043633592812</v>
      </c>
      <c r="F60" s="144">
        <v>75.086718175324592</v>
      </c>
      <c r="G60" s="144">
        <v>77.089119716223962</v>
      </c>
      <c r="H60" s="144">
        <v>67.538007357053971</v>
      </c>
      <c r="I60" s="144">
        <v>93.946580897215085</v>
      </c>
      <c r="J60" s="144">
        <v>100.00987711246825</v>
      </c>
      <c r="K60" s="144">
        <v>115.41030310184456</v>
      </c>
      <c r="L60" s="144">
        <v>119.62128793668232</v>
      </c>
      <c r="M60" s="144">
        <v>91.821328669128107</v>
      </c>
      <c r="N60" s="144">
        <v>104.32447542990231</v>
      </c>
      <c r="O60" s="144">
        <v>100.79750981034258</v>
      </c>
      <c r="P60" s="144">
        <v>97.515731832436856</v>
      </c>
      <c r="Q60" s="144">
        <v>86.623751949168039</v>
      </c>
      <c r="R60" s="144">
        <v>106.00180124053021</v>
      </c>
      <c r="S60" s="144">
        <v>109.64931393195779</v>
      </c>
      <c r="T60" s="144">
        <v>99.750854872196868</v>
      </c>
      <c r="U60" s="144">
        <v>98.32722613606127</v>
      </c>
      <c r="V60" s="144">
        <v>96.772763573604919</v>
      </c>
      <c r="W60" s="144">
        <v>110.40619987628283</v>
      </c>
      <c r="X60" s="144">
        <v>113.3343839654987</v>
      </c>
      <c r="Y60" s="144">
        <v>102.72745026131081</v>
      </c>
      <c r="Z60" s="144">
        <v>105.91496566014713</v>
      </c>
    </row>
    <row r="61" spans="1:26" s="368" customFormat="1">
      <c r="A61" s="710" t="s">
        <v>447</v>
      </c>
      <c r="B61" s="143">
        <v>100</v>
      </c>
      <c r="C61" s="144">
        <v>113.44041920155088</v>
      </c>
      <c r="D61" s="144">
        <v>109.02553454238823</v>
      </c>
      <c r="E61" s="144">
        <v>125.80942089835172</v>
      </c>
      <c r="F61" s="144">
        <v>128.44683661407132</v>
      </c>
      <c r="G61" s="144">
        <v>130.4188141663887</v>
      </c>
      <c r="H61" s="144">
        <v>143.48610550896248</v>
      </c>
      <c r="I61" s="144">
        <v>143.01701628437326</v>
      </c>
      <c r="J61" s="144">
        <v>157.61402451139284</v>
      </c>
      <c r="K61" s="144">
        <v>178.0975277260448</v>
      </c>
      <c r="L61" s="144">
        <v>171.8471416352134</v>
      </c>
      <c r="M61" s="144">
        <v>213.63852516944931</v>
      </c>
      <c r="N61" s="144">
        <v>255.3422940632953</v>
      </c>
      <c r="O61" s="144">
        <v>269.07439308022964</v>
      </c>
      <c r="P61" s="144">
        <v>256.72765767111474</v>
      </c>
      <c r="Q61" s="144">
        <v>289.17590993296631</v>
      </c>
      <c r="R61" s="144">
        <v>297.68833425018386</v>
      </c>
      <c r="S61" s="144">
        <v>316.09779688622012</v>
      </c>
      <c r="T61" s="144">
        <v>327.77338472593527</v>
      </c>
      <c r="U61" s="144">
        <v>360.66770960823294</v>
      </c>
      <c r="V61" s="144">
        <v>401.00228631925836</v>
      </c>
      <c r="W61" s="144">
        <v>388.7293571911577</v>
      </c>
      <c r="X61" s="144">
        <v>420.01901704708843</v>
      </c>
      <c r="Y61" s="144">
        <v>424.83806770673078</v>
      </c>
      <c r="Z61" s="144">
        <v>439.40862887667822</v>
      </c>
    </row>
    <row r="62" spans="1:26" s="368" customFormat="1">
      <c r="A62" s="710" t="s">
        <v>448</v>
      </c>
      <c r="B62" s="143">
        <v>100</v>
      </c>
      <c r="C62" s="144">
        <v>114.96537340466782</v>
      </c>
      <c r="D62" s="144">
        <v>132.19042164531601</v>
      </c>
      <c r="E62" s="144">
        <v>129.22559933062732</v>
      </c>
      <c r="F62" s="144">
        <v>131.35099236746223</v>
      </c>
      <c r="G62" s="144">
        <v>132.51364479378819</v>
      </c>
      <c r="H62" s="144">
        <v>142.03462964903957</v>
      </c>
      <c r="I62" s="144">
        <v>132.37343839452052</v>
      </c>
      <c r="J62" s="144">
        <v>160.10511558604196</v>
      </c>
      <c r="K62" s="144">
        <v>196.87405497610271</v>
      </c>
      <c r="L62" s="144">
        <v>212.33365144144642</v>
      </c>
      <c r="M62" s="144">
        <v>260.82248106585882</v>
      </c>
      <c r="N62" s="144">
        <v>412.38147548961689</v>
      </c>
      <c r="O62" s="144">
        <v>502.87643221029185</v>
      </c>
      <c r="P62" s="144">
        <v>461.9460526070057</v>
      </c>
      <c r="Q62" s="144">
        <v>571.50135791662638</v>
      </c>
      <c r="R62" s="144">
        <v>669.15990828511497</v>
      </c>
      <c r="S62" s="144">
        <v>638.7239348743343</v>
      </c>
      <c r="T62" s="144">
        <v>614.48100376069056</v>
      </c>
      <c r="U62" s="144">
        <v>724.34159916349813</v>
      </c>
      <c r="V62" s="144">
        <v>756.30682076175606</v>
      </c>
      <c r="W62" s="144">
        <v>873.06735751797703</v>
      </c>
      <c r="X62" s="144">
        <v>780.91493178556811</v>
      </c>
      <c r="Y62" s="144">
        <v>855.57540143181177</v>
      </c>
      <c r="Z62" s="144">
        <v>974.9642131770845</v>
      </c>
    </row>
    <row r="63" spans="1:26" s="368" customFormat="1">
      <c r="A63" s="710" t="s">
        <v>449</v>
      </c>
      <c r="B63" s="143">
        <v>100</v>
      </c>
      <c r="C63" s="144">
        <v>94.695961020642201</v>
      </c>
      <c r="D63" s="144">
        <v>101.79598217178366</v>
      </c>
      <c r="E63" s="144">
        <v>98.095257864965262</v>
      </c>
      <c r="F63" s="144">
        <v>110.42875275425547</v>
      </c>
      <c r="G63" s="144">
        <v>115.12450970672539</v>
      </c>
      <c r="H63" s="144">
        <v>114.9977341762641</v>
      </c>
      <c r="I63" s="144">
        <v>116.12431233329804</v>
      </c>
      <c r="J63" s="144">
        <v>119.56617068564641</v>
      </c>
      <c r="K63" s="144">
        <v>136.96176563343647</v>
      </c>
      <c r="L63" s="144">
        <v>146.98616202052554</v>
      </c>
      <c r="M63" s="144">
        <v>167.21417805781184</v>
      </c>
      <c r="N63" s="144">
        <v>203.6600344393656</v>
      </c>
      <c r="O63" s="144">
        <v>187.18892786056509</v>
      </c>
      <c r="P63" s="144">
        <v>180.29703412141922</v>
      </c>
      <c r="Q63" s="144">
        <v>170.43627291281172</v>
      </c>
      <c r="R63" s="144">
        <v>177.63607904831304</v>
      </c>
      <c r="S63" s="144">
        <v>179.75467367201105</v>
      </c>
      <c r="T63" s="144">
        <v>183.35762870420422</v>
      </c>
      <c r="U63" s="144">
        <v>196.15427547994932</v>
      </c>
      <c r="V63" s="144">
        <v>208.41403868656292</v>
      </c>
      <c r="W63" s="144">
        <v>202.52812529278128</v>
      </c>
      <c r="X63" s="144">
        <v>196.32770156557007</v>
      </c>
      <c r="Y63" s="144">
        <v>174.82755823795014</v>
      </c>
      <c r="Z63" s="144">
        <v>177.44342668461064</v>
      </c>
    </row>
    <row r="64" spans="1:26" s="368" customFormat="1">
      <c r="A64" s="710" t="s">
        <v>450</v>
      </c>
      <c r="B64" s="143">
        <v>100</v>
      </c>
      <c r="C64" s="144">
        <v>104.60195316463991</v>
      </c>
      <c r="D64" s="144">
        <v>103.35257526828386</v>
      </c>
      <c r="E64" s="144">
        <v>102.92204603347021</v>
      </c>
      <c r="F64" s="144">
        <v>137.14169290271704</v>
      </c>
      <c r="G64" s="144">
        <v>147.29110836609379</v>
      </c>
      <c r="H64" s="144">
        <v>158.90992704303693</v>
      </c>
      <c r="I64" s="144">
        <v>179.00586254471148</v>
      </c>
      <c r="J64" s="144">
        <v>155.49701070761535</v>
      </c>
      <c r="K64" s="144">
        <v>174.02292991362526</v>
      </c>
      <c r="L64" s="144">
        <v>201.62495993584275</v>
      </c>
      <c r="M64" s="144">
        <v>232.02159978550037</v>
      </c>
      <c r="N64" s="144">
        <v>239.57242589970105</v>
      </c>
      <c r="O64" s="144">
        <v>283.88603359875412</v>
      </c>
      <c r="P64" s="144">
        <v>281.27388443790574</v>
      </c>
      <c r="Q64" s="144">
        <v>302.77542458526295</v>
      </c>
      <c r="R64" s="144">
        <v>364.61882936135044</v>
      </c>
      <c r="S64" s="144">
        <v>372.23568738793222</v>
      </c>
      <c r="T64" s="144">
        <v>337.78910470317186</v>
      </c>
      <c r="U64" s="144">
        <v>414.26800395628339</v>
      </c>
      <c r="V64" s="144">
        <v>423.87571499257268</v>
      </c>
      <c r="W64" s="144">
        <v>439.57569237044959</v>
      </c>
      <c r="X64" s="144">
        <v>435.81756302492016</v>
      </c>
      <c r="Y64" s="144">
        <v>423.21116050145082</v>
      </c>
      <c r="Z64" s="144">
        <v>452.63370379121841</v>
      </c>
    </row>
    <row r="65" spans="1:31" s="368" customFormat="1" ht="20.149999999999999" customHeight="1">
      <c r="A65" s="710" t="s">
        <v>451</v>
      </c>
      <c r="B65" s="143">
        <v>100</v>
      </c>
      <c r="C65" s="144">
        <v>99.53078262563379</v>
      </c>
      <c r="D65" s="144">
        <v>98.809240879563532</v>
      </c>
      <c r="E65" s="144">
        <v>99.980199189971714</v>
      </c>
      <c r="F65" s="144">
        <v>105.29464268950765</v>
      </c>
      <c r="G65" s="144">
        <v>108.49769259366397</v>
      </c>
      <c r="H65" s="144">
        <v>114.71289772347049</v>
      </c>
      <c r="I65" s="144">
        <v>113.31539984177093</v>
      </c>
      <c r="J65" s="144">
        <v>115.09787359711805</v>
      </c>
      <c r="K65" s="144">
        <v>124.98002217002258</v>
      </c>
      <c r="L65" s="144">
        <v>126.71059869527097</v>
      </c>
      <c r="M65" s="144">
        <v>131.48363630935384</v>
      </c>
      <c r="N65" s="144">
        <v>144.29160956553324</v>
      </c>
      <c r="O65" s="144">
        <v>154.32371131808932</v>
      </c>
      <c r="P65" s="144">
        <v>150.0569388953393</v>
      </c>
      <c r="Q65" s="144">
        <v>147.35638152310264</v>
      </c>
      <c r="R65" s="144">
        <v>157.21598066402311</v>
      </c>
      <c r="S65" s="144">
        <v>161.74824452368713</v>
      </c>
      <c r="T65" s="144">
        <v>161.44140795732682</v>
      </c>
      <c r="U65" s="144">
        <v>166.66613719295248</v>
      </c>
      <c r="V65" s="144">
        <v>171.87082514133039</v>
      </c>
      <c r="W65" s="144">
        <v>175.65452582072587</v>
      </c>
      <c r="X65" s="144">
        <v>179.07532192519471</v>
      </c>
      <c r="Y65" s="144">
        <v>170.77423402808364</v>
      </c>
      <c r="Z65" s="144">
        <v>172.13612444733866</v>
      </c>
    </row>
    <row r="66" spans="1:31" s="368" customFormat="1">
      <c r="A66" s="643"/>
      <c r="B66" s="528"/>
      <c r="C66" s="134"/>
      <c r="D66" s="134"/>
      <c r="E66" s="134"/>
      <c r="F66" s="134"/>
      <c r="G66" s="134"/>
      <c r="H66" s="134"/>
      <c r="I66" s="134"/>
      <c r="J66" s="134"/>
    </row>
    <row r="67" spans="1:31" s="368" customFormat="1" ht="26.15" customHeight="1">
      <c r="A67" s="135"/>
      <c r="B67" s="1418" t="s">
        <v>519</v>
      </c>
      <c r="C67" s="1418"/>
      <c r="D67" s="1418"/>
      <c r="E67" s="1418"/>
      <c r="F67" s="1418"/>
      <c r="G67" s="1418"/>
      <c r="H67" s="1418" t="s">
        <v>519</v>
      </c>
      <c r="I67" s="1418"/>
      <c r="J67" s="1418"/>
      <c r="K67" s="1418"/>
      <c r="L67" s="1418"/>
      <c r="M67" s="1418"/>
      <c r="N67" s="1418" t="s">
        <v>519</v>
      </c>
      <c r="O67" s="1418"/>
      <c r="P67" s="1418"/>
      <c r="Q67" s="1418"/>
      <c r="R67" s="1418"/>
      <c r="S67" s="1418"/>
      <c r="T67" s="1418" t="s">
        <v>519</v>
      </c>
      <c r="U67" s="1418"/>
      <c r="V67" s="1418"/>
      <c r="W67" s="1418"/>
      <c r="X67" s="1418"/>
      <c r="Y67" s="1418"/>
      <c r="Z67" s="1418" t="s">
        <v>519</v>
      </c>
      <c r="AA67" s="1418"/>
      <c r="AB67" s="1418"/>
      <c r="AC67" s="1418"/>
      <c r="AD67" s="1418"/>
      <c r="AE67" s="1418"/>
    </row>
    <row r="68" spans="1:31" s="368" customFormat="1">
      <c r="A68" s="674"/>
      <c r="B68" s="523"/>
      <c r="C68" s="134"/>
      <c r="D68" s="134"/>
      <c r="E68" s="134"/>
      <c r="F68" s="134"/>
      <c r="G68" s="134"/>
      <c r="H68" s="134"/>
      <c r="I68" s="134"/>
      <c r="J68" s="134"/>
    </row>
    <row r="69" spans="1:31" s="368" customFormat="1">
      <c r="A69" s="712" t="s">
        <v>435</v>
      </c>
      <c r="B69" s="149">
        <v>11.01370002840277</v>
      </c>
      <c r="C69" s="149">
        <v>10.805251995735905</v>
      </c>
      <c r="D69" s="149">
        <v>11.031828622195709</v>
      </c>
      <c r="E69" s="149">
        <v>11.058273989851065</v>
      </c>
      <c r="F69" s="149">
        <v>11.008009438659302</v>
      </c>
      <c r="G69" s="149">
        <v>11.906531913318709</v>
      </c>
      <c r="H69" s="149">
        <v>11.62158432680866</v>
      </c>
      <c r="I69" s="149">
        <v>11.44582747935703</v>
      </c>
      <c r="J69" s="149">
        <v>11.837098977115406</v>
      </c>
      <c r="K69" s="149">
        <v>12.049276998142387</v>
      </c>
      <c r="L69" s="149">
        <v>12.421393632286803</v>
      </c>
      <c r="M69" s="149">
        <v>12.315884477184509</v>
      </c>
      <c r="N69" s="149">
        <v>11.412265850788796</v>
      </c>
      <c r="O69" s="149">
        <v>10.890844465150106</v>
      </c>
      <c r="P69" s="149">
        <v>10.882628545164941</v>
      </c>
      <c r="Q69" s="149">
        <v>10.761938264867251</v>
      </c>
      <c r="R69" s="149">
        <v>10.388420763855487</v>
      </c>
      <c r="S69" s="149">
        <v>10.435781539122585</v>
      </c>
      <c r="T69" s="149">
        <v>10.921930714327496</v>
      </c>
      <c r="U69" s="149">
        <v>10.74544958365666</v>
      </c>
      <c r="V69" s="149">
        <v>10.892154715701899</v>
      </c>
      <c r="W69" s="149">
        <v>11.022984654365754</v>
      </c>
      <c r="X69" s="149">
        <v>10.690527891364907</v>
      </c>
      <c r="Y69" s="149">
        <v>10.415483567021811</v>
      </c>
      <c r="Z69" s="149">
        <v>9.8222628985482299</v>
      </c>
      <c r="AA69" s="149"/>
    </row>
    <row r="70" spans="1:31" s="368" customFormat="1">
      <c r="A70" s="710" t="s">
        <v>436</v>
      </c>
      <c r="B70" s="149">
        <v>11.80270938627719</v>
      </c>
      <c r="C70" s="149">
        <v>11.41116785237929</v>
      </c>
      <c r="D70" s="149">
        <v>11.434047476273548</v>
      </c>
      <c r="E70" s="149">
        <v>11.791949307816273</v>
      </c>
      <c r="F70" s="149">
        <v>12.178483036606121</v>
      </c>
      <c r="G70" s="149">
        <v>12.148329474776691</v>
      </c>
      <c r="H70" s="149">
        <v>12.168499860672963</v>
      </c>
      <c r="I70" s="149">
        <v>11.86474516878285</v>
      </c>
      <c r="J70" s="149">
        <v>11.476856680838811</v>
      </c>
      <c r="K70" s="149">
        <v>12.118077631555531</v>
      </c>
      <c r="L70" s="149">
        <v>12.095950420568423</v>
      </c>
      <c r="M70" s="149">
        <v>12.268270488683882</v>
      </c>
      <c r="N70" s="149">
        <v>12.501337383445012</v>
      </c>
      <c r="O70" s="149">
        <v>12.287719113130333</v>
      </c>
      <c r="P70" s="149">
        <v>12.757612982721685</v>
      </c>
      <c r="Q70" s="149">
        <v>12.537317182528771</v>
      </c>
      <c r="R70" s="149">
        <v>13.365124283479469</v>
      </c>
      <c r="S70" s="149">
        <v>13.735970641248834</v>
      </c>
      <c r="T70" s="149">
        <v>12.900776642089363</v>
      </c>
      <c r="U70" s="149">
        <v>13.214495576588613</v>
      </c>
      <c r="V70" s="149">
        <v>13.066025785701143</v>
      </c>
      <c r="W70" s="149">
        <v>13.10855685374303</v>
      </c>
      <c r="X70" s="149">
        <v>13.075992287508143</v>
      </c>
      <c r="Y70" s="149">
        <v>13.095468173004646</v>
      </c>
      <c r="Z70" s="149">
        <v>12.916734731757639</v>
      </c>
      <c r="AA70" s="149"/>
    </row>
    <row r="71" spans="1:31" s="368" customFormat="1">
      <c r="A71" s="710" t="s">
        <v>437</v>
      </c>
      <c r="B71" s="149">
        <v>1.8629843272297659</v>
      </c>
      <c r="C71" s="149">
        <v>1.5902989597819897</v>
      </c>
      <c r="D71" s="149">
        <v>1.5112126532200745</v>
      </c>
      <c r="E71" s="149">
        <v>1.462027027707046</v>
      </c>
      <c r="F71" s="149">
        <v>1.3052688787982416</v>
      </c>
      <c r="G71" s="149">
        <v>1.2588388645343236</v>
      </c>
      <c r="H71" s="149">
        <v>1.1841116631462651</v>
      </c>
      <c r="I71" s="149">
        <v>1.1585297660140217</v>
      </c>
      <c r="J71" s="149">
        <v>1.3333189670049572</v>
      </c>
      <c r="K71" s="149">
        <v>1.3563070109604354</v>
      </c>
      <c r="L71" s="149">
        <v>1.3494204145515476</v>
      </c>
      <c r="M71" s="149">
        <v>1.2462374744705</v>
      </c>
      <c r="N71" s="149">
        <v>1.057055503399281</v>
      </c>
      <c r="O71" s="149">
        <v>1.2732708469219236</v>
      </c>
      <c r="P71" s="149">
        <v>1.407638023289725</v>
      </c>
      <c r="Q71" s="149">
        <v>1.2704571391292816</v>
      </c>
      <c r="R71" s="149">
        <v>1.2888552395159876</v>
      </c>
      <c r="S71" s="149">
        <v>1.3853878562527147</v>
      </c>
      <c r="T71" s="149">
        <v>1.2384527567136938</v>
      </c>
      <c r="U71" s="149">
        <v>1.1277987364079562</v>
      </c>
      <c r="V71" s="149">
        <v>1.0649131071039095</v>
      </c>
      <c r="W71" s="149">
        <v>1.0542336811614657</v>
      </c>
      <c r="X71" s="149">
        <v>0.95430525211583728</v>
      </c>
      <c r="Y71" s="149">
        <v>1.0334948518703286</v>
      </c>
      <c r="Z71" s="149">
        <v>1.1933142162630028</v>
      </c>
      <c r="AA71" s="149"/>
    </row>
    <row r="72" spans="1:31" s="368" customFormat="1">
      <c r="A72" s="710" t="s">
        <v>438</v>
      </c>
      <c r="B72" s="149">
        <v>0.66273535733806777</v>
      </c>
      <c r="C72" s="149">
        <v>0.72543665677427815</v>
      </c>
      <c r="D72" s="149">
        <v>0.76022781068131129</v>
      </c>
      <c r="E72" s="149">
        <v>0.86952717744820329</v>
      </c>
      <c r="F72" s="149">
        <v>0.94693343218517345</v>
      </c>
      <c r="G72" s="149">
        <v>1.0181183784420842</v>
      </c>
      <c r="H72" s="149">
        <v>1.0778133215364281</v>
      </c>
      <c r="I72" s="149">
        <v>1.1038133718905836</v>
      </c>
      <c r="J72" s="149">
        <v>1.0775661448402858</v>
      </c>
      <c r="K72" s="149">
        <v>1.1754608152160848</v>
      </c>
      <c r="L72" s="149">
        <v>1.3385949001118025</v>
      </c>
      <c r="M72" s="149">
        <v>1.740132389187516</v>
      </c>
      <c r="N72" s="149">
        <v>1.9740077087250347</v>
      </c>
      <c r="O72" s="149">
        <v>2.1480771424499987</v>
      </c>
      <c r="P72" s="149">
        <v>2.0519680645566738</v>
      </c>
      <c r="Q72" s="149">
        <v>2.4922112780554184</v>
      </c>
      <c r="R72" s="149">
        <v>3.1195862145741753</v>
      </c>
      <c r="S72" s="149">
        <v>2.9409120263045838</v>
      </c>
      <c r="T72" s="149">
        <v>3.2963144277782161</v>
      </c>
      <c r="U72" s="149">
        <v>3.606792045763767</v>
      </c>
      <c r="V72" s="149">
        <v>4.3622237190794886</v>
      </c>
      <c r="W72" s="149">
        <v>4.4192743623393334</v>
      </c>
      <c r="X72" s="149">
        <v>4.5958889677065029</v>
      </c>
      <c r="Y72" s="149">
        <v>4.5930879370554445</v>
      </c>
      <c r="Z72" s="149">
        <v>4.8161976838783191</v>
      </c>
      <c r="AA72" s="149"/>
    </row>
    <row r="73" spans="1:31" s="368" customFormat="1">
      <c r="A73" s="710" t="s">
        <v>439</v>
      </c>
      <c r="B73" s="149">
        <v>5.7306232423155583</v>
      </c>
      <c r="C73" s="149">
        <v>5.2168099856180152</v>
      </c>
      <c r="D73" s="149">
        <v>5.4536638325666038</v>
      </c>
      <c r="E73" s="149">
        <v>5.8132876456739595</v>
      </c>
      <c r="F73" s="149">
        <v>5.1217121319517798</v>
      </c>
      <c r="G73" s="149">
        <v>4.3241000701504388</v>
      </c>
      <c r="H73" s="149">
        <v>4.2270880832937392</v>
      </c>
      <c r="I73" s="149">
        <v>4.2131867859350978</v>
      </c>
      <c r="J73" s="149">
        <v>4.0075082223258995</v>
      </c>
      <c r="K73" s="149">
        <v>3.9224591384010106</v>
      </c>
      <c r="L73" s="149">
        <v>3.5089668653786044</v>
      </c>
      <c r="M73" s="149">
        <v>3.3782532794154112</v>
      </c>
      <c r="N73" s="149">
        <v>3.2894926363544421</v>
      </c>
      <c r="O73" s="149">
        <v>3.179300069734754</v>
      </c>
      <c r="P73" s="149">
        <v>3.1426250379180476</v>
      </c>
      <c r="Q73" s="149">
        <v>3.0184290428448102</v>
      </c>
      <c r="R73" s="149">
        <v>3.0401391682858474</v>
      </c>
      <c r="S73" s="149">
        <v>2.8761015711514162</v>
      </c>
      <c r="T73" s="149">
        <v>2.9036176036263792</v>
      </c>
      <c r="U73" s="149">
        <v>2.7128605524625229</v>
      </c>
      <c r="V73" s="149">
        <v>2.868374329752589</v>
      </c>
      <c r="W73" s="149">
        <v>2.6864895832051254</v>
      </c>
      <c r="X73" s="149">
        <v>2.945842865466787</v>
      </c>
      <c r="Y73" s="149">
        <v>2.7294333067157344</v>
      </c>
      <c r="Z73" s="149">
        <v>2.6981973063199463</v>
      </c>
      <c r="AA73" s="149"/>
    </row>
    <row r="74" spans="1:31" s="368" customFormat="1">
      <c r="A74" s="710" t="s">
        <v>440</v>
      </c>
      <c r="B74" s="149">
        <v>11.483580769493896</v>
      </c>
      <c r="C74" s="149">
        <v>12.123503677778862</v>
      </c>
      <c r="D74" s="149">
        <v>11.184163216448251</v>
      </c>
      <c r="E74" s="149">
        <v>11.753606355411602</v>
      </c>
      <c r="F74" s="149">
        <v>11.283242965473539</v>
      </c>
      <c r="G74" s="149">
        <v>11.364267476009116</v>
      </c>
      <c r="H74" s="149">
        <v>11.069857957203196</v>
      </c>
      <c r="I74" s="149">
        <v>11.046926331928361</v>
      </c>
      <c r="J74" s="149">
        <v>10.940527908408933</v>
      </c>
      <c r="K74" s="149">
        <v>10.764205517068914</v>
      </c>
      <c r="L74" s="149">
        <v>9.5944398829956938</v>
      </c>
      <c r="M74" s="149">
        <v>10.105803627844729</v>
      </c>
      <c r="N74" s="149">
        <v>9.65813895934971</v>
      </c>
      <c r="O74" s="149">
        <v>9.8652915593966704</v>
      </c>
      <c r="P74" s="149">
        <v>9.9753692874633515</v>
      </c>
      <c r="Q74" s="149">
        <v>10.638065775138623</v>
      </c>
      <c r="R74" s="149">
        <v>9.5776936821650658</v>
      </c>
      <c r="S74" s="149">
        <v>10.084244285304324</v>
      </c>
      <c r="T74" s="149">
        <v>10.11452812125777</v>
      </c>
      <c r="U74" s="149">
        <v>9.5413704871321219</v>
      </c>
      <c r="V74" s="149">
        <v>9.4641538526270068</v>
      </c>
      <c r="W74" s="149">
        <v>9.3187616694420985</v>
      </c>
      <c r="X74" s="149">
        <v>9.5681358829059953</v>
      </c>
      <c r="Y74" s="149">
        <v>9.7858222083081881</v>
      </c>
      <c r="Z74" s="149">
        <v>9.5922326670031381</v>
      </c>
      <c r="AA74" s="149"/>
    </row>
    <row r="75" spans="1:31" s="368" customFormat="1">
      <c r="A75" s="710" t="s">
        <v>441</v>
      </c>
      <c r="B75" s="149">
        <v>4.564304288185598</v>
      </c>
      <c r="C75" s="149">
        <v>4.3310474999992588</v>
      </c>
      <c r="D75" s="149">
        <v>4.5725513007201215</v>
      </c>
      <c r="E75" s="149">
        <v>4.4332081244205712</v>
      </c>
      <c r="F75" s="149">
        <v>4.4327951910585135</v>
      </c>
      <c r="G75" s="149">
        <v>4.54324756935653</v>
      </c>
      <c r="H75" s="149">
        <v>4.6233849463875893</v>
      </c>
      <c r="I75" s="149">
        <v>4.5526218484298395</v>
      </c>
      <c r="J75" s="149">
        <v>4.4763239041926299</v>
      </c>
      <c r="K75" s="149">
        <v>4.623518260884139</v>
      </c>
      <c r="L75" s="149">
        <v>4.4750774219810161</v>
      </c>
      <c r="M75" s="149">
        <v>4.132775431318044</v>
      </c>
      <c r="N75" s="149">
        <v>3.9817856877394466</v>
      </c>
      <c r="O75" s="149">
        <v>3.8347754752415253</v>
      </c>
      <c r="P75" s="149">
        <v>3.5404325728317319</v>
      </c>
      <c r="Q75" s="149">
        <v>3.1594808623945432</v>
      </c>
      <c r="R75" s="149">
        <v>3.188819943530377</v>
      </c>
      <c r="S75" s="149">
        <v>3.5044491841453378</v>
      </c>
      <c r="T75" s="149">
        <v>3.2508305017445256</v>
      </c>
      <c r="U75" s="149">
        <v>3.1693022324642639</v>
      </c>
      <c r="V75" s="149">
        <v>3.1207123908979031</v>
      </c>
      <c r="W75" s="149">
        <v>3.2031989637321527</v>
      </c>
      <c r="X75" s="149">
        <v>3.1929139083820499</v>
      </c>
      <c r="Y75" s="149">
        <v>3.0635710121139623</v>
      </c>
      <c r="Z75" s="149">
        <v>3.0743125818555463</v>
      </c>
      <c r="AA75" s="149"/>
    </row>
    <row r="76" spans="1:31" s="368" customFormat="1">
      <c r="A76" s="710" t="s">
        <v>442</v>
      </c>
      <c r="B76" s="149">
        <v>0.61547406603290411</v>
      </c>
      <c r="C76" s="149">
        <v>0.67053438234867779</v>
      </c>
      <c r="D76" s="149">
        <v>0.63805993592711774</v>
      </c>
      <c r="E76" s="149">
        <v>0.65695809986175202</v>
      </c>
      <c r="F76" s="149">
        <v>0.83238654867964013</v>
      </c>
      <c r="G76" s="149">
        <v>1.3419909423508827</v>
      </c>
      <c r="H76" s="149">
        <v>1.8038817942961363</v>
      </c>
      <c r="I76" s="149">
        <v>2.1868045878717246</v>
      </c>
      <c r="J76" s="149">
        <v>1.9816640137881483</v>
      </c>
      <c r="K76" s="149">
        <v>1.5279591333023863</v>
      </c>
      <c r="L76" s="149">
        <v>1.1944933745513195</v>
      </c>
      <c r="M76" s="149">
        <v>2.0383087477059165</v>
      </c>
      <c r="N76" s="149">
        <v>2.2741360525928389</v>
      </c>
      <c r="O76" s="149">
        <v>2.6851786581428359</v>
      </c>
      <c r="P76" s="149">
        <v>2.4587943216292603</v>
      </c>
      <c r="Q76" s="149">
        <v>3.3203110974378731</v>
      </c>
      <c r="R76" s="149">
        <v>3.6279685299391216</v>
      </c>
      <c r="S76" s="149">
        <v>2.9493921606424194</v>
      </c>
      <c r="T76" s="149">
        <v>3.0023999241744597</v>
      </c>
      <c r="U76" s="149">
        <v>3.542987145463206</v>
      </c>
      <c r="V76" s="149">
        <v>3.2196385411692803</v>
      </c>
      <c r="W76" s="149">
        <v>3.6329415293126441</v>
      </c>
      <c r="X76" s="149">
        <v>3.836389752295458</v>
      </c>
      <c r="Y76" s="149">
        <v>3.9062331216279742</v>
      </c>
      <c r="Z76" s="149">
        <v>3.4040231695764369</v>
      </c>
      <c r="AA76" s="149"/>
    </row>
    <row r="77" spans="1:31" s="368" customFormat="1">
      <c r="A77" s="710" t="s">
        <v>443</v>
      </c>
      <c r="B77" s="149">
        <v>12.276762874284072</v>
      </c>
      <c r="C77" s="149">
        <v>12.406131521697223</v>
      </c>
      <c r="D77" s="149">
        <v>12.245164374873056</v>
      </c>
      <c r="E77" s="149">
        <v>12.296267016364157</v>
      </c>
      <c r="F77" s="149">
        <v>12.093699813822912</v>
      </c>
      <c r="G77" s="149">
        <v>12.125725909885245</v>
      </c>
      <c r="H77" s="149">
        <v>12.703858930540587</v>
      </c>
      <c r="I77" s="149">
        <v>12.599138604474943</v>
      </c>
      <c r="J77" s="149">
        <v>12.698012222480221</v>
      </c>
      <c r="K77" s="149">
        <v>11.932763755826755</v>
      </c>
      <c r="L77" s="149">
        <v>12.205544771313527</v>
      </c>
      <c r="M77" s="149">
        <v>11.339890888824321</v>
      </c>
      <c r="N77" s="149">
        <v>11.410645752972766</v>
      </c>
      <c r="O77" s="149">
        <v>12.474849484856687</v>
      </c>
      <c r="P77" s="149">
        <v>13.410446528349757</v>
      </c>
      <c r="Q77" s="149">
        <v>12.847905950534873</v>
      </c>
      <c r="R77" s="149">
        <v>12.8033377999222</v>
      </c>
      <c r="S77" s="149">
        <v>12.548196469766376</v>
      </c>
      <c r="T77" s="149">
        <v>12.963004514205629</v>
      </c>
      <c r="U77" s="149">
        <v>12.45971701885685</v>
      </c>
      <c r="V77" s="149">
        <v>12.604442073882097</v>
      </c>
      <c r="W77" s="149">
        <v>12.128910987781762</v>
      </c>
      <c r="X77" s="149">
        <v>12.011759831451176</v>
      </c>
      <c r="Y77" s="149">
        <v>11.662442053795978</v>
      </c>
      <c r="Z77" s="149">
        <v>12.053962096028037</v>
      </c>
      <c r="AA77" s="149"/>
    </row>
    <row r="78" spans="1:31" s="368" customFormat="1">
      <c r="A78" s="710" t="s">
        <v>444</v>
      </c>
      <c r="B78" s="149">
        <v>26.833016337508312</v>
      </c>
      <c r="C78" s="149">
        <v>27.087485528037629</v>
      </c>
      <c r="D78" s="149">
        <v>27.289677046463829</v>
      </c>
      <c r="E78" s="149">
        <v>26.798994177304518</v>
      </c>
      <c r="F78" s="149">
        <v>27.070157229186105</v>
      </c>
      <c r="G78" s="149">
        <v>25.917573948194395</v>
      </c>
      <c r="H78" s="149">
        <v>26.156929372638473</v>
      </c>
      <c r="I78" s="149">
        <v>26.17215098198638</v>
      </c>
      <c r="J78" s="149">
        <v>26.207415157196404</v>
      </c>
      <c r="K78" s="149">
        <v>26.115597845247628</v>
      </c>
      <c r="L78" s="149">
        <v>26.895645052030225</v>
      </c>
      <c r="M78" s="149">
        <v>26.328059843533072</v>
      </c>
      <c r="N78" s="149">
        <v>25.850087695358447</v>
      </c>
      <c r="O78" s="149">
        <v>25.097674587957709</v>
      </c>
      <c r="P78" s="149">
        <v>24.689166568878555</v>
      </c>
      <c r="Q78" s="149">
        <v>23.534425597066363</v>
      </c>
      <c r="R78" s="149">
        <v>22.88593449701273</v>
      </c>
      <c r="S78" s="149">
        <v>23.161652475663296</v>
      </c>
      <c r="T78" s="149">
        <v>22.912959029490452</v>
      </c>
      <c r="U78" s="149">
        <v>22.463977439754935</v>
      </c>
      <c r="V78" s="149">
        <v>21.389494655760839</v>
      </c>
      <c r="W78" s="149">
        <v>21.264003433384588</v>
      </c>
      <c r="X78" s="149">
        <v>21.920606871105779</v>
      </c>
      <c r="Y78" s="149">
        <v>21.790910376217404</v>
      </c>
      <c r="Z78" s="149">
        <v>21.870783856806774</v>
      </c>
      <c r="AA78" s="149"/>
    </row>
    <row r="79" spans="1:31" s="368" customFormat="1">
      <c r="A79" s="710" t="s">
        <v>445</v>
      </c>
      <c r="B79" s="149">
        <v>5.0360209601366517</v>
      </c>
      <c r="C79" s="149">
        <v>5.2514188993152349</v>
      </c>
      <c r="D79" s="149">
        <v>5.1445088760098381</v>
      </c>
      <c r="E79" s="149">
        <v>4.8029550115162376</v>
      </c>
      <c r="F79" s="149">
        <v>5.1112883185052285</v>
      </c>
      <c r="G79" s="149">
        <v>5.394097294780261</v>
      </c>
      <c r="H79" s="149">
        <v>5.0106121998427495</v>
      </c>
      <c r="I79" s="149">
        <v>4.8253075442658453</v>
      </c>
      <c r="J79" s="149">
        <v>4.8715789187595231</v>
      </c>
      <c r="K79" s="149">
        <v>4.7941253911721207</v>
      </c>
      <c r="L79" s="149">
        <v>4.9152413083516624</v>
      </c>
      <c r="M79" s="149">
        <v>4.2548176471873349</v>
      </c>
      <c r="N79" s="149">
        <v>4.4263385393200236</v>
      </c>
      <c r="O79" s="149">
        <v>4.711323310980525</v>
      </c>
      <c r="P79" s="149">
        <v>4.3218527911648819</v>
      </c>
      <c r="Q79" s="149">
        <v>4.367745735270435</v>
      </c>
      <c r="R79" s="149">
        <v>4.3726551187415126</v>
      </c>
      <c r="S79" s="149">
        <v>4.2292751013445269</v>
      </c>
      <c r="T79" s="149">
        <v>4.4237382222183514</v>
      </c>
      <c r="U79" s="149">
        <v>4.443497112393886</v>
      </c>
      <c r="V79" s="149">
        <v>4.5983070941948059</v>
      </c>
      <c r="W79" s="149">
        <v>4.7753212002684515</v>
      </c>
      <c r="X79" s="149">
        <v>4.2961860407850754</v>
      </c>
      <c r="Y79" s="149">
        <v>4.7308557208093616</v>
      </c>
      <c r="Z79" s="149">
        <v>4.7280439731041239</v>
      </c>
      <c r="AA79" s="149"/>
    </row>
    <row r="80" spans="1:31" s="368" customFormat="1">
      <c r="A80" s="710" t="s">
        <v>446</v>
      </c>
      <c r="B80" s="149">
        <v>1.228120088213341</v>
      </c>
      <c r="C80" s="149">
        <v>1.3762813502984164</v>
      </c>
      <c r="D80" s="149">
        <v>1.3330214445379067</v>
      </c>
      <c r="E80" s="149">
        <v>0.89287326173178072</v>
      </c>
      <c r="F80" s="149">
        <v>0.87578536375354388</v>
      </c>
      <c r="G80" s="149">
        <v>0.87259640498296231</v>
      </c>
      <c r="H80" s="149">
        <v>0.7230641470939646</v>
      </c>
      <c r="I80" s="149">
        <v>1.0181994978611759</v>
      </c>
      <c r="J80" s="149">
        <v>1.0671277866652549</v>
      </c>
      <c r="K80" s="149">
        <v>1.1340829451393923</v>
      </c>
      <c r="L80" s="149">
        <v>1.1594081963600935</v>
      </c>
      <c r="M80" s="149">
        <v>0.85765515337343456</v>
      </c>
      <c r="N80" s="149">
        <v>0.88794479702294971</v>
      </c>
      <c r="O80" s="149">
        <v>0.80215441672994925</v>
      </c>
      <c r="P80" s="149">
        <v>0.79810390683613075</v>
      </c>
      <c r="Q80" s="149">
        <v>0.72195291975531972</v>
      </c>
      <c r="R80" s="149">
        <v>0.82805158190946992</v>
      </c>
      <c r="S80" s="149">
        <v>0.83254396667611263</v>
      </c>
      <c r="T80" s="149">
        <v>0.75882656274516702</v>
      </c>
      <c r="U80" s="149">
        <v>0.72454815159116159</v>
      </c>
      <c r="V80" s="149">
        <v>0.69149941439412166</v>
      </c>
      <c r="W80" s="149">
        <v>0.77192472723274053</v>
      </c>
      <c r="X80" s="149">
        <v>0.77726083157039416</v>
      </c>
      <c r="Y80" s="149">
        <v>0.73876276473947167</v>
      </c>
      <c r="Z80" s="149">
        <v>0.75565949557233636</v>
      </c>
      <c r="AA80" s="149"/>
    </row>
    <row r="81" spans="1:27" s="368" customFormat="1">
      <c r="A81" s="710" t="s">
        <v>447</v>
      </c>
      <c r="B81" s="149">
        <v>1.3948634846762651</v>
      </c>
      <c r="C81" s="149">
        <v>1.5897985955337899</v>
      </c>
      <c r="D81" s="149">
        <v>1.5390841552547703</v>
      </c>
      <c r="E81" s="149">
        <v>1.7552172196210192</v>
      </c>
      <c r="F81" s="149">
        <v>1.7015661722075421</v>
      </c>
      <c r="G81" s="149">
        <v>1.6766848883761303</v>
      </c>
      <c r="H81" s="149">
        <v>1.7447343158859796</v>
      </c>
      <c r="I81" s="149">
        <v>1.7604775165686373</v>
      </c>
      <c r="J81" s="149">
        <v>1.9101138934448265</v>
      </c>
      <c r="K81" s="149">
        <v>1.9876915832054034</v>
      </c>
      <c r="L81" s="149">
        <v>1.8917383808549204</v>
      </c>
      <c r="M81" s="149">
        <v>2.2664157004133321</v>
      </c>
      <c r="N81" s="149">
        <v>2.4683877541791381</v>
      </c>
      <c r="O81" s="149">
        <v>2.4320439313141775</v>
      </c>
      <c r="P81" s="149">
        <v>2.3864276975666656</v>
      </c>
      <c r="Q81" s="149">
        <v>2.7373155695349909</v>
      </c>
      <c r="R81" s="149">
        <v>2.6411728979832994</v>
      </c>
      <c r="S81" s="149">
        <v>2.7259230896854274</v>
      </c>
      <c r="T81" s="149">
        <v>2.8319817783291499</v>
      </c>
      <c r="U81" s="149">
        <v>3.0185028987137286</v>
      </c>
      <c r="V81" s="149">
        <v>3.254440920956065</v>
      </c>
      <c r="W81" s="149">
        <v>3.0868796760808799</v>
      </c>
      <c r="X81" s="149">
        <v>3.2716355522919955</v>
      </c>
      <c r="Y81" s="149">
        <v>3.4700264411497264</v>
      </c>
      <c r="Z81" s="149">
        <v>3.5606416331236224</v>
      </c>
      <c r="AA81" s="149"/>
    </row>
    <row r="82" spans="1:27" s="368" customFormat="1">
      <c r="A82" s="710" t="s">
        <v>448</v>
      </c>
      <c r="B82" s="149">
        <v>0.62474166353145655</v>
      </c>
      <c r="C82" s="149">
        <v>0.72162256474460107</v>
      </c>
      <c r="D82" s="149">
        <v>0.8358010160434316</v>
      </c>
      <c r="E82" s="149">
        <v>0.8074860477449749</v>
      </c>
      <c r="F82" s="149">
        <v>0.77934105080859084</v>
      </c>
      <c r="G82" s="149">
        <v>0.76302816133734386</v>
      </c>
      <c r="H82" s="149">
        <v>0.77353944122239682</v>
      </c>
      <c r="I82" s="149">
        <v>0.72981432555018444</v>
      </c>
      <c r="J82" s="149">
        <v>0.86903722132382211</v>
      </c>
      <c r="K82" s="149">
        <v>0.98412068166087474</v>
      </c>
      <c r="L82" s="149">
        <v>1.046902784701218</v>
      </c>
      <c r="M82" s="149">
        <v>1.2392923962348181</v>
      </c>
      <c r="N82" s="149">
        <v>1.7854945951651511</v>
      </c>
      <c r="O82" s="149">
        <v>2.0357717950565886</v>
      </c>
      <c r="P82" s="149">
        <v>1.9232495844046182</v>
      </c>
      <c r="Q82" s="149">
        <v>2.4229741892742012</v>
      </c>
      <c r="R82" s="149">
        <v>2.6590940215167675</v>
      </c>
      <c r="S82" s="149">
        <v>2.4670280335086572</v>
      </c>
      <c r="T82" s="149">
        <v>2.3779022331086561</v>
      </c>
      <c r="U82" s="149">
        <v>2.7151668794155892</v>
      </c>
      <c r="V82" s="149">
        <v>2.7491366318533124</v>
      </c>
      <c r="W82" s="149">
        <v>3.1051949886419385</v>
      </c>
      <c r="X82" s="149">
        <v>2.724384847198924</v>
      </c>
      <c r="Y82" s="149">
        <v>3.1299428898577508</v>
      </c>
      <c r="Z82" s="149">
        <v>3.5384830835449108</v>
      </c>
      <c r="AA82" s="149"/>
    </row>
    <row r="83" spans="1:27" s="368" customFormat="1">
      <c r="A83" s="710" t="s">
        <v>449</v>
      </c>
      <c r="B83" s="149">
        <v>4.2732295759166172</v>
      </c>
      <c r="C83" s="149">
        <v>4.0656525617335726</v>
      </c>
      <c r="D83" s="149">
        <v>4.4023979726365461</v>
      </c>
      <c r="E83" s="149">
        <v>4.1926657534383267</v>
      </c>
      <c r="F83" s="149">
        <v>4.4815899484323003</v>
      </c>
      <c r="G83" s="149">
        <v>4.5342296967927194</v>
      </c>
      <c r="H83" s="149">
        <v>4.2838401661687353</v>
      </c>
      <c r="I83" s="149">
        <v>4.3791562897764802</v>
      </c>
      <c r="J83" s="149">
        <v>4.4391236856507135</v>
      </c>
      <c r="K83" s="149">
        <v>4.6829009749923225</v>
      </c>
      <c r="L83" s="149">
        <v>4.9570092893896449</v>
      </c>
      <c r="M83" s="149">
        <v>5.4344752795553433</v>
      </c>
      <c r="N83" s="149">
        <v>6.0314392861716204</v>
      </c>
      <c r="O83" s="149">
        <v>5.183268701781973</v>
      </c>
      <c r="P83" s="149">
        <v>5.1343884816620502</v>
      </c>
      <c r="Q83" s="149">
        <v>4.9425299039786594</v>
      </c>
      <c r="R83" s="149">
        <v>4.8282607374456257</v>
      </c>
      <c r="S83" s="149">
        <v>4.7489417285885214</v>
      </c>
      <c r="T83" s="149">
        <v>4.8533350387767333</v>
      </c>
      <c r="U83" s="149">
        <v>5.0292894857999935</v>
      </c>
      <c r="V83" s="149">
        <v>5.1818046106388582</v>
      </c>
      <c r="W83" s="149">
        <v>4.9269961642738558</v>
      </c>
      <c r="X83" s="149">
        <v>4.6849187921727244</v>
      </c>
      <c r="Y83" s="149">
        <v>4.3746546239805539</v>
      </c>
      <c r="Z83" s="149">
        <v>4.4049818211902538</v>
      </c>
      <c r="AA83" s="149"/>
    </row>
    <row r="84" spans="1:27" s="368" customFormat="1">
      <c r="A84" s="710" t="s">
        <v>450</v>
      </c>
      <c r="B84" s="149">
        <v>0.59713354791709994</v>
      </c>
      <c r="C84" s="149">
        <v>0.6275579651292027</v>
      </c>
      <c r="D84" s="149">
        <v>0.62459026511035443</v>
      </c>
      <c r="E84" s="149">
        <v>0.6147037813965226</v>
      </c>
      <c r="F84" s="149">
        <v>0.77774047718495287</v>
      </c>
      <c r="G84" s="149">
        <v>0.81063901003572014</v>
      </c>
      <c r="H84" s="149">
        <v>0.82719947292414508</v>
      </c>
      <c r="I84" s="149">
        <v>0.94329990406018716</v>
      </c>
      <c r="J84" s="149">
        <v>0.80672629990852041</v>
      </c>
      <c r="K84" s="149">
        <v>0.83145232137090053</v>
      </c>
      <c r="L84" s="149">
        <v>0.95017329974644282</v>
      </c>
      <c r="M84" s="149">
        <v>1.0537271782424902</v>
      </c>
      <c r="N84" s="149">
        <v>0.99144179686777012</v>
      </c>
      <c r="O84" s="149">
        <v>1.0984564393836398</v>
      </c>
      <c r="P84" s="149">
        <v>1.1192956073026206</v>
      </c>
      <c r="Q84" s="149">
        <v>1.2269394893926522</v>
      </c>
      <c r="R84" s="149">
        <v>1.3848855205070556</v>
      </c>
      <c r="S84" s="149">
        <v>1.3741998704583505</v>
      </c>
      <c r="T84" s="149">
        <v>1.249401929103974</v>
      </c>
      <c r="U84" s="149">
        <v>1.4842446531568796</v>
      </c>
      <c r="V84" s="149">
        <v>1.4726781544295153</v>
      </c>
      <c r="W84" s="149">
        <v>1.4943275246501564</v>
      </c>
      <c r="X84" s="149">
        <v>1.4532504247702296</v>
      </c>
      <c r="Y84" s="149">
        <v>1.4798109517316653</v>
      </c>
      <c r="Z84" s="149">
        <v>1.5701687854276927</v>
      </c>
      <c r="AA84" s="149"/>
    </row>
    <row r="85" spans="1:27" s="368" customFormat="1" ht="20.25" customHeight="1">
      <c r="A85" s="710" t="s">
        <v>451</v>
      </c>
      <c r="B85" s="150">
        <v>100</v>
      </c>
      <c r="C85" s="150">
        <v>100</v>
      </c>
      <c r="D85" s="150">
        <v>100</v>
      </c>
      <c r="E85" s="150">
        <v>100</v>
      </c>
      <c r="F85" s="150">
        <v>100</v>
      </c>
      <c r="G85" s="150">
        <v>100</v>
      </c>
      <c r="H85" s="150">
        <v>100</v>
      </c>
      <c r="I85" s="150">
        <v>100</v>
      </c>
      <c r="J85" s="150">
        <v>100</v>
      </c>
      <c r="K85" s="150">
        <v>100.00000000000001</v>
      </c>
      <c r="L85" s="150">
        <v>100.00000000000001</v>
      </c>
      <c r="M85" s="150">
        <v>99.999999999999986</v>
      </c>
      <c r="N85" s="150">
        <v>100</v>
      </c>
      <c r="O85" s="150">
        <v>100</v>
      </c>
      <c r="P85" s="150">
        <v>100</v>
      </c>
      <c r="Q85" s="150">
        <v>100</v>
      </c>
      <c r="R85" s="150">
        <v>100</v>
      </c>
      <c r="S85" s="150">
        <v>100</v>
      </c>
      <c r="T85" s="150">
        <v>100.00000000000001</v>
      </c>
      <c r="U85" s="150">
        <v>100</v>
      </c>
      <c r="V85" s="150">
        <v>100</v>
      </c>
      <c r="W85" s="150">
        <v>100</v>
      </c>
      <c r="X85" s="150">
        <v>100</v>
      </c>
      <c r="Y85" s="150">
        <v>100</v>
      </c>
      <c r="Z85" s="150">
        <v>100</v>
      </c>
      <c r="AA85" s="150"/>
    </row>
    <row r="86" spans="1:27" ht="13">
      <c r="B86" s="182"/>
      <c r="C86" s="388"/>
      <c r="D86" s="388"/>
      <c r="E86" s="388"/>
      <c r="F86" s="388"/>
      <c r="G86" s="388"/>
      <c r="H86" s="137"/>
      <c r="I86" s="137"/>
      <c r="J86" s="137"/>
    </row>
    <row r="87" spans="1:27" ht="15" customHeight="1">
      <c r="B87" s="1351" t="s">
        <v>1484</v>
      </c>
      <c r="C87" s="1351"/>
      <c r="D87" s="1351"/>
      <c r="E87" s="1351"/>
      <c r="F87" s="1351"/>
      <c r="G87" s="1351"/>
    </row>
    <row r="88" spans="1:27" ht="41.25" customHeight="1">
      <c r="B88" s="1279" t="s">
        <v>1485</v>
      </c>
      <c r="C88" s="1279"/>
      <c r="D88" s="1279"/>
      <c r="E88" s="1279"/>
      <c r="F88" s="1279"/>
      <c r="G88" s="1279"/>
    </row>
    <row r="89" spans="1:27" ht="15" customHeight="1">
      <c r="B89" s="1417" t="s">
        <v>1486</v>
      </c>
      <c r="C89" s="1417"/>
      <c r="D89" s="1417"/>
      <c r="E89" s="1417"/>
      <c r="F89" s="1417"/>
      <c r="G89" s="1417"/>
    </row>
  </sheetData>
  <sheetProtection selectLockedCells="1"/>
  <mergeCells count="23">
    <mergeCell ref="Z47:AE47"/>
    <mergeCell ref="Z67:AE67"/>
    <mergeCell ref="B47:G47"/>
    <mergeCell ref="H47:M47"/>
    <mergeCell ref="N47:S47"/>
    <mergeCell ref="T47:Y47"/>
    <mergeCell ref="B67:G67"/>
    <mergeCell ref="H67:M67"/>
    <mergeCell ref="N67:S67"/>
    <mergeCell ref="T67:Y67"/>
    <mergeCell ref="N27:S27"/>
    <mergeCell ref="T27:Y27"/>
    <mergeCell ref="Z7:AE7"/>
    <mergeCell ref="Z27:AE27"/>
    <mergeCell ref="B7:G7"/>
    <mergeCell ref="H7:M7"/>
    <mergeCell ref="N7:S7"/>
    <mergeCell ref="T7:Y7"/>
    <mergeCell ref="B87:G87"/>
    <mergeCell ref="B88:G88"/>
    <mergeCell ref="B89:G89"/>
    <mergeCell ref="B27:G27"/>
    <mergeCell ref="H27:M2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&amp;"Arial,Fett"Import von biotischen Gütern 1994 – 2018*)**) nach Bundesländern</oddHeader>
    <oddFooter>&amp;CStatistische Ämter der Länder – Indikatoren und Kennzahlen, UGRdL 2020</oddFooter>
  </headerFooter>
  <rowBreaks count="1" manualBreakCount="1">
    <brk id="45" max="29" man="1"/>
  </rowBreaks>
  <colBreaks count="3" manualBreakCount="3">
    <brk id="7" max="1048575" man="1"/>
    <brk id="13" max="1048575" man="1"/>
    <brk id="19" max="1048575" man="1"/>
  </colBreak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6">
    <pageSetUpPr autoPageBreaks="0"/>
  </sheetPr>
  <dimension ref="A1:AF89"/>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4296875" defaultRowHeight="12.5"/>
  <cols>
    <col min="1" max="1" width="25.54296875" style="643" customWidth="1"/>
    <col min="2" max="2" width="10.54296875" style="528" customWidth="1"/>
    <col min="3" max="10" width="10.54296875" style="376" customWidth="1"/>
    <col min="11" max="26" width="10.54296875" style="135" customWidth="1"/>
    <col min="27" max="16384" width="11.54296875" style="135"/>
  </cols>
  <sheetData>
    <row r="1" spans="1:32" ht="13">
      <c r="A1" s="160" t="s">
        <v>322</v>
      </c>
    </row>
    <row r="3" spans="1:32" ht="13">
      <c r="A3" s="692" t="s">
        <v>959</v>
      </c>
      <c r="B3" s="407" t="s">
        <v>1654</v>
      </c>
      <c r="D3" s="407"/>
      <c r="E3" s="407"/>
      <c r="F3" s="407"/>
      <c r="G3" s="407"/>
      <c r="H3" s="692"/>
      <c r="I3" s="692"/>
      <c r="J3" s="692"/>
    </row>
    <row r="5" spans="1:32">
      <c r="A5" s="690" t="s">
        <v>433</v>
      </c>
      <c r="B5" s="498">
        <v>1994</v>
      </c>
      <c r="C5" s="529">
        <v>1995</v>
      </c>
      <c r="D5" s="529">
        <v>1996</v>
      </c>
      <c r="E5" s="529">
        <v>1997</v>
      </c>
      <c r="F5" s="529">
        <v>1998</v>
      </c>
      <c r="G5" s="529">
        <v>1999</v>
      </c>
      <c r="H5" s="529">
        <v>2000</v>
      </c>
      <c r="I5" s="529">
        <v>2001</v>
      </c>
      <c r="J5" s="529">
        <v>2002</v>
      </c>
      <c r="K5" s="529">
        <v>2003</v>
      </c>
      <c r="L5" s="529">
        <v>2004</v>
      </c>
      <c r="M5" s="529">
        <v>2005</v>
      </c>
      <c r="N5" s="529">
        <v>2006</v>
      </c>
      <c r="O5" s="529">
        <v>2007</v>
      </c>
      <c r="P5" s="529">
        <v>2008</v>
      </c>
      <c r="Q5" s="529">
        <v>2009</v>
      </c>
      <c r="R5" s="529">
        <v>2010</v>
      </c>
      <c r="S5" s="529">
        <v>2011</v>
      </c>
      <c r="T5" s="529">
        <v>2012</v>
      </c>
      <c r="U5" s="529">
        <v>2013</v>
      </c>
      <c r="V5" s="529">
        <v>2014</v>
      </c>
      <c r="W5" s="529">
        <v>2015</v>
      </c>
      <c r="X5" s="529">
        <v>2016</v>
      </c>
      <c r="Y5" s="529">
        <v>2017</v>
      </c>
      <c r="Z5" s="772">
        <v>2018</v>
      </c>
    </row>
    <row r="6" spans="1:32">
      <c r="A6" s="387"/>
      <c r="B6" s="387"/>
      <c r="C6" s="409"/>
      <c r="D6" s="409"/>
      <c r="E6" s="409"/>
      <c r="F6" s="409"/>
      <c r="G6" s="409"/>
      <c r="H6" s="409"/>
      <c r="I6" s="409"/>
      <c r="J6" s="409"/>
    </row>
    <row r="7" spans="1:32" ht="13">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Y7" s="1283"/>
      <c r="Z7" s="1283" t="s">
        <v>434</v>
      </c>
      <c r="AA7" s="1283"/>
      <c r="AB7" s="1283"/>
      <c r="AC7" s="1283"/>
      <c r="AD7" s="1283"/>
      <c r="AE7" s="1283"/>
    </row>
    <row r="8" spans="1:32" s="386" customFormat="1">
      <c r="A8" s="643"/>
      <c r="B8" s="528"/>
      <c r="C8" s="141"/>
      <c r="D8" s="134"/>
      <c r="E8" s="141"/>
      <c r="F8" s="141"/>
      <c r="G8" s="141"/>
      <c r="H8" s="141"/>
      <c r="I8" s="141"/>
      <c r="J8" s="141"/>
    </row>
    <row r="9" spans="1:32" s="386" customFormat="1">
      <c r="A9" s="710" t="s">
        <v>435</v>
      </c>
      <c r="B9" s="244">
        <v>24909.381566</v>
      </c>
      <c r="C9" s="244">
        <v>25173.207381</v>
      </c>
      <c r="D9" s="244">
        <v>25682.126864000002</v>
      </c>
      <c r="E9" s="244">
        <v>26926.986566999996</v>
      </c>
      <c r="F9" s="244">
        <v>27147.802594000001</v>
      </c>
      <c r="G9" s="244">
        <v>27447.338956</v>
      </c>
      <c r="H9" s="244">
        <v>30871.122638999997</v>
      </c>
      <c r="I9" s="244">
        <v>31501.750301</v>
      </c>
      <c r="J9" s="244">
        <v>32838.535340999995</v>
      </c>
      <c r="K9" s="244">
        <v>37583.846399999995</v>
      </c>
      <c r="L9" s="244">
        <v>38390.953421999999</v>
      </c>
      <c r="M9" s="244">
        <v>38810.517832999998</v>
      </c>
      <c r="N9" s="244">
        <v>44438.253650000006</v>
      </c>
      <c r="O9" s="244">
        <v>44175.717430000004</v>
      </c>
      <c r="P9" s="244">
        <v>44170.474450999987</v>
      </c>
      <c r="Q9" s="244">
        <v>38731.009033000002</v>
      </c>
      <c r="R9" s="244">
        <v>40139.157182999996</v>
      </c>
      <c r="S9" s="244">
        <v>40303.773772</v>
      </c>
      <c r="T9" s="244">
        <v>41627.137973000004</v>
      </c>
      <c r="U9" s="244">
        <v>41545.106762000003</v>
      </c>
      <c r="V9" s="244">
        <v>40946.626040999996</v>
      </c>
      <c r="W9" s="244">
        <v>39913.660060000002</v>
      </c>
      <c r="X9" s="244">
        <v>40973.979069000001</v>
      </c>
      <c r="Y9" s="244">
        <v>41512.123473</v>
      </c>
      <c r="Z9" s="244">
        <v>40456.599249000006</v>
      </c>
    </row>
    <row r="10" spans="1:32">
      <c r="A10" s="710" t="s">
        <v>436</v>
      </c>
      <c r="B10" s="244">
        <v>21688.810996</v>
      </c>
      <c r="C10" s="244">
        <v>20597.771055000001</v>
      </c>
      <c r="D10" s="244">
        <v>21694.528001000002</v>
      </c>
      <c r="E10" s="244">
        <v>23411.792412999999</v>
      </c>
      <c r="F10" s="244">
        <v>25498.360292999998</v>
      </c>
      <c r="G10" s="244">
        <v>27703.608854000002</v>
      </c>
      <c r="H10" s="244">
        <v>30159.556045000001</v>
      </c>
      <c r="I10" s="244">
        <v>30646.411399999997</v>
      </c>
      <c r="J10" s="244">
        <v>31204.600701000003</v>
      </c>
      <c r="K10" s="244">
        <v>33701.403426999997</v>
      </c>
      <c r="L10" s="244">
        <v>37638.166958000002</v>
      </c>
      <c r="M10" s="244">
        <v>40924.253429000004</v>
      </c>
      <c r="N10" s="244">
        <v>44854.816917000004</v>
      </c>
      <c r="O10" s="244">
        <v>47743.584972999997</v>
      </c>
      <c r="P10" s="244">
        <v>45451.418405000004</v>
      </c>
      <c r="Q10" s="244">
        <v>38626.106167999998</v>
      </c>
      <c r="R10" s="244">
        <v>43735.723966000005</v>
      </c>
      <c r="S10" s="244">
        <v>45280.756096999998</v>
      </c>
      <c r="T10" s="244">
        <v>43767.581463000002</v>
      </c>
      <c r="U10" s="244">
        <v>44040.286048000002</v>
      </c>
      <c r="V10" s="244">
        <v>44568.888638999997</v>
      </c>
      <c r="W10" s="244">
        <v>47117.552696999999</v>
      </c>
      <c r="X10" s="244">
        <v>47507.577256999997</v>
      </c>
      <c r="Y10" s="244">
        <v>47910.394742999997</v>
      </c>
      <c r="Z10" s="244">
        <v>49107.531458999998</v>
      </c>
      <c r="AA10" s="386"/>
      <c r="AB10" s="386"/>
      <c r="AC10" s="386"/>
      <c r="AD10" s="386"/>
      <c r="AE10" s="386"/>
      <c r="AF10" s="386"/>
    </row>
    <row r="11" spans="1:32">
      <c r="A11" s="710" t="s">
        <v>437</v>
      </c>
      <c r="B11" s="244">
        <v>941.33158500000002</v>
      </c>
      <c r="C11" s="244">
        <v>940.05854199999987</v>
      </c>
      <c r="D11" s="244">
        <v>1115.1745169999999</v>
      </c>
      <c r="E11" s="244">
        <v>977.24020099999984</v>
      </c>
      <c r="F11" s="244">
        <v>1038.3223269999999</v>
      </c>
      <c r="G11" s="244">
        <v>989.95093799999995</v>
      </c>
      <c r="H11" s="244">
        <v>940.588346</v>
      </c>
      <c r="I11" s="244">
        <v>1003.4287649999999</v>
      </c>
      <c r="J11" s="244">
        <v>1017.837492</v>
      </c>
      <c r="K11" s="244">
        <v>1537.9437069999999</v>
      </c>
      <c r="L11" s="244">
        <v>1582.94247</v>
      </c>
      <c r="M11" s="244">
        <v>1419.0247060000002</v>
      </c>
      <c r="N11" s="244">
        <v>1649.7110230000001</v>
      </c>
      <c r="O11" s="244">
        <v>2018.4104600000001</v>
      </c>
      <c r="P11" s="244">
        <v>2060.94544</v>
      </c>
      <c r="Q11" s="244">
        <v>1647.8624329999998</v>
      </c>
      <c r="R11" s="244">
        <v>1932.0522909999997</v>
      </c>
      <c r="S11" s="244">
        <v>2008.8294990000002</v>
      </c>
      <c r="T11" s="244">
        <v>2086.7997989999999</v>
      </c>
      <c r="U11" s="244">
        <v>2045.8202349999999</v>
      </c>
      <c r="V11" s="244">
        <v>2235.494522</v>
      </c>
      <c r="W11" s="244">
        <v>2305.8035750000004</v>
      </c>
      <c r="X11" s="244">
        <v>2867.6002200000003</v>
      </c>
      <c r="Y11" s="244">
        <v>2138.4642879999997</v>
      </c>
      <c r="Z11" s="244">
        <v>2136.3321579999997</v>
      </c>
      <c r="AA11" s="386"/>
      <c r="AB11" s="386"/>
      <c r="AC11" s="386"/>
      <c r="AD11" s="386"/>
      <c r="AE11" s="386"/>
      <c r="AF11" s="386"/>
    </row>
    <row r="12" spans="1:32">
      <c r="A12" s="710" t="s">
        <v>438</v>
      </c>
      <c r="B12" s="244">
        <v>3108.6860849999998</v>
      </c>
      <c r="C12" s="244">
        <v>3544.0630159999996</v>
      </c>
      <c r="D12" s="244">
        <v>5202.8506390000002</v>
      </c>
      <c r="E12" s="244">
        <v>6483.2881079999997</v>
      </c>
      <c r="F12" s="244">
        <v>6781.4638259999992</v>
      </c>
      <c r="G12" s="244">
        <v>5798.451243999999</v>
      </c>
      <c r="H12" s="244">
        <v>6189.3151449999996</v>
      </c>
      <c r="I12" s="244">
        <v>5096.716586999999</v>
      </c>
      <c r="J12" s="244">
        <v>6099.0371669999995</v>
      </c>
      <c r="K12" s="244">
        <v>6336.4121290000003</v>
      </c>
      <c r="L12" s="244">
        <v>6992.5947640000004</v>
      </c>
      <c r="M12" s="244">
        <v>9602.2783700000018</v>
      </c>
      <c r="N12" s="244">
        <v>11330.227889999998</v>
      </c>
      <c r="O12" s="244">
        <v>12021.179542</v>
      </c>
      <c r="P12" s="244">
        <v>12220.933192</v>
      </c>
      <c r="Q12" s="244">
        <v>10203.967967999999</v>
      </c>
      <c r="R12" s="244">
        <v>11868.440889000001</v>
      </c>
      <c r="S12" s="244">
        <v>14283.955094999999</v>
      </c>
      <c r="T12" s="244">
        <v>13040.354733</v>
      </c>
      <c r="U12" s="244">
        <v>11858.396242000001</v>
      </c>
      <c r="V12" s="244">
        <v>11179.480495000002</v>
      </c>
      <c r="W12" s="244">
        <v>12370.937065</v>
      </c>
      <c r="X12" s="244">
        <v>14751.722333</v>
      </c>
      <c r="Y12" s="244">
        <v>18371.21372</v>
      </c>
      <c r="Z12" s="244">
        <v>18567.180366999997</v>
      </c>
      <c r="AA12" s="386"/>
      <c r="AB12" s="386"/>
      <c r="AC12" s="386"/>
      <c r="AD12" s="386"/>
      <c r="AE12" s="386"/>
      <c r="AF12" s="386"/>
    </row>
    <row r="13" spans="1:32">
      <c r="A13" s="710" t="s">
        <v>439</v>
      </c>
      <c r="B13" s="244">
        <v>3247.2402700000002</v>
      </c>
      <c r="C13" s="244">
        <v>2974.426915</v>
      </c>
      <c r="D13" s="244">
        <v>3077.0932019999996</v>
      </c>
      <c r="E13" s="244">
        <v>3199.7805159999998</v>
      </c>
      <c r="F13" s="244">
        <v>3350.2821469999999</v>
      </c>
      <c r="G13" s="244">
        <v>3897.4034470000001</v>
      </c>
      <c r="H13" s="244">
        <v>4741.7913339999996</v>
      </c>
      <c r="I13" s="244">
        <v>4906.3259129999997</v>
      </c>
      <c r="J13" s="244">
        <v>4303.5200610000002</v>
      </c>
      <c r="K13" s="244">
        <v>4914.1965400000008</v>
      </c>
      <c r="L13" s="244">
        <v>9121.5978000000014</v>
      </c>
      <c r="M13" s="244">
        <v>4555.8250710000002</v>
      </c>
      <c r="N13" s="244">
        <v>6044.3617789999989</v>
      </c>
      <c r="O13" s="244">
        <v>6781.4837880000005</v>
      </c>
      <c r="P13" s="244">
        <v>6314.3045529999999</v>
      </c>
      <c r="Q13" s="244">
        <v>5138.0516849999995</v>
      </c>
      <c r="R13" s="244">
        <v>5809.9670639999995</v>
      </c>
      <c r="S13" s="244">
        <v>6054.2711740000004</v>
      </c>
      <c r="T13" s="244">
        <v>6689.2698279999995</v>
      </c>
      <c r="U13" s="244">
        <v>6020.5992209999995</v>
      </c>
      <c r="V13" s="244">
        <v>7003.4647160000004</v>
      </c>
      <c r="W13" s="244">
        <v>6015.6682710000005</v>
      </c>
      <c r="X13" s="244">
        <v>6563.3382469999997</v>
      </c>
      <c r="Y13" s="244">
        <v>7327.5157070000005</v>
      </c>
      <c r="Z13" s="244">
        <v>7316.9051850000005</v>
      </c>
      <c r="AA13" s="386"/>
      <c r="AB13" s="386"/>
      <c r="AC13" s="386"/>
      <c r="AD13" s="386"/>
      <c r="AE13" s="386"/>
      <c r="AF13" s="386"/>
    </row>
    <row r="14" spans="1:32">
      <c r="A14" s="710" t="s">
        <v>440</v>
      </c>
      <c r="B14" s="244">
        <v>9613.1569140000011</v>
      </c>
      <c r="C14" s="244">
        <v>10210.665379999999</v>
      </c>
      <c r="D14" s="244">
        <v>10146.655775000001</v>
      </c>
      <c r="E14" s="244">
        <v>9458.1479450000006</v>
      </c>
      <c r="F14" s="244">
        <v>10467.840717000001</v>
      </c>
      <c r="G14" s="244">
        <v>9735.7175289999996</v>
      </c>
      <c r="H14" s="244">
        <v>10768.784384000001</v>
      </c>
      <c r="I14" s="244">
        <v>9125.9433559999998</v>
      </c>
      <c r="J14" s="244">
        <v>8725.7235120000005</v>
      </c>
      <c r="K14" s="244">
        <v>11008.687239000001</v>
      </c>
      <c r="L14" s="244">
        <v>15085.976151000001</v>
      </c>
      <c r="M14" s="244">
        <v>14967.054617999998</v>
      </c>
      <c r="N14" s="244">
        <v>15028.751783000002</v>
      </c>
      <c r="O14" s="244">
        <v>15289.539742999999</v>
      </c>
      <c r="P14" s="244">
        <v>14708.300321999997</v>
      </c>
      <c r="Q14" s="244">
        <v>14827.969537000001</v>
      </c>
      <c r="R14" s="244">
        <v>15425.506299000001</v>
      </c>
      <c r="S14" s="244">
        <v>15505.720837000001</v>
      </c>
      <c r="T14" s="244">
        <v>16183.161537000002</v>
      </c>
      <c r="U14" s="244">
        <v>18710.565697999999</v>
      </c>
      <c r="V14" s="244">
        <v>29451.572884000001</v>
      </c>
      <c r="W14" s="244">
        <v>40198.662510000002</v>
      </c>
      <c r="X14" s="244">
        <v>16161.854846</v>
      </c>
      <c r="Y14" s="244">
        <v>19038.367713999996</v>
      </c>
      <c r="Z14" s="244">
        <v>19253.038794999997</v>
      </c>
      <c r="AA14" s="386"/>
      <c r="AB14" s="386"/>
      <c r="AC14" s="386"/>
      <c r="AD14" s="386"/>
      <c r="AE14" s="386"/>
      <c r="AF14" s="386"/>
    </row>
    <row r="15" spans="1:32">
      <c r="A15" s="710" t="s">
        <v>441</v>
      </c>
      <c r="B15" s="244">
        <v>9452.3933899999993</v>
      </c>
      <c r="C15" s="244">
        <v>9652.3503689999998</v>
      </c>
      <c r="D15" s="244">
        <v>10309.188320000001</v>
      </c>
      <c r="E15" s="244">
        <v>11339.103873</v>
      </c>
      <c r="F15" s="244">
        <v>11820.361061999998</v>
      </c>
      <c r="G15" s="244">
        <v>11418.999607000002</v>
      </c>
      <c r="H15" s="244">
        <v>12010.919460000001</v>
      </c>
      <c r="I15" s="244">
        <v>12143.948973</v>
      </c>
      <c r="J15" s="244">
        <v>12367.184601999999</v>
      </c>
      <c r="K15" s="244">
        <v>13269.872304999999</v>
      </c>
      <c r="L15" s="244">
        <v>14025.600668000001</v>
      </c>
      <c r="M15" s="244">
        <v>12616.844056000002</v>
      </c>
      <c r="N15" s="244">
        <v>13324.741129999999</v>
      </c>
      <c r="O15" s="244">
        <v>14551.748491999999</v>
      </c>
      <c r="P15" s="244">
        <v>13028.163434999999</v>
      </c>
      <c r="Q15" s="244">
        <v>10735.025880000001</v>
      </c>
      <c r="R15" s="244">
        <v>11923.372583</v>
      </c>
      <c r="S15" s="244">
        <v>12050.999114</v>
      </c>
      <c r="T15" s="244">
        <v>12524.239921</v>
      </c>
      <c r="U15" s="244">
        <v>12375.619408999999</v>
      </c>
      <c r="V15" s="244">
        <v>13019.478207</v>
      </c>
      <c r="W15" s="244">
        <v>13353.019681999998</v>
      </c>
      <c r="X15" s="244">
        <v>13456.864777000001</v>
      </c>
      <c r="Y15" s="244">
        <v>13765.958776999998</v>
      </c>
      <c r="Z15" s="244">
        <v>13787.662909000001</v>
      </c>
      <c r="AA15" s="386"/>
      <c r="AB15" s="386"/>
      <c r="AC15" s="386"/>
      <c r="AD15" s="386"/>
      <c r="AE15" s="386"/>
      <c r="AF15" s="386"/>
    </row>
    <row r="16" spans="1:32">
      <c r="A16" s="710" t="s">
        <v>442</v>
      </c>
      <c r="B16" s="244">
        <v>3977.203947</v>
      </c>
      <c r="C16" s="244">
        <v>4908.1126030000005</v>
      </c>
      <c r="D16" s="244">
        <v>4327.5471399999997</v>
      </c>
      <c r="E16" s="244">
        <v>3770.4533719999995</v>
      </c>
      <c r="F16" s="244">
        <v>3929.1924770000005</v>
      </c>
      <c r="G16" s="244">
        <v>4734.6062549999997</v>
      </c>
      <c r="H16" s="244">
        <v>6133.969204</v>
      </c>
      <c r="I16" s="244">
        <v>6218.4267360000003</v>
      </c>
      <c r="J16" s="244">
        <v>5777.9542299999994</v>
      </c>
      <c r="K16" s="244">
        <v>6802.7135539999999</v>
      </c>
      <c r="L16" s="244">
        <v>5782.6688030000005</v>
      </c>
      <c r="M16" s="244">
        <v>8234.8769869999996</v>
      </c>
      <c r="N16" s="244">
        <v>8943.6149559999994</v>
      </c>
      <c r="O16" s="244">
        <v>8280.8165710000012</v>
      </c>
      <c r="P16" s="244">
        <v>8294.4516989999993</v>
      </c>
      <c r="Q16" s="244">
        <v>10407.827114</v>
      </c>
      <c r="R16" s="244">
        <v>11435.781854000001</v>
      </c>
      <c r="S16" s="244">
        <v>11394.919695000001</v>
      </c>
      <c r="T16" s="244">
        <v>8934.7495030000009</v>
      </c>
      <c r="U16" s="244">
        <v>12342.494426000003</v>
      </c>
      <c r="V16" s="244">
        <v>12105.18802</v>
      </c>
      <c r="W16" s="244">
        <v>13661.581298999999</v>
      </c>
      <c r="X16" s="244">
        <v>12996.819976999999</v>
      </c>
      <c r="Y16" s="244">
        <v>10572.247459999999</v>
      </c>
      <c r="Z16" s="244">
        <v>9747.6343269999998</v>
      </c>
      <c r="AA16" s="386"/>
      <c r="AB16" s="386"/>
      <c r="AC16" s="386"/>
      <c r="AD16" s="386"/>
      <c r="AE16" s="386"/>
      <c r="AF16" s="386"/>
    </row>
    <row r="17" spans="1:32">
      <c r="A17" s="710" t="s">
        <v>443</v>
      </c>
      <c r="B17" s="244">
        <v>28763.450948999998</v>
      </c>
      <c r="C17" s="244">
        <v>28573.111519000002</v>
      </c>
      <c r="D17" s="244">
        <v>31642.700242000003</v>
      </c>
      <c r="E17" s="244">
        <v>31667.326613000005</v>
      </c>
      <c r="F17" s="244">
        <v>35808.739052000004</v>
      </c>
      <c r="G17" s="244">
        <v>36586.325619000003</v>
      </c>
      <c r="H17" s="244">
        <v>41476.426046</v>
      </c>
      <c r="I17" s="244">
        <v>41884.200863000005</v>
      </c>
      <c r="J17" s="244">
        <v>42294.110348000002</v>
      </c>
      <c r="K17" s="244">
        <v>41683.001609999999</v>
      </c>
      <c r="L17" s="244">
        <v>43441.759957000002</v>
      </c>
      <c r="M17" s="244">
        <v>49131.886799</v>
      </c>
      <c r="N17" s="244">
        <v>49880.232406000003</v>
      </c>
      <c r="O17" s="244">
        <v>48141.506350999996</v>
      </c>
      <c r="P17" s="244">
        <v>43153.643664999996</v>
      </c>
      <c r="Q17" s="244">
        <v>35450.965343999997</v>
      </c>
      <c r="R17" s="244">
        <v>35499.999778999998</v>
      </c>
      <c r="S17" s="244">
        <v>36850.847865999996</v>
      </c>
      <c r="T17" s="244">
        <v>37039.685355000001</v>
      </c>
      <c r="U17" s="244">
        <v>37449.262756000004</v>
      </c>
      <c r="V17" s="244">
        <v>37935.839056000004</v>
      </c>
      <c r="W17" s="244">
        <v>38885.814439999995</v>
      </c>
      <c r="X17" s="244">
        <v>40737.121574000004</v>
      </c>
      <c r="Y17" s="244">
        <v>39645.122676999999</v>
      </c>
      <c r="Z17" s="244">
        <v>40249.780854999997</v>
      </c>
      <c r="AA17" s="386"/>
      <c r="AB17" s="386"/>
      <c r="AC17" s="386"/>
      <c r="AD17" s="386"/>
      <c r="AE17" s="386"/>
      <c r="AF17" s="386"/>
    </row>
    <row r="18" spans="1:32">
      <c r="A18" s="710" t="s">
        <v>444</v>
      </c>
      <c r="B18" s="244">
        <v>79218.843134999988</v>
      </c>
      <c r="C18" s="244">
        <v>80309.105045999997</v>
      </c>
      <c r="D18" s="244">
        <v>86624.057532999999</v>
      </c>
      <c r="E18" s="244">
        <v>90940.156679999985</v>
      </c>
      <c r="F18" s="244">
        <v>91141.189775000006</v>
      </c>
      <c r="G18" s="244">
        <v>92545.189383999998</v>
      </c>
      <c r="H18" s="244">
        <v>95370.169523000004</v>
      </c>
      <c r="I18" s="244">
        <v>96177.734759999992</v>
      </c>
      <c r="J18" s="244">
        <v>101060.71431</v>
      </c>
      <c r="K18" s="244">
        <v>99590.339712000015</v>
      </c>
      <c r="L18" s="244">
        <v>112735.30538600001</v>
      </c>
      <c r="M18" s="244">
        <v>111756.39896000001</v>
      </c>
      <c r="N18" s="244">
        <v>112937.180529</v>
      </c>
      <c r="O18" s="244">
        <v>122820.619311</v>
      </c>
      <c r="P18" s="244">
        <v>120210.07568200001</v>
      </c>
      <c r="Q18" s="244">
        <v>104347.88916299999</v>
      </c>
      <c r="R18" s="244">
        <v>116922.700912</v>
      </c>
      <c r="S18" s="244">
        <v>122109.005147</v>
      </c>
      <c r="T18" s="244">
        <v>114070.77446200002</v>
      </c>
      <c r="U18" s="244">
        <v>112789.860421</v>
      </c>
      <c r="V18" s="244">
        <v>110885.075308</v>
      </c>
      <c r="W18" s="244">
        <v>111780.526664</v>
      </c>
      <c r="X18" s="244">
        <v>130610.32554800001</v>
      </c>
      <c r="Y18" s="244">
        <v>134347.740827</v>
      </c>
      <c r="Z18" s="244">
        <v>137725.717416</v>
      </c>
      <c r="AA18" s="386"/>
      <c r="AB18" s="386"/>
      <c r="AC18" s="386"/>
      <c r="AD18" s="386"/>
      <c r="AE18" s="386"/>
      <c r="AF18" s="386"/>
    </row>
    <row r="19" spans="1:32">
      <c r="A19" s="710" t="s">
        <v>445</v>
      </c>
      <c r="B19" s="244">
        <v>17646.202705</v>
      </c>
      <c r="C19" s="244">
        <v>16671.067582</v>
      </c>
      <c r="D19" s="244">
        <v>16363.736262</v>
      </c>
      <c r="E19" s="244">
        <v>17781.962013999997</v>
      </c>
      <c r="F19" s="244">
        <v>17401.555243000003</v>
      </c>
      <c r="G19" s="244">
        <v>17308.544480999997</v>
      </c>
      <c r="H19" s="244">
        <v>18082.125689</v>
      </c>
      <c r="I19" s="244">
        <v>18434.335487999997</v>
      </c>
      <c r="J19" s="244">
        <v>20008.200641000003</v>
      </c>
      <c r="K19" s="244">
        <v>20645.842368000001</v>
      </c>
      <c r="L19" s="244">
        <v>23526.742920000001</v>
      </c>
      <c r="M19" s="244">
        <v>22608.017836999999</v>
      </c>
      <c r="N19" s="244">
        <v>25175.242043999999</v>
      </c>
      <c r="O19" s="244">
        <v>26669.196558</v>
      </c>
      <c r="P19" s="244">
        <v>26227.254718000004</v>
      </c>
      <c r="Q19" s="244">
        <v>22941.686888999997</v>
      </c>
      <c r="R19" s="244">
        <v>25487.413655</v>
      </c>
      <c r="S19" s="244">
        <v>25513.146491</v>
      </c>
      <c r="T19" s="244">
        <v>24443.494752999999</v>
      </c>
      <c r="U19" s="244">
        <v>24409.724396000005</v>
      </c>
      <c r="V19" s="244">
        <v>25319.660980000004</v>
      </c>
      <c r="W19" s="244">
        <v>25919.480552000001</v>
      </c>
      <c r="X19" s="244">
        <v>27254.605333000003</v>
      </c>
      <c r="Y19" s="244">
        <v>27381.216339999999</v>
      </c>
      <c r="Z19" s="244">
        <v>27257.380827000001</v>
      </c>
      <c r="AA19" s="386"/>
      <c r="AB19" s="386"/>
      <c r="AC19" s="386"/>
      <c r="AD19" s="386"/>
      <c r="AE19" s="386"/>
      <c r="AF19" s="386"/>
    </row>
    <row r="20" spans="1:32">
      <c r="A20" s="710" t="s">
        <v>446</v>
      </c>
      <c r="B20" s="244">
        <v>5835.9390549999998</v>
      </c>
      <c r="C20" s="244">
        <v>5107.0174079999997</v>
      </c>
      <c r="D20" s="244">
        <v>5067.0323360000002</v>
      </c>
      <c r="E20" s="244">
        <v>5656.5784599999997</v>
      </c>
      <c r="F20" s="244">
        <v>5523.5450420000006</v>
      </c>
      <c r="G20" s="244">
        <v>5823.0798330000007</v>
      </c>
      <c r="H20" s="244">
        <v>7096.3068760000006</v>
      </c>
      <c r="I20" s="244">
        <v>7259.5969839999998</v>
      </c>
      <c r="J20" s="244">
        <v>7932.8309300000001</v>
      </c>
      <c r="K20" s="244">
        <v>8901.5376789999991</v>
      </c>
      <c r="L20" s="244">
        <v>10413.054252999998</v>
      </c>
      <c r="M20" s="244">
        <v>9536.5773869999994</v>
      </c>
      <c r="N20" s="244">
        <v>10518.385853</v>
      </c>
      <c r="O20" s="244">
        <v>10922.406226999998</v>
      </c>
      <c r="P20" s="244">
        <v>13225.160527999999</v>
      </c>
      <c r="Q20" s="244">
        <v>9448.5501420000001</v>
      </c>
      <c r="R20" s="244">
        <v>9351.1914099999995</v>
      </c>
      <c r="S20" s="244">
        <v>9065.0274239999999</v>
      </c>
      <c r="T20" s="244">
        <v>8742.7016090000016</v>
      </c>
      <c r="U20" s="244">
        <v>8636.3952040000004</v>
      </c>
      <c r="V20" s="244">
        <v>8806.4197590000003</v>
      </c>
      <c r="W20" s="244">
        <v>8351.8579300000001</v>
      </c>
      <c r="X20" s="244">
        <v>7818.6857740000005</v>
      </c>
      <c r="Y20" s="244">
        <v>8320.0166939999999</v>
      </c>
      <c r="Z20" s="244">
        <v>8373.524086999998</v>
      </c>
      <c r="AA20" s="386"/>
      <c r="AB20" s="386"/>
      <c r="AC20" s="386"/>
      <c r="AD20" s="386"/>
      <c r="AE20" s="386"/>
      <c r="AF20" s="386"/>
    </row>
    <row r="21" spans="1:32">
      <c r="A21" s="710" t="s">
        <v>447</v>
      </c>
      <c r="B21" s="244">
        <v>2152.3673709999998</v>
      </c>
      <c r="C21" s="244">
        <v>2833.7061370000001</v>
      </c>
      <c r="D21" s="244">
        <v>2309.8929669999998</v>
      </c>
      <c r="E21" s="244">
        <v>3004.3315739999998</v>
      </c>
      <c r="F21" s="244">
        <v>3709.0267510000003</v>
      </c>
      <c r="G21" s="244">
        <v>3518.8428399999998</v>
      </c>
      <c r="H21" s="244">
        <v>3905.7126059999996</v>
      </c>
      <c r="I21" s="244">
        <v>4622.4692709999999</v>
      </c>
      <c r="J21" s="244">
        <v>4869.8394699999999</v>
      </c>
      <c r="K21" s="244">
        <v>4737.5485949999993</v>
      </c>
      <c r="L21" s="244">
        <v>5310.9663119999996</v>
      </c>
      <c r="M21" s="244">
        <v>6159.7325250000004</v>
      </c>
      <c r="N21" s="244">
        <v>6924.2553749999997</v>
      </c>
      <c r="O21" s="244">
        <v>8432.4469849999987</v>
      </c>
      <c r="P21" s="244">
        <v>9027.9026200000008</v>
      </c>
      <c r="Q21" s="244">
        <v>7881.7988249999999</v>
      </c>
      <c r="R21" s="244">
        <v>8238.8793389999992</v>
      </c>
      <c r="S21" s="244">
        <v>10457.169743999999</v>
      </c>
      <c r="T21" s="244">
        <v>8798.8419190000004</v>
      </c>
      <c r="U21" s="244">
        <v>8655.0752230000016</v>
      </c>
      <c r="V21" s="244">
        <v>9088.0527359999996</v>
      </c>
      <c r="W21" s="244">
        <v>8978.7801020000024</v>
      </c>
      <c r="X21" s="244">
        <v>9354.463092</v>
      </c>
      <c r="Y21" s="244">
        <v>9773.1725380000007</v>
      </c>
      <c r="Z21" s="244">
        <v>10371.636624999999</v>
      </c>
      <c r="AA21" s="386"/>
      <c r="AB21" s="386"/>
      <c r="AC21" s="386"/>
      <c r="AD21" s="386"/>
      <c r="AE21" s="386"/>
      <c r="AF21" s="386"/>
    </row>
    <row r="22" spans="1:32">
      <c r="A22" s="710" t="s">
        <v>448</v>
      </c>
      <c r="B22" s="244">
        <v>5349.3720469999998</v>
      </c>
      <c r="C22" s="244">
        <v>5984.0327750000006</v>
      </c>
      <c r="D22" s="244">
        <v>6412.4952970000004</v>
      </c>
      <c r="E22" s="244">
        <v>6751.5015250000006</v>
      </c>
      <c r="F22" s="244">
        <v>8057.2160139999996</v>
      </c>
      <c r="G22" s="244">
        <v>8236.1629290000001</v>
      </c>
      <c r="H22" s="244">
        <v>8393.4170020000001</v>
      </c>
      <c r="I22" s="244">
        <v>9405.6765509999987</v>
      </c>
      <c r="J22" s="244">
        <v>10185.196206000001</v>
      </c>
      <c r="K22" s="244">
        <v>10620.444300000001</v>
      </c>
      <c r="L22" s="244">
        <v>11693.679875</v>
      </c>
      <c r="M22" s="244">
        <v>11880.348026999998</v>
      </c>
      <c r="N22" s="244">
        <v>12674.262570999999</v>
      </c>
      <c r="O22" s="244">
        <v>12469.637594999998</v>
      </c>
      <c r="P22" s="244">
        <v>12502.120497000002</v>
      </c>
      <c r="Q22" s="244">
        <v>12244.663144000002</v>
      </c>
      <c r="R22" s="244">
        <v>12891.892901000001</v>
      </c>
      <c r="S22" s="244">
        <v>13136.288890999998</v>
      </c>
      <c r="T22" s="244">
        <v>15858.854417999999</v>
      </c>
      <c r="U22" s="244">
        <v>15614.969838999998</v>
      </c>
      <c r="V22" s="244">
        <v>13873.335244</v>
      </c>
      <c r="W22" s="244">
        <v>14407.053517</v>
      </c>
      <c r="X22" s="244">
        <v>14129.493348000002</v>
      </c>
      <c r="Y22" s="244">
        <v>14689.727077</v>
      </c>
      <c r="Z22" s="244">
        <v>15556.590335000001</v>
      </c>
      <c r="AA22" s="386"/>
      <c r="AB22" s="386"/>
      <c r="AC22" s="386"/>
      <c r="AD22" s="386"/>
      <c r="AE22" s="386"/>
      <c r="AF22" s="386"/>
    </row>
    <row r="23" spans="1:32">
      <c r="A23" s="710" t="s">
        <v>449</v>
      </c>
      <c r="B23" s="244">
        <v>5327.4652459999998</v>
      </c>
      <c r="C23" s="244">
        <v>5369.8077529999991</v>
      </c>
      <c r="D23" s="244">
        <v>6016.0072550000004</v>
      </c>
      <c r="E23" s="244">
        <v>5447.0295370000003</v>
      </c>
      <c r="F23" s="244">
        <v>5599.2232279999998</v>
      </c>
      <c r="G23" s="244">
        <v>7007.9726970000011</v>
      </c>
      <c r="H23" s="244">
        <v>9917.5066719999977</v>
      </c>
      <c r="I23" s="244">
        <v>9556.420306</v>
      </c>
      <c r="J23" s="244">
        <v>11191.500172999999</v>
      </c>
      <c r="K23" s="244">
        <v>13137.508040000001</v>
      </c>
      <c r="L23" s="244">
        <v>9674.2945139999993</v>
      </c>
      <c r="M23" s="244">
        <v>11093.157853000001</v>
      </c>
      <c r="N23" s="244">
        <v>10992.176999000001</v>
      </c>
      <c r="O23" s="244">
        <v>10628.780515999999</v>
      </c>
      <c r="P23" s="244">
        <v>11522.066560000001</v>
      </c>
      <c r="Q23" s="244">
        <v>10882.628675</v>
      </c>
      <c r="R23" s="244">
        <v>9589.2976759999983</v>
      </c>
      <c r="S23" s="244">
        <v>8987.971204999998</v>
      </c>
      <c r="T23" s="244">
        <v>8920.486092000001</v>
      </c>
      <c r="U23" s="244">
        <v>8720.4637490000005</v>
      </c>
      <c r="V23" s="244">
        <v>9129.707943999998</v>
      </c>
      <c r="W23" s="244">
        <v>9890.8600169999991</v>
      </c>
      <c r="X23" s="244">
        <v>9137.4941220000001</v>
      </c>
      <c r="Y23" s="244">
        <v>11242.769737000001</v>
      </c>
      <c r="Z23" s="244">
        <v>9787.3998730000003</v>
      </c>
      <c r="AA23" s="386"/>
      <c r="AB23" s="386"/>
      <c r="AC23" s="386"/>
      <c r="AD23" s="386"/>
      <c r="AE23" s="386"/>
      <c r="AF23" s="386"/>
    </row>
    <row r="24" spans="1:32">
      <c r="A24" s="710" t="s">
        <v>450</v>
      </c>
      <c r="B24" s="244">
        <v>1948.896444</v>
      </c>
      <c r="C24" s="244">
        <v>1853.202119</v>
      </c>
      <c r="D24" s="244">
        <v>2260.9719449999998</v>
      </c>
      <c r="E24" s="244">
        <v>2504.573903</v>
      </c>
      <c r="F24" s="244">
        <v>2644.7429510000002</v>
      </c>
      <c r="G24" s="244">
        <v>2723.5069859999999</v>
      </c>
      <c r="H24" s="244">
        <v>3187.605732</v>
      </c>
      <c r="I24" s="244">
        <v>3707.3975449999998</v>
      </c>
      <c r="J24" s="244">
        <v>3837.524711</v>
      </c>
      <c r="K24" s="244">
        <v>3994.1926820000003</v>
      </c>
      <c r="L24" s="244">
        <v>4081.2098509999996</v>
      </c>
      <c r="M24" s="244">
        <v>3725.6709430000001</v>
      </c>
      <c r="N24" s="244">
        <v>4915.3640969999997</v>
      </c>
      <c r="O24" s="244">
        <v>5205.4193559999994</v>
      </c>
      <c r="P24" s="244">
        <v>5908.9449399999994</v>
      </c>
      <c r="Q24" s="244">
        <v>4960.1917110000004</v>
      </c>
      <c r="R24" s="244">
        <v>5044.7852999999996</v>
      </c>
      <c r="S24" s="244">
        <v>5446.1939549999988</v>
      </c>
      <c r="T24" s="244">
        <v>5049.5478279999998</v>
      </c>
      <c r="U24" s="244">
        <v>4869.5339649999996</v>
      </c>
      <c r="V24" s="244">
        <v>5192.0953470000004</v>
      </c>
      <c r="W24" s="244">
        <v>4973.9713179999999</v>
      </c>
      <c r="X24" s="244">
        <v>5091.5251920000001</v>
      </c>
      <c r="Y24" s="244">
        <v>5418.8219220000001</v>
      </c>
      <c r="Z24" s="244">
        <v>5614.6780319999998</v>
      </c>
      <c r="AA24" s="386"/>
      <c r="AB24" s="386"/>
      <c r="AC24" s="386"/>
      <c r="AD24" s="386"/>
      <c r="AE24" s="386"/>
      <c r="AF24" s="386"/>
    </row>
    <row r="25" spans="1:32" ht="20.25" customHeight="1">
      <c r="A25" s="710" t="s">
        <v>451</v>
      </c>
      <c r="B25" s="244">
        <v>223180.74169999998</v>
      </c>
      <c r="C25" s="244">
        <v>224701.70559999999</v>
      </c>
      <c r="D25" s="244">
        <v>238252.05829999998</v>
      </c>
      <c r="E25" s="244">
        <v>249320.25329999998</v>
      </c>
      <c r="F25" s="244">
        <v>259918.86350000001</v>
      </c>
      <c r="G25" s="244">
        <v>265475.70159999997</v>
      </c>
      <c r="H25" s="244">
        <v>289245.31669999997</v>
      </c>
      <c r="I25" s="244">
        <v>291690.78380000003</v>
      </c>
      <c r="J25" s="244">
        <v>303714.30989999999</v>
      </c>
      <c r="K25" s="244">
        <v>318465.4903</v>
      </c>
      <c r="L25" s="244">
        <v>349497.51409999997</v>
      </c>
      <c r="M25" s="244">
        <v>357022.46539999999</v>
      </c>
      <c r="N25" s="244">
        <v>379631.57900000003</v>
      </c>
      <c r="O25" s="244">
        <v>396152.4939</v>
      </c>
      <c r="P25" s="244">
        <v>388026.16070000001</v>
      </c>
      <c r="Q25" s="244">
        <v>338476.19370000006</v>
      </c>
      <c r="R25" s="244">
        <v>365296.16310000001</v>
      </c>
      <c r="S25" s="244">
        <v>378448.87599999772</v>
      </c>
      <c r="T25" s="244">
        <v>367777.68119999993</v>
      </c>
      <c r="U25" s="244">
        <v>370084.17359999986</v>
      </c>
      <c r="V25" s="244">
        <v>380740.37990000151</v>
      </c>
      <c r="W25" s="244">
        <v>398125.22969999991</v>
      </c>
      <c r="X25" s="244">
        <v>399413.47070000006</v>
      </c>
      <c r="Y25" s="244">
        <v>411454.8737000004</v>
      </c>
      <c r="Z25" s="244">
        <v>415309.59249999991</v>
      </c>
      <c r="AA25" s="386"/>
      <c r="AB25" s="386"/>
      <c r="AC25" s="386"/>
      <c r="AD25" s="386"/>
      <c r="AE25" s="386"/>
      <c r="AF25" s="386"/>
    </row>
    <row r="26" spans="1:32">
      <c r="K26" s="138"/>
      <c r="L26" s="138"/>
      <c r="M26" s="138"/>
      <c r="N26" s="138"/>
      <c r="O26" s="138"/>
      <c r="P26" s="138"/>
      <c r="Q26" s="138"/>
      <c r="R26" s="138"/>
      <c r="S26" s="138"/>
      <c r="T26" s="138"/>
      <c r="U26" s="138"/>
      <c r="V26" s="138"/>
      <c r="W26" s="138"/>
      <c r="X26" s="138"/>
      <c r="Y26" s="138"/>
      <c r="Z26" s="138"/>
    </row>
    <row r="27" spans="1:32" s="368" customFormat="1" ht="25" customHeight="1">
      <c r="A27" s="135"/>
      <c r="B27" s="1418" t="s">
        <v>482</v>
      </c>
      <c r="C27" s="1418"/>
      <c r="D27" s="1418"/>
      <c r="E27" s="1418"/>
      <c r="F27" s="1418"/>
      <c r="G27" s="1418"/>
      <c r="H27" s="1418" t="s">
        <v>482</v>
      </c>
      <c r="I27" s="1418"/>
      <c r="J27" s="1418"/>
      <c r="K27" s="1418"/>
      <c r="L27" s="1418"/>
      <c r="M27" s="1418"/>
      <c r="N27" s="1418" t="s">
        <v>482</v>
      </c>
      <c r="O27" s="1418"/>
      <c r="P27" s="1418"/>
      <c r="Q27" s="1418"/>
      <c r="R27" s="1418"/>
      <c r="S27" s="1418"/>
      <c r="T27" s="1418" t="s">
        <v>482</v>
      </c>
      <c r="U27" s="1418"/>
      <c r="V27" s="1418"/>
      <c r="W27" s="1418"/>
      <c r="X27" s="1418"/>
      <c r="Y27" s="1418"/>
      <c r="Z27" s="1418" t="s">
        <v>482</v>
      </c>
      <c r="AA27" s="1418"/>
      <c r="AB27" s="1418"/>
      <c r="AC27" s="1418"/>
      <c r="AD27" s="1418"/>
      <c r="AE27" s="1418"/>
    </row>
    <row r="28" spans="1:32" s="368" customFormat="1">
      <c r="A28" s="643"/>
      <c r="B28" s="528"/>
      <c r="C28" s="137"/>
      <c r="D28" s="137"/>
      <c r="E28" s="137"/>
      <c r="F28" s="137"/>
      <c r="G28" s="137"/>
      <c r="H28" s="137"/>
      <c r="I28" s="137"/>
      <c r="J28" s="137"/>
      <c r="K28" s="601"/>
      <c r="L28" s="601"/>
      <c r="M28" s="601"/>
      <c r="N28" s="601"/>
      <c r="O28" s="601"/>
      <c r="P28" s="601"/>
      <c r="Q28" s="601"/>
      <c r="R28" s="601"/>
      <c r="S28" s="601"/>
      <c r="T28" s="601"/>
      <c r="U28" s="601"/>
      <c r="V28" s="601"/>
      <c r="W28" s="601"/>
      <c r="X28" s="601"/>
      <c r="Y28" s="601"/>
      <c r="Z28" s="601"/>
    </row>
    <row r="29" spans="1:32" s="368" customFormat="1">
      <c r="A29" s="712" t="s">
        <v>435</v>
      </c>
      <c r="B29" s="570" t="s">
        <v>356</v>
      </c>
      <c r="C29" s="140">
        <v>1.0591423729287186</v>
      </c>
      <c r="D29" s="140">
        <v>2.0216711970684997</v>
      </c>
      <c r="E29" s="140">
        <v>4.8471830607806083</v>
      </c>
      <c r="F29" s="140">
        <v>0.8200547300403116</v>
      </c>
      <c r="G29" s="140">
        <v>1.1033539858809718</v>
      </c>
      <c r="H29" s="140">
        <v>12.474009551485338</v>
      </c>
      <c r="I29" s="140">
        <v>2.0427752802333146</v>
      </c>
      <c r="J29" s="140">
        <v>4.2435262397389977</v>
      </c>
      <c r="K29" s="140">
        <v>14.450434557217676</v>
      </c>
      <c r="L29" s="140">
        <v>2.1474838243272671</v>
      </c>
      <c r="M29" s="140">
        <v>1.0928731214046081</v>
      </c>
      <c r="N29" s="140">
        <v>14.500542974499623</v>
      </c>
      <c r="O29" s="140">
        <v>-0.59078878766874254</v>
      </c>
      <c r="P29" s="140">
        <v>-1.1868463728589518E-2</v>
      </c>
      <c r="Q29" s="140">
        <v>-12.31470905759501</v>
      </c>
      <c r="R29" s="140">
        <v>3.6357125341098282</v>
      </c>
      <c r="S29" s="140">
        <v>0.41011471229825247</v>
      </c>
      <c r="T29" s="140">
        <v>3.2834746653907132</v>
      </c>
      <c r="U29" s="140">
        <v>-0.19706185674645837</v>
      </c>
      <c r="V29" s="140">
        <v>-1.4405564641548096</v>
      </c>
      <c r="W29" s="140">
        <v>-2.5227132999082329</v>
      </c>
      <c r="X29" s="140">
        <v>2.656531642064607</v>
      </c>
      <c r="Y29" s="140">
        <v>1.3133808730017762</v>
      </c>
      <c r="Z29" s="140">
        <v>-2.5426890645247795</v>
      </c>
    </row>
    <row r="30" spans="1:32" s="368" customFormat="1">
      <c r="A30" s="710" t="s">
        <v>436</v>
      </c>
      <c r="B30" s="570" t="s">
        <v>356</v>
      </c>
      <c r="C30" s="140">
        <v>-5.0304276301786075</v>
      </c>
      <c r="D30" s="140">
        <v>5.3246389770594504</v>
      </c>
      <c r="E30" s="140">
        <v>7.9156569431740564</v>
      </c>
      <c r="F30" s="140">
        <v>8.9124653217127303</v>
      </c>
      <c r="G30" s="140">
        <v>8.6485896961986413</v>
      </c>
      <c r="H30" s="140">
        <v>8.8650803725356297</v>
      </c>
      <c r="I30" s="140">
        <v>1.614265655215803</v>
      </c>
      <c r="J30" s="140">
        <v>1.8213855244402453</v>
      </c>
      <c r="K30" s="140">
        <v>8.0013929674157964</v>
      </c>
      <c r="L30" s="140">
        <v>11.681304428545118</v>
      </c>
      <c r="M30" s="140">
        <v>8.7307293011025422</v>
      </c>
      <c r="N30" s="140">
        <v>9.6044842817210707</v>
      </c>
      <c r="O30" s="140">
        <v>6.4402627288512093</v>
      </c>
      <c r="P30" s="140">
        <v>-4.8009938283776847</v>
      </c>
      <c r="Q30" s="140">
        <v>-15.016719998003779</v>
      </c>
      <c r="R30" s="140">
        <v>13.228405099329166</v>
      </c>
      <c r="S30" s="140">
        <v>3.5326547519851204</v>
      </c>
      <c r="T30" s="140">
        <v>-3.3417609696235786</v>
      </c>
      <c r="U30" s="140">
        <v>0.62307437579235625</v>
      </c>
      <c r="V30" s="140">
        <v>1.2002705668711116</v>
      </c>
      <c r="W30" s="140">
        <v>5.7184824118988615</v>
      </c>
      <c r="X30" s="140">
        <v>0.82776913841034627</v>
      </c>
      <c r="Y30" s="140">
        <v>0.8479015543581454</v>
      </c>
      <c r="Z30" s="140">
        <v>2.4986993374228206</v>
      </c>
    </row>
    <row r="31" spans="1:32" s="368" customFormat="1">
      <c r="A31" s="710" t="s">
        <v>437</v>
      </c>
      <c r="B31" s="570" t="s">
        <v>356</v>
      </c>
      <c r="C31" s="140">
        <v>-0.13523853021463594</v>
      </c>
      <c r="D31" s="140">
        <v>18.628198902106249</v>
      </c>
      <c r="E31" s="140">
        <v>-12.368854730564124</v>
      </c>
      <c r="F31" s="140">
        <v>6.2504720883868004</v>
      </c>
      <c r="G31" s="140">
        <v>-4.658610119630012</v>
      </c>
      <c r="H31" s="140">
        <v>-4.9863675163263395</v>
      </c>
      <c r="I31" s="140">
        <v>6.6809693387376683</v>
      </c>
      <c r="J31" s="140">
        <v>1.4359491677518577</v>
      </c>
      <c r="K31" s="140">
        <v>51.099140981534987</v>
      </c>
      <c r="L31" s="140">
        <v>2.9259044264875769</v>
      </c>
      <c r="M31" s="140">
        <v>-10.355257193901679</v>
      </c>
      <c r="N31" s="140">
        <v>16.256680805105006</v>
      </c>
      <c r="O31" s="140">
        <v>22.349334632529761</v>
      </c>
      <c r="P31" s="140">
        <v>2.1073503552889719</v>
      </c>
      <c r="Q31" s="140">
        <v>-20.043374219552376</v>
      </c>
      <c r="R31" s="140">
        <v>17.245969827870937</v>
      </c>
      <c r="S31" s="140">
        <v>3.9738680136996578</v>
      </c>
      <c r="T31" s="140">
        <v>3.8813796809940015</v>
      </c>
      <c r="U31" s="140">
        <v>-1.9637515788355699</v>
      </c>
      <c r="V31" s="140">
        <v>9.2713076034268482</v>
      </c>
      <c r="W31" s="140">
        <v>3.1451230279507882</v>
      </c>
      <c r="X31" s="140">
        <v>24.364462397886584</v>
      </c>
      <c r="Y31" s="140">
        <v>-25.42669396224278</v>
      </c>
      <c r="Z31" s="140">
        <v>-9.9703792668620395E-2</v>
      </c>
    </row>
    <row r="32" spans="1:32" s="368" customFormat="1">
      <c r="A32" s="710" t="s">
        <v>438</v>
      </c>
      <c r="B32" s="570" t="s">
        <v>356</v>
      </c>
      <c r="C32" s="140">
        <v>14.005175147814896</v>
      </c>
      <c r="D32" s="140">
        <v>46.80468760039679</v>
      </c>
      <c r="E32" s="140">
        <v>24.610306115689355</v>
      </c>
      <c r="F32" s="140">
        <v>4.5991434135414693</v>
      </c>
      <c r="G32" s="140">
        <v>-14.495581001717497</v>
      </c>
      <c r="H32" s="140">
        <v>6.7408327595140207</v>
      </c>
      <c r="I32" s="140">
        <v>-17.652979892010336</v>
      </c>
      <c r="J32" s="140">
        <v>19.666005807671979</v>
      </c>
      <c r="K32" s="140">
        <v>3.892007139821402</v>
      </c>
      <c r="L32" s="140">
        <v>10.355744254652166</v>
      </c>
      <c r="M32" s="140">
        <v>37.320675572899546</v>
      </c>
      <c r="N32" s="140">
        <v>17.995203361303894</v>
      </c>
      <c r="O32" s="140">
        <v>6.0983032178005203</v>
      </c>
      <c r="P32" s="140">
        <v>1.6616809465501632</v>
      </c>
      <c r="Q32" s="140">
        <v>-16.504183373822357</v>
      </c>
      <c r="R32" s="140">
        <v>16.31201632756833</v>
      </c>
      <c r="S32" s="140">
        <v>20.352413839283329</v>
      </c>
      <c r="T32" s="140">
        <v>-8.7062746538268954</v>
      </c>
      <c r="U32" s="140">
        <v>-9.0638522893010673</v>
      </c>
      <c r="V32" s="140">
        <v>-5.7251902630426486</v>
      </c>
      <c r="W32" s="140">
        <v>10.657530737075618</v>
      </c>
      <c r="X32" s="140">
        <v>19.24498730767732</v>
      </c>
      <c r="Y32" s="140">
        <v>24.536059622699781</v>
      </c>
      <c r="Z32" s="140">
        <v>1.0667049547556928</v>
      </c>
    </row>
    <row r="33" spans="1:31" s="368" customFormat="1">
      <c r="A33" s="710" t="s">
        <v>439</v>
      </c>
      <c r="B33" s="570" t="s">
        <v>356</v>
      </c>
      <c r="C33" s="140">
        <v>-8.4013910987867888</v>
      </c>
      <c r="D33" s="140">
        <v>3.4516325306987596</v>
      </c>
      <c r="E33" s="140">
        <v>3.9871172546953773</v>
      </c>
      <c r="F33" s="140">
        <v>4.7034985758379548</v>
      </c>
      <c r="G33" s="140">
        <v>16.330603692286587</v>
      </c>
      <c r="H33" s="140">
        <v>21.665395909934887</v>
      </c>
      <c r="I33" s="140">
        <v>3.4698823168417476</v>
      </c>
      <c r="J33" s="140">
        <v>-12.28629860080801</v>
      </c>
      <c r="K33" s="140">
        <v>14.190162247276689</v>
      </c>
      <c r="L33" s="140">
        <v>85.617276919087175</v>
      </c>
      <c r="M33" s="140">
        <v>-50.054528045514132</v>
      </c>
      <c r="N33" s="140">
        <v>32.67326301607244</v>
      </c>
      <c r="O33" s="140">
        <v>12.195200021960858</v>
      </c>
      <c r="P33" s="140">
        <v>-6.8890415372913623</v>
      </c>
      <c r="Q33" s="140">
        <v>-18.628383508064218</v>
      </c>
      <c r="R33" s="140">
        <v>13.07724056107854</v>
      </c>
      <c r="S33" s="140">
        <v>4.2049138542242304</v>
      </c>
      <c r="T33" s="140">
        <v>10.48844089982282</v>
      </c>
      <c r="U33" s="140">
        <v>-9.9961673574755991</v>
      </c>
      <c r="V33" s="140">
        <v>16.325044383817172</v>
      </c>
      <c r="W33" s="140">
        <v>-14.104396681592419</v>
      </c>
      <c r="X33" s="140">
        <v>9.1040587899465208</v>
      </c>
      <c r="Y33" s="140">
        <v>11.643121704862523</v>
      </c>
      <c r="Z33" s="140">
        <v>-0.1448038110633405</v>
      </c>
    </row>
    <row r="34" spans="1:31" s="368" customFormat="1">
      <c r="A34" s="710" t="s">
        <v>440</v>
      </c>
      <c r="B34" s="570" t="s">
        <v>356</v>
      </c>
      <c r="C34" s="140">
        <v>6.2155280658097212</v>
      </c>
      <c r="D34" s="140">
        <v>-0.62688965525572371</v>
      </c>
      <c r="E34" s="140">
        <v>-6.7855640840442391</v>
      </c>
      <c r="F34" s="140">
        <v>10.675375114361259</v>
      </c>
      <c r="G34" s="140">
        <v>-6.9940230062062057</v>
      </c>
      <c r="H34" s="140">
        <v>10.611101358711181</v>
      </c>
      <c r="I34" s="140">
        <v>-15.255584747716682</v>
      </c>
      <c r="J34" s="140">
        <v>-4.3855175118621332</v>
      </c>
      <c r="K34" s="140">
        <v>26.163603784378083</v>
      </c>
      <c r="L34" s="140">
        <v>37.037012892468823</v>
      </c>
      <c r="M34" s="140">
        <v>-0.78829193291623767</v>
      </c>
      <c r="N34" s="140">
        <v>0.41221981595366231</v>
      </c>
      <c r="O34" s="140">
        <v>1.735260278202162</v>
      </c>
      <c r="P34" s="140">
        <v>-3.8015494957335818</v>
      </c>
      <c r="Q34" s="140">
        <v>0.81361688556908973</v>
      </c>
      <c r="R34" s="140">
        <v>4.0297949123039132</v>
      </c>
      <c r="S34" s="140">
        <v>0.52001235126525103</v>
      </c>
      <c r="T34" s="140">
        <v>4.3689726335294239</v>
      </c>
      <c r="U34" s="140">
        <v>15.617493251992357</v>
      </c>
      <c r="V34" s="140">
        <v>57.406106043860149</v>
      </c>
      <c r="W34" s="140">
        <v>36.490715345931534</v>
      </c>
      <c r="X34" s="140">
        <v>-59.795043325186491</v>
      </c>
      <c r="Y34" s="140">
        <v>17.798160516903309</v>
      </c>
      <c r="Z34" s="140">
        <v>1.1275708307815648</v>
      </c>
    </row>
    <row r="35" spans="1:31" s="368" customFormat="1">
      <c r="A35" s="710" t="s">
        <v>441</v>
      </c>
      <c r="B35" s="570" t="s">
        <v>356</v>
      </c>
      <c r="C35" s="140">
        <v>2.1154111001298475</v>
      </c>
      <c r="D35" s="140">
        <v>6.8049534661478646</v>
      </c>
      <c r="E35" s="140">
        <v>9.9902681087117742</v>
      </c>
      <c r="F35" s="140">
        <v>4.2442259493357284</v>
      </c>
      <c r="G35" s="140">
        <v>-3.3955092648590011</v>
      </c>
      <c r="H35" s="140">
        <v>5.1836401906620893</v>
      </c>
      <c r="I35" s="140">
        <v>1.107571434835009</v>
      </c>
      <c r="J35" s="140">
        <v>1.8382457757054453</v>
      </c>
      <c r="K35" s="140">
        <v>7.2990557839172112</v>
      </c>
      <c r="L35" s="140">
        <v>5.6950688418851598</v>
      </c>
      <c r="M35" s="140">
        <v>-10.044180248295078</v>
      </c>
      <c r="N35" s="140">
        <v>5.6107301545298327</v>
      </c>
      <c r="O35" s="140">
        <v>9.2084893059382011</v>
      </c>
      <c r="P35" s="140">
        <v>-10.470116754956351</v>
      </c>
      <c r="Q35" s="140">
        <v>-17.601387689376949</v>
      </c>
      <c r="R35" s="140">
        <v>11.069807528028051</v>
      </c>
      <c r="S35" s="140">
        <v>1.0703895236987506</v>
      </c>
      <c r="T35" s="140">
        <v>3.9269839996106271</v>
      </c>
      <c r="U35" s="140">
        <v>-1.1866629267521631</v>
      </c>
      <c r="V35" s="140">
        <v>5.2026389687756875</v>
      </c>
      <c r="W35" s="140">
        <v>2.5618651507912773</v>
      </c>
      <c r="X35" s="140">
        <v>0.77768997180456267</v>
      </c>
      <c r="Y35" s="140">
        <v>2.2969243216911082</v>
      </c>
      <c r="Z35" s="140">
        <v>0.15766524040640206</v>
      </c>
    </row>
    <row r="36" spans="1:31" s="368" customFormat="1">
      <c r="A36" s="710" t="s">
        <v>442</v>
      </c>
      <c r="B36" s="570" t="s">
        <v>356</v>
      </c>
      <c r="C36" s="140">
        <v>23.406108120308573</v>
      </c>
      <c r="D36" s="140">
        <v>-11.82869078115975</v>
      </c>
      <c r="E36" s="140">
        <v>-12.87319929691165</v>
      </c>
      <c r="F36" s="140">
        <v>4.2100800444536333</v>
      </c>
      <c r="G36" s="140">
        <v>20.498201162569288</v>
      </c>
      <c r="H36" s="140">
        <v>29.556057539572521</v>
      </c>
      <c r="I36" s="140">
        <v>1.3768822305942479</v>
      </c>
      <c r="J36" s="140">
        <v>-7.0833431782672136</v>
      </c>
      <c r="K36" s="140">
        <v>17.735677425052927</v>
      </c>
      <c r="L36" s="140">
        <v>-14.994674447231603</v>
      </c>
      <c r="M36" s="140">
        <v>42.406166902171776</v>
      </c>
      <c r="N36" s="140">
        <v>8.6065398441148488</v>
      </c>
      <c r="O36" s="140">
        <v>-7.4108555462279497</v>
      </c>
      <c r="P36" s="140">
        <v>0.16465922029658486</v>
      </c>
      <c r="Q36" s="140">
        <v>25.479386603152975</v>
      </c>
      <c r="R36" s="140">
        <v>9.8767468823272111</v>
      </c>
      <c r="S36" s="140">
        <v>-0.35731845466872869</v>
      </c>
      <c r="T36" s="140">
        <v>-21.590061692839328</v>
      </c>
      <c r="U36" s="140">
        <v>38.140352136965788</v>
      </c>
      <c r="V36" s="140">
        <v>-1.922677846222939</v>
      </c>
      <c r="W36" s="140">
        <v>12.857241675458098</v>
      </c>
      <c r="X36" s="140">
        <v>-4.8659178425315872</v>
      </c>
      <c r="Y36" s="140">
        <v>-18.655121185726045</v>
      </c>
      <c r="Z36" s="140">
        <v>-7.7997903106214181</v>
      </c>
    </row>
    <row r="37" spans="1:31" s="368" customFormat="1">
      <c r="A37" s="710" t="s">
        <v>443</v>
      </c>
      <c r="B37" s="570" t="s">
        <v>356</v>
      </c>
      <c r="C37" s="140">
        <v>-0.66174058995035523</v>
      </c>
      <c r="D37" s="140">
        <v>10.74292773805486</v>
      </c>
      <c r="E37" s="140">
        <v>7.7826389061812051E-2</v>
      </c>
      <c r="F37" s="140">
        <v>13.077871995989312</v>
      </c>
      <c r="G37" s="140">
        <v>2.1714994372485847</v>
      </c>
      <c r="H37" s="140">
        <v>13.365923864353505</v>
      </c>
      <c r="I37" s="140">
        <v>0.98314839506122098</v>
      </c>
      <c r="J37" s="140">
        <v>0.97867328623692629</v>
      </c>
      <c r="K37" s="140">
        <v>-1.4449026896930661</v>
      </c>
      <c r="L37" s="140">
        <v>4.2193658783393886</v>
      </c>
      <c r="M37" s="140">
        <v>13.098288024316375</v>
      </c>
      <c r="N37" s="140">
        <v>1.5231363087306278</v>
      </c>
      <c r="O37" s="140">
        <v>-3.4858018319715285</v>
      </c>
      <c r="P37" s="140">
        <v>-10.360836342829543</v>
      </c>
      <c r="Q37" s="140">
        <v>-17.849427456915535</v>
      </c>
      <c r="R37" s="140">
        <v>0.13831621938696514</v>
      </c>
      <c r="S37" s="140">
        <v>3.8052059025619798</v>
      </c>
      <c r="T37" s="140">
        <v>0.5124372977432472</v>
      </c>
      <c r="U37" s="140">
        <v>1.1057799143661242</v>
      </c>
      <c r="V37" s="140">
        <v>1.2992947369091894</v>
      </c>
      <c r="W37" s="140">
        <v>2.5041633654066828</v>
      </c>
      <c r="X37" s="140">
        <v>4.7608804410064209</v>
      </c>
      <c r="Y37" s="140">
        <v>-2.680599057585269</v>
      </c>
      <c r="Z37" s="140">
        <v>1.5251767107049119</v>
      </c>
    </row>
    <row r="38" spans="1:31" s="368" customFormat="1">
      <c r="A38" s="710" t="s">
        <v>444</v>
      </c>
      <c r="B38" s="570" t="s">
        <v>356</v>
      </c>
      <c r="C38" s="140">
        <v>1.3762658830324597</v>
      </c>
      <c r="D38" s="140">
        <v>7.8633082554996463</v>
      </c>
      <c r="E38" s="140">
        <v>4.9825640473557087</v>
      </c>
      <c r="F38" s="140">
        <v>0.22106086281269199</v>
      </c>
      <c r="G38" s="140">
        <v>1.5404666237801479</v>
      </c>
      <c r="H38" s="140">
        <v>3.0525413128479926</v>
      </c>
      <c r="I38" s="140">
        <v>0.84676921624348722</v>
      </c>
      <c r="J38" s="140">
        <v>5.0770373851961637</v>
      </c>
      <c r="K38" s="140">
        <v>-1.4549418218929731</v>
      </c>
      <c r="L38" s="140">
        <v>13.199036886522549</v>
      </c>
      <c r="M38" s="140">
        <v>-0.8683228582636815</v>
      </c>
      <c r="N38" s="140">
        <v>1.0565673017279664</v>
      </c>
      <c r="O38" s="140">
        <v>8.7512710479452096</v>
      </c>
      <c r="P38" s="140">
        <v>-2.1254929698650216</v>
      </c>
      <c r="Q38" s="140">
        <v>-13.19538851382255</v>
      </c>
      <c r="R38" s="140">
        <v>12.050853974973194</v>
      </c>
      <c r="S38" s="140">
        <v>4.4356692024275048</v>
      </c>
      <c r="T38" s="140">
        <v>-6.5828320158068721</v>
      </c>
      <c r="U38" s="140">
        <v>-1.1229116721976027</v>
      </c>
      <c r="V38" s="140">
        <v>-1.6887910898109055</v>
      </c>
      <c r="W38" s="140">
        <v>0.80754903535282097</v>
      </c>
      <c r="X38" s="140">
        <v>16.845330260967813</v>
      </c>
      <c r="Y38" s="140">
        <v>2.8615006228021826</v>
      </c>
      <c r="Z38" s="140">
        <v>2.5143531020367647</v>
      </c>
    </row>
    <row r="39" spans="1:31" s="368" customFormat="1">
      <c r="A39" s="710" t="s">
        <v>445</v>
      </c>
      <c r="B39" s="570" t="s">
        <v>356</v>
      </c>
      <c r="C39" s="140">
        <v>-5.5260337835952527</v>
      </c>
      <c r="D39" s="140">
        <v>-1.8435011344554226</v>
      </c>
      <c r="E39" s="140">
        <v>8.6668822406616925</v>
      </c>
      <c r="F39" s="140">
        <v>-2.1392845778238438</v>
      </c>
      <c r="G39" s="140">
        <v>-0.53449683491606947</v>
      </c>
      <c r="H39" s="140">
        <v>4.4693602564281605</v>
      </c>
      <c r="I39" s="140">
        <v>1.9478340381974988</v>
      </c>
      <c r="J39" s="140">
        <v>8.5376831403796984</v>
      </c>
      <c r="K39" s="140">
        <v>3.1869019030795158</v>
      </c>
      <c r="L39" s="140">
        <v>13.953901713718622</v>
      </c>
      <c r="M39" s="140">
        <v>-3.9050245336722611</v>
      </c>
      <c r="N39" s="140">
        <v>11.355370583609997</v>
      </c>
      <c r="O39" s="140">
        <v>5.9342210549115748</v>
      </c>
      <c r="P39" s="140">
        <v>-1.657124687048082</v>
      </c>
      <c r="Q39" s="140">
        <v>-12.527303617275251</v>
      </c>
      <c r="R39" s="140">
        <v>11.096510811594328</v>
      </c>
      <c r="S39" s="140">
        <v>0.1009629158467078</v>
      </c>
      <c r="T39" s="140">
        <v>-4.1925512338406747</v>
      </c>
      <c r="U39" s="140">
        <v>-0.13815682798733064</v>
      </c>
      <c r="V39" s="140">
        <v>3.7277626295080495</v>
      </c>
      <c r="W39" s="140">
        <v>2.3689873749644477</v>
      </c>
      <c r="X39" s="140">
        <v>5.1510476003616503</v>
      </c>
      <c r="Y39" s="140">
        <v>0.46454903842139572</v>
      </c>
      <c r="Z39" s="140">
        <v>-0.45226447014734106</v>
      </c>
    </row>
    <row r="40" spans="1:31" s="368" customFormat="1">
      <c r="A40" s="710" t="s">
        <v>446</v>
      </c>
      <c r="B40" s="570" t="s">
        <v>356</v>
      </c>
      <c r="C40" s="140">
        <v>-12.490220342097118</v>
      </c>
      <c r="D40" s="140">
        <v>-0.782943718526667</v>
      </c>
      <c r="E40" s="140">
        <v>11.634939051235605</v>
      </c>
      <c r="F40" s="140">
        <v>-2.3518354592044091</v>
      </c>
      <c r="G40" s="140">
        <v>5.4228722445891862</v>
      </c>
      <c r="H40" s="140">
        <v>21.865182678494108</v>
      </c>
      <c r="I40" s="140">
        <v>2.3010575902833779</v>
      </c>
      <c r="J40" s="140">
        <v>9.2737096492242443</v>
      </c>
      <c r="K40" s="140">
        <v>12.211362596126804</v>
      </c>
      <c r="L40" s="140">
        <v>16.980398539073576</v>
      </c>
      <c r="M40" s="140">
        <v>-8.4170968930415881</v>
      </c>
      <c r="N40" s="140">
        <v>10.295186901522698</v>
      </c>
      <c r="O40" s="140">
        <v>3.841087212870832</v>
      </c>
      <c r="P40" s="140">
        <v>21.082847983694592</v>
      </c>
      <c r="Q40" s="140">
        <v>-28.556253650035089</v>
      </c>
      <c r="R40" s="140">
        <v>-1.0304092219104461</v>
      </c>
      <c r="S40" s="140">
        <v>-3.0601874504887263</v>
      </c>
      <c r="T40" s="140">
        <v>-3.5557070036724809</v>
      </c>
      <c r="U40" s="140">
        <v>-1.2159445644417985</v>
      </c>
      <c r="V40" s="140">
        <v>1.9686981776986414</v>
      </c>
      <c r="W40" s="140">
        <v>-5.1617097690062508</v>
      </c>
      <c r="X40" s="140">
        <v>-6.3838748272385857</v>
      </c>
      <c r="Y40" s="140">
        <v>6.4119589211157262</v>
      </c>
      <c r="Z40" s="140">
        <v>0.64311641391999785</v>
      </c>
    </row>
    <row r="41" spans="1:31" s="368" customFormat="1">
      <c r="A41" s="710" t="s">
        <v>447</v>
      </c>
      <c r="B41" s="570" t="s">
        <v>356</v>
      </c>
      <c r="C41" s="140">
        <v>31.655319402256453</v>
      </c>
      <c r="D41" s="140">
        <v>-18.4850914200494</v>
      </c>
      <c r="E41" s="140">
        <v>30.063670348410568</v>
      </c>
      <c r="F41" s="140">
        <v>23.455972140310791</v>
      </c>
      <c r="G41" s="140">
        <v>-5.127596099130983</v>
      </c>
      <c r="H41" s="140">
        <v>10.994232581299372</v>
      </c>
      <c r="I41" s="140">
        <v>18.351495291765971</v>
      </c>
      <c r="J41" s="140">
        <v>5.3514730871641945</v>
      </c>
      <c r="K41" s="140">
        <v>-2.7165346171051681</v>
      </c>
      <c r="L41" s="140">
        <v>12.103679899034375</v>
      </c>
      <c r="M41" s="140">
        <v>15.981389508764806</v>
      </c>
      <c r="N41" s="140">
        <v>12.411624155709575</v>
      </c>
      <c r="O41" s="140">
        <v>21.781282294199016</v>
      </c>
      <c r="P41" s="140">
        <v>7.0614809207721692</v>
      </c>
      <c r="Q41" s="140">
        <v>-12.695128018560766</v>
      </c>
      <c r="R41" s="140">
        <v>4.5304444065152865</v>
      </c>
      <c r="S41" s="140">
        <v>26.924661883314428</v>
      </c>
      <c r="T41" s="140">
        <v>-15.858285421363604</v>
      </c>
      <c r="U41" s="140">
        <v>-1.6339274795874275</v>
      </c>
      <c r="V41" s="140">
        <v>5.0025852097669059</v>
      </c>
      <c r="W41" s="140">
        <v>-1.2023767596235615</v>
      </c>
      <c r="X41" s="140">
        <v>4.1841206236503723</v>
      </c>
      <c r="Y41" s="140">
        <v>4.4760393181526723</v>
      </c>
      <c r="Z41" s="140">
        <v>6.1235395637706489</v>
      </c>
    </row>
    <row r="42" spans="1:31" s="368" customFormat="1">
      <c r="A42" s="710" t="s">
        <v>448</v>
      </c>
      <c r="B42" s="570" t="s">
        <v>356</v>
      </c>
      <c r="C42" s="140">
        <v>11.864209900224225</v>
      </c>
      <c r="D42" s="140">
        <v>7.160096512004813</v>
      </c>
      <c r="E42" s="140">
        <v>5.2866507076987688</v>
      </c>
      <c r="F42" s="140">
        <v>19.339616293725101</v>
      </c>
      <c r="G42" s="140">
        <v>2.2209521835962533</v>
      </c>
      <c r="H42" s="140">
        <v>1.9093123139453496</v>
      </c>
      <c r="I42" s="140">
        <v>12.060160346600142</v>
      </c>
      <c r="J42" s="140">
        <v>8.2877574066389172</v>
      </c>
      <c r="K42" s="140">
        <v>4.2733402989684208</v>
      </c>
      <c r="L42" s="140">
        <v>10.105373604755869</v>
      </c>
      <c r="M42" s="140">
        <v>1.5963165914869819</v>
      </c>
      <c r="N42" s="140">
        <v>6.6825865891782286</v>
      </c>
      <c r="O42" s="140">
        <v>-1.6144921635772533</v>
      </c>
      <c r="P42" s="140">
        <v>0.26049595870394171</v>
      </c>
      <c r="Q42" s="140">
        <v>-2.0593094832334913</v>
      </c>
      <c r="R42" s="140">
        <v>5.28581104590981</v>
      </c>
      <c r="S42" s="140">
        <v>1.8957339459517186</v>
      </c>
      <c r="T42" s="140">
        <v>20.725530243669496</v>
      </c>
      <c r="U42" s="140">
        <v>-1.537844869319116</v>
      </c>
      <c r="V42" s="140">
        <v>-11.153621255483216</v>
      </c>
      <c r="W42" s="140">
        <v>3.8470797657025173</v>
      </c>
      <c r="X42" s="140">
        <v>-1.9265574926371016</v>
      </c>
      <c r="Y42" s="140">
        <v>3.9649951714602452</v>
      </c>
      <c r="Z42" s="140">
        <v>5.9011529176554092</v>
      </c>
    </row>
    <row r="43" spans="1:31" s="368" customFormat="1">
      <c r="A43" s="710" t="s">
        <v>449</v>
      </c>
      <c r="B43" s="570" t="s">
        <v>356</v>
      </c>
      <c r="C43" s="140">
        <v>0.79479649410741615</v>
      </c>
      <c r="D43" s="140">
        <v>12.033941096661849</v>
      </c>
      <c r="E43" s="140">
        <v>-9.4577299175813465</v>
      </c>
      <c r="F43" s="140">
        <v>2.7940676650676153</v>
      </c>
      <c r="G43" s="140">
        <v>25.159730406090546</v>
      </c>
      <c r="H43" s="140">
        <v>41.51748445374966</v>
      </c>
      <c r="I43" s="140">
        <v>-3.640898644610445</v>
      </c>
      <c r="J43" s="140">
        <v>17.109752550056996</v>
      </c>
      <c r="K43" s="140">
        <v>17.388266424682129</v>
      </c>
      <c r="L43" s="140">
        <v>-26.361266653123977</v>
      </c>
      <c r="M43" s="140">
        <v>14.666323595448915</v>
      </c>
      <c r="N43" s="140">
        <v>-0.91029854021856238</v>
      </c>
      <c r="O43" s="140">
        <v>-3.3059555266719372</v>
      </c>
      <c r="P43" s="140">
        <v>8.4044076613991336</v>
      </c>
      <c r="Q43" s="140">
        <v>-5.5496805340447679</v>
      </c>
      <c r="R43" s="140">
        <v>-11.884362111620078</v>
      </c>
      <c r="S43" s="140">
        <v>-6.2708082626842838</v>
      </c>
      <c r="T43" s="140">
        <v>-0.75083810863185363</v>
      </c>
      <c r="U43" s="140">
        <v>-2.2422807561953704</v>
      </c>
      <c r="V43" s="140">
        <v>4.6929177940442344</v>
      </c>
      <c r="W43" s="140">
        <v>8.3370911497801785</v>
      </c>
      <c r="X43" s="140">
        <v>-7.6167885674768883</v>
      </c>
      <c r="Y43" s="140">
        <v>23.039966832166897</v>
      </c>
      <c r="Z43" s="140">
        <v>-12.944940597781454</v>
      </c>
    </row>
    <row r="44" spans="1:31" s="368" customFormat="1">
      <c r="A44" s="710" t="s">
        <v>450</v>
      </c>
      <c r="B44" s="570" t="s">
        <v>356</v>
      </c>
      <c r="C44" s="140">
        <v>-4.910180081379437</v>
      </c>
      <c r="D44" s="140">
        <v>22.003526858691217</v>
      </c>
      <c r="E44" s="140">
        <v>10.774214095787912</v>
      </c>
      <c r="F44" s="140">
        <v>5.5965227391415482</v>
      </c>
      <c r="G44" s="140">
        <v>2.9781357379256264</v>
      </c>
      <c r="H44" s="140">
        <v>17.040483038437856</v>
      </c>
      <c r="I44" s="140">
        <v>16.306653228216746</v>
      </c>
      <c r="J44" s="140">
        <v>3.509932895529289</v>
      </c>
      <c r="K44" s="140">
        <v>4.0825267014156879</v>
      </c>
      <c r="L44" s="140">
        <v>2.1785921693799537</v>
      </c>
      <c r="M44" s="140">
        <v>-8.711605650782289</v>
      </c>
      <c r="N44" s="140">
        <v>31.93231963319954</v>
      </c>
      <c r="O44" s="140">
        <v>5.9009923431110565</v>
      </c>
      <c r="P44" s="140">
        <v>13.515252775726609</v>
      </c>
      <c r="Q44" s="140">
        <v>-16.056220503554044</v>
      </c>
      <c r="R44" s="140">
        <v>1.705449989209086</v>
      </c>
      <c r="S44" s="140">
        <v>7.9569026455892811</v>
      </c>
      <c r="T44" s="140">
        <v>-7.2829967180263395</v>
      </c>
      <c r="U44" s="140">
        <v>-3.5649501526020657</v>
      </c>
      <c r="V44" s="140">
        <v>6.6240708929935721</v>
      </c>
      <c r="W44" s="140">
        <v>-4.2010790330734835</v>
      </c>
      <c r="X44" s="140">
        <v>2.3633806165023827</v>
      </c>
      <c r="Y44" s="140">
        <v>6.4282649630067965</v>
      </c>
      <c r="Z44" s="140">
        <v>3.6143669753168837</v>
      </c>
    </row>
    <row r="45" spans="1:31" s="368" customFormat="1" ht="20.25" customHeight="1">
      <c r="A45" s="710" t="s">
        <v>451</v>
      </c>
      <c r="B45" s="570" t="s">
        <v>356</v>
      </c>
      <c r="C45" s="140">
        <v>0.68149424023533811</v>
      </c>
      <c r="D45" s="140">
        <v>6.0303737632154366</v>
      </c>
      <c r="E45" s="140">
        <v>4.6455821112207332</v>
      </c>
      <c r="F45" s="140">
        <v>4.2510024996834233</v>
      </c>
      <c r="G45" s="140">
        <v>2.1379125874794198</v>
      </c>
      <c r="H45" s="140">
        <v>8.9535934764434302</v>
      </c>
      <c r="I45" s="140">
        <v>0.84546471759695407</v>
      </c>
      <c r="J45" s="140">
        <v>4.1220109676978893</v>
      </c>
      <c r="K45" s="140">
        <v>4.8569263676963175</v>
      </c>
      <c r="L45" s="140">
        <v>9.7442343818060948</v>
      </c>
      <c r="M45" s="140">
        <v>2.1530772026741687</v>
      </c>
      <c r="N45" s="140">
        <v>6.3326865368736236</v>
      </c>
      <c r="O45" s="140">
        <v>4.3518284078258915</v>
      </c>
      <c r="P45" s="140">
        <v>-2.051314411780865</v>
      </c>
      <c r="Q45" s="140">
        <v>-12.769749057798506</v>
      </c>
      <c r="R45" s="140">
        <v>7.9237387737145184</v>
      </c>
      <c r="S45" s="140">
        <v>3.6005614700084152</v>
      </c>
      <c r="T45" s="140">
        <v>-2.8197189836541838</v>
      </c>
      <c r="U45" s="140">
        <v>0.62714311332710793</v>
      </c>
      <c r="V45" s="140">
        <v>2.8794007039920757</v>
      </c>
      <c r="W45" s="140">
        <v>4.566064099784839</v>
      </c>
      <c r="X45" s="140">
        <v>0.32357683057938402</v>
      </c>
      <c r="Y45" s="140">
        <v>3.0147713793670903</v>
      </c>
      <c r="Z45" s="140">
        <v>0.93685092737777609</v>
      </c>
    </row>
    <row r="46" spans="1:31" s="368" customFormat="1">
      <c r="A46" s="643"/>
      <c r="B46" s="528"/>
      <c r="C46" s="216"/>
      <c r="D46" s="216"/>
      <c r="E46" s="216"/>
      <c r="F46" s="216"/>
      <c r="G46" s="216"/>
      <c r="H46" s="216"/>
      <c r="I46" s="216"/>
      <c r="J46" s="216"/>
      <c r="K46" s="216"/>
      <c r="L46" s="216"/>
      <c r="M46" s="216"/>
      <c r="N46" s="216"/>
      <c r="O46" s="216"/>
      <c r="P46" s="216"/>
      <c r="Q46" s="216"/>
      <c r="R46" s="216"/>
      <c r="S46" s="216"/>
      <c r="T46" s="216"/>
      <c r="U46" s="216"/>
      <c r="V46" s="216"/>
      <c r="W46" s="216"/>
      <c r="X46" s="216"/>
      <c r="Y46" s="216"/>
      <c r="Z46" s="216"/>
    </row>
    <row r="47" spans="1:31" s="368" customFormat="1" ht="13">
      <c r="A47" s="135"/>
      <c r="B47" s="1283" t="s">
        <v>483</v>
      </c>
      <c r="C47" s="1283"/>
      <c r="D47" s="1283"/>
      <c r="E47" s="1283"/>
      <c r="F47" s="1283"/>
      <c r="G47" s="1283"/>
      <c r="H47" s="1283" t="s">
        <v>483</v>
      </c>
      <c r="I47" s="1283"/>
      <c r="J47" s="1283"/>
      <c r="K47" s="1283"/>
      <c r="L47" s="1283"/>
      <c r="M47" s="1283"/>
      <c r="N47" s="1283" t="s">
        <v>483</v>
      </c>
      <c r="O47" s="1283"/>
      <c r="P47" s="1283"/>
      <c r="Q47" s="1283"/>
      <c r="R47" s="1283"/>
      <c r="S47" s="1283"/>
      <c r="T47" s="1283" t="s">
        <v>483</v>
      </c>
      <c r="U47" s="1283"/>
      <c r="V47" s="1283"/>
      <c r="W47" s="1283"/>
      <c r="X47" s="1283"/>
      <c r="Y47" s="1283"/>
      <c r="Z47" s="1283" t="s">
        <v>483</v>
      </c>
      <c r="AA47" s="1283"/>
      <c r="AB47" s="1283"/>
      <c r="AC47" s="1283"/>
      <c r="AD47" s="1283"/>
      <c r="AE47" s="1283"/>
    </row>
    <row r="48" spans="1:31" s="368" customFormat="1">
      <c r="A48" s="643"/>
      <c r="B48" s="528"/>
      <c r="C48" s="141"/>
      <c r="D48" s="141"/>
      <c r="E48" s="141"/>
      <c r="F48" s="141"/>
      <c r="G48" s="141"/>
      <c r="H48" s="141"/>
      <c r="I48" s="141"/>
      <c r="J48" s="141"/>
    </row>
    <row r="49" spans="1:26" s="368" customFormat="1">
      <c r="A49" s="712" t="s">
        <v>435</v>
      </c>
      <c r="B49" s="143">
        <v>100</v>
      </c>
      <c r="C49" s="144">
        <v>101.05914237292872</v>
      </c>
      <c r="D49" s="144">
        <v>103.10222594628667</v>
      </c>
      <c r="E49" s="144">
        <v>108.09977957764283</v>
      </c>
      <c r="F49" s="144">
        <v>108.98625693323244</v>
      </c>
      <c r="G49" s="144">
        <v>110.18876114316775</v>
      </c>
      <c r="H49" s="144">
        <v>123.93371773282988</v>
      </c>
      <c r="I49" s="144">
        <v>126.46540508255026</v>
      </c>
      <c r="J49" s="144">
        <v>131.8319977314205</v>
      </c>
      <c r="K49" s="144">
        <v>150.88229428907209</v>
      </c>
      <c r="L49" s="144">
        <v>154.12246715270376</v>
      </c>
      <c r="M49" s="144">
        <v>155.80683017026132</v>
      </c>
      <c r="N49" s="144">
        <v>178.39966653630569</v>
      </c>
      <c r="O49" s="144">
        <v>177.34570130917078</v>
      </c>
      <c r="P49" s="144">
        <v>177.32465309893669</v>
      </c>
      <c r="Q49" s="144">
        <v>155.48763798241302</v>
      </c>
      <c r="R49" s="144">
        <v>161.14072152553092</v>
      </c>
      <c r="S49" s="144">
        <v>161.80158333201069</v>
      </c>
      <c r="T49" s="144">
        <v>167.1142973289183</v>
      </c>
      <c r="U49" s="144">
        <v>166.78497879171314</v>
      </c>
      <c r="V49" s="144">
        <v>164.38234699848991</v>
      </c>
      <c r="W49" s="144">
        <v>160.23545166805769</v>
      </c>
      <c r="X49" s="144">
        <v>164.49215714342478</v>
      </c>
      <c r="Y49" s="144">
        <v>166.65256567293454</v>
      </c>
      <c r="Z49" s="144">
        <v>162.41510910981884</v>
      </c>
    </row>
    <row r="50" spans="1:26" s="368" customFormat="1">
      <c r="A50" s="710" t="s">
        <v>436</v>
      </c>
      <c r="B50" s="143">
        <v>99.999999999999986</v>
      </c>
      <c r="C50" s="144">
        <v>94.969572369821392</v>
      </c>
      <c r="D50" s="144">
        <v>100.02635923657159</v>
      </c>
      <c r="E50" s="144">
        <v>107.94410268648549</v>
      </c>
      <c r="F50" s="144">
        <v>117.56458340525251</v>
      </c>
      <c r="G50" s="144">
        <v>127.73226185201803</v>
      </c>
      <c r="H50" s="144">
        <v>139.05582952685711</v>
      </c>
      <c r="I50" s="144">
        <v>141.30056002448461</v>
      </c>
      <c r="J50" s="144">
        <v>143.87418797072357</v>
      </c>
      <c r="K50" s="144">
        <v>155.38612712893965</v>
      </c>
      <c r="L50" s="144">
        <v>173.53725367859718</v>
      </c>
      <c r="M50" s="144">
        <v>188.68832153384312</v>
      </c>
      <c r="N50" s="144">
        <v>206.8108617170044</v>
      </c>
      <c r="O50" s="144">
        <v>220.13002456338063</v>
      </c>
      <c r="P50" s="144">
        <v>209.56159566968643</v>
      </c>
      <c r="Q50" s="144">
        <v>178.09231762462079</v>
      </c>
      <c r="R50" s="144">
        <v>201.65109085078961</v>
      </c>
      <c r="S50" s="144">
        <v>208.77472769415985</v>
      </c>
      <c r="T50" s="144">
        <v>201.79797532963849</v>
      </c>
      <c r="U50" s="144">
        <v>203.05532680478524</v>
      </c>
      <c r="V50" s="144">
        <v>205.49254012688706</v>
      </c>
      <c r="W50" s="144">
        <v>217.24359489180733</v>
      </c>
      <c r="X50" s="144">
        <v>219.04187032549487</v>
      </c>
      <c r="Y50" s="144">
        <v>220.89912974867991</v>
      </c>
      <c r="Z50" s="144">
        <v>226.41873484008298</v>
      </c>
    </row>
    <row r="51" spans="1:26" s="368" customFormat="1">
      <c r="A51" s="710" t="s">
        <v>437</v>
      </c>
      <c r="B51" s="143">
        <v>100</v>
      </c>
      <c r="C51" s="144">
        <v>99.864761469785364</v>
      </c>
      <c r="D51" s="144">
        <v>118.46776786949096</v>
      </c>
      <c r="E51" s="144">
        <v>103.8146617591717</v>
      </c>
      <c r="F51" s="144">
        <v>110.3035682160819</v>
      </c>
      <c r="G51" s="144">
        <v>105.16495502485449</v>
      </c>
      <c r="H51" s="144">
        <v>99.921043868935939</v>
      </c>
      <c r="I51" s="144">
        <v>106.59673817276617</v>
      </c>
      <c r="J51" s="144">
        <v>108.12741314740863</v>
      </c>
      <c r="K51" s="144">
        <v>163.37959243128975</v>
      </c>
      <c r="L51" s="144">
        <v>168.15992315821421</v>
      </c>
      <c r="M51" s="144">
        <v>150.7465306181137</v>
      </c>
      <c r="N51" s="144">
        <v>175.25291292547035</v>
      </c>
      <c r="O51" s="144">
        <v>214.42077288843973</v>
      </c>
      <c r="P51" s="144">
        <v>218.93936980771764</v>
      </c>
      <c r="Q51" s="144">
        <v>175.05653260322714</v>
      </c>
      <c r="R51" s="144">
        <v>205.24672939769673</v>
      </c>
      <c r="S51" s="144">
        <v>213.40296352639649</v>
      </c>
      <c r="T51" s="144">
        <v>221.68594279134911</v>
      </c>
      <c r="U51" s="144">
        <v>217.33258158972748</v>
      </c>
      <c r="V51" s="144">
        <v>237.48215375137974</v>
      </c>
      <c r="W51" s="144">
        <v>244.9512596562879</v>
      </c>
      <c r="X51" s="144">
        <v>304.63231720839366</v>
      </c>
      <c r="Y51" s="144">
        <v>227.17439020172679</v>
      </c>
      <c r="Z51" s="144">
        <v>226.94788871872387</v>
      </c>
    </row>
    <row r="52" spans="1:26" s="368" customFormat="1">
      <c r="A52" s="710" t="s">
        <v>438</v>
      </c>
      <c r="B52" s="143">
        <v>100</v>
      </c>
      <c r="C52" s="144">
        <v>114.0051751478149</v>
      </c>
      <c r="D52" s="144">
        <v>167.36494122403485</v>
      </c>
      <c r="E52" s="144">
        <v>208.5539655896134</v>
      </c>
      <c r="F52" s="144">
        <v>218.14566156170764</v>
      </c>
      <c r="G52" s="144">
        <v>186.52418048829782</v>
      </c>
      <c r="H52" s="144">
        <v>199.09746355106807</v>
      </c>
      <c r="I52" s="144">
        <v>163.9508283448954</v>
      </c>
      <c r="J52" s="144">
        <v>196.19340776892886</v>
      </c>
      <c r="K52" s="144">
        <v>203.82926920715448</v>
      </c>
      <c r="L52" s="144">
        <v>224.93730704237385</v>
      </c>
      <c r="M52" s="144">
        <v>308.88542964607512</v>
      </c>
      <c r="N52" s="144">
        <v>364.46999086432362</v>
      </c>
      <c r="O52" s="144">
        <v>386.69647604511994</v>
      </c>
      <c r="P52" s="144">
        <v>393.1221377085426</v>
      </c>
      <c r="Q52" s="144">
        <v>328.24053921803426</v>
      </c>
      <c r="R52" s="144">
        <v>381.78318956897834</v>
      </c>
      <c r="S52" s="144">
        <v>459.48528427887243</v>
      </c>
      <c r="T52" s="144">
        <v>419.48123343563651</v>
      </c>
      <c r="U52" s="144">
        <v>381.46007405569225</v>
      </c>
      <c r="V52" s="144">
        <v>359.62075903846056</v>
      </c>
      <c r="W52" s="144">
        <v>397.94745196988913</v>
      </c>
      <c r="X52" s="144">
        <v>474.53238859271954</v>
      </c>
      <c r="Y52" s="144">
        <v>590.96393838685071</v>
      </c>
      <c r="Z52" s="144">
        <v>597.26777999844262</v>
      </c>
    </row>
    <row r="53" spans="1:26" s="368" customFormat="1">
      <c r="A53" s="710" t="s">
        <v>439</v>
      </c>
      <c r="B53" s="143">
        <v>100</v>
      </c>
      <c r="C53" s="144">
        <v>91.598608901213211</v>
      </c>
      <c r="D53" s="144">
        <v>94.760256283715009</v>
      </c>
      <c r="E53" s="144">
        <v>98.538458812596573</v>
      </c>
      <c r="F53" s="144">
        <v>103.17321381949972</v>
      </c>
      <c r="G53" s="144">
        <v>120.02202248495766</v>
      </c>
      <c r="H53" s="144">
        <v>146.02526883543482</v>
      </c>
      <c r="I53" s="144">
        <v>151.09217381687617</v>
      </c>
      <c r="J53" s="144">
        <v>132.52853817928292</v>
      </c>
      <c r="K53" s="144">
        <v>151.33455277086719</v>
      </c>
      <c r="L53" s="144">
        <v>280.90307589096267</v>
      </c>
      <c r="M53" s="144">
        <v>140.2983669884089</v>
      </c>
      <c r="N53" s="144">
        <v>186.13842144178628</v>
      </c>
      <c r="O53" s="144">
        <v>208.83837425433259</v>
      </c>
      <c r="P53" s="144">
        <v>194.4514119061476</v>
      </c>
      <c r="Q53" s="144">
        <v>158.22825715942477</v>
      </c>
      <c r="R53" s="144">
        <v>178.92014698376474</v>
      </c>
      <c r="S53" s="144">
        <v>186.44358503228341</v>
      </c>
      <c r="T53" s="144">
        <v>205.99861025990538</v>
      </c>
      <c r="U53" s="144">
        <v>185.40664442425134</v>
      </c>
      <c r="V53" s="144">
        <v>215.67436141705645</v>
      </c>
      <c r="W53" s="144">
        <v>185.25479394230348</v>
      </c>
      <c r="X53" s="144">
        <v>202.1204992940051</v>
      </c>
      <c r="Y53" s="144">
        <v>225.65363501728191</v>
      </c>
      <c r="Z53" s="144">
        <v>225.32687995397396</v>
      </c>
    </row>
    <row r="54" spans="1:26" s="368" customFormat="1">
      <c r="A54" s="710" t="s">
        <v>440</v>
      </c>
      <c r="B54" s="143">
        <v>100</v>
      </c>
      <c r="C54" s="144">
        <v>106.21552806580972</v>
      </c>
      <c r="D54" s="144">
        <v>105.54967390808991</v>
      </c>
      <c r="E54" s="144">
        <v>98.387533144556755</v>
      </c>
      <c r="F54" s="144">
        <v>108.89077137350471</v>
      </c>
      <c r="G54" s="144">
        <v>101.27492577200637</v>
      </c>
      <c r="H54" s="144">
        <v>112.02131079663349</v>
      </c>
      <c r="I54" s="144">
        <v>94.931804792549954</v>
      </c>
      <c r="J54" s="144">
        <v>90.768553869045888</v>
      </c>
      <c r="K54" s="144">
        <v>114.51687866415284</v>
      </c>
      <c r="L54" s="144">
        <v>156.93050977904801</v>
      </c>
      <c r="M54" s="144">
        <v>155.69343923017544</v>
      </c>
      <c r="N54" s="144">
        <v>156.33523843882199</v>
      </c>
      <c r="O54" s="144">
        <v>159.04806173228349</v>
      </c>
      <c r="P54" s="144">
        <v>153.00177094352583</v>
      </c>
      <c r="Q54" s="144">
        <v>154.2466191871421</v>
      </c>
      <c r="R54" s="144">
        <v>160.46244159954631</v>
      </c>
      <c r="S54" s="144">
        <v>161.29686611500577</v>
      </c>
      <c r="T54" s="144">
        <v>168.34388205431097</v>
      </c>
      <c r="U54" s="144">
        <v>194.63497647428494</v>
      </c>
      <c r="V54" s="144">
        <v>306.36733746755522</v>
      </c>
      <c r="W54" s="144">
        <v>418.16297049575024</v>
      </c>
      <c r="X54" s="144">
        <v>168.12224111792958</v>
      </c>
      <c r="Y54" s="144">
        <v>198.04490745671393</v>
      </c>
      <c r="Z54" s="144">
        <v>200.27800406504417</v>
      </c>
    </row>
    <row r="55" spans="1:26" s="368" customFormat="1">
      <c r="A55" s="710" t="s">
        <v>441</v>
      </c>
      <c r="B55" s="143">
        <v>100</v>
      </c>
      <c r="C55" s="144">
        <v>102.11541110012985</v>
      </c>
      <c r="D55" s="144">
        <v>109.06431730725929</v>
      </c>
      <c r="E55" s="144">
        <v>119.96013501719062</v>
      </c>
      <c r="F55" s="144">
        <v>125.05151419644838</v>
      </c>
      <c r="G55" s="144">
        <v>120.80537844606151</v>
      </c>
      <c r="H55" s="144">
        <v>127.06749459567298</v>
      </c>
      <c r="I55" s="144">
        <v>128.47485786877519</v>
      </c>
      <c r="J55" s="144">
        <v>130.83654151639155</v>
      </c>
      <c r="K55" s="144">
        <v>140.38637366742097</v>
      </c>
      <c r="L55" s="144">
        <v>148.38147429240672</v>
      </c>
      <c r="M55" s="144">
        <v>133.47777155939977</v>
      </c>
      <c r="N55" s="144">
        <v>140.96684913787746</v>
      </c>
      <c r="O55" s="144">
        <v>153.94776636565695</v>
      </c>
      <c r="P55" s="144">
        <v>137.82925548552524</v>
      </c>
      <c r="Q55" s="144">
        <v>113.5693938781361</v>
      </c>
      <c r="R55" s="144">
        <v>126.14130719119385</v>
      </c>
      <c r="S55" s="144">
        <v>127.49151052842504</v>
      </c>
      <c r="T55" s="144">
        <v>132.49808174773818</v>
      </c>
      <c r="U55" s="144">
        <v>130.92577613297999</v>
      </c>
      <c r="V55" s="144">
        <v>137.73737158224645</v>
      </c>
      <c r="W55" s="144">
        <v>141.26601730442789</v>
      </c>
      <c r="X55" s="144">
        <v>142.36462895457214</v>
      </c>
      <c r="Y55" s="144">
        <v>145.634636742515</v>
      </c>
      <c r="Z55" s="144">
        <v>145.86425194265007</v>
      </c>
    </row>
    <row r="56" spans="1:26" s="368" customFormat="1">
      <c r="A56" s="710" t="s">
        <v>442</v>
      </c>
      <c r="B56" s="143">
        <v>100</v>
      </c>
      <c r="C56" s="144">
        <v>123.40610812030857</v>
      </c>
      <c r="D56" s="144">
        <v>108.80878118569362</v>
      </c>
      <c r="E56" s="144">
        <v>94.801609931118762</v>
      </c>
      <c r="F56" s="144">
        <v>98.792833592649572</v>
      </c>
      <c r="G56" s="144">
        <v>119.0435873566732</v>
      </c>
      <c r="H56" s="144">
        <v>154.22817853298281</v>
      </c>
      <c r="I56" s="144">
        <v>156.35171891777267</v>
      </c>
      <c r="J56" s="144">
        <v>145.27679010170709</v>
      </c>
      <c r="K56" s="144">
        <v>171.04261296761706</v>
      </c>
      <c r="L56" s="144">
        <v>145.39532998708455</v>
      </c>
      <c r="M56" s="144">
        <v>207.05191628937101</v>
      </c>
      <c r="N56" s="144">
        <v>224.87192196281904</v>
      </c>
      <c r="O56" s="144">
        <v>208.20698866212808</v>
      </c>
      <c r="P56" s="144">
        <v>208.54982066626215</v>
      </c>
      <c r="Q56" s="144">
        <v>261.68703573400126</v>
      </c>
      <c r="R56" s="144">
        <v>287.53320187731373</v>
      </c>
      <c r="S56" s="144">
        <v>286.5057926837062</v>
      </c>
      <c r="T56" s="144">
        <v>224.6490152897357</v>
      </c>
      <c r="U56" s="144">
        <v>310.33094079346699</v>
      </c>
      <c r="V56" s="144">
        <v>304.36427654485578</v>
      </c>
      <c r="W56" s="144">
        <v>343.49712715398755</v>
      </c>
      <c r="X56" s="144">
        <v>326.7828391552182</v>
      </c>
      <c r="Y56" s="144">
        <v>265.82110449665601</v>
      </c>
      <c r="Z56" s="144">
        <v>245.08761574453905</v>
      </c>
    </row>
    <row r="57" spans="1:26" s="368" customFormat="1">
      <c r="A57" s="710" t="s">
        <v>443</v>
      </c>
      <c r="B57" s="143">
        <v>100</v>
      </c>
      <c r="C57" s="144">
        <v>99.338259410049645</v>
      </c>
      <c r="D57" s="144">
        <v>110.01009683471275</v>
      </c>
      <c r="E57" s="144">
        <v>110.09571372068261</v>
      </c>
      <c r="F57" s="144">
        <v>124.49389023414433</v>
      </c>
      <c r="G57" s="144">
        <v>127.19727435998766</v>
      </c>
      <c r="H57" s="144">
        <v>144.19836520847645</v>
      </c>
      <c r="I57" s="144">
        <v>145.61604912172811</v>
      </c>
      <c r="J57" s="144">
        <v>147.04115449495612</v>
      </c>
      <c r="K57" s="144">
        <v>144.91655289870275</v>
      </c>
      <c r="L57" s="144">
        <v>151.03111248377627</v>
      </c>
      <c r="M57" s="144">
        <v>170.81360260323052</v>
      </c>
      <c r="N57" s="144">
        <v>173.41532660473121</v>
      </c>
      <c r="O57" s="144">
        <v>167.37041197302406</v>
      </c>
      <c r="P57" s="144">
        <v>150.02943750217946</v>
      </c>
      <c r="Q57" s="144">
        <v>123.25004189120951</v>
      </c>
      <c r="R57" s="144">
        <v>123.42051668954628</v>
      </c>
      <c r="S57" s="144">
        <v>128.11692147558938</v>
      </c>
      <c r="T57" s="144">
        <v>128.77344036595073</v>
      </c>
      <c r="U57" s="144">
        <v>130.19739120455566</v>
      </c>
      <c r="V57" s="144">
        <v>131.88903905606952</v>
      </c>
      <c r="W57" s="144">
        <v>135.19175605509852</v>
      </c>
      <c r="X57" s="144">
        <v>141.6280739269788</v>
      </c>
      <c r="Y57" s="144">
        <v>137.83159311201607</v>
      </c>
      <c r="Z57" s="144">
        <v>139.93376847015409</v>
      </c>
    </row>
    <row r="58" spans="1:26" s="368" customFormat="1">
      <c r="A58" s="710" t="s">
        <v>444</v>
      </c>
      <c r="B58" s="143">
        <v>100</v>
      </c>
      <c r="C58" s="144">
        <v>101.37626588303246</v>
      </c>
      <c r="D58" s="144">
        <v>109.34779416733022</v>
      </c>
      <c r="E58" s="144">
        <v>114.79611804608814</v>
      </c>
      <c r="F58" s="144">
        <v>115.04988733511631</v>
      </c>
      <c r="G58" s="144">
        <v>116.82219245021044</v>
      </c>
      <c r="H58" s="144">
        <v>120.38823813732789</v>
      </c>
      <c r="I58" s="144">
        <v>121.40764867785268</v>
      </c>
      <c r="J58" s="144">
        <v>127.57156038971486</v>
      </c>
      <c r="K58" s="144">
        <v>125.71546840476344</v>
      </c>
      <c r="L58" s="144">
        <v>142.30869945157275</v>
      </c>
      <c r="M58" s="144">
        <v>141.07300048493698</v>
      </c>
      <c r="N58" s="144">
        <v>142.56353167962737</v>
      </c>
      <c r="O58" s="144">
        <v>155.03965275243479</v>
      </c>
      <c r="P58" s="144">
        <v>151.74429583267863</v>
      </c>
      <c r="Q58" s="144">
        <v>131.72104644999246</v>
      </c>
      <c r="R58" s="144">
        <v>147.59455741198767</v>
      </c>
      <c r="S58" s="144">
        <v>154.14136373957038</v>
      </c>
      <c r="T58" s="144">
        <v>143.99449669772059</v>
      </c>
      <c r="U58" s="144">
        <v>142.37756568697969</v>
      </c>
      <c r="V58" s="144">
        <v>139.9731060437683</v>
      </c>
      <c r="W58" s="144">
        <v>141.10345751137814</v>
      </c>
      <c r="X58" s="144">
        <v>164.87280093881418</v>
      </c>
      <c r="Y58" s="144">
        <v>169.59063716450979</v>
      </c>
      <c r="Z58" s="144">
        <v>173.85474461081955</v>
      </c>
    </row>
    <row r="59" spans="1:26" s="368" customFormat="1">
      <c r="A59" s="710" t="s">
        <v>445</v>
      </c>
      <c r="B59" s="143">
        <v>100</v>
      </c>
      <c r="C59" s="144">
        <v>94.473966216404747</v>
      </c>
      <c r="D59" s="144">
        <v>92.73233757744029</v>
      </c>
      <c r="E59" s="144">
        <v>100.76934007428991</v>
      </c>
      <c r="F59" s="144">
        <v>98.613597122905773</v>
      </c>
      <c r="G59" s="144">
        <v>98.086510567486968</v>
      </c>
      <c r="H59" s="144">
        <v>102.47035008770744</v>
      </c>
      <c r="I59" s="144">
        <v>104.46630244577595</v>
      </c>
      <c r="J59" s="144">
        <v>113.38530433706703</v>
      </c>
      <c r="K59" s="144">
        <v>116.99878275879752</v>
      </c>
      <c r="L59" s="144">
        <v>133.32467791120729</v>
      </c>
      <c r="M59" s="144">
        <v>128.11831652933515</v>
      </c>
      <c r="N59" s="144">
        <v>142.66662615672359</v>
      </c>
      <c r="O59" s="144">
        <v>151.13277912444789</v>
      </c>
      <c r="P59" s="144">
        <v>148.62832053135483</v>
      </c>
      <c r="Q59" s="144">
        <v>130.00919955713493</v>
      </c>
      <c r="R59" s="144">
        <v>144.43568444205968</v>
      </c>
      <c r="S59" s="144">
        <v>144.58151092059555</v>
      </c>
      <c r="T59" s="144">
        <v>138.51985700058862</v>
      </c>
      <c r="U59" s="144">
        <v>138.32848236002403</v>
      </c>
      <c r="V59" s="144">
        <v>143.48503983140662</v>
      </c>
      <c r="W59" s="144">
        <v>146.88418230997536</v>
      </c>
      <c r="X59" s="144">
        <v>154.45025645816418</v>
      </c>
      <c r="Y59" s="144">
        <v>155.16775363937995</v>
      </c>
      <c r="Z59" s="144">
        <v>154.46598502054329</v>
      </c>
    </row>
    <row r="60" spans="1:26" s="368" customFormat="1">
      <c r="A60" s="710" t="s">
        <v>446</v>
      </c>
      <c r="B60" s="143">
        <v>100</v>
      </c>
      <c r="C60" s="144">
        <v>87.509779657902882</v>
      </c>
      <c r="D60" s="144">
        <v>86.824627334974807</v>
      </c>
      <c r="E60" s="144">
        <v>96.926619806861581</v>
      </c>
      <c r="F60" s="144">
        <v>94.647065192835555</v>
      </c>
      <c r="G60" s="144">
        <v>99.779654621496064</v>
      </c>
      <c r="H60" s="144">
        <v>121.59665838045666</v>
      </c>
      <c r="I60" s="144">
        <v>124.39466751765111</v>
      </c>
      <c r="J60" s="144">
        <v>135.93066780235594</v>
      </c>
      <c r="K60" s="144">
        <v>152.52965452703822</v>
      </c>
      <c r="L60" s="144">
        <v>178.42979775600139</v>
      </c>
      <c r="M60" s="144">
        <v>163.41118879282058</v>
      </c>
      <c r="N60" s="144">
        <v>180.23467609704159</v>
      </c>
      <c r="O60" s="144">
        <v>187.15764719376421</v>
      </c>
      <c r="P60" s="144">
        <v>226.615809441485</v>
      </c>
      <c r="Q60" s="144">
        <v>161.90282408629437</v>
      </c>
      <c r="R60" s="144">
        <v>160.23456245637576</v>
      </c>
      <c r="S60" s="144">
        <v>155.33108448474022</v>
      </c>
      <c r="T60" s="144">
        <v>149.8079662348359</v>
      </c>
      <c r="U60" s="144">
        <v>147.98638441230261</v>
      </c>
      <c r="V60" s="144">
        <v>150.89978966546971</v>
      </c>
      <c r="W60" s="144">
        <v>143.11078048089726</v>
      </c>
      <c r="X60" s="144">
        <v>133.9747673907126</v>
      </c>
      <c r="Y60" s="144">
        <v>142.56517444046543</v>
      </c>
      <c r="Z60" s="144">
        <v>143.48203447782575</v>
      </c>
    </row>
    <row r="61" spans="1:26" s="368" customFormat="1">
      <c r="A61" s="710" t="s">
        <v>447</v>
      </c>
      <c r="B61" s="143">
        <v>100</v>
      </c>
      <c r="C61" s="144">
        <v>131.65531940225645</v>
      </c>
      <c r="D61" s="144">
        <v>107.31871325139132</v>
      </c>
      <c r="E61" s="144">
        <v>139.5826574254456</v>
      </c>
      <c r="F61" s="144">
        <v>172.3231266638636</v>
      </c>
      <c r="G61" s="144">
        <v>163.48709274314677</v>
      </c>
      <c r="H61" s="144">
        <v>181.46124395973294</v>
      </c>
      <c r="I61" s="144">
        <v>214.76209560138329</v>
      </c>
      <c r="J61" s="144">
        <v>226.25503134892116</v>
      </c>
      <c r="K61" s="144">
        <v>220.10873509938557</v>
      </c>
      <c r="L61" s="144">
        <v>246.74999182562871</v>
      </c>
      <c r="M61" s="144">
        <v>286.18406913212777</v>
      </c>
      <c r="N61" s="144">
        <v>321.70416018632352</v>
      </c>
      <c r="O61" s="144">
        <v>391.77545146868886</v>
      </c>
      <c r="P61" s="144">
        <v>419.44060022641935</v>
      </c>
      <c r="Q61" s="144">
        <v>366.19207906585569</v>
      </c>
      <c r="R61" s="144">
        <v>382.78220762899679</v>
      </c>
      <c r="S61" s="144">
        <v>485.84502278259077</v>
      </c>
      <c r="T61" s="144">
        <v>408.79833236423849</v>
      </c>
      <c r="U61" s="144">
        <v>402.11886407564401</v>
      </c>
      <c r="V61" s="144">
        <v>422.23520289557484</v>
      </c>
      <c r="W61" s="144">
        <v>417.15834494500911</v>
      </c>
      <c r="X61" s="144">
        <v>434.61275328913172</v>
      </c>
      <c r="Y61" s="144">
        <v>454.06619100805915</v>
      </c>
      <c r="Z61" s="144">
        <v>481.87111386014408</v>
      </c>
    </row>
    <row r="62" spans="1:26" s="368" customFormat="1">
      <c r="A62" s="710" t="s">
        <v>448</v>
      </c>
      <c r="B62" s="143">
        <v>100</v>
      </c>
      <c r="C62" s="144">
        <v>111.86420990022422</v>
      </c>
      <c r="D62" s="144">
        <v>119.87379529147192</v>
      </c>
      <c r="E62" s="144">
        <v>126.21110413859388</v>
      </c>
      <c r="F62" s="144">
        <v>150.61984739907172</v>
      </c>
      <c r="G62" s="144">
        <v>153.96504218881077</v>
      </c>
      <c r="H62" s="144">
        <v>156.90471569849291</v>
      </c>
      <c r="I62" s="144">
        <v>175.82767600310822</v>
      </c>
      <c r="J62" s="144">
        <v>190.39984724397689</v>
      </c>
      <c r="K62" s="144">
        <v>198.53628064542809</v>
      </c>
      <c r="L62" s="144">
        <v>218.59911354563522</v>
      </c>
      <c r="M62" s="144">
        <v>222.08864746400764</v>
      </c>
      <c r="N62" s="144">
        <v>236.92991363552471</v>
      </c>
      <c r="O62" s="144">
        <v>233.10469874670881</v>
      </c>
      <c r="P62" s="144">
        <v>233.71192706649296</v>
      </c>
      <c r="Q62" s="144">
        <v>228.89907518896493</v>
      </c>
      <c r="R62" s="144">
        <v>240.99824778928863</v>
      </c>
      <c r="S62" s="144">
        <v>245.56693338177902</v>
      </c>
      <c r="T62" s="144">
        <v>296.46198242827137</v>
      </c>
      <c r="U62" s="144">
        <v>291.90285704201648</v>
      </c>
      <c r="V62" s="144">
        <v>259.34511793361531</v>
      </c>
      <c r="W62" s="144">
        <v>269.32233148897672</v>
      </c>
      <c r="X62" s="144">
        <v>264.13368193233094</v>
      </c>
      <c r="Y62" s="144">
        <v>274.60656966714805</v>
      </c>
      <c r="Z62" s="144">
        <v>290.81152326513438</v>
      </c>
    </row>
    <row r="63" spans="1:26" s="368" customFormat="1">
      <c r="A63" s="710" t="s">
        <v>449</v>
      </c>
      <c r="B63" s="143">
        <v>100</v>
      </c>
      <c r="C63" s="144">
        <v>100.79479649410742</v>
      </c>
      <c r="D63" s="144">
        <v>112.9243829327085</v>
      </c>
      <c r="E63" s="144">
        <v>102.24429978383759</v>
      </c>
      <c r="F63" s="144">
        <v>105.10107470347259</v>
      </c>
      <c r="G63" s="144">
        <v>131.54422175277014</v>
      </c>
      <c r="H63" s="144">
        <v>186.15807356878247</v>
      </c>
      <c r="I63" s="144">
        <v>179.38024679138377</v>
      </c>
      <c r="J63" s="144">
        <v>210.07176314107107</v>
      </c>
      <c r="K63" s="144">
        <v>246.59960099906769</v>
      </c>
      <c r="L63" s="144">
        <v>181.59282261416371</v>
      </c>
      <c r="M63" s="144">
        <v>208.22581360486649</v>
      </c>
      <c r="N63" s="144">
        <v>206.33033706326316</v>
      </c>
      <c r="O63" s="144">
        <v>199.50914788191938</v>
      </c>
      <c r="P63" s="144">
        <v>216.27670999169953</v>
      </c>
      <c r="Q63" s="144">
        <v>204.27404351761771</v>
      </c>
      <c r="R63" s="144">
        <v>179.99737648593566</v>
      </c>
      <c r="S63" s="144">
        <v>168.71008612864068</v>
      </c>
      <c r="T63" s="144">
        <v>167.44334650888121</v>
      </c>
      <c r="U63" s="144">
        <v>163.68879657258304</v>
      </c>
      <c r="V63" s="144">
        <v>171.37057723379465</v>
      </c>
      <c r="W63" s="144">
        <v>185.65789846168053</v>
      </c>
      <c r="X63" s="144">
        <v>171.51672887703342</v>
      </c>
      <c r="Y63" s="144">
        <v>211.0341263219195</v>
      </c>
      <c r="Z63" s="144">
        <v>183.71588402849997</v>
      </c>
    </row>
    <row r="64" spans="1:26" s="368" customFormat="1">
      <c r="A64" s="710" t="s">
        <v>450</v>
      </c>
      <c r="B64" s="143">
        <v>100</v>
      </c>
      <c r="C64" s="144">
        <v>95.089819918620563</v>
      </c>
      <c r="D64" s="144">
        <v>116.01293398429536</v>
      </c>
      <c r="E64" s="144">
        <v>128.51241587056845</v>
      </c>
      <c r="F64" s="144">
        <v>135.70464244738494</v>
      </c>
      <c r="G64" s="144">
        <v>139.74611090213472</v>
      </c>
      <c r="H64" s="144">
        <v>163.55952322728953</v>
      </c>
      <c r="I64" s="144">
        <v>190.23060750168827</v>
      </c>
      <c r="J64" s="144">
        <v>196.90757417175524</v>
      </c>
      <c r="K64" s="144">
        <v>204.94637846442706</v>
      </c>
      <c r="L64" s="144">
        <v>209.41132421708085</v>
      </c>
      <c r="M64" s="144">
        <v>191.16823546320762</v>
      </c>
      <c r="N64" s="144">
        <v>252.2126874484666</v>
      </c>
      <c r="O64" s="144">
        <v>267.09573882315522</v>
      </c>
      <c r="P64" s="144">
        <v>303.19440307829922</v>
      </c>
      <c r="Q64" s="144">
        <v>254.51284116561303</v>
      </c>
      <c r="R64" s="144">
        <v>258.85343038780769</v>
      </c>
      <c r="S64" s="144">
        <v>279.45014583853379</v>
      </c>
      <c r="T64" s="144">
        <v>259.09780088859355</v>
      </c>
      <c r="U64" s="144">
        <v>249.86109344042703</v>
      </c>
      <c r="V64" s="144">
        <v>266.41206940392982</v>
      </c>
      <c r="W64" s="144">
        <v>255.21988781462417</v>
      </c>
      <c r="X64" s="144">
        <v>261.25170517269413</v>
      </c>
      <c r="Y64" s="144">
        <v>278.04565700156826</v>
      </c>
      <c r="Z64" s="144">
        <v>288.09524740453577</v>
      </c>
    </row>
    <row r="65" spans="1:31" s="368" customFormat="1" ht="20.149999999999999" customHeight="1">
      <c r="A65" s="710" t="s">
        <v>451</v>
      </c>
      <c r="B65" s="143">
        <v>100</v>
      </c>
      <c r="C65" s="144">
        <v>100.68149424023534</v>
      </c>
      <c r="D65" s="144">
        <v>106.75296465331175</v>
      </c>
      <c r="E65" s="144">
        <v>111.71226128244379</v>
      </c>
      <c r="F65" s="144">
        <v>116.46115230201336</v>
      </c>
      <c r="G65" s="144">
        <v>118.95098993660167</v>
      </c>
      <c r="H65" s="144">
        <v>129.60137801173013</v>
      </c>
      <c r="I65" s="144">
        <v>130.69711193633876</v>
      </c>
      <c r="J65" s="144">
        <v>136.08446122481902</v>
      </c>
      <c r="K65" s="144">
        <v>142.69398330438474</v>
      </c>
      <c r="L65" s="144">
        <v>156.59841948629924</v>
      </c>
      <c r="M65" s="144">
        <v>159.9701043560068</v>
      </c>
      <c r="N65" s="144">
        <v>170.10050961758233</v>
      </c>
      <c r="O65" s="144">
        <v>177.50299191697687</v>
      </c>
      <c r="P65" s="144">
        <v>173.86184746244172</v>
      </c>
      <c r="Q65" s="144">
        <v>151.66012583423549</v>
      </c>
      <c r="R65" s="144">
        <v>163.67727802922704</v>
      </c>
      <c r="S65" s="144">
        <v>169.57057903710594</v>
      </c>
      <c r="T65" s="144">
        <v>164.78916522930433</v>
      </c>
      <c r="U65" s="144">
        <v>165.82262913054916</v>
      </c>
      <c r="V65" s="144">
        <v>170.59732708111235</v>
      </c>
      <c r="W65" s="144">
        <v>178.38691038815557</v>
      </c>
      <c r="X65" s="144">
        <v>178.96412909895804</v>
      </c>
      <c r="Y65" s="144">
        <v>184.359488442367</v>
      </c>
      <c r="Z65" s="144">
        <v>186.08666201954824</v>
      </c>
    </row>
    <row r="66" spans="1:31" s="368" customFormat="1">
      <c r="A66" s="643"/>
      <c r="C66" s="134"/>
      <c r="D66" s="134"/>
      <c r="E66" s="134"/>
      <c r="F66" s="134"/>
      <c r="G66" s="134"/>
      <c r="H66" s="134"/>
      <c r="I66" s="134"/>
      <c r="J66" s="134"/>
    </row>
    <row r="67" spans="1:31" s="368" customFormat="1" ht="26.15" customHeight="1">
      <c r="A67" s="135"/>
      <c r="B67" s="1418" t="s">
        <v>519</v>
      </c>
      <c r="C67" s="1418"/>
      <c r="D67" s="1418"/>
      <c r="E67" s="1418"/>
      <c r="F67" s="1418"/>
      <c r="G67" s="1418"/>
      <c r="H67" s="1418" t="s">
        <v>519</v>
      </c>
      <c r="I67" s="1418"/>
      <c r="J67" s="1418"/>
      <c r="K67" s="1418"/>
      <c r="L67" s="1418"/>
      <c r="M67" s="1418"/>
      <c r="N67" s="1418" t="s">
        <v>519</v>
      </c>
      <c r="O67" s="1418"/>
      <c r="P67" s="1418"/>
      <c r="Q67" s="1418"/>
      <c r="R67" s="1418"/>
      <c r="S67" s="1418"/>
      <c r="T67" s="1418" t="s">
        <v>519</v>
      </c>
      <c r="U67" s="1418"/>
      <c r="V67" s="1418"/>
      <c r="W67" s="1418"/>
      <c r="X67" s="1418"/>
      <c r="Y67" s="1418"/>
      <c r="Z67" s="1418" t="s">
        <v>519</v>
      </c>
      <c r="AA67" s="1418"/>
      <c r="AB67" s="1418"/>
      <c r="AC67" s="1418"/>
      <c r="AD67" s="1418"/>
      <c r="AE67" s="1418"/>
    </row>
    <row r="68" spans="1:31" s="368" customFormat="1">
      <c r="A68" s="674"/>
      <c r="B68" s="523"/>
      <c r="C68" s="134"/>
      <c r="D68" s="134"/>
      <c r="E68" s="134"/>
      <c r="F68" s="134"/>
      <c r="G68" s="134"/>
      <c r="H68" s="134"/>
      <c r="I68" s="134"/>
      <c r="J68" s="134"/>
    </row>
    <row r="69" spans="1:31" s="368" customFormat="1">
      <c r="A69" s="712" t="s">
        <v>435</v>
      </c>
      <c r="B69" s="149">
        <v>11.161080197270444</v>
      </c>
      <c r="C69" s="149">
        <v>11.202944505375399</v>
      </c>
      <c r="D69" s="149">
        <v>10.779393490763393</v>
      </c>
      <c r="E69" s="149">
        <v>10.800160119603087</v>
      </c>
      <c r="F69" s="149">
        <v>10.444721952241068</v>
      </c>
      <c r="G69" s="149">
        <v>10.33892698675516</v>
      </c>
      <c r="H69" s="149">
        <v>10.67298962389734</v>
      </c>
      <c r="I69" s="149">
        <v>10.799707104424462</v>
      </c>
      <c r="J69" s="149">
        <v>10.81231086932068</v>
      </c>
      <c r="K69" s="149">
        <v>11.801544451361233</v>
      </c>
      <c r="L69" s="149">
        <v>10.984614159806409</v>
      </c>
      <c r="M69" s="149">
        <v>10.870609441766518</v>
      </c>
      <c r="N69" s="149">
        <v>11.705626219782944</v>
      </c>
      <c r="O69" s="149">
        <v>11.151190036721363</v>
      </c>
      <c r="P69" s="149">
        <v>11.383375381524884</v>
      </c>
      <c r="Q69" s="149">
        <v>11.442757202395235</v>
      </c>
      <c r="R69" s="149">
        <v>10.988113546654439</v>
      </c>
      <c r="S69" s="149">
        <v>10.649727434254618</v>
      </c>
      <c r="T69" s="149">
        <v>11.318560125012832</v>
      </c>
      <c r="U69" s="149">
        <v>11.225853393802089</v>
      </c>
      <c r="V69" s="149">
        <v>10.754474230380898</v>
      </c>
      <c r="W69" s="149">
        <v>10.025403336049871</v>
      </c>
      <c r="X69" s="149">
        <v>10.258537098708823</v>
      </c>
      <c r="Y69" s="149">
        <v>10.089107245152546</v>
      </c>
      <c r="Z69" s="149">
        <v>9.741311055559116</v>
      </c>
    </row>
    <row r="70" spans="1:31" s="368" customFormat="1">
      <c r="A70" s="710" t="s">
        <v>436</v>
      </c>
      <c r="B70" s="149">
        <v>9.7180477270543992</v>
      </c>
      <c r="C70" s="149">
        <v>9.1667177158267208</v>
      </c>
      <c r="D70" s="149">
        <v>9.1057043350630327</v>
      </c>
      <c r="E70" s="149">
        <v>9.3902489280841746</v>
      </c>
      <c r="F70" s="149">
        <v>9.810123032105361</v>
      </c>
      <c r="G70" s="149">
        <v>10.435459323408001</v>
      </c>
      <c r="H70" s="149">
        <v>10.426981632439341</v>
      </c>
      <c r="I70" s="149">
        <v>10.506472299451509</v>
      </c>
      <c r="J70" s="149">
        <v>10.274326787985173</v>
      </c>
      <c r="K70" s="149">
        <v>10.582434974430885</v>
      </c>
      <c r="L70" s="149">
        <v>10.769223081578424</v>
      </c>
      <c r="M70" s="149">
        <v>11.462654985352081</v>
      </c>
      <c r="N70" s="149">
        <v>11.815354516911777</v>
      </c>
      <c r="O70" s="149">
        <v>12.051819869409131</v>
      </c>
      <c r="P70" s="149">
        <v>11.713493317823096</v>
      </c>
      <c r="Q70" s="149">
        <v>11.411764516069715</v>
      </c>
      <c r="R70" s="149">
        <v>11.972675429943491</v>
      </c>
      <c r="S70" s="149">
        <v>11.964827739903308</v>
      </c>
      <c r="T70" s="149">
        <v>11.900553976030672</v>
      </c>
      <c r="U70" s="149">
        <v>11.900072791440227</v>
      </c>
      <c r="V70" s="149">
        <v>11.70584760426663</v>
      </c>
      <c r="W70" s="149">
        <v>11.834857271543575</v>
      </c>
      <c r="X70" s="149">
        <v>11.894335254577078</v>
      </c>
      <c r="Y70" s="149">
        <v>11.644143211178093</v>
      </c>
      <c r="Z70" s="149">
        <v>11.82431909732497</v>
      </c>
    </row>
    <row r="71" spans="1:31" s="368" customFormat="1">
      <c r="A71" s="710" t="s">
        <v>437</v>
      </c>
      <c r="B71" s="149">
        <v>0.42177993398074637</v>
      </c>
      <c r="C71" s="149">
        <v>0.41835843635002651</v>
      </c>
      <c r="D71" s="149">
        <v>0.46806500852798721</v>
      </c>
      <c r="E71" s="149">
        <v>0.39196181941308811</v>
      </c>
      <c r="F71" s="149">
        <v>0.3994794040794965</v>
      </c>
      <c r="G71" s="149">
        <v>0.37289700414525628</v>
      </c>
      <c r="H71" s="149">
        <v>0.32518706153350146</v>
      </c>
      <c r="I71" s="149">
        <v>0.34400427463899863</v>
      </c>
      <c r="J71" s="149">
        <v>0.33512990953081201</v>
      </c>
      <c r="K71" s="149">
        <v>0.48292319068895984</v>
      </c>
      <c r="L71" s="149">
        <v>0.45291952192457674</v>
      </c>
      <c r="M71" s="149">
        <v>0.39746090050948374</v>
      </c>
      <c r="N71" s="149">
        <v>0.43455579415852541</v>
      </c>
      <c r="O71" s="149">
        <v>0.5095034086821888</v>
      </c>
      <c r="P71" s="149">
        <v>0.53113569360427915</v>
      </c>
      <c r="Q71" s="149">
        <v>0.48684736583292515</v>
      </c>
      <c r="R71" s="149">
        <v>0.52890024209509678</v>
      </c>
      <c r="S71" s="149">
        <v>0.53080604181792101</v>
      </c>
      <c r="T71" s="149">
        <v>0.56740794933262528</v>
      </c>
      <c r="U71" s="149">
        <v>0.55279862824158355</v>
      </c>
      <c r="V71" s="149">
        <v>0.58714405931599245</v>
      </c>
      <c r="W71" s="149">
        <v>0.57916539897195085</v>
      </c>
      <c r="X71" s="149">
        <v>0.71795280589168153</v>
      </c>
      <c r="Y71" s="149">
        <v>0.51973239951441064</v>
      </c>
      <c r="Z71" s="149">
        <v>0.51439509141605011</v>
      </c>
    </row>
    <row r="72" spans="1:31" s="368" customFormat="1">
      <c r="A72" s="710" t="s">
        <v>438</v>
      </c>
      <c r="B72" s="149">
        <v>1.3929006872728751</v>
      </c>
      <c r="C72" s="149">
        <v>1.5772301356309775</v>
      </c>
      <c r="D72" s="149">
        <v>2.1837589467742284</v>
      </c>
      <c r="E72" s="149">
        <v>2.6003856574775912</v>
      </c>
      <c r="F72" s="149">
        <v>2.6090695129559145</v>
      </c>
      <c r="G72" s="149">
        <v>2.1841739974894936</v>
      </c>
      <c r="H72" s="149">
        <v>2.1398151629951698</v>
      </c>
      <c r="I72" s="149">
        <v>1.747301207327346</v>
      </c>
      <c r="J72" s="149">
        <v>2.0081494247038112</v>
      </c>
      <c r="K72" s="149">
        <v>1.9896699397573629</v>
      </c>
      <c r="L72" s="149">
        <v>2.0007566525921683</v>
      </c>
      <c r="M72" s="149">
        <v>2.6895445806867708</v>
      </c>
      <c r="N72" s="149">
        <v>2.9845325090829702</v>
      </c>
      <c r="O72" s="149">
        <v>3.0344828638222539</v>
      </c>
      <c r="P72" s="149">
        <v>3.1495126952145216</v>
      </c>
      <c r="Q72" s="149">
        <v>3.0146781835546257</v>
      </c>
      <c r="R72" s="149">
        <v>3.2489913905148269</v>
      </c>
      <c r="S72" s="149">
        <v>3.7743420580274325</v>
      </c>
      <c r="T72" s="149">
        <v>3.5457167195277868</v>
      </c>
      <c r="U72" s="149">
        <v>3.2042430041380197</v>
      </c>
      <c r="V72" s="149">
        <v>2.9362476598715914</v>
      </c>
      <c r="W72" s="149">
        <v>3.1072979409825137</v>
      </c>
      <c r="X72" s="149">
        <v>3.6933462226866243</v>
      </c>
      <c r="Y72" s="149">
        <v>4.4649401171985632</v>
      </c>
      <c r="Z72" s="149">
        <v>4.4706842081910265</v>
      </c>
    </row>
    <row r="73" spans="1:31" s="368" customFormat="1">
      <c r="A73" s="710" t="s">
        <v>439</v>
      </c>
      <c r="B73" s="149">
        <v>1.4549822916015518</v>
      </c>
      <c r="C73" s="149">
        <v>1.323722446635492</v>
      </c>
      <c r="D73" s="149">
        <v>1.2915284862409937</v>
      </c>
      <c r="E73" s="149">
        <v>1.2834017588413866</v>
      </c>
      <c r="F73" s="149">
        <v>1.2889722976955076</v>
      </c>
      <c r="G73" s="149">
        <v>1.4680829256729238</v>
      </c>
      <c r="H73" s="149">
        <v>1.6393666760447845</v>
      </c>
      <c r="I73" s="149">
        <v>1.6820298019302724</v>
      </c>
      <c r="J73" s="149">
        <v>1.4169632186303514</v>
      </c>
      <c r="K73" s="149">
        <v>1.5430860453265258</v>
      </c>
      <c r="L73" s="149">
        <v>2.6099177911148415</v>
      </c>
      <c r="M73" s="149">
        <v>1.2760611761211598</v>
      </c>
      <c r="N73" s="149">
        <v>1.592165171011761</v>
      </c>
      <c r="O73" s="149">
        <v>1.7118367023865908</v>
      </c>
      <c r="P73" s="149">
        <v>1.6272883615911313</v>
      </c>
      <c r="Q73" s="149">
        <v>1.5179949965857817</v>
      </c>
      <c r="R73" s="149">
        <v>1.5904812727007804</v>
      </c>
      <c r="S73" s="149">
        <v>1.5997593223133357</v>
      </c>
      <c r="T73" s="149">
        <v>1.8188351740578654</v>
      </c>
      <c r="U73" s="149">
        <v>1.626818883508182</v>
      </c>
      <c r="V73" s="149">
        <v>1.8394331375724859</v>
      </c>
      <c r="W73" s="149">
        <v>1.5109990079083906</v>
      </c>
      <c r="X73" s="149">
        <v>1.6432440887627777</v>
      </c>
      <c r="Y73" s="149">
        <v>1.7808795509231548</v>
      </c>
      <c r="Z73" s="149">
        <v>1.7617953731709199</v>
      </c>
    </row>
    <row r="74" spans="1:31" s="368" customFormat="1">
      <c r="A74" s="710" t="s">
        <v>440</v>
      </c>
      <c r="B74" s="149">
        <v>4.3073415926370684</v>
      </c>
      <c r="C74" s="149">
        <v>4.544097853078334</v>
      </c>
      <c r="D74" s="149">
        <v>4.2587903950964536</v>
      </c>
      <c r="E74" s="149">
        <v>3.7935738552372156</v>
      </c>
      <c r="F74" s="149">
        <v>4.0273493720474045</v>
      </c>
      <c r="G74" s="149">
        <v>3.6672725489841969</v>
      </c>
      <c r="H74" s="149">
        <v>3.7230626607410864</v>
      </c>
      <c r="I74" s="149">
        <v>3.128636166392309</v>
      </c>
      <c r="J74" s="149">
        <v>2.8730037497650356</v>
      </c>
      <c r="K74" s="149">
        <v>3.4567912613167686</v>
      </c>
      <c r="L74" s="149">
        <v>4.3164759525824623</v>
      </c>
      <c r="M74" s="149">
        <v>4.1921884666924942</v>
      </c>
      <c r="N74" s="149">
        <v>3.9587728245863345</v>
      </c>
      <c r="O74" s="149">
        <v>3.8595086433709307</v>
      </c>
      <c r="P74" s="149">
        <v>3.7905434766218322</v>
      </c>
      <c r="Q74" s="149">
        <v>4.3808013127630483</v>
      </c>
      <c r="R74" s="149">
        <v>4.222739753983471</v>
      </c>
      <c r="S74" s="149">
        <v>4.0971771407771582</v>
      </c>
      <c r="T74" s="149">
        <v>4.4002565583090645</v>
      </c>
      <c r="U74" s="149">
        <v>5.0557594819558656</v>
      </c>
      <c r="V74" s="149">
        <v>7.7353426215877672</v>
      </c>
      <c r="W74" s="149">
        <v>10.09698946743239</v>
      </c>
      <c r="X74" s="149">
        <v>4.0463970375548977</v>
      </c>
      <c r="Y74" s="149">
        <v>4.6270852360546435</v>
      </c>
      <c r="Z74" s="149">
        <v>4.6358281009365321</v>
      </c>
    </row>
    <row r="75" spans="1:31" s="368" customFormat="1">
      <c r="A75" s="710" t="s">
        <v>441</v>
      </c>
      <c r="B75" s="149">
        <v>4.2353087089861567</v>
      </c>
      <c r="C75" s="149">
        <v>4.2956284391461246</v>
      </c>
      <c r="D75" s="149">
        <v>4.327009132075986</v>
      </c>
      <c r="E75" s="149">
        <v>4.5480075216175795</v>
      </c>
      <c r="F75" s="149">
        <v>4.5477118908685892</v>
      </c>
      <c r="G75" s="149">
        <v>4.3013351271617859</v>
      </c>
      <c r="H75" s="149">
        <v>4.1525026565797463</v>
      </c>
      <c r="I75" s="149">
        <v>4.1632953961708266</v>
      </c>
      <c r="J75" s="149">
        <v>4.0719795540987116</v>
      </c>
      <c r="K75" s="149">
        <v>4.1668164084276604</v>
      </c>
      <c r="L75" s="149">
        <v>4.013075945366217</v>
      </c>
      <c r="M75" s="149">
        <v>3.5339076049078235</v>
      </c>
      <c r="N75" s="149">
        <v>3.5099137867031862</v>
      </c>
      <c r="O75" s="149">
        <v>3.6732694394379521</v>
      </c>
      <c r="P75" s="149">
        <v>3.3575477002625713</v>
      </c>
      <c r="Q75" s="149">
        <v>3.1715748639961139</v>
      </c>
      <c r="R75" s="149">
        <v>3.2640289681159262</v>
      </c>
      <c r="S75" s="149">
        <v>3.1843136228524758</v>
      </c>
      <c r="T75" s="149">
        <v>3.4053833501085222</v>
      </c>
      <c r="U75" s="149">
        <v>3.3440012547999438</v>
      </c>
      <c r="V75" s="149">
        <v>3.4195159994375866</v>
      </c>
      <c r="W75" s="149">
        <v>3.3539747511259019</v>
      </c>
      <c r="X75" s="149">
        <v>3.3691564667100247</v>
      </c>
      <c r="Y75" s="149">
        <v>3.3456788719525585</v>
      </c>
      <c r="Z75" s="149">
        <v>3.3198517823784686</v>
      </c>
    </row>
    <row r="76" spans="1:31" s="368" customFormat="1">
      <c r="A76" s="710" t="s">
        <v>442</v>
      </c>
      <c r="B76" s="149">
        <v>1.7820551704887537</v>
      </c>
      <c r="C76" s="149">
        <v>2.1842791935621162</v>
      </c>
      <c r="D76" s="149">
        <v>1.81637345376084</v>
      </c>
      <c r="E76" s="149">
        <v>1.5122932541958876</v>
      </c>
      <c r="F76" s="149">
        <v>1.5116996219860743</v>
      </c>
      <c r="G76" s="149">
        <v>1.7834424116651435</v>
      </c>
      <c r="H76" s="149">
        <v>2.1206805607027484</v>
      </c>
      <c r="I76" s="149">
        <v>2.1318557463453183</v>
      </c>
      <c r="J76" s="149">
        <v>1.9024306862269447</v>
      </c>
      <c r="K76" s="149">
        <v>2.1360912755701493</v>
      </c>
      <c r="L76" s="149">
        <v>1.6545665046834739</v>
      </c>
      <c r="M76" s="149">
        <v>2.3065430848374842</v>
      </c>
      <c r="N76" s="149">
        <v>2.355866964376006</v>
      </c>
      <c r="O76" s="149">
        <v>2.0903103472801337</v>
      </c>
      <c r="P76" s="149">
        <v>2.1376011565912956</v>
      </c>
      <c r="Q76" s="149">
        <v>3.0749066870046162</v>
      </c>
      <c r="R76" s="149">
        <v>3.1305507719963241</v>
      </c>
      <c r="S76" s="149">
        <v>3.0109535045891032</v>
      </c>
      <c r="T76" s="149">
        <v>2.4293887203397819</v>
      </c>
      <c r="U76" s="149">
        <v>3.3350505929335439</v>
      </c>
      <c r="V76" s="149">
        <v>3.1793811896650763</v>
      </c>
      <c r="W76" s="149">
        <v>3.4314784092669632</v>
      </c>
      <c r="X76" s="149">
        <v>3.2539763754642932</v>
      </c>
      <c r="Y76" s="149">
        <v>2.5694792152853259</v>
      </c>
      <c r="Z76" s="149">
        <v>2.3470766153806095</v>
      </c>
    </row>
    <row r="77" spans="1:31" s="368" customFormat="1">
      <c r="A77" s="710" t="s">
        <v>443</v>
      </c>
      <c r="B77" s="149">
        <v>12.887962791907865</v>
      </c>
      <c r="C77" s="149">
        <v>12.716018974001061</v>
      </c>
      <c r="D77" s="149">
        <v>13.281186516406271</v>
      </c>
      <c r="E77" s="149">
        <v>12.701465762950114</v>
      </c>
      <c r="F77" s="149">
        <v>13.776891207436355</v>
      </c>
      <c r="G77" s="149">
        <v>13.781421575872013</v>
      </c>
      <c r="H77" s="149">
        <v>14.339532449204217</v>
      </c>
      <c r="I77" s="149">
        <v>14.359110122491296</v>
      </c>
      <c r="J77" s="149">
        <v>13.925623182498589</v>
      </c>
      <c r="K77" s="149">
        <v>13.088702820118403</v>
      </c>
      <c r="L77" s="149">
        <v>12.429776523265978</v>
      </c>
      <c r="M77" s="149">
        <v>13.761567285115722</v>
      </c>
      <c r="N77" s="149">
        <v>13.139115701963243</v>
      </c>
      <c r="O77" s="149">
        <v>12.152266385366303</v>
      </c>
      <c r="P77" s="149">
        <v>11.121323260047912</v>
      </c>
      <c r="Q77" s="149">
        <v>10.473695345150649</v>
      </c>
      <c r="R77" s="149">
        <v>9.7181419803968367</v>
      </c>
      <c r="S77" s="149">
        <v>9.7373384366981757</v>
      </c>
      <c r="T77" s="149">
        <v>10.071216185317558</v>
      </c>
      <c r="U77" s="149">
        <v>10.119120304905689</v>
      </c>
      <c r="V77" s="149">
        <v>9.9637025802105779</v>
      </c>
      <c r="W77" s="149">
        <v>9.7672319007016206</v>
      </c>
      <c r="X77" s="149">
        <v>10.199235770041843</v>
      </c>
      <c r="Y77" s="149">
        <v>9.6353513376793813</v>
      </c>
      <c r="Z77" s="149">
        <v>9.691512448029961</v>
      </c>
    </row>
    <row r="78" spans="1:31" s="368" customFormat="1">
      <c r="A78" s="710" t="s">
        <v>444</v>
      </c>
      <c r="B78" s="149">
        <v>35.495375869610704</v>
      </c>
      <c r="C78" s="149">
        <v>35.740318406377064</v>
      </c>
      <c r="D78" s="149">
        <v>36.358157050599551</v>
      </c>
      <c r="E78" s="149">
        <v>36.47523836363758</v>
      </c>
      <c r="F78" s="149">
        <v>35.0652463417685</v>
      </c>
      <c r="G78" s="149">
        <v>34.860135532644925</v>
      </c>
      <c r="H78" s="149">
        <v>32.97207042488305</v>
      </c>
      <c r="I78" s="149">
        <v>32.972496939068527</v>
      </c>
      <c r="J78" s="149">
        <v>33.27492680317728</v>
      </c>
      <c r="K78" s="149">
        <v>31.271940836724319</v>
      </c>
      <c r="L78" s="149">
        <v>32.256396923539668</v>
      </c>
      <c r="M78" s="149">
        <v>31.302343631174757</v>
      </c>
      <c r="N78" s="149">
        <v>29.749153330840269</v>
      </c>
      <c r="O78" s="149">
        <v>31.003368955693958</v>
      </c>
      <c r="P78" s="149">
        <v>30.979889465478511</v>
      </c>
      <c r="Q78" s="149">
        <v>30.828723291389331</v>
      </c>
      <c r="R78" s="149">
        <v>32.007645500506491</v>
      </c>
      <c r="S78" s="149">
        <v>32.265654066046359</v>
      </c>
      <c r="T78" s="149">
        <v>31.016230808189682</v>
      </c>
      <c r="U78" s="149">
        <v>30.476812700158128</v>
      </c>
      <c r="V78" s="149">
        <v>29.123539598590277</v>
      </c>
      <c r="W78" s="149">
        <v>28.076725192279376</v>
      </c>
      <c r="X78" s="149">
        <v>32.700530935798497</v>
      </c>
      <c r="Y78" s="149">
        <v>32.6518773781631</v>
      </c>
      <c r="Z78" s="149">
        <v>33.162180672723089</v>
      </c>
    </row>
    <row r="79" spans="1:31" s="368" customFormat="1">
      <c r="A79" s="710" t="s">
        <v>445</v>
      </c>
      <c r="B79" s="149">
        <v>7.9066870064981059</v>
      </c>
      <c r="C79" s="149">
        <v>7.4191993948086887</v>
      </c>
      <c r="D79" s="149">
        <v>6.8682454954472067</v>
      </c>
      <c r="E79" s="149">
        <v>7.1321771009928607</v>
      </c>
      <c r="F79" s="149">
        <v>6.694995126046325</v>
      </c>
      <c r="G79" s="149">
        <v>6.5198224834449405</v>
      </c>
      <c r="H79" s="149">
        <v>6.251484343912284</v>
      </c>
      <c r="I79" s="149">
        <v>6.3198210268582358</v>
      </c>
      <c r="J79" s="149">
        <v>6.5878359987673418</v>
      </c>
      <c r="K79" s="149">
        <v>6.4829135328136367</v>
      </c>
      <c r="L79" s="149">
        <v>6.7315909186319445</v>
      </c>
      <c r="M79" s="149">
        <v>6.3323796197728015</v>
      </c>
      <c r="N79" s="149">
        <v>6.6314931203339107</v>
      </c>
      <c r="O79" s="149">
        <v>6.7320531786762023</v>
      </c>
      <c r="P79" s="149">
        <v>6.7591459995083785</v>
      </c>
      <c r="Q79" s="149">
        <v>6.7779321902129954</v>
      </c>
      <c r="R79" s="149">
        <v>6.9771917226578717</v>
      </c>
      <c r="S79" s="149">
        <v>6.7415040997506237</v>
      </c>
      <c r="T79" s="149">
        <v>6.646269200796735</v>
      </c>
      <c r="U79" s="149">
        <v>6.5957223078614824</v>
      </c>
      <c r="V79" s="149">
        <v>6.6501118128447558</v>
      </c>
      <c r="W79" s="149">
        <v>6.5103838235851468</v>
      </c>
      <c r="X79" s="149">
        <v>6.8236570201887279</v>
      </c>
      <c r="Y79" s="149">
        <v>6.654731318109059</v>
      </c>
      <c r="Z79" s="149">
        <v>6.5631474252548134</v>
      </c>
    </row>
    <row r="80" spans="1:31" s="368" customFormat="1">
      <c r="A80" s="710" t="s">
        <v>446</v>
      </c>
      <c r="B80" s="149">
        <v>2.6148936554950075</v>
      </c>
      <c r="C80" s="149">
        <v>2.272798684087959</v>
      </c>
      <c r="D80" s="149">
        <v>2.12675280631563</v>
      </c>
      <c r="E80" s="149">
        <v>2.2688002218550611</v>
      </c>
      <c r="F80" s="149">
        <v>2.1251035679447714</v>
      </c>
      <c r="G80" s="149">
        <v>2.1934511512371127</v>
      </c>
      <c r="H80" s="149">
        <v>2.4533869578120644</v>
      </c>
      <c r="I80" s="149">
        <v>2.4887988881327141</v>
      </c>
      <c r="J80" s="149">
        <v>2.6119384801499601</v>
      </c>
      <c r="K80" s="149">
        <v>2.7951341511491861</v>
      </c>
      <c r="L80" s="149">
        <v>2.9794358565939798</v>
      </c>
      <c r="M80" s="149">
        <v>2.6711421020286306</v>
      </c>
      <c r="N80" s="149">
        <v>2.7706825340259691</v>
      </c>
      <c r="O80" s="149">
        <v>2.7571216627900665</v>
      </c>
      <c r="P80" s="149">
        <v>3.4083167238368111</v>
      </c>
      <c r="Q80" s="149">
        <v>2.7914962168283206</v>
      </c>
      <c r="R80" s="149">
        <v>2.5598931372953144</v>
      </c>
      <c r="S80" s="149">
        <v>2.3953109650667992</v>
      </c>
      <c r="T80" s="149">
        <v>2.3771702460230757</v>
      </c>
      <c r="U80" s="149">
        <v>2.3336299739568229</v>
      </c>
      <c r="V80" s="149">
        <v>2.3129723622466676</v>
      </c>
      <c r="W80" s="149">
        <v>2.0977966998708903</v>
      </c>
      <c r="X80" s="149">
        <v>1.9575418326019918</v>
      </c>
      <c r="Y80" s="149">
        <v>2.0220970088851793</v>
      </c>
      <c r="Z80" s="149">
        <v>2.0162125407686076</v>
      </c>
    </row>
    <row r="81" spans="1:26" s="368" customFormat="1">
      <c r="A81" s="710" t="s">
        <v>447</v>
      </c>
      <c r="B81" s="149">
        <v>0.9644055103523298</v>
      </c>
      <c r="C81" s="149">
        <v>1.2610968525732456</v>
      </c>
      <c r="D81" s="149">
        <v>0.96951647909435923</v>
      </c>
      <c r="E81" s="149">
        <v>1.2050090332553018</v>
      </c>
      <c r="F81" s="149">
        <v>1.4269940630915388</v>
      </c>
      <c r="G81" s="149">
        <v>1.3254858425054448</v>
      </c>
      <c r="H81" s="149">
        <v>1.3503114417063957</v>
      </c>
      <c r="I81" s="149">
        <v>1.5847155713255001</v>
      </c>
      <c r="J81" s="149">
        <v>1.6034277316743579</v>
      </c>
      <c r="K81" s="149">
        <v>1.4876175721699536</v>
      </c>
      <c r="L81" s="149">
        <v>1.5196005973537194</v>
      </c>
      <c r="M81" s="149">
        <v>1.7253067025064583</v>
      </c>
      <c r="N81" s="149">
        <v>1.8239408305387574</v>
      </c>
      <c r="O81" s="149">
        <v>2.1285861164182358</v>
      </c>
      <c r="P81" s="149">
        <v>2.3266221544737204</v>
      </c>
      <c r="Q81" s="149">
        <v>2.3286124612905081</v>
      </c>
      <c r="R81" s="149">
        <v>2.2553971739212062</v>
      </c>
      <c r="S81" s="149">
        <v>2.763165755577528</v>
      </c>
      <c r="T81" s="149">
        <v>2.3924349868895747</v>
      </c>
      <c r="U81" s="149">
        <v>2.3386774794522056</v>
      </c>
      <c r="V81" s="149">
        <v>2.386942183118824</v>
      </c>
      <c r="W81" s="149">
        <v>2.2552652864441174</v>
      </c>
      <c r="X81" s="149">
        <v>2.3420499753314901</v>
      </c>
      <c r="Y81" s="149">
        <v>2.3752720316847693</v>
      </c>
      <c r="Z81" s="149">
        <v>2.4973265275590766</v>
      </c>
    </row>
    <row r="82" spans="1:26" s="368" customFormat="1">
      <c r="A82" s="710" t="s">
        <v>448</v>
      </c>
      <c r="B82" s="149">
        <v>2.3968788732634634</v>
      </c>
      <c r="C82" s="149">
        <v>2.6631007357160001</v>
      </c>
      <c r="D82" s="149">
        <v>2.6914752983689127</v>
      </c>
      <c r="E82" s="149">
        <v>2.7079635270850262</v>
      </c>
      <c r="F82" s="149">
        <v>3.0998966006174458</v>
      </c>
      <c r="G82" s="149">
        <v>3.1024168612650165</v>
      </c>
      <c r="H82" s="149">
        <v>2.9018333288021738</v>
      </c>
      <c r="I82" s="149">
        <v>3.224536760629733</v>
      </c>
      <c r="J82" s="149">
        <v>3.3535450500681203</v>
      </c>
      <c r="K82" s="149">
        <v>3.3348807401377649</v>
      </c>
      <c r="L82" s="149">
        <v>3.3458549498163661</v>
      </c>
      <c r="M82" s="149">
        <v>3.3276191776025978</v>
      </c>
      <c r="N82" s="149">
        <v>3.3385690949066174</v>
      </c>
      <c r="O82" s="149">
        <v>3.1476862539069828</v>
      </c>
      <c r="P82" s="149">
        <v>3.2219787641240862</v>
      </c>
      <c r="Q82" s="149">
        <v>3.6175847435972868</v>
      </c>
      <c r="R82" s="149">
        <v>3.5291618700826155</v>
      </c>
      <c r="S82" s="149">
        <v>3.4710867765927986</v>
      </c>
      <c r="T82" s="149">
        <v>4.3120763517392042</v>
      </c>
      <c r="U82" s="149">
        <v>4.2193022433532148</v>
      </c>
      <c r="V82" s="149">
        <v>3.6437782742255296</v>
      </c>
      <c r="W82" s="149">
        <v>3.6187240702771275</v>
      </c>
      <c r="X82" s="149">
        <v>3.5375605442743518</v>
      </c>
      <c r="Y82" s="149">
        <v>3.5701915364139203</v>
      </c>
      <c r="Z82" s="149">
        <v>3.7457816086923166</v>
      </c>
    </row>
    <row r="83" spans="1:26" s="368" customFormat="1">
      <c r="A83" s="710" t="s">
        <v>449</v>
      </c>
      <c r="B83" s="149">
        <v>2.3870631513364131</v>
      </c>
      <c r="C83" s="149">
        <v>2.3897494407803901</v>
      </c>
      <c r="D83" s="149">
        <v>2.5250599293563378</v>
      </c>
      <c r="E83" s="149">
        <v>2.1847521269945704</v>
      </c>
      <c r="F83" s="149">
        <v>2.1542196486250793</v>
      </c>
      <c r="G83" s="149">
        <v>2.6397793299965051</v>
      </c>
      <c r="H83" s="149">
        <v>3.428752722826713</v>
      </c>
      <c r="I83" s="149">
        <v>3.2762160605500759</v>
      </c>
      <c r="J83" s="149">
        <v>3.6848774681327585</v>
      </c>
      <c r="K83" s="149">
        <v>4.1252532660993317</v>
      </c>
      <c r="L83" s="149">
        <v>2.7680581760109293</v>
      </c>
      <c r="M83" s="149">
        <v>3.1071316032091918</v>
      </c>
      <c r="N83" s="149">
        <v>2.8954854145576756</v>
      </c>
      <c r="O83" s="149">
        <v>2.6830022982722914</v>
      </c>
      <c r="P83" s="149">
        <v>2.9694045729324459</v>
      </c>
      <c r="Q83" s="149">
        <v>3.215182892491856</v>
      </c>
      <c r="R83" s="149">
        <v>2.6250748419098295</v>
      </c>
      <c r="S83" s="149">
        <v>2.3749499007628319</v>
      </c>
      <c r="T83" s="149">
        <v>2.4255104504693916</v>
      </c>
      <c r="U83" s="149">
        <v>2.3563460345173763</v>
      </c>
      <c r="V83" s="149">
        <v>2.39788276368213</v>
      </c>
      <c r="W83" s="149">
        <v>2.4843590104684092</v>
      </c>
      <c r="X83" s="149">
        <v>2.2877280793724615</v>
      </c>
      <c r="Y83" s="149">
        <v>2.7324429617030899</v>
      </c>
      <c r="Z83" s="149">
        <v>2.3566515317124543</v>
      </c>
    </row>
    <row r="84" spans="1:26" s="368" customFormat="1">
      <c r="A84" s="710" t="s">
        <v>450</v>
      </c>
      <c r="B84" s="149">
        <v>0.87323683448445144</v>
      </c>
      <c r="C84" s="149">
        <v>0.82473878605040729</v>
      </c>
      <c r="D84" s="149">
        <v>0.94898317401021171</v>
      </c>
      <c r="E84" s="149">
        <v>1.0045609491605632</v>
      </c>
      <c r="F84" s="149">
        <v>1.0175263601058335</v>
      </c>
      <c r="G84" s="149">
        <v>1.0258968973754095</v>
      </c>
      <c r="H84" s="149">
        <v>1.1020422969565751</v>
      </c>
      <c r="I84" s="149">
        <v>1.2710026339200367</v>
      </c>
      <c r="J84" s="149">
        <v>1.2635310836237947</v>
      </c>
      <c r="K84" s="149">
        <v>1.2541995298257911</v>
      </c>
      <c r="L84" s="149">
        <v>1.1677364462833528</v>
      </c>
      <c r="M84" s="149">
        <v>1.0435396379961248</v>
      </c>
      <c r="N84" s="149">
        <v>1.2947721867468773</v>
      </c>
      <c r="O84" s="149">
        <v>1.313993837260556</v>
      </c>
      <c r="P84" s="149">
        <v>1.5228212781685262</v>
      </c>
      <c r="Q84" s="149">
        <v>1.4654477340868299</v>
      </c>
      <c r="R84" s="149">
        <v>1.3810123974992279</v>
      </c>
      <c r="S84" s="149">
        <v>1.4390831365555519</v>
      </c>
      <c r="T84" s="149">
        <v>1.3729891959523293</v>
      </c>
      <c r="U84" s="149">
        <v>1.3157909233544165</v>
      </c>
      <c r="V84" s="149">
        <v>1.363683922457519</v>
      </c>
      <c r="W84" s="149">
        <v>1.249348432840603</v>
      </c>
      <c r="X84" s="149">
        <v>1.2747504942877228</v>
      </c>
      <c r="Y84" s="149">
        <v>1.3169905786438605</v>
      </c>
      <c r="Z84" s="149">
        <v>1.3519259206612235</v>
      </c>
    </row>
    <row r="85" spans="1:26" s="368" customFormat="1" ht="20.25" customHeight="1">
      <c r="A85" s="710" t="s">
        <v>451</v>
      </c>
      <c r="B85" s="150">
        <v>100</v>
      </c>
      <c r="C85" s="150">
        <v>100</v>
      </c>
      <c r="D85" s="150">
        <v>100</v>
      </c>
      <c r="E85" s="150">
        <v>100</v>
      </c>
      <c r="F85" s="150">
        <v>100</v>
      </c>
      <c r="G85" s="150">
        <v>100</v>
      </c>
      <c r="H85" s="150">
        <v>100</v>
      </c>
      <c r="I85" s="150">
        <v>100</v>
      </c>
      <c r="J85" s="150">
        <v>100</v>
      </c>
      <c r="K85" s="150">
        <v>100</v>
      </c>
      <c r="L85" s="150">
        <v>100</v>
      </c>
      <c r="M85" s="150">
        <v>100</v>
      </c>
      <c r="N85" s="150">
        <v>100.00000000000001</v>
      </c>
      <c r="O85" s="150">
        <v>100</v>
      </c>
      <c r="P85" s="150">
        <v>100</v>
      </c>
      <c r="Q85" s="150">
        <v>100</v>
      </c>
      <c r="R85" s="150">
        <v>100</v>
      </c>
      <c r="S85" s="150">
        <v>100</v>
      </c>
      <c r="T85" s="150">
        <v>99.999999999999986</v>
      </c>
      <c r="U85" s="150">
        <v>100</v>
      </c>
      <c r="V85" s="150">
        <v>100</v>
      </c>
      <c r="W85" s="150">
        <v>100</v>
      </c>
      <c r="X85" s="150">
        <v>100</v>
      </c>
      <c r="Y85" s="150">
        <v>100</v>
      </c>
      <c r="Z85" s="150">
        <v>100</v>
      </c>
    </row>
    <row r="86" spans="1:26" ht="13">
      <c r="B86" s="182"/>
      <c r="C86" s="388"/>
      <c r="D86" s="388"/>
      <c r="E86" s="388"/>
      <c r="F86" s="388"/>
      <c r="G86" s="388"/>
      <c r="H86" s="137"/>
      <c r="I86" s="137"/>
      <c r="J86" s="137"/>
    </row>
    <row r="87" spans="1:26" ht="15" customHeight="1">
      <c r="B87" s="1351" t="s">
        <v>1484</v>
      </c>
      <c r="C87" s="1351"/>
      <c r="D87" s="1351"/>
      <c r="E87" s="1351"/>
      <c r="F87" s="1351"/>
      <c r="G87" s="1351"/>
    </row>
    <row r="88" spans="1:26" ht="41.25" customHeight="1">
      <c r="B88" s="1279" t="s">
        <v>1485</v>
      </c>
      <c r="C88" s="1279"/>
      <c r="D88" s="1279"/>
      <c r="E88" s="1279"/>
      <c r="F88" s="1279"/>
      <c r="G88" s="1279"/>
    </row>
    <row r="89" spans="1:26" ht="15" customHeight="1">
      <c r="B89" s="1417" t="s">
        <v>1486</v>
      </c>
      <c r="C89" s="1417"/>
      <c r="D89" s="1417"/>
      <c r="E89" s="1417"/>
      <c r="F89" s="1417"/>
      <c r="G89" s="1417"/>
    </row>
  </sheetData>
  <sheetProtection selectLockedCells="1"/>
  <mergeCells count="23">
    <mergeCell ref="Z47:AE47"/>
    <mergeCell ref="Z67:AE67"/>
    <mergeCell ref="B47:G47"/>
    <mergeCell ref="H47:M47"/>
    <mergeCell ref="N47:S47"/>
    <mergeCell ref="T47:Y47"/>
    <mergeCell ref="B67:G67"/>
    <mergeCell ref="H67:M67"/>
    <mergeCell ref="N67:S67"/>
    <mergeCell ref="T67:Y67"/>
    <mergeCell ref="N27:S27"/>
    <mergeCell ref="T27:Y27"/>
    <mergeCell ref="Z7:AE7"/>
    <mergeCell ref="Z27:AE27"/>
    <mergeCell ref="B7:G7"/>
    <mergeCell ref="H7:M7"/>
    <mergeCell ref="N7:S7"/>
    <mergeCell ref="T7:Y7"/>
    <mergeCell ref="B87:G87"/>
    <mergeCell ref="B88:G88"/>
    <mergeCell ref="B89:G89"/>
    <mergeCell ref="B27:G27"/>
    <mergeCell ref="H27:M2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&amp;"Arial,Fett"Export von Gütern insgesamt 1994 – 2018*)**) nach Bundesländern</oddHeader>
    <oddFooter>&amp;CStatistische Ämter der Länder – Indikatoren und Kennzahlen, UGRdL 2020</oddFooter>
  </headerFooter>
  <rowBreaks count="1" manualBreakCount="1">
    <brk id="45" max="29" man="1"/>
  </rowBreaks>
  <colBreaks count="3" manualBreakCount="3">
    <brk id="7" max="1048575" man="1"/>
    <brk id="13" max="1048575" man="1"/>
    <brk id="19" max="1048575" man="1"/>
  </colBreak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7">
    <pageSetUpPr autoPageBreaks="0"/>
  </sheetPr>
  <dimension ref="A1:AF89"/>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4296875" defaultRowHeight="12.5"/>
  <cols>
    <col min="1" max="1" width="24.54296875" style="643" customWidth="1"/>
    <col min="2" max="2" width="10.54296875" style="528" customWidth="1"/>
    <col min="3" max="10" width="10.54296875" style="376" customWidth="1"/>
    <col min="11" max="26" width="10.54296875" style="135" customWidth="1"/>
    <col min="27" max="16384" width="11.54296875" style="135"/>
  </cols>
  <sheetData>
    <row r="1" spans="1:32" ht="13">
      <c r="A1" s="160" t="s">
        <v>322</v>
      </c>
    </row>
    <row r="3" spans="1:32" ht="13">
      <c r="A3" s="692" t="s">
        <v>960</v>
      </c>
      <c r="B3" s="407" t="s">
        <v>1655</v>
      </c>
      <c r="D3" s="407"/>
      <c r="E3" s="407"/>
      <c r="F3" s="407"/>
      <c r="G3" s="407"/>
      <c r="H3" s="692"/>
      <c r="I3" s="692"/>
      <c r="J3" s="692"/>
    </row>
    <row r="5" spans="1:32">
      <c r="A5" s="690" t="s">
        <v>433</v>
      </c>
      <c r="B5" s="498">
        <v>1994</v>
      </c>
      <c r="C5" s="529">
        <v>1995</v>
      </c>
      <c r="D5" s="529">
        <v>1996</v>
      </c>
      <c r="E5" s="529">
        <v>1997</v>
      </c>
      <c r="F5" s="529">
        <v>1998</v>
      </c>
      <c r="G5" s="529">
        <v>1999</v>
      </c>
      <c r="H5" s="529">
        <v>2000</v>
      </c>
      <c r="I5" s="529">
        <v>2001</v>
      </c>
      <c r="J5" s="529">
        <v>2002</v>
      </c>
      <c r="K5" s="529">
        <v>2003</v>
      </c>
      <c r="L5" s="529">
        <v>2004</v>
      </c>
      <c r="M5" s="529">
        <v>2005</v>
      </c>
      <c r="N5" s="529">
        <v>2006</v>
      </c>
      <c r="O5" s="529">
        <v>2007</v>
      </c>
      <c r="P5" s="529">
        <v>2008</v>
      </c>
      <c r="Q5" s="529">
        <v>2009</v>
      </c>
      <c r="R5" s="529">
        <v>2010</v>
      </c>
      <c r="S5" s="529">
        <v>2011</v>
      </c>
      <c r="T5" s="529">
        <v>2012</v>
      </c>
      <c r="U5" s="529">
        <v>2013</v>
      </c>
      <c r="V5" s="529">
        <v>2014</v>
      </c>
      <c r="W5" s="529">
        <v>2015</v>
      </c>
      <c r="X5" s="529">
        <v>2016</v>
      </c>
      <c r="Y5" s="529">
        <v>2017</v>
      </c>
      <c r="Z5" s="772">
        <v>2018</v>
      </c>
    </row>
    <row r="6" spans="1:32">
      <c r="A6" s="387"/>
      <c r="B6" s="387"/>
      <c r="C6" s="409"/>
      <c r="D6" s="409"/>
      <c r="E6" s="409"/>
      <c r="F6" s="409"/>
      <c r="G6" s="409"/>
      <c r="H6" s="409"/>
      <c r="I6" s="409"/>
      <c r="J6" s="409"/>
    </row>
    <row r="7" spans="1:32" ht="13">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Y7" s="1283"/>
      <c r="Z7" s="1283" t="s">
        <v>434</v>
      </c>
      <c r="AA7" s="1283"/>
      <c r="AB7" s="1283"/>
      <c r="AC7" s="1283"/>
      <c r="AD7" s="1283"/>
      <c r="AE7" s="1283"/>
    </row>
    <row r="8" spans="1:32" s="386" customFormat="1">
      <c r="A8" s="643"/>
      <c r="B8" s="528"/>
      <c r="C8" s="141"/>
      <c r="D8" s="134"/>
      <c r="E8" s="141"/>
      <c r="F8" s="141"/>
      <c r="G8" s="141"/>
      <c r="H8" s="141"/>
      <c r="I8" s="141"/>
      <c r="J8" s="141"/>
    </row>
    <row r="9" spans="1:32" s="386" customFormat="1">
      <c r="A9" s="710" t="s">
        <v>435</v>
      </c>
      <c r="B9" s="244">
        <v>18801.892503999999</v>
      </c>
      <c r="C9" s="244">
        <v>18676.672728000001</v>
      </c>
      <c r="D9" s="244">
        <v>19004.478554000001</v>
      </c>
      <c r="E9" s="244">
        <v>19411.832138999998</v>
      </c>
      <c r="F9" s="244">
        <v>19203.580769</v>
      </c>
      <c r="G9" s="244">
        <v>19764.515618000001</v>
      </c>
      <c r="H9" s="244">
        <v>22022.70998</v>
      </c>
      <c r="I9" s="244">
        <v>22928.646854000002</v>
      </c>
      <c r="J9" s="244">
        <v>23911.404451999999</v>
      </c>
      <c r="K9" s="244">
        <v>28213.510912999995</v>
      </c>
      <c r="L9" s="244">
        <v>27725.087417000002</v>
      </c>
      <c r="M9" s="244">
        <v>27211.598153999999</v>
      </c>
      <c r="N9" s="244">
        <v>32155.993691</v>
      </c>
      <c r="O9" s="244">
        <v>31467.498629000002</v>
      </c>
      <c r="P9" s="244">
        <v>31301.006349999992</v>
      </c>
      <c r="Q9" s="244">
        <v>27262.859332000004</v>
      </c>
      <c r="R9" s="244">
        <v>28632.223071000004</v>
      </c>
      <c r="S9" s="244">
        <v>29198.479797</v>
      </c>
      <c r="T9" s="244">
        <v>30166.028134999997</v>
      </c>
      <c r="U9" s="244">
        <v>30145.366138000001</v>
      </c>
      <c r="V9" s="244">
        <v>29123.956679999999</v>
      </c>
      <c r="W9" s="244">
        <v>28329.289816999997</v>
      </c>
      <c r="X9" s="244">
        <v>29658.370053000002</v>
      </c>
      <c r="Y9" s="244">
        <v>28185.619770000001</v>
      </c>
      <c r="Z9" s="244">
        <v>27445.949357000001</v>
      </c>
    </row>
    <row r="10" spans="1:32">
      <c r="A10" s="710" t="s">
        <v>436</v>
      </c>
      <c r="B10" s="244">
        <v>12255.196045000001</v>
      </c>
      <c r="C10" s="244">
        <v>11948.240037</v>
      </c>
      <c r="D10" s="244">
        <v>13199.254386000001</v>
      </c>
      <c r="E10" s="244">
        <v>13962.627893999999</v>
      </c>
      <c r="F10" s="244">
        <v>15177.675655999999</v>
      </c>
      <c r="G10" s="244">
        <v>16687.370723</v>
      </c>
      <c r="H10" s="244">
        <v>18206.000491999999</v>
      </c>
      <c r="I10" s="244">
        <v>18968.132845000004</v>
      </c>
      <c r="J10" s="244">
        <v>19588.871574000001</v>
      </c>
      <c r="K10" s="244">
        <v>21705.038894999998</v>
      </c>
      <c r="L10" s="244">
        <v>24531.352595</v>
      </c>
      <c r="M10" s="244">
        <v>25423.798789000004</v>
      </c>
      <c r="N10" s="244">
        <v>27819.431417000003</v>
      </c>
      <c r="O10" s="244">
        <v>30653.105884000004</v>
      </c>
      <c r="P10" s="244">
        <v>28187.948854000002</v>
      </c>
      <c r="Q10" s="244">
        <v>23093.065710000003</v>
      </c>
      <c r="R10" s="244">
        <v>27196.046817999999</v>
      </c>
      <c r="S10" s="244">
        <v>28138.514152999996</v>
      </c>
      <c r="T10" s="244">
        <v>26795.635129000002</v>
      </c>
      <c r="U10" s="244">
        <v>27723.650535000001</v>
      </c>
      <c r="V10" s="244">
        <v>27684.600064999999</v>
      </c>
      <c r="W10" s="244">
        <v>28910.030700000003</v>
      </c>
      <c r="X10" s="244">
        <v>29344.126109000004</v>
      </c>
      <c r="Y10" s="244">
        <v>27865.863976999997</v>
      </c>
      <c r="Z10" s="244">
        <v>27977.708176999997</v>
      </c>
      <c r="AA10" s="386"/>
      <c r="AB10" s="386"/>
      <c r="AC10" s="386"/>
      <c r="AD10" s="386"/>
      <c r="AE10" s="386"/>
      <c r="AF10" s="386"/>
    </row>
    <row r="11" spans="1:32">
      <c r="A11" s="710" t="s">
        <v>437</v>
      </c>
      <c r="B11" s="244">
        <v>554.90182700000003</v>
      </c>
      <c r="C11" s="244">
        <v>526.18714699999987</v>
      </c>
      <c r="D11" s="244">
        <v>704.31454499999995</v>
      </c>
      <c r="E11" s="244">
        <v>630.89458300000001</v>
      </c>
      <c r="F11" s="244">
        <v>743.45289699999989</v>
      </c>
      <c r="G11" s="244">
        <v>697.78292899999997</v>
      </c>
      <c r="H11" s="244">
        <v>647.68534399999999</v>
      </c>
      <c r="I11" s="244">
        <v>639.62006799999995</v>
      </c>
      <c r="J11" s="244">
        <v>671.21119599999997</v>
      </c>
      <c r="K11" s="244">
        <v>1180.7135460000002</v>
      </c>
      <c r="L11" s="244">
        <v>1112.9092009999999</v>
      </c>
      <c r="M11" s="244">
        <v>865.15413000000012</v>
      </c>
      <c r="N11" s="244">
        <v>1087.9373429999998</v>
      </c>
      <c r="O11" s="244">
        <v>1305.414111</v>
      </c>
      <c r="P11" s="244">
        <v>1155.527261</v>
      </c>
      <c r="Q11" s="244">
        <v>843.84775799999989</v>
      </c>
      <c r="R11" s="244">
        <v>1062.4716350000001</v>
      </c>
      <c r="S11" s="244">
        <v>1195.2051840000001</v>
      </c>
      <c r="T11" s="244">
        <v>1414.019233</v>
      </c>
      <c r="U11" s="244">
        <v>1370.1615049999998</v>
      </c>
      <c r="V11" s="244">
        <v>1628.7229330000002</v>
      </c>
      <c r="W11" s="244">
        <v>1683.494134</v>
      </c>
      <c r="X11" s="244">
        <v>2255.8097890000004</v>
      </c>
      <c r="Y11" s="244">
        <v>1207.446222</v>
      </c>
      <c r="Z11" s="244">
        <v>1272.7783440000001</v>
      </c>
      <c r="AA11" s="386"/>
      <c r="AB11" s="386"/>
      <c r="AC11" s="386"/>
      <c r="AD11" s="386"/>
      <c r="AE11" s="386"/>
      <c r="AF11" s="386"/>
    </row>
    <row r="12" spans="1:32">
      <c r="A12" s="710" t="s">
        <v>438</v>
      </c>
      <c r="B12" s="244">
        <v>2489.556227</v>
      </c>
      <c r="C12" s="244">
        <v>2668.986973</v>
      </c>
      <c r="D12" s="244">
        <v>4279.0198310000005</v>
      </c>
      <c r="E12" s="244">
        <v>5423.5862779999989</v>
      </c>
      <c r="F12" s="244">
        <v>5418.8271329999998</v>
      </c>
      <c r="G12" s="244">
        <v>4404.3013679999995</v>
      </c>
      <c r="H12" s="244">
        <v>4784.1550999999999</v>
      </c>
      <c r="I12" s="244">
        <v>3906.9045160000005</v>
      </c>
      <c r="J12" s="244">
        <v>4536.2429759999995</v>
      </c>
      <c r="K12" s="244">
        <v>4628.6101760000001</v>
      </c>
      <c r="L12" s="244">
        <v>4643.9003300000004</v>
      </c>
      <c r="M12" s="244">
        <v>6355.1561750000001</v>
      </c>
      <c r="N12" s="244">
        <v>7765.6497730000001</v>
      </c>
      <c r="O12" s="244">
        <v>8794.2292589999997</v>
      </c>
      <c r="P12" s="244">
        <v>8946.9794899999997</v>
      </c>
      <c r="Q12" s="244">
        <v>7265.1739299999999</v>
      </c>
      <c r="R12" s="244">
        <v>8411.4431779999995</v>
      </c>
      <c r="S12" s="244">
        <v>10789.639127999999</v>
      </c>
      <c r="T12" s="244">
        <v>9595.1551609999988</v>
      </c>
      <c r="U12" s="244">
        <v>8499.5648220000003</v>
      </c>
      <c r="V12" s="244">
        <v>7636.4042330000002</v>
      </c>
      <c r="W12" s="244">
        <v>8791.4174629999998</v>
      </c>
      <c r="X12" s="244">
        <v>10823.687273</v>
      </c>
      <c r="Y12" s="244">
        <v>13802.215934</v>
      </c>
      <c r="Z12" s="244">
        <v>14207.992819000001</v>
      </c>
      <c r="AA12" s="386"/>
      <c r="AB12" s="386"/>
      <c r="AC12" s="386"/>
      <c r="AD12" s="386"/>
      <c r="AE12" s="386"/>
      <c r="AF12" s="386"/>
    </row>
    <row r="13" spans="1:32">
      <c r="A13" s="710" t="s">
        <v>439</v>
      </c>
      <c r="B13" s="244">
        <v>2122.0407309999996</v>
      </c>
      <c r="C13" s="244">
        <v>1986.3788340000001</v>
      </c>
      <c r="D13" s="244">
        <v>2131.5573679999998</v>
      </c>
      <c r="E13" s="244">
        <v>2327.466629</v>
      </c>
      <c r="F13" s="244">
        <v>2497.7241969999995</v>
      </c>
      <c r="G13" s="244">
        <v>2948.0735159999999</v>
      </c>
      <c r="H13" s="244">
        <v>3665.0586880000001</v>
      </c>
      <c r="I13" s="244">
        <v>3771.5940390000001</v>
      </c>
      <c r="J13" s="244">
        <v>3165.4221429999998</v>
      </c>
      <c r="K13" s="244">
        <v>3687.9183770000004</v>
      </c>
      <c r="L13" s="244">
        <v>7817.1036280000008</v>
      </c>
      <c r="M13" s="244">
        <v>3267.3543620000005</v>
      </c>
      <c r="N13" s="244">
        <v>4711.5181859999993</v>
      </c>
      <c r="O13" s="244">
        <v>5200.3828350000003</v>
      </c>
      <c r="P13" s="244">
        <v>4685.960736</v>
      </c>
      <c r="Q13" s="244">
        <v>3700.8033829999999</v>
      </c>
      <c r="R13" s="244">
        <v>4470.0601939999997</v>
      </c>
      <c r="S13" s="244">
        <v>4724.8968110000005</v>
      </c>
      <c r="T13" s="244">
        <v>5523.3757760000008</v>
      </c>
      <c r="U13" s="244">
        <v>4808.8842219999997</v>
      </c>
      <c r="V13" s="244">
        <v>5817.887017</v>
      </c>
      <c r="W13" s="244">
        <v>4989.4789480000009</v>
      </c>
      <c r="X13" s="244">
        <v>5543.0188949999992</v>
      </c>
      <c r="Y13" s="244">
        <v>6193.7333289999997</v>
      </c>
      <c r="Z13" s="244">
        <v>6107.602558999999</v>
      </c>
      <c r="AA13" s="386"/>
      <c r="AB13" s="386"/>
      <c r="AC13" s="386"/>
      <c r="AD13" s="386"/>
      <c r="AE13" s="386"/>
      <c r="AF13" s="386"/>
    </row>
    <row r="14" spans="1:32">
      <c r="A14" s="710" t="s">
        <v>440</v>
      </c>
      <c r="B14" s="244">
        <v>5204.1596670000008</v>
      </c>
      <c r="C14" s="244">
        <v>4702.7725039999996</v>
      </c>
      <c r="D14" s="244">
        <v>4366.0986789999997</v>
      </c>
      <c r="E14" s="244">
        <v>5025.1673190000001</v>
      </c>
      <c r="F14" s="244">
        <v>4978.8606619999991</v>
      </c>
      <c r="G14" s="244">
        <v>4890.4412580000007</v>
      </c>
      <c r="H14" s="244">
        <v>5083.965115</v>
      </c>
      <c r="I14" s="244">
        <v>5001.1119959999996</v>
      </c>
      <c r="J14" s="244">
        <v>4949.7613540000002</v>
      </c>
      <c r="K14" s="244">
        <v>7436.1164239999998</v>
      </c>
      <c r="L14" s="244">
        <v>11488.304183999999</v>
      </c>
      <c r="M14" s="244">
        <v>10876.842565000001</v>
      </c>
      <c r="N14" s="244">
        <v>11143.383295</v>
      </c>
      <c r="O14" s="244">
        <v>11690.107603</v>
      </c>
      <c r="P14" s="244">
        <v>10341.831042</v>
      </c>
      <c r="Q14" s="244">
        <v>10605.198487</v>
      </c>
      <c r="R14" s="244">
        <v>11296.351577999998</v>
      </c>
      <c r="S14" s="244">
        <v>11689.775769000002</v>
      </c>
      <c r="T14" s="244">
        <v>11993.581755000001</v>
      </c>
      <c r="U14" s="244">
        <v>14350.461614</v>
      </c>
      <c r="V14" s="244">
        <v>24536.818474</v>
      </c>
      <c r="W14" s="244">
        <v>36220.227441000003</v>
      </c>
      <c r="X14" s="244">
        <v>12095.820395999997</v>
      </c>
      <c r="Y14" s="244">
        <v>15215.286188999999</v>
      </c>
      <c r="Z14" s="244">
        <v>15673.27836</v>
      </c>
      <c r="AA14" s="386"/>
      <c r="AB14" s="386"/>
      <c r="AC14" s="386"/>
      <c r="AD14" s="386"/>
      <c r="AE14" s="386"/>
      <c r="AF14" s="386"/>
    </row>
    <row r="15" spans="1:32">
      <c r="A15" s="710" t="s">
        <v>441</v>
      </c>
      <c r="B15" s="244">
        <v>7683.0676229999999</v>
      </c>
      <c r="C15" s="244">
        <v>7833.0761509999993</v>
      </c>
      <c r="D15" s="244">
        <v>8496.5783100000008</v>
      </c>
      <c r="E15" s="244">
        <v>9341.2652600000001</v>
      </c>
      <c r="F15" s="244">
        <v>9798.2188610000012</v>
      </c>
      <c r="G15" s="244">
        <v>9440.1273890000011</v>
      </c>
      <c r="H15" s="244">
        <v>9851.8780580000021</v>
      </c>
      <c r="I15" s="244">
        <v>9838.6328819999999</v>
      </c>
      <c r="J15" s="244">
        <v>9927.0430360000009</v>
      </c>
      <c r="K15" s="244">
        <v>10586.868863000002</v>
      </c>
      <c r="L15" s="244">
        <v>11126.818953</v>
      </c>
      <c r="M15" s="244">
        <v>9468.9218519999995</v>
      </c>
      <c r="N15" s="244">
        <v>10210.462767999999</v>
      </c>
      <c r="O15" s="244">
        <v>11188.306387000001</v>
      </c>
      <c r="P15" s="244">
        <v>9813.0533219999998</v>
      </c>
      <c r="Q15" s="244">
        <v>7534.0369950000013</v>
      </c>
      <c r="R15" s="244">
        <v>8816.8548310000006</v>
      </c>
      <c r="S15" s="244">
        <v>8998.5084759999991</v>
      </c>
      <c r="T15" s="244">
        <v>9378.6617310000001</v>
      </c>
      <c r="U15" s="244">
        <v>9285.3651690000006</v>
      </c>
      <c r="V15" s="244">
        <v>9944.4570130000011</v>
      </c>
      <c r="W15" s="244">
        <v>10178.339330000001</v>
      </c>
      <c r="X15" s="244">
        <v>10031.816769000001</v>
      </c>
      <c r="Y15" s="244">
        <v>9736.9081900000019</v>
      </c>
      <c r="Z15" s="244">
        <v>9674.760350999999</v>
      </c>
      <c r="AA15" s="386"/>
      <c r="AB15" s="386"/>
      <c r="AC15" s="386"/>
      <c r="AD15" s="386"/>
      <c r="AE15" s="386"/>
      <c r="AF15" s="386"/>
    </row>
    <row r="16" spans="1:32">
      <c r="A16" s="710" t="s">
        <v>442</v>
      </c>
      <c r="B16" s="244">
        <v>1590.183438</v>
      </c>
      <c r="C16" s="244">
        <v>1676.681433</v>
      </c>
      <c r="D16" s="244">
        <v>1859.5954780000002</v>
      </c>
      <c r="E16" s="244">
        <v>1178.2523589999998</v>
      </c>
      <c r="F16" s="244">
        <v>1128.1980430000001</v>
      </c>
      <c r="G16" s="244">
        <v>888.99834299999998</v>
      </c>
      <c r="H16" s="244">
        <v>959.6173389999999</v>
      </c>
      <c r="I16" s="244">
        <v>868.57316600000001</v>
      </c>
      <c r="J16" s="244">
        <v>791.45977099999993</v>
      </c>
      <c r="K16" s="244">
        <v>1597.5632909999999</v>
      </c>
      <c r="L16" s="244">
        <v>1872.3032800000001</v>
      </c>
      <c r="M16" s="244">
        <v>2673.7746569999995</v>
      </c>
      <c r="N16" s="244">
        <v>1870.0455769999999</v>
      </c>
      <c r="O16" s="244">
        <v>2492.8343799999998</v>
      </c>
      <c r="P16" s="244">
        <v>2064.8487890000001</v>
      </c>
      <c r="Q16" s="244">
        <v>2277.4162670000001</v>
      </c>
      <c r="R16" s="244">
        <v>2684.1867870000001</v>
      </c>
      <c r="S16" s="244">
        <v>4252.417751</v>
      </c>
      <c r="T16" s="244">
        <v>2715.0615640000001</v>
      </c>
      <c r="U16" s="244">
        <v>2878.0146630000004</v>
      </c>
      <c r="V16" s="244">
        <v>3226.2024600000004</v>
      </c>
      <c r="W16" s="244">
        <v>2721.2949559999997</v>
      </c>
      <c r="X16" s="244">
        <v>2637.2895309999999</v>
      </c>
      <c r="Y16" s="244">
        <v>3483.7646809999997</v>
      </c>
      <c r="Z16" s="244">
        <v>3536.106648</v>
      </c>
      <c r="AA16" s="386"/>
      <c r="AB16" s="386"/>
      <c r="AC16" s="386"/>
      <c r="AD16" s="386"/>
      <c r="AE16" s="386"/>
      <c r="AF16" s="386"/>
    </row>
    <row r="17" spans="1:32">
      <c r="A17" s="710" t="s">
        <v>443</v>
      </c>
      <c r="B17" s="244">
        <v>19753.305957</v>
      </c>
      <c r="C17" s="244">
        <v>19794.969184000001</v>
      </c>
      <c r="D17" s="244">
        <v>22475.963028000002</v>
      </c>
      <c r="E17" s="244">
        <v>22798.663789000002</v>
      </c>
      <c r="F17" s="244">
        <v>26240.209791000001</v>
      </c>
      <c r="G17" s="244">
        <v>26984.988801</v>
      </c>
      <c r="H17" s="244">
        <v>30491.151151000002</v>
      </c>
      <c r="I17" s="244">
        <v>30937.720200000003</v>
      </c>
      <c r="J17" s="244">
        <v>32073.257681000003</v>
      </c>
      <c r="K17" s="244">
        <v>30910.906180999998</v>
      </c>
      <c r="L17" s="244">
        <v>32817.424492999999</v>
      </c>
      <c r="M17" s="244">
        <v>38837.780061999998</v>
      </c>
      <c r="N17" s="244">
        <v>39154.518126999996</v>
      </c>
      <c r="O17" s="244">
        <v>37085.823767000002</v>
      </c>
      <c r="P17" s="244">
        <v>31562.702907999999</v>
      </c>
      <c r="Q17" s="244">
        <v>23592.432736000002</v>
      </c>
      <c r="R17" s="244">
        <v>23251.419318000004</v>
      </c>
      <c r="S17" s="244">
        <v>24524.437174999999</v>
      </c>
      <c r="T17" s="244">
        <v>24280.612457000003</v>
      </c>
      <c r="U17" s="244">
        <v>24246.981856000002</v>
      </c>
      <c r="V17" s="244">
        <v>24544.517130000004</v>
      </c>
      <c r="W17" s="244">
        <v>24743.503784</v>
      </c>
      <c r="X17" s="244">
        <v>25788.508779</v>
      </c>
      <c r="Y17" s="244">
        <v>23384.7405</v>
      </c>
      <c r="Z17" s="244">
        <v>24051.256486999999</v>
      </c>
      <c r="AA17" s="386"/>
      <c r="AB17" s="386"/>
      <c r="AC17" s="386"/>
      <c r="AD17" s="386"/>
      <c r="AE17" s="386"/>
      <c r="AF17" s="386"/>
    </row>
    <row r="18" spans="1:32">
      <c r="A18" s="710" t="s">
        <v>444</v>
      </c>
      <c r="B18" s="244">
        <v>69367.246048999994</v>
      </c>
      <c r="C18" s="244">
        <v>70045.149046999984</v>
      </c>
      <c r="D18" s="244">
        <v>76074.937873000003</v>
      </c>
      <c r="E18" s="244">
        <v>79706.895053999993</v>
      </c>
      <c r="F18" s="244">
        <v>78880.407142000011</v>
      </c>
      <c r="G18" s="244">
        <v>79214.059221000003</v>
      </c>
      <c r="H18" s="244">
        <v>80950.30606100001</v>
      </c>
      <c r="I18" s="244">
        <v>81117.132205999995</v>
      </c>
      <c r="J18" s="244">
        <v>85226.036886999995</v>
      </c>
      <c r="K18" s="244">
        <v>84267.516809000022</v>
      </c>
      <c r="L18" s="244">
        <v>94940.846886999992</v>
      </c>
      <c r="M18" s="244">
        <v>93208.103575000001</v>
      </c>
      <c r="N18" s="244">
        <v>94085.32998000001</v>
      </c>
      <c r="O18" s="244">
        <v>102201.02643500001</v>
      </c>
      <c r="P18" s="244">
        <v>99670.220050000018</v>
      </c>
      <c r="Q18" s="244">
        <v>84982.802941999995</v>
      </c>
      <c r="R18" s="244">
        <v>95579.966636000012</v>
      </c>
      <c r="S18" s="244">
        <v>101752.61044999999</v>
      </c>
      <c r="T18" s="244">
        <v>93568.982400000008</v>
      </c>
      <c r="U18" s="244">
        <v>91709.601712999996</v>
      </c>
      <c r="V18" s="244">
        <v>89556.286859999993</v>
      </c>
      <c r="W18" s="244">
        <v>90273.363857999997</v>
      </c>
      <c r="X18" s="244">
        <v>107889.79779800001</v>
      </c>
      <c r="Y18" s="244">
        <v>105675.251974</v>
      </c>
      <c r="Z18" s="244">
        <v>109442.59585500002</v>
      </c>
      <c r="AA18" s="386"/>
      <c r="AB18" s="386"/>
      <c r="AC18" s="386"/>
      <c r="AD18" s="386"/>
      <c r="AE18" s="386"/>
      <c r="AF18" s="386"/>
    </row>
    <row r="19" spans="1:32">
      <c r="A19" s="710" t="s">
        <v>445</v>
      </c>
      <c r="B19" s="244">
        <v>15116.993338</v>
      </c>
      <c r="C19" s="244">
        <v>13866.790104000002</v>
      </c>
      <c r="D19" s="244">
        <v>13787.528940000002</v>
      </c>
      <c r="E19" s="244">
        <v>14816.760844</v>
      </c>
      <c r="F19" s="244">
        <v>14489.997697000001</v>
      </c>
      <c r="G19" s="244">
        <v>14184.457890000001</v>
      </c>
      <c r="H19" s="244">
        <v>14813.555926999999</v>
      </c>
      <c r="I19" s="244">
        <v>15128.453234000001</v>
      </c>
      <c r="J19" s="244">
        <v>16301.550977999999</v>
      </c>
      <c r="K19" s="244">
        <v>16904.39918</v>
      </c>
      <c r="L19" s="244">
        <v>19218.714129</v>
      </c>
      <c r="M19" s="244">
        <v>18101.805077000001</v>
      </c>
      <c r="N19" s="244">
        <v>20432.765962000001</v>
      </c>
      <c r="O19" s="244">
        <v>21531.088083999999</v>
      </c>
      <c r="P19" s="244">
        <v>20930.290213</v>
      </c>
      <c r="Q19" s="244">
        <v>17850.198713999998</v>
      </c>
      <c r="R19" s="244">
        <v>19889.545905999999</v>
      </c>
      <c r="S19" s="244">
        <v>20078.198131999998</v>
      </c>
      <c r="T19" s="244">
        <v>19250.805509000002</v>
      </c>
      <c r="U19" s="244">
        <v>19193.916843000003</v>
      </c>
      <c r="V19" s="244">
        <v>20080.954990999999</v>
      </c>
      <c r="W19" s="244">
        <v>20446.521868</v>
      </c>
      <c r="X19" s="244">
        <v>21276.797384000005</v>
      </c>
      <c r="Y19" s="244">
        <v>20053.515508</v>
      </c>
      <c r="Z19" s="244">
        <v>19855.724200000004</v>
      </c>
      <c r="AA19" s="386"/>
      <c r="AB19" s="386"/>
      <c r="AC19" s="386"/>
      <c r="AD19" s="386"/>
      <c r="AE19" s="386"/>
      <c r="AF19" s="386"/>
    </row>
    <row r="20" spans="1:32">
      <c r="A20" s="710" t="s">
        <v>446</v>
      </c>
      <c r="B20" s="244">
        <v>5581.183239</v>
      </c>
      <c r="C20" s="244">
        <v>4847.1404690000008</v>
      </c>
      <c r="D20" s="244">
        <v>4790.5196610000003</v>
      </c>
      <c r="E20" s="244">
        <v>5333.1249319999997</v>
      </c>
      <c r="F20" s="244">
        <v>5175.1227780000008</v>
      </c>
      <c r="G20" s="244">
        <v>5465.506937000001</v>
      </c>
      <c r="H20" s="244">
        <v>6695.0877200000004</v>
      </c>
      <c r="I20" s="244">
        <v>6754.2159699999993</v>
      </c>
      <c r="J20" s="244">
        <v>7348.4593279999999</v>
      </c>
      <c r="K20" s="244">
        <v>8225.9079099999999</v>
      </c>
      <c r="L20" s="244">
        <v>9673.9994490000008</v>
      </c>
      <c r="M20" s="244">
        <v>8876.2071589999996</v>
      </c>
      <c r="N20" s="244">
        <v>9829.6532689999985</v>
      </c>
      <c r="O20" s="244">
        <v>10090.125025999998</v>
      </c>
      <c r="P20" s="244">
        <v>12321.116775</v>
      </c>
      <c r="Q20" s="244">
        <v>8654.0356270000011</v>
      </c>
      <c r="R20" s="244">
        <v>8531.9751950000009</v>
      </c>
      <c r="S20" s="244">
        <v>8241.6533739999995</v>
      </c>
      <c r="T20" s="244">
        <v>7909.7930980000001</v>
      </c>
      <c r="U20" s="244">
        <v>7847.5126660000005</v>
      </c>
      <c r="V20" s="244">
        <v>7907.3426160000008</v>
      </c>
      <c r="W20" s="244">
        <v>7358.9225079999997</v>
      </c>
      <c r="X20" s="244">
        <v>6736.3073019999993</v>
      </c>
      <c r="Y20" s="244">
        <v>7045.8182329999991</v>
      </c>
      <c r="Z20" s="244">
        <v>7014.1596879999988</v>
      </c>
      <c r="AA20" s="386"/>
      <c r="AB20" s="386"/>
      <c r="AC20" s="386"/>
      <c r="AD20" s="386"/>
      <c r="AE20" s="386"/>
      <c r="AF20" s="386"/>
    </row>
    <row r="21" spans="1:32">
      <c r="A21" s="710" t="s">
        <v>447</v>
      </c>
      <c r="B21" s="244">
        <v>1624.8351229999996</v>
      </c>
      <c r="C21" s="244">
        <v>1687.892881</v>
      </c>
      <c r="D21" s="244">
        <v>1377.7912999999999</v>
      </c>
      <c r="E21" s="244">
        <v>1665.9951149999997</v>
      </c>
      <c r="F21" s="244">
        <v>2181.986656</v>
      </c>
      <c r="G21" s="244">
        <v>2148.555793</v>
      </c>
      <c r="H21" s="244">
        <v>2459.3820939999996</v>
      </c>
      <c r="I21" s="244">
        <v>3046.0591079999999</v>
      </c>
      <c r="J21" s="244">
        <v>3410.1782219999996</v>
      </c>
      <c r="K21" s="244">
        <v>3317.8765229999999</v>
      </c>
      <c r="L21" s="244">
        <v>3728.9301809999997</v>
      </c>
      <c r="M21" s="244">
        <v>4286.9152260000001</v>
      </c>
      <c r="N21" s="244">
        <v>4685.6130069999999</v>
      </c>
      <c r="O21" s="244">
        <v>5784.2235030000002</v>
      </c>
      <c r="P21" s="244">
        <v>6578.6089089999996</v>
      </c>
      <c r="Q21" s="244">
        <v>5580.5357530000001</v>
      </c>
      <c r="R21" s="244">
        <v>5690.9176290000005</v>
      </c>
      <c r="S21" s="244">
        <v>7771.4251840000006</v>
      </c>
      <c r="T21" s="244">
        <v>6096.9857849999999</v>
      </c>
      <c r="U21" s="244">
        <v>6065.8303080000005</v>
      </c>
      <c r="V21" s="244">
        <v>6308.5179839999992</v>
      </c>
      <c r="W21" s="244">
        <v>6273.3084030000009</v>
      </c>
      <c r="X21" s="244">
        <v>6391.6471789999996</v>
      </c>
      <c r="Y21" s="244">
        <v>6470.8773250000004</v>
      </c>
      <c r="Z21" s="244">
        <v>6852.4758000000002</v>
      </c>
      <c r="AA21" s="386"/>
      <c r="AB21" s="386"/>
      <c r="AC21" s="386"/>
      <c r="AD21" s="386"/>
      <c r="AE21" s="386"/>
      <c r="AF21" s="386"/>
    </row>
    <row r="22" spans="1:32">
      <c r="A22" s="710" t="s">
        <v>448</v>
      </c>
      <c r="B22" s="244">
        <v>4172.0679870000004</v>
      </c>
      <c r="C22" s="244">
        <v>4471.54828</v>
      </c>
      <c r="D22" s="244">
        <v>4958.2834780000003</v>
      </c>
      <c r="E22" s="244">
        <v>5139.0487359999997</v>
      </c>
      <c r="F22" s="244">
        <v>6077.0595510000003</v>
      </c>
      <c r="G22" s="244">
        <v>6301.4595130000007</v>
      </c>
      <c r="H22" s="244">
        <v>6310.1835920000003</v>
      </c>
      <c r="I22" s="244">
        <v>6960.0793769999991</v>
      </c>
      <c r="J22" s="244">
        <v>7807.0960960000002</v>
      </c>
      <c r="K22" s="244">
        <v>8092.2192010000008</v>
      </c>
      <c r="L22" s="244">
        <v>8993.3726869999991</v>
      </c>
      <c r="M22" s="244">
        <v>8425.6775830000006</v>
      </c>
      <c r="N22" s="244">
        <v>9520.7568920000012</v>
      </c>
      <c r="O22" s="244">
        <v>9462.0323829999998</v>
      </c>
      <c r="P22" s="244">
        <v>9257.2158150000014</v>
      </c>
      <c r="Q22" s="244">
        <v>8497.7214609999992</v>
      </c>
      <c r="R22" s="244">
        <v>9007.6548050000001</v>
      </c>
      <c r="S22" s="244">
        <v>9390.3961640000016</v>
      </c>
      <c r="T22" s="244">
        <v>12249.738950000001</v>
      </c>
      <c r="U22" s="244">
        <v>11880.238426</v>
      </c>
      <c r="V22" s="244">
        <v>10518.318295999999</v>
      </c>
      <c r="W22" s="244">
        <v>10887.693732999998</v>
      </c>
      <c r="X22" s="244">
        <v>10724.812136</v>
      </c>
      <c r="Y22" s="244">
        <v>10538.173245999998</v>
      </c>
      <c r="Z22" s="244">
        <v>11484.399680999999</v>
      </c>
      <c r="AA22" s="386"/>
      <c r="AB22" s="386"/>
      <c r="AC22" s="386"/>
      <c r="AD22" s="386"/>
      <c r="AE22" s="386"/>
      <c r="AF22" s="386"/>
    </row>
    <row r="23" spans="1:32">
      <c r="A23" s="710" t="s">
        <v>449</v>
      </c>
      <c r="B23" s="244">
        <v>2459.4003420000004</v>
      </c>
      <c r="C23" s="244">
        <v>2421.8538319999998</v>
      </c>
      <c r="D23" s="244">
        <v>2885.7447859999997</v>
      </c>
      <c r="E23" s="244">
        <v>2737.3972250000002</v>
      </c>
      <c r="F23" s="244">
        <v>2661.470139</v>
      </c>
      <c r="G23" s="244">
        <v>2592.03078</v>
      </c>
      <c r="H23" s="244">
        <v>4284.1643939999994</v>
      </c>
      <c r="I23" s="244">
        <v>4779.8042469999991</v>
      </c>
      <c r="J23" s="244">
        <v>5948.6518080000005</v>
      </c>
      <c r="K23" s="244">
        <v>7856.8984730000002</v>
      </c>
      <c r="L23" s="244">
        <v>5729.3795769999997</v>
      </c>
      <c r="M23" s="244">
        <v>6851.7323000000006</v>
      </c>
      <c r="N23" s="244">
        <v>6842.4480879999992</v>
      </c>
      <c r="O23" s="244">
        <v>6395.1491979999992</v>
      </c>
      <c r="P23" s="244">
        <v>6303.7618039999998</v>
      </c>
      <c r="Q23" s="244">
        <v>6709.127891000001</v>
      </c>
      <c r="R23" s="244">
        <v>5954.5975909999997</v>
      </c>
      <c r="S23" s="244">
        <v>5370.2610639999994</v>
      </c>
      <c r="T23" s="244">
        <v>4992.587149</v>
      </c>
      <c r="U23" s="244">
        <v>5459.0177329999988</v>
      </c>
      <c r="V23" s="244">
        <v>5819.8130659999997</v>
      </c>
      <c r="W23" s="244">
        <v>5576.9727249999996</v>
      </c>
      <c r="X23" s="244">
        <v>5697.2884920000006</v>
      </c>
      <c r="Y23" s="244">
        <v>5801.5725870000006</v>
      </c>
      <c r="Z23" s="244">
        <v>5601.0911530000003</v>
      </c>
      <c r="AA23" s="386"/>
      <c r="AB23" s="386"/>
      <c r="AC23" s="386"/>
      <c r="AD23" s="386"/>
      <c r="AE23" s="386"/>
      <c r="AF23" s="386"/>
    </row>
    <row r="24" spans="1:32">
      <c r="A24" s="710" t="s">
        <v>450</v>
      </c>
      <c r="B24" s="244">
        <v>1408.9844899999998</v>
      </c>
      <c r="C24" s="244">
        <v>1178.1102349999999</v>
      </c>
      <c r="D24" s="244">
        <v>1456.4404949999998</v>
      </c>
      <c r="E24" s="244">
        <v>1639.2327169999999</v>
      </c>
      <c r="F24" s="244">
        <v>1767.8462320000001</v>
      </c>
      <c r="G24" s="244">
        <v>1818.2356150000001</v>
      </c>
      <c r="H24" s="244">
        <v>1825.0655320000001</v>
      </c>
      <c r="I24" s="244">
        <v>2052.0107050000001</v>
      </c>
      <c r="J24" s="244">
        <v>2044.567849</v>
      </c>
      <c r="K24" s="244">
        <v>2361.9953660000006</v>
      </c>
      <c r="L24" s="244">
        <v>2335.7701200000001</v>
      </c>
      <c r="M24" s="244">
        <v>1800.5054850000001</v>
      </c>
      <c r="N24" s="244">
        <v>2674.2436130000001</v>
      </c>
      <c r="O24" s="244">
        <v>2938.7327299999997</v>
      </c>
      <c r="P24" s="244">
        <v>3734.9316199999998</v>
      </c>
      <c r="Q24" s="244">
        <v>2999.8758440000001</v>
      </c>
      <c r="R24" s="244">
        <v>2954.6849279999997</v>
      </c>
      <c r="S24" s="244">
        <v>3264.4311459999999</v>
      </c>
      <c r="T24" s="244">
        <v>3054.0747169999995</v>
      </c>
      <c r="U24" s="244">
        <v>2834.6468610000002</v>
      </c>
      <c r="V24" s="244">
        <v>3001.4697989999995</v>
      </c>
      <c r="W24" s="244">
        <v>2998.1324829999999</v>
      </c>
      <c r="X24" s="244">
        <v>3188.4975470000004</v>
      </c>
      <c r="Y24" s="244">
        <v>3302.5732310000008</v>
      </c>
      <c r="Z24" s="244">
        <v>3428.3468210000005</v>
      </c>
      <c r="AA24" s="386"/>
      <c r="AB24" s="386"/>
      <c r="AC24" s="386"/>
      <c r="AD24" s="386"/>
      <c r="AE24" s="386"/>
      <c r="AF24" s="386"/>
    </row>
    <row r="25" spans="1:32" ht="20.25" customHeight="1">
      <c r="A25" s="710" t="s">
        <v>451</v>
      </c>
      <c r="B25" s="244">
        <v>170185.01458361969</v>
      </c>
      <c r="C25" s="244">
        <v>168332.44984033584</v>
      </c>
      <c r="D25" s="244">
        <v>181848.10671550751</v>
      </c>
      <c r="E25" s="244">
        <v>191138.21087410153</v>
      </c>
      <c r="F25" s="244">
        <v>196420.63820347984</v>
      </c>
      <c r="G25" s="244">
        <v>198430.90569618595</v>
      </c>
      <c r="H25" s="244">
        <v>213049.96658559234</v>
      </c>
      <c r="I25" s="244">
        <v>216698.69141020341</v>
      </c>
      <c r="J25" s="244">
        <v>227701.21535472793</v>
      </c>
      <c r="K25" s="244">
        <v>240974.06013703436</v>
      </c>
      <c r="L25" s="244">
        <v>267756.21711107355</v>
      </c>
      <c r="M25" s="244">
        <v>266531.32715200965</v>
      </c>
      <c r="N25" s="244">
        <v>283989.75098592293</v>
      </c>
      <c r="O25" s="244">
        <v>298280.08021444001</v>
      </c>
      <c r="P25" s="244">
        <v>286856.00393114984</v>
      </c>
      <c r="Q25" s="244">
        <v>241449.13282359325</v>
      </c>
      <c r="R25" s="244">
        <v>263430.40009557013</v>
      </c>
      <c r="S25" s="244">
        <v>279380.84975621296</v>
      </c>
      <c r="T25" s="244">
        <v>268985.09855356987</v>
      </c>
      <c r="U25" s="244">
        <v>268299.2150797373</v>
      </c>
      <c r="V25" s="244">
        <v>277336.26961552072</v>
      </c>
      <c r="W25" s="244">
        <v>290381.99215289974</v>
      </c>
      <c r="X25" s="244">
        <v>290083.5954275679</v>
      </c>
      <c r="Y25" s="244">
        <v>287963.36090000026</v>
      </c>
      <c r="Z25" s="244">
        <v>293626.22629999998</v>
      </c>
      <c r="AA25" s="386"/>
      <c r="AB25" s="386"/>
      <c r="AC25" s="386"/>
      <c r="AD25" s="386"/>
      <c r="AE25" s="386"/>
      <c r="AF25" s="386"/>
    </row>
    <row r="26" spans="1:32">
      <c r="C26" s="600"/>
      <c r="D26" s="600"/>
      <c r="E26" s="600"/>
      <c r="F26" s="600"/>
      <c r="G26" s="600"/>
      <c r="H26" s="600"/>
      <c r="I26" s="600"/>
      <c r="J26" s="600"/>
      <c r="K26" s="138"/>
      <c r="L26" s="138"/>
      <c r="M26" s="138"/>
      <c r="N26" s="138"/>
      <c r="O26" s="138"/>
      <c r="P26" s="138"/>
      <c r="Q26" s="138"/>
      <c r="R26" s="138"/>
      <c r="S26" s="138"/>
      <c r="T26" s="138"/>
      <c r="U26" s="138"/>
      <c r="V26" s="138"/>
      <c r="W26" s="138"/>
      <c r="X26" s="138"/>
      <c r="Y26" s="138"/>
      <c r="Z26" s="138"/>
    </row>
    <row r="27" spans="1:32" s="368" customFormat="1" ht="25" customHeight="1">
      <c r="A27" s="135"/>
      <c r="B27" s="1418" t="s">
        <v>482</v>
      </c>
      <c r="C27" s="1418"/>
      <c r="D27" s="1418"/>
      <c r="E27" s="1418"/>
      <c r="F27" s="1418"/>
      <c r="G27" s="1418"/>
      <c r="H27" s="1418" t="s">
        <v>482</v>
      </c>
      <c r="I27" s="1418"/>
      <c r="J27" s="1418"/>
      <c r="K27" s="1418"/>
      <c r="L27" s="1418"/>
      <c r="M27" s="1418"/>
      <c r="N27" s="1418" t="s">
        <v>482</v>
      </c>
      <c r="O27" s="1418"/>
      <c r="P27" s="1418"/>
      <c r="Q27" s="1418"/>
      <c r="R27" s="1418"/>
      <c r="S27" s="1418"/>
      <c r="T27" s="1418" t="s">
        <v>482</v>
      </c>
      <c r="U27" s="1418"/>
      <c r="V27" s="1418"/>
      <c r="W27" s="1418"/>
      <c r="X27" s="1418"/>
      <c r="Y27" s="1418"/>
      <c r="Z27" s="1418" t="s">
        <v>482</v>
      </c>
      <c r="AA27" s="1418"/>
      <c r="AB27" s="1418"/>
      <c r="AC27" s="1418"/>
      <c r="AD27" s="1418"/>
      <c r="AE27" s="1418"/>
    </row>
    <row r="28" spans="1:32" s="368" customFormat="1">
      <c r="A28" s="643"/>
      <c r="B28" s="528"/>
      <c r="C28" s="137"/>
      <c r="D28" s="137"/>
      <c r="E28" s="137"/>
      <c r="F28" s="137"/>
      <c r="G28" s="137"/>
      <c r="H28" s="137"/>
      <c r="I28" s="137"/>
      <c r="J28" s="137"/>
      <c r="K28" s="601"/>
      <c r="L28" s="601"/>
      <c r="M28" s="601"/>
      <c r="N28" s="601"/>
      <c r="O28" s="601"/>
      <c r="P28" s="601"/>
      <c r="Q28" s="601"/>
      <c r="R28" s="601"/>
      <c r="S28" s="601"/>
      <c r="T28" s="601"/>
      <c r="U28" s="601"/>
      <c r="V28" s="601"/>
      <c r="W28" s="601"/>
      <c r="X28" s="601"/>
      <c r="Y28" s="601"/>
      <c r="Z28" s="601"/>
    </row>
    <row r="29" spans="1:32" s="368" customFormat="1">
      <c r="A29" s="712" t="s">
        <v>435</v>
      </c>
      <c r="B29" s="570" t="s">
        <v>356</v>
      </c>
      <c r="C29" s="140">
        <v>-0.66599559578035894</v>
      </c>
      <c r="D29" s="140">
        <v>1.7551618041074022</v>
      </c>
      <c r="E29" s="140">
        <v>2.1434609944310097</v>
      </c>
      <c r="F29" s="140">
        <v>-1.0728063611347807</v>
      </c>
      <c r="G29" s="140">
        <v>2.9209909117861343</v>
      </c>
      <c r="H29" s="140">
        <v>11.425498128289121</v>
      </c>
      <c r="I29" s="140">
        <v>4.113648478424011</v>
      </c>
      <c r="J29" s="140">
        <v>4.2861561096814143</v>
      </c>
      <c r="K29" s="140">
        <v>17.991860200583744</v>
      </c>
      <c r="L29" s="140">
        <v>-1.7311687918108163</v>
      </c>
      <c r="M29" s="140">
        <v>-1.8520744597730356</v>
      </c>
      <c r="N29" s="140">
        <v>18.170176955494952</v>
      </c>
      <c r="O29" s="140">
        <v>-2.141109581672481</v>
      </c>
      <c r="P29" s="140">
        <v>-0.52909282991616635</v>
      </c>
      <c r="Q29" s="140">
        <v>-12.901013382274172</v>
      </c>
      <c r="R29" s="140">
        <v>5.0228177548225688</v>
      </c>
      <c r="S29" s="140">
        <v>1.9776903965711483</v>
      </c>
      <c r="T29" s="140">
        <v>3.3136942221882606</v>
      </c>
      <c r="U29" s="140">
        <v>-6.8494257538745273E-2</v>
      </c>
      <c r="V29" s="140">
        <v>-3.3882801533216593</v>
      </c>
      <c r="W29" s="140">
        <v>-2.7285676590286698</v>
      </c>
      <c r="X29" s="140">
        <v>4.691540961970901</v>
      </c>
      <c r="Y29" s="140">
        <v>-4.9657155142651987</v>
      </c>
      <c r="Z29" s="140">
        <v>-2.6242829465374484</v>
      </c>
    </row>
    <row r="30" spans="1:32" s="368" customFormat="1">
      <c r="A30" s="710" t="s">
        <v>436</v>
      </c>
      <c r="B30" s="570" t="s">
        <v>356</v>
      </c>
      <c r="C30" s="140">
        <v>-2.5047009192907694</v>
      </c>
      <c r="D30" s="140">
        <v>10.470281356300148</v>
      </c>
      <c r="E30" s="140">
        <v>5.7834593203210289</v>
      </c>
      <c r="F30" s="140">
        <v>8.7021423991548801</v>
      </c>
      <c r="G30" s="140">
        <v>9.9468133409689301</v>
      </c>
      <c r="H30" s="140">
        <v>9.1004736109019859</v>
      </c>
      <c r="I30" s="140">
        <v>4.1861602351098242</v>
      </c>
      <c r="J30" s="140">
        <v>3.2725346984462078</v>
      </c>
      <c r="K30" s="140">
        <v>10.802905685536018</v>
      </c>
      <c r="L30" s="140">
        <v>13.021463419957641</v>
      </c>
      <c r="M30" s="140">
        <v>3.6379820091204493</v>
      </c>
      <c r="N30" s="140">
        <v>9.4227957351381662</v>
      </c>
      <c r="O30" s="140">
        <v>10.185953927399055</v>
      </c>
      <c r="P30" s="140">
        <v>-8.0421117498789556</v>
      </c>
      <c r="Q30" s="140">
        <v>-18.074685640977421</v>
      </c>
      <c r="R30" s="140">
        <v>17.767156424897195</v>
      </c>
      <c r="S30" s="140">
        <v>3.4654570986258761</v>
      </c>
      <c r="T30" s="140">
        <v>-4.7723878265150717</v>
      </c>
      <c r="U30" s="140">
        <v>3.4633081154162966</v>
      </c>
      <c r="V30" s="140">
        <v>-0.14085616160362235</v>
      </c>
      <c r="W30" s="140">
        <v>4.4263981857164083</v>
      </c>
      <c r="X30" s="140">
        <v>1.5015390799982953</v>
      </c>
      <c r="Y30" s="140">
        <v>-5.0376764552774205</v>
      </c>
      <c r="Z30" s="140">
        <v>0.40136634590734843</v>
      </c>
    </row>
    <row r="31" spans="1:32" s="368" customFormat="1">
      <c r="A31" s="710" t="s">
        <v>437</v>
      </c>
      <c r="B31" s="570" t="s">
        <v>356</v>
      </c>
      <c r="C31" s="140">
        <v>-5.1747315656252368</v>
      </c>
      <c r="D31" s="140">
        <v>33.852479866825803</v>
      </c>
      <c r="E31" s="140">
        <v>-10.424314323936045</v>
      </c>
      <c r="F31" s="140">
        <v>17.841065216437258</v>
      </c>
      <c r="G31" s="140">
        <v>-6.1429538016851524</v>
      </c>
      <c r="H31" s="140">
        <v>-7.1795372053305186</v>
      </c>
      <c r="I31" s="140">
        <v>-1.2452460248969288</v>
      </c>
      <c r="J31" s="140">
        <v>4.9390457836604327</v>
      </c>
      <c r="K31" s="140">
        <v>75.907903955761839</v>
      </c>
      <c r="L31" s="140">
        <v>-5.7426583467011625</v>
      </c>
      <c r="M31" s="140">
        <v>-22.261930333344395</v>
      </c>
      <c r="N31" s="140">
        <v>25.750696352798968</v>
      </c>
      <c r="O31" s="140">
        <v>19.989824726514627</v>
      </c>
      <c r="P31" s="140">
        <v>-11.481938852735453</v>
      </c>
      <c r="Q31" s="140">
        <v>-26.972925132919045</v>
      </c>
      <c r="R31" s="140">
        <v>25.907976282138833</v>
      </c>
      <c r="S31" s="140">
        <v>12.492902834060132</v>
      </c>
      <c r="T31" s="140">
        <v>18.307655616727956</v>
      </c>
      <c r="U31" s="140">
        <v>-3.1016358884278361</v>
      </c>
      <c r="V31" s="140">
        <v>18.870872306400145</v>
      </c>
      <c r="W31" s="140">
        <v>3.3628310801220636</v>
      </c>
      <c r="X31" s="140">
        <v>33.995702357463671</v>
      </c>
      <c r="Y31" s="140">
        <v>-46.473934642545352</v>
      </c>
      <c r="Z31" s="140">
        <v>5.4107686793524152</v>
      </c>
    </row>
    <row r="32" spans="1:32" s="368" customFormat="1">
      <c r="A32" s="710" t="s">
        <v>438</v>
      </c>
      <c r="B32" s="570" t="s">
        <v>356</v>
      </c>
      <c r="C32" s="140">
        <v>7.2073385631550906</v>
      </c>
      <c r="D32" s="140">
        <v>60.323743588388083</v>
      </c>
      <c r="E32" s="140">
        <v>26.748332379953354</v>
      </c>
      <c r="F32" s="140">
        <v>-8.774904198176614E-2</v>
      </c>
      <c r="G32" s="140">
        <v>-18.722238966097692</v>
      </c>
      <c r="H32" s="140">
        <v>8.6246080878996025</v>
      </c>
      <c r="I32" s="140">
        <v>-18.336583276742005</v>
      </c>
      <c r="J32" s="140">
        <v>16.108365521160295</v>
      </c>
      <c r="K32" s="140">
        <v>2.0362048613508961</v>
      </c>
      <c r="L32" s="140">
        <v>0.33034006793836568</v>
      </c>
      <c r="M32" s="140">
        <v>36.84953860756093</v>
      </c>
      <c r="N32" s="140">
        <v>22.194475779346206</v>
      </c>
      <c r="O32" s="140">
        <v>13.245246902277458</v>
      </c>
      <c r="P32" s="140">
        <v>1.7369371038818002</v>
      </c>
      <c r="Q32" s="140">
        <v>-18.797467479161497</v>
      </c>
      <c r="R32" s="140">
        <v>15.777588520857336</v>
      </c>
      <c r="S32" s="140">
        <v>28.273340254144898</v>
      </c>
      <c r="T32" s="140">
        <v>-11.070657255813273</v>
      </c>
      <c r="U32" s="140">
        <v>-11.418161776612877</v>
      </c>
      <c r="V32" s="140">
        <v>-10.155350386478887</v>
      </c>
      <c r="W32" s="140">
        <v>15.1250928415853</v>
      </c>
      <c r="X32" s="140">
        <v>23.11652038539988</v>
      </c>
      <c r="Y32" s="140">
        <v>27.518613443590752</v>
      </c>
      <c r="Z32" s="140">
        <v>2.9399401294716796</v>
      </c>
    </row>
    <row r="33" spans="1:31" s="368" customFormat="1">
      <c r="A33" s="710" t="s">
        <v>439</v>
      </c>
      <c r="B33" s="570" t="s">
        <v>356</v>
      </c>
      <c r="C33" s="140">
        <v>-6.3929921333823501</v>
      </c>
      <c r="D33" s="140">
        <v>7.3087032299700638</v>
      </c>
      <c r="E33" s="140">
        <v>9.1908978825101144</v>
      </c>
      <c r="F33" s="140">
        <v>7.3151453979450309</v>
      </c>
      <c r="G33" s="140">
        <v>18.030386202804621</v>
      </c>
      <c r="H33" s="140">
        <v>24.320464469719823</v>
      </c>
      <c r="I33" s="140">
        <v>2.9067843128628255</v>
      </c>
      <c r="J33" s="140">
        <v>-16.072034522589306</v>
      </c>
      <c r="K33" s="140">
        <v>16.506368199750113</v>
      </c>
      <c r="L33" s="140">
        <v>111.96520174502768</v>
      </c>
      <c r="M33" s="140">
        <v>-58.202493948056429</v>
      </c>
      <c r="N33" s="140">
        <v>44.199791758002107</v>
      </c>
      <c r="O33" s="140">
        <v>10.375947405926041</v>
      </c>
      <c r="P33" s="140">
        <v>-9.892004402787407</v>
      </c>
      <c r="Q33" s="140">
        <v>-21.023593847714224</v>
      </c>
      <c r="R33" s="140">
        <v>20.786211300326187</v>
      </c>
      <c r="S33" s="140">
        <v>5.7009661154464766</v>
      </c>
      <c r="T33" s="140">
        <v>16.899394779184732</v>
      </c>
      <c r="U33" s="140">
        <v>-12.935776651383875</v>
      </c>
      <c r="V33" s="140">
        <v>20.982056302872664</v>
      </c>
      <c r="W33" s="140">
        <v>-14.238985160409129</v>
      </c>
      <c r="X33" s="140">
        <v>11.094143351819952</v>
      </c>
      <c r="Y33" s="140">
        <v>11.739350818142938</v>
      </c>
      <c r="Z33" s="140">
        <v>-1.3906115330591291</v>
      </c>
    </row>
    <row r="34" spans="1:31" s="368" customFormat="1">
      <c r="A34" s="710" t="s">
        <v>440</v>
      </c>
      <c r="B34" s="570" t="s">
        <v>356</v>
      </c>
      <c r="C34" s="140">
        <v>-9.634353960723729</v>
      </c>
      <c r="D34" s="140">
        <v>-7.1590497884734674</v>
      </c>
      <c r="E34" s="140">
        <v>15.095138439494733</v>
      </c>
      <c r="F34" s="140">
        <v>-0.92149482913568193</v>
      </c>
      <c r="G34" s="140">
        <v>-1.7758963345738721</v>
      </c>
      <c r="H34" s="140">
        <v>3.9571860040936855</v>
      </c>
      <c r="I34" s="140">
        <v>-1.6296948764566963</v>
      </c>
      <c r="J34" s="140">
        <v>-1.0267844839521842</v>
      </c>
      <c r="K34" s="140">
        <v>50.231817095398497</v>
      </c>
      <c r="L34" s="140">
        <v>54.493334005928119</v>
      </c>
      <c r="M34" s="140">
        <v>-5.3224706554305214</v>
      </c>
      <c r="N34" s="140">
        <v>2.4505340442977968</v>
      </c>
      <c r="O34" s="140">
        <v>4.9062685319754991</v>
      </c>
      <c r="P34" s="140">
        <v>-11.533482896718553</v>
      </c>
      <c r="Q34" s="140">
        <v>2.5466229716035542</v>
      </c>
      <c r="R34" s="140">
        <v>6.5171160336812335</v>
      </c>
      <c r="S34" s="140">
        <v>3.482754483015654</v>
      </c>
      <c r="T34" s="140">
        <v>2.5989034520718519</v>
      </c>
      <c r="U34" s="140">
        <v>19.651175996840479</v>
      </c>
      <c r="V34" s="140">
        <v>70.982781836525788</v>
      </c>
      <c r="W34" s="140">
        <v>47.615826719263197</v>
      </c>
      <c r="X34" s="140">
        <v>-66.60479171285391</v>
      </c>
      <c r="Y34" s="140">
        <v>25.789617329566056</v>
      </c>
      <c r="Z34" s="140">
        <v>3.0100792407776851</v>
      </c>
    </row>
    <row r="35" spans="1:31" s="368" customFormat="1">
      <c r="A35" s="710" t="s">
        <v>441</v>
      </c>
      <c r="B35" s="570" t="s">
        <v>356</v>
      </c>
      <c r="C35" s="140">
        <v>1.9524561719453573</v>
      </c>
      <c r="D35" s="140">
        <v>8.4705184299184566</v>
      </c>
      <c r="E35" s="140">
        <v>9.9414954959674873</v>
      </c>
      <c r="F35" s="140">
        <v>4.8917741685027494</v>
      </c>
      <c r="G35" s="140">
        <v>-3.6546588423873345</v>
      </c>
      <c r="H35" s="140">
        <v>4.3617067019645219</v>
      </c>
      <c r="I35" s="140">
        <v>-0.13444315816767016</v>
      </c>
      <c r="J35" s="140">
        <v>0.89860202184949856</v>
      </c>
      <c r="K35" s="140">
        <v>6.6467509469554074</v>
      </c>
      <c r="L35" s="140">
        <v>5.1001868162084065</v>
      </c>
      <c r="M35" s="140">
        <v>-14.900009679343256</v>
      </c>
      <c r="N35" s="140">
        <v>7.8313130849567045</v>
      </c>
      <c r="O35" s="140">
        <v>9.5768785530916603</v>
      </c>
      <c r="P35" s="140">
        <v>-12.29187883697881</v>
      </c>
      <c r="Q35" s="140">
        <v>-23.224334488131689</v>
      </c>
      <c r="R35" s="140">
        <v>17.026964917365646</v>
      </c>
      <c r="S35" s="140">
        <v>2.0602998289288479</v>
      </c>
      <c r="T35" s="140">
        <v>4.2246251810942965</v>
      </c>
      <c r="U35" s="140">
        <v>-0.99477478424900312</v>
      </c>
      <c r="V35" s="140">
        <v>7.0981790377015557</v>
      </c>
      <c r="W35" s="140">
        <v>2.3518862487338907</v>
      </c>
      <c r="X35" s="140">
        <v>-1.4395527231847609</v>
      </c>
      <c r="Y35" s="140">
        <v>-2.9397325109776347</v>
      </c>
      <c r="Z35" s="140">
        <v>-0.63827077124780374</v>
      </c>
    </row>
    <row r="36" spans="1:31" s="368" customFormat="1">
      <c r="A36" s="710" t="s">
        <v>442</v>
      </c>
      <c r="B36" s="570" t="s">
        <v>356</v>
      </c>
      <c r="C36" s="140">
        <v>5.4394979178496499</v>
      </c>
      <c r="D36" s="140">
        <v>10.909290304045513</v>
      </c>
      <c r="E36" s="140">
        <v>-36.639318984190403</v>
      </c>
      <c r="F36" s="140">
        <v>-4.2481829650213143</v>
      </c>
      <c r="G36" s="140">
        <v>-21.201924740442053</v>
      </c>
      <c r="H36" s="140">
        <v>7.943658900610572</v>
      </c>
      <c r="I36" s="140">
        <v>-9.4875498076009563</v>
      </c>
      <c r="J36" s="140">
        <v>-8.8781691650833352</v>
      </c>
      <c r="K36" s="140">
        <v>101.85022025585684</v>
      </c>
      <c r="L36" s="140">
        <v>17.197440035569784</v>
      </c>
      <c r="M36" s="140">
        <v>42.806706881376584</v>
      </c>
      <c r="N36" s="140">
        <v>-30.059716434809488</v>
      </c>
      <c r="O36" s="140">
        <v>33.303402369427914</v>
      </c>
      <c r="P36" s="140">
        <v>-17.168633200573865</v>
      </c>
      <c r="Q36" s="140">
        <v>10.294578427844371</v>
      </c>
      <c r="R36" s="140">
        <v>17.86105271548935</v>
      </c>
      <c r="S36" s="140">
        <v>58.424807528120795</v>
      </c>
      <c r="T36" s="140">
        <v>-36.152520213670783</v>
      </c>
      <c r="U36" s="140">
        <v>6.001819669971951</v>
      </c>
      <c r="V36" s="140">
        <v>12.098193990334096</v>
      </c>
      <c r="W36" s="140">
        <v>-15.650211363362502</v>
      </c>
      <c r="X36" s="140">
        <v>-3.0869650794296319</v>
      </c>
      <c r="Y36" s="140">
        <v>32.096405800353494</v>
      </c>
      <c r="Z36" s="140">
        <v>1.5024541492560104</v>
      </c>
    </row>
    <row r="37" spans="1:31" s="368" customFormat="1">
      <c r="A37" s="710" t="s">
        <v>443</v>
      </c>
      <c r="B37" s="570" t="s">
        <v>356</v>
      </c>
      <c r="C37" s="140">
        <v>0.21091774253228834</v>
      </c>
      <c r="D37" s="140">
        <v>13.543814183691737</v>
      </c>
      <c r="E37" s="140">
        <v>1.4357594404208101</v>
      </c>
      <c r="F37" s="140">
        <v>15.095384685046724</v>
      </c>
      <c r="G37" s="140">
        <v>2.8383119492262807</v>
      </c>
      <c r="H37" s="140">
        <v>12.993010209698781</v>
      </c>
      <c r="I37" s="140">
        <v>1.4645857310813852</v>
      </c>
      <c r="J37" s="140">
        <v>3.670398056673875</v>
      </c>
      <c r="K37" s="140">
        <v>-3.6240518863432385</v>
      </c>
      <c r="L37" s="140">
        <v>6.1677852497636536</v>
      </c>
      <c r="M37" s="140">
        <v>18.3449970922738</v>
      </c>
      <c r="N37" s="140">
        <v>0.81554111613579039</v>
      </c>
      <c r="O37" s="140">
        <v>-5.2834116187819262</v>
      </c>
      <c r="P37" s="140">
        <v>-14.892808890265584</v>
      </c>
      <c r="Q37" s="140">
        <v>-25.252178798602898</v>
      </c>
      <c r="R37" s="140">
        <v>-1.445435584434847</v>
      </c>
      <c r="S37" s="140">
        <v>5.4750113943130003</v>
      </c>
      <c r="T37" s="140">
        <v>-0.99421126878519317</v>
      </c>
      <c r="U37" s="140">
        <v>-0.13850804241266701</v>
      </c>
      <c r="V37" s="140">
        <v>1.2271023081018058</v>
      </c>
      <c r="W37" s="140">
        <v>0.81071733025368076</v>
      </c>
      <c r="X37" s="140">
        <v>4.2233509212051814</v>
      </c>
      <c r="Y37" s="140">
        <v>-9.3210828885050887</v>
      </c>
      <c r="Z37" s="140">
        <v>2.8502175895430497</v>
      </c>
    </row>
    <row r="38" spans="1:31" s="368" customFormat="1">
      <c r="A38" s="710" t="s">
        <v>444</v>
      </c>
      <c r="B38" s="570" t="s">
        <v>356</v>
      </c>
      <c r="C38" s="140">
        <v>0.9772667023873538</v>
      </c>
      <c r="D38" s="140">
        <v>8.608431715883782</v>
      </c>
      <c r="E38" s="140">
        <v>4.7741835649780029</v>
      </c>
      <c r="F38" s="140">
        <v>-1.0369089291962155</v>
      </c>
      <c r="G38" s="140">
        <v>0.42298473231680589</v>
      </c>
      <c r="H38" s="140">
        <v>2.191841772880295</v>
      </c>
      <c r="I38" s="140">
        <v>0.20608463774587449</v>
      </c>
      <c r="J38" s="140">
        <v>5.0653968764148232</v>
      </c>
      <c r="K38" s="140">
        <v>-1.1246798666361428</v>
      </c>
      <c r="L38" s="140">
        <v>12.666007593640202</v>
      </c>
      <c r="M38" s="140">
        <v>-1.8250767386374065</v>
      </c>
      <c r="N38" s="140">
        <v>0.94114821711200136</v>
      </c>
      <c r="O38" s="140">
        <v>8.6258893461128991</v>
      </c>
      <c r="P38" s="140">
        <v>-2.4763023164053806</v>
      </c>
      <c r="Q38" s="140">
        <v>-14.736013526038178</v>
      </c>
      <c r="R38" s="140">
        <v>12.46977426860407</v>
      </c>
      <c r="S38" s="140">
        <v>6.4580937106909175</v>
      </c>
      <c r="T38" s="140">
        <v>-8.0426713514355725</v>
      </c>
      <c r="U38" s="140">
        <v>-1.9871763476611335</v>
      </c>
      <c r="V38" s="140">
        <v>-2.3479710006141801</v>
      </c>
      <c r="W38" s="140">
        <v>0.80069978685135368</v>
      </c>
      <c r="X38" s="140">
        <v>19.514542482000195</v>
      </c>
      <c r="Y38" s="140">
        <v>-2.0525998465084427</v>
      </c>
      <c r="Z38" s="140">
        <v>3.5650200123742621</v>
      </c>
    </row>
    <row r="39" spans="1:31" s="368" customFormat="1">
      <c r="A39" s="710" t="s">
        <v>445</v>
      </c>
      <c r="B39" s="570" t="s">
        <v>356</v>
      </c>
      <c r="C39" s="140">
        <v>-8.270184460935937</v>
      </c>
      <c r="D39" s="140">
        <v>-0.57158984455340089</v>
      </c>
      <c r="E39" s="140">
        <v>7.464948276656159</v>
      </c>
      <c r="F39" s="140">
        <v>-2.205361552638692</v>
      </c>
      <c r="G39" s="140">
        <v>-2.1086256422474037</v>
      </c>
      <c r="H39" s="140">
        <v>4.4351221730053538</v>
      </c>
      <c r="I39" s="140">
        <v>2.1257374566362728</v>
      </c>
      <c r="J39" s="140">
        <v>7.754247746647053</v>
      </c>
      <c r="K39" s="140">
        <v>3.6981033449736458</v>
      </c>
      <c r="L39" s="140">
        <v>13.690607541604436</v>
      </c>
      <c r="M39" s="140">
        <v>-5.8115701420140482</v>
      </c>
      <c r="N39" s="140">
        <v>12.876952740816435</v>
      </c>
      <c r="O39" s="140">
        <v>5.3752983029444579</v>
      </c>
      <c r="P39" s="140">
        <v>-2.7903739404905252</v>
      </c>
      <c r="Q39" s="140">
        <v>-14.715952180571904</v>
      </c>
      <c r="R39" s="140">
        <v>11.424787055174534</v>
      </c>
      <c r="S39" s="140">
        <v>0.94849941216148181</v>
      </c>
      <c r="T39" s="140">
        <v>-4.1208509725846625</v>
      </c>
      <c r="U39" s="140">
        <v>-0.29551317202493976</v>
      </c>
      <c r="V39" s="140">
        <v>4.6214545746742601</v>
      </c>
      <c r="W39" s="140">
        <v>1.8204655962021832</v>
      </c>
      <c r="X39" s="140">
        <v>4.0607176191635546</v>
      </c>
      <c r="Y39" s="140">
        <v>-5.7493703301414314</v>
      </c>
      <c r="Z39" s="140">
        <v>-0.98631737622807236</v>
      </c>
    </row>
    <row r="40" spans="1:31" s="368" customFormat="1">
      <c r="A40" s="710" t="s">
        <v>446</v>
      </c>
      <c r="B40" s="570" t="s">
        <v>356</v>
      </c>
      <c r="C40" s="140">
        <v>-13.152099448566403</v>
      </c>
      <c r="D40" s="140">
        <v>-1.1681280615265877</v>
      </c>
      <c r="E40" s="140">
        <v>11.326647407741433</v>
      </c>
      <c r="F40" s="140">
        <v>-2.9626561540298582</v>
      </c>
      <c r="G40" s="140">
        <v>5.6111549707468527</v>
      </c>
      <c r="H40" s="140">
        <v>22.497104059571683</v>
      </c>
      <c r="I40" s="140">
        <v>0.88315870490191628</v>
      </c>
      <c r="J40" s="140">
        <v>8.7981101084038897</v>
      </c>
      <c r="K40" s="140">
        <v>11.940578872861664</v>
      </c>
      <c r="L40" s="140">
        <v>17.604032951056965</v>
      </c>
      <c r="M40" s="140">
        <v>-8.2467679909002811</v>
      </c>
      <c r="N40" s="140">
        <v>10.741593711377675</v>
      </c>
      <c r="O40" s="140">
        <v>2.6498570180644663</v>
      </c>
      <c r="P40" s="140">
        <v>22.110645242266415</v>
      </c>
      <c r="Q40" s="140">
        <v>-29.762571161086967</v>
      </c>
      <c r="R40" s="140">
        <v>-1.4104452218706029</v>
      </c>
      <c r="S40" s="140">
        <v>-3.4027504108326383</v>
      </c>
      <c r="T40" s="140">
        <v>-4.0266225833632063</v>
      </c>
      <c r="U40" s="140">
        <v>-0.78738383202143325</v>
      </c>
      <c r="V40" s="140">
        <v>0.76240654263889951</v>
      </c>
      <c r="W40" s="140">
        <v>-6.9355804425409389</v>
      </c>
      <c r="X40" s="140">
        <v>-8.4606843640919749</v>
      </c>
      <c r="Y40" s="140">
        <v>4.5946676290748627</v>
      </c>
      <c r="Z40" s="140">
        <v>-0.44932389614768908</v>
      </c>
    </row>
    <row r="41" spans="1:31" s="368" customFormat="1">
      <c r="A41" s="710" t="s">
        <v>447</v>
      </c>
      <c r="B41" s="570" t="s">
        <v>356</v>
      </c>
      <c r="C41" s="140">
        <v>3.8808711793215309</v>
      </c>
      <c r="D41" s="140">
        <v>-18.37211261986478</v>
      </c>
      <c r="E41" s="140">
        <v>20.917813532426848</v>
      </c>
      <c r="F41" s="140">
        <v>30.97197202766111</v>
      </c>
      <c r="G41" s="140">
        <v>-1.5321295805394612</v>
      </c>
      <c r="H41" s="140">
        <v>14.466754924990667</v>
      </c>
      <c r="I41" s="140">
        <v>23.854650947946624</v>
      </c>
      <c r="J41" s="140">
        <v>11.953777030908469</v>
      </c>
      <c r="K41" s="140">
        <v>-2.7066532301606969</v>
      </c>
      <c r="L41" s="140">
        <v>12.389058337479298</v>
      </c>
      <c r="M41" s="140">
        <v>14.963676387482366</v>
      </c>
      <c r="N41" s="140">
        <v>9.300342087053906</v>
      </c>
      <c r="O41" s="140">
        <v>23.446462487592299</v>
      </c>
      <c r="P41" s="140">
        <v>13.733656826849625</v>
      </c>
      <c r="Q41" s="140">
        <v>-15.171492481253367</v>
      </c>
      <c r="R41" s="140">
        <v>1.9779799088404957</v>
      </c>
      <c r="S41" s="140">
        <v>36.558384616183304</v>
      </c>
      <c r="T41" s="140">
        <v>-21.546104599287375</v>
      </c>
      <c r="U41" s="140">
        <v>-0.51099802588763055</v>
      </c>
      <c r="V41" s="140">
        <v>4.0008978767494909</v>
      </c>
      <c r="W41" s="140">
        <v>-0.55812761553980295</v>
      </c>
      <c r="X41" s="140">
        <v>1.8863854348912099</v>
      </c>
      <c r="Y41" s="140">
        <v>1.2395888537201216</v>
      </c>
      <c r="Z41" s="140">
        <v>5.8971675065714635</v>
      </c>
    </row>
    <row r="42" spans="1:31" s="368" customFormat="1">
      <c r="A42" s="710" t="s">
        <v>448</v>
      </c>
      <c r="B42" s="570" t="s">
        <v>356</v>
      </c>
      <c r="C42" s="140">
        <v>7.1782217819356759</v>
      </c>
      <c r="D42" s="140">
        <v>10.885160296200596</v>
      </c>
      <c r="E42" s="140">
        <v>3.64572253284949</v>
      </c>
      <c r="F42" s="140">
        <v>18.252615672411494</v>
      </c>
      <c r="G42" s="140">
        <v>3.6925746755776743</v>
      </c>
      <c r="H42" s="140">
        <v>0.13844537098114529</v>
      </c>
      <c r="I42" s="140">
        <v>10.299158107284413</v>
      </c>
      <c r="J42" s="140">
        <v>12.16964165378657</v>
      </c>
      <c r="K42" s="140">
        <v>3.6521019018337029</v>
      </c>
      <c r="L42" s="140">
        <v>11.136048883705939</v>
      </c>
      <c r="M42" s="140">
        <v>-6.3123716069345903</v>
      </c>
      <c r="N42" s="140">
        <v>12.996928712409769</v>
      </c>
      <c r="O42" s="140">
        <v>-0.61680504676414216</v>
      </c>
      <c r="P42" s="140">
        <v>-2.1646149549010545</v>
      </c>
      <c r="Q42" s="140">
        <v>-8.2043496573705283</v>
      </c>
      <c r="R42" s="140">
        <v>6.0008244132303332</v>
      </c>
      <c r="S42" s="140">
        <v>4.2490677905146725</v>
      </c>
      <c r="T42" s="140">
        <v>30.449650217760478</v>
      </c>
      <c r="U42" s="140">
        <v>-3.0163950881581911</v>
      </c>
      <c r="V42" s="140">
        <v>-11.46374408630912</v>
      </c>
      <c r="W42" s="140">
        <v>3.511734733683312</v>
      </c>
      <c r="X42" s="140">
        <v>-1.496015602517474</v>
      </c>
      <c r="Y42" s="140">
        <v>-1.7402532336534762</v>
      </c>
      <c r="Z42" s="140">
        <v>8.9790366215431305</v>
      </c>
    </row>
    <row r="43" spans="1:31" s="368" customFormat="1">
      <c r="A43" s="710" t="s">
        <v>449</v>
      </c>
      <c r="B43" s="570" t="s">
        <v>356</v>
      </c>
      <c r="C43" s="140">
        <v>-1.5266530364661008</v>
      </c>
      <c r="D43" s="140">
        <v>19.154374548562757</v>
      </c>
      <c r="E43" s="140">
        <v>-5.14070273018244</v>
      </c>
      <c r="F43" s="140">
        <v>-2.7736963165804269</v>
      </c>
      <c r="G43" s="140">
        <v>-2.6090602326310659</v>
      </c>
      <c r="H43" s="140">
        <v>65.282157413269573</v>
      </c>
      <c r="I43" s="140">
        <v>11.569113773835255</v>
      </c>
      <c r="J43" s="140">
        <v>24.453879292935866</v>
      </c>
      <c r="K43" s="140">
        <v>32.078641120559581</v>
      </c>
      <c r="L43" s="140">
        <v>-27.078355451723823</v>
      </c>
      <c r="M43" s="140">
        <v>19.589428626889543</v>
      </c>
      <c r="N43" s="140">
        <v>-0.13550167451816719</v>
      </c>
      <c r="O43" s="140">
        <v>-6.5371177719923708</v>
      </c>
      <c r="P43" s="140">
        <v>-1.4290111328220405</v>
      </c>
      <c r="Q43" s="140">
        <v>6.4305425808249765</v>
      </c>
      <c r="R43" s="140">
        <v>-11.246324593277905</v>
      </c>
      <c r="S43" s="140">
        <v>-9.8131992644337345</v>
      </c>
      <c r="T43" s="140">
        <v>-7.0326919026668548</v>
      </c>
      <c r="U43" s="140">
        <v>9.342462536551281</v>
      </c>
      <c r="V43" s="140">
        <v>6.609162135872495</v>
      </c>
      <c r="W43" s="140">
        <v>-4.1726484724861734</v>
      </c>
      <c r="X43" s="140">
        <v>2.1573669611231736</v>
      </c>
      <c r="Y43" s="140">
        <v>1.8304162611114521</v>
      </c>
      <c r="Z43" s="140">
        <v>-3.4556395010765328</v>
      </c>
    </row>
    <row r="44" spans="1:31" s="368" customFormat="1">
      <c r="A44" s="710" t="s">
        <v>450</v>
      </c>
      <c r="B44" s="570" t="s">
        <v>356</v>
      </c>
      <c r="C44" s="140">
        <v>-16.385862061547613</v>
      </c>
      <c r="D44" s="140">
        <v>23.625145740288062</v>
      </c>
      <c r="E44" s="140">
        <v>12.550613816872755</v>
      </c>
      <c r="F44" s="140">
        <v>7.8459582746358905</v>
      </c>
      <c r="G44" s="140">
        <v>2.8503261249703513</v>
      </c>
      <c r="H44" s="140">
        <v>0.37563432063780056</v>
      </c>
      <c r="I44" s="140">
        <v>12.434905433302546</v>
      </c>
      <c r="J44" s="140">
        <v>-0.36271038849186255</v>
      </c>
      <c r="K44" s="140">
        <v>15.525408812197384</v>
      </c>
      <c r="L44" s="140">
        <v>-1.1103004848147719</v>
      </c>
      <c r="M44" s="140">
        <v>-22.915980918533208</v>
      </c>
      <c r="N44" s="140">
        <v>48.527379409788352</v>
      </c>
      <c r="O44" s="140">
        <v>9.8902402052778058</v>
      </c>
      <c r="P44" s="140">
        <v>27.093273296751974</v>
      </c>
      <c r="Q44" s="140">
        <v>-19.680568502616921</v>
      </c>
      <c r="R44" s="140">
        <v>-1.5064262106175619</v>
      </c>
      <c r="S44" s="140">
        <v>10.483223272461217</v>
      </c>
      <c r="T44" s="140">
        <v>-6.443892353427529</v>
      </c>
      <c r="U44" s="140">
        <v>-7.1847572942007929</v>
      </c>
      <c r="V44" s="140">
        <v>5.8851400608380544</v>
      </c>
      <c r="W44" s="140">
        <v>-0.11118939131459626</v>
      </c>
      <c r="X44" s="140">
        <v>6.3494547048673837</v>
      </c>
      <c r="Y44" s="140">
        <v>3.5777253179113302</v>
      </c>
      <c r="Z44" s="140">
        <v>3.8083512825517545</v>
      </c>
    </row>
    <row r="45" spans="1:31" s="368" customFormat="1" ht="20.25" customHeight="1">
      <c r="A45" s="710" t="s">
        <v>451</v>
      </c>
      <c r="B45" s="570" t="s">
        <v>356</v>
      </c>
      <c r="C45" s="140">
        <v>-1.0885592646428819</v>
      </c>
      <c r="D45" s="140">
        <v>8.02914523491539</v>
      </c>
      <c r="E45" s="140">
        <v>5.1087164592414069</v>
      </c>
      <c r="F45" s="140">
        <v>2.7636689206313321</v>
      </c>
      <c r="G45" s="140">
        <v>1.0234502397979099</v>
      </c>
      <c r="H45" s="140">
        <v>7.3673306273113326</v>
      </c>
      <c r="I45" s="140">
        <v>1.7126145960436929</v>
      </c>
      <c r="J45" s="140">
        <v>5.0773375108653056</v>
      </c>
      <c r="K45" s="140">
        <v>5.8290618965863246</v>
      </c>
      <c r="L45" s="140">
        <v>11.114124465848732</v>
      </c>
      <c r="M45" s="140">
        <v>-0.45746461922703929</v>
      </c>
      <c r="N45" s="140">
        <v>6.5502333329681335</v>
      </c>
      <c r="O45" s="140">
        <v>5.0319876611411303</v>
      </c>
      <c r="P45" s="140">
        <v>-3.8299829727406376</v>
      </c>
      <c r="Q45" s="140">
        <v>-15.829151380932913</v>
      </c>
      <c r="R45" s="140">
        <v>9.1038915795306536</v>
      </c>
      <c r="S45" s="140">
        <v>6.0549008978675829</v>
      </c>
      <c r="T45" s="140">
        <v>-3.7209963430616</v>
      </c>
      <c r="U45" s="140">
        <v>-0.25498939440170432</v>
      </c>
      <c r="V45" s="140">
        <v>3.3682746828378356</v>
      </c>
      <c r="W45" s="140">
        <v>4.7039366886504439</v>
      </c>
      <c r="X45" s="140">
        <v>-0.10276006549838712</v>
      </c>
      <c r="Y45" s="140">
        <v>-0.73090466368583407</v>
      </c>
      <c r="Z45" s="140">
        <v>1.9665228875996661</v>
      </c>
    </row>
    <row r="46" spans="1:31" s="368" customFormat="1">
      <c r="A46" s="643"/>
      <c r="B46" s="528"/>
      <c r="C46" s="216"/>
      <c r="D46" s="216"/>
      <c r="E46" s="216"/>
      <c r="F46" s="216"/>
      <c r="G46" s="216"/>
      <c r="H46" s="216"/>
      <c r="I46" s="216"/>
      <c r="J46" s="216"/>
      <c r="K46" s="216"/>
      <c r="L46" s="216"/>
      <c r="M46" s="216"/>
      <c r="N46" s="216"/>
      <c r="O46" s="216"/>
      <c r="P46" s="216"/>
      <c r="Q46" s="216"/>
      <c r="R46" s="216"/>
      <c r="S46" s="216"/>
      <c r="T46" s="216"/>
      <c r="U46" s="216"/>
      <c r="V46" s="216"/>
      <c r="W46" s="216"/>
      <c r="X46" s="216"/>
      <c r="Y46" s="216"/>
      <c r="Z46" s="216"/>
    </row>
    <row r="47" spans="1:31" s="368" customFormat="1" ht="13">
      <c r="A47" s="135"/>
      <c r="B47" s="1283" t="s">
        <v>483</v>
      </c>
      <c r="C47" s="1283"/>
      <c r="D47" s="1283"/>
      <c r="E47" s="1283"/>
      <c r="F47" s="1283"/>
      <c r="G47" s="1283"/>
      <c r="H47" s="1283" t="s">
        <v>483</v>
      </c>
      <c r="I47" s="1283"/>
      <c r="J47" s="1283"/>
      <c r="K47" s="1283"/>
      <c r="L47" s="1283"/>
      <c r="M47" s="1283"/>
      <c r="N47" s="1283" t="s">
        <v>483</v>
      </c>
      <c r="O47" s="1283"/>
      <c r="P47" s="1283"/>
      <c r="Q47" s="1283"/>
      <c r="R47" s="1283"/>
      <c r="S47" s="1283"/>
      <c r="T47" s="1283" t="s">
        <v>483</v>
      </c>
      <c r="U47" s="1283"/>
      <c r="V47" s="1283"/>
      <c r="W47" s="1283"/>
      <c r="X47" s="1283"/>
      <c r="Y47" s="1283"/>
      <c r="Z47" s="1283" t="s">
        <v>483</v>
      </c>
      <c r="AA47" s="1283"/>
      <c r="AB47" s="1283"/>
      <c r="AC47" s="1283"/>
      <c r="AD47" s="1283"/>
      <c r="AE47" s="1283"/>
    </row>
    <row r="48" spans="1:31" s="368" customFormat="1">
      <c r="A48" s="643"/>
      <c r="B48" s="528"/>
      <c r="C48" s="141"/>
      <c r="D48" s="141"/>
      <c r="E48" s="141"/>
      <c r="F48" s="141"/>
      <c r="G48" s="141"/>
      <c r="H48" s="141"/>
      <c r="I48" s="141"/>
      <c r="J48" s="141"/>
    </row>
    <row r="49" spans="1:26" s="368" customFormat="1">
      <c r="A49" s="712" t="s">
        <v>435</v>
      </c>
      <c r="B49" s="143">
        <v>100</v>
      </c>
      <c r="C49" s="144">
        <v>99.334004404219641</v>
      </c>
      <c r="D49" s="144">
        <v>101.07747690801287</v>
      </c>
      <c r="E49" s="144">
        <v>103.24403319969113</v>
      </c>
      <c r="F49" s="144">
        <v>102.13642464403274</v>
      </c>
      <c r="G49" s="144">
        <v>105.11982032550823</v>
      </c>
      <c r="H49" s="144">
        <v>117.13028342926006</v>
      </c>
      <c r="I49" s="144">
        <v>121.94861155132155</v>
      </c>
      <c r="J49" s="144">
        <v>127.17551941600017</v>
      </c>
      <c r="K49" s="144">
        <v>150.05676107869314</v>
      </c>
      <c r="L49" s="144">
        <v>147.45902526089668</v>
      </c>
      <c r="M49" s="144">
        <v>144.72797431540937</v>
      </c>
      <c r="N49" s="144">
        <v>171.02530335262253</v>
      </c>
      <c r="O49" s="144">
        <v>167.36346419545512</v>
      </c>
      <c r="P49" s="144">
        <v>166.47795610649766</v>
      </c>
      <c r="Q49" s="144">
        <v>145.00061271066187</v>
      </c>
      <c r="R49" s="144">
        <v>152.28372923049452</v>
      </c>
      <c r="S49" s="144">
        <v>155.29542991902642</v>
      </c>
      <c r="T49" s="144">
        <v>160.44144560757562</v>
      </c>
      <c r="U49" s="144">
        <v>160.33155243062228</v>
      </c>
      <c r="V49" s="144">
        <v>154.899070260103</v>
      </c>
      <c r="W49" s="144">
        <v>150.67254432484972</v>
      </c>
      <c r="X49" s="144">
        <v>157.7414084602938</v>
      </c>
      <c r="Y49" s="144">
        <v>149.90841886796056</v>
      </c>
      <c r="Z49" s="144">
        <v>145.97439779618475</v>
      </c>
    </row>
    <row r="50" spans="1:26" s="368" customFormat="1">
      <c r="A50" s="710" t="s">
        <v>436</v>
      </c>
      <c r="B50" s="143">
        <v>100</v>
      </c>
      <c r="C50" s="144">
        <v>97.495299080709231</v>
      </c>
      <c r="D50" s="144">
        <v>107.70333120362579</v>
      </c>
      <c r="E50" s="144">
        <v>113.93230955041811</v>
      </c>
      <c r="F50" s="144">
        <v>123.84686136614144</v>
      </c>
      <c r="G50" s="144">
        <v>136.1656774948801</v>
      </c>
      <c r="H50" s="144">
        <v>148.55739904240755</v>
      </c>
      <c r="I50" s="144">
        <v>154.77624980743425</v>
      </c>
      <c r="J50" s="144">
        <v>159.84135628733634</v>
      </c>
      <c r="K50" s="144">
        <v>177.10886725353888</v>
      </c>
      <c r="L50" s="144">
        <v>200.17103361645979</v>
      </c>
      <c r="M50" s="144">
        <v>207.45321980689704</v>
      </c>
      <c r="N50" s="144">
        <v>227.00111295526813</v>
      </c>
      <c r="O50" s="144">
        <v>250.12334173557483</v>
      </c>
      <c r="P50" s="144">
        <v>230.00814308066828</v>
      </c>
      <c r="Q50" s="144">
        <v>188.43489427018793</v>
      </c>
      <c r="R50" s="144">
        <v>221.91441669426186</v>
      </c>
      <c r="S50" s="144">
        <v>229.60476560046735</v>
      </c>
      <c r="T50" s="144">
        <v>218.64713571785219</v>
      </c>
      <c r="U50" s="144">
        <v>226.21955971329382</v>
      </c>
      <c r="V50" s="144">
        <v>225.90091552468508</v>
      </c>
      <c r="W50" s="144">
        <v>235.90018955098651</v>
      </c>
      <c r="X50" s="144">
        <v>239.44232308688461</v>
      </c>
      <c r="Y50" s="144">
        <v>227.3799935527673</v>
      </c>
      <c r="Z50" s="144">
        <v>228.29262032421443</v>
      </c>
    </row>
    <row r="51" spans="1:26" s="368" customFormat="1">
      <c r="A51" s="710" t="s">
        <v>437</v>
      </c>
      <c r="B51" s="143">
        <v>100</v>
      </c>
      <c r="C51" s="144">
        <v>94.825268434374763</v>
      </c>
      <c r="D51" s="144">
        <v>126.925973339785</v>
      </c>
      <c r="E51" s="144">
        <v>113.69481092013055</v>
      </c>
      <c r="F51" s="144">
        <v>133.9791762840961</v>
      </c>
      <c r="G51" s="144">
        <v>125.74889738108575</v>
      </c>
      <c r="H51" s="144">
        <v>116.7207085083178</v>
      </c>
      <c r="I51" s="144">
        <v>115.26724852538644</v>
      </c>
      <c r="J51" s="144">
        <v>120.96035070362093</v>
      </c>
      <c r="K51" s="144">
        <v>212.7788175402782</v>
      </c>
      <c r="L51" s="144">
        <v>200.55965701478937</v>
      </c>
      <c r="M51" s="144">
        <v>155.91120589336248</v>
      </c>
      <c r="N51" s="144">
        <v>196.05942710294946</v>
      </c>
      <c r="O51" s="144">
        <v>235.25136294063776</v>
      </c>
      <c r="P51" s="144">
        <v>208.239945297567</v>
      </c>
      <c r="Q51" s="144">
        <v>152.07154075562269</v>
      </c>
      <c r="R51" s="144">
        <v>191.47019946647248</v>
      </c>
      <c r="S51" s="144">
        <v>215.39038544200002</v>
      </c>
      <c r="T51" s="144">
        <v>254.82331544026434</v>
      </c>
      <c r="U51" s="144">
        <v>246.91962403648742</v>
      </c>
      <c r="V51" s="144">
        <v>293.51551098785626</v>
      </c>
      <c r="W51" s="144">
        <v>303.38594181633499</v>
      </c>
      <c r="X51" s="144">
        <v>406.52412359060412</v>
      </c>
      <c r="Y51" s="144">
        <v>217.59636808692647</v>
      </c>
      <c r="Z51" s="144">
        <v>229.3700042187823</v>
      </c>
    </row>
    <row r="52" spans="1:26" s="368" customFormat="1">
      <c r="A52" s="710" t="s">
        <v>438</v>
      </c>
      <c r="B52" s="143">
        <v>100</v>
      </c>
      <c r="C52" s="144">
        <v>107.20733856315509</v>
      </c>
      <c r="D52" s="144">
        <v>171.87881858592786</v>
      </c>
      <c r="E52" s="144">
        <v>217.85353627202889</v>
      </c>
      <c r="F52" s="144">
        <v>217.66237188102679</v>
      </c>
      <c r="G52" s="144">
        <v>176.91110247818472</v>
      </c>
      <c r="H52" s="144">
        <v>192.16899173091059</v>
      </c>
      <c r="I52" s="144">
        <v>156.93176453009673</v>
      </c>
      <c r="J52" s="144">
        <v>182.21090677941132</v>
      </c>
      <c r="K52" s="144">
        <v>185.92109412116523</v>
      </c>
      <c r="L52" s="144">
        <v>186.53526598979684</v>
      </c>
      <c r="M52" s="144">
        <v>255.27265084742351</v>
      </c>
      <c r="N52" s="144">
        <v>311.92907751104991</v>
      </c>
      <c r="O52" s="144">
        <v>353.24485398738494</v>
      </c>
      <c r="P52" s="144">
        <v>359.38049492384494</v>
      </c>
      <c r="Q52" s="144">
        <v>291.82606326408552</v>
      </c>
      <c r="R52" s="144">
        <v>337.86917872250973</v>
      </c>
      <c r="S52" s="144">
        <v>433.3960812366098</v>
      </c>
      <c r="T52" s="144">
        <v>385.41628652277871</v>
      </c>
      <c r="U52" s="144">
        <v>341.40883141419403</v>
      </c>
      <c r="V52" s="144">
        <v>306.73756833369964</v>
      </c>
      <c r="W52" s="144">
        <v>353.13191032419286</v>
      </c>
      <c r="X52" s="144">
        <v>434.7637203616369</v>
      </c>
      <c r="Y52" s="144">
        <v>554.40466796092971</v>
      </c>
      <c r="Z52" s="144">
        <v>570.70383327397735</v>
      </c>
    </row>
    <row r="53" spans="1:26" s="368" customFormat="1">
      <c r="A53" s="710" t="s">
        <v>439</v>
      </c>
      <c r="B53" s="143">
        <v>100</v>
      </c>
      <c r="C53" s="144">
        <v>93.60700786661765</v>
      </c>
      <c r="D53" s="144">
        <v>100.44846627404345</v>
      </c>
      <c r="E53" s="144">
        <v>109.68058223383839</v>
      </c>
      <c r="F53" s="144">
        <v>117.70387629755633</v>
      </c>
      <c r="G53" s="144">
        <v>138.92633976967713</v>
      </c>
      <c r="H53" s="144">
        <v>172.71387087244372</v>
      </c>
      <c r="I53" s="144">
        <v>177.73429057710209</v>
      </c>
      <c r="J53" s="144">
        <v>149.16877403707105</v>
      </c>
      <c r="K53" s="144">
        <v>173.79112111868324</v>
      </c>
      <c r="L53" s="144">
        <v>368.37670049416232</v>
      </c>
      <c r="M53" s="144">
        <v>153.97227368299752</v>
      </c>
      <c r="N53" s="144">
        <v>222.02769801594351</v>
      </c>
      <c r="O53" s="144">
        <v>245.06517518866613</v>
      </c>
      <c r="P53" s="144">
        <v>220.82331726930462</v>
      </c>
      <c r="Q53" s="144">
        <v>174.39831992555665</v>
      </c>
      <c r="R53" s="144">
        <v>210.64912320950171</v>
      </c>
      <c r="S53" s="144">
        <v>222.65815834616049</v>
      </c>
      <c r="T53" s="144">
        <v>260.28603953314041</v>
      </c>
      <c r="U53" s="144">
        <v>226.61601880440062</v>
      </c>
      <c r="V53" s="144">
        <v>274.16471946126848</v>
      </c>
      <c r="W53" s="144">
        <v>235.12644574210114</v>
      </c>
      <c r="X53" s="144">
        <v>261.21171069076905</v>
      </c>
      <c r="Y53" s="144">
        <v>291.87626978683096</v>
      </c>
      <c r="Z53" s="144">
        <v>287.81740471691256</v>
      </c>
    </row>
    <row r="54" spans="1:26" s="368" customFormat="1">
      <c r="A54" s="710" t="s">
        <v>440</v>
      </c>
      <c r="B54" s="143">
        <v>100</v>
      </c>
      <c r="C54" s="144">
        <v>90.365646039276271</v>
      </c>
      <c r="D54" s="144">
        <v>83.896324447648794</v>
      </c>
      <c r="E54" s="144">
        <v>96.560590768669044</v>
      </c>
      <c r="F54" s="144">
        <v>95.670789917752884</v>
      </c>
      <c r="G54" s="144">
        <v>93.971775866345652</v>
      </c>
      <c r="H54" s="144">
        <v>97.690413828726975</v>
      </c>
      <c r="I54" s="144">
        <v>96.098358159770868</v>
      </c>
      <c r="J54" s="144">
        <v>95.111635128853536</v>
      </c>
      <c r="K54" s="144">
        <v>142.88793772322202</v>
      </c>
      <c r="L54" s="144">
        <v>220.75233888091998</v>
      </c>
      <c r="M54" s="144">
        <v>209.00286042280646</v>
      </c>
      <c r="N54" s="144">
        <v>214.12454667102355</v>
      </c>
      <c r="O54" s="144">
        <v>224.63007192357915</v>
      </c>
      <c r="P54" s="144">
        <v>198.72240099738659</v>
      </c>
      <c r="Q54" s="144">
        <v>203.78311131090817</v>
      </c>
      <c r="R54" s="144">
        <v>217.06389313208587</v>
      </c>
      <c r="S54" s="144">
        <v>224.62369560115189</v>
      </c>
      <c r="T54" s="144">
        <v>230.46144858030158</v>
      </c>
      <c r="U54" s="144">
        <v>275.74983344568466</v>
      </c>
      <c r="V54" s="144">
        <v>471.48473613501824</v>
      </c>
      <c r="W54" s="144">
        <v>695.98609110084396</v>
      </c>
      <c r="X54" s="144">
        <v>232.42600477269323</v>
      </c>
      <c r="Y54" s="144">
        <v>292.36778197796974</v>
      </c>
      <c r="Z54" s="144">
        <v>301.16828389001074</v>
      </c>
    </row>
    <row r="55" spans="1:26" s="368" customFormat="1">
      <c r="A55" s="710" t="s">
        <v>441</v>
      </c>
      <c r="B55" s="143">
        <v>100</v>
      </c>
      <c r="C55" s="144">
        <v>101.95245617194536</v>
      </c>
      <c r="D55" s="144">
        <v>110.58835776174453</v>
      </c>
      <c r="E55" s="144">
        <v>121.58249436769276</v>
      </c>
      <c r="F55" s="144">
        <v>127.53003542059285</v>
      </c>
      <c r="G55" s="144">
        <v>122.86924770439445</v>
      </c>
      <c r="H55" s="144">
        <v>128.22844391617042</v>
      </c>
      <c r="I55" s="144">
        <v>128.05604954650025</v>
      </c>
      <c r="J55" s="144">
        <v>129.2067637968257</v>
      </c>
      <c r="K55" s="144">
        <v>137.79481559302164</v>
      </c>
      <c r="L55" s="144">
        <v>144.82260861131562</v>
      </c>
      <c r="M55" s="144">
        <v>123.24402591035218</v>
      </c>
      <c r="N55" s="144">
        <v>132.89565143789702</v>
      </c>
      <c r="O55" s="144">
        <v>145.62290657844443</v>
      </c>
      <c r="P55" s="144">
        <v>127.7231153429352</v>
      </c>
      <c r="Q55" s="144">
        <v>98.060271817029687</v>
      </c>
      <c r="R55" s="144">
        <v>114.75695989718872</v>
      </c>
      <c r="S55" s="144">
        <v>117.12129734563445</v>
      </c>
      <c r="T55" s="144">
        <v>122.06923316572247</v>
      </c>
      <c r="U55" s="144">
        <v>120.85491921486373</v>
      </c>
      <c r="V55" s="144">
        <v>129.43341775660434</v>
      </c>
      <c r="W55" s="144">
        <v>132.47754451008819</v>
      </c>
      <c r="X55" s="144">
        <v>130.57046041048494</v>
      </c>
      <c r="Y55" s="144">
        <v>126.73203813606473</v>
      </c>
      <c r="Z55" s="144">
        <v>125.92314457883562</v>
      </c>
    </row>
    <row r="56" spans="1:26" s="368" customFormat="1">
      <c r="A56" s="710" t="s">
        <v>442</v>
      </c>
      <c r="B56" s="143">
        <v>100</v>
      </c>
      <c r="C56" s="144">
        <v>105.43949791784965</v>
      </c>
      <c r="D56" s="144">
        <v>116.94219884083589</v>
      </c>
      <c r="E56" s="144">
        <v>74.09537358041581</v>
      </c>
      <c r="F56" s="144">
        <v>70.947666542103676</v>
      </c>
      <c r="G56" s="144">
        <v>55.905395676747077</v>
      </c>
      <c r="H56" s="144">
        <v>60.346329616344548</v>
      </c>
      <c r="I56" s="144">
        <v>54.620941536934815</v>
      </c>
      <c r="J56" s="144">
        <v>49.771601947724463</v>
      </c>
      <c r="K56" s="144">
        <v>100.46408815635017</v>
      </c>
      <c r="L56" s="144">
        <v>117.74133947432045</v>
      </c>
      <c r="M56" s="144">
        <v>168.14252954129933</v>
      </c>
      <c r="N56" s="144">
        <v>117.599361954869</v>
      </c>
      <c r="O56" s="144">
        <v>156.76395065057895</v>
      </c>
      <c r="P56" s="144">
        <v>129.84972297265242</v>
      </c>
      <c r="Q56" s="144">
        <v>143.21720454241077</v>
      </c>
      <c r="R56" s="144">
        <v>168.79730494338099</v>
      </c>
      <c r="S56" s="144">
        <v>267.41680546920651</v>
      </c>
      <c r="T56" s="144">
        <v>170.73889081719892</v>
      </c>
      <c r="U56" s="144">
        <v>180.9863311505575</v>
      </c>
      <c r="V56" s="144">
        <v>202.88240858914043</v>
      </c>
      <c r="W56" s="144">
        <v>171.1308828258592</v>
      </c>
      <c r="X56" s="144">
        <v>165.8481322329053</v>
      </c>
      <c r="Y56" s="144">
        <v>219.07942176668547</v>
      </c>
      <c r="Z56" s="144">
        <v>222.37098962918515</v>
      </c>
    </row>
    <row r="57" spans="1:26" s="368" customFormat="1">
      <c r="A57" s="710" t="s">
        <v>443</v>
      </c>
      <c r="B57" s="143">
        <v>100</v>
      </c>
      <c r="C57" s="144">
        <v>100.21091774253229</v>
      </c>
      <c r="D57" s="144">
        <v>113.78329823335304</v>
      </c>
      <c r="E57" s="144">
        <v>115.41695267936058</v>
      </c>
      <c r="F57" s="144">
        <v>132.83958567806837</v>
      </c>
      <c r="G57" s="144">
        <v>136.60998751167168</v>
      </c>
      <c r="H57" s="144">
        <v>154.35973713653141</v>
      </c>
      <c r="I57" s="144">
        <v>156.62046782116778</v>
      </c>
      <c r="J57" s="144">
        <v>162.36906242842946</v>
      </c>
      <c r="K57" s="144">
        <v>156.48472335865412</v>
      </c>
      <c r="L57" s="144">
        <v>166.13636504410266</v>
      </c>
      <c r="M57" s="144">
        <v>196.61407638065268</v>
      </c>
      <c r="N57" s="144">
        <v>198.21754501364754</v>
      </c>
      <c r="O57" s="144">
        <v>187.74489620993219</v>
      </c>
      <c r="P57" s="144">
        <v>159.78440761615951</v>
      </c>
      <c r="Q57" s="144">
        <v>119.43536331263844</v>
      </c>
      <c r="R57" s="144">
        <v>117.70900207091853</v>
      </c>
      <c r="S57" s="144">
        <v>124.15358334643345</v>
      </c>
      <c r="T57" s="144">
        <v>122.91923443020259</v>
      </c>
      <c r="U57" s="144">
        <v>122.74898140484467</v>
      </c>
      <c r="V57" s="144">
        <v>124.25523698883497</v>
      </c>
      <c r="W57" s="144">
        <v>125.26259572885122</v>
      </c>
      <c r="X57" s="144">
        <v>130.5528747194912</v>
      </c>
      <c r="Y57" s="144">
        <v>118.38393305356121</v>
      </c>
      <c r="Z57" s="144">
        <v>121.75813273664669</v>
      </c>
    </row>
    <row r="58" spans="1:26" s="368" customFormat="1">
      <c r="A58" s="710" t="s">
        <v>444</v>
      </c>
      <c r="B58" s="143">
        <v>100</v>
      </c>
      <c r="C58" s="144">
        <v>100.97726670238735</v>
      </c>
      <c r="D58" s="144">
        <v>109.66982575502823</v>
      </c>
      <c r="E58" s="144">
        <v>114.9056645519648</v>
      </c>
      <c r="F58" s="144">
        <v>113.71419745607324</v>
      </c>
      <c r="G58" s="144">
        <v>114.195191149789</v>
      </c>
      <c r="H58" s="144">
        <v>116.69816905203058</v>
      </c>
      <c r="I58" s="144">
        <v>116.93866605097752</v>
      </c>
      <c r="J58" s="144">
        <v>122.86207358844489</v>
      </c>
      <c r="K58" s="144">
        <v>121.48026858306396</v>
      </c>
      <c r="L58" s="144">
        <v>136.86696862656936</v>
      </c>
      <c r="M58" s="144">
        <v>134.36904141928767</v>
      </c>
      <c r="N58" s="144">
        <v>135.6336532569558</v>
      </c>
      <c r="O58" s="144">
        <v>147.33326210299126</v>
      </c>
      <c r="P58" s="144">
        <v>143.68484512069926</v>
      </c>
      <c r="Q58" s="144">
        <v>122.511426908846</v>
      </c>
      <c r="R58" s="144">
        <v>137.78832529762497</v>
      </c>
      <c r="S58" s="144">
        <v>146.68682446773721</v>
      </c>
      <c r="T58" s="144">
        <v>134.88928525993992</v>
      </c>
      <c r="U58" s="144">
        <v>132.20879728772525</v>
      </c>
      <c r="V58" s="144">
        <v>129.10457306714866</v>
      </c>
      <c r="W58" s="144">
        <v>130.13831310851268</v>
      </c>
      <c r="X58" s="144">
        <v>155.53420950543179</v>
      </c>
      <c r="Y58" s="144">
        <v>152.34171455985521</v>
      </c>
      <c r="Z58" s="144">
        <v>157.7727271711081</v>
      </c>
    </row>
    <row r="59" spans="1:26" s="368" customFormat="1">
      <c r="A59" s="710" t="s">
        <v>445</v>
      </c>
      <c r="B59" s="143">
        <v>100.00000000000001</v>
      </c>
      <c r="C59" s="144">
        <v>91.729815539064063</v>
      </c>
      <c r="D59" s="144">
        <v>91.205497229015194</v>
      </c>
      <c r="E59" s="144">
        <v>98.013940422628238</v>
      </c>
      <c r="F59" s="144">
        <v>95.852378664321407</v>
      </c>
      <c r="G59" s="144">
        <v>93.831210829101451</v>
      </c>
      <c r="H59" s="144">
        <v>97.992739665782338</v>
      </c>
      <c r="I59" s="144">
        <v>100.07580803764195</v>
      </c>
      <c r="J59" s="144">
        <v>107.83593412733961</v>
      </c>
      <c r="K59" s="144">
        <v>111.82381841438634</v>
      </c>
      <c r="L59" s="144">
        <v>127.13317853153636</v>
      </c>
      <c r="M59" s="144">
        <v>119.74474468740419</v>
      </c>
      <c r="N59" s="144">
        <v>135.16421887041253</v>
      </c>
      <c r="O59" s="144">
        <v>142.42969883354195</v>
      </c>
      <c r="P59" s="144">
        <v>138.45537763377163</v>
      </c>
      <c r="Q59" s="144">
        <v>118.08035046975554</v>
      </c>
      <c r="R59" s="144">
        <v>131.5707790649289</v>
      </c>
      <c r="S59" s="144">
        <v>132.81872713093603</v>
      </c>
      <c r="T59" s="144">
        <v>127.34546532218629</v>
      </c>
      <c r="U59" s="144">
        <v>126.96914269818276</v>
      </c>
      <c r="V59" s="144">
        <v>132.83696395183262</v>
      </c>
      <c r="W59" s="144">
        <v>135.25521517961525</v>
      </c>
      <c r="X59" s="144">
        <v>140.74754753325146</v>
      </c>
      <c r="Y59" s="144">
        <v>132.65544979497298</v>
      </c>
      <c r="Z59" s="144">
        <v>131.34704604313166</v>
      </c>
    </row>
    <row r="60" spans="1:26" s="368" customFormat="1">
      <c r="A60" s="710" t="s">
        <v>446</v>
      </c>
      <c r="B60" s="143">
        <v>100</v>
      </c>
      <c r="C60" s="144">
        <v>86.847900551433597</v>
      </c>
      <c r="D60" s="144">
        <v>85.833405854245598</v>
      </c>
      <c r="E60" s="144">
        <v>95.555453093411685</v>
      </c>
      <c r="F60" s="144">
        <v>92.724473581828605</v>
      </c>
      <c r="G60" s="144">
        <v>97.927387490314231</v>
      </c>
      <c r="H60" s="144">
        <v>119.95821375683022</v>
      </c>
      <c r="I60" s="144">
        <v>121.0176351638685</v>
      </c>
      <c r="J60" s="144">
        <v>131.66489995617218</v>
      </c>
      <c r="K60" s="144">
        <v>147.38645118331331</v>
      </c>
      <c r="L60" s="144">
        <v>173.33241061501727</v>
      </c>
      <c r="M60" s="144">
        <v>159.03808885856219</v>
      </c>
      <c r="N60" s="144">
        <v>176.12131421008874</v>
      </c>
      <c r="O60" s="144">
        <v>180.78827721499215</v>
      </c>
      <c r="P60" s="144">
        <v>220.76173182960423</v>
      </c>
      <c r="Q60" s="144">
        <v>155.0573642973703</v>
      </c>
      <c r="R60" s="144">
        <v>152.87036511147954</v>
      </c>
      <c r="S60" s="144">
        <v>147.66856813460734</v>
      </c>
      <c r="T60" s="144">
        <v>141.72251222157016</v>
      </c>
      <c r="U60" s="144">
        <v>140.60661207400292</v>
      </c>
      <c r="V60" s="144">
        <v>141.67860608383799</v>
      </c>
      <c r="W60" s="144">
        <v>131.85237238902272</v>
      </c>
      <c r="X60" s="144">
        <v>120.69675933462035</v>
      </c>
      <c r="Y60" s="144">
        <v>126.24237426511056</v>
      </c>
      <c r="Z60" s="144">
        <v>125.6751371104732</v>
      </c>
    </row>
    <row r="61" spans="1:26" s="368" customFormat="1">
      <c r="A61" s="710" t="s">
        <v>447</v>
      </c>
      <c r="B61" s="143">
        <v>100.00000000000001</v>
      </c>
      <c r="C61" s="144">
        <v>103.88087117932153</v>
      </c>
      <c r="D61" s="144">
        <v>84.795760535759911</v>
      </c>
      <c r="E61" s="144">
        <v>102.53317960803338</v>
      </c>
      <c r="F61" s="144">
        <v>134.28972731530499</v>
      </c>
      <c r="G61" s="144">
        <v>132.23223467948142</v>
      </c>
      <c r="H61" s="144">
        <v>151.36194800240051</v>
      </c>
      <c r="I61" s="144">
        <v>187.46881236638561</v>
      </c>
      <c r="J61" s="144">
        <v>209.87841619915551</v>
      </c>
      <c r="K61" s="144">
        <v>204.19773526769097</v>
      </c>
      <c r="L61" s="144">
        <v>229.49591181381675</v>
      </c>
      <c r="M61" s="144">
        <v>263.83693738013818</v>
      </c>
      <c r="N61" s="144">
        <v>288.37467510849723</v>
      </c>
      <c r="O61" s="144">
        <v>355.98833513152721</v>
      </c>
      <c r="P61" s="144">
        <v>404.87855142210645</v>
      </c>
      <c r="Q61" s="144">
        <v>343.45243243489398</v>
      </c>
      <c r="R61" s="144">
        <v>350.24585254488017</v>
      </c>
      <c r="S61" s="144">
        <v>478.29007842046769</v>
      </c>
      <c r="T61" s="144">
        <v>375.23719783598011</v>
      </c>
      <c r="U61" s="144">
        <v>373.31974316264223</v>
      </c>
      <c r="V61" s="144">
        <v>388.25588484032306</v>
      </c>
      <c r="W61" s="144">
        <v>386.08892152807073</v>
      </c>
      <c r="X61" s="144">
        <v>393.37204670950484</v>
      </c>
      <c r="Y61" s="144">
        <v>398.24824275416665</v>
      </c>
      <c r="Z61" s="144">
        <v>421.73360872135714</v>
      </c>
    </row>
    <row r="62" spans="1:26" s="368" customFormat="1">
      <c r="A62" s="710" t="s">
        <v>448</v>
      </c>
      <c r="B62" s="143">
        <v>100</v>
      </c>
      <c r="C62" s="144">
        <v>107.17822178193568</v>
      </c>
      <c r="D62" s="144">
        <v>118.84474302551676</v>
      </c>
      <c r="E62" s="144">
        <v>123.1774926011051</v>
      </c>
      <c r="F62" s="144">
        <v>145.66060692049791</v>
      </c>
      <c r="G62" s="144">
        <v>151.03923360393696</v>
      </c>
      <c r="H62" s="144">
        <v>151.24834043122701</v>
      </c>
      <c r="I62" s="144">
        <v>166.82564614688286</v>
      </c>
      <c r="J62" s="144">
        <v>187.1277294695725</v>
      </c>
      <c r="K62" s="144">
        <v>193.96182483638898</v>
      </c>
      <c r="L62" s="144">
        <v>215.56150846589736</v>
      </c>
      <c r="M62" s="144">
        <v>201.95446501001615</v>
      </c>
      <c r="N62" s="144">
        <v>228.20234285889649</v>
      </c>
      <c r="O62" s="144">
        <v>226.79477929130877</v>
      </c>
      <c r="P62" s="144">
        <v>221.88554558183426</v>
      </c>
      <c r="Q62" s="144">
        <v>203.68127958313633</v>
      </c>
      <c r="R62" s="144">
        <v>215.90383553354113</v>
      </c>
      <c r="S62" s="144">
        <v>225.07773586768258</v>
      </c>
      <c r="T62" s="144">
        <v>293.6131191574467</v>
      </c>
      <c r="U62" s="144">
        <v>284.75658745299347</v>
      </c>
      <c r="V62" s="144">
        <v>252.11282099847526</v>
      </c>
      <c r="W62" s="144">
        <v>260.96635450154753</v>
      </c>
      <c r="X62" s="144">
        <v>257.06225712088332</v>
      </c>
      <c r="Y62" s="144">
        <v>252.58872287883449</v>
      </c>
      <c r="Z62" s="144">
        <v>275.26875680801311</v>
      </c>
    </row>
    <row r="63" spans="1:26" s="368" customFormat="1">
      <c r="A63" s="710" t="s">
        <v>449</v>
      </c>
      <c r="B63" s="143">
        <v>100</v>
      </c>
      <c r="C63" s="144">
        <v>98.473346963533899</v>
      </c>
      <c r="D63" s="144">
        <v>117.33530067143495</v>
      </c>
      <c r="E63" s="144">
        <v>111.30344166635071</v>
      </c>
      <c r="F63" s="144">
        <v>108.21622220462389</v>
      </c>
      <c r="G63" s="144">
        <v>105.39279578582736</v>
      </c>
      <c r="H63" s="144">
        <v>174.19548663297692</v>
      </c>
      <c r="I63" s="144">
        <v>194.34836067043202</v>
      </c>
      <c r="J63" s="144">
        <v>241.8740741965791</v>
      </c>
      <c r="K63" s="144">
        <v>319.46399042177569</v>
      </c>
      <c r="L63" s="144">
        <v>232.95839555510634</v>
      </c>
      <c r="M63" s="144">
        <v>278.59361418272096</v>
      </c>
      <c r="N63" s="144">
        <v>278.2161151704027</v>
      </c>
      <c r="O63" s="144">
        <v>260.02880006105158</v>
      </c>
      <c r="P63" s="144">
        <v>256.31295955963554</v>
      </c>
      <c r="Q63" s="144">
        <v>272.79527356429065</v>
      </c>
      <c r="R63" s="144">
        <v>242.11583162413007</v>
      </c>
      <c r="S63" s="144">
        <v>218.35652261611332</v>
      </c>
      <c r="T63" s="144">
        <v>203.00018113114498</v>
      </c>
      <c r="U63" s="144">
        <v>221.96539700245344</v>
      </c>
      <c r="V63" s="144">
        <v>236.63544997587869</v>
      </c>
      <c r="W63" s="144">
        <v>226.76148448709938</v>
      </c>
      <c r="X63" s="144">
        <v>231.65356183397651</v>
      </c>
      <c r="Y63" s="144">
        <v>235.89378629922948</v>
      </c>
      <c r="Z63" s="144">
        <v>227.74214743928826</v>
      </c>
    </row>
    <row r="64" spans="1:26" s="368" customFormat="1">
      <c r="A64" s="710" t="s">
        <v>450</v>
      </c>
      <c r="B64" s="143">
        <v>100.00000000000001</v>
      </c>
      <c r="C64" s="144">
        <v>83.614137938452387</v>
      </c>
      <c r="D64" s="144">
        <v>103.36809988589727</v>
      </c>
      <c r="E64" s="144">
        <v>116.34143091241552</v>
      </c>
      <c r="F64" s="144">
        <v>125.46953103791797</v>
      </c>
      <c r="G64" s="144">
        <v>129.04582185996955</v>
      </c>
      <c r="H64" s="144">
        <v>129.5305622562247</v>
      </c>
      <c r="I64" s="144">
        <v>145.63756518001134</v>
      </c>
      <c r="J64" s="144">
        <v>145.10932260155684</v>
      </c>
      <c r="K64" s="144">
        <v>167.63813816005887</v>
      </c>
      <c r="L64" s="144">
        <v>165.77685109933327</v>
      </c>
      <c r="M64" s="144">
        <v>127.78745953406487</v>
      </c>
      <c r="N64" s="144">
        <v>189.79936486029027</v>
      </c>
      <c r="O64" s="144">
        <v>208.57097795306464</v>
      </c>
      <c r="P64" s="144">
        <v>265.07968302759673</v>
      </c>
      <c r="Q64" s="144">
        <v>212.91049442283074</v>
      </c>
      <c r="R64" s="144">
        <v>209.70315492968982</v>
      </c>
      <c r="S64" s="144">
        <v>231.68680487036448</v>
      </c>
      <c r="T64" s="144">
        <v>216.75715656742253</v>
      </c>
      <c r="U64" s="144">
        <v>201.1836809502424</v>
      </c>
      <c r="V64" s="144">
        <v>213.02362235371379</v>
      </c>
      <c r="W64" s="144">
        <v>212.78676268466236</v>
      </c>
      <c r="X64" s="144">
        <v>226.29756179927864</v>
      </c>
      <c r="Y64" s="144">
        <v>234.39386696158743</v>
      </c>
      <c r="Z64" s="144">
        <v>243.32040880024172</v>
      </c>
    </row>
    <row r="65" spans="1:31" s="368" customFormat="1" ht="20.149999999999999" customHeight="1">
      <c r="A65" s="710" t="s">
        <v>451</v>
      </c>
      <c r="B65" s="143">
        <v>100</v>
      </c>
      <c r="C65" s="144">
        <v>98.911440735357118</v>
      </c>
      <c r="D65" s="144">
        <v>106.8531839659462</v>
      </c>
      <c r="E65" s="144">
        <v>112.31201016243799</v>
      </c>
      <c r="F65" s="144">
        <v>115.41594228143359</v>
      </c>
      <c r="G65" s="144">
        <v>116.59716701947794</v>
      </c>
      <c r="H65" s="144">
        <v>125.18726581588129</v>
      </c>
      <c r="I65" s="144">
        <v>127.33124120263209</v>
      </c>
      <c r="J65" s="144">
        <v>133.79627807526373</v>
      </c>
      <c r="K65" s="144">
        <v>141.59534593959961</v>
      </c>
      <c r="L65" s="144">
        <v>157.3324289251758</v>
      </c>
      <c r="M65" s="144">
        <v>156.61268872827262</v>
      </c>
      <c r="N65" s="144">
        <v>166.87118526900954</v>
      </c>
      <c r="O65" s="144">
        <v>175.26812272174607</v>
      </c>
      <c r="P65" s="144">
        <v>168.55538346486102</v>
      </c>
      <c r="Q65" s="144">
        <v>141.87449665549622</v>
      </c>
      <c r="R65" s="144">
        <v>154.79059701001742</v>
      </c>
      <c r="S65" s="144">
        <v>164.16301425819157</v>
      </c>
      <c r="T65" s="144">
        <v>158.05451450098457</v>
      </c>
      <c r="U65" s="144">
        <v>157.65149225163395</v>
      </c>
      <c r="V65" s="144">
        <v>162.96162755226177</v>
      </c>
      <c r="W65" s="144">
        <v>170.62723933911454</v>
      </c>
      <c r="X65" s="144">
        <v>170.45190267621157</v>
      </c>
      <c r="Y65" s="144">
        <v>169.20606177020991</v>
      </c>
      <c r="Z65" s="144">
        <v>172.53353770212709</v>
      </c>
    </row>
    <row r="66" spans="1:31" s="368" customFormat="1">
      <c r="A66" s="643"/>
      <c r="C66" s="134"/>
      <c r="D66" s="134"/>
      <c r="E66" s="134"/>
      <c r="F66" s="134"/>
      <c r="G66" s="134"/>
      <c r="H66" s="134"/>
      <c r="I66" s="134"/>
      <c r="J66" s="134"/>
    </row>
    <row r="67" spans="1:31" s="368" customFormat="1" ht="25" customHeight="1">
      <c r="A67" s="135"/>
      <c r="B67" s="1418" t="s">
        <v>519</v>
      </c>
      <c r="C67" s="1418"/>
      <c r="D67" s="1418"/>
      <c r="E67" s="1418"/>
      <c r="F67" s="1418"/>
      <c r="G67" s="1418"/>
      <c r="H67" s="1418" t="s">
        <v>519</v>
      </c>
      <c r="I67" s="1418"/>
      <c r="J67" s="1418"/>
      <c r="K67" s="1418"/>
      <c r="L67" s="1418"/>
      <c r="M67" s="1418"/>
      <c r="N67" s="1418" t="s">
        <v>519</v>
      </c>
      <c r="O67" s="1418"/>
      <c r="P67" s="1418"/>
      <c r="Q67" s="1418"/>
      <c r="R67" s="1418"/>
      <c r="S67" s="1418"/>
      <c r="T67" s="1418" t="s">
        <v>519</v>
      </c>
      <c r="U67" s="1418"/>
      <c r="V67" s="1418"/>
      <c r="W67" s="1418"/>
      <c r="X67" s="1418"/>
      <c r="Y67" s="1418"/>
      <c r="Z67" s="1418" t="s">
        <v>519</v>
      </c>
      <c r="AA67" s="1418"/>
      <c r="AB67" s="1418"/>
      <c r="AC67" s="1418"/>
      <c r="AD67" s="1418"/>
      <c r="AE67" s="1418"/>
    </row>
    <row r="68" spans="1:31" s="368" customFormat="1">
      <c r="A68" s="674"/>
      <c r="B68" s="523"/>
      <c r="C68" s="134"/>
      <c r="D68" s="134"/>
      <c r="E68" s="134"/>
      <c r="F68" s="134"/>
      <c r="G68" s="134"/>
      <c r="H68" s="134"/>
      <c r="I68" s="134"/>
      <c r="J68" s="134"/>
    </row>
    <row r="69" spans="1:31" s="368" customFormat="1">
      <c r="A69" s="712" t="s">
        <v>435</v>
      </c>
      <c r="B69" s="149">
        <v>11.047913090351306</v>
      </c>
      <c r="C69" s="149">
        <v>11.095111338137666</v>
      </c>
      <c r="D69" s="149">
        <v>10.450743148913604</v>
      </c>
      <c r="E69" s="149">
        <v>10.155913906605592</v>
      </c>
      <c r="F69" s="149">
        <v>9.7767632488324665</v>
      </c>
      <c r="G69" s="149">
        <v>9.9604018580961888</v>
      </c>
      <c r="H69" s="149">
        <v>10.336875585076625</v>
      </c>
      <c r="I69" s="149">
        <v>10.580888469970887</v>
      </c>
      <c r="J69" s="149">
        <v>10.501219510290817</v>
      </c>
      <c r="K69" s="149">
        <v>11.708111195435666</v>
      </c>
      <c r="L69" s="149">
        <v>10.354600806710224</v>
      </c>
      <c r="M69" s="149">
        <v>10.209530881328829</v>
      </c>
      <c r="N69" s="149">
        <v>11.322941612985863</v>
      </c>
      <c r="O69" s="149">
        <v>10.549648037635411</v>
      </c>
      <c r="P69" s="149">
        <v>10.911748724462029</v>
      </c>
      <c r="Q69" s="149">
        <v>11.291346965374567</v>
      </c>
      <c r="R69" s="149">
        <v>10.868989706811551</v>
      </c>
      <c r="S69" s="149">
        <v>10.45113858823127</v>
      </c>
      <c r="T69" s="149">
        <v>11.214758102665774</v>
      </c>
      <c r="U69" s="149">
        <v>11.235726548451114</v>
      </c>
      <c r="V69" s="149">
        <v>10.501315504234402</v>
      </c>
      <c r="W69" s="149">
        <v>9.7558700548081152</v>
      </c>
      <c r="X69" s="149">
        <v>10.224076962809679</v>
      </c>
      <c r="Y69" s="149">
        <v>9.787918741435961</v>
      </c>
      <c r="Z69" s="149">
        <v>9.3472404365399857</v>
      </c>
    </row>
    <row r="70" spans="1:31" s="368" customFormat="1">
      <c r="A70" s="710" t="s">
        <v>436</v>
      </c>
      <c r="B70" s="149">
        <v>7.2011017391771954</v>
      </c>
      <c r="C70" s="149">
        <v>7.098001632087553</v>
      </c>
      <c r="D70" s="149">
        <v>7.2583952752665111</v>
      </c>
      <c r="E70" s="149">
        <v>7.3049903680415165</v>
      </c>
      <c r="F70" s="149">
        <v>7.7271287756823437</v>
      </c>
      <c r="G70" s="149">
        <v>8.4096631341035852</v>
      </c>
      <c r="H70" s="149">
        <v>8.5454134463268172</v>
      </c>
      <c r="I70" s="149">
        <v>8.7532290673107749</v>
      </c>
      <c r="J70" s="149">
        <v>8.6028840660701658</v>
      </c>
      <c r="K70" s="149">
        <v>9.0072096899795042</v>
      </c>
      <c r="L70" s="149">
        <v>9.1618237140031145</v>
      </c>
      <c r="M70" s="149">
        <v>9.5387656905712106</v>
      </c>
      <c r="N70" s="149">
        <v>9.7959279588153105</v>
      </c>
      <c r="O70" s="149">
        <v>10.276618492915391</v>
      </c>
      <c r="P70" s="149">
        <v>9.8265152089218848</v>
      </c>
      <c r="Q70" s="149">
        <v>9.5643605922048121</v>
      </c>
      <c r="R70" s="149">
        <v>10.323807278178039</v>
      </c>
      <c r="S70" s="149">
        <v>10.071740485274345</v>
      </c>
      <c r="T70" s="149">
        <v>9.9617544886649192</v>
      </c>
      <c r="U70" s="149">
        <v>10.333109072555676</v>
      </c>
      <c r="V70" s="149">
        <v>9.9823222196577301</v>
      </c>
      <c r="W70" s="149">
        <v>9.9558620993196829</v>
      </c>
      <c r="X70" s="149">
        <v>10.115748208976903</v>
      </c>
      <c r="Y70" s="149">
        <v>9.6768782979570958</v>
      </c>
      <c r="Z70" s="149">
        <v>9.5283410237391308</v>
      </c>
    </row>
    <row r="71" spans="1:31" s="368" customFormat="1">
      <c r="A71" s="710" t="s">
        <v>437</v>
      </c>
      <c r="B71" s="149">
        <v>0.3260579836348349</v>
      </c>
      <c r="C71" s="149">
        <v>0.31258806457049187</v>
      </c>
      <c r="D71" s="149">
        <v>0.38730925370692237</v>
      </c>
      <c r="E71" s="149">
        <v>0.33007245391428097</v>
      </c>
      <c r="F71" s="149">
        <v>0.37850039781961603</v>
      </c>
      <c r="G71" s="149">
        <v>0.35165032712613986</v>
      </c>
      <c r="H71" s="149">
        <v>0.30400631099831404</v>
      </c>
      <c r="I71" s="149">
        <v>0.29516563475190555</v>
      </c>
      <c r="J71" s="149">
        <v>0.29477716882377769</v>
      </c>
      <c r="K71" s="149">
        <v>0.48997537134435365</v>
      </c>
      <c r="L71" s="149">
        <v>0.41564271149615578</v>
      </c>
      <c r="M71" s="149">
        <v>0.32459753952546844</v>
      </c>
      <c r="N71" s="149">
        <v>0.38309035421983512</v>
      </c>
      <c r="O71" s="149">
        <v>0.43764709666884544</v>
      </c>
      <c r="P71" s="149">
        <v>0.40282484771604976</v>
      </c>
      <c r="Q71" s="149">
        <v>0.34949297524150941</v>
      </c>
      <c r="R71" s="149">
        <v>0.40332157359763532</v>
      </c>
      <c r="S71" s="149">
        <v>0.42780497841671439</v>
      </c>
      <c r="T71" s="149">
        <v>0.52568682823089186</v>
      </c>
      <c r="U71" s="149">
        <v>0.51068412726917378</v>
      </c>
      <c r="V71" s="149">
        <v>0.58727368593294549</v>
      </c>
      <c r="W71" s="149">
        <v>0.57975156156155894</v>
      </c>
      <c r="X71" s="149">
        <v>0.77764128153302015</v>
      </c>
      <c r="Y71" s="149">
        <v>0.41930550408435618</v>
      </c>
      <c r="Z71" s="149">
        <v>0.43346889003695244</v>
      </c>
    </row>
    <row r="72" spans="1:31" s="368" customFormat="1">
      <c r="A72" s="710" t="s">
        <v>438</v>
      </c>
      <c r="B72" s="149">
        <v>1.4628527858877769</v>
      </c>
      <c r="C72" s="149">
        <v>1.5855451373348082</v>
      </c>
      <c r="D72" s="149">
        <v>2.3530736218740613</v>
      </c>
      <c r="E72" s="149">
        <v>2.8375206889282825</v>
      </c>
      <c r="F72" s="149">
        <v>2.7587870513822605</v>
      </c>
      <c r="G72" s="149">
        <v>2.2195642118084908</v>
      </c>
      <c r="H72" s="149">
        <v>2.2455554331560887</v>
      </c>
      <c r="I72" s="149">
        <v>1.8029202163497888</v>
      </c>
      <c r="J72" s="149">
        <v>1.9921909371160542</v>
      </c>
      <c r="K72" s="149">
        <v>1.9207918783324045</v>
      </c>
      <c r="L72" s="149">
        <v>1.734376284556473</v>
      </c>
      <c r="M72" s="149">
        <v>2.3843937006982645</v>
      </c>
      <c r="N72" s="149">
        <v>2.7344824051009273</v>
      </c>
      <c r="O72" s="149">
        <v>2.9483126237184987</v>
      </c>
      <c r="P72" s="149">
        <v>3.1189793371546175</v>
      </c>
      <c r="Q72" s="149">
        <v>3.0089873776055587</v>
      </c>
      <c r="R72" s="149">
        <v>3.1930419476827296</v>
      </c>
      <c r="S72" s="149">
        <v>3.8619823575649548</v>
      </c>
      <c r="T72" s="149">
        <v>3.5671697847191601</v>
      </c>
      <c r="U72" s="149">
        <v>3.1679424852115083</v>
      </c>
      <c r="V72" s="149">
        <v>2.7534819890620752</v>
      </c>
      <c r="W72" s="149">
        <v>3.0275353501848374</v>
      </c>
      <c r="X72" s="149">
        <v>3.7312303913795799</v>
      </c>
      <c r="Y72" s="149">
        <v>4.7930458551610782</v>
      </c>
      <c r="Z72" s="149">
        <v>4.8388023774428088</v>
      </c>
    </row>
    <row r="73" spans="1:31" s="368" customFormat="1">
      <c r="A73" s="710" t="s">
        <v>439</v>
      </c>
      <c r="B73" s="149">
        <v>1.2469022235546736</v>
      </c>
      <c r="C73" s="149">
        <v>1.1800332234718203</v>
      </c>
      <c r="D73" s="149">
        <v>1.1721636295805473</v>
      </c>
      <c r="E73" s="149">
        <v>1.2176877759586493</v>
      </c>
      <c r="F73" s="149">
        <v>1.2716200394443833</v>
      </c>
      <c r="G73" s="149">
        <v>1.485692717904409</v>
      </c>
      <c r="H73" s="149">
        <v>1.7202812780200887</v>
      </c>
      <c r="I73" s="149">
        <v>1.7404784562637245</v>
      </c>
      <c r="J73" s="149">
        <v>1.3901647991068897</v>
      </c>
      <c r="K73" s="149">
        <v>1.5304213137724438</v>
      </c>
      <c r="L73" s="149">
        <v>2.9194853857519303</v>
      </c>
      <c r="M73" s="149">
        <v>1.2258800482903627</v>
      </c>
      <c r="N73" s="149">
        <v>1.6590451485108504</v>
      </c>
      <c r="O73" s="149">
        <v>1.7434562949229906</v>
      </c>
      <c r="P73" s="149">
        <v>1.6335585352171007</v>
      </c>
      <c r="Q73" s="149">
        <v>1.5327466036930721</v>
      </c>
      <c r="R73" s="149">
        <v>1.6968657346981606</v>
      </c>
      <c r="S73" s="149">
        <v>1.6912028204950103</v>
      </c>
      <c r="T73" s="149">
        <v>2.0534132952721875</v>
      </c>
      <c r="U73" s="149">
        <v>1.7923586621641145</v>
      </c>
      <c r="V73" s="149">
        <v>2.0977735891037637</v>
      </c>
      <c r="W73" s="149">
        <v>1.718246682932324</v>
      </c>
      <c r="X73" s="149">
        <v>1.9108350083809056</v>
      </c>
      <c r="Y73" s="149">
        <v>2.150875482784377</v>
      </c>
      <c r="Z73" s="149">
        <v>2.0800602984148351</v>
      </c>
    </row>
    <row r="74" spans="1:31" s="368" customFormat="1">
      <c r="A74" s="710" t="s">
        <v>440</v>
      </c>
      <c r="B74" s="149">
        <v>3.0579423692107506</v>
      </c>
      <c r="C74" s="149">
        <v>2.7937409028744025</v>
      </c>
      <c r="D74" s="149">
        <v>2.4009591069488274</v>
      </c>
      <c r="E74" s="149">
        <v>2.6290752100373931</v>
      </c>
      <c r="F74" s="149">
        <v>2.5347950742539598</v>
      </c>
      <c r="G74" s="149">
        <v>2.4645562347468539</v>
      </c>
      <c r="H74" s="149">
        <v>2.3862782972826841</v>
      </c>
      <c r="I74" s="149">
        <v>2.3078644192331836</v>
      </c>
      <c r="J74" s="149">
        <v>2.1737966335792001</v>
      </c>
      <c r="K74" s="149">
        <v>3.085857631220271</v>
      </c>
      <c r="L74" s="149">
        <v>4.2905835419815093</v>
      </c>
      <c r="M74" s="149">
        <v>4.080887106676454</v>
      </c>
      <c r="N74" s="149">
        <v>3.9238681171815828</v>
      </c>
      <c r="O74" s="149">
        <v>3.9191714024603077</v>
      </c>
      <c r="P74" s="149">
        <v>3.6052342988373391</v>
      </c>
      <c r="Q74" s="149">
        <v>4.3923116902425718</v>
      </c>
      <c r="R74" s="149">
        <v>4.288173109064779</v>
      </c>
      <c r="S74" s="149">
        <v>4.1841721718580462</v>
      </c>
      <c r="T74" s="149">
        <v>4.4588275779936613</v>
      </c>
      <c r="U74" s="149">
        <v>5.3486781948784712</v>
      </c>
      <c r="V74" s="149">
        <v>8.8473168359897887</v>
      </c>
      <c r="W74" s="149">
        <v>12.473303586239037</v>
      </c>
      <c r="X74" s="149">
        <v>4.1697705718833902</v>
      </c>
      <c r="Y74" s="149">
        <v>5.2837576771732921</v>
      </c>
      <c r="Z74" s="149">
        <v>5.3378332574374685</v>
      </c>
    </row>
    <row r="75" spans="1:31" s="368" customFormat="1">
      <c r="A75" s="710" t="s">
        <v>441</v>
      </c>
      <c r="B75" s="149">
        <v>4.5145382757686674</v>
      </c>
      <c r="C75" s="149">
        <v>4.6533369878652096</v>
      </c>
      <c r="D75" s="149">
        <v>4.6723490628871289</v>
      </c>
      <c r="E75" s="149">
        <v>4.8871783497821291</v>
      </c>
      <c r="F75" s="149">
        <v>4.9883856149829029</v>
      </c>
      <c r="G75" s="149">
        <v>4.7573876437643303</v>
      </c>
      <c r="H75" s="149">
        <v>4.6242100930074699</v>
      </c>
      <c r="I75" s="149">
        <v>4.540236407508246</v>
      </c>
      <c r="J75" s="149">
        <v>4.3596794248704382</v>
      </c>
      <c r="K75" s="149">
        <v>4.3933645210524244</v>
      </c>
      <c r="L75" s="149">
        <v>4.1555781871478459</v>
      </c>
      <c r="M75" s="149">
        <v>3.5526487460889093</v>
      </c>
      <c r="N75" s="149">
        <v>3.5953631187578039</v>
      </c>
      <c r="O75" s="149">
        <v>3.7509398478626141</v>
      </c>
      <c r="P75" s="149">
        <v>3.4208987044089527</v>
      </c>
      <c r="Q75" s="149">
        <v>3.1203412937931296</v>
      </c>
      <c r="R75" s="149">
        <v>3.3469390122785097</v>
      </c>
      <c r="S75" s="149">
        <v>3.2208751902115247</v>
      </c>
      <c r="T75" s="149">
        <v>3.4866844971830986</v>
      </c>
      <c r="U75" s="149">
        <v>3.4608245746229382</v>
      </c>
      <c r="V75" s="149">
        <v>3.5857037475791711</v>
      </c>
      <c r="W75" s="149">
        <v>3.5051551422102745</v>
      </c>
      <c r="X75" s="149">
        <v>3.4582502861679001</v>
      </c>
      <c r="Y75" s="149">
        <v>3.3813010653745263</v>
      </c>
      <c r="Z75" s="149">
        <v>3.2949237787483017</v>
      </c>
    </row>
    <row r="76" spans="1:31" s="368" customFormat="1">
      <c r="A76" s="710" t="s">
        <v>442</v>
      </c>
      <c r="B76" s="149">
        <v>0.93438511133932423</v>
      </c>
      <c r="C76" s="149">
        <v>0.9960536038003015</v>
      </c>
      <c r="D76" s="149">
        <v>1.022609204784984</v>
      </c>
      <c r="E76" s="149">
        <v>0.61643998529215516</v>
      </c>
      <c r="F76" s="149">
        <v>0.57437856496080386</v>
      </c>
      <c r="G76" s="149">
        <v>0.44801405299289904</v>
      </c>
      <c r="H76" s="149">
        <v>0.45041891082131469</v>
      </c>
      <c r="I76" s="149">
        <v>0.40082067886410072</v>
      </c>
      <c r="J76" s="149">
        <v>0.34758697698078239</v>
      </c>
      <c r="K76" s="149">
        <v>0.66296068966573252</v>
      </c>
      <c r="L76" s="149">
        <v>0.69925669708102833</v>
      </c>
      <c r="M76" s="149">
        <v>1.0031746307536589</v>
      </c>
      <c r="N76" s="149">
        <v>0.65849051612172294</v>
      </c>
      <c r="O76" s="149">
        <v>0.83573612364856786</v>
      </c>
      <c r="P76" s="149">
        <v>0.71982066287711299</v>
      </c>
      <c r="Q76" s="149">
        <v>0.94322818241965611</v>
      </c>
      <c r="R76" s="149">
        <v>1.0189358502383179</v>
      </c>
      <c r="S76" s="149">
        <v>1.5220863401019249</v>
      </c>
      <c r="T76" s="149">
        <v>1.009372481449667</v>
      </c>
      <c r="U76" s="149">
        <v>1.0726884393398868</v>
      </c>
      <c r="V76" s="149">
        <v>1.1632818399384177</v>
      </c>
      <c r="W76" s="149">
        <v>0.93714315265359505</v>
      </c>
      <c r="X76" s="149">
        <v>0.90914811198226309</v>
      </c>
      <c r="Y76" s="149">
        <v>1.2097944231904525</v>
      </c>
      <c r="Z76" s="149">
        <v>1.2042884222430237</v>
      </c>
    </row>
    <row r="77" spans="1:31" s="368" customFormat="1">
      <c r="A77" s="710" t="s">
        <v>443</v>
      </c>
      <c r="B77" s="149">
        <v>11.606959640558891</v>
      </c>
      <c r="C77" s="149">
        <v>11.7594493532148</v>
      </c>
      <c r="D77" s="149">
        <v>12.35974541278153</v>
      </c>
      <c r="E77" s="149">
        <v>11.927841997023283</v>
      </c>
      <c r="F77" s="149">
        <v>13.359191799293891</v>
      </c>
      <c r="G77" s="149">
        <v>13.599186430321614</v>
      </c>
      <c r="H77" s="149">
        <v>14.311737119541039</v>
      </c>
      <c r="I77" s="149">
        <v>14.276837575099117</v>
      </c>
      <c r="J77" s="149">
        <v>14.085676982898038</v>
      </c>
      <c r="K77" s="149">
        <v>12.827482826749874</v>
      </c>
      <c r="L77" s="149">
        <v>12.256456580945166</v>
      </c>
      <c r="M77" s="149">
        <v>14.571562929204871</v>
      </c>
      <c r="N77" s="149">
        <v>13.787299714538236</v>
      </c>
      <c r="O77" s="149">
        <v>12.433221735872607</v>
      </c>
      <c r="P77" s="149">
        <v>11.0029779664558</v>
      </c>
      <c r="Q77" s="149">
        <v>9.7711813913355527</v>
      </c>
      <c r="R77" s="149">
        <v>8.8263994245024886</v>
      </c>
      <c r="S77" s="149">
        <v>8.7781382283001719</v>
      </c>
      <c r="T77" s="149">
        <v>9.0267500272563925</v>
      </c>
      <c r="U77" s="149">
        <v>9.0372913870783833</v>
      </c>
      <c r="V77" s="149">
        <v>8.8500927642918032</v>
      </c>
      <c r="W77" s="149">
        <v>8.521018676313572</v>
      </c>
      <c r="X77" s="149">
        <v>8.8900265942267787</v>
      </c>
      <c r="Y77" s="149">
        <v>8.1207346750341305</v>
      </c>
      <c r="Z77" s="149">
        <v>8.1911131679452431</v>
      </c>
    </row>
    <row r="78" spans="1:31" s="368" customFormat="1">
      <c r="A78" s="710" t="s">
        <v>444</v>
      </c>
      <c r="B78" s="149">
        <v>40.759902520628039</v>
      </c>
      <c r="C78" s="149">
        <v>41.611198027141022</v>
      </c>
      <c r="D78" s="149">
        <v>41.834330445911945</v>
      </c>
      <c r="E78" s="149">
        <v>41.701182976176931</v>
      </c>
      <c r="F78" s="149">
        <v>40.158920092849257</v>
      </c>
      <c r="G78" s="149">
        <v>39.920222579784649</v>
      </c>
      <c r="H78" s="149">
        <v>37.995925255627021</v>
      </c>
      <c r="I78" s="149">
        <v>37.433143540515417</v>
      </c>
      <c r="J78" s="149">
        <v>37.428889764259395</v>
      </c>
      <c r="K78" s="149">
        <v>34.969538530860845</v>
      </c>
      <c r="L78" s="149">
        <v>35.45794301673137</v>
      </c>
      <c r="M78" s="149">
        <v>34.970787325814435</v>
      </c>
      <c r="N78" s="149">
        <v>33.129832908886819</v>
      </c>
      <c r="O78" s="149">
        <v>34.26344339237319</v>
      </c>
      <c r="P78" s="149">
        <v>34.745732591995015</v>
      </c>
      <c r="Q78" s="149">
        <v>35.196979980081288</v>
      </c>
      <c r="R78" s="149">
        <v>36.282815727161513</v>
      </c>
      <c r="S78" s="149">
        <v>36.420753440613083</v>
      </c>
      <c r="T78" s="149">
        <v>34.785935318779458</v>
      </c>
      <c r="U78" s="149">
        <v>34.181837500249237</v>
      </c>
      <c r="V78" s="149">
        <v>32.291588469172986</v>
      </c>
      <c r="W78" s="149">
        <v>31.087796866710264</v>
      </c>
      <c r="X78" s="149">
        <v>37.192657392079049</v>
      </c>
      <c r="Y78" s="149">
        <v>36.697464442602254</v>
      </c>
      <c r="Z78" s="149">
        <v>37.272759056332298</v>
      </c>
    </row>
    <row r="79" spans="1:31" s="368" customFormat="1">
      <c r="A79" s="710" t="s">
        <v>445</v>
      </c>
      <c r="B79" s="149">
        <v>8.8826818124884497</v>
      </c>
      <c r="C79" s="149">
        <v>8.2377403270449161</v>
      </c>
      <c r="D79" s="149">
        <v>7.5818930364614223</v>
      </c>
      <c r="E79" s="149">
        <v>7.7518570338400155</v>
      </c>
      <c r="F79" s="149">
        <v>7.3770240385784938</v>
      </c>
      <c r="G79" s="149">
        <v>7.1483108138999141</v>
      </c>
      <c r="H79" s="149">
        <v>6.9530900025035614</v>
      </c>
      <c r="I79" s="149">
        <v>6.9813311448947992</v>
      </c>
      <c r="J79" s="149">
        <v>7.159184878571847</v>
      </c>
      <c r="K79" s="149">
        <v>7.0150285762654292</v>
      </c>
      <c r="L79" s="149">
        <v>7.1776910864510315</v>
      </c>
      <c r="M79" s="149">
        <v>6.7916238103883675</v>
      </c>
      <c r="N79" s="149">
        <v>7.1948955520626621</v>
      </c>
      <c r="O79" s="149">
        <v>7.2184129991251291</v>
      </c>
      <c r="P79" s="149">
        <v>7.296444880415895</v>
      </c>
      <c r="Q79" s="149">
        <v>7.392943807771573</v>
      </c>
      <c r="R79" s="149">
        <v>7.5502090490635307</v>
      </c>
      <c r="S79" s="149">
        <v>7.1866765920141571</v>
      </c>
      <c r="T79" s="149">
        <v>7.1568297323972754</v>
      </c>
      <c r="U79" s="149">
        <v>7.1539221004786233</v>
      </c>
      <c r="V79" s="149">
        <v>7.2406523022894937</v>
      </c>
      <c r="W79" s="149">
        <v>7.0412499468059124</v>
      </c>
      <c r="X79" s="149">
        <v>7.3347123792502398</v>
      </c>
      <c r="Y79" s="149">
        <v>6.9639121606737655</v>
      </c>
      <c r="Z79" s="149">
        <v>6.7622447933902441</v>
      </c>
    </row>
    <row r="80" spans="1:31" s="368" customFormat="1">
      <c r="A80" s="710" t="s">
        <v>446</v>
      </c>
      <c r="B80" s="149">
        <v>3.2794798370791387</v>
      </c>
      <c r="C80" s="149">
        <v>2.879504500527104</v>
      </c>
      <c r="D80" s="149">
        <v>2.6343522335893956</v>
      </c>
      <c r="E80" s="149">
        <v>2.7901929748169563</v>
      </c>
      <c r="F80" s="149">
        <v>2.6347143687818018</v>
      </c>
      <c r="G80" s="149">
        <v>2.7543627429530266</v>
      </c>
      <c r="H80" s="149">
        <v>3.1424964891089355</v>
      </c>
      <c r="I80" s="149">
        <v>3.1168697540561023</v>
      </c>
      <c r="J80" s="149">
        <v>3.2272376397078455</v>
      </c>
      <c r="K80" s="149">
        <v>3.4136072178566375</v>
      </c>
      <c r="L80" s="149">
        <v>3.612987796651955</v>
      </c>
      <c r="M80" s="149">
        <v>3.3302678727659174</v>
      </c>
      <c r="N80" s="149">
        <v>3.4612704278497866</v>
      </c>
      <c r="O80" s="149">
        <v>3.3827686444049458</v>
      </c>
      <c r="P80" s="149">
        <v>4.2952270847213194</v>
      </c>
      <c r="Q80" s="149">
        <v>3.5842065472741971</v>
      </c>
      <c r="R80" s="149">
        <v>3.238796734129652</v>
      </c>
      <c r="S80" s="149">
        <v>2.9499707589806694</v>
      </c>
      <c r="T80" s="149">
        <v>2.9406064278407307</v>
      </c>
      <c r="U80" s="149">
        <v>2.924910780550646</v>
      </c>
      <c r="V80" s="149">
        <v>2.851175083216551</v>
      </c>
      <c r="W80" s="149">
        <v>2.5342213728340224</v>
      </c>
      <c r="X80" s="149">
        <v>2.322195190690131</v>
      </c>
      <c r="Y80" s="149">
        <v>2.4467759408624103</v>
      </c>
      <c r="Z80" s="149">
        <v>2.3888055833383164</v>
      </c>
    </row>
    <row r="81" spans="1:26" s="368" customFormat="1">
      <c r="A81" s="710" t="s">
        <v>447</v>
      </c>
      <c r="B81" s="149">
        <v>0.95474629595054261</v>
      </c>
      <c r="C81" s="149">
        <v>1.0027139048953275</v>
      </c>
      <c r="D81" s="149">
        <v>0.75766051397801293</v>
      </c>
      <c r="E81" s="149">
        <v>0.87161803355863443</v>
      </c>
      <c r="F81" s="149">
        <v>1.1108744355771794</v>
      </c>
      <c r="G81" s="149">
        <v>1.0827727593450669</v>
      </c>
      <c r="H81" s="149">
        <v>1.1543686832787878</v>
      </c>
      <c r="I81" s="149">
        <v>1.4056656679268595</v>
      </c>
      <c r="J81" s="149">
        <v>1.4976548178222937</v>
      </c>
      <c r="K81" s="149">
        <v>1.3768604475988944</v>
      </c>
      <c r="L81" s="149">
        <v>1.392658673338339</v>
      </c>
      <c r="M81" s="149">
        <v>1.6084095148616668</v>
      </c>
      <c r="N81" s="149">
        <v>1.6499232774186492</v>
      </c>
      <c r="O81" s="149">
        <v>1.939192016725219</v>
      </c>
      <c r="P81" s="149">
        <v>2.2933488645330828</v>
      </c>
      <c r="Q81" s="149">
        <v>2.3112676727140009</v>
      </c>
      <c r="R81" s="149">
        <v>2.160311652313244</v>
      </c>
      <c r="S81" s="149">
        <v>2.7816599422549282</v>
      </c>
      <c r="T81" s="149">
        <v>2.2666630299543344</v>
      </c>
      <c r="U81" s="149">
        <v>2.2608453424648536</v>
      </c>
      <c r="V81" s="149">
        <v>2.2746819205240194</v>
      </c>
      <c r="W81" s="149">
        <v>2.1603641315666744</v>
      </c>
      <c r="X81" s="149">
        <v>2.2033811217690711</v>
      </c>
      <c r="Y81" s="149">
        <v>2.2471182808729311</v>
      </c>
      <c r="Z81" s="149">
        <v>2.3337410579253839</v>
      </c>
    </row>
    <row r="82" spans="1:26" s="368" customFormat="1">
      <c r="A82" s="710" t="s">
        <v>448</v>
      </c>
      <c r="B82" s="149">
        <v>2.4514896315680441</v>
      </c>
      <c r="C82" s="149">
        <v>2.6563792567869626</v>
      </c>
      <c r="D82" s="149">
        <v>2.7266071489856052</v>
      </c>
      <c r="E82" s="149">
        <v>2.6886558749809457</v>
      </c>
      <c r="F82" s="149">
        <v>3.0939007258007867</v>
      </c>
      <c r="G82" s="149">
        <v>3.1756441824884143</v>
      </c>
      <c r="H82" s="149">
        <v>2.9618327067255836</v>
      </c>
      <c r="I82" s="149">
        <v>3.2118695926154905</v>
      </c>
      <c r="J82" s="149">
        <v>3.4286580701106897</v>
      </c>
      <c r="K82" s="149">
        <v>3.3581287531106918</v>
      </c>
      <c r="L82" s="149">
        <v>3.3587913603026704</v>
      </c>
      <c r="M82" s="149">
        <v>3.1612334928999251</v>
      </c>
      <c r="N82" s="149">
        <v>3.3525001726107839</v>
      </c>
      <c r="O82" s="149">
        <v>3.1721972101514591</v>
      </c>
      <c r="P82" s="149">
        <v>3.2271298798479688</v>
      </c>
      <c r="Q82" s="149">
        <v>3.5194665483468834</v>
      </c>
      <c r="R82" s="149">
        <v>3.4193680007061089</v>
      </c>
      <c r="S82" s="149">
        <v>3.3611452510771724</v>
      </c>
      <c r="T82" s="149">
        <v>4.5540585764309158</v>
      </c>
      <c r="U82" s="149">
        <v>4.4279810593069566</v>
      </c>
      <c r="V82" s="149">
        <v>3.7926226925103768</v>
      </c>
      <c r="W82" s="149">
        <v>3.7494383354416541</v>
      </c>
      <c r="X82" s="149">
        <v>3.6971453419115945</v>
      </c>
      <c r="Y82" s="149">
        <v>3.6595534977311033</v>
      </c>
      <c r="Z82" s="149">
        <v>3.9112308957260198</v>
      </c>
    </row>
    <row r="83" spans="1:26" s="368" customFormat="1">
      <c r="A83" s="710" t="s">
        <v>449</v>
      </c>
      <c r="B83" s="149">
        <v>1.4451333144796861</v>
      </c>
      <c r="C83" s="149">
        <v>1.438732599862439</v>
      </c>
      <c r="D83" s="149">
        <v>1.5868984495475702</v>
      </c>
      <c r="E83" s="149">
        <v>1.4321559318157806</v>
      </c>
      <c r="F83" s="149">
        <v>1.3549849768041577</v>
      </c>
      <c r="G83" s="149">
        <v>1.3062636442171023</v>
      </c>
      <c r="H83" s="149">
        <v>2.0108730654406584</v>
      </c>
      <c r="I83" s="149">
        <v>2.2057374762600612</v>
      </c>
      <c r="J83" s="149">
        <v>2.6124813601599799</v>
      </c>
      <c r="K83" s="149">
        <v>3.2604747865940547</v>
      </c>
      <c r="L83" s="149">
        <v>2.1397746199197591</v>
      </c>
      <c r="M83" s="149">
        <v>2.5707043045233786</v>
      </c>
      <c r="N83" s="149">
        <v>2.4093996576443955</v>
      </c>
      <c r="O83" s="149">
        <v>2.1440081393978399</v>
      </c>
      <c r="P83" s="149">
        <v>2.1975352503038446</v>
      </c>
      <c r="Q83" s="149">
        <v>2.7786920634342476</v>
      </c>
      <c r="R83" s="149">
        <v>2.2604063877364675</v>
      </c>
      <c r="S83" s="149">
        <v>1.9222008482994006</v>
      </c>
      <c r="T83" s="149">
        <v>1.856083171836264</v>
      </c>
      <c r="U83" s="149">
        <v>2.0346752529177561</v>
      </c>
      <c r="V83" s="149">
        <v>2.0984680705730177</v>
      </c>
      <c r="W83" s="149">
        <v>1.9205642483723515</v>
      </c>
      <c r="X83" s="149">
        <v>1.9640160911555506</v>
      </c>
      <c r="Y83" s="149">
        <v>2.0146912332415394</v>
      </c>
      <c r="Z83" s="149">
        <v>1.9075581985913364</v>
      </c>
    </row>
    <row r="84" spans="1:26" s="368" customFormat="1">
      <c r="A84" s="710" t="s">
        <v>450</v>
      </c>
      <c r="B84" s="149">
        <v>0.82791337030893597</v>
      </c>
      <c r="C84" s="149">
        <v>0.69987113959158986</v>
      </c>
      <c r="D84" s="149">
        <v>0.80091045285312212</v>
      </c>
      <c r="E84" s="149">
        <v>0.85761643865115267</v>
      </c>
      <c r="F84" s="149">
        <v>0.90003079522051999</v>
      </c>
      <c r="G84" s="149">
        <v>0.91630666534570404</v>
      </c>
      <c r="H84" s="149">
        <v>0.85663732374573454</v>
      </c>
      <c r="I84" s="149">
        <v>0.94694189967008713</v>
      </c>
      <c r="J84" s="149">
        <v>0.89791696799458787</v>
      </c>
      <c r="K84" s="149">
        <v>0.98018656641167434</v>
      </c>
      <c r="L84" s="149">
        <v>0.87234953690395567</v>
      </c>
      <c r="M84" s="149">
        <v>0.67553240522947067</v>
      </c>
      <c r="N84" s="149">
        <v>0.94166905802616774</v>
      </c>
      <c r="O84" s="149">
        <v>0.98522594196946756</v>
      </c>
      <c r="P84" s="149">
        <v>1.3020231645200095</v>
      </c>
      <c r="Q84" s="149">
        <v>1.2424463111208435</v>
      </c>
      <c r="R84" s="149">
        <v>1.1216188135188903</v>
      </c>
      <c r="S84" s="149">
        <v>1.1684520069462649</v>
      </c>
      <c r="T84" s="149">
        <v>1.1354066576263382</v>
      </c>
      <c r="U84" s="149">
        <v>1.0565244703222689</v>
      </c>
      <c r="V84" s="149">
        <v>1.0822492864568432</v>
      </c>
      <c r="W84" s="149">
        <v>1.0324787913919065</v>
      </c>
      <c r="X84" s="149">
        <v>1.0991650673318232</v>
      </c>
      <c r="Y84" s="149">
        <v>1.1468727204315659</v>
      </c>
      <c r="Z84" s="149">
        <v>1.1675887621486625</v>
      </c>
    </row>
    <row r="85" spans="1:26" s="368" customFormat="1" ht="20.25" customHeight="1">
      <c r="A85" s="710" t="s">
        <v>451</v>
      </c>
      <c r="B85" s="150">
        <v>100</v>
      </c>
      <c r="C85" s="150">
        <v>100</v>
      </c>
      <c r="D85" s="150">
        <v>100</v>
      </c>
      <c r="E85" s="150">
        <v>100</v>
      </c>
      <c r="F85" s="150">
        <v>100</v>
      </c>
      <c r="G85" s="150">
        <v>100</v>
      </c>
      <c r="H85" s="150">
        <v>100</v>
      </c>
      <c r="I85" s="150">
        <v>99.999999999999986</v>
      </c>
      <c r="J85" s="150">
        <v>100</v>
      </c>
      <c r="K85" s="150">
        <v>100</v>
      </c>
      <c r="L85" s="150">
        <v>100</v>
      </c>
      <c r="M85" s="150">
        <v>100</v>
      </c>
      <c r="N85" s="150">
        <v>100</v>
      </c>
      <c r="O85" s="150">
        <v>100</v>
      </c>
      <c r="P85" s="150">
        <v>100</v>
      </c>
      <c r="Q85" s="150">
        <v>100</v>
      </c>
      <c r="R85" s="150">
        <v>100</v>
      </c>
      <c r="S85" s="150">
        <v>100</v>
      </c>
      <c r="T85" s="150">
        <v>100</v>
      </c>
      <c r="U85" s="150">
        <v>100</v>
      </c>
      <c r="V85" s="150">
        <v>100</v>
      </c>
      <c r="W85" s="150">
        <v>100</v>
      </c>
      <c r="X85" s="150">
        <v>100</v>
      </c>
      <c r="Y85" s="150">
        <v>100</v>
      </c>
      <c r="Z85" s="150">
        <v>100</v>
      </c>
    </row>
    <row r="86" spans="1:26" ht="13">
      <c r="B86" s="182"/>
      <c r="C86" s="388"/>
      <c r="D86" s="388"/>
      <c r="E86" s="388"/>
      <c r="F86" s="388"/>
      <c r="G86" s="388"/>
      <c r="H86" s="137"/>
      <c r="I86" s="137"/>
      <c r="J86" s="137"/>
    </row>
    <row r="87" spans="1:26" ht="15" customHeight="1">
      <c r="B87" s="1351" t="s">
        <v>1484</v>
      </c>
      <c r="C87" s="1351"/>
      <c r="D87" s="1351"/>
      <c r="E87" s="1351"/>
      <c r="F87" s="1351"/>
      <c r="G87" s="1351"/>
    </row>
    <row r="88" spans="1:26" ht="41.25" customHeight="1">
      <c r="B88" s="1279" t="s">
        <v>1485</v>
      </c>
      <c r="C88" s="1279"/>
      <c r="D88" s="1279"/>
      <c r="E88" s="1279"/>
      <c r="F88" s="1279"/>
      <c r="G88" s="1279"/>
    </row>
    <row r="89" spans="1:26" ht="15" customHeight="1">
      <c r="B89" s="1417" t="s">
        <v>1486</v>
      </c>
      <c r="C89" s="1417"/>
      <c r="D89" s="1417"/>
      <c r="E89" s="1417"/>
      <c r="F89" s="1417"/>
      <c r="G89" s="1417"/>
    </row>
  </sheetData>
  <sheetProtection selectLockedCells="1"/>
  <mergeCells count="23">
    <mergeCell ref="Z47:AE47"/>
    <mergeCell ref="Z67:AE67"/>
    <mergeCell ref="B47:G47"/>
    <mergeCell ref="H47:M47"/>
    <mergeCell ref="N47:S47"/>
    <mergeCell ref="T47:Y47"/>
    <mergeCell ref="B67:G67"/>
    <mergeCell ref="H67:M67"/>
    <mergeCell ref="N67:S67"/>
    <mergeCell ref="T67:Y67"/>
    <mergeCell ref="N27:S27"/>
    <mergeCell ref="T27:Y27"/>
    <mergeCell ref="Z7:AE7"/>
    <mergeCell ref="Z27:AE27"/>
    <mergeCell ref="B7:G7"/>
    <mergeCell ref="H7:M7"/>
    <mergeCell ref="N7:S7"/>
    <mergeCell ref="T7:Y7"/>
    <mergeCell ref="B87:G87"/>
    <mergeCell ref="B88:G88"/>
    <mergeCell ref="B89:G89"/>
    <mergeCell ref="B27:G27"/>
    <mergeCell ref="H27:M2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&amp;"Arial,Fett"Export von abiotischen Gütern 1994 – 2018*)**) nach Bundesländern</oddHeader>
    <oddFooter>&amp;CStatistische Ämter der Länder – Indikatoren und Kennzahlen, UGRdL 2020</oddFooter>
  </headerFooter>
  <rowBreaks count="1" manualBreakCount="1">
    <brk id="45" max="16383" man="1"/>
  </rowBreaks>
  <colBreaks count="3" manualBreakCount="3">
    <brk id="7" max="1048575" man="1"/>
    <brk id="13" max="1048575" man="1"/>
    <brk id="19" max="1048575" man="1"/>
  </colBreak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8">
    <pageSetUpPr autoPageBreaks="0"/>
  </sheetPr>
  <dimension ref="A1:AE89"/>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4296875" defaultRowHeight="12.5"/>
  <cols>
    <col min="1" max="1" width="24.453125" style="643" customWidth="1"/>
    <col min="2" max="2" width="10.54296875" style="528" customWidth="1"/>
    <col min="3" max="10" width="10.54296875" style="376" customWidth="1"/>
    <col min="11" max="26" width="10.54296875" style="135" customWidth="1"/>
    <col min="27" max="16384" width="11.54296875" style="135"/>
  </cols>
  <sheetData>
    <row r="1" spans="1:31" ht="13">
      <c r="A1" s="160" t="s">
        <v>322</v>
      </c>
    </row>
    <row r="3" spans="1:31" ht="13">
      <c r="A3" s="692" t="s">
        <v>961</v>
      </c>
      <c r="B3" s="407" t="s">
        <v>1656</v>
      </c>
      <c r="D3" s="407"/>
      <c r="E3" s="407"/>
      <c r="F3" s="407"/>
      <c r="G3" s="407"/>
      <c r="H3" s="692"/>
      <c r="I3" s="692"/>
      <c r="J3" s="692"/>
    </row>
    <row r="5" spans="1:31">
      <c r="A5" s="690" t="s">
        <v>433</v>
      </c>
      <c r="B5" s="498">
        <v>1994</v>
      </c>
      <c r="C5" s="529">
        <v>1995</v>
      </c>
      <c r="D5" s="529">
        <v>1996</v>
      </c>
      <c r="E5" s="529">
        <v>1997</v>
      </c>
      <c r="F5" s="529">
        <v>1998</v>
      </c>
      <c r="G5" s="529">
        <v>1999</v>
      </c>
      <c r="H5" s="529">
        <v>2000</v>
      </c>
      <c r="I5" s="529">
        <v>2001</v>
      </c>
      <c r="J5" s="529">
        <v>2002</v>
      </c>
      <c r="K5" s="529">
        <v>2003</v>
      </c>
      <c r="L5" s="529">
        <v>2004</v>
      </c>
      <c r="M5" s="529">
        <v>2005</v>
      </c>
      <c r="N5" s="529">
        <v>2006</v>
      </c>
      <c r="O5" s="529">
        <v>2007</v>
      </c>
      <c r="P5" s="529">
        <v>2008</v>
      </c>
      <c r="Q5" s="529">
        <v>2009</v>
      </c>
      <c r="R5" s="529">
        <v>2010</v>
      </c>
      <c r="S5" s="529">
        <v>2011</v>
      </c>
      <c r="T5" s="529">
        <v>2012</v>
      </c>
      <c r="U5" s="529">
        <v>2013</v>
      </c>
      <c r="V5" s="529">
        <v>2014</v>
      </c>
      <c r="W5" s="529">
        <v>2015</v>
      </c>
      <c r="X5" s="529">
        <v>2016</v>
      </c>
      <c r="Y5" s="529">
        <v>2017</v>
      </c>
      <c r="Z5" s="772">
        <v>2018</v>
      </c>
    </row>
    <row r="6" spans="1:31">
      <c r="A6" s="387"/>
      <c r="B6" s="387"/>
      <c r="C6" s="409"/>
      <c r="D6" s="409"/>
      <c r="E6" s="409"/>
      <c r="F6" s="409"/>
      <c r="G6" s="409"/>
      <c r="H6" s="409"/>
      <c r="I6" s="409"/>
      <c r="J6" s="409"/>
    </row>
    <row r="7" spans="1:31" ht="13">
      <c r="B7" s="1283" t="s">
        <v>434</v>
      </c>
      <c r="C7" s="1283"/>
      <c r="D7" s="1283"/>
      <c r="E7" s="1283"/>
      <c r="F7" s="1283"/>
      <c r="G7" s="1283"/>
      <c r="H7" s="1283" t="s">
        <v>434</v>
      </c>
      <c r="I7" s="1283"/>
      <c r="J7" s="1283"/>
      <c r="K7" s="1283"/>
      <c r="L7" s="1283"/>
      <c r="M7" s="1283"/>
      <c r="N7" s="1283" t="s">
        <v>434</v>
      </c>
      <c r="O7" s="1283"/>
      <c r="P7" s="1283"/>
      <c r="Q7" s="1283"/>
      <c r="R7" s="1283"/>
      <c r="S7" s="1283"/>
      <c r="T7" s="1283" t="s">
        <v>434</v>
      </c>
      <c r="U7" s="1283"/>
      <c r="V7" s="1283"/>
      <c r="W7" s="1283"/>
      <c r="X7" s="1283"/>
      <c r="Y7" s="1283"/>
      <c r="Z7" s="1283" t="s">
        <v>434</v>
      </c>
      <c r="AA7" s="1283"/>
      <c r="AB7" s="1283"/>
      <c r="AC7" s="1283"/>
      <c r="AD7" s="1283"/>
      <c r="AE7" s="1283"/>
    </row>
    <row r="8" spans="1:31" s="386" customFormat="1">
      <c r="A8" s="643"/>
      <c r="B8" s="528"/>
      <c r="C8" s="141"/>
      <c r="D8" s="134"/>
      <c r="E8" s="141"/>
      <c r="F8" s="141"/>
      <c r="G8" s="141"/>
      <c r="H8" s="141"/>
      <c r="I8" s="141"/>
      <c r="J8" s="141"/>
    </row>
    <row r="9" spans="1:31">
      <c r="A9" s="710" t="s">
        <v>435</v>
      </c>
      <c r="B9" s="244">
        <v>6107.4890620000006</v>
      </c>
      <c r="C9" s="244">
        <v>6496.5346529999997</v>
      </c>
      <c r="D9" s="244">
        <v>6677.6483100000005</v>
      </c>
      <c r="E9" s="244">
        <v>7515.1544279999998</v>
      </c>
      <c r="F9" s="244">
        <v>7944.2218250000005</v>
      </c>
      <c r="G9" s="244">
        <v>7682.8233379999992</v>
      </c>
      <c r="H9" s="244">
        <v>8848.4126589999996</v>
      </c>
      <c r="I9" s="244">
        <v>8573.1034470000013</v>
      </c>
      <c r="J9" s="244">
        <v>8927.130889</v>
      </c>
      <c r="K9" s="244">
        <v>9370.3354870000003</v>
      </c>
      <c r="L9" s="244">
        <v>10665.866005</v>
      </c>
      <c r="M9" s="244">
        <v>11598.919679000001</v>
      </c>
      <c r="N9" s="244">
        <v>12282.259958999999</v>
      </c>
      <c r="O9" s="244">
        <v>12708.218801000001</v>
      </c>
      <c r="P9" s="244">
        <v>12869.468101</v>
      </c>
      <c r="Q9" s="244">
        <v>11468.149701000002</v>
      </c>
      <c r="R9" s="244">
        <v>11506.934111999999</v>
      </c>
      <c r="S9" s="244">
        <v>11105.293975000001</v>
      </c>
      <c r="T9" s="244">
        <v>11461.109838</v>
      </c>
      <c r="U9" s="244">
        <v>11399.740624</v>
      </c>
      <c r="V9" s="244">
        <v>11822.669361</v>
      </c>
      <c r="W9" s="244">
        <v>11584.370243000001</v>
      </c>
      <c r="X9" s="244">
        <v>11315.609015999999</v>
      </c>
      <c r="Y9" s="244">
        <v>11235.179421000001</v>
      </c>
      <c r="Z9" s="244">
        <v>10853.702916999999</v>
      </c>
    </row>
    <row r="10" spans="1:31">
      <c r="A10" s="710" t="s">
        <v>436</v>
      </c>
      <c r="B10" s="244">
        <v>9433.6149510000014</v>
      </c>
      <c r="C10" s="244">
        <v>8649.5310179999997</v>
      </c>
      <c r="D10" s="244">
        <v>8495.2736150000001</v>
      </c>
      <c r="E10" s="244">
        <v>9449.1645190000017</v>
      </c>
      <c r="F10" s="244">
        <v>10320.684637</v>
      </c>
      <c r="G10" s="244">
        <v>11016.238131000002</v>
      </c>
      <c r="H10" s="244">
        <v>11953.555553</v>
      </c>
      <c r="I10" s="244">
        <v>11678.278554999999</v>
      </c>
      <c r="J10" s="244">
        <v>11615.729127000001</v>
      </c>
      <c r="K10" s="244">
        <v>11996.364532000001</v>
      </c>
      <c r="L10" s="244">
        <v>13106.814363000001</v>
      </c>
      <c r="M10" s="244">
        <v>15500.45464</v>
      </c>
      <c r="N10" s="244">
        <v>17035.3855</v>
      </c>
      <c r="O10" s="244">
        <v>17090.479089</v>
      </c>
      <c r="P10" s="244">
        <v>17263.469550999998</v>
      </c>
      <c r="Q10" s="244">
        <v>15533.040458000001</v>
      </c>
      <c r="R10" s="244">
        <v>16539.677147999999</v>
      </c>
      <c r="S10" s="244">
        <v>17142.241943999998</v>
      </c>
      <c r="T10" s="244">
        <v>16971.946334</v>
      </c>
      <c r="U10" s="244">
        <v>16316.635513000001</v>
      </c>
      <c r="V10" s="244">
        <v>16884.288574000002</v>
      </c>
      <c r="W10" s="244">
        <v>18207.521997</v>
      </c>
      <c r="X10" s="244">
        <v>18163.451147999996</v>
      </c>
      <c r="Y10" s="244">
        <v>17472.172258000002</v>
      </c>
      <c r="Z10" s="244">
        <v>18329.677418000003</v>
      </c>
    </row>
    <row r="11" spans="1:31">
      <c r="A11" s="710" t="s">
        <v>437</v>
      </c>
      <c r="B11" s="244">
        <v>386.42975799999999</v>
      </c>
      <c r="C11" s="244">
        <v>413.87139500000001</v>
      </c>
      <c r="D11" s="244">
        <v>410.85997199999997</v>
      </c>
      <c r="E11" s="244">
        <v>346.345618</v>
      </c>
      <c r="F11" s="244">
        <v>294.86942999999997</v>
      </c>
      <c r="G11" s="244">
        <v>292.16800900000004</v>
      </c>
      <c r="H11" s="244">
        <v>292.90300199999996</v>
      </c>
      <c r="I11" s="244">
        <v>363.808697</v>
      </c>
      <c r="J11" s="244">
        <v>346.62629599999997</v>
      </c>
      <c r="K11" s="244">
        <v>357.23016099999995</v>
      </c>
      <c r="L11" s="244">
        <v>470.03326899999996</v>
      </c>
      <c r="M11" s="244">
        <v>553.87057600000003</v>
      </c>
      <c r="N11" s="244">
        <v>561.7736799999999</v>
      </c>
      <c r="O11" s="244">
        <v>712.9963489999999</v>
      </c>
      <c r="P11" s="244">
        <v>905.41817900000001</v>
      </c>
      <c r="Q11" s="244">
        <v>804.01467500000001</v>
      </c>
      <c r="R11" s="244">
        <v>869.58065599999998</v>
      </c>
      <c r="S11" s="244">
        <v>813.62431499999991</v>
      </c>
      <c r="T11" s="244">
        <v>672.78056600000002</v>
      </c>
      <c r="U11" s="244">
        <v>675.65872999999999</v>
      </c>
      <c r="V11" s="244">
        <v>606.77158900000006</v>
      </c>
      <c r="W11" s="244">
        <v>622.30944099999999</v>
      </c>
      <c r="X11" s="244">
        <v>611.79043100000001</v>
      </c>
      <c r="Y11" s="244">
        <v>706.622072</v>
      </c>
      <c r="Z11" s="244">
        <v>717.0041040000001</v>
      </c>
    </row>
    <row r="12" spans="1:31">
      <c r="A12" s="710" t="s">
        <v>438</v>
      </c>
      <c r="B12" s="244">
        <v>619.12985800000001</v>
      </c>
      <c r="C12" s="244">
        <v>875.07604300000003</v>
      </c>
      <c r="D12" s="244">
        <v>923.83080799999993</v>
      </c>
      <c r="E12" s="244">
        <v>1059.70183</v>
      </c>
      <c r="F12" s="244">
        <v>1362.6366929999999</v>
      </c>
      <c r="G12" s="244">
        <v>1394.1498759999999</v>
      </c>
      <c r="H12" s="244">
        <v>1405.1600449999999</v>
      </c>
      <c r="I12" s="244">
        <v>1189.8120710000001</v>
      </c>
      <c r="J12" s="244">
        <v>1562.7941910000002</v>
      </c>
      <c r="K12" s="244">
        <v>1707.8019529999999</v>
      </c>
      <c r="L12" s="244">
        <v>2348.694434</v>
      </c>
      <c r="M12" s="244">
        <v>3247.1221950000004</v>
      </c>
      <c r="N12" s="244">
        <v>3564.5781169999996</v>
      </c>
      <c r="O12" s="244">
        <v>3226.9502829999997</v>
      </c>
      <c r="P12" s="244">
        <v>3273.9537019999998</v>
      </c>
      <c r="Q12" s="244">
        <v>2938.794038</v>
      </c>
      <c r="R12" s="244">
        <v>3456.997711</v>
      </c>
      <c r="S12" s="244">
        <v>3494.315967</v>
      </c>
      <c r="T12" s="244">
        <v>3445.199572</v>
      </c>
      <c r="U12" s="244">
        <v>3358.83142</v>
      </c>
      <c r="V12" s="244">
        <v>3543.076262</v>
      </c>
      <c r="W12" s="244">
        <v>3579.5196019999998</v>
      </c>
      <c r="X12" s="244">
        <v>3928.0350600000006</v>
      </c>
      <c r="Y12" s="244">
        <v>3907.3811019999998</v>
      </c>
      <c r="Z12" s="244">
        <v>3857.7980150000003</v>
      </c>
    </row>
    <row r="13" spans="1:31">
      <c r="A13" s="710" t="s">
        <v>439</v>
      </c>
      <c r="B13" s="244">
        <v>1125.1995390000002</v>
      </c>
      <c r="C13" s="244">
        <v>988.04808100000002</v>
      </c>
      <c r="D13" s="244">
        <v>945.53583400000002</v>
      </c>
      <c r="E13" s="244">
        <v>872.31388699999991</v>
      </c>
      <c r="F13" s="244">
        <v>852.55795000000001</v>
      </c>
      <c r="G13" s="244">
        <v>949.32993099999987</v>
      </c>
      <c r="H13" s="244">
        <v>1076.7326459999999</v>
      </c>
      <c r="I13" s="244">
        <v>1134.7318739999998</v>
      </c>
      <c r="J13" s="244">
        <v>1138.0979180000002</v>
      </c>
      <c r="K13" s="244">
        <v>1226.2781629999999</v>
      </c>
      <c r="L13" s="244">
        <v>1304.4941719999999</v>
      </c>
      <c r="M13" s="244">
        <v>1288.4707089999999</v>
      </c>
      <c r="N13" s="244">
        <v>1332.8435930000001</v>
      </c>
      <c r="O13" s="244">
        <v>1581.1009530000001</v>
      </c>
      <c r="P13" s="244">
        <v>1628.3438169999999</v>
      </c>
      <c r="Q13" s="244">
        <v>1437.2483020000002</v>
      </c>
      <c r="R13" s="244">
        <v>1339.9068699999998</v>
      </c>
      <c r="S13" s="244">
        <v>1329.3743629999999</v>
      </c>
      <c r="T13" s="244">
        <v>1165.8940519999999</v>
      </c>
      <c r="U13" s="244">
        <v>1211.714999</v>
      </c>
      <c r="V13" s="244">
        <v>1185.5776989999999</v>
      </c>
      <c r="W13" s="244">
        <v>1026.1893230000001</v>
      </c>
      <c r="X13" s="244">
        <v>1020.319352</v>
      </c>
      <c r="Y13" s="244">
        <v>967.39602600000012</v>
      </c>
      <c r="Z13" s="244">
        <v>1062.2597039999998</v>
      </c>
    </row>
    <row r="14" spans="1:31">
      <c r="A14" s="710" t="s">
        <v>440</v>
      </c>
      <c r="B14" s="244">
        <v>4408.9972469999993</v>
      </c>
      <c r="C14" s="244">
        <v>5507.8928759999999</v>
      </c>
      <c r="D14" s="244">
        <v>5780.5570959999995</v>
      </c>
      <c r="E14" s="244">
        <v>4432.9806260000005</v>
      </c>
      <c r="F14" s="244">
        <v>5488.980055</v>
      </c>
      <c r="G14" s="244">
        <v>4845.2762709999997</v>
      </c>
      <c r="H14" s="244">
        <v>5684.8192689999996</v>
      </c>
      <c r="I14" s="244">
        <v>4124.8313600000001</v>
      </c>
      <c r="J14" s="244">
        <v>3775.9621579999998</v>
      </c>
      <c r="K14" s="244">
        <v>3572.570815</v>
      </c>
      <c r="L14" s="244">
        <v>3597.6719670000002</v>
      </c>
      <c r="M14" s="244">
        <v>4090.2120529999997</v>
      </c>
      <c r="N14" s="244">
        <v>3885.3684880000005</v>
      </c>
      <c r="O14" s="244">
        <v>3599.4321400000003</v>
      </c>
      <c r="P14" s="244">
        <v>4366.4692799999993</v>
      </c>
      <c r="Q14" s="244">
        <v>4222.7710499999994</v>
      </c>
      <c r="R14" s="244">
        <v>4129.1547209999999</v>
      </c>
      <c r="S14" s="244">
        <v>3815.945068</v>
      </c>
      <c r="T14" s="244">
        <v>4189.5797819999998</v>
      </c>
      <c r="U14" s="244">
        <v>4360.1040840000005</v>
      </c>
      <c r="V14" s="244">
        <v>4914.7544100000005</v>
      </c>
      <c r="W14" s="244">
        <v>3978.4350690000001</v>
      </c>
      <c r="X14" s="244">
        <v>4066.0344500000001</v>
      </c>
      <c r="Y14" s="244">
        <v>3320.3389099999999</v>
      </c>
      <c r="Z14" s="244">
        <v>3125.1037630000001</v>
      </c>
    </row>
    <row r="15" spans="1:31">
      <c r="A15" s="710" t="s">
        <v>441</v>
      </c>
      <c r="B15" s="244">
        <v>1769.325767</v>
      </c>
      <c r="C15" s="244">
        <v>1819.2742179999998</v>
      </c>
      <c r="D15" s="244">
        <v>1812.6100099999999</v>
      </c>
      <c r="E15" s="244">
        <v>1997.8386129999999</v>
      </c>
      <c r="F15" s="244">
        <v>2022.1422009999999</v>
      </c>
      <c r="G15" s="244">
        <v>1978.8722180000002</v>
      </c>
      <c r="H15" s="244">
        <v>2159.0414019999998</v>
      </c>
      <c r="I15" s="244">
        <v>2305.3160910000001</v>
      </c>
      <c r="J15" s="244">
        <v>2440.1415660000002</v>
      </c>
      <c r="K15" s="244">
        <v>2683.0034419999997</v>
      </c>
      <c r="L15" s="244">
        <v>2898.7817150000001</v>
      </c>
      <c r="M15" s="244">
        <v>3147.922204</v>
      </c>
      <c r="N15" s="244">
        <v>3114.278362</v>
      </c>
      <c r="O15" s="244">
        <v>3363.4421050000001</v>
      </c>
      <c r="P15" s="244">
        <v>3215.1101129999997</v>
      </c>
      <c r="Q15" s="244">
        <v>3200.9888849999998</v>
      </c>
      <c r="R15" s="244">
        <v>3106.5177520000002</v>
      </c>
      <c r="S15" s="244">
        <v>3052.4906380000002</v>
      </c>
      <c r="T15" s="244">
        <v>3145.5781900000006</v>
      </c>
      <c r="U15" s="244">
        <v>3090.2542400000002</v>
      </c>
      <c r="V15" s="244">
        <v>3075.0211939999999</v>
      </c>
      <c r="W15" s="244">
        <v>3174.6803519999999</v>
      </c>
      <c r="X15" s="244">
        <v>3425.0480080000002</v>
      </c>
      <c r="Y15" s="244">
        <v>3335.9397910000002</v>
      </c>
      <c r="Z15" s="244">
        <v>3450.4023199999997</v>
      </c>
    </row>
    <row r="16" spans="1:31">
      <c r="A16" s="710" t="s">
        <v>442</v>
      </c>
      <c r="B16" s="244">
        <v>2387.0205089999999</v>
      </c>
      <c r="C16" s="244">
        <v>3231.4311700000003</v>
      </c>
      <c r="D16" s="244">
        <v>2467.9516619999999</v>
      </c>
      <c r="E16" s="244">
        <v>2592.2010129999999</v>
      </c>
      <c r="F16" s="244">
        <v>2800.9944339999997</v>
      </c>
      <c r="G16" s="244">
        <v>3845.6079120000004</v>
      </c>
      <c r="H16" s="244">
        <v>5174.3518650000005</v>
      </c>
      <c r="I16" s="244">
        <v>5349.8535700000002</v>
      </c>
      <c r="J16" s="244">
        <v>4986.4944590000005</v>
      </c>
      <c r="K16" s="244">
        <v>5205.1502630000005</v>
      </c>
      <c r="L16" s="244">
        <v>3910.3655229999999</v>
      </c>
      <c r="M16" s="244">
        <v>5561.1023299999997</v>
      </c>
      <c r="N16" s="244">
        <v>7073.5693789999996</v>
      </c>
      <c r="O16" s="244">
        <v>5787.9821910000001</v>
      </c>
      <c r="P16" s="244">
        <v>6229.6029100000005</v>
      </c>
      <c r="Q16" s="244">
        <v>8130.4108470000001</v>
      </c>
      <c r="R16" s="244">
        <v>8751.5950670000002</v>
      </c>
      <c r="S16" s="244">
        <v>7142.5019440000005</v>
      </c>
      <c r="T16" s="244">
        <v>6219.6879389999995</v>
      </c>
      <c r="U16" s="244">
        <v>9464.4797629999994</v>
      </c>
      <c r="V16" s="244">
        <v>8878.985560000001</v>
      </c>
      <c r="W16" s="244">
        <v>10940.286343</v>
      </c>
      <c r="X16" s="244">
        <v>10359.530445999999</v>
      </c>
      <c r="Y16" s="244">
        <v>6836.2115000000003</v>
      </c>
      <c r="Z16" s="244">
        <v>5754.663473999999</v>
      </c>
    </row>
    <row r="17" spans="1:31">
      <c r="A17" s="710" t="s">
        <v>443</v>
      </c>
      <c r="B17" s="244">
        <v>9010.1449920000014</v>
      </c>
      <c r="C17" s="244">
        <v>8778.1423350000005</v>
      </c>
      <c r="D17" s="244">
        <v>9166.7372139999989</v>
      </c>
      <c r="E17" s="244">
        <v>8868.6628239999991</v>
      </c>
      <c r="F17" s="244">
        <v>9568.5292609999997</v>
      </c>
      <c r="G17" s="244">
        <v>9601.3368179999998</v>
      </c>
      <c r="H17" s="244">
        <v>10985.274894999999</v>
      </c>
      <c r="I17" s="244">
        <v>10946.480662999998</v>
      </c>
      <c r="J17" s="244">
        <v>10220.852666999999</v>
      </c>
      <c r="K17" s="244">
        <v>10772.095428999999</v>
      </c>
      <c r="L17" s="244">
        <v>10624.335464</v>
      </c>
      <c r="M17" s="244">
        <v>10294.106737</v>
      </c>
      <c r="N17" s="244">
        <v>10725.714279</v>
      </c>
      <c r="O17" s="244">
        <v>11055.682583999998</v>
      </c>
      <c r="P17" s="244">
        <v>11590.940756999998</v>
      </c>
      <c r="Q17" s="244">
        <v>11858.532608</v>
      </c>
      <c r="R17" s="244">
        <v>12248.580461</v>
      </c>
      <c r="S17" s="244">
        <v>12326.410690999999</v>
      </c>
      <c r="T17" s="244">
        <v>12759.072898</v>
      </c>
      <c r="U17" s="244">
        <v>13202.2809</v>
      </c>
      <c r="V17" s="244">
        <v>13391.321925999999</v>
      </c>
      <c r="W17" s="244">
        <v>14142.310656</v>
      </c>
      <c r="X17" s="244">
        <v>14948.612795000001</v>
      </c>
      <c r="Y17" s="244">
        <v>13880.527813999999</v>
      </c>
      <c r="Z17" s="244">
        <v>13883.034251999999</v>
      </c>
    </row>
    <row r="18" spans="1:31">
      <c r="A18" s="710" t="s">
        <v>444</v>
      </c>
      <c r="B18" s="244">
        <v>9851.5970859999998</v>
      </c>
      <c r="C18" s="244">
        <v>10263.955999</v>
      </c>
      <c r="D18" s="244">
        <v>10549.11966</v>
      </c>
      <c r="E18" s="244">
        <v>11233.261626</v>
      </c>
      <c r="F18" s="244">
        <v>12260.782633000001</v>
      </c>
      <c r="G18" s="244">
        <v>13331.130162999998</v>
      </c>
      <c r="H18" s="244">
        <v>14419.863461999999</v>
      </c>
      <c r="I18" s="244">
        <v>15060.602553999999</v>
      </c>
      <c r="J18" s="244">
        <v>15834.677423000001</v>
      </c>
      <c r="K18" s="244">
        <v>15322.822902999998</v>
      </c>
      <c r="L18" s="244">
        <v>17794.458498999997</v>
      </c>
      <c r="M18" s="244">
        <v>18548.295384999998</v>
      </c>
      <c r="N18" s="244">
        <v>18851.850549000003</v>
      </c>
      <c r="O18" s="244">
        <v>20619.592875999999</v>
      </c>
      <c r="P18" s="244">
        <v>20539.855631999999</v>
      </c>
      <c r="Q18" s="244">
        <v>19365.086221000001</v>
      </c>
      <c r="R18" s="244">
        <v>21342.734275999999</v>
      </c>
      <c r="S18" s="244">
        <v>20356.394697</v>
      </c>
      <c r="T18" s="244">
        <v>20501.792062</v>
      </c>
      <c r="U18" s="244">
        <v>21080.258708000001</v>
      </c>
      <c r="V18" s="244">
        <v>21328.788447999999</v>
      </c>
      <c r="W18" s="244">
        <v>21507.162806</v>
      </c>
      <c r="X18" s="244">
        <v>22720.527750000001</v>
      </c>
      <c r="Y18" s="244">
        <v>21421.423971</v>
      </c>
      <c r="Z18" s="244">
        <v>21135.651304999999</v>
      </c>
    </row>
    <row r="19" spans="1:31">
      <c r="A19" s="710" t="s">
        <v>445</v>
      </c>
      <c r="B19" s="244">
        <v>2529.2093669999995</v>
      </c>
      <c r="C19" s="244">
        <v>2804.277478</v>
      </c>
      <c r="D19" s="244">
        <v>2576.2073219999997</v>
      </c>
      <c r="E19" s="244">
        <v>2965.2011699999998</v>
      </c>
      <c r="F19" s="244">
        <v>2911.557546</v>
      </c>
      <c r="G19" s="244">
        <v>3124.0865910000002</v>
      </c>
      <c r="H19" s="244">
        <v>3268.5697620000001</v>
      </c>
      <c r="I19" s="244">
        <v>3305.8822539999996</v>
      </c>
      <c r="J19" s="244">
        <v>3706.6496629999997</v>
      </c>
      <c r="K19" s="244">
        <v>3741.4431880000002</v>
      </c>
      <c r="L19" s="244">
        <v>4308.0287909999988</v>
      </c>
      <c r="M19" s="244">
        <v>4506.2127599999994</v>
      </c>
      <c r="N19" s="244">
        <v>4742.4760820000001</v>
      </c>
      <c r="O19" s="244">
        <v>5138.1084740000006</v>
      </c>
      <c r="P19" s="244">
        <v>5296.9645050000008</v>
      </c>
      <c r="Q19" s="244">
        <v>5091.4881749999986</v>
      </c>
      <c r="R19" s="244">
        <v>5597.867749</v>
      </c>
      <c r="S19" s="244">
        <v>5434.948359</v>
      </c>
      <c r="T19" s="244">
        <v>5192.6892440000001</v>
      </c>
      <c r="U19" s="244">
        <v>5215.8075529999996</v>
      </c>
      <c r="V19" s="244">
        <v>5238.705989</v>
      </c>
      <c r="W19" s="244">
        <v>5472.9586840000002</v>
      </c>
      <c r="X19" s="244">
        <v>5977.807949</v>
      </c>
      <c r="Y19" s="244">
        <v>5657.2743140000002</v>
      </c>
      <c r="Z19" s="244">
        <v>5663.1956259999997</v>
      </c>
    </row>
    <row r="20" spans="1:31">
      <c r="A20" s="710" t="s">
        <v>446</v>
      </c>
      <c r="B20" s="244">
        <v>254.75581600000001</v>
      </c>
      <c r="C20" s="244">
        <v>259.87693899999999</v>
      </c>
      <c r="D20" s="244">
        <v>276.51267500000006</v>
      </c>
      <c r="E20" s="244">
        <v>323.45352800000001</v>
      </c>
      <c r="F20" s="244">
        <v>348.42226400000004</v>
      </c>
      <c r="G20" s="244">
        <v>357.57289599999996</v>
      </c>
      <c r="H20" s="244">
        <v>401.21915599999994</v>
      </c>
      <c r="I20" s="244">
        <v>505.38101400000005</v>
      </c>
      <c r="J20" s="244">
        <v>584.37160199999994</v>
      </c>
      <c r="K20" s="244">
        <v>675.62976900000012</v>
      </c>
      <c r="L20" s="244">
        <v>739.05480399999999</v>
      </c>
      <c r="M20" s="244">
        <v>660.370228</v>
      </c>
      <c r="N20" s="244">
        <v>688.73258400000009</v>
      </c>
      <c r="O20" s="244">
        <v>832.28120100000001</v>
      </c>
      <c r="P20" s="244">
        <v>904.04375300000004</v>
      </c>
      <c r="Q20" s="244">
        <v>794.51451499999996</v>
      </c>
      <c r="R20" s="244">
        <v>819.21621500000003</v>
      </c>
      <c r="S20" s="244">
        <v>823.37405000000001</v>
      </c>
      <c r="T20" s="244">
        <v>832.90851100000009</v>
      </c>
      <c r="U20" s="244">
        <v>788.88253799999995</v>
      </c>
      <c r="V20" s="244">
        <v>899.07714299999998</v>
      </c>
      <c r="W20" s="244">
        <v>992.93542200000002</v>
      </c>
      <c r="X20" s="244">
        <v>1082.3784720000001</v>
      </c>
      <c r="Y20" s="244">
        <v>846.10810800000002</v>
      </c>
      <c r="Z20" s="244">
        <v>841.41854199999989</v>
      </c>
    </row>
    <row r="21" spans="1:31">
      <c r="A21" s="710" t="s">
        <v>447</v>
      </c>
      <c r="B21" s="244">
        <v>527.53224799999987</v>
      </c>
      <c r="C21" s="244">
        <v>1145.8132560000001</v>
      </c>
      <c r="D21" s="244">
        <v>932.10166700000002</v>
      </c>
      <c r="E21" s="244">
        <v>1338.3364590000001</v>
      </c>
      <c r="F21" s="244">
        <v>1527.0400950000003</v>
      </c>
      <c r="G21" s="244">
        <v>1370.287047</v>
      </c>
      <c r="H21" s="244">
        <v>1446.330512</v>
      </c>
      <c r="I21" s="244">
        <v>1576.410163</v>
      </c>
      <c r="J21" s="244">
        <v>1459.6612480000001</v>
      </c>
      <c r="K21" s="244">
        <v>1419.6720720000001</v>
      </c>
      <c r="L21" s="244">
        <v>1582.0361310000001</v>
      </c>
      <c r="M21" s="244">
        <v>1872.817299</v>
      </c>
      <c r="N21" s="244">
        <v>2238.6423679999998</v>
      </c>
      <c r="O21" s="244">
        <v>2648.2234819999999</v>
      </c>
      <c r="P21" s="244">
        <v>2449.2937110000003</v>
      </c>
      <c r="Q21" s="244">
        <v>2301.2630719999997</v>
      </c>
      <c r="R21" s="244">
        <v>2547.96171</v>
      </c>
      <c r="S21" s="244">
        <v>2685.7445600000001</v>
      </c>
      <c r="T21" s="244">
        <v>2701.8561339999997</v>
      </c>
      <c r="U21" s="244">
        <v>2589.2449150000002</v>
      </c>
      <c r="V21" s="244">
        <v>2779.534752</v>
      </c>
      <c r="W21" s="244">
        <v>2705.4716990000002</v>
      </c>
      <c r="X21" s="244">
        <v>2962.8159130000004</v>
      </c>
      <c r="Y21" s="244">
        <v>2796.5594410000003</v>
      </c>
      <c r="Z21" s="244">
        <v>2921.8718679999997</v>
      </c>
    </row>
    <row r="22" spans="1:31">
      <c r="A22" s="710" t="s">
        <v>448</v>
      </c>
      <c r="B22" s="244">
        <v>1177.3040600000002</v>
      </c>
      <c r="C22" s="244">
        <v>1512.4844950000002</v>
      </c>
      <c r="D22" s="244">
        <v>1454.2118190000001</v>
      </c>
      <c r="E22" s="244">
        <v>1612.4527890000002</v>
      </c>
      <c r="F22" s="244">
        <v>1980.156463</v>
      </c>
      <c r="G22" s="244">
        <v>1934.7034160000001</v>
      </c>
      <c r="H22" s="244">
        <v>2083.2334100000003</v>
      </c>
      <c r="I22" s="244">
        <v>2445.5971739999995</v>
      </c>
      <c r="J22" s="244">
        <v>2378.1001099999999</v>
      </c>
      <c r="K22" s="244">
        <v>2528.2250989999998</v>
      </c>
      <c r="L22" s="244">
        <v>2700.3071880000002</v>
      </c>
      <c r="M22" s="244">
        <v>3454.6704440000003</v>
      </c>
      <c r="N22" s="244">
        <v>3153.5056789999999</v>
      </c>
      <c r="O22" s="244">
        <v>3007.6052120000004</v>
      </c>
      <c r="P22" s="244">
        <v>3244.9046819999999</v>
      </c>
      <c r="Q22" s="244">
        <v>3746.9416829999996</v>
      </c>
      <c r="R22" s="244">
        <v>3884.238096</v>
      </c>
      <c r="S22" s="244">
        <v>3745.8927269999999</v>
      </c>
      <c r="T22" s="244">
        <v>3609.115468</v>
      </c>
      <c r="U22" s="244">
        <v>3734.7314129999995</v>
      </c>
      <c r="V22" s="244">
        <v>3355.016948</v>
      </c>
      <c r="W22" s="244">
        <v>3519.3597839999998</v>
      </c>
      <c r="X22" s="244">
        <v>3404.681212</v>
      </c>
      <c r="Y22" s="244">
        <v>3474.9262979999999</v>
      </c>
      <c r="Z22" s="244">
        <v>3350.4269720000002</v>
      </c>
    </row>
    <row r="23" spans="1:31">
      <c r="A23" s="710" t="s">
        <v>449</v>
      </c>
      <c r="B23" s="244">
        <v>2868.0649040000003</v>
      </c>
      <c r="C23" s="244">
        <v>2947.9539210000003</v>
      </c>
      <c r="D23" s="244">
        <v>3130.2624690000002</v>
      </c>
      <c r="E23" s="244">
        <v>2709.6323119999997</v>
      </c>
      <c r="F23" s="244">
        <v>2937.7530889999998</v>
      </c>
      <c r="G23" s="244">
        <v>4415.9419169999992</v>
      </c>
      <c r="H23" s="244">
        <v>5633.3422780000001</v>
      </c>
      <c r="I23" s="244">
        <v>4776.616059</v>
      </c>
      <c r="J23" s="244">
        <v>5242.8483649999998</v>
      </c>
      <c r="K23" s="244">
        <v>5280.6095669999995</v>
      </c>
      <c r="L23" s="244">
        <v>3944.914937</v>
      </c>
      <c r="M23" s="244">
        <v>4241.425553</v>
      </c>
      <c r="N23" s="244">
        <v>4149.7289110000002</v>
      </c>
      <c r="O23" s="244">
        <v>4233.6313179999997</v>
      </c>
      <c r="P23" s="244">
        <v>5218.3047560000005</v>
      </c>
      <c r="Q23" s="244">
        <v>4173.5007839999998</v>
      </c>
      <c r="R23" s="244">
        <v>3634.7000849999999</v>
      </c>
      <c r="S23" s="244">
        <v>3617.710141</v>
      </c>
      <c r="T23" s="244">
        <v>3927.8989430000006</v>
      </c>
      <c r="U23" s="244">
        <v>3261.4460160000003</v>
      </c>
      <c r="V23" s="244">
        <v>3309.8948779999996</v>
      </c>
      <c r="W23" s="244">
        <v>4313.8872920000003</v>
      </c>
      <c r="X23" s="244">
        <v>3440.2056300000004</v>
      </c>
      <c r="Y23" s="244">
        <v>4971.2185999999992</v>
      </c>
      <c r="Z23" s="244">
        <v>3697.2038449999995</v>
      </c>
    </row>
    <row r="24" spans="1:31">
      <c r="A24" s="710" t="s">
        <v>450</v>
      </c>
      <c r="B24" s="244">
        <v>539.91195399999992</v>
      </c>
      <c r="C24" s="244">
        <v>675.09188400000005</v>
      </c>
      <c r="D24" s="244">
        <v>804.53144999999995</v>
      </c>
      <c r="E24" s="244">
        <v>865.34118599999999</v>
      </c>
      <c r="F24" s="244">
        <v>876.89671899999996</v>
      </c>
      <c r="G24" s="244">
        <v>905.27137100000004</v>
      </c>
      <c r="H24" s="244">
        <v>1362.5401999999999</v>
      </c>
      <c r="I24" s="244">
        <v>1655.3868400000001</v>
      </c>
      <c r="J24" s="244">
        <v>1792.956862</v>
      </c>
      <c r="K24" s="244">
        <v>1632.197316</v>
      </c>
      <c r="L24" s="244">
        <v>1745.4397309999999</v>
      </c>
      <c r="M24" s="244">
        <v>1925.1654580000002</v>
      </c>
      <c r="N24" s="244">
        <v>2241.1204839999996</v>
      </c>
      <c r="O24" s="244">
        <v>2266.6866260000002</v>
      </c>
      <c r="P24" s="244">
        <v>2174.01332</v>
      </c>
      <c r="Q24" s="244">
        <v>1960.315867</v>
      </c>
      <c r="R24" s="244">
        <v>2090.1003719999999</v>
      </c>
      <c r="S24" s="244">
        <v>2181.7628090000003</v>
      </c>
      <c r="T24" s="244">
        <v>1995.473111</v>
      </c>
      <c r="U24" s="244">
        <v>2034.8871040000001</v>
      </c>
      <c r="V24" s="244">
        <v>2190.625548</v>
      </c>
      <c r="W24" s="244">
        <v>1975.838835</v>
      </c>
      <c r="X24" s="244">
        <v>1903.0276450000001</v>
      </c>
      <c r="Y24" s="244">
        <v>1830.2702709999999</v>
      </c>
      <c r="Z24" s="244">
        <v>1849.6189730000003</v>
      </c>
    </row>
    <row r="25" spans="1:31" ht="20.25" customHeight="1">
      <c r="A25" s="710" t="s">
        <v>451</v>
      </c>
      <c r="B25" s="244">
        <v>52995.727116380294</v>
      </c>
      <c r="C25" s="244">
        <v>56369.255759664164</v>
      </c>
      <c r="D25" s="244">
        <v>56403.95158449249</v>
      </c>
      <c r="E25" s="244">
        <v>58182.042425898493</v>
      </c>
      <c r="F25" s="244">
        <v>63498.225296520141</v>
      </c>
      <c r="G25" s="244">
        <v>67044.795903814069</v>
      </c>
      <c r="H25" s="244">
        <v>76195.350114407673</v>
      </c>
      <c r="I25" s="244">
        <v>74992.092389796613</v>
      </c>
      <c r="J25" s="244">
        <v>76013.094545272121</v>
      </c>
      <c r="K25" s="244">
        <v>77491.430162965626</v>
      </c>
      <c r="L25" s="244">
        <v>81741.29698892642</v>
      </c>
      <c r="M25" s="244">
        <v>90491.13824799037</v>
      </c>
      <c r="N25" s="244">
        <v>95641.828014077037</v>
      </c>
      <c r="O25" s="244">
        <v>97872.413685560052</v>
      </c>
      <c r="P25" s="244">
        <v>101170.15676885009</v>
      </c>
      <c r="Q25" s="244">
        <v>97027.060876406729</v>
      </c>
      <c r="R25" s="244">
        <v>101865.76300442981</v>
      </c>
      <c r="S25" s="244">
        <v>99068.026243784814</v>
      </c>
      <c r="T25" s="244">
        <v>98792.582646430106</v>
      </c>
      <c r="U25" s="244">
        <v>101784.95852026257</v>
      </c>
      <c r="V25" s="244">
        <v>103404.11028448085</v>
      </c>
      <c r="W25" s="244">
        <v>107743.23754710025</v>
      </c>
      <c r="X25" s="244">
        <v>109329.87527243218</v>
      </c>
      <c r="Y25" s="244">
        <v>102659.54990000009</v>
      </c>
      <c r="Z25" s="244">
        <v>100493.0331</v>
      </c>
    </row>
    <row r="26" spans="1:31" s="368" customFormat="1">
      <c r="A26" s="643"/>
      <c r="B26" s="528"/>
      <c r="C26" s="135"/>
      <c r="D26" s="135"/>
      <c r="E26" s="135"/>
      <c r="F26" s="135"/>
      <c r="G26" s="135"/>
      <c r="H26" s="135"/>
      <c r="I26" s="135"/>
      <c r="J26" s="135"/>
      <c r="K26" s="601"/>
      <c r="L26" s="601"/>
      <c r="M26" s="601"/>
      <c r="N26" s="601"/>
      <c r="O26" s="601"/>
      <c r="P26" s="601"/>
      <c r="Q26" s="601"/>
      <c r="R26" s="601"/>
      <c r="S26" s="601"/>
      <c r="T26" s="601"/>
      <c r="U26" s="601"/>
      <c r="V26" s="601"/>
      <c r="W26" s="601"/>
      <c r="X26" s="601"/>
      <c r="Y26" s="601"/>
      <c r="Z26" s="601"/>
    </row>
    <row r="27" spans="1:31" s="368" customFormat="1" ht="25" customHeight="1">
      <c r="A27" s="135"/>
      <c r="B27" s="1418" t="s">
        <v>482</v>
      </c>
      <c r="C27" s="1418"/>
      <c r="D27" s="1418"/>
      <c r="E27" s="1418"/>
      <c r="F27" s="1418"/>
      <c r="G27" s="1418"/>
      <c r="H27" s="1418" t="s">
        <v>482</v>
      </c>
      <c r="I27" s="1418"/>
      <c r="J27" s="1418"/>
      <c r="K27" s="1418"/>
      <c r="L27" s="1418"/>
      <c r="M27" s="1418"/>
      <c r="N27" s="1418" t="s">
        <v>482</v>
      </c>
      <c r="O27" s="1418"/>
      <c r="P27" s="1418"/>
      <c r="Q27" s="1418"/>
      <c r="R27" s="1418"/>
      <c r="S27" s="1418"/>
      <c r="T27" s="1418" t="s">
        <v>482</v>
      </c>
      <c r="U27" s="1418"/>
      <c r="V27" s="1418"/>
      <c r="W27" s="1418"/>
      <c r="X27" s="1418"/>
      <c r="Y27" s="1418"/>
      <c r="Z27" s="1418" t="s">
        <v>482</v>
      </c>
      <c r="AA27" s="1418"/>
      <c r="AB27" s="1418"/>
      <c r="AC27" s="1418"/>
      <c r="AD27" s="1418"/>
      <c r="AE27" s="1418"/>
    </row>
    <row r="28" spans="1:31" s="368" customFormat="1">
      <c r="A28" s="643"/>
      <c r="B28" s="528"/>
      <c r="C28" s="137"/>
      <c r="D28" s="137"/>
      <c r="E28" s="137"/>
      <c r="F28" s="137"/>
      <c r="G28" s="137"/>
      <c r="H28" s="137"/>
      <c r="I28" s="137"/>
      <c r="J28" s="137"/>
      <c r="K28" s="601"/>
      <c r="L28" s="601"/>
      <c r="M28" s="601"/>
      <c r="N28" s="601"/>
      <c r="O28" s="601"/>
      <c r="P28" s="601"/>
      <c r="Q28" s="601"/>
      <c r="R28" s="601"/>
      <c r="S28" s="601"/>
      <c r="T28" s="601"/>
      <c r="U28" s="601"/>
      <c r="V28" s="601"/>
      <c r="W28" s="601"/>
      <c r="X28" s="601"/>
      <c r="Y28" s="601"/>
      <c r="Z28" s="601"/>
    </row>
    <row r="29" spans="1:31" s="368" customFormat="1">
      <c r="A29" s="712" t="s">
        <v>435</v>
      </c>
      <c r="B29" s="570" t="s">
        <v>356</v>
      </c>
      <c r="C29" s="140">
        <v>6.3699760580921776</v>
      </c>
      <c r="D29" s="140">
        <v>2.7878502413031043</v>
      </c>
      <c r="E29" s="140">
        <v>12.541932116218305</v>
      </c>
      <c r="F29" s="140">
        <v>5.7093623439244254</v>
      </c>
      <c r="G29" s="140">
        <v>-3.2904228099144461</v>
      </c>
      <c r="H29" s="140">
        <v>15.171366953537529</v>
      </c>
      <c r="I29" s="140">
        <v>-3.1113966155271129</v>
      </c>
      <c r="J29" s="140">
        <v>4.1295132409009199</v>
      </c>
      <c r="K29" s="140">
        <v>4.9646925032332234</v>
      </c>
      <c r="L29" s="140">
        <v>13.825871227314778</v>
      </c>
      <c r="M29" s="140">
        <v>8.7480348390144655</v>
      </c>
      <c r="N29" s="140">
        <v>5.8914131566683352</v>
      </c>
      <c r="O29" s="140">
        <v>3.4680819606645343</v>
      </c>
      <c r="P29" s="140">
        <v>1.2688583862540384</v>
      </c>
      <c r="Q29" s="140">
        <v>-10.888704871113603</v>
      </c>
      <c r="R29" s="140">
        <v>0.33819240253390603</v>
      </c>
      <c r="S29" s="140">
        <v>-3.490418325947914</v>
      </c>
      <c r="T29" s="140">
        <v>3.2040202069481865</v>
      </c>
      <c r="U29" s="140">
        <v>-0.53545611958561778</v>
      </c>
      <c r="V29" s="140">
        <v>3.7099856123884365</v>
      </c>
      <c r="W29" s="140">
        <v>-2.0156117939497449</v>
      </c>
      <c r="X29" s="140">
        <v>-2.3200331253432296</v>
      </c>
      <c r="Y29" s="140">
        <v>-0.71078450029752105</v>
      </c>
      <c r="Z29" s="140">
        <v>-3.3953752735534692</v>
      </c>
    </row>
    <row r="30" spans="1:31" s="368" customFormat="1">
      <c r="A30" s="710" t="s">
        <v>436</v>
      </c>
      <c r="B30" s="570" t="s">
        <v>356</v>
      </c>
      <c r="C30" s="140">
        <v>-8.3115956828075355</v>
      </c>
      <c r="D30" s="140">
        <v>-1.7834192706978484</v>
      </c>
      <c r="E30" s="140">
        <v>11.228489478146159</v>
      </c>
      <c r="F30" s="140">
        <v>9.2232505450358246</v>
      </c>
      <c r="G30" s="140">
        <v>6.7394123400149084</v>
      </c>
      <c r="H30" s="140">
        <v>8.5085072676702822</v>
      </c>
      <c r="I30" s="140">
        <v>-2.3028880133569629</v>
      </c>
      <c r="J30" s="140">
        <v>-0.53560486423933185</v>
      </c>
      <c r="K30" s="140">
        <v>3.2768963604294044</v>
      </c>
      <c r="L30" s="140">
        <v>9.256552916826621</v>
      </c>
      <c r="M30" s="140">
        <v>18.262563356029105</v>
      </c>
      <c r="N30" s="140">
        <v>9.9024892859529672</v>
      </c>
      <c r="O30" s="140">
        <v>0.32340676411462255</v>
      </c>
      <c r="P30" s="140">
        <v>1.0122037018338546</v>
      </c>
      <c r="Q30" s="140">
        <v>-10.023646103629034</v>
      </c>
      <c r="R30" s="140">
        <v>6.4806159020949963</v>
      </c>
      <c r="S30" s="140">
        <v>3.643147267072635</v>
      </c>
      <c r="T30" s="140">
        <v>-0.9934267090402642</v>
      </c>
      <c r="U30" s="140">
        <v>-3.8611412510020102</v>
      </c>
      <c r="V30" s="140">
        <v>3.4789835229679085</v>
      </c>
      <c r="W30" s="140">
        <v>7.8370694578013484</v>
      </c>
      <c r="X30" s="140">
        <v>-0.24204748459051473</v>
      </c>
      <c r="Y30" s="140">
        <v>-3.8058785434953677</v>
      </c>
      <c r="Z30" s="140">
        <v>4.9078337103010909</v>
      </c>
    </row>
    <row r="31" spans="1:31" s="368" customFormat="1">
      <c r="A31" s="710" t="s">
        <v>437</v>
      </c>
      <c r="B31" s="570" t="s">
        <v>356</v>
      </c>
      <c r="C31" s="140">
        <v>7.1013260319356561</v>
      </c>
      <c r="D31" s="140">
        <v>-0.72762288874784531</v>
      </c>
      <c r="E31" s="140">
        <v>-15.702272890190415</v>
      </c>
      <c r="F31" s="140">
        <v>-14.862664727001118</v>
      </c>
      <c r="G31" s="140">
        <v>-0.91614142571506818</v>
      </c>
      <c r="H31" s="140">
        <v>0.25156518761775715</v>
      </c>
      <c r="I31" s="140">
        <v>24.207909961947095</v>
      </c>
      <c r="J31" s="140">
        <v>-4.7229220031537551</v>
      </c>
      <c r="K31" s="140">
        <v>3.059163462889714</v>
      </c>
      <c r="L31" s="140">
        <v>31.57715118013229</v>
      </c>
      <c r="M31" s="140">
        <v>17.836462337732954</v>
      </c>
      <c r="N31" s="140">
        <v>1.4268864139841639</v>
      </c>
      <c r="O31" s="140">
        <v>26.91878854132149</v>
      </c>
      <c r="P31" s="140">
        <v>26.987772135141753</v>
      </c>
      <c r="Q31" s="140">
        <v>-11.199631987950184</v>
      </c>
      <c r="R31" s="140">
        <v>8.1548239153719493</v>
      </c>
      <c r="S31" s="140">
        <v>-6.4348649678334198</v>
      </c>
      <c r="T31" s="140">
        <v>-17.3106612478758</v>
      </c>
      <c r="U31" s="140">
        <v>0.42780129888589613</v>
      </c>
      <c r="V31" s="140">
        <v>-10.19555256838018</v>
      </c>
      <c r="W31" s="140">
        <v>2.5607415181728186</v>
      </c>
      <c r="X31" s="140">
        <v>-1.6903182415321822</v>
      </c>
      <c r="Y31" s="140">
        <v>15.500674118912471</v>
      </c>
      <c r="Z31" s="140">
        <v>1.4692481895753815</v>
      </c>
    </row>
    <row r="32" spans="1:31" s="368" customFormat="1">
      <c r="A32" s="710" t="s">
        <v>438</v>
      </c>
      <c r="B32" s="570" t="s">
        <v>356</v>
      </c>
      <c r="C32" s="140">
        <v>41.339661089321908</v>
      </c>
      <c r="D32" s="140">
        <v>5.5714889454469869</v>
      </c>
      <c r="E32" s="140">
        <v>14.707349097195291</v>
      </c>
      <c r="F32" s="140">
        <v>28.58680191200574</v>
      </c>
      <c r="G32" s="140">
        <v>2.3126621469894673</v>
      </c>
      <c r="H32" s="140">
        <v>0.78974070073365965</v>
      </c>
      <c r="I32" s="140">
        <v>-15.325512191033013</v>
      </c>
      <c r="J32" s="140">
        <v>31.347985878687581</v>
      </c>
      <c r="K32" s="140">
        <v>9.2787497442137408</v>
      </c>
      <c r="L32" s="140">
        <v>37.527330371895886</v>
      </c>
      <c r="M32" s="140">
        <v>38.252219956510544</v>
      </c>
      <c r="N32" s="140">
        <v>9.7765314310876761</v>
      </c>
      <c r="O32" s="140">
        <v>-9.4717473686381908</v>
      </c>
      <c r="P32" s="140">
        <v>1.4565895002355802</v>
      </c>
      <c r="Q32" s="140">
        <v>-10.237153439135596</v>
      </c>
      <c r="R32" s="140">
        <v>17.633208258196419</v>
      </c>
      <c r="S32" s="140">
        <v>1.0794990080917586</v>
      </c>
      <c r="T32" s="140">
        <v>-1.4056082925485498</v>
      </c>
      <c r="U32" s="140">
        <v>-2.5069128854518539</v>
      </c>
      <c r="V32" s="140">
        <v>5.4853852117412885</v>
      </c>
      <c r="W32" s="140">
        <v>1.0285790455841948</v>
      </c>
      <c r="X32" s="140">
        <v>9.7363751774197027</v>
      </c>
      <c r="Y32" s="140">
        <v>-0.52580890151222093</v>
      </c>
      <c r="Z32" s="140">
        <v>-1.2689595845826318</v>
      </c>
    </row>
    <row r="33" spans="1:31" s="368" customFormat="1">
      <c r="A33" s="710" t="s">
        <v>439</v>
      </c>
      <c r="B33" s="570" t="s">
        <v>356</v>
      </c>
      <c r="C33" s="140">
        <v>-12.189078758589858</v>
      </c>
      <c r="D33" s="140">
        <v>-4.3026496197405208</v>
      </c>
      <c r="E33" s="140">
        <v>-7.7439631970627261</v>
      </c>
      <c r="F33" s="140">
        <v>-2.2647738726186191</v>
      </c>
      <c r="G33" s="140">
        <v>11.350780436684673</v>
      </c>
      <c r="H33" s="140">
        <v>13.420277907576065</v>
      </c>
      <c r="I33" s="140">
        <v>5.3865951046867337</v>
      </c>
      <c r="J33" s="140">
        <v>0.2966378293521359</v>
      </c>
      <c r="K33" s="140">
        <v>7.7480367554806264</v>
      </c>
      <c r="L33" s="140">
        <v>6.3783251924384103</v>
      </c>
      <c r="M33" s="140">
        <v>-1.2283276801025096</v>
      </c>
      <c r="N33" s="140">
        <v>3.4438411125727981</v>
      </c>
      <c r="O33" s="140">
        <v>18.626143480287567</v>
      </c>
      <c r="P33" s="140">
        <v>2.9879726471836392</v>
      </c>
      <c r="Q33" s="140">
        <v>-11.735575313085107</v>
      </c>
      <c r="R33" s="140">
        <v>-6.7727637503238043</v>
      </c>
      <c r="S33" s="140">
        <v>-0.78606261642644881</v>
      </c>
      <c r="T33" s="140">
        <v>-12.297537514645143</v>
      </c>
      <c r="U33" s="140">
        <v>3.930112425001056</v>
      </c>
      <c r="V33" s="140">
        <v>-2.157050133205459</v>
      </c>
      <c r="W33" s="140">
        <v>-13.443941812876488</v>
      </c>
      <c r="X33" s="140">
        <v>-0.57201637830723939</v>
      </c>
      <c r="Y33" s="140">
        <v>-5.186937393303495</v>
      </c>
      <c r="Z33" s="140">
        <v>9.8060851451130162</v>
      </c>
    </row>
    <row r="34" spans="1:31" s="368" customFormat="1">
      <c r="A34" s="710" t="s">
        <v>440</v>
      </c>
      <c r="B34" s="570" t="s">
        <v>356</v>
      </c>
      <c r="C34" s="140">
        <v>24.923935476433314</v>
      </c>
      <c r="D34" s="140">
        <v>4.9504270714505338</v>
      </c>
      <c r="E34" s="140">
        <v>-23.312224888021404</v>
      </c>
      <c r="F34" s="140">
        <v>23.821431178977576</v>
      </c>
      <c r="G34" s="140">
        <v>-11.727202094925445</v>
      </c>
      <c r="H34" s="140">
        <v>17.327040834076726</v>
      </c>
      <c r="I34" s="140">
        <v>-27.441292944998281</v>
      </c>
      <c r="J34" s="140">
        <v>-8.4577809745899515</v>
      </c>
      <c r="K34" s="140">
        <v>-5.3864772603475757</v>
      </c>
      <c r="L34" s="140">
        <v>0.70260754229444444</v>
      </c>
      <c r="M34" s="140">
        <v>13.69052238552797</v>
      </c>
      <c r="N34" s="140">
        <v>-5.008140466696716</v>
      </c>
      <c r="O34" s="140">
        <v>-7.3593109349375112</v>
      </c>
      <c r="P34" s="140">
        <v>21.309948629841344</v>
      </c>
      <c r="Q34" s="140">
        <v>-3.2909479212000861</v>
      </c>
      <c r="R34" s="140">
        <v>-2.2169406745364313</v>
      </c>
      <c r="S34" s="140">
        <v>-7.5853213106082649</v>
      </c>
      <c r="T34" s="140">
        <v>9.7914070391958745</v>
      </c>
      <c r="U34" s="140">
        <v>4.0702006137378532</v>
      </c>
      <c r="V34" s="140">
        <v>12.721034069699513</v>
      </c>
      <c r="W34" s="140">
        <v>-19.051192855026102</v>
      </c>
      <c r="X34" s="140">
        <v>2.2018552390756696</v>
      </c>
      <c r="Y34" s="140">
        <v>-18.339626709262149</v>
      </c>
      <c r="Z34" s="140">
        <v>-5.8799764810755448</v>
      </c>
    </row>
    <row r="35" spans="1:31" s="368" customFormat="1">
      <c r="A35" s="710" t="s">
        <v>441</v>
      </c>
      <c r="B35" s="570" t="s">
        <v>356</v>
      </c>
      <c r="C35" s="140">
        <v>2.8230217369574859</v>
      </c>
      <c r="D35" s="140">
        <v>-0.36631135284960692</v>
      </c>
      <c r="E35" s="140">
        <v>10.218888893811197</v>
      </c>
      <c r="F35" s="140">
        <v>1.2164940572204159</v>
      </c>
      <c r="G35" s="140">
        <v>-2.1398091083110558</v>
      </c>
      <c r="H35" s="140">
        <v>9.1046396205457114</v>
      </c>
      <c r="I35" s="140">
        <v>6.7749830487039588</v>
      </c>
      <c r="J35" s="140">
        <v>5.8484593729407095</v>
      </c>
      <c r="K35" s="140">
        <v>9.9527781250048832</v>
      </c>
      <c r="L35" s="140">
        <v>8.0424150644828103</v>
      </c>
      <c r="M35" s="140">
        <v>8.5946619474933357</v>
      </c>
      <c r="N35" s="140">
        <v>-1.0687634515633562</v>
      </c>
      <c r="O35" s="140">
        <v>8.0006895350223601</v>
      </c>
      <c r="P35" s="140">
        <v>-4.4101247284588112</v>
      </c>
      <c r="Q35" s="140">
        <v>-0.43921444378847241</v>
      </c>
      <c r="R35" s="140">
        <v>-2.9513108727960997</v>
      </c>
      <c r="S35" s="140">
        <v>-1.7391535575554684</v>
      </c>
      <c r="T35" s="140">
        <v>3.0495606060561613</v>
      </c>
      <c r="U35" s="140">
        <v>-1.75878476573493</v>
      </c>
      <c r="V35" s="140">
        <v>-0.49293827681960067</v>
      </c>
      <c r="W35" s="140">
        <v>3.2409258900216855</v>
      </c>
      <c r="X35" s="140">
        <v>7.8863894389327243</v>
      </c>
      <c r="Y35" s="140">
        <v>-2.6016632990798172</v>
      </c>
      <c r="Z35" s="140">
        <v>3.4311928922940069</v>
      </c>
    </row>
    <row r="36" spans="1:31" s="368" customFormat="1">
      <c r="A36" s="710" t="s">
        <v>442</v>
      </c>
      <c r="B36" s="570" t="s">
        <v>356</v>
      </c>
      <c r="C36" s="140">
        <v>35.3750903193434</v>
      </c>
      <c r="D36" s="140">
        <v>-23.62666780861683</v>
      </c>
      <c r="E36" s="140">
        <v>5.0345131516599366</v>
      </c>
      <c r="F36" s="140">
        <v>8.0546770853376017</v>
      </c>
      <c r="G36" s="140">
        <v>37.294378929137167</v>
      </c>
      <c r="H36" s="140">
        <v>34.552247223481373</v>
      </c>
      <c r="I36" s="140">
        <v>3.3917620907676707</v>
      </c>
      <c r="J36" s="140">
        <v>-6.7919449802810163</v>
      </c>
      <c r="K36" s="140">
        <v>4.3849603323102713</v>
      </c>
      <c r="L36" s="140">
        <v>-24.87506939432231</v>
      </c>
      <c r="M36" s="140">
        <v>42.214386284113118</v>
      </c>
      <c r="N36" s="140">
        <v>27.197252617360121</v>
      </c>
      <c r="O36" s="140">
        <v>-18.174518678174678</v>
      </c>
      <c r="P36" s="140">
        <v>7.6299598793979868</v>
      </c>
      <c r="Q36" s="140">
        <v>30.512505603667762</v>
      </c>
      <c r="R36" s="140">
        <v>7.6402562144717194</v>
      </c>
      <c r="S36" s="140">
        <v>-18.386283993731311</v>
      </c>
      <c r="T36" s="140">
        <v>-12.920038555610105</v>
      </c>
      <c r="U36" s="140">
        <v>52.169688508869115</v>
      </c>
      <c r="V36" s="140">
        <v>-6.1862270051958035</v>
      </c>
      <c r="W36" s="140">
        <v>23.215498764703469</v>
      </c>
      <c r="X36" s="140">
        <v>-5.3084158749792607</v>
      </c>
      <c r="Y36" s="140">
        <v>-34.010411614364386</v>
      </c>
      <c r="Z36" s="140">
        <v>-15.820868415203392</v>
      </c>
    </row>
    <row r="37" spans="1:31" s="368" customFormat="1">
      <c r="A37" s="710" t="s">
        <v>443</v>
      </c>
      <c r="B37" s="570" t="s">
        <v>356</v>
      </c>
      <c r="C37" s="140">
        <v>-2.5749048123642098</v>
      </c>
      <c r="D37" s="140">
        <v>4.4268464120318782</v>
      </c>
      <c r="E37" s="140">
        <v>-3.2516955928960414</v>
      </c>
      <c r="F37" s="140">
        <v>7.8914538853146041</v>
      </c>
      <c r="G37" s="140">
        <v>0.34286938049841353</v>
      </c>
      <c r="H37" s="140">
        <v>14.414014456877268</v>
      </c>
      <c r="I37" s="140">
        <v>-0.3531475759214544</v>
      </c>
      <c r="J37" s="140">
        <v>-6.6288702126216776</v>
      </c>
      <c r="K37" s="140">
        <v>5.3933148237210702</v>
      </c>
      <c r="L37" s="140">
        <v>-1.3716919421472085</v>
      </c>
      <c r="M37" s="140">
        <v>-3.108229480506921</v>
      </c>
      <c r="N37" s="140">
        <v>4.1927634230629991</v>
      </c>
      <c r="O37" s="140">
        <v>3.0764226644191695</v>
      </c>
      <c r="P37" s="140">
        <v>4.8414755844622164</v>
      </c>
      <c r="Q37" s="140">
        <v>2.3086292701340767</v>
      </c>
      <c r="R37" s="140">
        <v>3.2891746887542013</v>
      </c>
      <c r="S37" s="140">
        <v>0.63542244954682303</v>
      </c>
      <c r="T37" s="140">
        <v>3.5100421188781752</v>
      </c>
      <c r="U37" s="140">
        <v>3.4736693296068069</v>
      </c>
      <c r="V37" s="140">
        <v>1.4318815622230829</v>
      </c>
      <c r="W37" s="140">
        <v>5.6080253626187044</v>
      </c>
      <c r="X37" s="140">
        <v>5.7013465381480728</v>
      </c>
      <c r="Y37" s="140">
        <v>-7.1450441298289178</v>
      </c>
      <c r="Z37" s="140">
        <v>1.8057224001751138E-2</v>
      </c>
    </row>
    <row r="38" spans="1:31" s="368" customFormat="1">
      <c r="A38" s="710" t="s">
        <v>444</v>
      </c>
      <c r="B38" s="570" t="s">
        <v>356</v>
      </c>
      <c r="C38" s="140">
        <v>4.1857062301705383</v>
      </c>
      <c r="D38" s="140">
        <v>2.7783016706987382</v>
      </c>
      <c r="E38" s="140">
        <v>6.4852991344303206</v>
      </c>
      <c r="F38" s="140">
        <v>9.1471296691047144</v>
      </c>
      <c r="G38" s="140">
        <v>8.7298467156504955</v>
      </c>
      <c r="H38" s="140">
        <v>8.1668492144929843</v>
      </c>
      <c r="I38" s="140">
        <v>4.4434477045397074</v>
      </c>
      <c r="J38" s="140">
        <v>5.1397337272831294</v>
      </c>
      <c r="K38" s="140">
        <v>-3.2324909837224141</v>
      </c>
      <c r="L38" s="140">
        <v>16.130419385817504</v>
      </c>
      <c r="M38" s="140">
        <v>4.2363575494155441</v>
      </c>
      <c r="N38" s="140">
        <v>1.6365663674166626</v>
      </c>
      <c r="O38" s="140">
        <v>9.3770228148438548</v>
      </c>
      <c r="P38" s="140">
        <v>-0.38670619967869868</v>
      </c>
      <c r="Q38" s="140">
        <v>-5.7194628435935613</v>
      </c>
      <c r="R38" s="140">
        <v>10.212441258616167</v>
      </c>
      <c r="S38" s="140">
        <v>-4.6214302546470947</v>
      </c>
      <c r="T38" s="140">
        <v>0.71425892042380212</v>
      </c>
      <c r="U38" s="140">
        <v>2.821541864489916</v>
      </c>
      <c r="V38" s="140">
        <v>1.1789691172323273</v>
      </c>
      <c r="W38" s="140">
        <v>0.83630797142970437</v>
      </c>
      <c r="X38" s="140">
        <v>5.6416783326785378</v>
      </c>
      <c r="Y38" s="140">
        <v>-5.7177535367768826</v>
      </c>
      <c r="Z38" s="140">
        <v>-1.3340507446511225</v>
      </c>
    </row>
    <row r="39" spans="1:31" s="368" customFormat="1">
      <c r="A39" s="710" t="s">
        <v>445</v>
      </c>
      <c r="B39" s="570" t="s">
        <v>356</v>
      </c>
      <c r="C39" s="140">
        <v>10.875656028677071</v>
      </c>
      <c r="D39" s="140">
        <v>-8.1329382626807387</v>
      </c>
      <c r="E39" s="140">
        <v>15.099477618828075</v>
      </c>
      <c r="F39" s="140">
        <v>-1.809105720810166</v>
      </c>
      <c r="G39" s="140">
        <v>7.2994966316905021</v>
      </c>
      <c r="H39" s="140">
        <v>4.6248132627383995</v>
      </c>
      <c r="I39" s="140">
        <v>1.1415540960388739</v>
      </c>
      <c r="J39" s="140">
        <v>12.122857930438556</v>
      </c>
      <c r="K39" s="140">
        <v>0.93867854163050879</v>
      </c>
      <c r="L39" s="140">
        <v>15.143504111387273</v>
      </c>
      <c r="M39" s="140">
        <v>4.600339937700312</v>
      </c>
      <c r="N39" s="140">
        <v>5.2430574094775011</v>
      </c>
      <c r="O39" s="140">
        <v>8.3423170757068874</v>
      </c>
      <c r="P39" s="140">
        <v>3.0917220180120211</v>
      </c>
      <c r="Q39" s="140">
        <v>-3.8791336020100857</v>
      </c>
      <c r="R39" s="140">
        <v>9.9456103322876004</v>
      </c>
      <c r="S39" s="140">
        <v>-2.9103829762520661</v>
      </c>
      <c r="T39" s="140">
        <v>-4.4574317729961734</v>
      </c>
      <c r="U39" s="140">
        <v>0.44520879093067833</v>
      </c>
      <c r="V39" s="140">
        <v>0.43901995553554229</v>
      </c>
      <c r="W39" s="140">
        <v>4.4715755282291809</v>
      </c>
      <c r="X39" s="140">
        <v>9.2244304068274516</v>
      </c>
      <c r="Y39" s="140">
        <v>-5.3620597673035064</v>
      </c>
      <c r="Z39" s="140">
        <v>0.10466722437951148</v>
      </c>
    </row>
    <row r="40" spans="1:31" s="368" customFormat="1">
      <c r="A40" s="710" t="s">
        <v>446</v>
      </c>
      <c r="B40" s="570" t="s">
        <v>356</v>
      </c>
      <c r="C40" s="140">
        <v>2.0102084735133019</v>
      </c>
      <c r="D40" s="140">
        <v>6.4013898516790135</v>
      </c>
      <c r="E40" s="140">
        <v>16.976022166072468</v>
      </c>
      <c r="F40" s="140">
        <v>7.7194198976243911</v>
      </c>
      <c r="G40" s="140">
        <v>2.6263051892688196</v>
      </c>
      <c r="H40" s="140">
        <v>12.206255140769954</v>
      </c>
      <c r="I40" s="140">
        <v>25.961337199961648</v>
      </c>
      <c r="J40" s="140">
        <v>15.629908091482008</v>
      </c>
      <c r="K40" s="140">
        <v>15.616461629495845</v>
      </c>
      <c r="L40" s="140">
        <v>9.3875429873191223</v>
      </c>
      <c r="M40" s="140">
        <v>-10.646649690135831</v>
      </c>
      <c r="N40" s="140">
        <v>4.2949174262289773</v>
      </c>
      <c r="O40" s="140">
        <v>20.84243149442743</v>
      </c>
      <c r="P40" s="140">
        <v>8.6223925175500824</v>
      </c>
      <c r="Q40" s="140">
        <v>-12.115479769262905</v>
      </c>
      <c r="R40" s="140">
        <v>3.1090306764251068</v>
      </c>
      <c r="S40" s="140">
        <v>0.50753817171452908</v>
      </c>
      <c r="T40" s="140">
        <v>1.1579744345841476</v>
      </c>
      <c r="U40" s="140">
        <v>-5.2858113968774347</v>
      </c>
      <c r="V40" s="140">
        <v>13.968442663133203</v>
      </c>
      <c r="W40" s="140">
        <v>10.439402194879293</v>
      </c>
      <c r="X40" s="140">
        <v>9.0079423110760928</v>
      </c>
      <c r="Y40" s="140">
        <v>-21.828812204978888</v>
      </c>
      <c r="Z40" s="140">
        <v>-0.55425139596938777</v>
      </c>
    </row>
    <row r="41" spans="1:31" s="368" customFormat="1">
      <c r="A41" s="710" t="s">
        <v>447</v>
      </c>
      <c r="B41" s="570" t="s">
        <v>356</v>
      </c>
      <c r="C41" s="140">
        <v>117.2025047462123</v>
      </c>
      <c r="D41" s="140">
        <v>-18.651520034430476</v>
      </c>
      <c r="E41" s="140">
        <v>43.58266982908421</v>
      </c>
      <c r="F41" s="140">
        <v>14.099865152070876</v>
      </c>
      <c r="G41" s="140">
        <v>-10.265156004302568</v>
      </c>
      <c r="H41" s="140">
        <v>5.5494551427369601</v>
      </c>
      <c r="I41" s="140">
        <v>8.9937707820409969</v>
      </c>
      <c r="J41" s="140">
        <v>-7.405998625244834</v>
      </c>
      <c r="K41" s="140">
        <v>-2.7396203094925227</v>
      </c>
      <c r="L41" s="140">
        <v>11.436729805585699</v>
      </c>
      <c r="M41" s="140">
        <v>18.380185022462044</v>
      </c>
      <c r="N41" s="140">
        <v>19.533409329107215</v>
      </c>
      <c r="O41" s="140">
        <v>18.295960080748387</v>
      </c>
      <c r="P41" s="140">
        <v>-7.511819616136151</v>
      </c>
      <c r="Q41" s="140">
        <v>-6.0438092146801949</v>
      </c>
      <c r="R41" s="140">
        <v>10.720140648048442</v>
      </c>
      <c r="S41" s="140">
        <v>5.4075714505144532</v>
      </c>
      <c r="T41" s="140">
        <v>0.59989226972500376</v>
      </c>
      <c r="U41" s="140">
        <v>-4.1679206225270917</v>
      </c>
      <c r="V41" s="140">
        <v>7.3492405410401176</v>
      </c>
      <c r="W41" s="140">
        <v>-2.6645845297205994</v>
      </c>
      <c r="X41" s="140">
        <v>9.5119906112904431</v>
      </c>
      <c r="Y41" s="140">
        <v>-5.6114344219130743</v>
      </c>
      <c r="Z41" s="140">
        <v>4.4809498830173169</v>
      </c>
    </row>
    <row r="42" spans="1:31" s="368" customFormat="1">
      <c r="A42" s="710" t="s">
        <v>448</v>
      </c>
      <c r="B42" s="570" t="s">
        <v>356</v>
      </c>
      <c r="C42" s="140">
        <v>28.470167256536939</v>
      </c>
      <c r="D42" s="140">
        <v>-3.8527784048457221</v>
      </c>
      <c r="E42" s="140">
        <v>10.881562639809616</v>
      </c>
      <c r="F42" s="140">
        <v>22.80399627874003</v>
      </c>
      <c r="G42" s="140">
        <v>-2.2954270457566253</v>
      </c>
      <c r="H42" s="140">
        <v>7.6771453842308262</v>
      </c>
      <c r="I42" s="140">
        <v>17.394294958047894</v>
      </c>
      <c r="J42" s="140">
        <v>-2.7599420181534526</v>
      </c>
      <c r="K42" s="140">
        <v>6.3128119951182384</v>
      </c>
      <c r="L42" s="140">
        <v>6.8064385986858866</v>
      </c>
      <c r="M42" s="140">
        <v>27.9362014570914</v>
      </c>
      <c r="N42" s="140">
        <v>-8.7176119945987125</v>
      </c>
      <c r="O42" s="140">
        <v>-4.6266118362046456</v>
      </c>
      <c r="P42" s="140">
        <v>7.8899806747641605</v>
      </c>
      <c r="Q42" s="140">
        <v>15.471548479832961</v>
      </c>
      <c r="R42" s="140">
        <v>3.6642260439472238</v>
      </c>
      <c r="S42" s="140">
        <v>-3.5617118616510339</v>
      </c>
      <c r="T42" s="140">
        <v>-3.651392844598135</v>
      </c>
      <c r="U42" s="140">
        <v>3.4805188726646605</v>
      </c>
      <c r="V42" s="140">
        <v>-10.167115730953896</v>
      </c>
      <c r="W42" s="140">
        <v>4.8984204416006918</v>
      </c>
      <c r="X42" s="140">
        <v>-3.2585066329779835</v>
      </c>
      <c r="Y42" s="140">
        <v>2.0631912835896884</v>
      </c>
      <c r="Z42" s="140">
        <v>-3.5827904054153805</v>
      </c>
    </row>
    <row r="43" spans="1:31" s="368" customFormat="1">
      <c r="A43" s="710" t="s">
        <v>449</v>
      </c>
      <c r="B43" s="570" t="s">
        <v>356</v>
      </c>
      <c r="C43" s="140">
        <v>2.7854675425434579</v>
      </c>
      <c r="D43" s="140">
        <v>6.1842400826318737</v>
      </c>
      <c r="E43" s="140">
        <v>-13.437536346093552</v>
      </c>
      <c r="F43" s="140">
        <v>8.4188831078568995</v>
      </c>
      <c r="G43" s="140">
        <v>50.316986595465352</v>
      </c>
      <c r="H43" s="140">
        <v>27.56830555930523</v>
      </c>
      <c r="I43" s="140">
        <v>-15.208133586091336</v>
      </c>
      <c r="J43" s="140">
        <v>9.7607239150304821</v>
      </c>
      <c r="K43" s="140">
        <v>0.7202421159475989</v>
      </c>
      <c r="L43" s="140">
        <v>-25.294326593413146</v>
      </c>
      <c r="M43" s="140">
        <v>7.5162740067974312</v>
      </c>
      <c r="N43" s="140">
        <v>-2.1619297770095756</v>
      </c>
      <c r="O43" s="140">
        <v>2.0218768213411096</v>
      </c>
      <c r="P43" s="140">
        <v>23.258365314275125</v>
      </c>
      <c r="Q43" s="140">
        <v>-20.021904063741886</v>
      </c>
      <c r="R43" s="140">
        <v>-12.910041878166325</v>
      </c>
      <c r="S43" s="140">
        <v>-0.4674373016391371</v>
      </c>
      <c r="T43" s="140">
        <v>8.5741750972414508</v>
      </c>
      <c r="U43" s="140">
        <v>-16.967160730743885</v>
      </c>
      <c r="V43" s="140">
        <v>1.4855024968164088</v>
      </c>
      <c r="W43" s="140">
        <v>30.333060444707002</v>
      </c>
      <c r="X43" s="140">
        <v>-20.252769784232001</v>
      </c>
      <c r="Y43" s="140">
        <v>44.503530738073891</v>
      </c>
      <c r="Z43" s="140">
        <v>-25.627815984595813</v>
      </c>
    </row>
    <row r="44" spans="1:31" s="368" customFormat="1">
      <c r="A44" s="710" t="s">
        <v>450</v>
      </c>
      <c r="B44" s="570" t="s">
        <v>356</v>
      </c>
      <c r="C44" s="140">
        <v>25.037402672510581</v>
      </c>
      <c r="D44" s="140">
        <v>19.17362200135706</v>
      </c>
      <c r="E44" s="140">
        <v>7.558403838656659</v>
      </c>
      <c r="F44" s="140">
        <v>1.3353730513411648</v>
      </c>
      <c r="G44" s="140">
        <v>3.2358031892693333</v>
      </c>
      <c r="H44" s="140">
        <v>50.51179609213554</v>
      </c>
      <c r="I44" s="140">
        <v>21.492697242987774</v>
      </c>
      <c r="J44" s="140">
        <v>8.3104455512041966</v>
      </c>
      <c r="K44" s="140">
        <v>-8.9661692039080378</v>
      </c>
      <c r="L44" s="140">
        <v>6.9380346291416117</v>
      </c>
      <c r="M44" s="140">
        <v>10.29687383688875</v>
      </c>
      <c r="N44" s="140">
        <v>16.411837470231589</v>
      </c>
      <c r="O44" s="140">
        <v>1.1407749910156326</v>
      </c>
      <c r="P44" s="140">
        <v>-4.0884922043035061</v>
      </c>
      <c r="Q44" s="140">
        <v>-9.829629424717595</v>
      </c>
      <c r="R44" s="140">
        <v>6.6205914661404819</v>
      </c>
      <c r="S44" s="140">
        <v>4.3855519202788145</v>
      </c>
      <c r="T44" s="140">
        <v>-8.5384945252314282</v>
      </c>
      <c r="U44" s="140">
        <v>1.9751703384391135</v>
      </c>
      <c r="V44" s="140">
        <v>7.6534193810488489</v>
      </c>
      <c r="W44" s="140">
        <v>-9.8048118354182492</v>
      </c>
      <c r="X44" s="140">
        <v>-3.6850773813239641</v>
      </c>
      <c r="Y44" s="140">
        <v>-3.8232431457925742</v>
      </c>
      <c r="Z44" s="140">
        <v>1.0571499907185284</v>
      </c>
    </row>
    <row r="45" spans="1:31" s="368" customFormat="1" ht="20.25" customHeight="1">
      <c r="A45" s="710" t="s">
        <v>451</v>
      </c>
      <c r="B45" s="570" t="s">
        <v>356</v>
      </c>
      <c r="C45" s="140">
        <v>6.3656615860284091</v>
      </c>
      <c r="D45" s="140">
        <v>6.1550971998386217E-2</v>
      </c>
      <c r="E45" s="140">
        <v>3.1524224659019495</v>
      </c>
      <c r="F45" s="140">
        <v>9.137154092506151</v>
      </c>
      <c r="G45" s="140">
        <v>5.5853066613001801</v>
      </c>
      <c r="H45" s="140">
        <v>13.648418325743677</v>
      </c>
      <c r="I45" s="140">
        <v>-1.5791747433463712</v>
      </c>
      <c r="J45" s="140">
        <v>1.3614797546500057</v>
      </c>
      <c r="K45" s="140">
        <v>1.9448433543421118</v>
      </c>
      <c r="L45" s="140">
        <v>5.4843055767886284</v>
      </c>
      <c r="M45" s="140">
        <v>10.704309304327893</v>
      </c>
      <c r="N45" s="140">
        <v>5.6919272602928714</v>
      </c>
      <c r="O45" s="140">
        <v>2.3322281869755983</v>
      </c>
      <c r="P45" s="140">
        <v>3.3694306282103952</v>
      </c>
      <c r="Q45" s="140">
        <v>-4.0951759142860311</v>
      </c>
      <c r="R45" s="140">
        <v>4.9869614562339706</v>
      </c>
      <c r="S45" s="140">
        <v>-2.7464936973213696</v>
      </c>
      <c r="T45" s="140">
        <v>-0.27803480880592701</v>
      </c>
      <c r="U45" s="140">
        <v>3.028947916608189</v>
      </c>
      <c r="V45" s="140">
        <v>1.5907574043918657</v>
      </c>
      <c r="W45" s="140">
        <v>4.1962812219763634</v>
      </c>
      <c r="X45" s="140">
        <v>1.4726100323821498</v>
      </c>
      <c r="Y45" s="140">
        <v>-6.1011003221313018</v>
      </c>
      <c r="Z45" s="140">
        <v>-2.1103899268119477</v>
      </c>
    </row>
    <row r="46" spans="1:31" s="368" customFormat="1">
      <c r="A46" s="643"/>
      <c r="B46" s="528"/>
      <c r="C46" s="216"/>
      <c r="D46" s="216"/>
      <c r="E46" s="216"/>
      <c r="F46" s="216"/>
      <c r="G46" s="216"/>
      <c r="H46" s="216"/>
      <c r="I46" s="216"/>
      <c r="J46" s="216"/>
      <c r="K46" s="216"/>
      <c r="L46" s="216"/>
      <c r="M46" s="216"/>
      <c r="N46" s="216"/>
      <c r="O46" s="216"/>
      <c r="P46" s="216"/>
      <c r="Q46" s="216"/>
      <c r="R46" s="216"/>
      <c r="S46" s="216"/>
      <c r="T46" s="216"/>
      <c r="U46" s="216"/>
      <c r="V46" s="216"/>
      <c r="W46" s="216"/>
      <c r="X46" s="216"/>
      <c r="Y46" s="216"/>
      <c r="Z46" s="216"/>
    </row>
    <row r="47" spans="1:31" s="368" customFormat="1" ht="13">
      <c r="A47" s="135"/>
      <c r="B47" s="1283" t="s">
        <v>483</v>
      </c>
      <c r="C47" s="1283"/>
      <c r="D47" s="1283"/>
      <c r="E47" s="1283"/>
      <c r="F47" s="1283"/>
      <c r="G47" s="1283"/>
      <c r="H47" s="1283" t="s">
        <v>483</v>
      </c>
      <c r="I47" s="1283"/>
      <c r="J47" s="1283"/>
      <c r="K47" s="1283"/>
      <c r="L47" s="1283"/>
      <c r="M47" s="1283"/>
      <c r="N47" s="1283" t="s">
        <v>483</v>
      </c>
      <c r="O47" s="1283"/>
      <c r="P47" s="1283"/>
      <c r="Q47" s="1283"/>
      <c r="R47" s="1283"/>
      <c r="S47" s="1283"/>
      <c r="T47" s="1283" t="s">
        <v>483</v>
      </c>
      <c r="U47" s="1283"/>
      <c r="V47" s="1283"/>
      <c r="W47" s="1283"/>
      <c r="X47" s="1283"/>
      <c r="Y47" s="1283"/>
      <c r="Z47" s="1283" t="s">
        <v>483</v>
      </c>
      <c r="AA47" s="1283"/>
      <c r="AB47" s="1283"/>
      <c r="AC47" s="1283"/>
      <c r="AD47" s="1283"/>
      <c r="AE47" s="1283"/>
    </row>
    <row r="48" spans="1:31" s="368" customFormat="1">
      <c r="A48" s="643"/>
      <c r="B48" s="528"/>
      <c r="C48" s="141"/>
      <c r="D48" s="141"/>
      <c r="E48" s="141"/>
      <c r="F48" s="141"/>
      <c r="G48" s="141"/>
      <c r="H48" s="141"/>
      <c r="I48" s="141"/>
      <c r="J48" s="141"/>
    </row>
    <row r="49" spans="1:26" s="368" customFormat="1">
      <c r="A49" s="712" t="s">
        <v>435</v>
      </c>
      <c r="B49" s="143">
        <v>100</v>
      </c>
      <c r="C49" s="144">
        <v>106.36997605809218</v>
      </c>
      <c r="D49" s="144">
        <v>109.33541169230176</v>
      </c>
      <c r="E49" s="144">
        <v>123.04818480573807</v>
      </c>
      <c r="F49" s="144">
        <v>130.07345153391944</v>
      </c>
      <c r="G49" s="144">
        <v>125.79348501500432</v>
      </c>
      <c r="H49" s="144">
        <v>144.87807623027388</v>
      </c>
      <c r="I49" s="144">
        <v>140.37034466980435</v>
      </c>
      <c r="J49" s="144">
        <v>146.16695663924219</v>
      </c>
      <c r="K49" s="144">
        <v>153.42369657771479</v>
      </c>
      <c r="L49" s="144">
        <v>174.6358592987358</v>
      </c>
      <c r="M49" s="144">
        <v>189.9130651116015</v>
      </c>
      <c r="N49" s="144">
        <v>201.10162841581851</v>
      </c>
      <c r="O49" s="144">
        <v>208.07599771351013</v>
      </c>
      <c r="P49" s="144">
        <v>210.71618746027974</v>
      </c>
      <c r="Q49" s="144">
        <v>187.77192369206739</v>
      </c>
      <c r="R49" s="144">
        <v>188.40695407208571</v>
      </c>
      <c r="S49" s="144">
        <v>181.83076321979337</v>
      </c>
      <c r="T49" s="144">
        <v>187.65665761580368</v>
      </c>
      <c r="U49" s="144">
        <v>186.65183855879002</v>
      </c>
      <c r="V49" s="144">
        <v>193.57659491457963</v>
      </c>
      <c r="W49" s="144">
        <v>189.67484223715505</v>
      </c>
      <c r="X49" s="144">
        <v>185.27432306681052</v>
      </c>
      <c r="Y49" s="144">
        <v>183.95742189542051</v>
      </c>
      <c r="Z49" s="144">
        <v>177.71137707851696</v>
      </c>
    </row>
    <row r="50" spans="1:26" s="368" customFormat="1">
      <c r="A50" s="710" t="s">
        <v>436</v>
      </c>
      <c r="B50" s="143">
        <v>100</v>
      </c>
      <c r="C50" s="144">
        <v>91.688404317192465</v>
      </c>
      <c r="D50" s="144">
        <v>90.053215645604297</v>
      </c>
      <c r="E50" s="144">
        <v>100.16483148910326</v>
      </c>
      <c r="F50" s="144">
        <v>109.40328485535618</v>
      </c>
      <c r="G50" s="144">
        <v>116.77642333527972</v>
      </c>
      <c r="H50" s="144">
        <v>126.7123538016874</v>
      </c>
      <c r="I50" s="144">
        <v>123.79431019454587</v>
      </c>
      <c r="J50" s="144">
        <v>123.13126184749235</v>
      </c>
      <c r="K50" s="144">
        <v>127.16614568552363</v>
      </c>
      <c r="L50" s="144">
        <v>138.93734725319297</v>
      </c>
      <c r="M50" s="144">
        <v>164.31086832049348</v>
      </c>
      <c r="N50" s="144">
        <v>180.58173445158667</v>
      </c>
      <c r="O50" s="144">
        <v>181.1657479955586</v>
      </c>
      <c r="P50" s="144">
        <v>182.99951440322462</v>
      </c>
      <c r="Q50" s="144">
        <v>164.65629070808575</v>
      </c>
      <c r="R50" s="144">
        <v>175.3270324675137</v>
      </c>
      <c r="S50" s="144">
        <v>181.71445445929345</v>
      </c>
      <c r="T50" s="144">
        <v>179.90925453450805</v>
      </c>
      <c r="U50" s="144">
        <v>172.96270409330594</v>
      </c>
      <c r="V50" s="144">
        <v>178.98004806959179</v>
      </c>
      <c r="W50" s="144">
        <v>193.00683875241197</v>
      </c>
      <c r="X50" s="144">
        <v>192.53967055412409</v>
      </c>
      <c r="Y50" s="144">
        <v>185.21184454478799</v>
      </c>
      <c r="Z50" s="144">
        <v>194.30173388682758</v>
      </c>
    </row>
    <row r="51" spans="1:26" s="368" customFormat="1">
      <c r="A51" s="710" t="s">
        <v>437</v>
      </c>
      <c r="B51" s="143">
        <v>100</v>
      </c>
      <c r="C51" s="144">
        <v>107.10132603193566</v>
      </c>
      <c r="D51" s="144">
        <v>106.32203226957485</v>
      </c>
      <c r="E51" s="144">
        <v>89.627056620209885</v>
      </c>
      <c r="F51" s="144">
        <v>76.306087690068622</v>
      </c>
      <c r="G51" s="144">
        <v>75.60701601039743</v>
      </c>
      <c r="H51" s="144">
        <v>75.797216942076176</v>
      </c>
      <c r="I51" s="144">
        <v>94.146138973075679</v>
      </c>
      <c r="J51" s="144">
        <v>89.699690260396565</v>
      </c>
      <c r="K51" s="144">
        <v>92.443750411167855</v>
      </c>
      <c r="L51" s="144">
        <v>121.6348532350865</v>
      </c>
      <c r="M51" s="144">
        <v>143.33020802191947</v>
      </c>
      <c r="N51" s="144">
        <v>145.37536728731951</v>
      </c>
      <c r="O51" s="144">
        <v>184.50865499856249</v>
      </c>
      <c r="P51" s="144">
        <v>234.30343037918936</v>
      </c>
      <c r="Q51" s="144">
        <v>208.0623084415771</v>
      </c>
      <c r="R51" s="144">
        <v>225.02942332924579</v>
      </c>
      <c r="S51" s="144">
        <v>210.54908380011457</v>
      </c>
      <c r="T51" s="144">
        <v>174.10164514297057</v>
      </c>
      <c r="U51" s="144">
        <v>174.84645424227395</v>
      </c>
      <c r="V51" s="144">
        <v>157.01989208605411</v>
      </c>
      <c r="W51" s="144">
        <v>161.04076565449185</v>
      </c>
      <c r="X51" s="144">
        <v>158.31866421633089</v>
      </c>
      <c r="Y51" s="144">
        <v>182.85912442591962</v>
      </c>
      <c r="Z51" s="144">
        <v>185.54577880102082</v>
      </c>
    </row>
    <row r="52" spans="1:26" s="368" customFormat="1">
      <c r="A52" s="710" t="s">
        <v>438</v>
      </c>
      <c r="B52" s="143">
        <v>100</v>
      </c>
      <c r="C52" s="144">
        <v>141.33966108932191</v>
      </c>
      <c r="D52" s="144">
        <v>149.21438468244571</v>
      </c>
      <c r="E52" s="144">
        <v>171.15986514092489</v>
      </c>
      <c r="F52" s="144">
        <v>220.08899674161728</v>
      </c>
      <c r="G52" s="144">
        <v>225.17891165894957</v>
      </c>
      <c r="H52" s="144">
        <v>226.95724117378938</v>
      </c>
      <c r="I52" s="144">
        <v>192.17488150926812</v>
      </c>
      <c r="J52" s="144">
        <v>252.4178362271781</v>
      </c>
      <c r="K52" s="144">
        <v>275.83905556045721</v>
      </c>
      <c r="L52" s="144">
        <v>379.35408923534743</v>
      </c>
      <c r="M52" s="144">
        <v>524.46544986366985</v>
      </c>
      <c r="N52" s="144">
        <v>575.73997941478694</v>
      </c>
      <c r="O52" s="144">
        <v>521.20734306436884</v>
      </c>
      <c r="P52" s="144">
        <v>528.79919449790123</v>
      </c>
      <c r="Q52" s="144">
        <v>474.66520957223804</v>
      </c>
      <c r="R52" s="144">
        <v>558.36391450531528</v>
      </c>
      <c r="S52" s="144">
        <v>564.39144742394251</v>
      </c>
      <c r="T52" s="144">
        <v>556.45831443651684</v>
      </c>
      <c r="U52" s="144">
        <v>542.50838924973959</v>
      </c>
      <c r="V52" s="144">
        <v>572.26706420610071</v>
      </c>
      <c r="W52" s="144">
        <v>578.15328331330443</v>
      </c>
      <c r="X52" s="144">
        <v>634.44445607725811</v>
      </c>
      <c r="Y52" s="144">
        <v>631.10849065205309</v>
      </c>
      <c r="Z52" s="144">
        <v>623.09997897080916</v>
      </c>
    </row>
    <row r="53" spans="1:26" s="368" customFormat="1">
      <c r="A53" s="710" t="s">
        <v>439</v>
      </c>
      <c r="B53" s="143">
        <v>100</v>
      </c>
      <c r="C53" s="144">
        <v>87.810921241410142</v>
      </c>
      <c r="D53" s="144">
        <v>84.032724972525955</v>
      </c>
      <c r="E53" s="144">
        <v>77.525261677164607</v>
      </c>
      <c r="F53" s="144">
        <v>75.769489806020957</v>
      </c>
      <c r="G53" s="144">
        <v>84.369918231898581</v>
      </c>
      <c r="H53" s="144">
        <v>95.692595729014045</v>
      </c>
      <c r="I53" s="144">
        <v>100.84716840610078</v>
      </c>
      <c r="J53" s="144">
        <v>101.14631925742373</v>
      </c>
      <c r="K53" s="144">
        <v>108.98317325030469</v>
      </c>
      <c r="L53" s="144">
        <v>115.93447444524769</v>
      </c>
      <c r="M53" s="144">
        <v>114.51041920485534</v>
      </c>
      <c r="N53" s="144">
        <v>118.45397609961159</v>
      </c>
      <c r="O53" s="144">
        <v>140.51738364603079</v>
      </c>
      <c r="P53" s="144">
        <v>144.71600463391229</v>
      </c>
      <c r="Q53" s="144">
        <v>127.73274892001177</v>
      </c>
      <c r="R53" s="144">
        <v>119.08171160386509</v>
      </c>
      <c r="S53" s="144">
        <v>118.14565478594635</v>
      </c>
      <c r="T53" s="144">
        <v>103.61664856672144</v>
      </c>
      <c r="U53" s="144">
        <v>107.68889934641183</v>
      </c>
      <c r="V53" s="144">
        <v>105.36599579961255</v>
      </c>
      <c r="W53" s="144">
        <v>91.200652633754757</v>
      </c>
      <c r="X53" s="144">
        <v>90.678969963566587</v>
      </c>
      <c r="Y53" s="144">
        <v>85.975508562663919</v>
      </c>
      <c r="Z53" s="144">
        <v>94.406340136262671</v>
      </c>
    </row>
    <row r="54" spans="1:26" s="368" customFormat="1">
      <c r="A54" s="710" t="s">
        <v>440</v>
      </c>
      <c r="B54" s="143">
        <v>100</v>
      </c>
      <c r="C54" s="144">
        <v>124.92393547643331</v>
      </c>
      <c r="D54" s="144">
        <v>131.10820379698006</v>
      </c>
      <c r="E54" s="144">
        <v>100.54396448118266</v>
      </c>
      <c r="F54" s="144">
        <v>124.49497578468323</v>
      </c>
      <c r="G54" s="144">
        <v>109.89519837638494</v>
      </c>
      <c r="H54" s="144">
        <v>128.93678427375076</v>
      </c>
      <c r="I54" s="144">
        <v>93.554863587330345</v>
      </c>
      <c r="J54" s="144">
        <v>85.642198134037542</v>
      </c>
      <c r="K54" s="144">
        <v>81.029100606285795</v>
      </c>
      <c r="L54" s="144">
        <v>81.598417178598908</v>
      </c>
      <c r="M54" s="144">
        <v>92.769666748671483</v>
      </c>
      <c r="N54" s="144">
        <v>88.12363152741159</v>
      </c>
      <c r="O54" s="144">
        <v>81.638339476150747</v>
      </c>
      <c r="P54" s="144">
        <v>99.035427680773964</v>
      </c>
      <c r="Q54" s="144">
        <v>95.776223332261921</v>
      </c>
      <c r="R54" s="144">
        <v>93.652921280674164</v>
      </c>
      <c r="S54" s="144">
        <v>86.549046284763989</v>
      </c>
      <c r="T54" s="144">
        <v>95.023415695047277</v>
      </c>
      <c r="U54" s="144">
        <v>98.89105934386177</v>
      </c>
      <c r="V54" s="144">
        <v>111.47102469488118</v>
      </c>
      <c r="W54" s="144">
        <v>90.234464802785595</v>
      </c>
      <c r="X54" s="144">
        <v>92.221297093497611</v>
      </c>
      <c r="Y54" s="144">
        <v>75.30825546011053</v>
      </c>
      <c r="Z54" s="144">
        <v>70.880147750747739</v>
      </c>
    </row>
    <row r="55" spans="1:26" s="368" customFormat="1">
      <c r="A55" s="710" t="s">
        <v>441</v>
      </c>
      <c r="B55" s="143">
        <v>100</v>
      </c>
      <c r="C55" s="144">
        <v>102.82302173695749</v>
      </c>
      <c r="D55" s="144">
        <v>102.44636933499199</v>
      </c>
      <c r="E55" s="144">
        <v>112.91524999307829</v>
      </c>
      <c r="F55" s="144">
        <v>114.28885729893966</v>
      </c>
      <c r="G55" s="144">
        <v>111.84329392067234</v>
      </c>
      <c r="H55" s="144">
        <v>122.02622277189727</v>
      </c>
      <c r="I55" s="144">
        <v>130.29347867966703</v>
      </c>
      <c r="J55" s="144">
        <v>137.91363984583853</v>
      </c>
      <c r="K55" s="144">
        <v>151.63987842381317</v>
      </c>
      <c r="L55" s="144">
        <v>163.83538684993331</v>
      </c>
      <c r="M55" s="144">
        <v>177.91648450005306</v>
      </c>
      <c r="N55" s="144">
        <v>176.01497813941009</v>
      </c>
      <c r="O55" s="144">
        <v>190.09739007548177</v>
      </c>
      <c r="P55" s="144">
        <v>181.71385806760816</v>
      </c>
      <c r="Q55" s="144">
        <v>180.91574455660995</v>
      </c>
      <c r="R55" s="144">
        <v>175.57635851691072</v>
      </c>
      <c r="S55" s="144">
        <v>172.5228160315375</v>
      </c>
      <c r="T55" s="144">
        <v>177.78400386569405</v>
      </c>
      <c r="U55" s="144">
        <v>174.6571658897906</v>
      </c>
      <c r="V55" s="144">
        <v>173.79621386591154</v>
      </c>
      <c r="W55" s="144">
        <v>179.42882035696934</v>
      </c>
      <c r="X55" s="144">
        <v>193.57927589600294</v>
      </c>
      <c r="Y55" s="144">
        <v>188.54299492039218</v>
      </c>
      <c r="Z55" s="144">
        <v>195.01226876101893</v>
      </c>
    </row>
    <row r="56" spans="1:26" s="368" customFormat="1">
      <c r="A56" s="710" t="s">
        <v>442</v>
      </c>
      <c r="B56" s="143">
        <v>100</v>
      </c>
      <c r="C56" s="144">
        <v>135.3750903193434</v>
      </c>
      <c r="D56" s="144">
        <v>103.39046743397714</v>
      </c>
      <c r="E56" s="144">
        <v>108.59567411450338</v>
      </c>
      <c r="F56" s="144">
        <v>117.34270499307218</v>
      </c>
      <c r="G56" s="144">
        <v>161.10493803888806</v>
      </c>
      <c r="H56" s="144">
        <v>216.77031451932115</v>
      </c>
      <c r="I56" s="144">
        <v>224.12264787122535</v>
      </c>
      <c r="J56" s="144">
        <v>208.90036093946273</v>
      </c>
      <c r="K56" s="144">
        <v>218.06055890071116</v>
      </c>
      <c r="L56" s="144">
        <v>163.81784355251219</v>
      </c>
      <c r="M56" s="144">
        <v>232.97254083207378</v>
      </c>
      <c r="N56" s="144">
        <v>296.33467129125529</v>
      </c>
      <c r="O56" s="144">
        <v>242.47727110751859</v>
      </c>
      <c r="P56" s="144">
        <v>260.97818960968135</v>
      </c>
      <c r="Q56" s="144">
        <v>340.60917433868599</v>
      </c>
      <c r="R56" s="144">
        <v>366.63258794815829</v>
      </c>
      <c r="S56" s="144">
        <v>299.22247911444322</v>
      </c>
      <c r="T56" s="144">
        <v>260.56281944580473</v>
      </c>
      <c r="U56" s="144">
        <v>396.49763072060813</v>
      </c>
      <c r="V56" s="144">
        <v>371.96938721400829</v>
      </c>
      <c r="W56" s="144">
        <v>458.32393570775139</v>
      </c>
      <c r="X56" s="144">
        <v>433.99419514581132</v>
      </c>
      <c r="Y56" s="144">
        <v>286.39098299427309</v>
      </c>
      <c r="Z56" s="144">
        <v>241.08144242174163</v>
      </c>
    </row>
    <row r="57" spans="1:26" s="368" customFormat="1">
      <c r="A57" s="710" t="s">
        <v>443</v>
      </c>
      <c r="B57" s="143">
        <v>100</v>
      </c>
      <c r="C57" s="144">
        <v>97.42509518763579</v>
      </c>
      <c r="D57" s="144">
        <v>101.73795451836828</v>
      </c>
      <c r="E57" s="144">
        <v>98.429745934991914</v>
      </c>
      <c r="F57" s="144">
        <v>106.19728394488413</v>
      </c>
      <c r="G57" s="144">
        <v>106.56140191445211</v>
      </c>
      <c r="H57" s="144">
        <v>121.92117779185232</v>
      </c>
      <c r="I57" s="144">
        <v>121.4906161079455</v>
      </c>
      <c r="J57" s="144">
        <v>113.43716084563535</v>
      </c>
      <c r="K57" s="144">
        <v>119.5551840571313</v>
      </c>
      <c r="L57" s="144">
        <v>117.91525523100036</v>
      </c>
      <c r="M57" s="144">
        <v>114.25017850589545</v>
      </c>
      <c r="N57" s="144">
        <v>119.04041820107481</v>
      </c>
      <c r="O57" s="144">
        <v>122.70260460643203</v>
      </c>
      <c r="P57" s="144">
        <v>128.64322124995164</v>
      </c>
      <c r="Q57" s="144">
        <v>131.61311630977136</v>
      </c>
      <c r="R57" s="144">
        <v>135.94210161851296</v>
      </c>
      <c r="S57" s="144">
        <v>136.80590825058277</v>
      </c>
      <c r="T57" s="144">
        <v>141.60785325129206</v>
      </c>
      <c r="U57" s="144">
        <v>146.52684181799677</v>
      </c>
      <c r="V57" s="144">
        <v>148.62493264969646</v>
      </c>
      <c r="W57" s="144">
        <v>156.95985656786638</v>
      </c>
      <c r="X57" s="144">
        <v>165.90868191658063</v>
      </c>
      <c r="Y57" s="144">
        <v>154.05443337842345</v>
      </c>
      <c r="Z57" s="144">
        <v>154.08225133254322</v>
      </c>
    </row>
    <row r="58" spans="1:26" s="368" customFormat="1">
      <c r="A58" s="710" t="s">
        <v>444</v>
      </c>
      <c r="B58" s="143">
        <v>100</v>
      </c>
      <c r="C58" s="144">
        <v>104.18570623017054</v>
      </c>
      <c r="D58" s="144">
        <v>107.08029944699264</v>
      </c>
      <c r="E58" s="144">
        <v>114.02477718017384</v>
      </c>
      <c r="F58" s="144">
        <v>124.45477140375208</v>
      </c>
      <c r="G58" s="144">
        <v>135.31948217761285</v>
      </c>
      <c r="H58" s="144">
        <v>146.37082024489121</v>
      </c>
      <c r="I58" s="144">
        <v>152.87473109717877</v>
      </c>
      <c r="J58" s="144">
        <v>160.73208521187385</v>
      </c>
      <c r="K58" s="144">
        <v>155.536435049451</v>
      </c>
      <c r="L58" s="144">
        <v>180.62511432067711</v>
      </c>
      <c r="M58" s="144">
        <v>188.2770399873416</v>
      </c>
      <c r="N58" s="144">
        <v>191.35831870134203</v>
      </c>
      <c r="O58" s="144">
        <v>209.30203190406846</v>
      </c>
      <c r="P58" s="144">
        <v>208.49264797064194</v>
      </c>
      <c r="Q58" s="144">
        <v>196.56798843833676</v>
      </c>
      <c r="R58" s="144">
        <v>216.64237879084533</v>
      </c>
      <c r="S58" s="144">
        <v>206.63040235301804</v>
      </c>
      <c r="T58" s="144">
        <v>208.10627843413207</v>
      </c>
      <c r="U58" s="144">
        <v>213.97808420278307</v>
      </c>
      <c r="V58" s="144">
        <v>216.50081973317927</v>
      </c>
      <c r="W58" s="144">
        <v>218.31143334681849</v>
      </c>
      <c r="X58" s="144">
        <v>230.62786217970586</v>
      </c>
      <c r="Y58" s="144">
        <v>217.44112943313283</v>
      </c>
      <c r="Z58" s="144">
        <v>214.54035442675229</v>
      </c>
    </row>
    <row r="59" spans="1:26" s="368" customFormat="1">
      <c r="A59" s="710" t="s">
        <v>445</v>
      </c>
      <c r="B59" s="143">
        <v>100</v>
      </c>
      <c r="C59" s="144">
        <v>110.87565602867707</v>
      </c>
      <c r="D59" s="144">
        <v>101.85820737552251</v>
      </c>
      <c r="E59" s="144">
        <v>117.23826460112902</v>
      </c>
      <c r="F59" s="144">
        <v>115.11730044925145</v>
      </c>
      <c r="G59" s="144">
        <v>123.52028391803758</v>
      </c>
      <c r="H59" s="144">
        <v>129.23286639085111</v>
      </c>
      <c r="I59" s="144">
        <v>130.7081294705643</v>
      </c>
      <c r="J59" s="144">
        <v>146.55369030981453</v>
      </c>
      <c r="K59" s="144">
        <v>147.92935835272039</v>
      </c>
      <c r="L59" s="144">
        <v>170.3310468168134</v>
      </c>
      <c r="M59" s="144">
        <v>178.16685398983026</v>
      </c>
      <c r="N59" s="144">
        <v>187.50824442917704</v>
      </c>
      <c r="O59" s="144">
        <v>203.15077672255046</v>
      </c>
      <c r="P59" s="144">
        <v>209.431634016244</v>
      </c>
      <c r="Q59" s="144">
        <v>201.30750112788112</v>
      </c>
      <c r="R59" s="144">
        <v>221.32876075972561</v>
      </c>
      <c r="S59" s="144">
        <v>214.88724618502494</v>
      </c>
      <c r="T59" s="144">
        <v>205.30879379745716</v>
      </c>
      <c r="U59" s="144">
        <v>206.22284659599717</v>
      </c>
      <c r="V59" s="144">
        <v>207.12820604542705</v>
      </c>
      <c r="W59" s="144">
        <v>216.39010021901447</v>
      </c>
      <c r="X59" s="144">
        <v>236.35085442098162</v>
      </c>
      <c r="Y59" s="144">
        <v>223.6775803463961</v>
      </c>
      <c r="Z59" s="144">
        <v>223.91169746130396</v>
      </c>
    </row>
    <row r="60" spans="1:26" s="368" customFormat="1">
      <c r="A60" s="710" t="s">
        <v>446</v>
      </c>
      <c r="B60" s="143">
        <v>100</v>
      </c>
      <c r="C60" s="144">
        <v>102.0102084735133</v>
      </c>
      <c r="D60" s="144">
        <v>108.54027960641339</v>
      </c>
      <c r="E60" s="144">
        <v>126.96610153151518</v>
      </c>
      <c r="F60" s="144">
        <v>136.76714803637694</v>
      </c>
      <c r="G60" s="144">
        <v>140.35907074247126</v>
      </c>
      <c r="H60" s="144">
        <v>157.49165703051111</v>
      </c>
      <c r="I60" s="144">
        <v>198.3785971740092</v>
      </c>
      <c r="J60" s="144">
        <v>229.38498958547817</v>
      </c>
      <c r="K60" s="144">
        <v>265.20680846791737</v>
      </c>
      <c r="L60" s="144">
        <v>290.10321161814022</v>
      </c>
      <c r="M60" s="144">
        <v>259.21693893732345</v>
      </c>
      <c r="N60" s="144">
        <v>270.35009241947984</v>
      </c>
      <c r="O60" s="144">
        <v>326.6976252271312</v>
      </c>
      <c r="P60" s="144">
        <v>354.86677681972918</v>
      </c>
      <c r="Q60" s="144">
        <v>311.87296426629956</v>
      </c>
      <c r="R60" s="144">
        <v>321.56919039681515</v>
      </c>
      <c r="S60" s="144">
        <v>323.20127678655234</v>
      </c>
      <c r="T60" s="144">
        <v>326.94386494399015</v>
      </c>
      <c r="U60" s="144">
        <v>309.66222886938914</v>
      </c>
      <c r="V60" s="144">
        <v>352.9172197583901</v>
      </c>
      <c r="W60" s="144">
        <v>389.75966774395442</v>
      </c>
      <c r="X60" s="144">
        <v>424.86899376617174</v>
      </c>
      <c r="Y60" s="144">
        <v>332.12513899977068</v>
      </c>
      <c r="Z60" s="144">
        <v>330.28433078049915</v>
      </c>
    </row>
    <row r="61" spans="1:26" s="368" customFormat="1">
      <c r="A61" s="710" t="s">
        <v>447</v>
      </c>
      <c r="B61" s="143">
        <v>100</v>
      </c>
      <c r="C61" s="144">
        <v>217.2025047462123</v>
      </c>
      <c r="D61" s="144">
        <v>176.6909360581877</v>
      </c>
      <c r="E61" s="144">
        <v>253.69756333834599</v>
      </c>
      <c r="F61" s="144">
        <v>289.46857766314236</v>
      </c>
      <c r="G61" s="144">
        <v>259.75417658258505</v>
      </c>
      <c r="H61" s="144">
        <v>274.16911809342133</v>
      </c>
      <c r="I61" s="144">
        <v>298.82726012988695</v>
      </c>
      <c r="J61" s="144">
        <v>276.69611735281075</v>
      </c>
      <c r="K61" s="144">
        <v>269.11569432623583</v>
      </c>
      <c r="L61" s="144">
        <v>299.89372915075336</v>
      </c>
      <c r="M61" s="144">
        <v>355.01475143942298</v>
      </c>
      <c r="N61" s="144">
        <v>424.36123601679805</v>
      </c>
      <c r="O61" s="144">
        <v>502.00219835660187</v>
      </c>
      <c r="P61" s="144">
        <v>464.29269874701589</v>
      </c>
      <c r="Q61" s="144">
        <v>436.23173383705642</v>
      </c>
      <c r="R61" s="144">
        <v>482.99638925580916</v>
      </c>
      <c r="S61" s="144">
        <v>509.114764108222</v>
      </c>
      <c r="T61" s="144">
        <v>512.16890422213589</v>
      </c>
      <c r="U61" s="144">
        <v>490.82211084089045</v>
      </c>
      <c r="V61" s="144">
        <v>526.89380839519799</v>
      </c>
      <c r="W61" s="144">
        <v>512.8542774886439</v>
      </c>
      <c r="X61" s="144">
        <v>561.63692821296513</v>
      </c>
      <c r="Y61" s="144">
        <v>530.12104029704756</v>
      </c>
      <c r="Z61" s="144">
        <v>553.87549843208831</v>
      </c>
    </row>
    <row r="62" spans="1:26" s="368" customFormat="1">
      <c r="A62" s="710" t="s">
        <v>448</v>
      </c>
      <c r="B62" s="143">
        <v>100</v>
      </c>
      <c r="C62" s="144">
        <v>128.47016725653694</v>
      </c>
      <c r="D62" s="144">
        <v>123.5204963958079</v>
      </c>
      <c r="E62" s="144">
        <v>136.96145658412152</v>
      </c>
      <c r="F62" s="144">
        <v>168.19414204687271</v>
      </c>
      <c r="G62" s="144">
        <v>164.33336822095049</v>
      </c>
      <c r="H62" s="144">
        <v>176.94947981407623</v>
      </c>
      <c r="I62" s="144">
        <v>207.72859425966809</v>
      </c>
      <c r="J62" s="144">
        <v>201.99540550297598</v>
      </c>
      <c r="K62" s="144">
        <v>214.74699569115555</v>
      </c>
      <c r="L62" s="144">
        <v>229.3636180953967</v>
      </c>
      <c r="M62" s="144">
        <v>293.43910051580048</v>
      </c>
      <c r="N62" s="144">
        <v>267.85821829239245</v>
      </c>
      <c r="O62" s="144">
        <v>255.46545826062979</v>
      </c>
      <c r="P62" s="144">
        <v>275.62163354809121</v>
      </c>
      <c r="Q62" s="144">
        <v>318.26456820339166</v>
      </c>
      <c r="R62" s="144">
        <v>329.9265014001565</v>
      </c>
      <c r="S62" s="144">
        <v>318.17547006505686</v>
      </c>
      <c r="T62" s="144">
        <v>306.55763371783496</v>
      </c>
      <c r="U62" s="144">
        <v>317.22743001497838</v>
      </c>
      <c r="V62" s="144">
        <v>284.97455007502475</v>
      </c>
      <c r="W62" s="144">
        <v>298.93380168925938</v>
      </c>
      <c r="X62" s="144">
        <v>289.1930239330016</v>
      </c>
      <c r="Y62" s="144">
        <v>295.15962919553675</v>
      </c>
      <c r="Z62" s="144">
        <v>284.58467832005942</v>
      </c>
    </row>
    <row r="63" spans="1:26" s="368" customFormat="1">
      <c r="A63" s="710" t="s">
        <v>449</v>
      </c>
      <c r="B63" s="143">
        <v>100</v>
      </c>
      <c r="C63" s="144">
        <v>102.78546754254346</v>
      </c>
      <c r="D63" s="144">
        <v>109.14196762543</v>
      </c>
      <c r="E63" s="144">
        <v>94.475976056921183</v>
      </c>
      <c r="F63" s="144">
        <v>102.42979804616024</v>
      </c>
      <c r="G63" s="144">
        <v>153.96938579880893</v>
      </c>
      <c r="H63" s="144">
        <v>196.41613654361009</v>
      </c>
      <c r="I63" s="144">
        <v>166.5449081134183</v>
      </c>
      <c r="J63" s="144">
        <v>182.80089678891031</v>
      </c>
      <c r="K63" s="144">
        <v>184.11750583591393</v>
      </c>
      <c r="L63" s="144">
        <v>137.54622259413134</v>
      </c>
      <c r="M63" s="144">
        <v>147.88457357030578</v>
      </c>
      <c r="N63" s="144">
        <v>144.6874129386857</v>
      </c>
      <c r="O63" s="144">
        <v>147.61281420429108</v>
      </c>
      <c r="P63" s="144">
        <v>181.94514178260729</v>
      </c>
      <c r="Q63" s="144">
        <v>145.5162600462545</v>
      </c>
      <c r="R63" s="144">
        <v>126.73004993474163</v>
      </c>
      <c r="S63" s="144">
        <v>126.13766640896074</v>
      </c>
      <c r="T63" s="144">
        <v>136.95293079043932</v>
      </c>
      <c r="U63" s="144">
        <v>113.71590689776106</v>
      </c>
      <c r="V63" s="144">
        <v>115.40515953400471</v>
      </c>
      <c r="W63" s="144">
        <v>150.41107633176492</v>
      </c>
      <c r="X63" s="144">
        <v>119.94866731230709</v>
      </c>
      <c r="Y63" s="144">
        <v>173.33005933954968</v>
      </c>
      <c r="Z63" s="144">
        <v>128.90935068601917</v>
      </c>
    </row>
    <row r="64" spans="1:26" s="368" customFormat="1">
      <c r="A64" s="710" t="s">
        <v>450</v>
      </c>
      <c r="B64" s="143">
        <v>100</v>
      </c>
      <c r="C64" s="144">
        <v>125.03740267251058</v>
      </c>
      <c r="D64" s="144">
        <v>149.01160162125248</v>
      </c>
      <c r="E64" s="144">
        <v>160.27450023823701</v>
      </c>
      <c r="F64" s="144">
        <v>162.41476272259015</v>
      </c>
      <c r="G64" s="144">
        <v>167.67018479461194</v>
      </c>
      <c r="H64" s="144">
        <v>252.36340664537317</v>
      </c>
      <c r="I64" s="144">
        <v>306.60310958775335</v>
      </c>
      <c r="J64" s="144">
        <v>332.08319406834255</v>
      </c>
      <c r="K64" s="144">
        <v>302.3080529904326</v>
      </c>
      <c r="L64" s="144">
        <v>323.28229039359263</v>
      </c>
      <c r="M64" s="144">
        <v>356.57025997242516</v>
      </c>
      <c r="N64" s="144">
        <v>415.08999150628176</v>
      </c>
      <c r="O64" s="144">
        <v>419.82523431959436</v>
      </c>
      <c r="P64" s="144">
        <v>402.6607123427388</v>
      </c>
      <c r="Q64" s="144">
        <v>363.08065648051951</v>
      </c>
      <c r="R64" s="144">
        <v>387.11874343867561</v>
      </c>
      <c r="S64" s="144">
        <v>404.09603692530965</v>
      </c>
      <c r="T64" s="144">
        <v>369.59231893576487</v>
      </c>
      <c r="U64" s="144">
        <v>376.89239679253342</v>
      </c>
      <c r="V64" s="144">
        <v>405.73755253435269</v>
      </c>
      <c r="W64" s="144">
        <v>365.95574896272814</v>
      </c>
      <c r="X64" s="144">
        <v>352.46999643204799</v>
      </c>
      <c r="Y64" s="144">
        <v>338.99421145248436</v>
      </c>
      <c r="Z64" s="144">
        <v>342.57788872739064</v>
      </c>
    </row>
    <row r="65" spans="1:31" s="368" customFormat="1" ht="20.149999999999999" customHeight="1">
      <c r="A65" s="710" t="s">
        <v>451</v>
      </c>
      <c r="B65" s="143">
        <v>100</v>
      </c>
      <c r="C65" s="144">
        <v>106.36566158602841</v>
      </c>
      <c r="D65" s="144">
        <v>106.43113068460714</v>
      </c>
      <c r="E65" s="144">
        <v>109.78628955902215</v>
      </c>
      <c r="F65" s="144">
        <v>119.817632008475</v>
      </c>
      <c r="G65" s="144">
        <v>126.50981419045648</v>
      </c>
      <c r="H65" s="144">
        <v>143.77640285429101</v>
      </c>
      <c r="I65" s="144">
        <v>141.50592221352412</v>
      </c>
      <c r="J65" s="144">
        <v>143.43249669609204</v>
      </c>
      <c r="K65" s="144">
        <v>146.22203407605295</v>
      </c>
      <c r="L65" s="144">
        <v>154.24129724537968</v>
      </c>
      <c r="M65" s="144">
        <v>170.75176277753292</v>
      </c>
      <c r="N65" s="144">
        <v>180.47082891049794</v>
      </c>
      <c r="O65" s="144">
        <v>184.67982045161705</v>
      </c>
      <c r="P65" s="144">
        <v>190.90247888603778</v>
      </c>
      <c r="Q65" s="144">
        <v>183.08468655092179</v>
      </c>
      <c r="R65" s="144">
        <v>192.21504930148305</v>
      </c>
      <c r="S65" s="144">
        <v>186.93587508711465</v>
      </c>
      <c r="T65" s="144">
        <v>186.41612828422649</v>
      </c>
      <c r="U65" s="144">
        <v>192.06257571811324</v>
      </c>
      <c r="V65" s="144">
        <v>195.11782536241486</v>
      </c>
      <c r="W65" s="144">
        <v>203.30551802882653</v>
      </c>
      <c r="X65" s="144">
        <v>206.29941548370553</v>
      </c>
      <c r="Y65" s="144">
        <v>193.71288118107418</v>
      </c>
      <c r="Z65" s="144">
        <v>189.62478404969164</v>
      </c>
    </row>
    <row r="66" spans="1:31" s="368" customFormat="1">
      <c r="A66" s="643"/>
      <c r="C66" s="134"/>
      <c r="D66" s="134"/>
      <c r="E66" s="134"/>
      <c r="F66" s="134"/>
      <c r="G66" s="134"/>
      <c r="H66" s="134"/>
      <c r="I66" s="134"/>
      <c r="J66" s="134"/>
    </row>
    <row r="67" spans="1:31" s="368" customFormat="1" ht="26.15" customHeight="1">
      <c r="A67" s="135"/>
      <c r="B67" s="1418" t="s">
        <v>519</v>
      </c>
      <c r="C67" s="1418"/>
      <c r="D67" s="1418"/>
      <c r="E67" s="1418"/>
      <c r="F67" s="1418"/>
      <c r="G67" s="1418"/>
      <c r="H67" s="1418" t="s">
        <v>519</v>
      </c>
      <c r="I67" s="1418"/>
      <c r="J67" s="1418"/>
      <c r="K67" s="1418"/>
      <c r="L67" s="1418"/>
      <c r="M67" s="1418"/>
      <c r="N67" s="1418" t="s">
        <v>519</v>
      </c>
      <c r="O67" s="1418"/>
      <c r="P67" s="1418"/>
      <c r="Q67" s="1418"/>
      <c r="R67" s="1418"/>
      <c r="S67" s="1418"/>
      <c r="T67" s="1418" t="s">
        <v>519</v>
      </c>
      <c r="U67" s="1418"/>
      <c r="V67" s="1418"/>
      <c r="W67" s="1418"/>
      <c r="X67" s="1418"/>
      <c r="Y67" s="1418"/>
      <c r="Z67" s="1418" t="s">
        <v>519</v>
      </c>
      <c r="AA67" s="1418"/>
      <c r="AB67" s="1418"/>
      <c r="AC67" s="1418"/>
      <c r="AD67" s="1418"/>
      <c r="AE67" s="1418"/>
    </row>
    <row r="68" spans="1:31" s="368" customFormat="1">
      <c r="A68" s="674"/>
      <c r="B68" s="523"/>
      <c r="C68" s="134"/>
      <c r="D68" s="134"/>
      <c r="E68" s="134"/>
      <c r="F68" s="134"/>
      <c r="G68" s="134"/>
      <c r="H68" s="134"/>
      <c r="I68" s="134"/>
      <c r="J68" s="134"/>
    </row>
    <row r="69" spans="1:31" s="368" customFormat="1">
      <c r="A69" s="712" t="s">
        <v>435</v>
      </c>
      <c r="B69" s="149">
        <v>11.524493377716588</v>
      </c>
      <c r="C69" s="149">
        <v>11.524960841595302</v>
      </c>
      <c r="D69" s="149">
        <v>11.838972487587075</v>
      </c>
      <c r="E69" s="149">
        <v>12.91662188994381</v>
      </c>
      <c r="F69" s="149">
        <v>12.510935207877949</v>
      </c>
      <c r="G69" s="149">
        <v>11.459238908001412</v>
      </c>
      <c r="H69" s="149">
        <v>11.612798741280232</v>
      </c>
      <c r="I69" s="149">
        <v>11.432009927711329</v>
      </c>
      <c r="J69" s="149">
        <v>11.744201367414599</v>
      </c>
      <c r="K69" s="149">
        <v>12.092092593070028</v>
      </c>
      <c r="L69" s="149">
        <v>13.048320002121958</v>
      </c>
      <c r="M69" s="149">
        <v>12.817740945210831</v>
      </c>
      <c r="N69" s="149">
        <v>12.841933507578124</v>
      </c>
      <c r="O69" s="149">
        <v>12.984474707886921</v>
      </c>
      <c r="P69" s="149">
        <v>12.720616940827417</v>
      </c>
      <c r="Q69" s="149">
        <v>11.819537351139756</v>
      </c>
      <c r="R69" s="149">
        <v>11.296174271525949</v>
      </c>
      <c r="S69" s="149">
        <v>11.209766052744699</v>
      </c>
      <c r="T69" s="149">
        <v>11.601184553518857</v>
      </c>
      <c r="U69" s="149">
        <v>11.199828333899282</v>
      </c>
      <c r="V69" s="149">
        <v>11.433461714891209</v>
      </c>
      <c r="W69" s="149">
        <v>10.75183046911493</v>
      </c>
      <c r="X69" s="149">
        <v>10.349969747796154</v>
      </c>
      <c r="Y69" s="149">
        <v>10.944115215724311</v>
      </c>
      <c r="Z69" s="149">
        <v>10.800453108226463</v>
      </c>
    </row>
    <row r="70" spans="1:31" s="368" customFormat="1">
      <c r="A70" s="710" t="s">
        <v>436</v>
      </c>
      <c r="B70" s="149">
        <v>17.800708593512613</v>
      </c>
      <c r="C70" s="149">
        <v>15.344412306733517</v>
      </c>
      <c r="D70" s="149">
        <v>15.061486609274485</v>
      </c>
      <c r="E70" s="149">
        <v>16.240688922247095</v>
      </c>
      <c r="F70" s="149">
        <v>16.253500926687472</v>
      </c>
      <c r="G70" s="149">
        <v>16.431160662796955</v>
      </c>
      <c r="H70" s="149">
        <v>15.688038095568407</v>
      </c>
      <c r="I70" s="149">
        <v>15.572679975774271</v>
      </c>
      <c r="J70" s="149">
        <v>15.281221211276785</v>
      </c>
      <c r="K70" s="149">
        <v>15.480891895750883</v>
      </c>
      <c r="L70" s="149">
        <v>16.034507459278014</v>
      </c>
      <c r="M70" s="149">
        <v>17.129251482638118</v>
      </c>
      <c r="N70" s="149">
        <v>17.811647742128734</v>
      </c>
      <c r="O70" s="149">
        <v>17.461998172342515</v>
      </c>
      <c r="P70" s="149">
        <v>17.063796382606135</v>
      </c>
      <c r="Q70" s="149">
        <v>16.008977616858889</v>
      </c>
      <c r="R70" s="149">
        <v>16.236738095488217</v>
      </c>
      <c r="S70" s="149">
        <v>17.303506079566656</v>
      </c>
      <c r="T70" s="149">
        <v>17.179373065628916</v>
      </c>
      <c r="U70" s="149">
        <v>16.030497777087376</v>
      </c>
      <c r="V70" s="149">
        <v>16.328450124031519</v>
      </c>
      <c r="W70" s="149">
        <v>16.89899283845126</v>
      </c>
      <c r="X70" s="149">
        <v>16.613438095250402</v>
      </c>
      <c r="Y70" s="149">
        <v>17.019529381357618</v>
      </c>
      <c r="Z70" s="149">
        <v>18.239749416021958</v>
      </c>
    </row>
    <row r="71" spans="1:31" s="368" customFormat="1">
      <c r="A71" s="710" t="s">
        <v>437</v>
      </c>
      <c r="B71" s="149">
        <v>0.72917153707767424</v>
      </c>
      <c r="C71" s="149">
        <v>0.73421475842182693</v>
      </c>
      <c r="D71" s="149">
        <v>0.72842409167828659</v>
      </c>
      <c r="E71" s="149">
        <v>0.59527923661516513</v>
      </c>
      <c r="F71" s="149">
        <v>0.46437428545921822</v>
      </c>
      <c r="G71" s="149">
        <v>0.43578029444546207</v>
      </c>
      <c r="H71" s="149">
        <v>0.38441059928224586</v>
      </c>
      <c r="I71" s="149">
        <v>0.48512941219053074</v>
      </c>
      <c r="J71" s="149">
        <v>0.45600866281474073</v>
      </c>
      <c r="K71" s="149">
        <v>0.46099311917297126</v>
      </c>
      <c r="L71" s="149">
        <v>0.57502545997487153</v>
      </c>
      <c r="M71" s="149">
        <v>0.61207162018685335</v>
      </c>
      <c r="N71" s="149">
        <v>0.58737237845068713</v>
      </c>
      <c r="O71" s="149">
        <v>0.72849572433217136</v>
      </c>
      <c r="P71" s="149">
        <v>0.89494590886981285</v>
      </c>
      <c r="Q71" s="149">
        <v>0.82864993305749568</v>
      </c>
      <c r="R71" s="149">
        <v>0.85365350472286239</v>
      </c>
      <c r="S71" s="149">
        <v>0.82127841428661141</v>
      </c>
      <c r="T71" s="149">
        <v>0.68100311579850281</v>
      </c>
      <c r="U71" s="149">
        <v>0.66380999690194398</v>
      </c>
      <c r="V71" s="149">
        <v>0.58679639264887706</v>
      </c>
      <c r="W71" s="149">
        <v>0.57758561480757042</v>
      </c>
      <c r="X71" s="149">
        <v>0.55958211739976671</v>
      </c>
      <c r="Y71" s="149">
        <v>0.68831596542972906</v>
      </c>
      <c r="Z71" s="149">
        <v>0.7134863799826936</v>
      </c>
    </row>
    <row r="72" spans="1:31" s="368" customFormat="1">
      <c r="A72" s="710" t="s">
        <v>438</v>
      </c>
      <c r="B72" s="149">
        <v>1.1682637293387281</v>
      </c>
      <c r="C72" s="149">
        <v>1.5523994972205637</v>
      </c>
      <c r="D72" s="149">
        <v>1.6378831306102937</v>
      </c>
      <c r="E72" s="149">
        <v>1.8213555004529993</v>
      </c>
      <c r="F72" s="149">
        <v>2.1459445309484511</v>
      </c>
      <c r="G72" s="149">
        <v>2.0794304124664937</v>
      </c>
      <c r="H72" s="149">
        <v>1.8441545880295129</v>
      </c>
      <c r="I72" s="149">
        <v>1.586583375771877</v>
      </c>
      <c r="J72" s="149">
        <v>2.055953912084485</v>
      </c>
      <c r="K72" s="149">
        <v>2.2038591227552091</v>
      </c>
      <c r="L72" s="149">
        <v>2.8733266054222018</v>
      </c>
      <c r="M72" s="149">
        <v>3.5883316950896158</v>
      </c>
      <c r="N72" s="149">
        <v>3.7270075144060897</v>
      </c>
      <c r="O72" s="149">
        <v>3.2970989081432034</v>
      </c>
      <c r="P72" s="149">
        <v>3.2360864177370119</v>
      </c>
      <c r="Q72" s="149">
        <v>3.0288395953201568</v>
      </c>
      <c r="R72" s="149">
        <v>3.3936796908394693</v>
      </c>
      <c r="S72" s="149">
        <v>3.5271884375704126</v>
      </c>
      <c r="T72" s="149">
        <v>3.4873059087138798</v>
      </c>
      <c r="U72" s="149">
        <v>3.2999290551671732</v>
      </c>
      <c r="V72" s="149">
        <v>3.426436581923527</v>
      </c>
      <c r="W72" s="149">
        <v>3.322268462960567</v>
      </c>
      <c r="X72" s="149">
        <v>3.5928286300628982</v>
      </c>
      <c r="Y72" s="149">
        <v>3.80615452318479</v>
      </c>
      <c r="Z72" s="149">
        <v>3.8388711097625339</v>
      </c>
    </row>
    <row r="73" spans="1:31" s="368" customFormat="1">
      <c r="A73" s="710" t="s">
        <v>439</v>
      </c>
      <c r="B73" s="149">
        <v>2.1231891705703489</v>
      </c>
      <c r="C73" s="149">
        <v>1.7528137770926757</v>
      </c>
      <c r="D73" s="149">
        <v>1.676364523119622</v>
      </c>
      <c r="E73" s="149">
        <v>1.4992837147492575</v>
      </c>
      <c r="F73" s="149">
        <v>1.3426484693371774</v>
      </c>
      <c r="G73" s="149">
        <v>1.4159636377474514</v>
      </c>
      <c r="H73" s="149">
        <v>1.4131212001562836</v>
      </c>
      <c r="I73" s="149">
        <v>1.5131353691291201</v>
      </c>
      <c r="J73" s="149">
        <v>1.4972392912147108</v>
      </c>
      <c r="K73" s="149">
        <v>1.5824693910295871</v>
      </c>
      <c r="L73" s="149">
        <v>1.5958814210847685</v>
      </c>
      <c r="M73" s="149">
        <v>1.423863964965226</v>
      </c>
      <c r="N73" s="149">
        <v>1.3935781244204426</v>
      </c>
      <c r="O73" s="149">
        <v>1.6154715036247986</v>
      </c>
      <c r="P73" s="149">
        <v>1.6095100264798254</v>
      </c>
      <c r="Q73" s="149">
        <v>1.4812860340382463</v>
      </c>
      <c r="R73" s="149">
        <v>1.3153652713932271</v>
      </c>
      <c r="S73" s="149">
        <v>1.3418803355672995</v>
      </c>
      <c r="T73" s="149">
        <v>1.1801433070867591</v>
      </c>
      <c r="U73" s="149">
        <v>1.1904656804067775</v>
      </c>
      <c r="V73" s="149">
        <v>1.1465479425704554</v>
      </c>
      <c r="W73" s="149">
        <v>0.95243965780348727</v>
      </c>
      <c r="X73" s="149">
        <v>0.93324843685912096</v>
      </c>
      <c r="Y73" s="149">
        <v>0.94233417830326893</v>
      </c>
      <c r="Z73" s="149">
        <v>1.0570481069498139</v>
      </c>
    </row>
    <row r="74" spans="1:31" s="368" customFormat="1">
      <c r="A74" s="710" t="s">
        <v>440</v>
      </c>
      <c r="B74" s="149">
        <v>8.3195334546834339</v>
      </c>
      <c r="C74" s="149">
        <v>9.7710938378953252</v>
      </c>
      <c r="D74" s="149">
        <v>10.248496663111961</v>
      </c>
      <c r="E74" s="149">
        <v>7.6191560852232199</v>
      </c>
      <c r="F74" s="149">
        <v>8.6443046705130655</v>
      </c>
      <c r="G74" s="149">
        <v>7.2269237390942074</v>
      </c>
      <c r="H74" s="149">
        <v>7.460848018237618</v>
      </c>
      <c r="I74" s="149">
        <v>5.5003550755188986</v>
      </c>
      <c r="J74" s="149">
        <v>4.9675153742768625</v>
      </c>
      <c r="K74" s="149">
        <v>4.61027859143499</v>
      </c>
      <c r="L74" s="149">
        <v>4.401290534315085</v>
      </c>
      <c r="M74" s="149">
        <v>4.5200139286465824</v>
      </c>
      <c r="N74" s="149">
        <v>4.0624155441990641</v>
      </c>
      <c r="O74" s="149">
        <v>3.6776779119436953</v>
      </c>
      <c r="P74" s="149">
        <v>4.315965715044161</v>
      </c>
      <c r="Q74" s="149">
        <v>4.3521580596767473</v>
      </c>
      <c r="R74" s="149">
        <v>4.0535255410794271</v>
      </c>
      <c r="S74" s="149">
        <v>3.8518432360909167</v>
      </c>
      <c r="T74" s="149">
        <v>4.2407837408139581</v>
      </c>
      <c r="U74" s="149">
        <v>4.2836428362173224</v>
      </c>
      <c r="V74" s="149">
        <v>4.7529584621720975</v>
      </c>
      <c r="W74" s="149">
        <v>3.6925148710709728</v>
      </c>
      <c r="X74" s="149">
        <v>3.7190515765870096</v>
      </c>
      <c r="Y74" s="149">
        <v>3.234320541278739</v>
      </c>
      <c r="Z74" s="149">
        <v>3.1097715598754276</v>
      </c>
    </row>
    <row r="75" spans="1:31" s="368" customFormat="1">
      <c r="A75" s="710" t="s">
        <v>441</v>
      </c>
      <c r="B75" s="149">
        <v>3.3386196647788315</v>
      </c>
      <c r="C75" s="149">
        <v>3.2274228096192248</v>
      </c>
      <c r="D75" s="149">
        <v>3.2136223776533286</v>
      </c>
      <c r="E75" s="149">
        <v>3.433771881666885</v>
      </c>
      <c r="F75" s="149">
        <v>3.1845649095815252</v>
      </c>
      <c r="G75" s="149">
        <v>2.9515672190858671</v>
      </c>
      <c r="H75" s="149">
        <v>2.8335605765419927</v>
      </c>
      <c r="I75" s="149">
        <v>3.0740789029026483</v>
      </c>
      <c r="J75" s="149">
        <v>3.2101594871219103</v>
      </c>
      <c r="K75" s="149">
        <v>3.4623227837679651</v>
      </c>
      <c r="L75" s="149">
        <v>3.5462878884741711</v>
      </c>
      <c r="M75" s="149">
        <v>3.4787077109950144</v>
      </c>
      <c r="N75" s="149">
        <v>3.2561886641706863</v>
      </c>
      <c r="O75" s="149">
        <v>3.4365578392762548</v>
      </c>
      <c r="P75" s="149">
        <v>3.1779234269111263</v>
      </c>
      <c r="Q75" s="149">
        <v>3.2990681734422793</v>
      </c>
      <c r="R75" s="149">
        <v>3.0496190872932525</v>
      </c>
      <c r="S75" s="149">
        <v>3.081206675591261</v>
      </c>
      <c r="T75" s="149">
        <v>3.1840226317979217</v>
      </c>
      <c r="U75" s="149">
        <v>3.0360617962867429</v>
      </c>
      <c r="V75" s="149">
        <v>2.9737900993878643</v>
      </c>
      <c r="W75" s="149">
        <v>2.946523999348154</v>
      </c>
      <c r="X75" s="149">
        <v>3.1327649459631601</v>
      </c>
      <c r="Y75" s="149">
        <v>3.249517258014003</v>
      </c>
      <c r="Z75" s="149">
        <v>3.4334741559313127</v>
      </c>
    </row>
    <row r="76" spans="1:31" s="368" customFormat="1">
      <c r="A76" s="710" t="s">
        <v>442</v>
      </c>
      <c r="B76" s="149">
        <v>4.5041754097609177</v>
      </c>
      <c r="C76" s="149">
        <v>5.7326127983266684</v>
      </c>
      <c r="D76" s="149">
        <v>4.3754942564671842</v>
      </c>
      <c r="E76" s="149">
        <v>4.4553283193890367</v>
      </c>
      <c r="F76" s="149">
        <v>4.4111381395623059</v>
      </c>
      <c r="G76" s="149">
        <v>5.7358783186052325</v>
      </c>
      <c r="H76" s="149">
        <v>6.7909024070769242</v>
      </c>
      <c r="I76" s="149">
        <v>7.133890253644795</v>
      </c>
      <c r="J76" s="149">
        <v>6.5600466456869855</v>
      </c>
      <c r="K76" s="149">
        <v>6.7170656833323275</v>
      </c>
      <c r="L76" s="149">
        <v>4.7838310218269982</v>
      </c>
      <c r="M76" s="149">
        <v>6.145466216548007</v>
      </c>
      <c r="N76" s="149">
        <v>7.3958952122484281</v>
      </c>
      <c r="O76" s="149">
        <v>5.9138034641664818</v>
      </c>
      <c r="P76" s="149">
        <v>6.1575499227832289</v>
      </c>
      <c r="Q76" s="149">
        <v>8.3795291473958322</v>
      </c>
      <c r="R76" s="149">
        <v>8.5913017375812739</v>
      </c>
      <c r="S76" s="149">
        <v>7.2096944037462301</v>
      </c>
      <c r="T76" s="149">
        <v>6.2957033538233445</v>
      </c>
      <c r="U76" s="149">
        <v>9.2985053003837326</v>
      </c>
      <c r="V76" s="149">
        <v>8.5866853218624737</v>
      </c>
      <c r="W76" s="149">
        <v>10.154035271324963</v>
      </c>
      <c r="X76" s="149">
        <v>9.4754799821967612</v>
      </c>
      <c r="Y76" s="149">
        <v>6.6591091687613124</v>
      </c>
      <c r="Z76" s="149">
        <v>5.7264302772845639</v>
      </c>
    </row>
    <row r="77" spans="1:31" s="368" customFormat="1">
      <c r="A77" s="710" t="s">
        <v>443</v>
      </c>
      <c r="B77" s="149">
        <v>17.001644249947621</v>
      </c>
      <c r="C77" s="149">
        <v>15.572570928426781</v>
      </c>
      <c r="D77" s="149">
        <v>16.251941497872412</v>
      </c>
      <c r="E77" s="149">
        <v>15.242955479425218</v>
      </c>
      <c r="F77" s="149">
        <v>15.068971166229394</v>
      </c>
      <c r="G77" s="149">
        <v>14.320778650403492</v>
      </c>
      <c r="H77" s="149">
        <v>14.417251024512071</v>
      </c>
      <c r="I77" s="149">
        <v>14.596846566304597</v>
      </c>
      <c r="J77" s="149">
        <v>13.446173620668255</v>
      </c>
      <c r="K77" s="149">
        <v>13.901015126893547</v>
      </c>
      <c r="L77" s="149">
        <v>12.997512708220532</v>
      </c>
      <c r="M77" s="149">
        <v>11.375817495840387</v>
      </c>
      <c r="N77" s="149">
        <v>11.214459720930193</v>
      </c>
      <c r="O77" s="149">
        <v>11.296015054373935</v>
      </c>
      <c r="P77" s="149">
        <v>11.45687733140768</v>
      </c>
      <c r="Q77" s="149">
        <v>12.221881711026395</v>
      </c>
      <c r="R77" s="149">
        <v>12.02423670106643</v>
      </c>
      <c r="S77" s="149">
        <v>12.442370317005601</v>
      </c>
      <c r="T77" s="149">
        <v>12.91501098180983</v>
      </c>
      <c r="U77" s="149">
        <v>12.970758245553336</v>
      </c>
      <c r="V77" s="149">
        <v>12.950473524851558</v>
      </c>
      <c r="W77" s="149">
        <v>13.125938089448676</v>
      </c>
      <c r="X77" s="149">
        <v>13.672944158904876</v>
      </c>
      <c r="Y77" s="149">
        <v>13.520931883610361</v>
      </c>
      <c r="Z77" s="149">
        <v>13.814922113242494</v>
      </c>
    </row>
    <row r="78" spans="1:31" s="368" customFormat="1">
      <c r="A78" s="710" t="s">
        <v>444</v>
      </c>
      <c r="B78" s="149">
        <v>18.589417717329514</v>
      </c>
      <c r="C78" s="149">
        <v>18.20842915287259</v>
      </c>
      <c r="D78" s="149">
        <v>18.702802487512841</v>
      </c>
      <c r="E78" s="149">
        <v>19.307094006379799</v>
      </c>
      <c r="F78" s="149">
        <v>19.308858752737333</v>
      </c>
      <c r="G78" s="149">
        <v>19.88391490090525</v>
      </c>
      <c r="H78" s="149">
        <v>18.924860165808685</v>
      </c>
      <c r="I78" s="149">
        <v>20.08292084413041</v>
      </c>
      <c r="J78" s="149">
        <v>20.831512672555558</v>
      </c>
      <c r="K78" s="149">
        <v>19.773570923618102</v>
      </c>
      <c r="L78" s="149">
        <v>21.769239239512714</v>
      </c>
      <c r="M78" s="149">
        <v>20.497361116365358</v>
      </c>
      <c r="N78" s="149">
        <v>19.710884808919896</v>
      </c>
      <c r="O78" s="149">
        <v>21.067829125217724</v>
      </c>
      <c r="P78" s="149">
        <v>20.302287045901014</v>
      </c>
      <c r="Q78" s="149">
        <v>19.958438446020011</v>
      </c>
      <c r="R78" s="149">
        <v>20.951822915292819</v>
      </c>
      <c r="S78" s="149">
        <v>20.547895692306771</v>
      </c>
      <c r="T78" s="149">
        <v>20.752359653734427</v>
      </c>
      <c r="U78" s="149">
        <v>20.710583385268563</v>
      </c>
      <c r="V78" s="149">
        <v>20.626635043153676</v>
      </c>
      <c r="W78" s="149">
        <v>19.961496698665741</v>
      </c>
      <c r="X78" s="149">
        <v>20.781627796962319</v>
      </c>
      <c r="Y78" s="149">
        <v>20.866469794448207</v>
      </c>
      <c r="Z78" s="149">
        <v>21.031956796415969</v>
      </c>
    </row>
    <row r="79" spans="1:31" s="368" customFormat="1">
      <c r="A79" s="710" t="s">
        <v>445</v>
      </c>
      <c r="B79" s="149">
        <v>4.7724779045785635</v>
      </c>
      <c r="C79" s="149">
        <v>4.9748350234679544</v>
      </c>
      <c r="D79" s="149">
        <v>4.5674234687987596</v>
      </c>
      <c r="E79" s="149">
        <v>5.0964198683408606</v>
      </c>
      <c r="F79" s="149">
        <v>4.5852581428910586</v>
      </c>
      <c r="G79" s="149">
        <v>4.6597003524061389</v>
      </c>
      <c r="H79" s="149">
        <v>4.2897233979399365</v>
      </c>
      <c r="I79" s="149">
        <v>4.4083077943959275</v>
      </c>
      <c r="J79" s="149">
        <v>4.8763304338206908</v>
      </c>
      <c r="K79" s="149">
        <v>4.8282025252749747</v>
      </c>
      <c r="L79" s="149">
        <v>5.2703210613156921</v>
      </c>
      <c r="M79" s="149">
        <v>4.9797282333334705</v>
      </c>
      <c r="N79" s="149">
        <v>4.9585795048814614</v>
      </c>
      <c r="O79" s="149">
        <v>5.2498025546886762</v>
      </c>
      <c r="P79" s="149">
        <v>5.23569862316445</v>
      </c>
      <c r="Q79" s="149">
        <v>5.2474929457932848</v>
      </c>
      <c r="R79" s="149">
        <v>5.4953377699203667</v>
      </c>
      <c r="S79" s="149">
        <v>5.4860771583616454</v>
      </c>
      <c r="T79" s="149">
        <v>5.2561529468099586</v>
      </c>
      <c r="U79" s="149">
        <v>5.1243402058877647</v>
      </c>
      <c r="V79" s="149">
        <v>5.0662454080282711</v>
      </c>
      <c r="W79" s="149">
        <v>5.0796308043068423</v>
      </c>
      <c r="X79" s="149">
        <v>5.4676802055287075</v>
      </c>
      <c r="Y79" s="149">
        <v>5.5107141220770099</v>
      </c>
      <c r="Z79" s="149">
        <v>5.6354111835440257</v>
      </c>
    </row>
    <row r="80" spans="1:31" s="368" customFormat="1">
      <c r="A80" s="710" t="s">
        <v>446</v>
      </c>
      <c r="B80" s="149">
        <v>0.48071010600637326</v>
      </c>
      <c r="C80" s="149">
        <v>0.46102602473236604</v>
      </c>
      <c r="D80" s="149">
        <v>0.49023635265303556</v>
      </c>
      <c r="E80" s="149">
        <v>0.55593360857339302</v>
      </c>
      <c r="F80" s="149">
        <v>0.54871181418529258</v>
      </c>
      <c r="G80" s="149">
        <v>0.53333430459389053</v>
      </c>
      <c r="H80" s="149">
        <v>0.52656645766121879</v>
      </c>
      <c r="I80" s="149">
        <v>0.67391240582155298</v>
      </c>
      <c r="J80" s="149">
        <v>0.76877754483730165</v>
      </c>
      <c r="K80" s="149">
        <v>0.87187675795780339</v>
      </c>
      <c r="L80" s="149">
        <v>0.90413882728105055</v>
      </c>
      <c r="M80" s="149">
        <v>0.72976231793024837</v>
      </c>
      <c r="N80" s="149">
        <v>0.72011649954936974</v>
      </c>
      <c r="O80" s="149">
        <v>0.85037363405986333</v>
      </c>
      <c r="P80" s="149">
        <v>0.89358737978979941</v>
      </c>
      <c r="Q80" s="149">
        <v>0.81885868521984206</v>
      </c>
      <c r="R80" s="149">
        <v>0.80421153372637577</v>
      </c>
      <c r="S80" s="149">
        <v>0.83111986906235114</v>
      </c>
      <c r="T80" s="149">
        <v>0.84308810306225712</v>
      </c>
      <c r="U80" s="149">
        <v>0.7750482482565979</v>
      </c>
      <c r="V80" s="149">
        <v>0.86947911502405306</v>
      </c>
      <c r="W80" s="149">
        <v>0.92157563166406209</v>
      </c>
      <c r="X80" s="149">
        <v>0.99001162244344443</v>
      </c>
      <c r="Y80" s="149">
        <v>0.82418840607053878</v>
      </c>
      <c r="Z80" s="149">
        <v>0.83729042307112911</v>
      </c>
    </row>
    <row r="81" spans="1:26" s="368" customFormat="1">
      <c r="A81" s="710" t="s">
        <v>447</v>
      </c>
      <c r="B81" s="149">
        <v>0.99542411568676537</v>
      </c>
      <c r="C81" s="149">
        <v>2.0326918291866174</v>
      </c>
      <c r="D81" s="149">
        <v>1.6525467468422352</v>
      </c>
      <c r="E81" s="149">
        <v>2.3002569232672179</v>
      </c>
      <c r="F81" s="149">
        <v>2.4048547622695309</v>
      </c>
      <c r="G81" s="149">
        <v>2.0438380466783501</v>
      </c>
      <c r="H81" s="149">
        <v>1.8981873694763891</v>
      </c>
      <c r="I81" s="149">
        <v>2.1021018520273818</v>
      </c>
      <c r="J81" s="149">
        <v>1.9202760481362202</v>
      </c>
      <c r="K81" s="149">
        <v>1.8320375156509676</v>
      </c>
      <c r="L81" s="149">
        <v>1.9354184350834565</v>
      </c>
      <c r="M81" s="149">
        <v>2.0696140365342255</v>
      </c>
      <c r="N81" s="149">
        <v>2.3406520081051831</v>
      </c>
      <c r="O81" s="149">
        <v>2.7057915323393265</v>
      </c>
      <c r="P81" s="149">
        <v>2.420964629516249</v>
      </c>
      <c r="Q81" s="149">
        <v>2.3717744835447023</v>
      </c>
      <c r="R81" s="149">
        <v>2.5012935012219928</v>
      </c>
      <c r="S81" s="149">
        <v>2.7110104660720387</v>
      </c>
      <c r="T81" s="149">
        <v>2.7348775197726161</v>
      </c>
      <c r="U81" s="149">
        <v>2.5438384537775818</v>
      </c>
      <c r="V81" s="149">
        <v>2.6880312052906463</v>
      </c>
      <c r="W81" s="149">
        <v>2.5110362010583693</v>
      </c>
      <c r="X81" s="149">
        <v>2.7099783161895568</v>
      </c>
      <c r="Y81" s="149">
        <v>2.7241103664725865</v>
      </c>
      <c r="Z81" s="149">
        <v>2.9075367494306423</v>
      </c>
    </row>
    <row r="82" spans="1:26" s="368" customFormat="1">
      <c r="A82" s="710" t="s">
        <v>448</v>
      </c>
      <c r="B82" s="149">
        <v>2.2215075140201459</v>
      </c>
      <c r="C82" s="149">
        <v>2.6831727235296947</v>
      </c>
      <c r="D82" s="149">
        <v>2.5782091115045498</v>
      </c>
      <c r="E82" s="149">
        <v>2.7713925496060812</v>
      </c>
      <c r="F82" s="149">
        <v>3.1184437891818018</v>
      </c>
      <c r="G82" s="149">
        <v>2.885687680779319</v>
      </c>
      <c r="H82" s="149">
        <v>2.7340689515462762</v>
      </c>
      <c r="I82" s="149">
        <v>3.2611400696598598</v>
      </c>
      <c r="J82" s="149">
        <v>3.1285400551396361</v>
      </c>
      <c r="K82" s="149">
        <v>3.2625867062759131</v>
      </c>
      <c r="L82" s="149">
        <v>3.3034797433735532</v>
      </c>
      <c r="M82" s="149">
        <v>3.8176892355276806</v>
      </c>
      <c r="N82" s="149">
        <v>3.2972034772650427</v>
      </c>
      <c r="O82" s="149">
        <v>3.0729856337892052</v>
      </c>
      <c r="P82" s="149">
        <v>3.2073733852304298</v>
      </c>
      <c r="Q82" s="149">
        <v>3.8617491338554113</v>
      </c>
      <c r="R82" s="149">
        <v>3.8130947841926899</v>
      </c>
      <c r="S82" s="149">
        <v>3.7811318838453229</v>
      </c>
      <c r="T82" s="149">
        <v>3.6532251423335134</v>
      </c>
      <c r="U82" s="149">
        <v>3.6692370535834309</v>
      </c>
      <c r="V82" s="149">
        <v>3.2445682659710768</v>
      </c>
      <c r="W82" s="149">
        <v>3.2664321809166927</v>
      </c>
      <c r="X82" s="149">
        <v>3.1141361896884003</v>
      </c>
      <c r="Y82" s="149">
        <v>3.3849031107041676</v>
      </c>
      <c r="Z82" s="149">
        <v>3.3339893011946518</v>
      </c>
    </row>
    <row r="83" spans="1:26" s="368" customFormat="1">
      <c r="A83" s="710" t="s">
        <v>449</v>
      </c>
      <c r="B83" s="149">
        <v>5.411879523233333</v>
      </c>
      <c r="C83" s="149">
        <v>5.2297194299830574</v>
      </c>
      <c r="D83" s="149">
        <v>5.5497219273917393</v>
      </c>
      <c r="E83" s="149">
        <v>4.6571625866366366</v>
      </c>
      <c r="F83" s="149">
        <v>4.6265121194828041</v>
      </c>
      <c r="G83" s="149">
        <v>6.5865543439573413</v>
      </c>
      <c r="H83" s="149">
        <v>7.39328878933099</v>
      </c>
      <c r="I83" s="149">
        <v>6.3694929782355345</v>
      </c>
      <c r="J83" s="149">
        <v>6.8972963097528508</v>
      </c>
      <c r="K83" s="149">
        <v>6.8144432950776617</v>
      </c>
      <c r="L83" s="149">
        <v>4.8260978016221365</v>
      </c>
      <c r="M83" s="149">
        <v>4.6871170316991719</v>
      </c>
      <c r="N83" s="149">
        <v>4.3388222466735185</v>
      </c>
      <c r="O83" s="149">
        <v>4.3256635435615332</v>
      </c>
      <c r="P83" s="149">
        <v>5.1579486704983504</v>
      </c>
      <c r="Q83" s="149">
        <v>4.30137813750353</v>
      </c>
      <c r="R83" s="149">
        <v>3.5681272861441569</v>
      </c>
      <c r="S83" s="149">
        <v>3.6517434314251949</v>
      </c>
      <c r="T83" s="149">
        <v>3.9759047063863111</v>
      </c>
      <c r="U83" s="149">
        <v>3.2042514566145219</v>
      </c>
      <c r="V83" s="149">
        <v>3.2009316350133106</v>
      </c>
      <c r="W83" s="149">
        <v>4.0038589801185189</v>
      </c>
      <c r="X83" s="149">
        <v>3.1466290631243932</v>
      </c>
      <c r="Y83" s="149">
        <v>4.8424317122395593</v>
      </c>
      <c r="Z83" s="149">
        <v>3.6790648375802673</v>
      </c>
    </row>
    <row r="84" spans="1:26" s="368" customFormat="1">
      <c r="A84" s="710" t="s">
        <v>450</v>
      </c>
      <c r="B84" s="149">
        <v>1.0187839348148506</v>
      </c>
      <c r="C84" s="149">
        <v>1.197624263265636</v>
      </c>
      <c r="D84" s="149">
        <v>1.4263742652761142</v>
      </c>
      <c r="E84" s="149">
        <v>1.4872994310952754</v>
      </c>
      <c r="F84" s="149">
        <v>1.3809783106616307</v>
      </c>
      <c r="G84" s="149">
        <v>1.3502485298019986</v>
      </c>
      <c r="H84" s="149">
        <v>1.7882196196410141</v>
      </c>
      <c r="I84" s="149">
        <v>2.2074151917185754</v>
      </c>
      <c r="J84" s="149">
        <v>2.3587473615248555</v>
      </c>
      <c r="K84" s="149">
        <v>2.1062939638195668</v>
      </c>
      <c r="L84" s="149">
        <v>2.1353217960762927</v>
      </c>
      <c r="M84" s="149">
        <v>2.1274629707100123</v>
      </c>
      <c r="N84" s="149">
        <v>2.3432430459925344</v>
      </c>
      <c r="O84" s="149">
        <v>2.3159606886597337</v>
      </c>
      <c r="P84" s="149">
        <v>2.1488681933814799</v>
      </c>
      <c r="Q84" s="149">
        <v>2.0203805508414345</v>
      </c>
      <c r="R84" s="149">
        <v>2.0518183051444949</v>
      </c>
      <c r="S84" s="149">
        <v>2.2022875510118247</v>
      </c>
      <c r="T84" s="149">
        <v>2.0198612664491433</v>
      </c>
      <c r="U84" s="149">
        <v>1.9992021744498822</v>
      </c>
      <c r="V84" s="149">
        <v>2.118509159813132</v>
      </c>
      <c r="W84" s="149">
        <v>1.833840229774288</v>
      </c>
      <c r="X84" s="149">
        <v>1.7406291192210421</v>
      </c>
      <c r="Y84" s="149">
        <v>1.7828543694014367</v>
      </c>
      <c r="Z84" s="149">
        <v>1.840544479495863</v>
      </c>
    </row>
    <row r="85" spans="1:26" s="368" customFormat="1" ht="20.25" customHeight="1">
      <c r="A85" s="710" t="s">
        <v>451</v>
      </c>
      <c r="B85" s="150">
        <v>100</v>
      </c>
      <c r="C85" s="150">
        <v>99.999999999999986</v>
      </c>
      <c r="D85" s="150">
        <v>100</v>
      </c>
      <c r="E85" s="150">
        <v>100</v>
      </c>
      <c r="F85" s="150">
        <v>100</v>
      </c>
      <c r="G85" s="150">
        <v>100</v>
      </c>
      <c r="H85" s="150">
        <v>100</v>
      </c>
      <c r="I85" s="150">
        <v>100</v>
      </c>
      <c r="J85" s="150">
        <v>100</v>
      </c>
      <c r="K85" s="150">
        <v>100</v>
      </c>
      <c r="L85" s="150">
        <v>100</v>
      </c>
      <c r="M85" s="150">
        <v>100</v>
      </c>
      <c r="N85" s="150">
        <v>100</v>
      </c>
      <c r="O85" s="150">
        <v>100.00000000000001</v>
      </c>
      <c r="P85" s="150">
        <v>100</v>
      </c>
      <c r="Q85" s="150">
        <v>100</v>
      </c>
      <c r="R85" s="150">
        <v>100</v>
      </c>
      <c r="S85" s="150">
        <v>100</v>
      </c>
      <c r="T85" s="150">
        <v>99.999999999999986</v>
      </c>
      <c r="U85" s="150">
        <v>100</v>
      </c>
      <c r="V85" s="150">
        <v>100</v>
      </c>
      <c r="W85" s="150">
        <v>100</v>
      </c>
      <c r="X85" s="150">
        <v>100</v>
      </c>
      <c r="Y85" s="150">
        <v>99.999999999999986</v>
      </c>
      <c r="Z85" s="150">
        <v>100</v>
      </c>
    </row>
    <row r="86" spans="1:26" ht="13">
      <c r="B86" s="182"/>
      <c r="C86" s="388"/>
      <c r="D86" s="388"/>
      <c r="E86" s="388"/>
      <c r="F86" s="388"/>
      <c r="G86" s="388"/>
      <c r="H86" s="137"/>
      <c r="I86" s="137"/>
      <c r="J86" s="137"/>
    </row>
    <row r="87" spans="1:26" ht="15" customHeight="1">
      <c r="B87" s="1351" t="s">
        <v>1484</v>
      </c>
      <c r="C87" s="1351"/>
      <c r="D87" s="1351"/>
      <c r="E87" s="1351"/>
      <c r="F87" s="1351"/>
      <c r="G87" s="1351"/>
    </row>
    <row r="88" spans="1:26" ht="41.25" customHeight="1">
      <c r="B88" s="1279" t="s">
        <v>1485</v>
      </c>
      <c r="C88" s="1279"/>
      <c r="D88" s="1279"/>
      <c r="E88" s="1279"/>
      <c r="F88" s="1279"/>
      <c r="G88" s="1279"/>
    </row>
    <row r="89" spans="1:26" ht="15" customHeight="1">
      <c r="B89" s="1417" t="s">
        <v>1486</v>
      </c>
      <c r="C89" s="1417"/>
      <c r="D89" s="1417"/>
      <c r="E89" s="1417"/>
      <c r="F89" s="1417"/>
      <c r="G89" s="1417"/>
    </row>
  </sheetData>
  <sheetProtection selectLockedCells="1"/>
  <mergeCells count="23">
    <mergeCell ref="Z47:AE47"/>
    <mergeCell ref="Z67:AE67"/>
    <mergeCell ref="B47:G47"/>
    <mergeCell ref="H47:M47"/>
    <mergeCell ref="N47:S47"/>
    <mergeCell ref="T47:Y47"/>
    <mergeCell ref="B67:G67"/>
    <mergeCell ref="H67:M67"/>
    <mergeCell ref="N67:S67"/>
    <mergeCell ref="T67:Y67"/>
    <mergeCell ref="N27:S27"/>
    <mergeCell ref="T27:Y27"/>
    <mergeCell ref="Z7:AE7"/>
    <mergeCell ref="Z27:AE27"/>
    <mergeCell ref="B7:G7"/>
    <mergeCell ref="H7:M7"/>
    <mergeCell ref="N7:S7"/>
    <mergeCell ref="T7:Y7"/>
    <mergeCell ref="B87:G87"/>
    <mergeCell ref="B88:G88"/>
    <mergeCell ref="B89:G89"/>
    <mergeCell ref="B27:G27"/>
    <mergeCell ref="H27:M2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&amp;"Arial,Fett"Export von biotischen Gütern 1994 – 2018*)**) nach Bundesländern</oddHeader>
    <oddFooter>&amp;CStatistische Ämter der Länder – Indikatoren und Kennzahlen, UGRdL 2020</oddFooter>
  </headerFooter>
  <rowBreaks count="1" manualBreakCount="1">
    <brk id="45" max="29" man="1"/>
  </rowBreaks>
  <colBreaks count="3" manualBreakCount="3">
    <brk id="7" max="1048575" man="1"/>
    <brk id="13" max="1048575" man="1"/>
    <brk id="19" max="1048575" man="1"/>
  </colBreak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9">
    <pageSetUpPr autoPageBreaks="0"/>
  </sheetPr>
  <dimension ref="A1:AJ125"/>
  <sheetViews>
    <sheetView showGridLines="0" showRowColHeaders="0" zoomScaleNormal="100" workbookViewId="0">
      <pane xSplit="1" ySplit="6" topLeftCell="B7" activePane="bottomRight" state="frozen"/>
      <selection pane="topRight"/>
      <selection pane="bottomLeft"/>
      <selection pane="bottomRight" activeCell="A3" sqref="A3:AI34"/>
    </sheetView>
  </sheetViews>
  <sheetFormatPr baseColWidth="10" defaultColWidth="11.54296875" defaultRowHeight="12.5"/>
  <cols>
    <col min="1" max="1" width="13.453125" style="332" customWidth="1"/>
    <col min="2" max="35" width="12.54296875" style="37" customWidth="1"/>
    <col min="36" max="36" width="11.54296875" style="303" customWidth="1"/>
    <col min="37" max="16384" width="11.54296875" style="447"/>
  </cols>
  <sheetData>
    <row r="1" spans="1:36" ht="13">
      <c r="A1" s="160" t="s">
        <v>322</v>
      </c>
    </row>
    <row r="3" spans="1:36" s="333" customFormat="1" ht="13">
      <c r="A3" s="334" t="s">
        <v>962</v>
      </c>
      <c r="B3" s="335" t="s">
        <v>1279</v>
      </c>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335"/>
      <c r="AJ3" s="303"/>
    </row>
    <row r="4" spans="1:36" ht="13">
      <c r="A4" s="334"/>
      <c r="B4" s="448"/>
      <c r="C4" s="448"/>
      <c r="D4" s="448"/>
      <c r="E4" s="448"/>
      <c r="F4" s="448"/>
      <c r="G4" s="448"/>
      <c r="H4" s="448"/>
      <c r="I4" s="448"/>
      <c r="J4" s="448"/>
      <c r="K4" s="448"/>
      <c r="L4" s="448"/>
      <c r="M4" s="448"/>
      <c r="N4" s="448"/>
      <c r="O4" s="448"/>
      <c r="P4" s="448"/>
      <c r="Q4" s="448"/>
      <c r="R4" s="448"/>
      <c r="S4" s="448"/>
      <c r="T4" s="448"/>
      <c r="U4" s="448"/>
      <c r="V4" s="448"/>
      <c r="W4" s="448"/>
      <c r="X4" s="448"/>
      <c r="Y4" s="448"/>
      <c r="Z4" s="448"/>
      <c r="AA4" s="448"/>
      <c r="AB4" s="448"/>
      <c r="AC4" s="448"/>
      <c r="AD4" s="448"/>
      <c r="AE4" s="448"/>
      <c r="AF4" s="448"/>
      <c r="AG4" s="448"/>
      <c r="AH4" s="448"/>
      <c r="AI4" s="448"/>
    </row>
    <row r="5" spans="1:36" s="649" customFormat="1" ht="18.649999999999999" customHeight="1">
      <c r="A5" s="1427" t="s">
        <v>506</v>
      </c>
      <c r="B5" s="1425" t="s">
        <v>435</v>
      </c>
      <c r="C5" s="1426"/>
      <c r="D5" s="1425" t="s">
        <v>436</v>
      </c>
      <c r="E5" s="1426"/>
      <c r="F5" s="1425" t="s">
        <v>437</v>
      </c>
      <c r="G5" s="1426"/>
      <c r="H5" s="1425" t="s">
        <v>438</v>
      </c>
      <c r="I5" s="1426"/>
      <c r="J5" s="1425" t="s">
        <v>716</v>
      </c>
      <c r="K5" s="1426"/>
      <c r="L5" s="1425" t="s">
        <v>491</v>
      </c>
      <c r="M5" s="1426"/>
      <c r="N5" s="1425" t="s">
        <v>441</v>
      </c>
      <c r="O5" s="1426"/>
      <c r="P5" s="1425" t="s">
        <v>442</v>
      </c>
      <c r="Q5" s="1426"/>
      <c r="R5" s="1425" t="s">
        <v>443</v>
      </c>
      <c r="S5" s="1426"/>
      <c r="T5" s="1425" t="s">
        <v>444</v>
      </c>
      <c r="U5" s="1426"/>
      <c r="V5" s="1425" t="s">
        <v>445</v>
      </c>
      <c r="W5" s="1426"/>
      <c r="X5" s="1425" t="s">
        <v>446</v>
      </c>
      <c r="Y5" s="1426"/>
      <c r="Z5" s="1425" t="s">
        <v>447</v>
      </c>
      <c r="AA5" s="1426"/>
      <c r="AB5" s="1425" t="s">
        <v>448</v>
      </c>
      <c r="AC5" s="1426"/>
      <c r="AD5" s="1425" t="s">
        <v>449</v>
      </c>
      <c r="AE5" s="1426"/>
      <c r="AF5" s="1425" t="s">
        <v>450</v>
      </c>
      <c r="AG5" s="1426"/>
      <c r="AH5" s="1425" t="s">
        <v>460</v>
      </c>
      <c r="AI5" s="1426"/>
      <c r="AJ5" s="449"/>
    </row>
    <row r="6" spans="1:36" s="649" customFormat="1" ht="60.65" customHeight="1">
      <c r="A6" s="1428"/>
      <c r="B6" s="339" t="s">
        <v>927</v>
      </c>
      <c r="C6" s="339" t="s">
        <v>928</v>
      </c>
      <c r="D6" s="339" t="s">
        <v>927</v>
      </c>
      <c r="E6" s="339" t="s">
        <v>928</v>
      </c>
      <c r="F6" s="339" t="s">
        <v>927</v>
      </c>
      <c r="G6" s="339" t="s">
        <v>928</v>
      </c>
      <c r="H6" s="339" t="s">
        <v>927</v>
      </c>
      <c r="I6" s="339" t="s">
        <v>928</v>
      </c>
      <c r="J6" s="339" t="s">
        <v>927</v>
      </c>
      <c r="K6" s="339" t="s">
        <v>928</v>
      </c>
      <c r="L6" s="339" t="s">
        <v>927</v>
      </c>
      <c r="M6" s="339" t="s">
        <v>928</v>
      </c>
      <c r="N6" s="339" t="s">
        <v>927</v>
      </c>
      <c r="O6" s="339" t="s">
        <v>928</v>
      </c>
      <c r="P6" s="339" t="s">
        <v>927</v>
      </c>
      <c r="Q6" s="339" t="s">
        <v>928</v>
      </c>
      <c r="R6" s="339" t="s">
        <v>927</v>
      </c>
      <c r="S6" s="339" t="s">
        <v>928</v>
      </c>
      <c r="T6" s="339" t="s">
        <v>927</v>
      </c>
      <c r="U6" s="339" t="s">
        <v>928</v>
      </c>
      <c r="V6" s="339" t="s">
        <v>927</v>
      </c>
      <c r="W6" s="339" t="s">
        <v>928</v>
      </c>
      <c r="X6" s="339" t="s">
        <v>927</v>
      </c>
      <c r="Y6" s="339" t="s">
        <v>928</v>
      </c>
      <c r="Z6" s="339" t="s">
        <v>927</v>
      </c>
      <c r="AA6" s="339" t="s">
        <v>928</v>
      </c>
      <c r="AB6" s="339" t="s">
        <v>927</v>
      </c>
      <c r="AC6" s="339" t="s">
        <v>928</v>
      </c>
      <c r="AD6" s="339" t="s">
        <v>927</v>
      </c>
      <c r="AE6" s="339" t="s">
        <v>928</v>
      </c>
      <c r="AF6" s="339" t="s">
        <v>927</v>
      </c>
      <c r="AG6" s="339" t="s">
        <v>928</v>
      </c>
      <c r="AH6" s="339" t="s">
        <v>927</v>
      </c>
      <c r="AI6" s="339" t="s">
        <v>928</v>
      </c>
      <c r="AJ6" s="449"/>
    </row>
    <row r="7" spans="1:36" ht="13">
      <c r="A7" s="334"/>
      <c r="B7" s="448"/>
      <c r="C7" s="448"/>
      <c r="D7" s="448"/>
      <c r="E7" s="448"/>
      <c r="F7" s="448"/>
      <c r="G7" s="448"/>
      <c r="H7" s="448"/>
      <c r="I7" s="448"/>
      <c r="J7" s="448"/>
      <c r="K7" s="448"/>
      <c r="L7" s="448"/>
      <c r="M7" s="448"/>
      <c r="N7" s="448"/>
      <c r="O7" s="448"/>
      <c r="P7" s="448"/>
      <c r="Q7" s="448"/>
      <c r="R7" s="448"/>
      <c r="S7" s="448"/>
      <c r="T7" s="448"/>
      <c r="U7" s="448"/>
      <c r="V7" s="448"/>
      <c r="W7" s="448"/>
      <c r="X7" s="448"/>
      <c r="Y7" s="448"/>
      <c r="Z7" s="448"/>
      <c r="AA7" s="448"/>
      <c r="AB7" s="448"/>
      <c r="AC7" s="448"/>
      <c r="AD7" s="448"/>
      <c r="AE7" s="448"/>
      <c r="AF7" s="448"/>
      <c r="AG7" s="448"/>
      <c r="AH7" s="448"/>
      <c r="AI7" s="448"/>
    </row>
    <row r="8" spans="1:36" ht="13">
      <c r="B8" s="1360" t="s">
        <v>434</v>
      </c>
      <c r="C8" s="1360"/>
      <c r="D8" s="1360"/>
      <c r="E8" s="1360"/>
      <c r="F8" s="1360"/>
      <c r="G8" s="1360"/>
      <c r="H8" s="1360" t="s">
        <v>434</v>
      </c>
      <c r="I8" s="1360"/>
      <c r="J8" s="1360"/>
      <c r="K8" s="1360"/>
      <c r="L8" s="1360"/>
      <c r="M8" s="1360"/>
      <c r="N8" s="1360" t="s">
        <v>434</v>
      </c>
      <c r="O8" s="1360"/>
      <c r="P8" s="1360"/>
      <c r="Q8" s="1360"/>
      <c r="R8" s="1360"/>
      <c r="S8" s="1360"/>
      <c r="T8" s="1360" t="s">
        <v>434</v>
      </c>
      <c r="U8" s="1360"/>
      <c r="V8" s="1360"/>
      <c r="W8" s="1360"/>
      <c r="X8" s="1360"/>
      <c r="Y8" s="1360"/>
      <c r="Z8" s="1360" t="s">
        <v>434</v>
      </c>
      <c r="AA8" s="1360"/>
      <c r="AB8" s="1360"/>
      <c r="AC8" s="1360"/>
      <c r="AD8" s="1360"/>
      <c r="AE8" s="1360"/>
      <c r="AF8" s="1360" t="s">
        <v>434</v>
      </c>
      <c r="AG8" s="1360"/>
      <c r="AH8" s="1360"/>
      <c r="AI8" s="1360"/>
    </row>
    <row r="9" spans="1:36">
      <c r="B9" s="450"/>
      <c r="C9" s="450"/>
      <c r="D9" s="450"/>
      <c r="E9" s="450"/>
      <c r="F9" s="450"/>
      <c r="G9" s="450"/>
      <c r="H9" s="450"/>
      <c r="I9" s="450"/>
      <c r="J9" s="450"/>
      <c r="K9" s="450"/>
      <c r="L9" s="450"/>
      <c r="M9" s="450"/>
      <c r="N9" s="450"/>
      <c r="O9" s="450"/>
      <c r="P9" s="450"/>
      <c r="Q9" s="450"/>
      <c r="R9" s="450"/>
      <c r="S9" s="450"/>
      <c r="T9" s="450"/>
      <c r="U9" s="450"/>
      <c r="V9" s="450"/>
      <c r="W9" s="450"/>
      <c r="X9" s="450"/>
      <c r="Y9" s="450"/>
      <c r="Z9" s="450"/>
      <c r="AA9" s="450"/>
      <c r="AB9" s="450"/>
      <c r="AC9" s="450"/>
      <c r="AD9" s="450"/>
      <c r="AE9" s="450"/>
      <c r="AF9" s="450"/>
      <c r="AG9" s="450"/>
      <c r="AH9" s="415"/>
      <c r="AI9" s="450"/>
    </row>
    <row r="10" spans="1:36" s="343" customFormat="1" ht="14.15" customHeight="1">
      <c r="A10" s="451">
        <v>1994</v>
      </c>
      <c r="B10" s="415">
        <v>204593.80264238309</v>
      </c>
      <c r="C10" s="1132">
        <v>156927.66238693194</v>
      </c>
      <c r="D10" s="415">
        <v>241759.13893710444</v>
      </c>
      <c r="E10" s="1132">
        <v>199366.58782173391</v>
      </c>
      <c r="F10" s="415">
        <v>33047.092863432423</v>
      </c>
      <c r="G10" s="1132">
        <v>15349.00938406523</v>
      </c>
      <c r="H10" s="415">
        <v>134638.35826858296</v>
      </c>
      <c r="I10" s="1132">
        <v>101977.7677782925</v>
      </c>
      <c r="J10" s="415">
        <v>29046.449689563691</v>
      </c>
      <c r="K10" s="1132">
        <v>18244.640384765142</v>
      </c>
      <c r="L10" s="415">
        <v>50430.826268976394</v>
      </c>
      <c r="M10" s="1132">
        <v>14110.691191490423</v>
      </c>
      <c r="N10" s="415">
        <v>99561.078079281157</v>
      </c>
      <c r="O10" s="1132">
        <v>62661.638616595068</v>
      </c>
      <c r="P10" s="415">
        <v>40793.605669472119</v>
      </c>
      <c r="Q10" s="1132">
        <v>32747.688047726897</v>
      </c>
      <c r="R10" s="415">
        <v>186993.48914026323</v>
      </c>
      <c r="S10" s="1132">
        <v>134735.33847356212</v>
      </c>
      <c r="T10" s="415">
        <v>481997.87854281306</v>
      </c>
      <c r="U10" s="1132">
        <v>380909.3950901698</v>
      </c>
      <c r="V10" s="415">
        <v>103482.55174971609</v>
      </c>
      <c r="W10" s="1132">
        <v>63367.528292847841</v>
      </c>
      <c r="X10" s="415">
        <v>26482.306944373984</v>
      </c>
      <c r="Y10" s="1132">
        <v>18298.5896355558</v>
      </c>
      <c r="Z10" s="415">
        <v>180841.04936231094</v>
      </c>
      <c r="AA10" s="1132">
        <v>154297.14628752606</v>
      </c>
      <c r="AB10" s="415">
        <v>106906.86670330646</v>
      </c>
      <c r="AC10" s="1132">
        <v>69443.19391676411</v>
      </c>
      <c r="AD10" s="415">
        <v>45165.790714592134</v>
      </c>
      <c r="AE10" s="1132">
        <v>29456.03118108552</v>
      </c>
      <c r="AF10" s="415">
        <v>69260.717971491773</v>
      </c>
      <c r="AG10" s="1132">
        <v>49203.235143152124</v>
      </c>
      <c r="AH10" s="415" t="s">
        <v>360</v>
      </c>
      <c r="AI10" s="1132">
        <v>1501096.1436322643</v>
      </c>
      <c r="AJ10" s="452"/>
    </row>
    <row r="11" spans="1:36" s="333" customFormat="1" ht="14.15" customHeight="1">
      <c r="A11" s="453">
        <v>1995</v>
      </c>
      <c r="B11" s="415">
        <v>202410.99845812091</v>
      </c>
      <c r="C11" s="1132">
        <v>154911.24113065345</v>
      </c>
      <c r="D11" s="415">
        <v>239687.92589605806</v>
      </c>
      <c r="E11" s="1132">
        <v>197235.47352155592</v>
      </c>
      <c r="F11" s="415">
        <v>30956.21423024312</v>
      </c>
      <c r="G11" s="1132">
        <v>11880.678883170101</v>
      </c>
      <c r="H11" s="415">
        <v>129946.8865059993</v>
      </c>
      <c r="I11" s="1132">
        <v>96998.570972459042</v>
      </c>
      <c r="J11" s="415">
        <v>27071.459133451066</v>
      </c>
      <c r="K11" s="1132">
        <v>16170.19281555925</v>
      </c>
      <c r="L11" s="415">
        <v>46378.574229199745</v>
      </c>
      <c r="M11" s="1132">
        <v>9581.3434505671503</v>
      </c>
      <c r="N11" s="415">
        <v>99894.000422935875</v>
      </c>
      <c r="O11" s="1132">
        <v>62734.785271178858</v>
      </c>
      <c r="P11" s="415">
        <v>37464.357162320812</v>
      </c>
      <c r="Q11" s="1132">
        <v>29011.824157899493</v>
      </c>
      <c r="R11" s="415">
        <v>192186.62773784908</v>
      </c>
      <c r="S11" s="1132">
        <v>140022.73817155889</v>
      </c>
      <c r="T11" s="415">
        <v>467241.20553450717</v>
      </c>
      <c r="U11" s="1132">
        <v>367594.57208564779</v>
      </c>
      <c r="V11" s="415">
        <v>103051.23267840563</v>
      </c>
      <c r="W11" s="1132">
        <v>63279.294576885761</v>
      </c>
      <c r="X11" s="415">
        <v>26498.451798190643</v>
      </c>
      <c r="Y11" s="1132">
        <v>17872.012739276597</v>
      </c>
      <c r="Z11" s="415">
        <v>167974.0392923599</v>
      </c>
      <c r="AA11" s="1132">
        <v>142618.80943575507</v>
      </c>
      <c r="AB11" s="415">
        <v>103285.84704218648</v>
      </c>
      <c r="AC11" s="1132">
        <v>64100.330679717728</v>
      </c>
      <c r="AD11" s="415">
        <v>48017.227874850927</v>
      </c>
      <c r="AE11" s="1132">
        <v>32358.420529148909</v>
      </c>
      <c r="AF11" s="415">
        <v>68063.683431872429</v>
      </c>
      <c r="AG11" s="1132">
        <v>47999.644127238033</v>
      </c>
      <c r="AH11" s="415" t="s">
        <v>360</v>
      </c>
      <c r="AI11" s="1132">
        <v>1454369.9325482722</v>
      </c>
      <c r="AJ11" s="452"/>
    </row>
    <row r="12" spans="1:36" s="333" customFormat="1" ht="14.15" customHeight="1">
      <c r="A12" s="451">
        <v>1996</v>
      </c>
      <c r="B12" s="415">
        <v>195180.12729705151</v>
      </c>
      <c r="C12" s="1132">
        <v>147739.83620882203</v>
      </c>
      <c r="D12" s="415">
        <v>226353.161204595</v>
      </c>
      <c r="E12" s="1132">
        <v>184950.24864731409</v>
      </c>
      <c r="F12" s="415">
        <v>33524.954234605524</v>
      </c>
      <c r="G12" s="1132">
        <v>14616.322962788294</v>
      </c>
      <c r="H12" s="415">
        <v>136030.86319858971</v>
      </c>
      <c r="I12" s="1132">
        <v>100269.79403413692</v>
      </c>
      <c r="J12" s="415">
        <v>26844.195710799158</v>
      </c>
      <c r="K12" s="1132">
        <v>16401.842195183508</v>
      </c>
      <c r="L12" s="415">
        <v>46515.334576035842</v>
      </c>
      <c r="M12" s="1132">
        <v>13476.352972768153</v>
      </c>
      <c r="N12" s="415">
        <v>95485.136267143069</v>
      </c>
      <c r="O12" s="1132">
        <v>57212.869784938397</v>
      </c>
      <c r="P12" s="415">
        <v>41368.261917521042</v>
      </c>
      <c r="Q12" s="1132">
        <v>32201.679025519352</v>
      </c>
      <c r="R12" s="415">
        <v>195426.59344739449</v>
      </c>
      <c r="S12" s="1132">
        <v>145110.98096645946</v>
      </c>
      <c r="T12" s="415">
        <v>461310.76882198441</v>
      </c>
      <c r="U12" s="1132">
        <v>363108.92233613948</v>
      </c>
      <c r="V12" s="415">
        <v>95968.68923211869</v>
      </c>
      <c r="W12" s="1132">
        <v>60449.511427371828</v>
      </c>
      <c r="X12" s="415">
        <v>24035.505301074216</v>
      </c>
      <c r="Y12" s="1132">
        <v>15975.863075103134</v>
      </c>
      <c r="Z12" s="415">
        <v>154967.56755498055</v>
      </c>
      <c r="AA12" s="1132">
        <v>129770.11607112965</v>
      </c>
      <c r="AB12" s="415">
        <v>104528.99986443861</v>
      </c>
      <c r="AC12" s="1132">
        <v>65725.24279138862</v>
      </c>
      <c r="AD12" s="415">
        <v>45184.67279495515</v>
      </c>
      <c r="AE12" s="1132">
        <v>29172.340576767856</v>
      </c>
      <c r="AF12" s="415">
        <v>71270.949387614673</v>
      </c>
      <c r="AG12" s="1132">
        <v>51400.164124336625</v>
      </c>
      <c r="AH12" s="415" t="s">
        <v>360</v>
      </c>
      <c r="AI12" s="1132">
        <v>1427582.0872001676</v>
      </c>
      <c r="AJ12" s="452"/>
    </row>
    <row r="13" spans="1:36" s="333" customFormat="1" ht="14.15" customHeight="1">
      <c r="A13" s="453">
        <v>1997</v>
      </c>
      <c r="B13" s="415">
        <v>196240.48076537633</v>
      </c>
      <c r="C13" s="1132">
        <v>147964.75345584733</v>
      </c>
      <c r="D13" s="415">
        <v>220749.79856847489</v>
      </c>
      <c r="E13" s="1132">
        <v>177426.05712356724</v>
      </c>
      <c r="F13" s="415">
        <v>33691.453143825376</v>
      </c>
      <c r="G13" s="1132">
        <v>14787.439029751466</v>
      </c>
      <c r="H13" s="415">
        <v>135779.38508575229</v>
      </c>
      <c r="I13" s="1132">
        <v>100220.15100372938</v>
      </c>
      <c r="J13" s="415">
        <v>28096.367442418123</v>
      </c>
      <c r="K13" s="1132">
        <v>15682.955680428118</v>
      </c>
      <c r="L13" s="415">
        <v>50842.532505043564</v>
      </c>
      <c r="M13" s="1132">
        <v>15480.967958770725</v>
      </c>
      <c r="N13" s="415">
        <v>95963.99331625292</v>
      </c>
      <c r="O13" s="1132">
        <v>57940.013997152921</v>
      </c>
      <c r="P13" s="415">
        <v>36693.403957817645</v>
      </c>
      <c r="Q13" s="1132">
        <v>27223.644717345611</v>
      </c>
      <c r="R13" s="415">
        <v>202386.71453600825</v>
      </c>
      <c r="S13" s="1132">
        <v>147864.14693643135</v>
      </c>
      <c r="T13" s="415">
        <v>456826.19158147008</v>
      </c>
      <c r="U13" s="1132">
        <v>359793.81248267496</v>
      </c>
      <c r="V13" s="415">
        <v>98988.793223397224</v>
      </c>
      <c r="W13" s="1132">
        <v>61706.918951187166</v>
      </c>
      <c r="X13" s="415">
        <v>30226.410277065934</v>
      </c>
      <c r="Y13" s="1132">
        <v>22410.089824988932</v>
      </c>
      <c r="Z13" s="415">
        <v>146524.3626778021</v>
      </c>
      <c r="AA13" s="1132">
        <v>120544.46626543219</v>
      </c>
      <c r="AB13" s="415">
        <v>104904.00699852733</v>
      </c>
      <c r="AC13" s="1132">
        <v>67632.188079953106</v>
      </c>
      <c r="AD13" s="415">
        <v>43949.307482653268</v>
      </c>
      <c r="AE13" s="1132">
        <v>27294.512366190927</v>
      </c>
      <c r="AF13" s="415">
        <v>70128.058418204571</v>
      </c>
      <c r="AG13" s="1132">
        <v>51468.347736548661</v>
      </c>
      <c r="AH13" s="415" t="s">
        <v>360</v>
      </c>
      <c r="AI13" s="1132">
        <v>1415440.4656100001</v>
      </c>
      <c r="AJ13" s="452"/>
    </row>
    <row r="14" spans="1:36" s="333" customFormat="1" ht="14.15" customHeight="1">
      <c r="A14" s="451">
        <v>1998</v>
      </c>
      <c r="B14" s="415">
        <v>195592.46190024272</v>
      </c>
      <c r="C14" s="1132">
        <v>147725.15711361676</v>
      </c>
      <c r="D14" s="415">
        <v>221045.33001711973</v>
      </c>
      <c r="E14" s="1132">
        <v>178018.28762194846</v>
      </c>
      <c r="F14" s="415">
        <v>28770.400349340129</v>
      </c>
      <c r="G14" s="1132">
        <v>14448.771340922127</v>
      </c>
      <c r="H14" s="415">
        <v>128067.81545300341</v>
      </c>
      <c r="I14" s="1132">
        <v>94976.82874346443</v>
      </c>
      <c r="J14" s="415">
        <v>28333.955100681284</v>
      </c>
      <c r="K14" s="1132">
        <v>16069.039055412561</v>
      </c>
      <c r="L14" s="415">
        <v>49962.268024796183</v>
      </c>
      <c r="M14" s="1132">
        <v>13253.118873138144</v>
      </c>
      <c r="N14" s="415">
        <v>99410.162303237623</v>
      </c>
      <c r="O14" s="1132">
        <v>58687.307378628015</v>
      </c>
      <c r="P14" s="415">
        <v>33822.978421618696</v>
      </c>
      <c r="Q14" s="1132">
        <v>23338.429536439853</v>
      </c>
      <c r="R14" s="415">
        <v>212070.48503173137</v>
      </c>
      <c r="S14" s="1132">
        <v>155312.83480439289</v>
      </c>
      <c r="T14" s="415">
        <v>465991.9834441134</v>
      </c>
      <c r="U14" s="1132">
        <v>368202.95340336603</v>
      </c>
      <c r="V14" s="415">
        <v>103155.75288059577</v>
      </c>
      <c r="W14" s="1132">
        <v>67171.859613975859</v>
      </c>
      <c r="X14" s="415">
        <v>29821.459047892193</v>
      </c>
      <c r="Y14" s="1132">
        <v>21805.277760127763</v>
      </c>
      <c r="Z14" s="415">
        <v>121909.85968799391</v>
      </c>
      <c r="AA14" s="1132">
        <v>96311.926719465933</v>
      </c>
      <c r="AB14" s="415">
        <v>105651.81401059237</v>
      </c>
      <c r="AC14" s="1132">
        <v>67989.051185195669</v>
      </c>
      <c r="AD14" s="415">
        <v>43898.643415918617</v>
      </c>
      <c r="AE14" s="1132">
        <v>27966.502645888133</v>
      </c>
      <c r="AF14" s="415">
        <v>63914.733211199869</v>
      </c>
      <c r="AG14" s="1132">
        <v>42400.948619017327</v>
      </c>
      <c r="AH14" s="415" t="s">
        <v>360</v>
      </c>
      <c r="AI14" s="1132">
        <v>1393678.2944150001</v>
      </c>
      <c r="AJ14" s="452"/>
    </row>
    <row r="15" spans="1:36" s="333" customFormat="1" ht="14.15" customHeight="1">
      <c r="A15" s="453">
        <v>1999</v>
      </c>
      <c r="B15" s="415">
        <v>205548.10950276512</v>
      </c>
      <c r="C15" s="1132">
        <v>154858.83893226046</v>
      </c>
      <c r="D15" s="415">
        <v>237065.92839646342</v>
      </c>
      <c r="E15" s="1132">
        <v>187488.58166151922</v>
      </c>
      <c r="F15" s="415">
        <v>26168.65560371141</v>
      </c>
      <c r="G15" s="1132">
        <v>13061.881581523976</v>
      </c>
      <c r="H15" s="415">
        <v>127440.88247481844</v>
      </c>
      <c r="I15" s="1132">
        <v>93397.035177386933</v>
      </c>
      <c r="J15" s="415">
        <v>28815.858062436</v>
      </c>
      <c r="K15" s="1132">
        <v>16507.783483549996</v>
      </c>
      <c r="L15" s="415">
        <v>48054.661157468392</v>
      </c>
      <c r="M15" s="1132">
        <v>10418.559444418242</v>
      </c>
      <c r="N15" s="415">
        <v>101749.73056884206</v>
      </c>
      <c r="O15" s="1132">
        <v>60141.802537394142</v>
      </c>
      <c r="P15" s="415">
        <v>36456.596276803655</v>
      </c>
      <c r="Q15" s="1132">
        <v>25879.091343781773</v>
      </c>
      <c r="R15" s="415">
        <v>215889.76095517178</v>
      </c>
      <c r="S15" s="1132">
        <v>155900.8234803082</v>
      </c>
      <c r="T15" s="415">
        <v>464701.89647833101</v>
      </c>
      <c r="U15" s="1132">
        <v>368634.12435707886</v>
      </c>
      <c r="V15" s="415">
        <v>106222.18811764392</v>
      </c>
      <c r="W15" s="1132">
        <v>66873.127562609297</v>
      </c>
      <c r="X15" s="415">
        <v>28973.890642938604</v>
      </c>
      <c r="Y15" s="1132">
        <v>19993.341675295265</v>
      </c>
      <c r="Z15" s="415">
        <v>124138.16667897032</v>
      </c>
      <c r="AA15" s="1132">
        <v>94554.253303640551</v>
      </c>
      <c r="AB15" s="415">
        <v>114768.9228965966</v>
      </c>
      <c r="AC15" s="1132">
        <v>74450.359102103772</v>
      </c>
      <c r="AD15" s="415">
        <v>47130.063090923257</v>
      </c>
      <c r="AE15" s="1132">
        <v>29456.225222972967</v>
      </c>
      <c r="AF15" s="415">
        <v>66991.231579522064</v>
      </c>
      <c r="AG15" s="1132">
        <v>46315.627796156252</v>
      </c>
      <c r="AH15" s="415" t="s">
        <v>360</v>
      </c>
      <c r="AI15" s="1132">
        <v>1417931.4566619999</v>
      </c>
      <c r="AJ15" s="452"/>
    </row>
    <row r="16" spans="1:36" s="333" customFormat="1" ht="14.15" customHeight="1">
      <c r="A16" s="451">
        <v>2000</v>
      </c>
      <c r="B16" s="415">
        <v>214440.95226040049</v>
      </c>
      <c r="C16" s="1132">
        <v>162283.26205825445</v>
      </c>
      <c r="D16" s="415">
        <v>237866.40515987109</v>
      </c>
      <c r="E16" s="1132">
        <v>187275.46778804148</v>
      </c>
      <c r="F16" s="415">
        <v>25170.00957531992</v>
      </c>
      <c r="G16" s="1132">
        <v>12445.629993235185</v>
      </c>
      <c r="H16" s="415">
        <v>123776.79615053433</v>
      </c>
      <c r="I16" s="1132">
        <v>90496.281581059811</v>
      </c>
      <c r="J16" s="415">
        <v>30479.743132387997</v>
      </c>
      <c r="K16" s="1132">
        <v>19485.186082542063</v>
      </c>
      <c r="L16" s="415">
        <v>48977.069335370703</v>
      </c>
      <c r="M16" s="1132">
        <v>14787.581065296959</v>
      </c>
      <c r="N16" s="415">
        <v>105076.68779337987</v>
      </c>
      <c r="O16" s="1132">
        <v>63754.116072314318</v>
      </c>
      <c r="P16" s="415">
        <v>32168.505064759349</v>
      </c>
      <c r="Q16" s="1132">
        <v>22097.642020542255</v>
      </c>
      <c r="R16" s="415">
        <v>209281.83014970119</v>
      </c>
      <c r="S16" s="1132">
        <v>152429.90561389877</v>
      </c>
      <c r="T16" s="415">
        <v>460497.93265516788</v>
      </c>
      <c r="U16" s="1132">
        <v>364602.21584674984</v>
      </c>
      <c r="V16" s="415">
        <v>107413.398713175</v>
      </c>
      <c r="W16" s="1132">
        <v>68172.092071504958</v>
      </c>
      <c r="X16" s="415">
        <v>27840.469216477613</v>
      </c>
      <c r="Y16" s="1132">
        <v>20734.281736845114</v>
      </c>
      <c r="Z16" s="415">
        <v>122040.22202908102</v>
      </c>
      <c r="AA16" s="1132">
        <v>92445.08216120016</v>
      </c>
      <c r="AB16" s="415">
        <v>103786.86942491762</v>
      </c>
      <c r="AC16" s="1132">
        <v>62604.705416668156</v>
      </c>
      <c r="AD16" s="415">
        <v>47254.636956588089</v>
      </c>
      <c r="AE16" s="1132">
        <v>30683.778179337136</v>
      </c>
      <c r="AF16" s="415">
        <v>62584.013592673269</v>
      </c>
      <c r="AG16" s="1132">
        <v>43956.591768509301</v>
      </c>
      <c r="AH16" s="415" t="s">
        <v>360</v>
      </c>
      <c r="AI16" s="1132">
        <v>1408253.8194560001</v>
      </c>
      <c r="AJ16" s="452"/>
    </row>
    <row r="17" spans="1:36" s="333" customFormat="1" ht="14.15" customHeight="1">
      <c r="A17" s="453">
        <v>2001</v>
      </c>
      <c r="B17" s="415">
        <v>200555.61249617193</v>
      </c>
      <c r="C17" s="1132">
        <v>147583.73180542703</v>
      </c>
      <c r="D17" s="415">
        <v>230349.40327673592</v>
      </c>
      <c r="E17" s="1132">
        <v>182408.52215395079</v>
      </c>
      <c r="F17" s="415">
        <v>23384.888117841467</v>
      </c>
      <c r="G17" s="1132">
        <v>9657.8537025131263</v>
      </c>
      <c r="H17" s="415">
        <v>123602.81911674829</v>
      </c>
      <c r="I17" s="1132">
        <v>90341.994014284224</v>
      </c>
      <c r="J17" s="415">
        <v>33190.231113884067</v>
      </c>
      <c r="K17" s="1132">
        <v>19841.269437340423</v>
      </c>
      <c r="L17" s="415">
        <v>53785.924302475185</v>
      </c>
      <c r="M17" s="1132">
        <v>14686.665439764103</v>
      </c>
      <c r="N17" s="415">
        <v>102760.01806596611</v>
      </c>
      <c r="O17" s="1132">
        <v>58724.588412814643</v>
      </c>
      <c r="P17" s="415">
        <v>31914.454079646297</v>
      </c>
      <c r="Q17" s="1132">
        <v>21586.599715337157</v>
      </c>
      <c r="R17" s="415">
        <v>209322.94898230949</v>
      </c>
      <c r="S17" s="1132">
        <v>145247.75142487959</v>
      </c>
      <c r="T17" s="415">
        <v>448438.26509765844</v>
      </c>
      <c r="U17" s="1132">
        <v>353269.46720088599</v>
      </c>
      <c r="V17" s="415">
        <v>101804.60510301666</v>
      </c>
      <c r="W17" s="1132">
        <v>63869.606278225619</v>
      </c>
      <c r="X17" s="415">
        <v>27632.145830045469</v>
      </c>
      <c r="Y17" s="1132">
        <v>20835.492369259242</v>
      </c>
      <c r="Z17" s="415">
        <v>118308.125509873</v>
      </c>
      <c r="AA17" s="1132">
        <v>89122.264080098408</v>
      </c>
      <c r="AB17" s="415">
        <v>95560.76985916085</v>
      </c>
      <c r="AC17" s="1132">
        <v>54797.893565540304</v>
      </c>
      <c r="AD17" s="415">
        <v>47221.520192958051</v>
      </c>
      <c r="AE17" s="1132">
        <v>29153.146453884605</v>
      </c>
      <c r="AF17" s="415">
        <v>56609.933686115095</v>
      </c>
      <c r="AG17" s="1132">
        <v>37823.046252794753</v>
      </c>
      <c r="AH17" s="415" t="s">
        <v>360</v>
      </c>
      <c r="AI17" s="1132">
        <v>1338949.8923070002</v>
      </c>
      <c r="AJ17" s="452"/>
    </row>
    <row r="18" spans="1:36" s="333" customFormat="1" ht="14.15" customHeight="1">
      <c r="A18" s="451">
        <v>2002</v>
      </c>
      <c r="B18" s="415">
        <v>188590.86776407738</v>
      </c>
      <c r="C18" s="1132">
        <v>138258.34257172706</v>
      </c>
      <c r="D18" s="415">
        <v>214941.00706931614</v>
      </c>
      <c r="E18" s="1132">
        <v>165394.63552419448</v>
      </c>
      <c r="F18" s="415">
        <v>20571.764378387979</v>
      </c>
      <c r="G18" s="1132">
        <v>8345.1473468286786</v>
      </c>
      <c r="H18" s="415">
        <v>124466.03137798315</v>
      </c>
      <c r="I18" s="1132">
        <v>93682.165763242912</v>
      </c>
      <c r="J18" s="415">
        <v>28461.477875623827</v>
      </c>
      <c r="K18" s="1132">
        <v>16547.305502616189</v>
      </c>
      <c r="L18" s="415">
        <v>49618.529513578294</v>
      </c>
      <c r="M18" s="1132">
        <v>11163.304328058377</v>
      </c>
      <c r="N18" s="415">
        <v>97360.67706461651</v>
      </c>
      <c r="O18" s="1132">
        <v>56284.743868830148</v>
      </c>
      <c r="P18" s="415">
        <v>33269.017539308144</v>
      </c>
      <c r="Q18" s="1132">
        <v>22886.354874035584</v>
      </c>
      <c r="R18" s="415">
        <v>198963.03286006063</v>
      </c>
      <c r="S18" s="1132">
        <v>140104.47392547823</v>
      </c>
      <c r="T18" s="415">
        <v>466787.20778299565</v>
      </c>
      <c r="U18" s="1132">
        <v>376971.90588505525</v>
      </c>
      <c r="V18" s="415">
        <v>97830.749525119987</v>
      </c>
      <c r="W18" s="1132">
        <v>61629.399813519121</v>
      </c>
      <c r="X18" s="415">
        <v>26965.928378031374</v>
      </c>
      <c r="Y18" s="1132">
        <v>20249.029355015406</v>
      </c>
      <c r="Z18" s="415">
        <v>119436.7427589022</v>
      </c>
      <c r="AA18" s="1132">
        <v>91518.025894414095</v>
      </c>
      <c r="AB18" s="415">
        <v>95576.881958061625</v>
      </c>
      <c r="AC18" s="1132">
        <v>53221.01548364359</v>
      </c>
      <c r="AD18" s="415">
        <v>47231.39233984171</v>
      </c>
      <c r="AE18" s="1132">
        <v>29945.991698375539</v>
      </c>
      <c r="AF18" s="415">
        <v>58563.60775716744</v>
      </c>
      <c r="AG18" s="1132">
        <v>38754.354855965423</v>
      </c>
      <c r="AH18" s="415" t="s">
        <v>360</v>
      </c>
      <c r="AI18" s="1132">
        <v>1324956.1966910001</v>
      </c>
      <c r="AJ18" s="452"/>
    </row>
    <row r="19" spans="1:36" s="333" customFormat="1" ht="14.15" customHeight="1">
      <c r="A19" s="453">
        <v>2003</v>
      </c>
      <c r="B19" s="415">
        <v>182476.80064963666</v>
      </c>
      <c r="C19" s="1132">
        <v>127770.52615908578</v>
      </c>
      <c r="D19" s="415">
        <v>216395.74583560557</v>
      </c>
      <c r="E19" s="1132">
        <v>165878.63779874373</v>
      </c>
      <c r="F19" s="415">
        <v>21276.402539765018</v>
      </c>
      <c r="G19" s="1132">
        <v>9892.737049998339</v>
      </c>
      <c r="H19" s="415">
        <v>126913.90475803465</v>
      </c>
      <c r="I19" s="1132">
        <v>94836.879761514589</v>
      </c>
      <c r="J19" s="415">
        <v>29708.97097979331</v>
      </c>
      <c r="K19" s="1132">
        <v>16059.35481886106</v>
      </c>
      <c r="L19" s="415">
        <v>52638.09498330731</v>
      </c>
      <c r="M19" s="1132">
        <v>12552.550053806295</v>
      </c>
      <c r="N19" s="415">
        <v>100150.52154447355</v>
      </c>
      <c r="O19" s="1132">
        <v>58622.073077997797</v>
      </c>
      <c r="P19" s="415">
        <v>33614.761157507244</v>
      </c>
      <c r="Q19" s="1132">
        <v>23012.01008507354</v>
      </c>
      <c r="R19" s="415">
        <v>205415.42036156429</v>
      </c>
      <c r="S19" s="1132">
        <v>144942.13665531803</v>
      </c>
      <c r="T19" s="415">
        <v>472918.42893720185</v>
      </c>
      <c r="U19" s="1132">
        <v>378546.77617341222</v>
      </c>
      <c r="V19" s="415">
        <v>101579.60377249285</v>
      </c>
      <c r="W19" s="1132">
        <v>62019.382254367534</v>
      </c>
      <c r="X19" s="415">
        <v>29046.444318041315</v>
      </c>
      <c r="Y19" s="1132">
        <v>21329.654558063463</v>
      </c>
      <c r="Z19" s="415">
        <v>131543.91588697387</v>
      </c>
      <c r="AA19" s="1132">
        <v>102013.85260292614</v>
      </c>
      <c r="AB19" s="415">
        <v>103793.50309883582</v>
      </c>
      <c r="AC19" s="1132">
        <v>57712.904265136145</v>
      </c>
      <c r="AD19" s="415">
        <v>49773.836727765149</v>
      </c>
      <c r="AE19" s="1132">
        <v>30778.544477201511</v>
      </c>
      <c r="AF19" s="415">
        <v>54869.778105509497</v>
      </c>
      <c r="AG19" s="1132">
        <v>33814.650032493824</v>
      </c>
      <c r="AH19" s="415" t="s">
        <v>360</v>
      </c>
      <c r="AI19" s="1132">
        <v>1339782.669824</v>
      </c>
      <c r="AJ19" s="452"/>
    </row>
    <row r="20" spans="1:36" s="333" customFormat="1" ht="14.15" customHeight="1">
      <c r="A20" s="451">
        <v>2004</v>
      </c>
      <c r="B20" s="415">
        <v>181387.71410883206</v>
      </c>
      <c r="C20" s="1132">
        <v>127993.34560324922</v>
      </c>
      <c r="D20" s="415">
        <v>210742.95306565493</v>
      </c>
      <c r="E20" s="1132">
        <v>160412.82817137588</v>
      </c>
      <c r="F20" s="415">
        <v>17915.794103266144</v>
      </c>
      <c r="G20" s="1132">
        <v>6872.512311756358</v>
      </c>
      <c r="H20" s="415">
        <v>125298.35573786998</v>
      </c>
      <c r="I20" s="1132">
        <v>91849.744766089658</v>
      </c>
      <c r="J20" s="415">
        <v>32412.124018537135</v>
      </c>
      <c r="K20" s="1132">
        <v>18102.502487107129</v>
      </c>
      <c r="L20" s="415">
        <v>61363.502574549355</v>
      </c>
      <c r="M20" s="1132">
        <v>19727.3201602021</v>
      </c>
      <c r="N20" s="415">
        <v>100784.48334479195</v>
      </c>
      <c r="O20" s="1132">
        <v>56624.576670381735</v>
      </c>
      <c r="P20" s="415">
        <v>33182.4211326718</v>
      </c>
      <c r="Q20" s="1132">
        <v>21706.018379197565</v>
      </c>
      <c r="R20" s="415">
        <v>208336.57459655241</v>
      </c>
      <c r="S20" s="1132">
        <v>145234.63588345784</v>
      </c>
      <c r="T20" s="415">
        <v>492186.1339961529</v>
      </c>
      <c r="U20" s="1132">
        <v>397190.49521658989</v>
      </c>
      <c r="V20" s="415">
        <v>99786.617722141644</v>
      </c>
      <c r="W20" s="1132">
        <v>59502.190895621141</v>
      </c>
      <c r="X20" s="415">
        <v>30174.867612640384</v>
      </c>
      <c r="Y20" s="1132">
        <v>21007.005279085741</v>
      </c>
      <c r="Z20" s="415">
        <v>124546.11438916385</v>
      </c>
      <c r="AA20" s="1132">
        <v>93576.156714464378</v>
      </c>
      <c r="AB20" s="415">
        <v>97874.083812099387</v>
      </c>
      <c r="AC20" s="1132">
        <v>50148.147144318587</v>
      </c>
      <c r="AD20" s="415">
        <v>48882.278941324286</v>
      </c>
      <c r="AE20" s="1132">
        <v>29336.489795534599</v>
      </c>
      <c r="AF20" s="415">
        <v>54838.467232447336</v>
      </c>
      <c r="AG20" s="1132">
        <v>35629.31822656819</v>
      </c>
      <c r="AH20" s="415" t="s">
        <v>360</v>
      </c>
      <c r="AI20" s="1132">
        <v>1334913.287705</v>
      </c>
      <c r="AJ20" s="452"/>
    </row>
    <row r="21" spans="1:36" s="333" customFormat="1" ht="14.15" customHeight="1">
      <c r="A21" s="453">
        <v>2005</v>
      </c>
      <c r="B21" s="415">
        <v>189248.04599700001</v>
      </c>
      <c r="C21" s="1132">
        <v>134370.38759699999</v>
      </c>
      <c r="D21" s="415">
        <v>206492.74543300003</v>
      </c>
      <c r="E21" s="1132">
        <v>151876.79663300002</v>
      </c>
      <c r="F21" s="415">
        <v>19042.003507999998</v>
      </c>
      <c r="G21" s="1132">
        <v>7798.5321079999958</v>
      </c>
      <c r="H21" s="415">
        <v>124019.926078</v>
      </c>
      <c r="I21" s="1132">
        <v>87964.81927800001</v>
      </c>
      <c r="J21" s="415">
        <v>34206.244079000004</v>
      </c>
      <c r="K21" s="1132">
        <v>20412.587578999999</v>
      </c>
      <c r="L21" s="415">
        <v>63030.359822000013</v>
      </c>
      <c r="M21" s="1132">
        <v>21110.937322000009</v>
      </c>
      <c r="N21" s="415">
        <v>100646.790179</v>
      </c>
      <c r="O21" s="1132">
        <v>52666.792078999992</v>
      </c>
      <c r="P21" s="415">
        <v>33373.655942999998</v>
      </c>
      <c r="Q21" s="1132">
        <v>23198.765742999996</v>
      </c>
      <c r="R21" s="415">
        <v>209949.99632199999</v>
      </c>
      <c r="S21" s="1132">
        <v>144250.735522</v>
      </c>
      <c r="T21" s="415">
        <v>483796.72442100005</v>
      </c>
      <c r="U21" s="1132">
        <v>386322.50432100001</v>
      </c>
      <c r="V21" s="415">
        <v>102235.11216199999</v>
      </c>
      <c r="W21" s="1132">
        <v>59247.112861999987</v>
      </c>
      <c r="X21" s="415">
        <v>26701.059271999999</v>
      </c>
      <c r="Y21" s="1132">
        <v>18300.672771999998</v>
      </c>
      <c r="Z21" s="415">
        <v>124113.29151700001</v>
      </c>
      <c r="AA21" s="1132">
        <v>91195.044317000007</v>
      </c>
      <c r="AB21" s="415">
        <v>97370.580011999991</v>
      </c>
      <c r="AC21" s="1132">
        <v>47028.263612000002</v>
      </c>
      <c r="AD21" s="415">
        <v>51657.123654000003</v>
      </c>
      <c r="AE21" s="1132">
        <v>31318.854954000002</v>
      </c>
      <c r="AF21" s="415">
        <v>54400.233552999998</v>
      </c>
      <c r="AG21" s="1132">
        <v>31513.174052999999</v>
      </c>
      <c r="AH21" s="415" t="s">
        <v>360</v>
      </c>
      <c r="AI21" s="1132">
        <v>1308575.9807520004</v>
      </c>
      <c r="AJ21" s="452"/>
    </row>
    <row r="22" spans="1:36" s="333" customFormat="1" ht="14.15" customHeight="1">
      <c r="A22" s="451">
        <v>2006</v>
      </c>
      <c r="B22" s="415">
        <v>203775.80797099997</v>
      </c>
      <c r="C22" s="1132">
        <v>144205.94297099998</v>
      </c>
      <c r="D22" s="415">
        <v>225862.49826799997</v>
      </c>
      <c r="E22" s="1132">
        <v>168219.78326799994</v>
      </c>
      <c r="F22" s="415">
        <v>21994.536024000001</v>
      </c>
      <c r="G22" s="1132">
        <v>9782.0840239999998</v>
      </c>
      <c r="H22" s="415">
        <v>127545.81657700001</v>
      </c>
      <c r="I22" s="1132">
        <v>89176.115577000004</v>
      </c>
      <c r="J22" s="415">
        <v>37585.138496</v>
      </c>
      <c r="K22" s="1132">
        <v>22224.132495999998</v>
      </c>
      <c r="L22" s="415">
        <v>71372.338599999988</v>
      </c>
      <c r="M22" s="1132">
        <v>20949.334599999995</v>
      </c>
      <c r="N22" s="415">
        <v>106475.03147900001</v>
      </c>
      <c r="O22" s="1132">
        <v>55508.494479000008</v>
      </c>
      <c r="P22" s="415">
        <v>36717.954471999998</v>
      </c>
      <c r="Q22" s="1132">
        <v>25667.841472</v>
      </c>
      <c r="R22" s="415">
        <v>213580.57990899999</v>
      </c>
      <c r="S22" s="1132">
        <v>144574.39290899999</v>
      </c>
      <c r="T22" s="415">
        <v>493425.10996899998</v>
      </c>
      <c r="U22" s="1132">
        <v>390134.24896899995</v>
      </c>
      <c r="V22" s="415">
        <v>109521.713836</v>
      </c>
      <c r="W22" s="1132">
        <v>63546.120836000002</v>
      </c>
      <c r="X22" s="415">
        <v>29202.255817999998</v>
      </c>
      <c r="Y22" s="1132">
        <v>20675.463818</v>
      </c>
      <c r="Z22" s="415">
        <v>133315.63278499999</v>
      </c>
      <c r="AA22" s="1132">
        <v>99537.974784999999</v>
      </c>
      <c r="AB22" s="415">
        <v>97176.666649999999</v>
      </c>
      <c r="AC22" s="1132">
        <v>45658.879649999995</v>
      </c>
      <c r="AD22" s="415">
        <v>56389.696871999993</v>
      </c>
      <c r="AE22" s="1132">
        <v>34286.761871999995</v>
      </c>
      <c r="AF22" s="415">
        <v>61675.535623000003</v>
      </c>
      <c r="AG22" s="1132">
        <v>37518.776623000005</v>
      </c>
      <c r="AH22" s="415" t="s">
        <v>360</v>
      </c>
      <c r="AI22" s="1132">
        <v>1371666.3483490001</v>
      </c>
      <c r="AJ22" s="452"/>
    </row>
    <row r="23" spans="1:36" s="333" customFormat="1" ht="14.15" customHeight="1">
      <c r="A23" s="453">
        <v>2007</v>
      </c>
      <c r="B23" s="415">
        <v>206002.83790899999</v>
      </c>
      <c r="C23" s="1132">
        <v>142219.58790899999</v>
      </c>
      <c r="D23" s="415">
        <v>221415.961419</v>
      </c>
      <c r="E23" s="1132">
        <v>159160.35741899998</v>
      </c>
      <c r="F23" s="415">
        <v>21035.795672</v>
      </c>
      <c r="G23" s="1132">
        <v>10137.079672</v>
      </c>
      <c r="H23" s="415">
        <v>125765.72318299999</v>
      </c>
      <c r="I23" s="1132">
        <v>87695.576182999997</v>
      </c>
      <c r="J23" s="415">
        <v>38874.496873999997</v>
      </c>
      <c r="K23" s="1132">
        <v>22691.061873999999</v>
      </c>
      <c r="L23" s="415">
        <v>73898.923681999993</v>
      </c>
      <c r="M23" s="1132">
        <v>22127.628682000002</v>
      </c>
      <c r="N23" s="415">
        <v>108354.06291400001</v>
      </c>
      <c r="O23" s="1132">
        <v>56980.847914000005</v>
      </c>
      <c r="P23" s="415">
        <v>34952.427133999998</v>
      </c>
      <c r="Q23" s="1132">
        <v>24178.116134000004</v>
      </c>
      <c r="R23" s="415">
        <v>213854.810856</v>
      </c>
      <c r="S23" s="1132">
        <v>141873.33685599998</v>
      </c>
      <c r="T23" s="415">
        <v>502160.76102899999</v>
      </c>
      <c r="U23" s="1132">
        <v>397952.21302899998</v>
      </c>
      <c r="V23" s="415">
        <v>109557.551708</v>
      </c>
      <c r="W23" s="1132">
        <v>63333.417708000001</v>
      </c>
      <c r="X23" s="415">
        <v>30477.342767999999</v>
      </c>
      <c r="Y23" s="1132">
        <v>21436.833767999997</v>
      </c>
      <c r="Z23" s="415">
        <v>125160.921048</v>
      </c>
      <c r="AA23" s="1132">
        <v>89740.689048</v>
      </c>
      <c r="AB23" s="415">
        <v>98415.224821999989</v>
      </c>
      <c r="AC23" s="1132">
        <v>45656.397821999992</v>
      </c>
      <c r="AD23" s="415">
        <v>52693.930634000004</v>
      </c>
      <c r="AE23" s="1132">
        <v>30148.143634000004</v>
      </c>
      <c r="AF23" s="415">
        <v>56480.895364999997</v>
      </c>
      <c r="AG23" s="1132">
        <v>31649.652364999994</v>
      </c>
      <c r="AH23" s="415" t="s">
        <v>360</v>
      </c>
      <c r="AI23" s="1132">
        <v>1346980.9400170001</v>
      </c>
      <c r="AJ23" s="452"/>
    </row>
    <row r="24" spans="1:36" s="333" customFormat="1" ht="14.15" customHeight="1">
      <c r="A24" s="451">
        <v>2008</v>
      </c>
      <c r="B24" s="415">
        <v>202413.90496399999</v>
      </c>
      <c r="C24" s="1132">
        <v>139137.26096400002</v>
      </c>
      <c r="D24" s="415">
        <v>225203.71647599997</v>
      </c>
      <c r="E24" s="1132">
        <v>162487.96047599998</v>
      </c>
      <c r="F24" s="415">
        <v>20133.042591000001</v>
      </c>
      <c r="G24" s="1132">
        <v>8408.8645910000014</v>
      </c>
      <c r="H24" s="415">
        <v>125383.46947700001</v>
      </c>
      <c r="I24" s="1132">
        <v>85283.494477</v>
      </c>
      <c r="J24" s="415">
        <v>37750.462827000003</v>
      </c>
      <c r="K24" s="1132">
        <v>20442.713827</v>
      </c>
      <c r="L24" s="415">
        <v>75261.705840999988</v>
      </c>
      <c r="M24" s="1132">
        <v>23232.289840999998</v>
      </c>
      <c r="N24" s="415">
        <v>111896.16907599999</v>
      </c>
      <c r="O24" s="1132">
        <v>59873.410076</v>
      </c>
      <c r="P24" s="415">
        <v>35874.790439999997</v>
      </c>
      <c r="Q24" s="1132">
        <v>23814.302439999999</v>
      </c>
      <c r="R24" s="415">
        <v>219485.26157100001</v>
      </c>
      <c r="S24" s="1132">
        <v>145595.67357099999</v>
      </c>
      <c r="T24" s="415">
        <v>496971.66211400001</v>
      </c>
      <c r="U24" s="1132">
        <v>391416.18811400002</v>
      </c>
      <c r="V24" s="415">
        <v>108327.54597199999</v>
      </c>
      <c r="W24" s="1132">
        <v>59697.417972000003</v>
      </c>
      <c r="X24" s="415">
        <v>28701.816476</v>
      </c>
      <c r="Y24" s="1132">
        <v>19910.895475999998</v>
      </c>
      <c r="Z24" s="415">
        <v>122885.840728</v>
      </c>
      <c r="AA24" s="1132">
        <v>86571.517728000006</v>
      </c>
      <c r="AB24" s="415">
        <v>94433.100856999998</v>
      </c>
      <c r="AC24" s="1132">
        <v>43640.560856999989</v>
      </c>
      <c r="AD24" s="415">
        <v>51578.660634</v>
      </c>
      <c r="AE24" s="1132">
        <v>28461.406633999999</v>
      </c>
      <c r="AF24" s="415">
        <v>60059.278113</v>
      </c>
      <c r="AG24" s="1132">
        <v>33738.389112999997</v>
      </c>
      <c r="AH24" s="415" t="s">
        <v>360</v>
      </c>
      <c r="AI24" s="1132">
        <v>1331712.3461569999</v>
      </c>
      <c r="AJ24" s="452"/>
    </row>
    <row r="25" spans="1:36" s="333" customFormat="1" ht="14.15" customHeight="1">
      <c r="A25" s="453">
        <v>2009</v>
      </c>
      <c r="B25" s="415">
        <v>181900.48758700001</v>
      </c>
      <c r="C25" s="1132">
        <v>124400.99458699999</v>
      </c>
      <c r="D25" s="415">
        <v>207871.27378500003</v>
      </c>
      <c r="E25" s="1132">
        <v>151319.43778500002</v>
      </c>
      <c r="F25" s="415">
        <v>20034.604265000002</v>
      </c>
      <c r="G25" s="1132">
        <v>8040.967265000002</v>
      </c>
      <c r="H25" s="415">
        <v>121702.168288</v>
      </c>
      <c r="I25" s="1132">
        <v>82354.477287999995</v>
      </c>
      <c r="J25" s="415">
        <v>31835.518375</v>
      </c>
      <c r="K25" s="1132">
        <v>17053.480374999999</v>
      </c>
      <c r="L25" s="415">
        <v>72336.898718000011</v>
      </c>
      <c r="M25" s="1132">
        <v>25027.56971800001</v>
      </c>
      <c r="N25" s="415">
        <v>101540.627848</v>
      </c>
      <c r="O25" s="1132">
        <v>52410.232847999992</v>
      </c>
      <c r="P25" s="415">
        <v>33983.207328000004</v>
      </c>
      <c r="Q25" s="1132">
        <v>22957.764328000001</v>
      </c>
      <c r="R25" s="415">
        <v>212363.12142899999</v>
      </c>
      <c r="S25" s="1132">
        <v>144203.04842900002</v>
      </c>
      <c r="T25" s="415">
        <v>423841.18676200008</v>
      </c>
      <c r="U25" s="1132">
        <v>333211.13376200007</v>
      </c>
      <c r="V25" s="415">
        <v>99337.176206999982</v>
      </c>
      <c r="W25" s="1132">
        <v>56381.05120699999</v>
      </c>
      <c r="X25" s="415">
        <v>22399.999789999998</v>
      </c>
      <c r="Y25" s="1132">
        <v>15485.892789999998</v>
      </c>
      <c r="Z25" s="415">
        <v>114118.81879799999</v>
      </c>
      <c r="AA25" s="1132">
        <v>81486.580797999995</v>
      </c>
      <c r="AB25" s="415">
        <v>93209.350959000003</v>
      </c>
      <c r="AC25" s="1132">
        <v>45917.027958999999</v>
      </c>
      <c r="AD25" s="415">
        <v>49940.734303000005</v>
      </c>
      <c r="AE25" s="1132">
        <v>28636.939302999999</v>
      </c>
      <c r="AF25" s="415">
        <v>57133.365846000001</v>
      </c>
      <c r="AG25" s="1132">
        <v>34350.141845999999</v>
      </c>
      <c r="AH25" s="415" t="s">
        <v>360</v>
      </c>
      <c r="AI25" s="1132">
        <v>1223236.7402880001</v>
      </c>
      <c r="AJ25" s="452"/>
    </row>
    <row r="26" spans="1:36" ht="14.15" customHeight="1">
      <c r="A26" s="451">
        <v>2010</v>
      </c>
      <c r="B26" s="415">
        <v>187623.78623999999</v>
      </c>
      <c r="C26" s="1132">
        <v>126140.75554</v>
      </c>
      <c r="D26" s="415">
        <v>222911.84385200002</v>
      </c>
      <c r="E26" s="1132">
        <v>158124.13565200003</v>
      </c>
      <c r="F26" s="415">
        <v>21416.890954999999</v>
      </c>
      <c r="G26" s="1132">
        <v>9801.027654999998</v>
      </c>
      <c r="H26" s="415">
        <v>121962.39141900001</v>
      </c>
      <c r="I26" s="1132">
        <v>80761.632419000001</v>
      </c>
      <c r="J26" s="415">
        <v>35930.132256999997</v>
      </c>
      <c r="K26" s="1132">
        <v>19558.315956999999</v>
      </c>
      <c r="L26" s="415">
        <v>77476.098096999995</v>
      </c>
      <c r="M26" s="1132">
        <v>26021.961696999992</v>
      </c>
      <c r="N26" s="415">
        <v>107261.015319</v>
      </c>
      <c r="O26" s="1132">
        <v>53464.528619000012</v>
      </c>
      <c r="P26" s="415">
        <v>31570.459899000001</v>
      </c>
      <c r="Q26" s="1132">
        <v>21290.483898999999</v>
      </c>
      <c r="R26" s="415">
        <v>214114.38943099999</v>
      </c>
      <c r="S26" s="1132">
        <v>140515.473031</v>
      </c>
      <c r="T26" s="415">
        <v>455463.32923799998</v>
      </c>
      <c r="U26" s="1132">
        <v>355826.39543799998</v>
      </c>
      <c r="V26" s="415">
        <v>105327.79659899999</v>
      </c>
      <c r="W26" s="1132">
        <v>59579.087699000003</v>
      </c>
      <c r="X26" s="415">
        <v>24175.547374999998</v>
      </c>
      <c r="Y26" s="1132">
        <v>17041.952374999997</v>
      </c>
      <c r="Z26" s="415">
        <v>121011.381658</v>
      </c>
      <c r="AA26" s="1132">
        <v>82775.059257999994</v>
      </c>
      <c r="AB26" s="415">
        <v>97456.980368999997</v>
      </c>
      <c r="AC26" s="1132">
        <v>47468.840268999993</v>
      </c>
      <c r="AD26" s="415">
        <v>49159.465902000004</v>
      </c>
      <c r="AE26" s="1132">
        <v>29780.915602000005</v>
      </c>
      <c r="AF26" s="415">
        <v>56023.458514999998</v>
      </c>
      <c r="AG26" s="1132">
        <v>30779.130515000001</v>
      </c>
      <c r="AH26" s="415" t="s">
        <v>360</v>
      </c>
      <c r="AI26" s="1132">
        <v>1258929.6956250002</v>
      </c>
      <c r="AJ26" s="452"/>
    </row>
    <row r="27" spans="1:36" s="333" customFormat="1" ht="14.15" customHeight="1">
      <c r="A27" s="453">
        <v>2011</v>
      </c>
      <c r="B27" s="415">
        <v>203228.17105199999</v>
      </c>
      <c r="C27" s="1132">
        <v>135871.28305199998</v>
      </c>
      <c r="D27" s="415">
        <v>240860.68071700001</v>
      </c>
      <c r="E27" s="1132">
        <v>175488.88071699999</v>
      </c>
      <c r="F27" s="415">
        <v>22917.296366000002</v>
      </c>
      <c r="G27" s="1132">
        <v>9607.6433660000002</v>
      </c>
      <c r="H27" s="415">
        <v>126075.938308</v>
      </c>
      <c r="I27" s="1132">
        <v>82090.075307999999</v>
      </c>
      <c r="J27" s="415">
        <v>37214.208958000003</v>
      </c>
      <c r="K27" s="1132">
        <v>18957.512957999999</v>
      </c>
      <c r="L27" s="415">
        <v>74214.787423000002</v>
      </c>
      <c r="M27" s="1132">
        <v>19617.541422999995</v>
      </c>
      <c r="N27" s="415">
        <v>115474.078301</v>
      </c>
      <c r="O27" s="1132">
        <v>58831.780300999999</v>
      </c>
      <c r="P27" s="415">
        <v>36262.349557000001</v>
      </c>
      <c r="Q27" s="1132">
        <v>24188.875556999999</v>
      </c>
      <c r="R27" s="415">
        <v>231220.52434599999</v>
      </c>
      <c r="S27" s="1132">
        <v>150880.95934599999</v>
      </c>
      <c r="T27" s="415">
        <v>480470.94307799998</v>
      </c>
      <c r="U27" s="1132">
        <v>372730.27107800002</v>
      </c>
      <c r="V27" s="415">
        <v>114332.561888</v>
      </c>
      <c r="W27" s="1132">
        <v>62691.102887999994</v>
      </c>
      <c r="X27" s="415">
        <v>30029.005819999998</v>
      </c>
      <c r="Y27" s="1132">
        <v>20633.125820000001</v>
      </c>
      <c r="Z27" s="415">
        <v>137105.790836</v>
      </c>
      <c r="AA27" s="1132">
        <v>95903.866836000001</v>
      </c>
      <c r="AB27" s="415">
        <v>106785.37489499999</v>
      </c>
      <c r="AC27" s="1132">
        <v>52936.391895000001</v>
      </c>
      <c r="AD27" s="415">
        <v>50803.471120000002</v>
      </c>
      <c r="AE27" s="1132">
        <v>29642.662120000001</v>
      </c>
      <c r="AF27" s="415">
        <v>59047.594096000001</v>
      </c>
      <c r="AG27" s="1132">
        <v>32797.299096000002</v>
      </c>
      <c r="AH27" s="415" t="s">
        <v>360</v>
      </c>
      <c r="AI27" s="1132">
        <v>1342869.2717610002</v>
      </c>
      <c r="AJ27" s="452"/>
    </row>
    <row r="28" spans="1:36" s="333" customFormat="1" ht="14.15" customHeight="1">
      <c r="A28" s="451">
        <v>2012</v>
      </c>
      <c r="B28" s="415">
        <v>194184.816574</v>
      </c>
      <c r="C28" s="1132">
        <v>128568.716474</v>
      </c>
      <c r="D28" s="415">
        <v>234338.34307800001</v>
      </c>
      <c r="E28" s="1132">
        <v>170097.397478</v>
      </c>
      <c r="F28" s="415">
        <v>22025.067571000003</v>
      </c>
      <c r="G28" s="1132">
        <v>8336.1270710000008</v>
      </c>
      <c r="H28" s="415">
        <v>122359.41512999999</v>
      </c>
      <c r="I28" s="1132">
        <v>79953.12513</v>
      </c>
      <c r="J28" s="415">
        <v>35869.334762999999</v>
      </c>
      <c r="K28" s="1132">
        <v>18708.544063000001</v>
      </c>
      <c r="L28" s="415">
        <v>73132.428743000011</v>
      </c>
      <c r="M28" s="1132">
        <v>19646.721343000008</v>
      </c>
      <c r="N28" s="415">
        <v>110811.17486999999</v>
      </c>
      <c r="O28" s="1132">
        <v>55788.489669999995</v>
      </c>
      <c r="P28" s="415">
        <v>33549.529547999999</v>
      </c>
      <c r="Q28" s="1132">
        <v>20866.133547999998</v>
      </c>
      <c r="R28" s="415">
        <v>215936.123678</v>
      </c>
      <c r="S28" s="1132">
        <v>140798.941078</v>
      </c>
      <c r="T28" s="415">
        <v>466322.90281200001</v>
      </c>
      <c r="U28" s="1132">
        <v>362559.34471199999</v>
      </c>
      <c r="V28" s="415">
        <v>106614.40397099999</v>
      </c>
      <c r="W28" s="1132">
        <v>59032.850870999995</v>
      </c>
      <c r="X28" s="415">
        <v>27610.179264999999</v>
      </c>
      <c r="Y28" s="1132">
        <v>19322.365265</v>
      </c>
      <c r="Z28" s="415">
        <v>124933.76771300001</v>
      </c>
      <c r="AA28" s="1132">
        <v>88333.689213000005</v>
      </c>
      <c r="AB28" s="415">
        <v>102200.20871600001</v>
      </c>
      <c r="AC28" s="1132">
        <v>50448.020116000007</v>
      </c>
      <c r="AD28" s="415">
        <v>50373.705142000006</v>
      </c>
      <c r="AE28" s="1132">
        <v>29038.342142000005</v>
      </c>
      <c r="AF28" s="415">
        <v>56677.363300999998</v>
      </c>
      <c r="AG28" s="1132">
        <v>31420.970300999998</v>
      </c>
      <c r="AH28" s="415" t="s">
        <v>360</v>
      </c>
      <c r="AI28" s="1132">
        <v>1282919.7784750003</v>
      </c>
      <c r="AJ28" s="452"/>
    </row>
    <row r="29" spans="1:36" s="333" customFormat="1" ht="14.15" customHeight="1">
      <c r="A29" s="453">
        <v>2013</v>
      </c>
      <c r="B29" s="415">
        <v>202561.178686</v>
      </c>
      <c r="C29" s="1132">
        <v>134575.922486</v>
      </c>
      <c r="D29" s="415">
        <v>238306.98367599997</v>
      </c>
      <c r="E29" s="1132">
        <v>171443.64567599999</v>
      </c>
      <c r="F29" s="415">
        <v>23126.026706000004</v>
      </c>
      <c r="G29" s="1132">
        <v>8554.3195060000016</v>
      </c>
      <c r="H29" s="415">
        <v>123019.96788700001</v>
      </c>
      <c r="I29" s="1132">
        <v>80037.794887000011</v>
      </c>
      <c r="J29" s="415">
        <v>36696.768757999998</v>
      </c>
      <c r="K29" s="1132">
        <v>19102.721657999999</v>
      </c>
      <c r="L29" s="415">
        <v>74760.685375999994</v>
      </c>
      <c r="M29" s="1132">
        <v>19728.821175999994</v>
      </c>
      <c r="N29" s="415">
        <v>118680.81456999999</v>
      </c>
      <c r="O29" s="1132">
        <v>63708.452969999991</v>
      </c>
      <c r="P29" s="415">
        <v>33669.327042999998</v>
      </c>
      <c r="Q29" s="1132">
        <v>20556.444043000003</v>
      </c>
      <c r="R29" s="415">
        <v>207852.33341400002</v>
      </c>
      <c r="S29" s="1132">
        <v>130803.87081400002</v>
      </c>
      <c r="T29" s="415">
        <v>472897.84902600001</v>
      </c>
      <c r="U29" s="1132">
        <v>368283.91362599999</v>
      </c>
      <c r="V29" s="415">
        <v>107764.49121399999</v>
      </c>
      <c r="W29" s="1132">
        <v>59026.032013999997</v>
      </c>
      <c r="X29" s="415">
        <v>29222.653780000001</v>
      </c>
      <c r="Y29" s="1132">
        <v>21210.11578</v>
      </c>
      <c r="Z29" s="415">
        <v>125417.833942</v>
      </c>
      <c r="AA29" s="1132">
        <v>85899.955541999982</v>
      </c>
      <c r="AB29" s="415">
        <v>105158.339813</v>
      </c>
      <c r="AC29" s="1132">
        <v>51203.960712999993</v>
      </c>
      <c r="AD29" s="415">
        <v>51546.567781999998</v>
      </c>
      <c r="AE29" s="1132">
        <v>30211.977781999998</v>
      </c>
      <c r="AF29" s="415">
        <v>54797.498397999996</v>
      </c>
      <c r="AG29" s="1132">
        <v>29209.080397999998</v>
      </c>
      <c r="AH29" s="415" t="s">
        <v>360</v>
      </c>
      <c r="AI29" s="1132">
        <v>1293557.0290709999</v>
      </c>
      <c r="AJ29" s="452"/>
    </row>
    <row r="30" spans="1:36" ht="14.15" customHeight="1">
      <c r="A30" s="451">
        <v>2014</v>
      </c>
      <c r="B30" s="415">
        <v>202982.373724</v>
      </c>
      <c r="C30" s="1132">
        <v>133506.45052399999</v>
      </c>
      <c r="D30" s="415">
        <v>232990.60582699999</v>
      </c>
      <c r="E30" s="1132">
        <v>164534.633527</v>
      </c>
      <c r="F30" s="415">
        <v>23540.914768999999</v>
      </c>
      <c r="G30" s="1132">
        <v>8534.7081689999995</v>
      </c>
      <c r="H30" s="415">
        <v>124022.403322</v>
      </c>
      <c r="I30" s="1132">
        <v>80926.746321999992</v>
      </c>
      <c r="J30" s="415">
        <v>36257.445913000003</v>
      </c>
      <c r="K30" s="1132">
        <v>19393.682613000001</v>
      </c>
      <c r="L30" s="415">
        <v>76488.029045000003</v>
      </c>
      <c r="M30" s="1132">
        <v>21350.430544999996</v>
      </c>
      <c r="N30" s="415">
        <v>120211.527689</v>
      </c>
      <c r="O30" s="1132">
        <v>62963.657089</v>
      </c>
      <c r="P30" s="415">
        <v>37939.647765000002</v>
      </c>
      <c r="Q30" s="1132">
        <v>24458.206765000003</v>
      </c>
      <c r="R30" s="415">
        <v>214839.76002799999</v>
      </c>
      <c r="S30" s="1132">
        <v>137986.68682800001</v>
      </c>
      <c r="T30" s="415">
        <v>473763.55600100005</v>
      </c>
      <c r="U30" s="1132">
        <v>368217.498701</v>
      </c>
      <c r="V30" s="415">
        <v>112389.07818000001</v>
      </c>
      <c r="W30" s="1132">
        <v>62314.250280000007</v>
      </c>
      <c r="X30" s="415">
        <v>31314.175608999994</v>
      </c>
      <c r="Y30" s="1132">
        <v>22530.078608999997</v>
      </c>
      <c r="Z30" s="415">
        <v>129149.63158399999</v>
      </c>
      <c r="AA30" s="1132">
        <v>89811.095084</v>
      </c>
      <c r="AB30" s="415">
        <v>100948.725767</v>
      </c>
      <c r="AC30" s="1132">
        <v>48708.159066999993</v>
      </c>
      <c r="AD30" s="415">
        <v>52613.947411000001</v>
      </c>
      <c r="AE30" s="1132">
        <v>30579.790410999998</v>
      </c>
      <c r="AF30" s="415">
        <v>56342.769537</v>
      </c>
      <c r="AG30" s="1132">
        <v>31087.284537</v>
      </c>
      <c r="AH30" s="415" t="s">
        <v>360</v>
      </c>
      <c r="AI30" s="1132">
        <v>1306903.359071</v>
      </c>
      <c r="AJ30" s="452"/>
    </row>
    <row r="31" spans="1:36" ht="14.15" customHeight="1">
      <c r="A31" s="451">
        <v>2015</v>
      </c>
      <c r="B31" s="415">
        <v>201427.850183</v>
      </c>
      <c r="C31" s="1132">
        <v>132835.32108299999</v>
      </c>
      <c r="D31" s="415">
        <v>239036.11184200001</v>
      </c>
      <c r="E31" s="1132">
        <v>168620.67734200001</v>
      </c>
      <c r="F31" s="415">
        <v>22793.250588000003</v>
      </c>
      <c r="G31" s="1132">
        <v>8401.3110880000004</v>
      </c>
      <c r="H31" s="415">
        <v>121185.12646100001</v>
      </c>
      <c r="I31" s="1132">
        <v>76242.048661000008</v>
      </c>
      <c r="J31" s="415">
        <v>38509.514301000003</v>
      </c>
      <c r="K31" s="1132">
        <v>20098.751801000002</v>
      </c>
      <c r="L31" s="415">
        <v>75411.66610599999</v>
      </c>
      <c r="M31" s="1132">
        <v>18729.890305999987</v>
      </c>
      <c r="N31" s="415">
        <v>124890.86642000001</v>
      </c>
      <c r="O31" s="1132">
        <v>67492.060220000014</v>
      </c>
      <c r="P31" s="415">
        <v>34893.321550000001</v>
      </c>
      <c r="Q31" s="1132">
        <v>21648.362549999998</v>
      </c>
      <c r="R31" s="415">
        <v>224625.11710800001</v>
      </c>
      <c r="S31" s="1132">
        <v>142207.23580800003</v>
      </c>
      <c r="T31" s="415">
        <v>473276.147406</v>
      </c>
      <c r="U31" s="1132">
        <v>364542.94090599997</v>
      </c>
      <c r="V31" s="415">
        <v>106602.76540999999</v>
      </c>
      <c r="W31" s="1132">
        <v>55244.027710000002</v>
      </c>
      <c r="X31" s="415">
        <v>29759.485945</v>
      </c>
      <c r="Y31" s="1132">
        <v>21015.032944999999</v>
      </c>
      <c r="Z31" s="415">
        <v>131726.502053</v>
      </c>
      <c r="AA31" s="1132">
        <v>91441.435353000008</v>
      </c>
      <c r="AB31" s="415">
        <v>105831.781072</v>
      </c>
      <c r="AC31" s="1132">
        <v>49972.807671999995</v>
      </c>
      <c r="AD31" s="415">
        <v>52330.128860999997</v>
      </c>
      <c r="AE31" s="1132">
        <v>30391.125860999997</v>
      </c>
      <c r="AF31" s="415">
        <v>52984.485664</v>
      </c>
      <c r="AG31" s="1132">
        <v>25617.115663999997</v>
      </c>
      <c r="AH31" s="415" t="s">
        <v>360</v>
      </c>
      <c r="AI31" s="1132">
        <v>1294500.1449700003</v>
      </c>
      <c r="AJ31" s="452"/>
    </row>
    <row r="32" spans="1:36" ht="14.15" customHeight="1">
      <c r="A32" s="451" t="s">
        <v>1665</v>
      </c>
      <c r="B32" s="415">
        <v>205556.23820625001</v>
      </c>
      <c r="C32" s="1132">
        <v>135687.39482822001</v>
      </c>
      <c r="D32" s="415">
        <v>249938.80044925996</v>
      </c>
      <c r="E32" s="1132">
        <v>179745.18042285996</v>
      </c>
      <c r="F32" s="415">
        <v>23593.769420879973</v>
      </c>
      <c r="G32" s="1132">
        <v>7139.2515155599904</v>
      </c>
      <c r="H32" s="415">
        <v>123757.82787622997</v>
      </c>
      <c r="I32" s="1132">
        <v>78177.910967830016</v>
      </c>
      <c r="J32" s="415">
        <v>36618.758168240005</v>
      </c>
      <c r="K32" s="1132">
        <v>18052.367996690013</v>
      </c>
      <c r="L32" s="415">
        <v>84211.282285280002</v>
      </c>
      <c r="M32" s="1132">
        <v>24455.352641850026</v>
      </c>
      <c r="N32" s="415">
        <v>131622.97720497</v>
      </c>
      <c r="O32" s="1132">
        <v>69364.881493079971</v>
      </c>
      <c r="P32" s="415">
        <v>34438.143954519997</v>
      </c>
      <c r="Q32" s="1132">
        <v>20779.816193579994</v>
      </c>
      <c r="R32" s="415">
        <v>225992.85928910988</v>
      </c>
      <c r="S32" s="1132">
        <v>144548.77942724997</v>
      </c>
      <c r="T32" s="415">
        <v>465229.94675867981</v>
      </c>
      <c r="U32" s="1132">
        <v>358589.08154182986</v>
      </c>
      <c r="V32" s="415">
        <v>112528.78803380003</v>
      </c>
      <c r="W32" s="1132">
        <v>61553.075534370102</v>
      </c>
      <c r="X32" s="415">
        <v>29281.532524479997</v>
      </c>
      <c r="Y32" s="1132">
        <v>20659.207592159997</v>
      </c>
      <c r="Z32" s="415">
        <v>125950.38524080999</v>
      </c>
      <c r="AA32" s="1132">
        <v>83426.406387599956</v>
      </c>
      <c r="AB32" s="415">
        <v>105842.76214821001</v>
      </c>
      <c r="AC32" s="1132">
        <v>51011.131614930018</v>
      </c>
      <c r="AD32" s="415">
        <v>55751.302570889995</v>
      </c>
      <c r="AE32" s="1132">
        <v>32730.567215650026</v>
      </c>
      <c r="AF32" s="415">
        <v>56081.674291209987</v>
      </c>
      <c r="AG32" s="1132">
        <v>29173.212915539993</v>
      </c>
      <c r="AH32" s="415" t="s">
        <v>360</v>
      </c>
      <c r="AI32" s="1132">
        <v>1315093.6182890001</v>
      </c>
      <c r="AJ32" s="452"/>
    </row>
    <row r="33" spans="1:36" ht="14.15" customHeight="1">
      <c r="A33" s="451" t="s">
        <v>1666</v>
      </c>
      <c r="B33" s="415">
        <v>212720.61402756994</v>
      </c>
      <c r="C33" s="1132">
        <v>143527.80367461991</v>
      </c>
      <c r="D33" s="415">
        <v>248746.53247964004</v>
      </c>
      <c r="E33" s="1132">
        <v>178458.36723726016</v>
      </c>
      <c r="F33" s="415">
        <v>22356.241173499988</v>
      </c>
      <c r="G33" s="1132">
        <v>7116.841516309978</v>
      </c>
      <c r="H33" s="415">
        <v>122489.16439403004</v>
      </c>
      <c r="I33" s="1132">
        <v>78606.677844090053</v>
      </c>
      <c r="J33" s="415">
        <v>36395.117321750004</v>
      </c>
      <c r="K33" s="1132">
        <v>18065.800258890002</v>
      </c>
      <c r="L33" s="415">
        <v>75121.39692490999</v>
      </c>
      <c r="M33" s="1132">
        <v>17658.418742449961</v>
      </c>
      <c r="N33" s="415">
        <v>139045.28040332993</v>
      </c>
      <c r="O33" s="1132">
        <v>77895.190492669906</v>
      </c>
      <c r="P33" s="415">
        <v>36371.109008190004</v>
      </c>
      <c r="Q33" s="1132">
        <v>23045.674759730002</v>
      </c>
      <c r="R33" s="415">
        <v>208770.90101228014</v>
      </c>
      <c r="S33" s="1132">
        <v>124783.43120919015</v>
      </c>
      <c r="T33" s="415">
        <v>480601.75075059</v>
      </c>
      <c r="U33" s="1132">
        <v>375684.98277259991</v>
      </c>
      <c r="V33" s="415">
        <v>114540.40989402005</v>
      </c>
      <c r="W33" s="1132">
        <v>63139.573451710006</v>
      </c>
      <c r="X33" s="415">
        <v>28923.083958380004</v>
      </c>
      <c r="Y33" s="1132">
        <v>20954.440516030001</v>
      </c>
      <c r="Z33" s="415">
        <v>133719.99107116001</v>
      </c>
      <c r="AA33" s="1132">
        <v>93210.875319619998</v>
      </c>
      <c r="AB33" s="415">
        <v>111837.55435640996</v>
      </c>
      <c r="AC33" s="1132">
        <v>57326.669046150004</v>
      </c>
      <c r="AD33" s="415">
        <v>55230.917225420024</v>
      </c>
      <c r="AE33" s="1132">
        <v>32475.379020120017</v>
      </c>
      <c r="AF33" s="415">
        <v>56339.84483924997</v>
      </c>
      <c r="AG33" s="1132">
        <v>28603.710040559981</v>
      </c>
      <c r="AH33" s="415" t="s">
        <v>360</v>
      </c>
      <c r="AI33" s="1132">
        <v>1340553.8359019996</v>
      </c>
      <c r="AJ33" s="452"/>
    </row>
    <row r="34" spans="1:36" ht="14.15" customHeight="1">
      <c r="A34" s="451" t="s">
        <v>1667</v>
      </c>
      <c r="B34" s="415">
        <v>228372.47127099999</v>
      </c>
      <c r="C34" s="1132">
        <v>155601.53677099998</v>
      </c>
      <c r="D34" s="415">
        <v>275647.98293900001</v>
      </c>
      <c r="E34" s="1132">
        <v>197338.83793899999</v>
      </c>
      <c r="F34" s="415">
        <v>23182.849887999997</v>
      </c>
      <c r="G34" s="1132">
        <v>7204.9553879999985</v>
      </c>
      <c r="H34" s="415">
        <v>125667.03558900001</v>
      </c>
      <c r="I34" s="1132">
        <v>81693.606589000003</v>
      </c>
      <c r="J34" s="415">
        <v>38777.462925</v>
      </c>
      <c r="K34" s="1132">
        <v>20941.757225000005</v>
      </c>
      <c r="L34" s="415">
        <v>75243.240139000001</v>
      </c>
      <c r="M34" s="1132">
        <v>16717.828139000005</v>
      </c>
      <c r="N34" s="415">
        <v>139437.92244599998</v>
      </c>
      <c r="O34" s="1132">
        <v>75831.476345999996</v>
      </c>
      <c r="P34" s="415">
        <v>38750.028338000004</v>
      </c>
      <c r="Q34" s="1132">
        <v>26024.454338000003</v>
      </c>
      <c r="R34" s="415">
        <v>208537.39362700001</v>
      </c>
      <c r="S34" s="1132">
        <v>123764.194827</v>
      </c>
      <c r="T34" s="415">
        <v>498598.74448999995</v>
      </c>
      <c r="U34" s="1132">
        <v>391715.84778999997</v>
      </c>
      <c r="V34" s="415">
        <v>117321.703293</v>
      </c>
      <c r="W34" s="1132">
        <v>64339.474892999999</v>
      </c>
      <c r="X34" s="415">
        <v>27503.683970000006</v>
      </c>
      <c r="Y34" s="1132">
        <v>19527.466970000001</v>
      </c>
      <c r="Z34" s="415">
        <v>136039.99951699999</v>
      </c>
      <c r="AA34" s="1132">
        <v>93974.067817000003</v>
      </c>
      <c r="AB34" s="415">
        <v>115990.286442</v>
      </c>
      <c r="AC34" s="1132">
        <v>61166.421341999994</v>
      </c>
      <c r="AD34" s="415">
        <v>56454.754439999997</v>
      </c>
      <c r="AE34" s="1132">
        <v>33784.597439999998</v>
      </c>
      <c r="AF34" s="415">
        <v>61758.565883999996</v>
      </c>
      <c r="AG34" s="1132">
        <v>32206.759883999999</v>
      </c>
      <c r="AH34" s="415" t="s">
        <v>360</v>
      </c>
      <c r="AI34" s="1132">
        <v>1401833.283698</v>
      </c>
      <c r="AJ34" s="452"/>
    </row>
    <row r="35" spans="1:36" ht="13">
      <c r="A35" s="334"/>
      <c r="B35" s="448"/>
      <c r="C35" s="448"/>
      <c r="D35" s="448"/>
      <c r="E35" s="448"/>
      <c r="F35" s="448"/>
      <c r="G35" s="448"/>
      <c r="H35" s="448"/>
      <c r="I35" s="448"/>
      <c r="J35" s="448"/>
      <c r="K35" s="448"/>
      <c r="L35" s="448"/>
      <c r="M35" s="448"/>
      <c r="N35" s="448"/>
      <c r="O35" s="448"/>
      <c r="P35" s="448"/>
      <c r="Q35" s="448"/>
      <c r="R35" s="448"/>
      <c r="S35" s="448"/>
      <c r="T35" s="448"/>
      <c r="U35" s="448"/>
      <c r="V35" s="448"/>
      <c r="W35" s="448"/>
      <c r="X35" s="448"/>
      <c r="Y35" s="448"/>
      <c r="Z35" s="448"/>
      <c r="AA35" s="448"/>
      <c r="AB35" s="448"/>
      <c r="AC35" s="448"/>
      <c r="AD35" s="448"/>
      <c r="AE35" s="448"/>
      <c r="AF35" s="448"/>
      <c r="AG35" s="448"/>
      <c r="AH35" s="448"/>
      <c r="AI35" s="448"/>
    </row>
    <row r="36" spans="1:36" ht="13">
      <c r="B36" s="1360" t="s">
        <v>462</v>
      </c>
      <c r="C36" s="1360"/>
      <c r="D36" s="1360"/>
      <c r="E36" s="1360"/>
      <c r="F36" s="1360"/>
      <c r="G36" s="1360"/>
      <c r="H36" s="1360" t="s">
        <v>462</v>
      </c>
      <c r="I36" s="1360"/>
      <c r="J36" s="1360"/>
      <c r="K36" s="1360"/>
      <c r="L36" s="1360"/>
      <c r="M36" s="1360"/>
      <c r="N36" s="1360" t="s">
        <v>462</v>
      </c>
      <c r="O36" s="1360"/>
      <c r="P36" s="1360"/>
      <c r="Q36" s="1360"/>
      <c r="R36" s="1360"/>
      <c r="S36" s="1360"/>
      <c r="T36" s="1360" t="s">
        <v>462</v>
      </c>
      <c r="U36" s="1360"/>
      <c r="V36" s="1360"/>
      <c r="W36" s="1360"/>
      <c r="X36" s="1360"/>
      <c r="Y36" s="1360"/>
      <c r="Z36" s="1360" t="s">
        <v>462</v>
      </c>
      <c r="AA36" s="1360"/>
      <c r="AB36" s="1360"/>
      <c r="AC36" s="1360"/>
      <c r="AD36" s="1360"/>
      <c r="AE36" s="1360"/>
      <c r="AF36" s="1360" t="s">
        <v>462</v>
      </c>
      <c r="AG36" s="1360"/>
      <c r="AH36" s="1360"/>
      <c r="AI36" s="1360"/>
    </row>
    <row r="37" spans="1:36">
      <c r="B37" s="450"/>
      <c r="C37" s="450"/>
      <c r="D37" s="450"/>
      <c r="E37" s="450"/>
      <c r="F37" s="450"/>
      <c r="G37" s="450"/>
      <c r="H37" s="450"/>
      <c r="I37" s="450"/>
      <c r="J37" s="450"/>
      <c r="K37" s="450"/>
      <c r="L37" s="450"/>
      <c r="M37" s="450"/>
      <c r="N37" s="450"/>
      <c r="O37" s="450"/>
      <c r="P37" s="450"/>
      <c r="Q37" s="450"/>
      <c r="R37" s="450"/>
      <c r="S37" s="450"/>
      <c r="T37" s="450"/>
      <c r="U37" s="450"/>
      <c r="V37" s="450"/>
      <c r="W37" s="450"/>
      <c r="X37" s="450"/>
      <c r="Y37" s="450"/>
      <c r="Z37" s="450"/>
      <c r="AA37" s="450"/>
      <c r="AB37" s="450"/>
      <c r="AC37" s="450"/>
      <c r="AD37" s="450"/>
      <c r="AE37" s="450"/>
      <c r="AF37" s="450"/>
      <c r="AG37" s="450"/>
      <c r="AH37" s="450"/>
      <c r="AI37" s="450"/>
    </row>
    <row r="38" spans="1:36" s="343" customFormat="1" ht="14.15" customHeight="1">
      <c r="A38" s="451">
        <v>1994</v>
      </c>
      <c r="B38" s="454" t="s">
        <v>356</v>
      </c>
      <c r="C38" s="454" t="s">
        <v>356</v>
      </c>
      <c r="D38" s="454" t="s">
        <v>356</v>
      </c>
      <c r="E38" s="454" t="s">
        <v>356</v>
      </c>
      <c r="F38" s="454" t="s">
        <v>356</v>
      </c>
      <c r="G38" s="454" t="s">
        <v>356</v>
      </c>
      <c r="H38" s="454" t="s">
        <v>356</v>
      </c>
      <c r="I38" s="454" t="s">
        <v>356</v>
      </c>
      <c r="J38" s="454" t="s">
        <v>356</v>
      </c>
      <c r="K38" s="454" t="s">
        <v>356</v>
      </c>
      <c r="L38" s="454" t="s">
        <v>356</v>
      </c>
      <c r="M38" s="454" t="s">
        <v>356</v>
      </c>
      <c r="N38" s="454" t="s">
        <v>356</v>
      </c>
      <c r="O38" s="454" t="s">
        <v>356</v>
      </c>
      <c r="P38" s="454" t="s">
        <v>356</v>
      </c>
      <c r="Q38" s="454" t="s">
        <v>356</v>
      </c>
      <c r="R38" s="454" t="s">
        <v>356</v>
      </c>
      <c r="S38" s="454" t="s">
        <v>356</v>
      </c>
      <c r="T38" s="454" t="s">
        <v>356</v>
      </c>
      <c r="U38" s="454" t="s">
        <v>356</v>
      </c>
      <c r="V38" s="454" t="s">
        <v>356</v>
      </c>
      <c r="W38" s="454" t="s">
        <v>356</v>
      </c>
      <c r="X38" s="454" t="s">
        <v>356</v>
      </c>
      <c r="Y38" s="454" t="s">
        <v>356</v>
      </c>
      <c r="Z38" s="454" t="s">
        <v>356</v>
      </c>
      <c r="AA38" s="454" t="s">
        <v>356</v>
      </c>
      <c r="AB38" s="454" t="s">
        <v>356</v>
      </c>
      <c r="AC38" s="454" t="s">
        <v>356</v>
      </c>
      <c r="AD38" s="454" t="s">
        <v>356</v>
      </c>
      <c r="AE38" s="454" t="s">
        <v>356</v>
      </c>
      <c r="AF38" s="454" t="s">
        <v>356</v>
      </c>
      <c r="AG38" s="454" t="s">
        <v>356</v>
      </c>
      <c r="AH38" s="415" t="s">
        <v>360</v>
      </c>
      <c r="AI38" s="454" t="s">
        <v>356</v>
      </c>
      <c r="AJ38" s="452"/>
    </row>
    <row r="39" spans="1:36" s="333" customFormat="1" ht="14.15" customHeight="1">
      <c r="A39" s="453">
        <v>1995</v>
      </c>
      <c r="B39" s="455">
        <v>-1.0668965316010031</v>
      </c>
      <c r="C39" s="455">
        <v>-1.2849367827239178</v>
      </c>
      <c r="D39" s="455">
        <v>-0.85672585125530532</v>
      </c>
      <c r="E39" s="455">
        <v>-1.0689425562539867</v>
      </c>
      <c r="F39" s="455">
        <v>-6.3269669190869138</v>
      </c>
      <c r="G39" s="455">
        <v>-22.596445243533566</v>
      </c>
      <c r="H39" s="455">
        <v>-3.4844986398488942</v>
      </c>
      <c r="I39" s="455">
        <v>-4.882629728333157</v>
      </c>
      <c r="J39" s="455">
        <v>-6.7994215376422886</v>
      </c>
      <c r="K39" s="455">
        <v>-11.370175160800216</v>
      </c>
      <c r="L39" s="455">
        <v>-8.0352679889948178</v>
      </c>
      <c r="M39" s="455">
        <v>-32.098695091950816</v>
      </c>
      <c r="N39" s="455">
        <v>0.33439005490640739</v>
      </c>
      <c r="O39" s="455">
        <v>0.11673275100791614</v>
      </c>
      <c r="P39" s="455">
        <v>-8.1612018661119521</v>
      </c>
      <c r="Q39" s="455">
        <v>-11.408023321776824</v>
      </c>
      <c r="R39" s="455">
        <v>2.7771761580909953</v>
      </c>
      <c r="S39" s="455">
        <v>3.924285757469832</v>
      </c>
      <c r="T39" s="455">
        <v>-3.0615638917164034</v>
      </c>
      <c r="U39" s="455">
        <v>-3.4955354675276737</v>
      </c>
      <c r="V39" s="455">
        <v>-0.41680366788175149</v>
      </c>
      <c r="W39" s="455">
        <v>-0.13924121445027993</v>
      </c>
      <c r="X39" s="455">
        <v>6.0964680496184087E-2</v>
      </c>
      <c r="Y39" s="455">
        <v>-2.3312009546917523</v>
      </c>
      <c r="Z39" s="455">
        <v>-7.1150936777480496</v>
      </c>
      <c r="AA39" s="455">
        <v>-7.5687315888583697</v>
      </c>
      <c r="AB39" s="455">
        <v>-3.3870786533939139</v>
      </c>
      <c r="AC39" s="455">
        <v>-7.6938616093183185</v>
      </c>
      <c r="AD39" s="455">
        <v>6.3132674423378461</v>
      </c>
      <c r="AE39" s="455">
        <v>9.8532939832270756</v>
      </c>
      <c r="AF39" s="455">
        <v>-1.7283022392462897</v>
      </c>
      <c r="AG39" s="455">
        <v>-2.4461623558133141</v>
      </c>
      <c r="AH39" s="456" t="s">
        <v>360</v>
      </c>
      <c r="AI39" s="455">
        <v>-3.1128060172699321</v>
      </c>
      <c r="AJ39" s="452"/>
    </row>
    <row r="40" spans="1:36" s="333" customFormat="1" ht="14.15" customHeight="1">
      <c r="A40" s="451">
        <v>1996</v>
      </c>
      <c r="B40" s="455">
        <v>-3.5723706795337336</v>
      </c>
      <c r="C40" s="455">
        <v>-4.629363801806349</v>
      </c>
      <c r="D40" s="455">
        <v>-5.5633860744598991</v>
      </c>
      <c r="E40" s="455">
        <v>-6.2287096002024072</v>
      </c>
      <c r="F40" s="455">
        <v>8.2979785100880861</v>
      </c>
      <c r="G40" s="455">
        <v>23.025991246118465</v>
      </c>
      <c r="H40" s="455">
        <v>4.6818949312106213</v>
      </c>
      <c r="I40" s="455">
        <v>3.3724445926184643</v>
      </c>
      <c r="J40" s="455">
        <v>-0.83949454490647213</v>
      </c>
      <c r="K40" s="455">
        <v>1.4325702993557456</v>
      </c>
      <c r="L40" s="455">
        <v>0.29487829048007086</v>
      </c>
      <c r="M40" s="455">
        <v>40.652018605704427</v>
      </c>
      <c r="N40" s="455">
        <v>-4.413542492168034</v>
      </c>
      <c r="O40" s="455">
        <v>-8.8019995005502949</v>
      </c>
      <c r="P40" s="455">
        <v>10.420316938272521</v>
      </c>
      <c r="Q40" s="455">
        <v>10.995016550006582</v>
      </c>
      <c r="R40" s="455">
        <v>1.6858434677176746</v>
      </c>
      <c r="S40" s="455">
        <v>3.6338689425329989</v>
      </c>
      <c r="T40" s="455">
        <v>-1.2692452297178249</v>
      </c>
      <c r="U40" s="455">
        <v>-1.2202709425380789</v>
      </c>
      <c r="V40" s="455">
        <v>-6.8728371919524704</v>
      </c>
      <c r="W40" s="455">
        <v>-4.4718942719497079</v>
      </c>
      <c r="X40" s="455">
        <v>-9.2946807454033973</v>
      </c>
      <c r="Y40" s="455">
        <v>-10.609603360489842</v>
      </c>
      <c r="Z40" s="455">
        <v>-7.7431439954489036</v>
      </c>
      <c r="AA40" s="455">
        <v>-9.0091155685977924</v>
      </c>
      <c r="AB40" s="455">
        <v>1.2036042283163653</v>
      </c>
      <c r="AC40" s="455">
        <v>2.5349512154467533</v>
      </c>
      <c r="AD40" s="455">
        <v>-5.8990391683551024</v>
      </c>
      <c r="AE40" s="455">
        <v>-9.8462159162280187</v>
      </c>
      <c r="AF40" s="455">
        <v>4.7121545500142048</v>
      </c>
      <c r="AG40" s="455">
        <v>7.0844691849890609</v>
      </c>
      <c r="AH40" s="456" t="s">
        <v>360</v>
      </c>
      <c r="AI40" s="455">
        <v>-1.8418866306709418</v>
      </c>
      <c r="AJ40" s="452"/>
    </row>
    <row r="41" spans="1:36" s="333" customFormat="1" ht="14.15" customHeight="1">
      <c r="A41" s="453">
        <v>1997</v>
      </c>
      <c r="B41" s="455">
        <v>0.5432691755093515</v>
      </c>
      <c r="C41" s="455">
        <v>0.15223872775071357</v>
      </c>
      <c r="D41" s="455">
        <v>-2.4754956397783161</v>
      </c>
      <c r="E41" s="455">
        <v>-4.0682246056856712</v>
      </c>
      <c r="F41" s="455">
        <v>0.49664171964174386</v>
      </c>
      <c r="G41" s="455">
        <v>1.1707189790402026</v>
      </c>
      <c r="H41" s="455">
        <v>-0.18486842391810399</v>
      </c>
      <c r="I41" s="455">
        <v>-4.9509456846635658E-2</v>
      </c>
      <c r="J41" s="455">
        <v>4.6645902343620094</v>
      </c>
      <c r="K41" s="455">
        <v>-4.3829620246346082</v>
      </c>
      <c r="L41" s="455">
        <v>9.302734180992104</v>
      </c>
      <c r="M41" s="455">
        <v>14.875055514302161</v>
      </c>
      <c r="N41" s="455">
        <v>0.50149904773674336</v>
      </c>
      <c r="O41" s="455">
        <v>1.2709451823476741</v>
      </c>
      <c r="P41" s="455">
        <v>-11.300590701693011</v>
      </c>
      <c r="Q41" s="455">
        <v>-15.458927791400953</v>
      </c>
      <c r="R41" s="455">
        <v>3.5615015161625365</v>
      </c>
      <c r="S41" s="455">
        <v>1.8972829979064443</v>
      </c>
      <c r="T41" s="455">
        <v>-0.97213799104804366</v>
      </c>
      <c r="U41" s="455">
        <v>-0.91297945314482831</v>
      </c>
      <c r="V41" s="455">
        <v>3.1469680532718769</v>
      </c>
      <c r="W41" s="455">
        <v>2.0800954286058726</v>
      </c>
      <c r="X41" s="455">
        <v>25.757332323340123</v>
      </c>
      <c r="Y41" s="455">
        <v>40.274673860424656</v>
      </c>
      <c r="Z41" s="455">
        <v>-5.448368978356001</v>
      </c>
      <c r="AA41" s="455">
        <v>-7.1092252091696508</v>
      </c>
      <c r="AB41" s="455">
        <v>0.35875894208790271</v>
      </c>
      <c r="AC41" s="455">
        <v>2.9013894929488799</v>
      </c>
      <c r="AD41" s="455">
        <v>-2.7340362027360072</v>
      </c>
      <c r="AE41" s="455">
        <v>-6.4370159317020637</v>
      </c>
      <c r="AF41" s="455">
        <v>-1.603586004157691</v>
      </c>
      <c r="AG41" s="455">
        <v>0.13265251847658988</v>
      </c>
      <c r="AH41" s="456" t="s">
        <v>360</v>
      </c>
      <c r="AI41" s="455">
        <v>-0.85050251744051764</v>
      </c>
      <c r="AJ41" s="452"/>
    </row>
    <row r="42" spans="1:36" s="333" customFormat="1" ht="14.15" customHeight="1">
      <c r="A42" s="451">
        <v>1998</v>
      </c>
      <c r="B42" s="455">
        <v>-0.33021671298715205</v>
      </c>
      <c r="C42" s="455">
        <v>-0.16192798395196917</v>
      </c>
      <c r="D42" s="455">
        <v>0.13387620308661496</v>
      </c>
      <c r="E42" s="455">
        <v>0.33379003511798544</v>
      </c>
      <c r="F42" s="455">
        <v>-14.606234920998446</v>
      </c>
      <c r="G42" s="455">
        <v>-2.2902389531274423</v>
      </c>
      <c r="H42" s="455">
        <v>-5.6794848701653819</v>
      </c>
      <c r="I42" s="455">
        <v>-5.2318043903863582</v>
      </c>
      <c r="J42" s="455">
        <v>0.84561699568487825</v>
      </c>
      <c r="K42" s="455">
        <v>2.4618023722802747</v>
      </c>
      <c r="L42" s="455">
        <v>-1.7313545114222251</v>
      </c>
      <c r="M42" s="455">
        <v>-14.390890101741959</v>
      </c>
      <c r="N42" s="455">
        <v>3.5911062763173192</v>
      </c>
      <c r="O42" s="455">
        <v>1.2897707990056944</v>
      </c>
      <c r="P42" s="455">
        <v>-7.8227289555876638</v>
      </c>
      <c r="Q42" s="455">
        <v>-14.27147327716294</v>
      </c>
      <c r="R42" s="455">
        <v>4.7847856604244612</v>
      </c>
      <c r="S42" s="455">
        <v>5.0375212803708393</v>
      </c>
      <c r="T42" s="455">
        <v>2.0064068198262959</v>
      </c>
      <c r="U42" s="455">
        <v>2.3372110995088349</v>
      </c>
      <c r="V42" s="455">
        <v>4.2095266762112971</v>
      </c>
      <c r="W42" s="455">
        <v>8.8562850903505677</v>
      </c>
      <c r="X42" s="455">
        <v>-1.3397265022932459</v>
      </c>
      <c r="Y42" s="455">
        <v>-2.698838200044861</v>
      </c>
      <c r="Z42" s="455">
        <v>-16.798914897131425</v>
      </c>
      <c r="AA42" s="455">
        <v>-20.102573180429175</v>
      </c>
      <c r="AB42" s="455">
        <v>0.71284885435838419</v>
      </c>
      <c r="AC42" s="455">
        <v>0.52765275732420491</v>
      </c>
      <c r="AD42" s="455">
        <v>-0.11527841878884715</v>
      </c>
      <c r="AE42" s="455">
        <v>2.4619977476849328</v>
      </c>
      <c r="AF42" s="455">
        <v>-8.859970384395794</v>
      </c>
      <c r="AG42" s="455">
        <v>-17.617428023811215</v>
      </c>
      <c r="AH42" s="456" t="s">
        <v>360</v>
      </c>
      <c r="AI42" s="455">
        <v>-1.5374840357995083</v>
      </c>
      <c r="AJ42" s="452"/>
    </row>
    <row r="43" spans="1:36" s="333" customFormat="1" ht="14.15" customHeight="1">
      <c r="A43" s="453">
        <v>1999</v>
      </c>
      <c r="B43" s="455">
        <v>5.0899955477834595</v>
      </c>
      <c r="C43" s="455">
        <v>4.8290230032770438</v>
      </c>
      <c r="D43" s="455">
        <v>7.2476529488783683</v>
      </c>
      <c r="E43" s="455">
        <v>5.3198433520956598</v>
      </c>
      <c r="F43" s="455">
        <v>-9.0431301408302858</v>
      </c>
      <c r="G43" s="455">
        <v>-9.5986691648318327</v>
      </c>
      <c r="H43" s="455">
        <v>-0.48953203110974641</v>
      </c>
      <c r="I43" s="455">
        <v>-1.6633462992795671</v>
      </c>
      <c r="J43" s="455">
        <v>1.7007966591403516</v>
      </c>
      <c r="K43" s="455">
        <v>2.7303712849565329</v>
      </c>
      <c r="L43" s="455">
        <v>-3.8180950199879931</v>
      </c>
      <c r="M43" s="455">
        <v>-21.387866930440651</v>
      </c>
      <c r="N43" s="455">
        <v>2.3534497996974437</v>
      </c>
      <c r="O43" s="455">
        <v>2.4783811419090682</v>
      </c>
      <c r="P43" s="455">
        <v>7.7864752842157259</v>
      </c>
      <c r="Q43" s="455">
        <v>10.886172967958331</v>
      </c>
      <c r="R43" s="455">
        <v>1.800946474408704</v>
      </c>
      <c r="S43" s="455">
        <v>0.37858344202902572</v>
      </c>
      <c r="T43" s="455">
        <v>-0.27684745910164565</v>
      </c>
      <c r="U43" s="455">
        <v>0.11710143814096341</v>
      </c>
      <c r="V43" s="455">
        <v>2.9726264909312192</v>
      </c>
      <c r="W43" s="455">
        <v>-0.44472797549944687</v>
      </c>
      <c r="X43" s="455">
        <v>-2.8421426449739613</v>
      </c>
      <c r="Y43" s="455">
        <v>-8.3096216648325765</v>
      </c>
      <c r="Z43" s="455">
        <v>1.8278316427230266</v>
      </c>
      <c r="AA43" s="455">
        <v>-1.8249800161770935</v>
      </c>
      <c r="AB43" s="455">
        <v>8.6293917159720337</v>
      </c>
      <c r="AC43" s="455">
        <v>9.5034535771180657</v>
      </c>
      <c r="AD43" s="455">
        <v>7.3610923335112943</v>
      </c>
      <c r="AE43" s="455">
        <v>5.3268104201218875</v>
      </c>
      <c r="AF43" s="455">
        <v>4.8134416178445321</v>
      </c>
      <c r="AG43" s="455">
        <v>9.2325273481809376</v>
      </c>
      <c r="AH43" s="456" t="s">
        <v>360</v>
      </c>
      <c r="AI43" s="455">
        <v>1.7402267326822312</v>
      </c>
      <c r="AJ43" s="452"/>
    </row>
    <row r="44" spans="1:36" s="333" customFormat="1" ht="14.15" customHeight="1">
      <c r="A44" s="451">
        <v>2000</v>
      </c>
      <c r="B44" s="455">
        <v>4.3264045478928352</v>
      </c>
      <c r="C44" s="455">
        <v>4.7943166674791087</v>
      </c>
      <c r="D44" s="455">
        <v>0.33765997873341291</v>
      </c>
      <c r="E44" s="455">
        <v>-0.11366765463213824</v>
      </c>
      <c r="F44" s="455">
        <v>-3.8161915671734192</v>
      </c>
      <c r="G44" s="455">
        <v>-4.7179388700053693</v>
      </c>
      <c r="H44" s="455">
        <v>-2.875126296310853</v>
      </c>
      <c r="I44" s="455">
        <v>-3.1058304911047685</v>
      </c>
      <c r="J44" s="455">
        <v>5.7741992841122993</v>
      </c>
      <c r="K44" s="455">
        <v>18.036356013265191</v>
      </c>
      <c r="L44" s="455">
        <v>1.9194978295231522</v>
      </c>
      <c r="M44" s="455">
        <v>41.934987693710639</v>
      </c>
      <c r="N44" s="455">
        <v>3.2697454882073202</v>
      </c>
      <c r="O44" s="455">
        <v>6.0063273505548125</v>
      </c>
      <c r="P44" s="455">
        <v>-11.762182019095135</v>
      </c>
      <c r="Q44" s="455">
        <v>-14.61198646044474</v>
      </c>
      <c r="R44" s="455">
        <v>-3.0607893474126655</v>
      </c>
      <c r="S44" s="455">
        <v>-2.2263627535282637</v>
      </c>
      <c r="T44" s="455">
        <v>-0.90465820239215589</v>
      </c>
      <c r="U44" s="455">
        <v>-1.0937426146754348</v>
      </c>
      <c r="V44" s="455">
        <v>1.1214329290710765</v>
      </c>
      <c r="W44" s="455">
        <v>1.9424312219875048</v>
      </c>
      <c r="X44" s="455">
        <v>-3.9118716931349411</v>
      </c>
      <c r="Y44" s="455">
        <v>3.7059340733689794</v>
      </c>
      <c r="Z44" s="455">
        <v>-1.6900077599137688</v>
      </c>
      <c r="AA44" s="455">
        <v>-2.2306465005516429</v>
      </c>
      <c r="AB44" s="455">
        <v>-9.5688390153957243</v>
      </c>
      <c r="AC44" s="455">
        <v>-15.910807991120734</v>
      </c>
      <c r="AD44" s="455">
        <v>0.26431932718719509</v>
      </c>
      <c r="AE44" s="455">
        <v>4.1673803994640792</v>
      </c>
      <c r="AF44" s="455">
        <v>-6.5787982739460489</v>
      </c>
      <c r="AG44" s="455">
        <v>-5.0933910213405937</v>
      </c>
      <c r="AH44" s="456" t="s">
        <v>360</v>
      </c>
      <c r="AI44" s="455">
        <v>-0.68251798495128924</v>
      </c>
      <c r="AJ44" s="452"/>
    </row>
    <row r="45" spans="1:36" s="333" customFormat="1" ht="14.15" customHeight="1">
      <c r="A45" s="453">
        <v>2001</v>
      </c>
      <c r="B45" s="455">
        <v>-6.4751343518411915</v>
      </c>
      <c r="C45" s="455">
        <v>-9.0579460052699403</v>
      </c>
      <c r="D45" s="455">
        <v>-3.1601780327419391</v>
      </c>
      <c r="E45" s="455">
        <v>-2.5988164341947453</v>
      </c>
      <c r="F45" s="455">
        <v>-7.0922557742243697</v>
      </c>
      <c r="G45" s="455">
        <v>-22.399639811221718</v>
      </c>
      <c r="H45" s="455">
        <v>-0.14055706658818679</v>
      </c>
      <c r="I45" s="455">
        <v>-0.17049050422849632</v>
      </c>
      <c r="J45" s="455">
        <v>8.8927520475587158</v>
      </c>
      <c r="K45" s="455">
        <v>1.827456783270847</v>
      </c>
      <c r="L45" s="455">
        <v>9.8185845587775447</v>
      </c>
      <c r="M45" s="455">
        <v>-0.68243497761565663</v>
      </c>
      <c r="N45" s="455">
        <v>-2.2047418662160396</v>
      </c>
      <c r="O45" s="455">
        <v>-7.8889457957425577</v>
      </c>
      <c r="P45" s="455">
        <v>-0.78975067259611365</v>
      </c>
      <c r="Q45" s="455">
        <v>-2.3126553716909086</v>
      </c>
      <c r="R45" s="455">
        <v>1.9647588411700667E-2</v>
      </c>
      <c r="S45" s="455">
        <v>-4.7117750024797544</v>
      </c>
      <c r="T45" s="455">
        <v>-2.618832073354838</v>
      </c>
      <c r="U45" s="455">
        <v>-3.1082500745489767</v>
      </c>
      <c r="V45" s="455">
        <v>-5.2216889860597888</v>
      </c>
      <c r="W45" s="455">
        <v>-6.3112127889026937</v>
      </c>
      <c r="X45" s="455">
        <v>-0.74827541451365676</v>
      </c>
      <c r="Y45" s="455">
        <v>0.48813184704765433</v>
      </c>
      <c r="Z45" s="455">
        <v>-3.0580872905317307</v>
      </c>
      <c r="AA45" s="455">
        <v>-3.5943697635614882</v>
      </c>
      <c r="AB45" s="455">
        <v>-7.9259540357441409</v>
      </c>
      <c r="AC45" s="455">
        <v>-12.47000812346181</v>
      </c>
      <c r="AD45" s="455">
        <v>-7.0081511070455349E-2</v>
      </c>
      <c r="AE45" s="455">
        <v>-4.9884069572738525</v>
      </c>
      <c r="AF45" s="455">
        <v>-9.5456963585626511</v>
      </c>
      <c r="AG45" s="455">
        <v>-13.953642147725944</v>
      </c>
      <c r="AH45" s="456" t="s">
        <v>360</v>
      </c>
      <c r="AI45" s="455">
        <v>-4.9212667625337332</v>
      </c>
      <c r="AJ45" s="452"/>
    </row>
    <row r="46" spans="1:36" s="333" customFormat="1" ht="14.15" customHeight="1">
      <c r="A46" s="451">
        <v>2002</v>
      </c>
      <c r="B46" s="455">
        <v>-5.9657990036668451</v>
      </c>
      <c r="C46" s="455">
        <v>-6.3187108224058761</v>
      </c>
      <c r="D46" s="455">
        <v>-6.6891409260168615</v>
      </c>
      <c r="E46" s="455">
        <v>-9.3273529267436146</v>
      </c>
      <c r="F46" s="455">
        <v>-12.029665163577235</v>
      </c>
      <c r="G46" s="455">
        <v>-13.592112658973704</v>
      </c>
      <c r="H46" s="455">
        <v>0.69837586828785447</v>
      </c>
      <c r="I46" s="455">
        <v>3.6972526291932013</v>
      </c>
      <c r="J46" s="455">
        <v>-14.247424858340665</v>
      </c>
      <c r="K46" s="455">
        <v>-16.601578568985772</v>
      </c>
      <c r="L46" s="455">
        <v>-7.7481141078114888</v>
      </c>
      <c r="M46" s="455">
        <v>-23.990204761975704</v>
      </c>
      <c r="N46" s="455">
        <v>-5.2543207980788083</v>
      </c>
      <c r="O46" s="455">
        <v>-4.1547239579325606</v>
      </c>
      <c r="P46" s="455">
        <v>4.2443572942885908</v>
      </c>
      <c r="Q46" s="455">
        <v>6.0211203980169188</v>
      </c>
      <c r="R46" s="455">
        <v>-4.9492500333178526</v>
      </c>
      <c r="S46" s="455">
        <v>-3.5410376057087518</v>
      </c>
      <c r="T46" s="455">
        <v>4.0917433041404792</v>
      </c>
      <c r="U46" s="455">
        <v>6.7094501180570347</v>
      </c>
      <c r="V46" s="455">
        <v>-3.9034143631081406</v>
      </c>
      <c r="W46" s="455">
        <v>-3.5074687245570715</v>
      </c>
      <c r="X46" s="455">
        <v>-2.4110232195202599</v>
      </c>
      <c r="Y46" s="455">
        <v>-2.8147307673376929</v>
      </c>
      <c r="Z46" s="455">
        <v>0.95396427266950923</v>
      </c>
      <c r="AA46" s="455">
        <v>2.6881743176570296</v>
      </c>
      <c r="AB46" s="455">
        <v>1.6860578796638492E-2</v>
      </c>
      <c r="AC46" s="455">
        <v>-2.877625359833786</v>
      </c>
      <c r="AD46" s="455">
        <v>2.0906033612050123E-2</v>
      </c>
      <c r="AE46" s="455">
        <v>2.7195872176098845</v>
      </c>
      <c r="AF46" s="455">
        <v>3.451115279316312</v>
      </c>
      <c r="AG46" s="455">
        <v>2.4622781490051295</v>
      </c>
      <c r="AH46" s="456" t="s">
        <v>360</v>
      </c>
      <c r="AI46" s="455">
        <v>-1.0451246679507165</v>
      </c>
      <c r="AJ46" s="452"/>
    </row>
    <row r="47" spans="1:36" s="333" customFormat="1" ht="14.15" customHeight="1">
      <c r="A47" s="453">
        <v>2003</v>
      </c>
      <c r="B47" s="455">
        <v>-3.2419741140855649</v>
      </c>
      <c r="C47" s="455">
        <v>-7.5856662372473522</v>
      </c>
      <c r="D47" s="455">
        <v>0.67680838855486058</v>
      </c>
      <c r="E47" s="455">
        <v>0.29263480826647026</v>
      </c>
      <c r="F47" s="455">
        <v>3.4252684816733989</v>
      </c>
      <c r="G47" s="455">
        <v>18.544785836019727</v>
      </c>
      <c r="H47" s="455">
        <v>1.9666999525498738</v>
      </c>
      <c r="I47" s="455">
        <v>1.2325867883860724</v>
      </c>
      <c r="J47" s="455">
        <v>4.3830932097799149</v>
      </c>
      <c r="K47" s="455">
        <v>-2.9488225963917927</v>
      </c>
      <c r="L47" s="455">
        <v>6.085560171432931</v>
      </c>
      <c r="M47" s="455">
        <v>12.444753676168474</v>
      </c>
      <c r="N47" s="455">
        <v>2.8654735812955181</v>
      </c>
      <c r="O47" s="455">
        <v>4.1526869423350661</v>
      </c>
      <c r="P47" s="455">
        <v>1.0392360333171666</v>
      </c>
      <c r="Q47" s="455">
        <v>0.54903986121667003</v>
      </c>
      <c r="R47" s="455">
        <v>3.2430082155220816</v>
      </c>
      <c r="S47" s="455">
        <v>3.4528966808104684</v>
      </c>
      <c r="T47" s="455">
        <v>1.3134938258754829</v>
      </c>
      <c r="U47" s="455">
        <v>0.41776860921756054</v>
      </c>
      <c r="V47" s="455">
        <v>3.8319794804498315</v>
      </c>
      <c r="W47" s="455">
        <v>0.63278636824054502</v>
      </c>
      <c r="X47" s="455">
        <v>7.7153506856633811</v>
      </c>
      <c r="Y47" s="455">
        <v>5.3366765591675147</v>
      </c>
      <c r="Z47" s="455">
        <v>10.136891586629659</v>
      </c>
      <c r="AA47" s="455">
        <v>11.468589500194483</v>
      </c>
      <c r="AB47" s="455">
        <v>8.5968708880664053</v>
      </c>
      <c r="AC47" s="455">
        <v>8.4400659038026902</v>
      </c>
      <c r="AD47" s="455">
        <v>5.3829545604540101</v>
      </c>
      <c r="AE47" s="455">
        <v>2.7801810245981358</v>
      </c>
      <c r="AF47" s="455">
        <v>-6.3073806295785602</v>
      </c>
      <c r="AG47" s="455">
        <v>-12.746192890658406</v>
      </c>
      <c r="AH47" s="456" t="s">
        <v>360</v>
      </c>
      <c r="AI47" s="455">
        <v>1.1190160980437014</v>
      </c>
      <c r="AJ47" s="452"/>
    </row>
    <row r="48" spans="1:36" s="333" customFormat="1" ht="14.15" customHeight="1">
      <c r="A48" s="451">
        <v>2004</v>
      </c>
      <c r="B48" s="455">
        <v>-0.59683561796749984</v>
      </c>
      <c r="C48" s="455">
        <v>0.17439033152763272</v>
      </c>
      <c r="D48" s="455">
        <v>-2.6122476429111572</v>
      </c>
      <c r="E48" s="455">
        <v>-3.2950654164398117</v>
      </c>
      <c r="F48" s="455">
        <v>-15.79500308014002</v>
      </c>
      <c r="G48" s="455">
        <v>-30.52971814552059</v>
      </c>
      <c r="H48" s="455">
        <v>-1.2729487941016089</v>
      </c>
      <c r="I48" s="455">
        <v>-3.1497609399810074</v>
      </c>
      <c r="J48" s="455">
        <v>9.0987770683218514</v>
      </c>
      <c r="K48" s="455">
        <v>12.722476657944412</v>
      </c>
      <c r="L48" s="455">
        <v>16.576222209426575</v>
      </c>
      <c r="M48" s="455">
        <v>57.157868924172959</v>
      </c>
      <c r="N48" s="455">
        <v>0.63300898541690742</v>
      </c>
      <c r="O48" s="455">
        <v>-3.4074134583373592</v>
      </c>
      <c r="P48" s="455">
        <v>-1.2861612278297798</v>
      </c>
      <c r="Q48" s="455">
        <v>-5.6752613137567351</v>
      </c>
      <c r="R48" s="455">
        <v>1.4220715415845575</v>
      </c>
      <c r="S48" s="455">
        <v>0.20180413707809919</v>
      </c>
      <c r="T48" s="455">
        <v>4.0742132004142206</v>
      </c>
      <c r="U48" s="455">
        <v>4.9250766924077425</v>
      </c>
      <c r="V48" s="455">
        <v>-1.7651043947433891</v>
      </c>
      <c r="W48" s="455">
        <v>-4.0587172384631884</v>
      </c>
      <c r="X48" s="455">
        <v>3.8848930431673665</v>
      </c>
      <c r="Y48" s="455">
        <v>-1.5126793455534369</v>
      </c>
      <c r="Z48" s="455">
        <v>-5.3197454634258605</v>
      </c>
      <c r="AA48" s="455">
        <v>-8.271127570590096</v>
      </c>
      <c r="AB48" s="455">
        <v>-5.7030730344458647</v>
      </c>
      <c r="AC48" s="455">
        <v>-13.107566179765726</v>
      </c>
      <c r="AD48" s="455">
        <v>-1.7912177261262343</v>
      </c>
      <c r="AE48" s="455">
        <v>-4.6852595084055508</v>
      </c>
      <c r="AF48" s="455">
        <v>-5.7063968806204457E-2</v>
      </c>
      <c r="AG48" s="455">
        <v>5.3665147867287715</v>
      </c>
      <c r="AH48" s="456" t="s">
        <v>360</v>
      </c>
      <c r="AI48" s="455">
        <v>-0.3634456713520251</v>
      </c>
      <c r="AJ48" s="452"/>
    </row>
    <row r="49" spans="1:36" s="333" customFormat="1" ht="14.15" customHeight="1">
      <c r="A49" s="453">
        <v>2005</v>
      </c>
      <c r="B49" s="455">
        <v>4.333442276830155</v>
      </c>
      <c r="C49" s="455">
        <v>4.9823230760122357</v>
      </c>
      <c r="D49" s="455">
        <v>-2.0167733111962178</v>
      </c>
      <c r="E49" s="455">
        <v>-5.3212898467549365</v>
      </c>
      <c r="F49" s="455">
        <v>6.2861260753635264</v>
      </c>
      <c r="G49" s="455">
        <v>13.474254453637798</v>
      </c>
      <c r="H49" s="455">
        <v>-1.0203084089503136</v>
      </c>
      <c r="I49" s="455">
        <v>-4.2296530033733291</v>
      </c>
      <c r="J49" s="455">
        <v>5.535336281685133</v>
      </c>
      <c r="K49" s="455">
        <v>12.76113671873901</v>
      </c>
      <c r="L49" s="455">
        <v>2.7163658812102938</v>
      </c>
      <c r="M49" s="455">
        <v>7.0137106842784362</v>
      </c>
      <c r="N49" s="455">
        <v>-0.13662139371284354</v>
      </c>
      <c r="O49" s="455">
        <v>-6.9895173158123072</v>
      </c>
      <c r="P49" s="455">
        <v>0.57631361365584155</v>
      </c>
      <c r="Q49" s="455">
        <v>6.8771127791591482</v>
      </c>
      <c r="R49" s="455">
        <v>0.77443037957785066</v>
      </c>
      <c r="S49" s="455">
        <v>-0.67745572911915986</v>
      </c>
      <c r="T49" s="455">
        <v>-1.7045196919786463</v>
      </c>
      <c r="U49" s="455">
        <v>-2.7362162555434679</v>
      </c>
      <c r="V49" s="455">
        <v>2.4537302653911439</v>
      </c>
      <c r="W49" s="455">
        <v>-0.42868679250585728</v>
      </c>
      <c r="X49" s="455">
        <v>-11.512257104933227</v>
      </c>
      <c r="Y49" s="455">
        <v>-12.883000080835544</v>
      </c>
      <c r="Z49" s="455">
        <v>-0.34752017297898874</v>
      </c>
      <c r="AA49" s="455">
        <v>-2.5445716954694291</v>
      </c>
      <c r="AB49" s="455">
        <v>-0.51444037122843156</v>
      </c>
      <c r="AC49" s="455">
        <v>-6.2213336084781901</v>
      </c>
      <c r="AD49" s="455">
        <v>5.6765862246449217</v>
      </c>
      <c r="AE49" s="455">
        <v>6.7573359058354185</v>
      </c>
      <c r="AF49" s="455">
        <v>-0.7991355367205415</v>
      </c>
      <c r="AG49" s="455">
        <v>-11.552688567862774</v>
      </c>
      <c r="AH49" s="456" t="s">
        <v>360</v>
      </c>
      <c r="AI49" s="455">
        <v>-1.9729601312366185</v>
      </c>
      <c r="AJ49" s="452"/>
    </row>
    <row r="50" spans="1:36" s="333" customFormat="1" ht="14.15" customHeight="1">
      <c r="A50" s="451">
        <v>2006</v>
      </c>
      <c r="B50" s="455">
        <v>7.6765717170100913</v>
      </c>
      <c r="C50" s="455">
        <v>7.3197343178755432</v>
      </c>
      <c r="D50" s="455">
        <v>9.3803551279164736</v>
      </c>
      <c r="E50" s="455">
        <v>10.760686949759432</v>
      </c>
      <c r="F50" s="455">
        <v>15.505366936622892</v>
      </c>
      <c r="G50" s="455">
        <v>25.434939403086005</v>
      </c>
      <c r="H50" s="455">
        <v>2.8430032257739413</v>
      </c>
      <c r="I50" s="455">
        <v>1.3770235748133217</v>
      </c>
      <c r="J50" s="455">
        <v>9.8780047560801165</v>
      </c>
      <c r="K50" s="455">
        <v>8.8746461465947277</v>
      </c>
      <c r="L50" s="455">
        <v>13.234858251734593</v>
      </c>
      <c r="M50" s="455">
        <v>-0.76549287952082068</v>
      </c>
      <c r="N50" s="455">
        <v>5.7907870580219338</v>
      </c>
      <c r="O50" s="455">
        <v>5.3956246200404081</v>
      </c>
      <c r="P50" s="455">
        <v>10.020773674636786</v>
      </c>
      <c r="Q50" s="455">
        <v>10.643134019942522</v>
      </c>
      <c r="R50" s="455">
        <v>1.7292610862596831</v>
      </c>
      <c r="S50" s="455">
        <v>0.22437139459204047</v>
      </c>
      <c r="T50" s="455">
        <v>1.9901717109645602</v>
      </c>
      <c r="U50" s="455">
        <v>0.98667424376415624</v>
      </c>
      <c r="V50" s="455">
        <v>7.1272985571276024</v>
      </c>
      <c r="W50" s="455">
        <v>7.2560632346986864</v>
      </c>
      <c r="X50" s="455">
        <v>9.3674056917392505</v>
      </c>
      <c r="Y50" s="455">
        <v>12.976523188991337</v>
      </c>
      <c r="Z50" s="455">
        <v>7.4144687934084317</v>
      </c>
      <c r="AA50" s="455">
        <v>9.1484471886426206</v>
      </c>
      <c r="AB50" s="455">
        <v>-0.19914984790693779</v>
      </c>
      <c r="AC50" s="455">
        <v>-2.9118318577481688</v>
      </c>
      <c r="AD50" s="455">
        <v>9.1615112945483048</v>
      </c>
      <c r="AE50" s="455">
        <v>9.4764221819704062</v>
      </c>
      <c r="AF50" s="455">
        <v>13.373659623927836</v>
      </c>
      <c r="AG50" s="455">
        <v>19.05743470936811</v>
      </c>
      <c r="AH50" s="456" t="s">
        <v>360</v>
      </c>
      <c r="AI50" s="455">
        <v>4.8212995290302985</v>
      </c>
      <c r="AJ50" s="452"/>
    </row>
    <row r="51" spans="1:36" s="333" customFormat="1" ht="14.15" customHeight="1">
      <c r="A51" s="453">
        <v>2007</v>
      </c>
      <c r="B51" s="455">
        <v>1.0928823986392757</v>
      </c>
      <c r="C51" s="455">
        <v>-1.3774432738874367</v>
      </c>
      <c r="D51" s="455">
        <v>-1.9686919621883732</v>
      </c>
      <c r="E51" s="455">
        <v>-5.3854699328478546</v>
      </c>
      <c r="F51" s="455">
        <v>-4.3589933015810942</v>
      </c>
      <c r="G51" s="455">
        <v>3.6290390383994975</v>
      </c>
      <c r="H51" s="455">
        <v>-1.3956501606819529</v>
      </c>
      <c r="I51" s="455">
        <v>-1.6602420776240479</v>
      </c>
      <c r="J51" s="455">
        <v>3.4305005371663526</v>
      </c>
      <c r="K51" s="455">
        <v>2.1010015940286451</v>
      </c>
      <c r="L51" s="455">
        <v>3.5400060185221491</v>
      </c>
      <c r="M51" s="455">
        <v>5.6244940686565315</v>
      </c>
      <c r="N51" s="455">
        <v>1.7647625071335113</v>
      </c>
      <c r="O51" s="455">
        <v>2.6524830997839786</v>
      </c>
      <c r="P51" s="455">
        <v>-4.8083488402011483</v>
      </c>
      <c r="Q51" s="455">
        <v>-5.8038590413809459</v>
      </c>
      <c r="R51" s="455">
        <v>0.12839694841021299</v>
      </c>
      <c r="S51" s="455">
        <v>-1.8682810964318861</v>
      </c>
      <c r="T51" s="455">
        <v>1.7704107236352087</v>
      </c>
      <c r="U51" s="455">
        <v>2.0039163648565648</v>
      </c>
      <c r="V51" s="455">
        <v>3.2722161427884089E-2</v>
      </c>
      <c r="W51" s="455">
        <v>-0.3347224428520974</v>
      </c>
      <c r="X51" s="455">
        <v>4.3663988081840159</v>
      </c>
      <c r="Y51" s="455">
        <v>3.6824806287399952</v>
      </c>
      <c r="Z51" s="455">
        <v>-6.1168458391906739</v>
      </c>
      <c r="AA51" s="455">
        <v>-9.8427617782679846</v>
      </c>
      <c r="AB51" s="455">
        <v>1.2745427628845221</v>
      </c>
      <c r="AC51" s="455">
        <v>-5.4355867227258159E-3</v>
      </c>
      <c r="AD51" s="455">
        <v>-6.5539742949657551</v>
      </c>
      <c r="AE51" s="455">
        <v>-12.07060104844652</v>
      </c>
      <c r="AF51" s="455">
        <v>-8.4225296230144551</v>
      </c>
      <c r="AG51" s="455">
        <v>-15.64316533285384</v>
      </c>
      <c r="AH51" s="456" t="s">
        <v>360</v>
      </c>
      <c r="AI51" s="455">
        <v>-1.7996656666333166</v>
      </c>
      <c r="AJ51" s="452"/>
    </row>
    <row r="52" spans="1:36" s="333" customFormat="1" ht="14.15" customHeight="1">
      <c r="A52" s="451">
        <v>2008</v>
      </c>
      <c r="B52" s="455">
        <v>-1.7421764580667514</v>
      </c>
      <c r="C52" s="455">
        <v>-2.1673012770731788</v>
      </c>
      <c r="D52" s="455">
        <v>1.7106964794792532</v>
      </c>
      <c r="E52" s="455">
        <v>2.0907235388017256</v>
      </c>
      <c r="F52" s="455">
        <v>-4.2915090785066923</v>
      </c>
      <c r="G52" s="455">
        <v>-17.048451200137706</v>
      </c>
      <c r="H52" s="455">
        <v>-0.30394108690789778</v>
      </c>
      <c r="I52" s="455">
        <v>-2.7505169713082864</v>
      </c>
      <c r="J52" s="455">
        <v>-2.8914433301689115</v>
      </c>
      <c r="K52" s="455">
        <v>-9.90851842670358</v>
      </c>
      <c r="L52" s="455">
        <v>1.8441163837030814</v>
      </c>
      <c r="M52" s="455">
        <v>4.9922256689827691</v>
      </c>
      <c r="N52" s="455">
        <v>3.2690109320693637</v>
      </c>
      <c r="O52" s="455">
        <v>5.0763761296877874</v>
      </c>
      <c r="P52" s="455">
        <v>2.6389106040157344</v>
      </c>
      <c r="Q52" s="455">
        <v>-1.5047230809202574</v>
      </c>
      <c r="R52" s="455">
        <v>2.6328379953029355</v>
      </c>
      <c r="S52" s="455">
        <v>2.6237042121439202</v>
      </c>
      <c r="T52" s="455">
        <v>-1.0333541203750656</v>
      </c>
      <c r="U52" s="455">
        <v>-1.6424145163689872</v>
      </c>
      <c r="V52" s="455">
        <v>-1.1227028322778665</v>
      </c>
      <c r="W52" s="455">
        <v>-5.7410445663359724</v>
      </c>
      <c r="X52" s="455">
        <v>-5.8257253774244191</v>
      </c>
      <c r="Y52" s="455">
        <v>-7.1183007178879905</v>
      </c>
      <c r="Z52" s="455">
        <v>-1.8177241753658109</v>
      </c>
      <c r="AA52" s="455">
        <v>-3.5314764725116845</v>
      </c>
      <c r="AB52" s="455">
        <v>-4.0462478973170164</v>
      </c>
      <c r="AC52" s="455">
        <v>-4.4152343618064691</v>
      </c>
      <c r="AD52" s="455">
        <v>-2.1165056137990774</v>
      </c>
      <c r="AE52" s="455">
        <v>-5.5948287247038451</v>
      </c>
      <c r="AF52" s="455">
        <v>6.3355630693798304</v>
      </c>
      <c r="AG52" s="455">
        <v>6.599556683629956</v>
      </c>
      <c r="AH52" s="456" t="s">
        <v>360</v>
      </c>
      <c r="AI52" s="455">
        <v>-1.1335419385969487</v>
      </c>
      <c r="AJ52" s="452"/>
    </row>
    <row r="53" spans="1:36" s="333" customFormat="1" ht="14.15" customHeight="1">
      <c r="A53" s="453">
        <v>2009</v>
      </c>
      <c r="B53" s="455">
        <v>-10.134391399962539</v>
      </c>
      <c r="C53" s="455">
        <v>-10.591171821912496</v>
      </c>
      <c r="D53" s="455">
        <v>-7.6963395463533857</v>
      </c>
      <c r="E53" s="455">
        <v>-6.8734462899788724</v>
      </c>
      <c r="F53" s="455">
        <v>-0.48893914347553391</v>
      </c>
      <c r="G53" s="455">
        <v>-4.3751129777230489</v>
      </c>
      <c r="H53" s="455">
        <v>-2.9360339160779745</v>
      </c>
      <c r="I53" s="455">
        <v>-3.4344479045589793</v>
      </c>
      <c r="J53" s="455">
        <v>-15.66853492394668</v>
      </c>
      <c r="K53" s="455">
        <v>-16.579175742917386</v>
      </c>
      <c r="L53" s="455">
        <v>-3.8861823424239361</v>
      </c>
      <c r="M53" s="455">
        <v>7.7275201423827298</v>
      </c>
      <c r="N53" s="455">
        <v>-9.2545985385491605</v>
      </c>
      <c r="O53" s="455">
        <v>-12.464927617329067</v>
      </c>
      <c r="P53" s="455">
        <v>-5.2727363388049184</v>
      </c>
      <c r="Q53" s="455">
        <v>-3.5967381961241216</v>
      </c>
      <c r="R53" s="455">
        <v>-3.2449286530777499</v>
      </c>
      <c r="S53" s="455">
        <v>-0.95650173376948544</v>
      </c>
      <c r="T53" s="455">
        <v>-14.715220389210955</v>
      </c>
      <c r="U53" s="455">
        <v>-14.8703748387248</v>
      </c>
      <c r="V53" s="455">
        <v>-8.299246220646225</v>
      </c>
      <c r="W53" s="455">
        <v>-5.5552934744271454</v>
      </c>
      <c r="X53" s="455">
        <v>-21.956159782672572</v>
      </c>
      <c r="Y53" s="455">
        <v>-22.224026495110508</v>
      </c>
      <c r="Z53" s="455">
        <v>-7.1342816048313011</v>
      </c>
      <c r="AA53" s="455">
        <v>-5.8736834740225135</v>
      </c>
      <c r="AB53" s="455">
        <v>-1.2958908337163564</v>
      </c>
      <c r="AC53" s="455">
        <v>5.2164020289736186</v>
      </c>
      <c r="AD53" s="455">
        <v>-3.1755891115953006</v>
      </c>
      <c r="AE53" s="455">
        <v>0.61673926119418354</v>
      </c>
      <c r="AF53" s="455">
        <v>-4.8717073513520717</v>
      </c>
      <c r="AG53" s="455">
        <v>1.8132244872482062</v>
      </c>
      <c r="AH53" s="456" t="s">
        <v>360</v>
      </c>
      <c r="AI53" s="455">
        <v>-8.1455733426241892</v>
      </c>
      <c r="AJ53" s="452"/>
    </row>
    <row r="54" spans="1:36" ht="14.15" customHeight="1">
      <c r="A54" s="451">
        <v>2010</v>
      </c>
      <c r="B54" s="455">
        <v>3.1463899459107267</v>
      </c>
      <c r="C54" s="455">
        <v>1.3985104852062022</v>
      </c>
      <c r="D54" s="455">
        <v>7.2355211920990854</v>
      </c>
      <c r="E54" s="455">
        <v>4.4969092977125484</v>
      </c>
      <c r="F54" s="455">
        <v>6.8994958508605038</v>
      </c>
      <c r="G54" s="455">
        <v>21.888665032390165</v>
      </c>
      <c r="H54" s="455">
        <v>0.21381963416149574</v>
      </c>
      <c r="I54" s="455">
        <v>-1.9341326925428604</v>
      </c>
      <c r="J54" s="455">
        <v>12.861778576269217</v>
      </c>
      <c r="K54" s="455">
        <v>14.688119532902093</v>
      </c>
      <c r="L54" s="455">
        <v>7.1045337442993883</v>
      </c>
      <c r="M54" s="455">
        <v>3.9731863309317106</v>
      </c>
      <c r="N54" s="455">
        <v>5.6335947415679328</v>
      </c>
      <c r="O54" s="455">
        <v>2.0116219938531543</v>
      </c>
      <c r="P54" s="455">
        <v>-7.0998225850567565</v>
      </c>
      <c r="Q54" s="455">
        <v>-7.2623814983871711</v>
      </c>
      <c r="R54" s="455">
        <v>0.82465730877170529</v>
      </c>
      <c r="S54" s="455">
        <v>-2.5572104322160811</v>
      </c>
      <c r="T54" s="455">
        <v>7.4608470020533275</v>
      </c>
      <c r="U54" s="455">
        <v>6.7870666326993501</v>
      </c>
      <c r="V54" s="455">
        <v>6.0305925945757508</v>
      </c>
      <c r="W54" s="455">
        <v>5.672183160009908</v>
      </c>
      <c r="X54" s="455">
        <v>7.9265517930614209</v>
      </c>
      <c r="Y54" s="455">
        <v>10.048239427337535</v>
      </c>
      <c r="Z54" s="455">
        <v>6.0398126554397891</v>
      </c>
      <c r="AA54" s="455">
        <v>1.5812155171831961</v>
      </c>
      <c r="AB54" s="455">
        <v>4.5570850631374782</v>
      </c>
      <c r="AC54" s="455">
        <v>3.3796009432178948</v>
      </c>
      <c r="AD54" s="455">
        <v>-1.5643910965743828</v>
      </c>
      <c r="AE54" s="455">
        <v>3.9947575643328719</v>
      </c>
      <c r="AF54" s="455">
        <v>-1.9426605006813276</v>
      </c>
      <c r="AG54" s="455">
        <v>-10.3959143662629</v>
      </c>
      <c r="AH54" s="456" t="s">
        <v>360</v>
      </c>
      <c r="AI54" s="455">
        <v>2.91791066777445</v>
      </c>
      <c r="AJ54" s="452"/>
    </row>
    <row r="55" spans="1:36" s="333" customFormat="1" ht="14.15" customHeight="1">
      <c r="A55" s="453">
        <v>2011</v>
      </c>
      <c r="B55" s="455">
        <v>8.3168478393456837</v>
      </c>
      <c r="C55" s="455">
        <v>7.7140234893506658</v>
      </c>
      <c r="D55" s="455">
        <v>8.0519888736450014</v>
      </c>
      <c r="E55" s="455">
        <v>10.981716986720059</v>
      </c>
      <c r="F55" s="455">
        <v>7.0057106521790331</v>
      </c>
      <c r="G55" s="455">
        <v>-1.9731021664992738</v>
      </c>
      <c r="H55" s="455">
        <v>3.3727994680491094</v>
      </c>
      <c r="I55" s="455">
        <v>1.6448935580052364</v>
      </c>
      <c r="J55" s="455">
        <v>3.5738156815435502</v>
      </c>
      <c r="K55" s="455">
        <v>-3.0718544496412505</v>
      </c>
      <c r="L55" s="455">
        <v>-4.2094410458265941</v>
      </c>
      <c r="M55" s="455">
        <v>-24.611596729612998</v>
      </c>
      <c r="N55" s="455">
        <v>7.6570811469329385</v>
      </c>
      <c r="O55" s="455">
        <v>10.038902091979907</v>
      </c>
      <c r="P55" s="455">
        <v>14.861644945972472</v>
      </c>
      <c r="Q55" s="455">
        <v>13.613554636661576</v>
      </c>
      <c r="R55" s="455">
        <v>7.989250493840629</v>
      </c>
      <c r="S55" s="455">
        <v>7.3767579408946631</v>
      </c>
      <c r="T55" s="455">
        <v>5.490587767370485</v>
      </c>
      <c r="U55" s="455">
        <v>4.750596317957914</v>
      </c>
      <c r="V55" s="455">
        <v>8.5492771896507094</v>
      </c>
      <c r="W55" s="455">
        <v>5.2233347457789705</v>
      </c>
      <c r="X55" s="455">
        <v>24.212309877430442</v>
      </c>
      <c r="Y55" s="455">
        <v>21.072547123580406</v>
      </c>
      <c r="Z55" s="455">
        <v>13.299913576299545</v>
      </c>
      <c r="AA55" s="455">
        <v>15.86082534484099</v>
      </c>
      <c r="AB55" s="455">
        <v>9.5718074689776245</v>
      </c>
      <c r="AC55" s="455">
        <v>11.518190870086727</v>
      </c>
      <c r="AD55" s="455">
        <v>3.3442292096446664</v>
      </c>
      <c r="AE55" s="455">
        <v>-0.46423516270506582</v>
      </c>
      <c r="AF55" s="455">
        <v>5.3979808836512717</v>
      </c>
      <c r="AG55" s="455">
        <v>6.5569382475455598</v>
      </c>
      <c r="AH55" s="456" t="s">
        <v>360</v>
      </c>
      <c r="AI55" s="455">
        <v>6.6675348454885608</v>
      </c>
      <c r="AJ55" s="452"/>
    </row>
    <row r="56" spans="1:36" s="333" customFormat="1" ht="14.15" customHeight="1">
      <c r="A56" s="451">
        <v>2012</v>
      </c>
      <c r="B56" s="455">
        <v>-4.4498528088834917</v>
      </c>
      <c r="C56" s="455">
        <v>-5.3746210486620498</v>
      </c>
      <c r="D56" s="455">
        <v>-2.7079295880025427</v>
      </c>
      <c r="E56" s="455">
        <v>-3.072264873405004</v>
      </c>
      <c r="F56" s="455">
        <v>-3.8932550365046694</v>
      </c>
      <c r="G56" s="455">
        <v>-13.234424369868918</v>
      </c>
      <c r="H56" s="455">
        <v>-2.9478449479556019</v>
      </c>
      <c r="I56" s="455">
        <v>-2.603177265926746</v>
      </c>
      <c r="J56" s="455">
        <v>-3.6138728530219026</v>
      </c>
      <c r="K56" s="455">
        <v>-1.3132993528823249</v>
      </c>
      <c r="L56" s="455">
        <v>-1.4584137711409113</v>
      </c>
      <c r="M56" s="455">
        <v>0.14874402133695241</v>
      </c>
      <c r="N56" s="455">
        <v>-4.0380520889246441</v>
      </c>
      <c r="O56" s="455">
        <v>-5.1728684996946726</v>
      </c>
      <c r="P56" s="455">
        <v>-7.4810927646477552</v>
      </c>
      <c r="Q56" s="455">
        <v>-13.736653451170596</v>
      </c>
      <c r="R56" s="455">
        <v>-6.6103131247675435</v>
      </c>
      <c r="S56" s="455">
        <v>-6.6821011158074128</v>
      </c>
      <c r="T56" s="455">
        <v>-2.9446193302272547</v>
      </c>
      <c r="U56" s="455">
        <v>-2.7287631714440579</v>
      </c>
      <c r="V56" s="455">
        <v>-6.7506209863124553</v>
      </c>
      <c r="W56" s="455">
        <v>-5.83536075850445</v>
      </c>
      <c r="X56" s="455">
        <v>-8.0549671524223641</v>
      </c>
      <c r="Y56" s="455">
        <v>-6.3526998596085633</v>
      </c>
      <c r="Z56" s="455">
        <v>-8.8778329848661457</v>
      </c>
      <c r="AA56" s="455">
        <v>-7.8935061460507541</v>
      </c>
      <c r="AB56" s="455">
        <v>-4.2938147508574929</v>
      </c>
      <c r="AC56" s="455">
        <v>-4.7006826304590419</v>
      </c>
      <c r="AD56" s="455">
        <v>-0.84593821745932019</v>
      </c>
      <c r="AE56" s="455">
        <v>-2.038683217970032</v>
      </c>
      <c r="AF56" s="455">
        <v>-4.0141022361494691</v>
      </c>
      <c r="AG56" s="455">
        <v>-4.1964699317812517</v>
      </c>
      <c r="AH56" s="456" t="s">
        <v>360</v>
      </c>
      <c r="AI56" s="455">
        <v>-4.4642836459712782</v>
      </c>
      <c r="AJ56" s="452"/>
    </row>
    <row r="57" spans="1:36" s="333" customFormat="1" ht="14.15" customHeight="1">
      <c r="A57" s="453">
        <v>2013</v>
      </c>
      <c r="B57" s="455">
        <v>4.3136030199394781</v>
      </c>
      <c r="C57" s="455">
        <v>4.6723699020630676</v>
      </c>
      <c r="D57" s="455">
        <v>1.6935515314619209</v>
      </c>
      <c r="E57" s="455">
        <v>0.79145725799484978</v>
      </c>
      <c r="F57" s="455">
        <v>4.9986640515446652</v>
      </c>
      <c r="G57" s="455">
        <v>2.617431729886377</v>
      </c>
      <c r="H57" s="455">
        <v>0.53984628505965304</v>
      </c>
      <c r="I57" s="455">
        <v>0.1058992464176356</v>
      </c>
      <c r="J57" s="455">
        <v>2.3068005037370227</v>
      </c>
      <c r="K57" s="455">
        <v>2.1069389134324155</v>
      </c>
      <c r="L57" s="455">
        <v>2.2264495532097754</v>
      </c>
      <c r="M57" s="455">
        <v>0.41788057949544566</v>
      </c>
      <c r="N57" s="455">
        <v>7.1018466406771665</v>
      </c>
      <c r="O57" s="455">
        <v>14.196411028239254</v>
      </c>
      <c r="P57" s="455">
        <v>0.35707652719422356</v>
      </c>
      <c r="Q57" s="455">
        <v>-1.4841729268510306</v>
      </c>
      <c r="R57" s="455">
        <v>-3.7436025646428561</v>
      </c>
      <c r="S57" s="455">
        <v>-7.0988248828255678</v>
      </c>
      <c r="T57" s="455">
        <v>1.4099556711351795</v>
      </c>
      <c r="U57" s="455">
        <v>1.5789329381503876</v>
      </c>
      <c r="V57" s="455">
        <v>1.0787353304651219</v>
      </c>
      <c r="W57" s="455">
        <v>-1.1550953239407136E-2</v>
      </c>
      <c r="X57" s="455">
        <v>5.8401450404346065</v>
      </c>
      <c r="Y57" s="455">
        <v>9.769769327461276</v>
      </c>
      <c r="Z57" s="455">
        <v>0.387458281184621</v>
      </c>
      <c r="AA57" s="455">
        <v>-2.7551590935272117</v>
      </c>
      <c r="AB57" s="455">
        <v>2.894447217050427</v>
      </c>
      <c r="AC57" s="455">
        <v>1.4984544393650623</v>
      </c>
      <c r="AD57" s="455">
        <v>2.3283231533074087</v>
      </c>
      <c r="AE57" s="455">
        <v>4.0416757756376427</v>
      </c>
      <c r="AF57" s="455">
        <v>-3.3167825627605367</v>
      </c>
      <c r="AG57" s="455">
        <v>-7.0395340494294203</v>
      </c>
      <c r="AH57" s="456" t="s">
        <v>360</v>
      </c>
      <c r="AI57" s="455">
        <v>0.82914386187451328</v>
      </c>
      <c r="AJ57" s="452"/>
    </row>
    <row r="58" spans="1:36" ht="14.15" customHeight="1">
      <c r="A58" s="451">
        <v>2014</v>
      </c>
      <c r="B58" s="455">
        <v>0.20793472901978305</v>
      </c>
      <c r="C58" s="455">
        <v>-0.79469784954382305</v>
      </c>
      <c r="D58" s="455">
        <v>-2.2308946917930399</v>
      </c>
      <c r="E58" s="455">
        <v>-4.0299027250370472</v>
      </c>
      <c r="F58" s="455">
        <v>1.7940308911446294</v>
      </c>
      <c r="G58" s="455">
        <v>-0.22925654093521075</v>
      </c>
      <c r="H58" s="455">
        <v>0.81485587439006224</v>
      </c>
      <c r="I58" s="455">
        <v>1.1106645757232911</v>
      </c>
      <c r="J58" s="455">
        <v>-1.197170377307998</v>
      </c>
      <c r="K58" s="455">
        <v>1.5231387454056886</v>
      </c>
      <c r="L58" s="455">
        <v>2.3104973694563427</v>
      </c>
      <c r="M58" s="455">
        <v>8.2194944874490545</v>
      </c>
      <c r="N58" s="455">
        <v>1.2897730138995342</v>
      </c>
      <c r="O58" s="455">
        <v>-1.1690691678712</v>
      </c>
      <c r="P58" s="455">
        <v>12.683118722706467</v>
      </c>
      <c r="Q58" s="455">
        <v>18.980727959749672</v>
      </c>
      <c r="R58" s="455">
        <v>3.3617263271624722</v>
      </c>
      <c r="S58" s="455">
        <v>5.4912870462478764</v>
      </c>
      <c r="T58" s="455">
        <v>0.18306426573583678</v>
      </c>
      <c r="U58" s="455">
        <v>-1.8033620949154283E-2</v>
      </c>
      <c r="V58" s="455">
        <v>4.2913829164900505</v>
      </c>
      <c r="W58" s="455">
        <v>5.570793349653087</v>
      </c>
      <c r="X58" s="455">
        <v>7.157193336189863</v>
      </c>
      <c r="Y58" s="455">
        <v>6.2232702673157974</v>
      </c>
      <c r="Z58" s="455">
        <v>2.9754920211154143</v>
      </c>
      <c r="AA58" s="455">
        <v>4.5531333716321996</v>
      </c>
      <c r="AB58" s="455">
        <v>-4.0031195371530544</v>
      </c>
      <c r="AC58" s="455">
        <v>-4.8742355303119211</v>
      </c>
      <c r="AD58" s="455">
        <v>2.070709408847847</v>
      </c>
      <c r="AE58" s="455">
        <v>1.2174397573506184</v>
      </c>
      <c r="AF58" s="455">
        <v>2.8199665754384284</v>
      </c>
      <c r="AG58" s="455">
        <v>6.4302063379188326</v>
      </c>
      <c r="AH58" s="456" t="s">
        <v>360</v>
      </c>
      <c r="AI58" s="455">
        <v>1.0317542790970009</v>
      </c>
      <c r="AJ58" s="452"/>
    </row>
    <row r="59" spans="1:36" ht="14.15" customHeight="1">
      <c r="A59" s="451">
        <v>2015</v>
      </c>
      <c r="B59" s="455">
        <v>-0.76584164057206294</v>
      </c>
      <c r="C59" s="455">
        <v>-0.50269439294197582</v>
      </c>
      <c r="D59" s="455">
        <v>2.594742390381569</v>
      </c>
      <c r="E59" s="455">
        <v>2.4833943634909446</v>
      </c>
      <c r="F59" s="455">
        <v>-3.1760200839117942</v>
      </c>
      <c r="G59" s="455">
        <v>-1.5629952232523578</v>
      </c>
      <c r="H59" s="455">
        <v>-2.2877131752023416</v>
      </c>
      <c r="I59" s="455">
        <v>-5.7888125668119699</v>
      </c>
      <c r="J59" s="455">
        <v>6.2113266152388604</v>
      </c>
      <c r="K59" s="455">
        <v>3.6355611364258351</v>
      </c>
      <c r="L59" s="455">
        <v>-1.4072305855426777</v>
      </c>
      <c r="M59" s="455">
        <v>-12.273945640003532</v>
      </c>
      <c r="N59" s="455">
        <v>3.8925873590975044</v>
      </c>
      <c r="O59" s="455">
        <v>7.1920903904915434</v>
      </c>
      <c r="P59" s="455">
        <v>-8.0294003620410166</v>
      </c>
      <c r="Q59" s="455">
        <v>-11.488349256336022</v>
      </c>
      <c r="R59" s="455">
        <v>4.5547235198571627</v>
      </c>
      <c r="S59" s="455">
        <v>3.0586639023088651</v>
      </c>
      <c r="T59" s="455">
        <v>-0.10288013690083631</v>
      </c>
      <c r="U59" s="455">
        <v>-0.99793133350890173</v>
      </c>
      <c r="V59" s="455">
        <v>-5.1484653702139838</v>
      </c>
      <c r="W59" s="455">
        <v>-11.346076600827232</v>
      </c>
      <c r="X59" s="455">
        <v>-4.9648110919872295</v>
      </c>
      <c r="Y59" s="455">
        <v>-6.7245467283668887</v>
      </c>
      <c r="Z59" s="455">
        <v>1.9952596359703847</v>
      </c>
      <c r="AA59" s="455">
        <v>1.8152993986713568</v>
      </c>
      <c r="AB59" s="455">
        <v>4.8371638848325773</v>
      </c>
      <c r="AC59" s="455">
        <v>2.596379393564078</v>
      </c>
      <c r="AD59" s="455">
        <v>-0.53943595560873803</v>
      </c>
      <c r="AE59" s="455">
        <v>-0.61695828344244319</v>
      </c>
      <c r="AF59" s="455">
        <v>-5.9604522471949792</v>
      </c>
      <c r="AG59" s="455">
        <v>-17.596161757034196</v>
      </c>
      <c r="AH59" s="456" t="s">
        <v>360</v>
      </c>
      <c r="AI59" s="455">
        <v>-0.94905365533810482</v>
      </c>
      <c r="AJ59" s="452"/>
    </row>
    <row r="60" spans="1:36" ht="14.15" customHeight="1">
      <c r="A60" s="451" t="s">
        <v>1665</v>
      </c>
      <c r="B60" s="455">
        <v>2.0495616765503399</v>
      </c>
      <c r="C60" s="455">
        <v>2.1470748306754501</v>
      </c>
      <c r="D60" s="455">
        <v>4.5611052335332829</v>
      </c>
      <c r="E60" s="455">
        <v>6.5973540470941288</v>
      </c>
      <c r="F60" s="455">
        <v>3.5120871847099266</v>
      </c>
      <c r="G60" s="455">
        <v>-15.022174029987653</v>
      </c>
      <c r="H60" s="455">
        <v>2.1229514630724253</v>
      </c>
      <c r="I60" s="455">
        <v>2.5391005892792293</v>
      </c>
      <c r="J60" s="455">
        <v>-4.9098415471599424</v>
      </c>
      <c r="K60" s="455">
        <v>-10.181646226449615</v>
      </c>
      <c r="L60" s="455">
        <v>11.668773060803503</v>
      </c>
      <c r="M60" s="455">
        <v>30.568584451431235</v>
      </c>
      <c r="N60" s="455">
        <v>5.3903948126441321</v>
      </c>
      <c r="O60" s="455">
        <v>2.7748764328355406</v>
      </c>
      <c r="P60" s="455">
        <v>-1.3044834233615745</v>
      </c>
      <c r="Q60" s="455">
        <v>-4.0120649052045962</v>
      </c>
      <c r="R60" s="455">
        <v>0.6088999301232576</v>
      </c>
      <c r="S60" s="455">
        <v>1.64657136181971</v>
      </c>
      <c r="T60" s="455">
        <v>-1.700106944206027</v>
      </c>
      <c r="U60" s="455">
        <v>-1.6332395161384738</v>
      </c>
      <c r="V60" s="455">
        <v>5.5589764496335903</v>
      </c>
      <c r="W60" s="455">
        <v>11.420325573452118</v>
      </c>
      <c r="X60" s="455">
        <v>-1.6060540205678819</v>
      </c>
      <c r="Y60" s="455">
        <v>-1.6931943612520541</v>
      </c>
      <c r="Z60" s="455">
        <v>-4.3849314467228453</v>
      </c>
      <c r="AA60" s="455">
        <v>-8.7652046738536882</v>
      </c>
      <c r="AB60" s="455">
        <v>1.0375972225716623E-2</v>
      </c>
      <c r="AC60" s="455">
        <v>2.077777878211549</v>
      </c>
      <c r="AD60" s="455">
        <v>6.537674919504525</v>
      </c>
      <c r="AE60" s="455">
        <v>7.6977778491982889</v>
      </c>
      <c r="AF60" s="455">
        <v>5.8454632302193943</v>
      </c>
      <c r="AG60" s="455">
        <v>13.881723837228932</v>
      </c>
      <c r="AH60" s="456" t="s">
        <v>360</v>
      </c>
      <c r="AI60" s="455">
        <v>1.5908436471806766</v>
      </c>
      <c r="AJ60" s="452"/>
    </row>
    <row r="61" spans="1:36" ht="14.15" customHeight="1">
      <c r="A61" s="451" t="s">
        <v>1666</v>
      </c>
      <c r="B61" s="455">
        <v>3.4853604462888512</v>
      </c>
      <c r="C61" s="455">
        <v>5.7782882900256425</v>
      </c>
      <c r="D61" s="455">
        <v>-0.47702396245675516</v>
      </c>
      <c r="E61" s="455">
        <v>-0.71590970204181303</v>
      </c>
      <c r="F61" s="455">
        <v>-5.2451485191035232</v>
      </c>
      <c r="G61" s="455">
        <v>-0.31389844161071778</v>
      </c>
      <c r="H61" s="455">
        <v>-1.0251177674746401</v>
      </c>
      <c r="I61" s="455">
        <v>0.54845015804588115</v>
      </c>
      <c r="J61" s="455">
        <v>-0.61072755515769472</v>
      </c>
      <c r="K61" s="455">
        <v>7.4407203544993195E-2</v>
      </c>
      <c r="L61" s="455">
        <v>-10.794141964940621</v>
      </c>
      <c r="M61" s="455">
        <v>-27.793236102302558</v>
      </c>
      <c r="N61" s="455">
        <v>5.6390634492346692</v>
      </c>
      <c r="O61" s="455">
        <v>12.297734553818756</v>
      </c>
      <c r="P61" s="455">
        <v>5.6128607169501805</v>
      </c>
      <c r="Q61" s="455">
        <v>10.90413189915536</v>
      </c>
      <c r="R61" s="455">
        <v>-7.6205763009520098</v>
      </c>
      <c r="S61" s="455">
        <v>-13.673825746835547</v>
      </c>
      <c r="T61" s="455">
        <v>3.3041303766035668</v>
      </c>
      <c r="U61" s="455">
        <v>4.7675465067878235</v>
      </c>
      <c r="V61" s="455">
        <v>1.7876508717180855</v>
      </c>
      <c r="W61" s="455">
        <v>2.5774470301715979</v>
      </c>
      <c r="X61" s="455">
        <v>-1.224145511510784</v>
      </c>
      <c r="Y61" s="455">
        <v>1.4290621871772231</v>
      </c>
      <c r="Z61" s="455">
        <v>6.168782902485745</v>
      </c>
      <c r="AA61" s="455">
        <v>11.728263694544509</v>
      </c>
      <c r="AB61" s="455">
        <v>5.6638659900102937</v>
      </c>
      <c r="AC61" s="455">
        <v>12.380704429171203</v>
      </c>
      <c r="AD61" s="455">
        <v>-0.93340482010850678</v>
      </c>
      <c r="AE61" s="455">
        <v>-0.77966322382580699</v>
      </c>
      <c r="AF61" s="455">
        <v>0.46034743310160309</v>
      </c>
      <c r="AG61" s="455">
        <v>-1.9521431411370145</v>
      </c>
      <c r="AH61" s="456" t="s">
        <v>360</v>
      </c>
      <c r="AI61" s="455">
        <v>1.9360003925898752</v>
      </c>
      <c r="AJ61" s="452"/>
    </row>
    <row r="62" spans="1:36" ht="14.15" customHeight="1">
      <c r="A62" s="451" t="s">
        <v>1667</v>
      </c>
      <c r="B62" s="455">
        <v>7.357940985165385</v>
      </c>
      <c r="C62" s="455">
        <v>8.4121214059343146</v>
      </c>
      <c r="D62" s="455">
        <v>10.814804206994069</v>
      </c>
      <c r="E62" s="455">
        <v>10.579762100276454</v>
      </c>
      <c r="F62" s="455">
        <v>3.697440495855048</v>
      </c>
      <c r="G62" s="455">
        <v>1.2381036094183884</v>
      </c>
      <c r="H62" s="455">
        <v>2.5944100530780076</v>
      </c>
      <c r="I62" s="455">
        <v>3.9270566185644213</v>
      </c>
      <c r="J62" s="455">
        <v>6.5457835516477019</v>
      </c>
      <c r="K62" s="455">
        <v>15.919344423697879</v>
      </c>
      <c r="L62" s="455">
        <v>0.16219508565822593</v>
      </c>
      <c r="M62" s="455">
        <v>-5.3265845439989761</v>
      </c>
      <c r="N62" s="455">
        <v>0.28238430066170395</v>
      </c>
      <c r="O62" s="455">
        <v>-2.6493473263463017</v>
      </c>
      <c r="P62" s="455">
        <v>6.5406840612814818</v>
      </c>
      <c r="Q62" s="455">
        <v>12.925547241841315</v>
      </c>
      <c r="R62" s="455">
        <v>-0.11184862648381966</v>
      </c>
      <c r="S62" s="455">
        <v>-0.81680426023987707</v>
      </c>
      <c r="T62" s="455">
        <v>3.7446791883930359</v>
      </c>
      <c r="U62" s="455">
        <v>4.2671029592640082</v>
      </c>
      <c r="V62" s="455">
        <v>2.4282202251182525</v>
      </c>
      <c r="W62" s="455">
        <v>1.9003952286875858</v>
      </c>
      <c r="X62" s="455">
        <v>-4.9074987661153386</v>
      </c>
      <c r="Y62" s="455">
        <v>-6.8098861667930208</v>
      </c>
      <c r="Z62" s="455">
        <v>1.7349750229981424</v>
      </c>
      <c r="AA62" s="455">
        <v>0.81878052830532511</v>
      </c>
      <c r="AB62" s="455">
        <v>3.7131821323237091</v>
      </c>
      <c r="AC62" s="455">
        <v>6.6980209381411129</v>
      </c>
      <c r="AD62" s="455">
        <v>2.2158553144880671</v>
      </c>
      <c r="AE62" s="455">
        <v>4.0314184449359658</v>
      </c>
      <c r="AF62" s="455">
        <v>9.6179197159857921</v>
      </c>
      <c r="AG62" s="455">
        <v>12.596442343776047</v>
      </c>
      <c r="AH62" s="456" t="s">
        <v>360</v>
      </c>
      <c r="AI62" s="455">
        <v>4.5712037931522644</v>
      </c>
      <c r="AJ62" s="452"/>
    </row>
    <row r="63" spans="1:36" ht="13">
      <c r="A63" s="334"/>
      <c r="B63" s="448"/>
      <c r="C63" s="448"/>
      <c r="D63" s="448"/>
      <c r="E63" s="448"/>
      <c r="F63" s="448"/>
      <c r="G63" s="448"/>
      <c r="H63" s="448"/>
      <c r="I63" s="448"/>
      <c r="J63" s="448"/>
      <c r="K63" s="448"/>
      <c r="L63" s="448"/>
      <c r="M63" s="448"/>
      <c r="N63" s="448"/>
      <c r="O63" s="448"/>
      <c r="P63" s="448"/>
      <c r="Q63" s="448"/>
      <c r="R63" s="448"/>
      <c r="S63" s="448"/>
      <c r="T63" s="448"/>
      <c r="U63" s="448"/>
      <c r="V63" s="448"/>
      <c r="W63" s="448"/>
      <c r="X63" s="448"/>
      <c r="Y63" s="448"/>
      <c r="Z63" s="448"/>
      <c r="AA63" s="448"/>
      <c r="AB63" s="448"/>
      <c r="AC63" s="448"/>
      <c r="AD63" s="448"/>
      <c r="AE63" s="448"/>
      <c r="AF63" s="448"/>
      <c r="AG63" s="448"/>
      <c r="AH63" s="415"/>
      <c r="AI63" s="448"/>
    </row>
    <row r="64" spans="1:36" ht="13">
      <c r="B64" s="1360" t="s">
        <v>483</v>
      </c>
      <c r="C64" s="1360"/>
      <c r="D64" s="1360"/>
      <c r="E64" s="1360"/>
      <c r="F64" s="1360"/>
      <c r="G64" s="1360"/>
      <c r="H64" s="1360" t="s">
        <v>483</v>
      </c>
      <c r="I64" s="1360"/>
      <c r="J64" s="1360"/>
      <c r="K64" s="1360"/>
      <c r="L64" s="1360"/>
      <c r="M64" s="1360"/>
      <c r="N64" s="1360" t="s">
        <v>483</v>
      </c>
      <c r="O64" s="1360"/>
      <c r="P64" s="1360"/>
      <c r="Q64" s="1360"/>
      <c r="R64" s="1360"/>
      <c r="S64" s="1360"/>
      <c r="T64" s="1360" t="s">
        <v>483</v>
      </c>
      <c r="U64" s="1360"/>
      <c r="V64" s="1360"/>
      <c r="W64" s="1360"/>
      <c r="X64" s="1360"/>
      <c r="Y64" s="1360"/>
      <c r="Z64" s="1360" t="s">
        <v>483</v>
      </c>
      <c r="AA64" s="1360"/>
      <c r="AB64" s="1360"/>
      <c r="AC64" s="1360"/>
      <c r="AD64" s="1360"/>
      <c r="AE64" s="1360"/>
      <c r="AF64" s="1360" t="s">
        <v>483</v>
      </c>
      <c r="AG64" s="1360"/>
      <c r="AH64" s="1360"/>
      <c r="AI64" s="1360"/>
    </row>
    <row r="65" spans="1:36">
      <c r="B65" s="450"/>
      <c r="C65" s="450"/>
      <c r="D65" s="450"/>
      <c r="E65" s="450"/>
      <c r="F65" s="450"/>
      <c r="G65" s="450"/>
      <c r="H65" s="450"/>
      <c r="I65" s="450"/>
      <c r="J65" s="450"/>
      <c r="K65" s="450"/>
      <c r="L65" s="450"/>
      <c r="M65" s="450"/>
      <c r="N65" s="450"/>
      <c r="O65" s="450"/>
      <c r="P65" s="450"/>
      <c r="Q65" s="450"/>
      <c r="R65" s="450"/>
      <c r="S65" s="450"/>
      <c r="T65" s="450"/>
      <c r="U65" s="450"/>
      <c r="V65" s="450"/>
      <c r="W65" s="450"/>
      <c r="X65" s="450"/>
      <c r="Y65" s="450"/>
      <c r="Z65" s="450"/>
      <c r="AA65" s="450"/>
      <c r="AB65" s="450"/>
      <c r="AC65" s="450"/>
      <c r="AD65" s="450"/>
      <c r="AE65" s="450"/>
      <c r="AF65" s="450"/>
      <c r="AG65" s="450"/>
      <c r="AH65" s="450"/>
      <c r="AI65" s="450"/>
    </row>
    <row r="66" spans="1:36" s="343" customFormat="1" ht="14.15" customHeight="1">
      <c r="A66" s="451">
        <v>1994</v>
      </c>
      <c r="B66" s="457">
        <v>100</v>
      </c>
      <c r="C66" s="457">
        <v>100</v>
      </c>
      <c r="D66" s="457">
        <v>100</v>
      </c>
      <c r="E66" s="457">
        <v>100</v>
      </c>
      <c r="F66" s="457">
        <v>100</v>
      </c>
      <c r="G66" s="457">
        <v>100</v>
      </c>
      <c r="H66" s="457">
        <v>100</v>
      </c>
      <c r="I66" s="457">
        <v>100</v>
      </c>
      <c r="J66" s="457">
        <v>100</v>
      </c>
      <c r="K66" s="457">
        <v>100</v>
      </c>
      <c r="L66" s="457">
        <v>100</v>
      </c>
      <c r="M66" s="457">
        <v>100</v>
      </c>
      <c r="N66" s="457">
        <v>100</v>
      </c>
      <c r="O66" s="457">
        <v>99.999999999999986</v>
      </c>
      <c r="P66" s="457">
        <v>100</v>
      </c>
      <c r="Q66" s="457">
        <v>100</v>
      </c>
      <c r="R66" s="457">
        <v>100</v>
      </c>
      <c r="S66" s="457">
        <v>100</v>
      </c>
      <c r="T66" s="457">
        <v>100</v>
      </c>
      <c r="U66" s="457">
        <v>100.00000000000001</v>
      </c>
      <c r="V66" s="457">
        <v>100</v>
      </c>
      <c r="W66" s="457">
        <v>100</v>
      </c>
      <c r="X66" s="457">
        <v>100</v>
      </c>
      <c r="Y66" s="457">
        <v>100</v>
      </c>
      <c r="Z66" s="457">
        <v>100.00000000000001</v>
      </c>
      <c r="AA66" s="457">
        <v>100</v>
      </c>
      <c r="AB66" s="457">
        <v>100</v>
      </c>
      <c r="AC66" s="457">
        <v>100</v>
      </c>
      <c r="AD66" s="458">
        <v>100</v>
      </c>
      <c r="AE66" s="457">
        <v>100</v>
      </c>
      <c r="AF66" s="457">
        <v>100</v>
      </c>
      <c r="AG66" s="457">
        <v>100</v>
      </c>
      <c r="AH66" s="415" t="s">
        <v>360</v>
      </c>
      <c r="AI66" s="457">
        <v>100</v>
      </c>
      <c r="AJ66" s="452"/>
    </row>
    <row r="67" spans="1:36" s="333" customFormat="1" ht="14.15" customHeight="1">
      <c r="A67" s="453">
        <v>1995</v>
      </c>
      <c r="B67" s="459">
        <v>98.933103468398997</v>
      </c>
      <c r="C67" s="459">
        <v>98.715063217276082</v>
      </c>
      <c r="D67" s="459">
        <v>99.143274148744695</v>
      </c>
      <c r="E67" s="459">
        <v>98.931057443746013</v>
      </c>
      <c r="F67" s="459">
        <v>93.673033080913086</v>
      </c>
      <c r="G67" s="459">
        <v>77.403554756466434</v>
      </c>
      <c r="H67" s="459">
        <v>96.515501360151106</v>
      </c>
      <c r="I67" s="459">
        <v>95.117370271666843</v>
      </c>
      <c r="J67" s="459">
        <v>93.200578462357711</v>
      </c>
      <c r="K67" s="459">
        <v>88.629824839199784</v>
      </c>
      <c r="L67" s="459">
        <v>91.964732011005182</v>
      </c>
      <c r="M67" s="459">
        <v>67.901304908049184</v>
      </c>
      <c r="N67" s="459">
        <v>100.33439005490641</v>
      </c>
      <c r="O67" s="459">
        <v>100.11673275100792</v>
      </c>
      <c r="P67" s="459">
        <v>91.838798133888048</v>
      </c>
      <c r="Q67" s="459">
        <v>88.591976678223176</v>
      </c>
      <c r="R67" s="459">
        <v>102.777176158091</v>
      </c>
      <c r="S67" s="459">
        <v>103.92428575746983</v>
      </c>
      <c r="T67" s="459">
        <v>96.938436108283597</v>
      </c>
      <c r="U67" s="459">
        <v>96.504464532472326</v>
      </c>
      <c r="V67" s="459">
        <v>99.583196332118249</v>
      </c>
      <c r="W67" s="459">
        <v>99.86075878554972</v>
      </c>
      <c r="X67" s="459">
        <v>100.06096468049618</v>
      </c>
      <c r="Y67" s="459">
        <v>97.668799045308248</v>
      </c>
      <c r="Z67" s="459">
        <v>92.88490632225195</v>
      </c>
      <c r="AA67" s="459">
        <v>92.43126841114163</v>
      </c>
      <c r="AB67" s="459">
        <v>96.612921346606086</v>
      </c>
      <c r="AC67" s="459">
        <v>92.306138390681681</v>
      </c>
      <c r="AD67" s="418">
        <v>106.31326744233785</v>
      </c>
      <c r="AE67" s="459">
        <v>109.85329398322708</v>
      </c>
      <c r="AF67" s="457">
        <v>98.27169776075371</v>
      </c>
      <c r="AG67" s="457">
        <v>97.553837644186686</v>
      </c>
      <c r="AH67" s="456" t="s">
        <v>360</v>
      </c>
      <c r="AI67" s="457">
        <v>96.887193982730068</v>
      </c>
      <c r="AJ67" s="452"/>
    </row>
    <row r="68" spans="1:36" s="333" customFormat="1" ht="14.15" customHeight="1">
      <c r="A68" s="451">
        <v>1996</v>
      </c>
      <c r="B68" s="459">
        <v>95.398846287741137</v>
      </c>
      <c r="C68" s="459">
        <v>94.145183813765257</v>
      </c>
      <c r="D68" s="459">
        <v>93.627551040989843</v>
      </c>
      <c r="E68" s="459">
        <v>92.768929171165652</v>
      </c>
      <c r="F68" s="459">
        <v>101.44600123571496</v>
      </c>
      <c r="G68" s="459">
        <v>95.226490498874909</v>
      </c>
      <c r="H68" s="459">
        <v>101.03425572616453</v>
      </c>
      <c r="I68" s="459">
        <v>98.325150882034563</v>
      </c>
      <c r="J68" s="459">
        <v>92.418164690344938</v>
      </c>
      <c r="K68" s="459">
        <v>89.899509386217176</v>
      </c>
      <c r="L68" s="459">
        <v>92.235916040603811</v>
      </c>
      <c r="M68" s="459">
        <v>95.504556012785429</v>
      </c>
      <c r="N68" s="459">
        <v>95.906089115575483</v>
      </c>
      <c r="O68" s="459">
        <v>91.304458434296919</v>
      </c>
      <c r="P68" s="459">
        <v>101.4086919717395</v>
      </c>
      <c r="Q68" s="459">
        <v>98.332679175971791</v>
      </c>
      <c r="R68" s="459">
        <v>104.50983846865684</v>
      </c>
      <c r="S68" s="459">
        <v>107.70075810135977</v>
      </c>
      <c r="T68" s="459">
        <v>95.708049632216131</v>
      </c>
      <c r="U68" s="459">
        <v>95.326848593530599</v>
      </c>
      <c r="V68" s="459">
        <v>92.739005377669358</v>
      </c>
      <c r="W68" s="459">
        <v>95.395091233493218</v>
      </c>
      <c r="X68" s="459">
        <v>90.760617462673224</v>
      </c>
      <c r="Y68" s="459">
        <v>87.30652685964715</v>
      </c>
      <c r="Z68" s="459">
        <v>85.692694275682143</v>
      </c>
      <c r="AA68" s="459">
        <v>84.104028618461058</v>
      </c>
      <c r="AB68" s="459">
        <v>97.775758553033796</v>
      </c>
      <c r="AC68" s="459">
        <v>94.646053967748244</v>
      </c>
      <c r="AD68" s="418">
        <v>100.04180615475623</v>
      </c>
      <c r="AE68" s="459">
        <v>99.036901466549821</v>
      </c>
      <c r="AF68" s="457">
        <v>102.90241203816328</v>
      </c>
      <c r="AG68" s="457">
        <v>104.46500921086336</v>
      </c>
      <c r="AH68" s="456" t="s">
        <v>360</v>
      </c>
      <c r="AI68" s="457">
        <v>95.102641709929927</v>
      </c>
      <c r="AJ68" s="452"/>
    </row>
    <row r="69" spans="1:36" s="333" customFormat="1" ht="14.15" customHeight="1">
      <c r="A69" s="453">
        <v>1997</v>
      </c>
      <c r="B69" s="459">
        <v>95.917118813413992</v>
      </c>
      <c r="C69" s="459">
        <v>94.288509243841901</v>
      </c>
      <c r="D69" s="459">
        <v>91.309805097338923</v>
      </c>
      <c r="E69" s="459">
        <v>88.994880768193184</v>
      </c>
      <c r="F69" s="459">
        <v>101.94982440075979</v>
      </c>
      <c r="G69" s="459">
        <v>96.341325096219137</v>
      </c>
      <c r="H69" s="459">
        <v>100.84747528998619</v>
      </c>
      <c r="I69" s="459">
        <v>98.276470633889232</v>
      </c>
      <c r="J69" s="459">
        <v>96.729093375267368</v>
      </c>
      <c r="K69" s="459">
        <v>85.959248029486446</v>
      </c>
      <c r="L69" s="459">
        <v>100.81637812926425</v>
      </c>
      <c r="M69" s="459">
        <v>109.71091173837507</v>
      </c>
      <c r="N69" s="459">
        <v>96.387057239211643</v>
      </c>
      <c r="O69" s="459">
        <v>92.464888050036265</v>
      </c>
      <c r="P69" s="459">
        <v>89.948910756072593</v>
      </c>
      <c r="Q69" s="459">
        <v>83.13150130680836</v>
      </c>
      <c r="R69" s="459">
        <v>108.23195795025708</v>
      </c>
      <c r="S69" s="459">
        <v>109.74414627343322</v>
      </c>
      <c r="T69" s="459">
        <v>94.777635321250244</v>
      </c>
      <c r="U69" s="459">
        <v>94.456534052541201</v>
      </c>
      <c r="V69" s="459">
        <v>95.657472249826711</v>
      </c>
      <c r="W69" s="459">
        <v>97.379400165355506</v>
      </c>
      <c r="X69" s="459">
        <v>114.13813132124942</v>
      </c>
      <c r="Y69" s="459">
        <v>122.46894581123409</v>
      </c>
      <c r="Z69" s="459">
        <v>81.023840104048432</v>
      </c>
      <c r="AA69" s="459">
        <v>78.124883813990166</v>
      </c>
      <c r="AB69" s="459">
        <v>98.12653783003708</v>
      </c>
      <c r="AC69" s="459">
        <v>97.392104633059205</v>
      </c>
      <c r="AD69" s="418">
        <v>97.30662695661421</v>
      </c>
      <c r="AE69" s="459">
        <v>92.66188034088394</v>
      </c>
      <c r="AF69" s="457">
        <v>101.25228336077862</v>
      </c>
      <c r="AG69" s="457">
        <v>104.60358467650838</v>
      </c>
      <c r="AH69" s="456" t="s">
        <v>360</v>
      </c>
      <c r="AI69" s="457">
        <v>94.293791348034546</v>
      </c>
      <c r="AJ69" s="452"/>
    </row>
    <row r="70" spans="1:36" s="333" customFormat="1" ht="14.15" customHeight="1">
      <c r="A70" s="451">
        <v>1998</v>
      </c>
      <c r="B70" s="459">
        <v>95.600384456476363</v>
      </c>
      <c r="C70" s="459">
        <v>94.135829761724978</v>
      </c>
      <c r="D70" s="459">
        <v>91.432047197449037</v>
      </c>
      <c r="E70" s="459">
        <v>89.291936811962543</v>
      </c>
      <c r="F70" s="459">
        <v>87.058793547239432</v>
      </c>
      <c r="G70" s="459">
        <v>94.134878540906385</v>
      </c>
      <c r="H70" s="459">
        <v>95.11985818894766</v>
      </c>
      <c r="I70" s="459">
        <v>93.134837928548649</v>
      </c>
      <c r="J70" s="459">
        <v>97.54705102862053</v>
      </c>
      <c r="K70" s="459">
        <v>88.075394836670625</v>
      </c>
      <c r="L70" s="459">
        <v>99.070889218270736</v>
      </c>
      <c r="M70" s="459">
        <v>93.922535000486391</v>
      </c>
      <c r="N70" s="459">
        <v>99.848418901286536</v>
      </c>
      <c r="O70" s="459">
        <v>93.657473175438938</v>
      </c>
      <c r="P70" s="459">
        <v>82.912451269121604</v>
      </c>
      <c r="Q70" s="459">
        <v>71.267411312902837</v>
      </c>
      <c r="R70" s="459">
        <v>113.41062515425762</v>
      </c>
      <c r="S70" s="459">
        <v>115.27253099591871</v>
      </c>
      <c r="T70" s="459">
        <v>96.679260260005918</v>
      </c>
      <c r="U70" s="459">
        <v>96.664182650628547</v>
      </c>
      <c r="V70" s="459">
        <v>99.684199061972578</v>
      </c>
      <c r="W70" s="459">
        <v>106.0035974632727</v>
      </c>
      <c r="X70" s="459">
        <v>112.60899252671638</v>
      </c>
      <c r="Y70" s="459">
        <v>119.16370711848828</v>
      </c>
      <c r="Z70" s="459">
        <v>67.41271415858148</v>
      </c>
      <c r="AA70" s="459">
        <v>62.419771873157536</v>
      </c>
      <c r="AB70" s="459">
        <v>98.826031730780045</v>
      </c>
      <c r="AC70" s="459">
        <v>97.905996758571618</v>
      </c>
      <c r="AD70" s="418">
        <v>97.194453415681878</v>
      </c>
      <c r="AE70" s="459">
        <v>94.94321374783901</v>
      </c>
      <c r="AF70" s="457">
        <v>92.28136104148912</v>
      </c>
      <c r="AG70" s="457">
        <v>86.175123435798099</v>
      </c>
      <c r="AH70" s="456" t="s">
        <v>360</v>
      </c>
      <c r="AI70" s="457">
        <v>92.844039359308397</v>
      </c>
      <c r="AJ70" s="452"/>
    </row>
    <row r="71" spans="1:36" s="333" customFormat="1" ht="14.15" customHeight="1">
      <c r="A71" s="453">
        <v>1999</v>
      </c>
      <c r="B71" s="459">
        <v>100.46643976897487</v>
      </c>
      <c r="C71" s="459">
        <v>98.681670635244387</v>
      </c>
      <c r="D71" s="459">
        <v>98.058724662374814</v>
      </c>
      <c r="E71" s="459">
        <v>94.042127976411194</v>
      </c>
      <c r="F71" s="459">
        <v>79.185953547725816</v>
      </c>
      <c r="G71" s="459">
        <v>85.0991829810485</v>
      </c>
      <c r="H71" s="459">
        <v>94.654216015166597</v>
      </c>
      <c r="I71" s="459">
        <v>91.585683048524118</v>
      </c>
      <c r="J71" s="459">
        <v>99.206128013605237</v>
      </c>
      <c r="K71" s="459">
        <v>90.48018012640317</v>
      </c>
      <c r="L71" s="459">
        <v>95.288268530770125</v>
      </c>
      <c r="M71" s="459">
        <v>73.834508196885821</v>
      </c>
      <c r="N71" s="459">
        <v>102.19830131591993</v>
      </c>
      <c r="O71" s="459">
        <v>95.978662328607555</v>
      </c>
      <c r="P71" s="459">
        <v>89.368408794729163</v>
      </c>
      <c r="Q71" s="459">
        <v>79.025704978211763</v>
      </c>
      <c r="R71" s="459">
        <v>115.45308980957809</v>
      </c>
      <c r="S71" s="459">
        <v>115.70893371147703</v>
      </c>
      <c r="T71" s="459">
        <v>96.411606184497813</v>
      </c>
      <c r="U71" s="459">
        <v>96.777377798679638</v>
      </c>
      <c r="V71" s="459">
        <v>102.64743797056138</v>
      </c>
      <c r="W71" s="459">
        <v>105.5321698103177</v>
      </c>
      <c r="X71" s="459">
        <v>109.40848432803904</v>
      </c>
      <c r="Y71" s="459">
        <v>109.26165389515272</v>
      </c>
      <c r="Z71" s="459">
        <v>68.644905079190465</v>
      </c>
      <c r="AA71" s="459">
        <v>61.280623510329086</v>
      </c>
      <c r="AB71" s="459">
        <v>107.35411712617987</v>
      </c>
      <c r="AC71" s="459">
        <v>107.21044770973718</v>
      </c>
      <c r="AD71" s="418">
        <v>104.34902687466182</v>
      </c>
      <c r="AE71" s="459">
        <v>100.0006587509575</v>
      </c>
      <c r="AF71" s="457">
        <v>96.723270479373539</v>
      </c>
      <c r="AG71" s="457">
        <v>94.131265274336826</v>
      </c>
      <c r="AH71" s="456" t="s">
        <v>360</v>
      </c>
      <c r="AI71" s="457">
        <v>94.459736151941101</v>
      </c>
      <c r="AJ71" s="452"/>
    </row>
    <row r="72" spans="1:36" s="333" customFormat="1" ht="14.15" customHeight="1">
      <c r="A72" s="451">
        <v>2000</v>
      </c>
      <c r="B72" s="459">
        <v>104.81302438824582</v>
      </c>
      <c r="C72" s="459">
        <v>103.41278241825674</v>
      </c>
      <c r="D72" s="459">
        <v>98.389829731216054</v>
      </c>
      <c r="E72" s="459">
        <v>93.935232495174247</v>
      </c>
      <c r="F72" s="459">
        <v>76.164065866051629</v>
      </c>
      <c r="G72" s="459">
        <v>81.084255549128628</v>
      </c>
      <c r="H72" s="459">
        <v>91.932787759947658</v>
      </c>
      <c r="I72" s="459">
        <v>88.741186978916488</v>
      </c>
      <c r="J72" s="459">
        <v>104.93448754716238</v>
      </c>
      <c r="K72" s="459">
        <v>106.79950753544486</v>
      </c>
      <c r="L72" s="459">
        <v>97.117324777008463</v>
      </c>
      <c r="M72" s="459">
        <v>104.79700012296166</v>
      </c>
      <c r="N72" s="459">
        <v>105.53992566222173</v>
      </c>
      <c r="O72" s="459">
        <v>101.74345497474738</v>
      </c>
      <c r="P72" s="459">
        <v>78.856733884724093</v>
      </c>
      <c r="Q72" s="459">
        <v>67.47847966652445</v>
      </c>
      <c r="R72" s="459">
        <v>111.91931393542775</v>
      </c>
      <c r="S72" s="459">
        <v>113.13283310881999</v>
      </c>
      <c r="T72" s="459">
        <v>95.539410681091724</v>
      </c>
      <c r="U72" s="459">
        <v>95.718882376330029</v>
      </c>
      <c r="V72" s="459">
        <v>103.79856014081108</v>
      </c>
      <c r="W72" s="459">
        <v>107.58205962595419</v>
      </c>
      <c r="X72" s="459">
        <v>105.1285647997225</v>
      </c>
      <c r="Y72" s="459">
        <v>113.31081875597967</v>
      </c>
      <c r="Z72" s="459">
        <v>67.484800856566707</v>
      </c>
      <c r="AA72" s="459">
        <v>59.9136694264797</v>
      </c>
      <c r="AB72" s="459">
        <v>97.081574481976347</v>
      </c>
      <c r="AC72" s="459">
        <v>90.152399228219991</v>
      </c>
      <c r="AD72" s="418">
        <v>104.6248415204233</v>
      </c>
      <c r="AE72" s="459">
        <v>104.16806660307986</v>
      </c>
      <c r="AF72" s="457">
        <v>90.360041630572354</v>
      </c>
      <c r="AG72" s="457">
        <v>89.336791860579453</v>
      </c>
      <c r="AH72" s="456" t="s">
        <v>360</v>
      </c>
      <c r="AI72" s="457">
        <v>93.81503146416658</v>
      </c>
      <c r="AJ72" s="452"/>
    </row>
    <row r="73" spans="1:36" s="333" customFormat="1" ht="14.15" customHeight="1">
      <c r="A73" s="453">
        <v>2001</v>
      </c>
      <c r="B73" s="459">
        <v>98.02624024087882</v>
      </c>
      <c r="C73" s="459">
        <v>94.045708424263751</v>
      </c>
      <c r="D73" s="459">
        <v>95.280535945597961</v>
      </c>
      <c r="E73" s="459">
        <v>91.494028235590619</v>
      </c>
      <c r="F73" s="459">
        <v>70.762315506782542</v>
      </c>
      <c r="G73" s="459">
        <v>62.921674362513258</v>
      </c>
      <c r="H73" s="459">
        <v>91.803569730239545</v>
      </c>
      <c r="I73" s="459">
        <v>88.589891681777786</v>
      </c>
      <c r="J73" s="459">
        <v>114.26605133710791</v>
      </c>
      <c r="K73" s="459">
        <v>108.75122238040119</v>
      </c>
      <c r="L73" s="459">
        <v>106.65287143146165</v>
      </c>
      <c r="M73" s="459">
        <v>104.08182873863065</v>
      </c>
      <c r="N73" s="459">
        <v>103.21304273557345</v>
      </c>
      <c r="O73" s="459">
        <v>93.716968961073817</v>
      </c>
      <c r="P73" s="459">
        <v>78.233962298482155</v>
      </c>
      <c r="Q73" s="459">
        <v>65.917934981781229</v>
      </c>
      <c r="R73" s="459">
        <v>111.94130338158297</v>
      </c>
      <c r="S73" s="459">
        <v>107.80226855880147</v>
      </c>
      <c r="T73" s="459">
        <v>93.037393951481107</v>
      </c>
      <c r="U73" s="459">
        <v>92.743700143510296</v>
      </c>
      <c r="V73" s="459">
        <v>98.378522158249709</v>
      </c>
      <c r="W73" s="459">
        <v>100.79232692027605</v>
      </c>
      <c r="X73" s="459">
        <v>104.3419135956951</v>
      </c>
      <c r="Y73" s="459">
        <v>113.86392494847807</v>
      </c>
      <c r="Z73" s="459">
        <v>65.421056738531391</v>
      </c>
      <c r="AA73" s="459">
        <v>57.760150608374126</v>
      </c>
      <c r="AB73" s="459">
        <v>89.38693351135818</v>
      </c>
      <c r="AC73" s="459">
        <v>78.910387720965232</v>
      </c>
      <c r="AD73" s="418">
        <v>104.55151885053073</v>
      </c>
      <c r="AE73" s="459">
        <v>98.97173952139417</v>
      </c>
      <c r="AF73" s="457">
        <v>81.734546427047107</v>
      </c>
      <c r="AG73" s="457">
        <v>76.871055618095454</v>
      </c>
      <c r="AH73" s="456" t="s">
        <v>360</v>
      </c>
      <c r="AI73" s="457">
        <v>89.198143502459999</v>
      </c>
      <c r="AJ73" s="452"/>
    </row>
    <row r="74" spans="1:36" s="333" customFormat="1" ht="14.15" customHeight="1">
      <c r="A74" s="451">
        <v>2002</v>
      </c>
      <c r="B74" s="459">
        <v>92.178191777256401</v>
      </c>
      <c r="C74" s="459">
        <v>88.103232068051526</v>
      </c>
      <c r="D74" s="459">
        <v>88.907086621132763</v>
      </c>
      <c r="E74" s="459">
        <v>82.960057315162629</v>
      </c>
      <c r="F74" s="459">
        <v>62.249845889322508</v>
      </c>
      <c r="G74" s="459">
        <v>54.36928949624788</v>
      </c>
      <c r="H74" s="459">
        <v>92.444703707462352</v>
      </c>
      <c r="I74" s="459">
        <v>91.865283781181731</v>
      </c>
      <c r="J74" s="459">
        <v>97.986081534260478</v>
      </c>
      <c r="K74" s="459">
        <v>90.696802752186443</v>
      </c>
      <c r="L74" s="459">
        <v>98.389285253694524</v>
      </c>
      <c r="M74" s="459">
        <v>79.112384904224285</v>
      </c>
      <c r="N74" s="459">
        <v>97.789898364788243</v>
      </c>
      <c r="O74" s="459">
        <v>89.823287598999869</v>
      </c>
      <c r="P74" s="459">
        <v>81.554491183908766</v>
      </c>
      <c r="Q74" s="459">
        <v>69.886933210920787</v>
      </c>
      <c r="R74" s="459">
        <v>106.40104838667355</v>
      </c>
      <c r="S74" s="459">
        <v>103.98494968932717</v>
      </c>
      <c r="T74" s="459">
        <v>96.844245288837641</v>
      </c>
      <c r="U74" s="459">
        <v>98.96629244227951</v>
      </c>
      <c r="V74" s="459">
        <v>94.538400794111055</v>
      </c>
      <c r="W74" s="459">
        <v>97.257067576794057</v>
      </c>
      <c r="X74" s="459">
        <v>101.82620583121114</v>
      </c>
      <c r="Y74" s="459">
        <v>110.65896202005496</v>
      </c>
      <c r="Z74" s="459">
        <v>66.045150246619841</v>
      </c>
      <c r="AA74" s="459">
        <v>59.312844142868471</v>
      </c>
      <c r="AB74" s="459">
        <v>89.402004665716746</v>
      </c>
      <c r="AC74" s="459">
        <v>76.639642392363569</v>
      </c>
      <c r="AD74" s="418">
        <v>104.57337642620352</v>
      </c>
      <c r="AE74" s="459">
        <v>101.66336229846415</v>
      </c>
      <c r="AF74" s="457">
        <v>84.555299847270803</v>
      </c>
      <c r="AG74" s="457">
        <v>78.76383482348939</v>
      </c>
      <c r="AH74" s="456" t="s">
        <v>360</v>
      </c>
      <c r="AI74" s="457">
        <v>88.265911701361702</v>
      </c>
      <c r="AJ74" s="452"/>
    </row>
    <row r="75" spans="1:36" s="333" customFormat="1" ht="14.15" customHeight="1">
      <c r="A75" s="453">
        <v>2003</v>
      </c>
      <c r="B75" s="459">
        <v>89.189798661005611</v>
      </c>
      <c r="C75" s="459">
        <v>81.420014939141666</v>
      </c>
      <c r="D75" s="459">
        <v>89.508817241404316</v>
      </c>
      <c r="E75" s="459">
        <v>83.202827319824607</v>
      </c>
      <c r="F75" s="459">
        <v>64.38207024045974</v>
      </c>
      <c r="G75" s="459">
        <v>64.451957793892618</v>
      </c>
      <c r="H75" s="459">
        <v>94.262813651411875</v>
      </c>
      <c r="I75" s="459">
        <v>92.997603132181951</v>
      </c>
      <c r="J75" s="459">
        <v>102.28090282051807</v>
      </c>
      <c r="K75" s="459">
        <v>88.022314938425069</v>
      </c>
      <c r="L75" s="459">
        <v>104.37682441005089</v>
      </c>
      <c r="M75" s="459">
        <v>88.957726332897295</v>
      </c>
      <c r="N75" s="459">
        <v>100.592042067607</v>
      </c>
      <c r="O75" s="459">
        <v>93.55336753429961</v>
      </c>
      <c r="P75" s="459">
        <v>82.402034843080415</v>
      </c>
      <c r="Q75" s="459">
        <v>70.270640332030609</v>
      </c>
      <c r="R75" s="459">
        <v>109.851643127255</v>
      </c>
      <c r="S75" s="459">
        <v>107.57544256569237</v>
      </c>
      <c r="T75" s="459">
        <v>98.116288471422237</v>
      </c>
      <c r="U75" s="459">
        <v>99.37974254580979</v>
      </c>
      <c r="V75" s="459">
        <v>98.161092913686815</v>
      </c>
      <c r="W75" s="459">
        <v>97.872497042570515</v>
      </c>
      <c r="X75" s="459">
        <v>109.68245470099448</v>
      </c>
      <c r="Y75" s="459">
        <v>116.56447290679732</v>
      </c>
      <c r="Z75" s="459">
        <v>72.740075525346356</v>
      </c>
      <c r="AA75" s="459">
        <v>66.115190758504198</v>
      </c>
      <c r="AB75" s="459">
        <v>97.087779578171521</v>
      </c>
      <c r="AC75" s="459">
        <v>83.108078718717763</v>
      </c>
      <c r="AD75" s="418">
        <v>110.20251376155859</v>
      </c>
      <c r="AE75" s="459">
        <v>104.48978780605449</v>
      </c>
      <c r="AF75" s="457">
        <v>79.222075243421969</v>
      </c>
      <c r="AG75" s="457">
        <v>68.724444508807849</v>
      </c>
      <c r="AH75" s="456" t="s">
        <v>360</v>
      </c>
      <c r="AI75" s="457">
        <v>89.253621462384984</v>
      </c>
      <c r="AJ75" s="452"/>
    </row>
    <row r="76" spans="1:36" s="333" customFormat="1" ht="14.15" customHeight="1">
      <c r="A76" s="451">
        <v>2004</v>
      </c>
      <c r="B76" s="459">
        <v>88.657482175003224</v>
      </c>
      <c r="C76" s="459">
        <v>81.562003573123889</v>
      </c>
      <c r="D76" s="459">
        <v>87.170625272818086</v>
      </c>
      <c r="E76" s="459">
        <v>80.461239731308936</v>
      </c>
      <c r="F76" s="459">
        <v>54.212920262921202</v>
      </c>
      <c r="G76" s="459">
        <v>44.77495674014731</v>
      </c>
      <c r="H76" s="459">
        <v>93.062896301749987</v>
      </c>
      <c r="I76" s="459">
        <v>90.068400953605945</v>
      </c>
      <c r="J76" s="459">
        <v>111.58721415162391</v>
      </c>
      <c r="K76" s="459">
        <v>99.220933410248506</v>
      </c>
      <c r="L76" s="459">
        <v>121.67855875940393</v>
      </c>
      <c r="M76" s="459">
        <v>139.80406694817921</v>
      </c>
      <c r="N76" s="459">
        <v>101.2287987325093</v>
      </c>
      <c r="O76" s="459">
        <v>90.365617498208067</v>
      </c>
      <c r="P76" s="459">
        <v>81.342211819985934</v>
      </c>
      <c r="Q76" s="459">
        <v>66.282597866337724</v>
      </c>
      <c r="R76" s="459">
        <v>111.41381208213072</v>
      </c>
      <c r="S76" s="459">
        <v>107.79253425927</v>
      </c>
      <c r="T76" s="459">
        <v>102.11375524808142</v>
      </c>
      <c r="U76" s="459">
        <v>104.2742710829083</v>
      </c>
      <c r="V76" s="459">
        <v>96.428447148739181</v>
      </c>
      <c r="W76" s="459">
        <v>93.900129133389328</v>
      </c>
      <c r="X76" s="459">
        <v>113.94350075324863</v>
      </c>
      <c r="Y76" s="459">
        <v>114.80122620088297</v>
      </c>
      <c r="Z76" s="459">
        <v>68.870488657494207</v>
      </c>
      <c r="AA76" s="459">
        <v>60.646718987329322</v>
      </c>
      <c r="AB76" s="459">
        <v>91.550792601306583</v>
      </c>
      <c r="AC76" s="459">
        <v>72.214632299930031</v>
      </c>
      <c r="AD76" s="418">
        <v>108.22854680042485</v>
      </c>
      <c r="AE76" s="459">
        <v>99.594170087558552</v>
      </c>
      <c r="AF76" s="457">
        <v>79.176867983117432</v>
      </c>
      <c r="AG76" s="457">
        <v>72.41255198547023</v>
      </c>
      <c r="AH76" s="456" t="s">
        <v>360</v>
      </c>
      <c r="AI76" s="457">
        <v>88.929233038655028</v>
      </c>
      <c r="AJ76" s="452"/>
    </row>
    <row r="77" spans="1:36" s="333" customFormat="1" ht="14.15" customHeight="1">
      <c r="A77" s="453">
        <v>2005</v>
      </c>
      <c r="B77" s="459">
        <v>92.499402989147967</v>
      </c>
      <c r="C77" s="459">
        <v>85.625686098405566</v>
      </c>
      <c r="D77" s="459">
        <v>85.412591367113023</v>
      </c>
      <c r="E77" s="459">
        <v>76.17966395091365</v>
      </c>
      <c r="F77" s="459">
        <v>57.620812779784735</v>
      </c>
      <c r="G77" s="459">
        <v>50.80804834282101</v>
      </c>
      <c r="H77" s="459">
        <v>92.113367745170507</v>
      </c>
      <c r="I77" s="459">
        <v>86.25882012758143</v>
      </c>
      <c r="J77" s="459">
        <v>117.76394170228045</v>
      </c>
      <c r="K77" s="459">
        <v>111.88265237633931</v>
      </c>
      <c r="L77" s="459">
        <v>124.98379361429279</v>
      </c>
      <c r="M77" s="459">
        <v>149.60951972877945</v>
      </c>
      <c r="N77" s="459">
        <v>101.09049853684218</v>
      </c>
      <c r="O77" s="459">
        <v>84.049497015630095</v>
      </c>
      <c r="P77" s="459">
        <v>81.81099806035327</v>
      </c>
      <c r="Q77" s="459">
        <v>70.840926874562314</v>
      </c>
      <c r="R77" s="459">
        <v>112.27663448994053</v>
      </c>
      <c r="S77" s="459">
        <v>107.06228756036784</v>
      </c>
      <c r="T77" s="459">
        <v>100.37320618165899</v>
      </c>
      <c r="U77" s="459">
        <v>101.42110152718831</v>
      </c>
      <c r="V77" s="459">
        <v>98.794541140874486</v>
      </c>
      <c r="W77" s="459">
        <v>93.497591681648544</v>
      </c>
      <c r="X77" s="459">
        <v>100.82603199217313</v>
      </c>
      <c r="Y77" s="459">
        <v>100.01138413662304</v>
      </c>
      <c r="Z77" s="459">
        <v>68.631149816180198</v>
      </c>
      <c r="AA77" s="459">
        <v>59.103519741746865</v>
      </c>
      <c r="AB77" s="459">
        <v>91.079818363985865</v>
      </c>
      <c r="AC77" s="459">
        <v>67.721919110415541</v>
      </c>
      <c r="AD77" s="418">
        <v>114.37223357923114</v>
      </c>
      <c r="AE77" s="459">
        <v>106.32408270300397</v>
      </c>
      <c r="AF77" s="457">
        <v>78.544137494202033</v>
      </c>
      <c r="AG77" s="457">
        <v>64.046955370547124</v>
      </c>
      <c r="AH77" s="456" t="s">
        <v>360</v>
      </c>
      <c r="AI77" s="457">
        <v>87.174694725787845</v>
      </c>
      <c r="AJ77" s="452"/>
    </row>
    <row r="78" spans="1:36" s="333" customFormat="1" ht="14.15" customHeight="1">
      <c r="A78" s="451">
        <v>2006</v>
      </c>
      <c r="B78" s="459">
        <v>99.600185997416091</v>
      </c>
      <c r="C78" s="459">
        <v>91.89325882866693</v>
      </c>
      <c r="D78" s="459">
        <v>93.424595761304346</v>
      </c>
      <c r="E78" s="459">
        <v>84.377119108050195</v>
      </c>
      <c r="F78" s="459">
        <v>66.555131233154853</v>
      </c>
      <c r="G78" s="459">
        <v>63.731044650708178</v>
      </c>
      <c r="H78" s="459">
        <v>94.732153761534718</v>
      </c>
      <c r="I78" s="459">
        <v>87.446624416094039</v>
      </c>
      <c r="J78" s="459">
        <v>129.39666946457913</v>
      </c>
      <c r="K78" s="459">
        <v>121.81184187416409</v>
      </c>
      <c r="L78" s="459">
        <v>141.52522153678495</v>
      </c>
      <c r="M78" s="459">
        <v>148.46426950817033</v>
      </c>
      <c r="N78" s="459">
        <v>106.94443404300347</v>
      </c>
      <c r="O78" s="459">
        <v>88.584492369625579</v>
      </c>
      <c r="P78" s="459">
        <v>90.009093016942771</v>
      </c>
      <c r="Q78" s="459">
        <v>78.380621662791469</v>
      </c>
      <c r="R78" s="459">
        <v>114.21819063913709</v>
      </c>
      <c r="S78" s="459">
        <v>107.30250470804918</v>
      </c>
      <c r="T78" s="459">
        <v>102.3708053364745</v>
      </c>
      <c r="U78" s="459">
        <v>102.42179741369898</v>
      </c>
      <c r="V78" s="459">
        <v>105.83592304612887</v>
      </c>
      <c r="W78" s="459">
        <v>100.28183605698933</v>
      </c>
      <c r="X78" s="459">
        <v>110.27081545176279</v>
      </c>
      <c r="Y78" s="459">
        <v>112.98938459074311</v>
      </c>
      <c r="Z78" s="459">
        <v>73.71978500185827</v>
      </c>
      <c r="AA78" s="459">
        <v>64.510574031949545</v>
      </c>
      <c r="AB78" s="459">
        <v>90.898433044240065</v>
      </c>
      <c r="AC78" s="459">
        <v>65.749970695080023</v>
      </c>
      <c r="AD78" s="418">
        <v>124.85045867641956</v>
      </c>
      <c r="AE78" s="459">
        <v>116.39980166104799</v>
      </c>
      <c r="AF78" s="457">
        <v>89.048363097226499</v>
      </c>
      <c r="AG78" s="457">
        <v>76.252662073627278</v>
      </c>
      <c r="AH78" s="456" t="s">
        <v>360</v>
      </c>
      <c r="AI78" s="457">
        <v>91.377647872035865</v>
      </c>
      <c r="AJ78" s="452"/>
    </row>
    <row r="79" spans="1:36" s="333" customFormat="1" ht="14.15" customHeight="1">
      <c r="A79" s="453">
        <v>2007</v>
      </c>
      <c r="B79" s="459">
        <v>100.68869889919384</v>
      </c>
      <c r="C79" s="459">
        <v>90.627481315775498</v>
      </c>
      <c r="D79" s="459">
        <v>91.585353253844573</v>
      </c>
      <c r="E79" s="459">
        <v>79.833014728282933</v>
      </c>
      <c r="F79" s="459">
        <v>63.653997520843127</v>
      </c>
      <c r="G79" s="459">
        <v>66.043869140662181</v>
      </c>
      <c r="H79" s="459">
        <v>93.410024305344379</v>
      </c>
      <c r="I79" s="459">
        <v>85.994798762076186</v>
      </c>
      <c r="J79" s="459">
        <v>133.83562290563688</v>
      </c>
      <c r="K79" s="459">
        <v>124.37111061365594</v>
      </c>
      <c r="L79" s="459">
        <v>146.53522289691395</v>
      </c>
      <c r="M79" s="459">
        <v>156.81463354073162</v>
      </c>
      <c r="N79" s="459">
        <v>108.83174931846051</v>
      </c>
      <c r="O79" s="459">
        <v>90.934181058759322</v>
      </c>
      <c r="P79" s="459">
        <v>85.68114183678702</v>
      </c>
      <c r="Q79" s="459">
        <v>73.831520865724954</v>
      </c>
      <c r="R79" s="459">
        <v>114.36484331044711</v>
      </c>
      <c r="S79" s="459">
        <v>105.29779229659076</v>
      </c>
      <c r="T79" s="459">
        <v>104.18318905202318</v>
      </c>
      <c r="U79" s="459">
        <v>104.47424457325234</v>
      </c>
      <c r="V79" s="459">
        <v>105.87055484771672</v>
      </c>
      <c r="W79" s="459">
        <v>99.946170245602445</v>
      </c>
      <c r="X79" s="459">
        <v>115.08567902342335</v>
      </c>
      <c r="Y79" s="459">
        <v>117.15019679082975</v>
      </c>
      <c r="Z79" s="459">
        <v>69.210459400311791</v>
      </c>
      <c r="AA79" s="459">
        <v>58.160951908191549</v>
      </c>
      <c r="AB79" s="459">
        <v>92.056972444180857</v>
      </c>
      <c r="AC79" s="459">
        <v>65.746396798402728</v>
      </c>
      <c r="AD79" s="418">
        <v>116.66779170762017</v>
      </c>
      <c r="AE79" s="459">
        <v>102.34964598135986</v>
      </c>
      <c r="AF79" s="457">
        <v>81.548238336553126</v>
      </c>
      <c r="AG79" s="457">
        <v>64.324332074747417</v>
      </c>
      <c r="AH79" s="456" t="s">
        <v>360</v>
      </c>
      <c r="AI79" s="457">
        <v>89.733155716305731</v>
      </c>
      <c r="AJ79" s="452"/>
    </row>
    <row r="80" spans="1:36" s="333" customFormat="1" ht="14.15" customHeight="1">
      <c r="A80" s="451">
        <v>2008</v>
      </c>
      <c r="B80" s="459">
        <v>98.934524091038369</v>
      </c>
      <c r="C80" s="459">
        <v>88.663310755839433</v>
      </c>
      <c r="D80" s="459">
        <v>93.152100667676734</v>
      </c>
      <c r="E80" s="459">
        <v>81.50210235894221</v>
      </c>
      <c r="F80" s="459">
        <v>60.922280438403718</v>
      </c>
      <c r="G80" s="459">
        <v>54.784412339533596</v>
      </c>
      <c r="H80" s="459">
        <v>93.1261128621898</v>
      </c>
      <c r="I80" s="459">
        <v>83.629497227682862</v>
      </c>
      <c r="J80" s="459">
        <v>129.96584171374184</v>
      </c>
      <c r="K80" s="459">
        <v>112.04777620100596</v>
      </c>
      <c r="L80" s="459">
        <v>149.23750295025175</v>
      </c>
      <c r="M80" s="459">
        <v>164.64317392907327</v>
      </c>
      <c r="N80" s="459">
        <v>112.38947110124332</v>
      </c>
      <c r="O80" s="459">
        <v>95.550342119753239</v>
      </c>
      <c r="P80" s="459">
        <v>87.942190574359756</v>
      </c>
      <c r="Q80" s="459">
        <v>72.720560930263943</v>
      </c>
      <c r="R80" s="459">
        <v>117.37588435839324</v>
      </c>
      <c r="S80" s="459">
        <v>108.06049490837097</v>
      </c>
      <c r="T80" s="459">
        <v>103.10660777521595</v>
      </c>
      <c r="U80" s="459">
        <v>102.75834441451438</v>
      </c>
      <c r="V80" s="459">
        <v>104.6819431298931</v>
      </c>
      <c r="W80" s="459">
        <v>94.208216069456384</v>
      </c>
      <c r="X80" s="459">
        <v>108.38110341477459</v>
      </c>
      <c r="Y80" s="459">
        <v>108.81109349166093</v>
      </c>
      <c r="Z80" s="459">
        <v>67.952404147910585</v>
      </c>
      <c r="AA80" s="459">
        <v>56.107011575364929</v>
      </c>
      <c r="AB80" s="459">
        <v>88.332119132324479</v>
      </c>
      <c r="AC80" s="459">
        <v>62.843539295310016</v>
      </c>
      <c r="AD80" s="418">
        <v>114.19851134663298</v>
      </c>
      <c r="AE80" s="459">
        <v>96.623358588362052</v>
      </c>
      <c r="AF80" s="457">
        <v>86.714778408333629</v>
      </c>
      <c r="AG80" s="457">
        <v>68.569452831386741</v>
      </c>
      <c r="AH80" s="456" t="s">
        <v>360</v>
      </c>
      <c r="AI80" s="457">
        <v>88.715992763434897</v>
      </c>
      <c r="AJ80" s="452"/>
    </row>
    <row r="81" spans="1:36" s="333" customFormat="1" ht="14.15" customHeight="1">
      <c r="A81" s="453">
        <v>2009</v>
      </c>
      <c r="B81" s="459">
        <v>88.90811218996231</v>
      </c>
      <c r="C81" s="459">
        <v>79.272827170692253</v>
      </c>
      <c r="D81" s="459">
        <v>85.982798705731412</v>
      </c>
      <c r="E81" s="459">
        <v>75.900099128096713</v>
      </c>
      <c r="F81" s="459">
        <v>60.624407562242418</v>
      </c>
      <c r="G81" s="459">
        <v>52.387532405497353</v>
      </c>
      <c r="H81" s="459">
        <v>90.391898603830839</v>
      </c>
      <c r="I81" s="459">
        <v>80.757285712553497</v>
      </c>
      <c r="J81" s="459">
        <v>109.60209841562293</v>
      </c>
      <c r="K81" s="459">
        <v>93.471178468610432</v>
      </c>
      <c r="L81" s="459">
        <v>143.43786146232469</v>
      </c>
      <c r="M81" s="459">
        <v>177.36600835750062</v>
      </c>
      <c r="N81" s="459">
        <v>101.98827675122453</v>
      </c>
      <c r="O81" s="459">
        <v>83.640061136415724</v>
      </c>
      <c r="P81" s="459">
        <v>83.305230734804411</v>
      </c>
      <c r="Q81" s="459">
        <v>70.104992738849418</v>
      </c>
      <c r="R81" s="459">
        <v>113.56712065504433</v>
      </c>
      <c r="S81" s="459">
        <v>107.02689440105252</v>
      </c>
      <c r="T81" s="459">
        <v>87.934243205253594</v>
      </c>
      <c r="U81" s="459">
        <v>87.477793422008276</v>
      </c>
      <c r="V81" s="459">
        <v>95.994130920986407</v>
      </c>
      <c r="W81" s="459">
        <v>88.974673189775658</v>
      </c>
      <c r="X81" s="459">
        <v>84.584775174803084</v>
      </c>
      <c r="Y81" s="459">
        <v>84.628887244454731</v>
      </c>
      <c r="Z81" s="459">
        <v>63.104488278745571</v>
      </c>
      <c r="AA81" s="459">
        <v>52.811463308694819</v>
      </c>
      <c r="AB81" s="459">
        <v>87.187431297261284</v>
      </c>
      <c r="AC81" s="459">
        <v>66.121710954189396</v>
      </c>
      <c r="AD81" s="418">
        <v>110.57203585470536</v>
      </c>
      <c r="AE81" s="459">
        <v>97.219272776260908</v>
      </c>
      <c r="AF81" s="457">
        <v>82.490288173906194</v>
      </c>
      <c r="AG81" s="457">
        <v>69.812770940897551</v>
      </c>
      <c r="AH81" s="456" t="s">
        <v>360</v>
      </c>
      <c r="AI81" s="457">
        <v>81.489566506252132</v>
      </c>
      <c r="AJ81" s="452"/>
    </row>
    <row r="82" spans="1:36" ht="14.15" customHeight="1">
      <c r="A82" s="451">
        <v>2010</v>
      </c>
      <c r="B82" s="459">
        <v>91.705508093006316</v>
      </c>
      <c r="C82" s="459">
        <v>80.38146597059378</v>
      </c>
      <c r="D82" s="459">
        <v>92.204102327644506</v>
      </c>
      <c r="E82" s="459">
        <v>79.313257742761124</v>
      </c>
      <c r="F82" s="459">
        <v>64.807186046608095</v>
      </c>
      <c r="G82" s="459">
        <v>63.854463892471522</v>
      </c>
      <c r="H82" s="459">
        <v>90.585174230737181</v>
      </c>
      <c r="I82" s="459">
        <v>79.195332647976755</v>
      </c>
      <c r="J82" s="459">
        <v>123.69887762878503</v>
      </c>
      <c r="K82" s="459">
        <v>107.20033689089217</v>
      </c>
      <c r="L82" s="459">
        <v>153.62845273201697</v>
      </c>
      <c r="M82" s="459">
        <v>184.41309035728005</v>
      </c>
      <c r="N82" s="459">
        <v>107.73388294729726</v>
      </c>
      <c r="O82" s="459">
        <v>85.322583001908072</v>
      </c>
      <c r="P82" s="459">
        <v>77.390707148561134</v>
      </c>
      <c r="Q82" s="459">
        <v>65.013700716737546</v>
      </c>
      <c r="R82" s="459">
        <v>114.50366021588775</v>
      </c>
      <c r="S82" s="459">
        <v>104.28999149215191</v>
      </c>
      <c r="T82" s="459">
        <v>94.494882553211042</v>
      </c>
      <c r="U82" s="459">
        <v>93.414969550375062</v>
      </c>
      <c r="V82" s="459">
        <v>101.78314587153477</v>
      </c>
      <c r="W82" s="459">
        <v>94.021479619119958</v>
      </c>
      <c r="X82" s="459">
        <v>91.28943118807841</v>
      </c>
      <c r="Y82" s="459">
        <v>93.13260045946906</v>
      </c>
      <c r="Z82" s="459">
        <v>66.915881147955758</v>
      </c>
      <c r="AA82" s="459">
        <v>53.646526361383408</v>
      </c>
      <c r="AB82" s="459">
        <v>91.160636705842023</v>
      </c>
      <c r="AC82" s="459">
        <v>68.356360921269001</v>
      </c>
      <c r="AD82" s="418">
        <v>108.84225677049332</v>
      </c>
      <c r="AE82" s="459">
        <v>101.10294702948001</v>
      </c>
      <c r="AF82" s="457">
        <v>80.88778192865351</v>
      </c>
      <c r="AG82" s="457">
        <v>62.555095057166575</v>
      </c>
      <c r="AH82" s="456" t="s">
        <v>360</v>
      </c>
      <c r="AI82" s="457">
        <v>83.867359260461228</v>
      </c>
      <c r="AJ82" s="452"/>
    </row>
    <row r="83" spans="1:36" s="333" customFormat="1" ht="14.15" customHeight="1">
      <c r="A83" s="453">
        <v>2011</v>
      </c>
      <c r="B83" s="459">
        <v>99.332515661400492</v>
      </c>
      <c r="C83" s="459">
        <v>86.5821111366498</v>
      </c>
      <c r="D83" s="459">
        <v>99.628366388110692</v>
      </c>
      <c r="E83" s="459">
        <v>88.023215241018988</v>
      </c>
      <c r="F83" s="459">
        <v>69.347389982852818</v>
      </c>
      <c r="G83" s="459">
        <v>62.594550082002677</v>
      </c>
      <c r="H83" s="459">
        <v>93.64043050532284</v>
      </c>
      <c r="I83" s="459">
        <v>80.498011572944137</v>
      </c>
      <c r="J83" s="459">
        <v>128.1196475153759</v>
      </c>
      <c r="K83" s="459">
        <v>103.9072985720789</v>
      </c>
      <c r="L83" s="459">
        <v>147.16155358464712</v>
      </c>
      <c r="M83" s="459">
        <v>139.02608424192945</v>
      </c>
      <c r="N83" s="459">
        <v>115.98315378731357</v>
      </c>
      <c r="O83" s="459">
        <v>93.888033571817928</v>
      </c>
      <c r="P83" s="459">
        <v>88.892239266157631</v>
      </c>
      <c r="Q83" s="459">
        <v>73.864376385126249</v>
      </c>
      <c r="R83" s="459">
        <v>123.65164445515116</v>
      </c>
      <c r="S83" s="459">
        <v>111.98321172110758</v>
      </c>
      <c r="T83" s="459">
        <v>99.683207015468739</v>
      </c>
      <c r="U83" s="459">
        <v>97.8527376542567</v>
      </c>
      <c r="V83" s="459">
        <v>110.4848691444388</v>
      </c>
      <c r="W83" s="459">
        <v>98.932536232560935</v>
      </c>
      <c r="X83" s="459">
        <v>113.39271115267958</v>
      </c>
      <c r="Y83" s="459">
        <v>112.75801157870653</v>
      </c>
      <c r="Z83" s="459">
        <v>75.815635509453202</v>
      </c>
      <c r="AA83" s="459">
        <v>62.155308211136514</v>
      </c>
      <c r="AB83" s="459">
        <v>99.886357338819366</v>
      </c>
      <c r="AC83" s="459">
        <v>76.229777044026136</v>
      </c>
      <c r="AD83" s="418">
        <v>112.48219131384862</v>
      </c>
      <c r="AE83" s="459">
        <v>100.63359159883808</v>
      </c>
      <c r="AF83" s="457">
        <v>85.254088934371751</v>
      </c>
      <c r="AG83" s="457">
        <v>66.656794010758418</v>
      </c>
      <c r="AH83" s="456" t="s">
        <v>360</v>
      </c>
      <c r="AI83" s="457">
        <v>89.459244663143551</v>
      </c>
      <c r="AJ83" s="452"/>
    </row>
    <row r="84" spans="1:36" s="333" customFormat="1" ht="14.15" customHeight="1">
      <c r="A84" s="451">
        <v>2012</v>
      </c>
      <c r="B84" s="459">
        <v>94.91236492310702</v>
      </c>
      <c r="C84" s="459">
        <v>81.928650767123429</v>
      </c>
      <c r="D84" s="459">
        <v>96.930500376643465</v>
      </c>
      <c r="E84" s="459">
        <v>85.318908918727487</v>
      </c>
      <c r="F84" s="459">
        <v>66.647519229660858</v>
      </c>
      <c r="G84" s="459">
        <v>54.310521691740298</v>
      </c>
      <c r="H84" s="459">
        <v>90.880055805427801</v>
      </c>
      <c r="I84" s="459">
        <v>78.402505636154189</v>
      </c>
      <c r="J84" s="459">
        <v>123.48956635443039</v>
      </c>
      <c r="K84" s="459">
        <v>102.54268469233428</v>
      </c>
      <c r="L84" s="459">
        <v>145.01532922134373</v>
      </c>
      <c r="M84" s="459">
        <v>139.2328772303382</v>
      </c>
      <c r="N84" s="459">
        <v>111.29969362300427</v>
      </c>
      <c r="O84" s="459">
        <v>89.031329058198594</v>
      </c>
      <c r="P84" s="459">
        <v>82.242128386083749</v>
      </c>
      <c r="Q84" s="459">
        <v>63.717882977233174</v>
      </c>
      <c r="R84" s="459">
        <v>115.4778835727414</v>
      </c>
      <c r="S84" s="459">
        <v>104.50038028117447</v>
      </c>
      <c r="T84" s="459">
        <v>96.7479160327008</v>
      </c>
      <c r="U84" s="459">
        <v>95.182568186897583</v>
      </c>
      <c r="V84" s="459">
        <v>103.02645438127448</v>
      </c>
      <c r="W84" s="459">
        <v>93.159465835852885</v>
      </c>
      <c r="X84" s="459">
        <v>104.25896551609009</v>
      </c>
      <c r="Y84" s="459">
        <v>105.59483353544863</v>
      </c>
      <c r="Z84" s="459">
        <v>69.084850012509079</v>
      </c>
      <c r="AA84" s="459">
        <v>57.249075137393667</v>
      </c>
      <c r="AB84" s="459">
        <v>95.597422193310919</v>
      </c>
      <c r="AC84" s="459">
        <v>72.646457155279947</v>
      </c>
      <c r="AD84" s="418">
        <v>111.53066146968906</v>
      </c>
      <c r="AE84" s="459">
        <v>98.58199145527206</v>
      </c>
      <c r="AF84" s="457">
        <v>81.831902644048284</v>
      </c>
      <c r="AG84" s="457">
        <v>63.859561692607564</v>
      </c>
      <c r="AH84" s="456" t="s">
        <v>360</v>
      </c>
      <c r="AI84" s="457">
        <v>85.465530233837413</v>
      </c>
      <c r="AJ84" s="452"/>
    </row>
    <row r="85" spans="1:36" s="333" customFormat="1" ht="14.15" customHeight="1">
      <c r="A85" s="453">
        <v>2013</v>
      </c>
      <c r="B85" s="459">
        <v>99.006507562726142</v>
      </c>
      <c r="C85" s="459">
        <v>85.756660386732889</v>
      </c>
      <c r="D85" s="459">
        <v>98.57206835022582</v>
      </c>
      <c r="E85" s="459">
        <v>85.994171615806763</v>
      </c>
      <c r="F85" s="459">
        <v>69.979004814640234</v>
      </c>
      <c r="G85" s="459">
        <v>55.732062519166732</v>
      </c>
      <c r="H85" s="459">
        <v>91.37066841055352</v>
      </c>
      <c r="I85" s="459">
        <v>78.485533298795403</v>
      </c>
      <c r="J85" s="459">
        <v>126.33822429315707</v>
      </c>
      <c r="K85" s="459">
        <v>104.70319641899536</v>
      </c>
      <c r="L85" s="459">
        <v>148.24402237087801</v>
      </c>
      <c r="M85" s="459">
        <v>139.81470438455653</v>
      </c>
      <c r="N85" s="459">
        <v>119.20402717565358</v>
      </c>
      <c r="O85" s="459">
        <v>101.67058247520468</v>
      </c>
      <c r="P85" s="459">
        <v>82.535795722015393</v>
      </c>
      <c r="Q85" s="459">
        <v>62.772199408522461</v>
      </c>
      <c r="R85" s="459">
        <v>111.15485056171696</v>
      </c>
      <c r="S85" s="459">
        <v>97.082081283127124</v>
      </c>
      <c r="T85" s="459">
        <v>98.112018761508978</v>
      </c>
      <c r="U85" s="459">
        <v>96.685437107377965</v>
      </c>
      <c r="V85" s="459">
        <v>104.13783714441081</v>
      </c>
      <c r="W85" s="459">
        <v>93.148705029516108</v>
      </c>
      <c r="X85" s="459">
        <v>110.34784031988643</v>
      </c>
      <c r="Y85" s="459">
        <v>115.91120519357867</v>
      </c>
      <c r="Z85" s="459">
        <v>69.352524984926518</v>
      </c>
      <c r="AA85" s="459">
        <v>55.67177203778553</v>
      </c>
      <c r="AB85" s="459">
        <v>98.364439119557161</v>
      </c>
      <c r="AC85" s="459">
        <v>73.735031217564682</v>
      </c>
      <c r="AD85" s="418">
        <v>114.12745568372473</v>
      </c>
      <c r="AE85" s="459">
        <v>102.56635592306097</v>
      </c>
      <c r="AF85" s="457">
        <v>79.117716366375305</v>
      </c>
      <c r="AG85" s="457">
        <v>59.364146103440078</v>
      </c>
      <c r="AH85" s="456" t="s">
        <v>360</v>
      </c>
      <c r="AI85" s="457">
        <v>86.174162431789782</v>
      </c>
      <c r="AJ85" s="452"/>
    </row>
    <row r="86" spans="1:36" ht="14.15" customHeight="1">
      <c r="A86" s="451">
        <v>2014</v>
      </c>
      <c r="B86" s="459">
        <v>99.21237647593864</v>
      </c>
      <c r="C86" s="459">
        <v>85.075154050798915</v>
      </c>
      <c r="D86" s="459">
        <v>96.373029309810022</v>
      </c>
      <c r="E86" s="459">
        <v>82.528690150488345</v>
      </c>
      <c r="F86" s="459">
        <v>71.234449778330472</v>
      </c>
      <c r="G86" s="459">
        <v>55.604293120443437</v>
      </c>
      <c r="H86" s="459">
        <v>92.115207669566388</v>
      </c>
      <c r="I86" s="459">
        <v>79.357244314212636</v>
      </c>
      <c r="J86" s="459">
        <v>124.82574049670244</v>
      </c>
      <c r="K86" s="459">
        <v>106.29797137133131</v>
      </c>
      <c r="L86" s="459">
        <v>151.6691966081334</v>
      </c>
      <c r="M86" s="459">
        <v>151.30676630408837</v>
      </c>
      <c r="N86" s="459">
        <v>120.74148854964663</v>
      </c>
      <c r="O86" s="459">
        <v>100.48198304269201</v>
      </c>
      <c r="P86" s="459">
        <v>93.003908682169083</v>
      </c>
      <c r="Q86" s="459">
        <v>74.686819812605705</v>
      </c>
      <c r="R86" s="459">
        <v>114.8915724369683</v>
      </c>
      <c r="S86" s="459">
        <v>102.4131370368553</v>
      </c>
      <c r="T86" s="459">
        <v>98.291626808253341</v>
      </c>
      <c r="U86" s="459">
        <v>96.668001222136994</v>
      </c>
      <c r="V86" s="459">
        <v>108.6067904972283</v>
      </c>
      <c r="W86" s="459">
        <v>98.33782689458836</v>
      </c>
      <c r="X86" s="459">
        <v>118.24564859389078</v>
      </c>
      <c r="Y86" s="459">
        <v>123.12467276287805</v>
      </c>
      <c r="Z86" s="459">
        <v>71.416103832295093</v>
      </c>
      <c r="AA86" s="459">
        <v>58.206582069016953</v>
      </c>
      <c r="AB86" s="459">
        <v>94.426793039551143</v>
      </c>
      <c r="AC86" s="459">
        <v>70.141012127671559</v>
      </c>
      <c r="AD86" s="418">
        <v>116.49070364664627</v>
      </c>
      <c r="AE86" s="459">
        <v>103.81503951773406</v>
      </c>
      <c r="AF86" s="457">
        <v>81.348809523157286</v>
      </c>
      <c r="AG86" s="457">
        <v>63.181383188634868</v>
      </c>
      <c r="AH86" s="456" t="s">
        <v>360</v>
      </c>
      <c r="AI86" s="457">
        <v>87.063268040155776</v>
      </c>
      <c r="AJ86" s="452"/>
    </row>
    <row r="87" spans="1:36" ht="14.15" customHeight="1">
      <c r="A87" s="451">
        <v>2015</v>
      </c>
      <c r="B87" s="459">
        <v>98.452566784284784</v>
      </c>
      <c r="C87" s="459">
        <v>84.647486021598809</v>
      </c>
      <c r="D87" s="459">
        <v>98.873661154206516</v>
      </c>
      <c r="E87" s="459">
        <v>84.57820298994848</v>
      </c>
      <c r="F87" s="459">
        <v>68.972029346706634</v>
      </c>
      <c r="G87" s="459">
        <v>54.735200675047658</v>
      </c>
      <c r="H87" s="459">
        <v>90.007875927344713</v>
      </c>
      <c r="I87" s="459">
        <v>74.763402182675819</v>
      </c>
      <c r="J87" s="459">
        <v>132.57907493884309</v>
      </c>
      <c r="K87" s="459">
        <v>110.16249910731649</v>
      </c>
      <c r="L87" s="459">
        <v>149.53486128461691</v>
      </c>
      <c r="M87" s="459">
        <v>132.73545605827738</v>
      </c>
      <c r="N87" s="459">
        <v>125.44145647011634</v>
      </c>
      <c r="O87" s="459">
        <v>107.7087380892808</v>
      </c>
      <c r="P87" s="459">
        <v>85.536252501730701</v>
      </c>
      <c r="Q87" s="459">
        <v>66.106537104083202</v>
      </c>
      <c r="R87" s="459">
        <v>120.12456590908863</v>
      </c>
      <c r="S87" s="459">
        <v>105.5456106906237</v>
      </c>
      <c r="T87" s="459">
        <v>98.190504248030962</v>
      </c>
      <c r="U87" s="459">
        <v>95.703320948464523</v>
      </c>
      <c r="V87" s="459">
        <v>103.01520749877766</v>
      </c>
      <c r="W87" s="459">
        <v>87.180341727539471</v>
      </c>
      <c r="X87" s="459">
        <v>112.37497551670903</v>
      </c>
      <c r="Y87" s="459">
        <v>114.84509660878949</v>
      </c>
      <c r="Z87" s="459">
        <v>72.841040525643564</v>
      </c>
      <c r="AA87" s="459">
        <v>59.263205803302967</v>
      </c>
      <c r="AB87" s="459">
        <v>98.994371770065911</v>
      </c>
      <c r="AC87" s="459">
        <v>71.962138912991705</v>
      </c>
      <c r="AD87" s="418">
        <v>115.86231090623464</v>
      </c>
      <c r="AE87" s="459">
        <v>103.17454403197034</v>
      </c>
      <c r="AF87" s="457">
        <v>76.500052577867891</v>
      </c>
      <c r="AG87" s="457">
        <v>52.063884802431062</v>
      </c>
      <c r="AH87" s="456" t="s">
        <v>360</v>
      </c>
      <c r="AI87" s="457">
        <v>86.236990912363865</v>
      </c>
      <c r="AJ87" s="452"/>
    </row>
    <row r="88" spans="1:36" ht="14.15" customHeight="1">
      <c r="A88" s="451" t="s">
        <v>1665</v>
      </c>
      <c r="B88" s="459">
        <v>100.4704128626756</v>
      </c>
      <c r="C88" s="459">
        <v>86.46493088876808</v>
      </c>
      <c r="D88" s="459">
        <v>103.38339288769701</v>
      </c>
      <c r="E88" s="459">
        <v>90.158126487865331</v>
      </c>
      <c r="F88" s="459">
        <v>71.394387150426681</v>
      </c>
      <c r="G88" s="459">
        <v>46.512783573979021</v>
      </c>
      <c r="H88" s="459">
        <v>91.918699446224693</v>
      </c>
      <c r="I88" s="459">
        <v>76.661720168061336</v>
      </c>
      <c r="J88" s="459">
        <v>126.06965243465545</v>
      </c>
      <c r="K88" s="459">
        <v>98.946143173993818</v>
      </c>
      <c r="L88" s="459">
        <v>166.98374489470615</v>
      </c>
      <c r="M88" s="459">
        <v>173.31080604044431</v>
      </c>
      <c r="N88" s="459">
        <v>132.20324623258674</v>
      </c>
      <c r="O88" s="459">
        <v>110.6975224786248</v>
      </c>
      <c r="P88" s="459">
        <v>84.420446266880916</v>
      </c>
      <c r="Q88" s="459">
        <v>63.454299928884218</v>
      </c>
      <c r="R88" s="459">
        <v>120.85600430696994</v>
      </c>
      <c r="S88" s="459">
        <v>107.28349448991324</v>
      </c>
      <c r="T88" s="459">
        <v>96.521160666759272</v>
      </c>
      <c r="U88" s="459">
        <v>94.140256492477377</v>
      </c>
      <c r="V88" s="459">
        <v>108.74179862317587</v>
      </c>
      <c r="W88" s="459">
        <v>97.136620588872603</v>
      </c>
      <c r="X88" s="459">
        <v>110.57017270431076</v>
      </c>
      <c r="Y88" s="459">
        <v>112.90054590883499</v>
      </c>
      <c r="Z88" s="459">
        <v>69.6470108335145</v>
      </c>
      <c r="AA88" s="459">
        <v>54.068664518356329</v>
      </c>
      <c r="AB88" s="459">
        <v>99.004643398585799</v>
      </c>
      <c r="AC88" s="459">
        <v>73.457352316013711</v>
      </c>
      <c r="AD88" s="418">
        <v>123.4370121475099</v>
      </c>
      <c r="AE88" s="459">
        <v>111.11669122847469</v>
      </c>
      <c r="AF88" s="457">
        <v>80.971835022405656</v>
      </c>
      <c r="AG88" s="457">
        <v>59.291249509637545</v>
      </c>
      <c r="AH88" s="456" t="s">
        <v>360</v>
      </c>
      <c r="AI88" s="457">
        <v>87.608886603812977</v>
      </c>
      <c r="AJ88" s="452"/>
    </row>
    <row r="89" spans="1:36" ht="14.15" customHeight="1">
      <c r="A89" s="451" t="s">
        <v>1666</v>
      </c>
      <c r="B89" s="459">
        <v>103.97216889281441</v>
      </c>
      <c r="C89" s="459">
        <v>91.461123865292535</v>
      </c>
      <c r="D89" s="459">
        <v>102.89022933042189</v>
      </c>
      <c r="E89" s="459">
        <v>89.512675713159567</v>
      </c>
      <c r="F89" s="459">
        <v>67.649645510083047</v>
      </c>
      <c r="G89" s="459">
        <v>46.366780671190533</v>
      </c>
      <c r="H89" s="459">
        <v>90.976424526569815</v>
      </c>
      <c r="I89" s="459">
        <v>77.082171493483756</v>
      </c>
      <c r="J89" s="459">
        <v>125.29971032854549</v>
      </c>
      <c r="K89" s="459">
        <v>99.019766232145216</v>
      </c>
      <c r="L89" s="459">
        <v>148.9592824123973</v>
      </c>
      <c r="M89" s="459">
        <v>125.14212452681997</v>
      </c>
      <c r="N89" s="459">
        <v>139.65827116959022</v>
      </c>
      <c r="O89" s="459">
        <v>124.31080995069995</v>
      </c>
      <c r="P89" s="459">
        <v>89.158848332468708</v>
      </c>
      <c r="Q89" s="459">
        <v>70.373440488815405</v>
      </c>
      <c r="R89" s="459">
        <v>111.64608028447543</v>
      </c>
      <c r="S89" s="459">
        <v>92.613736398246601</v>
      </c>
      <c r="T89" s="459">
        <v>99.710345656200005</v>
      </c>
      <c r="U89" s="459">
        <v>98.628437002365573</v>
      </c>
      <c r="V89" s="459">
        <v>110.685722334185</v>
      </c>
      <c r="W89" s="459">
        <v>99.640265531449543</v>
      </c>
      <c r="X89" s="459">
        <v>109.21663289808122</v>
      </c>
      <c r="Y89" s="459">
        <v>114.51396491953481</v>
      </c>
      <c r="Z89" s="459">
        <v>73.943383729904724</v>
      </c>
      <c r="AA89" s="459">
        <v>60.409980069187775</v>
      </c>
      <c r="AB89" s="459">
        <v>104.61213372456926</v>
      </c>
      <c r="AC89" s="459">
        <v>82.551889987754322</v>
      </c>
      <c r="AD89" s="418">
        <v>122.28484512632713</v>
      </c>
      <c r="AE89" s="459">
        <v>110.2503552514342</v>
      </c>
      <c r="AF89" s="457">
        <v>81.344586786466564</v>
      </c>
      <c r="AG89" s="457">
        <v>58.13379944904073</v>
      </c>
      <c r="AH89" s="456" t="s">
        <v>360</v>
      </c>
      <c r="AI89" s="457">
        <v>89.304994992406421</v>
      </c>
      <c r="AJ89" s="452"/>
    </row>
    <row r="90" spans="1:36" ht="14.15" customHeight="1">
      <c r="A90" s="451" t="s">
        <v>1667</v>
      </c>
      <c r="B90" s="459">
        <v>111.62237972094418</v>
      </c>
      <c r="C90" s="459">
        <v>99.154944644072913</v>
      </c>
      <c r="D90" s="459">
        <v>114.0176061806342</v>
      </c>
      <c r="E90" s="459">
        <v>98.982903853203794</v>
      </c>
      <c r="F90" s="459">
        <v>70.150950898475244</v>
      </c>
      <c r="G90" s="459">
        <v>46.940849456251655</v>
      </c>
      <c r="H90" s="459">
        <v>93.336726030418063</v>
      </c>
      <c r="I90" s="459">
        <v>80.109232010851798</v>
      </c>
      <c r="J90" s="459">
        <v>133.50155815749363</v>
      </c>
      <c r="K90" s="459">
        <v>114.7830638661809</v>
      </c>
      <c r="L90" s="459">
        <v>149.20088704810198</v>
      </c>
      <c r="M90" s="459">
        <v>118.47632346374243</v>
      </c>
      <c r="N90" s="459">
        <v>140.05264420194871</v>
      </c>
      <c r="O90" s="459">
        <v>121.01738483091165</v>
      </c>
      <c r="P90" s="459">
        <v>94.99044691457263</v>
      </c>
      <c r="Q90" s="459">
        <v>79.469592784906311</v>
      </c>
      <c r="R90" s="459">
        <v>111.52120567715423</v>
      </c>
      <c r="S90" s="459">
        <v>91.857263453778387</v>
      </c>
      <c r="T90" s="459">
        <v>103.4441782186625</v>
      </c>
      <c r="U90" s="459">
        <v>102.83701395636935</v>
      </c>
      <c r="V90" s="459">
        <v>113.37341543022191</v>
      </c>
      <c r="W90" s="459">
        <v>101.53382438346085</v>
      </c>
      <c r="X90" s="459">
        <v>103.85682798621517</v>
      </c>
      <c r="Y90" s="459">
        <v>106.71569426343319</v>
      </c>
      <c r="Z90" s="459">
        <v>75.22628296877825</v>
      </c>
      <c r="AA90" s="459">
        <v>60.904605223147414</v>
      </c>
      <c r="AB90" s="459">
        <v>108.49657278227255</v>
      </c>
      <c r="AC90" s="459">
        <v>88.081232863965312</v>
      </c>
      <c r="AD90" s="418">
        <v>124.99450036587234</v>
      </c>
      <c r="AE90" s="459">
        <v>114.69500840864795</v>
      </c>
      <c r="AF90" s="457">
        <v>89.168243836889303</v>
      </c>
      <c r="AG90" s="457">
        <v>65.456589978885546</v>
      </c>
      <c r="AH90" s="456" t="s">
        <v>360</v>
      </c>
      <c r="AI90" s="457">
        <v>93.387308310973751</v>
      </c>
      <c r="AJ90" s="452"/>
    </row>
    <row r="91" spans="1:36" ht="13">
      <c r="A91" s="334"/>
      <c r="B91" s="448"/>
      <c r="C91" s="448"/>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8"/>
      <c r="AI91" s="448"/>
    </row>
    <row r="92" spans="1:36" ht="13">
      <c r="B92" s="1360" t="s">
        <v>464</v>
      </c>
      <c r="C92" s="1360"/>
      <c r="D92" s="1360"/>
      <c r="E92" s="1360"/>
      <c r="F92" s="1360"/>
      <c r="G92" s="1360"/>
      <c r="H92" s="1360" t="s">
        <v>464</v>
      </c>
      <c r="I92" s="1360"/>
      <c r="J92" s="1360"/>
      <c r="K92" s="1360"/>
      <c r="L92" s="1360"/>
      <c r="M92" s="1360"/>
      <c r="N92" s="1360" t="s">
        <v>464</v>
      </c>
      <c r="O92" s="1360"/>
      <c r="P92" s="1360"/>
      <c r="Q92" s="1360"/>
      <c r="R92" s="1360"/>
      <c r="S92" s="1360"/>
      <c r="T92" s="1360" t="s">
        <v>464</v>
      </c>
      <c r="U92" s="1360"/>
      <c r="V92" s="1360"/>
      <c r="W92" s="1360"/>
      <c r="X92" s="1360"/>
      <c r="Y92" s="1360"/>
      <c r="Z92" s="1360" t="s">
        <v>464</v>
      </c>
      <c r="AA92" s="1360"/>
      <c r="AB92" s="1360"/>
      <c r="AC92" s="1360"/>
      <c r="AD92" s="1360"/>
      <c r="AE92" s="1360"/>
      <c r="AF92" s="1360" t="s">
        <v>464</v>
      </c>
      <c r="AG92" s="1360"/>
      <c r="AH92" s="1360"/>
      <c r="AI92" s="1360"/>
    </row>
    <row r="93" spans="1:36">
      <c r="B93" s="450"/>
      <c r="C93" s="450"/>
      <c r="D93" s="450"/>
      <c r="E93" s="450"/>
      <c r="F93" s="450"/>
      <c r="G93" s="450"/>
      <c r="H93" s="450"/>
      <c r="I93" s="450"/>
      <c r="J93" s="450"/>
      <c r="K93" s="450"/>
      <c r="L93" s="450"/>
      <c r="M93" s="450"/>
      <c r="N93" s="450"/>
      <c r="O93" s="450"/>
      <c r="P93" s="450"/>
      <c r="Q93" s="450"/>
      <c r="R93" s="450"/>
      <c r="S93" s="450"/>
      <c r="T93" s="450"/>
      <c r="U93" s="450"/>
      <c r="V93" s="450"/>
      <c r="W93" s="450"/>
      <c r="X93" s="450"/>
      <c r="Y93" s="450"/>
      <c r="Z93" s="450"/>
      <c r="AA93" s="450"/>
      <c r="AB93" s="450"/>
      <c r="AC93" s="450"/>
      <c r="AD93" s="450"/>
      <c r="AE93" s="450"/>
      <c r="AF93" s="450"/>
      <c r="AG93" s="450"/>
      <c r="AH93" s="450"/>
      <c r="AI93" s="450"/>
    </row>
    <row r="94" spans="1:36" s="343" customFormat="1" ht="14.15" customHeight="1">
      <c r="A94" s="451">
        <v>1994</v>
      </c>
      <c r="B94" s="415" t="s">
        <v>360</v>
      </c>
      <c r="C94" s="459">
        <v>10.45420461924628</v>
      </c>
      <c r="D94" s="418" t="s">
        <v>360</v>
      </c>
      <c r="E94" s="459">
        <v>13.281400306533222</v>
      </c>
      <c r="F94" s="418" t="s">
        <v>360</v>
      </c>
      <c r="G94" s="459">
        <v>1.0225200730264086</v>
      </c>
      <c r="H94" s="418" t="s">
        <v>360</v>
      </c>
      <c r="I94" s="459">
        <v>6.7935533783687356</v>
      </c>
      <c r="J94" s="418" t="s">
        <v>360</v>
      </c>
      <c r="K94" s="459">
        <v>1.2154211748634456</v>
      </c>
      <c r="L94" s="418" t="s">
        <v>360</v>
      </c>
      <c r="M94" s="459">
        <v>0.94002581056175394</v>
      </c>
      <c r="N94" s="418" t="s">
        <v>360</v>
      </c>
      <c r="O94" s="459">
        <v>4.1743920855708891</v>
      </c>
      <c r="P94" s="418" t="s">
        <v>360</v>
      </c>
      <c r="Q94" s="459">
        <v>2.1815849828569913</v>
      </c>
      <c r="R94" s="418" t="s">
        <v>360</v>
      </c>
      <c r="S94" s="459">
        <v>8.9757967232889868</v>
      </c>
      <c r="T94" s="418" t="s">
        <v>360</v>
      </c>
      <c r="U94" s="459">
        <v>25.375416272036222</v>
      </c>
      <c r="V94" s="418" t="s">
        <v>360</v>
      </c>
      <c r="W94" s="459">
        <v>4.221417033256432</v>
      </c>
      <c r="X94" s="418" t="s">
        <v>360</v>
      </c>
      <c r="Y94" s="459">
        <v>1.2190151652297199</v>
      </c>
      <c r="Z94" s="418" t="s">
        <v>360</v>
      </c>
      <c r="AA94" s="459">
        <v>10.278964937859802</v>
      </c>
      <c r="AB94" s="418" t="s">
        <v>360</v>
      </c>
      <c r="AC94" s="459">
        <v>4.626165633117246</v>
      </c>
      <c r="AD94" s="418" t="s">
        <v>360</v>
      </c>
      <c r="AE94" s="459">
        <v>1.9623014359233208</v>
      </c>
      <c r="AF94" s="418" t="s">
        <v>360</v>
      </c>
      <c r="AG94" s="459">
        <v>3.2778203682605578</v>
      </c>
      <c r="AH94" s="415" t="s">
        <v>360</v>
      </c>
      <c r="AI94" s="460">
        <v>100</v>
      </c>
      <c r="AJ94" s="452"/>
    </row>
    <row r="95" spans="1:36" s="333" customFormat="1" ht="14.15" customHeight="1">
      <c r="A95" s="453">
        <v>1995</v>
      </c>
      <c r="B95" s="415" t="s">
        <v>360</v>
      </c>
      <c r="C95" s="459">
        <v>10.651433150795819</v>
      </c>
      <c r="D95" s="418" t="s">
        <v>360</v>
      </c>
      <c r="E95" s="459">
        <v>13.561575298519138</v>
      </c>
      <c r="F95" s="418" t="s">
        <v>360</v>
      </c>
      <c r="G95" s="459">
        <v>0.81689524908930056</v>
      </c>
      <c r="H95" s="418" t="s">
        <v>360</v>
      </c>
      <c r="I95" s="459">
        <v>6.6694565668380621</v>
      </c>
      <c r="J95" s="418" t="s">
        <v>360</v>
      </c>
      <c r="K95" s="459">
        <v>1.1118349227164419</v>
      </c>
      <c r="L95" s="418" t="s">
        <v>360</v>
      </c>
      <c r="M95" s="459">
        <v>0.65879686014817518</v>
      </c>
      <c r="N95" s="418" t="s">
        <v>360</v>
      </c>
      <c r="O95" s="459">
        <v>4.3135370078270387</v>
      </c>
      <c r="P95" s="418" t="s">
        <v>360</v>
      </c>
      <c r="Q95" s="459">
        <v>1.9948036265481965</v>
      </c>
      <c r="R95" s="418" t="s">
        <v>360</v>
      </c>
      <c r="S95" s="459">
        <v>9.6277250400947327</v>
      </c>
      <c r="T95" s="418" t="s">
        <v>360</v>
      </c>
      <c r="U95" s="459">
        <v>25.275176821179706</v>
      </c>
      <c r="V95" s="418" t="s">
        <v>360</v>
      </c>
      <c r="W95" s="459">
        <v>4.3509765404741989</v>
      </c>
      <c r="X95" s="418" t="s">
        <v>360</v>
      </c>
      <c r="Y95" s="459">
        <v>1.2288491627410212</v>
      </c>
      <c r="Z95" s="418" t="s">
        <v>360</v>
      </c>
      <c r="AA95" s="459">
        <v>9.8062264795220102</v>
      </c>
      <c r="AB95" s="418" t="s">
        <v>360</v>
      </c>
      <c r="AC95" s="459">
        <v>4.4074295848102709</v>
      </c>
      <c r="AD95" s="418" t="s">
        <v>360</v>
      </c>
      <c r="AE95" s="459">
        <v>2.2249098943108754</v>
      </c>
      <c r="AF95" s="418" t="s">
        <v>360</v>
      </c>
      <c r="AG95" s="459">
        <v>3.3003737943850036</v>
      </c>
      <c r="AH95" s="415" t="s">
        <v>360</v>
      </c>
      <c r="AI95" s="460">
        <v>100.00000000000001</v>
      </c>
      <c r="AJ95" s="452"/>
    </row>
    <row r="96" spans="1:36" s="333" customFormat="1" ht="14.15" customHeight="1">
      <c r="A96" s="451">
        <v>1996</v>
      </c>
      <c r="B96" s="415" t="s">
        <v>360</v>
      </c>
      <c r="C96" s="459">
        <v>10.348955589557407</v>
      </c>
      <c r="D96" s="418" t="s">
        <v>360</v>
      </c>
      <c r="E96" s="459">
        <v>12.955489586595057</v>
      </c>
      <c r="F96" s="418" t="s">
        <v>360</v>
      </c>
      <c r="G96" s="459">
        <v>1.0238516645620306</v>
      </c>
      <c r="H96" s="418" t="s">
        <v>360</v>
      </c>
      <c r="I96" s="459">
        <v>7.023749802772473</v>
      </c>
      <c r="J96" s="418" t="s">
        <v>360</v>
      </c>
      <c r="K96" s="459">
        <v>1.14892462873021</v>
      </c>
      <c r="L96" s="418" t="s">
        <v>360</v>
      </c>
      <c r="M96" s="459">
        <v>0.9439984638080271</v>
      </c>
      <c r="N96" s="418" t="s">
        <v>360</v>
      </c>
      <c r="O96" s="459">
        <v>4.0076763569614844</v>
      </c>
      <c r="P96" s="418" t="s">
        <v>360</v>
      </c>
      <c r="Q96" s="459">
        <v>2.2556796778442774</v>
      </c>
      <c r="R96" s="418" t="s">
        <v>360</v>
      </c>
      <c r="S96" s="459">
        <v>10.164808193345788</v>
      </c>
      <c r="T96" s="418" t="s">
        <v>360</v>
      </c>
      <c r="U96" s="459">
        <v>25.43523945780824</v>
      </c>
      <c r="V96" s="418" t="s">
        <v>360</v>
      </c>
      <c r="W96" s="459">
        <v>4.2343982857005358</v>
      </c>
      <c r="X96" s="418" t="s">
        <v>360</v>
      </c>
      <c r="Y96" s="459">
        <v>1.1190854255138245</v>
      </c>
      <c r="Z96" s="418" t="s">
        <v>360</v>
      </c>
      <c r="AA96" s="459">
        <v>9.0902034450180107</v>
      </c>
      <c r="AB96" s="418" t="s">
        <v>360</v>
      </c>
      <c r="AC96" s="459">
        <v>4.603955413890886</v>
      </c>
      <c r="AD96" s="418" t="s">
        <v>360</v>
      </c>
      <c r="AE96" s="459">
        <v>2.0434790292151845</v>
      </c>
      <c r="AF96" s="418" t="s">
        <v>360</v>
      </c>
      <c r="AG96" s="459">
        <v>3.6005049786765486</v>
      </c>
      <c r="AH96" s="415" t="s">
        <v>360</v>
      </c>
      <c r="AI96" s="460">
        <v>99.999999999999986</v>
      </c>
      <c r="AJ96" s="452"/>
    </row>
    <row r="97" spans="1:36" s="333" customFormat="1" ht="14.15" customHeight="1">
      <c r="A97" s="453">
        <v>1997</v>
      </c>
      <c r="B97" s="415" t="s">
        <v>360</v>
      </c>
      <c r="C97" s="459">
        <v>10.453619000646576</v>
      </c>
      <c r="D97" s="418" t="s">
        <v>360</v>
      </c>
      <c r="E97" s="459">
        <v>12.535042019383237</v>
      </c>
      <c r="F97" s="418" t="s">
        <v>360</v>
      </c>
      <c r="G97" s="459">
        <v>1.0447234898981534</v>
      </c>
      <c r="H97" s="418" t="s">
        <v>360</v>
      </c>
      <c r="I97" s="459">
        <v>7.0804921463467121</v>
      </c>
      <c r="J97" s="418" t="s">
        <v>360</v>
      </c>
      <c r="K97" s="459">
        <v>1.1079911915383436</v>
      </c>
      <c r="L97" s="418" t="s">
        <v>360</v>
      </c>
      <c r="M97" s="459">
        <v>1.0937208829972955</v>
      </c>
      <c r="N97" s="418" t="s">
        <v>360</v>
      </c>
      <c r="O97" s="459">
        <v>4.0934264213071669</v>
      </c>
      <c r="P97" s="418" t="s">
        <v>360</v>
      </c>
      <c r="Q97" s="459">
        <v>1.9233337875226899</v>
      </c>
      <c r="R97" s="418" t="s">
        <v>360</v>
      </c>
      <c r="S97" s="459">
        <v>10.446511211809083</v>
      </c>
      <c r="T97" s="418" t="s">
        <v>360</v>
      </c>
      <c r="U97" s="459">
        <v>25.419211985550923</v>
      </c>
      <c r="V97" s="418" t="s">
        <v>360</v>
      </c>
      <c r="W97" s="459">
        <v>4.3595559439226488</v>
      </c>
      <c r="X97" s="418" t="s">
        <v>360</v>
      </c>
      <c r="Y97" s="459">
        <v>1.5832590892709182</v>
      </c>
      <c r="Z97" s="418" t="s">
        <v>360</v>
      </c>
      <c r="AA97" s="459">
        <v>8.5163925431142857</v>
      </c>
      <c r="AB97" s="418" t="s">
        <v>360</v>
      </c>
      <c r="AC97" s="459">
        <v>4.7781725705295743</v>
      </c>
      <c r="AD97" s="418" t="s">
        <v>360</v>
      </c>
      <c r="AE97" s="459">
        <v>1.9283405434101424</v>
      </c>
      <c r="AF97" s="418" t="s">
        <v>360</v>
      </c>
      <c r="AG97" s="459">
        <v>3.6362071727522496</v>
      </c>
      <c r="AH97" s="415" t="s">
        <v>360</v>
      </c>
      <c r="AI97" s="460">
        <v>100.00000000000001</v>
      </c>
      <c r="AJ97" s="452"/>
    </row>
    <row r="98" spans="1:36" s="333" customFormat="1" ht="14.15" customHeight="1">
      <c r="A98" s="451">
        <v>1998</v>
      </c>
      <c r="B98" s="415" t="s">
        <v>360</v>
      </c>
      <c r="C98" s="459">
        <v>10.599659742539419</v>
      </c>
      <c r="D98" s="418" t="s">
        <v>360</v>
      </c>
      <c r="E98" s="459">
        <v>12.7732697233885</v>
      </c>
      <c r="F98" s="418" t="s">
        <v>360</v>
      </c>
      <c r="G98" s="459">
        <v>1.036736483507267</v>
      </c>
      <c r="H98" s="418" t="s">
        <v>360</v>
      </c>
      <c r="I98" s="459">
        <v>6.814831595216253</v>
      </c>
      <c r="J98" s="418" t="s">
        <v>360</v>
      </c>
      <c r="K98" s="459">
        <v>1.1529948568336985</v>
      </c>
      <c r="L98" s="418" t="s">
        <v>360</v>
      </c>
      <c r="M98" s="459">
        <v>0.95094534558286803</v>
      </c>
      <c r="N98" s="418" t="s">
        <v>360</v>
      </c>
      <c r="O98" s="459">
        <v>4.2109651570100795</v>
      </c>
      <c r="P98" s="418" t="s">
        <v>360</v>
      </c>
      <c r="Q98" s="459">
        <v>1.6745923094279238</v>
      </c>
      <c r="R98" s="418" t="s">
        <v>360</v>
      </c>
      <c r="S98" s="459">
        <v>11.14409512057342</v>
      </c>
      <c r="T98" s="418" t="s">
        <v>360</v>
      </c>
      <c r="U98" s="459">
        <v>26.419508352745076</v>
      </c>
      <c r="V98" s="418" t="s">
        <v>360</v>
      </c>
      <c r="W98" s="459">
        <v>4.8197535889852841</v>
      </c>
      <c r="X98" s="418" t="s">
        <v>360</v>
      </c>
      <c r="Y98" s="459">
        <v>1.5645847285926615</v>
      </c>
      <c r="Z98" s="418" t="s">
        <v>360</v>
      </c>
      <c r="AA98" s="459">
        <v>6.9106283067925007</v>
      </c>
      <c r="AB98" s="418" t="s">
        <v>360</v>
      </c>
      <c r="AC98" s="459">
        <v>4.8783891847676539</v>
      </c>
      <c r="AD98" s="418" t="s">
        <v>360</v>
      </c>
      <c r="AE98" s="459">
        <v>2.0066684512459267</v>
      </c>
      <c r="AF98" s="418" t="s">
        <v>360</v>
      </c>
      <c r="AG98" s="459">
        <v>3.0423770527914575</v>
      </c>
      <c r="AH98" s="415" t="s">
        <v>360</v>
      </c>
      <c r="AI98" s="460">
        <v>100</v>
      </c>
      <c r="AJ98" s="452"/>
    </row>
    <row r="99" spans="1:36" s="333" customFormat="1" ht="14.15" customHeight="1">
      <c r="A99" s="453">
        <v>1999</v>
      </c>
      <c r="B99" s="415" t="s">
        <v>360</v>
      </c>
      <c r="C99" s="459">
        <v>10.921461556175561</v>
      </c>
      <c r="D99" s="418" t="s">
        <v>360</v>
      </c>
      <c r="E99" s="459">
        <v>13.222682999282094</v>
      </c>
      <c r="F99" s="418" t="s">
        <v>360</v>
      </c>
      <c r="G99" s="459">
        <v>0.92119273609130503</v>
      </c>
      <c r="H99" s="418" t="s">
        <v>360</v>
      </c>
      <c r="I99" s="459">
        <v>6.5868512006395585</v>
      </c>
      <c r="J99" s="418" t="s">
        <v>360</v>
      </c>
      <c r="K99" s="459">
        <v>1.1642159009866051</v>
      </c>
      <c r="L99" s="418" t="s">
        <v>360</v>
      </c>
      <c r="M99" s="459">
        <v>0.73477172647998956</v>
      </c>
      <c r="N99" s="418" t="s">
        <v>360</v>
      </c>
      <c r="O99" s="459">
        <v>4.2415169121768397</v>
      </c>
      <c r="P99" s="418" t="s">
        <v>360</v>
      </c>
      <c r="Q99" s="459">
        <v>1.8251299258643017</v>
      </c>
      <c r="R99" s="418" t="s">
        <v>360</v>
      </c>
      <c r="S99" s="459">
        <v>10.994947798627697</v>
      </c>
      <c r="T99" s="418" t="s">
        <v>360</v>
      </c>
      <c r="U99" s="459">
        <v>25.998021457602249</v>
      </c>
      <c r="V99" s="418" t="s">
        <v>360</v>
      </c>
      <c r="W99" s="459">
        <v>4.7162454326274394</v>
      </c>
      <c r="X99" s="418" t="s">
        <v>360</v>
      </c>
      <c r="Y99" s="459">
        <v>1.4100358364544829</v>
      </c>
      <c r="Z99" s="418" t="s">
        <v>360</v>
      </c>
      <c r="AA99" s="459">
        <v>6.6684643224034188</v>
      </c>
      <c r="AB99" s="418" t="s">
        <v>360</v>
      </c>
      <c r="AC99" s="459">
        <v>5.2506317390947705</v>
      </c>
      <c r="AD99" s="418" t="s">
        <v>360</v>
      </c>
      <c r="AE99" s="459">
        <v>2.0774082614907816</v>
      </c>
      <c r="AF99" s="418" t="s">
        <v>360</v>
      </c>
      <c r="AG99" s="459">
        <v>3.2664221940029048</v>
      </c>
      <c r="AH99" s="415" t="s">
        <v>360</v>
      </c>
      <c r="AI99" s="460">
        <v>99.999999999999986</v>
      </c>
      <c r="AJ99" s="452"/>
    </row>
    <row r="100" spans="1:36" s="333" customFormat="1" ht="14.15" customHeight="1">
      <c r="A100" s="451">
        <v>2000</v>
      </c>
      <c r="B100" s="415" t="s">
        <v>360</v>
      </c>
      <c r="C100" s="459">
        <v>11.523722486401171</v>
      </c>
      <c r="D100" s="418" t="s">
        <v>360</v>
      </c>
      <c r="E100" s="459">
        <v>13.298417174567641</v>
      </c>
      <c r="F100" s="418" t="s">
        <v>360</v>
      </c>
      <c r="G100" s="459">
        <v>0.88376326918416281</v>
      </c>
      <c r="H100" s="418" t="s">
        <v>360</v>
      </c>
      <c r="I100" s="459">
        <v>6.4261342899121674</v>
      </c>
      <c r="J100" s="418" t="s">
        <v>360</v>
      </c>
      <c r="K100" s="459">
        <v>1.3836416286141566</v>
      </c>
      <c r="L100" s="418" t="s">
        <v>360</v>
      </c>
      <c r="M100" s="459">
        <v>1.0500650423237845</v>
      </c>
      <c r="N100" s="418" t="s">
        <v>360</v>
      </c>
      <c r="O100" s="459">
        <v>4.527175086728481</v>
      </c>
      <c r="P100" s="418" t="s">
        <v>360</v>
      </c>
      <c r="Q100" s="459">
        <v>1.5691519323610597</v>
      </c>
      <c r="R100" s="418" t="s">
        <v>360</v>
      </c>
      <c r="S100" s="459">
        <v>10.824036370998909</v>
      </c>
      <c r="T100" s="418" t="s">
        <v>360</v>
      </c>
      <c r="U100" s="459">
        <v>25.89037649389039</v>
      </c>
      <c r="V100" s="418" t="s">
        <v>360</v>
      </c>
      <c r="W100" s="459">
        <v>4.8408952370418152</v>
      </c>
      <c r="X100" s="418" t="s">
        <v>360</v>
      </c>
      <c r="Y100" s="459">
        <v>1.4723398190288339</v>
      </c>
      <c r="Z100" s="418" t="s">
        <v>360</v>
      </c>
      <c r="AA100" s="459">
        <v>6.5645184755764507</v>
      </c>
      <c r="AB100" s="418" t="s">
        <v>360</v>
      </c>
      <c r="AC100" s="459">
        <v>4.4455555207265105</v>
      </c>
      <c r="AD100" s="418" t="s">
        <v>360</v>
      </c>
      <c r="AE100" s="459">
        <v>2.1788528286179329</v>
      </c>
      <c r="AF100" s="418" t="s">
        <v>360</v>
      </c>
      <c r="AG100" s="459">
        <v>3.1213543440265239</v>
      </c>
      <c r="AH100" s="415" t="s">
        <v>360</v>
      </c>
      <c r="AI100" s="460">
        <v>100</v>
      </c>
      <c r="AJ100" s="452"/>
    </row>
    <row r="101" spans="1:36" s="333" customFormat="1" ht="14.15" customHeight="1">
      <c r="A101" s="453">
        <v>2001</v>
      </c>
      <c r="B101" s="415" t="s">
        <v>360</v>
      </c>
      <c r="C101" s="459">
        <v>11.022349129969413</v>
      </c>
      <c r="D101" s="418" t="s">
        <v>360</v>
      </c>
      <c r="E101" s="459">
        <v>13.623252311530667</v>
      </c>
      <c r="F101" s="418" t="s">
        <v>360</v>
      </c>
      <c r="G101" s="459">
        <v>0.72130060714017608</v>
      </c>
      <c r="H101" s="418" t="s">
        <v>360</v>
      </c>
      <c r="I101" s="459">
        <v>6.7472274006180823</v>
      </c>
      <c r="J101" s="418" t="s">
        <v>360</v>
      </c>
      <c r="K101" s="459">
        <v>1.4818530216357888</v>
      </c>
      <c r="L101" s="418" t="s">
        <v>360</v>
      </c>
      <c r="M101" s="459">
        <v>1.0968793921376021</v>
      </c>
      <c r="N101" s="418" t="s">
        <v>360</v>
      </c>
      <c r="O101" s="459">
        <v>4.3858690119936181</v>
      </c>
      <c r="P101" s="418" t="s">
        <v>360</v>
      </c>
      <c r="Q101" s="459">
        <v>1.6122037007780488</v>
      </c>
      <c r="R101" s="418" t="s">
        <v>360</v>
      </c>
      <c r="S101" s="459">
        <v>10.84788551531371</v>
      </c>
      <c r="T101" s="418" t="s">
        <v>360</v>
      </c>
      <c r="U101" s="459">
        <v>26.384069279262235</v>
      </c>
      <c r="V101" s="418" t="s">
        <v>360</v>
      </c>
      <c r="W101" s="459">
        <v>4.7701266974359129</v>
      </c>
      <c r="X101" s="418" t="s">
        <v>360</v>
      </c>
      <c r="Y101" s="459">
        <v>1.5561069528419655</v>
      </c>
      <c r="Z101" s="418" t="s">
        <v>360</v>
      </c>
      <c r="AA101" s="459">
        <v>6.6561313901404802</v>
      </c>
      <c r="AB101" s="418" t="s">
        <v>360</v>
      </c>
      <c r="AC101" s="459">
        <v>4.0926022609497332</v>
      </c>
      <c r="AD101" s="418" t="s">
        <v>360</v>
      </c>
      <c r="AE101" s="459">
        <v>2.177314223734987</v>
      </c>
      <c r="AF101" s="418" t="s">
        <v>360</v>
      </c>
      <c r="AG101" s="459">
        <v>2.8248291045175664</v>
      </c>
      <c r="AH101" s="415" t="s">
        <v>360</v>
      </c>
      <c r="AI101" s="460">
        <v>100</v>
      </c>
      <c r="AJ101" s="452"/>
    </row>
    <row r="102" spans="1:36" s="333" customFormat="1" ht="14.15" customHeight="1">
      <c r="A102" s="451">
        <v>2002</v>
      </c>
      <c r="B102" s="415" t="s">
        <v>360</v>
      </c>
      <c r="C102" s="459">
        <v>10.434936861838837</v>
      </c>
      <c r="D102" s="418" t="s">
        <v>360</v>
      </c>
      <c r="E102" s="459">
        <v>12.483026679467429</v>
      </c>
      <c r="F102" s="418" t="s">
        <v>360</v>
      </c>
      <c r="G102" s="459">
        <v>0.6298432633222284</v>
      </c>
      <c r="H102" s="418" t="s">
        <v>360</v>
      </c>
      <c r="I102" s="459">
        <v>7.0705858802886157</v>
      </c>
      <c r="J102" s="418" t="s">
        <v>360</v>
      </c>
      <c r="K102" s="459">
        <v>1.2488945328111305</v>
      </c>
      <c r="L102" s="418" t="s">
        <v>360</v>
      </c>
      <c r="M102" s="459">
        <v>0.84254138785403387</v>
      </c>
      <c r="N102" s="418" t="s">
        <v>360</v>
      </c>
      <c r="O102" s="459">
        <v>4.2480456342177932</v>
      </c>
      <c r="P102" s="418" t="s">
        <v>360</v>
      </c>
      <c r="Q102" s="459">
        <v>1.7273291699146662</v>
      </c>
      <c r="R102" s="418" t="s">
        <v>360</v>
      </c>
      <c r="S102" s="459">
        <v>10.574272136345405</v>
      </c>
      <c r="T102" s="418" t="s">
        <v>360</v>
      </c>
      <c r="U102" s="459">
        <v>28.451650464107445</v>
      </c>
      <c r="V102" s="418" t="s">
        <v>360</v>
      </c>
      <c r="W102" s="459">
        <v>4.651429229693397</v>
      </c>
      <c r="X102" s="418" t="s">
        <v>360</v>
      </c>
      <c r="Y102" s="459">
        <v>1.5282791541023137</v>
      </c>
      <c r="Z102" s="418" t="s">
        <v>360</v>
      </c>
      <c r="AA102" s="459">
        <v>6.9072491696687752</v>
      </c>
      <c r="AB102" s="418" t="s">
        <v>360</v>
      </c>
      <c r="AC102" s="459">
        <v>4.0168132060939019</v>
      </c>
      <c r="AD102" s="418" t="s">
        <v>360</v>
      </c>
      <c r="AE102" s="459">
        <v>2.260149563673417</v>
      </c>
      <c r="AF102" s="418" t="s">
        <v>360</v>
      </c>
      <c r="AG102" s="459">
        <v>2.924953666600612</v>
      </c>
      <c r="AH102" s="415" t="s">
        <v>360</v>
      </c>
      <c r="AI102" s="460">
        <v>100</v>
      </c>
      <c r="AJ102" s="452"/>
    </row>
    <row r="103" spans="1:36" s="333" customFormat="1" ht="14.15" customHeight="1">
      <c r="A103" s="453">
        <v>2003</v>
      </c>
      <c r="B103" s="415" t="s">
        <v>360</v>
      </c>
      <c r="C103" s="459">
        <v>9.5366606119685304</v>
      </c>
      <c r="D103" s="418" t="s">
        <v>360</v>
      </c>
      <c r="E103" s="459">
        <v>12.381010856076703</v>
      </c>
      <c r="F103" s="418" t="s">
        <v>360</v>
      </c>
      <c r="G103" s="459">
        <v>0.73838371497206301</v>
      </c>
      <c r="H103" s="418" t="s">
        <v>360</v>
      </c>
      <c r="I103" s="459">
        <v>7.0785271296256429</v>
      </c>
      <c r="J103" s="418" t="s">
        <v>360</v>
      </c>
      <c r="K103" s="459">
        <v>1.1986537205299641</v>
      </c>
      <c r="L103" s="418" t="s">
        <v>360</v>
      </c>
      <c r="M103" s="459">
        <v>0.93690942094774643</v>
      </c>
      <c r="N103" s="418" t="s">
        <v>360</v>
      </c>
      <c r="O103" s="459">
        <v>4.3754912194601427</v>
      </c>
      <c r="P103" s="418" t="s">
        <v>360</v>
      </c>
      <c r="Q103" s="459">
        <v>1.7175927561517501</v>
      </c>
      <c r="R103" s="418" t="s">
        <v>360</v>
      </c>
      <c r="S103" s="459">
        <v>10.8183319518798</v>
      </c>
      <c r="T103" s="418" t="s">
        <v>360</v>
      </c>
      <c r="U103" s="459">
        <v>28.254341894356632</v>
      </c>
      <c r="V103" s="418" t="s">
        <v>360</v>
      </c>
      <c r="W103" s="459">
        <v>4.6290628809607375</v>
      </c>
      <c r="X103" s="418" t="s">
        <v>360</v>
      </c>
      <c r="Y103" s="459">
        <v>1.5920234705577601</v>
      </c>
      <c r="Z103" s="418" t="s">
        <v>360</v>
      </c>
      <c r="AA103" s="459">
        <v>7.6142089982644086</v>
      </c>
      <c r="AB103" s="418" t="s">
        <v>360</v>
      </c>
      <c r="AC103" s="459">
        <v>4.3076317946938047</v>
      </c>
      <c r="AD103" s="418" t="s">
        <v>360</v>
      </c>
      <c r="AE103" s="459">
        <v>2.2972788923478702</v>
      </c>
      <c r="AF103" s="418" t="s">
        <v>360</v>
      </c>
      <c r="AG103" s="459">
        <v>2.5238906872064462</v>
      </c>
      <c r="AH103" s="415" t="s">
        <v>360</v>
      </c>
      <c r="AI103" s="460">
        <v>100</v>
      </c>
      <c r="AJ103" s="452"/>
    </row>
    <row r="104" spans="1:36" s="333" customFormat="1" ht="14.15" customHeight="1">
      <c r="A104" s="451">
        <v>2004</v>
      </c>
      <c r="B104" s="415" t="s">
        <v>360</v>
      </c>
      <c r="C104" s="459">
        <v>9.5881393032874076</v>
      </c>
      <c r="D104" s="418" t="s">
        <v>360</v>
      </c>
      <c r="E104" s="459">
        <v>12.016722707671871</v>
      </c>
      <c r="F104" s="418" t="s">
        <v>360</v>
      </c>
      <c r="G104" s="459">
        <v>0.51482836938207943</v>
      </c>
      <c r="H104" s="418" t="s">
        <v>360</v>
      </c>
      <c r="I104" s="459">
        <v>6.8805776084526737</v>
      </c>
      <c r="J104" s="418" t="s">
        <v>360</v>
      </c>
      <c r="K104" s="459">
        <v>1.3560807772188097</v>
      </c>
      <c r="L104" s="418" t="s">
        <v>360</v>
      </c>
      <c r="M104" s="459">
        <v>1.477797872108799</v>
      </c>
      <c r="N104" s="418" t="s">
        <v>360</v>
      </c>
      <c r="O104" s="459">
        <v>4.2418168424805653</v>
      </c>
      <c r="P104" s="418" t="s">
        <v>360</v>
      </c>
      <c r="Q104" s="459">
        <v>1.6260245949394081</v>
      </c>
      <c r="R104" s="418" t="s">
        <v>360</v>
      </c>
      <c r="S104" s="459">
        <v>10.87970561242574</v>
      </c>
      <c r="T104" s="418" t="s">
        <v>360</v>
      </c>
      <c r="U104" s="459">
        <v>29.754029634347624</v>
      </c>
      <c r="V104" s="418" t="s">
        <v>360</v>
      </c>
      <c r="W104" s="459">
        <v>4.4573824714800816</v>
      </c>
      <c r="X104" s="418" t="s">
        <v>360</v>
      </c>
      <c r="Y104" s="459">
        <v>1.5736606618997142</v>
      </c>
      <c r="Z104" s="418" t="s">
        <v>360</v>
      </c>
      <c r="AA104" s="459">
        <v>7.0099052557444903</v>
      </c>
      <c r="AB104" s="418" t="s">
        <v>360</v>
      </c>
      <c r="AC104" s="459">
        <v>3.7566595228469049</v>
      </c>
      <c r="AD104" s="418" t="s">
        <v>360</v>
      </c>
      <c r="AE104" s="459">
        <v>2.1976326152217922</v>
      </c>
      <c r="AF104" s="418" t="s">
        <v>360</v>
      </c>
      <c r="AG104" s="459">
        <v>2.6690361504920346</v>
      </c>
      <c r="AH104" s="415" t="s">
        <v>360</v>
      </c>
      <c r="AI104" s="460">
        <v>100</v>
      </c>
      <c r="AJ104" s="452"/>
    </row>
    <row r="105" spans="1:36" s="333" customFormat="1" ht="14.15" customHeight="1">
      <c r="A105" s="453">
        <v>2005</v>
      </c>
      <c r="B105" s="415" t="s">
        <v>360</v>
      </c>
      <c r="C105" s="459">
        <v>10.268443680265419</v>
      </c>
      <c r="D105" s="418" t="s">
        <v>360</v>
      </c>
      <c r="E105" s="459">
        <v>11.606265044366845</v>
      </c>
      <c r="F105" s="418" t="s">
        <v>360</v>
      </c>
      <c r="G105" s="459">
        <v>0.59595562066777408</v>
      </c>
      <c r="H105" s="418" t="s">
        <v>360</v>
      </c>
      <c r="I105" s="459">
        <v>6.7221789618551</v>
      </c>
      <c r="J105" s="418" t="s">
        <v>360</v>
      </c>
      <c r="K105" s="459">
        <v>1.5599084714415652</v>
      </c>
      <c r="L105" s="418" t="s">
        <v>360</v>
      </c>
      <c r="M105" s="459">
        <v>1.6132756242299489</v>
      </c>
      <c r="N105" s="418" t="s">
        <v>360</v>
      </c>
      <c r="O105" s="459">
        <v>4.0247408521692352</v>
      </c>
      <c r="P105" s="418" t="s">
        <v>360</v>
      </c>
      <c r="Q105" s="459">
        <v>1.7728252760430727</v>
      </c>
      <c r="R105" s="418" t="s">
        <v>360</v>
      </c>
      <c r="S105" s="459">
        <v>11.023489475873104</v>
      </c>
      <c r="T105" s="418" t="s">
        <v>360</v>
      </c>
      <c r="U105" s="459">
        <v>29.522359419969771</v>
      </c>
      <c r="V105" s="418" t="s">
        <v>360</v>
      </c>
      <c r="W105" s="459">
        <v>4.5276020447778969</v>
      </c>
      <c r="X105" s="418" t="s">
        <v>360</v>
      </c>
      <c r="Y105" s="459">
        <v>1.3985181633460166</v>
      </c>
      <c r="Z105" s="418" t="s">
        <v>360</v>
      </c>
      <c r="AA105" s="459">
        <v>6.9690293615654539</v>
      </c>
      <c r="AB105" s="418" t="s">
        <v>360</v>
      </c>
      <c r="AC105" s="459">
        <v>3.5938504377081899</v>
      </c>
      <c r="AD105" s="418" t="s">
        <v>360</v>
      </c>
      <c r="AE105" s="459">
        <v>2.3933539522865135</v>
      </c>
      <c r="AF105" s="418" t="s">
        <v>360</v>
      </c>
      <c r="AG105" s="459">
        <v>2.4082036134340705</v>
      </c>
      <c r="AH105" s="415" t="s">
        <v>360</v>
      </c>
      <c r="AI105" s="460">
        <v>100</v>
      </c>
      <c r="AJ105" s="452"/>
    </row>
    <row r="106" spans="1:36" s="333" customFormat="1" ht="14.15" customHeight="1">
      <c r="A106" s="451">
        <v>2006</v>
      </c>
      <c r="B106" s="415" t="s">
        <v>360</v>
      </c>
      <c r="C106" s="459">
        <v>10.513193907875104</v>
      </c>
      <c r="D106" s="418" t="s">
        <v>360</v>
      </c>
      <c r="E106" s="459">
        <v>12.263899560594812</v>
      </c>
      <c r="F106" s="418" t="s">
        <v>360</v>
      </c>
      <c r="G106" s="459">
        <v>0.71315331427166384</v>
      </c>
      <c r="H106" s="418" t="s">
        <v>360</v>
      </c>
      <c r="I106" s="459">
        <v>6.5012979055975553</v>
      </c>
      <c r="J106" s="418" t="s">
        <v>360</v>
      </c>
      <c r="K106" s="459">
        <v>1.6202287475193928</v>
      </c>
      <c r="L106" s="418" t="s">
        <v>360</v>
      </c>
      <c r="M106" s="459">
        <v>1.5272908477499332</v>
      </c>
      <c r="N106" s="418" t="s">
        <v>360</v>
      </c>
      <c r="O106" s="459">
        <v>4.0467927601936546</v>
      </c>
      <c r="P106" s="418" t="s">
        <v>360</v>
      </c>
      <c r="Q106" s="459">
        <v>1.8712889984430237</v>
      </c>
      <c r="R106" s="418" t="s">
        <v>360</v>
      </c>
      <c r="S106" s="459">
        <v>10.540055391970235</v>
      </c>
      <c r="T106" s="418" t="s">
        <v>360</v>
      </c>
      <c r="U106" s="459">
        <v>28.442357679663374</v>
      </c>
      <c r="V106" s="418" t="s">
        <v>360</v>
      </c>
      <c r="W106" s="459">
        <v>4.6327680862395582</v>
      </c>
      <c r="X106" s="418" t="s">
        <v>360</v>
      </c>
      <c r="Y106" s="459">
        <v>1.5073245649633329</v>
      </c>
      <c r="Z106" s="418" t="s">
        <v>360</v>
      </c>
      <c r="AA106" s="459">
        <v>7.2567191653282466</v>
      </c>
      <c r="AB106" s="418" t="s">
        <v>360</v>
      </c>
      <c r="AC106" s="459">
        <v>3.3287161783153096</v>
      </c>
      <c r="AD106" s="418" t="s">
        <v>360</v>
      </c>
      <c r="AE106" s="459">
        <v>2.4996430008849528</v>
      </c>
      <c r="AF106" s="418" t="s">
        <v>360</v>
      </c>
      <c r="AG106" s="459">
        <v>2.7352698903898394</v>
      </c>
      <c r="AH106" s="415" t="s">
        <v>360</v>
      </c>
      <c r="AI106" s="460">
        <v>100.00000000000001</v>
      </c>
      <c r="AJ106" s="452"/>
    </row>
    <row r="107" spans="1:36" s="333" customFormat="1" ht="14.15" customHeight="1">
      <c r="A107" s="453">
        <v>2007</v>
      </c>
      <c r="B107" s="415" t="s">
        <v>360</v>
      </c>
      <c r="C107" s="459">
        <v>10.558396461586536</v>
      </c>
      <c r="D107" s="418" t="s">
        <v>360</v>
      </c>
      <c r="E107" s="459">
        <v>11.816080888048143</v>
      </c>
      <c r="F107" s="418" t="s">
        <v>360</v>
      </c>
      <c r="G107" s="459">
        <v>0.75257781092819775</v>
      </c>
      <c r="H107" s="418" t="s">
        <v>360</v>
      </c>
      <c r="I107" s="459">
        <v>6.5105283658945616</v>
      </c>
      <c r="J107" s="418" t="s">
        <v>360</v>
      </c>
      <c r="K107" s="459">
        <v>1.684586707939135</v>
      </c>
      <c r="L107" s="418" t="s">
        <v>360</v>
      </c>
      <c r="M107" s="459">
        <v>1.6427573712899555</v>
      </c>
      <c r="N107" s="418" t="s">
        <v>360</v>
      </c>
      <c r="O107" s="459">
        <v>4.2302638605473408</v>
      </c>
      <c r="P107" s="418" t="s">
        <v>360</v>
      </c>
      <c r="Q107" s="459">
        <v>1.7949857652547669</v>
      </c>
      <c r="R107" s="418" t="s">
        <v>360</v>
      </c>
      <c r="S107" s="459">
        <v>10.532690748705726</v>
      </c>
      <c r="T107" s="418" t="s">
        <v>360</v>
      </c>
      <c r="U107" s="459">
        <v>29.544012183570874</v>
      </c>
      <c r="V107" s="418" t="s">
        <v>360</v>
      </c>
      <c r="W107" s="459">
        <v>4.7018792787966754</v>
      </c>
      <c r="X107" s="418" t="s">
        <v>360</v>
      </c>
      <c r="Y107" s="459">
        <v>1.5914726876335343</v>
      </c>
      <c r="Z107" s="418" t="s">
        <v>360</v>
      </c>
      <c r="AA107" s="459">
        <v>6.6623577499817772</v>
      </c>
      <c r="AB107" s="418" t="s">
        <v>360</v>
      </c>
      <c r="AC107" s="459">
        <v>3.3895355506235871</v>
      </c>
      <c r="AD107" s="418" t="s">
        <v>360</v>
      </c>
      <c r="AE107" s="459">
        <v>2.2382012052538403</v>
      </c>
      <c r="AF107" s="418" t="s">
        <v>360</v>
      </c>
      <c r="AG107" s="459">
        <v>2.3496733639453393</v>
      </c>
      <c r="AH107" s="415" t="s">
        <v>360</v>
      </c>
      <c r="AI107" s="460">
        <v>100</v>
      </c>
      <c r="AJ107" s="452"/>
    </row>
    <row r="108" spans="1:36" s="333" customFormat="1" ht="14.15" customHeight="1">
      <c r="A108" s="451">
        <v>2008</v>
      </c>
      <c r="B108" s="415" t="s">
        <v>360</v>
      </c>
      <c r="C108" s="459">
        <v>10.447996623709058</v>
      </c>
      <c r="D108" s="418" t="s">
        <v>360</v>
      </c>
      <c r="E108" s="459">
        <v>12.201430807854337</v>
      </c>
      <c r="F108" s="418" t="s">
        <v>360</v>
      </c>
      <c r="G108" s="459">
        <v>0.63143250231673176</v>
      </c>
      <c r="H108" s="418" t="s">
        <v>360</v>
      </c>
      <c r="I108" s="459">
        <v>6.4040477452287314</v>
      </c>
      <c r="J108" s="418" t="s">
        <v>360</v>
      </c>
      <c r="K108" s="459">
        <v>1.5350697833501907</v>
      </c>
      <c r="L108" s="418" t="s">
        <v>360</v>
      </c>
      <c r="M108" s="459">
        <v>1.7445426490219735</v>
      </c>
      <c r="N108" s="418" t="s">
        <v>360</v>
      </c>
      <c r="O108" s="459">
        <v>4.4959716900410358</v>
      </c>
      <c r="P108" s="418" t="s">
        <v>360</v>
      </c>
      <c r="Q108" s="459">
        <v>1.7882467267591475</v>
      </c>
      <c r="R108" s="418" t="s">
        <v>360</v>
      </c>
      <c r="S108" s="459">
        <v>10.932967167508354</v>
      </c>
      <c r="T108" s="418" t="s">
        <v>360</v>
      </c>
      <c r="U108" s="459">
        <v>29.391947085534845</v>
      </c>
      <c r="V108" s="418" t="s">
        <v>360</v>
      </c>
      <c r="W108" s="459">
        <v>4.4827562156551544</v>
      </c>
      <c r="X108" s="418" t="s">
        <v>360</v>
      </c>
      <c r="Y108" s="459">
        <v>1.4951348565219831</v>
      </c>
      <c r="Z108" s="418" t="s">
        <v>360</v>
      </c>
      <c r="AA108" s="459">
        <v>6.5007670746482518</v>
      </c>
      <c r="AB108" s="418" t="s">
        <v>360</v>
      </c>
      <c r="AC108" s="459">
        <v>3.2770260772107505</v>
      </c>
      <c r="AD108" s="418" t="s">
        <v>360</v>
      </c>
      <c r="AE108" s="459">
        <v>2.1372037824934749</v>
      </c>
      <c r="AF108" s="418" t="s">
        <v>360</v>
      </c>
      <c r="AG108" s="459">
        <v>2.5334592121459893</v>
      </c>
      <c r="AH108" s="415" t="s">
        <v>360</v>
      </c>
      <c r="AI108" s="460">
        <v>100</v>
      </c>
      <c r="AJ108" s="452"/>
    </row>
    <row r="109" spans="1:36" s="333" customFormat="1" ht="14.15" customHeight="1">
      <c r="A109" s="453">
        <v>2009</v>
      </c>
      <c r="B109" s="415" t="s">
        <v>360</v>
      </c>
      <c r="C109" s="459">
        <v>10.169821628944115</v>
      </c>
      <c r="D109" s="418" t="s">
        <v>360</v>
      </c>
      <c r="E109" s="459">
        <v>12.370413085317665</v>
      </c>
      <c r="F109" s="418" t="s">
        <v>360</v>
      </c>
      <c r="G109" s="459">
        <v>0.65735168019126278</v>
      </c>
      <c r="H109" s="418" t="s">
        <v>360</v>
      </c>
      <c r="I109" s="459">
        <v>6.7325052114286867</v>
      </c>
      <c r="J109" s="418" t="s">
        <v>360</v>
      </c>
      <c r="K109" s="459">
        <v>1.394127548113451</v>
      </c>
      <c r="L109" s="418" t="s">
        <v>360</v>
      </c>
      <c r="M109" s="459">
        <v>2.0460119365044163</v>
      </c>
      <c r="N109" s="418" t="s">
        <v>360</v>
      </c>
      <c r="O109" s="459">
        <v>4.28455352278419</v>
      </c>
      <c r="P109" s="418" t="s">
        <v>360</v>
      </c>
      <c r="Q109" s="459">
        <v>1.8768046749965017</v>
      </c>
      <c r="R109" s="418" t="s">
        <v>360</v>
      </c>
      <c r="S109" s="459">
        <v>11.788645948865852</v>
      </c>
      <c r="T109" s="418" t="s">
        <v>360</v>
      </c>
      <c r="U109" s="459">
        <v>27.240118187060705</v>
      </c>
      <c r="V109" s="418" t="s">
        <v>360</v>
      </c>
      <c r="W109" s="459">
        <v>4.6091692106734445</v>
      </c>
      <c r="X109" s="418" t="s">
        <v>360</v>
      </c>
      <c r="Y109" s="459">
        <v>1.2659767549455705</v>
      </c>
      <c r="Z109" s="418" t="s">
        <v>360</v>
      </c>
      <c r="AA109" s="459">
        <v>6.6615543920643452</v>
      </c>
      <c r="AB109" s="418" t="s">
        <v>360</v>
      </c>
      <c r="AC109" s="459">
        <v>3.7537319184992146</v>
      </c>
      <c r="AD109" s="418" t="s">
        <v>360</v>
      </c>
      <c r="AE109" s="459">
        <v>2.3410790699646324</v>
      </c>
      <c r="AF109" s="418" t="s">
        <v>360</v>
      </c>
      <c r="AG109" s="459">
        <v>2.8081352296459445</v>
      </c>
      <c r="AH109" s="415" t="s">
        <v>360</v>
      </c>
      <c r="AI109" s="460">
        <v>100</v>
      </c>
      <c r="AJ109" s="452"/>
    </row>
    <row r="110" spans="1:36" ht="14.15" customHeight="1">
      <c r="A110" s="451">
        <v>2010</v>
      </c>
      <c r="B110" s="415" t="s">
        <v>360</v>
      </c>
      <c r="C110" s="459">
        <v>10.019682272835494</v>
      </c>
      <c r="D110" s="418" t="s">
        <v>360</v>
      </c>
      <c r="E110" s="459">
        <v>12.560203814518708</v>
      </c>
      <c r="F110" s="418" t="s">
        <v>360</v>
      </c>
      <c r="G110" s="459">
        <v>0.77852065044301322</v>
      </c>
      <c r="H110" s="418" t="s">
        <v>360</v>
      </c>
      <c r="I110" s="459">
        <v>6.4151026621788914</v>
      </c>
      <c r="J110" s="418" t="s">
        <v>360</v>
      </c>
      <c r="K110" s="459">
        <v>1.5535669724027126</v>
      </c>
      <c r="L110" s="418" t="s">
        <v>360</v>
      </c>
      <c r="M110" s="459">
        <v>2.0669908563941926</v>
      </c>
      <c r="N110" s="418" t="s">
        <v>360</v>
      </c>
      <c r="O110" s="459">
        <v>4.2468240128736774</v>
      </c>
      <c r="P110" s="418" t="s">
        <v>360</v>
      </c>
      <c r="Q110" s="459">
        <v>1.6911574945756014</v>
      </c>
      <c r="R110" s="418" t="s">
        <v>360</v>
      </c>
      <c r="S110" s="459">
        <v>11.161502784414074</v>
      </c>
      <c r="T110" s="418" t="s">
        <v>360</v>
      </c>
      <c r="U110" s="459">
        <v>28.264199079151012</v>
      </c>
      <c r="V110" s="418" t="s">
        <v>360</v>
      </c>
      <c r="W110" s="459">
        <v>4.7325190521796179</v>
      </c>
      <c r="X110" s="418" t="s">
        <v>360</v>
      </c>
      <c r="Y110" s="459">
        <v>1.3536857883505131</v>
      </c>
      <c r="Z110" s="418" t="s">
        <v>360</v>
      </c>
      <c r="AA110" s="459">
        <v>6.5750342966456135</v>
      </c>
      <c r="AB110" s="418" t="s">
        <v>360</v>
      </c>
      <c r="AC110" s="459">
        <v>3.7705711791502314</v>
      </c>
      <c r="AD110" s="418" t="s">
        <v>360</v>
      </c>
      <c r="AE110" s="459">
        <v>2.3655741623613991</v>
      </c>
      <c r="AF110" s="418" t="s">
        <v>360</v>
      </c>
      <c r="AG110" s="459">
        <v>2.444864921525232</v>
      </c>
      <c r="AH110" s="415" t="s">
        <v>360</v>
      </c>
      <c r="AI110" s="460">
        <v>100</v>
      </c>
      <c r="AJ110" s="452"/>
    </row>
    <row r="111" spans="1:36" s="333" customFormat="1" ht="14.15" customHeight="1">
      <c r="A111" s="453">
        <v>2011</v>
      </c>
      <c r="B111" s="415" t="s">
        <v>360</v>
      </c>
      <c r="C111" s="459">
        <v>10.117982882564757</v>
      </c>
      <c r="D111" s="418" t="s">
        <v>360</v>
      </c>
      <c r="E111" s="459">
        <v>13.068202870326232</v>
      </c>
      <c r="F111" s="418" t="s">
        <v>360</v>
      </c>
      <c r="G111" s="459">
        <v>0.71545634173316164</v>
      </c>
      <c r="H111" s="418" t="s">
        <v>360</v>
      </c>
      <c r="I111" s="459">
        <v>6.1130355004958474</v>
      </c>
      <c r="J111" s="418" t="s">
        <v>360</v>
      </c>
      <c r="K111" s="459">
        <v>1.4117169375049934</v>
      </c>
      <c r="L111" s="418" t="s">
        <v>360</v>
      </c>
      <c r="M111" s="459">
        <v>1.4608675494729368</v>
      </c>
      <c r="N111" s="418" t="s">
        <v>360</v>
      </c>
      <c r="O111" s="459">
        <v>4.3810504520555229</v>
      </c>
      <c r="P111" s="418" t="s">
        <v>360</v>
      </c>
      <c r="Q111" s="459">
        <v>1.8012829741259477</v>
      </c>
      <c r="R111" s="418" t="s">
        <v>360</v>
      </c>
      <c r="S111" s="459">
        <v>11.235714638710814</v>
      </c>
      <c r="T111" s="418" t="s">
        <v>360</v>
      </c>
      <c r="U111" s="459">
        <v>27.756258849322855</v>
      </c>
      <c r="V111" s="418" t="s">
        <v>360</v>
      </c>
      <c r="W111" s="459">
        <v>4.6684442191300333</v>
      </c>
      <c r="X111" s="418" t="s">
        <v>360</v>
      </c>
      <c r="Y111" s="459">
        <v>1.5364954916975881</v>
      </c>
      <c r="Z111" s="418" t="s">
        <v>360</v>
      </c>
      <c r="AA111" s="459">
        <v>7.1417128124641973</v>
      </c>
      <c r="AB111" s="418" t="s">
        <v>360</v>
      </c>
      <c r="AC111" s="459">
        <v>3.9420361317509887</v>
      </c>
      <c r="AD111" s="418" t="s">
        <v>360</v>
      </c>
      <c r="AE111" s="459">
        <v>2.2074123478250023</v>
      </c>
      <c r="AF111" s="418" t="s">
        <v>360</v>
      </c>
      <c r="AG111" s="459">
        <v>2.4423300008191093</v>
      </c>
      <c r="AH111" s="415" t="s">
        <v>360</v>
      </c>
      <c r="AI111" s="460">
        <v>100</v>
      </c>
      <c r="AJ111" s="452"/>
    </row>
    <row r="112" spans="1:36" s="333" customFormat="1" ht="14.15" customHeight="1">
      <c r="A112" s="451">
        <v>2012</v>
      </c>
      <c r="B112" s="415" t="s">
        <v>360</v>
      </c>
      <c r="C112" s="459">
        <v>10.021571000084583</v>
      </c>
      <c r="D112" s="418" t="s">
        <v>360</v>
      </c>
      <c r="E112" s="459">
        <v>13.25861525653567</v>
      </c>
      <c r="F112" s="418" t="s">
        <v>360</v>
      </c>
      <c r="G112" s="459">
        <v>0.64977773441992681</v>
      </c>
      <c r="H112" s="418" t="s">
        <v>360</v>
      </c>
      <c r="I112" s="459">
        <v>6.232121951151135</v>
      </c>
      <c r="J112" s="418" t="s">
        <v>360</v>
      </c>
      <c r="K112" s="459">
        <v>1.4582785593374159</v>
      </c>
      <c r="L112" s="418" t="s">
        <v>360</v>
      </c>
      <c r="M112" s="459">
        <v>1.5314068480847616</v>
      </c>
      <c r="N112" s="418" t="s">
        <v>360</v>
      </c>
      <c r="O112" s="459">
        <v>4.3485563638527314</v>
      </c>
      <c r="P112" s="418" t="s">
        <v>360</v>
      </c>
      <c r="Q112" s="459">
        <v>1.62645661077916</v>
      </c>
      <c r="R112" s="418" t="s">
        <v>360</v>
      </c>
      <c r="S112" s="459">
        <v>10.974882719897492</v>
      </c>
      <c r="T112" s="418" t="s">
        <v>360</v>
      </c>
      <c r="U112" s="459">
        <v>28.260484466376553</v>
      </c>
      <c r="V112" s="418" t="s">
        <v>360</v>
      </c>
      <c r="W112" s="459">
        <v>4.6014452237358148</v>
      </c>
      <c r="X112" s="418" t="s">
        <v>360</v>
      </c>
      <c r="Y112" s="459">
        <v>1.5061242011537457</v>
      </c>
      <c r="Z112" s="418" t="s">
        <v>360</v>
      </c>
      <c r="AA112" s="459">
        <v>6.8853634260749947</v>
      </c>
      <c r="AB112" s="418" t="s">
        <v>360</v>
      </c>
      <c r="AC112" s="459">
        <v>3.932281734401764</v>
      </c>
      <c r="AD112" s="418" t="s">
        <v>360</v>
      </c>
      <c r="AE112" s="459">
        <v>2.2634573594708876</v>
      </c>
      <c r="AF112" s="418" t="s">
        <v>360</v>
      </c>
      <c r="AG112" s="459">
        <v>2.4491765446433393</v>
      </c>
      <c r="AH112" s="415" t="s">
        <v>360</v>
      </c>
      <c r="AI112" s="460">
        <v>100</v>
      </c>
      <c r="AJ112" s="452"/>
    </row>
    <row r="113" spans="1:36" s="333" customFormat="1" ht="14.15" customHeight="1">
      <c r="A113" s="453">
        <v>2013</v>
      </c>
      <c r="B113" s="415" t="s">
        <v>360</v>
      </c>
      <c r="C113" s="459">
        <v>10.403555425975229</v>
      </c>
      <c r="D113" s="418" t="s">
        <v>360</v>
      </c>
      <c r="E113" s="459">
        <v>13.253659624046609</v>
      </c>
      <c r="F113" s="418" t="s">
        <v>360</v>
      </c>
      <c r="G113" s="459">
        <v>0.66130207743090375</v>
      </c>
      <c r="H113" s="418" t="s">
        <v>360</v>
      </c>
      <c r="I113" s="459">
        <v>6.1874191155283773</v>
      </c>
      <c r="J113" s="418" t="s">
        <v>360</v>
      </c>
      <c r="K113" s="459">
        <v>1.4767591400063043</v>
      </c>
      <c r="L113" s="418" t="s">
        <v>360</v>
      </c>
      <c r="M113" s="459">
        <v>1.5251605250190428</v>
      </c>
      <c r="N113" s="418" t="s">
        <v>360</v>
      </c>
      <c r="O113" s="459">
        <v>4.925059470764408</v>
      </c>
      <c r="P113" s="418" t="s">
        <v>360</v>
      </c>
      <c r="Q113" s="459">
        <v>1.589140917719192</v>
      </c>
      <c r="R113" s="418" t="s">
        <v>360</v>
      </c>
      <c r="S113" s="459">
        <v>10.111952382025249</v>
      </c>
      <c r="T113" s="418" t="s">
        <v>360</v>
      </c>
      <c r="U113" s="459">
        <v>28.470636032992857</v>
      </c>
      <c r="V113" s="418" t="s">
        <v>360</v>
      </c>
      <c r="W113" s="459">
        <v>4.5630792216707299</v>
      </c>
      <c r="X113" s="418" t="s">
        <v>360</v>
      </c>
      <c r="Y113" s="459">
        <v>1.6396738066687768</v>
      </c>
      <c r="Z113" s="418" t="s">
        <v>360</v>
      </c>
      <c r="AA113" s="459">
        <v>6.6406005774396473</v>
      </c>
      <c r="AB113" s="418" t="s">
        <v>360</v>
      </c>
      <c r="AC113" s="459">
        <v>3.9583844826519465</v>
      </c>
      <c r="AD113" s="418" t="s">
        <v>360</v>
      </c>
      <c r="AE113" s="459">
        <v>2.3355737012768181</v>
      </c>
      <c r="AF113" s="418" t="s">
        <v>360</v>
      </c>
      <c r="AG113" s="459">
        <v>2.2580434987839095</v>
      </c>
      <c r="AH113" s="415" t="s">
        <v>360</v>
      </c>
      <c r="AI113" s="460">
        <v>100</v>
      </c>
      <c r="AJ113" s="452"/>
    </row>
    <row r="114" spans="1:36" ht="14.15" customHeight="1">
      <c r="A114" s="451">
        <v>2014</v>
      </c>
      <c r="B114" s="415" t="s">
        <v>360</v>
      </c>
      <c r="C114" s="459">
        <v>10.215479943283778</v>
      </c>
      <c r="D114" s="418" t="s">
        <v>360</v>
      </c>
      <c r="E114" s="459">
        <v>12.589655722054147</v>
      </c>
      <c r="F114" s="418" t="s">
        <v>360</v>
      </c>
      <c r="G114" s="459">
        <v>0.6530481469622067</v>
      </c>
      <c r="H114" s="418" t="s">
        <v>360</v>
      </c>
      <c r="I114" s="459">
        <v>6.1922517652358016</v>
      </c>
      <c r="J114" s="418" t="s">
        <v>360</v>
      </c>
      <c r="K114" s="459">
        <v>1.4839415996899585</v>
      </c>
      <c r="L114" s="418" t="s">
        <v>360</v>
      </c>
      <c r="M114" s="459">
        <v>1.6336655956089017</v>
      </c>
      <c r="N114" s="418" t="s">
        <v>360</v>
      </c>
      <c r="O114" s="459">
        <v>4.817774524181889</v>
      </c>
      <c r="P114" s="418" t="s">
        <v>360</v>
      </c>
      <c r="Q114" s="459">
        <v>1.8714625373972478</v>
      </c>
      <c r="R114" s="418" t="s">
        <v>360</v>
      </c>
      <c r="S114" s="459">
        <v>10.558293072724716</v>
      </c>
      <c r="T114" s="418" t="s">
        <v>360</v>
      </c>
      <c r="U114" s="459">
        <v>28.174806969869902</v>
      </c>
      <c r="V114" s="418" t="s">
        <v>360</v>
      </c>
      <c r="W114" s="459">
        <v>4.768084024536865</v>
      </c>
      <c r="X114" s="418" t="s">
        <v>360</v>
      </c>
      <c r="Y114" s="459">
        <v>1.7239284337761052</v>
      </c>
      <c r="Z114" s="418" t="s">
        <v>360</v>
      </c>
      <c r="AA114" s="459">
        <v>6.8720532746844709</v>
      </c>
      <c r="AB114" s="418" t="s">
        <v>360</v>
      </c>
      <c r="AC114" s="459">
        <v>3.7269901197303317</v>
      </c>
      <c r="AD114" s="418" t="s">
        <v>360</v>
      </c>
      <c r="AE114" s="459">
        <v>2.3398662340830891</v>
      </c>
      <c r="AF114" s="418" t="s">
        <v>360</v>
      </c>
      <c r="AG114" s="459">
        <v>2.3786980361805869</v>
      </c>
      <c r="AH114" s="415" t="s">
        <v>360</v>
      </c>
      <c r="AI114" s="460">
        <v>100</v>
      </c>
      <c r="AJ114" s="452"/>
    </row>
    <row r="115" spans="1:36" ht="14.15" customHeight="1">
      <c r="A115" s="451">
        <v>2015</v>
      </c>
      <c r="B115" s="415" t="s">
        <v>360</v>
      </c>
      <c r="C115" s="459">
        <v>10.261514577588434</v>
      </c>
      <c r="D115" s="418" t="s">
        <v>360</v>
      </c>
      <c r="E115" s="459">
        <v>13.025929583492458</v>
      </c>
      <c r="F115" s="418" t="s">
        <v>360</v>
      </c>
      <c r="G115" s="459">
        <v>0.64900039761638639</v>
      </c>
      <c r="H115" s="418" t="s">
        <v>360</v>
      </c>
      <c r="I115" s="459">
        <v>5.8896902373670192</v>
      </c>
      <c r="J115" s="418" t="s">
        <v>360</v>
      </c>
      <c r="K115" s="459">
        <v>1.552626461966583</v>
      </c>
      <c r="L115" s="418" t="s">
        <v>360</v>
      </c>
      <c r="M115" s="459">
        <v>1.4468820555005846</v>
      </c>
      <c r="N115" s="418" t="s">
        <v>360</v>
      </c>
      <c r="O115" s="459">
        <v>5.2137545509169589</v>
      </c>
      <c r="P115" s="418" t="s">
        <v>360</v>
      </c>
      <c r="Q115" s="459">
        <v>1.6723337292868126</v>
      </c>
      <c r="R115" s="418" t="s">
        <v>360</v>
      </c>
      <c r="S115" s="459">
        <v>10.985494004042437</v>
      </c>
      <c r="T115" s="418" t="s">
        <v>360</v>
      </c>
      <c r="U115" s="459">
        <v>28.160903830138096</v>
      </c>
      <c r="V115" s="418" t="s">
        <v>360</v>
      </c>
      <c r="W115" s="459">
        <v>4.2675953281782188</v>
      </c>
      <c r="X115" s="418" t="s">
        <v>360</v>
      </c>
      <c r="Y115" s="459">
        <v>1.6234090839354072</v>
      </c>
      <c r="Z115" s="418" t="s">
        <v>360</v>
      </c>
      <c r="AA115" s="459">
        <v>7.0638412601428602</v>
      </c>
      <c r="AB115" s="418" t="s">
        <v>360</v>
      </c>
      <c r="AC115" s="459">
        <v>3.860394134846397</v>
      </c>
      <c r="AD115" s="418" t="s">
        <v>360</v>
      </c>
      <c r="AE115" s="459">
        <v>2.3477112752045541</v>
      </c>
      <c r="AF115" s="418" t="s">
        <v>360</v>
      </c>
      <c r="AG115" s="459">
        <v>1.9789194897767795</v>
      </c>
      <c r="AH115" s="415" t="s">
        <v>360</v>
      </c>
      <c r="AI115" s="460">
        <v>100</v>
      </c>
      <c r="AJ115" s="452"/>
    </row>
    <row r="116" spans="1:36" ht="14.15" customHeight="1">
      <c r="A116" s="451" t="s">
        <v>1665</v>
      </c>
      <c r="B116" s="415" t="s">
        <v>360</v>
      </c>
      <c r="C116" s="459">
        <v>10.31769852284401</v>
      </c>
      <c r="D116" s="418" t="s">
        <v>360</v>
      </c>
      <c r="E116" s="459">
        <v>13.66786196230783</v>
      </c>
      <c r="F116" s="418" t="s">
        <v>360</v>
      </c>
      <c r="G116" s="459">
        <v>0.54287021214873654</v>
      </c>
      <c r="H116" s="418" t="s">
        <v>360</v>
      </c>
      <c r="I116" s="459">
        <v>5.9446650702741017</v>
      </c>
      <c r="J116" s="418" t="s">
        <v>360</v>
      </c>
      <c r="K116" s="459">
        <v>1.372705923413803</v>
      </c>
      <c r="L116" s="418" t="s">
        <v>360</v>
      </c>
      <c r="M116" s="459">
        <v>1.8595902452684405</v>
      </c>
      <c r="N116" s="418" t="s">
        <v>360</v>
      </c>
      <c r="O116" s="459">
        <v>5.2745204241297294</v>
      </c>
      <c r="P116" s="418" t="s">
        <v>360</v>
      </c>
      <c r="Q116" s="459">
        <v>1.5801016676375885</v>
      </c>
      <c r="R116" s="418" t="s">
        <v>360</v>
      </c>
      <c r="S116" s="459">
        <v>10.991520102980568</v>
      </c>
      <c r="T116" s="418" t="s">
        <v>360</v>
      </c>
      <c r="U116" s="459">
        <v>27.267190453586981</v>
      </c>
      <c r="V116" s="418" t="s">
        <v>360</v>
      </c>
      <c r="W116" s="459">
        <v>4.6805090282814703</v>
      </c>
      <c r="X116" s="418" t="s">
        <v>360</v>
      </c>
      <c r="Y116" s="459">
        <v>1.5709305637904787</v>
      </c>
      <c r="Z116" s="418" t="s">
        <v>360</v>
      </c>
      <c r="AA116" s="459">
        <v>6.3437617845139966</v>
      </c>
      <c r="AB116" s="418" t="s">
        <v>360</v>
      </c>
      <c r="AC116" s="459">
        <v>3.878897357991741</v>
      </c>
      <c r="AD116" s="418" t="s">
        <v>360</v>
      </c>
      <c r="AE116" s="459">
        <v>2.48883933131955</v>
      </c>
      <c r="AF116" s="418" t="s">
        <v>360</v>
      </c>
      <c r="AG116" s="459">
        <v>2.2183373495109606</v>
      </c>
      <c r="AH116" s="415" t="s">
        <v>360</v>
      </c>
      <c r="AI116" s="460">
        <v>100</v>
      </c>
      <c r="AJ116" s="452"/>
    </row>
    <row r="117" spans="1:36" ht="14.15" customHeight="1">
      <c r="A117" s="451" t="s">
        <v>1666</v>
      </c>
      <c r="B117" s="415" t="s">
        <v>360</v>
      </c>
      <c r="C117" s="459">
        <v>10.706604974058827</v>
      </c>
      <c r="D117" s="418" t="s">
        <v>360</v>
      </c>
      <c r="E117" s="459">
        <v>13.312286493677696</v>
      </c>
      <c r="F117" s="418" t="s">
        <v>360</v>
      </c>
      <c r="G117" s="459">
        <v>0.53088815426210534</v>
      </c>
      <c r="H117" s="418" t="s">
        <v>360</v>
      </c>
      <c r="I117" s="459">
        <v>5.863746441126632</v>
      </c>
      <c r="J117" s="418" t="s">
        <v>360</v>
      </c>
      <c r="K117" s="459">
        <v>1.3476370567940914</v>
      </c>
      <c r="L117" s="418" t="s">
        <v>360</v>
      </c>
      <c r="M117" s="459">
        <v>1.317248011197431</v>
      </c>
      <c r="N117" s="418" t="s">
        <v>360</v>
      </c>
      <c r="O117" s="459">
        <v>5.8106723062157108</v>
      </c>
      <c r="P117" s="418" t="s">
        <v>360</v>
      </c>
      <c r="Q117" s="459">
        <v>1.7191159461509864</v>
      </c>
      <c r="R117" s="418" t="s">
        <v>360</v>
      </c>
      <c r="S117" s="459">
        <v>9.3083491216321708</v>
      </c>
      <c r="T117" s="418" t="s">
        <v>360</v>
      </c>
      <c r="U117" s="459">
        <v>28.024609882214691</v>
      </c>
      <c r="V117" s="418" t="s">
        <v>360</v>
      </c>
      <c r="W117" s="459">
        <v>4.7099617904734252</v>
      </c>
      <c r="X117" s="418" t="s">
        <v>360</v>
      </c>
      <c r="Y117" s="459">
        <v>1.5631181646599579</v>
      </c>
      <c r="Z117" s="418" t="s">
        <v>360</v>
      </c>
      <c r="AA117" s="459">
        <v>6.9531616577638236</v>
      </c>
      <c r="AB117" s="418" t="s">
        <v>360</v>
      </c>
      <c r="AC117" s="459">
        <v>4.2763421737238492</v>
      </c>
      <c r="AD117" s="418" t="s">
        <v>360</v>
      </c>
      <c r="AE117" s="459">
        <v>2.422534489132901</v>
      </c>
      <c r="AF117" s="418" t="s">
        <v>360</v>
      </c>
      <c r="AG117" s="459">
        <v>2.1337233369157311</v>
      </c>
      <c r="AH117" s="415" t="s">
        <v>360</v>
      </c>
      <c r="AI117" s="460">
        <v>100</v>
      </c>
      <c r="AJ117" s="452"/>
    </row>
    <row r="118" spans="1:36" ht="14.15" customHeight="1">
      <c r="A118" s="451" t="s">
        <v>1667</v>
      </c>
      <c r="B118" s="415" t="s">
        <v>360</v>
      </c>
      <c r="C118" s="459">
        <v>11.099860345770015</v>
      </c>
      <c r="D118" s="418" t="s">
        <v>360</v>
      </c>
      <c r="E118" s="459">
        <v>14.077197355339234</v>
      </c>
      <c r="F118" s="418" t="s">
        <v>360</v>
      </c>
      <c r="G118" s="459">
        <v>0.51396663724473091</v>
      </c>
      <c r="H118" s="418" t="s">
        <v>360</v>
      </c>
      <c r="I118" s="459">
        <v>5.8276264045817472</v>
      </c>
      <c r="J118" s="418" t="s">
        <v>360</v>
      </c>
      <c r="K118" s="459">
        <v>1.4938835786346996</v>
      </c>
      <c r="L118" s="418" t="s">
        <v>360</v>
      </c>
      <c r="M118" s="459">
        <v>1.192568926234852</v>
      </c>
      <c r="N118" s="418" t="s">
        <v>360</v>
      </c>
      <c r="O118" s="459">
        <v>5.4094504123884484</v>
      </c>
      <c r="P118" s="418" t="s">
        <v>360</v>
      </c>
      <c r="Q118" s="459">
        <v>1.856458584671935</v>
      </c>
      <c r="R118" s="418" t="s">
        <v>360</v>
      </c>
      <c r="S118" s="459">
        <v>8.8287385002382912</v>
      </c>
      <c r="T118" s="418" t="s">
        <v>360</v>
      </c>
      <c r="U118" s="459">
        <v>27.943112233479269</v>
      </c>
      <c r="V118" s="418" t="s">
        <v>360</v>
      </c>
      <c r="W118" s="459">
        <v>4.5896666630195941</v>
      </c>
      <c r="X118" s="418" t="s">
        <v>360</v>
      </c>
      <c r="Y118" s="459">
        <v>1.3929949586078487</v>
      </c>
      <c r="Z118" s="418" t="s">
        <v>360</v>
      </c>
      <c r="AA118" s="459">
        <v>6.7036550572617903</v>
      </c>
      <c r="AB118" s="418" t="s">
        <v>360</v>
      </c>
      <c r="AC118" s="459">
        <v>4.3633163838601803</v>
      </c>
      <c r="AD118" s="418" t="s">
        <v>360</v>
      </c>
      <c r="AE118" s="459">
        <v>2.410029625696795</v>
      </c>
      <c r="AF118" s="418" t="s">
        <v>360</v>
      </c>
      <c r="AG118" s="459">
        <v>2.2974743329705656</v>
      </c>
      <c r="AH118" s="415" t="s">
        <v>360</v>
      </c>
      <c r="AI118" s="460">
        <v>100</v>
      </c>
      <c r="AJ118" s="452"/>
    </row>
    <row r="119" spans="1:36" ht="12.65" customHeight="1">
      <c r="A119" s="348"/>
      <c r="B119" s="461"/>
      <c r="C119" s="457"/>
      <c r="D119" s="462"/>
      <c r="E119" s="457"/>
      <c r="F119" s="462"/>
      <c r="G119" s="457"/>
      <c r="H119" s="462"/>
      <c r="I119" s="457"/>
      <c r="J119" s="462"/>
      <c r="K119" s="457"/>
      <c r="L119" s="462"/>
      <c r="M119" s="457"/>
      <c r="N119" s="462"/>
      <c r="O119" s="457"/>
      <c r="P119" s="462"/>
      <c r="Q119" s="457"/>
      <c r="R119" s="462"/>
      <c r="S119" s="457"/>
      <c r="T119" s="462"/>
      <c r="U119" s="457"/>
      <c r="V119" s="462"/>
      <c r="W119" s="457"/>
      <c r="X119" s="462"/>
      <c r="Y119" s="457"/>
      <c r="Z119" s="462"/>
      <c r="AA119" s="457"/>
      <c r="AB119" s="462"/>
      <c r="AC119" s="457"/>
      <c r="AD119" s="462"/>
      <c r="AE119" s="457"/>
      <c r="AF119" s="462"/>
      <c r="AG119" s="457"/>
      <c r="AH119" s="462"/>
      <c r="AI119" s="457"/>
    </row>
    <row r="120" spans="1:36" s="137" customFormat="1" ht="34.5" customHeight="1">
      <c r="B120" s="1429" t="s">
        <v>1111</v>
      </c>
      <c r="C120" s="1429"/>
      <c r="D120" s="1429"/>
      <c r="E120" s="1429"/>
      <c r="F120" s="1429"/>
      <c r="G120" s="1429"/>
    </row>
    <row r="121" spans="1:36" s="602" customFormat="1" ht="15" customHeight="1">
      <c r="B121" s="1429" t="s">
        <v>929</v>
      </c>
      <c r="C121" s="1429"/>
      <c r="D121" s="1429"/>
      <c r="E121" s="1429"/>
      <c r="F121" s="1429"/>
      <c r="G121" s="1429"/>
    </row>
    <row r="122" spans="1:36" s="602" customFormat="1" ht="40" customHeight="1">
      <c r="B122" s="1429" t="s">
        <v>1112</v>
      </c>
      <c r="C122" s="1429"/>
      <c r="D122" s="1429"/>
      <c r="E122" s="1429"/>
      <c r="F122" s="1429"/>
      <c r="G122" s="1429"/>
    </row>
    <row r="123" spans="1:36" s="137" customFormat="1" ht="40" customHeight="1">
      <c r="B123" s="1429" t="s">
        <v>1113</v>
      </c>
      <c r="C123" s="1429"/>
      <c r="D123" s="1429"/>
      <c r="E123" s="1429"/>
      <c r="F123" s="1429"/>
      <c r="G123" s="1429"/>
    </row>
    <row r="124" spans="1:36" ht="15" customHeight="1">
      <c r="B124" s="1028" t="s">
        <v>1668</v>
      </c>
    </row>
    <row r="125" spans="1:36" ht="15" customHeight="1">
      <c r="B125" s="37" t="s">
        <v>1669</v>
      </c>
    </row>
  </sheetData>
  <sheetProtection selectLockedCells="1"/>
  <mergeCells count="46">
    <mergeCell ref="B120:G120"/>
    <mergeCell ref="B121:G121"/>
    <mergeCell ref="B122:G122"/>
    <mergeCell ref="B123:G123"/>
    <mergeCell ref="B92:G92"/>
    <mergeCell ref="H92:M92"/>
    <mergeCell ref="N92:S92"/>
    <mergeCell ref="T92:Y92"/>
    <mergeCell ref="Z92:AE92"/>
    <mergeCell ref="AF92:AI92"/>
    <mergeCell ref="AF64:AI64"/>
    <mergeCell ref="B36:G36"/>
    <mergeCell ref="H36:M36"/>
    <mergeCell ref="N36:S36"/>
    <mergeCell ref="T36:Y36"/>
    <mergeCell ref="Z36:AE36"/>
    <mergeCell ref="AF36:AI36"/>
    <mergeCell ref="B64:G64"/>
    <mergeCell ref="H64:M64"/>
    <mergeCell ref="N64:S64"/>
    <mergeCell ref="T64:Y64"/>
    <mergeCell ref="Z64:AE64"/>
    <mergeCell ref="B8:G8"/>
    <mergeCell ref="H8:M8"/>
    <mergeCell ref="N8:S8"/>
    <mergeCell ref="T8:Y8"/>
    <mergeCell ref="Z8:AE8"/>
    <mergeCell ref="AF8:AI8"/>
    <mergeCell ref="X5:Y5"/>
    <mergeCell ref="Z5:AA5"/>
    <mergeCell ref="AB5:AC5"/>
    <mergeCell ref="AD5:AE5"/>
    <mergeCell ref="AF5:AG5"/>
    <mergeCell ref="AH5:AI5"/>
    <mergeCell ref="V5:W5"/>
    <mergeCell ref="A5:A6"/>
    <mergeCell ref="B5:C5"/>
    <mergeCell ref="D5:E5"/>
    <mergeCell ref="F5:G5"/>
    <mergeCell ref="H5:I5"/>
    <mergeCell ref="J5:K5"/>
    <mergeCell ref="L5:M5"/>
    <mergeCell ref="N5:O5"/>
    <mergeCell ref="P5:Q5"/>
    <mergeCell ref="R5:S5"/>
    <mergeCell ref="T5:U5"/>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&amp;"Arial,Fett"Rohstoffverbrauch (DMI abiotisch)*) 1994 – 2018 nach Bundesländern</oddHeader>
    <oddFooter>&amp;CStatistische Ämter der Länder – Indikatoren und Kennzahlen, UGRdL 2020</oddFooter>
  </headerFooter>
  <rowBreaks count="3" manualBreakCount="3">
    <brk id="34" max="16383" man="1"/>
    <brk id="62" max="16383" man="1"/>
    <brk id="90" max="16383" man="1"/>
  </rowBreaks>
  <colBreaks count="5" manualBreakCount="5">
    <brk id="7" max="1048575" man="1"/>
    <brk id="13" max="1048575" man="1"/>
    <brk id="19" max="1048575" man="1"/>
    <brk id="25" max="1048575" man="1"/>
    <brk id="31" max="1048575" man="1"/>
  </colBreak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0">
    <pageSetUpPr autoPageBreaks="0"/>
  </sheetPr>
  <dimension ref="A1:AF125"/>
  <sheetViews>
    <sheetView showGridLines="0" showRowColHeaders="0" zoomScaleNormal="100" workbookViewId="0">
      <pane xSplit="1" ySplit="6" topLeftCell="B7" activePane="bottomRight" state="frozen"/>
      <selection pane="topRight"/>
      <selection pane="bottomLeft"/>
      <selection pane="bottomRight"/>
    </sheetView>
  </sheetViews>
  <sheetFormatPr baseColWidth="10" defaultColWidth="11.54296875" defaultRowHeight="12.5"/>
  <cols>
    <col min="1" max="1" width="13.453125" style="332" customWidth="1"/>
    <col min="2" max="31" width="12.54296875" style="37" customWidth="1"/>
    <col min="32" max="32" width="11.54296875" style="303" customWidth="1"/>
    <col min="33" max="16384" width="11.54296875" style="447"/>
  </cols>
  <sheetData>
    <row r="1" spans="1:32" ht="13">
      <c r="A1" s="160" t="s">
        <v>322</v>
      </c>
    </row>
    <row r="3" spans="1:32" s="333" customFormat="1" ht="13">
      <c r="A3" s="334" t="s">
        <v>963</v>
      </c>
      <c r="B3" s="335" t="s">
        <v>1280</v>
      </c>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03"/>
    </row>
    <row r="4" spans="1:32" ht="13">
      <c r="A4" s="334"/>
      <c r="B4" s="448"/>
      <c r="C4" s="448"/>
      <c r="D4" s="448"/>
      <c r="E4" s="448"/>
      <c r="F4" s="448"/>
      <c r="G4" s="448"/>
      <c r="H4" s="448"/>
      <c r="I4" s="448"/>
      <c r="J4" s="448"/>
      <c r="K4" s="448"/>
      <c r="L4" s="448"/>
      <c r="M4" s="448"/>
      <c r="N4" s="448"/>
      <c r="O4" s="448"/>
      <c r="P4" s="448"/>
      <c r="Q4" s="448"/>
      <c r="R4" s="448"/>
      <c r="S4" s="448"/>
      <c r="T4" s="448"/>
      <c r="U4" s="448"/>
      <c r="V4" s="448"/>
      <c r="W4" s="448"/>
      <c r="X4" s="448"/>
      <c r="Y4" s="448"/>
      <c r="Z4" s="448"/>
      <c r="AA4" s="448"/>
      <c r="AB4" s="448"/>
      <c r="AC4" s="448"/>
      <c r="AD4" s="448"/>
      <c r="AE4" s="448"/>
    </row>
    <row r="5" spans="1:32" s="649" customFormat="1" ht="18.649999999999999" customHeight="1">
      <c r="A5" s="1427" t="s">
        <v>506</v>
      </c>
      <c r="B5" s="1425" t="s">
        <v>435</v>
      </c>
      <c r="C5" s="1426"/>
      <c r="D5" s="1425" t="s">
        <v>436</v>
      </c>
      <c r="E5" s="1426"/>
      <c r="F5" s="1425" t="s">
        <v>438</v>
      </c>
      <c r="G5" s="1426"/>
      <c r="H5" s="1425" t="s">
        <v>441</v>
      </c>
      <c r="I5" s="1426"/>
      <c r="J5" s="1425" t="s">
        <v>442</v>
      </c>
      <c r="K5" s="1426"/>
      <c r="L5" s="1425" t="s">
        <v>443</v>
      </c>
      <c r="M5" s="1426"/>
      <c r="N5" s="1425" t="s">
        <v>444</v>
      </c>
      <c r="O5" s="1426"/>
      <c r="P5" s="1425" t="s">
        <v>445</v>
      </c>
      <c r="Q5" s="1426"/>
      <c r="R5" s="1425" t="s">
        <v>446</v>
      </c>
      <c r="S5" s="1426"/>
      <c r="T5" s="1425" t="s">
        <v>447</v>
      </c>
      <c r="U5" s="1426"/>
      <c r="V5" s="1425" t="s">
        <v>448</v>
      </c>
      <c r="W5" s="1426"/>
      <c r="X5" s="1425" t="s">
        <v>449</v>
      </c>
      <c r="Y5" s="1426"/>
      <c r="Z5" s="1425" t="s">
        <v>450</v>
      </c>
      <c r="AA5" s="1426"/>
      <c r="AB5" s="1425" t="s">
        <v>930</v>
      </c>
      <c r="AC5" s="1426"/>
      <c r="AD5" s="1425" t="s">
        <v>460</v>
      </c>
      <c r="AE5" s="1426"/>
      <c r="AF5" s="449"/>
    </row>
    <row r="6" spans="1:32" s="649" customFormat="1" ht="60.65" customHeight="1">
      <c r="A6" s="1428"/>
      <c r="B6" s="339" t="s">
        <v>931</v>
      </c>
      <c r="C6" s="339" t="s">
        <v>932</v>
      </c>
      <c r="D6" s="339" t="s">
        <v>931</v>
      </c>
      <c r="E6" s="339" t="s">
        <v>932</v>
      </c>
      <c r="F6" s="339" t="s">
        <v>931</v>
      </c>
      <c r="G6" s="339" t="s">
        <v>932</v>
      </c>
      <c r="H6" s="339" t="s">
        <v>931</v>
      </c>
      <c r="I6" s="339" t="s">
        <v>932</v>
      </c>
      <c r="J6" s="339" t="s">
        <v>931</v>
      </c>
      <c r="K6" s="339" t="s">
        <v>932</v>
      </c>
      <c r="L6" s="339" t="s">
        <v>931</v>
      </c>
      <c r="M6" s="339" t="s">
        <v>932</v>
      </c>
      <c r="N6" s="339" t="s">
        <v>931</v>
      </c>
      <c r="O6" s="339" t="s">
        <v>932</v>
      </c>
      <c r="P6" s="339" t="s">
        <v>931</v>
      </c>
      <c r="Q6" s="339" t="s">
        <v>932</v>
      </c>
      <c r="R6" s="339" t="s">
        <v>931</v>
      </c>
      <c r="S6" s="339" t="s">
        <v>932</v>
      </c>
      <c r="T6" s="339" t="s">
        <v>931</v>
      </c>
      <c r="U6" s="339" t="s">
        <v>932</v>
      </c>
      <c r="V6" s="339" t="s">
        <v>931</v>
      </c>
      <c r="W6" s="339" t="s">
        <v>932</v>
      </c>
      <c r="X6" s="339" t="s">
        <v>931</v>
      </c>
      <c r="Y6" s="339" t="s">
        <v>932</v>
      </c>
      <c r="Z6" s="339" t="s">
        <v>931</v>
      </c>
      <c r="AA6" s="339" t="s">
        <v>932</v>
      </c>
      <c r="AB6" s="339" t="s">
        <v>931</v>
      </c>
      <c r="AC6" s="339" t="s">
        <v>932</v>
      </c>
      <c r="AD6" s="339" t="s">
        <v>931</v>
      </c>
      <c r="AE6" s="339" t="s">
        <v>932</v>
      </c>
      <c r="AF6" s="449"/>
    </row>
    <row r="7" spans="1:32" ht="13">
      <c r="A7" s="334"/>
      <c r="B7" s="448"/>
      <c r="C7" s="448"/>
      <c r="D7" s="448"/>
      <c r="E7" s="448"/>
      <c r="F7" s="448"/>
      <c r="G7" s="448"/>
      <c r="H7" s="448"/>
      <c r="I7" s="448"/>
      <c r="J7" s="448"/>
      <c r="K7" s="448"/>
      <c r="L7" s="448"/>
      <c r="M7" s="448"/>
      <c r="N7" s="448"/>
      <c r="O7" s="448"/>
      <c r="P7" s="448"/>
      <c r="Q7" s="448"/>
      <c r="R7" s="448"/>
      <c r="S7" s="448"/>
      <c r="T7" s="448"/>
      <c r="U7" s="448"/>
      <c r="V7" s="448"/>
      <c r="W7" s="448"/>
      <c r="X7" s="448"/>
      <c r="Y7" s="448"/>
      <c r="Z7" s="448"/>
      <c r="AA7" s="448"/>
      <c r="AB7" s="448"/>
      <c r="AC7" s="448"/>
      <c r="AD7" s="448"/>
      <c r="AE7" s="448"/>
    </row>
    <row r="8" spans="1:32" ht="13">
      <c r="B8" s="1360" t="s">
        <v>434</v>
      </c>
      <c r="C8" s="1360"/>
      <c r="D8" s="1360"/>
      <c r="E8" s="1360"/>
      <c r="F8" s="1360"/>
      <c r="G8" s="1360"/>
      <c r="H8" s="1360" t="s">
        <v>434</v>
      </c>
      <c r="I8" s="1360"/>
      <c r="J8" s="1360"/>
      <c r="K8" s="1360"/>
      <c r="L8" s="1360"/>
      <c r="M8" s="1360"/>
      <c r="N8" s="1360" t="s">
        <v>434</v>
      </c>
      <c r="O8" s="1360"/>
      <c r="P8" s="1360"/>
      <c r="Q8" s="1360"/>
      <c r="R8" s="1360"/>
      <c r="S8" s="1360"/>
      <c r="T8" s="1360" t="s">
        <v>434</v>
      </c>
      <c r="U8" s="1360"/>
      <c r="V8" s="1360"/>
      <c r="W8" s="1360"/>
      <c r="X8" s="1360"/>
      <c r="Y8" s="1360"/>
      <c r="Z8" s="1360" t="s">
        <v>434</v>
      </c>
      <c r="AA8" s="1360"/>
      <c r="AB8" s="1360"/>
      <c r="AC8" s="1360"/>
      <c r="AD8" s="1360"/>
      <c r="AE8" s="1360"/>
    </row>
    <row r="9" spans="1:32">
      <c r="B9" s="450"/>
      <c r="C9" s="450"/>
      <c r="D9" s="450"/>
      <c r="E9" s="450"/>
      <c r="F9" s="450"/>
      <c r="G9" s="450"/>
      <c r="H9" s="450"/>
      <c r="I9" s="450"/>
      <c r="J9" s="450"/>
      <c r="K9" s="450"/>
      <c r="L9" s="450"/>
      <c r="M9" s="450"/>
      <c r="N9" s="450"/>
      <c r="O9" s="450"/>
      <c r="P9" s="450"/>
      <c r="Q9" s="450"/>
      <c r="R9" s="450"/>
      <c r="S9" s="450"/>
      <c r="T9" s="450"/>
      <c r="U9" s="450"/>
      <c r="V9" s="450"/>
      <c r="W9" s="450"/>
      <c r="X9" s="450"/>
      <c r="Y9" s="450"/>
      <c r="Z9" s="450"/>
      <c r="AA9" s="450"/>
      <c r="AB9" s="450"/>
      <c r="AC9" s="450"/>
      <c r="AD9" s="415"/>
      <c r="AE9" s="450"/>
    </row>
    <row r="10" spans="1:32" s="343" customFormat="1" ht="14.15" customHeight="1">
      <c r="A10" s="451">
        <v>1994</v>
      </c>
      <c r="B10" s="415">
        <v>242107.57164438308</v>
      </c>
      <c r="C10" s="1132">
        <v>184647.26938893192</v>
      </c>
      <c r="D10" s="415">
        <v>311077.15401910443</v>
      </c>
      <c r="E10" s="1132">
        <v>257385.23990373392</v>
      </c>
      <c r="F10" s="415">
        <v>150403.60052958294</v>
      </c>
      <c r="G10" s="1132">
        <v>112573.19203929242</v>
      </c>
      <c r="H10" s="415">
        <v>120739.21110828116</v>
      </c>
      <c r="I10" s="1132">
        <v>75089.883645595066</v>
      </c>
      <c r="J10" s="415">
        <v>55188.373996472117</v>
      </c>
      <c r="K10" s="1132">
        <v>43940.838374726896</v>
      </c>
      <c r="L10" s="415">
        <v>251621.31444526324</v>
      </c>
      <c r="M10" s="1132">
        <v>180236.06377856212</v>
      </c>
      <c r="N10" s="415">
        <v>542681.68106281303</v>
      </c>
      <c r="O10" s="1132">
        <v>427414.50761016971</v>
      </c>
      <c r="P10" s="415">
        <v>122287.43685171611</v>
      </c>
      <c r="Q10" s="1132">
        <v>72268.146394847863</v>
      </c>
      <c r="R10" s="415">
        <v>29869.418356109534</v>
      </c>
      <c r="S10" s="1132">
        <v>20513.510047291347</v>
      </c>
      <c r="T10" s="415">
        <v>196985.5195023109</v>
      </c>
      <c r="U10" s="1132">
        <v>166788.46042752598</v>
      </c>
      <c r="V10" s="415">
        <v>124800.44533930646</v>
      </c>
      <c r="W10" s="1132">
        <v>80801.326552764134</v>
      </c>
      <c r="X10" s="415">
        <v>62888.922860592131</v>
      </c>
      <c r="Y10" s="1132">
        <v>41320.322327085516</v>
      </c>
      <c r="Z10" s="415">
        <v>81814.721235491772</v>
      </c>
      <c r="AA10" s="1132">
        <v>57028.71040715211</v>
      </c>
      <c r="AB10" s="415">
        <v>142627.79605997249</v>
      </c>
      <c r="AC10" s="1132">
        <v>63401.07319832081</v>
      </c>
      <c r="AD10" s="415" t="s">
        <v>360</v>
      </c>
      <c r="AE10" s="1132">
        <v>1783408.5440959996</v>
      </c>
      <c r="AF10" s="452"/>
    </row>
    <row r="11" spans="1:32" s="333" customFormat="1" ht="14.15" customHeight="1">
      <c r="A11" s="453">
        <v>1995</v>
      </c>
      <c r="B11" s="415">
        <v>239613.41328012091</v>
      </c>
      <c r="C11" s="1132">
        <v>182220.93195265348</v>
      </c>
      <c r="D11" s="415">
        <v>306283.49454105803</v>
      </c>
      <c r="E11" s="1132">
        <v>252129.3911665559</v>
      </c>
      <c r="F11" s="415">
        <v>148302.3612049993</v>
      </c>
      <c r="G11" s="1132">
        <v>109473.05767145898</v>
      </c>
      <c r="H11" s="415">
        <v>121572.73945993585</v>
      </c>
      <c r="I11" s="1132">
        <v>75575.334308178833</v>
      </c>
      <c r="J11" s="415">
        <v>55253.754976320808</v>
      </c>
      <c r="K11" s="1132">
        <v>43211.533971899495</v>
      </c>
      <c r="L11" s="415">
        <v>259499.77217784908</v>
      </c>
      <c r="M11" s="1132">
        <v>187548.17561155889</v>
      </c>
      <c r="N11" s="415">
        <v>529768.69128750719</v>
      </c>
      <c r="O11" s="1132">
        <v>415440.79283864773</v>
      </c>
      <c r="P11" s="415">
        <v>122506.45632740564</v>
      </c>
      <c r="Q11" s="1132">
        <v>72778.224225885773</v>
      </c>
      <c r="R11" s="415">
        <v>30040.684228918661</v>
      </c>
      <c r="S11" s="1132">
        <v>20248.656170004615</v>
      </c>
      <c r="T11" s="415">
        <v>185164.8610723599</v>
      </c>
      <c r="U11" s="1132">
        <v>155450.86821575498</v>
      </c>
      <c r="V11" s="415">
        <v>123514.18342118648</v>
      </c>
      <c r="W11" s="1132">
        <v>76922.672058717741</v>
      </c>
      <c r="X11" s="415">
        <v>66139.979761850933</v>
      </c>
      <c r="Y11" s="1132">
        <v>44261.906416148908</v>
      </c>
      <c r="Z11" s="415">
        <v>81294.775406872417</v>
      </c>
      <c r="AA11" s="1132">
        <v>56037.773102238032</v>
      </c>
      <c r="AB11" s="415">
        <v>135084.93762889394</v>
      </c>
      <c r="AC11" s="1132">
        <v>53854.975185296484</v>
      </c>
      <c r="AD11" s="415" t="s">
        <v>360</v>
      </c>
      <c r="AE11" s="1132">
        <v>1745154.2928950004</v>
      </c>
      <c r="AF11" s="452"/>
    </row>
    <row r="12" spans="1:32" s="333" customFormat="1" ht="14.15" customHeight="1">
      <c r="A12" s="451">
        <v>1996</v>
      </c>
      <c r="B12" s="415">
        <v>234364.84136005153</v>
      </c>
      <c r="C12" s="1132">
        <v>177107.42727182203</v>
      </c>
      <c r="D12" s="415">
        <v>299627.81135759503</v>
      </c>
      <c r="E12" s="1132">
        <v>247163.69180031409</v>
      </c>
      <c r="F12" s="415">
        <v>157263.5294695897</v>
      </c>
      <c r="G12" s="1132">
        <v>114542.78630513692</v>
      </c>
      <c r="H12" s="415">
        <v>117589.36050214307</v>
      </c>
      <c r="I12" s="1132">
        <v>70249.587019938393</v>
      </c>
      <c r="J12" s="415">
        <v>59147.228561521042</v>
      </c>
      <c r="K12" s="1132">
        <v>46126.519669519344</v>
      </c>
      <c r="L12" s="415">
        <v>263016.19697339449</v>
      </c>
      <c r="M12" s="1132">
        <v>193657.54549245953</v>
      </c>
      <c r="N12" s="415">
        <v>525561.48958498449</v>
      </c>
      <c r="O12" s="1132">
        <v>411606.89209913975</v>
      </c>
      <c r="P12" s="415">
        <v>115215.53359811869</v>
      </c>
      <c r="Q12" s="1132">
        <v>69896.145793371819</v>
      </c>
      <c r="R12" s="415">
        <v>27162.26541190681</v>
      </c>
      <c r="S12" s="1132">
        <v>17933.361185935726</v>
      </c>
      <c r="T12" s="415">
        <v>173705.14293198055</v>
      </c>
      <c r="U12" s="1132">
        <v>142577.88344812964</v>
      </c>
      <c r="V12" s="415">
        <v>127464.15188343858</v>
      </c>
      <c r="W12" s="1132">
        <v>80348.810810388604</v>
      </c>
      <c r="X12" s="415">
        <v>64080.474523955141</v>
      </c>
      <c r="Y12" s="1132">
        <v>42726.34630576786</v>
      </c>
      <c r="Z12" s="415">
        <v>85400.719946614685</v>
      </c>
      <c r="AA12" s="1132">
        <v>60105.351683336645</v>
      </c>
      <c r="AB12" s="415">
        <v>135105.42331144051</v>
      </c>
      <c r="AC12" s="1132">
        <v>58395.071920739952</v>
      </c>
      <c r="AD12" s="415" t="s">
        <v>360</v>
      </c>
      <c r="AE12" s="1132">
        <v>1732437.4208060005</v>
      </c>
      <c r="AF12" s="452"/>
    </row>
    <row r="13" spans="1:32" s="333" customFormat="1" ht="14.15" customHeight="1">
      <c r="A13" s="453">
        <v>1997</v>
      </c>
      <c r="B13" s="415">
        <v>234921.03773537633</v>
      </c>
      <c r="C13" s="1132">
        <v>175901.21342584735</v>
      </c>
      <c r="D13" s="415">
        <v>294280.68898547487</v>
      </c>
      <c r="E13" s="1132">
        <v>240108.8825405672</v>
      </c>
      <c r="F13" s="415">
        <v>155093.5088787523</v>
      </c>
      <c r="G13" s="1132">
        <v>113176.09679672949</v>
      </c>
      <c r="H13" s="415">
        <v>117008.84803225291</v>
      </c>
      <c r="I13" s="1132">
        <v>69796.891713152902</v>
      </c>
      <c r="J13" s="415">
        <v>55605.644203817654</v>
      </c>
      <c r="K13" s="1132">
        <v>42512.746963345606</v>
      </c>
      <c r="L13" s="415">
        <v>272866.32074300823</v>
      </c>
      <c r="M13" s="1132">
        <v>199296.09114343132</v>
      </c>
      <c r="N13" s="415">
        <v>522031.50727247004</v>
      </c>
      <c r="O13" s="1132">
        <v>409503.57717367506</v>
      </c>
      <c r="P13" s="415">
        <v>117896.14636139723</v>
      </c>
      <c r="Q13" s="1132">
        <v>70352.079089187158</v>
      </c>
      <c r="R13" s="415">
        <v>33138.526705065931</v>
      </c>
      <c r="S13" s="1132">
        <v>24267.576252988936</v>
      </c>
      <c r="T13" s="415">
        <v>164945.34237680212</v>
      </c>
      <c r="U13" s="1132">
        <v>134036.25596443223</v>
      </c>
      <c r="V13" s="415">
        <v>126280.17838352732</v>
      </c>
      <c r="W13" s="1132">
        <v>81414.251464953122</v>
      </c>
      <c r="X13" s="415">
        <v>63246.551165653269</v>
      </c>
      <c r="Y13" s="1132">
        <v>41307.225049190922</v>
      </c>
      <c r="Z13" s="415">
        <v>84753.074474204579</v>
      </c>
      <c r="AA13" s="1132">
        <v>60760.51479254866</v>
      </c>
      <c r="AB13" s="415">
        <v>141040.83224828704</v>
      </c>
      <c r="AC13" s="1132">
        <v>60715.534825950293</v>
      </c>
      <c r="AD13" s="415" t="s">
        <v>360</v>
      </c>
      <c r="AE13" s="1132">
        <v>1723148.937196</v>
      </c>
      <c r="AF13" s="452"/>
    </row>
    <row r="14" spans="1:32" s="333" customFormat="1" ht="14.15" customHeight="1">
      <c r="A14" s="451">
        <v>1998</v>
      </c>
      <c r="B14" s="415">
        <v>235703.53305524273</v>
      </c>
      <c r="C14" s="1132">
        <v>177286.61626861675</v>
      </c>
      <c r="D14" s="415">
        <v>295749.25918611977</v>
      </c>
      <c r="E14" s="1132">
        <v>240979.89679094855</v>
      </c>
      <c r="F14" s="415">
        <v>148985.17936800342</v>
      </c>
      <c r="G14" s="1132">
        <v>108511.41865846456</v>
      </c>
      <c r="H14" s="415">
        <v>122247.21254223761</v>
      </c>
      <c r="I14" s="1132">
        <v>71105.499617627996</v>
      </c>
      <c r="J14" s="415">
        <v>54774.979369618697</v>
      </c>
      <c r="K14" s="1132">
        <v>40152.01248443986</v>
      </c>
      <c r="L14" s="415">
        <v>281074.77815973136</v>
      </c>
      <c r="M14" s="1132">
        <v>205012.9409323929</v>
      </c>
      <c r="N14" s="415">
        <v>530466.69734511338</v>
      </c>
      <c r="O14" s="1132">
        <v>416046.58430436591</v>
      </c>
      <c r="P14" s="415">
        <v>123485.23359059576</v>
      </c>
      <c r="Q14" s="1132">
        <v>77928.568323975865</v>
      </c>
      <c r="R14" s="415">
        <v>32897.222367892195</v>
      </c>
      <c r="S14" s="1132">
        <v>23848.315080127762</v>
      </c>
      <c r="T14" s="415">
        <v>141353.23733799392</v>
      </c>
      <c r="U14" s="1132">
        <v>109971.52636946595</v>
      </c>
      <c r="V14" s="415">
        <v>127931.17353159239</v>
      </c>
      <c r="W14" s="1132">
        <v>82011.393706195682</v>
      </c>
      <c r="X14" s="415">
        <v>63597.175564918609</v>
      </c>
      <c r="Y14" s="1132">
        <v>41996.947794888125</v>
      </c>
      <c r="Z14" s="415">
        <v>80314.614918199877</v>
      </c>
      <c r="AA14" s="1132">
        <v>52675.239326017349</v>
      </c>
      <c r="AB14" s="415">
        <v>136538.9817478176</v>
      </c>
      <c r="AC14" s="1132">
        <v>58289.176542472836</v>
      </c>
      <c r="AD14" s="415" t="s">
        <v>360</v>
      </c>
      <c r="AE14" s="1132">
        <v>1705816.1362000001</v>
      </c>
      <c r="AF14" s="452"/>
    </row>
    <row r="15" spans="1:32" s="333" customFormat="1" ht="14.15" customHeight="1">
      <c r="A15" s="453">
        <v>1999</v>
      </c>
      <c r="B15" s="415">
        <v>246077.90955676514</v>
      </c>
      <c r="C15" s="1132">
        <v>184853.51698626051</v>
      </c>
      <c r="D15" s="415">
        <v>309691.82730346342</v>
      </c>
      <c r="E15" s="1132">
        <v>247368.72856851923</v>
      </c>
      <c r="F15" s="415">
        <v>148388.70462381846</v>
      </c>
      <c r="G15" s="1132">
        <v>106213.80432638701</v>
      </c>
      <c r="H15" s="415">
        <v>125034.07893084208</v>
      </c>
      <c r="I15" s="1132">
        <v>73530.311899394146</v>
      </c>
      <c r="J15" s="415">
        <v>57267.714958803655</v>
      </c>
      <c r="K15" s="1132">
        <v>41723.098025781772</v>
      </c>
      <c r="L15" s="415">
        <v>289159.49542317179</v>
      </c>
      <c r="M15" s="1132">
        <v>209234.66794830823</v>
      </c>
      <c r="N15" s="415">
        <v>531669.74189533095</v>
      </c>
      <c r="O15" s="1132">
        <v>418986.37277407863</v>
      </c>
      <c r="P15" s="415">
        <v>126631.93343764392</v>
      </c>
      <c r="Q15" s="1132">
        <v>77395.156882609328</v>
      </c>
      <c r="R15" s="415">
        <v>32146.102130938605</v>
      </c>
      <c r="S15" s="1132">
        <v>22082.392163295266</v>
      </c>
      <c r="T15" s="415">
        <v>143662.91282697031</v>
      </c>
      <c r="U15" s="1132">
        <v>107101.20545164056</v>
      </c>
      <c r="V15" s="415">
        <v>137844.3257215966</v>
      </c>
      <c r="W15" s="1132">
        <v>87610.612927103764</v>
      </c>
      <c r="X15" s="415">
        <v>67970.693133923254</v>
      </c>
      <c r="Y15" s="1132">
        <v>43877.615265972963</v>
      </c>
      <c r="Z15" s="415">
        <v>82729.682031522068</v>
      </c>
      <c r="AA15" s="1132">
        <v>55842.266248156266</v>
      </c>
      <c r="AB15" s="415">
        <v>133276.93474161578</v>
      </c>
      <c r="AC15" s="1132">
        <v>54658.134427492208</v>
      </c>
      <c r="AD15" s="415" t="s">
        <v>360</v>
      </c>
      <c r="AE15" s="1132">
        <v>1730477.8838950002</v>
      </c>
      <c r="AF15" s="452"/>
    </row>
    <row r="16" spans="1:32" s="333" customFormat="1" ht="14.15" customHeight="1">
      <c r="A16" s="451">
        <v>2000</v>
      </c>
      <c r="B16" s="415">
        <v>264067.56186840049</v>
      </c>
      <c r="C16" s="1132">
        <v>198379.84766625444</v>
      </c>
      <c r="D16" s="415">
        <v>315323.2084798711</v>
      </c>
      <c r="E16" s="1132">
        <v>251210.79110804142</v>
      </c>
      <c r="F16" s="415">
        <v>145772.42755653433</v>
      </c>
      <c r="G16" s="1132">
        <v>102936.36598705983</v>
      </c>
      <c r="H16" s="415">
        <v>129142.44249637987</v>
      </c>
      <c r="I16" s="1132">
        <v>77463.532775314306</v>
      </c>
      <c r="J16" s="415">
        <v>54078.717738759355</v>
      </c>
      <c r="K16" s="1132">
        <v>38723.791694542255</v>
      </c>
      <c r="L16" s="415">
        <v>284631.46920970117</v>
      </c>
      <c r="M16" s="1132">
        <v>207688.78267389879</v>
      </c>
      <c r="N16" s="415">
        <v>530455.69839316793</v>
      </c>
      <c r="O16" s="1132">
        <v>415302.55258474988</v>
      </c>
      <c r="P16" s="415">
        <v>128867.152449175</v>
      </c>
      <c r="Q16" s="1132">
        <v>79313.054807504959</v>
      </c>
      <c r="R16" s="415">
        <v>31066.762359477609</v>
      </c>
      <c r="S16" s="1132">
        <v>22797.156879845115</v>
      </c>
      <c r="T16" s="415">
        <v>141787.70532808104</v>
      </c>
      <c r="U16" s="1132">
        <v>105020.07046020014</v>
      </c>
      <c r="V16" s="415">
        <v>126552.8467939176</v>
      </c>
      <c r="W16" s="1132">
        <v>74368.880785668138</v>
      </c>
      <c r="X16" s="415">
        <v>68145.918160588088</v>
      </c>
      <c r="Y16" s="1132">
        <v>44679.963383337134</v>
      </c>
      <c r="Z16" s="415">
        <v>79249.523543673276</v>
      </c>
      <c r="AA16" s="1132">
        <v>53834.031719509308</v>
      </c>
      <c r="AB16" s="415">
        <v>135989.56438207862</v>
      </c>
      <c r="AC16" s="1132">
        <v>62912.753480074214</v>
      </c>
      <c r="AD16" s="415" t="s">
        <v>360</v>
      </c>
      <c r="AE16" s="1132">
        <v>1734631.5760059999</v>
      </c>
      <c r="AF16" s="452"/>
    </row>
    <row r="17" spans="1:32" s="333" customFormat="1" ht="14.15" customHeight="1">
      <c r="A17" s="453">
        <v>2001</v>
      </c>
      <c r="B17" s="415">
        <v>242120.51990017196</v>
      </c>
      <c r="C17" s="1132">
        <v>176451.27420942701</v>
      </c>
      <c r="D17" s="415">
        <v>304298.36448373593</v>
      </c>
      <c r="E17" s="1132">
        <v>242059.53436095078</v>
      </c>
      <c r="F17" s="415">
        <v>147070.02303774829</v>
      </c>
      <c r="G17" s="1132">
        <v>103693.53393528418</v>
      </c>
      <c r="H17" s="415">
        <v>126626.56981196612</v>
      </c>
      <c r="I17" s="1132">
        <v>73184.144158814655</v>
      </c>
      <c r="J17" s="415">
        <v>54206.566346646294</v>
      </c>
      <c r="K17" s="1132">
        <v>38667.629982337152</v>
      </c>
      <c r="L17" s="415">
        <v>284551.25743430946</v>
      </c>
      <c r="M17" s="1132">
        <v>198317.55887687957</v>
      </c>
      <c r="N17" s="415">
        <v>517788.55781165848</v>
      </c>
      <c r="O17" s="1132">
        <v>404397.95391488622</v>
      </c>
      <c r="P17" s="415">
        <v>121064.96378801666</v>
      </c>
      <c r="Q17" s="1132">
        <v>72055.853963225614</v>
      </c>
      <c r="R17" s="415">
        <v>30971.668704045474</v>
      </c>
      <c r="S17" s="1132">
        <v>23141.863243259242</v>
      </c>
      <c r="T17" s="415">
        <v>138506.45353987301</v>
      </c>
      <c r="U17" s="1132">
        <v>102086.64911009849</v>
      </c>
      <c r="V17" s="415">
        <v>118745.90577016084</v>
      </c>
      <c r="W17" s="1132">
        <v>67990.679476540274</v>
      </c>
      <c r="X17" s="415">
        <v>68515.831107958045</v>
      </c>
      <c r="Y17" s="1132">
        <v>44391.448368884608</v>
      </c>
      <c r="Z17" s="415">
        <v>73944.04706411509</v>
      </c>
      <c r="AA17" s="1132">
        <v>48650.109630794752</v>
      </c>
      <c r="AB17" s="415">
        <v>141887.65702920072</v>
      </c>
      <c r="AC17" s="1132">
        <v>61074.925074617648</v>
      </c>
      <c r="AD17" s="415" t="s">
        <v>360</v>
      </c>
      <c r="AE17" s="1132">
        <v>1656163.1583059996</v>
      </c>
      <c r="AF17" s="452"/>
    </row>
    <row r="18" spans="1:32" s="333" customFormat="1" ht="14.15" customHeight="1">
      <c r="A18" s="451">
        <v>2002</v>
      </c>
      <c r="B18" s="415">
        <v>230050.51941807737</v>
      </c>
      <c r="C18" s="1132">
        <v>166830.074225727</v>
      </c>
      <c r="D18" s="415">
        <v>292001.28314831614</v>
      </c>
      <c r="E18" s="1132">
        <v>228028.36960319447</v>
      </c>
      <c r="F18" s="415">
        <v>147829.64159698313</v>
      </c>
      <c r="G18" s="1132">
        <v>107457.21398224297</v>
      </c>
      <c r="H18" s="415">
        <v>120950.88631261651</v>
      </c>
      <c r="I18" s="1132">
        <v>70118.630116830172</v>
      </c>
      <c r="J18" s="415">
        <v>54232.931203308144</v>
      </c>
      <c r="K18" s="1132">
        <v>38258.472538035581</v>
      </c>
      <c r="L18" s="415">
        <v>269680.18464106065</v>
      </c>
      <c r="M18" s="1132">
        <v>189608.74570647825</v>
      </c>
      <c r="N18" s="415">
        <v>534352.56978699565</v>
      </c>
      <c r="O18" s="1132">
        <v>427080.96988905524</v>
      </c>
      <c r="P18" s="415">
        <v>118096.28078411997</v>
      </c>
      <c r="Q18" s="1132">
        <v>71238.199072519114</v>
      </c>
      <c r="R18" s="415">
        <v>30491.052500031372</v>
      </c>
      <c r="S18" s="1132">
        <v>22627.880477015402</v>
      </c>
      <c r="T18" s="415">
        <v>138243.41058690217</v>
      </c>
      <c r="U18" s="1132">
        <v>101381.26672241406</v>
      </c>
      <c r="V18" s="415">
        <v>118985.64598806163</v>
      </c>
      <c r="W18" s="1132">
        <v>65984.797513643571</v>
      </c>
      <c r="X18" s="415">
        <v>67671.005145841715</v>
      </c>
      <c r="Y18" s="1132">
        <v>44159.955504375539</v>
      </c>
      <c r="Z18" s="415">
        <v>75262.778820167441</v>
      </c>
      <c r="AA18" s="1132">
        <v>47839.909918965415</v>
      </c>
      <c r="AB18" s="415">
        <v>128071.83123059011</v>
      </c>
      <c r="AC18" s="1132">
        <v>50993.366640503249</v>
      </c>
      <c r="AD18" s="415" t="s">
        <v>360</v>
      </c>
      <c r="AE18" s="1132">
        <v>1631607.851911</v>
      </c>
      <c r="AF18" s="452"/>
    </row>
    <row r="19" spans="1:32" s="333" customFormat="1" ht="14.15" customHeight="1">
      <c r="A19" s="453">
        <v>2003</v>
      </c>
      <c r="B19" s="415">
        <v>223712.22564163664</v>
      </c>
      <c r="C19" s="1132">
        <v>156834.80415108579</v>
      </c>
      <c r="D19" s="415">
        <v>287641.09864760557</v>
      </c>
      <c r="E19" s="1132">
        <v>222452.87361074373</v>
      </c>
      <c r="F19" s="415">
        <v>146328.99678803465</v>
      </c>
      <c r="G19" s="1132">
        <v>103559.59779151459</v>
      </c>
      <c r="H19" s="415">
        <v>123657.62601747355</v>
      </c>
      <c r="I19" s="1132">
        <v>72039.894550997808</v>
      </c>
      <c r="J19" s="415">
        <v>52792.564229507247</v>
      </c>
      <c r="K19" s="1132">
        <v>36211.94015707355</v>
      </c>
      <c r="L19" s="415">
        <v>274934.13023556431</v>
      </c>
      <c r="M19" s="1132">
        <v>191312.25152931805</v>
      </c>
      <c r="N19" s="415">
        <v>542211.66245920188</v>
      </c>
      <c r="O19" s="1132">
        <v>429149.98569541215</v>
      </c>
      <c r="P19" s="415">
        <v>121915.21787449285</v>
      </c>
      <c r="Q19" s="1132">
        <v>70697.430356367549</v>
      </c>
      <c r="R19" s="415">
        <v>32398.863164041315</v>
      </c>
      <c r="S19" s="1132">
        <v>23406.809404063457</v>
      </c>
      <c r="T19" s="415">
        <v>149529.32387397386</v>
      </c>
      <c r="U19" s="1132">
        <v>112394.13058992615</v>
      </c>
      <c r="V19" s="415">
        <v>124880.29849183583</v>
      </c>
      <c r="W19" s="1132">
        <v>68151.497658136097</v>
      </c>
      <c r="X19" s="415">
        <v>71629.126195765144</v>
      </c>
      <c r="Y19" s="1132">
        <v>45734.304945201518</v>
      </c>
      <c r="Z19" s="415">
        <v>71034.542331509496</v>
      </c>
      <c r="AA19" s="1132">
        <v>42207.675258493822</v>
      </c>
      <c r="AB19" s="415">
        <v>134887.53308486566</v>
      </c>
      <c r="AC19" s="1132">
        <v>56201.65950466568</v>
      </c>
      <c r="AD19" s="415" t="s">
        <v>360</v>
      </c>
      <c r="AE19" s="1132">
        <v>1630354.8552030004</v>
      </c>
      <c r="AF19" s="452"/>
    </row>
    <row r="20" spans="1:32" s="333" customFormat="1" ht="14.15" customHeight="1">
      <c r="A20" s="451">
        <v>2004</v>
      </c>
      <c r="B20" s="415">
        <v>225847.53267183207</v>
      </c>
      <c r="C20" s="1132">
        <v>160171.84816624923</v>
      </c>
      <c r="D20" s="415">
        <v>293669.37805465492</v>
      </c>
      <c r="E20" s="1132">
        <v>228698.67116037584</v>
      </c>
      <c r="F20" s="415">
        <v>150372.49530086998</v>
      </c>
      <c r="G20" s="1132">
        <v>106345.95232908969</v>
      </c>
      <c r="H20" s="415">
        <v>125875.12282879197</v>
      </c>
      <c r="I20" s="1132">
        <v>71375.130154381739</v>
      </c>
      <c r="J20" s="415">
        <v>55255.130710671794</v>
      </c>
      <c r="K20" s="1132">
        <v>37027.730957197557</v>
      </c>
      <c r="L20" s="415">
        <v>286684.4318445524</v>
      </c>
      <c r="M20" s="1132">
        <v>201157.78613145789</v>
      </c>
      <c r="N20" s="415">
        <v>565464.60061215295</v>
      </c>
      <c r="O20" s="1132">
        <v>451906.64583258994</v>
      </c>
      <c r="P20" s="415">
        <v>122838.41670414165</v>
      </c>
      <c r="Q20" s="1132">
        <v>71209.970877621163</v>
      </c>
      <c r="R20" s="415">
        <v>33993.761970640386</v>
      </c>
      <c r="S20" s="1132">
        <v>23523.653637085739</v>
      </c>
      <c r="T20" s="415">
        <v>145527.25856216383</v>
      </c>
      <c r="U20" s="1132">
        <v>106525.32088746433</v>
      </c>
      <c r="V20" s="415">
        <v>123487.10360009939</v>
      </c>
      <c r="W20" s="1132">
        <v>64734.989932318626</v>
      </c>
      <c r="X20" s="415">
        <v>71929.568344324274</v>
      </c>
      <c r="Y20" s="1132">
        <v>45475.680198534596</v>
      </c>
      <c r="Z20" s="415">
        <v>73130.02984444733</v>
      </c>
      <c r="AA20" s="1132">
        <v>46161.505838568191</v>
      </c>
      <c r="AB20" s="415">
        <v>140150.87233135264</v>
      </c>
      <c r="AC20" s="1132">
        <v>59510.265594065597</v>
      </c>
      <c r="AD20" s="415" t="s">
        <v>360</v>
      </c>
      <c r="AE20" s="1132">
        <v>1673825.1516969996</v>
      </c>
      <c r="AF20" s="452"/>
    </row>
    <row r="21" spans="1:32" s="333" customFormat="1" ht="14.15" customHeight="1">
      <c r="A21" s="453">
        <v>2005</v>
      </c>
      <c r="B21" s="415">
        <v>234261.05762000004</v>
      </c>
      <c r="C21" s="1132">
        <v>166902.23102000004</v>
      </c>
      <c r="D21" s="415">
        <v>287870.39822800003</v>
      </c>
      <c r="E21" s="1132">
        <v>217740.63082799996</v>
      </c>
      <c r="F21" s="415">
        <v>149722.92934600002</v>
      </c>
      <c r="G21" s="1132">
        <v>100562.01554599986</v>
      </c>
      <c r="H21" s="415">
        <v>124933.95182700001</v>
      </c>
      <c r="I21" s="1132">
        <v>65921.598126999976</v>
      </c>
      <c r="J21" s="415">
        <v>55675.439324999999</v>
      </c>
      <c r="K21" s="1132">
        <v>38949.811324999988</v>
      </c>
      <c r="L21" s="415">
        <v>289645.68353499996</v>
      </c>
      <c r="M21" s="1132">
        <v>200035.55673500005</v>
      </c>
      <c r="N21" s="415">
        <v>558965.57289399998</v>
      </c>
      <c r="O21" s="1132">
        <v>442151.40619399992</v>
      </c>
      <c r="P21" s="415">
        <v>124728.441426</v>
      </c>
      <c r="Q21" s="1132">
        <v>69505.638926</v>
      </c>
      <c r="R21" s="415">
        <v>30259.811621000001</v>
      </c>
      <c r="S21" s="1132">
        <v>20460.434321000008</v>
      </c>
      <c r="T21" s="415">
        <v>145872.97393799998</v>
      </c>
      <c r="U21" s="1132">
        <v>102929.08043799998</v>
      </c>
      <c r="V21" s="415">
        <v>124818.991049</v>
      </c>
      <c r="W21" s="1132">
        <v>62799.93134900002</v>
      </c>
      <c r="X21" s="415">
        <v>75891.112964</v>
      </c>
      <c r="Y21" s="1132">
        <v>47965.298064000002</v>
      </c>
      <c r="Z21" s="415">
        <v>72567.383459999997</v>
      </c>
      <c r="AA21" s="1132">
        <v>41699.729260000007</v>
      </c>
      <c r="AB21" s="415">
        <v>147364.38806500001</v>
      </c>
      <c r="AC21" s="1132">
        <v>66661.429664999989</v>
      </c>
      <c r="AD21" s="415" t="s">
        <v>360</v>
      </c>
      <c r="AE21" s="1132">
        <v>1644284.7917980002</v>
      </c>
      <c r="AF21" s="452"/>
    </row>
    <row r="22" spans="1:32" s="333" customFormat="1" ht="14.15" customHeight="1">
      <c r="A22" s="451">
        <v>2006</v>
      </c>
      <c r="B22" s="415">
        <v>249902.46660499999</v>
      </c>
      <c r="C22" s="1132">
        <v>177364.00360500003</v>
      </c>
      <c r="D22" s="415">
        <v>309318.18884899997</v>
      </c>
      <c r="E22" s="1132">
        <v>234201.04584899999</v>
      </c>
      <c r="F22" s="415">
        <v>152201.50487999999</v>
      </c>
      <c r="G22" s="1132">
        <v>101197.82987999998</v>
      </c>
      <c r="H22" s="415">
        <v>132531.262132</v>
      </c>
      <c r="I22" s="1132">
        <v>71095.884132000007</v>
      </c>
      <c r="J22" s="415">
        <v>59012.248787999997</v>
      </c>
      <c r="K22" s="1132">
        <v>40518.482787999994</v>
      </c>
      <c r="L22" s="415">
        <v>294229.53379300004</v>
      </c>
      <c r="M22" s="1132">
        <v>200931.02379300003</v>
      </c>
      <c r="N22" s="415">
        <v>568277.52014000004</v>
      </c>
      <c r="O22" s="1132">
        <v>442564.79813999974</v>
      </c>
      <c r="P22" s="415">
        <v>133203.709661</v>
      </c>
      <c r="Q22" s="1132">
        <v>75187.317660999994</v>
      </c>
      <c r="R22" s="415">
        <v>33002.710574999997</v>
      </c>
      <c r="S22" s="1132">
        <v>22863.699574999999</v>
      </c>
      <c r="T22" s="415">
        <v>153977.07493800001</v>
      </c>
      <c r="U22" s="1132">
        <v>110691.40893800004</v>
      </c>
      <c r="V22" s="415">
        <v>123951.31281999999</v>
      </c>
      <c r="W22" s="1132">
        <v>60201.99682</v>
      </c>
      <c r="X22" s="415">
        <v>81079.579626999999</v>
      </c>
      <c r="Y22" s="1132">
        <v>51433.020627000005</v>
      </c>
      <c r="Z22" s="415">
        <v>80189.391422000001</v>
      </c>
      <c r="AA22" s="1132">
        <v>47410.39442199999</v>
      </c>
      <c r="AB22" s="415">
        <v>163172.37766900001</v>
      </c>
      <c r="AC22" s="1132">
        <v>69461.721669000035</v>
      </c>
      <c r="AD22" s="415" t="s">
        <v>360</v>
      </c>
      <c r="AE22" s="1132">
        <v>1705122.627899</v>
      </c>
      <c r="AF22" s="452"/>
    </row>
    <row r="23" spans="1:32" s="333" customFormat="1" ht="14.15" customHeight="1">
      <c r="A23" s="453">
        <v>2007</v>
      </c>
      <c r="B23" s="415">
        <v>255955.83681399998</v>
      </c>
      <c r="C23" s="1132">
        <v>179674.378814</v>
      </c>
      <c r="D23" s="415">
        <v>310337.75736400002</v>
      </c>
      <c r="E23" s="1132">
        <v>229192.49436400004</v>
      </c>
      <c r="F23" s="415">
        <v>153622.13405300002</v>
      </c>
      <c r="G23" s="1132">
        <v>103033.64805299998</v>
      </c>
      <c r="H23" s="415">
        <v>136801.34998599999</v>
      </c>
      <c r="I23" s="1132">
        <v>72673.947985999999</v>
      </c>
      <c r="J23" s="415">
        <v>59719.843387000001</v>
      </c>
      <c r="K23" s="1132">
        <v>42008.152387000002</v>
      </c>
      <c r="L23" s="415">
        <v>302111.95890099998</v>
      </c>
      <c r="M23" s="1132">
        <v>202441.55990099994</v>
      </c>
      <c r="N23" s="415">
        <v>584708.44900899997</v>
      </c>
      <c r="O23" s="1132">
        <v>456083.01100899978</v>
      </c>
      <c r="P23" s="415">
        <v>134226.756945</v>
      </c>
      <c r="Q23" s="1132">
        <v>74933.763944999999</v>
      </c>
      <c r="R23" s="415">
        <v>34350.352701999996</v>
      </c>
      <c r="S23" s="1132">
        <v>23560.967701999994</v>
      </c>
      <c r="T23" s="415">
        <v>148636.45959099999</v>
      </c>
      <c r="U23" s="1132">
        <v>102940.91659099993</v>
      </c>
      <c r="V23" s="415">
        <v>129173.29345500001</v>
      </c>
      <c r="W23" s="1132">
        <v>62834.317454999982</v>
      </c>
      <c r="X23" s="415">
        <v>78112.984572999994</v>
      </c>
      <c r="Y23" s="1132">
        <v>48497.961573</v>
      </c>
      <c r="Z23" s="415">
        <v>78148.547584</v>
      </c>
      <c r="AA23" s="1132">
        <v>43899.025583999995</v>
      </c>
      <c r="AB23" s="415">
        <v>167781.67543900001</v>
      </c>
      <c r="AC23" s="1132">
        <v>72900.253439000007</v>
      </c>
      <c r="AD23" s="415" t="s">
        <v>360</v>
      </c>
      <c r="AE23" s="1132">
        <v>1714674.3988029999</v>
      </c>
      <c r="AF23" s="452"/>
    </row>
    <row r="24" spans="1:32" s="333" customFormat="1" ht="14.15" customHeight="1">
      <c r="A24" s="451">
        <v>2008</v>
      </c>
      <c r="B24" s="415">
        <v>250681.39431599999</v>
      </c>
      <c r="C24" s="1132">
        <v>174891.72331600002</v>
      </c>
      <c r="D24" s="415">
        <v>313207.44494900003</v>
      </c>
      <c r="E24" s="1132">
        <v>232539.22194900003</v>
      </c>
      <c r="F24" s="415">
        <v>153023.05972399999</v>
      </c>
      <c r="G24" s="1132">
        <v>100030.86172400007</v>
      </c>
      <c r="H24" s="415">
        <v>138451.453439</v>
      </c>
      <c r="I24" s="1132">
        <v>71770.981438999996</v>
      </c>
      <c r="J24" s="415">
        <v>61242.089961999998</v>
      </c>
      <c r="K24" s="1132">
        <v>42074.910961999994</v>
      </c>
      <c r="L24" s="415">
        <v>311120.58443400002</v>
      </c>
      <c r="M24" s="1132">
        <v>211676.34743400002</v>
      </c>
      <c r="N24" s="415">
        <v>577440.39681599999</v>
      </c>
      <c r="O24" s="1132">
        <v>447647.96181599982</v>
      </c>
      <c r="P24" s="415">
        <v>133048.576822</v>
      </c>
      <c r="Q24" s="1132">
        <v>72157.531822000019</v>
      </c>
      <c r="R24" s="415">
        <v>32839.168243</v>
      </c>
      <c r="S24" s="1132">
        <v>22419.860242999996</v>
      </c>
      <c r="T24" s="415">
        <v>145550.09080500001</v>
      </c>
      <c r="U24" s="1132">
        <v>99115.281805000035</v>
      </c>
      <c r="V24" s="415">
        <v>124677.899255</v>
      </c>
      <c r="W24" s="1132">
        <v>61545.549255000005</v>
      </c>
      <c r="X24" s="415">
        <v>77389.557894999991</v>
      </c>
      <c r="Y24" s="1132">
        <v>47357.836894999986</v>
      </c>
      <c r="Z24" s="415">
        <v>78955.210067000007</v>
      </c>
      <c r="AA24" s="1132">
        <v>43876.875066999986</v>
      </c>
      <c r="AB24" s="415">
        <v>168046.76257600001</v>
      </c>
      <c r="AC24" s="1132">
        <v>70399.363576000003</v>
      </c>
      <c r="AD24" s="415" t="s">
        <v>360</v>
      </c>
      <c r="AE24" s="1132">
        <v>1697504.3073029993</v>
      </c>
      <c r="AF24" s="452"/>
    </row>
    <row r="25" spans="1:32" s="333" customFormat="1" ht="14.15" customHeight="1">
      <c r="A25" s="453">
        <v>2009</v>
      </c>
      <c r="B25" s="415">
        <v>230558.489886</v>
      </c>
      <c r="C25" s="1132">
        <v>160845.864886</v>
      </c>
      <c r="D25" s="415">
        <v>295785.31895000004</v>
      </c>
      <c r="E25" s="1132">
        <v>221102.72495</v>
      </c>
      <c r="F25" s="415">
        <v>149058.811491</v>
      </c>
      <c r="G25" s="1132">
        <v>97136.556491000054</v>
      </c>
      <c r="H25" s="415">
        <v>127570.558007</v>
      </c>
      <c r="I25" s="1132">
        <v>65033.506007000004</v>
      </c>
      <c r="J25" s="415">
        <v>60632.267690000001</v>
      </c>
      <c r="K25" s="1132">
        <v>42850.56869</v>
      </c>
      <c r="L25" s="415">
        <v>303174.50622899999</v>
      </c>
      <c r="M25" s="1132">
        <v>206892.87722900001</v>
      </c>
      <c r="N25" s="415">
        <v>502099.30957600009</v>
      </c>
      <c r="O25" s="1132">
        <v>389636.09157600009</v>
      </c>
      <c r="P25" s="415">
        <v>123523.55845299999</v>
      </c>
      <c r="Q25" s="1132">
        <v>67955.192452999981</v>
      </c>
      <c r="R25" s="415">
        <v>26195.572614000001</v>
      </c>
      <c r="S25" s="1132">
        <v>17544.464613999997</v>
      </c>
      <c r="T25" s="415">
        <v>137486.85770300002</v>
      </c>
      <c r="U25" s="1132">
        <v>94933.942703000095</v>
      </c>
      <c r="V25" s="415">
        <v>125485.04803800001</v>
      </c>
      <c r="W25" s="1132">
        <v>65448.019037999999</v>
      </c>
      <c r="X25" s="415">
        <v>76567.973001999999</v>
      </c>
      <c r="Y25" s="1132">
        <v>47639.316002000007</v>
      </c>
      <c r="Z25" s="415">
        <v>75736.160799999998</v>
      </c>
      <c r="AA25" s="1132">
        <v>44756.378799999999</v>
      </c>
      <c r="AB25" s="415">
        <v>159462.79986</v>
      </c>
      <c r="AC25" s="1132">
        <v>68941.110860000015</v>
      </c>
      <c r="AD25" s="415" t="s">
        <v>360</v>
      </c>
      <c r="AE25" s="1132">
        <v>1590716.6142990002</v>
      </c>
      <c r="AF25" s="452"/>
    </row>
    <row r="26" spans="1:32" ht="14.15" customHeight="1">
      <c r="A26" s="451">
        <v>2010</v>
      </c>
      <c r="B26" s="415">
        <v>233860.50835199998</v>
      </c>
      <c r="C26" s="1132">
        <v>160714.03265199999</v>
      </c>
      <c r="D26" s="415">
        <v>307820.962971</v>
      </c>
      <c r="E26" s="1132">
        <v>228270.631971</v>
      </c>
      <c r="F26" s="415">
        <v>149427.22386299999</v>
      </c>
      <c r="G26" s="1132">
        <v>95623.66686300002</v>
      </c>
      <c r="H26" s="415">
        <v>131573.87663000001</v>
      </c>
      <c r="I26" s="1132">
        <v>66954.898629999981</v>
      </c>
      <c r="J26" s="415">
        <v>57068.638091000001</v>
      </c>
      <c r="K26" s="1132">
        <v>39634.877090999988</v>
      </c>
      <c r="L26" s="415">
        <v>300074.64433500002</v>
      </c>
      <c r="M26" s="1132">
        <v>202152.21133499994</v>
      </c>
      <c r="N26" s="415">
        <v>531108.76523100003</v>
      </c>
      <c r="O26" s="1132">
        <v>410540.97043100011</v>
      </c>
      <c r="P26" s="415">
        <v>129412.97211799999</v>
      </c>
      <c r="Q26" s="1132">
        <v>71982.738217999999</v>
      </c>
      <c r="R26" s="415">
        <v>27686.256401999999</v>
      </c>
      <c r="S26" s="1132">
        <v>19075.505401999995</v>
      </c>
      <c r="T26" s="415">
        <v>143403.01366699999</v>
      </c>
      <c r="U26" s="1132">
        <v>95319.435166999989</v>
      </c>
      <c r="V26" s="415">
        <v>128706.909208</v>
      </c>
      <c r="W26" s="1132">
        <v>65755.740207999974</v>
      </c>
      <c r="X26" s="415">
        <v>76199.806933999993</v>
      </c>
      <c r="Y26" s="1132">
        <v>49765.409633999996</v>
      </c>
      <c r="Z26" s="415">
        <v>73200.739181000012</v>
      </c>
      <c r="AA26" s="1132">
        <v>40770.666181000008</v>
      </c>
      <c r="AB26" s="415">
        <v>167673.04471300001</v>
      </c>
      <c r="AC26" s="1132">
        <v>74283.162612999949</v>
      </c>
      <c r="AD26" s="415" t="s">
        <v>360</v>
      </c>
      <c r="AE26" s="1132">
        <v>1620843.9463959993</v>
      </c>
      <c r="AF26" s="452"/>
    </row>
    <row r="27" spans="1:32" s="333" customFormat="1" ht="14.15" customHeight="1">
      <c r="A27" s="453">
        <v>2011</v>
      </c>
      <c r="B27" s="415">
        <v>252121.75398400001</v>
      </c>
      <c r="C27" s="1132">
        <v>173496.81298400002</v>
      </c>
      <c r="D27" s="415">
        <v>332624.32196899998</v>
      </c>
      <c r="E27" s="1132">
        <v>252415.46996899997</v>
      </c>
      <c r="F27" s="415">
        <v>155296.170151</v>
      </c>
      <c r="G27" s="1132">
        <v>99244.301151000021</v>
      </c>
      <c r="H27" s="415">
        <v>141512.01089099998</v>
      </c>
      <c r="I27" s="1132">
        <v>72812.269890999974</v>
      </c>
      <c r="J27" s="415">
        <v>62853.418196999999</v>
      </c>
      <c r="K27" s="1132">
        <v>43758.709196999989</v>
      </c>
      <c r="L27" s="415">
        <v>328496.87630199996</v>
      </c>
      <c r="M27" s="1132">
        <v>221721.47030199994</v>
      </c>
      <c r="N27" s="415">
        <v>558745.914002</v>
      </c>
      <c r="O27" s="1132">
        <v>430809.05600199976</v>
      </c>
      <c r="P27" s="415">
        <v>138949.30132299999</v>
      </c>
      <c r="Q27" s="1132">
        <v>76267.298322999995</v>
      </c>
      <c r="R27" s="415">
        <v>33804.148737000003</v>
      </c>
      <c r="S27" s="1132">
        <v>22709.065737000008</v>
      </c>
      <c r="T27" s="415">
        <v>160086.03058899997</v>
      </c>
      <c r="U27" s="1132">
        <v>110567.18158900004</v>
      </c>
      <c r="V27" s="415">
        <v>139482.45502299999</v>
      </c>
      <c r="W27" s="1132">
        <v>72616.720023000002</v>
      </c>
      <c r="X27" s="415">
        <v>79349.263441000003</v>
      </c>
      <c r="Y27" s="1132">
        <v>51784.411441000011</v>
      </c>
      <c r="Z27" s="415">
        <v>77118.238057999988</v>
      </c>
      <c r="AA27" s="1132">
        <v>43458.919058000007</v>
      </c>
      <c r="AB27" s="415">
        <v>167379.672533</v>
      </c>
      <c r="AC27" s="1132">
        <v>66188.060532999996</v>
      </c>
      <c r="AD27" s="415" t="s">
        <v>360</v>
      </c>
      <c r="AE27" s="1132">
        <v>1737849.7462000009</v>
      </c>
      <c r="AF27" s="452"/>
    </row>
    <row r="28" spans="1:32" s="333" customFormat="1" ht="14.15" customHeight="1">
      <c r="A28" s="451">
        <v>2012</v>
      </c>
      <c r="B28" s="415">
        <v>243100.716201</v>
      </c>
      <c r="C28" s="1132">
        <v>165944.85010099999</v>
      </c>
      <c r="D28" s="415">
        <v>322239.71422000002</v>
      </c>
      <c r="E28" s="1132">
        <v>243682.68081999998</v>
      </c>
      <c r="F28" s="415">
        <v>152312.91258100001</v>
      </c>
      <c r="G28" s="1132">
        <v>96748.745580999996</v>
      </c>
      <c r="H28" s="415">
        <v>136465.70614999998</v>
      </c>
      <c r="I28" s="1132">
        <v>70496.829950000014</v>
      </c>
      <c r="J28" s="415">
        <v>60791.500482000003</v>
      </c>
      <c r="K28" s="1132">
        <v>41658.586481999999</v>
      </c>
      <c r="L28" s="415">
        <v>314231.81105200003</v>
      </c>
      <c r="M28" s="1132">
        <v>214935.04305200005</v>
      </c>
      <c r="N28" s="415">
        <v>543841.57103200001</v>
      </c>
      <c r="O28" s="1132">
        <v>420250.92283200007</v>
      </c>
      <c r="P28" s="415">
        <v>131180.57701900002</v>
      </c>
      <c r="Q28" s="1132">
        <v>72146.750318999984</v>
      </c>
      <c r="R28" s="415">
        <v>31410.180679000001</v>
      </c>
      <c r="S28" s="1132">
        <v>21828.280679</v>
      </c>
      <c r="T28" s="415">
        <v>148000.23620799999</v>
      </c>
      <c r="U28" s="1132">
        <v>103084.97870799998</v>
      </c>
      <c r="V28" s="415">
        <v>133034.05481899998</v>
      </c>
      <c r="W28" s="1132">
        <v>68039.311119000005</v>
      </c>
      <c r="X28" s="415">
        <v>80515.332380000007</v>
      </c>
      <c r="Y28" s="1132">
        <v>52928.326379999999</v>
      </c>
      <c r="Z28" s="415">
        <v>74248.936117000005</v>
      </c>
      <c r="AA28" s="1132">
        <v>41508.897117</v>
      </c>
      <c r="AB28" s="415">
        <v>164443.861263</v>
      </c>
      <c r="AC28" s="1132">
        <v>65950.228762999992</v>
      </c>
      <c r="AD28" s="415" t="s">
        <v>360</v>
      </c>
      <c r="AE28" s="1132">
        <v>1679204.4319029993</v>
      </c>
      <c r="AF28" s="452"/>
    </row>
    <row r="29" spans="1:32" s="333" customFormat="1" ht="14.15" customHeight="1">
      <c r="A29" s="453">
        <v>2013</v>
      </c>
      <c r="B29" s="415">
        <v>251584.29774300003</v>
      </c>
      <c r="C29" s="1132">
        <v>171238.53554300001</v>
      </c>
      <c r="D29" s="415">
        <v>320794.60038100003</v>
      </c>
      <c r="E29" s="1132">
        <v>239216.47538099997</v>
      </c>
      <c r="F29" s="415">
        <v>153448.225893</v>
      </c>
      <c r="G29" s="1132">
        <v>97109.378892999957</v>
      </c>
      <c r="H29" s="415">
        <v>144754.55934199999</v>
      </c>
      <c r="I29" s="1132">
        <v>79364.409941999998</v>
      </c>
      <c r="J29" s="415">
        <v>61798.330896000007</v>
      </c>
      <c r="K29" s="1132">
        <v>42285.128896000009</v>
      </c>
      <c r="L29" s="415">
        <v>299037.79520200001</v>
      </c>
      <c r="M29" s="1132">
        <v>196038.11440200004</v>
      </c>
      <c r="N29" s="415">
        <v>550762.55645200005</v>
      </c>
      <c r="O29" s="1132">
        <v>425193.34395200026</v>
      </c>
      <c r="P29" s="415">
        <v>132297.24036500001</v>
      </c>
      <c r="Q29" s="1132">
        <v>72120.75506499999</v>
      </c>
      <c r="R29" s="415">
        <v>32824.737421999998</v>
      </c>
      <c r="S29" s="1132">
        <v>23422.212421999997</v>
      </c>
      <c r="T29" s="415">
        <v>147370.29768600001</v>
      </c>
      <c r="U29" s="1132">
        <v>99246.791285999934</v>
      </c>
      <c r="V29" s="415">
        <v>135958.50984099999</v>
      </c>
      <c r="W29" s="1132">
        <v>69428.28094099999</v>
      </c>
      <c r="X29" s="415">
        <v>80958.578416000004</v>
      </c>
      <c r="Y29" s="1132">
        <v>52725.874416000021</v>
      </c>
      <c r="Z29" s="415">
        <v>72146.827481999993</v>
      </c>
      <c r="AA29" s="1132">
        <v>39061.450481999993</v>
      </c>
      <c r="AB29" s="415">
        <v>167915.961476</v>
      </c>
      <c r="AC29" s="1132">
        <v>66783.117276000004</v>
      </c>
      <c r="AD29" s="415" t="s">
        <v>360</v>
      </c>
      <c r="AE29" s="1132">
        <v>1673233.8688970001</v>
      </c>
      <c r="AF29" s="452"/>
    </row>
    <row r="30" spans="1:32" ht="14.15" customHeight="1">
      <c r="A30" s="451">
        <v>2014</v>
      </c>
      <c r="B30" s="415">
        <v>254883.55564199999</v>
      </c>
      <c r="C30" s="1132">
        <v>173381.65464199998</v>
      </c>
      <c r="D30" s="415">
        <v>327490.70738799998</v>
      </c>
      <c r="E30" s="1132">
        <v>244371.14208799996</v>
      </c>
      <c r="F30" s="415">
        <v>157778.297135</v>
      </c>
      <c r="G30" s="1132">
        <v>100504.69013499998</v>
      </c>
      <c r="H30" s="415">
        <v>148050.35979800002</v>
      </c>
      <c r="I30" s="1132">
        <v>79410.762198000011</v>
      </c>
      <c r="J30" s="415">
        <v>69195.438456000003</v>
      </c>
      <c r="K30" s="1132">
        <v>48786.610455999995</v>
      </c>
      <c r="L30" s="415">
        <v>316967.48522600002</v>
      </c>
      <c r="M30" s="1132">
        <v>213993.48842599997</v>
      </c>
      <c r="N30" s="415">
        <v>553184.83801900002</v>
      </c>
      <c r="O30" s="1132">
        <v>425947.93531899992</v>
      </c>
      <c r="P30" s="415">
        <v>138496.63753099999</v>
      </c>
      <c r="Q30" s="1132">
        <v>76308.299631000002</v>
      </c>
      <c r="R30" s="415">
        <v>34754.068146999998</v>
      </c>
      <c r="S30" s="1132">
        <v>24374.922147000001</v>
      </c>
      <c r="T30" s="415">
        <v>155071.59851899999</v>
      </c>
      <c r="U30" s="1132">
        <v>106479.08101899998</v>
      </c>
      <c r="V30" s="415">
        <v>137054.533276</v>
      </c>
      <c r="W30" s="1132">
        <v>72124.214375999989</v>
      </c>
      <c r="X30" s="415">
        <v>84187.361068999991</v>
      </c>
      <c r="Y30" s="1132">
        <v>55000.390068999994</v>
      </c>
      <c r="Z30" s="415">
        <v>76007.417788999999</v>
      </c>
      <c r="AA30" s="1132">
        <v>43103.963788999994</v>
      </c>
      <c r="AB30" s="415">
        <v>170692.42540400001</v>
      </c>
      <c r="AC30" s="1132">
        <v>69796.643404000017</v>
      </c>
      <c r="AD30" s="415" t="s">
        <v>360</v>
      </c>
      <c r="AE30" s="1132">
        <v>1733583.7976989991</v>
      </c>
      <c r="AF30" s="452"/>
    </row>
    <row r="31" spans="1:32" ht="14.15" customHeight="1">
      <c r="A31" s="451">
        <v>2015</v>
      </c>
      <c r="B31" s="415">
        <v>251477.10639300002</v>
      </c>
      <c r="C31" s="1132">
        <v>170544.90669300003</v>
      </c>
      <c r="D31" s="415">
        <v>324805.370544</v>
      </c>
      <c r="E31" s="1132">
        <v>238444.50604400001</v>
      </c>
      <c r="F31" s="415">
        <v>152830.02587399998</v>
      </c>
      <c r="G31" s="1132">
        <v>93640.315074000042</v>
      </c>
      <c r="H31" s="415">
        <v>151820.68402300001</v>
      </c>
      <c r="I31" s="1132">
        <v>81859.921123000007</v>
      </c>
      <c r="J31" s="415">
        <v>64631.612544000003</v>
      </c>
      <c r="K31" s="1132">
        <v>44447.406543999998</v>
      </c>
      <c r="L31" s="415">
        <v>325004.85163699999</v>
      </c>
      <c r="M31" s="1132">
        <v>216132.58863700004</v>
      </c>
      <c r="N31" s="415">
        <v>552674.71752000006</v>
      </c>
      <c r="O31" s="1132">
        <v>422678.70331999986</v>
      </c>
      <c r="P31" s="415">
        <v>132511.958678</v>
      </c>
      <c r="Q31" s="1132">
        <v>68737.528778000007</v>
      </c>
      <c r="R31" s="415">
        <v>33636.933863999999</v>
      </c>
      <c r="S31" s="1132">
        <v>23422.049864000001</v>
      </c>
      <c r="T31" s="415">
        <v>156019.08394500002</v>
      </c>
      <c r="U31" s="1132">
        <v>104711.11324500002</v>
      </c>
      <c r="V31" s="415">
        <v>137928.52316099999</v>
      </c>
      <c r="W31" s="1132">
        <v>67660.916560999991</v>
      </c>
      <c r="X31" s="415">
        <v>83232.989341999986</v>
      </c>
      <c r="Y31" s="1132">
        <v>54122.162341999996</v>
      </c>
      <c r="Z31" s="415">
        <v>71854.176772999999</v>
      </c>
      <c r="AA31" s="1132">
        <v>36557.528773000005</v>
      </c>
      <c r="AB31" s="415">
        <v>173048.76649399998</v>
      </c>
      <c r="AC31" s="1132">
        <v>68715.813993999982</v>
      </c>
      <c r="AD31" s="415" t="s">
        <v>360</v>
      </c>
      <c r="AE31" s="1132">
        <v>1691675.4609919998</v>
      </c>
      <c r="AF31" s="452"/>
    </row>
    <row r="32" spans="1:32" ht="14.15" customHeight="1">
      <c r="A32" s="451" t="s">
        <v>1665</v>
      </c>
      <c r="B32" s="415">
        <v>256075.13400677001</v>
      </c>
      <c r="C32" s="1132">
        <v>173659.30655499999</v>
      </c>
      <c r="D32" s="415">
        <v>341498.32963007997</v>
      </c>
      <c r="E32" s="1132">
        <v>254845.8979486</v>
      </c>
      <c r="F32" s="415">
        <v>156153.15791777999</v>
      </c>
      <c r="G32" s="1132">
        <v>96642.297627780004</v>
      </c>
      <c r="H32" s="415">
        <v>159331.69265536001</v>
      </c>
      <c r="I32" s="1132">
        <v>84218.150697429985</v>
      </c>
      <c r="J32" s="415">
        <v>63120.641089550001</v>
      </c>
      <c r="K32" s="1132">
        <v>42873.762809339998</v>
      </c>
      <c r="L32" s="415">
        <v>326008.93065962993</v>
      </c>
      <c r="M32" s="1132">
        <v>217717.11115019003</v>
      </c>
      <c r="N32" s="415">
        <v>544663.42404407985</v>
      </c>
      <c r="O32" s="1132">
        <v>415181.5503265101</v>
      </c>
      <c r="P32" s="415">
        <v>137818.93029639003</v>
      </c>
      <c r="Q32" s="1132">
        <v>74619.331638120129</v>
      </c>
      <c r="R32" s="415">
        <v>33058.389618509995</v>
      </c>
      <c r="S32" s="1132">
        <v>23187.658612109997</v>
      </c>
      <c r="T32" s="415">
        <v>151711.24189831998</v>
      </c>
      <c r="U32" s="1132">
        <v>99698.024393069965</v>
      </c>
      <c r="V32" s="415">
        <v>137966.66990076</v>
      </c>
      <c r="W32" s="1132">
        <v>70385.651472800018</v>
      </c>
      <c r="X32" s="415">
        <v>85905.68190637001</v>
      </c>
      <c r="Y32" s="1132">
        <v>56018.205408640031</v>
      </c>
      <c r="Z32" s="415">
        <v>75170.170040699973</v>
      </c>
      <c r="AA32" s="1132">
        <v>39901.94349849999</v>
      </c>
      <c r="AB32" s="415">
        <v>179918.30999770999</v>
      </c>
      <c r="AC32" s="1132">
        <v>70507.531259910043</v>
      </c>
      <c r="AD32" s="415" t="s">
        <v>360</v>
      </c>
      <c r="AE32" s="1132">
        <v>1719456.4233979997</v>
      </c>
      <c r="AF32" s="452"/>
    </row>
    <row r="33" spans="1:32" ht="14.15" customHeight="1">
      <c r="A33" s="451" t="s">
        <v>1666</v>
      </c>
      <c r="B33" s="415">
        <v>263540.04233835998</v>
      </c>
      <c r="C33" s="1132">
        <v>182368.97772257996</v>
      </c>
      <c r="D33" s="415">
        <v>343952.76006192004</v>
      </c>
      <c r="E33" s="1132">
        <v>258243.62021356015</v>
      </c>
      <c r="F33" s="415">
        <v>155956.85584137004</v>
      </c>
      <c r="G33" s="1132">
        <v>98826.548768100096</v>
      </c>
      <c r="H33" s="415">
        <v>166699.35604944994</v>
      </c>
      <c r="I33" s="1132">
        <v>93421.441238669941</v>
      </c>
      <c r="J33" s="415">
        <v>65874.609503710002</v>
      </c>
      <c r="K33" s="1132">
        <v>45538.105279800002</v>
      </c>
      <c r="L33" s="415">
        <v>308172.35848220013</v>
      </c>
      <c r="M33" s="1132">
        <v>195964.90886998019</v>
      </c>
      <c r="N33" s="415">
        <v>562454.16878404003</v>
      </c>
      <c r="O33" s="1132">
        <v>435827.15041465999</v>
      </c>
      <c r="P33" s="415">
        <v>140380.41842456005</v>
      </c>
      <c r="Q33" s="1132">
        <v>77169.841957039971</v>
      </c>
      <c r="R33" s="415">
        <v>32669.331405860001</v>
      </c>
      <c r="S33" s="1132">
        <v>23404.343340480002</v>
      </c>
      <c r="T33" s="415">
        <v>158734.20026724</v>
      </c>
      <c r="U33" s="1132">
        <v>107200.66753962007</v>
      </c>
      <c r="V33" s="415">
        <v>146985.66477197997</v>
      </c>
      <c r="W33" s="1132">
        <v>79032.041865770021</v>
      </c>
      <c r="X33" s="415">
        <v>84913.357879570016</v>
      </c>
      <c r="Y33" s="1132">
        <v>54249.901763540023</v>
      </c>
      <c r="Z33" s="415">
        <v>75876.816632389964</v>
      </c>
      <c r="AA33" s="1132">
        <v>40423.651440089991</v>
      </c>
      <c r="AB33" s="415">
        <v>168395.19551950999</v>
      </c>
      <c r="AC33" s="1132">
        <v>62976.438291109938</v>
      </c>
      <c r="AD33" s="415" t="s">
        <v>360</v>
      </c>
      <c r="AE33" s="1132">
        <v>1754647.6387050007</v>
      </c>
      <c r="AF33" s="452"/>
    </row>
    <row r="34" spans="1:32" ht="14.15" customHeight="1">
      <c r="A34" s="451" t="s">
        <v>1667</v>
      </c>
      <c r="B34" s="415">
        <v>278363.37794199999</v>
      </c>
      <c r="C34" s="1132">
        <v>192984.57444200001</v>
      </c>
      <c r="D34" s="415">
        <v>363730.922226</v>
      </c>
      <c r="E34" s="1132">
        <v>269031.76622599998</v>
      </c>
      <c r="F34" s="415">
        <v>154034.86666299999</v>
      </c>
      <c r="G34" s="1132">
        <v>97509.539662999916</v>
      </c>
      <c r="H34" s="415">
        <v>166357.303442</v>
      </c>
      <c r="I34" s="1132">
        <v>90413.662341999996</v>
      </c>
      <c r="J34" s="415">
        <v>62755.646989000001</v>
      </c>
      <c r="K34" s="1132">
        <v>43516.855989000003</v>
      </c>
      <c r="L34" s="415">
        <v>296655.33236</v>
      </c>
      <c r="M34" s="1132">
        <v>184740.22485999996</v>
      </c>
      <c r="N34" s="415">
        <v>574351.55472999997</v>
      </c>
      <c r="O34" s="1132">
        <v>445556.47943000006</v>
      </c>
      <c r="P34" s="415">
        <v>143013.24700899998</v>
      </c>
      <c r="Q34" s="1132">
        <v>78479.027709000002</v>
      </c>
      <c r="R34" s="415">
        <v>30874.020467000002</v>
      </c>
      <c r="S34" s="1132">
        <v>21571.722466999992</v>
      </c>
      <c r="T34" s="415">
        <v>159289.65827300001</v>
      </c>
      <c r="U34" s="1132">
        <v>107120.87857299997</v>
      </c>
      <c r="V34" s="415">
        <v>144771.78296899999</v>
      </c>
      <c r="W34" s="1132">
        <v>76760.163268999997</v>
      </c>
      <c r="X34" s="415">
        <v>83118.219358999995</v>
      </c>
      <c r="Y34" s="1132">
        <v>54475.057358999999</v>
      </c>
      <c r="Z34" s="415">
        <v>79085.167780999996</v>
      </c>
      <c r="AA34" s="1132">
        <v>41831.915780999989</v>
      </c>
      <c r="AB34" s="415">
        <v>170789.28468700001</v>
      </c>
      <c r="AC34" s="1132">
        <v>63929.610386999993</v>
      </c>
      <c r="AD34" s="415" t="s">
        <v>360</v>
      </c>
      <c r="AE34" s="1132">
        <v>1767921.4784970009</v>
      </c>
      <c r="AF34" s="452"/>
    </row>
    <row r="35" spans="1:32" ht="13">
      <c r="A35" s="334"/>
      <c r="B35" s="448"/>
      <c r="C35" s="448"/>
      <c r="D35" s="448"/>
      <c r="E35" s="448"/>
      <c r="F35" s="448"/>
      <c r="G35" s="448"/>
      <c r="H35" s="448"/>
      <c r="I35" s="448"/>
      <c r="J35" s="448"/>
      <c r="K35" s="448"/>
      <c r="L35" s="448"/>
      <c r="M35" s="448"/>
      <c r="N35" s="448"/>
      <c r="O35" s="448"/>
      <c r="P35" s="448"/>
      <c r="Q35" s="448"/>
      <c r="R35" s="448"/>
      <c r="S35" s="448"/>
      <c r="T35" s="448"/>
      <c r="U35" s="448"/>
      <c r="V35" s="448"/>
      <c r="W35" s="448"/>
      <c r="X35" s="448"/>
      <c r="Y35" s="448"/>
      <c r="Z35" s="448"/>
      <c r="AA35" s="448"/>
      <c r="AB35" s="448"/>
      <c r="AC35" s="448"/>
      <c r="AD35" s="448"/>
      <c r="AE35" s="448"/>
    </row>
    <row r="36" spans="1:32" ht="13">
      <c r="B36" s="1360" t="s">
        <v>462</v>
      </c>
      <c r="C36" s="1360"/>
      <c r="D36" s="1360"/>
      <c r="E36" s="1360"/>
      <c r="F36" s="1360"/>
      <c r="G36" s="1360"/>
      <c r="H36" s="1360" t="s">
        <v>462</v>
      </c>
      <c r="I36" s="1360"/>
      <c r="J36" s="1360"/>
      <c r="K36" s="1360"/>
      <c r="L36" s="1360"/>
      <c r="M36" s="1360"/>
      <c r="N36" s="1360" t="s">
        <v>462</v>
      </c>
      <c r="O36" s="1360"/>
      <c r="P36" s="1360"/>
      <c r="Q36" s="1360"/>
      <c r="R36" s="1360"/>
      <c r="S36" s="1360"/>
      <c r="T36" s="1360" t="s">
        <v>462</v>
      </c>
      <c r="U36" s="1360"/>
      <c r="V36" s="1360"/>
      <c r="W36" s="1360"/>
      <c r="X36" s="1360"/>
      <c r="Y36" s="1360"/>
      <c r="Z36" s="1360" t="s">
        <v>462</v>
      </c>
      <c r="AA36" s="1360"/>
      <c r="AB36" s="1360"/>
      <c r="AC36" s="1360"/>
      <c r="AD36" s="1360"/>
      <c r="AE36" s="1360"/>
    </row>
    <row r="37" spans="1:32">
      <c r="B37" s="450"/>
      <c r="C37" s="450"/>
      <c r="D37" s="450"/>
      <c r="E37" s="450"/>
      <c r="F37" s="450"/>
      <c r="G37" s="450"/>
      <c r="H37" s="450"/>
      <c r="I37" s="450"/>
      <c r="J37" s="450"/>
      <c r="K37" s="450"/>
      <c r="L37" s="450"/>
      <c r="M37" s="450"/>
      <c r="N37" s="450"/>
      <c r="O37" s="450"/>
      <c r="P37" s="450"/>
      <c r="Q37" s="450"/>
      <c r="R37" s="450"/>
      <c r="S37" s="450"/>
      <c r="T37" s="450"/>
      <c r="U37" s="450"/>
      <c r="V37" s="450"/>
      <c r="W37" s="450"/>
      <c r="X37" s="450"/>
      <c r="Y37" s="450"/>
      <c r="Z37" s="450"/>
      <c r="AA37" s="450"/>
      <c r="AB37" s="450"/>
      <c r="AC37" s="450"/>
      <c r="AD37" s="450"/>
      <c r="AE37" s="450"/>
    </row>
    <row r="38" spans="1:32" s="343" customFormat="1" ht="14.15" customHeight="1">
      <c r="A38" s="451">
        <v>1994</v>
      </c>
      <c r="B38" s="454" t="s">
        <v>356</v>
      </c>
      <c r="C38" s="454" t="s">
        <v>356</v>
      </c>
      <c r="D38" s="454" t="s">
        <v>356</v>
      </c>
      <c r="E38" s="454" t="s">
        <v>356</v>
      </c>
      <c r="F38" s="454" t="s">
        <v>356</v>
      </c>
      <c r="G38" s="454" t="s">
        <v>356</v>
      </c>
      <c r="H38" s="454" t="s">
        <v>356</v>
      </c>
      <c r="I38" s="454" t="s">
        <v>356</v>
      </c>
      <c r="J38" s="454" t="s">
        <v>356</v>
      </c>
      <c r="K38" s="454" t="s">
        <v>356</v>
      </c>
      <c r="L38" s="454" t="s">
        <v>356</v>
      </c>
      <c r="M38" s="454" t="s">
        <v>356</v>
      </c>
      <c r="N38" s="454" t="s">
        <v>356</v>
      </c>
      <c r="O38" s="454" t="s">
        <v>356</v>
      </c>
      <c r="P38" s="454" t="s">
        <v>356</v>
      </c>
      <c r="Q38" s="454" t="s">
        <v>356</v>
      </c>
      <c r="R38" s="454" t="s">
        <v>356</v>
      </c>
      <c r="S38" s="454" t="s">
        <v>356</v>
      </c>
      <c r="T38" s="454" t="s">
        <v>356</v>
      </c>
      <c r="U38" s="454" t="s">
        <v>356</v>
      </c>
      <c r="V38" s="454" t="s">
        <v>356</v>
      </c>
      <c r="W38" s="454" t="s">
        <v>356</v>
      </c>
      <c r="X38" s="454" t="s">
        <v>356</v>
      </c>
      <c r="Y38" s="454" t="s">
        <v>356</v>
      </c>
      <c r="Z38" s="454" t="s">
        <v>356</v>
      </c>
      <c r="AA38" s="454" t="s">
        <v>356</v>
      </c>
      <c r="AB38" s="454" t="s">
        <v>356</v>
      </c>
      <c r="AC38" s="454" t="s">
        <v>356</v>
      </c>
      <c r="AD38" s="415" t="s">
        <v>360</v>
      </c>
      <c r="AE38" s="454" t="s">
        <v>356</v>
      </c>
      <c r="AF38" s="452"/>
    </row>
    <row r="39" spans="1:32" s="333" customFormat="1" ht="14.15" customHeight="1">
      <c r="A39" s="453">
        <v>1995</v>
      </c>
      <c r="B39" s="455">
        <v>-1.0301860232300726</v>
      </c>
      <c r="C39" s="455">
        <v>-1.3140391646776663</v>
      </c>
      <c r="D39" s="455">
        <v>-1.5409873133120016</v>
      </c>
      <c r="E39" s="455">
        <v>-2.0420163717017346</v>
      </c>
      <c r="F39" s="455">
        <v>-1.3970671693928978</v>
      </c>
      <c r="G39" s="455">
        <v>-2.7538833284139059</v>
      </c>
      <c r="H39" s="455">
        <v>0.69035431323729313</v>
      </c>
      <c r="I39" s="455">
        <v>0.64649276176132275</v>
      </c>
      <c r="J39" s="455">
        <v>0.11846875548982894</v>
      </c>
      <c r="K39" s="455">
        <v>-1.6597416658460276</v>
      </c>
      <c r="L39" s="455">
        <v>3.1310772499361121</v>
      </c>
      <c r="M39" s="455">
        <v>4.0569637838853509</v>
      </c>
      <c r="N39" s="455">
        <v>-2.3794777354592895</v>
      </c>
      <c r="O39" s="455">
        <v>-2.8014291883706477</v>
      </c>
      <c r="P39" s="455">
        <v>0.17910218852253479</v>
      </c>
      <c r="Q39" s="455">
        <v>0.70581280478819508</v>
      </c>
      <c r="R39" s="455">
        <v>0.57338201489984897</v>
      </c>
      <c r="S39" s="455">
        <v>-1.2911192510503753</v>
      </c>
      <c r="T39" s="455">
        <v>-6.0007753157776307</v>
      </c>
      <c r="U39" s="455">
        <v>-6.7975879042887897</v>
      </c>
      <c r="V39" s="455">
        <v>-1.0306549104235216</v>
      </c>
      <c r="W39" s="455">
        <v>-4.8002361588873015</v>
      </c>
      <c r="X39" s="455">
        <v>5.1695223155046364</v>
      </c>
      <c r="Y39" s="455">
        <v>7.1189766279610467</v>
      </c>
      <c r="Z39" s="455">
        <v>-0.63551622589139356</v>
      </c>
      <c r="AA39" s="455">
        <v>-1.7376112800716754</v>
      </c>
      <c r="AB39" s="455">
        <v>-5.2884911913712074</v>
      </c>
      <c r="AC39" s="455">
        <v>-15.056682058304901</v>
      </c>
      <c r="AD39" s="456" t="s">
        <v>360</v>
      </c>
      <c r="AE39" s="455">
        <v>-2.1450077340741842</v>
      </c>
      <c r="AF39" s="452"/>
    </row>
    <row r="40" spans="1:32" s="333" customFormat="1" ht="14.15" customHeight="1">
      <c r="A40" s="451">
        <v>1996</v>
      </c>
      <c r="B40" s="455">
        <v>-2.1904332684136989</v>
      </c>
      <c r="C40" s="455">
        <v>-2.806211463214396</v>
      </c>
      <c r="D40" s="455">
        <v>-2.1730466388455056</v>
      </c>
      <c r="E40" s="455">
        <v>-1.9695043657014537</v>
      </c>
      <c r="F40" s="455">
        <v>6.0424987112668589</v>
      </c>
      <c r="G40" s="455">
        <v>4.6310286215744156</v>
      </c>
      <c r="H40" s="455">
        <v>-3.276539605414996</v>
      </c>
      <c r="I40" s="455">
        <v>-7.0469384449207553</v>
      </c>
      <c r="J40" s="455">
        <v>7.0465321078518457</v>
      </c>
      <c r="K40" s="455">
        <v>6.7458510024556659</v>
      </c>
      <c r="L40" s="455">
        <v>1.3550781821632683</v>
      </c>
      <c r="M40" s="455">
        <v>3.2574936338245664</v>
      </c>
      <c r="N40" s="455">
        <v>-0.79415823768253802</v>
      </c>
      <c r="O40" s="455">
        <v>-0.9228512956831878</v>
      </c>
      <c r="P40" s="455">
        <v>-5.9514599865671869</v>
      </c>
      <c r="Q40" s="455">
        <v>-3.9600834771245417</v>
      </c>
      <c r="R40" s="455">
        <v>-9.581735206420305</v>
      </c>
      <c r="S40" s="455">
        <v>-11.434314280562759</v>
      </c>
      <c r="T40" s="455">
        <v>-6.1889270318416578</v>
      </c>
      <c r="U40" s="455">
        <v>-8.2810632808808435</v>
      </c>
      <c r="V40" s="455">
        <v>3.1979877556107112</v>
      </c>
      <c r="W40" s="455">
        <v>4.4540038196483493</v>
      </c>
      <c r="X40" s="455">
        <v>-3.1138582825568193</v>
      </c>
      <c r="Y40" s="455">
        <v>-3.4692588609802897</v>
      </c>
      <c r="Z40" s="455">
        <v>5.0506868604930872</v>
      </c>
      <c r="AA40" s="455">
        <v>7.2586370869476298</v>
      </c>
      <c r="AB40" s="455">
        <v>1.5165038313028845E-2</v>
      </c>
      <c r="AC40" s="455">
        <v>8.4302271421025665</v>
      </c>
      <c r="AD40" s="456" t="s">
        <v>360</v>
      </c>
      <c r="AE40" s="455">
        <v>-0.72869614685497197</v>
      </c>
      <c r="AF40" s="452"/>
    </row>
    <row r="41" spans="1:32" s="333" customFormat="1" ht="14.15" customHeight="1">
      <c r="A41" s="453">
        <v>1997</v>
      </c>
      <c r="B41" s="455">
        <v>0.23732073979061852</v>
      </c>
      <c r="C41" s="455">
        <v>-0.68106338878909867</v>
      </c>
      <c r="D41" s="455">
        <v>-1.7845881354913899</v>
      </c>
      <c r="E41" s="455">
        <v>-2.854306475340465</v>
      </c>
      <c r="F41" s="455">
        <v>-1.3798625772652713</v>
      </c>
      <c r="G41" s="455">
        <v>-1.1931694282053087</v>
      </c>
      <c r="H41" s="455">
        <v>-0.49367771659885307</v>
      </c>
      <c r="I41" s="455">
        <v>-0.64440991896081812</v>
      </c>
      <c r="J41" s="455">
        <v>-5.9877435407132538</v>
      </c>
      <c r="K41" s="455">
        <v>-7.8344794536097169</v>
      </c>
      <c r="L41" s="455">
        <v>3.74506356755289</v>
      </c>
      <c r="M41" s="455">
        <v>2.9116064838234479</v>
      </c>
      <c r="N41" s="455">
        <v>-0.67165924111029085</v>
      </c>
      <c r="O41" s="455">
        <v>-0.51100090057725822</v>
      </c>
      <c r="P41" s="455">
        <v>2.3266070811499446</v>
      </c>
      <c r="Q41" s="455">
        <v>0.65230105414278228</v>
      </c>
      <c r="R41" s="455">
        <v>22.002072369631506</v>
      </c>
      <c r="S41" s="455">
        <v>35.320847003409654</v>
      </c>
      <c r="T41" s="455">
        <v>-5.0429137602498031</v>
      </c>
      <c r="U41" s="455">
        <v>-5.9908502476857706</v>
      </c>
      <c r="V41" s="455">
        <v>-0.92886782865346618</v>
      </c>
      <c r="W41" s="455">
        <v>1.3260191953292235</v>
      </c>
      <c r="X41" s="455">
        <v>-1.3013688873201517</v>
      </c>
      <c r="Y41" s="455">
        <v>-3.3214196374787264</v>
      </c>
      <c r="Z41" s="455">
        <v>-0.75836067051304212</v>
      </c>
      <c r="AA41" s="455">
        <v>1.0900245832745838</v>
      </c>
      <c r="AB41" s="455">
        <v>4.3931685282273492</v>
      </c>
      <c r="AC41" s="455">
        <v>3.9737307085774631</v>
      </c>
      <c r="AD41" s="456" t="s">
        <v>360</v>
      </c>
      <c r="AE41" s="455">
        <v>-0.53615117628197595</v>
      </c>
      <c r="AF41" s="452"/>
    </row>
    <row r="42" spans="1:32" s="333" customFormat="1" ht="14.15" customHeight="1">
      <c r="A42" s="451">
        <v>1998</v>
      </c>
      <c r="B42" s="455">
        <v>0.333088652855281</v>
      </c>
      <c r="C42" s="455">
        <v>0.78760277759734265</v>
      </c>
      <c r="D42" s="455">
        <v>0.49903723064797134</v>
      </c>
      <c r="E42" s="455">
        <v>0.36275802925958089</v>
      </c>
      <c r="F42" s="455">
        <v>-3.9384817294476164</v>
      </c>
      <c r="G42" s="455">
        <v>-4.1216107201884995</v>
      </c>
      <c r="H42" s="455">
        <v>4.4768960622027407</v>
      </c>
      <c r="I42" s="455">
        <v>1.8748799156460052</v>
      </c>
      <c r="J42" s="455">
        <v>-1.4938498530009383</v>
      </c>
      <c r="K42" s="455">
        <v>-5.5530038577398102</v>
      </c>
      <c r="L42" s="455">
        <v>3.0082339932505135</v>
      </c>
      <c r="M42" s="455">
        <v>2.8685207803936379</v>
      </c>
      <c r="N42" s="455">
        <v>1.6158392654718909</v>
      </c>
      <c r="O42" s="455">
        <v>1.5977899816772236</v>
      </c>
      <c r="P42" s="455">
        <v>4.7406869534698899</v>
      </c>
      <c r="Q42" s="455">
        <v>10.769389238921846</v>
      </c>
      <c r="R42" s="455">
        <v>-0.72816857345938502</v>
      </c>
      <c r="S42" s="455">
        <v>-1.7276598556460101</v>
      </c>
      <c r="T42" s="455">
        <v>-14.302983460372133</v>
      </c>
      <c r="U42" s="455">
        <v>-17.953895699199549</v>
      </c>
      <c r="V42" s="455">
        <v>1.3074064110448234</v>
      </c>
      <c r="W42" s="455">
        <v>0.73346156292994635</v>
      </c>
      <c r="X42" s="455">
        <v>0.55437710484322622</v>
      </c>
      <c r="Y42" s="455">
        <v>1.669738756054997</v>
      </c>
      <c r="Z42" s="455">
        <v>-5.2369304400344703</v>
      </c>
      <c r="AA42" s="455">
        <v>-13.306792238572086</v>
      </c>
      <c r="AB42" s="455">
        <v>-3.1918774362763429</v>
      </c>
      <c r="AC42" s="455">
        <v>-3.9962726021156811</v>
      </c>
      <c r="AD42" s="456" t="s">
        <v>360</v>
      </c>
      <c r="AE42" s="455">
        <v>-1.0058794467415453</v>
      </c>
      <c r="AF42" s="452"/>
    </row>
    <row r="43" spans="1:32" s="333" customFormat="1" ht="14.15" customHeight="1">
      <c r="A43" s="453">
        <v>1999</v>
      </c>
      <c r="B43" s="455">
        <v>4.4014514195215497</v>
      </c>
      <c r="C43" s="455">
        <v>4.2681736934832912</v>
      </c>
      <c r="D43" s="455">
        <v>4.71432055509203</v>
      </c>
      <c r="E43" s="455">
        <v>2.6511886936000479</v>
      </c>
      <c r="F43" s="455">
        <v>-0.40035844284325606</v>
      </c>
      <c r="G43" s="455">
        <v>-2.1173940590613824</v>
      </c>
      <c r="H43" s="455">
        <v>2.2796972876920023</v>
      </c>
      <c r="I43" s="455">
        <v>3.4101613726162583</v>
      </c>
      <c r="J43" s="455">
        <v>4.5508654094857945</v>
      </c>
      <c r="K43" s="455">
        <v>3.9128438255760045</v>
      </c>
      <c r="L43" s="455">
        <v>2.8763581408382208</v>
      </c>
      <c r="M43" s="455">
        <v>2.0592490389704352</v>
      </c>
      <c r="N43" s="455">
        <v>0.22678983548610177</v>
      </c>
      <c r="O43" s="455">
        <v>0.70660079438654577</v>
      </c>
      <c r="P43" s="455">
        <v>2.5482397818355906</v>
      </c>
      <c r="Q43" s="455">
        <v>-0.68448766971948771</v>
      </c>
      <c r="R43" s="455">
        <v>-2.2832329992901919</v>
      </c>
      <c r="S43" s="455">
        <v>-7.4048120837853162</v>
      </c>
      <c r="T43" s="455">
        <v>1.6339742424530783</v>
      </c>
      <c r="U43" s="455">
        <v>-2.6100582692488246</v>
      </c>
      <c r="V43" s="455">
        <v>7.7488167397731047</v>
      </c>
      <c r="W43" s="455">
        <v>6.8273674764840422</v>
      </c>
      <c r="X43" s="455">
        <v>6.8769053502073376</v>
      </c>
      <c r="Y43" s="455">
        <v>4.4781051239008178</v>
      </c>
      <c r="Z43" s="455">
        <v>3.0070082708880932</v>
      </c>
      <c r="AA43" s="455">
        <v>6.0123636126977544</v>
      </c>
      <c r="AB43" s="455">
        <v>-2.3890957471959808</v>
      </c>
      <c r="AC43" s="455">
        <v>-6.2293590857898664</v>
      </c>
      <c r="AD43" s="456" t="s">
        <v>360</v>
      </c>
      <c r="AE43" s="455">
        <v>1.4457447770390104</v>
      </c>
      <c r="AF43" s="452"/>
    </row>
    <row r="44" spans="1:32" s="333" customFormat="1" ht="14.15" customHeight="1">
      <c r="A44" s="451">
        <v>2000</v>
      </c>
      <c r="B44" s="455">
        <v>7.3105515013672999</v>
      </c>
      <c r="C44" s="455">
        <v>7.3173239549449818</v>
      </c>
      <c r="D44" s="455">
        <v>1.8183822367677749</v>
      </c>
      <c r="E44" s="455">
        <v>1.5531722872796081</v>
      </c>
      <c r="F44" s="455">
        <v>-1.7631241366495232</v>
      </c>
      <c r="G44" s="455">
        <v>-3.0856990389458758</v>
      </c>
      <c r="H44" s="455">
        <v>3.2857950413744277</v>
      </c>
      <c r="I44" s="455">
        <v>5.3491149082866514</v>
      </c>
      <c r="J44" s="455">
        <v>-5.5685777271510801</v>
      </c>
      <c r="K44" s="455">
        <v>-7.1885992966921322</v>
      </c>
      <c r="L44" s="455">
        <v>-1.5659268622128621</v>
      </c>
      <c r="M44" s="455">
        <v>-0.73882845972319444</v>
      </c>
      <c r="N44" s="455">
        <v>-0.22834541943934994</v>
      </c>
      <c r="O44" s="455">
        <v>-0.87922195773060707</v>
      </c>
      <c r="P44" s="455">
        <v>1.7651306039892063</v>
      </c>
      <c r="Q44" s="455">
        <v>2.4780593542883338</v>
      </c>
      <c r="R44" s="455">
        <v>-3.3576069878226349</v>
      </c>
      <c r="S44" s="455">
        <v>3.2368083641676861</v>
      </c>
      <c r="T44" s="455">
        <v>-1.3052829446301217</v>
      </c>
      <c r="U44" s="455">
        <v>-1.9431480557705925</v>
      </c>
      <c r="V44" s="455">
        <v>-8.1914716971987218</v>
      </c>
      <c r="W44" s="455">
        <v>-15.114301451644195</v>
      </c>
      <c r="X44" s="455">
        <v>0.25779496807481905</v>
      </c>
      <c r="Y44" s="455">
        <v>1.8286046598033465</v>
      </c>
      <c r="Z44" s="455">
        <v>-4.2066624727540471</v>
      </c>
      <c r="AA44" s="455">
        <v>-3.5962625866984155</v>
      </c>
      <c r="AB44" s="455">
        <v>2.0353331547741789</v>
      </c>
      <c r="AC44" s="455">
        <v>15.10227002630748</v>
      </c>
      <c r="AD44" s="456" t="s">
        <v>360</v>
      </c>
      <c r="AE44" s="455">
        <v>0.2400315051499291</v>
      </c>
      <c r="AF44" s="452"/>
    </row>
    <row r="45" spans="1:32" s="333" customFormat="1" ht="14.15" customHeight="1">
      <c r="A45" s="453">
        <v>2001</v>
      </c>
      <c r="B45" s="455">
        <v>-8.3111465160442464</v>
      </c>
      <c r="C45" s="455">
        <v>-11.05383118033194</v>
      </c>
      <c r="D45" s="455">
        <v>-3.4963630014055695</v>
      </c>
      <c r="E45" s="455">
        <v>-3.6428597301597847</v>
      </c>
      <c r="F45" s="455">
        <v>0.89015152108291318</v>
      </c>
      <c r="G45" s="455">
        <v>0.73556895171482495</v>
      </c>
      <c r="H45" s="455">
        <v>-1.9481377584168484</v>
      </c>
      <c r="I45" s="455">
        <v>-5.5243912369865313</v>
      </c>
      <c r="J45" s="455">
        <v>0.23641205493174766</v>
      </c>
      <c r="K45" s="455">
        <v>-0.1450315419732533</v>
      </c>
      <c r="L45" s="455">
        <v>-2.8180923077272269E-2</v>
      </c>
      <c r="M45" s="455">
        <v>-4.5121472986499072</v>
      </c>
      <c r="N45" s="455">
        <v>-2.3879733255539008</v>
      </c>
      <c r="O45" s="455">
        <v>-2.6256998908376374</v>
      </c>
      <c r="P45" s="455">
        <v>-6.0544432874277305</v>
      </c>
      <c r="Q45" s="455">
        <v>-9.1500710215900511</v>
      </c>
      <c r="R45" s="455">
        <v>-0.3060945145547862</v>
      </c>
      <c r="S45" s="455">
        <v>1.5120585660349661</v>
      </c>
      <c r="T45" s="455">
        <v>-2.3142005018104896</v>
      </c>
      <c r="U45" s="455">
        <v>-2.7932007065386131</v>
      </c>
      <c r="V45" s="455">
        <v>-6.1689177458566604</v>
      </c>
      <c r="W45" s="455">
        <v>-8.5764384803771634</v>
      </c>
      <c r="X45" s="455">
        <v>0.54282480499894348</v>
      </c>
      <c r="Y45" s="455">
        <v>-0.64573690890742341</v>
      </c>
      <c r="Z45" s="455">
        <v>-6.6946477938563476</v>
      </c>
      <c r="AA45" s="455">
        <v>-9.6294517113714875</v>
      </c>
      <c r="AB45" s="455">
        <v>4.3371656302616799</v>
      </c>
      <c r="AC45" s="455">
        <v>-2.9212334603009253</v>
      </c>
      <c r="AD45" s="456" t="s">
        <v>360</v>
      </c>
      <c r="AE45" s="455">
        <v>-4.5236359573641778</v>
      </c>
      <c r="AF45" s="452"/>
    </row>
    <row r="46" spans="1:32" s="333" customFormat="1" ht="14.15" customHeight="1">
      <c r="A46" s="451">
        <v>2002</v>
      </c>
      <c r="B46" s="455">
        <v>-4.9851208344799289</v>
      </c>
      <c r="C46" s="455">
        <v>-5.452610091259956</v>
      </c>
      <c r="D46" s="455">
        <v>-4.0411263321387452</v>
      </c>
      <c r="E46" s="455">
        <v>-5.7965759517795021</v>
      </c>
      <c r="F46" s="455">
        <v>0.5165012852686317</v>
      </c>
      <c r="G46" s="455">
        <v>3.6296188432614684</v>
      </c>
      <c r="H46" s="455">
        <v>-4.4822216283499756</v>
      </c>
      <c r="I46" s="455">
        <v>-4.1887680415201771</v>
      </c>
      <c r="J46" s="455">
        <v>4.8637754498685126E-2</v>
      </c>
      <c r="K46" s="455">
        <v>-1.0581394424444142</v>
      </c>
      <c r="L46" s="455">
        <v>-5.2261490345660775</v>
      </c>
      <c r="M46" s="455">
        <v>-4.3913475033282197</v>
      </c>
      <c r="N46" s="455">
        <v>3.1989915044361084</v>
      </c>
      <c r="O46" s="455">
        <v>5.6090827746727712</v>
      </c>
      <c r="P46" s="455">
        <v>-2.4521404963163604</v>
      </c>
      <c r="Q46" s="455">
        <v>-1.1347515097438219</v>
      </c>
      <c r="R46" s="455">
        <v>-1.5517930551521317</v>
      </c>
      <c r="S46" s="455">
        <v>-2.2210085715269798</v>
      </c>
      <c r="T46" s="455">
        <v>-0.18991386050839765</v>
      </c>
      <c r="U46" s="455">
        <v>-0.69096438548362471</v>
      </c>
      <c r="V46" s="455">
        <v>0.20189346011206055</v>
      </c>
      <c r="W46" s="455">
        <v>-2.9502307938970063</v>
      </c>
      <c r="X46" s="455">
        <v>-1.2330376037986923</v>
      </c>
      <c r="Y46" s="455">
        <v>-0.52148076491086215</v>
      </c>
      <c r="Z46" s="455">
        <v>1.7834184202940833</v>
      </c>
      <c r="AA46" s="455">
        <v>-1.6653605058198906</v>
      </c>
      <c r="AB46" s="455">
        <v>-9.7371583179834289</v>
      </c>
      <c r="AC46" s="455">
        <v>-16.506869917232578</v>
      </c>
      <c r="AD46" s="456" t="s">
        <v>360</v>
      </c>
      <c r="AE46" s="455">
        <v>-1.4826622770739561</v>
      </c>
      <c r="AF46" s="452"/>
    </row>
    <row r="47" spans="1:32" s="333" customFormat="1" ht="14.15" customHeight="1">
      <c r="A47" s="453">
        <v>2003</v>
      </c>
      <c r="B47" s="455">
        <v>-2.7551747296523104</v>
      </c>
      <c r="C47" s="455">
        <v>-5.9912879143824256</v>
      </c>
      <c r="D47" s="455">
        <v>-1.4932073084404607</v>
      </c>
      <c r="E47" s="455">
        <v>-2.4450887414373028</v>
      </c>
      <c r="F47" s="455">
        <v>-1.0151176670234889</v>
      </c>
      <c r="G47" s="455">
        <v>-3.6271331130662503</v>
      </c>
      <c r="H47" s="455">
        <v>2.2378833155972444</v>
      </c>
      <c r="I47" s="455">
        <v>2.7400199219044481</v>
      </c>
      <c r="J47" s="455">
        <v>-2.6558899580796265</v>
      </c>
      <c r="K47" s="455">
        <v>-5.3492265770083236</v>
      </c>
      <c r="L47" s="455">
        <v>1.9482134371483539</v>
      </c>
      <c r="M47" s="455">
        <v>0.89843209314663852</v>
      </c>
      <c r="N47" s="455">
        <v>1.4707691356923789</v>
      </c>
      <c r="O47" s="455">
        <v>0.48445516242374254</v>
      </c>
      <c r="P47" s="455">
        <v>3.2337488234315401</v>
      </c>
      <c r="Q47" s="455">
        <v>-0.75909936409408374</v>
      </c>
      <c r="R47" s="455">
        <v>6.256952474854657</v>
      </c>
      <c r="S47" s="455">
        <v>3.4423415301281324</v>
      </c>
      <c r="T47" s="455">
        <v>8.1637983605570668</v>
      </c>
      <c r="U47" s="455">
        <v>10.862819358595857</v>
      </c>
      <c r="V47" s="455">
        <v>4.9540870706081819</v>
      </c>
      <c r="W47" s="455">
        <v>3.2836353616823999</v>
      </c>
      <c r="X47" s="455">
        <v>5.8490649597904678</v>
      </c>
      <c r="Y47" s="455">
        <v>3.5651064926231442</v>
      </c>
      <c r="Z47" s="455">
        <v>-5.6179648890733489</v>
      </c>
      <c r="AA47" s="455">
        <v>-11.773087930165133</v>
      </c>
      <c r="AB47" s="455">
        <v>5.3217805888978518</v>
      </c>
      <c r="AC47" s="455">
        <v>10.213667398899602</v>
      </c>
      <c r="AD47" s="456" t="s">
        <v>360</v>
      </c>
      <c r="AE47" s="455">
        <v>-7.6795211945821507E-2</v>
      </c>
      <c r="AF47" s="452"/>
    </row>
    <row r="48" spans="1:32" s="333" customFormat="1" ht="14.15" customHeight="1">
      <c r="A48" s="451">
        <v>2004</v>
      </c>
      <c r="B48" s="455">
        <v>0.95448830481709024</v>
      </c>
      <c r="C48" s="455">
        <v>2.1277445610533761</v>
      </c>
      <c r="D48" s="455">
        <v>2.0957642824312472</v>
      </c>
      <c r="E48" s="455">
        <v>2.8076947032661224</v>
      </c>
      <c r="F48" s="455">
        <v>2.7632927181839051</v>
      </c>
      <c r="G48" s="455">
        <v>2.6905806868664826</v>
      </c>
      <c r="H48" s="455">
        <v>1.7932552020730697</v>
      </c>
      <c r="I48" s="455">
        <v>-0.92277258421786712</v>
      </c>
      <c r="J48" s="455">
        <v>4.6646085809716169</v>
      </c>
      <c r="K48" s="455">
        <v>2.2528226783359742</v>
      </c>
      <c r="L48" s="455">
        <v>4.273860651247773</v>
      </c>
      <c r="M48" s="455">
        <v>5.1463168320043877</v>
      </c>
      <c r="N48" s="455">
        <v>4.2885352276428961</v>
      </c>
      <c r="O48" s="455">
        <v>5.3027288583738255</v>
      </c>
      <c r="P48" s="455">
        <v>0.75724658967446601</v>
      </c>
      <c r="Q48" s="455">
        <v>0.72497758216957209</v>
      </c>
      <c r="R48" s="455">
        <v>4.9226999062399415</v>
      </c>
      <c r="S48" s="455">
        <v>0.49918906505043026</v>
      </c>
      <c r="T48" s="455">
        <v>-2.6764417895603287</v>
      </c>
      <c r="U48" s="455">
        <v>-5.2216336134796819</v>
      </c>
      <c r="V48" s="455">
        <v>-1.1156242486299988</v>
      </c>
      <c r="W48" s="455">
        <v>-5.0131073317793806</v>
      </c>
      <c r="X48" s="455">
        <v>0.41944131460994072</v>
      </c>
      <c r="Y48" s="455">
        <v>-0.56549399182256366</v>
      </c>
      <c r="Z48" s="455">
        <v>2.9499556753085727</v>
      </c>
      <c r="AA48" s="455">
        <v>9.3675630222697635</v>
      </c>
      <c r="AB48" s="455">
        <v>3.9020205397154939</v>
      </c>
      <c r="AC48" s="455">
        <v>5.8870256119843702</v>
      </c>
      <c r="AD48" s="456" t="s">
        <v>360</v>
      </c>
      <c r="AE48" s="455">
        <v>2.6663088931388899</v>
      </c>
      <c r="AF48" s="452"/>
    </row>
    <row r="49" spans="1:32" s="333" customFormat="1" ht="14.15" customHeight="1">
      <c r="A49" s="453">
        <v>2005</v>
      </c>
      <c r="B49" s="455">
        <v>3.7253118724096197</v>
      </c>
      <c r="C49" s="455">
        <v>4.2019761467477394</v>
      </c>
      <c r="D49" s="455">
        <v>-1.9746627534232175</v>
      </c>
      <c r="E49" s="455">
        <v>-4.7914752966323562</v>
      </c>
      <c r="F49" s="455">
        <v>-0.43197125482974741</v>
      </c>
      <c r="G49" s="455">
        <v>-5.4387935378972685</v>
      </c>
      <c r="H49" s="455">
        <v>-0.74770215165715115</v>
      </c>
      <c r="I49" s="455">
        <v>-7.6406614118754987</v>
      </c>
      <c r="J49" s="455">
        <v>0.76066893503345057</v>
      </c>
      <c r="K49" s="455">
        <v>5.1909212855205027</v>
      </c>
      <c r="L49" s="455">
        <v>1.0329307634162888</v>
      </c>
      <c r="M49" s="455">
        <v>-0.55788513983965515</v>
      </c>
      <c r="N49" s="455">
        <v>-1.1493253001367947</v>
      </c>
      <c r="O49" s="455">
        <v>-2.158684703699592</v>
      </c>
      <c r="P49" s="455">
        <v>1.5386267363006709</v>
      </c>
      <c r="Q49" s="455">
        <v>-2.3933894798948359</v>
      </c>
      <c r="R49" s="455">
        <v>-10.984222201900778</v>
      </c>
      <c r="S49" s="455">
        <v>-13.021868810619097</v>
      </c>
      <c r="T49" s="455">
        <v>0.23756056374034529</v>
      </c>
      <c r="U49" s="455">
        <v>-3.3759489476342424</v>
      </c>
      <c r="V49" s="455">
        <v>1.0785640039091078</v>
      </c>
      <c r="W49" s="455">
        <v>-2.9892004082208672</v>
      </c>
      <c r="X49" s="455">
        <v>5.5075328698094665</v>
      </c>
      <c r="Y49" s="455">
        <v>5.4746138036779257</v>
      </c>
      <c r="Z49" s="455">
        <v>-0.76937803203981048</v>
      </c>
      <c r="AA49" s="455">
        <v>-9.6655784890802749</v>
      </c>
      <c r="AB49" s="455">
        <v>5.1469645630123182</v>
      </c>
      <c r="AC49" s="455">
        <v>12.016689892991366</v>
      </c>
      <c r="AD49" s="456" t="s">
        <v>360</v>
      </c>
      <c r="AE49" s="455">
        <v>-1.764841439325366</v>
      </c>
      <c r="AF49" s="452"/>
    </row>
    <row r="50" spans="1:32" s="333" customFormat="1" ht="14.15" customHeight="1">
      <c r="A50" s="451">
        <v>2006</v>
      </c>
      <c r="B50" s="455">
        <v>6.67691384300511</v>
      </c>
      <c r="C50" s="455">
        <v>6.2682041582454104</v>
      </c>
      <c r="D50" s="455">
        <v>7.4505022930536882</v>
      </c>
      <c r="E50" s="455">
        <v>7.5596433051590708</v>
      </c>
      <c r="F50" s="455">
        <v>1.6554415177598827</v>
      </c>
      <c r="G50" s="455">
        <v>0.63226092928624666</v>
      </c>
      <c r="H50" s="455">
        <v>6.0810613879565949</v>
      </c>
      <c r="I50" s="455">
        <v>7.8491513434361906</v>
      </c>
      <c r="J50" s="455">
        <v>5.9933239925089765</v>
      </c>
      <c r="K50" s="455">
        <v>4.027417360024927</v>
      </c>
      <c r="L50" s="455">
        <v>1.5825715757459875</v>
      </c>
      <c r="M50" s="455">
        <v>0.44765394343679077</v>
      </c>
      <c r="N50" s="455">
        <v>1.6659250046095337</v>
      </c>
      <c r="O50" s="455">
        <v>9.3495562879297722E-2</v>
      </c>
      <c r="P50" s="455">
        <v>6.7949764609447811</v>
      </c>
      <c r="Q50" s="455">
        <v>8.1744140803439933</v>
      </c>
      <c r="R50" s="455">
        <v>9.0644944798547584</v>
      </c>
      <c r="S50" s="455">
        <v>11.745915146744224</v>
      </c>
      <c r="T50" s="455">
        <v>5.5555877015604693</v>
      </c>
      <c r="U50" s="455">
        <v>7.5414338367432947</v>
      </c>
      <c r="V50" s="455">
        <v>-0.69514920903293387</v>
      </c>
      <c r="W50" s="455">
        <v>-4.1368429442421473</v>
      </c>
      <c r="X50" s="455">
        <v>6.8367249607489953</v>
      </c>
      <c r="Y50" s="455">
        <v>7.2296487314079201</v>
      </c>
      <c r="Z50" s="455">
        <v>10.50335233073595</v>
      </c>
      <c r="AA50" s="455">
        <v>13.694729590193958</v>
      </c>
      <c r="AB50" s="455">
        <v>10.727143654969993</v>
      </c>
      <c r="AC50" s="455">
        <v>4.200767997435122</v>
      </c>
      <c r="AD50" s="456" t="s">
        <v>360</v>
      </c>
      <c r="AE50" s="455">
        <v>3.6999573555913372</v>
      </c>
      <c r="AF50" s="452"/>
    </row>
    <row r="51" spans="1:32" s="333" customFormat="1" ht="14.15" customHeight="1">
      <c r="A51" s="453">
        <v>2007</v>
      </c>
      <c r="B51" s="455">
        <v>2.4222931014794824</v>
      </c>
      <c r="C51" s="455">
        <v>1.3026178717443173</v>
      </c>
      <c r="D51" s="455">
        <v>0.32961802821681374</v>
      </c>
      <c r="E51" s="455">
        <v>-2.1385692223719559</v>
      </c>
      <c r="F51" s="455">
        <v>0.93338707401092336</v>
      </c>
      <c r="G51" s="455">
        <v>1.8140884791471308</v>
      </c>
      <c r="H51" s="455">
        <v>3.221947626022768</v>
      </c>
      <c r="I51" s="455">
        <v>2.2196275821960256</v>
      </c>
      <c r="J51" s="455">
        <v>1.199063946100452</v>
      </c>
      <c r="K51" s="455">
        <v>3.6765187057823283</v>
      </c>
      <c r="L51" s="455">
        <v>2.6790054031576176</v>
      </c>
      <c r="M51" s="455">
        <v>0.75176848228079507</v>
      </c>
      <c r="N51" s="455">
        <v>2.891356474025585</v>
      </c>
      <c r="O51" s="455">
        <v>3.0545160676615239</v>
      </c>
      <c r="P51" s="455">
        <v>0.768032126585382</v>
      </c>
      <c r="Q51" s="455">
        <v>-0.33722936778141843</v>
      </c>
      <c r="R51" s="455">
        <v>4.0834286139540836</v>
      </c>
      <c r="S51" s="455">
        <v>3.0496732373198796</v>
      </c>
      <c r="T51" s="455">
        <v>-3.4684483707399067</v>
      </c>
      <c r="U51" s="455">
        <v>-7.0018914939833223</v>
      </c>
      <c r="V51" s="455">
        <v>4.2129288639187479</v>
      </c>
      <c r="W51" s="455">
        <v>4.3724806053700291</v>
      </c>
      <c r="X51" s="455">
        <v>-3.6588683212808633</v>
      </c>
      <c r="Y51" s="455">
        <v>-5.706565584171102</v>
      </c>
      <c r="Z51" s="455">
        <v>-2.5450297125463663</v>
      </c>
      <c r="AA51" s="455">
        <v>-7.4063269897003892</v>
      </c>
      <c r="AB51" s="455">
        <v>2.8248027244844707</v>
      </c>
      <c r="AC51" s="455">
        <v>4.9502541649994072</v>
      </c>
      <c r="AD51" s="456" t="s">
        <v>360</v>
      </c>
      <c r="AE51" s="455">
        <v>0.56018087776884329</v>
      </c>
      <c r="AF51" s="452"/>
    </row>
    <row r="52" spans="1:32" s="333" customFormat="1" ht="14.15" customHeight="1">
      <c r="A52" s="451">
        <v>2008</v>
      </c>
      <c r="B52" s="455">
        <v>-2.0606845945196568</v>
      </c>
      <c r="C52" s="455">
        <v>-2.6618461294089144</v>
      </c>
      <c r="D52" s="455">
        <v>0.9246981770362197</v>
      </c>
      <c r="E52" s="455">
        <v>1.4602256475662614</v>
      </c>
      <c r="F52" s="455">
        <v>-0.38996615474262342</v>
      </c>
      <c r="G52" s="455">
        <v>-2.914374464791635</v>
      </c>
      <c r="H52" s="455">
        <v>1.2062040712090152</v>
      </c>
      <c r="I52" s="455">
        <v>-1.2424900146802997</v>
      </c>
      <c r="J52" s="455">
        <v>2.5489795161307569</v>
      </c>
      <c r="K52" s="455">
        <v>0.15891814137641802</v>
      </c>
      <c r="L52" s="455">
        <v>2.9818831289469472</v>
      </c>
      <c r="M52" s="455">
        <v>4.561705381798177</v>
      </c>
      <c r="N52" s="455">
        <v>-1.2430215785864505</v>
      </c>
      <c r="O52" s="455">
        <v>-1.8494548118201095</v>
      </c>
      <c r="P52" s="455">
        <v>-0.87775354915470416</v>
      </c>
      <c r="Q52" s="455">
        <v>-3.7049148165541084</v>
      </c>
      <c r="R52" s="455">
        <v>-4.3993273434773528</v>
      </c>
      <c r="S52" s="455">
        <v>-4.8432113376359069</v>
      </c>
      <c r="T52" s="455">
        <v>-2.0764547234862079</v>
      </c>
      <c r="U52" s="455">
        <v>-3.7163403170380889</v>
      </c>
      <c r="V52" s="455">
        <v>-3.4801266420957688</v>
      </c>
      <c r="W52" s="455">
        <v>-2.0510578489580098</v>
      </c>
      <c r="X52" s="455">
        <v>-0.92612858406906184</v>
      </c>
      <c r="Y52" s="455">
        <v>-2.3508713377239161</v>
      </c>
      <c r="Z52" s="455">
        <v>1.032216858711223</v>
      </c>
      <c r="AA52" s="455">
        <v>-5.0457878518557209E-2</v>
      </c>
      <c r="AB52" s="455">
        <v>0.15799528542459029</v>
      </c>
      <c r="AC52" s="455">
        <v>-3.4305640173015917</v>
      </c>
      <c r="AD52" s="456" t="s">
        <v>360</v>
      </c>
      <c r="AE52" s="455">
        <v>-1.0013616294724557</v>
      </c>
      <c r="AF52" s="452"/>
    </row>
    <row r="53" spans="1:32" s="333" customFormat="1" ht="14.15" customHeight="1">
      <c r="A53" s="453">
        <v>2009</v>
      </c>
      <c r="B53" s="455">
        <v>-8.0272827925289789</v>
      </c>
      <c r="C53" s="455">
        <v>-8.0311738964465036</v>
      </c>
      <c r="D53" s="455">
        <v>-5.5624878271449916</v>
      </c>
      <c r="E53" s="455">
        <v>-4.9180937749539027</v>
      </c>
      <c r="F53" s="455">
        <v>-2.5906214659085407</v>
      </c>
      <c r="G53" s="455">
        <v>-2.8934122760891938</v>
      </c>
      <c r="H53" s="455">
        <v>-7.8589968987172796</v>
      </c>
      <c r="I53" s="455">
        <v>-9.3874645391694287</v>
      </c>
      <c r="J53" s="455">
        <v>-0.99575679467892542</v>
      </c>
      <c r="K53" s="455">
        <v>1.8435160295420303</v>
      </c>
      <c r="L53" s="455">
        <v>-2.554018796106277</v>
      </c>
      <c r="M53" s="455">
        <v>-2.259803829283058</v>
      </c>
      <c r="N53" s="455">
        <v>-13.047422323659688</v>
      </c>
      <c r="O53" s="455">
        <v>-12.959261560057058</v>
      </c>
      <c r="P53" s="455">
        <v>-7.1590531793084438</v>
      </c>
      <c r="Q53" s="455">
        <v>-5.823840232460384</v>
      </c>
      <c r="R53" s="455">
        <v>-20.230706148948059</v>
      </c>
      <c r="S53" s="455">
        <v>-21.745878770685962</v>
      </c>
      <c r="T53" s="455">
        <v>-5.5398337832730533</v>
      </c>
      <c r="U53" s="455">
        <v>-4.2186623756226851</v>
      </c>
      <c r="V53" s="455">
        <v>0.64738721764085483</v>
      </c>
      <c r="W53" s="455">
        <v>6.3407830951853157</v>
      </c>
      <c r="X53" s="455">
        <v>-1.0616224143762452</v>
      </c>
      <c r="Y53" s="455">
        <v>0.59436647755705962</v>
      </c>
      <c r="Z53" s="455">
        <v>-4.0770574408812053</v>
      </c>
      <c r="AA53" s="455">
        <v>2.0044812481677639</v>
      </c>
      <c r="AB53" s="455">
        <v>-5.1080797894680501</v>
      </c>
      <c r="AC53" s="455">
        <v>-2.0714004245588455</v>
      </c>
      <c r="AD53" s="456" t="s">
        <v>360</v>
      </c>
      <c r="AE53" s="455">
        <v>-6.2908643321007958</v>
      </c>
      <c r="AF53" s="452"/>
    </row>
    <row r="54" spans="1:32" ht="14.15" customHeight="1">
      <c r="A54" s="451">
        <v>2010</v>
      </c>
      <c r="B54" s="455">
        <v>1.4321825527364638</v>
      </c>
      <c r="C54" s="455">
        <v>-8.196184222293823E-2</v>
      </c>
      <c r="D54" s="455">
        <v>4.0690471263837367</v>
      </c>
      <c r="E54" s="455">
        <v>3.2418899507552084</v>
      </c>
      <c r="F54" s="455">
        <v>0.24715906984286562</v>
      </c>
      <c r="G54" s="455">
        <v>-1.557487399854665</v>
      </c>
      <c r="H54" s="455">
        <v>3.1381211194359935</v>
      </c>
      <c r="I54" s="455">
        <v>2.9544656915669947</v>
      </c>
      <c r="J54" s="455">
        <v>-5.8774473308834274</v>
      </c>
      <c r="K54" s="455">
        <v>-7.5044315567052422</v>
      </c>
      <c r="L54" s="455">
        <v>-1.0224678626699983</v>
      </c>
      <c r="M54" s="455">
        <v>-2.2913625435025722</v>
      </c>
      <c r="N54" s="455">
        <v>5.7776330502220929</v>
      </c>
      <c r="O54" s="455">
        <v>5.3652316371525046</v>
      </c>
      <c r="P54" s="455">
        <v>4.7678465053618879</v>
      </c>
      <c r="Q54" s="455">
        <v>5.9267667703032458</v>
      </c>
      <c r="R54" s="455">
        <v>5.6905943991593233</v>
      </c>
      <c r="S54" s="455">
        <v>8.7266315711809739</v>
      </c>
      <c r="T54" s="455">
        <v>4.3030701718269597</v>
      </c>
      <c r="U54" s="455">
        <v>0.40606389350740812</v>
      </c>
      <c r="V54" s="455">
        <v>2.5675259486089033</v>
      </c>
      <c r="W54" s="455">
        <v>0.47017644616761345</v>
      </c>
      <c r="X54" s="455">
        <v>-0.48083559426392242</v>
      </c>
      <c r="Y54" s="455">
        <v>4.4628970573606352</v>
      </c>
      <c r="Z54" s="455">
        <v>-3.3477028571535214</v>
      </c>
      <c r="AA54" s="455">
        <v>-8.905350982059332</v>
      </c>
      <c r="AB54" s="455">
        <v>5.1486897635111006</v>
      </c>
      <c r="AC54" s="455">
        <v>7.7487172550035268</v>
      </c>
      <c r="AD54" s="456" t="s">
        <v>360</v>
      </c>
      <c r="AE54" s="455">
        <v>1.8939471572864335</v>
      </c>
      <c r="AF54" s="452"/>
    </row>
    <row r="55" spans="1:32" s="333" customFormat="1" ht="14.15" customHeight="1">
      <c r="A55" s="453">
        <v>2011</v>
      </c>
      <c r="B55" s="455">
        <v>7.8086059765652038</v>
      </c>
      <c r="C55" s="455">
        <v>7.9537425083963029</v>
      </c>
      <c r="D55" s="455">
        <v>8.0577225016142648</v>
      </c>
      <c r="E55" s="455">
        <v>10.577286175414528</v>
      </c>
      <c r="F55" s="455">
        <v>3.9276285380104952</v>
      </c>
      <c r="G55" s="455">
        <v>3.7863370092126729</v>
      </c>
      <c r="H55" s="455">
        <v>7.5532731234689265</v>
      </c>
      <c r="I55" s="455">
        <v>8.7482340812260162</v>
      </c>
      <c r="J55" s="455">
        <v>10.136530850404654</v>
      </c>
      <c r="K55" s="455">
        <v>10.404553788654013</v>
      </c>
      <c r="L55" s="455">
        <v>9.471720621376349</v>
      </c>
      <c r="M55" s="455">
        <v>9.6804575313650503</v>
      </c>
      <c r="N55" s="455">
        <v>5.2036702423804826</v>
      </c>
      <c r="O55" s="455">
        <v>4.9369215330010832</v>
      </c>
      <c r="P55" s="455">
        <v>7.368912906431575</v>
      </c>
      <c r="Q55" s="455">
        <v>5.9522049467251321</v>
      </c>
      <c r="R55" s="455">
        <v>22.097217645351506</v>
      </c>
      <c r="S55" s="455">
        <v>19.048304400988769</v>
      </c>
      <c r="T55" s="455">
        <v>11.633658523202357</v>
      </c>
      <c r="U55" s="455">
        <v>15.996471648500588</v>
      </c>
      <c r="V55" s="455">
        <v>8.3721580149095871</v>
      </c>
      <c r="W55" s="455">
        <v>10.434039360361894</v>
      </c>
      <c r="X55" s="455">
        <v>4.1331554943805742</v>
      </c>
      <c r="Y55" s="455">
        <v>4.0570384567288329</v>
      </c>
      <c r="Z55" s="455">
        <v>5.351720379917694</v>
      </c>
      <c r="AA55" s="455">
        <v>6.5935956627875356</v>
      </c>
      <c r="AB55" s="455">
        <v>-0.17496681145270543</v>
      </c>
      <c r="AC55" s="455">
        <v>-10.897627127393292</v>
      </c>
      <c r="AD55" s="456" t="s">
        <v>360</v>
      </c>
      <c r="AE55" s="455">
        <v>7.2188195578092547</v>
      </c>
      <c r="AF55" s="452"/>
    </row>
    <row r="56" spans="1:32" s="333" customFormat="1" ht="14.15" customHeight="1">
      <c r="A56" s="451">
        <v>2012</v>
      </c>
      <c r="B56" s="455">
        <v>-3.5780481614341397</v>
      </c>
      <c r="C56" s="455">
        <v>-4.3527963154553504</v>
      </c>
      <c r="D56" s="455">
        <v>-3.1220229740048211</v>
      </c>
      <c r="E56" s="455">
        <v>-3.4596885642835105</v>
      </c>
      <c r="F56" s="455">
        <v>-1.9210116818072578</v>
      </c>
      <c r="G56" s="455">
        <v>-2.5145580562888341</v>
      </c>
      <c r="H56" s="455">
        <v>-3.5659904125642896</v>
      </c>
      <c r="I56" s="455">
        <v>-3.1800134022276438</v>
      </c>
      <c r="J56" s="455">
        <v>-3.2805180277345869</v>
      </c>
      <c r="K56" s="455">
        <v>-4.7993251024506236</v>
      </c>
      <c r="L56" s="455">
        <v>-4.3425269094143459</v>
      </c>
      <c r="M56" s="455">
        <v>-3.0607893952517458</v>
      </c>
      <c r="N56" s="455">
        <v>-2.6674634384792313</v>
      </c>
      <c r="O56" s="455">
        <v>-2.4507686231068107</v>
      </c>
      <c r="P56" s="455">
        <v>-5.5910495627040859</v>
      </c>
      <c r="Q56" s="455">
        <v>-5.4027716919367776</v>
      </c>
      <c r="R56" s="455">
        <v>-7.081876478018529</v>
      </c>
      <c r="S56" s="455">
        <v>-3.8785614001061219</v>
      </c>
      <c r="T56" s="455">
        <v>-7.5495621551318663</v>
      </c>
      <c r="U56" s="455">
        <v>-6.7671100714250656</v>
      </c>
      <c r="V56" s="455">
        <v>-4.6230905549638379</v>
      </c>
      <c r="W56" s="455">
        <v>-6.3035192205736905</v>
      </c>
      <c r="X56" s="455">
        <v>1.4695397139597048</v>
      </c>
      <c r="Y56" s="455">
        <v>2.2089947672830021</v>
      </c>
      <c r="Z56" s="455">
        <v>-3.7206528744108596</v>
      </c>
      <c r="AA56" s="455">
        <v>-4.4870465793167114</v>
      </c>
      <c r="AB56" s="455">
        <v>-1.7539831603035339</v>
      </c>
      <c r="AC56" s="455">
        <v>-0.35932729873753999</v>
      </c>
      <c r="AD56" s="456" t="s">
        <v>360</v>
      </c>
      <c r="AE56" s="455">
        <v>-3.3745906068827907</v>
      </c>
      <c r="AF56" s="452"/>
    </row>
    <row r="57" spans="1:32" s="333" customFormat="1" ht="14.15" customHeight="1">
      <c r="A57" s="453">
        <v>2013</v>
      </c>
      <c r="B57" s="455">
        <v>3.4897394275817959</v>
      </c>
      <c r="C57" s="455">
        <v>3.1900269509888801</v>
      </c>
      <c r="D57" s="455">
        <v>-0.4484592603670734</v>
      </c>
      <c r="E57" s="455">
        <v>-1.832795594652481</v>
      </c>
      <c r="F57" s="455">
        <v>0.74538218248319765</v>
      </c>
      <c r="G57" s="455">
        <v>0.37275244225057236</v>
      </c>
      <c r="H57" s="455">
        <v>6.0739459208081854</v>
      </c>
      <c r="I57" s="455">
        <v>12.578693252291387</v>
      </c>
      <c r="J57" s="455">
        <v>1.6562026040106019</v>
      </c>
      <c r="K57" s="455">
        <v>1.5039934546764613</v>
      </c>
      <c r="L57" s="455">
        <v>-4.8352888904318121</v>
      </c>
      <c r="M57" s="455">
        <v>-8.7919254029824287</v>
      </c>
      <c r="N57" s="455">
        <v>1.2726105889380079</v>
      </c>
      <c r="O57" s="455">
        <v>1.1760643109821274</v>
      </c>
      <c r="P57" s="455">
        <v>0.85124137381882292</v>
      </c>
      <c r="Q57" s="455">
        <v>-3.6031080935799764E-2</v>
      </c>
      <c r="R57" s="455">
        <v>4.5034976317271855</v>
      </c>
      <c r="S57" s="455">
        <v>7.3021405874327456</v>
      </c>
      <c r="T57" s="455">
        <v>-0.42563345717547918</v>
      </c>
      <c r="U57" s="455">
        <v>-3.7233236792647944</v>
      </c>
      <c r="V57" s="455">
        <v>2.1982754911732059</v>
      </c>
      <c r="W57" s="455">
        <v>2.0414225234742531</v>
      </c>
      <c r="X57" s="455">
        <v>0.55051134100528998</v>
      </c>
      <c r="Y57" s="455">
        <v>-0.38250210774938864</v>
      </c>
      <c r="Z57" s="455">
        <v>-2.8311633067543909</v>
      </c>
      <c r="AA57" s="455">
        <v>-5.8961976949217814</v>
      </c>
      <c r="AB57" s="455">
        <v>2.1114197795726568</v>
      </c>
      <c r="AC57" s="455">
        <v>1.2629046610180836</v>
      </c>
      <c r="AD57" s="456" t="s">
        <v>360</v>
      </c>
      <c r="AE57" s="455">
        <v>-0.35555903096522457</v>
      </c>
      <c r="AF57" s="452"/>
    </row>
    <row r="58" spans="1:32" ht="14.15" customHeight="1">
      <c r="A58" s="451">
        <v>2014</v>
      </c>
      <c r="B58" s="455">
        <v>1.3113926141647454</v>
      </c>
      <c r="C58" s="455">
        <v>1.2515401934524277</v>
      </c>
      <c r="D58" s="455">
        <v>2.0873502855244936</v>
      </c>
      <c r="E58" s="455">
        <v>2.1548125808601384</v>
      </c>
      <c r="F58" s="455">
        <v>2.8218450990885913</v>
      </c>
      <c r="G58" s="455">
        <v>3.4963782908560717</v>
      </c>
      <c r="H58" s="455">
        <v>2.2768197913637493</v>
      </c>
      <c r="I58" s="455">
        <v>5.8404335184860656E-2</v>
      </c>
      <c r="J58" s="455">
        <v>11.969752989685986</v>
      </c>
      <c r="K58" s="455">
        <v>15.375338162005704</v>
      </c>
      <c r="L58" s="455">
        <v>5.9957939470121175</v>
      </c>
      <c r="M58" s="455">
        <v>9.1591240197200818</v>
      </c>
      <c r="N58" s="455">
        <v>0.43980505548601911</v>
      </c>
      <c r="O58" s="455">
        <v>0.17747017391805286</v>
      </c>
      <c r="P58" s="455">
        <v>4.6859610592754848</v>
      </c>
      <c r="Q58" s="455">
        <v>5.8062960686225722</v>
      </c>
      <c r="R58" s="455">
        <v>5.8776729885032211</v>
      </c>
      <c r="S58" s="455">
        <v>4.0675479661568659</v>
      </c>
      <c r="T58" s="455">
        <v>5.2258161610076002</v>
      </c>
      <c r="U58" s="455">
        <v>7.2871773880917914</v>
      </c>
      <c r="V58" s="455">
        <v>0.80614551916005439</v>
      </c>
      <c r="W58" s="455">
        <v>3.8830479430867655</v>
      </c>
      <c r="X58" s="455">
        <v>3.9881908948661504</v>
      </c>
      <c r="Y58" s="455">
        <v>4.3138509852949056</v>
      </c>
      <c r="Z58" s="455">
        <v>5.3510188067010915</v>
      </c>
      <c r="AA58" s="455">
        <v>10.349112122354072</v>
      </c>
      <c r="AB58" s="455">
        <v>1.6534842212703325</v>
      </c>
      <c r="AC58" s="455">
        <v>4.5124071036483286</v>
      </c>
      <c r="AD58" s="456" t="s">
        <v>360</v>
      </c>
      <c r="AE58" s="455">
        <v>3.6067838407898023</v>
      </c>
      <c r="AF58" s="452"/>
    </row>
    <row r="59" spans="1:32" ht="14.15" customHeight="1">
      <c r="A59" s="451">
        <v>2015</v>
      </c>
      <c r="B59" s="455">
        <v>-1.3364727435709938</v>
      </c>
      <c r="C59" s="455">
        <v>-1.6361292403497458</v>
      </c>
      <c r="D59" s="455">
        <v>-0.81997344761860802</v>
      </c>
      <c r="E59" s="455">
        <v>-2.4252601978124346</v>
      </c>
      <c r="F59" s="455">
        <v>-3.1362179405232951</v>
      </c>
      <c r="G59" s="455">
        <v>-6.829905203209492</v>
      </c>
      <c r="H59" s="455">
        <v>2.5466498224956808</v>
      </c>
      <c r="I59" s="455">
        <v>3.0841649887371148</v>
      </c>
      <c r="J59" s="455">
        <v>-6.5955589180955201</v>
      </c>
      <c r="K59" s="455">
        <v>-8.8942516634015192</v>
      </c>
      <c r="L59" s="455">
        <v>2.5357069054793726</v>
      </c>
      <c r="M59" s="455">
        <v>0.99960995389808716</v>
      </c>
      <c r="N59" s="455">
        <v>-9.2215198960758471E-2</v>
      </c>
      <c r="O59" s="455">
        <v>-0.76751915619726674</v>
      </c>
      <c r="P59" s="455">
        <v>-4.3211726722682613</v>
      </c>
      <c r="Q59" s="455">
        <v>-9.9212941313193568</v>
      </c>
      <c r="R59" s="455">
        <v>-3.2143986087465635</v>
      </c>
      <c r="S59" s="455">
        <v>-3.9092321085311852</v>
      </c>
      <c r="T59" s="455">
        <v>0.61099868386533274</v>
      </c>
      <c r="U59" s="455">
        <v>-1.6603897752315078</v>
      </c>
      <c r="V59" s="455">
        <v>0.63769498469631003</v>
      </c>
      <c r="W59" s="455">
        <v>-6.1883486061030908</v>
      </c>
      <c r="X59" s="455">
        <v>-1.1336282725595908</v>
      </c>
      <c r="Y59" s="455">
        <v>-1.5967663609262104</v>
      </c>
      <c r="Z59" s="455">
        <v>-5.4642574854070034</v>
      </c>
      <c r="AA59" s="455">
        <v>-15.187547595496582</v>
      </c>
      <c r="AB59" s="455">
        <v>1.3804602544154676</v>
      </c>
      <c r="AC59" s="455">
        <v>-1.5485406708513523</v>
      </c>
      <c r="AD59" s="456" t="s">
        <v>360</v>
      </c>
      <c r="AE59" s="455">
        <v>-2.4174393393976459</v>
      </c>
      <c r="AF59" s="452"/>
    </row>
    <row r="60" spans="1:32" ht="14.15" customHeight="1">
      <c r="A60" s="451" t="s">
        <v>1665</v>
      </c>
      <c r="B60" s="455">
        <v>1.8284080327313461</v>
      </c>
      <c r="C60" s="455">
        <v>1.8261465102597469</v>
      </c>
      <c r="D60" s="455">
        <v>5.1393728675488859</v>
      </c>
      <c r="E60" s="455">
        <v>6.8784943619432681</v>
      </c>
      <c r="F60" s="455">
        <v>2.1743973573097009</v>
      </c>
      <c r="G60" s="455">
        <v>3.2058654986451387</v>
      </c>
      <c r="H60" s="455">
        <v>4.9472894162577461</v>
      </c>
      <c r="I60" s="455">
        <v>2.8808109537347093</v>
      </c>
      <c r="J60" s="455">
        <v>-2.3378210677033024</v>
      </c>
      <c r="K60" s="455">
        <v>-3.5404624409350021</v>
      </c>
      <c r="L60" s="455">
        <v>0.30894277964546291</v>
      </c>
      <c r="M60" s="455">
        <v>0.73312521872917102</v>
      </c>
      <c r="N60" s="455">
        <v>-1.4495494767462986</v>
      </c>
      <c r="O60" s="455">
        <v>-1.7737238556383801</v>
      </c>
      <c r="P60" s="455">
        <v>4.0049001398325146</v>
      </c>
      <c r="Q60" s="455">
        <v>8.5569018332277409</v>
      </c>
      <c r="R60" s="455">
        <v>-1.7199672473988272</v>
      </c>
      <c r="S60" s="455">
        <v>-1.0007290277793572</v>
      </c>
      <c r="T60" s="455">
        <v>-2.761099435886095</v>
      </c>
      <c r="U60" s="455">
        <v>-4.7875423119612606</v>
      </c>
      <c r="V60" s="455">
        <v>2.7656889877292201E-2</v>
      </c>
      <c r="W60" s="455">
        <v>4.0270440459427306</v>
      </c>
      <c r="X60" s="455">
        <v>3.2110976495005872</v>
      </c>
      <c r="Y60" s="455">
        <v>3.5032655470394332</v>
      </c>
      <c r="Z60" s="455">
        <v>4.6148928519155987</v>
      </c>
      <c r="AA60" s="455">
        <v>9.1483610565330196</v>
      </c>
      <c r="AB60" s="455">
        <v>3.9697153830612137</v>
      </c>
      <c r="AC60" s="455">
        <v>2.6074307524997238</v>
      </c>
      <c r="AD60" s="456" t="s">
        <v>360</v>
      </c>
      <c r="AE60" s="455">
        <v>1.6422158414303141</v>
      </c>
      <c r="AF60" s="452"/>
    </row>
    <row r="61" spans="1:32" ht="14.15" customHeight="1">
      <c r="A61" s="451" t="s">
        <v>1666</v>
      </c>
      <c r="B61" s="455">
        <v>2.9151242507570601</v>
      </c>
      <c r="C61" s="455">
        <v>5.0153782946389356</v>
      </c>
      <c r="D61" s="455">
        <v>0.71872399332049497</v>
      </c>
      <c r="E61" s="455">
        <v>1.3332458133759957</v>
      </c>
      <c r="F61" s="455">
        <v>-0.1257112433892047</v>
      </c>
      <c r="G61" s="455">
        <v>2.2601399117525034</v>
      </c>
      <c r="H61" s="455">
        <v>4.6241041385447801</v>
      </c>
      <c r="I61" s="455">
        <v>10.927918109131312</v>
      </c>
      <c r="J61" s="455">
        <v>4.3630235159571811</v>
      </c>
      <c r="K61" s="455">
        <v>6.2143891645535092</v>
      </c>
      <c r="L61" s="455">
        <v>-5.4711912772880709</v>
      </c>
      <c r="M61" s="455">
        <v>-9.9910393653920408</v>
      </c>
      <c r="N61" s="455">
        <v>3.266374049475445</v>
      </c>
      <c r="O61" s="455">
        <v>4.9726679983524349</v>
      </c>
      <c r="P61" s="455">
        <v>1.8585894714618405</v>
      </c>
      <c r="Q61" s="455">
        <v>3.4180288980461597</v>
      </c>
      <c r="R61" s="455">
        <v>-1.1768819266143424</v>
      </c>
      <c r="S61" s="455">
        <v>0.93448300233659154</v>
      </c>
      <c r="T61" s="455">
        <v>4.6291614787696176</v>
      </c>
      <c r="U61" s="455">
        <v>7.5253679220062963</v>
      </c>
      <c r="V61" s="455">
        <v>6.5370823820763206</v>
      </c>
      <c r="W61" s="455">
        <v>12.284308253240127</v>
      </c>
      <c r="X61" s="455">
        <v>-1.1551320061477952</v>
      </c>
      <c r="Y61" s="455">
        <v>-3.1566588615265943</v>
      </c>
      <c r="Z61" s="455">
        <v>0.94006251589877365</v>
      </c>
      <c r="AA61" s="455">
        <v>1.307475014618305</v>
      </c>
      <c r="AB61" s="455">
        <v>-6.4046369034628441</v>
      </c>
      <c r="AC61" s="455">
        <v>-10.681260333791059</v>
      </c>
      <c r="AD61" s="456" t="s">
        <v>360</v>
      </c>
      <c r="AE61" s="455">
        <v>2.0466476979658523</v>
      </c>
      <c r="AF61" s="452"/>
    </row>
    <row r="62" spans="1:32" ht="14.15" customHeight="1">
      <c r="A62" s="451" t="s">
        <v>1667</v>
      </c>
      <c r="B62" s="455">
        <v>5.6246995606869774</v>
      </c>
      <c r="C62" s="455">
        <v>5.8209443579645068</v>
      </c>
      <c r="D62" s="455">
        <v>5.7502554015032104</v>
      </c>
      <c r="E62" s="455">
        <v>4.1775072714355304</v>
      </c>
      <c r="F62" s="455">
        <v>-1.2323851798634564</v>
      </c>
      <c r="G62" s="455">
        <v>-1.3326470685428689</v>
      </c>
      <c r="H62" s="455">
        <v>-0.20519131900454113</v>
      </c>
      <c r="I62" s="455">
        <v>-3.2195809193157032</v>
      </c>
      <c r="J62" s="455">
        <v>-4.7346960205272097</v>
      </c>
      <c r="K62" s="455">
        <v>-4.43858891005857</v>
      </c>
      <c r="L62" s="455">
        <v>-3.7372028364008258</v>
      </c>
      <c r="M62" s="455">
        <v>-5.7279051003093997</v>
      </c>
      <c r="N62" s="455">
        <v>2.1152631816527787</v>
      </c>
      <c r="O62" s="455">
        <v>2.2323824952353846</v>
      </c>
      <c r="P62" s="455">
        <v>1.8754956097062774</v>
      </c>
      <c r="Q62" s="455">
        <v>1.6964992006707007</v>
      </c>
      <c r="R62" s="455">
        <v>-5.4954015328821981</v>
      </c>
      <c r="S62" s="455">
        <v>-7.8302597377740568</v>
      </c>
      <c r="T62" s="455">
        <v>0.34992963383118081</v>
      </c>
      <c r="U62" s="455">
        <v>-7.4429542699093076E-2</v>
      </c>
      <c r="V62" s="455">
        <v>-1.5061889242154223</v>
      </c>
      <c r="W62" s="455">
        <v>-2.8746297617220051</v>
      </c>
      <c r="X62" s="455">
        <v>-2.1140825959515155</v>
      </c>
      <c r="Y62" s="455">
        <v>0.41503410723463219</v>
      </c>
      <c r="Z62" s="455">
        <v>4.2283681511757862</v>
      </c>
      <c r="AA62" s="455">
        <v>3.4837633186035077</v>
      </c>
      <c r="AB62" s="455">
        <v>1.4217087133062734</v>
      </c>
      <c r="AC62" s="455">
        <v>1.5135376368603062</v>
      </c>
      <c r="AD62" s="456" t="s">
        <v>360</v>
      </c>
      <c r="AE62" s="455">
        <v>0.75649603368781015</v>
      </c>
      <c r="AF62" s="452"/>
    </row>
    <row r="63" spans="1:32" ht="13">
      <c r="A63" s="334"/>
      <c r="B63" s="448"/>
      <c r="C63" s="448"/>
      <c r="D63" s="448"/>
      <c r="E63" s="448"/>
      <c r="F63" s="448"/>
      <c r="G63" s="448"/>
      <c r="H63" s="448"/>
      <c r="I63" s="448"/>
      <c r="J63" s="448"/>
      <c r="K63" s="448"/>
      <c r="L63" s="448"/>
      <c r="M63" s="448"/>
      <c r="N63" s="448"/>
      <c r="O63" s="448"/>
      <c r="P63" s="448"/>
      <c r="Q63" s="448"/>
      <c r="R63" s="448"/>
      <c r="S63" s="448"/>
      <c r="T63" s="448"/>
      <c r="U63" s="448"/>
      <c r="V63" s="448"/>
      <c r="W63" s="448"/>
      <c r="X63" s="448"/>
      <c r="Y63" s="448"/>
      <c r="Z63" s="448"/>
      <c r="AA63" s="448"/>
      <c r="AB63" s="448"/>
      <c r="AC63" s="448"/>
      <c r="AD63" s="415"/>
      <c r="AE63" s="448"/>
    </row>
    <row r="64" spans="1:32" ht="13">
      <c r="B64" s="1360" t="s">
        <v>483</v>
      </c>
      <c r="C64" s="1360"/>
      <c r="D64" s="1360"/>
      <c r="E64" s="1360"/>
      <c r="F64" s="1360"/>
      <c r="G64" s="1360"/>
      <c r="H64" s="1360" t="s">
        <v>483</v>
      </c>
      <c r="I64" s="1360"/>
      <c r="J64" s="1360"/>
      <c r="K64" s="1360"/>
      <c r="L64" s="1360"/>
      <c r="M64" s="1360"/>
      <c r="N64" s="1360" t="s">
        <v>483</v>
      </c>
      <c r="O64" s="1360"/>
      <c r="P64" s="1360"/>
      <c r="Q64" s="1360"/>
      <c r="R64" s="1360"/>
      <c r="S64" s="1360"/>
      <c r="T64" s="1360" t="s">
        <v>483</v>
      </c>
      <c r="U64" s="1360"/>
      <c r="V64" s="1360"/>
      <c r="W64" s="1360"/>
      <c r="X64" s="1360"/>
      <c r="Y64" s="1360"/>
      <c r="Z64" s="1360" t="s">
        <v>483</v>
      </c>
      <c r="AA64" s="1360"/>
      <c r="AB64" s="1360"/>
      <c r="AC64" s="1360"/>
      <c r="AD64" s="1360"/>
      <c r="AE64" s="1360"/>
    </row>
    <row r="65" spans="1:32">
      <c r="B65" s="450"/>
      <c r="C65" s="450"/>
      <c r="D65" s="450"/>
      <c r="E65" s="450"/>
      <c r="F65" s="450"/>
      <c r="G65" s="450"/>
      <c r="H65" s="450"/>
      <c r="I65" s="450"/>
      <c r="J65" s="450"/>
      <c r="K65" s="450"/>
      <c r="L65" s="450"/>
      <c r="M65" s="450"/>
      <c r="N65" s="450"/>
      <c r="O65" s="450"/>
      <c r="P65" s="450"/>
      <c r="Q65" s="450"/>
      <c r="R65" s="450"/>
      <c r="S65" s="450"/>
      <c r="T65" s="450"/>
      <c r="U65" s="450"/>
      <c r="V65" s="450"/>
      <c r="W65" s="450"/>
      <c r="X65" s="450"/>
      <c r="Y65" s="450"/>
      <c r="Z65" s="450"/>
      <c r="AA65" s="450"/>
      <c r="AB65" s="450"/>
      <c r="AC65" s="450"/>
      <c r="AD65" s="450"/>
      <c r="AE65" s="450"/>
    </row>
    <row r="66" spans="1:32" s="343" customFormat="1" ht="14.15" customHeight="1">
      <c r="A66" s="451">
        <v>1994</v>
      </c>
      <c r="B66" s="457">
        <v>100</v>
      </c>
      <c r="C66" s="457">
        <v>100</v>
      </c>
      <c r="D66" s="457">
        <v>100</v>
      </c>
      <c r="E66" s="457">
        <v>100</v>
      </c>
      <c r="F66" s="457">
        <v>100</v>
      </c>
      <c r="G66" s="457">
        <v>100</v>
      </c>
      <c r="H66" s="457">
        <v>100</v>
      </c>
      <c r="I66" s="457">
        <v>100</v>
      </c>
      <c r="J66" s="457">
        <v>100</v>
      </c>
      <c r="K66" s="457">
        <v>100</v>
      </c>
      <c r="L66" s="457">
        <v>99.999999999999986</v>
      </c>
      <c r="M66" s="457">
        <v>100.00000000000001</v>
      </c>
      <c r="N66" s="457">
        <v>100</v>
      </c>
      <c r="O66" s="457">
        <v>100</v>
      </c>
      <c r="P66" s="457">
        <v>100</v>
      </c>
      <c r="Q66" s="457">
        <v>100</v>
      </c>
      <c r="R66" s="457">
        <v>100</v>
      </c>
      <c r="S66" s="457">
        <v>100</v>
      </c>
      <c r="T66" s="457">
        <v>100</v>
      </c>
      <c r="U66" s="457">
        <v>100</v>
      </c>
      <c r="V66" s="457">
        <v>100</v>
      </c>
      <c r="W66" s="457">
        <v>100</v>
      </c>
      <c r="X66" s="457">
        <v>100</v>
      </c>
      <c r="Y66" s="457">
        <v>100</v>
      </c>
      <c r="Z66" s="457">
        <v>100</v>
      </c>
      <c r="AA66" s="457">
        <v>100</v>
      </c>
      <c r="AB66" s="457">
        <v>100</v>
      </c>
      <c r="AC66" s="457">
        <v>100</v>
      </c>
      <c r="AD66" s="458" t="s">
        <v>360</v>
      </c>
      <c r="AE66" s="457">
        <v>100</v>
      </c>
      <c r="AF66" s="452"/>
    </row>
    <row r="67" spans="1:32" s="333" customFormat="1" ht="14.15" customHeight="1">
      <c r="A67" s="453">
        <v>1995</v>
      </c>
      <c r="B67" s="459">
        <v>98.969813976769927</v>
      </c>
      <c r="C67" s="459">
        <v>98.685960835322334</v>
      </c>
      <c r="D67" s="459">
        <v>98.459012686687998</v>
      </c>
      <c r="E67" s="459">
        <v>97.957983628298265</v>
      </c>
      <c r="F67" s="459">
        <v>98.602932830607102</v>
      </c>
      <c r="G67" s="459">
        <v>97.246116671586094</v>
      </c>
      <c r="H67" s="459">
        <v>100.69035431323729</v>
      </c>
      <c r="I67" s="459">
        <v>100.64649276176132</v>
      </c>
      <c r="J67" s="459">
        <v>100.11846875548983</v>
      </c>
      <c r="K67" s="459">
        <v>98.340258334153972</v>
      </c>
      <c r="L67" s="459">
        <v>103.13107724993611</v>
      </c>
      <c r="M67" s="459">
        <v>104.05696378388535</v>
      </c>
      <c r="N67" s="459">
        <v>97.62052226454071</v>
      </c>
      <c r="O67" s="459">
        <v>97.198570811629352</v>
      </c>
      <c r="P67" s="459">
        <v>100.17910218852253</v>
      </c>
      <c r="Q67" s="459">
        <v>100.7058128047882</v>
      </c>
      <c r="R67" s="459">
        <v>100.57338201489985</v>
      </c>
      <c r="S67" s="459">
        <v>98.708880748949625</v>
      </c>
      <c r="T67" s="459">
        <v>93.999224684222369</v>
      </c>
      <c r="U67" s="459">
        <v>93.20241209571121</v>
      </c>
      <c r="V67" s="459">
        <v>98.969345089576478</v>
      </c>
      <c r="W67" s="459">
        <v>95.199763841112699</v>
      </c>
      <c r="X67" s="459">
        <v>105.16952231550464</v>
      </c>
      <c r="Y67" s="459">
        <v>107.11897662796105</v>
      </c>
      <c r="Z67" s="459">
        <v>99.364483774108606</v>
      </c>
      <c r="AA67" s="459">
        <v>98.262388719928325</v>
      </c>
      <c r="AB67" s="459">
        <v>94.711508808628793</v>
      </c>
      <c r="AC67" s="459">
        <v>84.943317941695099</v>
      </c>
      <c r="AD67" s="418" t="s">
        <v>360</v>
      </c>
      <c r="AE67" s="459">
        <v>97.854992265925816</v>
      </c>
      <c r="AF67" s="452"/>
    </row>
    <row r="68" spans="1:32" s="333" customFormat="1" ht="14.15" customHeight="1">
      <c r="A68" s="451">
        <v>1996</v>
      </c>
      <c r="B68" s="459">
        <v>96.801946245735607</v>
      </c>
      <c r="C68" s="459">
        <v>95.916624089778253</v>
      </c>
      <c r="D68" s="459">
        <v>96.319452420859463</v>
      </c>
      <c r="E68" s="459">
        <v>96.028696864185818</v>
      </c>
      <c r="F68" s="459">
        <v>104.56101377616787</v>
      </c>
      <c r="G68" s="459">
        <v>101.74961216801691</v>
      </c>
      <c r="H68" s="459">
        <v>97.391194975331388</v>
      </c>
      <c r="I68" s="459">
        <v>93.553996369868386</v>
      </c>
      <c r="J68" s="459">
        <v>107.17334880223504</v>
      </c>
      <c r="K68" s="459">
        <v>104.97414563680599</v>
      </c>
      <c r="L68" s="459">
        <v>104.52858397677994</v>
      </c>
      <c r="M68" s="459">
        <v>107.44661275469655</v>
      </c>
      <c r="N68" s="459">
        <v>96.845260845308147</v>
      </c>
      <c r="O68" s="459">
        <v>96.301572541508691</v>
      </c>
      <c r="P68" s="459">
        <v>94.216983006870365</v>
      </c>
      <c r="Q68" s="459">
        <v>96.717778551401793</v>
      </c>
      <c r="R68" s="459">
        <v>90.936706862090602</v>
      </c>
      <c r="S68" s="459">
        <v>87.422197101288816</v>
      </c>
      <c r="T68" s="459">
        <v>88.181681258018955</v>
      </c>
      <c r="U68" s="459">
        <v>85.484261370758034</v>
      </c>
      <c r="V68" s="459">
        <v>102.13437262734925</v>
      </c>
      <c r="W68" s="459">
        <v>99.439964958892062</v>
      </c>
      <c r="X68" s="459">
        <v>101.89469243415785</v>
      </c>
      <c r="Y68" s="459">
        <v>103.4027420395041</v>
      </c>
      <c r="Z68" s="459">
        <v>104.38307270008431</v>
      </c>
      <c r="AA68" s="459">
        <v>105.39489891007369</v>
      </c>
      <c r="AB68" s="459">
        <v>94.725871845226465</v>
      </c>
      <c r="AC68" s="459">
        <v>92.104232586218359</v>
      </c>
      <c r="AD68" s="418" t="s">
        <v>360</v>
      </c>
      <c r="AE68" s="459">
        <v>97.141926707778779</v>
      </c>
      <c r="AF68" s="452"/>
    </row>
    <row r="69" spans="1:32" s="333" customFormat="1" ht="14.15" customHeight="1">
      <c r="A69" s="453">
        <v>1997</v>
      </c>
      <c r="B69" s="459">
        <v>97.031677340697712</v>
      </c>
      <c r="C69" s="459">
        <v>95.263371079340317</v>
      </c>
      <c r="D69" s="459">
        <v>94.60054690078654</v>
      </c>
      <c r="E69" s="459">
        <v>93.287743551406308</v>
      </c>
      <c r="F69" s="459">
        <v>103.11821547666133</v>
      </c>
      <c r="G69" s="459">
        <v>100.53556690231066</v>
      </c>
      <c r="H69" s="459">
        <v>96.910396347808827</v>
      </c>
      <c r="I69" s="459">
        <v>92.951125137676698</v>
      </c>
      <c r="J69" s="459">
        <v>100.75608353196311</v>
      </c>
      <c r="K69" s="459">
        <v>96.749967765288076</v>
      </c>
      <c r="L69" s="459">
        <v>108.44324589297324</v>
      </c>
      <c r="M69" s="459">
        <v>110.57503529831097</v>
      </c>
      <c r="N69" s="459">
        <v>96.194790701263273</v>
      </c>
      <c r="O69" s="459">
        <v>95.809470638551517</v>
      </c>
      <c r="P69" s="459">
        <v>96.409042005154063</v>
      </c>
      <c r="Q69" s="459">
        <v>97.348669640436071</v>
      </c>
      <c r="R69" s="459">
        <v>110.94466691644745</v>
      </c>
      <c r="S69" s="459">
        <v>118.30045758645427</v>
      </c>
      <c r="T69" s="459">
        <v>83.734755119838695</v>
      </c>
      <c r="U69" s="459">
        <v>80.363027286695626</v>
      </c>
      <c r="V69" s="459">
        <v>101.18567929801675</v>
      </c>
      <c r="W69" s="459">
        <v>100.75855798207563</v>
      </c>
      <c r="X69" s="459">
        <v>100.56866660898916</v>
      </c>
      <c r="Y69" s="459">
        <v>99.968303059712554</v>
      </c>
      <c r="Z69" s="459">
        <v>103.59147253005382</v>
      </c>
      <c r="AA69" s="459">
        <v>106.5437292177109</v>
      </c>
      <c r="AB69" s="459">
        <v>98.887339035219938</v>
      </c>
      <c r="AC69" s="459">
        <v>95.764206760396533</v>
      </c>
      <c r="AD69" s="418" t="s">
        <v>360</v>
      </c>
      <c r="AE69" s="459">
        <v>96.62109912507205</v>
      </c>
      <c r="AF69" s="452"/>
    </row>
    <row r="70" spans="1:32" s="333" customFormat="1" ht="14.15" customHeight="1">
      <c r="A70" s="451">
        <v>1998</v>
      </c>
      <c r="B70" s="459">
        <v>97.354878847594733</v>
      </c>
      <c r="C70" s="459">
        <v>96.013668035994058</v>
      </c>
      <c r="D70" s="459">
        <v>95.07263885021807</v>
      </c>
      <c r="E70" s="459">
        <v>93.626152331454122</v>
      </c>
      <c r="F70" s="459">
        <v>99.056923400380612</v>
      </c>
      <c r="G70" s="459">
        <v>96.391882199262739</v>
      </c>
      <c r="H70" s="459">
        <v>101.24897406576895</v>
      </c>
      <c r="I70" s="459">
        <v>94.693847114249991</v>
      </c>
      <c r="J70" s="459">
        <v>99.25093892623137</v>
      </c>
      <c r="K70" s="459">
        <v>91.377438322919602</v>
      </c>
      <c r="L70" s="459">
        <v>111.7054724793099</v>
      </c>
      <c r="M70" s="459">
        <v>113.74690316377061</v>
      </c>
      <c r="N70" s="459">
        <v>97.749143900752784</v>
      </c>
      <c r="O70" s="459">
        <v>97.340304761912265</v>
      </c>
      <c r="P70" s="459">
        <v>100.97949288145772</v>
      </c>
      <c r="Q70" s="459">
        <v>107.83252679292677</v>
      </c>
      <c r="R70" s="459">
        <v>110.13680271803267</v>
      </c>
      <c r="S70" s="459">
        <v>116.25662807168757</v>
      </c>
      <c r="T70" s="459">
        <v>71.758186944465052</v>
      </c>
      <c r="U70" s="459">
        <v>65.934733186923026</v>
      </c>
      <c r="V70" s="459">
        <v>102.50858735621827</v>
      </c>
      <c r="W70" s="459">
        <v>101.49758327623664</v>
      </c>
      <c r="X70" s="459">
        <v>101.12619627131552</v>
      </c>
      <c r="Y70" s="459">
        <v>101.63751255967109</v>
      </c>
      <c r="Z70" s="459">
        <v>98.166459171847507</v>
      </c>
      <c r="AA70" s="459">
        <v>92.36617652748329</v>
      </c>
      <c r="AB70" s="459">
        <v>95.730976373220656</v>
      </c>
      <c r="AC70" s="459">
        <v>91.937208002997394</v>
      </c>
      <c r="AD70" s="418" t="s">
        <v>360</v>
      </c>
      <c r="AE70" s="459">
        <v>95.649207347757169</v>
      </c>
      <c r="AF70" s="452"/>
    </row>
    <row r="71" spans="1:32" s="333" customFormat="1" ht="14.15" customHeight="1">
      <c r="A71" s="453">
        <v>1999</v>
      </c>
      <c r="B71" s="459">
        <v>101.63990654460567</v>
      </c>
      <c r="C71" s="459">
        <v>100.11169815725472</v>
      </c>
      <c r="D71" s="459">
        <v>99.554667805802296</v>
      </c>
      <c r="E71" s="459">
        <v>96.108358296318386</v>
      </c>
      <c r="F71" s="459">
        <v>98.660340644326411</v>
      </c>
      <c r="G71" s="459">
        <v>94.350886212158102</v>
      </c>
      <c r="H71" s="459">
        <v>103.55714418136226</v>
      </c>
      <c r="I71" s="459">
        <v>97.923060110784434</v>
      </c>
      <c r="J71" s="459">
        <v>103.76771557441511</v>
      </c>
      <c r="K71" s="459">
        <v>94.952894776307488</v>
      </c>
      <c r="L71" s="459">
        <v>114.91852193073034</v>
      </c>
      <c r="M71" s="459">
        <v>116.08923517402918</v>
      </c>
      <c r="N71" s="459">
        <v>97.970829023394373</v>
      </c>
      <c r="O71" s="459">
        <v>98.028112128618218</v>
      </c>
      <c r="P71" s="459">
        <v>103.55269249055885</v>
      </c>
      <c r="Q71" s="459">
        <v>107.09442644308223</v>
      </c>
      <c r="R71" s="459">
        <v>107.62212289401141</v>
      </c>
      <c r="S71" s="459">
        <v>107.6480432280339</v>
      </c>
      <c r="T71" s="459">
        <v>72.930697235988944</v>
      </c>
      <c r="U71" s="459">
        <v>64.213798231070598</v>
      </c>
      <c r="V71" s="459">
        <v>110.45178993298184</v>
      </c>
      <c r="W71" s="459">
        <v>108.42719626625572</v>
      </c>
      <c r="X71" s="459">
        <v>108.08054907315879</v>
      </c>
      <c r="Y71" s="459">
        <v>106.18894721741107</v>
      </c>
      <c r="Z71" s="459">
        <v>101.11833271838293</v>
      </c>
      <c r="AA71" s="459">
        <v>97.919566915461857</v>
      </c>
      <c r="AB71" s="459">
        <v>93.443871687938838</v>
      </c>
      <c r="AC71" s="459">
        <v>86.210109183041155</v>
      </c>
      <c r="AD71" s="418" t="s">
        <v>360</v>
      </c>
      <c r="AE71" s="459">
        <v>97.032050767266583</v>
      </c>
      <c r="AF71" s="452"/>
    </row>
    <row r="72" spans="1:32" s="333" customFormat="1" ht="14.15" customHeight="1">
      <c r="A72" s="451">
        <v>2000</v>
      </c>
      <c r="B72" s="459">
        <v>109.07034425849065</v>
      </c>
      <c r="C72" s="459">
        <v>107.43719542821773</v>
      </c>
      <c r="D72" s="459">
        <v>101.36495220105618</v>
      </c>
      <c r="E72" s="459">
        <v>97.601086683136202</v>
      </c>
      <c r="F72" s="459">
        <v>96.920836365125652</v>
      </c>
      <c r="G72" s="459">
        <v>91.439501823072618</v>
      </c>
      <c r="H72" s="459">
        <v>106.95981968986243</v>
      </c>
      <c r="I72" s="459">
        <v>103.16107711782089</v>
      </c>
      <c r="J72" s="459">
        <v>97.989329676964758</v>
      </c>
      <c r="K72" s="459">
        <v>88.127111650229025</v>
      </c>
      <c r="L72" s="459">
        <v>113.11898192615905</v>
      </c>
      <c r="M72" s="459">
        <v>115.23153486588846</v>
      </c>
      <c r="N72" s="459">
        <v>97.747117122932693</v>
      </c>
      <c r="O72" s="459">
        <v>97.166227442034625</v>
      </c>
      <c r="P72" s="459">
        <v>105.38053275696453</v>
      </c>
      <c r="Q72" s="459">
        <v>109.74828989547646</v>
      </c>
      <c r="R72" s="459">
        <v>104.00859497527901</v>
      </c>
      <c r="S72" s="459">
        <v>111.13240409510175</v>
      </c>
      <c r="T72" s="459">
        <v>71.978745283567747</v>
      </c>
      <c r="U72" s="459">
        <v>62.966029059207102</v>
      </c>
      <c r="V72" s="459">
        <v>101.40416282157226</v>
      </c>
      <c r="W72" s="459">
        <v>92.039182967007918</v>
      </c>
      <c r="X72" s="459">
        <v>108.35917529013703</v>
      </c>
      <c r="Y72" s="459">
        <v>108.13072325442477</v>
      </c>
      <c r="Z72" s="459">
        <v>96.864625762844142</v>
      </c>
      <c r="AA72" s="459">
        <v>94.398122165423985</v>
      </c>
      <c r="AB72" s="459">
        <v>95.345765789508093</v>
      </c>
      <c r="AC72" s="459">
        <v>99.229792661838516</v>
      </c>
      <c r="AD72" s="418" t="s">
        <v>360</v>
      </c>
      <c r="AE72" s="459">
        <v>97.264958259201094</v>
      </c>
      <c r="AF72" s="452"/>
    </row>
    <row r="73" spans="1:32" s="333" customFormat="1" ht="14.15" customHeight="1">
      <c r="A73" s="453">
        <v>2001</v>
      </c>
      <c r="B73" s="459">
        <v>100.00534814161364</v>
      </c>
      <c r="C73" s="459">
        <v>95.561269220699245</v>
      </c>
      <c r="D73" s="459">
        <v>97.820865515906007</v>
      </c>
      <c r="E73" s="459">
        <v>94.045616000157892</v>
      </c>
      <c r="F73" s="459">
        <v>97.783578664276092</v>
      </c>
      <c r="G73" s="459">
        <v>92.112102408085846</v>
      </c>
      <c r="H73" s="459">
        <v>104.87609505614962</v>
      </c>
      <c r="I73" s="459">
        <v>97.462055613543072</v>
      </c>
      <c r="J73" s="459">
        <v>98.220988264867913</v>
      </c>
      <c r="K73" s="459">
        <v>87.999299541306215</v>
      </c>
      <c r="L73" s="459">
        <v>113.08710395287665</v>
      </c>
      <c r="M73" s="459">
        <v>110.03211827824445</v>
      </c>
      <c r="N73" s="459">
        <v>95.412942039539146</v>
      </c>
      <c r="O73" s="459">
        <v>94.614933914158073</v>
      </c>
      <c r="P73" s="459">
        <v>99.000328165204905</v>
      </c>
      <c r="Q73" s="459">
        <v>99.706243425059839</v>
      </c>
      <c r="R73" s="459">
        <v>103.69023037139418</v>
      </c>
      <c r="S73" s="459">
        <v>112.81279113086231</v>
      </c>
      <c r="T73" s="459">
        <v>70.313012799018537</v>
      </c>
      <c r="U73" s="459">
        <v>61.207261490646019</v>
      </c>
      <c r="V73" s="459">
        <v>95.148623426234906</v>
      </c>
      <c r="W73" s="459">
        <v>84.14549906200071</v>
      </c>
      <c r="X73" s="459">
        <v>108.94737577210419</v>
      </c>
      <c r="Y73" s="459">
        <v>107.43248326450242</v>
      </c>
      <c r="Z73" s="459">
        <v>90.379880231184686</v>
      </c>
      <c r="AA73" s="459">
        <v>85.308100575063008</v>
      </c>
      <c r="AB73" s="459">
        <v>99.481069573240433</v>
      </c>
      <c r="AC73" s="459">
        <v>96.331058756013661</v>
      </c>
      <c r="AD73" s="418" t="s">
        <v>360</v>
      </c>
      <c r="AE73" s="459">
        <v>92.865045633472619</v>
      </c>
      <c r="AF73" s="452"/>
    </row>
    <row r="74" spans="1:32" s="333" customFormat="1" ht="14.15" customHeight="1">
      <c r="A74" s="451">
        <v>2002</v>
      </c>
      <c r="B74" s="459">
        <v>95.019960695811875</v>
      </c>
      <c r="C74" s="459">
        <v>90.350685811835291</v>
      </c>
      <c r="D74" s="459">
        <v>93.867800761216699</v>
      </c>
      <c r="E74" s="459">
        <v>88.594190439389862</v>
      </c>
      <c r="F74" s="459">
        <v>98.288632104858735</v>
      </c>
      <c r="G74" s="459">
        <v>95.455420634014033</v>
      </c>
      <c r="H74" s="459">
        <v>100.17531604057402</v>
      </c>
      <c r="I74" s="459">
        <v>93.379596175394369</v>
      </c>
      <c r="J74" s="459">
        <v>98.268760748006358</v>
      </c>
      <c r="K74" s="459">
        <v>87.068144243784857</v>
      </c>
      <c r="L74" s="459">
        <v>107.17700336142464</v>
      </c>
      <c r="M74" s="459">
        <v>105.20022559937361</v>
      </c>
      <c r="N74" s="459">
        <v>98.465193949516546</v>
      </c>
      <c r="O74" s="459">
        <v>99.921963874605154</v>
      </c>
      <c r="P74" s="459">
        <v>96.572701026779825</v>
      </c>
      <c r="Q74" s="459">
        <v>98.574825322485125</v>
      </c>
      <c r="R74" s="459">
        <v>102.08117257761964</v>
      </c>
      <c r="S74" s="459">
        <v>110.30720937006704</v>
      </c>
      <c r="T74" s="459">
        <v>70.179478641972153</v>
      </c>
      <c r="U74" s="459">
        <v>60.784341112415824</v>
      </c>
      <c r="V74" s="459">
        <v>95.340722274319134</v>
      </c>
      <c r="W74" s="459">
        <v>81.663012636995248</v>
      </c>
      <c r="X74" s="459">
        <v>107.60401366048228</v>
      </c>
      <c r="Y74" s="459">
        <v>106.87224352901197</v>
      </c>
      <c r="Z74" s="459">
        <v>91.991731663467363</v>
      </c>
      <c r="AA74" s="459">
        <v>83.887413159820809</v>
      </c>
      <c r="AB74" s="459">
        <v>89.794440332470771</v>
      </c>
      <c r="AC74" s="459">
        <v>80.429816197265595</v>
      </c>
      <c r="AD74" s="418" t="s">
        <v>360</v>
      </c>
      <c r="AE74" s="459">
        <v>91.488170633277605</v>
      </c>
      <c r="AF74" s="452"/>
    </row>
    <row r="75" spans="1:32" s="333" customFormat="1" ht="14.15" customHeight="1">
      <c r="A75" s="453">
        <v>2003</v>
      </c>
      <c r="B75" s="459">
        <v>92.401994750595307</v>
      </c>
      <c r="C75" s="459">
        <v>84.93751609222916</v>
      </c>
      <c r="D75" s="459">
        <v>92.466159899977868</v>
      </c>
      <c r="E75" s="459">
        <v>86.427983863388818</v>
      </c>
      <c r="F75" s="459">
        <v>97.290886835686578</v>
      </c>
      <c r="G75" s="459">
        <v>91.993125463981031</v>
      </c>
      <c r="H75" s="459">
        <v>102.41712272459284</v>
      </c>
      <c r="I75" s="459">
        <v>95.938215713594104</v>
      </c>
      <c r="J75" s="459">
        <v>95.658850599370766</v>
      </c>
      <c r="K75" s="459">
        <v>82.410671931788372</v>
      </c>
      <c r="L75" s="459">
        <v>109.26504014244486</v>
      </c>
      <c r="M75" s="459">
        <v>106.14537818822104</v>
      </c>
      <c r="N75" s="459">
        <v>99.913389631525675</v>
      </c>
      <c r="O75" s="459">
        <v>100.40604098699086</v>
      </c>
      <c r="P75" s="459">
        <v>99.695619609989379</v>
      </c>
      <c r="Q75" s="459">
        <v>97.826544450305292</v>
      </c>
      <c r="R75" s="459">
        <v>108.46834303157566</v>
      </c>
      <c r="S75" s="459">
        <v>114.10436024893824</v>
      </c>
      <c r="T75" s="459">
        <v>75.908789768792971</v>
      </c>
      <c r="U75" s="459">
        <v>67.387234285770262</v>
      </c>
      <c r="V75" s="459">
        <v>100.06398466953563</v>
      </c>
      <c r="W75" s="459">
        <v>84.344528197358784</v>
      </c>
      <c r="X75" s="459">
        <v>113.8978423188257</v>
      </c>
      <c r="Y75" s="459">
        <v>110.68235282187679</v>
      </c>
      <c r="Z75" s="459">
        <v>86.823668477763192</v>
      </c>
      <c r="AA75" s="459">
        <v>74.011274246174182</v>
      </c>
      <c r="AB75" s="459">
        <v>94.573103427993672</v>
      </c>
      <c r="AC75" s="459">
        <v>88.644650113200584</v>
      </c>
      <c r="AD75" s="418" t="s">
        <v>360</v>
      </c>
      <c r="AE75" s="459">
        <v>91.417912098734433</v>
      </c>
      <c r="AF75" s="452"/>
    </row>
    <row r="76" spans="1:32" s="333" customFormat="1" ht="14.15" customHeight="1">
      <c r="A76" s="451">
        <v>2004</v>
      </c>
      <c r="B76" s="459">
        <v>93.283960983907448</v>
      </c>
      <c r="C76" s="459">
        <v>86.744769471175402</v>
      </c>
      <c r="D76" s="459">
        <v>94.404032652497392</v>
      </c>
      <c r="E76" s="459">
        <v>88.854617788460871</v>
      </c>
      <c r="F76" s="459">
        <v>99.979318827073669</v>
      </c>
      <c r="G76" s="459">
        <v>94.468274730959763</v>
      </c>
      <c r="H76" s="459">
        <v>104.25372310566517</v>
      </c>
      <c r="I76" s="459">
        <v>95.052924161201247</v>
      </c>
      <c r="J76" s="459">
        <v>100.12096155288783</v>
      </c>
      <c r="K76" s="459">
        <v>84.267238238436761</v>
      </c>
      <c r="L76" s="459">
        <v>113.93487569866289</v>
      </c>
      <c r="M76" s="459">
        <v>111.60795565231618</v>
      </c>
      <c r="N76" s="459">
        <v>104.19821054300576</v>
      </c>
      <c r="O76" s="459">
        <v>105.73030109795867</v>
      </c>
      <c r="P76" s="459">
        <v>100.45056128954084</v>
      </c>
      <c r="Q76" s="459">
        <v>98.535764966981162</v>
      </c>
      <c r="R76" s="459">
        <v>113.80791405229104</v>
      </c>
      <c r="S76" s="459">
        <v>114.67395673804668</v>
      </c>
      <c r="T76" s="459">
        <v>73.877135197471503</v>
      </c>
      <c r="U76" s="459">
        <v>63.868519809110182</v>
      </c>
      <c r="V76" s="459">
        <v>98.947646592416902</v>
      </c>
      <c r="W76" s="459">
        <v>80.116246470342276</v>
      </c>
      <c r="X76" s="459">
        <v>114.37557692596013</v>
      </c>
      <c r="Y76" s="459">
        <v>110.05645076666123</v>
      </c>
      <c r="Z76" s="459">
        <v>89.384928213534067</v>
      </c>
      <c r="AA76" s="459">
        <v>80.944327004769448</v>
      </c>
      <c r="AB76" s="459">
        <v>98.263365348800349</v>
      </c>
      <c r="AC76" s="459">
        <v>93.863183369018657</v>
      </c>
      <c r="AD76" s="418" t="s">
        <v>360</v>
      </c>
      <c r="AE76" s="459">
        <v>93.855396018944887</v>
      </c>
      <c r="AF76" s="452"/>
    </row>
    <row r="77" spans="1:32" s="333" customFormat="1" ht="14.15" customHeight="1">
      <c r="A77" s="453">
        <v>2005</v>
      </c>
      <c r="B77" s="459">
        <v>96.759079457494906</v>
      </c>
      <c r="C77" s="459">
        <v>90.389763992905515</v>
      </c>
      <c r="D77" s="459">
        <v>92.539871381979026</v>
      </c>
      <c r="E77" s="459">
        <v>84.597170727209672</v>
      </c>
      <c r="F77" s="459">
        <v>99.54743690896612</v>
      </c>
      <c r="G77" s="459">
        <v>89.330340309529291</v>
      </c>
      <c r="H77" s="459">
        <v>103.47421577482143</v>
      </c>
      <c r="I77" s="459">
        <v>87.790252063957055</v>
      </c>
      <c r="J77" s="459">
        <v>100.88255060487744</v>
      </c>
      <c r="K77" s="459">
        <v>88.64148424487604</v>
      </c>
      <c r="L77" s="459">
        <v>115.1117440800145</v>
      </c>
      <c r="M77" s="459">
        <v>110.98531145285305</v>
      </c>
      <c r="N77" s="459">
        <v>103.00063414694519</v>
      </c>
      <c r="O77" s="459">
        <v>103.44791726098153</v>
      </c>
      <c r="P77" s="459">
        <v>101.99612048230581</v>
      </c>
      <c r="Q77" s="459">
        <v>96.177420334327536</v>
      </c>
      <c r="R77" s="459">
        <v>101.30699988943915</v>
      </c>
      <c r="S77" s="459">
        <v>99.741264531672158</v>
      </c>
      <c r="T77" s="459">
        <v>74.052638136321846</v>
      </c>
      <c r="U77" s="459">
        <v>61.712351186744961</v>
      </c>
      <c r="V77" s="459">
        <v>100.01486029127791</v>
      </c>
      <c r="W77" s="459">
        <v>77.721411303799556</v>
      </c>
      <c r="X77" s="459">
        <v>120.67484942019159</v>
      </c>
      <c r="Y77" s="459">
        <v>116.08161641217086</v>
      </c>
      <c r="Z77" s="459">
        <v>88.697220211904579</v>
      </c>
      <c r="AA77" s="459">
        <v>73.120589545665652</v>
      </c>
      <c r="AB77" s="459">
        <v>103.32094594172644</v>
      </c>
      <c r="AC77" s="459">
        <v>105.14243103816345</v>
      </c>
      <c r="AD77" s="418" t="s">
        <v>360</v>
      </c>
      <c r="AE77" s="459">
        <v>92.198997096959616</v>
      </c>
      <c r="AF77" s="452"/>
    </row>
    <row r="78" spans="1:32" s="333" customFormat="1" ht="14.15" customHeight="1">
      <c r="A78" s="451">
        <v>2006</v>
      </c>
      <c r="B78" s="459">
        <v>103.2195998281567</v>
      </c>
      <c r="C78" s="459">
        <v>96.055578938137032</v>
      </c>
      <c r="D78" s="459">
        <v>99.434556621282312</v>
      </c>
      <c r="E78" s="459">
        <v>90.992415080443166</v>
      </c>
      <c r="F78" s="459">
        <v>101.19538650942297</v>
      </c>
      <c r="G78" s="459">
        <v>89.895141149304891</v>
      </c>
      <c r="H78" s="459">
        <v>109.76654635679499</v>
      </c>
      <c r="I78" s="459">
        <v>94.681041813241166</v>
      </c>
      <c r="J78" s="459">
        <v>106.92876871453456</v>
      </c>
      <c r="K78" s="459">
        <v>92.211446769537943</v>
      </c>
      <c r="L78" s="459">
        <v>116.93346982217027</v>
      </c>
      <c r="M78" s="459">
        <v>111.48214157620737</v>
      </c>
      <c r="N78" s="459">
        <v>104.71654746610554</v>
      </c>
      <c r="O78" s="459">
        <v>103.54463647351159</v>
      </c>
      <c r="P78" s="459">
        <v>108.92673286015537</v>
      </c>
      <c r="Q78" s="459">
        <v>104.03936092424843</v>
      </c>
      <c r="R78" s="459">
        <v>110.48996730212383</v>
      </c>
      <c r="S78" s="459">
        <v>111.45678882985204</v>
      </c>
      <c r="T78" s="459">
        <v>78.166697393304418</v>
      </c>
      <c r="U78" s="459">
        <v>66.366347320591998</v>
      </c>
      <c r="V78" s="459">
        <v>99.319607781047694</v>
      </c>
      <c r="W78" s="459">
        <v>74.506198584112909</v>
      </c>
      <c r="X78" s="459">
        <v>128.92505697184808</v>
      </c>
      <c r="Y78" s="459">
        <v>124.47390952051119</v>
      </c>
      <c r="Z78" s="459">
        <v>98.01340175832965</v>
      </c>
      <c r="AA78" s="459">
        <v>83.134256558700201</v>
      </c>
      <c r="AB78" s="459">
        <v>114.40433223856932</v>
      </c>
      <c r="AC78" s="459">
        <v>109.55922063293991</v>
      </c>
      <c r="AD78" s="418" t="s">
        <v>360</v>
      </c>
      <c r="AE78" s="459">
        <v>95.61032067183001</v>
      </c>
      <c r="AF78" s="452"/>
    </row>
    <row r="79" spans="1:32" s="333" customFormat="1" ht="14.15" customHeight="1">
      <c r="A79" s="453">
        <v>2007</v>
      </c>
      <c r="B79" s="459">
        <v>105.71988107416887</v>
      </c>
      <c r="C79" s="459">
        <v>97.306816076192675</v>
      </c>
      <c r="D79" s="459">
        <v>99.76231084618351</v>
      </c>
      <c r="E79" s="459">
        <v>89.046479296839863</v>
      </c>
      <c r="F79" s="459">
        <v>102.13993116659732</v>
      </c>
      <c r="G79" s="459">
        <v>91.525918548207486</v>
      </c>
      <c r="H79" s="459">
        <v>113.30316699130492</v>
      </c>
      <c r="I79" s="459">
        <v>96.782608332438414</v>
      </c>
      <c r="J79" s="459">
        <v>108.21091302819967</v>
      </c>
      <c r="K79" s="459">
        <v>95.601617858892524</v>
      </c>
      <c r="L79" s="459">
        <v>120.0661237968059</v>
      </c>
      <c r="M79" s="459">
        <v>112.32022917994895</v>
      </c>
      <c r="N79" s="459">
        <v>107.74427614064285</v>
      </c>
      <c r="O79" s="459">
        <v>106.70742403179671</v>
      </c>
      <c r="P79" s="459">
        <v>109.76332516296119</v>
      </c>
      <c r="Q79" s="459">
        <v>103.68850964515975</v>
      </c>
      <c r="R79" s="459">
        <v>115.00174624248726</v>
      </c>
      <c r="S79" s="459">
        <v>114.85585668997217</v>
      </c>
      <c r="T79" s="459">
        <v>75.455525851105151</v>
      </c>
      <c r="U79" s="459">
        <v>61.719447692684042</v>
      </c>
      <c r="V79" s="459">
        <v>103.50387220478635</v>
      </c>
      <c r="W79" s="459">
        <v>77.763967667001722</v>
      </c>
      <c r="X79" s="459">
        <v>124.20785890411182</v>
      </c>
      <c r="Y79" s="459">
        <v>117.37072423854141</v>
      </c>
      <c r="Z79" s="459">
        <v>95.518931561302736</v>
      </c>
      <c r="AA79" s="459">
        <v>76.977061677506413</v>
      </c>
      <c r="AB79" s="459">
        <v>117.6360289325727</v>
      </c>
      <c r="AC79" s="459">
        <v>114.98268051546292</v>
      </c>
      <c r="AD79" s="418" t="s">
        <v>360</v>
      </c>
      <c r="AE79" s="459">
        <v>96.145911405407077</v>
      </c>
      <c r="AF79" s="452"/>
    </row>
    <row r="80" spans="1:32" s="333" customFormat="1" ht="14.15" customHeight="1">
      <c r="A80" s="451">
        <v>2008</v>
      </c>
      <c r="B80" s="459">
        <v>103.54132777152897</v>
      </c>
      <c r="C80" s="459">
        <v>94.716658358817483</v>
      </c>
      <c r="D80" s="459">
        <v>100.68481111594738</v>
      </c>
      <c r="E80" s="459">
        <v>90.346758825787106</v>
      </c>
      <c r="F80" s="459">
        <v>101.74162000457018</v>
      </c>
      <c r="G80" s="459">
        <v>88.858510549372539</v>
      </c>
      <c r="H80" s="459">
        <v>114.66983440436279</v>
      </c>
      <c r="I80" s="459">
        <v>95.580094087960717</v>
      </c>
      <c r="J80" s="459">
        <v>110.96918703550654</v>
      </c>
      <c r="K80" s="459">
        <v>95.753546173119645</v>
      </c>
      <c r="L80" s="459">
        <v>123.6463552858834</v>
      </c>
      <c r="M80" s="459">
        <v>117.44394711929873</v>
      </c>
      <c r="N80" s="459">
        <v>106.40499153852289</v>
      </c>
      <c r="O80" s="459">
        <v>104.73391844347135</v>
      </c>
      <c r="P80" s="459">
        <v>108.79987368067309</v>
      </c>
      <c r="Q80" s="459">
        <v>99.846938688252095</v>
      </c>
      <c r="R80" s="459">
        <v>109.94244297456508</v>
      </c>
      <c r="S80" s="459">
        <v>109.29314481682461</v>
      </c>
      <c r="T80" s="459">
        <v>73.888726020438526</v>
      </c>
      <c r="U80" s="459">
        <v>59.425742974627596</v>
      </c>
      <c r="V80" s="459">
        <v>99.901806372586819</v>
      </c>
      <c r="W80" s="459">
        <v>76.168983704506516</v>
      </c>
      <c r="X80" s="459">
        <v>123.05753441914068</v>
      </c>
      <c r="Y80" s="459">
        <v>114.61148952353857</v>
      </c>
      <c r="Z80" s="459">
        <v>96.504894076139337</v>
      </c>
      <c r="AA80" s="459">
        <v>76.938220685238008</v>
      </c>
      <c r="AB80" s="459">
        <v>117.82188831224687</v>
      </c>
      <c r="AC80" s="459">
        <v>111.0381260515706</v>
      </c>
      <c r="AD80" s="418" t="s">
        <v>360</v>
      </c>
      <c r="AE80" s="459">
        <v>95.183143140286745</v>
      </c>
      <c r="AF80" s="452"/>
    </row>
    <row r="81" spans="1:32" s="333" customFormat="1" ht="14.15" customHeight="1">
      <c r="A81" s="453">
        <v>2009</v>
      </c>
      <c r="B81" s="459">
        <v>95.229772584168984</v>
      </c>
      <c r="C81" s="459">
        <v>87.109798817117721</v>
      </c>
      <c r="D81" s="459">
        <v>95.084230753838881</v>
      </c>
      <c r="E81" s="459">
        <v>85.903420504103451</v>
      </c>
      <c r="F81" s="459">
        <v>99.10587975696869</v>
      </c>
      <c r="G81" s="459">
        <v>86.287467496787002</v>
      </c>
      <c r="H81" s="459">
        <v>105.65793567475967</v>
      </c>
      <c r="I81" s="459">
        <v>86.607546648948642</v>
      </c>
      <c r="J81" s="459">
        <v>109.86420381560052</v>
      </c>
      <c r="K81" s="459">
        <v>97.518778145676038</v>
      </c>
      <c r="L81" s="459">
        <v>120.4884041311816</v>
      </c>
      <c r="M81" s="459">
        <v>114.78994430503565</v>
      </c>
      <c r="N81" s="459">
        <v>92.521882919037452</v>
      </c>
      <c r="O81" s="459">
        <v>91.161176010285075</v>
      </c>
      <c r="P81" s="459">
        <v>101.0108328648533</v>
      </c>
      <c r="Q81" s="459">
        <v>94.032012502045632</v>
      </c>
      <c r="R81" s="459">
        <v>87.700310403406036</v>
      </c>
      <c r="S81" s="459">
        <v>85.526390040287666</v>
      </c>
      <c r="T81" s="459">
        <v>69.795413414328209</v>
      </c>
      <c r="U81" s="459">
        <v>56.918771514322735</v>
      </c>
      <c r="V81" s="459">
        <v>100.54855789723527</v>
      </c>
      <c r="W81" s="459">
        <v>80.998693747016318</v>
      </c>
      <c r="X81" s="459">
        <v>121.75112805116832</v>
      </c>
      <c r="Y81" s="459">
        <v>115.2927017966953</v>
      </c>
      <c r="Z81" s="459">
        <v>92.570334111393578</v>
      </c>
      <c r="AA81" s="459">
        <v>78.480432891547537</v>
      </c>
      <c r="AB81" s="459">
        <v>111.80345224779936</v>
      </c>
      <c r="AC81" s="459">
        <v>108.73808183711617</v>
      </c>
      <c r="AD81" s="418" t="s">
        <v>360</v>
      </c>
      <c r="AE81" s="459">
        <v>89.195300738302009</v>
      </c>
      <c r="AF81" s="452"/>
    </row>
    <row r="82" spans="1:32" ht="14.15" customHeight="1">
      <c r="A82" s="451">
        <v>2010</v>
      </c>
      <c r="B82" s="459">
        <v>96.593636772130068</v>
      </c>
      <c r="C82" s="459">
        <v>87.038402021250519</v>
      </c>
      <c r="D82" s="459">
        <v>98.953252912972047</v>
      </c>
      <c r="E82" s="459">
        <v>88.688314860780963</v>
      </c>
      <c r="F82" s="459">
        <v>99.350828927535616</v>
      </c>
      <c r="G82" s="459">
        <v>84.943551062870853</v>
      </c>
      <c r="H82" s="459">
        <v>108.97360966852941</v>
      </c>
      <c r="I82" s="459">
        <v>89.16633690099971</v>
      </c>
      <c r="J82" s="459">
        <v>103.40699310084418</v>
      </c>
      <c r="K82" s="459">
        <v>90.200548184798549</v>
      </c>
      <c r="L82" s="459">
        <v>119.25644892069631</v>
      </c>
      <c r="M82" s="459">
        <v>112.15969051752262</v>
      </c>
      <c r="N82" s="459">
        <v>97.867457805255555</v>
      </c>
      <c r="O82" s="459">
        <v>96.052184266389162</v>
      </c>
      <c r="P82" s="459">
        <v>105.82687432963715</v>
      </c>
      <c r="Q82" s="459">
        <v>99.605070572464257</v>
      </c>
      <c r="R82" s="459">
        <v>92.690979355267601</v>
      </c>
      <c r="S82" s="459">
        <v>92.989962995234791</v>
      </c>
      <c r="T82" s="459">
        <v>72.798759030263483</v>
      </c>
      <c r="U82" s="459">
        <v>57.14989809407038</v>
      </c>
      <c r="V82" s="459">
        <v>103.13016821219883</v>
      </c>
      <c r="W82" s="459">
        <v>81.379530526718227</v>
      </c>
      <c r="X82" s="459">
        <v>121.16570529108047</v>
      </c>
      <c r="Y82" s="459">
        <v>120.43809639253158</v>
      </c>
      <c r="Z82" s="459">
        <v>89.471354391469887</v>
      </c>
      <c r="AA82" s="459">
        <v>71.4914748903157</v>
      </c>
      <c r="AB82" s="459">
        <v>117.55986514893382</v>
      </c>
      <c r="AC82" s="459">
        <v>117.16388834718866</v>
      </c>
      <c r="AD82" s="418" t="s">
        <v>360</v>
      </c>
      <c r="AE82" s="459">
        <v>90.88461260106817</v>
      </c>
      <c r="AF82" s="452"/>
    </row>
    <row r="83" spans="1:32" s="333" customFormat="1" ht="14.15" customHeight="1">
      <c r="A83" s="453">
        <v>2011</v>
      </c>
      <c r="B83" s="459">
        <v>104.13625326610031</v>
      </c>
      <c r="C83" s="459">
        <v>93.961212401443575</v>
      </c>
      <c r="D83" s="459">
        <v>106.92663143901987</v>
      </c>
      <c r="E83" s="459">
        <v>98.06913172775846</v>
      </c>
      <c r="F83" s="459">
        <v>103.25296043724349</v>
      </c>
      <c r="G83" s="459">
        <v>88.159800173703786</v>
      </c>
      <c r="H83" s="459">
        <v>117.20468403929638</v>
      </c>
      <c r="I83" s="459">
        <v>96.966816774753781</v>
      </c>
      <c r="J83" s="459">
        <v>113.88887485798706</v>
      </c>
      <c r="K83" s="459">
        <v>99.585512738346694</v>
      </c>
      <c r="L83" s="459">
        <v>130.55208658543907</v>
      </c>
      <c r="M83" s="459">
        <v>123.01726172538186</v>
      </c>
      <c r="N83" s="459">
        <v>102.96015758404191</v>
      </c>
      <c r="O83" s="459">
        <v>100.79420523435439</v>
      </c>
      <c r="P83" s="459">
        <v>113.6251645305869</v>
      </c>
      <c r="Q83" s="459">
        <v>105.53376851026754</v>
      </c>
      <c r="R83" s="459">
        <v>113.17310680100891</v>
      </c>
      <c r="S83" s="459">
        <v>110.70297420893392</v>
      </c>
      <c r="T83" s="459">
        <v>81.267918064973273</v>
      </c>
      <c r="U83" s="459">
        <v>66.291865339835311</v>
      </c>
      <c r="V83" s="459">
        <v>111.76438885596617</v>
      </c>
      <c r="W83" s="459">
        <v>89.870702773153724</v>
      </c>
      <c r="X83" s="459">
        <v>126.17367229662374</v>
      </c>
      <c r="Y83" s="459">
        <v>125.32431627972871</v>
      </c>
      <c r="Z83" s="459">
        <v>94.259611098626564</v>
      </c>
      <c r="AA83" s="459">
        <v>76.205333677946399</v>
      </c>
      <c r="AB83" s="459">
        <v>117.35417440133463</v>
      </c>
      <c r="AC83" s="459">
        <v>104.39580466715665</v>
      </c>
      <c r="AD83" s="418" t="s">
        <v>360</v>
      </c>
      <c r="AE83" s="459">
        <v>97.445408790553259</v>
      </c>
      <c r="AF83" s="452"/>
    </row>
    <row r="84" spans="1:32" s="333" customFormat="1" ht="14.15" customHeight="1">
      <c r="A84" s="451">
        <v>2012</v>
      </c>
      <c r="B84" s="459">
        <v>100.4102079707262</v>
      </c>
      <c r="C84" s="459">
        <v>89.871272210076356</v>
      </c>
      <c r="D84" s="459">
        <v>103.5883574401642</v>
      </c>
      <c r="E84" s="459">
        <v>94.676245192281073</v>
      </c>
      <c r="F84" s="459">
        <v>101.26945900543221</v>
      </c>
      <c r="G84" s="459">
        <v>85.942970816027781</v>
      </c>
      <c r="H84" s="459">
        <v>113.02517624337881</v>
      </c>
      <c r="I84" s="459">
        <v>93.883259005603094</v>
      </c>
      <c r="J84" s="459">
        <v>110.15272978668671</v>
      </c>
      <c r="K84" s="459">
        <v>94.806080227091059</v>
      </c>
      <c r="L84" s="459">
        <v>124.88282709466445</v>
      </c>
      <c r="M84" s="459">
        <v>119.25196242416229</v>
      </c>
      <c r="N84" s="459">
        <v>100.21373302428698</v>
      </c>
      <c r="O84" s="459">
        <v>98.323972478560961</v>
      </c>
      <c r="P84" s="459">
        <v>107.27232526597773</v>
      </c>
      <c r="Q84" s="459">
        <v>99.832019939760713</v>
      </c>
      <c r="R84" s="459">
        <v>105.15832717102548</v>
      </c>
      <c r="S84" s="459">
        <v>106.40929138249678</v>
      </c>
      <c r="T84" s="459">
        <v>75.13254607847648</v>
      </c>
      <c r="U84" s="459">
        <v>61.805821843887784</v>
      </c>
      <c r="V84" s="459">
        <v>106.59741995095294</v>
      </c>
      <c r="W84" s="459">
        <v>84.205685750183335</v>
      </c>
      <c r="X84" s="459">
        <v>128.02784451958399</v>
      </c>
      <c r="Y84" s="459">
        <v>128.09272386848113</v>
      </c>
      <c r="Z84" s="459">
        <v>90.752538168877024</v>
      </c>
      <c r="AA84" s="459">
        <v>72.785964859893213</v>
      </c>
      <c r="AB84" s="459">
        <v>115.295801944422</v>
      </c>
      <c r="AC84" s="459">
        <v>104.02068204225083</v>
      </c>
      <c r="AD84" s="418" t="s">
        <v>360</v>
      </c>
      <c r="AE84" s="459">
        <v>94.157025178668704</v>
      </c>
      <c r="AF84" s="452"/>
    </row>
    <row r="85" spans="1:32" s="333" customFormat="1" ht="14.15" customHeight="1">
      <c r="A85" s="453">
        <v>2013</v>
      </c>
      <c r="B85" s="459">
        <v>103.91426258759752</v>
      </c>
      <c r="C85" s="459">
        <v>92.738190014774375</v>
      </c>
      <c r="D85" s="459">
        <v>103.12380585856164</v>
      </c>
      <c r="E85" s="459">
        <v>92.941023141214572</v>
      </c>
      <c r="F85" s="459">
        <v>102.02430350915583</v>
      </c>
      <c r="G85" s="459">
        <v>86.263325338687224</v>
      </c>
      <c r="H85" s="459">
        <v>119.89026432529978</v>
      </c>
      <c r="I85" s="459">
        <v>105.69254617117213</v>
      </c>
      <c r="J85" s="459">
        <v>111.97708216580257</v>
      </c>
      <c r="K85" s="459">
        <v>96.231957468341832</v>
      </c>
      <c r="L85" s="459">
        <v>118.84438163009897</v>
      </c>
      <c r="M85" s="459">
        <v>108.76741884623729</v>
      </c>
      <c r="N85" s="459">
        <v>101.48906360232412</v>
      </c>
      <c r="O85" s="459">
        <v>99.480325628021205</v>
      </c>
      <c r="P85" s="459">
        <v>108.18547168129923</v>
      </c>
      <c r="Q85" s="459">
        <v>99.796049383856371</v>
      </c>
      <c r="R85" s="459">
        <v>109.89412994473653</v>
      </c>
      <c r="S85" s="459">
        <v>114.17944743733763</v>
      </c>
      <c r="T85" s="459">
        <v>74.812756825138692</v>
      </c>
      <c r="U85" s="459">
        <v>59.504591044010091</v>
      </c>
      <c r="V85" s="459">
        <v>108.94072490795772</v>
      </c>
      <c r="W85" s="459">
        <v>85.924679585133518</v>
      </c>
      <c r="X85" s="459">
        <v>128.73265232330891</v>
      </c>
      <c r="Y85" s="459">
        <v>127.60276649981057</v>
      </c>
      <c r="Z85" s="459">
        <v>88.18318560829151</v>
      </c>
      <c r="AA85" s="459">
        <v>68.49436047759761</v>
      </c>
      <c r="AB85" s="459">
        <v>117.73018031169343</v>
      </c>
      <c r="AC85" s="459">
        <v>105.33436408418521</v>
      </c>
      <c r="AD85" s="418" t="s">
        <v>360</v>
      </c>
      <c r="AE85" s="459">
        <v>93.822241372357752</v>
      </c>
      <c r="AF85" s="452"/>
    </row>
    <row r="86" spans="1:32" ht="14.15" customHeight="1">
      <c r="A86" s="451">
        <v>2014</v>
      </c>
      <c r="B86" s="459">
        <v>105.27698655223504</v>
      </c>
      <c r="C86" s="459">
        <v>93.898845737489566</v>
      </c>
      <c r="D86" s="459">
        <v>105.27636091459404</v>
      </c>
      <c r="E86" s="459">
        <v>94.943728000641585</v>
      </c>
      <c r="F86" s="459">
        <v>104.9032713176082</v>
      </c>
      <c r="G86" s="459">
        <v>89.279417518799619</v>
      </c>
      <c r="H86" s="459">
        <v>122.61994959137651</v>
      </c>
      <c r="I86" s="459">
        <v>105.75427520010336</v>
      </c>
      <c r="J86" s="459">
        <v>125.38046230610686</v>
      </c>
      <c r="K86" s="459">
        <v>111.02794634901687</v>
      </c>
      <c r="L86" s="459">
        <v>125.97004587024044</v>
      </c>
      <c r="M86" s="459">
        <v>118.72956163141255</v>
      </c>
      <c r="N86" s="459">
        <v>101.93541763481257</v>
      </c>
      <c r="O86" s="459">
        <v>99.656873534927499</v>
      </c>
      <c r="P86" s="459">
        <v>113.25500075607842</v>
      </c>
      <c r="Q86" s="459">
        <v>105.59050347587187</v>
      </c>
      <c r="R86" s="459">
        <v>116.35334753644894</v>
      </c>
      <c r="S86" s="459">
        <v>118.8237512293442</v>
      </c>
      <c r="T86" s="459">
        <v>78.722333961802107</v>
      </c>
      <c r="U86" s="459">
        <v>63.840796147445687</v>
      </c>
      <c r="V86" s="459">
        <v>109.8189456803437</v>
      </c>
      <c r="W86" s="459">
        <v>89.261176088367932</v>
      </c>
      <c r="X86" s="459">
        <v>133.86675624198682</v>
      </c>
      <c r="Y86" s="459">
        <v>133.1073596997262</v>
      </c>
      <c r="Z86" s="459">
        <v>92.901884454539314</v>
      </c>
      <c r="AA86" s="459">
        <v>75.582918640913576</v>
      </c>
      <c r="AB86" s="459">
        <v>119.67683026682039</v>
      </c>
      <c r="AC86" s="459">
        <v>110.08747941170276</v>
      </c>
      <c r="AD86" s="418" t="s">
        <v>360</v>
      </c>
      <c r="AE86" s="459">
        <v>97.206206813242758</v>
      </c>
      <c r="AF86" s="452"/>
    </row>
    <row r="87" spans="1:32" ht="14.15" customHeight="1">
      <c r="A87" s="451">
        <v>2015</v>
      </c>
      <c r="B87" s="459">
        <v>103.86998832171152</v>
      </c>
      <c r="C87" s="459">
        <v>92.362539266027596</v>
      </c>
      <c r="D87" s="459">
        <v>104.41312270847523</v>
      </c>
      <c r="E87" s="459">
        <v>92.641095555122732</v>
      </c>
      <c r="F87" s="459">
        <v>101.61327610234956</v>
      </c>
      <c r="G87" s="459">
        <v>83.181717936287995</v>
      </c>
      <c r="H87" s="459">
        <v>125.74265031998958</v>
      </c>
      <c r="I87" s="459">
        <v>109.01591152991764</v>
      </c>
      <c r="J87" s="459">
        <v>117.11092004292703</v>
      </c>
      <c r="K87" s="459">
        <v>101.15284138402889</v>
      </c>
      <c r="L87" s="459">
        <v>129.16427702220764</v>
      </c>
      <c r="M87" s="459">
        <v>119.91639414769973</v>
      </c>
      <c r="N87" s="459">
        <v>101.84141768662914</v>
      </c>
      <c r="O87" s="459">
        <v>98.891987940079659</v>
      </c>
      <c r="P87" s="459">
        <v>108.36105661342954</v>
      </c>
      <c r="Q87" s="459">
        <v>95.114559051289632</v>
      </c>
      <c r="R87" s="459">
        <v>112.61328715200726</v>
      </c>
      <c r="S87" s="459">
        <v>114.17865499372547</v>
      </c>
      <c r="T87" s="459">
        <v>79.203326386216787</v>
      </c>
      <c r="U87" s="459">
        <v>62.780790095787104</v>
      </c>
      <c r="V87" s="459">
        <v>110.51925558919363</v>
      </c>
      <c r="W87" s="459">
        <v>83.737383342112196</v>
      </c>
      <c r="X87" s="459">
        <v>132.34920484566922</v>
      </c>
      <c r="Y87" s="459">
        <v>130.98194615612391</v>
      </c>
      <c r="Z87" s="459">
        <v>87.825486279147981</v>
      </c>
      <c r="AA87" s="459">
        <v>64.103726898259367</v>
      </c>
      <c r="AB87" s="459">
        <v>121.3289213423981</v>
      </c>
      <c r="AC87" s="459">
        <v>108.38273001949743</v>
      </c>
      <c r="AD87" s="418" t="s">
        <v>360</v>
      </c>
      <c r="AE87" s="459">
        <v>94.856305729403203</v>
      </c>
      <c r="AF87" s="452"/>
    </row>
    <row r="88" spans="1:32" ht="14.15" customHeight="1">
      <c r="A88" s="451" t="s">
        <v>1665</v>
      </c>
      <c r="B88" s="459">
        <v>105.7691555317828</v>
      </c>
      <c r="C88" s="459">
        <v>94.049214553621468</v>
      </c>
      <c r="D88" s="459">
        <v>109.77930240711513</v>
      </c>
      <c r="E88" s="459">
        <v>99.013408089724308</v>
      </c>
      <c r="F88" s="459">
        <v>103.82275249259486</v>
      </c>
      <c r="G88" s="459">
        <v>85.848411932787769</v>
      </c>
      <c r="H88" s="459">
        <v>131.96350315099244</v>
      </c>
      <c r="I88" s="459">
        <v>112.15645385058524</v>
      </c>
      <c r="J88" s="459">
        <v>114.37307628158234</v>
      </c>
      <c r="K88" s="459">
        <v>97.571563026888796</v>
      </c>
      <c r="L88" s="459">
        <v>129.563320729949</v>
      </c>
      <c r="M88" s="459">
        <v>120.79553147458719</v>
      </c>
      <c r="N88" s="459">
        <v>100.36517594944161</v>
      </c>
      <c r="O88" s="459">
        <v>97.137917158671442</v>
      </c>
      <c r="P88" s="459">
        <v>112.70080872126478</v>
      </c>
      <c r="Q88" s="459">
        <v>103.25341849841591</v>
      </c>
      <c r="R88" s="459">
        <v>110.67637549677355</v>
      </c>
      <c r="S88" s="459">
        <v>113.03603604967522</v>
      </c>
      <c r="T88" s="459">
        <v>77.01644378816394</v>
      </c>
      <c r="U88" s="459">
        <v>59.775133206167709</v>
      </c>
      <c r="V88" s="459">
        <v>110.54982177800512</v>
      </c>
      <c r="W88" s="459">
        <v>87.109524652218965</v>
      </c>
      <c r="X88" s="459">
        <v>136.59906705160122</v>
      </c>
      <c r="Y88" s="459">
        <v>135.57059154865314</v>
      </c>
      <c r="Z88" s="459">
        <v>91.878538367604492</v>
      </c>
      <c r="AA88" s="459">
        <v>69.968167285606</v>
      </c>
      <c r="AB88" s="459">
        <v>126.14533419702951</v>
      </c>
      <c r="AC88" s="459">
        <v>111.20873465242454</v>
      </c>
      <c r="AD88" s="418" t="s">
        <v>360</v>
      </c>
      <c r="AE88" s="459">
        <v>96.414051008687025</v>
      </c>
      <c r="AF88" s="452"/>
    </row>
    <row r="89" spans="1:32" ht="14.15" customHeight="1">
      <c r="A89" s="451" t="s">
        <v>1666</v>
      </c>
      <c r="B89" s="459">
        <v>108.85245783451074</v>
      </c>
      <c r="C89" s="459">
        <v>98.766138446622193</v>
      </c>
      <c r="D89" s="459">
        <v>110.56831259321493</v>
      </c>
      <c r="E89" s="459">
        <v>100.33350020776145</v>
      </c>
      <c r="F89" s="459">
        <v>103.69223561951553</v>
      </c>
      <c r="G89" s="459">
        <v>87.788706154486405</v>
      </c>
      <c r="H89" s="459">
        <v>138.06563296156614</v>
      </c>
      <c r="I89" s="459">
        <v>124.41281928148285</v>
      </c>
      <c r="J89" s="459">
        <v>119.36320049567141</v>
      </c>
      <c r="K89" s="459">
        <v>103.63503966731729</v>
      </c>
      <c r="L89" s="459">
        <v>122.47466362760727</v>
      </c>
      <c r="M89" s="459">
        <v>108.72680237332665</v>
      </c>
      <c r="N89" s="459">
        <v>103.64347801136454</v>
      </c>
      <c r="O89" s="459">
        <v>101.96826327948679</v>
      </c>
      <c r="P89" s="459">
        <v>114.79545408641054</v>
      </c>
      <c r="Q89" s="459">
        <v>106.7826501809123</v>
      </c>
      <c r="R89" s="459">
        <v>109.37384523652021</v>
      </c>
      <c r="S89" s="459">
        <v>114.0923385930745</v>
      </c>
      <c r="T89" s="459">
        <v>80.581659336323881</v>
      </c>
      <c r="U89" s="459">
        <v>64.273431905801189</v>
      </c>
      <c r="V89" s="459">
        <v>117.77655470087187</v>
      </c>
      <c r="W89" s="459">
        <v>97.810327178429745</v>
      </c>
      <c r="X89" s="459">
        <v>135.02116750798888</v>
      </c>
      <c r="Y89" s="459">
        <v>131.29109045690853</v>
      </c>
      <c r="Z89" s="459">
        <v>92.742254066954018</v>
      </c>
      <c r="AA89" s="459">
        <v>70.882983591051641</v>
      </c>
      <c r="AB89" s="459">
        <v>118.06618357105003</v>
      </c>
      <c r="AC89" s="459">
        <v>99.330240190284172</v>
      </c>
      <c r="AD89" s="418" t="s">
        <v>360</v>
      </c>
      <c r="AE89" s="459">
        <v>98.387306964171941</v>
      </c>
      <c r="AF89" s="452"/>
    </row>
    <row r="90" spans="1:32" ht="14.15" customHeight="1">
      <c r="A90" s="451" t="s">
        <v>1667</v>
      </c>
      <c r="B90" s="459">
        <v>114.97508155212545</v>
      </c>
      <c r="C90" s="459">
        <v>104.51526041011027</v>
      </c>
      <c r="D90" s="459">
        <v>116.92627296045723</v>
      </c>
      <c r="E90" s="459">
        <v>104.52493947462645</v>
      </c>
      <c r="F90" s="459">
        <v>102.41434787507153</v>
      </c>
      <c r="G90" s="459">
        <v>86.618792535406925</v>
      </c>
      <c r="H90" s="459">
        <v>137.78233426820032</v>
      </c>
      <c r="I90" s="459">
        <v>120.40724789071351</v>
      </c>
      <c r="J90" s="459">
        <v>113.71171579182894</v>
      </c>
      <c r="K90" s="459">
        <v>99.035106289708963</v>
      </c>
      <c r="L90" s="459">
        <v>117.89753702464395</v>
      </c>
      <c r="M90" s="459">
        <v>102.49903431478154</v>
      </c>
      <c r="N90" s="459">
        <v>105.83581034192332</v>
      </c>
      <c r="O90" s="459">
        <v>104.2445849396336</v>
      </c>
      <c r="P90" s="459">
        <v>116.94843778794356</v>
      </c>
      <c r="Q90" s="459">
        <v>108.59421698768647</v>
      </c>
      <c r="R90" s="459">
        <v>103.36331326882026</v>
      </c>
      <c r="S90" s="459">
        <v>105.15861214033613</v>
      </c>
      <c r="T90" s="459">
        <v>80.863638441774569</v>
      </c>
      <c r="U90" s="459">
        <v>64.225593484356693</v>
      </c>
      <c r="V90" s="459">
        <v>116.00261727864481</v>
      </c>
      <c r="W90" s="459">
        <v>94.998642403320929</v>
      </c>
      <c r="X90" s="459">
        <v>132.16670850485195</v>
      </c>
      <c r="Y90" s="459">
        <v>131.83599326206499</v>
      </c>
      <c r="Z90" s="459">
        <v>96.663738000603644</v>
      </c>
      <c r="AA90" s="459">
        <v>73.352378972528442</v>
      </c>
      <c r="AB90" s="459">
        <v>119.74474079034783</v>
      </c>
      <c r="AC90" s="459">
        <v>100.83364076034786</v>
      </c>
      <c r="AD90" s="418" t="s">
        <v>360</v>
      </c>
      <c r="AE90" s="459">
        <v>99.131603039008155</v>
      </c>
      <c r="AF90" s="452"/>
    </row>
    <row r="91" spans="1:32" ht="13">
      <c r="A91" s="334"/>
      <c r="B91" s="448"/>
      <c r="C91" s="448"/>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row>
    <row r="92" spans="1:32" ht="13">
      <c r="B92" s="1360" t="s">
        <v>464</v>
      </c>
      <c r="C92" s="1360"/>
      <c r="D92" s="1360"/>
      <c r="E92" s="1360"/>
      <c r="F92" s="1360"/>
      <c r="G92" s="1360"/>
      <c r="H92" s="1360" t="s">
        <v>464</v>
      </c>
      <c r="I92" s="1360"/>
      <c r="J92" s="1360"/>
      <c r="K92" s="1360"/>
      <c r="L92" s="1360"/>
      <c r="M92" s="1360"/>
      <c r="N92" s="1360" t="s">
        <v>464</v>
      </c>
      <c r="O92" s="1360"/>
      <c r="P92" s="1360"/>
      <c r="Q92" s="1360"/>
      <c r="R92" s="1360"/>
      <c r="S92" s="1360"/>
      <c r="T92" s="1360" t="s">
        <v>464</v>
      </c>
      <c r="U92" s="1360"/>
      <c r="V92" s="1360"/>
      <c r="W92" s="1360"/>
      <c r="X92" s="1360"/>
      <c r="Y92" s="1360"/>
      <c r="Z92" s="1360" t="s">
        <v>464</v>
      </c>
      <c r="AA92" s="1360"/>
      <c r="AB92" s="1360"/>
      <c r="AC92" s="1360"/>
      <c r="AD92" s="1360"/>
      <c r="AE92" s="1360"/>
    </row>
    <row r="93" spans="1:32">
      <c r="B93" s="450"/>
      <c r="C93" s="450"/>
      <c r="D93" s="450"/>
      <c r="E93" s="450"/>
      <c r="F93" s="450"/>
      <c r="G93" s="450"/>
      <c r="H93" s="450"/>
      <c r="I93" s="450"/>
      <c r="J93" s="450"/>
      <c r="K93" s="450"/>
      <c r="L93" s="450"/>
      <c r="M93" s="450"/>
      <c r="N93" s="450"/>
      <c r="O93" s="450"/>
      <c r="P93" s="450"/>
      <c r="Q93" s="450"/>
      <c r="R93" s="450"/>
      <c r="S93" s="450"/>
      <c r="T93" s="450"/>
      <c r="U93" s="450"/>
      <c r="V93" s="450"/>
      <c r="W93" s="450"/>
      <c r="X93" s="450"/>
      <c r="Y93" s="450"/>
      <c r="Z93" s="450"/>
      <c r="AA93" s="450"/>
      <c r="AB93" s="450"/>
      <c r="AC93" s="450"/>
      <c r="AD93" s="450"/>
      <c r="AE93" s="450"/>
    </row>
    <row r="94" spans="1:32" s="343" customFormat="1" ht="14.15" customHeight="1">
      <c r="A94" s="451">
        <v>1994</v>
      </c>
      <c r="B94" s="415" t="s">
        <v>360</v>
      </c>
      <c r="C94" s="459">
        <v>10.353615833018713</v>
      </c>
      <c r="D94" s="418" t="s">
        <v>360</v>
      </c>
      <c r="E94" s="459">
        <v>14.432208523157051</v>
      </c>
      <c r="F94" s="418" t="s">
        <v>360</v>
      </c>
      <c r="G94" s="459">
        <v>6.3122492270191053</v>
      </c>
      <c r="H94" s="418" t="s">
        <v>360</v>
      </c>
      <c r="I94" s="459">
        <v>4.2104701076027276</v>
      </c>
      <c r="J94" s="418" t="s">
        <v>360</v>
      </c>
      <c r="K94" s="459">
        <v>2.4638683334894682</v>
      </c>
      <c r="L94" s="418" t="s">
        <v>360</v>
      </c>
      <c r="M94" s="459">
        <v>10.10626894074475</v>
      </c>
      <c r="N94" s="418" t="s">
        <v>360</v>
      </c>
      <c r="O94" s="459">
        <v>23.966157896076691</v>
      </c>
      <c r="P94" s="418" t="s">
        <v>360</v>
      </c>
      <c r="Q94" s="459">
        <v>4.0522485234296219</v>
      </c>
      <c r="R94" s="418" t="s">
        <v>360</v>
      </c>
      <c r="S94" s="459">
        <v>1.150241772430755</v>
      </c>
      <c r="T94" s="418" t="s">
        <v>360</v>
      </c>
      <c r="U94" s="459">
        <v>9.3522295258527084</v>
      </c>
      <c r="V94" s="418" t="s">
        <v>360</v>
      </c>
      <c r="W94" s="459">
        <v>4.5307244276841736</v>
      </c>
      <c r="X94" s="418" t="s">
        <v>360</v>
      </c>
      <c r="Y94" s="459">
        <v>2.3169297054159044</v>
      </c>
      <c r="Z94" s="418" t="s">
        <v>360</v>
      </c>
      <c r="AA94" s="459">
        <v>3.1977367494367179</v>
      </c>
      <c r="AB94" s="418" t="s">
        <v>360</v>
      </c>
      <c r="AC94" s="459">
        <v>3.5550504346416307</v>
      </c>
      <c r="AD94" s="415" t="s">
        <v>360</v>
      </c>
      <c r="AE94" s="460">
        <v>100</v>
      </c>
      <c r="AF94" s="452"/>
    </row>
    <row r="95" spans="1:32" s="333" customFormat="1" ht="14.15" customHeight="1">
      <c r="A95" s="453">
        <v>1995</v>
      </c>
      <c r="B95" s="415" t="s">
        <v>360</v>
      </c>
      <c r="C95" s="459">
        <v>10.441537043144246</v>
      </c>
      <c r="D95" s="418" t="s">
        <v>360</v>
      </c>
      <c r="E95" s="459">
        <v>14.447398272636606</v>
      </c>
      <c r="F95" s="418" t="s">
        <v>360</v>
      </c>
      <c r="G95" s="459">
        <v>6.2729730040004883</v>
      </c>
      <c r="H95" s="418" t="s">
        <v>360</v>
      </c>
      <c r="I95" s="459">
        <v>4.330581806770132</v>
      </c>
      <c r="J95" s="418" t="s">
        <v>360</v>
      </c>
      <c r="K95" s="459">
        <v>2.4760867361599743</v>
      </c>
      <c r="L95" s="418" t="s">
        <v>360</v>
      </c>
      <c r="M95" s="459">
        <v>10.746796221693332</v>
      </c>
      <c r="N95" s="418" t="s">
        <v>360</v>
      </c>
      <c r="O95" s="459">
        <v>23.805390419060402</v>
      </c>
      <c r="P95" s="418" t="s">
        <v>360</v>
      </c>
      <c r="Q95" s="459">
        <v>4.1703031372174824</v>
      </c>
      <c r="R95" s="418" t="s">
        <v>360</v>
      </c>
      <c r="S95" s="459">
        <v>1.1602788505544996</v>
      </c>
      <c r="T95" s="418" t="s">
        <v>360</v>
      </c>
      <c r="U95" s="459">
        <v>8.9075716026163363</v>
      </c>
      <c r="V95" s="418" t="s">
        <v>360</v>
      </c>
      <c r="W95" s="459">
        <v>4.4077863127570405</v>
      </c>
      <c r="X95" s="418" t="s">
        <v>360</v>
      </c>
      <c r="Y95" s="459">
        <v>2.5362746776231311</v>
      </c>
      <c r="Z95" s="418" t="s">
        <v>360</v>
      </c>
      <c r="AA95" s="459">
        <v>3.2110497811215377</v>
      </c>
      <c r="AB95" s="418" t="s">
        <v>360</v>
      </c>
      <c r="AC95" s="459">
        <v>3.0859721346447579</v>
      </c>
      <c r="AD95" s="415" t="s">
        <v>360</v>
      </c>
      <c r="AE95" s="460">
        <v>100.00000000000001</v>
      </c>
      <c r="AF95" s="452"/>
    </row>
    <row r="96" spans="1:32" s="333" customFormat="1" ht="14.15" customHeight="1">
      <c r="A96" s="451">
        <v>1996</v>
      </c>
      <c r="B96" s="415" t="s">
        <v>360</v>
      </c>
      <c r="C96" s="459">
        <v>10.223020187905226</v>
      </c>
      <c r="D96" s="418" t="s">
        <v>360</v>
      </c>
      <c r="E96" s="459">
        <v>14.266817885134543</v>
      </c>
      <c r="F96" s="418" t="s">
        <v>360</v>
      </c>
      <c r="G96" s="459">
        <v>6.6116550548675495</v>
      </c>
      <c r="H96" s="418" t="s">
        <v>360</v>
      </c>
      <c r="I96" s="459">
        <v>4.054956685665184</v>
      </c>
      <c r="J96" s="418" t="s">
        <v>360</v>
      </c>
      <c r="K96" s="459">
        <v>2.6625215500170509</v>
      </c>
      <c r="L96" s="418" t="s">
        <v>360</v>
      </c>
      <c r="M96" s="459">
        <v>11.178328473322988</v>
      </c>
      <c r="N96" s="418" t="s">
        <v>360</v>
      </c>
      <c r="O96" s="459">
        <v>23.758831756684376</v>
      </c>
      <c r="P96" s="418" t="s">
        <v>360</v>
      </c>
      <c r="Q96" s="459">
        <v>4.0345553007538522</v>
      </c>
      <c r="R96" s="418" t="s">
        <v>360</v>
      </c>
      <c r="S96" s="459">
        <v>1.0351520332314454</v>
      </c>
      <c r="T96" s="418" t="s">
        <v>360</v>
      </c>
      <c r="U96" s="459">
        <v>8.229900932398273</v>
      </c>
      <c r="V96" s="418" t="s">
        <v>360</v>
      </c>
      <c r="W96" s="459">
        <v>4.6379055223251333</v>
      </c>
      <c r="X96" s="418" t="s">
        <v>360</v>
      </c>
      <c r="Y96" s="459">
        <v>2.4662562579541731</v>
      </c>
      <c r="Z96" s="418" t="s">
        <v>360</v>
      </c>
      <c r="AA96" s="459">
        <v>3.4694096861157147</v>
      </c>
      <c r="AB96" s="418" t="s">
        <v>360</v>
      </c>
      <c r="AC96" s="459">
        <v>3.3706886736244814</v>
      </c>
      <c r="AD96" s="415" t="s">
        <v>360</v>
      </c>
      <c r="AE96" s="460">
        <v>100</v>
      </c>
      <c r="AF96" s="452"/>
    </row>
    <row r="97" spans="1:32" s="333" customFormat="1" ht="14.15" customHeight="1">
      <c r="A97" s="453">
        <v>1997</v>
      </c>
      <c r="B97" s="415" t="s">
        <v>360</v>
      </c>
      <c r="C97" s="459">
        <v>10.208125927413054</v>
      </c>
      <c r="D97" s="418" t="s">
        <v>360</v>
      </c>
      <c r="E97" s="459">
        <v>13.934308135388759</v>
      </c>
      <c r="F97" s="418" t="s">
        <v>360</v>
      </c>
      <c r="G97" s="459">
        <v>6.5679811160662451</v>
      </c>
      <c r="H97" s="418" t="s">
        <v>360</v>
      </c>
      <c r="I97" s="459">
        <v>4.0505431774649807</v>
      </c>
      <c r="J97" s="418" t="s">
        <v>360</v>
      </c>
      <c r="K97" s="459">
        <v>2.4671545242354163</v>
      </c>
      <c r="L97" s="418" t="s">
        <v>360</v>
      </c>
      <c r="M97" s="459">
        <v>11.565807623555546</v>
      </c>
      <c r="N97" s="418" t="s">
        <v>360</v>
      </c>
      <c r="O97" s="459">
        <v>23.764839378309407</v>
      </c>
      <c r="P97" s="418" t="s">
        <v>360</v>
      </c>
      <c r="Q97" s="459">
        <v>4.0827625268230046</v>
      </c>
      <c r="R97" s="418" t="s">
        <v>360</v>
      </c>
      <c r="S97" s="459">
        <v>1.4083272623246619</v>
      </c>
      <c r="T97" s="418" t="s">
        <v>360</v>
      </c>
      <c r="U97" s="459">
        <v>7.7785647584557136</v>
      </c>
      <c r="V97" s="418" t="s">
        <v>360</v>
      </c>
      <c r="W97" s="459">
        <v>4.7247367715895034</v>
      </c>
      <c r="X97" s="418" t="s">
        <v>360</v>
      </c>
      <c r="Y97" s="459">
        <v>2.397194122778977</v>
      </c>
      <c r="Z97" s="418" t="s">
        <v>360</v>
      </c>
      <c r="AA97" s="459">
        <v>3.5261325054943549</v>
      </c>
      <c r="AB97" s="418" t="s">
        <v>360</v>
      </c>
      <c r="AC97" s="459">
        <v>3.5235221701003892</v>
      </c>
      <c r="AD97" s="415" t="s">
        <v>360</v>
      </c>
      <c r="AE97" s="460">
        <v>100</v>
      </c>
      <c r="AF97" s="452"/>
    </row>
    <row r="98" spans="1:32" s="333" customFormat="1" ht="14.15" customHeight="1">
      <c r="A98" s="451">
        <v>1998</v>
      </c>
      <c r="B98" s="415" t="s">
        <v>360</v>
      </c>
      <c r="C98" s="459">
        <v>10.393067136974874</v>
      </c>
      <c r="D98" s="418" t="s">
        <v>360</v>
      </c>
      <c r="E98" s="459">
        <v>14.126956104880851</v>
      </c>
      <c r="F98" s="418" t="s">
        <v>360</v>
      </c>
      <c r="G98" s="459">
        <v>6.3612611204506768</v>
      </c>
      <c r="H98" s="418" t="s">
        <v>360</v>
      </c>
      <c r="I98" s="459">
        <v>4.1684152300275326</v>
      </c>
      <c r="J98" s="418" t="s">
        <v>360</v>
      </c>
      <c r="K98" s="459">
        <v>2.3538300308194642</v>
      </c>
      <c r="L98" s="418" t="s">
        <v>360</v>
      </c>
      <c r="M98" s="459">
        <v>12.018466503025033</v>
      </c>
      <c r="N98" s="418" t="s">
        <v>360</v>
      </c>
      <c r="O98" s="459">
        <v>24.389884435680241</v>
      </c>
      <c r="P98" s="418" t="s">
        <v>360</v>
      </c>
      <c r="Q98" s="459">
        <v>4.5684037493967669</v>
      </c>
      <c r="R98" s="418" t="s">
        <v>360</v>
      </c>
      <c r="S98" s="459">
        <v>1.3980589451600571</v>
      </c>
      <c r="T98" s="418" t="s">
        <v>360</v>
      </c>
      <c r="U98" s="459">
        <v>6.4468569639894779</v>
      </c>
      <c r="V98" s="418" t="s">
        <v>360</v>
      </c>
      <c r="W98" s="459">
        <v>4.8077510797201288</v>
      </c>
      <c r="X98" s="418" t="s">
        <v>360</v>
      </c>
      <c r="Y98" s="459">
        <v>2.4619856093308843</v>
      </c>
      <c r="Z98" s="418" t="s">
        <v>360</v>
      </c>
      <c r="AA98" s="459">
        <v>3.0879787222180077</v>
      </c>
      <c r="AB98" s="418" t="s">
        <v>360</v>
      </c>
      <c r="AC98" s="459">
        <v>3.4170843683260053</v>
      </c>
      <c r="AD98" s="415" t="s">
        <v>360</v>
      </c>
      <c r="AE98" s="460">
        <v>100</v>
      </c>
      <c r="AF98" s="452"/>
    </row>
    <row r="99" spans="1:32" s="333" customFormat="1" ht="14.15" customHeight="1">
      <c r="A99" s="453">
        <v>1999</v>
      </c>
      <c r="B99" s="415" t="s">
        <v>360</v>
      </c>
      <c r="C99" s="459">
        <v>10.682223604625786</v>
      </c>
      <c r="D99" s="418" t="s">
        <v>360</v>
      </c>
      <c r="E99" s="459">
        <v>14.29482172934426</v>
      </c>
      <c r="F99" s="418" t="s">
        <v>360</v>
      </c>
      <c r="G99" s="459">
        <v>6.1378307873729359</v>
      </c>
      <c r="H99" s="418" t="s">
        <v>360</v>
      </c>
      <c r="I99" s="459">
        <v>4.2491332933935224</v>
      </c>
      <c r="J99" s="418" t="s">
        <v>360</v>
      </c>
      <c r="K99" s="459">
        <v>2.4110737510190217</v>
      </c>
      <c r="L99" s="418" t="s">
        <v>360</v>
      </c>
      <c r="M99" s="459">
        <v>12.091149496655682</v>
      </c>
      <c r="N99" s="418" t="s">
        <v>360</v>
      </c>
      <c r="O99" s="459">
        <v>24.212177264641735</v>
      </c>
      <c r="P99" s="418" t="s">
        <v>360</v>
      </c>
      <c r="Q99" s="459">
        <v>4.4724730435968638</v>
      </c>
      <c r="R99" s="418" t="s">
        <v>360</v>
      </c>
      <c r="S99" s="459">
        <v>1.2760863556136124</v>
      </c>
      <c r="T99" s="418" t="s">
        <v>360</v>
      </c>
      <c r="U99" s="459">
        <v>6.1891114846596391</v>
      </c>
      <c r="V99" s="418" t="s">
        <v>360</v>
      </c>
      <c r="W99" s="459">
        <v>5.0627987645763923</v>
      </c>
      <c r="X99" s="418" t="s">
        <v>360</v>
      </c>
      <c r="Y99" s="459">
        <v>2.5355779275960577</v>
      </c>
      <c r="Z99" s="418" t="s">
        <v>360</v>
      </c>
      <c r="AA99" s="459">
        <v>3.2269852604221203</v>
      </c>
      <c r="AB99" s="418" t="s">
        <v>360</v>
      </c>
      <c r="AC99" s="459">
        <v>3.1585572364823524</v>
      </c>
      <c r="AD99" s="415" t="s">
        <v>360</v>
      </c>
      <c r="AE99" s="460">
        <v>100</v>
      </c>
      <c r="AF99" s="452"/>
    </row>
    <row r="100" spans="1:32" s="333" customFormat="1" ht="14.15" customHeight="1">
      <c r="A100" s="451">
        <v>2000</v>
      </c>
      <c r="B100" s="415" t="s">
        <v>360</v>
      </c>
      <c r="C100" s="459">
        <v>11.436425487135734</v>
      </c>
      <c r="D100" s="418" t="s">
        <v>360</v>
      </c>
      <c r="E100" s="459">
        <v>14.482083376255368</v>
      </c>
      <c r="F100" s="418" t="s">
        <v>360</v>
      </c>
      <c r="G100" s="459">
        <v>5.9341918716867506</v>
      </c>
      <c r="H100" s="418" t="s">
        <v>360</v>
      </c>
      <c r="I100" s="459">
        <v>4.4657052164168825</v>
      </c>
      <c r="J100" s="418" t="s">
        <v>360</v>
      </c>
      <c r="K100" s="459">
        <v>2.2323928740939922</v>
      </c>
      <c r="L100" s="418" t="s">
        <v>360</v>
      </c>
      <c r="M100" s="459">
        <v>11.97307748496678</v>
      </c>
      <c r="N100" s="418" t="s">
        <v>360</v>
      </c>
      <c r="O100" s="459">
        <v>23.941830549458036</v>
      </c>
      <c r="P100" s="418" t="s">
        <v>360</v>
      </c>
      <c r="Q100" s="459">
        <v>4.5723285511799432</v>
      </c>
      <c r="R100" s="418" t="s">
        <v>360</v>
      </c>
      <c r="S100" s="459">
        <v>1.3142362444672957</v>
      </c>
      <c r="T100" s="418" t="s">
        <v>360</v>
      </c>
      <c r="U100" s="459">
        <v>6.0543156202661494</v>
      </c>
      <c r="V100" s="418" t="s">
        <v>360</v>
      </c>
      <c r="W100" s="459">
        <v>4.2873012237505188</v>
      </c>
      <c r="X100" s="418" t="s">
        <v>360</v>
      </c>
      <c r="Y100" s="459">
        <v>2.5757609858695774</v>
      </c>
      <c r="Z100" s="418" t="s">
        <v>360</v>
      </c>
      <c r="AA100" s="459">
        <v>3.1034850549338264</v>
      </c>
      <c r="AB100" s="418" t="s">
        <v>360</v>
      </c>
      <c r="AC100" s="459">
        <v>3.6268654595191459</v>
      </c>
      <c r="AD100" s="415" t="s">
        <v>360</v>
      </c>
      <c r="AE100" s="460">
        <v>100</v>
      </c>
      <c r="AF100" s="452"/>
    </row>
    <row r="101" spans="1:32" s="333" customFormat="1" ht="14.15" customHeight="1">
      <c r="A101" s="453">
        <v>2001</v>
      </c>
      <c r="B101" s="415" t="s">
        <v>360</v>
      </c>
      <c r="C101" s="459">
        <v>10.654220468828056</v>
      </c>
      <c r="D101" s="418" t="s">
        <v>360</v>
      </c>
      <c r="E101" s="459">
        <v>14.615681622125955</v>
      </c>
      <c r="F101" s="418" t="s">
        <v>360</v>
      </c>
      <c r="G101" s="459">
        <v>6.2610699564979297</v>
      </c>
      <c r="H101" s="418" t="s">
        <v>360</v>
      </c>
      <c r="I101" s="459">
        <v>4.4188970024952603</v>
      </c>
      <c r="J101" s="418" t="s">
        <v>360</v>
      </c>
      <c r="K101" s="459">
        <v>2.3347717758610327</v>
      </c>
      <c r="L101" s="418" t="s">
        <v>360</v>
      </c>
      <c r="M101" s="459">
        <v>11.974518203854261</v>
      </c>
      <c r="N101" s="418" t="s">
        <v>360</v>
      </c>
      <c r="O101" s="459">
        <v>24.417760525993295</v>
      </c>
      <c r="P101" s="418" t="s">
        <v>360</v>
      </c>
      <c r="Q101" s="459">
        <v>4.3507702488037276</v>
      </c>
      <c r="R101" s="418" t="s">
        <v>360</v>
      </c>
      <c r="S101" s="459">
        <v>1.3973178383541518</v>
      </c>
      <c r="T101" s="418" t="s">
        <v>360</v>
      </c>
      <c r="U101" s="459">
        <v>6.1640454080935747</v>
      </c>
      <c r="V101" s="418" t="s">
        <v>360</v>
      </c>
      <c r="W101" s="459">
        <v>4.1053128814967899</v>
      </c>
      <c r="X101" s="418" t="s">
        <v>360</v>
      </c>
      <c r="Y101" s="459">
        <v>2.6803789316440438</v>
      </c>
      <c r="Z101" s="418" t="s">
        <v>360</v>
      </c>
      <c r="AA101" s="459">
        <v>2.937519131904633</v>
      </c>
      <c r="AB101" s="418" t="s">
        <v>360</v>
      </c>
      <c r="AC101" s="459">
        <v>3.6877360040473253</v>
      </c>
      <c r="AD101" s="415" t="s">
        <v>360</v>
      </c>
      <c r="AE101" s="460">
        <v>100</v>
      </c>
      <c r="AF101" s="452"/>
    </row>
    <row r="102" spans="1:32" s="333" customFormat="1" ht="14.15" customHeight="1">
      <c r="A102" s="451">
        <v>2002</v>
      </c>
      <c r="B102" s="415" t="s">
        <v>360</v>
      </c>
      <c r="C102" s="459">
        <v>10.224887924529746</v>
      </c>
      <c r="D102" s="418" t="s">
        <v>360</v>
      </c>
      <c r="E102" s="459">
        <v>13.975684741656467</v>
      </c>
      <c r="F102" s="418" t="s">
        <v>360</v>
      </c>
      <c r="G102" s="459">
        <v>6.5859706335922006</v>
      </c>
      <c r="H102" s="418" t="s">
        <v>360</v>
      </c>
      <c r="I102" s="459">
        <v>4.2975173252999861</v>
      </c>
      <c r="J102" s="418" t="s">
        <v>360</v>
      </c>
      <c r="K102" s="459">
        <v>2.3448325829779399</v>
      </c>
      <c r="L102" s="418" t="s">
        <v>360</v>
      </c>
      <c r="M102" s="459">
        <v>11.620975314895759</v>
      </c>
      <c r="N102" s="418" t="s">
        <v>360</v>
      </c>
      <c r="O102" s="459">
        <v>26.175466696169799</v>
      </c>
      <c r="P102" s="418" t="s">
        <v>360</v>
      </c>
      <c r="Q102" s="459">
        <v>4.3661348521387833</v>
      </c>
      <c r="R102" s="418" t="s">
        <v>360</v>
      </c>
      <c r="S102" s="459">
        <v>1.3868455248307849</v>
      </c>
      <c r="T102" s="418" t="s">
        <v>360</v>
      </c>
      <c r="U102" s="459">
        <v>6.2135804632021436</v>
      </c>
      <c r="V102" s="418" t="s">
        <v>360</v>
      </c>
      <c r="W102" s="459">
        <v>4.0441578799930209</v>
      </c>
      <c r="X102" s="418" t="s">
        <v>360</v>
      </c>
      <c r="Y102" s="459">
        <v>2.7065299699712617</v>
      </c>
      <c r="Z102" s="418" t="s">
        <v>360</v>
      </c>
      <c r="AA102" s="459">
        <v>2.93207156749911</v>
      </c>
      <c r="AB102" s="418" t="s">
        <v>360</v>
      </c>
      <c r="AC102" s="459">
        <v>3.1253445232430033</v>
      </c>
      <c r="AD102" s="415" t="s">
        <v>360</v>
      </c>
      <c r="AE102" s="460">
        <v>100</v>
      </c>
      <c r="AF102" s="452"/>
    </row>
    <row r="103" spans="1:32" s="333" customFormat="1" ht="14.15" customHeight="1">
      <c r="A103" s="453">
        <v>2003</v>
      </c>
      <c r="B103" s="415" t="s">
        <v>360</v>
      </c>
      <c r="C103" s="459">
        <v>9.6196728982389423</v>
      </c>
      <c r="D103" s="418" t="s">
        <v>360</v>
      </c>
      <c r="E103" s="459">
        <v>13.644445128054373</v>
      </c>
      <c r="F103" s="418" t="s">
        <v>360</v>
      </c>
      <c r="G103" s="459">
        <v>6.3519667182283497</v>
      </c>
      <c r="H103" s="418" t="s">
        <v>360</v>
      </c>
      <c r="I103" s="459">
        <v>4.4186634781437144</v>
      </c>
      <c r="J103" s="418" t="s">
        <v>360</v>
      </c>
      <c r="K103" s="459">
        <v>2.2211078797667452</v>
      </c>
      <c r="L103" s="418" t="s">
        <v>360</v>
      </c>
      <c r="M103" s="459">
        <v>11.734393338896592</v>
      </c>
      <c r="N103" s="418" t="s">
        <v>360</v>
      </c>
      <c r="O103" s="459">
        <v>26.322489507474579</v>
      </c>
      <c r="P103" s="418" t="s">
        <v>360</v>
      </c>
      <c r="Q103" s="459">
        <v>4.3363216376329801</v>
      </c>
      <c r="R103" s="418" t="s">
        <v>360</v>
      </c>
      <c r="S103" s="459">
        <v>1.4356880239516328</v>
      </c>
      <c r="T103" s="418" t="s">
        <v>360</v>
      </c>
      <c r="U103" s="459">
        <v>6.8938446272134799</v>
      </c>
      <c r="V103" s="418" t="s">
        <v>360</v>
      </c>
      <c r="W103" s="459">
        <v>4.1801634435989303</v>
      </c>
      <c r="X103" s="418" t="s">
        <v>360</v>
      </c>
      <c r="Y103" s="459">
        <v>2.8051748856543877</v>
      </c>
      <c r="Z103" s="418" t="s">
        <v>360</v>
      </c>
      <c r="AA103" s="459">
        <v>2.5888643275293846</v>
      </c>
      <c r="AB103" s="418" t="s">
        <v>360</v>
      </c>
      <c r="AC103" s="459">
        <v>3.4472041056158806</v>
      </c>
      <c r="AD103" s="415" t="s">
        <v>360</v>
      </c>
      <c r="AE103" s="460">
        <v>100</v>
      </c>
      <c r="AF103" s="452"/>
    </row>
    <row r="104" spans="1:32" s="333" customFormat="1" ht="14.15" customHeight="1">
      <c r="A104" s="451">
        <v>2004</v>
      </c>
      <c r="B104" s="415" t="s">
        <v>360</v>
      </c>
      <c r="C104" s="459">
        <v>9.5692102609319605</v>
      </c>
      <c r="D104" s="418" t="s">
        <v>360</v>
      </c>
      <c r="E104" s="459">
        <v>13.663235429848262</v>
      </c>
      <c r="F104" s="418" t="s">
        <v>360</v>
      </c>
      <c r="G104" s="459">
        <v>6.3534684146233174</v>
      </c>
      <c r="H104" s="418" t="s">
        <v>360</v>
      </c>
      <c r="I104" s="459">
        <v>4.2641927134395372</v>
      </c>
      <c r="J104" s="418" t="s">
        <v>360</v>
      </c>
      <c r="K104" s="459">
        <v>2.2121624184973663</v>
      </c>
      <c r="L104" s="418" t="s">
        <v>360</v>
      </c>
      <c r="M104" s="459">
        <v>12.017849410824963</v>
      </c>
      <c r="N104" s="418" t="s">
        <v>360</v>
      </c>
      <c r="O104" s="459">
        <v>26.998438001390202</v>
      </c>
      <c r="P104" s="418" t="s">
        <v>360</v>
      </c>
      <c r="Q104" s="459">
        <v>4.2543255372537141</v>
      </c>
      <c r="R104" s="418" t="s">
        <v>360</v>
      </c>
      <c r="S104" s="459">
        <v>1.4053829704516267</v>
      </c>
      <c r="T104" s="418" t="s">
        <v>360</v>
      </c>
      <c r="U104" s="459">
        <v>6.3641845015570553</v>
      </c>
      <c r="V104" s="418" t="s">
        <v>360</v>
      </c>
      <c r="W104" s="459">
        <v>3.8674881821848222</v>
      </c>
      <c r="X104" s="418" t="s">
        <v>360</v>
      </c>
      <c r="Y104" s="459">
        <v>2.7168716011005869</v>
      </c>
      <c r="Z104" s="418" t="s">
        <v>360</v>
      </c>
      <c r="AA104" s="459">
        <v>2.7578451543620055</v>
      </c>
      <c r="AB104" s="418" t="s">
        <v>360</v>
      </c>
      <c r="AC104" s="459">
        <v>3.5553454035346168</v>
      </c>
      <c r="AD104" s="415" t="s">
        <v>360</v>
      </c>
      <c r="AE104" s="460">
        <v>100</v>
      </c>
      <c r="AF104" s="452"/>
    </row>
    <row r="105" spans="1:32" s="333" customFormat="1" ht="14.15" customHeight="1">
      <c r="A105" s="453">
        <v>2005</v>
      </c>
      <c r="B105" s="415" t="s">
        <v>360</v>
      </c>
      <c r="C105" s="459">
        <v>10.150445461305702</v>
      </c>
      <c r="D105" s="418" t="s">
        <v>360</v>
      </c>
      <c r="E105" s="459">
        <v>13.242269947039036</v>
      </c>
      <c r="F105" s="418" t="s">
        <v>360</v>
      </c>
      <c r="G105" s="459">
        <v>6.1158514660977206</v>
      </c>
      <c r="H105" s="418" t="s">
        <v>360</v>
      </c>
      <c r="I105" s="459">
        <v>4.0091350632098059</v>
      </c>
      <c r="J105" s="418" t="s">
        <v>360</v>
      </c>
      <c r="K105" s="459">
        <v>2.3687995850407986</v>
      </c>
      <c r="L105" s="418" t="s">
        <v>360</v>
      </c>
      <c r="M105" s="459">
        <v>12.165505497150784</v>
      </c>
      <c r="N105" s="418" t="s">
        <v>360</v>
      </c>
      <c r="O105" s="459">
        <v>26.89019617523277</v>
      </c>
      <c r="P105" s="418" t="s">
        <v>360</v>
      </c>
      <c r="Q105" s="459">
        <v>4.2271046519865116</v>
      </c>
      <c r="R105" s="418" t="s">
        <v>360</v>
      </c>
      <c r="S105" s="459">
        <v>1.2443364083314812</v>
      </c>
      <c r="T105" s="418" t="s">
        <v>360</v>
      </c>
      <c r="U105" s="459">
        <v>6.2598085776520875</v>
      </c>
      <c r="V105" s="418" t="s">
        <v>360</v>
      </c>
      <c r="W105" s="459">
        <v>3.8192855436149387</v>
      </c>
      <c r="X105" s="418" t="s">
        <v>360</v>
      </c>
      <c r="Y105" s="459">
        <v>2.917091875036482</v>
      </c>
      <c r="Z105" s="418" t="s">
        <v>360</v>
      </c>
      <c r="AA105" s="459">
        <v>2.5360405611002457</v>
      </c>
      <c r="AB105" s="418" t="s">
        <v>360</v>
      </c>
      <c r="AC105" s="459">
        <v>4.0541291872016121</v>
      </c>
      <c r="AD105" s="415" t="s">
        <v>360</v>
      </c>
      <c r="AE105" s="460">
        <v>100</v>
      </c>
      <c r="AF105" s="452"/>
    </row>
    <row r="106" spans="1:32" s="333" customFormat="1" ht="14.15" customHeight="1">
      <c r="A106" s="451">
        <v>2006</v>
      </c>
      <c r="B106" s="415" t="s">
        <v>360</v>
      </c>
      <c r="C106" s="459">
        <v>10.401832730561001</v>
      </c>
      <c r="D106" s="418" t="s">
        <v>360</v>
      </c>
      <c r="E106" s="459">
        <v>13.735143855171014</v>
      </c>
      <c r="F106" s="418" t="s">
        <v>360</v>
      </c>
      <c r="G106" s="459">
        <v>5.9349297360913482</v>
      </c>
      <c r="H106" s="418" t="s">
        <v>360</v>
      </c>
      <c r="I106" s="459">
        <v>4.1695466923456515</v>
      </c>
      <c r="J106" s="418" t="s">
        <v>360</v>
      </c>
      <c r="K106" s="459">
        <v>2.3762796953744982</v>
      </c>
      <c r="L106" s="418" t="s">
        <v>360</v>
      </c>
      <c r="M106" s="459">
        <v>11.783963247299175</v>
      </c>
      <c r="N106" s="418" t="s">
        <v>360</v>
      </c>
      <c r="O106" s="459">
        <v>25.955012906333579</v>
      </c>
      <c r="P106" s="418" t="s">
        <v>360</v>
      </c>
      <c r="Q106" s="459">
        <v>4.4094962104657256</v>
      </c>
      <c r="R106" s="418" t="s">
        <v>360</v>
      </c>
      <c r="S106" s="459">
        <v>1.3408830075272622</v>
      </c>
      <c r="T106" s="418" t="s">
        <v>360</v>
      </c>
      <c r="U106" s="459">
        <v>6.4916978478193448</v>
      </c>
      <c r="V106" s="418" t="s">
        <v>360</v>
      </c>
      <c r="W106" s="459">
        <v>3.5306549707911072</v>
      </c>
      <c r="X106" s="418" t="s">
        <v>360</v>
      </c>
      <c r="Y106" s="459">
        <v>3.0163825044286816</v>
      </c>
      <c r="Z106" s="418" t="s">
        <v>360</v>
      </c>
      <c r="AA106" s="459">
        <v>2.7804683162534554</v>
      </c>
      <c r="AB106" s="418" t="s">
        <v>360</v>
      </c>
      <c r="AC106" s="459">
        <v>4.0737082795381498</v>
      </c>
      <c r="AD106" s="415" t="s">
        <v>360</v>
      </c>
      <c r="AE106" s="460">
        <v>100</v>
      </c>
      <c r="AF106" s="452"/>
    </row>
    <row r="107" spans="1:32" s="333" customFormat="1" ht="14.15" customHeight="1">
      <c r="A107" s="453">
        <v>2007</v>
      </c>
      <c r="B107" s="415" t="s">
        <v>360</v>
      </c>
      <c r="C107" s="459">
        <v>10.478629583519135</v>
      </c>
      <c r="D107" s="418" t="s">
        <v>360</v>
      </c>
      <c r="E107" s="459">
        <v>13.366531542314823</v>
      </c>
      <c r="F107" s="418" t="s">
        <v>360</v>
      </c>
      <c r="G107" s="459">
        <v>6.0089337150497446</v>
      </c>
      <c r="H107" s="418" t="s">
        <v>360</v>
      </c>
      <c r="I107" s="459">
        <v>4.2383526596497321</v>
      </c>
      <c r="J107" s="418" t="s">
        <v>360</v>
      </c>
      <c r="K107" s="459">
        <v>2.449920079073062</v>
      </c>
      <c r="L107" s="418" t="s">
        <v>360</v>
      </c>
      <c r="M107" s="459">
        <v>11.806414094846387</v>
      </c>
      <c r="N107" s="418" t="s">
        <v>360</v>
      </c>
      <c r="O107" s="459">
        <v>26.598811490239058</v>
      </c>
      <c r="P107" s="418" t="s">
        <v>360</v>
      </c>
      <c r="Q107" s="459">
        <v>4.3701453755483044</v>
      </c>
      <c r="R107" s="418" t="s">
        <v>360</v>
      </c>
      <c r="S107" s="459">
        <v>1.3740782342378068</v>
      </c>
      <c r="T107" s="418" t="s">
        <v>360</v>
      </c>
      <c r="U107" s="459">
        <v>6.003525605961233</v>
      </c>
      <c r="V107" s="418" t="s">
        <v>360</v>
      </c>
      <c r="W107" s="459">
        <v>3.6645043221537632</v>
      </c>
      <c r="X107" s="418" t="s">
        <v>360</v>
      </c>
      <c r="Y107" s="459">
        <v>2.8284064663737927</v>
      </c>
      <c r="Z107" s="418" t="s">
        <v>360</v>
      </c>
      <c r="AA107" s="459">
        <v>2.560196012411776</v>
      </c>
      <c r="AB107" s="418" t="s">
        <v>360</v>
      </c>
      <c r="AC107" s="459">
        <v>4.2515508186213706</v>
      </c>
      <c r="AD107" s="415" t="s">
        <v>360</v>
      </c>
      <c r="AE107" s="460">
        <v>100</v>
      </c>
      <c r="AF107" s="452"/>
    </row>
    <row r="108" spans="1:32" s="333" customFormat="1" ht="14.15" customHeight="1">
      <c r="A108" s="451">
        <v>2008</v>
      </c>
      <c r="B108" s="415" t="s">
        <v>360</v>
      </c>
      <c r="C108" s="459">
        <v>10.30287361060477</v>
      </c>
      <c r="D108" s="418" t="s">
        <v>360</v>
      </c>
      <c r="E108" s="459">
        <v>13.698888476958221</v>
      </c>
      <c r="F108" s="418" t="s">
        <v>360</v>
      </c>
      <c r="G108" s="459">
        <v>5.8928193167845002</v>
      </c>
      <c r="H108" s="418" t="s">
        <v>360</v>
      </c>
      <c r="I108" s="459">
        <v>4.2280294153144142</v>
      </c>
      <c r="J108" s="418" t="s">
        <v>360</v>
      </c>
      <c r="K108" s="459">
        <v>2.4786335316491042</v>
      </c>
      <c r="L108" s="418" t="s">
        <v>360</v>
      </c>
      <c r="M108" s="459">
        <v>12.469856278026896</v>
      </c>
      <c r="N108" s="418" t="s">
        <v>360</v>
      </c>
      <c r="O108" s="459">
        <v>26.370947036194828</v>
      </c>
      <c r="P108" s="418" t="s">
        <v>360</v>
      </c>
      <c r="Q108" s="459">
        <v>4.2508011032174728</v>
      </c>
      <c r="R108" s="418" t="s">
        <v>360</v>
      </c>
      <c r="S108" s="459">
        <v>1.3207542476649587</v>
      </c>
      <c r="T108" s="418" t="s">
        <v>360</v>
      </c>
      <c r="U108" s="459">
        <v>5.8388824922909768</v>
      </c>
      <c r="V108" s="418" t="s">
        <v>360</v>
      </c>
      <c r="W108" s="459">
        <v>3.6256490773083097</v>
      </c>
      <c r="X108" s="418" t="s">
        <v>360</v>
      </c>
      <c r="Y108" s="459">
        <v>2.7898507645168973</v>
      </c>
      <c r="Z108" s="418" t="s">
        <v>360</v>
      </c>
      <c r="AA108" s="459">
        <v>2.5847872596395187</v>
      </c>
      <c r="AB108" s="418" t="s">
        <v>360</v>
      </c>
      <c r="AC108" s="459">
        <v>4.147227389829176</v>
      </c>
      <c r="AD108" s="415" t="s">
        <v>360</v>
      </c>
      <c r="AE108" s="460">
        <v>100</v>
      </c>
      <c r="AF108" s="452"/>
    </row>
    <row r="109" spans="1:32" s="333" customFormat="1" ht="14.15" customHeight="1">
      <c r="A109" s="453">
        <v>2009</v>
      </c>
      <c r="B109" s="415" t="s">
        <v>360</v>
      </c>
      <c r="C109" s="459">
        <v>10.111534854175256</v>
      </c>
      <c r="D109" s="418" t="s">
        <v>360</v>
      </c>
      <c r="E109" s="459">
        <v>13.899567211563697</v>
      </c>
      <c r="F109" s="418" t="s">
        <v>360</v>
      </c>
      <c r="G109" s="459">
        <v>6.1064652005163325</v>
      </c>
      <c r="H109" s="418" t="s">
        <v>360</v>
      </c>
      <c r="I109" s="459">
        <v>4.0883150035909495</v>
      </c>
      <c r="J109" s="418" t="s">
        <v>360</v>
      </c>
      <c r="K109" s="459">
        <v>2.6937902266698499</v>
      </c>
      <c r="L109" s="418" t="s">
        <v>360</v>
      </c>
      <c r="M109" s="459">
        <v>13.006268707401029</v>
      </c>
      <c r="N109" s="418" t="s">
        <v>360</v>
      </c>
      <c r="O109" s="459">
        <v>24.494374929736029</v>
      </c>
      <c r="P109" s="418" t="s">
        <v>360</v>
      </c>
      <c r="Q109" s="459">
        <v>4.2719860874117161</v>
      </c>
      <c r="R109" s="418" t="s">
        <v>360</v>
      </c>
      <c r="S109" s="459">
        <v>1.1029283567099424</v>
      </c>
      <c r="T109" s="418" t="s">
        <v>360</v>
      </c>
      <c r="U109" s="459">
        <v>5.9679984385424776</v>
      </c>
      <c r="V109" s="418" t="s">
        <v>360</v>
      </c>
      <c r="W109" s="459">
        <v>4.1143732610627026</v>
      </c>
      <c r="X109" s="418" t="s">
        <v>360</v>
      </c>
      <c r="Y109" s="459">
        <v>2.9948336223918668</v>
      </c>
      <c r="Z109" s="418" t="s">
        <v>360</v>
      </c>
      <c r="AA109" s="459">
        <v>2.8135985000523376</v>
      </c>
      <c r="AB109" s="418" t="s">
        <v>360</v>
      </c>
      <c r="AC109" s="459">
        <v>4.3339656001758113</v>
      </c>
      <c r="AD109" s="415" t="s">
        <v>360</v>
      </c>
      <c r="AE109" s="460">
        <v>100</v>
      </c>
      <c r="AF109" s="452"/>
    </row>
    <row r="110" spans="1:32" ht="14.15" customHeight="1">
      <c r="A110" s="451">
        <v>2010</v>
      </c>
      <c r="B110" s="415" t="s">
        <v>360</v>
      </c>
      <c r="C110" s="459">
        <v>9.9154537985814759</v>
      </c>
      <c r="D110" s="418" t="s">
        <v>360</v>
      </c>
      <c r="E110" s="459">
        <v>14.083442917411475</v>
      </c>
      <c r="F110" s="418" t="s">
        <v>360</v>
      </c>
      <c r="G110" s="459">
        <v>5.8996220503289312</v>
      </c>
      <c r="H110" s="418" t="s">
        <v>360</v>
      </c>
      <c r="I110" s="459">
        <v>4.1308664402193953</v>
      </c>
      <c r="J110" s="418" t="s">
        <v>360</v>
      </c>
      <c r="K110" s="459">
        <v>2.4453234488816435</v>
      </c>
      <c r="L110" s="418" t="s">
        <v>360</v>
      </c>
      <c r="M110" s="459">
        <v>12.472034200731795</v>
      </c>
      <c r="N110" s="418" t="s">
        <v>360</v>
      </c>
      <c r="O110" s="459">
        <v>25.328840036935802</v>
      </c>
      <c r="P110" s="418" t="s">
        <v>360</v>
      </c>
      <c r="Q110" s="459">
        <v>4.4410653090975245</v>
      </c>
      <c r="R110" s="418" t="s">
        <v>360</v>
      </c>
      <c r="S110" s="459">
        <v>1.1768872286820098</v>
      </c>
      <c r="T110" s="418" t="s">
        <v>360</v>
      </c>
      <c r="U110" s="459">
        <v>5.8808520943022273</v>
      </c>
      <c r="V110" s="418" t="s">
        <v>360</v>
      </c>
      <c r="W110" s="459">
        <v>4.0568828574897697</v>
      </c>
      <c r="X110" s="418" t="s">
        <v>360</v>
      </c>
      <c r="Y110" s="459">
        <v>3.070339358989806</v>
      </c>
      <c r="Z110" s="418" t="s">
        <v>360</v>
      </c>
      <c r="AA110" s="459">
        <v>2.515397381201006</v>
      </c>
      <c r="AB110" s="418" t="s">
        <v>360</v>
      </c>
      <c r="AC110" s="459">
        <v>4.5829928771471824</v>
      </c>
      <c r="AD110" s="415" t="s">
        <v>360</v>
      </c>
      <c r="AE110" s="460">
        <v>100</v>
      </c>
      <c r="AF110" s="452"/>
    </row>
    <row r="111" spans="1:32" s="333" customFormat="1" ht="14.15" customHeight="1">
      <c r="A111" s="453">
        <v>2011</v>
      </c>
      <c r="B111" s="415" t="s">
        <v>360</v>
      </c>
      <c r="C111" s="459">
        <v>9.9834184953773963</v>
      </c>
      <c r="D111" s="418" t="s">
        <v>360</v>
      </c>
      <c r="E111" s="459">
        <v>14.524585368840665</v>
      </c>
      <c r="F111" s="418" t="s">
        <v>360</v>
      </c>
      <c r="G111" s="459">
        <v>5.710752691250125</v>
      </c>
      <c r="H111" s="418" t="s">
        <v>360</v>
      </c>
      <c r="I111" s="459">
        <v>4.1897908636930197</v>
      </c>
      <c r="J111" s="418" t="s">
        <v>360</v>
      </c>
      <c r="K111" s="459">
        <v>2.5179800090705888</v>
      </c>
      <c r="L111" s="418" t="s">
        <v>360</v>
      </c>
      <c r="M111" s="459">
        <v>12.758379761358441</v>
      </c>
      <c r="N111" s="418" t="s">
        <v>360</v>
      </c>
      <c r="O111" s="459">
        <v>24.789775810251204</v>
      </c>
      <c r="P111" s="418" t="s">
        <v>360</v>
      </c>
      <c r="Q111" s="459">
        <v>4.388601401805122</v>
      </c>
      <c r="R111" s="418" t="s">
        <v>360</v>
      </c>
      <c r="S111" s="459">
        <v>1.3067335531541708</v>
      </c>
      <c r="T111" s="418" t="s">
        <v>360</v>
      </c>
      <c r="U111" s="459">
        <v>6.3622981118343116</v>
      </c>
      <c r="V111" s="418" t="s">
        <v>360</v>
      </c>
      <c r="W111" s="459">
        <v>4.1785384600587259</v>
      </c>
      <c r="X111" s="418" t="s">
        <v>360</v>
      </c>
      <c r="Y111" s="459">
        <v>2.9797979689689691</v>
      </c>
      <c r="Z111" s="418" t="s">
        <v>360</v>
      </c>
      <c r="AA111" s="459">
        <v>2.5007293727796491</v>
      </c>
      <c r="AB111" s="418" t="s">
        <v>360</v>
      </c>
      <c r="AC111" s="459">
        <v>3.8086181315575445</v>
      </c>
      <c r="AD111" s="415" t="s">
        <v>360</v>
      </c>
      <c r="AE111" s="460">
        <v>100</v>
      </c>
      <c r="AF111" s="452"/>
    </row>
    <row r="112" spans="1:32" s="333" customFormat="1" ht="14.15" customHeight="1">
      <c r="A112" s="451">
        <v>2012</v>
      </c>
      <c r="B112" s="415" t="s">
        <v>360</v>
      </c>
      <c r="C112" s="459">
        <v>9.8823494595556163</v>
      </c>
      <c r="D112" s="418" t="s">
        <v>360</v>
      </c>
      <c r="E112" s="459">
        <v>14.511793572617043</v>
      </c>
      <c r="F112" s="418" t="s">
        <v>360</v>
      </c>
      <c r="G112" s="459">
        <v>5.7615823149869332</v>
      </c>
      <c r="H112" s="418" t="s">
        <v>360</v>
      </c>
      <c r="I112" s="459">
        <v>4.1982279590643863</v>
      </c>
      <c r="J112" s="418" t="s">
        <v>360</v>
      </c>
      <c r="K112" s="459">
        <v>2.4808525805752781</v>
      </c>
      <c r="L112" s="418" t="s">
        <v>360</v>
      </c>
      <c r="M112" s="459">
        <v>12.799813945727841</v>
      </c>
      <c r="N112" s="418" t="s">
        <v>360</v>
      </c>
      <c r="O112" s="459">
        <v>25.026787379053097</v>
      </c>
      <c r="P112" s="418" t="s">
        <v>360</v>
      </c>
      <c r="Q112" s="459">
        <v>4.2964840342422104</v>
      </c>
      <c r="R112" s="418" t="s">
        <v>360</v>
      </c>
      <c r="S112" s="459">
        <v>1.2999180007083813</v>
      </c>
      <c r="T112" s="418" t="s">
        <v>360</v>
      </c>
      <c r="U112" s="459">
        <v>6.1389177368461576</v>
      </c>
      <c r="V112" s="418" t="s">
        <v>360</v>
      </c>
      <c r="W112" s="459">
        <v>4.0518777717786749</v>
      </c>
      <c r="X112" s="418" t="s">
        <v>360</v>
      </c>
      <c r="Y112" s="459">
        <v>3.1519882495794564</v>
      </c>
      <c r="Z112" s="418" t="s">
        <v>360</v>
      </c>
      <c r="AA112" s="459">
        <v>2.4719382779355241</v>
      </c>
      <c r="AB112" s="418" t="s">
        <v>360</v>
      </c>
      <c r="AC112" s="459">
        <v>3.9274687173294494</v>
      </c>
      <c r="AD112" s="415" t="s">
        <v>360</v>
      </c>
      <c r="AE112" s="460">
        <v>100</v>
      </c>
      <c r="AF112" s="452"/>
    </row>
    <row r="113" spans="1:32" s="333" customFormat="1" ht="14.15" customHeight="1">
      <c r="A113" s="453">
        <v>2013</v>
      </c>
      <c r="B113" s="415" t="s">
        <v>360</v>
      </c>
      <c r="C113" s="459">
        <v>10.233986935483253</v>
      </c>
      <c r="D113" s="418" t="s">
        <v>360</v>
      </c>
      <c r="E113" s="459">
        <v>14.296655107674342</v>
      </c>
      <c r="F113" s="418" t="s">
        <v>360</v>
      </c>
      <c r="G113" s="459">
        <v>5.8036943130379441</v>
      </c>
      <c r="H113" s="418" t="s">
        <v>360</v>
      </c>
      <c r="I113" s="459">
        <v>4.7431749630024651</v>
      </c>
      <c r="J113" s="418" t="s">
        <v>360</v>
      </c>
      <c r="K113" s="459">
        <v>2.5271499508837025</v>
      </c>
      <c r="L113" s="418" t="s">
        <v>360</v>
      </c>
      <c r="M113" s="459">
        <v>11.716121580256372</v>
      </c>
      <c r="N113" s="418" t="s">
        <v>360</v>
      </c>
      <c r="O113" s="459">
        <v>25.411471274621569</v>
      </c>
      <c r="P113" s="418" t="s">
        <v>360</v>
      </c>
      <c r="Q113" s="459">
        <v>4.310261488583313</v>
      </c>
      <c r="R113" s="418" t="s">
        <v>360</v>
      </c>
      <c r="S113" s="459">
        <v>1.3998170164604651</v>
      </c>
      <c r="T113" s="418" t="s">
        <v>360</v>
      </c>
      <c r="U113" s="459">
        <v>5.9314357144481944</v>
      </c>
      <c r="V113" s="418" t="s">
        <v>360</v>
      </c>
      <c r="W113" s="459">
        <v>4.1493470955597669</v>
      </c>
      <c r="X113" s="418" t="s">
        <v>360</v>
      </c>
      <c r="Y113" s="459">
        <v>3.1511359766317097</v>
      </c>
      <c r="Z113" s="418" t="s">
        <v>360</v>
      </c>
      <c r="AA113" s="459">
        <v>2.3344883944854282</v>
      </c>
      <c r="AB113" s="418" t="s">
        <v>360</v>
      </c>
      <c r="AC113" s="459">
        <v>3.9912601888714816</v>
      </c>
      <c r="AD113" s="415" t="s">
        <v>360</v>
      </c>
      <c r="AE113" s="460">
        <v>99.999999999999986</v>
      </c>
      <c r="AF113" s="452"/>
    </row>
    <row r="114" spans="1:32" ht="14.15" customHeight="1">
      <c r="A114" s="451">
        <v>2014</v>
      </c>
      <c r="B114" s="415" t="s">
        <v>360</v>
      </c>
      <c r="C114" s="459">
        <v>10.001342587080645</v>
      </c>
      <c r="D114" s="418" t="s">
        <v>360</v>
      </c>
      <c r="E114" s="459">
        <v>14.096298224081</v>
      </c>
      <c r="F114" s="418" t="s">
        <v>360</v>
      </c>
      <c r="G114" s="459">
        <v>5.7975097753221236</v>
      </c>
      <c r="H114" s="418" t="s">
        <v>360</v>
      </c>
      <c r="I114" s="459">
        <v>4.5807282176611599</v>
      </c>
      <c r="J114" s="418" t="s">
        <v>360</v>
      </c>
      <c r="K114" s="459">
        <v>2.8142054927344669</v>
      </c>
      <c r="L114" s="418" t="s">
        <v>360</v>
      </c>
      <c r="M114" s="459">
        <v>12.343994487606274</v>
      </c>
      <c r="N114" s="418" t="s">
        <v>360</v>
      </c>
      <c r="O114" s="459">
        <v>24.570368959629427</v>
      </c>
      <c r="P114" s="418" t="s">
        <v>360</v>
      </c>
      <c r="Q114" s="459">
        <v>4.4017658524661272</v>
      </c>
      <c r="R114" s="418" t="s">
        <v>360</v>
      </c>
      <c r="S114" s="459">
        <v>1.4060423372295614</v>
      </c>
      <c r="T114" s="418" t="s">
        <v>360</v>
      </c>
      <c r="U114" s="459">
        <v>6.1421363743898967</v>
      </c>
      <c r="V114" s="418" t="s">
        <v>360</v>
      </c>
      <c r="W114" s="459">
        <v>4.1604111939515755</v>
      </c>
      <c r="X114" s="418" t="s">
        <v>360</v>
      </c>
      <c r="Y114" s="459">
        <v>3.1726409846470931</v>
      </c>
      <c r="Z114" s="418" t="s">
        <v>360</v>
      </c>
      <c r="AA114" s="459">
        <v>2.4864078590381533</v>
      </c>
      <c r="AB114" s="418" t="s">
        <v>360</v>
      </c>
      <c r="AC114" s="459">
        <v>4.0261476541625338</v>
      </c>
      <c r="AD114" s="415" t="s">
        <v>360</v>
      </c>
      <c r="AE114" s="460">
        <v>100</v>
      </c>
      <c r="AF114" s="452"/>
    </row>
    <row r="115" spans="1:32" ht="14.15" customHeight="1">
      <c r="A115" s="451">
        <v>2015</v>
      </c>
      <c r="B115" s="415" t="s">
        <v>360</v>
      </c>
      <c r="C115" s="459">
        <v>10.081419907397152</v>
      </c>
      <c r="D115" s="418" t="s">
        <v>360</v>
      </c>
      <c r="E115" s="459">
        <v>14.095168461223405</v>
      </c>
      <c r="F115" s="418" t="s">
        <v>360</v>
      </c>
      <c r="G115" s="459">
        <v>5.5353593069848808</v>
      </c>
      <c r="H115" s="418" t="s">
        <v>360</v>
      </c>
      <c r="I115" s="459">
        <v>4.8389849596208769</v>
      </c>
      <c r="J115" s="418" t="s">
        <v>360</v>
      </c>
      <c r="K115" s="459">
        <v>2.6274192402091119</v>
      </c>
      <c r="L115" s="418" t="s">
        <v>360</v>
      </c>
      <c r="M115" s="459">
        <v>12.776244239557609</v>
      </c>
      <c r="N115" s="418" t="s">
        <v>360</v>
      </c>
      <c r="O115" s="459">
        <v>24.985803309586387</v>
      </c>
      <c r="P115" s="418" t="s">
        <v>360</v>
      </c>
      <c r="Q115" s="459">
        <v>4.0632810703355755</v>
      </c>
      <c r="R115" s="418" t="s">
        <v>360</v>
      </c>
      <c r="S115" s="459">
        <v>1.3845474740329502</v>
      </c>
      <c r="T115" s="418" t="s">
        <v>360</v>
      </c>
      <c r="U115" s="459">
        <v>6.1897873238403154</v>
      </c>
      <c r="V115" s="418" t="s">
        <v>360</v>
      </c>
      <c r="W115" s="459">
        <v>3.9996392996871619</v>
      </c>
      <c r="X115" s="418" t="s">
        <v>360</v>
      </c>
      <c r="Y115" s="459">
        <v>3.1993230137808299</v>
      </c>
      <c r="Z115" s="418" t="s">
        <v>360</v>
      </c>
      <c r="AA115" s="459">
        <v>2.1610249492868236</v>
      </c>
      <c r="AB115" s="418" t="s">
        <v>360</v>
      </c>
      <c r="AC115" s="459">
        <v>4.061997444456928</v>
      </c>
      <c r="AD115" s="415" t="s">
        <v>360</v>
      </c>
      <c r="AE115" s="460">
        <v>100</v>
      </c>
      <c r="AF115" s="452"/>
    </row>
    <row r="116" spans="1:32" ht="14.15" customHeight="1">
      <c r="A116" s="451" t="s">
        <v>1665</v>
      </c>
      <c r="B116" s="415" t="s">
        <v>360</v>
      </c>
      <c r="C116" s="459">
        <v>10.099663137249705</v>
      </c>
      <c r="D116" s="418" t="s">
        <v>360</v>
      </c>
      <c r="E116" s="459">
        <v>14.821305994191588</v>
      </c>
      <c r="F116" s="418" t="s">
        <v>360</v>
      </c>
      <c r="G116" s="459">
        <v>5.6205145017164755</v>
      </c>
      <c r="H116" s="418" t="s">
        <v>360</v>
      </c>
      <c r="I116" s="459">
        <v>4.8979520243378767</v>
      </c>
      <c r="J116" s="418" t="s">
        <v>360</v>
      </c>
      <c r="K116" s="459">
        <v>2.4934486402750826</v>
      </c>
      <c r="L116" s="418" t="s">
        <v>360</v>
      </c>
      <c r="M116" s="459">
        <v>12.661973178705875</v>
      </c>
      <c r="N116" s="418" t="s">
        <v>360</v>
      </c>
      <c r="O116" s="459">
        <v>24.146093188335993</v>
      </c>
      <c r="P116" s="418" t="s">
        <v>360</v>
      </c>
      <c r="Q116" s="459">
        <v>4.3397047242789082</v>
      </c>
      <c r="R116" s="418" t="s">
        <v>360</v>
      </c>
      <c r="S116" s="459">
        <v>1.3485458716241503</v>
      </c>
      <c r="T116" s="418" t="s">
        <v>360</v>
      </c>
      <c r="U116" s="459">
        <v>5.7982291982745426</v>
      </c>
      <c r="V116" s="418" t="s">
        <v>360</v>
      </c>
      <c r="W116" s="459">
        <v>4.0934827143629198</v>
      </c>
      <c r="X116" s="418" t="s">
        <v>360</v>
      </c>
      <c r="Y116" s="459">
        <v>3.2579020117262716</v>
      </c>
      <c r="Z116" s="418" t="s">
        <v>360</v>
      </c>
      <c r="AA116" s="459">
        <v>2.320613826295495</v>
      </c>
      <c r="AB116" s="418" t="s">
        <v>360</v>
      </c>
      <c r="AC116" s="459">
        <v>4.1005709886251527</v>
      </c>
      <c r="AD116" s="415" t="s">
        <v>360</v>
      </c>
      <c r="AE116" s="460">
        <v>100</v>
      </c>
      <c r="AF116" s="452"/>
    </row>
    <row r="117" spans="1:32" ht="14.15" customHeight="1">
      <c r="A117" s="451" t="s">
        <v>1666</v>
      </c>
      <c r="B117" s="415" t="s">
        <v>360</v>
      </c>
      <c r="C117" s="459">
        <v>10.393481500204535</v>
      </c>
      <c r="D117" s="418" t="s">
        <v>360</v>
      </c>
      <c r="E117" s="459">
        <v>14.717691148757032</v>
      </c>
      <c r="F117" s="418" t="s">
        <v>360</v>
      </c>
      <c r="G117" s="459">
        <v>5.6322732033559744</v>
      </c>
      <c r="H117" s="418" t="s">
        <v>360</v>
      </c>
      <c r="I117" s="459">
        <v>5.3242280203687304</v>
      </c>
      <c r="J117" s="418" t="s">
        <v>360</v>
      </c>
      <c r="K117" s="459">
        <v>2.5952849036635595</v>
      </c>
      <c r="L117" s="418" t="s">
        <v>360</v>
      </c>
      <c r="M117" s="459">
        <v>11.168334003208191</v>
      </c>
      <c r="N117" s="418" t="s">
        <v>360</v>
      </c>
      <c r="O117" s="459">
        <v>24.838442818999127</v>
      </c>
      <c r="P117" s="418" t="s">
        <v>360</v>
      </c>
      <c r="Q117" s="459">
        <v>4.3980250082571768</v>
      </c>
      <c r="R117" s="418" t="s">
        <v>360</v>
      </c>
      <c r="S117" s="459">
        <v>1.3338486214675747</v>
      </c>
      <c r="T117" s="418" t="s">
        <v>360</v>
      </c>
      <c r="U117" s="459">
        <v>6.1095267890217775</v>
      </c>
      <c r="V117" s="418" t="s">
        <v>360</v>
      </c>
      <c r="W117" s="459">
        <v>4.5041545733990667</v>
      </c>
      <c r="X117" s="418" t="s">
        <v>360</v>
      </c>
      <c r="Y117" s="459">
        <v>3.0917832484919074</v>
      </c>
      <c r="Z117" s="418" t="s">
        <v>360</v>
      </c>
      <c r="AA117" s="459">
        <v>2.3038045102847113</v>
      </c>
      <c r="AB117" s="418" t="s">
        <v>360</v>
      </c>
      <c r="AC117" s="459">
        <v>3.589121650520616</v>
      </c>
      <c r="AD117" s="415" t="s">
        <v>360</v>
      </c>
      <c r="AE117" s="460">
        <v>100.00000000000001</v>
      </c>
      <c r="AF117" s="452"/>
    </row>
    <row r="118" spans="1:32" ht="14.15" customHeight="1">
      <c r="A118" s="451" t="s">
        <v>1667</v>
      </c>
      <c r="B118" s="415" t="s">
        <v>360</v>
      </c>
      <c r="C118" s="459">
        <v>10.915901910194899</v>
      </c>
      <c r="D118" s="418" t="s">
        <v>360</v>
      </c>
      <c r="E118" s="459">
        <v>15.217404703670292</v>
      </c>
      <c r="F118" s="418" t="s">
        <v>360</v>
      </c>
      <c r="G118" s="459">
        <v>5.5154904134032972</v>
      </c>
      <c r="H118" s="418" t="s">
        <v>360</v>
      </c>
      <c r="I118" s="459">
        <v>5.1141220603793558</v>
      </c>
      <c r="J118" s="418" t="s">
        <v>360</v>
      </c>
      <c r="K118" s="459">
        <v>2.4614699531789093</v>
      </c>
      <c r="L118" s="418" t="s">
        <v>360</v>
      </c>
      <c r="M118" s="459">
        <v>10.449571833759094</v>
      </c>
      <c r="N118" s="418" t="s">
        <v>360</v>
      </c>
      <c r="O118" s="459">
        <v>25.202277637850187</v>
      </c>
      <c r="P118" s="418" t="s">
        <v>360</v>
      </c>
      <c r="Q118" s="459">
        <v>4.4390561834069109</v>
      </c>
      <c r="R118" s="418" t="s">
        <v>360</v>
      </c>
      <c r="S118" s="459">
        <v>1.220174240167001</v>
      </c>
      <c r="T118" s="418" t="s">
        <v>360</v>
      </c>
      <c r="U118" s="459">
        <v>6.0591423248089518</v>
      </c>
      <c r="V118" s="418" t="s">
        <v>360</v>
      </c>
      <c r="W118" s="459">
        <v>4.3418310260169291</v>
      </c>
      <c r="X118" s="418" t="s">
        <v>360</v>
      </c>
      <c r="Y118" s="459">
        <v>3.081305251481643</v>
      </c>
      <c r="Z118" s="418" t="s">
        <v>360</v>
      </c>
      <c r="AA118" s="459">
        <v>2.3661636724139696</v>
      </c>
      <c r="AB118" s="418" t="s">
        <v>360</v>
      </c>
      <c r="AC118" s="459">
        <v>3.6160887892685016</v>
      </c>
      <c r="AD118" s="415" t="s">
        <v>360</v>
      </c>
      <c r="AE118" s="460">
        <v>100</v>
      </c>
      <c r="AF118" s="452"/>
    </row>
    <row r="119" spans="1:32" ht="12.65" customHeight="1">
      <c r="A119" s="348"/>
      <c r="B119" s="461"/>
      <c r="C119" s="457"/>
      <c r="D119" s="462"/>
      <c r="E119" s="457"/>
      <c r="F119" s="462"/>
      <c r="G119" s="457"/>
      <c r="H119" s="462"/>
      <c r="I119" s="457"/>
      <c r="J119" s="462"/>
      <c r="K119" s="457"/>
      <c r="L119" s="462"/>
      <c r="M119" s="457"/>
      <c r="N119" s="462"/>
      <c r="O119" s="457"/>
      <c r="P119" s="462"/>
      <c r="Q119" s="457"/>
      <c r="R119" s="462"/>
      <c r="S119" s="457"/>
      <c r="T119" s="462"/>
      <c r="U119" s="457"/>
      <c r="V119" s="462"/>
      <c r="W119" s="457"/>
      <c r="X119" s="462"/>
      <c r="Y119" s="457"/>
      <c r="Z119" s="462"/>
      <c r="AA119" s="457"/>
      <c r="AB119" s="462"/>
      <c r="AC119" s="457"/>
      <c r="AD119" s="462"/>
      <c r="AE119" s="457"/>
    </row>
    <row r="120" spans="1:32" s="137" customFormat="1" ht="33" customHeight="1">
      <c r="B120" s="1429" t="s">
        <v>1111</v>
      </c>
      <c r="C120" s="1429"/>
      <c r="D120" s="1429"/>
      <c r="E120" s="1429"/>
      <c r="F120" s="1429"/>
      <c r="G120" s="1429"/>
    </row>
    <row r="121" spans="1:32" s="602" customFormat="1" ht="15" customHeight="1">
      <c r="B121" s="1429" t="s">
        <v>929</v>
      </c>
      <c r="C121" s="1429"/>
      <c r="D121" s="1429"/>
      <c r="E121" s="1429"/>
      <c r="F121" s="1429"/>
      <c r="G121" s="1429"/>
    </row>
    <row r="122" spans="1:32" s="602" customFormat="1" ht="40" customHeight="1">
      <c r="B122" s="1429" t="s">
        <v>1112</v>
      </c>
      <c r="C122" s="1429"/>
      <c r="D122" s="1429"/>
      <c r="E122" s="1429"/>
      <c r="F122" s="1429"/>
      <c r="G122" s="1429"/>
    </row>
    <row r="123" spans="1:32" s="137" customFormat="1" ht="40" customHeight="1">
      <c r="B123" s="1429" t="s">
        <v>1113</v>
      </c>
      <c r="C123" s="1429"/>
      <c r="D123" s="1429"/>
      <c r="E123" s="1429"/>
      <c r="F123" s="1429"/>
      <c r="G123" s="1429"/>
    </row>
    <row r="124" spans="1:32" ht="15" customHeight="1">
      <c r="B124" s="1028" t="s">
        <v>1668</v>
      </c>
    </row>
    <row r="125" spans="1:32" ht="15" customHeight="1">
      <c r="B125" s="37" t="s">
        <v>1669</v>
      </c>
    </row>
  </sheetData>
  <sheetProtection selectLockedCells="1"/>
  <mergeCells count="40">
    <mergeCell ref="B121:G121"/>
    <mergeCell ref="B122:G122"/>
    <mergeCell ref="B123:G123"/>
    <mergeCell ref="B92:G92"/>
    <mergeCell ref="H92:M92"/>
    <mergeCell ref="N92:S92"/>
    <mergeCell ref="T92:Y92"/>
    <mergeCell ref="Z92:AE92"/>
    <mergeCell ref="B120:G120"/>
    <mergeCell ref="B36:G36"/>
    <mergeCell ref="H36:M36"/>
    <mergeCell ref="N36:S36"/>
    <mergeCell ref="T36:Y36"/>
    <mergeCell ref="Z36:AE36"/>
    <mergeCell ref="B64:G64"/>
    <mergeCell ref="H64:M64"/>
    <mergeCell ref="N64:S64"/>
    <mergeCell ref="T64:Y64"/>
    <mergeCell ref="Z64:AE64"/>
    <mergeCell ref="X5:Y5"/>
    <mergeCell ref="Z5:AA5"/>
    <mergeCell ref="AB5:AC5"/>
    <mergeCell ref="AD5:AE5"/>
    <mergeCell ref="B8:G8"/>
    <mergeCell ref="H8:M8"/>
    <mergeCell ref="N8:S8"/>
    <mergeCell ref="T8:Y8"/>
    <mergeCell ref="Z8:AE8"/>
    <mergeCell ref="L5:M5"/>
    <mergeCell ref="N5:O5"/>
    <mergeCell ref="P5:Q5"/>
    <mergeCell ref="R5:S5"/>
    <mergeCell ref="T5:U5"/>
    <mergeCell ref="V5:W5"/>
    <mergeCell ref="J5:K5"/>
    <mergeCell ref="A5:A6"/>
    <mergeCell ref="B5:C5"/>
    <mergeCell ref="D5:E5"/>
    <mergeCell ref="F5:G5"/>
    <mergeCell ref="H5:I5"/>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&amp;"Arial,Fett"Direkter Materialeinsatz (DMI)*) 1994 – 2018 nach Bundesländern</oddHeader>
    <oddFooter>&amp;CStatistische Ämter der Länder – Indikatoren und Kennzahlen, UGRdL 2020</oddFooter>
  </headerFooter>
  <rowBreaks count="3" manualBreakCount="3">
    <brk id="34" max="16383" man="1"/>
    <brk id="62" max="16383" man="1"/>
    <brk id="90" max="16383" man="1"/>
  </rowBreaks>
  <colBreaks count="4" manualBreakCount="4">
    <brk id="7" max="1048575" man="1"/>
    <brk id="13" max="1048575" man="1"/>
    <brk id="19" max="1048575" man="1"/>
    <brk id="25" max="1048575" man="1"/>
  </colBreak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1">
    <pageSetUpPr autoPageBreaks="0"/>
  </sheetPr>
  <dimension ref="A1:AF124"/>
  <sheetViews>
    <sheetView showGridLines="0" showRowColHeaders="0" zoomScaleNormal="100" workbookViewId="0">
      <pane xSplit="1" ySplit="6" topLeftCell="B7" activePane="bottomRight" state="frozen"/>
      <selection pane="topRight"/>
      <selection pane="bottomLeft"/>
      <selection pane="bottomRight"/>
    </sheetView>
  </sheetViews>
  <sheetFormatPr baseColWidth="10" defaultColWidth="11.54296875" defaultRowHeight="12.5"/>
  <cols>
    <col min="1" max="1" width="13.453125" style="332" customWidth="1"/>
    <col min="2" max="31" width="12.54296875" style="37" customWidth="1"/>
    <col min="32" max="32" width="11.54296875" style="303" customWidth="1"/>
    <col min="33" max="16384" width="11.54296875" style="447"/>
  </cols>
  <sheetData>
    <row r="1" spans="1:32" ht="13">
      <c r="A1" s="160" t="s">
        <v>322</v>
      </c>
    </row>
    <row r="3" spans="1:32" s="333" customFormat="1" ht="13">
      <c r="A3" s="334" t="s">
        <v>964</v>
      </c>
      <c r="B3" s="335" t="s">
        <v>1275</v>
      </c>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03"/>
    </row>
    <row r="4" spans="1:32" ht="13">
      <c r="A4" s="334"/>
      <c r="B4" s="448"/>
      <c r="C4" s="448"/>
      <c r="D4" s="448"/>
      <c r="E4" s="448"/>
      <c r="F4" s="448"/>
      <c r="G4" s="448"/>
      <c r="H4" s="448"/>
      <c r="I4" s="448"/>
      <c r="J4" s="448"/>
      <c r="K4" s="448"/>
      <c r="L4" s="448"/>
      <c r="M4" s="448"/>
      <c r="N4" s="448"/>
      <c r="O4" s="448"/>
      <c r="P4" s="448"/>
      <c r="Q4" s="448"/>
      <c r="R4" s="448"/>
      <c r="S4" s="448"/>
      <c r="T4" s="448"/>
      <c r="U4" s="448"/>
      <c r="V4" s="448"/>
      <c r="W4" s="448"/>
      <c r="X4" s="448"/>
      <c r="Y4" s="448"/>
      <c r="Z4" s="448"/>
      <c r="AA4" s="448"/>
      <c r="AB4" s="448"/>
      <c r="AC4" s="448"/>
      <c r="AD4" s="448"/>
      <c r="AE4" s="448"/>
    </row>
    <row r="5" spans="1:32" s="649" customFormat="1" ht="18.649999999999999" customHeight="1">
      <c r="A5" s="1427" t="s">
        <v>506</v>
      </c>
      <c r="B5" s="1425" t="s">
        <v>435</v>
      </c>
      <c r="C5" s="1426"/>
      <c r="D5" s="1425" t="s">
        <v>436</v>
      </c>
      <c r="E5" s="1426"/>
      <c r="F5" s="1425" t="s">
        <v>438</v>
      </c>
      <c r="G5" s="1426"/>
      <c r="H5" s="1425" t="s">
        <v>441</v>
      </c>
      <c r="I5" s="1426"/>
      <c r="J5" s="1425" t="s">
        <v>442</v>
      </c>
      <c r="K5" s="1426"/>
      <c r="L5" s="1425" t="s">
        <v>443</v>
      </c>
      <c r="M5" s="1426"/>
      <c r="N5" s="1425" t="s">
        <v>444</v>
      </c>
      <c r="O5" s="1426"/>
      <c r="P5" s="1425" t="s">
        <v>445</v>
      </c>
      <c r="Q5" s="1426"/>
      <c r="R5" s="1425" t="s">
        <v>446</v>
      </c>
      <c r="S5" s="1426"/>
      <c r="T5" s="1425" t="s">
        <v>447</v>
      </c>
      <c r="U5" s="1426"/>
      <c r="V5" s="1425" t="s">
        <v>448</v>
      </c>
      <c r="W5" s="1426"/>
      <c r="X5" s="1425" t="s">
        <v>449</v>
      </c>
      <c r="Y5" s="1426"/>
      <c r="Z5" s="1425" t="s">
        <v>450</v>
      </c>
      <c r="AA5" s="1426"/>
      <c r="AB5" s="1425" t="s">
        <v>930</v>
      </c>
      <c r="AC5" s="1426"/>
      <c r="AD5" s="1425" t="s">
        <v>460</v>
      </c>
      <c r="AE5" s="1426"/>
      <c r="AF5" s="449"/>
    </row>
    <row r="6" spans="1:32" s="649" customFormat="1" ht="60.65" customHeight="1">
      <c r="A6" s="1428"/>
      <c r="B6" s="339" t="s">
        <v>933</v>
      </c>
      <c r="C6" s="339" t="s">
        <v>934</v>
      </c>
      <c r="D6" s="339" t="s">
        <v>933</v>
      </c>
      <c r="E6" s="339" t="s">
        <v>934</v>
      </c>
      <c r="F6" s="339" t="s">
        <v>933</v>
      </c>
      <c r="G6" s="339" t="s">
        <v>934</v>
      </c>
      <c r="H6" s="339" t="s">
        <v>933</v>
      </c>
      <c r="I6" s="339" t="s">
        <v>934</v>
      </c>
      <c r="J6" s="339" t="s">
        <v>933</v>
      </c>
      <c r="K6" s="339" t="s">
        <v>934</v>
      </c>
      <c r="L6" s="339" t="s">
        <v>933</v>
      </c>
      <c r="M6" s="339" t="s">
        <v>934</v>
      </c>
      <c r="N6" s="339" t="s">
        <v>933</v>
      </c>
      <c r="O6" s="339" t="s">
        <v>934</v>
      </c>
      <c r="P6" s="339" t="s">
        <v>933</v>
      </c>
      <c r="Q6" s="339" t="s">
        <v>934</v>
      </c>
      <c r="R6" s="339" t="s">
        <v>933</v>
      </c>
      <c r="S6" s="339" t="s">
        <v>934</v>
      </c>
      <c r="T6" s="339" t="s">
        <v>933</v>
      </c>
      <c r="U6" s="339" t="s">
        <v>934</v>
      </c>
      <c r="V6" s="339" t="s">
        <v>933</v>
      </c>
      <c r="W6" s="339" t="s">
        <v>934</v>
      </c>
      <c r="X6" s="339" t="s">
        <v>933</v>
      </c>
      <c r="Y6" s="339" t="s">
        <v>934</v>
      </c>
      <c r="Z6" s="339" t="s">
        <v>933</v>
      </c>
      <c r="AA6" s="339" t="s">
        <v>934</v>
      </c>
      <c r="AB6" s="339" t="s">
        <v>933</v>
      </c>
      <c r="AC6" s="339" t="s">
        <v>934</v>
      </c>
      <c r="AD6" s="339" t="s">
        <v>933</v>
      </c>
      <c r="AE6" s="339" t="s">
        <v>934</v>
      </c>
      <c r="AF6" s="449"/>
    </row>
    <row r="7" spans="1:32" ht="13">
      <c r="A7" s="334"/>
      <c r="B7" s="448"/>
      <c r="C7" s="448"/>
      <c r="D7" s="448"/>
      <c r="E7" s="448"/>
      <c r="F7" s="448"/>
      <c r="G7" s="448"/>
      <c r="H7" s="448"/>
      <c r="I7" s="448"/>
      <c r="J7" s="448"/>
      <c r="K7" s="448"/>
      <c r="L7" s="448"/>
      <c r="M7" s="448"/>
      <c r="N7" s="448"/>
      <c r="O7" s="448"/>
      <c r="P7" s="448"/>
      <c r="Q7" s="448"/>
      <c r="R7" s="448"/>
      <c r="S7" s="448"/>
      <c r="T7" s="448"/>
      <c r="U7" s="448"/>
      <c r="V7" s="448"/>
      <c r="W7" s="448"/>
      <c r="X7" s="448"/>
      <c r="Y7" s="448"/>
      <c r="Z7" s="448"/>
      <c r="AA7" s="448"/>
      <c r="AB7" s="448"/>
      <c r="AC7" s="448"/>
      <c r="AD7" s="448"/>
      <c r="AE7" s="448"/>
    </row>
    <row r="8" spans="1:32" ht="13">
      <c r="B8" s="1360" t="s">
        <v>434</v>
      </c>
      <c r="C8" s="1360"/>
      <c r="D8" s="1360"/>
      <c r="E8" s="1360"/>
      <c r="F8" s="1360"/>
      <c r="G8" s="1360"/>
      <c r="H8" s="1360" t="s">
        <v>434</v>
      </c>
      <c r="I8" s="1360"/>
      <c r="J8" s="1360"/>
      <c r="K8" s="1360"/>
      <c r="L8" s="1360"/>
      <c r="M8" s="1360"/>
      <c r="N8" s="1360" t="s">
        <v>434</v>
      </c>
      <c r="O8" s="1360"/>
      <c r="P8" s="1360"/>
      <c r="Q8" s="1360"/>
      <c r="R8" s="1360"/>
      <c r="S8" s="1360"/>
      <c r="T8" s="1360" t="s">
        <v>434</v>
      </c>
      <c r="U8" s="1360"/>
      <c r="V8" s="1360"/>
      <c r="W8" s="1360"/>
      <c r="X8" s="1360"/>
      <c r="Y8" s="1360"/>
      <c r="Z8" s="1360" t="s">
        <v>434</v>
      </c>
      <c r="AA8" s="1360"/>
      <c r="AB8" s="1360"/>
      <c r="AC8" s="1360"/>
      <c r="AD8" s="1360"/>
      <c r="AE8" s="1360"/>
    </row>
    <row r="9" spans="1:32">
      <c r="B9" s="450"/>
      <c r="C9" s="450"/>
      <c r="D9" s="450"/>
      <c r="E9" s="450"/>
      <c r="F9" s="450"/>
      <c r="G9" s="450"/>
      <c r="H9" s="450"/>
      <c r="I9" s="450"/>
      <c r="J9" s="450"/>
      <c r="K9" s="450"/>
      <c r="L9" s="450"/>
      <c r="M9" s="450"/>
      <c r="N9" s="450"/>
      <c r="O9" s="450"/>
      <c r="P9" s="450"/>
      <c r="Q9" s="450"/>
      <c r="R9" s="450"/>
      <c r="S9" s="450"/>
      <c r="T9" s="450"/>
      <c r="U9" s="450"/>
      <c r="V9" s="450"/>
      <c r="W9" s="450"/>
      <c r="X9" s="450"/>
      <c r="Y9" s="450"/>
      <c r="Z9" s="450"/>
      <c r="AA9" s="450"/>
      <c r="AB9" s="450"/>
      <c r="AC9" s="450"/>
      <c r="AD9" s="415"/>
      <c r="AE9" s="450"/>
    </row>
    <row r="10" spans="1:32" s="343" customFormat="1" ht="14.15" customHeight="1">
      <c r="A10" s="451">
        <v>1994</v>
      </c>
      <c r="B10" s="415">
        <v>312491.09864438308</v>
      </c>
      <c r="C10" s="1132">
        <v>255030.79638893192</v>
      </c>
      <c r="D10" s="415">
        <v>417371.6030191044</v>
      </c>
      <c r="E10" s="1132">
        <v>363679.68890373391</v>
      </c>
      <c r="F10" s="415">
        <v>619128.41852958291</v>
      </c>
      <c r="G10" s="1132">
        <v>581298.01003929239</v>
      </c>
      <c r="H10" s="415">
        <v>160569.89710828115</v>
      </c>
      <c r="I10" s="1132">
        <v>114920.56964559507</v>
      </c>
      <c r="J10" s="415">
        <v>66709.552996472121</v>
      </c>
      <c r="K10" s="1132">
        <v>55462.0173747269</v>
      </c>
      <c r="L10" s="415">
        <v>334424.09044526325</v>
      </c>
      <c r="M10" s="1132">
        <v>263038.83977856213</v>
      </c>
      <c r="N10" s="415">
        <v>1629746.2340628128</v>
      </c>
      <c r="O10" s="1132">
        <v>1514479.0606101695</v>
      </c>
      <c r="P10" s="415">
        <v>142918.3478517161</v>
      </c>
      <c r="Q10" s="1132">
        <v>92899.057394847856</v>
      </c>
      <c r="R10" s="415">
        <v>41056.120356109532</v>
      </c>
      <c r="S10" s="1132">
        <v>31700.212047291348</v>
      </c>
      <c r="T10" s="415">
        <v>594279.20150231081</v>
      </c>
      <c r="U10" s="1132">
        <v>564082.14242752595</v>
      </c>
      <c r="V10" s="415">
        <v>178685.47033930646</v>
      </c>
      <c r="W10" s="1132">
        <v>134686.35155276413</v>
      </c>
      <c r="X10" s="415">
        <v>75170.91686059213</v>
      </c>
      <c r="Y10" s="1132">
        <v>53602.316327085515</v>
      </c>
      <c r="Z10" s="415">
        <v>105746.87023549176</v>
      </c>
      <c r="AA10" s="1132">
        <v>80960.859407152107</v>
      </c>
      <c r="AB10" s="415">
        <v>145990.19005997252</v>
      </c>
      <c r="AC10" s="1132">
        <v>66763.46719832081</v>
      </c>
      <c r="AD10" s="415" t="s">
        <v>360</v>
      </c>
      <c r="AE10" s="1132">
        <v>4172603.3890959993</v>
      </c>
      <c r="AF10" s="452"/>
    </row>
    <row r="11" spans="1:32" s="333" customFormat="1" ht="14.15" customHeight="1">
      <c r="A11" s="453">
        <v>1995</v>
      </c>
      <c r="B11" s="415">
        <v>305531.01628012094</v>
      </c>
      <c r="C11" s="1132">
        <v>248138.53495265348</v>
      </c>
      <c r="D11" s="415">
        <v>401409.27554105804</v>
      </c>
      <c r="E11" s="1132">
        <v>347255.17216655589</v>
      </c>
      <c r="F11" s="415">
        <v>532976.14320499927</v>
      </c>
      <c r="G11" s="1132">
        <v>494146.83967145899</v>
      </c>
      <c r="H11" s="415">
        <v>162232.38545993585</v>
      </c>
      <c r="I11" s="1132">
        <v>116234.98030817884</v>
      </c>
      <c r="J11" s="415">
        <v>67559.783976320818</v>
      </c>
      <c r="K11" s="1132">
        <v>55517.562971899497</v>
      </c>
      <c r="L11" s="415">
        <v>336198.5641778491</v>
      </c>
      <c r="M11" s="1132">
        <v>264246.96761155891</v>
      </c>
      <c r="N11" s="415">
        <v>1601261.2542875072</v>
      </c>
      <c r="O11" s="1132">
        <v>1486933.3558386478</v>
      </c>
      <c r="P11" s="415">
        <v>143214.49332740565</v>
      </c>
      <c r="Q11" s="1132">
        <v>93486.26122588577</v>
      </c>
      <c r="R11" s="415">
        <v>41669.154228918662</v>
      </c>
      <c r="S11" s="1132">
        <v>31877.126170004616</v>
      </c>
      <c r="T11" s="415">
        <v>557908.76807235985</v>
      </c>
      <c r="U11" s="1132">
        <v>528194.77521575498</v>
      </c>
      <c r="V11" s="415">
        <v>182052.89142118648</v>
      </c>
      <c r="W11" s="1132">
        <v>135461.38005871774</v>
      </c>
      <c r="X11" s="415">
        <v>78481.873761850933</v>
      </c>
      <c r="Y11" s="1132">
        <v>56603.800416148908</v>
      </c>
      <c r="Z11" s="415">
        <v>104107.86140687243</v>
      </c>
      <c r="AA11" s="1132">
        <v>78850.859102238028</v>
      </c>
      <c r="AB11" s="415">
        <v>138203.75662889393</v>
      </c>
      <c r="AC11" s="1132">
        <v>56973.794185296487</v>
      </c>
      <c r="AD11" s="415" t="s">
        <v>360</v>
      </c>
      <c r="AE11" s="1132">
        <v>3993921.4098950005</v>
      </c>
      <c r="AF11" s="452"/>
    </row>
    <row r="12" spans="1:32" s="333" customFormat="1" ht="14.15" customHeight="1">
      <c r="A12" s="451">
        <v>1996</v>
      </c>
      <c r="B12" s="415">
        <v>299095.6703600515</v>
      </c>
      <c r="C12" s="1132">
        <v>241838.25627182203</v>
      </c>
      <c r="D12" s="415">
        <v>394882.248357595</v>
      </c>
      <c r="E12" s="1132">
        <v>342418.12880031409</v>
      </c>
      <c r="F12" s="415">
        <v>515172.89746958966</v>
      </c>
      <c r="G12" s="1132">
        <v>472452.15430513688</v>
      </c>
      <c r="H12" s="415">
        <v>156760.48050214307</v>
      </c>
      <c r="I12" s="1132">
        <v>109420.70701993839</v>
      </c>
      <c r="J12" s="415">
        <v>71324.73556152104</v>
      </c>
      <c r="K12" s="1132">
        <v>58304.026669519342</v>
      </c>
      <c r="L12" s="415">
        <v>337803.99797339458</v>
      </c>
      <c r="M12" s="1132">
        <v>268445.34649245953</v>
      </c>
      <c r="N12" s="415">
        <v>1614900.9795849847</v>
      </c>
      <c r="O12" s="1132">
        <v>1500946.3820991397</v>
      </c>
      <c r="P12" s="415">
        <v>134841.18459811868</v>
      </c>
      <c r="Q12" s="1132">
        <v>89521.796793371817</v>
      </c>
      <c r="R12" s="415">
        <v>37600.812411906809</v>
      </c>
      <c r="S12" s="1132">
        <v>28371.908185935725</v>
      </c>
      <c r="T12" s="415">
        <v>460571.45393198053</v>
      </c>
      <c r="U12" s="1132">
        <v>429444.19444812962</v>
      </c>
      <c r="V12" s="415">
        <v>189073.54988343859</v>
      </c>
      <c r="W12" s="1132">
        <v>141958.20881038861</v>
      </c>
      <c r="X12" s="415">
        <v>75980.549523955153</v>
      </c>
      <c r="Y12" s="1132">
        <v>54626.421305767857</v>
      </c>
      <c r="Z12" s="415">
        <v>108813.4159466147</v>
      </c>
      <c r="AA12" s="1132">
        <v>83518.047683336641</v>
      </c>
      <c r="AB12" s="415">
        <v>138524.30531144052</v>
      </c>
      <c r="AC12" s="1132">
        <v>61813.95392073995</v>
      </c>
      <c r="AD12" s="415" t="s">
        <v>360</v>
      </c>
      <c r="AE12" s="1132">
        <v>3883079.5328060007</v>
      </c>
      <c r="AF12" s="452"/>
    </row>
    <row r="13" spans="1:32" s="333" customFormat="1" ht="14.15" customHeight="1">
      <c r="A13" s="453">
        <v>1997</v>
      </c>
      <c r="B13" s="415">
        <v>298209.40073537634</v>
      </c>
      <c r="C13" s="1132">
        <v>239189.57642584734</v>
      </c>
      <c r="D13" s="415">
        <v>387612.21498547489</v>
      </c>
      <c r="E13" s="1132">
        <v>333440.40854056721</v>
      </c>
      <c r="F13" s="415">
        <v>532932.93487875233</v>
      </c>
      <c r="G13" s="1132">
        <v>491015.52279672946</v>
      </c>
      <c r="H13" s="415">
        <v>156017.3690322529</v>
      </c>
      <c r="I13" s="1132">
        <v>108805.41271315291</v>
      </c>
      <c r="J13" s="415">
        <v>67729.447203817646</v>
      </c>
      <c r="K13" s="1132">
        <v>54636.549963345606</v>
      </c>
      <c r="L13" s="415">
        <v>352559.97374300822</v>
      </c>
      <c r="M13" s="1132">
        <v>278989.74414343131</v>
      </c>
      <c r="N13" s="415">
        <v>1513102.0692724702</v>
      </c>
      <c r="O13" s="1132">
        <v>1400574.1391736751</v>
      </c>
      <c r="P13" s="415">
        <v>137630.55236139722</v>
      </c>
      <c r="Q13" s="1132">
        <v>90086.485089187161</v>
      </c>
      <c r="R13" s="415">
        <v>43703.493705065936</v>
      </c>
      <c r="S13" s="1132">
        <v>34832.543252988937</v>
      </c>
      <c r="T13" s="415">
        <v>425234.01437680214</v>
      </c>
      <c r="U13" s="1132">
        <v>394324.92796443222</v>
      </c>
      <c r="V13" s="415">
        <v>195581.79738352733</v>
      </c>
      <c r="W13" s="1132">
        <v>150715.87046495313</v>
      </c>
      <c r="X13" s="415">
        <v>75232.835165653261</v>
      </c>
      <c r="Y13" s="1132">
        <v>53293.509049190921</v>
      </c>
      <c r="Z13" s="415">
        <v>107399.40947420459</v>
      </c>
      <c r="AA13" s="1132">
        <v>83406.849792548659</v>
      </c>
      <c r="AB13" s="415">
        <v>144567.92224828704</v>
      </c>
      <c r="AC13" s="1132">
        <v>64242.62482595029</v>
      </c>
      <c r="AD13" s="415" t="s">
        <v>360</v>
      </c>
      <c r="AE13" s="1132">
        <v>3777554.164196</v>
      </c>
      <c r="AF13" s="452"/>
    </row>
    <row r="14" spans="1:32" s="333" customFormat="1" ht="14.15" customHeight="1">
      <c r="A14" s="451">
        <v>1998</v>
      </c>
      <c r="B14" s="415">
        <v>299484.06205524271</v>
      </c>
      <c r="C14" s="1132">
        <v>241067.14526861676</v>
      </c>
      <c r="D14" s="415">
        <v>388613.9471861198</v>
      </c>
      <c r="E14" s="1132">
        <v>333844.58479094855</v>
      </c>
      <c r="F14" s="415">
        <v>582366.55536800355</v>
      </c>
      <c r="G14" s="1132">
        <v>541892.79465846461</v>
      </c>
      <c r="H14" s="415">
        <v>165272.84754223761</v>
      </c>
      <c r="I14" s="1132">
        <v>114131.13461762801</v>
      </c>
      <c r="J14" s="415">
        <v>68531.352369618704</v>
      </c>
      <c r="K14" s="1132">
        <v>53908.385484439859</v>
      </c>
      <c r="L14" s="415">
        <v>361389.94815973134</v>
      </c>
      <c r="M14" s="1132">
        <v>285328.11093239288</v>
      </c>
      <c r="N14" s="415">
        <v>1476406.3483451132</v>
      </c>
      <c r="O14" s="1132">
        <v>1361986.2353043659</v>
      </c>
      <c r="P14" s="415">
        <v>143931.29359059577</v>
      </c>
      <c r="Q14" s="1132">
        <v>98374.628323975863</v>
      </c>
      <c r="R14" s="415">
        <v>42673.850367892199</v>
      </c>
      <c r="S14" s="1132">
        <v>33624.943080127763</v>
      </c>
      <c r="T14" s="415">
        <v>360418.15833799395</v>
      </c>
      <c r="U14" s="1132">
        <v>329036.44736946595</v>
      </c>
      <c r="V14" s="415">
        <v>195372.55853159237</v>
      </c>
      <c r="W14" s="1132">
        <v>149452.77870619568</v>
      </c>
      <c r="X14" s="415">
        <v>78276.777564918608</v>
      </c>
      <c r="Y14" s="1132">
        <v>56676.549794888124</v>
      </c>
      <c r="Z14" s="415">
        <v>104367.93091819988</v>
      </c>
      <c r="AA14" s="1132">
        <v>76728.555326017347</v>
      </c>
      <c r="AB14" s="415">
        <v>139414.9707478176</v>
      </c>
      <c r="AC14" s="1132">
        <v>61165.165542472838</v>
      </c>
      <c r="AD14" s="415" t="s">
        <v>360</v>
      </c>
      <c r="AE14" s="1132">
        <v>3737217.4592000004</v>
      </c>
      <c r="AF14" s="452"/>
    </row>
    <row r="15" spans="1:32" s="333" customFormat="1" ht="14.15" customHeight="1">
      <c r="A15" s="453">
        <v>1999</v>
      </c>
      <c r="B15" s="415">
        <v>320286.45055676514</v>
      </c>
      <c r="C15" s="1132">
        <v>259062.05798626051</v>
      </c>
      <c r="D15" s="415">
        <v>404671.27130346349</v>
      </c>
      <c r="E15" s="1132">
        <v>342348.17256851925</v>
      </c>
      <c r="F15" s="415">
        <v>555826.99862381851</v>
      </c>
      <c r="G15" s="1132">
        <v>513652.098326387</v>
      </c>
      <c r="H15" s="415">
        <v>168843.17493084207</v>
      </c>
      <c r="I15" s="1132">
        <v>117339.40789939414</v>
      </c>
      <c r="J15" s="415">
        <v>70997.713958803652</v>
      </c>
      <c r="K15" s="1132">
        <v>55453.097025781768</v>
      </c>
      <c r="L15" s="415">
        <v>376066.63142317178</v>
      </c>
      <c r="M15" s="1132">
        <v>296141.80394830822</v>
      </c>
      <c r="N15" s="415">
        <v>1493080.6008953308</v>
      </c>
      <c r="O15" s="1132">
        <v>1380397.2317740787</v>
      </c>
      <c r="P15" s="415">
        <v>148858.54543764394</v>
      </c>
      <c r="Q15" s="1132">
        <v>99621.768882609322</v>
      </c>
      <c r="R15" s="415">
        <v>42060.921130938601</v>
      </c>
      <c r="S15" s="1132">
        <v>31997.211163295266</v>
      </c>
      <c r="T15" s="415">
        <v>400741.8508269703</v>
      </c>
      <c r="U15" s="1132">
        <v>364180.14345164056</v>
      </c>
      <c r="V15" s="415">
        <v>206246.66872159659</v>
      </c>
      <c r="W15" s="1132">
        <v>156012.95592710376</v>
      </c>
      <c r="X15" s="415">
        <v>82028.508133923257</v>
      </c>
      <c r="Y15" s="1132">
        <v>57935.430265972966</v>
      </c>
      <c r="Z15" s="415">
        <v>106787.87703152208</v>
      </c>
      <c r="AA15" s="1132">
        <v>79900.461248156265</v>
      </c>
      <c r="AB15" s="415">
        <v>135993.3297416158</v>
      </c>
      <c r="AC15" s="1132">
        <v>57374.529427492205</v>
      </c>
      <c r="AD15" s="415" t="s">
        <v>360</v>
      </c>
      <c r="AE15" s="1132">
        <v>3811416.369895</v>
      </c>
      <c r="AF15" s="452"/>
    </row>
    <row r="16" spans="1:32" s="333" customFormat="1" ht="14.15" customHeight="1">
      <c r="A16" s="451">
        <v>2000</v>
      </c>
      <c r="B16" s="415">
        <v>349331.82886840048</v>
      </c>
      <c r="C16" s="1132">
        <v>283644.11466625443</v>
      </c>
      <c r="D16" s="415">
        <v>415779.04547987104</v>
      </c>
      <c r="E16" s="1132">
        <v>351666.62810804142</v>
      </c>
      <c r="F16" s="415">
        <v>564842.83155653439</v>
      </c>
      <c r="G16" s="1132">
        <v>522006.76998705987</v>
      </c>
      <c r="H16" s="415">
        <v>173998.56349637985</v>
      </c>
      <c r="I16" s="1132">
        <v>122319.65377531431</v>
      </c>
      <c r="J16" s="415">
        <v>67201.438738759345</v>
      </c>
      <c r="K16" s="1132">
        <v>51846.512694542253</v>
      </c>
      <c r="L16" s="415">
        <v>371463.47920970124</v>
      </c>
      <c r="M16" s="1132">
        <v>294520.7926738988</v>
      </c>
      <c r="N16" s="415">
        <v>1420005.302393168</v>
      </c>
      <c r="O16" s="1132">
        <v>1304852.1565847499</v>
      </c>
      <c r="P16" s="415">
        <v>153828.75244917499</v>
      </c>
      <c r="Q16" s="1132">
        <v>104274.65480750496</v>
      </c>
      <c r="R16" s="415">
        <v>39314.159359477613</v>
      </c>
      <c r="S16" s="1132">
        <v>31044.553879845116</v>
      </c>
      <c r="T16" s="415">
        <v>421583.56832808099</v>
      </c>
      <c r="U16" s="1132">
        <v>384815.93346020015</v>
      </c>
      <c r="V16" s="415">
        <v>196241.83179391758</v>
      </c>
      <c r="W16" s="1132">
        <v>144057.86578566814</v>
      </c>
      <c r="X16" s="415">
        <v>83713.406160588085</v>
      </c>
      <c r="Y16" s="1132">
        <v>60247.451383337131</v>
      </c>
      <c r="Z16" s="415">
        <v>100735.23554367328</v>
      </c>
      <c r="AA16" s="1132">
        <v>75319.743719509308</v>
      </c>
      <c r="AB16" s="415">
        <v>138828.64438207864</v>
      </c>
      <c r="AC16" s="1132">
        <v>65751.833480074216</v>
      </c>
      <c r="AD16" s="415" t="s">
        <v>360</v>
      </c>
      <c r="AE16" s="1132">
        <v>3796368.6650060005</v>
      </c>
      <c r="AF16" s="452"/>
    </row>
    <row r="17" spans="1:32" s="333" customFormat="1" ht="14.15" customHeight="1">
      <c r="A17" s="453">
        <v>2001</v>
      </c>
      <c r="B17" s="415">
        <v>311233.4389001719</v>
      </c>
      <c r="C17" s="1132">
        <v>245564.193209427</v>
      </c>
      <c r="D17" s="415">
        <v>398345.8184837359</v>
      </c>
      <c r="E17" s="1132">
        <v>336106.98836095078</v>
      </c>
      <c r="F17" s="415">
        <v>607457.66003774828</v>
      </c>
      <c r="G17" s="1132">
        <v>564081.17093528423</v>
      </c>
      <c r="H17" s="415">
        <v>173614.34481196612</v>
      </c>
      <c r="I17" s="1132">
        <v>120171.91915881465</v>
      </c>
      <c r="J17" s="415">
        <v>66202.432346646296</v>
      </c>
      <c r="K17" s="1132">
        <v>50663.495982337154</v>
      </c>
      <c r="L17" s="415">
        <v>364524.47643430944</v>
      </c>
      <c r="M17" s="1132">
        <v>278290.77787687955</v>
      </c>
      <c r="N17" s="415">
        <v>1393263.7828116587</v>
      </c>
      <c r="O17" s="1132">
        <v>1279873.1789148862</v>
      </c>
      <c r="P17" s="415">
        <v>146160.01378801666</v>
      </c>
      <c r="Q17" s="1132">
        <v>97150.903963225617</v>
      </c>
      <c r="R17" s="415">
        <v>38353.820704045473</v>
      </c>
      <c r="S17" s="1132">
        <v>30524.015243259244</v>
      </c>
      <c r="T17" s="415">
        <v>463343.66453987308</v>
      </c>
      <c r="U17" s="1132">
        <v>426923.8601100985</v>
      </c>
      <c r="V17" s="415">
        <v>178863.19877016082</v>
      </c>
      <c r="W17" s="1132">
        <v>128107.97247654026</v>
      </c>
      <c r="X17" s="415">
        <v>84905.208107958053</v>
      </c>
      <c r="Y17" s="1132">
        <v>60780.825368884609</v>
      </c>
      <c r="Z17" s="415">
        <v>94590.791064115096</v>
      </c>
      <c r="AA17" s="1132">
        <v>69296.853630794751</v>
      </c>
      <c r="AB17" s="415">
        <v>144243.67402920072</v>
      </c>
      <c r="AC17" s="1132">
        <v>63430.942074617647</v>
      </c>
      <c r="AD17" s="415" t="s">
        <v>360</v>
      </c>
      <c r="AE17" s="1132">
        <v>3750967.0973060001</v>
      </c>
      <c r="AF17" s="452"/>
    </row>
    <row r="18" spans="1:32" s="333" customFormat="1" ht="14.15" customHeight="1">
      <c r="A18" s="451">
        <v>2002</v>
      </c>
      <c r="B18" s="415">
        <v>293602.14941807732</v>
      </c>
      <c r="C18" s="1132">
        <v>230381.70422572701</v>
      </c>
      <c r="D18" s="415">
        <v>390639.01714831614</v>
      </c>
      <c r="E18" s="1132">
        <v>326666.10360319447</v>
      </c>
      <c r="F18" s="415">
        <v>626189.72559698322</v>
      </c>
      <c r="G18" s="1132">
        <v>585817.29798224301</v>
      </c>
      <c r="H18" s="415">
        <v>166301.32031261653</v>
      </c>
      <c r="I18" s="1132">
        <v>115469.06411683017</v>
      </c>
      <c r="J18" s="415">
        <v>65583.271203308133</v>
      </c>
      <c r="K18" s="1132">
        <v>49608.812538035578</v>
      </c>
      <c r="L18" s="415">
        <v>344542.75364106067</v>
      </c>
      <c r="M18" s="1132">
        <v>264471.31470647827</v>
      </c>
      <c r="N18" s="415">
        <v>1435397.9957869956</v>
      </c>
      <c r="O18" s="1132">
        <v>1328126.3958890552</v>
      </c>
      <c r="P18" s="415">
        <v>140834.59078411997</v>
      </c>
      <c r="Q18" s="1132">
        <v>93976.509072519111</v>
      </c>
      <c r="R18" s="415">
        <v>37566.632500031374</v>
      </c>
      <c r="S18" s="1132">
        <v>29703.460477015404</v>
      </c>
      <c r="T18" s="415">
        <v>489566.12658690219</v>
      </c>
      <c r="U18" s="1132">
        <v>452703.98272241408</v>
      </c>
      <c r="V18" s="415">
        <v>193240.14598806162</v>
      </c>
      <c r="W18" s="1132">
        <v>140239.29751364357</v>
      </c>
      <c r="X18" s="415">
        <v>81423.864145841711</v>
      </c>
      <c r="Y18" s="1132">
        <v>57912.814504375543</v>
      </c>
      <c r="Z18" s="415">
        <v>95347.394820167436</v>
      </c>
      <c r="AA18" s="1132">
        <v>67924.525918965417</v>
      </c>
      <c r="AB18" s="415">
        <v>130498.87823059011</v>
      </c>
      <c r="AC18" s="1132">
        <v>53420.413640503248</v>
      </c>
      <c r="AD18" s="415" t="s">
        <v>360</v>
      </c>
      <c r="AE18" s="1132">
        <v>3796421.6969110002</v>
      </c>
      <c r="AF18" s="452"/>
    </row>
    <row r="19" spans="1:32" s="333" customFormat="1" ht="14.15" customHeight="1">
      <c r="A19" s="453">
        <v>2003</v>
      </c>
      <c r="B19" s="415">
        <v>277514.44764163665</v>
      </c>
      <c r="C19" s="1132">
        <v>210637.0261510858</v>
      </c>
      <c r="D19" s="415">
        <v>374766.46964760555</v>
      </c>
      <c r="E19" s="1132">
        <v>309578.24461074371</v>
      </c>
      <c r="F19" s="415">
        <v>613469.3917880347</v>
      </c>
      <c r="G19" s="1132">
        <v>570699.99279151461</v>
      </c>
      <c r="H19" s="415">
        <v>165118.51901747356</v>
      </c>
      <c r="I19" s="1132">
        <v>113500.7875509978</v>
      </c>
      <c r="J19" s="415">
        <v>63069.577229507253</v>
      </c>
      <c r="K19" s="1132">
        <v>46488.953157073549</v>
      </c>
      <c r="L19" s="415">
        <v>341999.6092355643</v>
      </c>
      <c r="M19" s="1132">
        <v>258377.73052931804</v>
      </c>
      <c r="N19" s="415">
        <v>1498122.6144592019</v>
      </c>
      <c r="O19" s="1132">
        <v>1385060.9376954122</v>
      </c>
      <c r="P19" s="415">
        <v>143681.95487449286</v>
      </c>
      <c r="Q19" s="1132">
        <v>92464.167356367543</v>
      </c>
      <c r="R19" s="415">
        <v>39778.296164041312</v>
      </c>
      <c r="S19" s="1132">
        <v>30786.242404063458</v>
      </c>
      <c r="T19" s="415">
        <v>427955.55687397392</v>
      </c>
      <c r="U19" s="1132">
        <v>390820.36358992616</v>
      </c>
      <c r="V19" s="415">
        <v>216737.7524918358</v>
      </c>
      <c r="W19" s="1132">
        <v>160008.95165813609</v>
      </c>
      <c r="X19" s="415">
        <v>83750.124195765151</v>
      </c>
      <c r="Y19" s="1132">
        <v>57855.302945201518</v>
      </c>
      <c r="Z19" s="415">
        <v>88668.568331509494</v>
      </c>
      <c r="AA19" s="1132">
        <v>59841.701258493827</v>
      </c>
      <c r="AB19" s="415">
        <v>137961.77708486564</v>
      </c>
      <c r="AC19" s="1132">
        <v>59275.903504665679</v>
      </c>
      <c r="AD19" s="415" t="s">
        <v>360</v>
      </c>
      <c r="AE19" s="1132">
        <v>3745396.3052030005</v>
      </c>
      <c r="AF19" s="452"/>
    </row>
    <row r="20" spans="1:32" s="333" customFormat="1" ht="14.15" customHeight="1">
      <c r="A20" s="451">
        <v>2004</v>
      </c>
      <c r="B20" s="415">
        <v>278973.85467183206</v>
      </c>
      <c r="C20" s="1132">
        <v>213298.17016624921</v>
      </c>
      <c r="D20" s="415">
        <v>388043.8970546549</v>
      </c>
      <c r="E20" s="1132">
        <v>323073.19016037585</v>
      </c>
      <c r="F20" s="415">
        <v>671245.40430087002</v>
      </c>
      <c r="G20" s="1132">
        <v>627218.86132908973</v>
      </c>
      <c r="H20" s="415">
        <v>165645.44982879196</v>
      </c>
      <c r="I20" s="1132">
        <v>111145.45715438173</v>
      </c>
      <c r="J20" s="415">
        <v>65690.916710671794</v>
      </c>
      <c r="K20" s="1132">
        <v>47463.516957197557</v>
      </c>
      <c r="L20" s="415">
        <v>364334.75984455249</v>
      </c>
      <c r="M20" s="1132">
        <v>278808.11413145787</v>
      </c>
      <c r="N20" s="415">
        <v>1505877.331612153</v>
      </c>
      <c r="O20" s="1132">
        <v>1392319.37683259</v>
      </c>
      <c r="P20" s="415">
        <v>143357.95070414167</v>
      </c>
      <c r="Q20" s="1132">
        <v>91729.504877621162</v>
      </c>
      <c r="R20" s="415">
        <v>41373.709970640382</v>
      </c>
      <c r="S20" s="1132">
        <v>30903.60163708574</v>
      </c>
      <c r="T20" s="415">
        <v>465509.0355621638</v>
      </c>
      <c r="U20" s="1132">
        <v>426507.09788746433</v>
      </c>
      <c r="V20" s="415">
        <v>216204.17460009942</v>
      </c>
      <c r="W20" s="1132">
        <v>157452.06093231862</v>
      </c>
      <c r="X20" s="415">
        <v>84658.566344324281</v>
      </c>
      <c r="Y20" s="1132">
        <v>58204.678198534595</v>
      </c>
      <c r="Z20" s="415">
        <v>92403.840844447332</v>
      </c>
      <c r="AA20" s="1132">
        <v>65435.316838568193</v>
      </c>
      <c r="AB20" s="415">
        <v>142382.39133135264</v>
      </c>
      <c r="AC20" s="1132">
        <v>61741.784594065597</v>
      </c>
      <c r="AD20" s="415" t="s">
        <v>360</v>
      </c>
      <c r="AE20" s="1132">
        <v>3885300.7316970001</v>
      </c>
      <c r="AF20" s="452"/>
    </row>
    <row r="21" spans="1:32" s="333" customFormat="1" ht="14.15" customHeight="1">
      <c r="A21" s="453">
        <v>2005</v>
      </c>
      <c r="B21" s="415">
        <v>288175.91062000004</v>
      </c>
      <c r="C21" s="1132">
        <v>220817.08402000004</v>
      </c>
      <c r="D21" s="415">
        <v>384072.89922799997</v>
      </c>
      <c r="E21" s="1132">
        <v>313943.13182799995</v>
      </c>
      <c r="F21" s="415">
        <v>667098.93134599982</v>
      </c>
      <c r="G21" s="1132">
        <v>617938.01754599984</v>
      </c>
      <c r="H21" s="415">
        <v>164213.21782699999</v>
      </c>
      <c r="I21" s="1132">
        <v>105200.86412699998</v>
      </c>
      <c r="J21" s="415">
        <v>66772.254324999987</v>
      </c>
      <c r="K21" s="1132">
        <v>50046.62632499999</v>
      </c>
      <c r="L21" s="415">
        <v>363700.451535</v>
      </c>
      <c r="M21" s="1132">
        <v>274090.32473500003</v>
      </c>
      <c r="N21" s="415">
        <v>1498269.7128939999</v>
      </c>
      <c r="O21" s="1132">
        <v>1381455.5461939999</v>
      </c>
      <c r="P21" s="415">
        <v>145165.398426</v>
      </c>
      <c r="Q21" s="1132">
        <v>89942.595925999995</v>
      </c>
      <c r="R21" s="415">
        <v>36916.339621000006</v>
      </c>
      <c r="S21" s="1132">
        <v>27116.962321000006</v>
      </c>
      <c r="T21" s="415">
        <v>458193.02493799996</v>
      </c>
      <c r="U21" s="1132">
        <v>415249.13143799995</v>
      </c>
      <c r="V21" s="415">
        <v>199990.78404900001</v>
      </c>
      <c r="W21" s="1132">
        <v>137971.72434900003</v>
      </c>
      <c r="X21" s="415">
        <v>89496.884963999997</v>
      </c>
      <c r="Y21" s="1132">
        <v>61571.070064</v>
      </c>
      <c r="Z21" s="415">
        <v>91074.804460000014</v>
      </c>
      <c r="AA21" s="1132">
        <v>60207.150260000009</v>
      </c>
      <c r="AB21" s="415">
        <v>150552.55006499999</v>
      </c>
      <c r="AC21" s="1132">
        <v>69849.591664999985</v>
      </c>
      <c r="AD21" s="415" t="s">
        <v>360</v>
      </c>
      <c r="AE21" s="1132">
        <v>3825399.8207979999</v>
      </c>
      <c r="AF21" s="452"/>
    </row>
    <row r="22" spans="1:32" s="333" customFormat="1" ht="14.15" customHeight="1">
      <c r="A22" s="451">
        <v>2006</v>
      </c>
      <c r="B22" s="415">
        <v>303092.81860500004</v>
      </c>
      <c r="C22" s="1132">
        <v>230554.35560500005</v>
      </c>
      <c r="D22" s="415">
        <v>410589.86384899996</v>
      </c>
      <c r="E22" s="1132">
        <v>335472.72084899998</v>
      </c>
      <c r="F22" s="415">
        <v>649796.47888000007</v>
      </c>
      <c r="G22" s="1132">
        <v>598792.80388000002</v>
      </c>
      <c r="H22" s="415">
        <v>172527.44513199999</v>
      </c>
      <c r="I22" s="1132">
        <v>111092.067132</v>
      </c>
      <c r="J22" s="415">
        <v>70255.039787999995</v>
      </c>
      <c r="K22" s="1132">
        <v>51761.273787999991</v>
      </c>
      <c r="L22" s="415">
        <v>367380.05179300002</v>
      </c>
      <c r="M22" s="1132">
        <v>274081.54179300001</v>
      </c>
      <c r="N22" s="415">
        <v>1430097.0931399998</v>
      </c>
      <c r="O22" s="1132">
        <v>1304384.3711399997</v>
      </c>
      <c r="P22" s="415">
        <v>155153.66166099999</v>
      </c>
      <c r="Q22" s="1132">
        <v>97137.269660999998</v>
      </c>
      <c r="R22" s="415">
        <v>39013.322574999998</v>
      </c>
      <c r="S22" s="1132">
        <v>28874.311575</v>
      </c>
      <c r="T22" s="415">
        <v>501140.852938</v>
      </c>
      <c r="U22" s="1132">
        <v>457855.18693800003</v>
      </c>
      <c r="V22" s="415">
        <v>195024.95181999999</v>
      </c>
      <c r="W22" s="1132">
        <v>131275.63582</v>
      </c>
      <c r="X22" s="415">
        <v>93386.489627000003</v>
      </c>
      <c r="Y22" s="1132">
        <v>63739.930627000009</v>
      </c>
      <c r="Z22" s="415">
        <v>99316.355421999993</v>
      </c>
      <c r="AA22" s="1132">
        <v>66537.35842199999</v>
      </c>
      <c r="AB22" s="415">
        <v>166212.39166900003</v>
      </c>
      <c r="AC22" s="1132">
        <v>72501.735669000031</v>
      </c>
      <c r="AD22" s="415" t="s">
        <v>360</v>
      </c>
      <c r="AE22" s="1132">
        <v>3824060.562899</v>
      </c>
      <c r="AF22" s="452"/>
    </row>
    <row r="23" spans="1:32" s="333" customFormat="1" ht="14.15" customHeight="1">
      <c r="A23" s="453">
        <v>2007</v>
      </c>
      <c r="B23" s="415">
        <v>309684.73381399998</v>
      </c>
      <c r="C23" s="1132">
        <v>233403.27581399999</v>
      </c>
      <c r="D23" s="415">
        <v>412017.41636400006</v>
      </c>
      <c r="E23" s="1132">
        <v>330872.15336400003</v>
      </c>
      <c r="F23" s="415">
        <v>698574.58805300004</v>
      </c>
      <c r="G23" s="1132">
        <v>647986.10205300001</v>
      </c>
      <c r="H23" s="415">
        <v>180476.190986</v>
      </c>
      <c r="I23" s="1132">
        <v>116348.788986</v>
      </c>
      <c r="J23" s="415">
        <v>71784.120387000003</v>
      </c>
      <c r="K23" s="1132">
        <v>54072.429387000004</v>
      </c>
      <c r="L23" s="415">
        <v>371914.88690099993</v>
      </c>
      <c r="M23" s="1132">
        <v>272244.48790099996</v>
      </c>
      <c r="N23" s="415">
        <v>1491477.6610089999</v>
      </c>
      <c r="O23" s="1132">
        <v>1362852.2230089998</v>
      </c>
      <c r="P23" s="415">
        <v>157368.63694500001</v>
      </c>
      <c r="Q23" s="1132">
        <v>98075.643945000003</v>
      </c>
      <c r="R23" s="415">
        <v>40331.125701999998</v>
      </c>
      <c r="S23" s="1132">
        <v>29541.740701999996</v>
      </c>
      <c r="T23" s="415">
        <v>466737.16459099995</v>
      </c>
      <c r="U23" s="1132">
        <v>421041.62159099994</v>
      </c>
      <c r="V23" s="415">
        <v>225196.220455</v>
      </c>
      <c r="W23" s="1132">
        <v>158857.24445499998</v>
      </c>
      <c r="X23" s="415">
        <v>90970.384573000003</v>
      </c>
      <c r="Y23" s="1132">
        <v>61355.361573000002</v>
      </c>
      <c r="Z23" s="415">
        <v>97845.647583999991</v>
      </c>
      <c r="AA23" s="1132">
        <v>63596.125583999994</v>
      </c>
      <c r="AB23" s="415">
        <v>171123.763439</v>
      </c>
      <c r="AC23" s="1132">
        <v>76242.341439000011</v>
      </c>
      <c r="AD23" s="415" t="s">
        <v>360</v>
      </c>
      <c r="AE23" s="1132">
        <v>3926489.5398030002</v>
      </c>
      <c r="AF23" s="452"/>
    </row>
    <row r="24" spans="1:32" s="333" customFormat="1" ht="14.15" customHeight="1">
      <c r="A24" s="451">
        <v>2008</v>
      </c>
      <c r="B24" s="415">
        <v>301748.44131600001</v>
      </c>
      <c r="C24" s="1132">
        <v>225958.77031600001</v>
      </c>
      <c r="D24" s="415">
        <v>405978.87894900003</v>
      </c>
      <c r="E24" s="1132">
        <v>325310.65594900004</v>
      </c>
      <c r="F24" s="415">
        <v>727470.50372400007</v>
      </c>
      <c r="G24" s="1132">
        <v>674478.30572400009</v>
      </c>
      <c r="H24" s="415">
        <v>178697.451439</v>
      </c>
      <c r="I24" s="1132">
        <v>112016.979439</v>
      </c>
      <c r="J24" s="415">
        <v>72868.332962</v>
      </c>
      <c r="K24" s="1132">
        <v>53701.153961999997</v>
      </c>
      <c r="L24" s="415">
        <v>374219.35843400005</v>
      </c>
      <c r="M24" s="1132">
        <v>274775.12143400003</v>
      </c>
      <c r="N24" s="415">
        <v>1519455.6938159999</v>
      </c>
      <c r="O24" s="1132">
        <v>1389663.2588159998</v>
      </c>
      <c r="P24" s="415">
        <v>155041.24182200001</v>
      </c>
      <c r="Q24" s="1132">
        <v>94150.196822000013</v>
      </c>
      <c r="R24" s="415">
        <v>37155.915242999996</v>
      </c>
      <c r="S24" s="1132">
        <v>26736.607242999995</v>
      </c>
      <c r="T24" s="415">
        <v>455043.42180500005</v>
      </c>
      <c r="U24" s="1132">
        <v>408608.61280500004</v>
      </c>
      <c r="V24" s="415">
        <v>208105.882255</v>
      </c>
      <c r="W24" s="1132">
        <v>144973.532255</v>
      </c>
      <c r="X24" s="415">
        <v>90393.164894999994</v>
      </c>
      <c r="Y24" s="1132">
        <v>60361.443894999989</v>
      </c>
      <c r="Z24" s="415">
        <v>95589.10706699999</v>
      </c>
      <c r="AA24" s="1132">
        <v>60510.772066999991</v>
      </c>
      <c r="AB24" s="415">
        <v>171180.77357600001</v>
      </c>
      <c r="AC24" s="1132">
        <v>73533.374576000002</v>
      </c>
      <c r="AD24" s="415" t="s">
        <v>360</v>
      </c>
      <c r="AE24" s="1132">
        <v>3924778.7853029994</v>
      </c>
      <c r="AF24" s="452"/>
    </row>
    <row r="25" spans="1:32" s="333" customFormat="1" ht="14.15" customHeight="1">
      <c r="A25" s="453">
        <v>2009</v>
      </c>
      <c r="B25" s="415">
        <v>281185.91988599999</v>
      </c>
      <c r="C25" s="1132">
        <v>211473.29488599999</v>
      </c>
      <c r="D25" s="415">
        <v>386668.00195000001</v>
      </c>
      <c r="E25" s="1132">
        <v>311985.40795000002</v>
      </c>
      <c r="F25" s="415">
        <v>652227.03949100012</v>
      </c>
      <c r="G25" s="1132">
        <v>600304.78449100011</v>
      </c>
      <c r="H25" s="415">
        <v>158135.239007</v>
      </c>
      <c r="I25" s="1132">
        <v>95598.187007</v>
      </c>
      <c r="J25" s="415">
        <v>72194.020690000005</v>
      </c>
      <c r="K25" s="1132">
        <v>54412.321690000004</v>
      </c>
      <c r="L25" s="415">
        <v>366467.31422900001</v>
      </c>
      <c r="M25" s="1132">
        <v>270185.685229</v>
      </c>
      <c r="N25" s="415">
        <v>1431322.615576</v>
      </c>
      <c r="O25" s="1132">
        <v>1318859.3975760001</v>
      </c>
      <c r="P25" s="415">
        <v>143893.44345299999</v>
      </c>
      <c r="Q25" s="1132">
        <v>88325.077452999976</v>
      </c>
      <c r="R25" s="415">
        <v>31313.814613999999</v>
      </c>
      <c r="S25" s="1132">
        <v>22662.706613999999</v>
      </c>
      <c r="T25" s="415">
        <v>393700.76470300008</v>
      </c>
      <c r="U25" s="1132">
        <v>351147.8497030001</v>
      </c>
      <c r="V25" s="415">
        <v>220743.83303799998</v>
      </c>
      <c r="W25" s="1132">
        <v>160706.804038</v>
      </c>
      <c r="X25" s="415">
        <v>89482.04400200001</v>
      </c>
      <c r="Y25" s="1132">
        <v>60553.38700200001</v>
      </c>
      <c r="Z25" s="415">
        <v>91527.940799999997</v>
      </c>
      <c r="AA25" s="1132">
        <v>60548.158799999997</v>
      </c>
      <c r="AB25" s="415">
        <v>162317.83986000001</v>
      </c>
      <c r="AC25" s="1132">
        <v>71796.150860000009</v>
      </c>
      <c r="AD25" s="415" t="s">
        <v>360</v>
      </c>
      <c r="AE25" s="1132">
        <v>3678559.2132990002</v>
      </c>
      <c r="AF25" s="452"/>
    </row>
    <row r="26" spans="1:32" ht="14.15" customHeight="1">
      <c r="A26" s="451">
        <v>2010</v>
      </c>
      <c r="B26" s="415">
        <v>283154.80935200001</v>
      </c>
      <c r="C26" s="1132">
        <v>210008.333652</v>
      </c>
      <c r="D26" s="415">
        <v>402456.76597100002</v>
      </c>
      <c r="E26" s="1132">
        <v>322906.43497100001</v>
      </c>
      <c r="F26" s="415">
        <v>649448.08186300006</v>
      </c>
      <c r="G26" s="1132">
        <v>595644.52486300003</v>
      </c>
      <c r="H26" s="415">
        <v>169627.50462999998</v>
      </c>
      <c r="I26" s="1132">
        <v>105008.52662999998</v>
      </c>
      <c r="J26" s="415">
        <v>68212.92709099999</v>
      </c>
      <c r="K26" s="1132">
        <v>50779.166090999992</v>
      </c>
      <c r="L26" s="415">
        <v>349415.51533499995</v>
      </c>
      <c r="M26" s="1132">
        <v>251493.08233499993</v>
      </c>
      <c r="N26" s="415">
        <v>1484075.5502310002</v>
      </c>
      <c r="O26" s="1132">
        <v>1363507.7554310001</v>
      </c>
      <c r="P26" s="415">
        <v>150493.05511799999</v>
      </c>
      <c r="Q26" s="1132">
        <v>93062.821217999997</v>
      </c>
      <c r="R26" s="415">
        <v>32678.163401999995</v>
      </c>
      <c r="S26" s="1132">
        <v>24067.412401999994</v>
      </c>
      <c r="T26" s="415">
        <v>407483.800667</v>
      </c>
      <c r="U26" s="1132">
        <v>359400.222167</v>
      </c>
      <c r="V26" s="415">
        <v>230647.58020799997</v>
      </c>
      <c r="W26" s="1132">
        <v>167696.41120799998</v>
      </c>
      <c r="X26" s="415">
        <v>93941.086933999992</v>
      </c>
      <c r="Y26" s="1132">
        <v>67506.689633999995</v>
      </c>
      <c r="Z26" s="415">
        <v>90213.153181000001</v>
      </c>
      <c r="AA26" s="1132">
        <v>57783.080181000005</v>
      </c>
      <c r="AB26" s="415">
        <v>170125.55971299997</v>
      </c>
      <c r="AC26" s="1132">
        <v>76735.677612999949</v>
      </c>
      <c r="AD26" s="415" t="s">
        <v>360</v>
      </c>
      <c r="AE26" s="1132">
        <v>3745600.1383959991</v>
      </c>
      <c r="AF26" s="452"/>
    </row>
    <row r="27" spans="1:32" s="333" customFormat="1" ht="14.15" customHeight="1">
      <c r="A27" s="453">
        <v>2011</v>
      </c>
      <c r="B27" s="415">
        <v>306770.87398400001</v>
      </c>
      <c r="C27" s="1132">
        <v>228145.93298400001</v>
      </c>
      <c r="D27" s="415">
        <v>429558.76896899997</v>
      </c>
      <c r="E27" s="1132">
        <v>349349.91696899995</v>
      </c>
      <c r="F27" s="415">
        <v>647545.74415099993</v>
      </c>
      <c r="G27" s="1132">
        <v>591493.87515099999</v>
      </c>
      <c r="H27" s="415">
        <v>180015.08389099999</v>
      </c>
      <c r="I27" s="1132">
        <v>111315.34289099998</v>
      </c>
      <c r="J27" s="415">
        <v>74878.774196999992</v>
      </c>
      <c r="K27" s="1132">
        <v>55784.065196999989</v>
      </c>
      <c r="L27" s="415">
        <v>382727.26330199995</v>
      </c>
      <c r="M27" s="1132">
        <v>275951.85730199993</v>
      </c>
      <c r="N27" s="415">
        <v>1466313.5680019998</v>
      </c>
      <c r="O27" s="1132">
        <v>1338376.7100019997</v>
      </c>
      <c r="P27" s="415">
        <v>159217.969323</v>
      </c>
      <c r="Q27" s="1132">
        <v>96535.966323000001</v>
      </c>
      <c r="R27" s="415">
        <v>37653.804737000006</v>
      </c>
      <c r="S27" s="1132">
        <v>26558.721737000007</v>
      </c>
      <c r="T27" s="415">
        <v>460256.28258900001</v>
      </c>
      <c r="U27" s="1132">
        <v>410737.43358900002</v>
      </c>
      <c r="V27" s="415">
        <v>239911.49902299998</v>
      </c>
      <c r="W27" s="1132">
        <v>173045.764023</v>
      </c>
      <c r="X27" s="415">
        <v>97000.63644100001</v>
      </c>
      <c r="Y27" s="1132">
        <v>69435.784441000011</v>
      </c>
      <c r="Z27" s="415">
        <v>94995.435058000003</v>
      </c>
      <c r="AA27" s="1132">
        <v>61336.116058000007</v>
      </c>
      <c r="AB27" s="415">
        <v>170373.13853299999</v>
      </c>
      <c r="AC27" s="1132">
        <v>69181.526532999997</v>
      </c>
      <c r="AD27" s="415" t="s">
        <v>360</v>
      </c>
      <c r="AE27" s="1132">
        <v>3857249.0132000009</v>
      </c>
      <c r="AF27" s="452"/>
    </row>
    <row r="28" spans="1:32" s="333" customFormat="1" ht="14.15" customHeight="1">
      <c r="A28" s="451">
        <v>2012</v>
      </c>
      <c r="B28" s="415">
        <v>300709.33020099998</v>
      </c>
      <c r="C28" s="1132">
        <v>223553.46410099999</v>
      </c>
      <c r="D28" s="415">
        <v>418396.54822</v>
      </c>
      <c r="E28" s="1132">
        <v>339839.51481999998</v>
      </c>
      <c r="F28" s="415">
        <v>542965.93658099999</v>
      </c>
      <c r="G28" s="1132">
        <v>487401.76958099997</v>
      </c>
      <c r="H28" s="415">
        <v>175552.93715000001</v>
      </c>
      <c r="I28" s="1132">
        <v>109584.06095000001</v>
      </c>
      <c r="J28" s="415">
        <v>73086.628482</v>
      </c>
      <c r="K28" s="1132">
        <v>53953.714481999996</v>
      </c>
      <c r="L28" s="415">
        <v>365583.26205200003</v>
      </c>
      <c r="M28" s="1132">
        <v>266286.49405200005</v>
      </c>
      <c r="N28" s="415">
        <v>1469428.264032</v>
      </c>
      <c r="O28" s="1132">
        <v>1345837.615832</v>
      </c>
      <c r="P28" s="415">
        <v>151134.840019</v>
      </c>
      <c r="Q28" s="1132">
        <v>92101.013318999991</v>
      </c>
      <c r="R28" s="415">
        <v>34266.806679000001</v>
      </c>
      <c r="S28" s="1132">
        <v>24684.906679</v>
      </c>
      <c r="T28" s="415">
        <v>437880.35320800002</v>
      </c>
      <c r="U28" s="1132">
        <v>392965.09570800001</v>
      </c>
      <c r="V28" s="415">
        <v>225548.76581899999</v>
      </c>
      <c r="W28" s="1132">
        <v>160554.022119</v>
      </c>
      <c r="X28" s="415">
        <v>98726.601379999993</v>
      </c>
      <c r="Y28" s="1132">
        <v>71139.595379999999</v>
      </c>
      <c r="Z28" s="415">
        <v>90326.414117000008</v>
      </c>
      <c r="AA28" s="1132">
        <v>57586.375117000003</v>
      </c>
      <c r="AB28" s="415">
        <v>167463.187263</v>
      </c>
      <c r="AC28" s="1132">
        <v>68969.554762999993</v>
      </c>
      <c r="AD28" s="415" t="s">
        <v>360</v>
      </c>
      <c r="AE28" s="1132">
        <v>3694457.1969029992</v>
      </c>
      <c r="AF28" s="452"/>
    </row>
    <row r="29" spans="1:32" s="333" customFormat="1" ht="14.15" customHeight="1">
      <c r="A29" s="453">
        <v>2013</v>
      </c>
      <c r="B29" s="415">
        <v>309417.19274299999</v>
      </c>
      <c r="C29" s="1132">
        <v>229071.43054299999</v>
      </c>
      <c r="D29" s="415">
        <v>415652.54238099995</v>
      </c>
      <c r="E29" s="1132">
        <v>334074.41738099995</v>
      </c>
      <c r="F29" s="415">
        <v>558552.32289299998</v>
      </c>
      <c r="G29" s="1132">
        <v>502213.47589299997</v>
      </c>
      <c r="H29" s="415">
        <v>184880.29334199999</v>
      </c>
      <c r="I29" s="1132">
        <v>119490.143942</v>
      </c>
      <c r="J29" s="415">
        <v>74226.72389600001</v>
      </c>
      <c r="K29" s="1132">
        <v>54713.521896000006</v>
      </c>
      <c r="L29" s="415">
        <v>349652.52020200004</v>
      </c>
      <c r="M29" s="1132">
        <v>246652.83940200004</v>
      </c>
      <c r="N29" s="415">
        <v>1488472.6804520001</v>
      </c>
      <c r="O29" s="1132">
        <v>1362903.4679520002</v>
      </c>
      <c r="P29" s="415">
        <v>153070.95336499999</v>
      </c>
      <c r="Q29" s="1132">
        <v>92894.468064999994</v>
      </c>
      <c r="R29" s="415">
        <v>35506.525421999999</v>
      </c>
      <c r="S29" s="1132">
        <v>26104.000421999997</v>
      </c>
      <c r="T29" s="415">
        <v>458430.81568599993</v>
      </c>
      <c r="U29" s="1132">
        <v>410307.30928599992</v>
      </c>
      <c r="V29" s="415">
        <v>220832.63284099998</v>
      </c>
      <c r="W29" s="1132">
        <v>154302.403941</v>
      </c>
      <c r="X29" s="415">
        <v>98455.846416000015</v>
      </c>
      <c r="Y29" s="1132">
        <v>70223.142416000017</v>
      </c>
      <c r="Z29" s="415">
        <v>88277.823481999993</v>
      </c>
      <c r="AA29" s="1132">
        <v>55192.446481999992</v>
      </c>
      <c r="AB29" s="415">
        <v>171326.50547599999</v>
      </c>
      <c r="AC29" s="1132">
        <v>70193.661275999999</v>
      </c>
      <c r="AD29" s="415" t="s">
        <v>360</v>
      </c>
      <c r="AE29" s="1132">
        <v>3728336.7288969997</v>
      </c>
      <c r="AF29" s="452"/>
    </row>
    <row r="30" spans="1:32" ht="14.15" customHeight="1">
      <c r="A30" s="451">
        <v>2014</v>
      </c>
      <c r="B30" s="415">
        <v>312695.23364200001</v>
      </c>
      <c r="C30" s="1132">
        <v>231193.33264199999</v>
      </c>
      <c r="D30" s="415">
        <v>426221.44238799997</v>
      </c>
      <c r="E30" s="1132">
        <v>343101.87708799995</v>
      </c>
      <c r="F30" s="415">
        <v>555381.08213500003</v>
      </c>
      <c r="G30" s="1132">
        <v>498107.47513500002</v>
      </c>
      <c r="H30" s="415">
        <v>187512.88279800001</v>
      </c>
      <c r="I30" s="1132">
        <v>118873.28519800001</v>
      </c>
      <c r="J30" s="415">
        <v>83052.223455999992</v>
      </c>
      <c r="K30" s="1132">
        <v>62643.395455999991</v>
      </c>
      <c r="L30" s="415">
        <v>375551.55822599994</v>
      </c>
      <c r="M30" s="1132">
        <v>272577.56142599997</v>
      </c>
      <c r="N30" s="415">
        <v>1474328.4320189999</v>
      </c>
      <c r="O30" s="1132">
        <v>1347091.529319</v>
      </c>
      <c r="P30" s="415">
        <v>158890.41953099999</v>
      </c>
      <c r="Q30" s="1132">
        <v>96702.081630999994</v>
      </c>
      <c r="R30" s="415">
        <v>37253.150147</v>
      </c>
      <c r="S30" s="1132">
        <v>26874.004147</v>
      </c>
      <c r="T30" s="415">
        <v>452989.76251899998</v>
      </c>
      <c r="U30" s="1132">
        <v>404397.24501899997</v>
      </c>
      <c r="V30" s="415">
        <v>225790.158276</v>
      </c>
      <c r="W30" s="1132">
        <v>160859.83937599999</v>
      </c>
      <c r="X30" s="415">
        <v>103263.81406899999</v>
      </c>
      <c r="Y30" s="1132">
        <v>74076.843068999995</v>
      </c>
      <c r="Z30" s="415">
        <v>92814.692788999993</v>
      </c>
      <c r="AA30" s="1132">
        <v>59911.238788999995</v>
      </c>
      <c r="AB30" s="415">
        <v>173718.81240400003</v>
      </c>
      <c r="AC30" s="1132">
        <v>72823.030404000019</v>
      </c>
      <c r="AD30" s="415" t="s">
        <v>360</v>
      </c>
      <c r="AE30" s="1132">
        <v>3769232.7386989989</v>
      </c>
      <c r="AF30" s="452"/>
    </row>
    <row r="31" spans="1:32" ht="14.15" customHeight="1">
      <c r="A31" s="451">
        <v>2015</v>
      </c>
      <c r="B31" s="415">
        <v>308077.80939300003</v>
      </c>
      <c r="C31" s="1132">
        <v>227145.60969300003</v>
      </c>
      <c r="D31" s="415">
        <v>416760.65654400003</v>
      </c>
      <c r="E31" s="1132">
        <v>330399.792044</v>
      </c>
      <c r="F31" s="415">
        <v>545678.00887400005</v>
      </c>
      <c r="G31" s="1132">
        <v>486488.29807400005</v>
      </c>
      <c r="H31" s="415">
        <v>190953.519023</v>
      </c>
      <c r="I31" s="1132">
        <v>120992.756123</v>
      </c>
      <c r="J31" s="415">
        <v>76728.001543999999</v>
      </c>
      <c r="K31" s="1132">
        <v>56543.795544000001</v>
      </c>
      <c r="L31" s="415">
        <v>375004.40363700001</v>
      </c>
      <c r="M31" s="1132">
        <v>266132.14063700003</v>
      </c>
      <c r="N31" s="415">
        <v>1453191.23052</v>
      </c>
      <c r="O31" s="1132">
        <v>1323195.2163199999</v>
      </c>
      <c r="P31" s="415">
        <v>151658.830678</v>
      </c>
      <c r="Q31" s="1132">
        <v>87884.40077800001</v>
      </c>
      <c r="R31" s="415">
        <v>36036.238863999999</v>
      </c>
      <c r="S31" s="1132">
        <v>25821.354864000001</v>
      </c>
      <c r="T31" s="415">
        <v>483465.69194500003</v>
      </c>
      <c r="U31" s="1132">
        <v>432157.72124500002</v>
      </c>
      <c r="V31" s="415">
        <v>227963.37916099999</v>
      </c>
      <c r="W31" s="1132">
        <v>157695.77256099999</v>
      </c>
      <c r="X31" s="415">
        <v>101942.265342</v>
      </c>
      <c r="Y31" s="1132">
        <v>72831.438341999994</v>
      </c>
      <c r="Z31" s="415">
        <v>87596.636773000006</v>
      </c>
      <c r="AA31" s="1132">
        <v>52299.988773000005</v>
      </c>
      <c r="AB31" s="415">
        <v>176762.21149399999</v>
      </c>
      <c r="AC31" s="1132">
        <v>72429.258993999989</v>
      </c>
      <c r="AD31" s="415" t="s">
        <v>360</v>
      </c>
      <c r="AE31" s="1132">
        <v>3712017.5439919997</v>
      </c>
      <c r="AF31" s="452"/>
    </row>
    <row r="32" spans="1:32" ht="14.15" customHeight="1">
      <c r="A32" s="451" t="s">
        <v>1665</v>
      </c>
      <c r="B32" s="415">
        <v>316335.86200676998</v>
      </c>
      <c r="C32" s="1132">
        <v>233920.03455499999</v>
      </c>
      <c r="D32" s="415">
        <v>438155.06463008001</v>
      </c>
      <c r="E32" s="1132">
        <v>351502.63294859999</v>
      </c>
      <c r="F32" s="415">
        <v>558795.38991777995</v>
      </c>
      <c r="G32" s="1132">
        <v>499284.52962777996</v>
      </c>
      <c r="H32" s="415">
        <v>195298.55065536001</v>
      </c>
      <c r="I32" s="1132">
        <v>120185.00869742998</v>
      </c>
      <c r="J32" s="415">
        <v>74161.785089550001</v>
      </c>
      <c r="K32" s="1132">
        <v>53914.906809339998</v>
      </c>
      <c r="L32" s="415">
        <v>374411.11865962995</v>
      </c>
      <c r="M32" s="1132">
        <v>266119.29915019003</v>
      </c>
      <c r="N32" s="415">
        <v>1409920.7250440801</v>
      </c>
      <c r="O32" s="1132">
        <v>1280438.8513265101</v>
      </c>
      <c r="P32" s="415">
        <v>157760.08929639004</v>
      </c>
      <c r="Q32" s="1132">
        <v>94560.490638120129</v>
      </c>
      <c r="R32" s="415">
        <v>35738.024618509997</v>
      </c>
      <c r="S32" s="1132">
        <v>25867.293612109996</v>
      </c>
      <c r="T32" s="415">
        <v>463742.99089831999</v>
      </c>
      <c r="U32" s="1132">
        <v>411729.77339306998</v>
      </c>
      <c r="V32" s="415">
        <v>208653.28790076001</v>
      </c>
      <c r="W32" s="1132">
        <v>141072.26947280002</v>
      </c>
      <c r="X32" s="415">
        <v>105171.02790637001</v>
      </c>
      <c r="Y32" s="1132">
        <v>75283.551408640036</v>
      </c>
      <c r="Z32" s="415">
        <v>93318.763040699982</v>
      </c>
      <c r="AA32" s="1132">
        <v>58050.536498499991</v>
      </c>
      <c r="AB32" s="415">
        <v>182965.13399770999</v>
      </c>
      <c r="AC32" s="1132">
        <v>73554.355259910037</v>
      </c>
      <c r="AD32" s="415" t="s">
        <v>360</v>
      </c>
      <c r="AE32" s="1132">
        <v>3685483.5333979996</v>
      </c>
      <c r="AF32" s="452"/>
    </row>
    <row r="33" spans="1:32" ht="14.15" customHeight="1">
      <c r="A33" s="451" t="s">
        <v>1666</v>
      </c>
      <c r="B33" s="415">
        <v>324065.79733835999</v>
      </c>
      <c r="C33" s="1132">
        <v>242894.73272257997</v>
      </c>
      <c r="D33" s="415">
        <v>442523.23606192006</v>
      </c>
      <c r="E33" s="1132">
        <v>356814.09621356014</v>
      </c>
      <c r="F33" s="415">
        <v>570227.13984137005</v>
      </c>
      <c r="G33" s="1132">
        <v>513096.83276810008</v>
      </c>
      <c r="H33" s="415">
        <v>205740.52804944996</v>
      </c>
      <c r="I33" s="1132">
        <v>132462.61323866993</v>
      </c>
      <c r="J33" s="415">
        <v>77548.264503710001</v>
      </c>
      <c r="K33" s="1132">
        <v>57211.760279800001</v>
      </c>
      <c r="L33" s="415">
        <v>353164.85348220012</v>
      </c>
      <c r="M33" s="1132">
        <v>240957.40386998019</v>
      </c>
      <c r="N33" s="415">
        <v>1381802.4097840402</v>
      </c>
      <c r="O33" s="1132">
        <v>1255175.39141466</v>
      </c>
      <c r="P33" s="415">
        <v>161266.01342456002</v>
      </c>
      <c r="Q33" s="1132">
        <v>98055.436957039972</v>
      </c>
      <c r="R33" s="415">
        <v>35391.780405860001</v>
      </c>
      <c r="S33" s="1132">
        <v>26126.792340480002</v>
      </c>
      <c r="T33" s="415">
        <v>492764.18926724006</v>
      </c>
      <c r="U33" s="1132">
        <v>441230.65653962007</v>
      </c>
      <c r="V33" s="415">
        <v>221009.45677197998</v>
      </c>
      <c r="W33" s="1132">
        <v>153055.83386577002</v>
      </c>
      <c r="X33" s="415">
        <v>103185.90687957003</v>
      </c>
      <c r="Y33" s="1132">
        <v>72522.450763540022</v>
      </c>
      <c r="Z33" s="415">
        <v>94604.668632389978</v>
      </c>
      <c r="AA33" s="1132">
        <v>59151.503440089989</v>
      </c>
      <c r="AB33" s="415">
        <v>171035.54051950999</v>
      </c>
      <c r="AC33" s="1132">
        <v>65616.783291109939</v>
      </c>
      <c r="AD33" s="415" t="s">
        <v>360</v>
      </c>
      <c r="AE33" s="1132">
        <v>3714372.2877050005</v>
      </c>
      <c r="AF33" s="452"/>
    </row>
    <row r="34" spans="1:32" ht="14.15" customHeight="1">
      <c r="A34" s="451" t="s">
        <v>1667</v>
      </c>
      <c r="B34" s="415">
        <v>337879.97994200001</v>
      </c>
      <c r="C34" s="1132">
        <v>252501.176442</v>
      </c>
      <c r="D34" s="415">
        <v>460555.54622600001</v>
      </c>
      <c r="E34" s="1132">
        <v>365856.39022599999</v>
      </c>
      <c r="F34" s="415">
        <v>567683.08866299991</v>
      </c>
      <c r="G34" s="1132">
        <v>511157.76166299992</v>
      </c>
      <c r="H34" s="415">
        <v>204625.456442</v>
      </c>
      <c r="I34" s="1132">
        <v>128681.81534199999</v>
      </c>
      <c r="J34" s="415">
        <v>72940.623989</v>
      </c>
      <c r="K34" s="1132">
        <v>53701.832989000002</v>
      </c>
      <c r="L34" s="415">
        <v>336596.92035999999</v>
      </c>
      <c r="M34" s="1132">
        <v>224681.81285999998</v>
      </c>
      <c r="N34" s="415">
        <v>1434981.87573</v>
      </c>
      <c r="O34" s="1132">
        <v>1306186.8004300001</v>
      </c>
      <c r="P34" s="415">
        <v>163398.123009</v>
      </c>
      <c r="Q34" s="1132">
        <v>98863.903709000006</v>
      </c>
      <c r="R34" s="415">
        <v>33761.736466999995</v>
      </c>
      <c r="S34" s="1132">
        <v>24459.438466999993</v>
      </c>
      <c r="T34" s="415">
        <v>499922.00227299996</v>
      </c>
      <c r="U34" s="1132">
        <v>447753.22257299995</v>
      </c>
      <c r="V34" s="415">
        <v>221289.254969</v>
      </c>
      <c r="W34" s="1132">
        <v>153277.63526899999</v>
      </c>
      <c r="X34" s="415">
        <v>97488.977358999997</v>
      </c>
      <c r="Y34" s="1132">
        <v>68845.815359</v>
      </c>
      <c r="Z34" s="415">
        <v>95640.174780999994</v>
      </c>
      <c r="AA34" s="1132">
        <v>58386.922780999994</v>
      </c>
      <c r="AB34" s="415">
        <v>172217.19261540004</v>
      </c>
      <c r="AC34" s="1132">
        <v>66798.43538699999</v>
      </c>
      <c r="AD34" s="415" t="s">
        <v>360</v>
      </c>
      <c r="AE34" s="1132">
        <v>3761152.9634970007</v>
      </c>
      <c r="AF34" s="452"/>
    </row>
    <row r="35" spans="1:32" ht="13">
      <c r="A35" s="334"/>
      <c r="B35" s="448"/>
      <c r="C35" s="448"/>
      <c r="D35" s="448"/>
      <c r="E35" s="448"/>
      <c r="F35" s="448"/>
      <c r="G35" s="448"/>
      <c r="H35" s="448"/>
      <c r="I35" s="448"/>
      <c r="J35" s="448"/>
      <c r="K35" s="448"/>
      <c r="L35" s="448"/>
      <c r="M35" s="448"/>
      <c r="N35" s="448"/>
      <c r="O35" s="448"/>
      <c r="P35" s="448"/>
      <c r="Q35" s="448"/>
      <c r="R35" s="448"/>
      <c r="S35" s="448"/>
      <c r="T35" s="448"/>
      <c r="U35" s="448"/>
      <c r="V35" s="448"/>
      <c r="W35" s="448"/>
      <c r="X35" s="448"/>
      <c r="Y35" s="448"/>
      <c r="Z35" s="448"/>
      <c r="AA35" s="448"/>
      <c r="AB35" s="448"/>
      <c r="AC35" s="448"/>
      <c r="AD35" s="448"/>
      <c r="AE35" s="448"/>
    </row>
    <row r="36" spans="1:32" ht="13">
      <c r="B36" s="1360" t="s">
        <v>462</v>
      </c>
      <c r="C36" s="1360"/>
      <c r="D36" s="1360"/>
      <c r="E36" s="1360"/>
      <c r="F36" s="1360"/>
      <c r="G36" s="1360"/>
      <c r="H36" s="1360" t="s">
        <v>462</v>
      </c>
      <c r="I36" s="1360"/>
      <c r="J36" s="1360"/>
      <c r="K36" s="1360"/>
      <c r="L36" s="1360"/>
      <c r="M36" s="1360"/>
      <c r="N36" s="1360" t="s">
        <v>462</v>
      </c>
      <c r="O36" s="1360"/>
      <c r="P36" s="1360"/>
      <c r="Q36" s="1360"/>
      <c r="R36" s="1360"/>
      <c r="S36" s="1360"/>
      <c r="T36" s="1360" t="s">
        <v>462</v>
      </c>
      <c r="U36" s="1360"/>
      <c r="V36" s="1360"/>
      <c r="W36" s="1360"/>
      <c r="X36" s="1360"/>
      <c r="Y36" s="1360"/>
      <c r="Z36" s="1360" t="s">
        <v>462</v>
      </c>
      <c r="AA36" s="1360"/>
      <c r="AB36" s="1360"/>
      <c r="AC36" s="1360"/>
      <c r="AD36" s="1360"/>
      <c r="AE36" s="1360"/>
    </row>
    <row r="37" spans="1:32">
      <c r="B37" s="450"/>
      <c r="C37" s="450"/>
      <c r="D37" s="450"/>
      <c r="E37" s="450"/>
      <c r="F37" s="450"/>
      <c r="G37" s="450"/>
      <c r="H37" s="450"/>
      <c r="I37" s="450"/>
      <c r="J37" s="450"/>
      <c r="K37" s="450"/>
      <c r="L37" s="450"/>
      <c r="M37" s="450"/>
      <c r="N37" s="450"/>
      <c r="O37" s="450"/>
      <c r="P37" s="450"/>
      <c r="Q37" s="450"/>
      <c r="R37" s="450"/>
      <c r="S37" s="450"/>
      <c r="T37" s="450"/>
      <c r="U37" s="450"/>
      <c r="V37" s="450"/>
      <c r="W37" s="450"/>
      <c r="X37" s="450"/>
      <c r="Y37" s="450"/>
      <c r="Z37" s="450"/>
      <c r="AA37" s="450"/>
      <c r="AB37" s="450"/>
      <c r="AC37" s="450"/>
      <c r="AD37" s="450"/>
      <c r="AE37" s="450"/>
    </row>
    <row r="38" spans="1:32" s="343" customFormat="1" ht="14.15" customHeight="1">
      <c r="A38" s="451">
        <v>1994</v>
      </c>
      <c r="B38" s="454" t="s">
        <v>356</v>
      </c>
      <c r="C38" s="454" t="s">
        <v>356</v>
      </c>
      <c r="D38" s="454" t="s">
        <v>356</v>
      </c>
      <c r="E38" s="454" t="s">
        <v>356</v>
      </c>
      <c r="F38" s="454" t="s">
        <v>356</v>
      </c>
      <c r="G38" s="454" t="s">
        <v>356</v>
      </c>
      <c r="H38" s="454" t="s">
        <v>356</v>
      </c>
      <c r="I38" s="454" t="s">
        <v>356</v>
      </c>
      <c r="J38" s="454" t="s">
        <v>356</v>
      </c>
      <c r="K38" s="454" t="s">
        <v>356</v>
      </c>
      <c r="L38" s="454" t="s">
        <v>356</v>
      </c>
      <c r="M38" s="454" t="s">
        <v>356</v>
      </c>
      <c r="N38" s="454" t="s">
        <v>356</v>
      </c>
      <c r="O38" s="454" t="s">
        <v>356</v>
      </c>
      <c r="P38" s="454" t="s">
        <v>356</v>
      </c>
      <c r="Q38" s="454" t="s">
        <v>356</v>
      </c>
      <c r="R38" s="454" t="s">
        <v>356</v>
      </c>
      <c r="S38" s="454" t="s">
        <v>356</v>
      </c>
      <c r="T38" s="454" t="s">
        <v>356</v>
      </c>
      <c r="U38" s="454" t="s">
        <v>356</v>
      </c>
      <c r="V38" s="454" t="s">
        <v>356</v>
      </c>
      <c r="W38" s="454" t="s">
        <v>356</v>
      </c>
      <c r="X38" s="454" t="s">
        <v>356</v>
      </c>
      <c r="Y38" s="454" t="s">
        <v>356</v>
      </c>
      <c r="Z38" s="454" t="s">
        <v>356</v>
      </c>
      <c r="AA38" s="454" t="s">
        <v>356</v>
      </c>
      <c r="AB38" s="454" t="s">
        <v>356</v>
      </c>
      <c r="AC38" s="454" t="s">
        <v>356</v>
      </c>
      <c r="AD38" s="415" t="s">
        <v>360</v>
      </c>
      <c r="AE38" s="454" t="s">
        <v>356</v>
      </c>
      <c r="AF38" s="452"/>
    </row>
    <row r="39" spans="1:32" s="333" customFormat="1" ht="14.15" customHeight="1">
      <c r="A39" s="453">
        <v>1995</v>
      </c>
      <c r="B39" s="455">
        <v>-2.2272897994392906</v>
      </c>
      <c r="C39" s="455">
        <v>-2.7025212381674351</v>
      </c>
      <c r="D39" s="455">
        <v>-3.8244881449962236</v>
      </c>
      <c r="E39" s="455">
        <v>-4.5162040219204016</v>
      </c>
      <c r="F39" s="455">
        <v>-13.915089785281296</v>
      </c>
      <c r="G39" s="455">
        <v>-14.992511390490137</v>
      </c>
      <c r="H39" s="455">
        <v>1.0353673892769564</v>
      </c>
      <c r="I39" s="455">
        <v>1.1437557842232309</v>
      </c>
      <c r="J39" s="455">
        <v>1.2745265732685453</v>
      </c>
      <c r="K39" s="455">
        <v>0.10015069736340365</v>
      </c>
      <c r="L39" s="455">
        <v>0.53060583351613388</v>
      </c>
      <c r="M39" s="455">
        <v>0.459296366275737</v>
      </c>
      <c r="N39" s="455">
        <v>-1.747816879704942</v>
      </c>
      <c r="O39" s="455">
        <v>-1.818823745270123</v>
      </c>
      <c r="P39" s="455">
        <v>0.20721305566506487</v>
      </c>
      <c r="Q39" s="455">
        <v>0.63208803997022756</v>
      </c>
      <c r="R39" s="455">
        <v>1.4931607455644667</v>
      </c>
      <c r="S39" s="455">
        <v>0.55808498204788748</v>
      </c>
      <c r="T39" s="455">
        <v>-6.1200919261532505</v>
      </c>
      <c r="U39" s="455">
        <v>-6.362081780736716</v>
      </c>
      <c r="V39" s="455">
        <v>1.8845522668886332</v>
      </c>
      <c r="W39" s="455">
        <v>0.57543210356395491</v>
      </c>
      <c r="X39" s="455">
        <v>4.4045716608713406</v>
      </c>
      <c r="Y39" s="455">
        <v>5.5995417637329439</v>
      </c>
      <c r="Z39" s="455">
        <v>-1.5499360169897898</v>
      </c>
      <c r="AA39" s="455">
        <v>-2.6061980077346902</v>
      </c>
      <c r="AB39" s="455">
        <v>-5.333531950249494</v>
      </c>
      <c r="AC39" s="455">
        <v>-14.663218409469522</v>
      </c>
      <c r="AD39" s="456" t="s">
        <v>360</v>
      </c>
      <c r="AE39" s="455">
        <v>-4.282266070816533</v>
      </c>
      <c r="AF39" s="452"/>
    </row>
    <row r="40" spans="1:32" s="333" customFormat="1" ht="14.15" customHeight="1">
      <c r="A40" s="451">
        <v>1996</v>
      </c>
      <c r="B40" s="455">
        <v>-2.1062823664911576</v>
      </c>
      <c r="C40" s="455">
        <v>-2.5390166352169246</v>
      </c>
      <c r="D40" s="455">
        <v>-1.6260279921696679</v>
      </c>
      <c r="E40" s="455">
        <v>-1.3929363056172974</v>
      </c>
      <c r="F40" s="455">
        <v>-3.3403457101009337</v>
      </c>
      <c r="G40" s="455">
        <v>-4.3903317039821985</v>
      </c>
      <c r="H40" s="455">
        <v>-3.3728807859661885</v>
      </c>
      <c r="I40" s="455">
        <v>-5.8624979074057393</v>
      </c>
      <c r="J40" s="455">
        <v>5.5727703133565569</v>
      </c>
      <c r="K40" s="455">
        <v>5.0190670275462708</v>
      </c>
      <c r="L40" s="455">
        <v>0.47752547649078281</v>
      </c>
      <c r="M40" s="455">
        <v>1.5888087264911377</v>
      </c>
      <c r="N40" s="455">
        <v>0.85181136188464279</v>
      </c>
      <c r="O40" s="455">
        <v>0.94241118510576882</v>
      </c>
      <c r="P40" s="455">
        <v>-5.8466908863368872</v>
      </c>
      <c r="Q40" s="455">
        <v>-4.2406920338110865</v>
      </c>
      <c r="R40" s="455">
        <v>-9.7634374690245096</v>
      </c>
      <c r="S40" s="455">
        <v>-10.996028830751982</v>
      </c>
      <c r="T40" s="455">
        <v>-17.446815628420964</v>
      </c>
      <c r="U40" s="455">
        <v>-18.695864745592786</v>
      </c>
      <c r="V40" s="455">
        <v>3.8563839373523479</v>
      </c>
      <c r="W40" s="455">
        <v>4.7960745334609243</v>
      </c>
      <c r="X40" s="455">
        <v>-3.1871362366881186</v>
      </c>
      <c r="Y40" s="455">
        <v>-3.4933681057516281</v>
      </c>
      <c r="Z40" s="455">
        <v>4.5198839704833773</v>
      </c>
      <c r="AA40" s="455">
        <v>5.9190079020535933</v>
      </c>
      <c r="AB40" s="455">
        <v>0.23193919641948924</v>
      </c>
      <c r="AC40" s="455">
        <v>8.4954140840642651</v>
      </c>
      <c r="AD40" s="456" t="s">
        <v>360</v>
      </c>
      <c r="AE40" s="455">
        <v>-2.775264350830426</v>
      </c>
      <c r="AF40" s="452"/>
    </row>
    <row r="41" spans="1:32" s="333" customFormat="1" ht="14.15" customHeight="1">
      <c r="A41" s="453">
        <v>1997</v>
      </c>
      <c r="B41" s="455">
        <v>-0.2963164340053055</v>
      </c>
      <c r="C41" s="455">
        <v>-1.0952278133355406</v>
      </c>
      <c r="D41" s="455">
        <v>-1.8410636087992884</v>
      </c>
      <c r="E41" s="455">
        <v>-2.621858921781083</v>
      </c>
      <c r="F41" s="455">
        <v>3.4473935830855709</v>
      </c>
      <c r="G41" s="455">
        <v>3.9291531052270869</v>
      </c>
      <c r="H41" s="455">
        <v>-0.47404260787527619</v>
      </c>
      <c r="I41" s="455">
        <v>-0.56231980540333382</v>
      </c>
      <c r="J41" s="455">
        <v>-5.0407314228347673</v>
      </c>
      <c r="K41" s="455">
        <v>-6.2902631527696116</v>
      </c>
      <c r="L41" s="455">
        <v>4.3682063735598007</v>
      </c>
      <c r="M41" s="455">
        <v>3.9279495021039423</v>
      </c>
      <c r="N41" s="455">
        <v>-6.3037245998002902</v>
      </c>
      <c r="O41" s="455">
        <v>-6.6872637239106183</v>
      </c>
      <c r="P41" s="455">
        <v>2.0686319032215437</v>
      </c>
      <c r="Q41" s="455">
        <v>0.63078302272988651</v>
      </c>
      <c r="R41" s="455">
        <v>16.230184673421135</v>
      </c>
      <c r="S41" s="455">
        <v>22.77123915921814</v>
      </c>
      <c r="T41" s="455">
        <v>-7.6725205727572501</v>
      </c>
      <c r="U41" s="455">
        <v>-8.1778417167400477</v>
      </c>
      <c r="V41" s="455">
        <v>3.442177662661436</v>
      </c>
      <c r="W41" s="455">
        <v>6.169182978535602</v>
      </c>
      <c r="X41" s="455">
        <v>-0.98408653660256107</v>
      </c>
      <c r="Y41" s="455">
        <v>-2.4400504823774583</v>
      </c>
      <c r="Z41" s="455">
        <v>-1.299478065373691</v>
      </c>
      <c r="AA41" s="455">
        <v>-0.13314234931543467</v>
      </c>
      <c r="AB41" s="455">
        <v>4.3628567010379982</v>
      </c>
      <c r="AC41" s="455">
        <v>3.9290010607062413</v>
      </c>
      <c r="AD41" s="456" t="s">
        <v>360</v>
      </c>
      <c r="AE41" s="455">
        <v>-2.7175690767720511</v>
      </c>
      <c r="AF41" s="452"/>
    </row>
    <row r="42" spans="1:32" s="333" customFormat="1" ht="14.15" customHeight="1">
      <c r="A42" s="451">
        <v>1998</v>
      </c>
      <c r="B42" s="455">
        <v>0.4274383425616719</v>
      </c>
      <c r="C42" s="455">
        <v>0.78497101371451095</v>
      </c>
      <c r="D42" s="455">
        <v>0.25843669572756767</v>
      </c>
      <c r="E42" s="455">
        <v>0.12121393809178471</v>
      </c>
      <c r="F42" s="455">
        <v>9.2757675973803089</v>
      </c>
      <c r="G42" s="455">
        <v>10.36164224950528</v>
      </c>
      <c r="H42" s="455">
        <v>5.9323385385837071</v>
      </c>
      <c r="I42" s="455">
        <v>4.8947214772443886</v>
      </c>
      <c r="J42" s="455">
        <v>1.1839830367844115</v>
      </c>
      <c r="K42" s="455">
        <v>-1.3327424213173344</v>
      </c>
      <c r="L42" s="455">
        <v>2.504531164720234</v>
      </c>
      <c r="M42" s="455">
        <v>2.2718995669256401</v>
      </c>
      <c r="N42" s="455">
        <v>-2.4251979871391711</v>
      </c>
      <c r="O42" s="455">
        <v>-2.7551489628443306</v>
      </c>
      <c r="P42" s="455">
        <v>4.5780105660360562</v>
      </c>
      <c r="Q42" s="455">
        <v>9.2002071415965361</v>
      </c>
      <c r="R42" s="455">
        <v>-2.3559748886949592</v>
      </c>
      <c r="S42" s="455">
        <v>-3.4668733893197867</v>
      </c>
      <c r="T42" s="455">
        <v>-15.24239685618717</v>
      </c>
      <c r="U42" s="455">
        <v>-16.557025935944694</v>
      </c>
      <c r="V42" s="455">
        <v>-0.10698278404950656</v>
      </c>
      <c r="W42" s="455">
        <v>-0.83806154909954955</v>
      </c>
      <c r="X42" s="455">
        <v>4.0460290942950223</v>
      </c>
      <c r="Y42" s="455">
        <v>6.347941439875143</v>
      </c>
      <c r="Z42" s="455">
        <v>-2.822621251686499</v>
      </c>
      <c r="AA42" s="455">
        <v>-8.0068897016752345</v>
      </c>
      <c r="AB42" s="455">
        <v>-3.5643809638624617</v>
      </c>
      <c r="AC42" s="455">
        <v>-4.7903697767877276</v>
      </c>
      <c r="AD42" s="456" t="s">
        <v>360</v>
      </c>
      <c r="AE42" s="455">
        <v>-1.0677995137254328</v>
      </c>
      <c r="AF42" s="452"/>
    </row>
    <row r="43" spans="1:32" s="333" customFormat="1" ht="14.15" customHeight="1">
      <c r="A43" s="453">
        <v>1999</v>
      </c>
      <c r="B43" s="455">
        <v>6.9460753132449469</v>
      </c>
      <c r="C43" s="455">
        <v>7.4646890174902722</v>
      </c>
      <c r="D43" s="455">
        <v>4.131947459326085</v>
      </c>
      <c r="E43" s="455">
        <v>2.5471696007576696</v>
      </c>
      <c r="F43" s="455">
        <v>-4.55719108516017</v>
      </c>
      <c r="G43" s="455">
        <v>-5.2114913891550572</v>
      </c>
      <c r="H43" s="455">
        <v>2.1602625244851623</v>
      </c>
      <c r="I43" s="455">
        <v>2.8110412575102828</v>
      </c>
      <c r="J43" s="455">
        <v>3.598880663966483</v>
      </c>
      <c r="K43" s="455">
        <v>2.8654383310881713</v>
      </c>
      <c r="L43" s="455">
        <v>4.0611763935817748</v>
      </c>
      <c r="M43" s="455">
        <v>3.7899150492317233</v>
      </c>
      <c r="N43" s="455">
        <v>1.1293809843684102</v>
      </c>
      <c r="O43" s="455">
        <v>1.3517755167032561</v>
      </c>
      <c r="P43" s="455">
        <v>3.4233360405023916</v>
      </c>
      <c r="Q43" s="455">
        <v>1.2677461454047574</v>
      </c>
      <c r="R43" s="455">
        <v>-1.4363110702913389</v>
      </c>
      <c r="S43" s="455">
        <v>-4.840846608880895</v>
      </c>
      <c r="T43" s="455">
        <v>11.188030224371076</v>
      </c>
      <c r="U43" s="455">
        <v>10.680791250676464</v>
      </c>
      <c r="V43" s="455">
        <v>5.5658329254289072</v>
      </c>
      <c r="W43" s="455">
        <v>4.3894648715796194</v>
      </c>
      <c r="X43" s="455">
        <v>4.7929037010921434</v>
      </c>
      <c r="Y43" s="455">
        <v>2.2211663829938857</v>
      </c>
      <c r="Z43" s="455">
        <v>2.3186682844358302</v>
      </c>
      <c r="AA43" s="455">
        <v>4.1339315052415344</v>
      </c>
      <c r="AB43" s="455">
        <v>-2.4542852090046097</v>
      </c>
      <c r="AC43" s="455">
        <v>-6.1973773492829451</v>
      </c>
      <c r="AD43" s="456" t="s">
        <v>360</v>
      </c>
      <c r="AE43" s="455">
        <v>1.9854052247439427</v>
      </c>
      <c r="AF43" s="452"/>
    </row>
    <row r="44" spans="1:32" s="333" customFormat="1" ht="14.15" customHeight="1">
      <c r="A44" s="451">
        <v>2000</v>
      </c>
      <c r="B44" s="455">
        <v>9.0685629258261571</v>
      </c>
      <c r="C44" s="455">
        <v>9.4888679844030435</v>
      </c>
      <c r="D44" s="455">
        <v>2.7448882498203915</v>
      </c>
      <c r="E44" s="455">
        <v>2.7219235521571647</v>
      </c>
      <c r="F44" s="455">
        <v>1.6220573946638694</v>
      </c>
      <c r="G44" s="455">
        <v>1.626523416899218</v>
      </c>
      <c r="H44" s="455">
        <v>3.0533591705139571</v>
      </c>
      <c r="I44" s="455">
        <v>4.2443079993979325</v>
      </c>
      <c r="J44" s="455">
        <v>-5.3470386697902512</v>
      </c>
      <c r="K44" s="455">
        <v>-6.5038465382063606</v>
      </c>
      <c r="L44" s="455">
        <v>-1.224025698863656</v>
      </c>
      <c r="M44" s="455">
        <v>-0.54737671372204488</v>
      </c>
      <c r="N44" s="455">
        <v>-4.8942634750155491</v>
      </c>
      <c r="O44" s="455">
        <v>-5.4727054974051583</v>
      </c>
      <c r="P44" s="455">
        <v>3.338879200329842</v>
      </c>
      <c r="Q44" s="455">
        <v>4.6705514036580098</v>
      </c>
      <c r="R44" s="455">
        <v>-6.5304365610779769</v>
      </c>
      <c r="S44" s="455">
        <v>-2.977313487067164</v>
      </c>
      <c r="T44" s="455">
        <v>5.2007838607576815</v>
      </c>
      <c r="U44" s="455">
        <v>5.6663687956671396</v>
      </c>
      <c r="V44" s="455">
        <v>-4.8509083757295173</v>
      </c>
      <c r="W44" s="455">
        <v>-7.6628829127637204</v>
      </c>
      <c r="X44" s="455">
        <v>2.0540395833043732</v>
      </c>
      <c r="Y44" s="455">
        <v>3.9906860219213343</v>
      </c>
      <c r="Z44" s="455">
        <v>-5.667910680593593</v>
      </c>
      <c r="AA44" s="455">
        <v>-5.7330301441190414</v>
      </c>
      <c r="AB44" s="455">
        <v>2.0848924324816949</v>
      </c>
      <c r="AC44" s="455">
        <v>14.601085422703008</v>
      </c>
      <c r="AD44" s="456" t="s">
        <v>360</v>
      </c>
      <c r="AE44" s="455">
        <v>-0.39480611480435357</v>
      </c>
      <c r="AF44" s="452"/>
    </row>
    <row r="45" spans="1:32" s="333" customFormat="1" ht="14.15" customHeight="1">
      <c r="A45" s="453">
        <v>2001</v>
      </c>
      <c r="B45" s="455">
        <v>-10.90607463157356</v>
      </c>
      <c r="C45" s="455">
        <v>-13.425246457742873</v>
      </c>
      <c r="D45" s="455">
        <v>-4.1929065896080857</v>
      </c>
      <c r="E45" s="455">
        <v>-4.4245425933080753</v>
      </c>
      <c r="F45" s="455">
        <v>7.5445462171805246</v>
      </c>
      <c r="G45" s="455">
        <v>8.0601255323311847</v>
      </c>
      <c r="H45" s="455">
        <v>-0.22081715888518261</v>
      </c>
      <c r="I45" s="455">
        <v>-1.7558377171707633</v>
      </c>
      <c r="J45" s="455">
        <v>-1.486584827441888</v>
      </c>
      <c r="K45" s="455">
        <v>-2.2817671830214152</v>
      </c>
      <c r="L45" s="455">
        <v>-1.8680174939821086</v>
      </c>
      <c r="M45" s="455">
        <v>-5.5106516078780032</v>
      </c>
      <c r="N45" s="455">
        <v>-1.8831985723180935</v>
      </c>
      <c r="O45" s="455">
        <v>-1.914314778406947</v>
      </c>
      <c r="P45" s="455">
        <v>-4.9852440061178243</v>
      </c>
      <c r="Q45" s="455">
        <v>-6.8317184625833249</v>
      </c>
      <c r="R45" s="455">
        <v>-2.4427297215007826</v>
      </c>
      <c r="S45" s="455">
        <v>-1.6767470346024851</v>
      </c>
      <c r="T45" s="455">
        <v>9.9055322239916848</v>
      </c>
      <c r="U45" s="455">
        <v>10.942355289520094</v>
      </c>
      <c r="V45" s="455">
        <v>-8.8557229948846157</v>
      </c>
      <c r="W45" s="455">
        <v>-11.071865616042388</v>
      </c>
      <c r="X45" s="455">
        <v>1.4236691612854884</v>
      </c>
      <c r="Y45" s="455">
        <v>0.88530547483871658</v>
      </c>
      <c r="Z45" s="455">
        <v>-6.0995980665516925</v>
      </c>
      <c r="AA45" s="455">
        <v>-7.9964293441355778</v>
      </c>
      <c r="AB45" s="455">
        <v>3.900513234299865</v>
      </c>
      <c r="AC45" s="455">
        <v>-3.529774430031523</v>
      </c>
      <c r="AD45" s="456" t="s">
        <v>360</v>
      </c>
      <c r="AE45" s="455">
        <v>-1.1959209367230557</v>
      </c>
      <c r="AF45" s="452"/>
    </row>
    <row r="46" spans="1:32" s="333" customFormat="1" ht="14.15" customHeight="1">
      <c r="A46" s="451">
        <v>2002</v>
      </c>
      <c r="B46" s="455">
        <v>-5.6649727434171382</v>
      </c>
      <c r="C46" s="455">
        <v>-6.1826965834354155</v>
      </c>
      <c r="D46" s="455">
        <v>-1.9347012012715368</v>
      </c>
      <c r="E46" s="455">
        <v>-2.80889272900734</v>
      </c>
      <c r="F46" s="455">
        <v>3.0836825002866703</v>
      </c>
      <c r="G46" s="455">
        <v>3.8533686580813935</v>
      </c>
      <c r="H46" s="455">
        <v>-4.2122236542550695</v>
      </c>
      <c r="I46" s="455">
        <v>-3.9134392417993809</v>
      </c>
      <c r="J46" s="455">
        <v>-0.93525437267339839</v>
      </c>
      <c r="K46" s="455">
        <v>-2.0817423350912634</v>
      </c>
      <c r="L46" s="455">
        <v>-5.4815860346896841</v>
      </c>
      <c r="M46" s="455">
        <v>-4.9658358339546709</v>
      </c>
      <c r="N46" s="455">
        <v>3.0241375319688899</v>
      </c>
      <c r="O46" s="455">
        <v>3.7701561193023423</v>
      </c>
      <c r="P46" s="455">
        <v>-3.6435567197061403</v>
      </c>
      <c r="Q46" s="455">
        <v>-3.2674887841580045</v>
      </c>
      <c r="R46" s="455">
        <v>-2.0524375135618982</v>
      </c>
      <c r="S46" s="455">
        <v>-2.6882268263348692</v>
      </c>
      <c r="T46" s="455">
        <v>5.6593979920000805</v>
      </c>
      <c r="U46" s="455">
        <v>6.0385762008399269</v>
      </c>
      <c r="V46" s="455">
        <v>8.0379571184876113</v>
      </c>
      <c r="W46" s="455">
        <v>9.4696097382423687</v>
      </c>
      <c r="X46" s="455">
        <v>-4.1002713964139446</v>
      </c>
      <c r="Y46" s="455">
        <v>-4.7186112513327032</v>
      </c>
      <c r="Z46" s="455">
        <v>0.79987041818849036</v>
      </c>
      <c r="AA46" s="455">
        <v>-1.9803607810838457</v>
      </c>
      <c r="AB46" s="455">
        <v>-9.5288725076623564</v>
      </c>
      <c r="AC46" s="455">
        <v>-15.781774803751787</v>
      </c>
      <c r="AD46" s="456" t="s">
        <v>360</v>
      </c>
      <c r="AE46" s="455">
        <v>1.2118101392477172</v>
      </c>
      <c r="AF46" s="452"/>
    </row>
    <row r="47" spans="1:32" s="333" customFormat="1" ht="14.15" customHeight="1">
      <c r="A47" s="453">
        <v>2003</v>
      </c>
      <c r="B47" s="455">
        <v>-5.4794223435784346</v>
      </c>
      <c r="C47" s="455">
        <v>-8.5704193138945897</v>
      </c>
      <c r="D47" s="455">
        <v>-4.063226355774944</v>
      </c>
      <c r="E47" s="455">
        <v>-5.230986259048052</v>
      </c>
      <c r="F47" s="455">
        <v>-2.0313865413268246</v>
      </c>
      <c r="G47" s="455">
        <v>-2.5805494721302296</v>
      </c>
      <c r="H47" s="455">
        <v>-0.71123987044691717</v>
      </c>
      <c r="I47" s="455">
        <v>-1.7045921181459249</v>
      </c>
      <c r="J47" s="455">
        <v>-3.8328279875037481</v>
      </c>
      <c r="K47" s="455">
        <v>-6.2889217083557583</v>
      </c>
      <c r="L47" s="455">
        <v>-0.73812157667543943</v>
      </c>
      <c r="M47" s="455">
        <v>-2.3040624212584788</v>
      </c>
      <c r="N47" s="455">
        <v>4.3698415948961866</v>
      </c>
      <c r="O47" s="455">
        <v>4.2868315833934503</v>
      </c>
      <c r="P47" s="455">
        <v>2.0217789355013736</v>
      </c>
      <c r="Q47" s="455">
        <v>-1.6092763298799895</v>
      </c>
      <c r="R47" s="455">
        <v>5.8873088079110829</v>
      </c>
      <c r="S47" s="455">
        <v>3.6453056635805439</v>
      </c>
      <c r="T47" s="455">
        <v>-12.584728878702734</v>
      </c>
      <c r="U47" s="455">
        <v>-13.669775724158654</v>
      </c>
      <c r="V47" s="455">
        <v>12.159795462598055</v>
      </c>
      <c r="W47" s="455">
        <v>14.097085834709901</v>
      </c>
      <c r="X47" s="455">
        <v>2.856975745779863</v>
      </c>
      <c r="Y47" s="455">
        <v>-9.9307138957442476E-2</v>
      </c>
      <c r="Z47" s="455">
        <v>-7.0047288667453671</v>
      </c>
      <c r="AA47" s="455">
        <v>-11.899714500936625</v>
      </c>
      <c r="AB47" s="455">
        <v>5.7187455980186002</v>
      </c>
      <c r="AC47" s="455">
        <v>10.961146620030689</v>
      </c>
      <c r="AD47" s="456" t="s">
        <v>360</v>
      </c>
      <c r="AE47" s="455">
        <v>-1.3440390921144854</v>
      </c>
      <c r="AF47" s="452"/>
    </row>
    <row r="48" spans="1:32" s="333" customFormat="1" ht="14.15" customHeight="1">
      <c r="A48" s="451">
        <v>2004</v>
      </c>
      <c r="B48" s="455">
        <v>0.5258850638579986</v>
      </c>
      <c r="C48" s="455">
        <v>1.2633790287442679</v>
      </c>
      <c r="D48" s="455">
        <v>3.5428536121532233</v>
      </c>
      <c r="E48" s="455">
        <v>4.3591388557036197</v>
      </c>
      <c r="F48" s="455">
        <v>9.4179128227473115</v>
      </c>
      <c r="G48" s="455">
        <v>9.9034289909693882</v>
      </c>
      <c r="H48" s="455">
        <v>0.31912278189864196</v>
      </c>
      <c r="I48" s="455">
        <v>-2.0751665670670292</v>
      </c>
      <c r="J48" s="455">
        <v>4.156266137040376</v>
      </c>
      <c r="K48" s="455">
        <v>2.0963341480958206</v>
      </c>
      <c r="L48" s="455">
        <v>6.5307532540495004</v>
      </c>
      <c r="M48" s="455">
        <v>7.9071766596469928</v>
      </c>
      <c r="N48" s="455">
        <v>0.51762900300056458</v>
      </c>
      <c r="O48" s="455">
        <v>0.5240519705403841</v>
      </c>
      <c r="P48" s="455">
        <v>-0.22550094800297416</v>
      </c>
      <c r="Q48" s="455">
        <v>-0.79453749463282008</v>
      </c>
      <c r="R48" s="455">
        <v>4.0107645637202722</v>
      </c>
      <c r="S48" s="455">
        <v>0.38120674644851249</v>
      </c>
      <c r="T48" s="455">
        <v>8.7750884607040547</v>
      </c>
      <c r="U48" s="455">
        <v>9.1312371673096777</v>
      </c>
      <c r="V48" s="455">
        <v>-0.24618594850312547</v>
      </c>
      <c r="W48" s="455">
        <v>-1.597967300779743</v>
      </c>
      <c r="X48" s="455">
        <v>1.0847054345085496</v>
      </c>
      <c r="Y48" s="455">
        <v>0.60387766643273721</v>
      </c>
      <c r="Z48" s="455">
        <v>4.2126230108651299</v>
      </c>
      <c r="AA48" s="455">
        <v>9.3473538726982781</v>
      </c>
      <c r="AB48" s="455">
        <v>3.2042311572775048</v>
      </c>
      <c r="AC48" s="455">
        <v>4.1600059106746841</v>
      </c>
      <c r="AD48" s="456" t="s">
        <v>360</v>
      </c>
      <c r="AE48" s="455">
        <v>3.735370441297448</v>
      </c>
      <c r="AF48" s="452"/>
    </row>
    <row r="49" spans="1:32" s="333" customFormat="1" ht="14.15" customHeight="1">
      <c r="A49" s="453">
        <v>2005</v>
      </c>
      <c r="B49" s="455">
        <v>3.2985370471339337</v>
      </c>
      <c r="C49" s="455">
        <v>3.5250718971899317</v>
      </c>
      <c r="D49" s="455">
        <v>-1.023337271065401</v>
      </c>
      <c r="E49" s="455">
        <v>-2.8260030886015812</v>
      </c>
      <c r="F49" s="455">
        <v>-0.61772831937507533</v>
      </c>
      <c r="G49" s="455">
        <v>-1.479681871081425</v>
      </c>
      <c r="H49" s="455">
        <v>-0.86463709282223533</v>
      </c>
      <c r="I49" s="455">
        <v>-5.3484804323803132</v>
      </c>
      <c r="J49" s="455">
        <v>1.6460991389278803</v>
      </c>
      <c r="K49" s="455">
        <v>5.4423050237340789</v>
      </c>
      <c r="L49" s="455">
        <v>-0.17410040969551233</v>
      </c>
      <c r="M49" s="455">
        <v>-1.6921277241713994</v>
      </c>
      <c r="N49" s="455">
        <v>-0.50519511506350057</v>
      </c>
      <c r="O49" s="455">
        <v>-0.78026858056837511</v>
      </c>
      <c r="P49" s="455">
        <v>1.2607934983588649</v>
      </c>
      <c r="Q49" s="455">
        <v>-1.9480198372433506</v>
      </c>
      <c r="R49" s="455">
        <v>-10.773436447452781</v>
      </c>
      <c r="S49" s="455">
        <v>-12.253067977492933</v>
      </c>
      <c r="T49" s="455">
        <v>-1.5716151707622146</v>
      </c>
      <c r="U49" s="455">
        <v>-2.6395730587430535</v>
      </c>
      <c r="V49" s="455">
        <v>-7.4991107739193268</v>
      </c>
      <c r="W49" s="455">
        <v>-12.372233470918047</v>
      </c>
      <c r="X49" s="455">
        <v>5.7150963317725711</v>
      </c>
      <c r="Y49" s="455">
        <v>5.783713559901031</v>
      </c>
      <c r="Z49" s="455">
        <v>-1.438291279130496</v>
      </c>
      <c r="AA49" s="455">
        <v>-7.9898238919913922</v>
      </c>
      <c r="AB49" s="455">
        <v>5.7381805834639579</v>
      </c>
      <c r="AC49" s="455">
        <v>13.131799030819849</v>
      </c>
      <c r="AD49" s="456" t="s">
        <v>360</v>
      </c>
      <c r="AE49" s="455">
        <v>-1.5417316453863492</v>
      </c>
      <c r="AF49" s="452"/>
    </row>
    <row r="50" spans="1:32" s="333" customFormat="1" ht="14.15" customHeight="1">
      <c r="A50" s="451">
        <v>2006</v>
      </c>
      <c r="B50" s="455">
        <v>5.1763202388800664</v>
      </c>
      <c r="C50" s="455">
        <v>4.4096549993921883</v>
      </c>
      <c r="D50" s="455">
        <v>6.9041488410924075</v>
      </c>
      <c r="E50" s="455">
        <v>6.8577990210008721</v>
      </c>
      <c r="F50" s="455">
        <v>-2.5936861315440467</v>
      </c>
      <c r="G50" s="455">
        <v>-3.0982417527943369</v>
      </c>
      <c r="H50" s="455">
        <v>5.0630682566363987</v>
      </c>
      <c r="I50" s="455">
        <v>5.5999568576623773</v>
      </c>
      <c r="J50" s="455">
        <v>5.2159171473353041</v>
      </c>
      <c r="K50" s="455">
        <v>3.4260999969611845</v>
      </c>
      <c r="L50" s="455">
        <v>1.0117117651271172</v>
      </c>
      <c r="M50" s="455">
        <v>-3.2043969477939527E-3</v>
      </c>
      <c r="N50" s="455">
        <v>-4.5500899582572742</v>
      </c>
      <c r="O50" s="455">
        <v>-5.5789833604372063</v>
      </c>
      <c r="P50" s="455">
        <v>6.8806088388147373</v>
      </c>
      <c r="Q50" s="455">
        <v>7.9991839916644238</v>
      </c>
      <c r="R50" s="455">
        <v>5.6803653220459438</v>
      </c>
      <c r="S50" s="455">
        <v>6.4806272664215783</v>
      </c>
      <c r="T50" s="455">
        <v>9.3733046254493786</v>
      </c>
      <c r="U50" s="455">
        <v>10.260359931989768</v>
      </c>
      <c r="V50" s="455">
        <v>-2.4830305319385673</v>
      </c>
      <c r="W50" s="455">
        <v>-4.8532324725189682</v>
      </c>
      <c r="X50" s="455">
        <v>4.346078262460864</v>
      </c>
      <c r="Y50" s="455">
        <v>3.5225318656076468</v>
      </c>
      <c r="Z50" s="455">
        <v>9.0492107129581143</v>
      </c>
      <c r="AA50" s="455">
        <v>10.514047143343362</v>
      </c>
      <c r="AB50" s="455">
        <v>10.401578450341106</v>
      </c>
      <c r="AC50" s="455">
        <v>3.7969355879985329</v>
      </c>
      <c r="AD50" s="456" t="s">
        <v>360</v>
      </c>
      <c r="AE50" s="455">
        <v>-3.5009618908816265E-2</v>
      </c>
      <c r="AF50" s="452"/>
    </row>
    <row r="51" spans="1:32" s="333" customFormat="1" ht="14.15" customHeight="1">
      <c r="A51" s="453">
        <v>2007</v>
      </c>
      <c r="B51" s="455">
        <v>2.1748833375002192</v>
      </c>
      <c r="C51" s="455">
        <v>1.2356826664688469</v>
      </c>
      <c r="D51" s="455">
        <v>0.34768333090782733</v>
      </c>
      <c r="E51" s="455">
        <v>-1.371368579047811</v>
      </c>
      <c r="F51" s="455">
        <v>7.5066748987428582</v>
      </c>
      <c r="G51" s="455">
        <v>8.2154123854264753</v>
      </c>
      <c r="H51" s="455">
        <v>4.6072355896294965</v>
      </c>
      <c r="I51" s="455">
        <v>4.7318606897052007</v>
      </c>
      <c r="J51" s="455">
        <v>2.1764710455137788</v>
      </c>
      <c r="K51" s="455">
        <v>4.4650284466836609</v>
      </c>
      <c r="L51" s="455">
        <v>1.234371623028423</v>
      </c>
      <c r="M51" s="455">
        <v>-0.67025815747470574</v>
      </c>
      <c r="N51" s="455">
        <v>4.2920559844107942</v>
      </c>
      <c r="O51" s="455">
        <v>4.4824097223658583</v>
      </c>
      <c r="P51" s="455">
        <v>1.427601037763182</v>
      </c>
      <c r="Q51" s="455">
        <v>0.96602909189731179</v>
      </c>
      <c r="R51" s="455">
        <v>3.3778284955520803</v>
      </c>
      <c r="S51" s="455">
        <v>2.3114979737832755</v>
      </c>
      <c r="T51" s="455">
        <v>-6.865073590649061</v>
      </c>
      <c r="U51" s="455">
        <v>-8.0404386358923432</v>
      </c>
      <c r="V51" s="455">
        <v>15.470465883179315</v>
      </c>
      <c r="W51" s="455">
        <v>21.010455186687352</v>
      </c>
      <c r="X51" s="455">
        <v>-2.5872104879948949</v>
      </c>
      <c r="Y51" s="455">
        <v>-3.7410913857975174</v>
      </c>
      <c r="Z51" s="455">
        <v>-1.4808314619992871</v>
      </c>
      <c r="AA51" s="455">
        <v>-4.4204232144982569</v>
      </c>
      <c r="AB51" s="455">
        <v>2.9548770225150207</v>
      </c>
      <c r="AC51" s="455">
        <v>5.1593327187053433</v>
      </c>
      <c r="AD51" s="456" t="s">
        <v>360</v>
      </c>
      <c r="AE51" s="455">
        <v>2.6785396104278476</v>
      </c>
      <c r="AF51" s="452"/>
    </row>
    <row r="52" spans="1:32" s="333" customFormat="1" ht="14.15" customHeight="1">
      <c r="A52" s="451">
        <v>2008</v>
      </c>
      <c r="B52" s="455">
        <v>-2.5627005891632422</v>
      </c>
      <c r="C52" s="455">
        <v>-3.1895462786617088</v>
      </c>
      <c r="D52" s="455">
        <v>-1.4656024661018847</v>
      </c>
      <c r="E52" s="455">
        <v>-1.6808599208050197</v>
      </c>
      <c r="F52" s="455">
        <v>4.1364109380983791</v>
      </c>
      <c r="G52" s="455">
        <v>4.0883907211999428</v>
      </c>
      <c r="H52" s="455">
        <v>-0.98558127655630301</v>
      </c>
      <c r="I52" s="455">
        <v>-3.7231238801473268</v>
      </c>
      <c r="J52" s="455">
        <v>1.510379411428076</v>
      </c>
      <c r="K52" s="455">
        <v>-0.68662612205338291</v>
      </c>
      <c r="L52" s="455">
        <v>0.61962336388366168</v>
      </c>
      <c r="M52" s="455">
        <v>0.92954445194141044</v>
      </c>
      <c r="N52" s="455">
        <v>1.8758599969960414</v>
      </c>
      <c r="O52" s="455">
        <v>1.9672738800546483</v>
      </c>
      <c r="P52" s="455">
        <v>-1.4789447047275388</v>
      </c>
      <c r="Q52" s="455">
        <v>-4.002468875148395</v>
      </c>
      <c r="R52" s="455">
        <v>-7.8728535435908782</v>
      </c>
      <c r="S52" s="455">
        <v>-9.4954914380183766</v>
      </c>
      <c r="T52" s="455">
        <v>-2.5054235388019777</v>
      </c>
      <c r="U52" s="455">
        <v>-2.9529168016736662</v>
      </c>
      <c r="V52" s="455">
        <v>-7.589087492440882</v>
      </c>
      <c r="W52" s="455">
        <v>-8.739741298945205</v>
      </c>
      <c r="X52" s="455">
        <v>-0.63451383734320643</v>
      </c>
      <c r="Y52" s="455">
        <v>-1.6199361433433381</v>
      </c>
      <c r="Z52" s="455">
        <v>-2.3062247250832257</v>
      </c>
      <c r="AA52" s="455">
        <v>-4.8514803200153409</v>
      </c>
      <c r="AB52" s="455">
        <v>3.3315149137848721E-2</v>
      </c>
      <c r="AC52" s="455">
        <v>-3.553100300792039</v>
      </c>
      <c r="AD52" s="456" t="s">
        <v>360</v>
      </c>
      <c r="AE52" s="455">
        <v>-4.3569567234513329E-2</v>
      </c>
      <c r="AF52" s="452"/>
    </row>
    <row r="53" spans="1:32" s="333" customFormat="1" ht="14.15" customHeight="1">
      <c r="A53" s="453">
        <v>2009</v>
      </c>
      <c r="B53" s="455">
        <v>-6.8144582090703523</v>
      </c>
      <c r="C53" s="455">
        <v>-6.4106719158288428</v>
      </c>
      <c r="D53" s="455">
        <v>-4.7566210954107078</v>
      </c>
      <c r="E53" s="455">
        <v>-4.0961609327328858</v>
      </c>
      <c r="F53" s="455">
        <v>-10.343163585027924</v>
      </c>
      <c r="G53" s="455">
        <v>-10.997169309008456</v>
      </c>
      <c r="H53" s="455">
        <v>-11.506718347921762</v>
      </c>
      <c r="I53" s="455">
        <v>-14.657414004759005</v>
      </c>
      <c r="J53" s="455">
        <v>-0.9253845183361733</v>
      </c>
      <c r="K53" s="455">
        <v>1.3243062309298779</v>
      </c>
      <c r="L53" s="455">
        <v>-2.0715241021843838</v>
      </c>
      <c r="M53" s="455">
        <v>-1.6702517247735642</v>
      </c>
      <c r="N53" s="455">
        <v>-5.8003058989275473</v>
      </c>
      <c r="O53" s="455">
        <v>-5.0950372898485483</v>
      </c>
      <c r="P53" s="455">
        <v>-7.1902148344494066</v>
      </c>
      <c r="Q53" s="455">
        <v>-6.1870495926981306</v>
      </c>
      <c r="R53" s="455">
        <v>-15.723204746249991</v>
      </c>
      <c r="S53" s="455">
        <v>-15.237163758189979</v>
      </c>
      <c r="T53" s="455">
        <v>-13.480616170359042</v>
      </c>
      <c r="U53" s="455">
        <v>-14.062543299698362</v>
      </c>
      <c r="V53" s="455">
        <v>6.0728464981658732</v>
      </c>
      <c r="W53" s="455">
        <v>10.852513240365894</v>
      </c>
      <c r="X53" s="455">
        <v>-1.0079533049410543</v>
      </c>
      <c r="Y53" s="455">
        <v>0.31798958840995795</v>
      </c>
      <c r="Z53" s="455">
        <v>-4.2485659628073051</v>
      </c>
      <c r="AA53" s="455">
        <v>6.1785251985568834E-2</v>
      </c>
      <c r="AB53" s="455">
        <v>-5.1775287205750828</v>
      </c>
      <c r="AC53" s="455">
        <v>-2.3624969287986346</v>
      </c>
      <c r="AD53" s="456" t="s">
        <v>360</v>
      </c>
      <c r="AE53" s="455">
        <v>-6.2734636898775022</v>
      </c>
      <c r="AF53" s="452"/>
    </row>
    <row r="54" spans="1:32" ht="14.15" customHeight="1">
      <c r="A54" s="451">
        <v>2010</v>
      </c>
      <c r="B54" s="455">
        <v>0.70020912384171652</v>
      </c>
      <c r="C54" s="455">
        <v>-0.69274053482246245</v>
      </c>
      <c r="D54" s="455">
        <v>4.0832869390215762</v>
      </c>
      <c r="E54" s="455">
        <v>3.5004928893181528</v>
      </c>
      <c r="F54" s="455">
        <v>-0.42607212822221641</v>
      </c>
      <c r="G54" s="455">
        <v>-0.7763155897468863</v>
      </c>
      <c r="H54" s="455">
        <v>7.2673653862130578</v>
      </c>
      <c r="I54" s="455">
        <v>9.8436381668105639</v>
      </c>
      <c r="J54" s="455">
        <v>-5.5144367372123071</v>
      </c>
      <c r="K54" s="455">
        <v>-6.6770824808744038</v>
      </c>
      <c r="L54" s="455">
        <v>-4.6530204009803384</v>
      </c>
      <c r="M54" s="455">
        <v>-6.9184282942883755</v>
      </c>
      <c r="N54" s="455">
        <v>3.6856075688967707</v>
      </c>
      <c r="O54" s="455">
        <v>3.385376632039879</v>
      </c>
      <c r="P54" s="455">
        <v>4.5864575248389485</v>
      </c>
      <c r="Q54" s="455">
        <v>5.3639848405693158</v>
      </c>
      <c r="R54" s="455">
        <v>4.3570187944780514</v>
      </c>
      <c r="S54" s="455">
        <v>6.1983143140203367</v>
      </c>
      <c r="T54" s="455">
        <v>3.5008913366976913</v>
      </c>
      <c r="U54" s="455">
        <v>2.350113341425768</v>
      </c>
      <c r="V54" s="455">
        <v>4.4865340216753111</v>
      </c>
      <c r="W54" s="455">
        <v>4.3492913768276082</v>
      </c>
      <c r="X54" s="455">
        <v>4.9831706257182873</v>
      </c>
      <c r="Y54" s="455">
        <v>11.482929322797958</v>
      </c>
      <c r="Z54" s="455">
        <v>-1.4364877080245577</v>
      </c>
      <c r="AA54" s="455">
        <v>-4.566742695072648</v>
      </c>
      <c r="AB54" s="455">
        <v>4.810142778966366</v>
      </c>
      <c r="AC54" s="455">
        <v>6.8799325504675579</v>
      </c>
      <c r="AD54" s="456" t="s">
        <v>360</v>
      </c>
      <c r="AE54" s="455">
        <v>1.8224778020325942</v>
      </c>
      <c r="AF54" s="452"/>
    </row>
    <row r="55" spans="1:32" s="333" customFormat="1" ht="14.15" customHeight="1">
      <c r="A55" s="453">
        <v>2011</v>
      </c>
      <c r="B55" s="455">
        <v>8.3403367529039656</v>
      </c>
      <c r="C55" s="455">
        <v>8.6366093271590785</v>
      </c>
      <c r="D55" s="455">
        <v>6.7341402330785627</v>
      </c>
      <c r="E55" s="455">
        <v>8.1892087410320045</v>
      </c>
      <c r="F55" s="455">
        <v>-0.29291605674515608</v>
      </c>
      <c r="G55" s="455">
        <v>-0.69683335256958401</v>
      </c>
      <c r="H55" s="455">
        <v>6.1237588112010144</v>
      </c>
      <c r="I55" s="455">
        <v>6.0060039535858181</v>
      </c>
      <c r="J55" s="455">
        <v>9.7721170902215988</v>
      </c>
      <c r="K55" s="455">
        <v>9.8562057853231693</v>
      </c>
      <c r="L55" s="455">
        <v>9.5335629086368954</v>
      </c>
      <c r="M55" s="455">
        <v>9.7254265365517369</v>
      </c>
      <c r="N55" s="455">
        <v>-1.1968381411738562</v>
      </c>
      <c r="O55" s="455">
        <v>-1.8431171607862638</v>
      </c>
      <c r="P55" s="455">
        <v>5.7975527164086742</v>
      </c>
      <c r="Q55" s="455">
        <v>3.7320436448666783</v>
      </c>
      <c r="R55" s="455">
        <v>15.226196386224956</v>
      </c>
      <c r="S55" s="455">
        <v>10.351380087678166</v>
      </c>
      <c r="T55" s="455">
        <v>12.950817145520404</v>
      </c>
      <c r="U55" s="455">
        <v>14.28413458190505</v>
      </c>
      <c r="V55" s="455">
        <v>4.0164821181499946</v>
      </c>
      <c r="W55" s="455">
        <v>3.1899029779265931</v>
      </c>
      <c r="X55" s="455">
        <v>3.2568811016095225</v>
      </c>
      <c r="Y55" s="455">
        <v>2.8576350247048907</v>
      </c>
      <c r="Z55" s="455">
        <v>5.3010915907184994</v>
      </c>
      <c r="AA55" s="455">
        <v>6.1489208707297252</v>
      </c>
      <c r="AB55" s="455">
        <v>0.1455271156301734</v>
      </c>
      <c r="AC55" s="455">
        <v>-9.844379192293971</v>
      </c>
      <c r="AD55" s="456" t="s">
        <v>360</v>
      </c>
      <c r="AE55" s="455">
        <v>2.9808006909091489</v>
      </c>
      <c r="AF55" s="452"/>
    </row>
    <row r="56" spans="1:32" s="333" customFormat="1" ht="14.15" customHeight="1">
      <c r="A56" s="451">
        <v>2012</v>
      </c>
      <c r="B56" s="455">
        <v>-1.9759189339846444</v>
      </c>
      <c r="C56" s="455">
        <v>-2.0129523340317945</v>
      </c>
      <c r="D56" s="455">
        <v>-2.5985316923667625</v>
      </c>
      <c r="E56" s="455">
        <v>-2.7223141289150163</v>
      </c>
      <c r="F56" s="455">
        <v>-16.15018066516906</v>
      </c>
      <c r="G56" s="455">
        <v>-17.598171332446469</v>
      </c>
      <c r="H56" s="455">
        <v>-2.4787626928540334</v>
      </c>
      <c r="I56" s="455">
        <v>-1.55529498094009</v>
      </c>
      <c r="J56" s="455">
        <v>-2.3933961716373773</v>
      </c>
      <c r="K56" s="455">
        <v>-3.2811354076404342</v>
      </c>
      <c r="L56" s="455">
        <v>-4.4794303656575494</v>
      </c>
      <c r="M56" s="455">
        <v>-3.5025541572717742</v>
      </c>
      <c r="N56" s="455">
        <v>0.21241677755490684</v>
      </c>
      <c r="O56" s="455">
        <v>0.557459329218986</v>
      </c>
      <c r="P56" s="455">
        <v>-5.0767694993032109</v>
      </c>
      <c r="Q56" s="455">
        <v>-4.5940939661401359</v>
      </c>
      <c r="R56" s="455">
        <v>-8.9951017743283046</v>
      </c>
      <c r="S56" s="455">
        <v>-7.0553661300254618</v>
      </c>
      <c r="T56" s="455">
        <v>-4.8616238881374017</v>
      </c>
      <c r="U56" s="455">
        <v>-4.3269340526638587</v>
      </c>
      <c r="V56" s="455">
        <v>-5.9866797808733025</v>
      </c>
      <c r="W56" s="455">
        <v>-7.2187504701586818</v>
      </c>
      <c r="X56" s="455">
        <v>1.7793336232899719</v>
      </c>
      <c r="Y56" s="455">
        <v>2.4537937501775104</v>
      </c>
      <c r="Z56" s="455">
        <v>-4.9149950607092876</v>
      </c>
      <c r="AA56" s="455">
        <v>-6.1134306865048558</v>
      </c>
      <c r="AB56" s="455">
        <v>-1.7079871246466212</v>
      </c>
      <c r="AC56" s="455">
        <v>-0.30639938235374586</v>
      </c>
      <c r="AD56" s="456" t="s">
        <v>360</v>
      </c>
      <c r="AE56" s="455">
        <v>-4.2204124167225672</v>
      </c>
      <c r="AF56" s="452"/>
    </row>
    <row r="57" spans="1:32" s="333" customFormat="1" ht="14.15" customHeight="1">
      <c r="A57" s="453">
        <v>2013</v>
      </c>
      <c r="B57" s="455">
        <v>2.8957739808670055</v>
      </c>
      <c r="C57" s="455">
        <v>2.4682983393659299</v>
      </c>
      <c r="D57" s="455">
        <v>-0.65583854615292125</v>
      </c>
      <c r="E57" s="455">
        <v>-1.6964176287897459</v>
      </c>
      <c r="F57" s="455">
        <v>2.8706011301824645</v>
      </c>
      <c r="G57" s="455">
        <v>3.038911066066305</v>
      </c>
      <c r="H57" s="455">
        <v>5.3131302406124234</v>
      </c>
      <c r="I57" s="455">
        <v>9.0397115293252597</v>
      </c>
      <c r="J57" s="455">
        <v>1.5599233918428723</v>
      </c>
      <c r="K57" s="455">
        <v>1.408257839696077</v>
      </c>
      <c r="L57" s="455">
        <v>-4.3576234208813389</v>
      </c>
      <c r="M57" s="455">
        <v>-7.3731319794859616</v>
      </c>
      <c r="N57" s="455">
        <v>1.2960426096435498</v>
      </c>
      <c r="O57" s="455">
        <v>1.2680468965381095</v>
      </c>
      <c r="P57" s="455">
        <v>1.2810503162319264</v>
      </c>
      <c r="Q57" s="455">
        <v>0.86150490359079868</v>
      </c>
      <c r="R57" s="455">
        <v>3.6178414715245282</v>
      </c>
      <c r="S57" s="455">
        <v>5.7488317110279041</v>
      </c>
      <c r="T57" s="455">
        <v>4.6931684254484196</v>
      </c>
      <c r="U57" s="455">
        <v>4.4131689474238556</v>
      </c>
      <c r="V57" s="455">
        <v>-2.0909593368312329</v>
      </c>
      <c r="W57" s="455">
        <v>-3.893778614506715</v>
      </c>
      <c r="X57" s="455">
        <v>-0.27424722437049809</v>
      </c>
      <c r="Y57" s="455">
        <v>-1.2882459607826746</v>
      </c>
      <c r="Z57" s="455">
        <v>-2.2679862308565362</v>
      </c>
      <c r="AA57" s="455">
        <v>-4.1571094380158513</v>
      </c>
      <c r="AB57" s="455">
        <v>2.3069656538500283</v>
      </c>
      <c r="AC57" s="455">
        <v>1.7748505368874845</v>
      </c>
      <c r="AD57" s="456" t="s">
        <v>360</v>
      </c>
      <c r="AE57" s="455">
        <v>0.917036798325924</v>
      </c>
      <c r="AF57" s="452"/>
    </row>
    <row r="58" spans="1:32" ht="14.15" customHeight="1">
      <c r="A58" s="451">
        <v>2014</v>
      </c>
      <c r="B58" s="455">
        <v>1.0594242905314957</v>
      </c>
      <c r="C58" s="455">
        <v>0.92630586624012778</v>
      </c>
      <c r="D58" s="455">
        <v>2.5427247350533975</v>
      </c>
      <c r="E58" s="455">
        <v>2.7022301730768277</v>
      </c>
      <c r="F58" s="455">
        <v>-0.56776073216823875</v>
      </c>
      <c r="G58" s="455">
        <v>-0.8175807609899266</v>
      </c>
      <c r="H58" s="455">
        <v>1.4239427082312943</v>
      </c>
      <c r="I58" s="455">
        <v>-0.51624236413958613</v>
      </c>
      <c r="J58" s="455">
        <v>11.889921980613749</v>
      </c>
      <c r="K58" s="455">
        <v>14.49344382376475</v>
      </c>
      <c r="L58" s="455">
        <v>7.4070788933646412</v>
      </c>
      <c r="M58" s="455">
        <v>10.510611630035712</v>
      </c>
      <c r="N58" s="455">
        <v>-0.95025247145986214</v>
      </c>
      <c r="O58" s="455">
        <v>-1.1601657054083603</v>
      </c>
      <c r="P58" s="455">
        <v>3.801809577891234</v>
      </c>
      <c r="Q58" s="455">
        <v>4.098859324255713</v>
      </c>
      <c r="R58" s="455">
        <v>4.9191654329482333</v>
      </c>
      <c r="S58" s="455">
        <v>2.9497537256820578</v>
      </c>
      <c r="T58" s="455">
        <v>-1.1868864353845652</v>
      </c>
      <c r="U58" s="455">
        <v>-1.440399459927832</v>
      </c>
      <c r="V58" s="455">
        <v>2.2449242991045821</v>
      </c>
      <c r="W58" s="455">
        <v>4.2497299248217359</v>
      </c>
      <c r="X58" s="455">
        <v>4.8833744546617623</v>
      </c>
      <c r="Y58" s="455">
        <v>5.4877929417780251</v>
      </c>
      <c r="Z58" s="455">
        <v>5.1393080708713654</v>
      </c>
      <c r="AA58" s="455">
        <v>8.5497067221670591</v>
      </c>
      <c r="AB58" s="455">
        <v>1.3963437363958491</v>
      </c>
      <c r="AC58" s="455">
        <v>3.7458783032578964</v>
      </c>
      <c r="AD58" s="456" t="s">
        <v>360</v>
      </c>
      <c r="AE58" s="455">
        <v>1.0968968946669548</v>
      </c>
      <c r="AF58" s="452"/>
    </row>
    <row r="59" spans="1:32" ht="14.15" customHeight="1">
      <c r="A59" s="451">
        <v>2015</v>
      </c>
      <c r="B59" s="455">
        <v>-1.476653224041911</v>
      </c>
      <c r="C59" s="455">
        <v>-1.750795709696277</v>
      </c>
      <c r="D59" s="455">
        <v>-2.2196879141025221</v>
      </c>
      <c r="E59" s="455">
        <v>-3.7021321922823773</v>
      </c>
      <c r="F59" s="455">
        <v>-1.7471018680901693</v>
      </c>
      <c r="G59" s="455">
        <v>-2.3326646639564927</v>
      </c>
      <c r="H59" s="455">
        <v>1.8348799152677202</v>
      </c>
      <c r="I59" s="455">
        <v>1.7829665609642262</v>
      </c>
      <c r="J59" s="455">
        <v>-7.6147532827347817</v>
      </c>
      <c r="K59" s="455">
        <v>-9.7370199485503406</v>
      </c>
      <c r="L59" s="455">
        <v>-0.14569360105561202</v>
      </c>
      <c r="M59" s="455">
        <v>-2.3646189933171655</v>
      </c>
      <c r="N59" s="455">
        <v>-1.4336833666060471</v>
      </c>
      <c r="O59" s="455">
        <v>-1.7739190306601103</v>
      </c>
      <c r="P59" s="455">
        <v>-4.5513057831589947</v>
      </c>
      <c r="Q59" s="455">
        <v>-9.1183981815891713</v>
      </c>
      <c r="R59" s="455">
        <v>-3.2665996786797962</v>
      </c>
      <c r="S59" s="455">
        <v>-3.9169796850593457</v>
      </c>
      <c r="T59" s="455">
        <v>6.7277302817018381</v>
      </c>
      <c r="U59" s="455">
        <v>6.8646551300555387</v>
      </c>
      <c r="V59" s="455">
        <v>0.96249584197708771</v>
      </c>
      <c r="W59" s="455">
        <v>-1.9669712634762675</v>
      </c>
      <c r="X59" s="455">
        <v>-1.2797791161547991</v>
      </c>
      <c r="Y59" s="455">
        <v>-1.6812335345337885</v>
      </c>
      <c r="Z59" s="455">
        <v>-5.6220150702458653</v>
      </c>
      <c r="AA59" s="455">
        <v>-12.704210712126766</v>
      </c>
      <c r="AB59" s="455">
        <v>1.75191106126276</v>
      </c>
      <c r="AC59" s="455">
        <v>-0.5407237350814853</v>
      </c>
      <c r="AD59" s="456" t="s">
        <v>360</v>
      </c>
      <c r="AE59" s="455">
        <v>-1.5179533521389317</v>
      </c>
      <c r="AF59" s="452"/>
    </row>
    <row r="60" spans="1:32" ht="14.15" customHeight="1">
      <c r="A60" s="451" t="s">
        <v>1665</v>
      </c>
      <c r="B60" s="455">
        <v>2.6805087422689269</v>
      </c>
      <c r="C60" s="455">
        <v>2.9824150557679587</v>
      </c>
      <c r="D60" s="455">
        <v>5.1334999477862766</v>
      </c>
      <c r="E60" s="455">
        <v>6.3870624052298695</v>
      </c>
      <c r="F60" s="455">
        <v>2.4038683675098866</v>
      </c>
      <c r="G60" s="455">
        <v>2.6303266911948384</v>
      </c>
      <c r="H60" s="455">
        <v>2.2754394130001003</v>
      </c>
      <c r="I60" s="455">
        <v>-0.66759982287607045</v>
      </c>
      <c r="J60" s="455">
        <v>-3.3445631357652275</v>
      </c>
      <c r="K60" s="455">
        <v>-4.649296548574128</v>
      </c>
      <c r="L60" s="455">
        <v>-0.15820746946330644</v>
      </c>
      <c r="M60" s="455">
        <v>-4.825229594317193E-3</v>
      </c>
      <c r="N60" s="455">
        <v>-2.9776195016285811</v>
      </c>
      <c r="O60" s="455">
        <v>-3.2312968234877388</v>
      </c>
      <c r="P60" s="455">
        <v>4.0230157328221452</v>
      </c>
      <c r="Q60" s="455">
        <v>7.5964446489021782</v>
      </c>
      <c r="R60" s="455">
        <v>-0.82753987344644031</v>
      </c>
      <c r="S60" s="455">
        <v>0.1779099057812914</v>
      </c>
      <c r="T60" s="455">
        <v>-4.0794417008857238</v>
      </c>
      <c r="U60" s="455">
        <v>-4.7269658385552731</v>
      </c>
      <c r="V60" s="455">
        <v>-8.4706988163226669</v>
      </c>
      <c r="W60" s="455">
        <v>-10.541502044241327</v>
      </c>
      <c r="X60" s="455">
        <v>3.167246238386042</v>
      </c>
      <c r="Y60" s="455">
        <v>3.3668332281527569</v>
      </c>
      <c r="Z60" s="455">
        <v>6.5323584083809294</v>
      </c>
      <c r="AA60" s="455">
        <v>10.995313498936582</v>
      </c>
      <c r="AB60" s="455">
        <v>3.5091903700924973</v>
      </c>
      <c r="AC60" s="455">
        <v>1.5533726031951431</v>
      </c>
      <c r="AD60" s="456" t="s">
        <v>360</v>
      </c>
      <c r="AE60" s="455">
        <v>-0.71481371732593857</v>
      </c>
      <c r="AF60" s="452"/>
    </row>
    <row r="61" spans="1:32" ht="14.15" customHeight="1">
      <c r="A61" s="451" t="s">
        <v>1666</v>
      </c>
      <c r="B61" s="455">
        <v>2.4435848918781744</v>
      </c>
      <c r="C61" s="455">
        <v>3.836652206662464</v>
      </c>
      <c r="D61" s="455">
        <v>0.99694646586544877</v>
      </c>
      <c r="E61" s="455">
        <v>1.5110735360371734</v>
      </c>
      <c r="F61" s="455">
        <v>2.0457845805192107</v>
      </c>
      <c r="G61" s="455">
        <v>2.7664192100278484</v>
      </c>
      <c r="H61" s="455">
        <v>5.346674288697983</v>
      </c>
      <c r="I61" s="455">
        <v>10.215587346795687</v>
      </c>
      <c r="J61" s="455">
        <v>4.5663402115669669</v>
      </c>
      <c r="K61" s="455">
        <v>6.1149200945829421</v>
      </c>
      <c r="L61" s="455">
        <v>-5.6745817948703632</v>
      </c>
      <c r="M61" s="455">
        <v>-9.4551185729709744</v>
      </c>
      <c r="N61" s="455">
        <v>-1.9943188833656507</v>
      </c>
      <c r="O61" s="455">
        <v>-1.9730313466884866</v>
      </c>
      <c r="P61" s="455">
        <v>2.2223137320766</v>
      </c>
      <c r="Q61" s="455">
        <v>3.6959900433415527</v>
      </c>
      <c r="R61" s="455">
        <v>-0.9688398179418698</v>
      </c>
      <c r="S61" s="455">
        <v>1.0031924184311265</v>
      </c>
      <c r="T61" s="455">
        <v>6.2580349328197826</v>
      </c>
      <c r="U61" s="455">
        <v>7.1651080521656212</v>
      </c>
      <c r="V61" s="455">
        <v>5.9218663628712136</v>
      </c>
      <c r="W61" s="455">
        <v>8.4946279220953045</v>
      </c>
      <c r="X61" s="455">
        <v>-1.8875169961895324</v>
      </c>
      <c r="Y61" s="455">
        <v>-3.667601479256362</v>
      </c>
      <c r="Z61" s="455">
        <v>1.3779711065492393</v>
      </c>
      <c r="AA61" s="455">
        <v>1.8965663506287314</v>
      </c>
      <c r="AB61" s="455">
        <v>-6.520145788185701</v>
      </c>
      <c r="AC61" s="455">
        <v>-10.791437081804432</v>
      </c>
      <c r="AD61" s="456" t="s">
        <v>360</v>
      </c>
      <c r="AE61" s="455">
        <v>0.78385248625343706</v>
      </c>
      <c r="AF61" s="452"/>
    </row>
    <row r="62" spans="1:32" ht="14.15" customHeight="1">
      <c r="A62" s="451" t="s">
        <v>1667</v>
      </c>
      <c r="B62" s="455">
        <v>4.2627709301936818</v>
      </c>
      <c r="C62" s="455">
        <v>3.9549823134254467</v>
      </c>
      <c r="D62" s="455">
        <v>4.0748843664238308</v>
      </c>
      <c r="E62" s="455">
        <v>2.5341751092220903</v>
      </c>
      <c r="F62" s="455">
        <v>-0.44614698260026842</v>
      </c>
      <c r="G62" s="455">
        <v>-0.37791523573417862</v>
      </c>
      <c r="H62" s="455">
        <v>-0.54197955940986731</v>
      </c>
      <c r="I62" s="455">
        <v>-2.8542377386574316</v>
      </c>
      <c r="J62" s="455">
        <v>-5.9416423361602853</v>
      </c>
      <c r="K62" s="455">
        <v>-6.1349751757931301</v>
      </c>
      <c r="L62" s="455">
        <v>-4.6912746154778944</v>
      </c>
      <c r="M62" s="455">
        <v>-6.7545511150852491</v>
      </c>
      <c r="N62" s="455">
        <v>3.848557910263807</v>
      </c>
      <c r="O62" s="455">
        <v>4.0640861320462278</v>
      </c>
      <c r="P62" s="455">
        <v>1.3221072060774901</v>
      </c>
      <c r="Q62" s="455">
        <v>0.82449966778919759</v>
      </c>
      <c r="R62" s="455">
        <v>-4.6057133045222827</v>
      </c>
      <c r="S62" s="455">
        <v>-6.3817779532647307</v>
      </c>
      <c r="T62" s="455">
        <v>1.4525838446994044</v>
      </c>
      <c r="U62" s="455">
        <v>1.4782667379763552</v>
      </c>
      <c r="V62" s="455">
        <v>0.12660010169098257</v>
      </c>
      <c r="W62" s="455">
        <v>0.14491535384694032</v>
      </c>
      <c r="X62" s="455">
        <v>-5.5210345025304832</v>
      </c>
      <c r="Y62" s="455">
        <v>-5.0696513504869216</v>
      </c>
      <c r="Z62" s="455">
        <v>1.0945613610610962</v>
      </c>
      <c r="AA62" s="455">
        <v>-1.2925802636012094</v>
      </c>
      <c r="AB62" s="455">
        <v>0.6908810252540718</v>
      </c>
      <c r="AC62" s="455">
        <v>1.8008381950813401</v>
      </c>
      <c r="AD62" s="456" t="s">
        <v>360</v>
      </c>
      <c r="AE62" s="455">
        <v>1.2594503773046597</v>
      </c>
      <c r="AF62" s="452"/>
    </row>
    <row r="63" spans="1:32" ht="13">
      <c r="A63" s="334"/>
      <c r="B63" s="448"/>
      <c r="C63" s="448"/>
      <c r="D63" s="448"/>
      <c r="E63" s="448"/>
      <c r="F63" s="448"/>
      <c r="G63" s="448"/>
      <c r="H63" s="448"/>
      <c r="I63" s="448"/>
      <c r="J63" s="448"/>
      <c r="K63" s="448"/>
      <c r="L63" s="448"/>
      <c r="M63" s="448"/>
      <c r="N63" s="448"/>
      <c r="O63" s="448"/>
      <c r="P63" s="448"/>
      <c r="Q63" s="448"/>
      <c r="R63" s="448"/>
      <c r="S63" s="448"/>
      <c r="T63" s="448"/>
      <c r="U63" s="448"/>
      <c r="V63" s="448"/>
      <c r="W63" s="448"/>
      <c r="X63" s="448"/>
      <c r="Y63" s="448"/>
      <c r="Z63" s="448"/>
      <c r="AA63" s="448"/>
      <c r="AB63" s="448"/>
      <c r="AC63" s="448"/>
      <c r="AD63" s="415"/>
      <c r="AE63" s="448"/>
    </row>
    <row r="64" spans="1:32" ht="13">
      <c r="B64" s="1360" t="s">
        <v>483</v>
      </c>
      <c r="C64" s="1360"/>
      <c r="D64" s="1360"/>
      <c r="E64" s="1360"/>
      <c r="F64" s="1360"/>
      <c r="G64" s="1360"/>
      <c r="H64" s="1360" t="s">
        <v>483</v>
      </c>
      <c r="I64" s="1360"/>
      <c r="J64" s="1360"/>
      <c r="K64" s="1360"/>
      <c r="L64" s="1360"/>
      <c r="M64" s="1360"/>
      <c r="N64" s="1360" t="s">
        <v>483</v>
      </c>
      <c r="O64" s="1360"/>
      <c r="P64" s="1360"/>
      <c r="Q64" s="1360"/>
      <c r="R64" s="1360"/>
      <c r="S64" s="1360"/>
      <c r="T64" s="1360" t="s">
        <v>483</v>
      </c>
      <c r="U64" s="1360"/>
      <c r="V64" s="1360"/>
      <c r="W64" s="1360"/>
      <c r="X64" s="1360"/>
      <c r="Y64" s="1360"/>
      <c r="Z64" s="1360" t="s">
        <v>483</v>
      </c>
      <c r="AA64" s="1360"/>
      <c r="AB64" s="1360"/>
      <c r="AC64" s="1360"/>
      <c r="AD64" s="1360"/>
      <c r="AE64" s="1360"/>
    </row>
    <row r="65" spans="1:32">
      <c r="B65" s="450"/>
      <c r="C65" s="450"/>
      <c r="D65" s="450"/>
      <c r="E65" s="450"/>
      <c r="F65" s="450"/>
      <c r="G65" s="450"/>
      <c r="H65" s="450"/>
      <c r="I65" s="450"/>
      <c r="J65" s="450"/>
      <c r="K65" s="450"/>
      <c r="L65" s="450"/>
      <c r="M65" s="450"/>
      <c r="N65" s="450"/>
      <c r="O65" s="450"/>
      <c r="P65" s="450"/>
      <c r="Q65" s="450"/>
      <c r="R65" s="450"/>
      <c r="S65" s="450"/>
      <c r="T65" s="450"/>
      <c r="U65" s="450"/>
      <c r="V65" s="450"/>
      <c r="W65" s="450"/>
      <c r="X65" s="450"/>
      <c r="Y65" s="450"/>
      <c r="Z65" s="450"/>
      <c r="AA65" s="450"/>
      <c r="AB65" s="450"/>
      <c r="AC65" s="450"/>
      <c r="AD65" s="450"/>
      <c r="AE65" s="450"/>
    </row>
    <row r="66" spans="1:32" s="343" customFormat="1" ht="14.15" customHeight="1">
      <c r="A66" s="451">
        <v>1994</v>
      </c>
      <c r="B66" s="457">
        <v>100</v>
      </c>
      <c r="C66" s="457">
        <v>100</v>
      </c>
      <c r="D66" s="457">
        <v>100</v>
      </c>
      <c r="E66" s="457">
        <v>100</v>
      </c>
      <c r="F66" s="457">
        <v>100</v>
      </c>
      <c r="G66" s="457">
        <v>100</v>
      </c>
      <c r="H66" s="457">
        <v>100</v>
      </c>
      <c r="I66" s="457">
        <v>100</v>
      </c>
      <c r="J66" s="457">
        <v>100</v>
      </c>
      <c r="K66" s="457">
        <v>100</v>
      </c>
      <c r="L66" s="457">
        <v>100</v>
      </c>
      <c r="M66" s="457">
        <v>100</v>
      </c>
      <c r="N66" s="457">
        <v>99.999999999999986</v>
      </c>
      <c r="O66" s="457">
        <v>100</v>
      </c>
      <c r="P66" s="457">
        <v>100</v>
      </c>
      <c r="Q66" s="457">
        <v>100</v>
      </c>
      <c r="R66" s="457">
        <v>100</v>
      </c>
      <c r="S66" s="457">
        <v>100</v>
      </c>
      <c r="T66" s="457">
        <v>100</v>
      </c>
      <c r="U66" s="457">
        <v>100</v>
      </c>
      <c r="V66" s="457">
        <v>100</v>
      </c>
      <c r="W66" s="457">
        <v>100</v>
      </c>
      <c r="X66" s="457">
        <v>100</v>
      </c>
      <c r="Y66" s="457">
        <v>100</v>
      </c>
      <c r="Z66" s="457">
        <v>100</v>
      </c>
      <c r="AA66" s="457">
        <v>100</v>
      </c>
      <c r="AB66" s="457">
        <v>100</v>
      </c>
      <c r="AC66" s="457">
        <v>100</v>
      </c>
      <c r="AD66" s="458" t="s">
        <v>360</v>
      </c>
      <c r="AE66" s="457">
        <v>99.999999999999986</v>
      </c>
      <c r="AF66" s="452"/>
    </row>
    <row r="67" spans="1:32" s="333" customFormat="1" ht="14.15" customHeight="1">
      <c r="A67" s="453">
        <v>1995</v>
      </c>
      <c r="B67" s="459">
        <v>97.772710200560709</v>
      </c>
      <c r="C67" s="459">
        <v>97.297478761832565</v>
      </c>
      <c r="D67" s="459">
        <v>96.175511855003776</v>
      </c>
      <c r="E67" s="459">
        <v>95.483795978079598</v>
      </c>
      <c r="F67" s="459">
        <v>86.084910214718704</v>
      </c>
      <c r="G67" s="459">
        <v>85.007488609509863</v>
      </c>
      <c r="H67" s="459">
        <v>101.03536738927696</v>
      </c>
      <c r="I67" s="459">
        <v>101.14375578422323</v>
      </c>
      <c r="J67" s="459">
        <v>101.27452657326855</v>
      </c>
      <c r="K67" s="459">
        <v>100.1001506973634</v>
      </c>
      <c r="L67" s="459">
        <v>100.53060583351613</v>
      </c>
      <c r="M67" s="459">
        <v>100.45929636627574</v>
      </c>
      <c r="N67" s="459">
        <v>98.252183120295058</v>
      </c>
      <c r="O67" s="459">
        <v>98.181176254729877</v>
      </c>
      <c r="P67" s="459">
        <v>100.20721305566506</v>
      </c>
      <c r="Q67" s="459">
        <v>100.63208803997023</v>
      </c>
      <c r="R67" s="459">
        <v>101.49316074556447</v>
      </c>
      <c r="S67" s="459">
        <v>100.55808498204789</v>
      </c>
      <c r="T67" s="459">
        <v>93.87990807384675</v>
      </c>
      <c r="U67" s="459">
        <v>93.637918219263284</v>
      </c>
      <c r="V67" s="459">
        <v>101.88455226688863</v>
      </c>
      <c r="W67" s="459">
        <v>100.57543210356395</v>
      </c>
      <c r="X67" s="459">
        <v>104.40457166087134</v>
      </c>
      <c r="Y67" s="459">
        <v>105.59954176373294</v>
      </c>
      <c r="Z67" s="459">
        <v>98.45006398301021</v>
      </c>
      <c r="AA67" s="459">
        <v>97.39380199226531</v>
      </c>
      <c r="AB67" s="459">
        <v>94.666468049750506</v>
      </c>
      <c r="AC67" s="459">
        <v>85.336781590530478</v>
      </c>
      <c r="AD67" s="418" t="s">
        <v>360</v>
      </c>
      <c r="AE67" s="459">
        <v>95.717733929183467</v>
      </c>
      <c r="AF67" s="452"/>
    </row>
    <row r="68" spans="1:32" s="333" customFormat="1" ht="14.15" customHeight="1">
      <c r="A68" s="451">
        <v>1996</v>
      </c>
      <c r="B68" s="459">
        <v>95.713340846365782</v>
      </c>
      <c r="C68" s="459">
        <v>94.827079590422983</v>
      </c>
      <c r="D68" s="459">
        <v>94.611671110628961</v>
      </c>
      <c r="E68" s="459">
        <v>94.153767517919377</v>
      </c>
      <c r="F68" s="459">
        <v>83.209376609317104</v>
      </c>
      <c r="G68" s="459">
        <v>81.275377886327504</v>
      </c>
      <c r="H68" s="459">
        <v>97.627564895573684</v>
      </c>
      <c r="I68" s="459">
        <v>95.214205217901565</v>
      </c>
      <c r="J68" s="459">
        <v>106.91832332513604</v>
      </c>
      <c r="K68" s="459">
        <v>105.12424435553889</v>
      </c>
      <c r="L68" s="459">
        <v>101.0106650880417</v>
      </c>
      <c r="M68" s="459">
        <v>102.0554024335147</v>
      </c>
      <c r="N68" s="459">
        <v>99.089106379413437</v>
      </c>
      <c r="O68" s="459">
        <v>99.106446641422849</v>
      </c>
      <c r="P68" s="459">
        <v>94.348407062487297</v>
      </c>
      <c r="Q68" s="459">
        <v>96.364591099001458</v>
      </c>
      <c r="R68" s="459">
        <v>91.583939460834756</v>
      </c>
      <c r="S68" s="459">
        <v>89.500688965769825</v>
      </c>
      <c r="T68" s="459">
        <v>77.500853600071622</v>
      </c>
      <c r="U68" s="459">
        <v>76.131499678401042</v>
      </c>
      <c r="V68" s="459">
        <v>105.81361177515228</v>
      </c>
      <c r="W68" s="459">
        <v>105.39910478960127</v>
      </c>
      <c r="X68" s="459">
        <v>101.0770557247087</v>
      </c>
      <c r="Y68" s="459">
        <v>101.91056105193883</v>
      </c>
      <c r="Z68" s="459">
        <v>102.89989264390893</v>
      </c>
      <c r="AA68" s="459">
        <v>103.15854882829792</v>
      </c>
      <c r="AB68" s="459">
        <v>94.886036695023805</v>
      </c>
      <c r="AC68" s="459">
        <v>92.586494552659573</v>
      </c>
      <c r="AD68" s="418" t="s">
        <v>360</v>
      </c>
      <c r="AE68" s="459">
        <v>93.061313782024115</v>
      </c>
      <c r="AF68" s="452"/>
    </row>
    <row r="69" spans="1:32" s="333" customFormat="1" ht="14.15" customHeight="1">
      <c r="A69" s="453">
        <v>1997</v>
      </c>
      <c r="B69" s="459">
        <v>95.429726487902485</v>
      </c>
      <c r="C69" s="459">
        <v>93.788507040174821</v>
      </c>
      <c r="D69" s="459">
        <v>92.869810064134299</v>
      </c>
      <c r="E69" s="459">
        <v>91.685188564057796</v>
      </c>
      <c r="F69" s="459">
        <v>86.077931319072206</v>
      </c>
      <c r="G69" s="459">
        <v>84.468811920333195</v>
      </c>
      <c r="H69" s="459">
        <v>97.164768640937581</v>
      </c>
      <c r="I69" s="459">
        <v>94.678796884403937</v>
      </c>
      <c r="J69" s="459">
        <v>101.52885780451784</v>
      </c>
      <c r="K69" s="459">
        <v>98.511652748214942</v>
      </c>
      <c r="L69" s="459">
        <v>105.4230193983927</v>
      </c>
      <c r="M69" s="459">
        <v>106.06408710527211</v>
      </c>
      <c r="N69" s="459">
        <v>92.842802004852061</v>
      </c>
      <c r="O69" s="459">
        <v>92.478937187114155</v>
      </c>
      <c r="P69" s="459">
        <v>96.300128311163249</v>
      </c>
      <c r="Q69" s="459">
        <v>96.972442579577034</v>
      </c>
      <c r="R69" s="459">
        <v>106.44818196652245</v>
      </c>
      <c r="S69" s="459">
        <v>109.88110489931323</v>
      </c>
      <c r="T69" s="459">
        <v>71.55458466354365</v>
      </c>
      <c r="U69" s="459">
        <v>69.905586138120952</v>
      </c>
      <c r="V69" s="459">
        <v>109.45590428373185</v>
      </c>
      <c r="W69" s="459">
        <v>111.90136842181025</v>
      </c>
      <c r="X69" s="459">
        <v>100.08237002772756</v>
      </c>
      <c r="Y69" s="459">
        <v>99.423891915397419</v>
      </c>
      <c r="Z69" s="459">
        <v>101.56273110970824</v>
      </c>
      <c r="AA69" s="459">
        <v>103.02120111286821</v>
      </c>
      <c r="AB69" s="459">
        <v>99.025778505322023</v>
      </c>
      <c r="AC69" s="459">
        <v>96.224218905704291</v>
      </c>
      <c r="AD69" s="418" t="s">
        <v>360</v>
      </c>
      <c r="AE69" s="459">
        <v>90.532308296246029</v>
      </c>
      <c r="AF69" s="452"/>
    </row>
    <row r="70" spans="1:32" s="333" customFormat="1" ht="14.15" customHeight="1">
      <c r="A70" s="451">
        <v>1998</v>
      </c>
      <c r="B70" s="459">
        <v>95.837629729113516</v>
      </c>
      <c r="C70" s="459">
        <v>94.524719634635787</v>
      </c>
      <c r="D70" s="459">
        <v>93.109819732592513</v>
      </c>
      <c r="E70" s="459">
        <v>91.796323791763157</v>
      </c>
      <c r="F70" s="459">
        <v>94.062320180861988</v>
      </c>
      <c r="G70" s="459">
        <v>93.2211680239256</v>
      </c>
      <c r="H70" s="459">
        <v>102.92891165694962</v>
      </c>
      <c r="I70" s="459">
        <v>99.313060289901443</v>
      </c>
      <c r="J70" s="459">
        <v>102.73094225836429</v>
      </c>
      <c r="K70" s="459">
        <v>97.198746162098672</v>
      </c>
      <c r="L70" s="459">
        <v>108.0633717740145</v>
      </c>
      <c r="M70" s="459">
        <v>108.47375664088044</v>
      </c>
      <c r="N70" s="459">
        <v>90.591180239426791</v>
      </c>
      <c r="O70" s="459">
        <v>89.931004708353925</v>
      </c>
      <c r="P70" s="459">
        <v>100.70875836035458</v>
      </c>
      <c r="Q70" s="459">
        <v>105.89410816716389</v>
      </c>
      <c r="R70" s="459">
        <v>103.94028952991886</v>
      </c>
      <c r="S70" s="459">
        <v>106.07166611366839</v>
      </c>
      <c r="T70" s="459">
        <v>60.647950900329882</v>
      </c>
      <c r="U70" s="459">
        <v>58.331300110558097</v>
      </c>
      <c r="V70" s="459">
        <v>109.33880531002255</v>
      </c>
      <c r="W70" s="459">
        <v>110.96356608015083</v>
      </c>
      <c r="X70" s="459">
        <v>104.13173183730942</v>
      </c>
      <c r="Y70" s="459">
        <v>105.7352623514316</v>
      </c>
      <c r="Z70" s="459">
        <v>98.695999877612394</v>
      </c>
      <c r="AA70" s="459">
        <v>94.772407170419839</v>
      </c>
      <c r="AB70" s="459">
        <v>95.496122506961711</v>
      </c>
      <c r="AC70" s="459">
        <v>91.61472300529536</v>
      </c>
      <c r="AD70" s="418" t="s">
        <v>360</v>
      </c>
      <c r="AE70" s="459">
        <v>89.565604748494295</v>
      </c>
      <c r="AF70" s="452"/>
    </row>
    <row r="71" spans="1:32" s="333" customFormat="1" ht="14.15" customHeight="1">
      <c r="A71" s="453">
        <v>1999</v>
      </c>
      <c r="B71" s="459">
        <v>102.49458366852657</v>
      </c>
      <c r="C71" s="459">
        <v>101.58069600001592</v>
      </c>
      <c r="D71" s="459">
        <v>96.957068563416485</v>
      </c>
      <c r="E71" s="459">
        <v>94.134531846000044</v>
      </c>
      <c r="F71" s="459">
        <v>89.775720511084927</v>
      </c>
      <c r="G71" s="459">
        <v>88.362954879488939</v>
      </c>
      <c r="H71" s="459">
        <v>105.15244636233516</v>
      </c>
      <c r="I71" s="459">
        <v>102.10479138874663</v>
      </c>
      <c r="J71" s="459">
        <v>106.42810627521115</v>
      </c>
      <c r="K71" s="459">
        <v>99.983916291964533</v>
      </c>
      <c r="L71" s="459">
        <v>112.45201591860929</v>
      </c>
      <c r="M71" s="459">
        <v>112.58481986828015</v>
      </c>
      <c r="N71" s="459">
        <v>91.614299802565796</v>
      </c>
      <c r="O71" s="459">
        <v>91.146670011926702</v>
      </c>
      <c r="P71" s="459">
        <v>104.15635758124705</v>
      </c>
      <c r="Q71" s="459">
        <v>107.23657664166387</v>
      </c>
      <c r="R71" s="459">
        <v>102.44738364490776</v>
      </c>
      <c r="S71" s="459">
        <v>100.93689946162141</v>
      </c>
      <c r="T71" s="459">
        <v>67.43326197752053</v>
      </c>
      <c r="U71" s="459">
        <v>64.561544509172421</v>
      </c>
      <c r="V71" s="459">
        <v>115.42442053623839</v>
      </c>
      <c r="W71" s="459">
        <v>115.83427283349108</v>
      </c>
      <c r="X71" s="459">
        <v>109.12266546655117</v>
      </c>
      <c r="Y71" s="459">
        <v>108.08381845375199</v>
      </c>
      <c r="Z71" s="459">
        <v>100.98443272478141</v>
      </c>
      <c r="AA71" s="459">
        <v>98.690233568713609</v>
      </c>
      <c r="AB71" s="459">
        <v>93.15237529710042</v>
      </c>
      <c r="AC71" s="459">
        <v>85.937012913156877</v>
      </c>
      <c r="AD71" s="418" t="s">
        <v>360</v>
      </c>
      <c r="AE71" s="459">
        <v>91.343844944744404</v>
      </c>
      <c r="AF71" s="452"/>
    </row>
    <row r="72" spans="1:32" s="333" customFormat="1" ht="14.15" customHeight="1">
      <c r="A72" s="451">
        <v>2000</v>
      </c>
      <c r="B72" s="459">
        <v>111.78936948407045</v>
      </c>
      <c r="C72" s="459">
        <v>111.21955414109522</v>
      </c>
      <c r="D72" s="459">
        <v>99.618431745783994</v>
      </c>
      <c r="E72" s="459">
        <v>96.696801839029192</v>
      </c>
      <c r="F72" s="459">
        <v>91.231934224247752</v>
      </c>
      <c r="G72" s="459">
        <v>89.800199032467916</v>
      </c>
      <c r="H72" s="459">
        <v>108.36312822635928</v>
      </c>
      <c r="I72" s="459">
        <v>106.43843321742779</v>
      </c>
      <c r="J72" s="459">
        <v>100.73735427715013</v>
      </c>
      <c r="K72" s="459">
        <v>93.481115813446451</v>
      </c>
      <c r="L72" s="459">
        <v>111.07557434487526</v>
      </c>
      <c r="M72" s="459">
        <v>111.96855678113528</v>
      </c>
      <c r="N72" s="459">
        <v>87.130454589437562</v>
      </c>
      <c r="O72" s="459">
        <v>86.158481191482252</v>
      </c>
      <c r="P72" s="459">
        <v>107.63401254034849</v>
      </c>
      <c r="Q72" s="459">
        <v>112.24511607723589</v>
      </c>
      <c r="R72" s="459">
        <v>95.757122247492887</v>
      </c>
      <c r="S72" s="459">
        <v>97.931691540523133</v>
      </c>
      <c r="T72" s="459">
        <v>70.940320183229858</v>
      </c>
      <c r="U72" s="459">
        <v>68.219839721240916</v>
      </c>
      <c r="V72" s="459">
        <v>109.82528765280874</v>
      </c>
      <c r="W72" s="459">
        <v>106.9580281334094</v>
      </c>
      <c r="X72" s="459">
        <v>111.36408820959095</v>
      </c>
      <c r="Y72" s="459">
        <v>112.39710428874469</v>
      </c>
      <c r="Z72" s="459">
        <v>95.260725276636677</v>
      </c>
      <c r="AA72" s="459">
        <v>93.032292728917767</v>
      </c>
      <c r="AB72" s="459">
        <v>95.094502120346618</v>
      </c>
      <c r="AC72" s="459">
        <v>98.484749578326216</v>
      </c>
      <c r="AD72" s="418" t="s">
        <v>360</v>
      </c>
      <c r="AE72" s="459">
        <v>90.983213859405154</v>
      </c>
      <c r="AF72" s="452"/>
    </row>
    <row r="73" spans="1:32" s="333" customFormat="1" ht="14.15" customHeight="1">
      <c r="A73" s="453">
        <v>2001</v>
      </c>
      <c r="B73" s="459">
        <v>99.597537417972205</v>
      </c>
      <c r="C73" s="459">
        <v>96.288054888450418</v>
      </c>
      <c r="D73" s="459">
        <v>95.441523956650784</v>
      </c>
      <c r="E73" s="459">
        <v>92.418410655294636</v>
      </c>
      <c r="F73" s="459">
        <v>98.114969666623864</v>
      </c>
      <c r="G73" s="459">
        <v>97.038207802768085</v>
      </c>
      <c r="H73" s="459">
        <v>108.12384384533073</v>
      </c>
      <c r="I73" s="459">
        <v>104.56954706143058</v>
      </c>
      <c r="J73" s="459">
        <v>99.239808052899633</v>
      </c>
      <c r="K73" s="459">
        <v>91.348094390493003</v>
      </c>
      <c r="L73" s="459">
        <v>109.00066318457188</v>
      </c>
      <c r="M73" s="459">
        <v>105.79835970655786</v>
      </c>
      <c r="N73" s="459">
        <v>85.489615112555015</v>
      </c>
      <c r="O73" s="459">
        <v>84.509136653182722</v>
      </c>
      <c r="P73" s="459">
        <v>102.26819438163666</v>
      </c>
      <c r="Q73" s="459">
        <v>104.57684575883927</v>
      </c>
      <c r="R73" s="459">
        <v>93.418034561899532</v>
      </c>
      <c r="S73" s="459">
        <v>96.28962480668136</v>
      </c>
      <c r="T73" s="459">
        <v>77.967336458782569</v>
      </c>
      <c r="U73" s="459">
        <v>75.684696961480256</v>
      </c>
      <c r="V73" s="459">
        <v>100.09946439994079</v>
      </c>
      <c r="W73" s="459">
        <v>95.115778992909497</v>
      </c>
      <c r="X73" s="459">
        <v>112.94954439017765</v>
      </c>
      <c r="Y73" s="459">
        <v>113.39216200657313</v>
      </c>
      <c r="Z73" s="459">
        <v>89.450203919479819</v>
      </c>
      <c r="AA73" s="459">
        <v>85.593031173620474</v>
      </c>
      <c r="AB73" s="459">
        <v>98.803675760642307</v>
      </c>
      <c r="AC73" s="459">
        <v>95.008460070229887</v>
      </c>
      <c r="AD73" s="418" t="s">
        <v>360</v>
      </c>
      <c r="AE73" s="459">
        <v>89.895126555957006</v>
      </c>
      <c r="AF73" s="452"/>
    </row>
    <row r="74" spans="1:32" s="333" customFormat="1" ht="14.15" customHeight="1">
      <c r="A74" s="451">
        <v>2002</v>
      </c>
      <c r="B74" s="459">
        <v>93.955364070129406</v>
      </c>
      <c r="C74" s="459">
        <v>90.334856608605776</v>
      </c>
      <c r="D74" s="459">
        <v>93.595015646149591</v>
      </c>
      <c r="E74" s="459">
        <v>89.822476638133907</v>
      </c>
      <c r="F74" s="459">
        <v>101.14052381639512</v>
      </c>
      <c r="G74" s="459">
        <v>100.77744768860384</v>
      </c>
      <c r="H74" s="459">
        <v>103.56942571898789</v>
      </c>
      <c r="I74" s="459">
        <v>100.4772813717567</v>
      </c>
      <c r="J74" s="459">
        <v>98.311663408652208</v>
      </c>
      <c r="K74" s="459">
        <v>89.446462437266973</v>
      </c>
      <c r="L74" s="459">
        <v>103.02569805372725</v>
      </c>
      <c r="M74" s="459">
        <v>100.54458684851335</v>
      </c>
      <c r="N74" s="459">
        <v>88.074938649109541</v>
      </c>
      <c r="O74" s="459">
        <v>87.695263040082281</v>
      </c>
      <c r="P74" s="459">
        <v>98.541994713122406</v>
      </c>
      <c r="Q74" s="459">
        <v>101.159809052843</v>
      </c>
      <c r="R74" s="459">
        <v>91.50068777611888</v>
      </c>
      <c r="S74" s="459">
        <v>93.701141281650962</v>
      </c>
      <c r="T74" s="459">
        <v>82.379818332746851</v>
      </c>
      <c r="U74" s="459">
        <v>80.254975059874027</v>
      </c>
      <c r="V74" s="459">
        <v>108.14541642424381</v>
      </c>
      <c r="W74" s="459">
        <v>104.12287206302715</v>
      </c>
      <c r="X74" s="459">
        <v>108.31830652916733</v>
      </c>
      <c r="Y74" s="459">
        <v>108.04162669200157</v>
      </c>
      <c r="Z74" s="459">
        <v>90.16568963964103</v>
      </c>
      <c r="AA74" s="459">
        <v>83.89798035291723</v>
      </c>
      <c r="AB74" s="459">
        <v>89.388799464526628</v>
      </c>
      <c r="AC74" s="459">
        <v>80.01443885743376</v>
      </c>
      <c r="AD74" s="418" t="s">
        <v>360</v>
      </c>
      <c r="AE74" s="459">
        <v>90.984484814251672</v>
      </c>
      <c r="AF74" s="452"/>
    </row>
    <row r="75" spans="1:32" s="333" customFormat="1" ht="14.15" customHeight="1">
      <c r="A75" s="453">
        <v>2003</v>
      </c>
      <c r="B75" s="459">
        <v>88.807152858280261</v>
      </c>
      <c r="C75" s="459">
        <v>82.592780610642848</v>
      </c>
      <c r="D75" s="459">
        <v>89.792038302723569</v>
      </c>
      <c r="E75" s="459">
        <v>85.123875227656484</v>
      </c>
      <c r="F75" s="459">
        <v>99.08596882776142</v>
      </c>
      <c r="G75" s="459">
        <v>98.176835794249257</v>
      </c>
      <c r="H75" s="459">
        <v>102.83279866968155</v>
      </c>
      <c r="I75" s="459">
        <v>98.764553552966419</v>
      </c>
      <c r="J75" s="459">
        <v>94.543546458544895</v>
      </c>
      <c r="K75" s="459">
        <v>83.821244443693416</v>
      </c>
      <c r="L75" s="459">
        <v>102.26524314687222</v>
      </c>
      <c r="M75" s="459">
        <v>98.227976806327149</v>
      </c>
      <c r="N75" s="459">
        <v>91.923673952877635</v>
      </c>
      <c r="O75" s="459">
        <v>91.454611273224486</v>
      </c>
      <c r="P75" s="459">
        <v>100.53429600485519</v>
      </c>
      <c r="Q75" s="459">
        <v>99.531868190403799</v>
      </c>
      <c r="R75" s="459">
        <v>96.887615826861563</v>
      </c>
      <c r="S75" s="459">
        <v>97.116834291630596</v>
      </c>
      <c r="T75" s="459">
        <v>72.012541544802801</v>
      </c>
      <c r="U75" s="459">
        <v>69.284299961709792</v>
      </c>
      <c r="V75" s="459">
        <v>121.29567786360678</v>
      </c>
      <c r="W75" s="459">
        <v>118.80116271131726</v>
      </c>
      <c r="X75" s="459">
        <v>111.41293427494513</v>
      </c>
      <c r="Y75" s="459">
        <v>107.93433364365067</v>
      </c>
      <c r="Z75" s="459">
        <v>83.849827549553055</v>
      </c>
      <c r="AA75" s="459">
        <v>73.914360218868168</v>
      </c>
      <c r="AB75" s="459">
        <v>94.50071749902591</v>
      </c>
      <c r="AC75" s="459">
        <v>88.784938817791883</v>
      </c>
      <c r="AD75" s="418" t="s">
        <v>360</v>
      </c>
      <c r="AE75" s="459">
        <v>89.761617770589169</v>
      </c>
      <c r="AF75" s="452"/>
    </row>
    <row r="76" spans="1:32" s="333" customFormat="1" ht="14.15" customHeight="1">
      <c r="A76" s="451">
        <v>2004</v>
      </c>
      <c r="B76" s="459">
        <v>89.274176410799512</v>
      </c>
      <c r="C76" s="459">
        <v>83.636240480134475</v>
      </c>
      <c r="D76" s="459">
        <v>92.973238775157611</v>
      </c>
      <c r="E76" s="459">
        <v>88.834543148185929</v>
      </c>
      <c r="F76" s="459">
        <v>108.41779899153455</v>
      </c>
      <c r="G76" s="459">
        <v>107.89970901271334</v>
      </c>
      <c r="H76" s="459">
        <v>103.16096155750046</v>
      </c>
      <c r="I76" s="459">
        <v>96.715024557522241</v>
      </c>
      <c r="J76" s="459">
        <v>98.473027864758436</v>
      </c>
      <c r="K76" s="459">
        <v>85.578417814325434</v>
      </c>
      <c r="L76" s="459">
        <v>108.9439338414482</v>
      </c>
      <c r="M76" s="459">
        <v>105.99503646160051</v>
      </c>
      <c r="N76" s="459">
        <v>92.399497549881403</v>
      </c>
      <c r="O76" s="459">
        <v>91.933880965751854</v>
      </c>
      <c r="P76" s="459">
        <v>100.30759021429613</v>
      </c>
      <c r="Q76" s="459">
        <v>98.741050178522528</v>
      </c>
      <c r="R76" s="459">
        <v>100.77354998907876</v>
      </c>
      <c r="S76" s="459">
        <v>97.487050215887521</v>
      </c>
      <c r="T76" s="459">
        <v>78.331705768160504</v>
      </c>
      <c r="U76" s="459">
        <v>75.610813710923765</v>
      </c>
      <c r="V76" s="459">
        <v>120.99706494856495</v>
      </c>
      <c r="W76" s="459">
        <v>116.90275897824428</v>
      </c>
      <c r="X76" s="459">
        <v>112.62143642777089</v>
      </c>
      <c r="Y76" s="459">
        <v>108.58612497893768</v>
      </c>
      <c r="Z76" s="459">
        <v>87.382104679476257</v>
      </c>
      <c r="AA76" s="459">
        <v>80.823397031266708</v>
      </c>
      <c r="AB76" s="459">
        <v>97.528738932980502</v>
      </c>
      <c r="AC76" s="459">
        <v>92.478397520400918</v>
      </c>
      <c r="AD76" s="418" t="s">
        <v>360</v>
      </c>
      <c r="AE76" s="459">
        <v>93.114546708422154</v>
      </c>
      <c r="AF76" s="452"/>
    </row>
    <row r="77" spans="1:32" s="333" customFormat="1" ht="14.15" customHeight="1">
      <c r="A77" s="453">
        <v>2005</v>
      </c>
      <c r="B77" s="459">
        <v>92.218918193233435</v>
      </c>
      <c r="C77" s="459">
        <v>86.584478089165884</v>
      </c>
      <c r="D77" s="459">
        <v>92.021808970654803</v>
      </c>
      <c r="E77" s="459">
        <v>86.324076215073077</v>
      </c>
      <c r="F77" s="459">
        <v>107.74807154392072</v>
      </c>
      <c r="G77" s="459">
        <v>106.30313657950262</v>
      </c>
      <c r="H77" s="459">
        <v>102.26899361856223</v>
      </c>
      <c r="I77" s="459">
        <v>91.542240393891348</v>
      </c>
      <c r="J77" s="459">
        <v>100.09399152851644</v>
      </c>
      <c r="K77" s="459">
        <v>90.235856346266615</v>
      </c>
      <c r="L77" s="459">
        <v>108.75426200629184</v>
      </c>
      <c r="M77" s="459">
        <v>104.20146506338817</v>
      </c>
      <c r="N77" s="459">
        <v>91.932699801916172</v>
      </c>
      <c r="O77" s="459">
        <v>91.216549777678949</v>
      </c>
      <c r="P77" s="459">
        <v>101.57226179007841</v>
      </c>
      <c r="Q77" s="459">
        <v>96.817554933542496</v>
      </c>
      <c r="R77" s="459">
        <v>89.916775625163311</v>
      </c>
      <c r="S77" s="459">
        <v>85.541895683682142</v>
      </c>
      <c r="T77" s="459">
        <v>77.100632796791288</v>
      </c>
      <c r="U77" s="459">
        <v>73.615011042713832</v>
      </c>
      <c r="V77" s="459">
        <v>111.92336101488095</v>
      </c>
      <c r="W77" s="459">
        <v>102.4392767035113</v>
      </c>
      <c r="X77" s="459">
        <v>119.05786000984401</v>
      </c>
      <c r="Y77" s="459">
        <v>114.86643541351559</v>
      </c>
      <c r="Z77" s="459">
        <v>86.125295488350673</v>
      </c>
      <c r="AA77" s="459">
        <v>74.365749944943502</v>
      </c>
      <c r="AB77" s="459">
        <v>103.12511409373003</v>
      </c>
      <c r="AC77" s="459">
        <v>104.62247482970267</v>
      </c>
      <c r="AD77" s="418" t="s">
        <v>360</v>
      </c>
      <c r="AE77" s="459">
        <v>91.678970275360356</v>
      </c>
      <c r="AF77" s="452"/>
    </row>
    <row r="78" spans="1:32" s="333" customFormat="1" ht="14.15" customHeight="1">
      <c r="A78" s="451">
        <v>2006</v>
      </c>
      <c r="B78" s="459">
        <v>96.992464719746039</v>
      </c>
      <c r="C78" s="459">
        <v>90.402554855922432</v>
      </c>
      <c r="D78" s="459">
        <v>98.375131628254536</v>
      </c>
      <c r="E78" s="459">
        <v>92.244007868638406</v>
      </c>
      <c r="F78" s="459">
        <v>104.95342475527987</v>
      </c>
      <c r="G78" s="459">
        <v>103.00960841746647</v>
      </c>
      <c r="H78" s="459">
        <v>107.44694257084515</v>
      </c>
      <c r="I78" s="459">
        <v>96.668566362486857</v>
      </c>
      <c r="J78" s="459">
        <v>105.31481119610467</v>
      </c>
      <c r="K78" s="459">
        <v>93.327427017803942</v>
      </c>
      <c r="L78" s="459">
        <v>109.85454167008666</v>
      </c>
      <c r="M78" s="459">
        <v>104.19812603482214</v>
      </c>
      <c r="N78" s="459">
        <v>87.749679259874384</v>
      </c>
      <c r="O78" s="459">
        <v>86.127593643617331</v>
      </c>
      <c r="P78" s="459">
        <v>108.56105181259061</v>
      </c>
      <c r="Q78" s="459">
        <v>104.56216928890733</v>
      </c>
      <c r="R78" s="459">
        <v>95.02437696647695</v>
      </c>
      <c r="S78" s="459">
        <v>91.08554709957275</v>
      </c>
      <c r="T78" s="459">
        <v>84.327509976983663</v>
      </c>
      <c r="U78" s="459">
        <v>81.16817613967028</v>
      </c>
      <c r="V78" s="459">
        <v>109.14426978850963</v>
      </c>
      <c r="W78" s="459">
        <v>97.467660461922932</v>
      </c>
      <c r="X78" s="459">
        <v>124.23220778348291</v>
      </c>
      <c r="Y78" s="459">
        <v>118.91264220384429</v>
      </c>
      <c r="Z78" s="459">
        <v>93.918954954249315</v>
      </c>
      <c r="AA78" s="459">
        <v>82.184599952655716</v>
      </c>
      <c r="AB78" s="459">
        <v>113.85175373819314</v>
      </c>
      <c r="AC78" s="459">
        <v>108.59492280955645</v>
      </c>
      <c r="AD78" s="418" t="s">
        <v>360</v>
      </c>
      <c r="AE78" s="459">
        <v>91.646873817247425</v>
      </c>
      <c r="AF78" s="452"/>
    </row>
    <row r="79" spans="1:32" s="333" customFormat="1" ht="14.15" customHeight="1">
      <c r="A79" s="453">
        <v>2007</v>
      </c>
      <c r="B79" s="459">
        <v>99.101937673566582</v>
      </c>
      <c r="C79" s="459">
        <v>91.519643556322066</v>
      </c>
      <c r="D79" s="459">
        <v>98.717165562684613</v>
      </c>
      <c r="E79" s="459">
        <v>90.979002528673504</v>
      </c>
      <c r="F79" s="459">
        <v>112.83193714675545</v>
      </c>
      <c r="G79" s="459">
        <v>111.47227254557433</v>
      </c>
      <c r="H79" s="459">
        <v>112.39727634893789</v>
      </c>
      <c r="I79" s="459">
        <v>101.24278825349495</v>
      </c>
      <c r="J79" s="459">
        <v>107.60695756842539</v>
      </c>
      <c r="K79" s="459">
        <v>97.494523182706828</v>
      </c>
      <c r="L79" s="459">
        <v>111.21055495907014</v>
      </c>
      <c r="M79" s="459">
        <v>103.49972959513795</v>
      </c>
      <c r="N79" s="459">
        <v>91.515944619849094</v>
      </c>
      <c r="O79" s="459">
        <v>89.988185274738584</v>
      </c>
      <c r="P79" s="459">
        <v>110.11087051487378</v>
      </c>
      <c r="Q79" s="459">
        <v>105.5722702633571</v>
      </c>
      <c r="R79" s="459">
        <v>98.234137449371431</v>
      </c>
      <c r="S79" s="459">
        <v>93.190987675188794</v>
      </c>
      <c r="T79" s="459">
        <v>78.538364359901806</v>
      </c>
      <c r="U79" s="459">
        <v>74.641898745287079</v>
      </c>
      <c r="V79" s="459">
        <v>126.0293968095862</v>
      </c>
      <c r="W79" s="459">
        <v>117.94605958478782</v>
      </c>
      <c r="X79" s="459">
        <v>121.01805907424104</v>
      </c>
      <c r="Y79" s="459">
        <v>114.46401158973205</v>
      </c>
      <c r="Z79" s="459">
        <v>92.52817352050586</v>
      </c>
      <c r="AA79" s="459">
        <v>78.551692817605996</v>
      </c>
      <c r="AB79" s="459">
        <v>117.2159330491334</v>
      </c>
      <c r="AC79" s="459">
        <v>114.19769619292272</v>
      </c>
      <c r="AD79" s="418" t="s">
        <v>360</v>
      </c>
      <c r="AE79" s="459">
        <v>94.101671634161235</v>
      </c>
      <c r="AF79" s="452"/>
    </row>
    <row r="80" spans="1:32" s="333" customFormat="1" ht="14.15" customHeight="1">
      <c r="A80" s="451">
        <v>2008</v>
      </c>
      <c r="B80" s="459">
        <v>96.562251732933902</v>
      </c>
      <c r="C80" s="459">
        <v>88.600582171026929</v>
      </c>
      <c r="D80" s="459">
        <v>97.270364349732034</v>
      </c>
      <c r="E80" s="459">
        <v>89.449772938820857</v>
      </c>
      <c r="F80" s="459">
        <v>117.49912973656214</v>
      </c>
      <c r="G80" s="459">
        <v>116.02969459303829</v>
      </c>
      <c r="H80" s="459">
        <v>111.28950983788351</v>
      </c>
      <c r="I80" s="459">
        <v>97.473393827102072</v>
      </c>
      <c r="J80" s="459">
        <v>109.23223090080303</v>
      </c>
      <c r="K80" s="459">
        <v>96.825100318962967</v>
      </c>
      <c r="L80" s="459">
        <v>111.89964154070123</v>
      </c>
      <c r="M80" s="459">
        <v>104.46180558936392</v>
      </c>
      <c r="N80" s="459">
        <v>93.232655615845886</v>
      </c>
      <c r="O80" s="459">
        <v>91.758499338783693</v>
      </c>
      <c r="P80" s="459">
        <v>108.48239162606465</v>
      </c>
      <c r="Q80" s="459">
        <v>101.34677300527868</v>
      </c>
      <c r="R80" s="459">
        <v>90.500307678172646</v>
      </c>
      <c r="S80" s="459">
        <v>84.342045419486482</v>
      </c>
      <c r="T80" s="459">
        <v>76.57064569223877</v>
      </c>
      <c r="U80" s="459">
        <v>72.437785576149238</v>
      </c>
      <c r="V80" s="459">
        <v>116.4649156195112</v>
      </c>
      <c r="W80" s="459">
        <v>107.63787910477761</v>
      </c>
      <c r="X80" s="459">
        <v>120.25018274373082</v>
      </c>
      <c r="Y80" s="459">
        <v>112.60976769486928</v>
      </c>
      <c r="Z80" s="459">
        <v>90.394265905108057</v>
      </c>
      <c r="AA80" s="459">
        <v>74.740772899520934</v>
      </c>
      <c r="AB80" s="459">
        <v>117.25498371204205</v>
      </c>
      <c r="AC80" s="459">
        <v>110.14013750599439</v>
      </c>
      <c r="AD80" s="418" t="s">
        <v>360</v>
      </c>
      <c r="AE80" s="459">
        <v>94.060671943069792</v>
      </c>
      <c r="AF80" s="452"/>
    </row>
    <row r="81" spans="1:32" s="333" customFormat="1" ht="14.15" customHeight="1">
      <c r="A81" s="453">
        <v>2009</v>
      </c>
      <c r="B81" s="459">
        <v>89.982057442855819</v>
      </c>
      <c r="C81" s="459">
        <v>82.920689532528058</v>
      </c>
      <c r="D81" s="459">
        <v>92.643581679489827</v>
      </c>
      <c r="E81" s="459">
        <v>85.785766285282605</v>
      </c>
      <c r="F81" s="459">
        <v>105.34600253692533</v>
      </c>
      <c r="G81" s="459">
        <v>103.26971262991644</v>
      </c>
      <c r="H81" s="459">
        <v>98.483739390055575</v>
      </c>
      <c r="I81" s="459">
        <v>83.18631494937452</v>
      </c>
      <c r="J81" s="459">
        <v>108.22141274701379</v>
      </c>
      <c r="K81" s="459">
        <v>98.107361155591107</v>
      </c>
      <c r="L81" s="459">
        <v>109.58161349592768</v>
      </c>
      <c r="M81" s="459">
        <v>102.71703047977797</v>
      </c>
      <c r="N81" s="459">
        <v>87.824876392433168</v>
      </c>
      <c r="O81" s="459">
        <v>87.083369580867227</v>
      </c>
      <c r="P81" s="459">
        <v>100.68227461060184</v>
      </c>
      <c r="Q81" s="459">
        <v>95.076397898842885</v>
      </c>
      <c r="R81" s="459">
        <v>76.270759005947369</v>
      </c>
      <c r="S81" s="459">
        <v>71.490709841912349</v>
      </c>
      <c r="T81" s="459">
        <v>66.248450847302493</v>
      </c>
      <c r="U81" s="459">
        <v>62.251190614160606</v>
      </c>
      <c r="V81" s="459">
        <v>123.53765116930255</v>
      </c>
      <c r="W81" s="459">
        <v>119.31929418627263</v>
      </c>
      <c r="X81" s="459">
        <v>119.03811705256771</v>
      </c>
      <c r="Y81" s="459">
        <v>112.96785503167162</v>
      </c>
      <c r="Z81" s="459">
        <v>86.553805891534111</v>
      </c>
      <c r="AA81" s="459">
        <v>74.786951674392867</v>
      </c>
      <c r="AB81" s="459">
        <v>111.18407325404544</v>
      </c>
      <c r="AC81" s="459">
        <v>107.53808014004069</v>
      </c>
      <c r="AD81" s="418" t="s">
        <v>360</v>
      </c>
      <c r="AE81" s="459">
        <v>88.159809842266498</v>
      </c>
      <c r="AF81" s="452"/>
    </row>
    <row r="82" spans="1:32" ht="14.15" customHeight="1">
      <c r="A82" s="451">
        <v>2010</v>
      </c>
      <c r="B82" s="459">
        <v>90.612120018891176</v>
      </c>
      <c r="C82" s="459">
        <v>82.346264304381933</v>
      </c>
      <c r="D82" s="459">
        <v>96.426484950050224</v>
      </c>
      <c r="E82" s="459">
        <v>88.788690934146004</v>
      </c>
      <c r="F82" s="459">
        <v>104.89715258191923</v>
      </c>
      <c r="G82" s="459">
        <v>102.46801375128361</v>
      </c>
      <c r="H82" s="459">
        <v>105.64091257753675</v>
      </c>
      <c r="I82" s="459">
        <v>91.374874797294382</v>
      </c>
      <c r="J82" s="459">
        <v>102.2536114049623</v>
      </c>
      <c r="K82" s="459">
        <v>91.556651731422946</v>
      </c>
      <c r="L82" s="459">
        <v>104.48275866423876</v>
      </c>
      <c r="M82" s="459">
        <v>95.610626380012192</v>
      </c>
      <c r="N82" s="459">
        <v>91.061756684126919</v>
      </c>
      <c r="O82" s="459">
        <v>90.031469625050832</v>
      </c>
      <c r="P82" s="459">
        <v>105.30002437065882</v>
      </c>
      <c r="Q82" s="459">
        <v>100.17628146909618</v>
      </c>
      <c r="R82" s="459">
        <v>79.593890310527556</v>
      </c>
      <c r="S82" s="459">
        <v>75.92192874323834</v>
      </c>
      <c r="T82" s="459">
        <v>68.567737123712121</v>
      </c>
      <c r="U82" s="459">
        <v>63.714164149980384</v>
      </c>
      <c r="V82" s="459">
        <v>129.08020991859186</v>
      </c>
      <c r="W82" s="459">
        <v>124.50883795920775</v>
      </c>
      <c r="X82" s="459">
        <v>124.96998953493942</v>
      </c>
      <c r="Y82" s="459">
        <v>125.93987398243932</v>
      </c>
      <c r="Z82" s="459">
        <v>85.310471109074783</v>
      </c>
      <c r="AA82" s="459">
        <v>71.37162402193502</v>
      </c>
      <c r="AB82" s="459">
        <v>116.53218592503558</v>
      </c>
      <c r="AC82" s="459">
        <v>114.93662751974324</v>
      </c>
      <c r="AD82" s="418" t="s">
        <v>360</v>
      </c>
      <c r="AE82" s="459">
        <v>89.766502806955941</v>
      </c>
      <c r="AF82" s="452"/>
    </row>
    <row r="83" spans="1:32" s="333" customFormat="1" ht="14.15" customHeight="1">
      <c r="A83" s="453">
        <v>2011</v>
      </c>
      <c r="B83" s="459">
        <v>98.169475967412211</v>
      </c>
      <c r="C83" s="459">
        <v>89.458189447861244</v>
      </c>
      <c r="D83" s="459">
        <v>102.919979668415</v>
      </c>
      <c r="E83" s="459">
        <v>96.059782173172977</v>
      </c>
      <c r="F83" s="459">
        <v>104.58989197893833</v>
      </c>
      <c r="G83" s="459">
        <v>101.75398245574907</v>
      </c>
      <c r="H83" s="459">
        <v>112.1101072697368</v>
      </c>
      <c r="I83" s="459">
        <v>96.862853390203966</v>
      </c>
      <c r="J83" s="459">
        <v>112.24595404043541</v>
      </c>
      <c r="K83" s="459">
        <v>100.58066373622364</v>
      </c>
      <c r="L83" s="459">
        <v>114.44368819017322</v>
      </c>
      <c r="M83" s="459">
        <v>104.90916760973724</v>
      </c>
      <c r="N83" s="459">
        <v>89.971894848108363</v>
      </c>
      <c r="O83" s="459">
        <v>88.372084158283457</v>
      </c>
      <c r="P83" s="459">
        <v>111.40484879393894</v>
      </c>
      <c r="Q83" s="459">
        <v>103.91490401532734</v>
      </c>
      <c r="R83" s="459">
        <v>91.713012360644953</v>
      </c>
      <c r="S83" s="459">
        <v>83.780896157347115</v>
      </c>
      <c r="T83" s="459">
        <v>77.447819379425198</v>
      </c>
      <c r="U83" s="459">
        <v>72.81518110489948</v>
      </c>
      <c r="V83" s="459">
        <v>134.26469346804259</v>
      </c>
      <c r="W83" s="459">
        <v>128.48054908905033</v>
      </c>
      <c r="X83" s="459">
        <v>129.04011350678624</v>
      </c>
      <c r="Y83" s="459">
        <v>129.53877593143071</v>
      </c>
      <c r="Z83" s="459">
        <v>89.832857319040286</v>
      </c>
      <c r="AA83" s="459">
        <v>75.76020870719853</v>
      </c>
      <c r="AB83" s="459">
        <v>116.70177185399305</v>
      </c>
      <c r="AC83" s="459">
        <v>103.6218300758652</v>
      </c>
      <c r="AD83" s="418" t="s">
        <v>360</v>
      </c>
      <c r="AE83" s="459">
        <v>92.442263342830671</v>
      </c>
      <c r="AF83" s="452"/>
    </row>
    <row r="84" spans="1:32" s="333" customFormat="1" ht="14.15" customHeight="1">
      <c r="A84" s="451">
        <v>2012</v>
      </c>
      <c r="B84" s="459">
        <v>96.229726704378606</v>
      </c>
      <c r="C84" s="459">
        <v>87.657438735387956</v>
      </c>
      <c r="D84" s="459">
        <v>100.2455713789538</v>
      </c>
      <c r="E84" s="459">
        <v>93.444733150867705</v>
      </c>
      <c r="F84" s="459">
        <v>87.698435466834624</v>
      </c>
      <c r="G84" s="459">
        <v>83.847142285598821</v>
      </c>
      <c r="H84" s="459">
        <v>109.33116375581592</v>
      </c>
      <c r="I84" s="459">
        <v>95.356350293030758</v>
      </c>
      <c r="J84" s="459">
        <v>109.55946367361376</v>
      </c>
      <c r="K84" s="459">
        <v>97.280475965134627</v>
      </c>
      <c r="L84" s="459">
        <v>109.31726286980415</v>
      </c>
      <c r="M84" s="459">
        <v>101.23466719826317</v>
      </c>
      <c r="N84" s="459">
        <v>90.163010247849797</v>
      </c>
      <c r="O84" s="459">
        <v>88.864722585849066</v>
      </c>
      <c r="P84" s="459">
        <v>105.74908140962339</v>
      </c>
      <c r="Q84" s="459">
        <v>99.140955680038871</v>
      </c>
      <c r="R84" s="459">
        <v>83.46333355850264</v>
      </c>
      <c r="S84" s="459">
        <v>77.869847186429851</v>
      </c>
      <c r="T84" s="459">
        <v>73.682597691633561</v>
      </c>
      <c r="U84" s="459">
        <v>69.664516238162719</v>
      </c>
      <c r="V84" s="459">
        <v>126.22669621133979</v>
      </c>
      <c r="W84" s="459">
        <v>119.20585884762204</v>
      </c>
      <c r="X84" s="459">
        <v>131.33616763394403</v>
      </c>
      <c r="Y84" s="459">
        <v>132.7173903192926</v>
      </c>
      <c r="Z84" s="459">
        <v>85.41757681891545</v>
      </c>
      <c r="AA84" s="459">
        <v>71.128660859932538</v>
      </c>
      <c r="AB84" s="459">
        <v>114.70852061649238</v>
      </c>
      <c r="AC84" s="459">
        <v>103.30433342852911</v>
      </c>
      <c r="AD84" s="418" t="s">
        <v>360</v>
      </c>
      <c r="AE84" s="459">
        <v>88.540818582410466</v>
      </c>
      <c r="AF84" s="452"/>
    </row>
    <row r="85" spans="1:32" s="333" customFormat="1" ht="14.15" customHeight="1">
      <c r="A85" s="453">
        <v>2013</v>
      </c>
      <c r="B85" s="459">
        <v>99.016322092143426</v>
      </c>
      <c r="C85" s="459">
        <v>89.821085840024239</v>
      </c>
      <c r="D85" s="459">
        <v>99.588122281039375</v>
      </c>
      <c r="E85" s="459">
        <v>91.85952022452085</v>
      </c>
      <c r="F85" s="459">
        <v>90.215907746497905</v>
      </c>
      <c r="G85" s="459">
        <v>86.39518237109624</v>
      </c>
      <c r="H85" s="459">
        <v>115.14007087973968</v>
      </c>
      <c r="I85" s="459">
        <v>103.97628928441365</v>
      </c>
      <c r="J85" s="459">
        <v>111.26850737543606</v>
      </c>
      <c r="K85" s="459">
        <v>98.650435894407309</v>
      </c>
      <c r="L85" s="459">
        <v>104.55362821992314</v>
      </c>
      <c r="M85" s="459">
        <v>93.770501576741836</v>
      </c>
      <c r="N85" s="459">
        <v>91.331561278799214</v>
      </c>
      <c r="O85" s="459">
        <v>89.991568942716128</v>
      </c>
      <c r="P85" s="459">
        <v>107.10378035143371</v>
      </c>
      <c r="Q85" s="459">
        <v>99.99505987468919</v>
      </c>
      <c r="R85" s="459">
        <v>86.482904653499006</v>
      </c>
      <c r="S85" s="459">
        <v>82.346453654812294</v>
      </c>
      <c r="T85" s="459">
        <v>77.140646101547503</v>
      </c>
      <c r="U85" s="459">
        <v>72.738929036158368</v>
      </c>
      <c r="V85" s="459">
        <v>123.58734732133516</v>
      </c>
      <c r="W85" s="459">
        <v>114.56424660857427</v>
      </c>
      <c r="X85" s="459">
        <v>130.97598183961338</v>
      </c>
      <c r="Y85" s="459">
        <v>131.00766389924817</v>
      </c>
      <c r="Z85" s="459">
        <v>83.480317937931133</v>
      </c>
      <c r="AA85" s="459">
        <v>68.171764586189994</v>
      </c>
      <c r="AB85" s="459">
        <v>117.35480678915435</v>
      </c>
      <c r="AC85" s="459">
        <v>105.13783094501339</v>
      </c>
      <c r="AD85" s="418" t="s">
        <v>360</v>
      </c>
      <c r="AE85" s="459">
        <v>89.352770470350151</v>
      </c>
      <c r="AF85" s="452"/>
    </row>
    <row r="86" spans="1:32" ht="14.15" customHeight="1">
      <c r="A86" s="451">
        <v>2014</v>
      </c>
      <c r="B86" s="459">
        <v>100.06532505997851</v>
      </c>
      <c r="C86" s="459">
        <v>90.653103827280972</v>
      </c>
      <c r="D86" s="459">
        <v>102.12037409945461</v>
      </c>
      <c r="E86" s="459">
        <v>94.341775896871468</v>
      </c>
      <c r="F86" s="459">
        <v>89.703697248144167</v>
      </c>
      <c r="G86" s="459">
        <v>85.688831981608004</v>
      </c>
      <c r="H86" s="459">
        <v>116.77959952328408</v>
      </c>
      <c r="I86" s="459">
        <v>103.43951963046717</v>
      </c>
      <c r="J86" s="459">
        <v>124.49824609136887</v>
      </c>
      <c r="K86" s="459">
        <v>112.94828140266229</v>
      </c>
      <c r="L86" s="459">
        <v>112.29799794804801</v>
      </c>
      <c r="M86" s="459">
        <v>103.62635482100968</v>
      </c>
      <c r="N86" s="459">
        <v>90.463680860524534</v>
      </c>
      <c r="O86" s="459">
        <v>88.947517622083808</v>
      </c>
      <c r="P86" s="459">
        <v>111.17566213111812</v>
      </c>
      <c r="Q86" s="459">
        <v>104.09371671015796</v>
      </c>
      <c r="R86" s="459">
        <v>90.737141804623505</v>
      </c>
      <c r="S86" s="459">
        <v>84.775471239462178</v>
      </c>
      <c r="T86" s="459">
        <v>76.225074236800211</v>
      </c>
      <c r="U86" s="459">
        <v>71.691197895164265</v>
      </c>
      <c r="V86" s="459">
        <v>126.36178971197057</v>
      </c>
      <c r="W86" s="459">
        <v>119.43291767984542</v>
      </c>
      <c r="X86" s="459">
        <v>137.37202947851148</v>
      </c>
      <c r="Y86" s="459">
        <v>138.19709323189937</v>
      </c>
      <c r="Z86" s="459">
        <v>87.770628655304307</v>
      </c>
      <c r="AA86" s="459">
        <v>74.00025052563538</v>
      </c>
      <c r="AB86" s="459">
        <v>118.99348328311417</v>
      </c>
      <c r="AC86" s="459">
        <v>109.07616614289861</v>
      </c>
      <c r="AD86" s="418" t="s">
        <v>360</v>
      </c>
      <c r="AE86" s="459">
        <v>90.33287823493832</v>
      </c>
      <c r="AF86" s="452"/>
    </row>
    <row r="87" spans="1:32" ht="14.15" customHeight="1">
      <c r="A87" s="451">
        <v>2015</v>
      </c>
      <c r="B87" s="459">
        <v>98.587707211332315</v>
      </c>
      <c r="C87" s="459">
        <v>89.065953174766435</v>
      </c>
      <c r="D87" s="459">
        <v>99.85362049773272</v>
      </c>
      <c r="E87" s="459">
        <v>90.849118640622493</v>
      </c>
      <c r="F87" s="459">
        <v>88.136482277775897</v>
      </c>
      <c r="G87" s="459">
        <v>83.689998877015981</v>
      </c>
      <c r="H87" s="459">
        <v>118.92236494006688</v>
      </c>
      <c r="I87" s="459">
        <v>105.28381167630043</v>
      </c>
      <c r="J87" s="459">
        <v>115.01801181017912</v>
      </c>
      <c r="K87" s="459">
        <v>101.95048471094029</v>
      </c>
      <c r="L87" s="459">
        <v>112.13438695092414</v>
      </c>
      <c r="M87" s="459">
        <v>101.17598635282985</v>
      </c>
      <c r="N87" s="459">
        <v>89.166718115207615</v>
      </c>
      <c r="O87" s="459">
        <v>87.369660679685907</v>
      </c>
      <c r="P87" s="459">
        <v>106.11571779107923</v>
      </c>
      <c r="Q87" s="459">
        <v>94.602037138510354</v>
      </c>
      <c r="R87" s="459">
        <v>87.773122621990439</v>
      </c>
      <c r="S87" s="459">
        <v>81.45483325309911</v>
      </c>
      <c r="T87" s="459">
        <v>81.353291638479135</v>
      </c>
      <c r="U87" s="459">
        <v>76.612551389272923</v>
      </c>
      <c r="V87" s="459">
        <v>127.57801668379614</v>
      </c>
      <c r="W87" s="459">
        <v>117.0837065099516</v>
      </c>
      <c r="X87" s="459">
        <v>135.61397093380748</v>
      </c>
      <c r="Y87" s="459">
        <v>135.87367735673377</v>
      </c>
      <c r="Z87" s="459">
        <v>82.836150685053553</v>
      </c>
      <c r="AA87" s="459">
        <v>64.599102771356954</v>
      </c>
      <c r="AB87" s="459">
        <v>121.07814327893291</v>
      </c>
      <c r="AC87" s="459">
        <v>108.48636542324704</v>
      </c>
      <c r="AD87" s="418" t="s">
        <v>360</v>
      </c>
      <c r="AE87" s="459">
        <v>88.961667281687511</v>
      </c>
      <c r="AF87" s="452"/>
    </row>
    <row r="88" spans="1:32" ht="14.15" customHeight="1">
      <c r="A88" s="451" t="s">
        <v>1665</v>
      </c>
      <c r="B88" s="459">
        <v>101.23035932193457</v>
      </c>
      <c r="C88" s="459">
        <v>91.722269571813911</v>
      </c>
      <c r="D88" s="459">
        <v>104.97960605384652</v>
      </c>
      <c r="E88" s="459">
        <v>96.651708542800364</v>
      </c>
      <c r="F88" s="459">
        <v>90.255167295487311</v>
      </c>
      <c r="G88" s="459">
        <v>85.891319255338786</v>
      </c>
      <c r="H88" s="459">
        <v>121.62837130278498</v>
      </c>
      <c r="I88" s="459">
        <v>104.58093713603228</v>
      </c>
      <c r="J88" s="459">
        <v>111.17116178768576</v>
      </c>
      <c r="K88" s="459">
        <v>97.210504344019967</v>
      </c>
      <c r="L88" s="459">
        <v>111.9569819749309</v>
      </c>
      <c r="M88" s="459">
        <v>101.17110437919402</v>
      </c>
      <c r="N88" s="459">
        <v>86.511672527647008</v>
      </c>
      <c r="O88" s="459">
        <v>84.546487609451205</v>
      </c>
      <c r="P88" s="459">
        <v>110.3847698128115</v>
      </c>
      <c r="Q88" s="459">
        <v>101.78842852647117</v>
      </c>
      <c r="R88" s="459">
        <v>87.046765034124434</v>
      </c>
      <c r="S88" s="459">
        <v>81.599749470193998</v>
      </c>
      <c r="T88" s="459">
        <v>78.034531534335841</v>
      </c>
      <c r="U88" s="459">
        <v>72.991102257056397</v>
      </c>
      <c r="V88" s="459">
        <v>116.77126713467389</v>
      </c>
      <c r="W88" s="459">
        <v>104.74132519473154</v>
      </c>
      <c r="X88" s="459">
        <v>139.90919932693444</v>
      </c>
      <c r="Y88" s="459">
        <v>140.44831747429333</v>
      </c>
      <c r="Z88" s="459">
        <v>88.247304939507757</v>
      </c>
      <c r="AA88" s="459">
        <v>71.701976638567871</v>
      </c>
      <c r="AB88" s="459">
        <v>125.32700582316401</v>
      </c>
      <c r="AC88" s="459">
        <v>110.17156290193394</v>
      </c>
      <c r="AD88" s="418" t="s">
        <v>360</v>
      </c>
      <c r="AE88" s="459">
        <v>88.325757080796137</v>
      </c>
      <c r="AF88" s="452"/>
    </row>
    <row r="89" spans="1:32" ht="14.15" customHeight="1">
      <c r="A89" s="451" t="s">
        <v>1666</v>
      </c>
      <c r="B89" s="459">
        <v>103.70400908831934</v>
      </c>
      <c r="C89" s="459">
        <v>95.241334051341795</v>
      </c>
      <c r="D89" s="459">
        <v>106.02619652627982</v>
      </c>
      <c r="E89" s="459">
        <v>98.112186932718402</v>
      </c>
      <c r="F89" s="459">
        <v>92.101593591140215</v>
      </c>
      <c r="G89" s="459">
        <v>88.267433210964825</v>
      </c>
      <c r="H89" s="459">
        <v>128.13144415899311</v>
      </c>
      <c r="I89" s="459">
        <v>115.26449411726115</v>
      </c>
      <c r="J89" s="459">
        <v>116.24761525206304</v>
      </c>
      <c r="K89" s="459">
        <v>103.15484900819786</v>
      </c>
      <c r="L89" s="459">
        <v>105.60389145769517</v>
      </c>
      <c r="M89" s="459">
        <v>91.605256498556997</v>
      </c>
      <c r="N89" s="459">
        <v>84.786353906112694</v>
      </c>
      <c r="O89" s="459">
        <v>82.878358906392648</v>
      </c>
      <c r="P89" s="459">
        <v>112.83786571048275</v>
      </c>
      <c r="Q89" s="459">
        <v>105.55051871008335</v>
      </c>
      <c r="R89" s="459">
        <v>86.203421314243542</v>
      </c>
      <c r="S89" s="459">
        <v>82.418351970337767</v>
      </c>
      <c r="T89" s="459">
        <v>82.91795977741684</v>
      </c>
      <c r="U89" s="459">
        <v>78.22099360224118</v>
      </c>
      <c r="V89" s="459">
        <v>123.68630552462064</v>
      </c>
      <c r="W89" s="459">
        <v>113.63871105069585</v>
      </c>
      <c r="X89" s="459">
        <v>137.26838941040586</v>
      </c>
      <c r="Y89" s="459">
        <v>135.29723290501548</v>
      </c>
      <c r="Z89" s="459">
        <v>89.463327303882579</v>
      </c>
      <c r="AA89" s="459">
        <v>73.061852200230632</v>
      </c>
      <c r="AB89" s="459">
        <v>117.15550233152575</v>
      </c>
      <c r="AC89" s="459">
        <v>98.28246800933114</v>
      </c>
      <c r="AD89" s="418" t="s">
        <v>360</v>
      </c>
      <c r="AE89" s="459">
        <v>89.018100723676127</v>
      </c>
      <c r="AF89" s="452"/>
    </row>
    <row r="90" spans="1:32" ht="14.15" customHeight="1">
      <c r="A90" s="451" t="s">
        <v>1667</v>
      </c>
      <c r="B90" s="459">
        <v>108.12467344118164</v>
      </c>
      <c r="C90" s="459">
        <v>99.008111968142799</v>
      </c>
      <c r="D90" s="459">
        <v>110.346641432843</v>
      </c>
      <c r="E90" s="459">
        <v>100.5985215530808</v>
      </c>
      <c r="F90" s="459">
        <v>91.690685110406562</v>
      </c>
      <c r="G90" s="459">
        <v>87.933857132669104</v>
      </c>
      <c r="H90" s="459">
        <v>127.4369979224747</v>
      </c>
      <c r="I90" s="459">
        <v>111.9745714268937</v>
      </c>
      <c r="J90" s="459">
        <v>109.34059772946974</v>
      </c>
      <c r="K90" s="459">
        <v>96.826324628918044</v>
      </c>
      <c r="L90" s="459">
        <v>100.64972290478349</v>
      </c>
      <c r="M90" s="459">
        <v>85.417732624257013</v>
      </c>
      <c r="N90" s="459">
        <v>88.049405836190672</v>
      </c>
      <c r="O90" s="459">
        <v>86.246606797174834</v>
      </c>
      <c r="P90" s="459">
        <v>114.32970326422507</v>
      </c>
      <c r="Q90" s="459">
        <v>106.42078238619779</v>
      </c>
      <c r="R90" s="459">
        <v>82.23313886982001</v>
      </c>
      <c r="S90" s="459">
        <v>77.158595754850637</v>
      </c>
      <c r="T90" s="459">
        <v>84.122412665497947</v>
      </c>
      <c r="U90" s="459">
        <v>79.377308532777732</v>
      </c>
      <c r="V90" s="459">
        <v>123.84289251319264</v>
      </c>
      <c r="W90" s="459">
        <v>113.80339099092207</v>
      </c>
      <c r="X90" s="459">
        <v>129.68975426998944</v>
      </c>
      <c r="Y90" s="459">
        <v>128.43813490987492</v>
      </c>
      <c r="Z90" s="459">
        <v>90.442558316870489</v>
      </c>
      <c r="AA90" s="459">
        <v>72.117469118468961</v>
      </c>
      <c r="AB90" s="459">
        <v>117.96490746717537</v>
      </c>
      <c r="AC90" s="459">
        <v>100.05237623231177</v>
      </c>
      <c r="AD90" s="418" t="s">
        <v>360</v>
      </c>
      <c r="AE90" s="459">
        <v>90.139239529109915</v>
      </c>
      <c r="AF90" s="452"/>
    </row>
    <row r="91" spans="1:32" ht="13">
      <c r="A91" s="334"/>
      <c r="B91" s="448"/>
      <c r="C91" s="448"/>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row>
    <row r="92" spans="1:32" ht="13">
      <c r="B92" s="1360" t="s">
        <v>464</v>
      </c>
      <c r="C92" s="1360"/>
      <c r="D92" s="1360"/>
      <c r="E92" s="1360"/>
      <c r="F92" s="1360"/>
      <c r="G92" s="1360"/>
      <c r="H92" s="1360" t="s">
        <v>464</v>
      </c>
      <c r="I92" s="1360"/>
      <c r="J92" s="1360"/>
      <c r="K92" s="1360"/>
      <c r="L92" s="1360"/>
      <c r="M92" s="1360"/>
      <c r="N92" s="1360" t="s">
        <v>464</v>
      </c>
      <c r="O92" s="1360"/>
      <c r="P92" s="1360"/>
      <c r="Q92" s="1360"/>
      <c r="R92" s="1360"/>
      <c r="S92" s="1360"/>
      <c r="T92" s="1360" t="s">
        <v>464</v>
      </c>
      <c r="U92" s="1360"/>
      <c r="V92" s="1360"/>
      <c r="W92" s="1360"/>
      <c r="X92" s="1360"/>
      <c r="Y92" s="1360"/>
      <c r="Z92" s="1360" t="s">
        <v>464</v>
      </c>
      <c r="AA92" s="1360"/>
      <c r="AB92" s="1360"/>
      <c r="AC92" s="1360"/>
      <c r="AD92" s="1360"/>
      <c r="AE92" s="1360"/>
    </row>
    <row r="93" spans="1:32">
      <c r="B93" s="450"/>
      <c r="C93" s="450"/>
      <c r="D93" s="450"/>
      <c r="E93" s="450"/>
      <c r="F93" s="450"/>
      <c r="G93" s="450"/>
      <c r="H93" s="450"/>
      <c r="I93" s="450"/>
      <c r="J93" s="450"/>
      <c r="K93" s="450"/>
      <c r="L93" s="450"/>
      <c r="M93" s="450"/>
      <c r="N93" s="450"/>
      <c r="O93" s="450"/>
      <c r="P93" s="450"/>
      <c r="Q93" s="450"/>
      <c r="R93" s="450"/>
      <c r="S93" s="450"/>
      <c r="T93" s="450"/>
      <c r="U93" s="450"/>
      <c r="V93" s="450"/>
      <c r="W93" s="450"/>
      <c r="X93" s="450"/>
      <c r="Y93" s="450"/>
      <c r="Z93" s="450"/>
      <c r="AA93" s="450"/>
      <c r="AB93" s="450"/>
      <c r="AC93" s="450"/>
      <c r="AD93" s="450"/>
      <c r="AE93" s="450"/>
    </row>
    <row r="94" spans="1:32" s="343" customFormat="1" ht="14.15" customHeight="1">
      <c r="A94" s="451">
        <v>1994</v>
      </c>
      <c r="B94" s="415" t="s">
        <v>360</v>
      </c>
      <c r="C94" s="459">
        <v>6.1120306103232283</v>
      </c>
      <c r="D94" s="418" t="s">
        <v>360</v>
      </c>
      <c r="E94" s="459">
        <v>8.7158940112572179</v>
      </c>
      <c r="F94" s="418" t="s">
        <v>360</v>
      </c>
      <c r="G94" s="459">
        <v>13.931302734363918</v>
      </c>
      <c r="H94" s="418" t="s">
        <v>360</v>
      </c>
      <c r="I94" s="459">
        <v>2.7541694939401555</v>
      </c>
      <c r="J94" s="418" t="s">
        <v>360</v>
      </c>
      <c r="K94" s="459">
        <v>1.3291945627917161</v>
      </c>
      <c r="L94" s="418" t="s">
        <v>360</v>
      </c>
      <c r="M94" s="459">
        <v>6.3039502020715634</v>
      </c>
      <c r="N94" s="418" t="s">
        <v>360</v>
      </c>
      <c r="O94" s="459">
        <v>36.295782737651557</v>
      </c>
      <c r="P94" s="418" t="s">
        <v>360</v>
      </c>
      <c r="Q94" s="459">
        <v>2.2264051656003319</v>
      </c>
      <c r="R94" s="418" t="s">
        <v>360</v>
      </c>
      <c r="S94" s="459">
        <v>0.75972262616982733</v>
      </c>
      <c r="T94" s="418" t="s">
        <v>360</v>
      </c>
      <c r="U94" s="459">
        <v>13.518709779645153</v>
      </c>
      <c r="V94" s="418" t="s">
        <v>360</v>
      </c>
      <c r="W94" s="459">
        <v>3.2278733201610161</v>
      </c>
      <c r="X94" s="418" t="s">
        <v>360</v>
      </c>
      <c r="Y94" s="459">
        <v>1.2846252406150334</v>
      </c>
      <c r="Z94" s="418" t="s">
        <v>360</v>
      </c>
      <c r="AA94" s="459">
        <v>1.9402960659697972</v>
      </c>
      <c r="AB94" s="418" t="s">
        <v>360</v>
      </c>
      <c r="AC94" s="459">
        <v>1.6000434494394928</v>
      </c>
      <c r="AD94" s="415" t="s">
        <v>360</v>
      </c>
      <c r="AE94" s="460">
        <v>99.999999999999986</v>
      </c>
      <c r="AF94" s="452"/>
    </row>
    <row r="95" spans="1:32" s="333" customFormat="1" ht="14.15" customHeight="1">
      <c r="A95" s="453">
        <v>1995</v>
      </c>
      <c r="B95" s="415" t="s">
        <v>360</v>
      </c>
      <c r="C95" s="459">
        <v>6.2129047992253064</v>
      </c>
      <c r="D95" s="418" t="s">
        <v>360</v>
      </c>
      <c r="E95" s="459">
        <v>8.6945920194179571</v>
      </c>
      <c r="F95" s="418" t="s">
        <v>360</v>
      </c>
      <c r="G95" s="459">
        <v>12.372472789454562</v>
      </c>
      <c r="H95" s="418" t="s">
        <v>360</v>
      </c>
      <c r="I95" s="459">
        <v>2.9102971335441135</v>
      </c>
      <c r="J95" s="418" t="s">
        <v>360</v>
      </c>
      <c r="K95" s="459">
        <v>1.3900514625639329</v>
      </c>
      <c r="L95" s="418" t="s">
        <v>360</v>
      </c>
      <c r="M95" s="459">
        <v>6.6162285256010067</v>
      </c>
      <c r="N95" s="418" t="s">
        <v>360</v>
      </c>
      <c r="O95" s="459">
        <v>37.229910236960293</v>
      </c>
      <c r="P95" s="418" t="s">
        <v>360</v>
      </c>
      <c r="Q95" s="459">
        <v>2.3407135902642486</v>
      </c>
      <c r="R95" s="418" t="s">
        <v>360</v>
      </c>
      <c r="S95" s="459">
        <v>0.79814104731827107</v>
      </c>
      <c r="T95" s="418" t="s">
        <v>360</v>
      </c>
      <c r="U95" s="459">
        <v>13.224966668276057</v>
      </c>
      <c r="V95" s="418" t="s">
        <v>360</v>
      </c>
      <c r="W95" s="459">
        <v>3.3916886727693272</v>
      </c>
      <c r="X95" s="418" t="s">
        <v>360</v>
      </c>
      <c r="Y95" s="459">
        <v>1.4172487289287201</v>
      </c>
      <c r="Z95" s="418" t="s">
        <v>360</v>
      </c>
      <c r="AA95" s="459">
        <v>1.9742716746224358</v>
      </c>
      <c r="AB95" s="418" t="s">
        <v>360</v>
      </c>
      <c r="AC95" s="459">
        <v>1.42651265105375</v>
      </c>
      <c r="AD95" s="415" t="s">
        <v>360</v>
      </c>
      <c r="AE95" s="460">
        <v>100</v>
      </c>
      <c r="AF95" s="452"/>
    </row>
    <row r="96" spans="1:32" s="333" customFormat="1" ht="14.15" customHeight="1">
      <c r="A96" s="451">
        <v>1996</v>
      </c>
      <c r="B96" s="415" t="s">
        <v>360</v>
      </c>
      <c r="C96" s="459">
        <v>6.2280016216166523</v>
      </c>
      <c r="D96" s="418" t="s">
        <v>360</v>
      </c>
      <c r="E96" s="459">
        <v>8.8182105441676342</v>
      </c>
      <c r="F96" s="418" t="s">
        <v>360</v>
      </c>
      <c r="G96" s="459">
        <v>12.166945083500062</v>
      </c>
      <c r="H96" s="418" t="s">
        <v>360</v>
      </c>
      <c r="I96" s="459">
        <v>2.8178847766444926</v>
      </c>
      <c r="J96" s="418" t="s">
        <v>360</v>
      </c>
      <c r="K96" s="459">
        <v>1.5014893765873381</v>
      </c>
      <c r="L96" s="418" t="s">
        <v>360</v>
      </c>
      <c r="M96" s="459">
        <v>6.9132075257411714</v>
      </c>
      <c r="N96" s="418" t="s">
        <v>360</v>
      </c>
      <c r="O96" s="459">
        <v>38.653506048961148</v>
      </c>
      <c r="P96" s="418" t="s">
        <v>360</v>
      </c>
      <c r="Q96" s="459">
        <v>2.3054329955657988</v>
      </c>
      <c r="R96" s="418" t="s">
        <v>360</v>
      </c>
      <c r="S96" s="459">
        <v>0.73065483068881532</v>
      </c>
      <c r="T96" s="418" t="s">
        <v>360</v>
      </c>
      <c r="U96" s="459">
        <v>11.059371584331252</v>
      </c>
      <c r="V96" s="418" t="s">
        <v>360</v>
      </c>
      <c r="W96" s="459">
        <v>3.6558151233077223</v>
      </c>
      <c r="X96" s="418" t="s">
        <v>360</v>
      </c>
      <c r="Y96" s="459">
        <v>1.4067809027412213</v>
      </c>
      <c r="Z96" s="418" t="s">
        <v>360</v>
      </c>
      <c r="AA96" s="459">
        <v>2.1508199092431317</v>
      </c>
      <c r="AB96" s="418" t="s">
        <v>360</v>
      </c>
      <c r="AC96" s="459">
        <v>1.5918796769035477</v>
      </c>
      <c r="AD96" s="415" t="s">
        <v>360</v>
      </c>
      <c r="AE96" s="460">
        <v>100</v>
      </c>
      <c r="AF96" s="452"/>
    </row>
    <row r="97" spans="1:32" s="333" customFormat="1" ht="14.15" customHeight="1">
      <c r="A97" s="453">
        <v>1997</v>
      </c>
      <c r="B97" s="415" t="s">
        <v>360</v>
      </c>
      <c r="C97" s="459">
        <v>6.3318635823387464</v>
      </c>
      <c r="D97" s="418" t="s">
        <v>360</v>
      </c>
      <c r="E97" s="459">
        <v>8.8268862350392094</v>
      </c>
      <c r="F97" s="418" t="s">
        <v>360</v>
      </c>
      <c r="G97" s="459">
        <v>12.998239110655751</v>
      </c>
      <c r="H97" s="418" t="s">
        <v>360</v>
      </c>
      <c r="I97" s="459">
        <v>2.8803137687454083</v>
      </c>
      <c r="J97" s="418" t="s">
        <v>360</v>
      </c>
      <c r="K97" s="459">
        <v>1.4463472286167534</v>
      </c>
      <c r="L97" s="418" t="s">
        <v>360</v>
      </c>
      <c r="M97" s="459">
        <v>7.3854597979751375</v>
      </c>
      <c r="N97" s="418" t="s">
        <v>360</v>
      </c>
      <c r="O97" s="459">
        <v>37.076215940156295</v>
      </c>
      <c r="P97" s="418" t="s">
        <v>360</v>
      </c>
      <c r="Q97" s="459">
        <v>2.3847834120562719</v>
      </c>
      <c r="R97" s="418" t="s">
        <v>360</v>
      </c>
      <c r="S97" s="459">
        <v>0.92209248998028759</v>
      </c>
      <c r="T97" s="418" t="s">
        <v>360</v>
      </c>
      <c r="U97" s="459">
        <v>10.438630680716098</v>
      </c>
      <c r="V97" s="418" t="s">
        <v>360</v>
      </c>
      <c r="W97" s="459">
        <v>3.9897739096225751</v>
      </c>
      <c r="X97" s="418" t="s">
        <v>360</v>
      </c>
      <c r="Y97" s="459">
        <v>1.4107940411367659</v>
      </c>
      <c r="Z97" s="418" t="s">
        <v>360</v>
      </c>
      <c r="AA97" s="459">
        <v>2.2079590700005398</v>
      </c>
      <c r="AB97" s="418" t="s">
        <v>360</v>
      </c>
      <c r="AC97" s="459">
        <v>1.7006407329601705</v>
      </c>
      <c r="AD97" s="415" t="s">
        <v>360</v>
      </c>
      <c r="AE97" s="460">
        <v>100</v>
      </c>
      <c r="AF97" s="452"/>
    </row>
    <row r="98" spans="1:32" s="333" customFormat="1" ht="14.15" customHeight="1">
      <c r="A98" s="451">
        <v>1998</v>
      </c>
      <c r="B98" s="415" t="s">
        <v>360</v>
      </c>
      <c r="C98" s="459">
        <v>6.4504446931546839</v>
      </c>
      <c r="D98" s="418" t="s">
        <v>360</v>
      </c>
      <c r="E98" s="459">
        <v>8.9329718817703565</v>
      </c>
      <c r="F98" s="418" t="s">
        <v>360</v>
      </c>
      <c r="G98" s="459">
        <v>14.499900007811259</v>
      </c>
      <c r="H98" s="418" t="s">
        <v>360</v>
      </c>
      <c r="I98" s="459">
        <v>3.0539067063563179</v>
      </c>
      <c r="J98" s="418" t="s">
        <v>360</v>
      </c>
      <c r="K98" s="459">
        <v>1.442473874559594</v>
      </c>
      <c r="L98" s="418" t="s">
        <v>360</v>
      </c>
      <c r="M98" s="459">
        <v>7.6347741079394149</v>
      </c>
      <c r="N98" s="418" t="s">
        <v>360</v>
      </c>
      <c r="O98" s="459">
        <v>36.443858302960955</v>
      </c>
      <c r="P98" s="418" t="s">
        <v>360</v>
      </c>
      <c r="Q98" s="459">
        <v>2.6322960704843279</v>
      </c>
      <c r="R98" s="418" t="s">
        <v>360</v>
      </c>
      <c r="S98" s="459">
        <v>0.89973204522397832</v>
      </c>
      <c r="T98" s="418" t="s">
        <v>360</v>
      </c>
      <c r="U98" s="459">
        <v>8.804316338602904</v>
      </c>
      <c r="V98" s="418" t="s">
        <v>360</v>
      </c>
      <c r="W98" s="459">
        <v>3.9990388661565324</v>
      </c>
      <c r="X98" s="418" t="s">
        <v>360</v>
      </c>
      <c r="Y98" s="459">
        <v>1.5165440709200924</v>
      </c>
      <c r="Z98" s="418" t="s">
        <v>360</v>
      </c>
      <c r="AA98" s="459">
        <v>2.0530931411853697</v>
      </c>
      <c r="AB98" s="418" t="s">
        <v>360</v>
      </c>
      <c r="AC98" s="459">
        <v>1.6366498928742035</v>
      </c>
      <c r="AD98" s="415" t="s">
        <v>360</v>
      </c>
      <c r="AE98" s="460">
        <v>100</v>
      </c>
      <c r="AF98" s="452"/>
    </row>
    <row r="99" spans="1:32" s="333" customFormat="1" ht="14.15" customHeight="1">
      <c r="A99" s="453">
        <v>1999</v>
      </c>
      <c r="B99" s="415" t="s">
        <v>360</v>
      </c>
      <c r="C99" s="459">
        <v>6.7970022911298287</v>
      </c>
      <c r="D99" s="418" t="s">
        <v>360</v>
      </c>
      <c r="E99" s="459">
        <v>8.9821772103568556</v>
      </c>
      <c r="F99" s="418" t="s">
        <v>360</v>
      </c>
      <c r="G99" s="459">
        <v>13.476672409331588</v>
      </c>
      <c r="H99" s="418" t="s">
        <v>360</v>
      </c>
      <c r="I99" s="459">
        <v>3.0786300029095663</v>
      </c>
      <c r="J99" s="418" t="s">
        <v>360</v>
      </c>
      <c r="K99" s="459">
        <v>1.4549209963987597</v>
      </c>
      <c r="L99" s="418" t="s">
        <v>360</v>
      </c>
      <c r="M99" s="459">
        <v>7.7698623086006888</v>
      </c>
      <c r="N99" s="418" t="s">
        <v>360</v>
      </c>
      <c r="O99" s="459">
        <v>36.217434617674868</v>
      </c>
      <c r="P99" s="418" t="s">
        <v>360</v>
      </c>
      <c r="Q99" s="459">
        <v>2.6137729183692882</v>
      </c>
      <c r="R99" s="418" t="s">
        <v>360</v>
      </c>
      <c r="S99" s="459">
        <v>0.83950972704083626</v>
      </c>
      <c r="T99" s="418" t="s">
        <v>360</v>
      </c>
      <c r="U99" s="459">
        <v>9.5549818783423355</v>
      </c>
      <c r="V99" s="418" t="s">
        <v>360</v>
      </c>
      <c r="W99" s="459">
        <v>4.0933065502733763</v>
      </c>
      <c r="X99" s="418" t="s">
        <v>360</v>
      </c>
      <c r="Y99" s="459">
        <v>1.5200498881094175</v>
      </c>
      <c r="Z99" s="418" t="s">
        <v>360</v>
      </c>
      <c r="AA99" s="459">
        <v>2.096345649330289</v>
      </c>
      <c r="AB99" s="418" t="s">
        <v>360</v>
      </c>
      <c r="AC99" s="459">
        <v>1.5053335521322959</v>
      </c>
      <c r="AD99" s="415" t="s">
        <v>360</v>
      </c>
      <c r="AE99" s="460">
        <v>100</v>
      </c>
      <c r="AF99" s="452"/>
    </row>
    <row r="100" spans="1:32" s="333" customFormat="1" ht="14.15" customHeight="1">
      <c r="A100" s="451">
        <v>2000</v>
      </c>
      <c r="B100" s="415" t="s">
        <v>360</v>
      </c>
      <c r="C100" s="459">
        <v>7.4714586410117816</v>
      </c>
      <c r="D100" s="418" t="s">
        <v>360</v>
      </c>
      <c r="E100" s="459">
        <v>9.2632370335794452</v>
      </c>
      <c r="F100" s="418" t="s">
        <v>360</v>
      </c>
      <c r="G100" s="459">
        <v>13.750160114816847</v>
      </c>
      <c r="H100" s="418" t="s">
        <v>360</v>
      </c>
      <c r="I100" s="459">
        <v>3.2220172635715545</v>
      </c>
      <c r="J100" s="418" t="s">
        <v>360</v>
      </c>
      <c r="K100" s="459">
        <v>1.3656869832598384</v>
      </c>
      <c r="L100" s="418" t="s">
        <v>360</v>
      </c>
      <c r="M100" s="459">
        <v>7.7579607952388701</v>
      </c>
      <c r="N100" s="418" t="s">
        <v>360</v>
      </c>
      <c r="O100" s="459">
        <v>34.371060129448402</v>
      </c>
      <c r="P100" s="418" t="s">
        <v>360</v>
      </c>
      <c r="Q100" s="459">
        <v>2.7466946445081395</v>
      </c>
      <c r="R100" s="418" t="s">
        <v>360</v>
      </c>
      <c r="S100" s="459">
        <v>0.81774339162595644</v>
      </c>
      <c r="T100" s="418" t="s">
        <v>360</v>
      </c>
      <c r="U100" s="459">
        <v>10.136421602236354</v>
      </c>
      <c r="V100" s="418" t="s">
        <v>360</v>
      </c>
      <c r="W100" s="459">
        <v>3.7946226643781564</v>
      </c>
      <c r="X100" s="418" t="s">
        <v>360</v>
      </c>
      <c r="Y100" s="459">
        <v>1.5869757839559531</v>
      </c>
      <c r="Z100" s="418" t="s">
        <v>360</v>
      </c>
      <c r="AA100" s="459">
        <v>1.983994452746076</v>
      </c>
      <c r="AB100" s="418" t="s">
        <v>360</v>
      </c>
      <c r="AC100" s="459">
        <v>1.7319664996226147</v>
      </c>
      <c r="AD100" s="415" t="s">
        <v>360</v>
      </c>
      <c r="AE100" s="460">
        <v>100</v>
      </c>
      <c r="AF100" s="452"/>
    </row>
    <row r="101" spans="1:32" s="333" customFormat="1" ht="14.15" customHeight="1">
      <c r="A101" s="453">
        <v>2001</v>
      </c>
      <c r="B101" s="415" t="s">
        <v>360</v>
      </c>
      <c r="C101" s="459">
        <v>6.5466901425447004</v>
      </c>
      <c r="D101" s="418" t="s">
        <v>360</v>
      </c>
      <c r="E101" s="459">
        <v>8.9605421653084552</v>
      </c>
      <c r="F101" s="418" t="s">
        <v>360</v>
      </c>
      <c r="G101" s="459">
        <v>15.038286295297434</v>
      </c>
      <c r="H101" s="418" t="s">
        <v>360</v>
      </c>
      <c r="I101" s="459">
        <v>3.2037582852999136</v>
      </c>
      <c r="J101" s="418" t="s">
        <v>360</v>
      </c>
      <c r="K101" s="459">
        <v>1.3506782295884288</v>
      </c>
      <c r="L101" s="418" t="s">
        <v>360</v>
      </c>
      <c r="M101" s="459">
        <v>7.4191740598511808</v>
      </c>
      <c r="N101" s="418" t="s">
        <v>360</v>
      </c>
      <c r="O101" s="459">
        <v>34.121151844656545</v>
      </c>
      <c r="P101" s="418" t="s">
        <v>360</v>
      </c>
      <c r="Q101" s="459">
        <v>2.5900228245937114</v>
      </c>
      <c r="R101" s="418" t="s">
        <v>360</v>
      </c>
      <c r="S101" s="459">
        <v>0.81376387612629397</v>
      </c>
      <c r="T101" s="418" t="s">
        <v>360</v>
      </c>
      <c r="U101" s="459">
        <v>11.381701012966003</v>
      </c>
      <c r="V101" s="418" t="s">
        <v>360</v>
      </c>
      <c r="W101" s="459">
        <v>3.4153318105229262</v>
      </c>
      <c r="X101" s="418" t="s">
        <v>360</v>
      </c>
      <c r="Y101" s="459">
        <v>1.6204041195812753</v>
      </c>
      <c r="Z101" s="418" t="s">
        <v>360</v>
      </c>
      <c r="AA101" s="459">
        <v>1.8474396557774333</v>
      </c>
      <c r="AB101" s="418" t="s">
        <v>360</v>
      </c>
      <c r="AC101" s="459">
        <v>1.6910556778857029</v>
      </c>
      <c r="AD101" s="415" t="s">
        <v>360</v>
      </c>
      <c r="AE101" s="460">
        <v>100</v>
      </c>
      <c r="AF101" s="452"/>
    </row>
    <row r="102" spans="1:32" s="333" customFormat="1" ht="14.15" customHeight="1">
      <c r="A102" s="451">
        <v>2002</v>
      </c>
      <c r="B102" s="415" t="s">
        <v>360</v>
      </c>
      <c r="C102" s="459">
        <v>6.068390780012126</v>
      </c>
      <c r="D102" s="418" t="s">
        <v>360</v>
      </c>
      <c r="E102" s="459">
        <v>8.6045789873393126</v>
      </c>
      <c r="F102" s="418" t="s">
        <v>360</v>
      </c>
      <c r="G102" s="459">
        <v>15.430775207582963</v>
      </c>
      <c r="H102" s="418" t="s">
        <v>360</v>
      </c>
      <c r="I102" s="459">
        <v>3.0415236592600561</v>
      </c>
      <c r="J102" s="418" t="s">
        <v>360</v>
      </c>
      <c r="K102" s="459">
        <v>1.3067255562889741</v>
      </c>
      <c r="L102" s="418" t="s">
        <v>360</v>
      </c>
      <c r="M102" s="459">
        <v>6.9663313462165766</v>
      </c>
      <c r="N102" s="418" t="s">
        <v>360</v>
      </c>
      <c r="O102" s="459">
        <v>34.983637275324284</v>
      </c>
      <c r="P102" s="418" t="s">
        <v>360</v>
      </c>
      <c r="Q102" s="459">
        <v>2.475397007371023</v>
      </c>
      <c r="R102" s="418" t="s">
        <v>360</v>
      </c>
      <c r="S102" s="459">
        <v>0.78240677270346304</v>
      </c>
      <c r="T102" s="418" t="s">
        <v>360</v>
      </c>
      <c r="U102" s="459">
        <v>11.924491504480695</v>
      </c>
      <c r="V102" s="418" t="s">
        <v>360</v>
      </c>
      <c r="W102" s="459">
        <v>3.6939863036751373</v>
      </c>
      <c r="X102" s="418" t="s">
        <v>360</v>
      </c>
      <c r="Y102" s="459">
        <v>1.5254578950356577</v>
      </c>
      <c r="Z102" s="418" t="s">
        <v>360</v>
      </c>
      <c r="AA102" s="459">
        <v>1.7891723138721114</v>
      </c>
      <c r="AB102" s="418" t="s">
        <v>360</v>
      </c>
      <c r="AC102" s="459">
        <v>1.4071253908376236</v>
      </c>
      <c r="AD102" s="415" t="s">
        <v>360</v>
      </c>
      <c r="AE102" s="460">
        <v>100</v>
      </c>
      <c r="AF102" s="452"/>
    </row>
    <row r="103" spans="1:32" s="333" customFormat="1" ht="14.15" customHeight="1">
      <c r="A103" s="453">
        <v>2003</v>
      </c>
      <c r="B103" s="415" t="s">
        <v>360</v>
      </c>
      <c r="C103" s="459">
        <v>5.6238915454280418</v>
      </c>
      <c r="D103" s="418" t="s">
        <v>360</v>
      </c>
      <c r="E103" s="459">
        <v>8.2655670958153671</v>
      </c>
      <c r="F103" s="418" t="s">
        <v>360</v>
      </c>
      <c r="G103" s="459">
        <v>15.237372664642031</v>
      </c>
      <c r="H103" s="418" t="s">
        <v>360</v>
      </c>
      <c r="I103" s="459">
        <v>3.0304079542484108</v>
      </c>
      <c r="J103" s="418" t="s">
        <v>360</v>
      </c>
      <c r="K103" s="459">
        <v>1.2412292149830015</v>
      </c>
      <c r="L103" s="418" t="s">
        <v>360</v>
      </c>
      <c r="M103" s="459">
        <v>6.8985418224070676</v>
      </c>
      <c r="N103" s="418" t="s">
        <v>360</v>
      </c>
      <c r="O103" s="459">
        <v>36.980357346199227</v>
      </c>
      <c r="P103" s="418" t="s">
        <v>360</v>
      </c>
      <c r="Q103" s="459">
        <v>2.4687418852824434</v>
      </c>
      <c r="R103" s="418" t="s">
        <v>360</v>
      </c>
      <c r="S103" s="459">
        <v>0.82197556400896921</v>
      </c>
      <c r="T103" s="418" t="s">
        <v>360</v>
      </c>
      <c r="U103" s="459">
        <v>10.43468652561571</v>
      </c>
      <c r="V103" s="418" t="s">
        <v>360</v>
      </c>
      <c r="W103" s="459">
        <v>4.2721500909224508</v>
      </c>
      <c r="X103" s="418" t="s">
        <v>360</v>
      </c>
      <c r="Y103" s="459">
        <v>1.5447044379477424</v>
      </c>
      <c r="Z103" s="418" t="s">
        <v>360</v>
      </c>
      <c r="AA103" s="459">
        <v>1.5977401690540305</v>
      </c>
      <c r="AB103" s="418" t="s">
        <v>360</v>
      </c>
      <c r="AC103" s="459">
        <v>1.5826336834454939</v>
      </c>
      <c r="AD103" s="415" t="s">
        <v>360</v>
      </c>
      <c r="AE103" s="460">
        <v>100</v>
      </c>
      <c r="AF103" s="452"/>
    </row>
    <row r="104" spans="1:32" s="333" customFormat="1" ht="14.15" customHeight="1">
      <c r="A104" s="451">
        <v>2004</v>
      </c>
      <c r="B104" s="415" t="s">
        <v>360</v>
      </c>
      <c r="C104" s="459">
        <v>5.4898754278175526</v>
      </c>
      <c r="D104" s="418" t="s">
        <v>360</v>
      </c>
      <c r="E104" s="459">
        <v>8.3152685588707502</v>
      </c>
      <c r="F104" s="418" t="s">
        <v>360</v>
      </c>
      <c r="G104" s="459">
        <v>16.14338000176209</v>
      </c>
      <c r="H104" s="418" t="s">
        <v>360</v>
      </c>
      <c r="I104" s="459">
        <v>2.8606654884559277</v>
      </c>
      <c r="J104" s="418" t="s">
        <v>360</v>
      </c>
      <c r="K104" s="459">
        <v>1.2216175847079591</v>
      </c>
      <c r="L104" s="418" t="s">
        <v>360</v>
      </c>
      <c r="M104" s="459">
        <v>7.1759725536015742</v>
      </c>
      <c r="N104" s="418" t="s">
        <v>360</v>
      </c>
      <c r="O104" s="459">
        <v>35.83556262386054</v>
      </c>
      <c r="P104" s="418" t="s">
        <v>360</v>
      </c>
      <c r="Q104" s="459">
        <v>2.3609370602711635</v>
      </c>
      <c r="R104" s="418" t="s">
        <v>360</v>
      </c>
      <c r="S104" s="459">
        <v>0.79539793110398016</v>
      </c>
      <c r="T104" s="418" t="s">
        <v>360</v>
      </c>
      <c r="U104" s="459">
        <v>10.977453930604154</v>
      </c>
      <c r="V104" s="418" t="s">
        <v>360</v>
      </c>
      <c r="W104" s="459">
        <v>4.0525064031156113</v>
      </c>
      <c r="X104" s="418" t="s">
        <v>360</v>
      </c>
      <c r="Y104" s="459">
        <v>1.498073951488236</v>
      </c>
      <c r="Z104" s="418" t="s">
        <v>360</v>
      </c>
      <c r="AA104" s="459">
        <v>1.6841763703060306</v>
      </c>
      <c r="AB104" s="418" t="s">
        <v>360</v>
      </c>
      <c r="AC104" s="459">
        <v>1.5891121140344355</v>
      </c>
      <c r="AD104" s="415" t="s">
        <v>360</v>
      </c>
      <c r="AE104" s="460">
        <v>100</v>
      </c>
      <c r="AF104" s="452"/>
    </row>
    <row r="105" spans="1:32" s="333" customFormat="1" ht="14.15" customHeight="1">
      <c r="A105" s="453">
        <v>2005</v>
      </c>
      <c r="B105" s="415" t="s">
        <v>360</v>
      </c>
      <c r="C105" s="459">
        <v>5.7723922822251907</v>
      </c>
      <c r="D105" s="418" t="s">
        <v>360</v>
      </c>
      <c r="E105" s="459">
        <v>8.2068057336424935</v>
      </c>
      <c r="F105" s="418" t="s">
        <v>360</v>
      </c>
      <c r="G105" s="459">
        <v>16.153553785054928</v>
      </c>
      <c r="H105" s="418" t="s">
        <v>360</v>
      </c>
      <c r="I105" s="459">
        <v>2.7500619296064714</v>
      </c>
      <c r="J105" s="418" t="s">
        <v>360</v>
      </c>
      <c r="K105" s="459">
        <v>1.3082717799301822</v>
      </c>
      <c r="L105" s="418" t="s">
        <v>360</v>
      </c>
      <c r="M105" s="459">
        <v>7.165011177258414</v>
      </c>
      <c r="N105" s="418" t="s">
        <v>360</v>
      </c>
      <c r="O105" s="459">
        <v>36.112710067148498</v>
      </c>
      <c r="P105" s="418" t="s">
        <v>360</v>
      </c>
      <c r="Q105" s="459">
        <v>2.3511946499552421</v>
      </c>
      <c r="R105" s="418" t="s">
        <v>360</v>
      </c>
      <c r="S105" s="459">
        <v>0.70886609482151475</v>
      </c>
      <c r="T105" s="418" t="s">
        <v>360</v>
      </c>
      <c r="U105" s="459">
        <v>10.855051782570969</v>
      </c>
      <c r="V105" s="418" t="s">
        <v>360</v>
      </c>
      <c r="W105" s="459">
        <v>3.6067268994700363</v>
      </c>
      <c r="X105" s="418" t="s">
        <v>360</v>
      </c>
      <c r="Y105" s="459">
        <v>1.609532936380907</v>
      </c>
      <c r="Z105" s="418" t="s">
        <v>360</v>
      </c>
      <c r="AA105" s="459">
        <v>1.5738786291739946</v>
      </c>
      <c r="AB105" s="418" t="s">
        <v>360</v>
      </c>
      <c r="AC105" s="459">
        <v>1.8259422527611497</v>
      </c>
      <c r="AD105" s="415" t="s">
        <v>360</v>
      </c>
      <c r="AE105" s="460">
        <v>100</v>
      </c>
      <c r="AF105" s="452"/>
    </row>
    <row r="106" spans="1:32" s="333" customFormat="1" ht="14.15" customHeight="1">
      <c r="A106" s="451">
        <v>2006</v>
      </c>
      <c r="B106" s="415" t="s">
        <v>360</v>
      </c>
      <c r="C106" s="459">
        <v>6.0290456129758052</v>
      </c>
      <c r="D106" s="418" t="s">
        <v>360</v>
      </c>
      <c r="E106" s="459">
        <v>8.7726832598770326</v>
      </c>
      <c r="F106" s="418" t="s">
        <v>360</v>
      </c>
      <c r="G106" s="459">
        <v>15.658559639182554</v>
      </c>
      <c r="H106" s="418" t="s">
        <v>360</v>
      </c>
      <c r="I106" s="459">
        <v>2.9050812691047363</v>
      </c>
      <c r="J106" s="418" t="s">
        <v>360</v>
      </c>
      <c r="K106" s="459">
        <v>1.3535683584665836</v>
      </c>
      <c r="L106" s="418" t="s">
        <v>360</v>
      </c>
      <c r="M106" s="459">
        <v>7.1672908230621815</v>
      </c>
      <c r="N106" s="418" t="s">
        <v>360</v>
      </c>
      <c r="O106" s="459">
        <v>34.109929737910662</v>
      </c>
      <c r="P106" s="418" t="s">
        <v>360</v>
      </c>
      <c r="Q106" s="459">
        <v>2.5401603364607999</v>
      </c>
      <c r="R106" s="418" t="s">
        <v>360</v>
      </c>
      <c r="S106" s="459">
        <v>0.75506941116828274</v>
      </c>
      <c r="T106" s="418" t="s">
        <v>360</v>
      </c>
      <c r="U106" s="459">
        <v>11.97301087174473</v>
      </c>
      <c r="V106" s="418" t="s">
        <v>360</v>
      </c>
      <c r="W106" s="459">
        <v>3.4328858986605755</v>
      </c>
      <c r="X106" s="418" t="s">
        <v>360</v>
      </c>
      <c r="Y106" s="459">
        <v>1.6668127917586928</v>
      </c>
      <c r="Z106" s="418" t="s">
        <v>360</v>
      </c>
      <c r="AA106" s="459">
        <v>1.7399661257341168</v>
      </c>
      <c r="AB106" s="418" t="s">
        <v>360</v>
      </c>
      <c r="AC106" s="459">
        <v>1.8959358638932446</v>
      </c>
      <c r="AD106" s="415" t="s">
        <v>360</v>
      </c>
      <c r="AE106" s="460">
        <v>100</v>
      </c>
      <c r="AF106" s="452"/>
    </row>
    <row r="107" spans="1:32" s="333" customFormat="1" ht="14.15" customHeight="1">
      <c r="A107" s="453">
        <v>2007</v>
      </c>
      <c r="B107" s="415" t="s">
        <v>360</v>
      </c>
      <c r="C107" s="459">
        <v>5.9443244009179335</v>
      </c>
      <c r="D107" s="418" t="s">
        <v>360</v>
      </c>
      <c r="E107" s="459">
        <v>8.4266658553380616</v>
      </c>
      <c r="F107" s="418" t="s">
        <v>360</v>
      </c>
      <c r="G107" s="459">
        <v>16.50293717796357</v>
      </c>
      <c r="H107" s="418" t="s">
        <v>360</v>
      </c>
      <c r="I107" s="459">
        <v>2.9631758293653179</v>
      </c>
      <c r="J107" s="418" t="s">
        <v>360</v>
      </c>
      <c r="K107" s="459">
        <v>1.3771188956156732</v>
      </c>
      <c r="L107" s="418" t="s">
        <v>360</v>
      </c>
      <c r="M107" s="459">
        <v>6.933534016613196</v>
      </c>
      <c r="N107" s="418" t="s">
        <v>360</v>
      </c>
      <c r="O107" s="459">
        <v>34.709177477584134</v>
      </c>
      <c r="P107" s="418" t="s">
        <v>360</v>
      </c>
      <c r="Q107" s="459">
        <v>2.4977946063730161</v>
      </c>
      <c r="R107" s="418" t="s">
        <v>360</v>
      </c>
      <c r="S107" s="459">
        <v>0.75237028909752712</v>
      </c>
      <c r="T107" s="418" t="s">
        <v>360</v>
      </c>
      <c r="U107" s="459">
        <v>10.723105647497139</v>
      </c>
      <c r="V107" s="418" t="s">
        <v>360</v>
      </c>
      <c r="W107" s="459">
        <v>4.0457829530591383</v>
      </c>
      <c r="X107" s="418" t="s">
        <v>360</v>
      </c>
      <c r="Y107" s="459">
        <v>1.5626009174617161</v>
      </c>
      <c r="Z107" s="418" t="s">
        <v>360</v>
      </c>
      <c r="AA107" s="459">
        <v>1.6196687891136148</v>
      </c>
      <c r="AB107" s="418" t="s">
        <v>360</v>
      </c>
      <c r="AC107" s="459">
        <v>1.9417431439999517</v>
      </c>
      <c r="AD107" s="415" t="s">
        <v>360</v>
      </c>
      <c r="AE107" s="460">
        <v>100</v>
      </c>
      <c r="AF107" s="452"/>
    </row>
    <row r="108" spans="1:32" s="333" customFormat="1" ht="14.15" customHeight="1">
      <c r="A108" s="451">
        <v>2008</v>
      </c>
      <c r="B108" s="415" t="s">
        <v>360</v>
      </c>
      <c r="C108" s="459">
        <v>5.7572358259309038</v>
      </c>
      <c r="D108" s="418" t="s">
        <v>360</v>
      </c>
      <c r="E108" s="459">
        <v>8.2886367294681946</v>
      </c>
      <c r="F108" s="418" t="s">
        <v>360</v>
      </c>
      <c r="G108" s="459">
        <v>17.185129216701299</v>
      </c>
      <c r="H108" s="418" t="s">
        <v>360</v>
      </c>
      <c r="I108" s="459">
        <v>2.8540966400059693</v>
      </c>
      <c r="J108" s="418" t="s">
        <v>360</v>
      </c>
      <c r="K108" s="459">
        <v>1.3682593822381297</v>
      </c>
      <c r="L108" s="418" t="s">
        <v>360</v>
      </c>
      <c r="M108" s="459">
        <v>7.0010346178730405</v>
      </c>
      <c r="N108" s="418" t="s">
        <v>360</v>
      </c>
      <c r="O108" s="459">
        <v>35.407428923633354</v>
      </c>
      <c r="P108" s="418" t="s">
        <v>360</v>
      </c>
      <c r="Q108" s="459">
        <v>2.3988663303664759</v>
      </c>
      <c r="R108" s="418" t="s">
        <v>360</v>
      </c>
      <c r="S108" s="459">
        <v>0.68122583986439589</v>
      </c>
      <c r="T108" s="418" t="s">
        <v>360</v>
      </c>
      <c r="U108" s="459">
        <v>10.410997285633126</v>
      </c>
      <c r="V108" s="418" t="s">
        <v>360</v>
      </c>
      <c r="W108" s="459">
        <v>3.6938013627131805</v>
      </c>
      <c r="X108" s="418" t="s">
        <v>360</v>
      </c>
      <c r="Y108" s="459">
        <v>1.5379578620082657</v>
      </c>
      <c r="Z108" s="418" t="s">
        <v>360</v>
      </c>
      <c r="AA108" s="459">
        <v>1.5417626158598505</v>
      </c>
      <c r="AB108" s="418" t="s">
        <v>360</v>
      </c>
      <c r="AC108" s="459">
        <v>1.8735673677038363</v>
      </c>
      <c r="AD108" s="415" t="s">
        <v>360</v>
      </c>
      <c r="AE108" s="460">
        <v>100</v>
      </c>
      <c r="AF108" s="452"/>
    </row>
    <row r="109" spans="1:32" s="333" customFormat="1" ht="14.15" customHeight="1">
      <c r="A109" s="453">
        <v>2009</v>
      </c>
      <c r="B109" s="415" t="s">
        <v>360</v>
      </c>
      <c r="C109" s="459">
        <v>5.7488076886588111</v>
      </c>
      <c r="D109" s="418" t="s">
        <v>360</v>
      </c>
      <c r="E109" s="459">
        <v>8.4811848840732864</v>
      </c>
      <c r="F109" s="418" t="s">
        <v>360</v>
      </c>
      <c r="G109" s="459">
        <v>16.319019205147868</v>
      </c>
      <c r="H109" s="418" t="s">
        <v>360</v>
      </c>
      <c r="I109" s="459">
        <v>2.5987942959130939</v>
      </c>
      <c r="J109" s="418" t="s">
        <v>360</v>
      </c>
      <c r="K109" s="459">
        <v>1.4791748218510266</v>
      </c>
      <c r="L109" s="418" t="s">
        <v>360</v>
      </c>
      <c r="M109" s="459">
        <v>7.3448779688581514</v>
      </c>
      <c r="N109" s="418" t="s">
        <v>360</v>
      </c>
      <c r="O109" s="459">
        <v>35.852607531991374</v>
      </c>
      <c r="P109" s="418" t="s">
        <v>360</v>
      </c>
      <c r="Q109" s="459">
        <v>2.4010780398390925</v>
      </c>
      <c r="R109" s="418" t="s">
        <v>360</v>
      </c>
      <c r="S109" s="459">
        <v>0.61607562363188562</v>
      </c>
      <c r="T109" s="418" t="s">
        <v>360</v>
      </c>
      <c r="U109" s="459">
        <v>9.545798486361301</v>
      </c>
      <c r="V109" s="418" t="s">
        <v>360</v>
      </c>
      <c r="W109" s="459">
        <v>4.368743160555927</v>
      </c>
      <c r="X109" s="418" t="s">
        <v>360</v>
      </c>
      <c r="Y109" s="459">
        <v>1.6461169575056156</v>
      </c>
      <c r="Z109" s="418" t="s">
        <v>360</v>
      </c>
      <c r="AA109" s="459">
        <v>1.6459748311540507</v>
      </c>
      <c r="AB109" s="418" t="s">
        <v>360</v>
      </c>
      <c r="AC109" s="459">
        <v>1.9517465044585185</v>
      </c>
      <c r="AD109" s="415" t="s">
        <v>360</v>
      </c>
      <c r="AE109" s="460">
        <v>100</v>
      </c>
      <c r="AF109" s="452"/>
    </row>
    <row r="110" spans="1:32" ht="14.15" customHeight="1">
      <c r="A110" s="451">
        <v>2010</v>
      </c>
      <c r="B110" s="415" t="s">
        <v>360</v>
      </c>
      <c r="C110" s="459">
        <v>5.6068006699170283</v>
      </c>
      <c r="D110" s="418" t="s">
        <v>360</v>
      </c>
      <c r="E110" s="459">
        <v>8.6209531994859478</v>
      </c>
      <c r="F110" s="418" t="s">
        <v>360</v>
      </c>
      <c r="G110" s="459">
        <v>15.902512357287463</v>
      </c>
      <c r="H110" s="418" t="s">
        <v>360</v>
      </c>
      <c r="I110" s="459">
        <v>2.8035167329678821</v>
      </c>
      <c r="J110" s="418" t="s">
        <v>360</v>
      </c>
      <c r="K110" s="459">
        <v>1.3557017357636434</v>
      </c>
      <c r="L110" s="418" t="s">
        <v>360</v>
      </c>
      <c r="M110" s="459">
        <v>6.7143601303554608</v>
      </c>
      <c r="N110" s="418" t="s">
        <v>360</v>
      </c>
      <c r="O110" s="459">
        <v>36.402918225406282</v>
      </c>
      <c r="P110" s="418" t="s">
        <v>360</v>
      </c>
      <c r="Q110" s="459">
        <v>2.48459039351309</v>
      </c>
      <c r="R110" s="418" t="s">
        <v>360</v>
      </c>
      <c r="S110" s="459">
        <v>0.64255156751212972</v>
      </c>
      <c r="T110" s="418" t="s">
        <v>360</v>
      </c>
      <c r="U110" s="459">
        <v>9.595264013443467</v>
      </c>
      <c r="V110" s="418" t="s">
        <v>360</v>
      </c>
      <c r="W110" s="459">
        <v>4.4771573315835473</v>
      </c>
      <c r="X110" s="418" t="s">
        <v>360</v>
      </c>
      <c r="Y110" s="459">
        <v>1.8022930141952844</v>
      </c>
      <c r="Z110" s="418" t="s">
        <v>360</v>
      </c>
      <c r="AA110" s="459">
        <v>1.542692173376115</v>
      </c>
      <c r="AB110" s="418" t="s">
        <v>360</v>
      </c>
      <c r="AC110" s="459">
        <v>2.0486884551926821</v>
      </c>
      <c r="AD110" s="415" t="s">
        <v>360</v>
      </c>
      <c r="AE110" s="460">
        <v>100</v>
      </c>
      <c r="AF110" s="452"/>
    </row>
    <row r="111" spans="1:32" s="333" customFormat="1" ht="14.15" customHeight="1">
      <c r="A111" s="453">
        <v>2011</v>
      </c>
      <c r="B111" s="415" t="s">
        <v>360</v>
      </c>
      <c r="C111" s="459">
        <v>5.9147317739470635</v>
      </c>
      <c r="D111" s="418" t="s">
        <v>360</v>
      </c>
      <c r="E111" s="459">
        <v>9.0569708041529005</v>
      </c>
      <c r="F111" s="418" t="s">
        <v>360</v>
      </c>
      <c r="G111" s="459">
        <v>15.334604354731367</v>
      </c>
      <c r="H111" s="418" t="s">
        <v>360</v>
      </c>
      <c r="I111" s="459">
        <v>2.8858739093603916</v>
      </c>
      <c r="J111" s="418" t="s">
        <v>360</v>
      </c>
      <c r="K111" s="459">
        <v>1.4462137395356061</v>
      </c>
      <c r="L111" s="418" t="s">
        <v>360</v>
      </c>
      <c r="M111" s="459">
        <v>7.1541105165276413</v>
      </c>
      <c r="N111" s="418" t="s">
        <v>360</v>
      </c>
      <c r="O111" s="459">
        <v>34.697700496439381</v>
      </c>
      <c r="P111" s="418" t="s">
        <v>360</v>
      </c>
      <c r="Q111" s="459">
        <v>2.5027154324919536</v>
      </c>
      <c r="R111" s="418" t="s">
        <v>360</v>
      </c>
      <c r="S111" s="459">
        <v>0.68854050246983423</v>
      </c>
      <c r="T111" s="418" t="s">
        <v>360</v>
      </c>
      <c r="U111" s="459">
        <v>10.648455212080005</v>
      </c>
      <c r="V111" s="418" t="s">
        <v>360</v>
      </c>
      <c r="W111" s="459">
        <v>4.4862481895987321</v>
      </c>
      <c r="X111" s="418" t="s">
        <v>360</v>
      </c>
      <c r="Y111" s="459">
        <v>1.8001374607494058</v>
      </c>
      <c r="Z111" s="418" t="s">
        <v>360</v>
      </c>
      <c r="AA111" s="459">
        <v>1.5901518374390649</v>
      </c>
      <c r="AB111" s="418" t="s">
        <v>360</v>
      </c>
      <c r="AC111" s="459">
        <v>1.7935457704766256</v>
      </c>
      <c r="AD111" s="415" t="s">
        <v>360</v>
      </c>
      <c r="AE111" s="460">
        <v>100</v>
      </c>
      <c r="AF111" s="452"/>
    </row>
    <row r="112" spans="1:32" s="333" customFormat="1" ht="14.15" customHeight="1">
      <c r="A112" s="451">
        <v>2012</v>
      </c>
      <c r="B112" s="415" t="s">
        <v>360</v>
      </c>
      <c r="C112" s="459">
        <v>6.0510503217739551</v>
      </c>
      <c r="D112" s="418" t="s">
        <v>360</v>
      </c>
      <c r="E112" s="459">
        <v>9.1986318072620161</v>
      </c>
      <c r="F112" s="418" t="s">
        <v>360</v>
      </c>
      <c r="G112" s="459">
        <v>13.192784314555887</v>
      </c>
      <c r="H112" s="418" t="s">
        <v>360</v>
      </c>
      <c r="I112" s="459">
        <v>2.9661748697985315</v>
      </c>
      <c r="J112" s="418" t="s">
        <v>360</v>
      </c>
      <c r="K112" s="459">
        <v>1.4603962532636319</v>
      </c>
      <c r="L112" s="418" t="s">
        <v>360</v>
      </c>
      <c r="M112" s="459">
        <v>7.207729846626008</v>
      </c>
      <c r="N112" s="418" t="s">
        <v>360</v>
      </c>
      <c r="O112" s="459">
        <v>36.428561601963963</v>
      </c>
      <c r="P112" s="418" t="s">
        <v>360</v>
      </c>
      <c r="Q112" s="459">
        <v>2.4929511538584532</v>
      </c>
      <c r="R112" s="418" t="s">
        <v>360</v>
      </c>
      <c r="S112" s="459">
        <v>0.66816058119966681</v>
      </c>
      <c r="T112" s="418" t="s">
        <v>360</v>
      </c>
      <c r="U112" s="459">
        <v>10.636612491746176</v>
      </c>
      <c r="V112" s="418" t="s">
        <v>360</v>
      </c>
      <c r="W112" s="459">
        <v>4.3458081542693119</v>
      </c>
      <c r="X112" s="418" t="s">
        <v>360</v>
      </c>
      <c r="Y112" s="459">
        <v>1.9255763861504502</v>
      </c>
      <c r="Z112" s="418" t="s">
        <v>360</v>
      </c>
      <c r="AA112" s="459">
        <v>1.5587235701437734</v>
      </c>
      <c r="AB112" s="418" t="s">
        <v>360</v>
      </c>
      <c r="AC112" s="459">
        <v>1.8668386473882008</v>
      </c>
      <c r="AD112" s="415" t="s">
        <v>360</v>
      </c>
      <c r="AE112" s="460">
        <v>100</v>
      </c>
      <c r="AF112" s="452"/>
    </row>
    <row r="113" spans="1:32" s="333" customFormat="1" ht="14.15" customHeight="1">
      <c r="A113" s="453">
        <v>2013</v>
      </c>
      <c r="B113" s="415" t="s">
        <v>360</v>
      </c>
      <c r="C113" s="459">
        <v>6.1440649597862116</v>
      </c>
      <c r="D113" s="418" t="s">
        <v>360</v>
      </c>
      <c r="E113" s="459">
        <v>8.9604142992694058</v>
      </c>
      <c r="F113" s="418" t="s">
        <v>360</v>
      </c>
      <c r="G113" s="459">
        <v>13.47017483695943</v>
      </c>
      <c r="H113" s="418" t="s">
        <v>360</v>
      </c>
      <c r="I113" s="459">
        <v>3.2049182418496369</v>
      </c>
      <c r="J113" s="418" t="s">
        <v>360</v>
      </c>
      <c r="K113" s="459">
        <v>1.467504838603636</v>
      </c>
      <c r="L113" s="418" t="s">
        <v>360</v>
      </c>
      <c r="M113" s="459">
        <v>6.615626681202972</v>
      </c>
      <c r="N113" s="418" t="s">
        <v>360</v>
      </c>
      <c r="O113" s="459">
        <v>36.55526759127266</v>
      </c>
      <c r="P113" s="418" t="s">
        <v>360</v>
      </c>
      <c r="Q113" s="459">
        <v>2.491579350786862</v>
      </c>
      <c r="R113" s="418" t="s">
        <v>360</v>
      </c>
      <c r="S113" s="459">
        <v>0.70015136293021119</v>
      </c>
      <c r="T113" s="418" t="s">
        <v>360</v>
      </c>
      <c r="U113" s="459">
        <v>11.005103324113813</v>
      </c>
      <c r="V113" s="418" t="s">
        <v>360</v>
      </c>
      <c r="W113" s="459">
        <v>4.1386391616684577</v>
      </c>
      <c r="X113" s="418" t="s">
        <v>360</v>
      </c>
      <c r="Y113" s="459">
        <v>1.8834978576834447</v>
      </c>
      <c r="Z113" s="418" t="s">
        <v>360</v>
      </c>
      <c r="AA113" s="459">
        <v>1.4803503678791443</v>
      </c>
      <c r="AB113" s="418" t="s">
        <v>360</v>
      </c>
      <c r="AC113" s="459">
        <v>1.882707125994123</v>
      </c>
      <c r="AD113" s="415" t="s">
        <v>360</v>
      </c>
      <c r="AE113" s="460">
        <v>100</v>
      </c>
      <c r="AF113" s="452"/>
    </row>
    <row r="114" spans="1:32" ht="14.15" customHeight="1">
      <c r="A114" s="451">
        <v>2014</v>
      </c>
      <c r="B114" s="415" t="s">
        <v>360</v>
      </c>
      <c r="C114" s="459">
        <v>6.1336974570002134</v>
      </c>
      <c r="D114" s="418" t="s">
        <v>360</v>
      </c>
      <c r="E114" s="459">
        <v>9.1026981052495621</v>
      </c>
      <c r="F114" s="418" t="s">
        <v>360</v>
      </c>
      <c r="G114" s="459">
        <v>13.215089374049333</v>
      </c>
      <c r="H114" s="418" t="s">
        <v>360</v>
      </c>
      <c r="I114" s="459">
        <v>3.1537793879777962</v>
      </c>
      <c r="J114" s="418" t="s">
        <v>360</v>
      </c>
      <c r="K114" s="459">
        <v>1.661966766149394</v>
      </c>
      <c r="L114" s="418" t="s">
        <v>360</v>
      </c>
      <c r="M114" s="459">
        <v>7.2316458102314947</v>
      </c>
      <c r="N114" s="418" t="s">
        <v>360</v>
      </c>
      <c r="O114" s="459">
        <v>35.739144348617927</v>
      </c>
      <c r="P114" s="418" t="s">
        <v>360</v>
      </c>
      <c r="Q114" s="459">
        <v>2.5655640904885595</v>
      </c>
      <c r="R114" s="418" t="s">
        <v>360</v>
      </c>
      <c r="S114" s="459">
        <v>0.71298341094946349</v>
      </c>
      <c r="T114" s="418" t="s">
        <v>360</v>
      </c>
      <c r="U114" s="459">
        <v>10.728900894524838</v>
      </c>
      <c r="V114" s="418" t="s">
        <v>360</v>
      </c>
      <c r="W114" s="459">
        <v>4.267707794332777</v>
      </c>
      <c r="X114" s="418" t="s">
        <v>360</v>
      </c>
      <c r="Y114" s="459">
        <v>1.9653029728954494</v>
      </c>
      <c r="Z114" s="418" t="s">
        <v>360</v>
      </c>
      <c r="AA114" s="459">
        <v>1.5894810148995777</v>
      </c>
      <c r="AB114" s="418" t="s">
        <v>360</v>
      </c>
      <c r="AC114" s="459">
        <v>1.9320385726336406</v>
      </c>
      <c r="AD114" s="415" t="s">
        <v>360</v>
      </c>
      <c r="AE114" s="460">
        <v>100</v>
      </c>
      <c r="AF114" s="452"/>
    </row>
    <row r="115" spans="1:32" ht="14.15" customHeight="1">
      <c r="A115" s="451">
        <v>2015</v>
      </c>
      <c r="B115" s="415" t="s">
        <v>360</v>
      </c>
      <c r="C115" s="459">
        <v>6.1191954779589146</v>
      </c>
      <c r="D115" s="418" t="s">
        <v>360</v>
      </c>
      <c r="E115" s="459">
        <v>8.9008143988640605</v>
      </c>
      <c r="F115" s="418" t="s">
        <v>360</v>
      </c>
      <c r="G115" s="459">
        <v>13.105765053869275</v>
      </c>
      <c r="H115" s="418" t="s">
        <v>360</v>
      </c>
      <c r="I115" s="459">
        <v>3.2594877230262562</v>
      </c>
      <c r="J115" s="418" t="s">
        <v>360</v>
      </c>
      <c r="K115" s="459">
        <v>1.5232631547099678</v>
      </c>
      <c r="L115" s="418" t="s">
        <v>360</v>
      </c>
      <c r="M115" s="459">
        <v>7.1694742140360317</v>
      </c>
      <c r="N115" s="418" t="s">
        <v>360</v>
      </c>
      <c r="O115" s="459">
        <v>35.646254378878865</v>
      </c>
      <c r="P115" s="418" t="s">
        <v>360</v>
      </c>
      <c r="Q115" s="459">
        <v>2.3675642621959931</v>
      </c>
      <c r="R115" s="418" t="s">
        <v>360</v>
      </c>
      <c r="S115" s="459">
        <v>0.69561510844129926</v>
      </c>
      <c r="T115" s="418" t="s">
        <v>360</v>
      </c>
      <c r="U115" s="459">
        <v>11.642124966366575</v>
      </c>
      <c r="V115" s="418" t="s">
        <v>360</v>
      </c>
      <c r="W115" s="459">
        <v>4.2482496564768351</v>
      </c>
      <c r="X115" s="418" t="s">
        <v>360</v>
      </c>
      <c r="Y115" s="459">
        <v>1.9620445614509456</v>
      </c>
      <c r="Z115" s="418" t="s">
        <v>360</v>
      </c>
      <c r="AA115" s="459">
        <v>1.4089370040195244</v>
      </c>
      <c r="AB115" s="418" t="s">
        <v>360</v>
      </c>
      <c r="AC115" s="459">
        <v>1.9512100397054613</v>
      </c>
      <c r="AD115" s="415" t="s">
        <v>360</v>
      </c>
      <c r="AE115" s="460">
        <v>100</v>
      </c>
      <c r="AF115" s="452"/>
    </row>
    <row r="116" spans="1:32" ht="14.15" customHeight="1">
      <c r="A116" s="451" t="s">
        <v>1665</v>
      </c>
      <c r="B116" s="415" t="s">
        <v>360</v>
      </c>
      <c r="C116" s="459">
        <v>6.347064976283499</v>
      </c>
      <c r="D116" s="418" t="s">
        <v>360</v>
      </c>
      <c r="E116" s="459">
        <v>9.5374902577441745</v>
      </c>
      <c r="F116" s="418" t="s">
        <v>360</v>
      </c>
      <c r="G116" s="459">
        <v>13.54732764651486</v>
      </c>
      <c r="H116" s="418" t="s">
        <v>360</v>
      </c>
      <c r="I116" s="459">
        <v>3.2610377338091081</v>
      </c>
      <c r="J116" s="418" t="s">
        <v>360</v>
      </c>
      <c r="K116" s="459">
        <v>1.4628991371352211</v>
      </c>
      <c r="L116" s="418" t="s">
        <v>360</v>
      </c>
      <c r="M116" s="459">
        <v>7.2207431328509886</v>
      </c>
      <c r="N116" s="418" t="s">
        <v>360</v>
      </c>
      <c r="O116" s="459">
        <v>34.74276413727322</v>
      </c>
      <c r="P116" s="418" t="s">
        <v>360</v>
      </c>
      <c r="Q116" s="459">
        <v>2.5657553420388175</v>
      </c>
      <c r="R116" s="418" t="s">
        <v>360</v>
      </c>
      <c r="S116" s="459">
        <v>0.70186973778880146</v>
      </c>
      <c r="T116" s="418" t="s">
        <v>360</v>
      </c>
      <c r="U116" s="459">
        <v>11.171662270688723</v>
      </c>
      <c r="V116" s="418" t="s">
        <v>360</v>
      </c>
      <c r="W116" s="459">
        <v>3.8277818417691321</v>
      </c>
      <c r="X116" s="418" t="s">
        <v>360</v>
      </c>
      <c r="Y116" s="459">
        <v>2.0427048642713359</v>
      </c>
      <c r="Z116" s="418" t="s">
        <v>360</v>
      </c>
      <c r="AA116" s="459">
        <v>1.5751131696138023</v>
      </c>
      <c r="AB116" s="418" t="s">
        <v>360</v>
      </c>
      <c r="AC116" s="459">
        <v>1.9957857522183324</v>
      </c>
      <c r="AD116" s="415" t="s">
        <v>360</v>
      </c>
      <c r="AE116" s="460">
        <v>100</v>
      </c>
      <c r="AF116" s="452"/>
    </row>
    <row r="117" spans="1:32" ht="14.15" customHeight="1">
      <c r="A117" s="451" t="s">
        <v>1666</v>
      </c>
      <c r="B117" s="415" t="s">
        <v>360</v>
      </c>
      <c r="C117" s="459">
        <v>6.5393211533100626</v>
      </c>
      <c r="D117" s="418" t="s">
        <v>360</v>
      </c>
      <c r="E117" s="459">
        <v>9.6063094535422824</v>
      </c>
      <c r="F117" s="418" t="s">
        <v>360</v>
      </c>
      <c r="G117" s="459">
        <v>13.813823521850773</v>
      </c>
      <c r="H117" s="418" t="s">
        <v>360</v>
      </c>
      <c r="I117" s="459">
        <v>3.566218003433216</v>
      </c>
      <c r="J117" s="418" t="s">
        <v>360</v>
      </c>
      <c r="K117" s="459">
        <v>1.5402807217030319</v>
      </c>
      <c r="L117" s="418" t="s">
        <v>360</v>
      </c>
      <c r="M117" s="459">
        <v>6.4871635152883549</v>
      </c>
      <c r="N117" s="418" t="s">
        <v>360</v>
      </c>
      <c r="O117" s="459">
        <v>33.792395974130947</v>
      </c>
      <c r="P117" s="418" t="s">
        <v>360</v>
      </c>
      <c r="Q117" s="459">
        <v>2.6398925407023612</v>
      </c>
      <c r="R117" s="418" t="s">
        <v>360</v>
      </c>
      <c r="S117" s="459">
        <v>0.70339724499244971</v>
      </c>
      <c r="T117" s="418" t="s">
        <v>360</v>
      </c>
      <c r="U117" s="459">
        <v>11.879010028158575</v>
      </c>
      <c r="V117" s="418" t="s">
        <v>360</v>
      </c>
      <c r="W117" s="459">
        <v>4.1206379439239962</v>
      </c>
      <c r="X117" s="418" t="s">
        <v>360</v>
      </c>
      <c r="Y117" s="459">
        <v>1.9524820116604273</v>
      </c>
      <c r="Z117" s="418" t="s">
        <v>360</v>
      </c>
      <c r="AA117" s="459">
        <v>1.5925033588013853</v>
      </c>
      <c r="AB117" s="418" t="s">
        <v>360</v>
      </c>
      <c r="AC117" s="459">
        <v>1.7665645285021385</v>
      </c>
      <c r="AD117" s="415" t="s">
        <v>360</v>
      </c>
      <c r="AE117" s="460">
        <v>100</v>
      </c>
      <c r="AF117" s="452"/>
    </row>
    <row r="118" spans="1:32" ht="14.15" customHeight="1">
      <c r="A118" s="451" t="s">
        <v>1667</v>
      </c>
      <c r="B118" s="415" t="s">
        <v>360</v>
      </c>
      <c r="C118" s="459">
        <v>6.7133982290162546</v>
      </c>
      <c r="D118" s="418" t="s">
        <v>360</v>
      </c>
      <c r="E118" s="459">
        <v>9.7272403908252194</v>
      </c>
      <c r="F118" s="418" t="s">
        <v>360</v>
      </c>
      <c r="G118" s="459">
        <v>13.590453954516693</v>
      </c>
      <c r="H118" s="418" t="s">
        <v>360</v>
      </c>
      <c r="I118" s="459">
        <v>3.4213395889742197</v>
      </c>
      <c r="J118" s="418" t="s">
        <v>360</v>
      </c>
      <c r="K118" s="459">
        <v>1.427802418837806</v>
      </c>
      <c r="L118" s="418" t="s">
        <v>360</v>
      </c>
      <c r="M118" s="459">
        <v>5.9737483436753918</v>
      </c>
      <c r="N118" s="418" t="s">
        <v>360</v>
      </c>
      <c r="O118" s="459">
        <v>34.728361571754554</v>
      </c>
      <c r="P118" s="418" t="s">
        <v>360</v>
      </c>
      <c r="Q118" s="459">
        <v>2.6285531236963968</v>
      </c>
      <c r="R118" s="418" t="s">
        <v>360</v>
      </c>
      <c r="S118" s="459">
        <v>0.65031756762847481</v>
      </c>
      <c r="T118" s="418" t="s">
        <v>360</v>
      </c>
      <c r="U118" s="459">
        <v>11.90467994571253</v>
      </c>
      <c r="V118" s="418" t="s">
        <v>360</v>
      </c>
      <c r="W118" s="459">
        <v>4.0752832112014747</v>
      </c>
      <c r="X118" s="418" t="s">
        <v>360</v>
      </c>
      <c r="Y118" s="459">
        <v>1.8304444415626571</v>
      </c>
      <c r="Z118" s="418" t="s">
        <v>360</v>
      </c>
      <c r="AA118" s="459">
        <v>1.5523676741589816</v>
      </c>
      <c r="AB118" s="418" t="s">
        <v>360</v>
      </c>
      <c r="AC118" s="459">
        <v>1.7760095384393229</v>
      </c>
      <c r="AD118" s="415" t="s">
        <v>360</v>
      </c>
      <c r="AE118" s="460">
        <v>100</v>
      </c>
      <c r="AF118" s="452"/>
    </row>
    <row r="119" spans="1:32" ht="12.65" customHeight="1">
      <c r="A119" s="348"/>
      <c r="B119" s="461"/>
      <c r="C119" s="457"/>
      <c r="D119" s="462"/>
      <c r="E119" s="457"/>
      <c r="F119" s="462"/>
      <c r="G119" s="457"/>
      <c r="H119" s="462"/>
      <c r="I119" s="457"/>
      <c r="J119" s="462"/>
      <c r="K119" s="457"/>
      <c r="L119" s="462"/>
      <c r="M119" s="457"/>
      <c r="N119" s="462"/>
      <c r="O119" s="457"/>
      <c r="P119" s="462"/>
      <c r="Q119" s="457"/>
      <c r="R119" s="462"/>
      <c r="S119" s="457"/>
      <c r="T119" s="462"/>
      <c r="U119" s="457"/>
      <c r="V119" s="462"/>
      <c r="W119" s="457"/>
      <c r="X119" s="462"/>
      <c r="Y119" s="457"/>
      <c r="Z119" s="462"/>
      <c r="AA119" s="457"/>
      <c r="AB119" s="462"/>
      <c r="AC119" s="457"/>
      <c r="AD119" s="462"/>
      <c r="AE119" s="457"/>
    </row>
    <row r="120" spans="1:32" s="602" customFormat="1" ht="20.149999999999999" customHeight="1">
      <c r="B120" s="1429" t="s">
        <v>929</v>
      </c>
      <c r="C120" s="1429"/>
      <c r="D120" s="1429"/>
      <c r="E120" s="1429"/>
      <c r="F120" s="1429"/>
      <c r="G120" s="1429"/>
    </row>
    <row r="121" spans="1:32" s="602" customFormat="1" ht="40" customHeight="1">
      <c r="B121" s="1429" t="s">
        <v>1112</v>
      </c>
      <c r="C121" s="1429"/>
      <c r="D121" s="1429"/>
      <c r="E121" s="1429"/>
      <c r="F121" s="1429"/>
      <c r="G121" s="1429"/>
    </row>
    <row r="122" spans="1:32" s="137" customFormat="1" ht="40" customHeight="1">
      <c r="B122" s="1429" t="s">
        <v>1114</v>
      </c>
      <c r="C122" s="1429"/>
      <c r="D122" s="1429"/>
      <c r="E122" s="1429"/>
      <c r="F122" s="1429"/>
      <c r="G122" s="1429"/>
    </row>
    <row r="123" spans="1:32" ht="15" customHeight="1">
      <c r="B123" s="1028" t="s">
        <v>1668</v>
      </c>
    </row>
    <row r="124" spans="1:32" ht="15" customHeight="1">
      <c r="B124" s="37" t="s">
        <v>1669</v>
      </c>
    </row>
  </sheetData>
  <sheetProtection selectLockedCells="1"/>
  <mergeCells count="39">
    <mergeCell ref="B121:G121"/>
    <mergeCell ref="B122:G122"/>
    <mergeCell ref="B92:G92"/>
    <mergeCell ref="H92:M92"/>
    <mergeCell ref="N92:S92"/>
    <mergeCell ref="T92:Y92"/>
    <mergeCell ref="Z92:AE92"/>
    <mergeCell ref="B120:G120"/>
    <mergeCell ref="B36:G36"/>
    <mergeCell ref="H36:M36"/>
    <mergeCell ref="N36:S36"/>
    <mergeCell ref="T36:Y36"/>
    <mergeCell ref="Z36:AE36"/>
    <mergeCell ref="B64:G64"/>
    <mergeCell ref="H64:M64"/>
    <mergeCell ref="N64:S64"/>
    <mergeCell ref="T64:Y64"/>
    <mergeCell ref="Z64:AE64"/>
    <mergeCell ref="X5:Y5"/>
    <mergeCell ref="Z5:AA5"/>
    <mergeCell ref="AB5:AC5"/>
    <mergeCell ref="AD5:AE5"/>
    <mergeCell ref="B8:G8"/>
    <mergeCell ref="H8:M8"/>
    <mergeCell ref="N8:S8"/>
    <mergeCell ref="T8:Y8"/>
    <mergeCell ref="Z8:AE8"/>
    <mergeCell ref="L5:M5"/>
    <mergeCell ref="N5:O5"/>
    <mergeCell ref="P5:Q5"/>
    <mergeCell ref="R5:S5"/>
    <mergeCell ref="T5:U5"/>
    <mergeCell ref="V5:W5"/>
    <mergeCell ref="J5:K5"/>
    <mergeCell ref="A5:A6"/>
    <mergeCell ref="B5:C5"/>
    <mergeCell ref="D5:E5"/>
    <mergeCell ref="F5:G5"/>
    <mergeCell ref="H5:I5"/>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&amp;"Arial,Fett"Gesamtmaterialeinsatz (TMI) 1994 – 2018 nach Bundesländern</oddHeader>
    <oddFooter>&amp;CStatistische Ämter der Länder – Indikatoren und Kennzahlen, UGRdL 2020</oddFooter>
  </headerFooter>
  <rowBreaks count="3" manualBreakCount="3">
    <brk id="34" max="16383" man="1"/>
    <brk id="62" max="16383" man="1"/>
    <brk id="90" max="16383" man="1"/>
  </rowBreaks>
  <colBreaks count="4" manualBreakCount="4">
    <brk id="7" max="1048575" man="1"/>
    <brk id="13" max="1048575" man="1"/>
    <brk id="19" max="1048575" man="1"/>
    <brk id="25" max="1048575" man="1"/>
  </colBreak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2">
    <pageSetUpPr autoPageBreaks="0"/>
  </sheetPr>
  <dimension ref="A1:S121"/>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4296875" defaultRowHeight="12.5"/>
  <cols>
    <col min="1" max="1" width="13.453125" style="332" customWidth="1"/>
    <col min="2" max="16" width="12.54296875" style="37" customWidth="1"/>
    <col min="17" max="17" width="11.54296875" style="303" customWidth="1"/>
    <col min="18" max="16384" width="11.54296875" style="447"/>
  </cols>
  <sheetData>
    <row r="1" spans="1:19" ht="13">
      <c r="A1" s="160" t="s">
        <v>322</v>
      </c>
    </row>
    <row r="3" spans="1:19" s="333" customFormat="1" ht="13">
      <c r="A3" s="334" t="s">
        <v>965</v>
      </c>
      <c r="B3" s="335" t="s">
        <v>1276</v>
      </c>
      <c r="C3" s="335"/>
      <c r="D3" s="335"/>
      <c r="E3" s="335"/>
      <c r="F3" s="335"/>
      <c r="G3" s="335"/>
      <c r="H3" s="335"/>
      <c r="I3" s="335"/>
      <c r="J3" s="335"/>
      <c r="K3" s="335"/>
      <c r="L3" s="335"/>
      <c r="M3" s="335"/>
      <c r="N3" s="335"/>
      <c r="O3" s="335"/>
      <c r="P3" s="335"/>
      <c r="Q3" s="303"/>
    </row>
    <row r="4" spans="1:19" ht="13">
      <c r="A4" s="334"/>
      <c r="B4" s="448"/>
      <c r="C4" s="448"/>
      <c r="D4" s="448"/>
      <c r="E4" s="448"/>
      <c r="F4" s="448"/>
      <c r="G4" s="448"/>
      <c r="H4" s="448"/>
      <c r="I4" s="448"/>
      <c r="J4" s="448"/>
      <c r="K4" s="448"/>
      <c r="L4" s="448"/>
      <c r="M4" s="448"/>
      <c r="N4" s="448"/>
      <c r="O4" s="448"/>
      <c r="P4" s="448"/>
    </row>
    <row r="5" spans="1:19" s="649" customFormat="1" ht="30" customHeight="1">
      <c r="A5" s="336" t="s">
        <v>506</v>
      </c>
      <c r="B5" s="339" t="s">
        <v>537</v>
      </c>
      <c r="C5" s="339" t="s">
        <v>436</v>
      </c>
      <c r="D5" s="339" t="s">
        <v>438</v>
      </c>
      <c r="E5" s="339" t="s">
        <v>441</v>
      </c>
      <c r="F5" s="339" t="s">
        <v>538</v>
      </c>
      <c r="G5" s="339" t="s">
        <v>539</v>
      </c>
      <c r="H5" s="339" t="s">
        <v>540</v>
      </c>
      <c r="I5" s="339" t="s">
        <v>541</v>
      </c>
      <c r="J5" s="339" t="s">
        <v>446</v>
      </c>
      <c r="K5" s="339" t="s">
        <v>447</v>
      </c>
      <c r="L5" s="339" t="s">
        <v>542</v>
      </c>
      <c r="M5" s="339" t="s">
        <v>543</v>
      </c>
      <c r="N5" s="339" t="s">
        <v>450</v>
      </c>
      <c r="O5" s="339" t="s">
        <v>930</v>
      </c>
      <c r="P5" s="339" t="s">
        <v>935</v>
      </c>
      <c r="Q5" s="449"/>
    </row>
    <row r="6" spans="1:19" s="333" customFormat="1" ht="13">
      <c r="A6" s="334"/>
      <c r="B6" s="334"/>
      <c r="C6" s="334"/>
      <c r="D6" s="334"/>
      <c r="E6" s="334"/>
      <c r="F6" s="334"/>
      <c r="G6" s="334"/>
      <c r="H6" s="334"/>
      <c r="I6" s="334"/>
      <c r="J6" s="334"/>
      <c r="K6" s="334"/>
      <c r="L6" s="334"/>
      <c r="M6" s="334"/>
      <c r="N6" s="334"/>
      <c r="O6" s="334"/>
      <c r="P6" s="334"/>
      <c r="Q6" s="303"/>
    </row>
    <row r="7" spans="1:19" ht="13">
      <c r="B7" s="1360" t="s">
        <v>434</v>
      </c>
      <c r="C7" s="1360"/>
      <c r="D7" s="1360"/>
      <c r="E7" s="1360"/>
      <c r="F7" s="1360"/>
      <c r="G7" s="1360"/>
      <c r="H7" s="1360" t="s">
        <v>434</v>
      </c>
      <c r="I7" s="1360"/>
      <c r="J7" s="1360"/>
      <c r="K7" s="1360"/>
      <c r="L7" s="1360"/>
      <c r="M7" s="1360"/>
      <c r="N7" s="1360" t="s">
        <v>434</v>
      </c>
      <c r="O7" s="1360"/>
      <c r="P7" s="1360"/>
      <c r="Q7" s="1360"/>
      <c r="R7" s="1360"/>
      <c r="S7" s="1360"/>
    </row>
    <row r="8" spans="1:19">
      <c r="B8" s="450"/>
      <c r="C8" s="450"/>
      <c r="D8" s="450"/>
      <c r="E8" s="450"/>
      <c r="F8" s="450"/>
      <c r="G8" s="450"/>
      <c r="H8" s="450"/>
      <c r="I8" s="450"/>
      <c r="J8" s="450"/>
      <c r="K8" s="450"/>
      <c r="L8" s="450"/>
      <c r="M8" s="450"/>
      <c r="N8" s="450"/>
      <c r="O8" s="450"/>
      <c r="P8" s="450"/>
    </row>
    <row r="9" spans="1:19" s="343" customFormat="1" ht="14.15" customHeight="1">
      <c r="A9" s="451">
        <v>1994</v>
      </c>
      <c r="B9" s="1132">
        <v>159737.88782293192</v>
      </c>
      <c r="C9" s="1132">
        <v>235696.42890773393</v>
      </c>
      <c r="D9" s="1132">
        <v>109464.50595429243</v>
      </c>
      <c r="E9" s="1132">
        <v>65637.490255595068</v>
      </c>
      <c r="F9" s="1132">
        <v>39963.634427726895</v>
      </c>
      <c r="G9" s="1132">
        <v>151472.61282956213</v>
      </c>
      <c r="H9" s="1132">
        <v>348195.66447516973</v>
      </c>
      <c r="I9" s="1132">
        <v>54621.94368984786</v>
      </c>
      <c r="J9" s="1132">
        <v>14677.570992291348</v>
      </c>
      <c r="K9" s="1132">
        <v>164636.09305652598</v>
      </c>
      <c r="L9" s="1132">
        <v>75451.954505764137</v>
      </c>
      <c r="M9" s="1132">
        <v>35992.857081085516</v>
      </c>
      <c r="N9" s="1132">
        <v>55079.813963152112</v>
      </c>
      <c r="O9" s="1132">
        <v>49599.344429320809</v>
      </c>
      <c r="P9" s="1132">
        <v>1560227.8023909996</v>
      </c>
      <c r="Q9" s="452"/>
    </row>
    <row r="10" spans="1:19" s="333" customFormat="1" ht="14.15" customHeight="1">
      <c r="A10" s="453">
        <v>1995</v>
      </c>
      <c r="B10" s="1132">
        <v>157047.72457165347</v>
      </c>
      <c r="C10" s="1132">
        <v>231531.62011155591</v>
      </c>
      <c r="D10" s="1132">
        <v>105928.99465545898</v>
      </c>
      <c r="E10" s="1132">
        <v>65922.983939178841</v>
      </c>
      <c r="F10" s="1132">
        <v>38303.421368899493</v>
      </c>
      <c r="G10" s="1132">
        <v>158975.0640925589</v>
      </c>
      <c r="H10" s="1132">
        <v>335131.68779264775</v>
      </c>
      <c r="I10" s="1132">
        <v>56107.15664388577</v>
      </c>
      <c r="J10" s="1132">
        <v>15141.638762004615</v>
      </c>
      <c r="K10" s="1132">
        <v>152617.16207875498</v>
      </c>
      <c r="L10" s="1132">
        <v>70938.639283717741</v>
      </c>
      <c r="M10" s="1132">
        <v>38892.098663148907</v>
      </c>
      <c r="N10" s="1132">
        <v>54184.570983238031</v>
      </c>
      <c r="O10" s="1132">
        <v>39729.82434829649</v>
      </c>
      <c r="P10" s="1132">
        <v>1520452.5872950004</v>
      </c>
      <c r="Q10" s="452"/>
    </row>
    <row r="11" spans="1:19" s="333" customFormat="1" ht="14.15" customHeight="1">
      <c r="A11" s="451">
        <v>1996</v>
      </c>
      <c r="B11" s="1132">
        <v>151425.30040782204</v>
      </c>
      <c r="C11" s="1132">
        <v>225469.16379931409</v>
      </c>
      <c r="D11" s="1132">
        <v>109339.93566613692</v>
      </c>
      <c r="E11" s="1132">
        <v>59940.398699938392</v>
      </c>
      <c r="F11" s="1132">
        <v>41798.972529519342</v>
      </c>
      <c r="G11" s="1132">
        <v>162014.84525045953</v>
      </c>
      <c r="H11" s="1132">
        <v>324982.83456613973</v>
      </c>
      <c r="I11" s="1132">
        <v>53532.409531371821</v>
      </c>
      <c r="J11" s="1132">
        <v>12866.328849935726</v>
      </c>
      <c r="K11" s="1132">
        <v>140267.99048112964</v>
      </c>
      <c r="L11" s="1132">
        <v>73936.315513388603</v>
      </c>
      <c r="M11" s="1132">
        <v>36710.339050767856</v>
      </c>
      <c r="N11" s="1132">
        <v>57844.379738336647</v>
      </c>
      <c r="O11" s="1132">
        <v>44056.14842673995</v>
      </c>
      <c r="P11" s="1132">
        <v>1494185.3625110006</v>
      </c>
      <c r="Q11" s="452"/>
    </row>
    <row r="12" spans="1:19" s="333" customFormat="1" ht="14.15" customHeight="1">
      <c r="A12" s="453">
        <v>1997</v>
      </c>
      <c r="B12" s="1132">
        <v>148974.22685884737</v>
      </c>
      <c r="C12" s="1132">
        <v>216697.09012756721</v>
      </c>
      <c r="D12" s="1132">
        <v>106692.80868872949</v>
      </c>
      <c r="E12" s="1132">
        <v>58457.787840152901</v>
      </c>
      <c r="F12" s="1132">
        <v>38742.293591345609</v>
      </c>
      <c r="G12" s="1132">
        <v>167628.7645304313</v>
      </c>
      <c r="H12" s="1132">
        <v>318563.42049367505</v>
      </c>
      <c r="I12" s="1132">
        <v>52570.117075187161</v>
      </c>
      <c r="J12" s="1132">
        <v>18610.997792988936</v>
      </c>
      <c r="K12" s="1132">
        <v>131031.92439043224</v>
      </c>
      <c r="L12" s="1132">
        <v>74662.749939953123</v>
      </c>
      <c r="M12" s="1132">
        <v>35860.19551219092</v>
      </c>
      <c r="N12" s="1132">
        <v>58255.940889548663</v>
      </c>
      <c r="O12" s="1132">
        <v>47080.366163950297</v>
      </c>
      <c r="P12" s="1132">
        <v>1473828.683895</v>
      </c>
      <c r="Q12" s="452"/>
    </row>
    <row r="13" spans="1:19" s="333" customFormat="1" ht="14.15" customHeight="1">
      <c r="A13" s="451">
        <v>1998</v>
      </c>
      <c r="B13" s="1132">
        <v>150138.81367461674</v>
      </c>
      <c r="C13" s="1132">
        <v>215481.53649794855</v>
      </c>
      <c r="D13" s="1132">
        <v>101729.95483246457</v>
      </c>
      <c r="E13" s="1132">
        <v>59285.138555628</v>
      </c>
      <c r="F13" s="1132">
        <v>36222.820007439863</v>
      </c>
      <c r="G13" s="1132">
        <v>169204.20188039291</v>
      </c>
      <c r="H13" s="1132">
        <v>324905.39452936593</v>
      </c>
      <c r="I13" s="1132">
        <v>60527.013080975863</v>
      </c>
      <c r="J13" s="1132">
        <v>18324.770038127761</v>
      </c>
      <c r="K13" s="1132">
        <v>106262.49961846595</v>
      </c>
      <c r="L13" s="1132">
        <v>73954.177692195677</v>
      </c>
      <c r="M13" s="1132">
        <v>36397.724566888122</v>
      </c>
      <c r="N13" s="1132">
        <v>50030.496375017348</v>
      </c>
      <c r="O13" s="1132">
        <v>43432.731351472838</v>
      </c>
      <c r="P13" s="1132">
        <v>1445897.2727010001</v>
      </c>
      <c r="Q13" s="452"/>
    </row>
    <row r="14" spans="1:19" s="333" customFormat="1" ht="14.15" customHeight="1">
      <c r="A14" s="453">
        <v>1999</v>
      </c>
      <c r="B14" s="1132">
        <v>157406.17803026052</v>
      </c>
      <c r="C14" s="1132">
        <v>219665.11971451924</v>
      </c>
      <c r="D14" s="1132">
        <v>100415.35308238701</v>
      </c>
      <c r="E14" s="1132">
        <v>62111.312292394141</v>
      </c>
      <c r="F14" s="1132">
        <v>36988.491770781773</v>
      </c>
      <c r="G14" s="1132">
        <v>172648.34232930822</v>
      </c>
      <c r="H14" s="1132">
        <v>326441.1833900786</v>
      </c>
      <c r="I14" s="1132">
        <v>60086.612401609331</v>
      </c>
      <c r="J14" s="1132">
        <v>16259.312330295266</v>
      </c>
      <c r="K14" s="1132">
        <v>103582.36261164056</v>
      </c>
      <c r="L14" s="1132">
        <v>79374.449998103766</v>
      </c>
      <c r="M14" s="1132">
        <v>36869.642568972966</v>
      </c>
      <c r="N14" s="1132">
        <v>53118.759262156265</v>
      </c>
      <c r="O14" s="1132">
        <v>40035.062513492208</v>
      </c>
      <c r="P14" s="1132">
        <v>1465002.1822960002</v>
      </c>
      <c r="Q14" s="452"/>
    </row>
    <row r="15" spans="1:19" s="333" customFormat="1" ht="14.15" customHeight="1">
      <c r="A15" s="451">
        <v>2000</v>
      </c>
      <c r="B15" s="1132">
        <v>167508.72502725443</v>
      </c>
      <c r="C15" s="1132">
        <v>221051.23506304141</v>
      </c>
      <c r="D15" s="1132">
        <v>96747.050842059834</v>
      </c>
      <c r="E15" s="1132">
        <v>65452.613315314302</v>
      </c>
      <c r="F15" s="1132">
        <v>32589.822490542254</v>
      </c>
      <c r="G15" s="1132">
        <v>166212.35662789879</v>
      </c>
      <c r="H15" s="1132">
        <v>319932.38306174986</v>
      </c>
      <c r="I15" s="1132">
        <v>61230.929118504959</v>
      </c>
      <c r="J15" s="1132">
        <v>15700.850003845115</v>
      </c>
      <c r="K15" s="1132">
        <v>101114.35785420013</v>
      </c>
      <c r="L15" s="1132">
        <v>65975.463783668136</v>
      </c>
      <c r="M15" s="1132">
        <v>34762.456711337138</v>
      </c>
      <c r="N15" s="1132">
        <v>50646.425987509312</v>
      </c>
      <c r="O15" s="1132">
        <v>46461.589416074217</v>
      </c>
      <c r="P15" s="1132">
        <v>1445386.2593029998</v>
      </c>
      <c r="Q15" s="452"/>
    </row>
    <row r="16" spans="1:19" s="333" customFormat="1" ht="14.15" customHeight="1">
      <c r="A16" s="453">
        <v>2001</v>
      </c>
      <c r="B16" s="1132">
        <v>144949.52390842701</v>
      </c>
      <c r="C16" s="1132">
        <v>211413.12296095077</v>
      </c>
      <c r="D16" s="1132">
        <v>98596.817348284181</v>
      </c>
      <c r="E16" s="1132">
        <v>61040.195185814657</v>
      </c>
      <c r="F16" s="1132">
        <v>32449.203246337151</v>
      </c>
      <c r="G16" s="1132">
        <v>156433.35801387957</v>
      </c>
      <c r="H16" s="1132">
        <v>308220.2191548862</v>
      </c>
      <c r="I16" s="1132">
        <v>53621.518475225617</v>
      </c>
      <c r="J16" s="1132">
        <v>15882.266259259242</v>
      </c>
      <c r="K16" s="1132">
        <v>97464.179839098491</v>
      </c>
      <c r="L16" s="1132">
        <v>58585.002925540277</v>
      </c>
      <c r="M16" s="1132">
        <v>34835.028062884609</v>
      </c>
      <c r="N16" s="1132">
        <v>44942.712085794752</v>
      </c>
      <c r="O16" s="1132">
        <v>46039.227040617647</v>
      </c>
      <c r="P16" s="1132">
        <v>1364472.3745069997</v>
      </c>
      <c r="Q16" s="452"/>
    </row>
    <row r="17" spans="1:17" s="333" customFormat="1" ht="14.15" customHeight="1">
      <c r="A17" s="451">
        <v>2002</v>
      </c>
      <c r="B17" s="1132">
        <v>133991.53888472699</v>
      </c>
      <c r="C17" s="1132">
        <v>196823.76890219445</v>
      </c>
      <c r="D17" s="1132">
        <v>101358.17681524297</v>
      </c>
      <c r="E17" s="1132">
        <v>57751.445514830171</v>
      </c>
      <c r="F17" s="1132">
        <v>32480.518308035582</v>
      </c>
      <c r="G17" s="1132">
        <v>147314.63535847823</v>
      </c>
      <c r="H17" s="1132">
        <v>326020.25557905523</v>
      </c>
      <c r="I17" s="1132">
        <v>51229.99843151911</v>
      </c>
      <c r="J17" s="1132">
        <v>14695.049547015402</v>
      </c>
      <c r="K17" s="1132">
        <v>96511.427252414054</v>
      </c>
      <c r="L17" s="1132">
        <v>55799.60130764357</v>
      </c>
      <c r="M17" s="1132">
        <v>32968.455331375539</v>
      </c>
      <c r="N17" s="1132">
        <v>44002.385207965417</v>
      </c>
      <c r="O17" s="1132">
        <v>36946.285575503251</v>
      </c>
      <c r="P17" s="1132">
        <v>1327893.542016</v>
      </c>
      <c r="Q17" s="452"/>
    </row>
    <row r="18" spans="1:17" s="333" customFormat="1" ht="14.15" customHeight="1">
      <c r="A18" s="453">
        <v>2003</v>
      </c>
      <c r="B18" s="1132">
        <v>119250.95775108579</v>
      </c>
      <c r="C18" s="1132">
        <v>188751.47018374375</v>
      </c>
      <c r="D18" s="1132">
        <v>97223.185662514588</v>
      </c>
      <c r="E18" s="1132">
        <v>58770.02224599781</v>
      </c>
      <c r="F18" s="1132">
        <v>29409.226603073548</v>
      </c>
      <c r="G18" s="1132">
        <v>149629.24991931804</v>
      </c>
      <c r="H18" s="1132">
        <v>329559.64598341216</v>
      </c>
      <c r="I18" s="1132">
        <v>50051.587988367552</v>
      </c>
      <c r="J18" s="1132">
        <v>14505.271725063458</v>
      </c>
      <c r="K18" s="1132">
        <v>107656.58199492615</v>
      </c>
      <c r="L18" s="1132">
        <v>57531.053358136094</v>
      </c>
      <c r="M18" s="1132">
        <v>32596.796905201518</v>
      </c>
      <c r="N18" s="1132">
        <v>38213.482576493821</v>
      </c>
      <c r="O18" s="1132">
        <v>38740.832018665678</v>
      </c>
      <c r="P18" s="1132">
        <v>1311889.3649160005</v>
      </c>
      <c r="Q18" s="452"/>
    </row>
    <row r="19" spans="1:17" s="333" customFormat="1" ht="14.15" customHeight="1">
      <c r="A19" s="451">
        <v>2004</v>
      </c>
      <c r="B19" s="1132">
        <v>121780.89474424924</v>
      </c>
      <c r="C19" s="1132">
        <v>191060.50420237583</v>
      </c>
      <c r="D19" s="1132">
        <v>99353.357565089696</v>
      </c>
      <c r="E19" s="1132">
        <v>57349.52948638174</v>
      </c>
      <c r="F19" s="1132">
        <v>31245.062154197556</v>
      </c>
      <c r="G19" s="1132">
        <v>157716.02617445789</v>
      </c>
      <c r="H19" s="1132">
        <v>339171.34044658992</v>
      </c>
      <c r="I19" s="1132">
        <v>47683.227957621159</v>
      </c>
      <c r="J19" s="1132">
        <v>13110.599384085741</v>
      </c>
      <c r="K19" s="1132">
        <v>101214.35457546433</v>
      </c>
      <c r="L19" s="1132">
        <v>53041.310057318624</v>
      </c>
      <c r="M19" s="1132">
        <v>35801.385684534594</v>
      </c>
      <c r="N19" s="1132">
        <v>42080.295987568192</v>
      </c>
      <c r="O19" s="1132">
        <v>33719.749173065597</v>
      </c>
      <c r="P19" s="1132">
        <v>1324327.6375929995</v>
      </c>
      <c r="Q19" s="452"/>
    </row>
    <row r="20" spans="1:17" s="333" customFormat="1" ht="14.15" customHeight="1">
      <c r="A20" s="453">
        <v>2005</v>
      </c>
      <c r="B20" s="1132">
        <v>128091.71318700004</v>
      </c>
      <c r="C20" s="1132">
        <v>176816.37739899996</v>
      </c>
      <c r="D20" s="1132">
        <v>90959.737175999864</v>
      </c>
      <c r="E20" s="1132">
        <v>53304.754070999974</v>
      </c>
      <c r="F20" s="1132">
        <v>30714.934337999988</v>
      </c>
      <c r="G20" s="1132">
        <v>150903.66993600005</v>
      </c>
      <c r="H20" s="1132">
        <v>330395.0072339999</v>
      </c>
      <c r="I20" s="1132">
        <v>46897.621089</v>
      </c>
      <c r="J20" s="1132">
        <v>10923.856934000009</v>
      </c>
      <c r="K20" s="1132">
        <v>96769.347912999976</v>
      </c>
      <c r="L20" s="1132">
        <v>50919.58332200002</v>
      </c>
      <c r="M20" s="1132">
        <v>36872.140211000005</v>
      </c>
      <c r="N20" s="1132">
        <v>37974.05831700001</v>
      </c>
      <c r="O20" s="1132">
        <v>45719.525269999991</v>
      </c>
      <c r="P20" s="1132">
        <v>1287262.3263970003</v>
      </c>
      <c r="Q20" s="452"/>
    </row>
    <row r="21" spans="1:17" s="333" customFormat="1" ht="14.15" customHeight="1">
      <c r="A21" s="451">
        <v>2006</v>
      </c>
      <c r="B21" s="1132">
        <v>132925.74995500004</v>
      </c>
      <c r="C21" s="1132">
        <v>189346.228932</v>
      </c>
      <c r="D21" s="1132">
        <v>89867.601989999981</v>
      </c>
      <c r="E21" s="1132">
        <v>57771.143002000012</v>
      </c>
      <c r="F21" s="1132">
        <v>31574.867831999996</v>
      </c>
      <c r="G21" s="1132">
        <v>151050.79138700003</v>
      </c>
      <c r="H21" s="1132">
        <v>329627.61761099973</v>
      </c>
      <c r="I21" s="1132">
        <v>50012.075616999995</v>
      </c>
      <c r="J21" s="1132">
        <v>12345.313721999999</v>
      </c>
      <c r="K21" s="1132">
        <v>103767.15356300004</v>
      </c>
      <c r="L21" s="1132">
        <v>47527.734249000001</v>
      </c>
      <c r="M21" s="1132">
        <v>40440.843628000002</v>
      </c>
      <c r="N21" s="1132">
        <v>42495.030324999992</v>
      </c>
      <c r="O21" s="1132">
        <v>46738.897084000033</v>
      </c>
      <c r="P21" s="1132">
        <v>1325491.048897</v>
      </c>
      <c r="Q21" s="452"/>
    </row>
    <row r="22" spans="1:17" s="333" customFormat="1" ht="14.15" customHeight="1">
      <c r="A22" s="453">
        <v>2007</v>
      </c>
      <c r="B22" s="1132">
        <v>135498.66138399998</v>
      </c>
      <c r="C22" s="1132">
        <v>181448.90939100005</v>
      </c>
      <c r="D22" s="1132">
        <v>91012.468510999985</v>
      </c>
      <c r="E22" s="1132">
        <v>58122.199494</v>
      </c>
      <c r="F22" s="1132">
        <v>33727.335815999999</v>
      </c>
      <c r="G22" s="1132">
        <v>154300.05354999995</v>
      </c>
      <c r="H22" s="1132">
        <v>333262.39169799979</v>
      </c>
      <c r="I22" s="1132">
        <v>48264.567387000003</v>
      </c>
      <c r="J22" s="1132">
        <v>12638.561474999997</v>
      </c>
      <c r="K22" s="1132">
        <v>94508.469605999926</v>
      </c>
      <c r="L22" s="1132">
        <v>50364.679859999982</v>
      </c>
      <c r="M22" s="1132">
        <v>37869.181057000002</v>
      </c>
      <c r="N22" s="1132">
        <v>38693.606227999997</v>
      </c>
      <c r="O22" s="1132">
        <v>48810.819448000009</v>
      </c>
      <c r="P22" s="1132">
        <v>1318521.9049049998</v>
      </c>
      <c r="Q22" s="452"/>
    </row>
    <row r="23" spans="1:17" s="333" customFormat="1" ht="14.15" customHeight="1">
      <c r="A23" s="451">
        <v>2008</v>
      </c>
      <c r="B23" s="1132">
        <v>130721.24886500003</v>
      </c>
      <c r="C23" s="1132">
        <v>187087.80354400002</v>
      </c>
      <c r="D23" s="1132">
        <v>87809.928532000078</v>
      </c>
      <c r="E23" s="1132">
        <v>58742.818004000001</v>
      </c>
      <c r="F23" s="1132">
        <v>33780.459262999997</v>
      </c>
      <c r="G23" s="1132">
        <v>168522.70376900001</v>
      </c>
      <c r="H23" s="1132">
        <v>327437.8861339998</v>
      </c>
      <c r="I23" s="1132">
        <v>45930.277104000015</v>
      </c>
      <c r="J23" s="1132">
        <v>9194.699714999997</v>
      </c>
      <c r="K23" s="1132">
        <v>90087.379185000027</v>
      </c>
      <c r="L23" s="1132">
        <v>49043.428758000002</v>
      </c>
      <c r="M23" s="1132">
        <v>35835.770334999987</v>
      </c>
      <c r="N23" s="1132">
        <v>37967.930126999985</v>
      </c>
      <c r="O23" s="1132">
        <v>47315.813261000003</v>
      </c>
      <c r="P23" s="1132">
        <v>1309478.1465959994</v>
      </c>
      <c r="Q23" s="452"/>
    </row>
    <row r="24" spans="1:17" s="333" customFormat="1" ht="14.15" customHeight="1">
      <c r="A24" s="453">
        <v>2009</v>
      </c>
      <c r="B24" s="1132">
        <v>122114.85585299999</v>
      </c>
      <c r="C24" s="1132">
        <v>182476.61878200001</v>
      </c>
      <c r="D24" s="1132">
        <v>86932.588523000057</v>
      </c>
      <c r="E24" s="1132">
        <v>54298.480127000003</v>
      </c>
      <c r="F24" s="1132">
        <v>32442.741576</v>
      </c>
      <c r="G24" s="1132">
        <v>171441.91188500001</v>
      </c>
      <c r="H24" s="1132">
        <v>285288.20241300011</v>
      </c>
      <c r="I24" s="1132">
        <v>45013.505563999985</v>
      </c>
      <c r="J24" s="1132">
        <v>8095.9144719999967</v>
      </c>
      <c r="K24" s="1132">
        <v>87052.14387800009</v>
      </c>
      <c r="L24" s="1132">
        <v>53203.355893999993</v>
      </c>
      <c r="M24" s="1132">
        <v>36756.687327000007</v>
      </c>
      <c r="N24" s="1132">
        <v>39796.187088999999</v>
      </c>
      <c r="O24" s="1132">
        <v>47327.227205000017</v>
      </c>
      <c r="P24" s="1132">
        <v>1252240.4205880002</v>
      </c>
      <c r="Q24" s="452"/>
    </row>
    <row r="25" spans="1:17" ht="14.15" customHeight="1">
      <c r="A25" s="451">
        <v>2010</v>
      </c>
      <c r="B25" s="1132">
        <v>120574.87546899999</v>
      </c>
      <c r="C25" s="1132">
        <v>184534.90800499998</v>
      </c>
      <c r="D25" s="1132">
        <v>83755.225974000015</v>
      </c>
      <c r="E25" s="1132">
        <v>55031.526046999978</v>
      </c>
      <c r="F25" s="1132">
        <v>28199.095236999987</v>
      </c>
      <c r="G25" s="1132">
        <v>166652.21155599994</v>
      </c>
      <c r="H25" s="1132">
        <v>293618.26951900008</v>
      </c>
      <c r="I25" s="1132">
        <v>46495.324563000002</v>
      </c>
      <c r="J25" s="1132">
        <v>9724.3139919999958</v>
      </c>
      <c r="K25" s="1132">
        <v>87080.555827999982</v>
      </c>
      <c r="L25" s="1132">
        <v>52863.847306999975</v>
      </c>
      <c r="M25" s="1132">
        <v>40176.111957999994</v>
      </c>
      <c r="N25" s="1132">
        <v>35725.880881000005</v>
      </c>
      <c r="O25" s="1132">
        <v>51115.636958999952</v>
      </c>
      <c r="P25" s="1132">
        <v>1255547.7832949993</v>
      </c>
      <c r="Q25" s="452"/>
    </row>
    <row r="26" spans="1:17" s="333" customFormat="1" ht="14.15" customHeight="1">
      <c r="A26" s="453">
        <v>2011</v>
      </c>
      <c r="B26" s="1132">
        <v>133193.03921200003</v>
      </c>
      <c r="C26" s="1132">
        <v>207134.71387199996</v>
      </c>
      <c r="D26" s="1132">
        <v>84960.346056000024</v>
      </c>
      <c r="E26" s="1132">
        <v>60761.270776999976</v>
      </c>
      <c r="F26" s="1132">
        <v>32363.789501999989</v>
      </c>
      <c r="G26" s="1132">
        <v>184870.62243599995</v>
      </c>
      <c r="H26" s="1132">
        <v>308700.05085499975</v>
      </c>
      <c r="I26" s="1132">
        <v>50754.151831999996</v>
      </c>
      <c r="J26" s="1132">
        <v>13644.038313000008</v>
      </c>
      <c r="K26" s="1132">
        <v>100110.01184500004</v>
      </c>
      <c r="L26" s="1132">
        <v>59480.431132000005</v>
      </c>
      <c r="M26" s="1132">
        <v>42796.440236000009</v>
      </c>
      <c r="N26" s="1132">
        <v>38012.725103000004</v>
      </c>
      <c r="O26" s="1132">
        <v>42619.239022999995</v>
      </c>
      <c r="P26" s="1132">
        <v>1359400.8701940009</v>
      </c>
      <c r="Q26" s="452"/>
    </row>
    <row r="27" spans="1:17" s="333" customFormat="1" ht="14.15" customHeight="1">
      <c r="A27" s="451">
        <v>2012</v>
      </c>
      <c r="B27" s="1132">
        <v>124317.71212799998</v>
      </c>
      <c r="C27" s="1132">
        <v>199915.09935699997</v>
      </c>
      <c r="D27" s="1132">
        <v>83708.390847999995</v>
      </c>
      <c r="E27" s="1132">
        <v>57972.590029000014</v>
      </c>
      <c r="F27" s="1132">
        <v>32723.836979</v>
      </c>
      <c r="G27" s="1132">
        <v>177895.35769700006</v>
      </c>
      <c r="H27" s="1132">
        <v>306180.14837000007</v>
      </c>
      <c r="I27" s="1132">
        <v>47703.255565999985</v>
      </c>
      <c r="J27" s="1132">
        <v>13085.579069999998</v>
      </c>
      <c r="K27" s="1132">
        <v>94286.136788999982</v>
      </c>
      <c r="L27" s="1132">
        <v>52180.456701000003</v>
      </c>
      <c r="M27" s="1132">
        <v>44007.840287999999</v>
      </c>
      <c r="N27" s="1132">
        <v>36459.349288999998</v>
      </c>
      <c r="O27" s="1132">
        <v>40990.997598999995</v>
      </c>
      <c r="P27" s="1132">
        <v>1311426.7507099994</v>
      </c>
      <c r="Q27" s="452"/>
    </row>
    <row r="28" spans="1:17" s="333" customFormat="1" ht="14.15" customHeight="1">
      <c r="A28" s="453">
        <v>2013</v>
      </c>
      <c r="B28" s="1132">
        <v>129693.428781</v>
      </c>
      <c r="C28" s="1132">
        <v>195176.18933299996</v>
      </c>
      <c r="D28" s="1132">
        <v>85250.982650999955</v>
      </c>
      <c r="E28" s="1132">
        <v>66988.790532999992</v>
      </c>
      <c r="F28" s="1132">
        <v>29942.634470000005</v>
      </c>
      <c r="G28" s="1132">
        <v>158588.85164600002</v>
      </c>
      <c r="H28" s="1132">
        <v>312403.48353100027</v>
      </c>
      <c r="I28" s="1132">
        <v>47711.030668999985</v>
      </c>
      <c r="J28" s="1132">
        <v>14785.817217999997</v>
      </c>
      <c r="K28" s="1132">
        <v>90591.716062999927</v>
      </c>
      <c r="L28" s="1132">
        <v>53813.311101999992</v>
      </c>
      <c r="M28" s="1132">
        <v>44005.410667000018</v>
      </c>
      <c r="N28" s="1132">
        <v>34191.916516999991</v>
      </c>
      <c r="O28" s="1132">
        <v>40006.13212200001</v>
      </c>
      <c r="P28" s="1132">
        <v>1303149.695303</v>
      </c>
      <c r="Q28" s="452"/>
    </row>
    <row r="29" spans="1:17" ht="14.15" customHeight="1">
      <c r="A29" s="451">
        <v>2014</v>
      </c>
      <c r="B29" s="1132">
        <v>132435.02860099997</v>
      </c>
      <c r="C29" s="1132">
        <v>199802.25344899995</v>
      </c>
      <c r="D29" s="1132">
        <v>89325.209639999986</v>
      </c>
      <c r="E29" s="1132">
        <v>66391.283991000004</v>
      </c>
      <c r="F29" s="1132">
        <v>36681.422435999993</v>
      </c>
      <c r="G29" s="1132">
        <v>176057.64936999997</v>
      </c>
      <c r="H29" s="1132">
        <v>315062.86001099995</v>
      </c>
      <c r="I29" s="1132">
        <v>50988.638651000001</v>
      </c>
      <c r="J29" s="1132">
        <v>15568.502388000001</v>
      </c>
      <c r="K29" s="1132">
        <v>97391.028282999978</v>
      </c>
      <c r="L29" s="1132">
        <v>58250.879131999987</v>
      </c>
      <c r="M29" s="1132">
        <v>45870.682124999992</v>
      </c>
      <c r="N29" s="1132">
        <v>37911.868441999992</v>
      </c>
      <c r="O29" s="1132">
        <v>31106.111282000013</v>
      </c>
      <c r="P29" s="1132">
        <v>1352843.417800999</v>
      </c>
      <c r="Q29" s="452"/>
    </row>
    <row r="30" spans="1:17" ht="14.15" customHeight="1">
      <c r="A30" s="451">
        <v>2015</v>
      </c>
      <c r="B30" s="1132">
        <v>130631.24663300003</v>
      </c>
      <c r="C30" s="1132">
        <v>191326.953347</v>
      </c>
      <c r="D30" s="1132">
        <v>81269.378009000036</v>
      </c>
      <c r="E30" s="1132">
        <v>68506.901441000009</v>
      </c>
      <c r="F30" s="1132">
        <v>30785.825245</v>
      </c>
      <c r="G30" s="1132">
        <v>177246.77419700005</v>
      </c>
      <c r="H30" s="1132">
        <v>310898.17665599985</v>
      </c>
      <c r="I30" s="1132">
        <v>42818.048226000006</v>
      </c>
      <c r="J30" s="1132">
        <v>15070.191934</v>
      </c>
      <c r="K30" s="1132">
        <v>95732.333143000011</v>
      </c>
      <c r="L30" s="1132">
        <v>53253.863043999991</v>
      </c>
      <c r="M30" s="1132">
        <v>44231.302324999997</v>
      </c>
      <c r="N30" s="1132">
        <v>31583.557455000006</v>
      </c>
      <c r="O30" s="1132">
        <v>20195.67963799998</v>
      </c>
      <c r="P30" s="1132">
        <v>1293550.2312929998</v>
      </c>
      <c r="Q30" s="452"/>
    </row>
    <row r="31" spans="1:17" ht="14.15" customHeight="1">
      <c r="A31" s="451" t="s">
        <v>1670</v>
      </c>
      <c r="B31" s="1132">
        <v>132685.32748599999</v>
      </c>
      <c r="C31" s="1132">
        <v>207338.32069160001</v>
      </c>
      <c r="D31" s="1132">
        <v>81890.575294780007</v>
      </c>
      <c r="E31" s="1132">
        <v>70761.285920429989</v>
      </c>
      <c r="F31" s="1132">
        <v>29876.942832339999</v>
      </c>
      <c r="G31" s="1132">
        <v>176979.98957619001</v>
      </c>
      <c r="H31" s="1132">
        <v>284571.22477851011</v>
      </c>
      <c r="I31" s="1132">
        <v>47364.72630512013</v>
      </c>
      <c r="J31" s="1132">
        <v>15368.972838109996</v>
      </c>
      <c r="K31" s="1132">
        <v>90343.56130106996</v>
      </c>
      <c r="L31" s="1132">
        <v>56256.158124800015</v>
      </c>
      <c r="M31" s="1132">
        <v>46880.711286640028</v>
      </c>
      <c r="N31" s="1132">
        <v>34810.418306499989</v>
      </c>
      <c r="O31" s="1132">
        <v>44914.737946910042</v>
      </c>
      <c r="P31" s="1132">
        <v>1320042.9526889997</v>
      </c>
      <c r="Q31" s="452"/>
    </row>
    <row r="32" spans="1:17" ht="14.15" customHeight="1">
      <c r="A32" s="451" t="s">
        <v>1671</v>
      </c>
      <c r="B32" s="1132">
        <v>140856.85424957995</v>
      </c>
      <c r="C32" s="1132">
        <v>210333.22547056014</v>
      </c>
      <c r="D32" s="1132">
        <v>80455.335048100096</v>
      </c>
      <c r="E32" s="1132">
        <v>79655.482461669948</v>
      </c>
      <c r="F32" s="1132">
        <v>34965.857819800003</v>
      </c>
      <c r="G32" s="1132">
        <v>156319.78619298019</v>
      </c>
      <c r="H32" s="1132">
        <v>301479.40958765999</v>
      </c>
      <c r="I32" s="1132">
        <v>49788.625617039972</v>
      </c>
      <c r="J32" s="1132">
        <v>15084.326646480002</v>
      </c>
      <c r="K32" s="1132">
        <v>97427.495001620075</v>
      </c>
      <c r="L32" s="1132">
        <v>64342.314788770018</v>
      </c>
      <c r="M32" s="1132">
        <v>43007.132026540021</v>
      </c>
      <c r="N32" s="1132">
        <v>35004.829518089988</v>
      </c>
      <c r="O32" s="1132">
        <v>34472.090582109944</v>
      </c>
      <c r="P32" s="1132">
        <v>1343192.7650110009</v>
      </c>
      <c r="Q32" s="452"/>
    </row>
    <row r="33" spans="1:19" ht="14.15" customHeight="1">
      <c r="A33" s="451" t="s">
        <v>1443</v>
      </c>
      <c r="B33" s="1132">
        <v>152527.97519299999</v>
      </c>
      <c r="C33" s="1132">
        <v>219924.23476699999</v>
      </c>
      <c r="D33" s="1132">
        <v>78942.359295999922</v>
      </c>
      <c r="E33" s="1132">
        <v>76625.99943299999</v>
      </c>
      <c r="F33" s="1132">
        <v>33769.221662000004</v>
      </c>
      <c r="G33" s="1132">
        <v>144490.44400499997</v>
      </c>
      <c r="H33" s="1132">
        <v>307830.76201400009</v>
      </c>
      <c r="I33" s="1132">
        <v>51221.646882000001</v>
      </c>
      <c r="J33" s="1132">
        <v>13198.198379999994</v>
      </c>
      <c r="K33" s="1132">
        <v>96749.241947999966</v>
      </c>
      <c r="L33" s="1132">
        <v>61203.572933999996</v>
      </c>
      <c r="M33" s="1132">
        <v>44687.657485999996</v>
      </c>
      <c r="N33" s="1132">
        <v>36217.237748999993</v>
      </c>
      <c r="O33" s="1132">
        <v>35223.334248999992</v>
      </c>
      <c r="P33" s="1132">
        <v>1352611.8859980009</v>
      </c>
      <c r="Q33" s="452"/>
    </row>
    <row r="34" spans="1:19" ht="13">
      <c r="A34" s="334"/>
      <c r="B34" s="448"/>
      <c r="C34" s="448"/>
      <c r="D34" s="448"/>
      <c r="E34" s="448"/>
      <c r="F34" s="448"/>
      <c r="G34" s="448"/>
      <c r="H34" s="448"/>
      <c r="I34" s="448"/>
      <c r="J34" s="448"/>
      <c r="K34" s="448"/>
      <c r="L34" s="448"/>
      <c r="M34" s="448"/>
      <c r="N34" s="448"/>
      <c r="O34" s="448"/>
      <c r="P34" s="448"/>
    </row>
    <row r="35" spans="1:19" ht="13">
      <c r="B35" s="1360" t="s">
        <v>462</v>
      </c>
      <c r="C35" s="1360"/>
      <c r="D35" s="1360"/>
      <c r="E35" s="1360"/>
      <c r="F35" s="1360"/>
      <c r="G35" s="1360"/>
      <c r="H35" s="1360" t="s">
        <v>462</v>
      </c>
      <c r="I35" s="1360"/>
      <c r="J35" s="1360"/>
      <c r="K35" s="1360"/>
      <c r="L35" s="1360"/>
      <c r="M35" s="1360"/>
      <c r="N35" s="1360" t="s">
        <v>462</v>
      </c>
      <c r="O35" s="1360"/>
      <c r="P35" s="1360"/>
      <c r="Q35" s="1360"/>
      <c r="R35" s="1360"/>
      <c r="S35" s="1360"/>
    </row>
    <row r="36" spans="1:19">
      <c r="B36" s="450"/>
      <c r="C36" s="450"/>
      <c r="D36" s="450"/>
      <c r="E36" s="450"/>
      <c r="F36" s="450"/>
      <c r="G36" s="450"/>
      <c r="H36" s="450"/>
      <c r="I36" s="450"/>
      <c r="J36" s="450"/>
      <c r="K36" s="450"/>
      <c r="L36" s="450"/>
      <c r="M36" s="450"/>
      <c r="N36" s="450"/>
      <c r="O36" s="450"/>
      <c r="P36" s="450"/>
    </row>
    <row r="37" spans="1:19" s="343" customFormat="1" ht="14.15" customHeight="1">
      <c r="A37" s="451">
        <v>1994</v>
      </c>
      <c r="B37" s="454" t="s">
        <v>356</v>
      </c>
      <c r="C37" s="454" t="s">
        <v>356</v>
      </c>
      <c r="D37" s="454" t="s">
        <v>356</v>
      </c>
      <c r="E37" s="454" t="s">
        <v>356</v>
      </c>
      <c r="F37" s="454" t="s">
        <v>356</v>
      </c>
      <c r="G37" s="454" t="s">
        <v>356</v>
      </c>
      <c r="H37" s="454" t="s">
        <v>356</v>
      </c>
      <c r="I37" s="454" t="s">
        <v>356</v>
      </c>
      <c r="J37" s="454" t="s">
        <v>356</v>
      </c>
      <c r="K37" s="454" t="s">
        <v>356</v>
      </c>
      <c r="L37" s="454" t="s">
        <v>356</v>
      </c>
      <c r="M37" s="454" t="s">
        <v>356</v>
      </c>
      <c r="N37" s="454" t="s">
        <v>356</v>
      </c>
      <c r="O37" s="454" t="s">
        <v>356</v>
      </c>
      <c r="P37" s="454" t="s">
        <v>356</v>
      </c>
      <c r="Q37" s="452"/>
    </row>
    <row r="38" spans="1:19" s="333" customFormat="1" ht="14.15" customHeight="1">
      <c r="A38" s="453">
        <v>1995</v>
      </c>
      <c r="B38" s="455">
        <v>-1.6841109444620059</v>
      </c>
      <c r="C38" s="455">
        <v>-1.7670224430122374</v>
      </c>
      <c r="D38" s="455">
        <v>-3.2298243782415881</v>
      </c>
      <c r="E38" s="455">
        <v>0.4349552100058105</v>
      </c>
      <c r="F38" s="455">
        <v>-4.1543094931214171</v>
      </c>
      <c r="G38" s="455">
        <v>4.9530084170651776</v>
      </c>
      <c r="H38" s="455">
        <v>-3.7519067625994467</v>
      </c>
      <c r="I38" s="455">
        <v>2.7190774507607784</v>
      </c>
      <c r="J38" s="455">
        <v>3.1617477439352513</v>
      </c>
      <c r="K38" s="455">
        <v>-7.3003013826648839</v>
      </c>
      <c r="L38" s="455">
        <v>-5.9817075006342009</v>
      </c>
      <c r="M38" s="455">
        <v>8.05504707651275</v>
      </c>
      <c r="N38" s="455">
        <v>-1.6253558527140086</v>
      </c>
      <c r="O38" s="455">
        <v>-19.898488971136317</v>
      </c>
      <c r="P38" s="455">
        <v>-2.5493210052432573</v>
      </c>
      <c r="Q38" s="452"/>
    </row>
    <row r="39" spans="1:19" s="333" customFormat="1" ht="14.15" customHeight="1">
      <c r="A39" s="451">
        <v>1996</v>
      </c>
      <c r="B39" s="455">
        <v>-3.5800736235857897</v>
      </c>
      <c r="C39" s="455">
        <v>-2.6184139813477003</v>
      </c>
      <c r="D39" s="455">
        <v>3.2200258501199386</v>
      </c>
      <c r="E39" s="455">
        <v>-9.0751129299002002</v>
      </c>
      <c r="F39" s="455">
        <v>9.125950204171744</v>
      </c>
      <c r="G39" s="455">
        <v>1.912111924754953</v>
      </c>
      <c r="H39" s="455">
        <v>-3.0283180004116161</v>
      </c>
      <c r="I39" s="455">
        <v>-4.5889816318013885</v>
      </c>
      <c r="J39" s="455">
        <v>-15.026840541054227</v>
      </c>
      <c r="K39" s="455">
        <v>-8.0916008589209554</v>
      </c>
      <c r="L39" s="455">
        <v>4.2257312234052335</v>
      </c>
      <c r="M39" s="455">
        <v>-5.6097759888908172</v>
      </c>
      <c r="N39" s="455">
        <v>6.7543374224200647</v>
      </c>
      <c r="O39" s="455">
        <v>10.8893612025973</v>
      </c>
      <c r="P39" s="455">
        <v>-1.7275924947275882</v>
      </c>
      <c r="Q39" s="452"/>
    </row>
    <row r="40" spans="1:19" s="333" customFormat="1" ht="14.15" customHeight="1">
      <c r="A40" s="453">
        <v>1997</v>
      </c>
      <c r="B40" s="455">
        <v>-1.618668440725159</v>
      </c>
      <c r="C40" s="455">
        <v>-3.8905868651532103</v>
      </c>
      <c r="D40" s="455">
        <v>-2.4210065254567894</v>
      </c>
      <c r="E40" s="455">
        <v>-2.4734751385412608</v>
      </c>
      <c r="F40" s="455">
        <v>-7.3128087921659812</v>
      </c>
      <c r="G40" s="455">
        <v>3.4650647422421059</v>
      </c>
      <c r="H40" s="455">
        <v>-1.9753086593126596</v>
      </c>
      <c r="I40" s="455">
        <v>-1.7975885348869269</v>
      </c>
      <c r="J40" s="455">
        <v>44.648858350001746</v>
      </c>
      <c r="K40" s="455">
        <v>-6.5845857340773222</v>
      </c>
      <c r="L40" s="455">
        <v>0.98251369644323461</v>
      </c>
      <c r="M40" s="455">
        <v>-2.3158150007856051</v>
      </c>
      <c r="N40" s="455">
        <v>0.7114972155873005</v>
      </c>
      <c r="O40" s="455">
        <v>6.8644623854018079</v>
      </c>
      <c r="P40" s="455">
        <v>-1.362393122483212</v>
      </c>
      <c r="Q40" s="452"/>
    </row>
    <row r="41" spans="1:19" s="333" customFormat="1" ht="14.15" customHeight="1">
      <c r="A41" s="451">
        <v>1998</v>
      </c>
      <c r="B41" s="455">
        <v>0.78173711005247526</v>
      </c>
      <c r="C41" s="455">
        <v>-0.56094598635499437</v>
      </c>
      <c r="D41" s="455">
        <v>-4.6515354851551223</v>
      </c>
      <c r="E41" s="455">
        <v>1.4152959700380734</v>
      </c>
      <c r="F41" s="455">
        <v>-6.5031606297789182</v>
      </c>
      <c r="G41" s="455">
        <v>0.93983711827429772</v>
      </c>
      <c r="H41" s="455">
        <v>1.9908042253761522</v>
      </c>
      <c r="I41" s="455">
        <v>15.135777602337342</v>
      </c>
      <c r="J41" s="455">
        <v>-1.5379495395405485</v>
      </c>
      <c r="K41" s="455">
        <v>-18.903351139193759</v>
      </c>
      <c r="L41" s="455">
        <v>-0.94903047145639619</v>
      </c>
      <c r="M41" s="455">
        <v>1.4989574011509887</v>
      </c>
      <c r="N41" s="455">
        <v>-14.119494748400825</v>
      </c>
      <c r="O41" s="455">
        <v>-7.7476772372056786</v>
      </c>
      <c r="P41" s="455">
        <v>-1.8951599666376069</v>
      </c>
      <c r="Q41" s="452"/>
    </row>
    <row r="42" spans="1:19" s="333" customFormat="1" ht="14.15" customHeight="1">
      <c r="A42" s="453">
        <v>1999</v>
      </c>
      <c r="B42" s="455">
        <v>4.8404301178199773</v>
      </c>
      <c r="C42" s="455">
        <v>1.9415042627610575</v>
      </c>
      <c r="D42" s="455">
        <v>-1.2922464698254714</v>
      </c>
      <c r="E42" s="455">
        <v>4.7670863316180174</v>
      </c>
      <c r="F42" s="455">
        <v>2.113782867221957</v>
      </c>
      <c r="G42" s="455">
        <v>2.0354934514864453</v>
      </c>
      <c r="H42" s="455">
        <v>0.47268801521049397</v>
      </c>
      <c r="I42" s="455">
        <v>-0.72761013132657126</v>
      </c>
      <c r="J42" s="455">
        <v>-11.271397695768968</v>
      </c>
      <c r="K42" s="455">
        <v>-2.5221851701666935</v>
      </c>
      <c r="L42" s="455">
        <v>7.3292307142779265</v>
      </c>
      <c r="M42" s="455">
        <v>1.2965590780753331</v>
      </c>
      <c r="N42" s="455">
        <v>6.1727608376898644</v>
      </c>
      <c r="O42" s="455">
        <v>-7.8228302302369741</v>
      </c>
      <c r="P42" s="455">
        <v>1.3213185995787313</v>
      </c>
      <c r="Q42" s="452"/>
    </row>
    <row r="43" spans="1:19" s="333" customFormat="1" ht="14.15" customHeight="1">
      <c r="A43" s="451">
        <v>2000</v>
      </c>
      <c r="B43" s="455">
        <v>6.4181388071386607</v>
      </c>
      <c r="C43" s="455">
        <v>0.63101294840235767</v>
      </c>
      <c r="D43" s="455">
        <v>-3.6531288570159859</v>
      </c>
      <c r="E43" s="455">
        <v>5.3795369951140515</v>
      </c>
      <c r="F43" s="455">
        <v>-11.891994157258807</v>
      </c>
      <c r="G43" s="455">
        <v>-3.7278004610860762</v>
      </c>
      <c r="H43" s="455">
        <v>-1.9938661723790858</v>
      </c>
      <c r="I43" s="455">
        <v>1.9044453850172118</v>
      </c>
      <c r="J43" s="455">
        <v>-3.4347229151235013</v>
      </c>
      <c r="K43" s="455">
        <v>-2.3826496086922333</v>
      </c>
      <c r="L43" s="455">
        <v>-16.88072952285745</v>
      </c>
      <c r="M43" s="455">
        <v>-5.7152326706011962</v>
      </c>
      <c r="N43" s="455">
        <v>-4.6543505702858852</v>
      </c>
      <c r="O43" s="455">
        <v>16.052246453758386</v>
      </c>
      <c r="P43" s="455">
        <v>-1.3389688582072665</v>
      </c>
      <c r="Q43" s="452"/>
    </row>
    <row r="44" spans="1:19" s="333" customFormat="1" ht="14.15" customHeight="1">
      <c r="A44" s="453">
        <v>2001</v>
      </c>
      <c r="B44" s="455">
        <v>-13.467478255330832</v>
      </c>
      <c r="C44" s="455">
        <v>-4.3601258773071123</v>
      </c>
      <c r="D44" s="455">
        <v>1.9119616465044516</v>
      </c>
      <c r="E44" s="455">
        <v>-6.7413933623139997</v>
      </c>
      <c r="F44" s="455">
        <v>-0.43148208078123673</v>
      </c>
      <c r="G44" s="455">
        <v>-5.8834365942548743</v>
      </c>
      <c r="H44" s="455">
        <v>-3.6608247639011608</v>
      </c>
      <c r="I44" s="455">
        <v>-12.427396991726624</v>
      </c>
      <c r="J44" s="455">
        <v>1.1554549936449234</v>
      </c>
      <c r="K44" s="455">
        <v>-3.6099502509474917</v>
      </c>
      <c r="L44" s="455">
        <v>-11.201832369623034</v>
      </c>
      <c r="M44" s="455">
        <v>0.20876358696420994</v>
      </c>
      <c r="N44" s="455">
        <v>-11.261829024463125</v>
      </c>
      <c r="O44" s="455">
        <v>-0.90905709590393258</v>
      </c>
      <c r="P44" s="455">
        <v>-5.598080393750152</v>
      </c>
      <c r="Q44" s="452"/>
    </row>
    <row r="45" spans="1:19" s="333" customFormat="1" ht="14.15" customHeight="1">
      <c r="A45" s="451">
        <v>2002</v>
      </c>
      <c r="B45" s="455">
        <v>-7.5598627220209522</v>
      </c>
      <c r="C45" s="455">
        <v>-6.9008743896428086</v>
      </c>
      <c r="D45" s="455">
        <v>2.8006578115037399</v>
      </c>
      <c r="E45" s="455">
        <v>-5.3878426518347169</v>
      </c>
      <c r="F45" s="455">
        <v>9.6504870892218264E-2</v>
      </c>
      <c r="G45" s="455">
        <v>-5.8291420520374402</v>
      </c>
      <c r="H45" s="455">
        <v>5.7751034221490158</v>
      </c>
      <c r="I45" s="455">
        <v>-4.460000596237208</v>
      </c>
      <c r="J45" s="455">
        <v>-7.4751089854805883</v>
      </c>
      <c r="K45" s="455">
        <v>-0.97754127542786762</v>
      </c>
      <c r="L45" s="455">
        <v>-4.7544618567944212</v>
      </c>
      <c r="M45" s="455">
        <v>-5.3583213084815355</v>
      </c>
      <c r="N45" s="455">
        <v>-2.0922788905891281</v>
      </c>
      <c r="O45" s="455">
        <v>-19.750421650416158</v>
      </c>
      <c r="P45" s="455">
        <v>-2.6808041829513911</v>
      </c>
      <c r="Q45" s="452"/>
    </row>
    <row r="46" spans="1:19" s="333" customFormat="1" ht="14.15" customHeight="1">
      <c r="A46" s="453">
        <v>2003</v>
      </c>
      <c r="B46" s="455">
        <v>-11.001128322231253</v>
      </c>
      <c r="C46" s="455">
        <v>-4.1012824637363678</v>
      </c>
      <c r="D46" s="455">
        <v>-4.0795831995534968</v>
      </c>
      <c r="E46" s="455">
        <v>1.7637250844328776</v>
      </c>
      <c r="F46" s="455">
        <v>-9.4557964741658935</v>
      </c>
      <c r="G46" s="455">
        <v>1.5712047585817714</v>
      </c>
      <c r="H46" s="455">
        <v>1.0856351235203192</v>
      </c>
      <c r="I46" s="455">
        <v>-2.3002351731998942</v>
      </c>
      <c r="J46" s="455">
        <v>-1.2914405041287438</v>
      </c>
      <c r="K46" s="455">
        <v>11.548015670064927</v>
      </c>
      <c r="L46" s="455">
        <v>3.1029828348528952</v>
      </c>
      <c r="M46" s="455">
        <v>-1.1273152546528848</v>
      </c>
      <c r="N46" s="455">
        <v>-13.155883718830026</v>
      </c>
      <c r="O46" s="455">
        <v>4.8571768858742388</v>
      </c>
      <c r="P46" s="455">
        <v>-1.2052304340378157</v>
      </c>
      <c r="Q46" s="452"/>
    </row>
    <row r="47" spans="1:19" s="333" customFormat="1" ht="14.15" customHeight="1">
      <c r="A47" s="451">
        <v>2004</v>
      </c>
      <c r="B47" s="455">
        <v>2.1215234165617431</v>
      </c>
      <c r="C47" s="455">
        <v>1.2233197528921522</v>
      </c>
      <c r="D47" s="455">
        <v>2.1910122447226144</v>
      </c>
      <c r="E47" s="455">
        <v>-2.4170362802828578</v>
      </c>
      <c r="F47" s="455">
        <v>6.2423795630591172</v>
      </c>
      <c r="G47" s="455">
        <v>5.4045424002996327</v>
      </c>
      <c r="H47" s="455">
        <v>2.9165265166177221</v>
      </c>
      <c r="I47" s="455">
        <v>-4.7318379414791423</v>
      </c>
      <c r="J47" s="455">
        <v>-9.6149342626093812</v>
      </c>
      <c r="K47" s="455">
        <v>-5.9840534596996946</v>
      </c>
      <c r="L47" s="455">
        <v>-7.8040345843633503</v>
      </c>
      <c r="M47" s="455">
        <v>9.8309928691849962</v>
      </c>
      <c r="N47" s="455">
        <v>10.118976733758771</v>
      </c>
      <c r="O47" s="455">
        <v>-12.960699561591454</v>
      </c>
      <c r="P47" s="455">
        <v>0.94811902662199543</v>
      </c>
      <c r="Q47" s="452"/>
    </row>
    <row r="48" spans="1:19" s="333" customFormat="1" ht="14.15" customHeight="1">
      <c r="A48" s="453">
        <v>2005</v>
      </c>
      <c r="B48" s="455">
        <v>5.1821087831585544</v>
      </c>
      <c r="C48" s="455">
        <v>-7.4552963538126846</v>
      </c>
      <c r="D48" s="455">
        <v>-8.4482503609310839</v>
      </c>
      <c r="E48" s="455">
        <v>-7.0528484742708173</v>
      </c>
      <c r="F48" s="455">
        <v>-1.6966771055897851</v>
      </c>
      <c r="G48" s="455">
        <v>-4.3193811077400142</v>
      </c>
      <c r="H48" s="455">
        <v>-2.5875810146677338</v>
      </c>
      <c r="I48" s="455">
        <v>-1.6475538722323222</v>
      </c>
      <c r="J48" s="455">
        <v>-16.679195100264465</v>
      </c>
      <c r="K48" s="455">
        <v>-4.3916761422908763</v>
      </c>
      <c r="L48" s="455">
        <v>-4.0001401417607951</v>
      </c>
      <c r="M48" s="455">
        <v>2.9908186680270035</v>
      </c>
      <c r="N48" s="455">
        <v>-9.758100731471302</v>
      </c>
      <c r="O48" s="455">
        <v>35.586789318467055</v>
      </c>
      <c r="P48" s="455">
        <v>-2.7988022105591881</v>
      </c>
      <c r="Q48" s="452"/>
    </row>
    <row r="49" spans="1:19" s="333" customFormat="1" ht="14.15" customHeight="1">
      <c r="A49" s="451">
        <v>2006</v>
      </c>
      <c r="B49" s="455">
        <v>3.773887199824415</v>
      </c>
      <c r="C49" s="455">
        <v>7.0863636713500995</v>
      </c>
      <c r="D49" s="455">
        <v>-1.2006797951567307</v>
      </c>
      <c r="E49" s="455">
        <v>8.3789692098587949</v>
      </c>
      <c r="F49" s="455">
        <v>2.7997243443106186</v>
      </c>
      <c r="G49" s="455">
        <v>9.7493620309151652E-2</v>
      </c>
      <c r="H49" s="455">
        <v>-0.23226429158981432</v>
      </c>
      <c r="I49" s="455">
        <v>6.6409648414565368</v>
      </c>
      <c r="J49" s="455">
        <v>13.012407582671372</v>
      </c>
      <c r="K49" s="455">
        <v>7.2314279272517297</v>
      </c>
      <c r="L49" s="455">
        <v>-6.6611878018541404</v>
      </c>
      <c r="M49" s="455">
        <v>9.6785903844424865</v>
      </c>
      <c r="N49" s="455">
        <v>11.905422302403892</v>
      </c>
      <c r="O49" s="455">
        <v>2.2296202945679511</v>
      </c>
      <c r="P49" s="455">
        <v>2.9697693870215573</v>
      </c>
      <c r="Q49" s="452"/>
    </row>
    <row r="50" spans="1:19" s="333" customFormat="1" ht="14.15" customHeight="1">
      <c r="A50" s="453">
        <v>2007</v>
      </c>
      <c r="B50" s="455">
        <v>1.9356004610626343</v>
      </c>
      <c r="C50" s="455">
        <v>-4.1708353979609001</v>
      </c>
      <c r="D50" s="455">
        <v>1.2739480031161747</v>
      </c>
      <c r="E50" s="455">
        <v>0.60766755469566647</v>
      </c>
      <c r="F50" s="455">
        <v>6.8170292761084852</v>
      </c>
      <c r="G50" s="455">
        <v>2.151105686480733</v>
      </c>
      <c r="H50" s="455">
        <v>1.1026910042742628</v>
      </c>
      <c r="I50" s="455">
        <v>-3.4941725742052228</v>
      </c>
      <c r="J50" s="455">
        <v>2.3753770831875727</v>
      </c>
      <c r="K50" s="455">
        <v>-8.9225575137116095</v>
      </c>
      <c r="L50" s="455">
        <v>5.9690318838619447</v>
      </c>
      <c r="M50" s="455">
        <v>-6.3590725125710748</v>
      </c>
      <c r="N50" s="455">
        <v>-8.945573324520268</v>
      </c>
      <c r="O50" s="455">
        <v>4.4329723062918589</v>
      </c>
      <c r="P50" s="455">
        <v>-0.52577827649606945</v>
      </c>
      <c r="Q50" s="452"/>
    </row>
    <row r="51" spans="1:19" s="333" customFormat="1" ht="14.15" customHeight="1">
      <c r="A51" s="451">
        <v>2008</v>
      </c>
      <c r="B51" s="455">
        <v>-3.5258005283615859</v>
      </c>
      <c r="C51" s="455">
        <v>3.1077035248797387</v>
      </c>
      <c r="D51" s="455">
        <v>-3.5187925691883066</v>
      </c>
      <c r="E51" s="455">
        <v>1.067782216438772</v>
      </c>
      <c r="F51" s="455">
        <v>0.15750857787823236</v>
      </c>
      <c r="G51" s="455">
        <v>9.2175277271639544</v>
      </c>
      <c r="H51" s="455">
        <v>-1.7477236283169191</v>
      </c>
      <c r="I51" s="455">
        <v>-4.8364471275230585</v>
      </c>
      <c r="J51" s="455">
        <v>-27.248842890958841</v>
      </c>
      <c r="K51" s="455">
        <v>-4.6779832954984499</v>
      </c>
      <c r="L51" s="455">
        <v>-2.6233684114992712</v>
      </c>
      <c r="M51" s="455">
        <v>-5.3695661359546278</v>
      </c>
      <c r="N51" s="455">
        <v>-1.875441892709631</v>
      </c>
      <c r="O51" s="455">
        <v>-3.0628582021506361</v>
      </c>
      <c r="P51" s="455">
        <v>-0.68590125619886066</v>
      </c>
      <c r="Q51" s="452"/>
    </row>
    <row r="52" spans="1:19" s="333" customFormat="1" ht="14.15" customHeight="1">
      <c r="A52" s="453">
        <v>2009</v>
      </c>
      <c r="B52" s="455">
        <v>-6.5837750837954019</v>
      </c>
      <c r="C52" s="455">
        <v>-2.4647169268388609</v>
      </c>
      <c r="D52" s="455">
        <v>-0.99913531837154324</v>
      </c>
      <c r="E52" s="455">
        <v>-7.5657553178626387</v>
      </c>
      <c r="F52" s="455">
        <v>-3.9600340438983039</v>
      </c>
      <c r="G52" s="455">
        <v>1.7322343225643095</v>
      </c>
      <c r="H52" s="455">
        <v>-12.872573854740338</v>
      </c>
      <c r="I52" s="455">
        <v>-1.9960069866858987</v>
      </c>
      <c r="J52" s="455">
        <v>-11.950202584728999</v>
      </c>
      <c r="K52" s="455">
        <v>-3.3692125739021748</v>
      </c>
      <c r="L52" s="455">
        <v>8.4821294949150854</v>
      </c>
      <c r="M52" s="455">
        <v>2.5698261357049148</v>
      </c>
      <c r="N52" s="455">
        <v>4.8152663468475225</v>
      </c>
      <c r="O52" s="455">
        <v>2.4122895102848929E-2</v>
      </c>
      <c r="P52" s="455">
        <v>-4.3710333125290504</v>
      </c>
      <c r="Q52" s="452"/>
    </row>
    <row r="53" spans="1:19" ht="14.15" customHeight="1">
      <c r="A53" s="451">
        <v>2010</v>
      </c>
      <c r="B53" s="455">
        <v>-1.2610917592645734</v>
      </c>
      <c r="C53" s="455">
        <v>1.1279742230750998</v>
      </c>
      <c r="D53" s="455">
        <v>-3.6549728967973891</v>
      </c>
      <c r="E53" s="455">
        <v>1.3500302739329726</v>
      </c>
      <c r="F53" s="455">
        <v>-13.080418401320657</v>
      </c>
      <c r="G53" s="455">
        <v>-2.7937744489299234</v>
      </c>
      <c r="H53" s="455">
        <v>2.9198778763171163</v>
      </c>
      <c r="I53" s="455">
        <v>3.2919431189227595</v>
      </c>
      <c r="J53" s="455">
        <v>20.113842922030315</v>
      </c>
      <c r="K53" s="455">
        <v>3.2637852135749768E-2</v>
      </c>
      <c r="L53" s="455">
        <v>-0.63813378177955826</v>
      </c>
      <c r="M53" s="455">
        <v>9.3028639947327747</v>
      </c>
      <c r="N53" s="455">
        <v>-10.227879869237682</v>
      </c>
      <c r="O53" s="455">
        <v>8.0047152088379647</v>
      </c>
      <c r="P53" s="455">
        <v>0.26411563247943093</v>
      </c>
      <c r="Q53" s="452"/>
    </row>
    <row r="54" spans="1:19" s="333" customFormat="1" ht="14.15" customHeight="1">
      <c r="A54" s="453">
        <v>2011</v>
      </c>
      <c r="B54" s="455">
        <v>10.465002508954854</v>
      </c>
      <c r="C54" s="455">
        <v>12.246900118425103</v>
      </c>
      <c r="D54" s="455">
        <v>1.4388595672514981</v>
      </c>
      <c r="E54" s="455">
        <v>10.411749667102598</v>
      </c>
      <c r="F54" s="455">
        <v>14.768893221565193</v>
      </c>
      <c r="G54" s="455">
        <v>10.931994667156346</v>
      </c>
      <c r="H54" s="455">
        <v>5.1365268791708303</v>
      </c>
      <c r="I54" s="455">
        <v>9.1596893000056241</v>
      </c>
      <c r="J54" s="455">
        <v>40.308491932949664</v>
      </c>
      <c r="K54" s="455">
        <v>14.962531983300181</v>
      </c>
      <c r="L54" s="455">
        <v>12.516273714576755</v>
      </c>
      <c r="M54" s="455">
        <v>6.5221051771741827</v>
      </c>
      <c r="N54" s="455">
        <v>6.4010856152638667</v>
      </c>
      <c r="O54" s="455">
        <v>-16.621915408811105</v>
      </c>
      <c r="P54" s="455">
        <v>8.2715360005219907</v>
      </c>
      <c r="Q54" s="452"/>
    </row>
    <row r="55" spans="1:19" s="333" customFormat="1" ht="14.15" customHeight="1">
      <c r="A55" s="451">
        <v>2012</v>
      </c>
      <c r="B55" s="455">
        <v>-6.6635066941249192</v>
      </c>
      <c r="C55" s="455">
        <v>-3.4854681670892802</v>
      </c>
      <c r="D55" s="455">
        <v>-1.4735759282039993</v>
      </c>
      <c r="E55" s="455">
        <v>-4.5895694944147891</v>
      </c>
      <c r="F55" s="455">
        <v>1.1125009850214269</v>
      </c>
      <c r="G55" s="455">
        <v>-3.7730520117736148</v>
      </c>
      <c r="H55" s="455">
        <v>-0.81629480721508685</v>
      </c>
      <c r="I55" s="455">
        <v>-6.0111264908902484</v>
      </c>
      <c r="J55" s="455">
        <v>-4.0930641661121001</v>
      </c>
      <c r="K55" s="455">
        <v>-5.8174751442614507</v>
      </c>
      <c r="L55" s="455">
        <v>-12.272901006382696</v>
      </c>
      <c r="M55" s="455">
        <v>2.8306093808731418</v>
      </c>
      <c r="N55" s="455">
        <v>-4.08646265110157</v>
      </c>
      <c r="O55" s="455">
        <v>-3.8204375801297203</v>
      </c>
      <c r="P55" s="455">
        <v>-3.5290634672872585</v>
      </c>
      <c r="Q55" s="452"/>
    </row>
    <row r="56" spans="1:19" s="333" customFormat="1" ht="14.15" customHeight="1">
      <c r="A56" s="453">
        <v>2013</v>
      </c>
      <c r="B56" s="455">
        <v>4.324175985047944</v>
      </c>
      <c r="C56" s="455">
        <v>-2.3704612804345828</v>
      </c>
      <c r="D56" s="455">
        <v>1.8428162187480552</v>
      </c>
      <c r="E56" s="455">
        <v>15.552523182920993</v>
      </c>
      <c r="F56" s="455">
        <v>-8.4990110138514154</v>
      </c>
      <c r="G56" s="455">
        <v>-10.85273179746703</v>
      </c>
      <c r="H56" s="455">
        <v>2.0325730437231613</v>
      </c>
      <c r="I56" s="455">
        <v>1.629889387578487E-2</v>
      </c>
      <c r="J56" s="455">
        <v>12.993220543811972</v>
      </c>
      <c r="K56" s="455">
        <v>-3.9183074541145828</v>
      </c>
      <c r="L56" s="455">
        <v>3.1292451316714818</v>
      </c>
      <c r="M56" s="455">
        <v>-5.5208821520835727E-3</v>
      </c>
      <c r="N56" s="455">
        <v>-6.219070872677662</v>
      </c>
      <c r="O56" s="455">
        <v>-2.4026384686573579</v>
      </c>
      <c r="P56" s="455">
        <v>-0.63114889203824021</v>
      </c>
      <c r="Q56" s="452"/>
    </row>
    <row r="57" spans="1:19" ht="14.15" customHeight="1">
      <c r="A57" s="451">
        <v>2014</v>
      </c>
      <c r="B57" s="455">
        <v>2.113908041269724</v>
      </c>
      <c r="C57" s="455">
        <v>2.3701990144439407</v>
      </c>
      <c r="D57" s="455">
        <v>4.7790968060498216</v>
      </c>
      <c r="E57" s="455">
        <v>-0.89195003708216802</v>
      </c>
      <c r="F57" s="455">
        <v>22.505661526715983</v>
      </c>
      <c r="G57" s="455">
        <v>11.015148632889748</v>
      </c>
      <c r="H57" s="455">
        <v>0.85126338859656414</v>
      </c>
      <c r="I57" s="455">
        <v>6.8697069336832044</v>
      </c>
      <c r="J57" s="455">
        <v>5.2934860377360735</v>
      </c>
      <c r="K57" s="455">
        <v>7.5054458790377936</v>
      </c>
      <c r="L57" s="455">
        <v>8.2462274465677154</v>
      </c>
      <c r="M57" s="455">
        <v>4.2387320780050288</v>
      </c>
      <c r="N57" s="455">
        <v>10.879623910962891</v>
      </c>
      <c r="O57" s="455">
        <v>-22.246641621987081</v>
      </c>
      <c r="P57" s="455">
        <v>3.8133548798815866</v>
      </c>
      <c r="Q57" s="452"/>
    </row>
    <row r="58" spans="1:19" ht="14.15" customHeight="1">
      <c r="A58" s="451">
        <v>2015</v>
      </c>
      <c r="B58" s="455">
        <v>-1.3620127447054529</v>
      </c>
      <c r="C58" s="455">
        <v>-4.2418441012044497</v>
      </c>
      <c r="D58" s="455">
        <v>-9.0185420929508098</v>
      </c>
      <c r="E58" s="455">
        <v>3.1865891466819676</v>
      </c>
      <c r="F58" s="455">
        <v>-16.072433399458149</v>
      </c>
      <c r="G58" s="455">
        <v>0.6754178709389862</v>
      </c>
      <c r="H58" s="455">
        <v>-1.3218579158631059</v>
      </c>
      <c r="I58" s="455">
        <v>-16.024335305213626</v>
      </c>
      <c r="J58" s="455">
        <v>-3.2007603659045145</v>
      </c>
      <c r="K58" s="455">
        <v>-1.7031293017875413</v>
      </c>
      <c r="L58" s="455">
        <v>-8.5784389222288979</v>
      </c>
      <c r="M58" s="455">
        <v>-3.5739163318578875</v>
      </c>
      <c r="N58" s="455">
        <v>-16.692163290979551</v>
      </c>
      <c r="O58" s="455">
        <v>-35.074881411851393</v>
      </c>
      <c r="P58" s="455">
        <v>-4.3828565618021287</v>
      </c>
      <c r="Q58" s="452"/>
    </row>
    <row r="59" spans="1:19" ht="14.15" customHeight="1">
      <c r="A59" s="451" t="s">
        <v>1670</v>
      </c>
      <c r="B59" s="455">
        <v>1.5724268932154928</v>
      </c>
      <c r="C59" s="455">
        <v>8.3685895084321942</v>
      </c>
      <c r="D59" s="455">
        <v>0.76436820484977375</v>
      </c>
      <c r="E59" s="455">
        <v>3.290740687449599</v>
      </c>
      <c r="F59" s="455">
        <v>-2.9522756184930188</v>
      </c>
      <c r="G59" s="455">
        <v>-0.15051592448928375</v>
      </c>
      <c r="H59" s="455">
        <v>-8.4680303244813757</v>
      </c>
      <c r="I59" s="455">
        <v>10.61860189217893</v>
      </c>
      <c r="J59" s="455">
        <v>1.9825952145699688</v>
      </c>
      <c r="K59" s="455">
        <v>-5.6289987562306436</v>
      </c>
      <c r="L59" s="455">
        <v>5.6377038381599363</v>
      </c>
      <c r="M59" s="455">
        <v>5.9898958935752518</v>
      </c>
      <c r="N59" s="455">
        <v>10.216901171115978</v>
      </c>
      <c r="O59" s="455">
        <v>122.39775413350753</v>
      </c>
      <c r="P59" s="455">
        <v>2.0480628239321277</v>
      </c>
      <c r="Q59" s="452"/>
    </row>
    <row r="60" spans="1:19" ht="14.15" customHeight="1">
      <c r="A60" s="451" t="s">
        <v>1671</v>
      </c>
      <c r="B60" s="455">
        <v>6.1585760222373835</v>
      </c>
      <c r="C60" s="455">
        <v>1.4444530895062115</v>
      </c>
      <c r="D60" s="455">
        <v>-1.7526317790704269</v>
      </c>
      <c r="E60" s="455">
        <v>12.569297498693501</v>
      </c>
      <c r="F60" s="455">
        <v>17.03291737718078</v>
      </c>
      <c r="G60" s="455">
        <v>-11.673751045349448</v>
      </c>
      <c r="H60" s="455">
        <v>5.9416354630760679</v>
      </c>
      <c r="I60" s="455">
        <v>5.1175199373163309</v>
      </c>
      <c r="J60" s="455">
        <v>-1.8520833801213143</v>
      </c>
      <c r="K60" s="455">
        <v>7.8411052193779511</v>
      </c>
      <c r="L60" s="455">
        <v>14.373816011451538</v>
      </c>
      <c r="M60" s="455">
        <v>-8.2626290297005198</v>
      </c>
      <c r="N60" s="455">
        <v>0.55848570930184849</v>
      </c>
      <c r="O60" s="455">
        <v>-23.249934970439938</v>
      </c>
      <c r="P60" s="455">
        <v>1.7537165949671447</v>
      </c>
      <c r="Q60" s="452"/>
    </row>
    <row r="61" spans="1:19" ht="14.15" customHeight="1">
      <c r="A61" s="451" t="s">
        <v>1443</v>
      </c>
      <c r="B61" s="455">
        <v>8.2858026367253217</v>
      </c>
      <c r="C61" s="455">
        <v>4.559911671103194</v>
      </c>
      <c r="D61" s="455">
        <v>-1.8805163774355691</v>
      </c>
      <c r="E61" s="455">
        <v>-3.8032322886597711</v>
      </c>
      <c r="F61" s="455">
        <v>-3.4222988721368779</v>
      </c>
      <c r="G61" s="455">
        <v>-7.567399160447053</v>
      </c>
      <c r="H61" s="455">
        <v>2.1067284279967851</v>
      </c>
      <c r="I61" s="455">
        <v>2.8782101277155476</v>
      </c>
      <c r="J61" s="455">
        <v>-12.503894344664985</v>
      </c>
      <c r="K61" s="455">
        <v>-0.69616185206119496</v>
      </c>
      <c r="L61" s="455">
        <v>-4.8781923141469576</v>
      </c>
      <c r="M61" s="455">
        <v>3.9075506323530504</v>
      </c>
      <c r="N61" s="455">
        <v>3.4635455952826391</v>
      </c>
      <c r="O61" s="455">
        <v>2.1792808448928866</v>
      </c>
      <c r="P61" s="455">
        <v>0.70124863923926739</v>
      </c>
      <c r="Q61" s="452"/>
    </row>
    <row r="62" spans="1:19" ht="13">
      <c r="A62" s="334"/>
      <c r="B62" s="448"/>
      <c r="C62" s="448"/>
      <c r="D62" s="448"/>
      <c r="E62" s="448"/>
      <c r="F62" s="448"/>
      <c r="G62" s="448"/>
      <c r="H62" s="448"/>
      <c r="I62" s="448"/>
      <c r="J62" s="448"/>
      <c r="K62" s="448"/>
      <c r="L62" s="448"/>
      <c r="M62" s="448"/>
      <c r="N62" s="448"/>
      <c r="O62" s="448"/>
      <c r="P62" s="448"/>
    </row>
    <row r="63" spans="1:19" ht="13">
      <c r="B63" s="1360" t="s">
        <v>483</v>
      </c>
      <c r="C63" s="1360"/>
      <c r="D63" s="1360"/>
      <c r="E63" s="1360"/>
      <c r="F63" s="1360"/>
      <c r="G63" s="1360"/>
      <c r="H63" s="1360" t="s">
        <v>483</v>
      </c>
      <c r="I63" s="1360"/>
      <c r="J63" s="1360"/>
      <c r="K63" s="1360"/>
      <c r="L63" s="1360"/>
      <c r="M63" s="1360"/>
      <c r="N63" s="1360" t="s">
        <v>483</v>
      </c>
      <c r="O63" s="1360"/>
      <c r="P63" s="1360"/>
      <c r="Q63" s="1360"/>
      <c r="R63" s="1360"/>
      <c r="S63" s="1360"/>
    </row>
    <row r="64" spans="1:19">
      <c r="B64" s="450"/>
      <c r="C64" s="450"/>
      <c r="D64" s="450"/>
      <c r="E64" s="450"/>
      <c r="F64" s="450"/>
      <c r="G64" s="450"/>
      <c r="H64" s="450"/>
      <c r="I64" s="450"/>
      <c r="J64" s="450"/>
      <c r="K64" s="450"/>
      <c r="L64" s="450"/>
      <c r="M64" s="450"/>
      <c r="N64" s="450"/>
      <c r="O64" s="450"/>
      <c r="P64" s="450"/>
    </row>
    <row r="65" spans="1:17" s="343" customFormat="1" ht="14.15" customHeight="1">
      <c r="A65" s="451">
        <v>1994</v>
      </c>
      <c r="B65" s="457">
        <v>100</v>
      </c>
      <c r="C65" s="457">
        <v>100</v>
      </c>
      <c r="D65" s="457">
        <v>100</v>
      </c>
      <c r="E65" s="457">
        <v>100</v>
      </c>
      <c r="F65" s="457">
        <v>100</v>
      </c>
      <c r="G65" s="457">
        <v>100</v>
      </c>
      <c r="H65" s="457">
        <v>99.999999999999986</v>
      </c>
      <c r="I65" s="457">
        <v>100</v>
      </c>
      <c r="J65" s="457">
        <v>100</v>
      </c>
      <c r="K65" s="457">
        <v>100</v>
      </c>
      <c r="L65" s="457">
        <v>100</v>
      </c>
      <c r="M65" s="457">
        <v>100</v>
      </c>
      <c r="N65" s="457">
        <v>100</v>
      </c>
      <c r="O65" s="457">
        <v>99.999999999999986</v>
      </c>
      <c r="P65" s="457">
        <v>99.999999999999986</v>
      </c>
      <c r="Q65" s="452"/>
    </row>
    <row r="66" spans="1:17" s="333" customFormat="1" ht="14.15" customHeight="1">
      <c r="A66" s="453">
        <v>1995</v>
      </c>
      <c r="B66" s="459">
        <v>98.315889055537994</v>
      </c>
      <c r="C66" s="459">
        <v>98.232977556987763</v>
      </c>
      <c r="D66" s="459">
        <v>96.770175621758412</v>
      </c>
      <c r="E66" s="459">
        <v>100.43495521000581</v>
      </c>
      <c r="F66" s="459">
        <v>95.845690506878583</v>
      </c>
      <c r="G66" s="459">
        <v>104.95300841706518</v>
      </c>
      <c r="H66" s="459">
        <v>96.248093237400553</v>
      </c>
      <c r="I66" s="459">
        <v>102.71907745076078</v>
      </c>
      <c r="J66" s="459">
        <v>103.16174774393525</v>
      </c>
      <c r="K66" s="459">
        <v>92.699698617335116</v>
      </c>
      <c r="L66" s="459">
        <v>94.018292499365799</v>
      </c>
      <c r="M66" s="459">
        <v>108.05504707651275</v>
      </c>
      <c r="N66" s="459">
        <v>98.374644147285991</v>
      </c>
      <c r="O66" s="459">
        <v>80.101511028863683</v>
      </c>
      <c r="P66" s="459">
        <v>97.450678994756743</v>
      </c>
      <c r="Q66" s="452"/>
    </row>
    <row r="67" spans="1:17" s="333" customFormat="1" ht="14.15" customHeight="1">
      <c r="A67" s="451">
        <v>1996</v>
      </c>
      <c r="B67" s="459">
        <v>94.796107843666803</v>
      </c>
      <c r="C67" s="459">
        <v>95.660831538341455</v>
      </c>
      <c r="D67" s="459">
        <v>99.886200291985503</v>
      </c>
      <c r="E67" s="459">
        <v>91.320369603603112</v>
      </c>
      <c r="F67" s="459">
        <v>104.59252049538088</v>
      </c>
      <c r="G67" s="459">
        <v>106.95982740639695</v>
      </c>
      <c r="H67" s="459">
        <v>93.333394904839395</v>
      </c>
      <c r="I67" s="459">
        <v>98.005317854189528</v>
      </c>
      <c r="J67" s="459">
        <v>87.659796411089502</v>
      </c>
      <c r="K67" s="459">
        <v>85.198809007797692</v>
      </c>
      <c r="L67" s="459">
        <v>97.991252841223954</v>
      </c>
      <c r="M67" s="459">
        <v>101.99340099082987</v>
      </c>
      <c r="N67" s="459">
        <v>105.01919955109871</v>
      </c>
      <c r="O67" s="459">
        <v>88.824053893534966</v>
      </c>
      <c r="P67" s="459">
        <v>95.767128378382239</v>
      </c>
      <c r="Q67" s="452"/>
    </row>
    <row r="68" spans="1:17" s="333" customFormat="1" ht="14.15" customHeight="1">
      <c r="A68" s="453">
        <v>1997</v>
      </c>
      <c r="B68" s="459">
        <v>93.261673162965579</v>
      </c>
      <c r="C68" s="459">
        <v>91.939063791414398</v>
      </c>
      <c r="D68" s="459">
        <v>97.467948864885699</v>
      </c>
      <c r="E68" s="459">
        <v>89.061582965033992</v>
      </c>
      <c r="F68" s="459">
        <v>96.943869460646667</v>
      </c>
      <c r="G68" s="459">
        <v>110.66605467421901</v>
      </c>
      <c r="H68" s="459">
        <v>91.489772273253621</v>
      </c>
      <c r="I68" s="459">
        <v>96.243585496863133</v>
      </c>
      <c r="J68" s="459">
        <v>126.79889474057677</v>
      </c>
      <c r="K68" s="459">
        <v>79.588820384266455</v>
      </c>
      <c r="L68" s="459">
        <v>98.954030321705289</v>
      </c>
      <c r="M68" s="459">
        <v>99.631422510872824</v>
      </c>
      <c r="N68" s="459">
        <v>105.76640823173685</v>
      </c>
      <c r="O68" s="459">
        <v>94.921347662245708</v>
      </c>
      <c r="P68" s="459">
        <v>94.46240360775549</v>
      </c>
      <c r="Q68" s="452"/>
    </row>
    <row r="69" spans="1:17" s="333" customFormat="1" ht="14.15" customHeight="1">
      <c r="A69" s="451">
        <v>1998</v>
      </c>
      <c r="B69" s="459">
        <v>93.99073427153634</v>
      </c>
      <c r="C69" s="459">
        <v>91.423335303184103</v>
      </c>
      <c r="D69" s="459">
        <v>92.934192636782683</v>
      </c>
      <c r="E69" s="459">
        <v>90.322067959590228</v>
      </c>
      <c r="F69" s="459">
        <v>90.639453908897622</v>
      </c>
      <c r="G69" s="459">
        <v>111.70613533337705</v>
      </c>
      <c r="H69" s="459">
        <v>93.311154525456573</v>
      </c>
      <c r="I69" s="459">
        <v>110.81080055418374</v>
      </c>
      <c r="J69" s="459">
        <v>124.84879172277157</v>
      </c>
      <c r="K69" s="459">
        <v>64.543866199486345</v>
      </c>
      <c r="L69" s="459">
        <v>98.014926421218107</v>
      </c>
      <c r="M69" s="459">
        <v>101.12485509247156</v>
      </c>
      <c r="N69" s="459">
        <v>90.832725775884597</v>
      </c>
      <c r="O69" s="459">
        <v>87.567148016169028</v>
      </c>
      <c r="P69" s="459">
        <v>92.672189951057675</v>
      </c>
      <c r="Q69" s="452"/>
    </row>
    <row r="70" spans="1:17" s="333" customFormat="1" ht="14.15" customHeight="1">
      <c r="A70" s="453">
        <v>1999</v>
      </c>
      <c r="B70" s="459">
        <v>98.540290081175925</v>
      </c>
      <c r="C70" s="459">
        <v>93.198323255253754</v>
      </c>
      <c r="D70" s="459">
        <v>91.73325381317305</v>
      </c>
      <c r="E70" s="459">
        <v>94.627798915726601</v>
      </c>
      <c r="F70" s="459">
        <v>92.55537515656745</v>
      </c>
      <c r="G70" s="459">
        <v>113.97990640299652</v>
      </c>
      <c r="H70" s="459">
        <v>93.752225169752947</v>
      </c>
      <c r="I70" s="459">
        <v>110.00452994274742</v>
      </c>
      <c r="J70" s="459">
        <v>110.77658788933569</v>
      </c>
      <c r="K70" s="459">
        <v>62.915950377950665</v>
      </c>
      <c r="L70" s="459">
        <v>105.19866651305894</v>
      </c>
      <c r="M70" s="459">
        <v>102.43599858136355</v>
      </c>
      <c r="N70" s="459">
        <v>96.439612700384615</v>
      </c>
      <c r="O70" s="459">
        <v>80.716918689403798</v>
      </c>
      <c r="P70" s="459">
        <v>93.896684833517952</v>
      </c>
      <c r="Q70" s="452"/>
    </row>
    <row r="71" spans="1:17" s="333" customFormat="1" ht="14.15" customHeight="1">
      <c r="A71" s="451">
        <v>2000</v>
      </c>
      <c r="B71" s="459">
        <v>104.86474267954289</v>
      </c>
      <c r="C71" s="459">
        <v>93.786416742688303</v>
      </c>
      <c r="D71" s="459">
        <v>88.382119846644315</v>
      </c>
      <c r="E71" s="459">
        <v>99.718336366060242</v>
      </c>
      <c r="F71" s="459">
        <v>81.548695350719484</v>
      </c>
      <c r="G71" s="459">
        <v>109.73096292656014</v>
      </c>
      <c r="H71" s="459">
        <v>91.882931266240575</v>
      </c>
      <c r="I71" s="459">
        <v>112.09950613655197</v>
      </c>
      <c r="J71" s="459">
        <v>106.97171904050876</v>
      </c>
      <c r="K71" s="459">
        <v>61.416883732465422</v>
      </c>
      <c r="L71" s="459">
        <v>87.440364157336646</v>
      </c>
      <c r="M71" s="459">
        <v>96.58154292398487</v>
      </c>
      <c r="N71" s="459">
        <v>91.950975036682777</v>
      </c>
      <c r="O71" s="459">
        <v>93.673797407306651</v>
      </c>
      <c r="P71" s="459">
        <v>92.639437464708124</v>
      </c>
      <c r="Q71" s="452"/>
    </row>
    <row r="72" spans="1:17" s="333" customFormat="1" ht="14.15" customHeight="1">
      <c r="A72" s="453">
        <v>2001</v>
      </c>
      <c r="B72" s="459">
        <v>90.742106261666819</v>
      </c>
      <c r="C72" s="459">
        <v>89.697210916891265</v>
      </c>
      <c r="D72" s="459">
        <v>90.071952080479747</v>
      </c>
      <c r="E72" s="459">
        <v>92.995931057268706</v>
      </c>
      <c r="F72" s="459">
        <v>81.196827343170256</v>
      </c>
      <c r="G72" s="459">
        <v>103.27501129851063</v>
      </c>
      <c r="H72" s="459">
        <v>88.519258164647752</v>
      </c>
      <c r="I72" s="459">
        <v>98.168455483197704</v>
      </c>
      <c r="J72" s="459">
        <v>108.20772910995014</v>
      </c>
      <c r="K72" s="459">
        <v>59.199764784041157</v>
      </c>
      <c r="L72" s="459">
        <v>77.645441141043847</v>
      </c>
      <c r="M72" s="459">
        <v>96.783170017338364</v>
      </c>
      <c r="N72" s="459">
        <v>81.595613441724794</v>
      </c>
      <c r="O72" s="459">
        <v>92.822249104972869</v>
      </c>
      <c r="P72" s="459">
        <v>87.453407279115865</v>
      </c>
      <c r="Q72" s="452"/>
    </row>
    <row r="73" spans="1:17" s="333" customFormat="1" ht="14.15" customHeight="1">
      <c r="A73" s="451">
        <v>2002</v>
      </c>
      <c r="B73" s="459">
        <v>83.882127597214421</v>
      </c>
      <c r="C73" s="459">
        <v>83.507319060503619</v>
      </c>
      <c r="D73" s="459">
        <v>92.594559242395604</v>
      </c>
      <c r="E73" s="459">
        <v>87.985456619294382</v>
      </c>
      <c r="F73" s="459">
        <v>81.275186236566356</v>
      </c>
      <c r="G73" s="459">
        <v>97.254964185662743</v>
      </c>
      <c r="H73" s="459">
        <v>93.631336872175254</v>
      </c>
      <c r="I73" s="459">
        <v>93.790141783330242</v>
      </c>
      <c r="J73" s="459">
        <v>100.11908342826776</v>
      </c>
      <c r="K73" s="459">
        <v>58.621062648320944</v>
      </c>
      <c r="L73" s="459">
        <v>73.953818258453154</v>
      </c>
      <c r="M73" s="459">
        <v>91.597216795275415</v>
      </c>
      <c r="N73" s="459">
        <v>79.888405646036873</v>
      </c>
      <c r="O73" s="459">
        <v>74.489463521341094</v>
      </c>
      <c r="P73" s="459">
        <v>85.108952678643803</v>
      </c>
      <c r="Q73" s="452"/>
    </row>
    <row r="74" spans="1:17" s="333" customFormat="1" ht="14.15" customHeight="1">
      <c r="A74" s="453">
        <v>2003</v>
      </c>
      <c r="B74" s="459">
        <v>74.654147100827117</v>
      </c>
      <c r="C74" s="459">
        <v>80.08244802793881</v>
      </c>
      <c r="D74" s="459">
        <v>88.817087159842217</v>
      </c>
      <c r="E74" s="459">
        <v>89.537278188341674</v>
      </c>
      <c r="F74" s="459">
        <v>73.589970042037351</v>
      </c>
      <c r="G74" s="459">
        <v>98.78303881090487</v>
      </c>
      <c r="H74" s="459">
        <v>94.647831551881211</v>
      </c>
      <c r="I74" s="459">
        <v>91.632747953036031</v>
      </c>
      <c r="J74" s="459">
        <v>98.826105032512643</v>
      </c>
      <c r="K74" s="459">
        <v>65.390632148907628</v>
      </c>
      <c r="L74" s="459">
        <v>76.248592544731267</v>
      </c>
      <c r="M74" s="459">
        <v>90.564627397504793</v>
      </c>
      <c r="N74" s="459">
        <v>69.378379894417023</v>
      </c>
      <c r="O74" s="459">
        <v>78.107548525911398</v>
      </c>
      <c r="P74" s="459">
        <v>84.083193678869947</v>
      </c>
      <c r="Q74" s="452"/>
    </row>
    <row r="75" spans="1:17" s="333" customFormat="1" ht="14.15" customHeight="1">
      <c r="A75" s="451">
        <v>2004</v>
      </c>
      <c r="B75" s="459">
        <v>76.237952313005607</v>
      </c>
      <c r="C75" s="459">
        <v>81.062112433264161</v>
      </c>
      <c r="D75" s="459">
        <v>90.763080414920324</v>
      </c>
      <c r="E75" s="459">
        <v>87.373129690151657</v>
      </c>
      <c r="F75" s="459">
        <v>78.183735292402829</v>
      </c>
      <c r="G75" s="459">
        <v>104.12181002774467</v>
      </c>
      <c r="H75" s="459">
        <v>97.408260656495514</v>
      </c>
      <c r="I75" s="459">
        <v>87.296834818574311</v>
      </c>
      <c r="J75" s="459">
        <v>89.324039999339263</v>
      </c>
      <c r="K75" s="459">
        <v>61.477621763481416</v>
      </c>
      <c r="L75" s="459">
        <v>70.29812601245014</v>
      </c>
      <c r="M75" s="459">
        <v>99.46802945895746</v>
      </c>
      <c r="N75" s="459">
        <v>76.398762014191846</v>
      </c>
      <c r="O75" s="459">
        <v>67.984263826543767</v>
      </c>
      <c r="P75" s="459">
        <v>84.880402436330726</v>
      </c>
      <c r="Q75" s="452"/>
    </row>
    <row r="76" spans="1:17" s="333" customFormat="1" ht="14.15" customHeight="1">
      <c r="A76" s="453">
        <v>2005</v>
      </c>
      <c r="B76" s="459">
        <v>80.188685935918102</v>
      </c>
      <c r="C76" s="459">
        <v>75.018691720703487</v>
      </c>
      <c r="D76" s="459">
        <v>83.095188146174664</v>
      </c>
      <c r="E76" s="459">
        <v>81.210835245877149</v>
      </c>
      <c r="F76" s="459">
        <v>76.857209755401698</v>
      </c>
      <c r="G76" s="459">
        <v>99.624392236369317</v>
      </c>
      <c r="H76" s="459">
        <v>94.887742997029989</v>
      </c>
      <c r="I76" s="459">
        <v>85.85857243618463</v>
      </c>
      <c r="J76" s="459">
        <v>74.425509096411204</v>
      </c>
      <c r="K76" s="459">
        <v>58.777723715646779</v>
      </c>
      <c r="L76" s="459">
        <v>67.486102454920541</v>
      </c>
      <c r="M76" s="459">
        <v>102.44293785273456</v>
      </c>
      <c r="N76" s="459">
        <v>68.943693859249962</v>
      </c>
      <c r="O76" s="459">
        <v>92.17768056420671</v>
      </c>
      <c r="P76" s="459">
        <v>82.504767856611181</v>
      </c>
      <c r="Q76" s="452"/>
    </row>
    <row r="77" spans="1:17" s="333" customFormat="1" ht="14.15" customHeight="1">
      <c r="A77" s="451">
        <v>2006</v>
      </c>
      <c r="B77" s="459">
        <v>83.214916490161116</v>
      </c>
      <c r="C77" s="459">
        <v>80.334789037521546</v>
      </c>
      <c r="D77" s="459">
        <v>82.097481011356081</v>
      </c>
      <c r="E77" s="459">
        <v>88.015466126198334</v>
      </c>
      <c r="F77" s="459">
        <v>79.008999767281551</v>
      </c>
      <c r="G77" s="459">
        <v>99.721519663071547</v>
      </c>
      <c r="H77" s="459">
        <v>94.667352652952374</v>
      </c>
      <c r="I77" s="459">
        <v>91.56041004504813</v>
      </c>
      <c r="J77" s="459">
        <v>84.110059685514386</v>
      </c>
      <c r="K77" s="459">
        <v>63.028192443422924</v>
      </c>
      <c r="L77" s="459">
        <v>62.990726430246589</v>
      </c>
      <c r="M77" s="459">
        <v>112.35797018528972</v>
      </c>
      <c r="N77" s="459">
        <v>77.151731764070178</v>
      </c>
      <c r="O77" s="459">
        <v>94.23289283712829</v>
      </c>
      <c r="P77" s="459">
        <v>84.954969195250015</v>
      </c>
      <c r="Q77" s="452"/>
    </row>
    <row r="78" spans="1:17" s="333" customFormat="1" ht="14.15" customHeight="1">
      <c r="A78" s="453">
        <v>2007</v>
      </c>
      <c r="B78" s="459">
        <v>84.825624797417561</v>
      </c>
      <c r="C78" s="459">
        <v>76.984157219467377</v>
      </c>
      <c r="D78" s="459">
        <v>83.143360231308947</v>
      </c>
      <c r="E78" s="459">
        <v>88.5503075569614</v>
      </c>
      <c r="F78" s="459">
        <v>84.395066412177627</v>
      </c>
      <c r="G78" s="459">
        <v>101.86663494318888</v>
      </c>
      <c r="H78" s="459">
        <v>95.711241034641077</v>
      </c>
      <c r="I78" s="459">
        <v>88.36113130842422</v>
      </c>
      <c r="J78" s="459">
        <v>86.107990767939484</v>
      </c>
      <c r="K78" s="459">
        <v>57.404465722805682</v>
      </c>
      <c r="L78" s="459">
        <v>66.750662974744259</v>
      </c>
      <c r="M78" s="459">
        <v>105.21304538755415</v>
      </c>
      <c r="N78" s="459">
        <v>70.250067027978091</v>
      </c>
      <c r="O78" s="459">
        <v>98.410210880015853</v>
      </c>
      <c r="P78" s="459">
        <v>84.508294422417464</v>
      </c>
      <c r="Q78" s="452"/>
    </row>
    <row r="79" spans="1:17" s="333" customFormat="1" ht="14.15" customHeight="1">
      <c r="A79" s="451">
        <v>2008</v>
      </c>
      <c r="B79" s="459">
        <v>81.834842470124187</v>
      </c>
      <c r="C79" s="459">
        <v>79.376596586975737</v>
      </c>
      <c r="D79" s="459">
        <v>80.21771784971618</v>
      </c>
      <c r="E79" s="459">
        <v>89.495831993656466</v>
      </c>
      <c r="F79" s="459">
        <v>84.527995881082845</v>
      </c>
      <c r="G79" s="459">
        <v>111.25622026380621</v>
      </c>
      <c r="H79" s="459">
        <v>94.038473060123295</v>
      </c>
      <c r="I79" s="459">
        <v>84.087591911411053</v>
      </c>
      <c r="J79" s="459">
        <v>62.644559647022305</v>
      </c>
      <c r="K79" s="459">
        <v>54.719094405422702</v>
      </c>
      <c r="L79" s="459">
        <v>64.999547167798468</v>
      </c>
      <c r="M79" s="459">
        <v>99.563561331817468</v>
      </c>
      <c r="N79" s="459">
        <v>68.932567841278797</v>
      </c>
      <c r="O79" s="459">
        <v>95.396045664323566</v>
      </c>
      <c r="P79" s="459">
        <v>83.928650969381877</v>
      </c>
      <c r="Q79" s="452"/>
    </row>
    <row r="80" spans="1:17" s="333" customFormat="1" ht="14.15" customHeight="1">
      <c r="A80" s="453">
        <v>2009</v>
      </c>
      <c r="B80" s="459">
        <v>76.447020501712942</v>
      </c>
      <c r="C80" s="459">
        <v>77.420188174947953</v>
      </c>
      <c r="D80" s="459">
        <v>79.416234299088032</v>
      </c>
      <c r="E80" s="459">
        <v>82.724796325330999</v>
      </c>
      <c r="F80" s="459">
        <v>81.180658467567014</v>
      </c>
      <c r="G80" s="459">
        <v>113.18343869720361</v>
      </c>
      <c r="H80" s="459">
        <v>81.933301163588823</v>
      </c>
      <c r="I80" s="459">
        <v>82.409197701923375</v>
      </c>
      <c r="J80" s="459">
        <v>55.158407860891742</v>
      </c>
      <c r="K80" s="459">
        <v>52.875491796389809</v>
      </c>
      <c r="L80" s="459">
        <v>70.512892929679552</v>
      </c>
      <c r="M80" s="459">
        <v>102.12217175256112</v>
      </c>
      <c r="N80" s="459">
        <v>72.251854582557741</v>
      </c>
      <c r="O80" s="459">
        <v>95.419057952351437</v>
      </c>
      <c r="P80" s="459">
        <v>80.260101676753962</v>
      </c>
      <c r="Q80" s="452"/>
    </row>
    <row r="81" spans="1:19" ht="14.15" customHeight="1">
      <c r="A81" s="451">
        <v>2010</v>
      </c>
      <c r="B81" s="459">
        <v>75.482953425962535</v>
      </c>
      <c r="C81" s="459">
        <v>78.293467941017582</v>
      </c>
      <c r="D81" s="459">
        <v>76.51359245979927</v>
      </c>
      <c r="E81" s="459">
        <v>83.841606119772365</v>
      </c>
      <c r="F81" s="459">
        <v>70.561888679062108</v>
      </c>
      <c r="G81" s="459">
        <v>110.02134870646087</v>
      </c>
      <c r="H81" s="459">
        <v>84.32565349760074</v>
      </c>
      <c r="I81" s="459">
        <v>85.122061615031299</v>
      </c>
      <c r="J81" s="459">
        <v>66.252883376324334</v>
      </c>
      <c r="K81" s="459">
        <v>52.892749221218367</v>
      </c>
      <c r="L81" s="459">
        <v>70.062926339385214</v>
      </c>
      <c r="M81" s="459">
        <v>111.62245849916928</v>
      </c>
      <c r="N81" s="459">
        <v>64.862021692557434</v>
      </c>
      <c r="O81" s="459">
        <v>103.05708179639322</v>
      </c>
      <c r="P81" s="459">
        <v>80.472081151926162</v>
      </c>
      <c r="Q81" s="452"/>
    </row>
    <row r="82" spans="1:19" s="333" customFormat="1" ht="14.15" customHeight="1">
      <c r="A82" s="453">
        <v>2011</v>
      </c>
      <c r="B82" s="459">
        <v>83.382246395822747</v>
      </c>
      <c r="C82" s="459">
        <v>87.881990759005191</v>
      </c>
      <c r="D82" s="459">
        <v>77.614515605154921</v>
      </c>
      <c r="E82" s="459">
        <v>92.570984265841219</v>
      </c>
      <c r="F82" s="459">
        <v>80.983098673192472</v>
      </c>
      <c r="G82" s="459">
        <v>122.04887667978466</v>
      </c>
      <c r="H82" s="459">
        <v>88.657063355541453</v>
      </c>
      <c r="I82" s="459">
        <v>92.918977984727519</v>
      </c>
      <c r="J82" s="459">
        <v>92.958421527416562</v>
      </c>
      <c r="K82" s="459">
        <v>60.806843740289921</v>
      </c>
      <c r="L82" s="459">
        <v>78.832193972464964</v>
      </c>
      <c r="M82" s="459">
        <v>118.90259264383272</v>
      </c>
      <c r="N82" s="459">
        <v>69.01389523288907</v>
      </c>
      <c r="O82" s="459">
        <v>85.927020837407468</v>
      </c>
      <c r="P82" s="459">
        <v>87.128358314776989</v>
      </c>
      <c r="Q82" s="452"/>
    </row>
    <row r="83" spans="1:19" s="333" customFormat="1" ht="14.15" customHeight="1">
      <c r="A83" s="451">
        <v>2012</v>
      </c>
      <c r="B83" s="459">
        <v>77.826064825525364</v>
      </c>
      <c r="C83" s="459">
        <v>84.818891946495725</v>
      </c>
      <c r="D83" s="459">
        <v>76.47080678640522</v>
      </c>
      <c r="E83" s="459">
        <v>88.322374611296652</v>
      </c>
      <c r="F83" s="459">
        <v>81.88403644363261</v>
      </c>
      <c r="G83" s="459">
        <v>117.44390908287095</v>
      </c>
      <c r="H83" s="459">
        <v>87.933360351140777</v>
      </c>
      <c r="I83" s="459">
        <v>87.333500684023093</v>
      </c>
      <c r="J83" s="459">
        <v>89.153573686494425</v>
      </c>
      <c r="K83" s="459">
        <v>57.269420719688654</v>
      </c>
      <c r="L83" s="459">
        <v>69.157196845064746</v>
      </c>
      <c r="M83" s="459">
        <v>122.26826058531043</v>
      </c>
      <c r="N83" s="459">
        <v>66.193668180126693</v>
      </c>
      <c r="O83" s="459">
        <v>82.644232641849271</v>
      </c>
      <c r="P83" s="459">
        <v>84.053543251843067</v>
      </c>
      <c r="Q83" s="452"/>
    </row>
    <row r="84" spans="1:19" s="333" customFormat="1" ht="14.15" customHeight="1">
      <c r="A84" s="453">
        <v>2013</v>
      </c>
      <c r="B84" s="459">
        <v>81.19140083081858</v>
      </c>
      <c r="C84" s="459">
        <v>82.808292954410405</v>
      </c>
      <c r="D84" s="459">
        <v>77.88002321647258</v>
      </c>
      <c r="E84" s="459">
        <v>102.05873239842489</v>
      </c>
      <c r="F84" s="459">
        <v>74.924703167702162</v>
      </c>
      <c r="G84" s="459">
        <v>104.69803661764594</v>
      </c>
      <c r="H84" s="459">
        <v>89.72067013007802</v>
      </c>
      <c r="I84" s="459">
        <v>87.347735078617575</v>
      </c>
      <c r="J84" s="459">
        <v>100.73749413827056</v>
      </c>
      <c r="K84" s="459">
        <v>55.025428738700853</v>
      </c>
      <c r="L84" s="459">
        <v>71.321295060539398</v>
      </c>
      <c r="M84" s="459">
        <v>122.26151029873412</v>
      </c>
      <c r="N84" s="459">
        <v>62.07703704277953</v>
      </c>
      <c r="O84" s="459">
        <v>80.658590516269527</v>
      </c>
      <c r="P84" s="459">
        <v>83.523040244890169</v>
      </c>
      <c r="Q84" s="452"/>
    </row>
    <row r="85" spans="1:19" ht="14.15" customHeight="1">
      <c r="A85" s="451">
        <v>2014</v>
      </c>
      <c r="B85" s="459">
        <v>82.907712381800778</v>
      </c>
      <c r="C85" s="459">
        <v>84.771014297893686</v>
      </c>
      <c r="D85" s="459">
        <v>81.601984918561882</v>
      </c>
      <c r="E85" s="459">
        <v>101.14841949695156</v>
      </c>
      <c r="F85" s="459">
        <v>91.78700326252185</v>
      </c>
      <c r="G85" s="459">
        <v>116.23068096679698</v>
      </c>
      <c r="H85" s="459">
        <v>90.484429346898864</v>
      </c>
      <c r="I85" s="459">
        <v>93.348268491728618</v>
      </c>
      <c r="J85" s="459">
        <v>106.0700193252451</v>
      </c>
      <c r="K85" s="459">
        <v>59.155332512392555</v>
      </c>
      <c r="L85" s="459">
        <v>77.202611269069138</v>
      </c>
      <c r="M85" s="459">
        <v>127.44384815481997</v>
      </c>
      <c r="N85" s="459">
        <v>68.830785208103066</v>
      </c>
      <c r="O85" s="459">
        <v>62.714762946768978</v>
      </c>
      <c r="P85" s="459">
        <v>86.70807017589415</v>
      </c>
      <c r="Q85" s="452"/>
    </row>
    <row r="86" spans="1:19" ht="14.15" customHeight="1">
      <c r="A86" s="451">
        <v>2015</v>
      </c>
      <c r="B86" s="459">
        <v>81.778498772816917</v>
      </c>
      <c r="C86" s="459">
        <v>81.175160028367301</v>
      </c>
      <c r="D86" s="459">
        <v>74.24267555999802</v>
      </c>
      <c r="E86" s="459">
        <v>104.37160405468177</v>
      </c>
      <c r="F86" s="459">
        <v>77.034598293794559</v>
      </c>
      <c r="G86" s="459">
        <v>117.01572375756081</v>
      </c>
      <c r="H86" s="459">
        <v>89.28835375495332</v>
      </c>
      <c r="I86" s="459">
        <v>78.38982894700294</v>
      </c>
      <c r="J86" s="459">
        <v>102.67497218657539</v>
      </c>
      <c r="K86" s="459">
        <v>58.147840710804147</v>
      </c>
      <c r="L86" s="459">
        <v>70.579832414986242</v>
      </c>
      <c r="M86" s="459">
        <v>122.88911165166668</v>
      </c>
      <c r="N86" s="459">
        <v>57.341438146703105</v>
      </c>
      <c r="O86" s="459">
        <v>40.717634215466042</v>
      </c>
      <c r="P86" s="459">
        <v>82.907779832577987</v>
      </c>
      <c r="Q86" s="452"/>
    </row>
    <row r="87" spans="1:19" ht="14.15" customHeight="1">
      <c r="A87" s="451" t="s">
        <v>1670</v>
      </c>
      <c r="B87" s="459">
        <v>83.064405880388591</v>
      </c>
      <c r="C87" s="459">
        <v>87.968375953954293</v>
      </c>
      <c r="D87" s="459">
        <v>74.810162966408413</v>
      </c>
      <c r="E87" s="459">
        <v>107.80620289545297</v>
      </c>
      <c r="F87" s="459">
        <v>74.760324630562835</v>
      </c>
      <c r="G87" s="459">
        <v>116.83959645914931</v>
      </c>
      <c r="H87" s="459">
        <v>81.727388882753658</v>
      </c>
      <c r="I87" s="459">
        <v>86.713732806845229</v>
      </c>
      <c r="J87" s="459">
        <v>104.71060127170749</v>
      </c>
      <c r="K87" s="459">
        <v>54.874699480418009</v>
      </c>
      <c r="L87" s="459">
        <v>74.558914336012776</v>
      </c>
      <c r="M87" s="459">
        <v>130.25004150414097</v>
      </c>
      <c r="N87" s="459">
        <v>63.199956212248352</v>
      </c>
      <c r="O87" s="459">
        <v>90.555104031493102</v>
      </c>
      <c r="P87" s="459">
        <v>84.605783249476502</v>
      </c>
      <c r="Q87" s="452"/>
    </row>
    <row r="88" spans="1:19" ht="14.15" customHeight="1">
      <c r="A88" s="451" t="s">
        <v>1671</v>
      </c>
      <c r="B88" s="459">
        <v>88.179990463952151</v>
      </c>
      <c r="C88" s="459">
        <v>89.239037878209629</v>
      </c>
      <c r="D88" s="459">
        <v>73.499016276284763</v>
      </c>
      <c r="E88" s="459">
        <v>121.35668525942756</v>
      </c>
      <c r="F88" s="459">
        <v>87.494188955798734</v>
      </c>
      <c r="G88" s="459">
        <v>103.20003284611728</v>
      </c>
      <c r="H88" s="459">
        <v>86.583332403657437</v>
      </c>
      <c r="I88" s="459">
        <v>91.151325371626754</v>
      </c>
      <c r="J88" s="459">
        <v>102.77127362832911</v>
      </c>
      <c r="K88" s="459">
        <v>59.17748240549502</v>
      </c>
      <c r="L88" s="459">
        <v>85.275875502807011</v>
      </c>
      <c r="M88" s="459">
        <v>119.48796376362284</v>
      </c>
      <c r="N88" s="459">
        <v>63.552918935978788</v>
      </c>
      <c r="O88" s="459">
        <v>69.501101231756721</v>
      </c>
      <c r="P88" s="459">
        <v>86.089528910624495</v>
      </c>
      <c r="Q88" s="452"/>
    </row>
    <row r="89" spans="1:19" ht="14.15" customHeight="1">
      <c r="A89" s="451" t="s">
        <v>1443</v>
      </c>
      <c r="B89" s="459">
        <v>95.486410438878437</v>
      </c>
      <c r="C89" s="459">
        <v>93.308259181598316</v>
      </c>
      <c r="D89" s="459">
        <v>72.116855237955193</v>
      </c>
      <c r="E89" s="459">
        <v>116.74120862119381</v>
      </c>
      <c r="F89" s="459">
        <v>84.499876313979115</v>
      </c>
      <c r="G89" s="459">
        <v>95.390474426939122</v>
      </c>
      <c r="H89" s="459">
        <v>88.407408081312241</v>
      </c>
      <c r="I89" s="459">
        <v>93.774852050019874</v>
      </c>
      <c r="J89" s="459">
        <v>89.920862157176288</v>
      </c>
      <c r="K89" s="459">
        <v>58.765511347977743</v>
      </c>
      <c r="L89" s="459">
        <v>81.115954298207555</v>
      </c>
      <c r="M89" s="459">
        <v>124.15701644725407</v>
      </c>
      <c r="N89" s="459">
        <v>65.754103260459431</v>
      </c>
      <c r="O89" s="459">
        <v>71.01572541789001</v>
      </c>
      <c r="P89" s="459">
        <v>86.693230560637744</v>
      </c>
      <c r="Q89" s="452"/>
    </row>
    <row r="90" spans="1:19" ht="13">
      <c r="A90" s="334"/>
      <c r="B90" s="448"/>
      <c r="C90" s="448"/>
      <c r="D90" s="448"/>
      <c r="E90" s="448"/>
      <c r="F90" s="448"/>
      <c r="G90" s="448"/>
      <c r="H90" s="448"/>
      <c r="I90" s="448"/>
      <c r="J90" s="448"/>
      <c r="K90" s="448"/>
      <c r="L90" s="448"/>
      <c r="M90" s="448"/>
      <c r="N90" s="448"/>
      <c r="O90" s="448"/>
      <c r="P90" s="448"/>
    </row>
    <row r="91" spans="1:19" ht="13">
      <c r="B91" s="1360" t="s">
        <v>464</v>
      </c>
      <c r="C91" s="1360"/>
      <c r="D91" s="1360"/>
      <c r="E91" s="1360"/>
      <c r="F91" s="1360"/>
      <c r="G91" s="1360"/>
      <c r="H91" s="1360" t="s">
        <v>464</v>
      </c>
      <c r="I91" s="1360"/>
      <c r="J91" s="1360"/>
      <c r="K91" s="1360"/>
      <c r="L91" s="1360"/>
      <c r="M91" s="1360"/>
      <c r="N91" s="1360" t="s">
        <v>464</v>
      </c>
      <c r="O91" s="1360"/>
      <c r="P91" s="1360"/>
      <c r="Q91" s="1360"/>
      <c r="R91" s="1360"/>
      <c r="S91" s="1360"/>
    </row>
    <row r="92" spans="1:19">
      <c r="B92" s="450"/>
      <c r="C92" s="450"/>
      <c r="D92" s="450"/>
      <c r="E92" s="450"/>
      <c r="F92" s="450"/>
      <c r="G92" s="450"/>
      <c r="H92" s="450"/>
      <c r="I92" s="450"/>
      <c r="J92" s="450"/>
      <c r="K92" s="450"/>
      <c r="L92" s="450"/>
      <c r="M92" s="450"/>
      <c r="N92" s="450"/>
      <c r="O92" s="450"/>
      <c r="P92" s="450"/>
    </row>
    <row r="93" spans="1:19" s="343" customFormat="1" ht="14.15" customHeight="1">
      <c r="A93" s="451">
        <v>1994</v>
      </c>
      <c r="B93" s="459">
        <v>10.238113151050038</v>
      </c>
      <c r="C93" s="459">
        <v>15.106539477538897</v>
      </c>
      <c r="D93" s="459">
        <v>7.0159309933165881</v>
      </c>
      <c r="E93" s="459">
        <v>4.2069171024261776</v>
      </c>
      <c r="F93" s="459">
        <v>2.5613974040511192</v>
      </c>
      <c r="G93" s="459">
        <v>9.7083651885599753</v>
      </c>
      <c r="H93" s="459">
        <v>22.316976017320734</v>
      </c>
      <c r="I93" s="459">
        <v>3.5008954209213208</v>
      </c>
      <c r="J93" s="459">
        <v>0.94073256288590912</v>
      </c>
      <c r="K93" s="459">
        <v>10.552054822009094</v>
      </c>
      <c r="L93" s="459">
        <v>4.8359575691534538</v>
      </c>
      <c r="M93" s="459">
        <v>2.3068975585441822</v>
      </c>
      <c r="N93" s="459">
        <v>3.5302417940985316</v>
      </c>
      <c r="O93" s="459">
        <v>3.178980938123996</v>
      </c>
      <c r="P93" s="460">
        <v>99.999999999999986</v>
      </c>
      <c r="Q93" s="452"/>
    </row>
    <row r="94" spans="1:19" s="333" customFormat="1" ht="14.15" customHeight="1">
      <c r="A94" s="453">
        <v>1995</v>
      </c>
      <c r="B94" s="459">
        <v>10.329011630086617</v>
      </c>
      <c r="C94" s="459">
        <v>15.227809275096705</v>
      </c>
      <c r="D94" s="459">
        <v>6.9669383669447154</v>
      </c>
      <c r="E94" s="459">
        <v>4.3357474274459804</v>
      </c>
      <c r="F94" s="459">
        <v>2.5192118247530599</v>
      </c>
      <c r="G94" s="459">
        <v>10.455772539108734</v>
      </c>
      <c r="H94" s="459">
        <v>22.041574370225661</v>
      </c>
      <c r="I94" s="459">
        <v>3.6901615422092586</v>
      </c>
      <c r="J94" s="459">
        <v>0.99586392160657444</v>
      </c>
      <c r="K94" s="459">
        <v>10.037614020590565</v>
      </c>
      <c r="L94" s="459">
        <v>4.6656265296587058</v>
      </c>
      <c r="M94" s="459">
        <v>2.5579290658672149</v>
      </c>
      <c r="N94" s="459">
        <v>3.5637132940551908</v>
      </c>
      <c r="O94" s="459">
        <v>2.6130261923509788</v>
      </c>
      <c r="P94" s="460">
        <v>100.00000000000001</v>
      </c>
      <c r="Q94" s="452"/>
    </row>
    <row r="95" spans="1:19" s="333" customFormat="1" ht="14.15" customHeight="1">
      <c r="A95" s="451">
        <v>1996</v>
      </c>
      <c r="B95" s="459">
        <v>10.134304899985741</v>
      </c>
      <c r="C95" s="459">
        <v>15.089771955763897</v>
      </c>
      <c r="D95" s="459">
        <v>7.317695542298015</v>
      </c>
      <c r="E95" s="459">
        <v>4.0115771579509829</v>
      </c>
      <c r="F95" s="459">
        <v>2.7974422436635002</v>
      </c>
      <c r="G95" s="459">
        <v>10.843021844236995</v>
      </c>
      <c r="H95" s="459">
        <v>21.749833904141671</v>
      </c>
      <c r="I95" s="459">
        <v>3.5827154297248511</v>
      </c>
      <c r="J95" s="459">
        <v>0.86109321994117716</v>
      </c>
      <c r="K95" s="459">
        <v>9.3875896525587166</v>
      </c>
      <c r="L95" s="459">
        <v>4.9482692956607162</v>
      </c>
      <c r="M95" s="459">
        <v>2.4568798471613715</v>
      </c>
      <c r="N95" s="459">
        <v>3.8712987819080431</v>
      </c>
      <c r="O95" s="459">
        <v>2.9485062250043019</v>
      </c>
      <c r="P95" s="460">
        <v>100</v>
      </c>
      <c r="Q95" s="452"/>
    </row>
    <row r="96" spans="1:19" s="333" customFormat="1" ht="14.15" customHeight="1">
      <c r="A96" s="453">
        <v>1997</v>
      </c>
      <c r="B96" s="459">
        <v>10.107974453661857</v>
      </c>
      <c r="C96" s="459">
        <v>14.703003985163676</v>
      </c>
      <c r="D96" s="459">
        <v>7.2391594664017687</v>
      </c>
      <c r="E96" s="459">
        <v>3.9663896135921326</v>
      </c>
      <c r="F96" s="459">
        <v>2.6286836465252108</v>
      </c>
      <c r="G96" s="459">
        <v>11.37369399592807</v>
      </c>
      <c r="H96" s="459">
        <v>21.614684527090564</v>
      </c>
      <c r="I96" s="459">
        <v>3.5669082607522662</v>
      </c>
      <c r="J96" s="459">
        <v>1.2627653401210936</v>
      </c>
      <c r="K96" s="459">
        <v>8.8905804197095772</v>
      </c>
      <c r="L96" s="459">
        <v>5.0659042503254961</v>
      </c>
      <c r="M96" s="459">
        <v>2.4331318764553034</v>
      </c>
      <c r="N96" s="459">
        <v>3.9526941988665345</v>
      </c>
      <c r="O96" s="459">
        <v>3.1944259654064684</v>
      </c>
      <c r="P96" s="460">
        <v>100</v>
      </c>
      <c r="Q96" s="452"/>
    </row>
    <row r="97" spans="1:17" s="333" customFormat="1" ht="14.15" customHeight="1">
      <c r="A97" s="451">
        <v>1998</v>
      </c>
      <c r="B97" s="459">
        <v>10.383781511265374</v>
      </c>
      <c r="C97" s="459">
        <v>14.902963064272159</v>
      </c>
      <c r="D97" s="459">
        <v>7.0357664236013466</v>
      </c>
      <c r="E97" s="459">
        <v>4.1002317159697474</v>
      </c>
      <c r="F97" s="459">
        <v>2.5052139381779197</v>
      </c>
      <c r="G97" s="459">
        <v>11.702366763878874</v>
      </c>
      <c r="H97" s="459">
        <v>22.470849116578542</v>
      </c>
      <c r="I97" s="459">
        <v>4.1861212565889083</v>
      </c>
      <c r="J97" s="459">
        <v>1.2673632065088747</v>
      </c>
      <c r="K97" s="459">
        <v>7.3492426899708372</v>
      </c>
      <c r="L97" s="459">
        <v>5.1147601623209376</v>
      </c>
      <c r="M97" s="459">
        <v>2.5173105485492453</v>
      </c>
      <c r="N97" s="459">
        <v>3.4601694961052227</v>
      </c>
      <c r="O97" s="459">
        <v>3.0038601062120116</v>
      </c>
      <c r="P97" s="460">
        <v>99.999999999999986</v>
      </c>
      <c r="Q97" s="452"/>
    </row>
    <row r="98" spans="1:17" s="333" customFormat="1" ht="14.15" customHeight="1">
      <c r="A98" s="453">
        <v>1999</v>
      </c>
      <c r="B98" s="459">
        <v>10.744433007162373</v>
      </c>
      <c r="C98" s="459">
        <v>14.994183788194277</v>
      </c>
      <c r="D98" s="459">
        <v>6.8542801025055615</v>
      </c>
      <c r="E98" s="459">
        <v>4.2396737044480863</v>
      </c>
      <c r="F98" s="459">
        <v>2.524807963958946</v>
      </c>
      <c r="G98" s="459">
        <v>11.784852228597227</v>
      </c>
      <c r="H98" s="459">
        <v>22.282641441425646</v>
      </c>
      <c r="I98" s="459">
        <v>4.1014691396185903</v>
      </c>
      <c r="J98" s="459">
        <v>1.1098490177545763</v>
      </c>
      <c r="K98" s="459">
        <v>7.0704579053461094</v>
      </c>
      <c r="L98" s="459">
        <v>5.4180431235744289</v>
      </c>
      <c r="M98" s="459">
        <v>2.5166954025412873</v>
      </c>
      <c r="N98" s="459">
        <v>3.6258484734068297</v>
      </c>
      <c r="O98" s="459">
        <v>2.7327647014660363</v>
      </c>
      <c r="P98" s="460">
        <v>100</v>
      </c>
      <c r="Q98" s="452"/>
    </row>
    <row r="99" spans="1:17" s="333" customFormat="1" ht="14.15" customHeight="1">
      <c r="A99" s="451">
        <v>2000</v>
      </c>
      <c r="B99" s="459">
        <v>11.589201429660136</v>
      </c>
      <c r="C99" s="459">
        <v>15.293575239163935</v>
      </c>
      <c r="D99" s="459">
        <v>6.6935084112888683</v>
      </c>
      <c r="E99" s="459">
        <v>4.5283821465742404</v>
      </c>
      <c r="F99" s="459">
        <v>2.2547483263233628</v>
      </c>
      <c r="G99" s="459">
        <v>11.499511328414759</v>
      </c>
      <c r="H99" s="459">
        <v>22.134732567336638</v>
      </c>
      <c r="I99" s="459">
        <v>4.2363021458383034</v>
      </c>
      <c r="J99" s="459">
        <v>1.086273645040492</v>
      </c>
      <c r="K99" s="459">
        <v>6.9956634223823269</v>
      </c>
      <c r="L99" s="459">
        <v>4.5645559004748737</v>
      </c>
      <c r="M99" s="459">
        <v>2.405063455363166</v>
      </c>
      <c r="N99" s="459">
        <v>3.5040063278263238</v>
      </c>
      <c r="O99" s="459">
        <v>3.214475654312579</v>
      </c>
      <c r="P99" s="460">
        <v>100.00000000000001</v>
      </c>
      <c r="Q99" s="452"/>
    </row>
    <row r="100" spans="1:17" s="333" customFormat="1" ht="14.15" customHeight="1">
      <c r="A100" s="453">
        <v>2001</v>
      </c>
      <c r="B100" s="459">
        <v>10.623118988451417</v>
      </c>
      <c r="C100" s="459">
        <v>15.494129959013415</v>
      </c>
      <c r="D100" s="459">
        <v>7.2260031929124544</v>
      </c>
      <c r="E100" s="459">
        <v>4.4735383673758298</v>
      </c>
      <c r="F100" s="459">
        <v>2.3781502544572541</v>
      </c>
      <c r="G100" s="459">
        <v>11.464750839708339</v>
      </c>
      <c r="H100" s="459">
        <v>22.588967348367888</v>
      </c>
      <c r="I100" s="459">
        <v>3.9298354057625913</v>
      </c>
      <c r="J100" s="459">
        <v>1.1639859154347258</v>
      </c>
      <c r="K100" s="459">
        <v>7.142993999736599</v>
      </c>
      <c r="L100" s="459">
        <v>4.2936012498389893</v>
      </c>
      <c r="M100" s="459">
        <v>2.5530035428874784</v>
      </c>
      <c r="N100" s="459">
        <v>3.2937795535826142</v>
      </c>
      <c r="O100" s="459">
        <v>3.3741413824704343</v>
      </c>
      <c r="P100" s="460">
        <v>100.00000000000001</v>
      </c>
      <c r="Q100" s="452"/>
    </row>
    <row r="101" spans="1:17" s="333" customFormat="1" ht="14.15" customHeight="1">
      <c r="A101" s="451">
        <v>2002</v>
      </c>
      <c r="B101" s="459">
        <v>10.090533212572284</v>
      </c>
      <c r="C101" s="459">
        <v>14.822255148810935</v>
      </c>
      <c r="D101" s="459">
        <v>7.6330047257675187</v>
      </c>
      <c r="E101" s="459">
        <v>4.349102069368624</v>
      </c>
      <c r="F101" s="459">
        <v>2.4460182447098773</v>
      </c>
      <c r="G101" s="459">
        <v>11.093858859711453</v>
      </c>
      <c r="H101" s="459">
        <v>24.551686205514127</v>
      </c>
      <c r="I101" s="459">
        <v>3.8579898772413665</v>
      </c>
      <c r="J101" s="459">
        <v>1.1066436489107001</v>
      </c>
      <c r="K101" s="459">
        <v>7.2680093846899041</v>
      </c>
      <c r="L101" s="459">
        <v>4.2021140657803748</v>
      </c>
      <c r="M101" s="459">
        <v>2.4827634360901421</v>
      </c>
      <c r="N101" s="459">
        <v>3.3136982608682066</v>
      </c>
      <c r="O101" s="459">
        <v>2.7823228599644834</v>
      </c>
      <c r="P101" s="460">
        <v>100</v>
      </c>
      <c r="Q101" s="452"/>
    </row>
    <row r="102" spans="1:17" s="333" customFormat="1" ht="14.15" customHeight="1">
      <c r="A102" s="453">
        <v>2003</v>
      </c>
      <c r="B102" s="459">
        <v>9.0900163489564818</v>
      </c>
      <c r="C102" s="459">
        <v>14.387758238731465</v>
      </c>
      <c r="D102" s="459">
        <v>7.4109287156802077</v>
      </c>
      <c r="E102" s="459">
        <v>4.4798001887728409</v>
      </c>
      <c r="F102" s="459">
        <v>2.2417459421173525</v>
      </c>
      <c r="G102" s="459">
        <v>11.405630224687332</v>
      </c>
      <c r="H102" s="459">
        <v>25.120993796951289</v>
      </c>
      <c r="I102" s="459">
        <v>3.8152293422679229</v>
      </c>
      <c r="J102" s="459">
        <v>1.1056779720134571</v>
      </c>
      <c r="K102" s="459">
        <v>8.2062241583778164</v>
      </c>
      <c r="L102" s="459">
        <v>4.3853586206806225</v>
      </c>
      <c r="M102" s="459">
        <v>2.484721484672503</v>
      </c>
      <c r="N102" s="459">
        <v>2.912858629579683</v>
      </c>
      <c r="O102" s="459">
        <v>2.9530563365109859</v>
      </c>
      <c r="P102" s="460">
        <v>100</v>
      </c>
      <c r="Q102" s="452"/>
    </row>
    <row r="103" spans="1:17" s="333" customFormat="1" ht="14.15" customHeight="1">
      <c r="A103" s="451">
        <v>2004</v>
      </c>
      <c r="B103" s="459">
        <v>9.1956772091224508</v>
      </c>
      <c r="C103" s="459">
        <v>14.426981570031517</v>
      </c>
      <c r="D103" s="459">
        <v>7.5021735365779305</v>
      </c>
      <c r="E103" s="459">
        <v>4.3304638413056171</v>
      </c>
      <c r="F103" s="459">
        <v>2.359315117140218</v>
      </c>
      <c r="G103" s="459">
        <v>11.909139528425982</v>
      </c>
      <c r="H103" s="459">
        <v>25.610833061148128</v>
      </c>
      <c r="I103" s="459">
        <v>3.6005612662653999</v>
      </c>
      <c r="J103" s="459">
        <v>0.98998155833360102</v>
      </c>
      <c r="K103" s="459">
        <v>7.6426974490560431</v>
      </c>
      <c r="L103" s="459">
        <v>4.0051501268766545</v>
      </c>
      <c r="M103" s="459">
        <v>2.7033631760192334</v>
      </c>
      <c r="N103" s="459">
        <v>3.1774837882300968</v>
      </c>
      <c r="O103" s="459">
        <v>2.5461787714671673</v>
      </c>
      <c r="P103" s="460">
        <v>100</v>
      </c>
      <c r="Q103" s="452"/>
    </row>
    <row r="104" spans="1:17" s="333" customFormat="1" ht="14.15" customHeight="1">
      <c r="A104" s="453">
        <v>2005</v>
      </c>
      <c r="B104" s="459">
        <v>9.9507078363369814</v>
      </c>
      <c r="C104" s="459">
        <v>13.735846514975892</v>
      </c>
      <c r="D104" s="459">
        <v>7.0661383706142322</v>
      </c>
      <c r="E104" s="459">
        <v>4.1409394944539404</v>
      </c>
      <c r="F104" s="459">
        <v>2.386066437908577</v>
      </c>
      <c r="G104" s="459">
        <v>11.722837438921548</v>
      </c>
      <c r="H104" s="459">
        <v>25.666486190018727</v>
      </c>
      <c r="I104" s="459">
        <v>3.6432062158041019</v>
      </c>
      <c r="J104" s="459">
        <v>0.84861156191648057</v>
      </c>
      <c r="K104" s="459">
        <v>7.5174535856924978</v>
      </c>
      <c r="L104" s="459">
        <v>3.9556493092221574</v>
      </c>
      <c r="M104" s="459">
        <v>2.8643843181679807</v>
      </c>
      <c r="N104" s="459">
        <v>2.9499859926210994</v>
      </c>
      <c r="O104" s="459">
        <v>3.5516867333457394</v>
      </c>
      <c r="P104" s="460">
        <v>100</v>
      </c>
      <c r="Q104" s="452"/>
    </row>
    <row r="105" spans="1:17" s="333" customFormat="1" ht="14.15" customHeight="1">
      <c r="A105" s="451">
        <v>2006</v>
      </c>
      <c r="B105" s="459">
        <v>10.028415511791909</v>
      </c>
      <c r="C105" s="459">
        <v>14.284987370496648</v>
      </c>
      <c r="D105" s="459">
        <v>6.7799478589299262</v>
      </c>
      <c r="E105" s="459">
        <v>4.3584710021296598</v>
      </c>
      <c r="F105" s="459">
        <v>2.3821260700534226</v>
      </c>
      <c r="G105" s="459">
        <v>11.395836396835429</v>
      </c>
      <c r="H105" s="459">
        <v>24.868339766254739</v>
      </c>
      <c r="I105" s="459">
        <v>3.7730979517830212</v>
      </c>
      <c r="J105" s="459">
        <v>0.93137661942516192</v>
      </c>
      <c r="K105" s="459">
        <v>7.8285819922623618</v>
      </c>
      <c r="L105" s="459">
        <v>3.5856699514153596</v>
      </c>
      <c r="M105" s="459">
        <v>3.0510084290386286</v>
      </c>
      <c r="N105" s="459">
        <v>3.2059839529178253</v>
      </c>
      <c r="O105" s="459">
        <v>3.5261571266658911</v>
      </c>
      <c r="P105" s="460">
        <v>100</v>
      </c>
      <c r="Q105" s="452"/>
    </row>
    <row r="106" spans="1:17" s="333" customFormat="1" ht="14.15" customHeight="1">
      <c r="A106" s="453">
        <v>2007</v>
      </c>
      <c r="B106" s="459">
        <v>10.276557475452995</v>
      </c>
      <c r="C106" s="459">
        <v>13.761539244512857</v>
      </c>
      <c r="D106" s="459">
        <v>6.9026133105886833</v>
      </c>
      <c r="E106" s="459">
        <v>4.4081330221197756</v>
      </c>
      <c r="F106" s="459">
        <v>2.5579655287130074</v>
      </c>
      <c r="G106" s="459">
        <v>11.702502095413982</v>
      </c>
      <c r="H106" s="459">
        <v>25.275453555852113</v>
      </c>
      <c r="I106" s="459">
        <v>3.6605055408978959</v>
      </c>
      <c r="J106" s="459">
        <v>0.95854012193378102</v>
      </c>
      <c r="K106" s="459">
        <v>7.1677587800719404</v>
      </c>
      <c r="L106" s="459">
        <v>3.8197833249974553</v>
      </c>
      <c r="M106" s="459">
        <v>2.8720934340281965</v>
      </c>
      <c r="N106" s="459">
        <v>2.9346199015774328</v>
      </c>
      <c r="O106" s="459">
        <v>3.7019346638398738</v>
      </c>
      <c r="P106" s="460">
        <v>100</v>
      </c>
      <c r="Q106" s="452"/>
    </row>
    <row r="107" spans="1:17" s="333" customFormat="1" ht="14.15" customHeight="1">
      <c r="A107" s="451">
        <v>2008</v>
      </c>
      <c r="B107" s="459">
        <v>9.9826980087305106</v>
      </c>
      <c r="C107" s="459">
        <v>14.287203190854044</v>
      </c>
      <c r="D107" s="459">
        <v>6.7057192791084601</v>
      </c>
      <c r="E107" s="459">
        <v>4.4859716182895077</v>
      </c>
      <c r="F107" s="459">
        <v>2.5796886607701408</v>
      </c>
      <c r="G107" s="459">
        <v>12.869455225891043</v>
      </c>
      <c r="H107" s="459">
        <v>25.005219597224865</v>
      </c>
      <c r="I107" s="459">
        <v>3.5075252858091748</v>
      </c>
      <c r="J107" s="459">
        <v>0.70216518991948851</v>
      </c>
      <c r="K107" s="459">
        <v>6.8796397571951093</v>
      </c>
      <c r="L107" s="459">
        <v>3.7452651566189825</v>
      </c>
      <c r="M107" s="459">
        <v>2.7366451611396037</v>
      </c>
      <c r="N107" s="459">
        <v>2.8994703138573157</v>
      </c>
      <c r="O107" s="459">
        <v>3.6133335545917968</v>
      </c>
      <c r="P107" s="460">
        <v>100</v>
      </c>
      <c r="Q107" s="452"/>
    </row>
    <row r="108" spans="1:17" s="333" customFormat="1" ht="14.15" customHeight="1">
      <c r="A108" s="453">
        <v>2009</v>
      </c>
      <c r="B108" s="459">
        <v>9.7517101225386025</v>
      </c>
      <c r="C108" s="459">
        <v>14.572011554803234</v>
      </c>
      <c r="D108" s="459">
        <v>6.942164387424909</v>
      </c>
      <c r="E108" s="459">
        <v>4.33610664807511</v>
      </c>
      <c r="F108" s="459">
        <v>2.5907757841554289</v>
      </c>
      <c r="G108" s="459">
        <v>13.690814404832739</v>
      </c>
      <c r="H108" s="459">
        <v>22.782222784266985</v>
      </c>
      <c r="I108" s="459">
        <v>3.5946376449710438</v>
      </c>
      <c r="J108" s="459">
        <v>0.64651438644653325</v>
      </c>
      <c r="K108" s="459">
        <v>6.9517117038215392</v>
      </c>
      <c r="L108" s="459">
        <v>4.2486534549825423</v>
      </c>
      <c r="M108" s="459">
        <v>2.935273987541513</v>
      </c>
      <c r="N108" s="459">
        <v>3.1779989237460775</v>
      </c>
      <c r="O108" s="459">
        <v>3.7794042123937439</v>
      </c>
      <c r="P108" s="460">
        <v>100</v>
      </c>
      <c r="Q108" s="452"/>
    </row>
    <row r="109" spans="1:17" ht="14.15" customHeight="1">
      <c r="A109" s="451">
        <v>2010</v>
      </c>
      <c r="B109" s="459">
        <v>9.6033681133639597</v>
      </c>
      <c r="C109" s="459">
        <v>14.697561531327421</v>
      </c>
      <c r="D109" s="459">
        <v>6.6708115046164806</v>
      </c>
      <c r="E109" s="459">
        <v>4.3830690300434352</v>
      </c>
      <c r="F109" s="459">
        <v>2.2459595414995386</v>
      </c>
      <c r="G109" s="459">
        <v>13.273267156638664</v>
      </c>
      <c r="H109" s="459">
        <v>23.385670655117753</v>
      </c>
      <c r="I109" s="459">
        <v>3.7031903669153796</v>
      </c>
      <c r="J109" s="459">
        <v>0.77450767875038362</v>
      </c>
      <c r="K109" s="459">
        <v>6.9356624245291538</v>
      </c>
      <c r="L109" s="459">
        <v>4.2104209820088752</v>
      </c>
      <c r="M109" s="459">
        <v>3.1998871323370692</v>
      </c>
      <c r="N109" s="459">
        <v>2.8454417550913687</v>
      </c>
      <c r="O109" s="459">
        <v>4.0711821277605642</v>
      </c>
      <c r="P109" s="460">
        <v>100</v>
      </c>
      <c r="Q109" s="452"/>
    </row>
    <row r="110" spans="1:17" s="333" customFormat="1" ht="14.15" customHeight="1">
      <c r="A110" s="453">
        <v>2011</v>
      </c>
      <c r="B110" s="459">
        <v>9.7979221679468242</v>
      </c>
      <c r="C110" s="459">
        <v>15.237206214414124</v>
      </c>
      <c r="D110" s="459">
        <v>6.2498375511467259</v>
      </c>
      <c r="E110" s="459">
        <v>4.4697095690639586</v>
      </c>
      <c r="F110" s="459">
        <v>2.3807392073672378</v>
      </c>
      <c r="G110" s="459">
        <v>13.599419162473904</v>
      </c>
      <c r="H110" s="459">
        <v>22.708537093325901</v>
      </c>
      <c r="I110" s="459">
        <v>3.73356770212725</v>
      </c>
      <c r="J110" s="459">
        <v>1.0036802691654052</v>
      </c>
      <c r="K110" s="459">
        <v>7.3642745153394884</v>
      </c>
      <c r="L110" s="459">
        <v>4.3754886756480831</v>
      </c>
      <c r="M110" s="459">
        <v>3.1481839665066937</v>
      </c>
      <c r="N110" s="459">
        <v>2.7962851824256361</v>
      </c>
      <c r="O110" s="459">
        <v>3.1351487230486894</v>
      </c>
      <c r="P110" s="460">
        <v>100</v>
      </c>
      <c r="Q110" s="452"/>
    </row>
    <row r="111" spans="1:17" s="333" customFormat="1" ht="14.15" customHeight="1">
      <c r="A111" s="451">
        <v>2012</v>
      </c>
      <c r="B111" s="459">
        <v>9.4795772665682652</v>
      </c>
      <c r="C111" s="459">
        <v>15.244091921166547</v>
      </c>
      <c r="D111" s="459">
        <v>6.3830016280116846</v>
      </c>
      <c r="E111" s="459">
        <v>4.4205740044279231</v>
      </c>
      <c r="F111" s="459">
        <v>2.4952851511747411</v>
      </c>
      <c r="G111" s="459">
        <v>13.565024321845538</v>
      </c>
      <c r="H111" s="459">
        <v>23.347102551037317</v>
      </c>
      <c r="I111" s="459">
        <v>3.6375081978595984</v>
      </c>
      <c r="J111" s="459">
        <v>0.99781242550645988</v>
      </c>
      <c r="K111" s="459">
        <v>7.1895846823281566</v>
      </c>
      <c r="L111" s="459">
        <v>3.9789074511976965</v>
      </c>
      <c r="M111" s="459">
        <v>3.3557223279282957</v>
      </c>
      <c r="N111" s="459">
        <v>2.7801285332376438</v>
      </c>
      <c r="O111" s="459">
        <v>3.1256795377101838</v>
      </c>
      <c r="P111" s="460">
        <v>100</v>
      </c>
      <c r="Q111" s="452"/>
    </row>
    <row r="112" spans="1:17" s="333" customFormat="1" ht="14.15" customHeight="1">
      <c r="A112" s="453">
        <v>2013</v>
      </c>
      <c r="B112" s="459">
        <v>9.9523047312568735</v>
      </c>
      <c r="C112" s="459">
        <v>14.977265469691019</v>
      </c>
      <c r="D112" s="459">
        <v>6.5419178593429308</v>
      </c>
      <c r="E112" s="459">
        <v>5.1405291943397327</v>
      </c>
      <c r="F112" s="459">
        <v>2.297712578832928</v>
      </c>
      <c r="G112" s="459">
        <v>12.169657270965018</v>
      </c>
      <c r="H112" s="459">
        <v>23.972954500700109</v>
      </c>
      <c r="I112" s="459">
        <v>3.661208749920823</v>
      </c>
      <c r="J112" s="459">
        <v>1.1346215458817333</v>
      </c>
      <c r="K112" s="459">
        <v>6.9517505463511711</v>
      </c>
      <c r="L112" s="459">
        <v>4.1294803886277753</v>
      </c>
      <c r="M112" s="459">
        <v>3.3768500139017541</v>
      </c>
      <c r="N112" s="459">
        <v>2.62379039340142</v>
      </c>
      <c r="O112" s="459">
        <v>3.0699567567867203</v>
      </c>
      <c r="P112" s="460">
        <v>100</v>
      </c>
      <c r="Q112" s="452"/>
    </row>
    <row r="113" spans="1:17" ht="14.15" customHeight="1">
      <c r="A113" s="451">
        <v>2014</v>
      </c>
      <c r="B113" s="459">
        <v>9.7893833727090609</v>
      </c>
      <c r="C113" s="459">
        <v>14.769059805440879</v>
      </c>
      <c r="D113" s="459">
        <v>6.6027751966443438</v>
      </c>
      <c r="E113" s="459">
        <v>4.9075364611609507</v>
      </c>
      <c r="F113" s="459">
        <v>2.7114314896563858</v>
      </c>
      <c r="G113" s="459">
        <v>13.013897030018128</v>
      </c>
      <c r="H113" s="459">
        <v>23.288937645357652</v>
      </c>
      <c r="I113" s="459">
        <v>3.7689977997513044</v>
      </c>
      <c r="J113" s="459">
        <v>1.1507985464649022</v>
      </c>
      <c r="K113" s="459">
        <v>7.1989874808502066</v>
      </c>
      <c r="L113" s="459">
        <v>4.305810884358281</v>
      </c>
      <c r="M113" s="459">
        <v>3.3906867211255851</v>
      </c>
      <c r="N113" s="459">
        <v>2.8023840707023173</v>
      </c>
      <c r="O113" s="459">
        <v>2.2993134957600589</v>
      </c>
      <c r="P113" s="460">
        <v>100</v>
      </c>
      <c r="Q113" s="452"/>
    </row>
    <row r="114" spans="1:17" ht="14.15" customHeight="1">
      <c r="A114" s="451">
        <v>2015</v>
      </c>
      <c r="B114" s="459">
        <v>10.098660529202981</v>
      </c>
      <c r="C114" s="459">
        <v>14.790840642945458</v>
      </c>
      <c r="D114" s="459">
        <v>6.2826611632827927</v>
      </c>
      <c r="E114" s="459">
        <v>5.2960371993070776</v>
      </c>
      <c r="F114" s="459">
        <v>2.3799481844804182</v>
      </c>
      <c r="G114" s="459">
        <v>13.702349542300238</v>
      </c>
      <c r="H114" s="459">
        <v>24.034488119199978</v>
      </c>
      <c r="I114" s="459">
        <v>3.3101187097465998</v>
      </c>
      <c r="J114" s="459">
        <v>1.1650256456555399</v>
      </c>
      <c r="K114" s="459">
        <v>7.4007433825981703</v>
      </c>
      <c r="L114" s="459">
        <v>4.1168763110782942</v>
      </c>
      <c r="M114" s="459">
        <v>3.419372611513317</v>
      </c>
      <c r="N114" s="459">
        <v>2.4416181676555295</v>
      </c>
      <c r="O114" s="459">
        <v>1.5612597910336186</v>
      </c>
      <c r="P114" s="460">
        <v>100</v>
      </c>
      <c r="Q114" s="452"/>
    </row>
    <row r="115" spans="1:17" ht="14.15" customHeight="1">
      <c r="A115" s="451" t="s">
        <v>1670</v>
      </c>
      <c r="B115" s="459">
        <v>10.051591670991668</v>
      </c>
      <c r="C115" s="459">
        <v>15.706937434819109</v>
      </c>
      <c r="D115" s="459">
        <v>6.2036295961403694</v>
      </c>
      <c r="E115" s="459">
        <v>5.3605290476560166</v>
      </c>
      <c r="F115" s="459">
        <v>2.2633311114217176</v>
      </c>
      <c r="G115" s="459">
        <v>13.407138700727282</v>
      </c>
      <c r="H115" s="459">
        <v>21.557724633037353</v>
      </c>
      <c r="I115" s="459">
        <v>3.5881200841711696</v>
      </c>
      <c r="J115" s="459">
        <v>1.164278238583264</v>
      </c>
      <c r="K115" s="459">
        <v>6.8439864867302376</v>
      </c>
      <c r="L115" s="459">
        <v>4.261691485887118</v>
      </c>
      <c r="M115" s="459">
        <v>3.5514534728693072</v>
      </c>
      <c r="N115" s="459">
        <v>2.637067092066153</v>
      </c>
      <c r="O115" s="459">
        <v>3.4025209448992748</v>
      </c>
      <c r="P115" s="460">
        <v>100</v>
      </c>
      <c r="Q115" s="452"/>
    </row>
    <row r="116" spans="1:17" ht="14.15" customHeight="1">
      <c r="A116" s="451" t="s">
        <v>1671</v>
      </c>
      <c r="B116" s="459">
        <v>10.486719249744196</v>
      </c>
      <c r="C116" s="459">
        <v>15.659198809698582</v>
      </c>
      <c r="D116" s="459">
        <v>5.9898576841605573</v>
      </c>
      <c r="E116" s="459">
        <v>5.9303090767480091</v>
      </c>
      <c r="F116" s="459">
        <v>2.6031898570800913</v>
      </c>
      <c r="G116" s="459">
        <v>11.637926458880226</v>
      </c>
      <c r="H116" s="459">
        <v>22.44498462476388</v>
      </c>
      <c r="I116" s="459">
        <v>3.7067371797995197</v>
      </c>
      <c r="J116" s="459">
        <v>1.1230202424710394</v>
      </c>
      <c r="K116" s="459">
        <v>7.2534261305987702</v>
      </c>
      <c r="L116" s="459">
        <v>4.7902517393505351</v>
      </c>
      <c r="M116" s="459">
        <v>3.201858522978851</v>
      </c>
      <c r="N116" s="459">
        <v>2.6060912796685063</v>
      </c>
      <c r="O116" s="459">
        <v>2.5664291440571909</v>
      </c>
      <c r="P116" s="460">
        <v>100</v>
      </c>
      <c r="Q116" s="452"/>
    </row>
    <row r="117" spans="1:17" ht="14.15" customHeight="1">
      <c r="A117" s="451" t="s">
        <v>1443</v>
      </c>
      <c r="B117" s="459">
        <v>11.276551446275359</v>
      </c>
      <c r="C117" s="459">
        <v>16.259226836878842</v>
      </c>
      <c r="D117" s="459">
        <v>5.8362905215603433</v>
      </c>
      <c r="E117" s="459">
        <v>5.6650396337795632</v>
      </c>
      <c r="F117" s="459">
        <v>2.4965935913748072</v>
      </c>
      <c r="G117" s="459">
        <v>10.682328427004045</v>
      </c>
      <c r="H117" s="459">
        <v>22.758247594939075</v>
      </c>
      <c r="I117" s="459">
        <v>3.7868694939204239</v>
      </c>
      <c r="J117" s="459">
        <v>0.97575649871374126</v>
      </c>
      <c r="K117" s="459">
        <v>7.1527718297858405</v>
      </c>
      <c r="L117" s="459">
        <v>4.5248436427011001</v>
      </c>
      <c r="M117" s="459">
        <v>3.3038048791821755</v>
      </c>
      <c r="N117" s="459">
        <v>2.6775779603827554</v>
      </c>
      <c r="O117" s="459">
        <v>2.6040976435018588</v>
      </c>
      <c r="P117" s="460">
        <v>100</v>
      </c>
      <c r="Q117" s="452"/>
    </row>
    <row r="118" spans="1:17" ht="12.65" customHeight="1">
      <c r="A118" s="348"/>
      <c r="B118" s="461"/>
      <c r="C118" s="457"/>
      <c r="D118" s="457"/>
      <c r="E118" s="457"/>
      <c r="F118" s="457"/>
      <c r="G118" s="457"/>
      <c r="H118" s="457"/>
      <c r="I118" s="457"/>
      <c r="J118" s="457"/>
      <c r="K118" s="457"/>
      <c r="L118" s="457"/>
      <c r="M118" s="457"/>
      <c r="N118" s="457"/>
      <c r="O118" s="457"/>
      <c r="P118" s="457"/>
    </row>
    <row r="119" spans="1:17" s="137" customFormat="1" ht="19.5" customHeight="1">
      <c r="B119" s="1279" t="s">
        <v>929</v>
      </c>
      <c r="C119" s="1279"/>
      <c r="D119" s="1279"/>
      <c r="E119" s="1279"/>
      <c r="F119" s="1279"/>
      <c r="G119" s="1279"/>
    </row>
    <row r="120" spans="1:17" ht="15" customHeight="1">
      <c r="B120" s="1028" t="s">
        <v>1672</v>
      </c>
    </row>
    <row r="121" spans="1:17" ht="15" customHeight="1">
      <c r="B121" s="37" t="s">
        <v>1576</v>
      </c>
    </row>
  </sheetData>
  <sheetProtection selectLockedCells="1"/>
  <mergeCells count="13">
    <mergeCell ref="B119:G119"/>
    <mergeCell ref="B63:G63"/>
    <mergeCell ref="H63:M63"/>
    <mergeCell ref="B91:G91"/>
    <mergeCell ref="H91:M91"/>
    <mergeCell ref="N63:S63"/>
    <mergeCell ref="N91:S91"/>
    <mergeCell ref="B7:G7"/>
    <mergeCell ref="H7:M7"/>
    <mergeCell ref="B35:G35"/>
    <mergeCell ref="H35:M35"/>
    <mergeCell ref="N7:S7"/>
    <mergeCell ref="N35:S35"/>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&amp;"Arial,Fett"Inländischer Materialverbrauch (DMC) 1994 – 2018 nach Bundesländern</oddHeader>
    <oddFooter>&amp;CStatistische Ämter der Länder – Indikatoren und Kennzahlen, UGRdL 2020</oddFooter>
  </headerFooter>
  <rowBreaks count="3" manualBreakCount="3">
    <brk id="33" max="16383" man="1"/>
    <brk id="61" max="16383" man="1"/>
    <brk id="89" max="16383" man="1"/>
  </rowBreaks>
  <colBreaks count="2" manualBreakCount="2">
    <brk id="7" max="1048575" man="1"/>
    <brk id="13"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autoPageBreaks="0"/>
  </sheetPr>
  <dimension ref="A1:AG69"/>
  <sheetViews>
    <sheetView showGridLines="0" showRowColHeaders="0" zoomScaleNormal="100" workbookViewId="0">
      <pane xSplit="1" ySplit="5" topLeftCell="B6" activePane="bottomRight" state="frozen"/>
      <selection activeCell="C72" sqref="C72"/>
      <selection pane="topRight" activeCell="C72" sqref="C72"/>
      <selection pane="bottomLeft" activeCell="C72" sqref="C72"/>
      <selection pane="bottomRight"/>
    </sheetView>
  </sheetViews>
  <sheetFormatPr baseColWidth="10" defaultColWidth="11.453125" defaultRowHeight="12.75" customHeight="1"/>
  <cols>
    <col min="1" max="1" width="25.54296875" style="674" customWidth="1"/>
    <col min="2" max="27" width="14.7265625" style="124" customWidth="1"/>
    <col min="28" max="28" width="14.7265625" style="390" customWidth="1"/>
    <col min="29" max="29" width="14.7265625" style="124" customWidth="1"/>
    <col min="30" max="30" width="14.7265625" style="674" customWidth="1"/>
    <col min="31" max="16384" width="11.453125" style="124"/>
  </cols>
  <sheetData>
    <row r="1" spans="1:33" ht="12.75" customHeight="1">
      <c r="A1" s="123" t="s">
        <v>322</v>
      </c>
    </row>
    <row r="3" spans="1:33" s="674" customFormat="1" ht="12.75" customHeight="1">
      <c r="A3" s="125" t="s">
        <v>624</v>
      </c>
      <c r="B3" s="126" t="s">
        <v>1216</v>
      </c>
      <c r="C3" s="125"/>
      <c r="D3" s="125"/>
      <c r="E3" s="125"/>
      <c r="F3" s="125"/>
      <c r="G3" s="125"/>
      <c r="H3" s="125"/>
      <c r="I3" s="125"/>
      <c r="J3" s="125"/>
    </row>
    <row r="4" spans="1:33" ht="12.75" customHeight="1">
      <c r="A4" s="156"/>
      <c r="B4" s="125"/>
      <c r="C4" s="125"/>
      <c r="D4" s="125"/>
      <c r="E4" s="125"/>
      <c r="F4" s="127"/>
      <c r="G4" s="128"/>
      <c r="H4" s="128"/>
      <c r="I4" s="128"/>
      <c r="J4" s="125"/>
    </row>
    <row r="5" spans="1:33" ht="17.5" customHeight="1">
      <c r="A5" s="688" t="s">
        <v>433</v>
      </c>
      <c r="B5" s="129">
        <v>1990</v>
      </c>
      <c r="C5" s="129">
        <v>1991</v>
      </c>
      <c r="D5" s="129">
        <v>1992</v>
      </c>
      <c r="E5" s="129">
        <v>1993</v>
      </c>
      <c r="F5" s="129">
        <v>1994</v>
      </c>
      <c r="G5" s="129">
        <v>1995</v>
      </c>
      <c r="H5" s="129">
        <v>1996</v>
      </c>
      <c r="I5" s="129">
        <v>1997</v>
      </c>
      <c r="J5" s="129">
        <v>1998</v>
      </c>
      <c r="K5" s="129">
        <v>1999</v>
      </c>
      <c r="L5" s="129">
        <v>2000</v>
      </c>
      <c r="M5" s="129">
        <v>2001</v>
      </c>
      <c r="N5" s="129">
        <v>2002</v>
      </c>
      <c r="O5" s="129">
        <v>2003</v>
      </c>
      <c r="P5" s="129">
        <v>2004</v>
      </c>
      <c r="Q5" s="129">
        <v>2005</v>
      </c>
      <c r="R5" s="129">
        <v>2006</v>
      </c>
      <c r="S5" s="129">
        <v>2007</v>
      </c>
      <c r="T5" s="129">
        <v>2008</v>
      </c>
      <c r="U5" s="129">
        <v>2009</v>
      </c>
      <c r="V5" s="129">
        <v>2010</v>
      </c>
      <c r="W5" s="129">
        <v>2011</v>
      </c>
      <c r="X5" s="129">
        <v>2012</v>
      </c>
      <c r="Y5" s="129">
        <v>2013</v>
      </c>
      <c r="Z5" s="129">
        <v>2014</v>
      </c>
      <c r="AA5" s="129">
        <v>2015</v>
      </c>
      <c r="AB5" s="277">
        <v>2016</v>
      </c>
      <c r="AC5" s="129">
        <v>2017</v>
      </c>
      <c r="AD5" s="763">
        <v>2018</v>
      </c>
    </row>
    <row r="6" spans="1:33" ht="12.75" customHeight="1">
      <c r="A6" s="125"/>
      <c r="B6" s="125"/>
      <c r="C6" s="125"/>
      <c r="D6" s="125"/>
      <c r="E6" s="125"/>
      <c r="F6" s="127"/>
      <c r="G6" s="128"/>
      <c r="H6" s="128"/>
      <c r="I6" s="128"/>
      <c r="J6" s="125"/>
    </row>
    <row r="7" spans="1:33" ht="13">
      <c r="B7" s="1283" t="s">
        <v>500</v>
      </c>
      <c r="C7" s="1283"/>
      <c r="D7" s="1283"/>
      <c r="E7" s="1283"/>
      <c r="F7" s="1283" t="s">
        <v>500</v>
      </c>
      <c r="G7" s="1283"/>
      <c r="H7" s="1283"/>
      <c r="I7" s="1283"/>
      <c r="J7" s="1283" t="s">
        <v>500</v>
      </c>
      <c r="K7" s="1283"/>
      <c r="L7" s="1283"/>
      <c r="M7" s="1283"/>
      <c r="N7" s="1283" t="s">
        <v>500</v>
      </c>
      <c r="O7" s="1283"/>
      <c r="P7" s="1283"/>
      <c r="Q7" s="1283"/>
      <c r="R7" s="1283" t="s">
        <v>500</v>
      </c>
      <c r="S7" s="1283"/>
      <c r="T7" s="1283"/>
      <c r="U7" s="1283"/>
      <c r="V7" s="1283" t="s">
        <v>500</v>
      </c>
      <c r="W7" s="1283"/>
      <c r="X7" s="1283"/>
      <c r="Y7" s="1283"/>
      <c r="Z7" s="1283" t="s">
        <v>500</v>
      </c>
      <c r="AA7" s="1283"/>
      <c r="AB7" s="1283"/>
      <c r="AC7" s="1283"/>
      <c r="AD7" s="1283" t="s">
        <v>500</v>
      </c>
      <c r="AE7" s="1283"/>
      <c r="AF7" s="1283"/>
      <c r="AG7" s="1283"/>
    </row>
    <row r="8" spans="1:33" ht="12.75" customHeight="1">
      <c r="A8" s="128"/>
      <c r="C8" s="130"/>
      <c r="D8" s="130"/>
      <c r="E8" s="130"/>
      <c r="F8" s="130"/>
      <c r="G8" s="130"/>
      <c r="H8" s="130"/>
      <c r="I8" s="130"/>
      <c r="J8" s="130"/>
    </row>
    <row r="9" spans="1:33" ht="14.5">
      <c r="A9" s="131" t="s">
        <v>490</v>
      </c>
      <c r="B9" s="1083">
        <v>146.99147698326931</v>
      </c>
      <c r="C9" s="1083">
        <v>152.9460895216707</v>
      </c>
      <c r="D9" s="1083">
        <v>152.0351714269766</v>
      </c>
      <c r="E9" s="1083">
        <v>152.87294135567674</v>
      </c>
      <c r="F9" s="1083">
        <v>148.54549559826327</v>
      </c>
      <c r="G9" s="1083">
        <v>152.19124597173158</v>
      </c>
      <c r="H9" s="1083">
        <v>158.14242166816049</v>
      </c>
      <c r="I9" s="1083">
        <v>153.61160278713461</v>
      </c>
      <c r="J9" s="1083">
        <v>155.49748886995846</v>
      </c>
      <c r="K9" s="1083">
        <v>153.42861551656213</v>
      </c>
      <c r="L9" s="1083">
        <v>150.6440599169415</v>
      </c>
      <c r="M9" s="1083">
        <v>155.26812891463393</v>
      </c>
      <c r="N9" s="1083">
        <v>151.78725623556326</v>
      </c>
      <c r="O9" s="1083">
        <v>155.82428347170563</v>
      </c>
      <c r="P9" s="1083">
        <v>153.59370830513046</v>
      </c>
      <c r="Q9" s="1083">
        <v>157.50952691812989</v>
      </c>
      <c r="R9" s="1083">
        <v>161.89285876237079</v>
      </c>
      <c r="S9" s="1083">
        <v>152.36304188116554</v>
      </c>
      <c r="T9" s="1083">
        <v>154.72460715682166</v>
      </c>
      <c r="U9" s="1083">
        <v>147.32608691300607</v>
      </c>
      <c r="V9" s="1083">
        <v>147.71072514243431</v>
      </c>
      <c r="W9" s="1083">
        <v>136.7006517953026</v>
      </c>
      <c r="X9" s="1083">
        <v>132.13593277193254</v>
      </c>
      <c r="Y9" s="1083">
        <v>136.36328293960631</v>
      </c>
      <c r="Z9" s="1083">
        <v>130.10470433609419</v>
      </c>
      <c r="AA9" s="1083">
        <v>131.3364910085088</v>
      </c>
      <c r="AB9" s="1083">
        <v>132.9834851552838</v>
      </c>
      <c r="AC9" s="1083">
        <v>129.77403564643751</v>
      </c>
      <c r="AD9" s="1083">
        <v>128.44560571618339</v>
      </c>
    </row>
    <row r="10" spans="1:33" ht="14.25" customHeight="1">
      <c r="A10" s="131" t="s">
        <v>436</v>
      </c>
      <c r="B10" s="1083">
        <v>157.25334560357987</v>
      </c>
      <c r="C10" s="1083">
        <v>162.94278797544192</v>
      </c>
      <c r="D10" s="1083">
        <v>158.76761470882812</v>
      </c>
      <c r="E10" s="1083">
        <v>159.71539049121833</v>
      </c>
      <c r="F10" s="1083">
        <v>157.79634325689571</v>
      </c>
      <c r="G10" s="1083">
        <v>163.88064155191023</v>
      </c>
      <c r="H10" s="1083">
        <v>168.79663206548472</v>
      </c>
      <c r="I10" s="1083">
        <v>167.35871671338052</v>
      </c>
      <c r="J10" s="1083">
        <v>170.076117725149</v>
      </c>
      <c r="K10" s="1083">
        <v>168.24660622972868</v>
      </c>
      <c r="L10" s="1083">
        <v>168.18094495848109</v>
      </c>
      <c r="M10" s="1083">
        <v>171.38053315851542</v>
      </c>
      <c r="N10" s="1083">
        <v>165.29993923608615</v>
      </c>
      <c r="O10" s="1083">
        <v>162.73504706332673</v>
      </c>
      <c r="P10" s="1083">
        <v>162.58781406185304</v>
      </c>
      <c r="Q10" s="1083">
        <v>162.72424989140828</v>
      </c>
      <c r="R10" s="1083">
        <v>167.91621959424674</v>
      </c>
      <c r="S10" s="1083">
        <v>159.80940949662403</v>
      </c>
      <c r="T10" s="1083">
        <v>164.72290238694157</v>
      </c>
      <c r="U10" s="1083">
        <v>162.02514900735946</v>
      </c>
      <c r="V10" s="1083">
        <v>168.22528914431285</v>
      </c>
      <c r="W10" s="1083">
        <v>164.1447927028463</v>
      </c>
      <c r="X10" s="1083">
        <v>159.42799192631287</v>
      </c>
      <c r="Y10" s="1083">
        <v>159.43443862190361</v>
      </c>
      <c r="Z10" s="1083">
        <v>152.74029795920367</v>
      </c>
      <c r="AA10" s="1083">
        <v>151.51256040611111</v>
      </c>
      <c r="AB10" s="1083">
        <v>150.29431379345584</v>
      </c>
      <c r="AC10" s="1083">
        <v>150.10592983110587</v>
      </c>
      <c r="AD10" s="1083" t="s">
        <v>493</v>
      </c>
    </row>
    <row r="11" spans="1:33" ht="14.25" customHeight="1">
      <c r="A11" s="131" t="s">
        <v>437</v>
      </c>
      <c r="B11" s="1083">
        <v>104.14871169992951</v>
      </c>
      <c r="C11" s="1083">
        <v>108.88659369582446</v>
      </c>
      <c r="D11" s="1083">
        <v>98.522039029695435</v>
      </c>
      <c r="E11" s="1083">
        <v>103.62140083989073</v>
      </c>
      <c r="F11" s="1083">
        <v>100.37898532278125</v>
      </c>
      <c r="G11" s="1083">
        <v>98.789525739082578</v>
      </c>
      <c r="H11" s="1083">
        <v>101.78411511193822</v>
      </c>
      <c r="I11" s="1083">
        <v>96.168276853887292</v>
      </c>
      <c r="J11" s="1083">
        <v>95.01225535680345</v>
      </c>
      <c r="K11" s="1083">
        <v>100.9192893282748</v>
      </c>
      <c r="L11" s="1083">
        <v>100.49682885561978</v>
      </c>
      <c r="M11" s="1083">
        <v>105.68446180334041</v>
      </c>
      <c r="N11" s="1083">
        <v>98.075634442777854</v>
      </c>
      <c r="O11" s="1083">
        <v>96.606119103520129</v>
      </c>
      <c r="P11" s="1083">
        <v>93.536477000522382</v>
      </c>
      <c r="Q11" s="1083">
        <v>91.332106163275483</v>
      </c>
      <c r="R11" s="1083">
        <v>93.224489837712156</v>
      </c>
      <c r="S11" s="1083">
        <v>82.880059267521162</v>
      </c>
      <c r="T11" s="1083">
        <v>87.677315497260494</v>
      </c>
      <c r="U11" s="1083">
        <v>86.403913105066394</v>
      </c>
      <c r="V11" s="1083">
        <v>94.185808566888326</v>
      </c>
      <c r="W11" s="1083">
        <v>83.404119960468464</v>
      </c>
      <c r="X11" s="1083">
        <v>83.203911017891642</v>
      </c>
      <c r="Y11" s="1083">
        <v>85.031981170892905</v>
      </c>
      <c r="Z11" s="1083">
        <v>78.427806168085624</v>
      </c>
      <c r="AA11" s="1083">
        <v>75.295520386478742</v>
      </c>
      <c r="AB11" s="1083">
        <v>76.252271718908702</v>
      </c>
      <c r="AC11" s="1083">
        <v>74.854909929953095</v>
      </c>
      <c r="AD11" s="1083" t="s">
        <v>493</v>
      </c>
    </row>
    <row r="12" spans="1:33" ht="14.25" customHeight="1">
      <c r="A12" s="131" t="s">
        <v>438</v>
      </c>
      <c r="B12" s="1083">
        <v>336.97075462341382</v>
      </c>
      <c r="C12" s="1083">
        <v>262.24736351721162</v>
      </c>
      <c r="D12" s="1083">
        <v>235.57394970984328</v>
      </c>
      <c r="E12" s="1083">
        <v>238.03658624602303</v>
      </c>
      <c r="F12" s="1083">
        <v>232.01581355683709</v>
      </c>
      <c r="G12" s="1083">
        <v>222.60968199178456</v>
      </c>
      <c r="H12" s="1083">
        <v>227.95585629261754</v>
      </c>
      <c r="I12" s="1083">
        <v>225.56268562138609</v>
      </c>
      <c r="J12" s="1083">
        <v>243.68966107257253</v>
      </c>
      <c r="K12" s="1083">
        <v>236.94929132938299</v>
      </c>
      <c r="L12" s="1083">
        <v>239.43860251907188</v>
      </c>
      <c r="M12" s="1083">
        <v>247.63143430381237</v>
      </c>
      <c r="N12" s="1083">
        <v>251.07649260359329</v>
      </c>
      <c r="O12" s="1083">
        <v>242.4134928421222</v>
      </c>
      <c r="P12" s="1083">
        <v>247.52824061860161</v>
      </c>
      <c r="Q12" s="1083">
        <v>265.30522896858974</v>
      </c>
      <c r="R12" s="1083">
        <v>267.44291931753872</v>
      </c>
      <c r="S12" s="1083">
        <v>264.62987590489769</v>
      </c>
      <c r="T12" s="1083">
        <v>259.13538115978264</v>
      </c>
      <c r="U12" s="1083">
        <v>251.08381246882314</v>
      </c>
      <c r="V12" s="1083">
        <v>265.58674194014026</v>
      </c>
      <c r="W12" s="1083">
        <v>275.71087790181639</v>
      </c>
      <c r="X12" s="1083">
        <v>274.38808291444781</v>
      </c>
      <c r="Y12" s="1083">
        <v>270.86616970529349</v>
      </c>
      <c r="Z12" s="1083">
        <v>267.08888591555933</v>
      </c>
      <c r="AA12" s="1083">
        <v>267.15581716706134</v>
      </c>
      <c r="AB12" s="1083">
        <v>266.52430172050299</v>
      </c>
      <c r="AC12" s="1083">
        <v>270.27962131377274</v>
      </c>
      <c r="AD12" s="1083" t="s">
        <v>493</v>
      </c>
    </row>
    <row r="13" spans="1:33" ht="14.25" customHeight="1">
      <c r="A13" s="131" t="s">
        <v>716</v>
      </c>
      <c r="B13" s="1083">
        <v>239.02102214116172</v>
      </c>
      <c r="C13" s="1083">
        <v>242.90583201570539</v>
      </c>
      <c r="D13" s="1083">
        <v>233.41475924541072</v>
      </c>
      <c r="E13" s="1083">
        <v>226.23884426423106</v>
      </c>
      <c r="F13" s="1083">
        <v>240.88100175830169</v>
      </c>
      <c r="G13" s="1083">
        <v>241.18740465777657</v>
      </c>
      <c r="H13" s="1083">
        <v>253.93526962117343</v>
      </c>
      <c r="I13" s="1083">
        <v>254.36664778015927</v>
      </c>
      <c r="J13" s="1083">
        <v>246.3588796399917</v>
      </c>
      <c r="K13" s="1083">
        <v>233.73559156639422</v>
      </c>
      <c r="L13" s="1083">
        <v>252.85510305734124</v>
      </c>
      <c r="M13" s="1083">
        <v>254.16352996092132</v>
      </c>
      <c r="N13" s="1083">
        <v>250.32776910621158</v>
      </c>
      <c r="O13" s="1083">
        <v>259.82717777512198</v>
      </c>
      <c r="P13" s="1083">
        <v>235.26737596870953</v>
      </c>
      <c r="Q13" s="1083">
        <v>220.52459524336072</v>
      </c>
      <c r="R13" s="1083">
        <v>228.94665177875689</v>
      </c>
      <c r="S13" s="1083">
        <v>244.86994298039806</v>
      </c>
      <c r="T13" s="1083">
        <v>242.46704163073241</v>
      </c>
      <c r="U13" s="1083">
        <v>233.668647019015</v>
      </c>
      <c r="V13" s="1083">
        <v>257.41880189643859</v>
      </c>
      <c r="W13" s="1083">
        <v>243.84946888189316</v>
      </c>
      <c r="X13" s="1083">
        <v>243.05356971728199</v>
      </c>
      <c r="Y13" s="1083">
        <v>240.04325654127607</v>
      </c>
      <c r="Z13" s="1083">
        <v>243.44291767391306</v>
      </c>
      <c r="AA13" s="1083">
        <v>237.29050141569758</v>
      </c>
      <c r="AB13" s="1083">
        <v>235.52654112732387</v>
      </c>
      <c r="AC13" s="1083">
        <v>237.84610036170398</v>
      </c>
      <c r="AD13" s="1083">
        <v>228.03928835222118</v>
      </c>
    </row>
    <row r="14" spans="1:33" ht="14.25" customHeight="1">
      <c r="A14" s="131" t="s">
        <v>440</v>
      </c>
      <c r="B14" s="1083">
        <v>146.08136618655107</v>
      </c>
      <c r="C14" s="1083">
        <v>156.91864989098406</v>
      </c>
      <c r="D14" s="1083">
        <v>146.75020126963938</v>
      </c>
      <c r="E14" s="1083">
        <v>150.50643609841123</v>
      </c>
      <c r="F14" s="1083">
        <v>146.26674118425839</v>
      </c>
      <c r="G14" s="1083">
        <v>148.47690039609472</v>
      </c>
      <c r="H14" s="1083">
        <v>158.36492250176727</v>
      </c>
      <c r="I14" s="1083">
        <v>154.09219448432358</v>
      </c>
      <c r="J14" s="1083" t="s">
        <v>493</v>
      </c>
      <c r="K14" s="1083" t="s">
        <v>493</v>
      </c>
      <c r="L14" s="1083" t="s">
        <v>493</v>
      </c>
      <c r="M14" s="1083" t="s">
        <v>493</v>
      </c>
      <c r="N14" s="1083" t="s">
        <v>493</v>
      </c>
      <c r="O14" s="1083">
        <v>146.8329303887285</v>
      </c>
      <c r="P14" s="1083">
        <v>146.84526628387766</v>
      </c>
      <c r="Q14" s="1083">
        <v>147.90107962448508</v>
      </c>
      <c r="R14" s="1083">
        <v>152.76481530779785</v>
      </c>
      <c r="S14" s="1083">
        <v>146.92069158937537</v>
      </c>
      <c r="T14" s="1083">
        <v>142.43694535941944</v>
      </c>
      <c r="U14" s="1083">
        <v>140.81847970706264</v>
      </c>
      <c r="V14" s="1083">
        <v>151.19643971488026</v>
      </c>
      <c r="W14" s="1083">
        <v>140.83264655163953</v>
      </c>
      <c r="X14" s="1083">
        <v>140.31345626900239</v>
      </c>
      <c r="Y14" s="1083">
        <v>138.11536555105505</v>
      </c>
      <c r="Z14" s="1083">
        <v>137.93870321543719</v>
      </c>
      <c r="AA14" s="1083">
        <v>146.14138369988171</v>
      </c>
      <c r="AB14" s="1083">
        <v>148.41489738811501</v>
      </c>
      <c r="AC14" s="1083">
        <v>148.5442256072773</v>
      </c>
      <c r="AD14" s="1083" t="s">
        <v>493</v>
      </c>
    </row>
    <row r="15" spans="1:33" ht="14.25" customHeight="1">
      <c r="A15" s="131" t="s">
        <v>492</v>
      </c>
      <c r="B15" s="1083">
        <v>162.64923783860843</v>
      </c>
      <c r="C15" s="1083">
        <v>165.44558226046473</v>
      </c>
      <c r="D15" s="1083">
        <v>169.23819923014099</v>
      </c>
      <c r="E15" s="1083">
        <v>171.66406201268106</v>
      </c>
      <c r="F15" s="1083">
        <v>169.24507033834169</v>
      </c>
      <c r="G15" s="1083">
        <v>165.50952226494752</v>
      </c>
      <c r="H15" s="1083">
        <v>175.43556525574343</v>
      </c>
      <c r="I15" s="1083">
        <v>177.3843370940277</v>
      </c>
      <c r="J15" s="1083">
        <v>179.03302177484764</v>
      </c>
      <c r="K15" s="1083">
        <v>171.62467010797496</v>
      </c>
      <c r="L15" s="1083">
        <v>171.70167657747493</v>
      </c>
      <c r="M15" s="1083">
        <v>179.30142895721897</v>
      </c>
      <c r="N15" s="1083">
        <v>172.20920601073033</v>
      </c>
      <c r="O15" s="1083">
        <v>167.0411315351943</v>
      </c>
      <c r="P15" s="1083">
        <v>175.75518249483159</v>
      </c>
      <c r="Q15" s="1083">
        <v>172.1542881476507</v>
      </c>
      <c r="R15" s="1083">
        <v>174.39774894827352</v>
      </c>
      <c r="S15" s="1083">
        <v>148.69099621250425</v>
      </c>
      <c r="T15" s="1083">
        <v>176.44385335548748</v>
      </c>
      <c r="U15" s="1083">
        <v>147.9596739966633</v>
      </c>
      <c r="V15" s="1083">
        <v>168.4383469000397</v>
      </c>
      <c r="W15" s="1083">
        <v>147.30314180677712</v>
      </c>
      <c r="X15" s="1083">
        <v>142.00731098731316</v>
      </c>
      <c r="Y15" s="1083">
        <v>142.4891290266298</v>
      </c>
      <c r="Z15" s="1083">
        <v>139.57945498479239</v>
      </c>
      <c r="AA15" s="1083">
        <v>140.29385718960299</v>
      </c>
      <c r="AB15" s="1083">
        <v>142.27193378757892</v>
      </c>
      <c r="AC15" s="1083">
        <v>140.68966483897449</v>
      </c>
      <c r="AD15" s="1083">
        <v>137.40757733439537</v>
      </c>
    </row>
    <row r="16" spans="1:33" ht="14.25" customHeight="1">
      <c r="A16" s="131" t="s">
        <v>442</v>
      </c>
      <c r="B16" s="1083">
        <v>126.47781474601443</v>
      </c>
      <c r="C16" s="1083">
        <v>80.384398260880502</v>
      </c>
      <c r="D16" s="1083">
        <v>81.314021483624572</v>
      </c>
      <c r="E16" s="1083">
        <v>84.046803501889826</v>
      </c>
      <c r="F16" s="1083">
        <v>84.424672303920914</v>
      </c>
      <c r="G16" s="1083">
        <v>89.303560768553609</v>
      </c>
      <c r="H16" s="1083">
        <v>99.387132326601048</v>
      </c>
      <c r="I16" s="1083">
        <v>93.279418177073268</v>
      </c>
      <c r="J16" s="1083">
        <v>91.618725294628277</v>
      </c>
      <c r="K16" s="1083">
        <v>94.464955797087768</v>
      </c>
      <c r="L16" s="1083">
        <v>94.390700897320613</v>
      </c>
      <c r="M16" s="1083">
        <v>98.245648272477212</v>
      </c>
      <c r="N16" s="1083">
        <v>100.86186146257823</v>
      </c>
      <c r="O16" s="1083">
        <v>100.37498979449366</v>
      </c>
      <c r="P16" s="1083">
        <v>100.95715611175544</v>
      </c>
      <c r="Q16" s="1083">
        <v>101.40714751366349</v>
      </c>
      <c r="R16" s="1083">
        <v>108.72081597035275</v>
      </c>
      <c r="S16" s="1083">
        <v>104.6434996033897</v>
      </c>
      <c r="T16" s="1083">
        <v>117.30947751338506</v>
      </c>
      <c r="U16" s="1083">
        <v>112.45438997624917</v>
      </c>
      <c r="V16" s="1083">
        <v>121.86054583139909</v>
      </c>
      <c r="W16" s="1083">
        <v>117.91200744740559</v>
      </c>
      <c r="X16" s="1083">
        <v>125.24470809575561</v>
      </c>
      <c r="Y16" s="1083">
        <v>125.61729111300036</v>
      </c>
      <c r="Z16" s="1083">
        <v>127.03801585928483</v>
      </c>
      <c r="AA16" s="1083">
        <v>122.68551457176103</v>
      </c>
      <c r="AB16" s="1083">
        <v>126.95361772569375</v>
      </c>
      <c r="AC16" s="1083" t="s">
        <v>493</v>
      </c>
      <c r="AD16" s="1083" t="s">
        <v>493</v>
      </c>
    </row>
    <row r="17" spans="1:33" ht="14.25" customHeight="1">
      <c r="A17" s="131" t="s">
        <v>443</v>
      </c>
      <c r="B17" s="1083">
        <v>195.28285953066236</v>
      </c>
      <c r="C17" s="1083">
        <v>196.92498399295337</v>
      </c>
      <c r="D17" s="1083" t="s">
        <v>493</v>
      </c>
      <c r="E17" s="1083" t="s">
        <v>493</v>
      </c>
      <c r="F17" s="1083">
        <v>193.26948590896566</v>
      </c>
      <c r="G17" s="1083" t="s">
        <v>493</v>
      </c>
      <c r="H17" s="1083">
        <v>196.96031063302595</v>
      </c>
      <c r="I17" s="1083" t="s">
        <v>493</v>
      </c>
      <c r="J17" s="1083">
        <v>196.34133634736264</v>
      </c>
      <c r="K17" s="1083" t="s">
        <v>493</v>
      </c>
      <c r="L17" s="1083">
        <v>186.1168732642478</v>
      </c>
      <c r="M17" s="1083" t="s">
        <v>493</v>
      </c>
      <c r="N17" s="1083">
        <v>184.15019139343426</v>
      </c>
      <c r="O17" s="1083" t="s">
        <v>493</v>
      </c>
      <c r="P17" s="1083">
        <v>182.89544974905522</v>
      </c>
      <c r="Q17" s="1083" t="s">
        <v>493</v>
      </c>
      <c r="R17" s="1083">
        <v>185.69684916476987</v>
      </c>
      <c r="S17" s="1083" t="s">
        <v>493</v>
      </c>
      <c r="T17" s="1083">
        <v>187.50905014216704</v>
      </c>
      <c r="U17" s="1083">
        <v>183.76423008281714</v>
      </c>
      <c r="V17" s="1083">
        <v>190.11583434542808</v>
      </c>
      <c r="W17" s="1083">
        <v>173.43473399519144</v>
      </c>
      <c r="X17" s="1083">
        <v>171.1067687225202</v>
      </c>
      <c r="Y17" s="1083">
        <v>171.71114404361228</v>
      </c>
      <c r="Z17" s="1083">
        <v>169.67084733971268</v>
      </c>
      <c r="AA17" s="1083">
        <v>166.99051251675041</v>
      </c>
      <c r="AB17" s="1083">
        <v>165.69160173160964</v>
      </c>
      <c r="AC17" s="1083">
        <v>166.35636206912551</v>
      </c>
      <c r="AD17" s="1083" t="s">
        <v>493</v>
      </c>
    </row>
    <row r="18" spans="1:33" ht="14.25" customHeight="1">
      <c r="A18" s="131" t="s">
        <v>444</v>
      </c>
      <c r="B18" s="1083">
        <v>230.08631455278311</v>
      </c>
      <c r="C18" s="1083">
        <v>234.57753165831457</v>
      </c>
      <c r="D18" s="1083">
        <v>232.27307784291855</v>
      </c>
      <c r="E18" s="1083">
        <v>227.97155741452798</v>
      </c>
      <c r="F18" s="1083">
        <v>226.25442917109953</v>
      </c>
      <c r="G18" s="1083">
        <v>230.13385675092266</v>
      </c>
      <c r="H18" s="1083">
        <v>234.74295104793842</v>
      </c>
      <c r="I18" s="1083">
        <v>229.40642849754741</v>
      </c>
      <c r="J18" s="1083">
        <v>227.04113432249375</v>
      </c>
      <c r="K18" s="1083">
        <v>218.5352077902314</v>
      </c>
      <c r="L18" s="1083">
        <v>221.47377753554503</v>
      </c>
      <c r="M18" s="1083">
        <v>221.82598463528157</v>
      </c>
      <c r="N18" s="1083">
        <v>230.72160181022392</v>
      </c>
      <c r="O18" s="1083">
        <v>244.09509205386775</v>
      </c>
      <c r="P18" s="1083">
        <v>226.65375484140293</v>
      </c>
      <c r="Q18" s="1083">
        <v>225.70892963921656</v>
      </c>
      <c r="R18" s="1083">
        <v>229.36322132160322</v>
      </c>
      <c r="S18" s="1083">
        <v>240.87665109456736</v>
      </c>
      <c r="T18" s="1083">
        <v>235.77399215753442</v>
      </c>
      <c r="U18" s="1083">
        <v>238.46480890772014</v>
      </c>
      <c r="V18" s="1083">
        <v>251.18707338798799</v>
      </c>
      <c r="W18" s="1083">
        <v>242.41918481766811</v>
      </c>
      <c r="X18" s="1083">
        <v>239.28038999935839</v>
      </c>
      <c r="Y18" s="1083">
        <v>238.8216116001891</v>
      </c>
      <c r="Z18" s="1083">
        <v>243.01897357207568</v>
      </c>
      <c r="AA18" s="1083">
        <v>238.9137419622746</v>
      </c>
      <c r="AB18" s="1083">
        <v>225.78297851384798</v>
      </c>
      <c r="AC18" s="1083">
        <v>221.39809386179647</v>
      </c>
      <c r="AD18" s="1083" t="s">
        <v>493</v>
      </c>
    </row>
    <row r="19" spans="1:33" ht="14.25" customHeight="1">
      <c r="A19" s="131" t="s">
        <v>445</v>
      </c>
      <c r="B19" s="1083">
        <v>154.92559186644621</v>
      </c>
      <c r="C19" s="1083">
        <v>157.22192731172692</v>
      </c>
      <c r="D19" s="1083">
        <v>154.80177918511325</v>
      </c>
      <c r="E19" s="1083">
        <v>156.36977108869399</v>
      </c>
      <c r="F19" s="1083">
        <v>158.23168493632608</v>
      </c>
      <c r="G19" s="1083">
        <v>165.61953056799692</v>
      </c>
      <c r="H19" s="1083">
        <v>176.76963672956518</v>
      </c>
      <c r="I19" s="1083">
        <v>174.07701870610489</v>
      </c>
      <c r="J19" s="1083">
        <v>165.02365398161584</v>
      </c>
      <c r="K19" s="1083">
        <v>161.17639238792427</v>
      </c>
      <c r="L19" s="1083">
        <v>160.93803771080533</v>
      </c>
      <c r="M19" s="1083">
        <v>164.5934181287673</v>
      </c>
      <c r="N19" s="1083">
        <v>164.9093147766948</v>
      </c>
      <c r="O19" s="1083">
        <v>157.95483313376053</v>
      </c>
      <c r="P19" s="1083">
        <v>159.59991468551448</v>
      </c>
      <c r="Q19" s="1083">
        <v>160.39506545840624</v>
      </c>
      <c r="R19" s="1083">
        <v>163.56948679274737</v>
      </c>
      <c r="S19" s="1083">
        <v>158.95890341131232</v>
      </c>
      <c r="T19" s="1083">
        <v>166.23883649498828</v>
      </c>
      <c r="U19" s="1083">
        <v>154.95306453120619</v>
      </c>
      <c r="V19" s="1083">
        <v>167.99994075832348</v>
      </c>
      <c r="W19" s="1083">
        <v>158.72322967634403</v>
      </c>
      <c r="X19" s="1083">
        <v>158.05387759275578</v>
      </c>
      <c r="Y19" s="1083">
        <v>163.9998023253485</v>
      </c>
      <c r="Z19" s="1083">
        <v>154.48371415852313</v>
      </c>
      <c r="AA19" s="1083">
        <v>157.33746613815359</v>
      </c>
      <c r="AB19" s="1083">
        <v>158.56556586988117</v>
      </c>
      <c r="AC19" s="1083">
        <v>161.49359222146381</v>
      </c>
      <c r="AD19" s="1083" t="s">
        <v>493</v>
      </c>
    </row>
    <row r="20" spans="1:33" ht="14.25" customHeight="1">
      <c r="A20" s="131" t="s">
        <v>446</v>
      </c>
      <c r="B20" s="1083">
        <v>257.09325716613546</v>
      </c>
      <c r="C20" s="1083">
        <v>271.63809880135022</v>
      </c>
      <c r="D20" s="1083">
        <v>265.09904155723319</v>
      </c>
      <c r="E20" s="1083">
        <v>260.03599120461467</v>
      </c>
      <c r="F20" s="1083">
        <v>270.06388514547814</v>
      </c>
      <c r="G20" s="1083">
        <v>256.43287656523228</v>
      </c>
      <c r="H20" s="1083">
        <v>257.89468808478313</v>
      </c>
      <c r="I20" s="1083">
        <v>244.90282967706466</v>
      </c>
      <c r="J20" s="1083">
        <v>257.21693374612073</v>
      </c>
      <c r="K20" s="1083">
        <v>247.05205610055012</v>
      </c>
      <c r="L20" s="1083">
        <v>255.31726596827386</v>
      </c>
      <c r="M20" s="1083">
        <v>253.0347243863973</v>
      </c>
      <c r="N20" s="1083">
        <v>256.66814032370598</v>
      </c>
      <c r="O20" s="1083">
        <v>251.77669987731178</v>
      </c>
      <c r="P20" s="1083">
        <v>267.36356601795109</v>
      </c>
      <c r="Q20" s="1083">
        <v>277.82625180577753</v>
      </c>
      <c r="R20" s="1083">
        <v>275.53552560730282</v>
      </c>
      <c r="S20" s="1083">
        <v>290.97111450001069</v>
      </c>
      <c r="T20" s="1083">
        <v>277.44375133003109</v>
      </c>
      <c r="U20" s="1083">
        <v>231.7319740852152</v>
      </c>
      <c r="V20" s="1083">
        <v>246.1048493443806</v>
      </c>
      <c r="W20" s="1083">
        <v>259.72554349728517</v>
      </c>
      <c r="X20" s="1083">
        <v>265.02528434218044</v>
      </c>
      <c r="Y20" s="1083">
        <v>278.40520381298592</v>
      </c>
      <c r="Z20" s="1083">
        <v>259.37970071029031</v>
      </c>
      <c r="AA20" s="1083">
        <v>248.95194675889533</v>
      </c>
      <c r="AB20" s="1083">
        <v>236.81288674903928</v>
      </c>
      <c r="AC20" s="1083" t="s">
        <v>493</v>
      </c>
      <c r="AD20" s="1083" t="s">
        <v>493</v>
      </c>
    </row>
    <row r="21" spans="1:33" ht="14.25" customHeight="1">
      <c r="A21" s="131" t="s">
        <v>447</v>
      </c>
      <c r="B21" s="1083">
        <v>192.76167082315064</v>
      </c>
      <c r="C21" s="1083">
        <v>165.15862463515538</v>
      </c>
      <c r="D21" s="1083">
        <v>138.18222529943756</v>
      </c>
      <c r="E21" s="1083">
        <v>143.55696368790035</v>
      </c>
      <c r="F21" s="1083">
        <v>137.49509711584906</v>
      </c>
      <c r="G21" s="1083">
        <v>142.54230645131415</v>
      </c>
      <c r="H21" s="1083">
        <v>137.44066523766114</v>
      </c>
      <c r="I21" s="1083">
        <v>134.22953964411462</v>
      </c>
      <c r="J21" s="1083">
        <v>122.81434295498465</v>
      </c>
      <c r="K21" s="1083">
        <v>120.48228333593953</v>
      </c>
      <c r="L21" s="1083">
        <v>131.44898922533497</v>
      </c>
      <c r="M21" s="1083">
        <v>142.85644500758625</v>
      </c>
      <c r="N21" s="1083">
        <v>144.84280747171564</v>
      </c>
      <c r="O21" s="1083">
        <v>147.20281647509006</v>
      </c>
      <c r="P21" s="1083">
        <v>145.24574363887331</v>
      </c>
      <c r="Q21" s="1083">
        <v>149.52609484781891</v>
      </c>
      <c r="R21" s="1083">
        <v>154.12301925147915</v>
      </c>
      <c r="S21" s="1083">
        <v>149.90624045255308</v>
      </c>
      <c r="T21" s="1083">
        <v>152.72196454048793</v>
      </c>
      <c r="U21" s="1083">
        <v>153.09082860482187</v>
      </c>
      <c r="V21" s="1083">
        <v>156.65560964424409</v>
      </c>
      <c r="W21" s="1083">
        <v>150.33479228583485</v>
      </c>
      <c r="X21" s="1083">
        <v>153.28294210073406</v>
      </c>
      <c r="Y21" s="1083">
        <v>158.2372756926064</v>
      </c>
      <c r="Z21" s="1083">
        <v>154.93970988661584</v>
      </c>
      <c r="AA21" s="1083">
        <v>151.53823220918201</v>
      </c>
      <c r="AB21" s="1083">
        <v>155.31905801851778</v>
      </c>
      <c r="AC21" s="1083">
        <v>160.5577818036989</v>
      </c>
      <c r="AD21" s="1083" t="s">
        <v>493</v>
      </c>
    </row>
    <row r="22" spans="1:33" ht="14.25" customHeight="1">
      <c r="A22" s="131" t="s">
        <v>448</v>
      </c>
      <c r="B22" s="1083">
        <v>249.77252865792946</v>
      </c>
      <c r="C22" s="1083">
        <v>174.79986417065618</v>
      </c>
      <c r="D22" s="1083">
        <v>158.93787795727019</v>
      </c>
      <c r="E22" s="1083">
        <v>151.98857562164437</v>
      </c>
      <c r="F22" s="1083">
        <v>156.30135394291477</v>
      </c>
      <c r="G22" s="1083">
        <v>159.60585453279694</v>
      </c>
      <c r="H22" s="1083">
        <v>160.81955916537271</v>
      </c>
      <c r="I22" s="1083">
        <v>152.78589378120341</v>
      </c>
      <c r="J22" s="1083">
        <v>167.37852490403688</v>
      </c>
      <c r="K22" s="1083">
        <v>166.38020536572199</v>
      </c>
      <c r="L22" s="1083">
        <v>169.39183287497147</v>
      </c>
      <c r="M22" s="1083">
        <v>172.89957977134429</v>
      </c>
      <c r="N22" s="1083">
        <v>175.73558773151436</v>
      </c>
      <c r="O22" s="1083">
        <v>182.53650664167034</v>
      </c>
      <c r="P22" s="1083">
        <v>182.68035731661132</v>
      </c>
      <c r="Q22" s="1083">
        <v>200.00639085737117</v>
      </c>
      <c r="R22" s="1083">
        <v>208.89168801011365</v>
      </c>
      <c r="S22" s="1083">
        <v>206.75326643129895</v>
      </c>
      <c r="T22" s="1083">
        <v>212.23764972613333</v>
      </c>
      <c r="U22" s="1083">
        <v>212.95730679933246</v>
      </c>
      <c r="V22" s="1083">
        <v>226.5837033094065</v>
      </c>
      <c r="W22" s="1083">
        <v>224.39522325814659</v>
      </c>
      <c r="X22" s="1083">
        <v>227.29597582079876</v>
      </c>
      <c r="Y22" s="1083">
        <v>228.4655596285055</v>
      </c>
      <c r="Z22" s="1083">
        <v>217.1851447928027</v>
      </c>
      <c r="AA22" s="1083">
        <v>224.41974109903151</v>
      </c>
      <c r="AB22" s="1083">
        <v>231.07291873520046</v>
      </c>
      <c r="AC22" s="1083">
        <v>223.61072787999285</v>
      </c>
      <c r="AD22" s="1083" t="s">
        <v>493</v>
      </c>
    </row>
    <row r="23" spans="1:33" ht="14.5">
      <c r="A23" s="131" t="s">
        <v>495</v>
      </c>
      <c r="B23" s="1083">
        <v>225.33409585160732</v>
      </c>
      <c r="C23" s="1083">
        <v>222.14854388120554</v>
      </c>
      <c r="D23" s="1083">
        <v>225.51781095253008</v>
      </c>
      <c r="E23" s="1083">
        <v>196.5404253668319</v>
      </c>
      <c r="F23" s="1083">
        <v>187.91126849687029</v>
      </c>
      <c r="G23" s="1083">
        <v>219.84145889890047</v>
      </c>
      <c r="H23" s="1083">
        <v>225.95041632106461</v>
      </c>
      <c r="I23" s="1083">
        <v>223.64850017787344</v>
      </c>
      <c r="J23" s="1083">
        <v>201.01865983894959</v>
      </c>
      <c r="K23" s="1083">
        <v>217.01718068676072</v>
      </c>
      <c r="L23" s="1083">
        <v>212.18622917939751</v>
      </c>
      <c r="M23" s="1083">
        <v>218.01180831395388</v>
      </c>
      <c r="N23" s="1083">
        <v>196.34499933464895</v>
      </c>
      <c r="O23" s="1083">
        <v>207.81782657349385</v>
      </c>
      <c r="P23" s="1083">
        <v>205.18088604827363</v>
      </c>
      <c r="Q23" s="1083">
        <v>205.99100388204434</v>
      </c>
      <c r="R23" s="1083">
        <v>208.38137147569267</v>
      </c>
      <c r="S23" s="1083">
        <v>177.03028856101039</v>
      </c>
      <c r="T23" s="1083">
        <v>157.86125805349718</v>
      </c>
      <c r="U23" s="1083">
        <v>153.64646733134276</v>
      </c>
      <c r="V23" s="1083">
        <v>161.46846012316104</v>
      </c>
      <c r="W23" s="1083">
        <v>153.90259574759392</v>
      </c>
      <c r="X23" s="1083">
        <v>152.80237690695941</v>
      </c>
      <c r="Y23" s="1083">
        <v>157.82675920148489</v>
      </c>
      <c r="Z23" s="1083">
        <v>151.61993527985308</v>
      </c>
      <c r="AA23" s="1083">
        <v>146.11075223146599</v>
      </c>
      <c r="AB23" s="1083">
        <v>147.92045309865102</v>
      </c>
      <c r="AC23" s="1083">
        <v>132.58572656198783</v>
      </c>
      <c r="AD23" s="1083">
        <v>146.13809801202586</v>
      </c>
    </row>
    <row r="24" spans="1:33" ht="14.25" customHeight="1">
      <c r="A24" s="131" t="s">
        <v>450</v>
      </c>
      <c r="B24" s="1083">
        <v>135.15741196011408</v>
      </c>
      <c r="C24" s="1083">
        <v>112.27396367156584</v>
      </c>
      <c r="D24" s="1083">
        <v>100.45014040976083</v>
      </c>
      <c r="E24" s="1083">
        <v>94.072099518607487</v>
      </c>
      <c r="F24" s="1083">
        <v>87.831845916797604</v>
      </c>
      <c r="G24" s="1083">
        <v>90.323838295255285</v>
      </c>
      <c r="H24" s="1083">
        <v>94.490903365193873</v>
      </c>
      <c r="I24" s="1083">
        <v>91.978933699071874</v>
      </c>
      <c r="J24" s="1083">
        <v>92.531557422859777</v>
      </c>
      <c r="K24" s="1083">
        <v>93.424596406397598</v>
      </c>
      <c r="L24" s="1083">
        <v>92.543027593978877</v>
      </c>
      <c r="M24" s="1083">
        <v>95.742746340783668</v>
      </c>
      <c r="N24" s="1083">
        <v>101.22264420874896</v>
      </c>
      <c r="O24" s="1083">
        <v>105.8632471588344</v>
      </c>
      <c r="P24" s="1083">
        <v>105.75342820373277</v>
      </c>
      <c r="Q24" s="1083">
        <v>107.31563203388835</v>
      </c>
      <c r="R24" s="1083">
        <v>109.34370966093057</v>
      </c>
      <c r="S24" s="1083">
        <v>106.71314031088214</v>
      </c>
      <c r="T24" s="1083">
        <v>111.24270450437272</v>
      </c>
      <c r="U24" s="1083">
        <v>107.97042993169991</v>
      </c>
      <c r="V24" s="1083">
        <v>113.30712478735178</v>
      </c>
      <c r="W24" s="1083">
        <v>108.57015294675649</v>
      </c>
      <c r="X24" s="1083">
        <v>110.98080478595902</v>
      </c>
      <c r="Y24" s="1083">
        <v>113.73573467550159</v>
      </c>
      <c r="Z24" s="1083">
        <v>107.43422243839169</v>
      </c>
      <c r="AA24" s="1083">
        <v>108.10813224717236</v>
      </c>
      <c r="AB24" s="1083">
        <v>111.65492221094695</v>
      </c>
      <c r="AC24" s="1083">
        <v>113.10979991045021</v>
      </c>
      <c r="AD24" s="1083" t="s">
        <v>493</v>
      </c>
    </row>
    <row r="25" spans="1:33" ht="20.25" customHeight="1">
      <c r="A25" s="133" t="s">
        <v>451</v>
      </c>
      <c r="B25" s="1083">
        <v>187.8073477281481</v>
      </c>
      <c r="C25" s="1083">
        <v>182.68285671450047</v>
      </c>
      <c r="D25" s="1083">
        <v>177.88185200030404</v>
      </c>
      <c r="E25" s="1083">
        <v>176.77137449724958</v>
      </c>
      <c r="F25" s="1083">
        <v>174.80823312731505</v>
      </c>
      <c r="G25" s="1083">
        <v>175.49345932908653</v>
      </c>
      <c r="H25" s="1083">
        <v>181.00635026164829</v>
      </c>
      <c r="I25" s="1083">
        <v>179.29021898824291</v>
      </c>
      <c r="J25" s="1083">
        <v>178.28471215581641</v>
      </c>
      <c r="K25" s="1083">
        <v>175.91321455071244</v>
      </c>
      <c r="L25" s="1083">
        <v>176.79106196134981</v>
      </c>
      <c r="M25" s="1083">
        <v>180.06767719032996</v>
      </c>
      <c r="N25" s="1083">
        <v>176.85274833124893</v>
      </c>
      <c r="O25" s="1083">
        <v>179.03503097676187</v>
      </c>
      <c r="P25" s="1083">
        <v>179.13056864980382</v>
      </c>
      <c r="Q25" s="1083">
        <v>178.98886288230361</v>
      </c>
      <c r="R25" s="1083">
        <v>182.77956455521576</v>
      </c>
      <c r="S25" s="1083">
        <v>175.2867139662219</v>
      </c>
      <c r="T25" s="1083">
        <v>178.04686217996945</v>
      </c>
      <c r="U25" s="1083">
        <v>168.12172317191317</v>
      </c>
      <c r="V25" s="1083">
        <v>177.08065209895369</v>
      </c>
      <c r="W25" s="1083">
        <v>169.40938699645972</v>
      </c>
      <c r="X25" s="1083">
        <v>167.19824341998995</v>
      </c>
      <c r="Y25" s="1083">
        <v>171.38698985318581</v>
      </c>
      <c r="Z25" s="1083">
        <v>162.74610176605427</v>
      </c>
      <c r="AA25" s="1083">
        <v>162.34617292799251</v>
      </c>
      <c r="AB25" s="1083">
        <v>163.82309513924147</v>
      </c>
      <c r="AC25" s="1083">
        <v>163.60367565212803</v>
      </c>
      <c r="AD25" s="1083">
        <v>158.36098389609404</v>
      </c>
    </row>
    <row r="26" spans="1:33" ht="12.75" customHeight="1">
      <c r="B26" s="134"/>
      <c r="C26" s="134"/>
      <c r="D26" s="134"/>
      <c r="E26" s="134"/>
      <c r="F26" s="134"/>
      <c r="G26" s="134"/>
      <c r="H26" s="134"/>
      <c r="I26" s="134"/>
      <c r="R26" s="157"/>
      <c r="S26" s="157"/>
      <c r="T26" s="157"/>
      <c r="U26" s="157"/>
      <c r="V26" s="157"/>
      <c r="W26" s="157"/>
      <c r="X26" s="157"/>
      <c r="Y26" s="157"/>
    </row>
    <row r="27" spans="1:33" ht="12.75" customHeight="1">
      <c r="B27" s="1283" t="s">
        <v>452</v>
      </c>
      <c r="C27" s="1283"/>
      <c r="D27" s="1283"/>
      <c r="E27" s="1283"/>
      <c r="F27" s="1283" t="s">
        <v>452</v>
      </c>
      <c r="G27" s="1283"/>
      <c r="H27" s="1283"/>
      <c r="I27" s="1283"/>
      <c r="J27" s="1283" t="s">
        <v>452</v>
      </c>
      <c r="K27" s="1283"/>
      <c r="L27" s="1283"/>
      <c r="M27" s="1283"/>
      <c r="N27" s="1283" t="s">
        <v>452</v>
      </c>
      <c r="O27" s="1283"/>
      <c r="P27" s="1283"/>
      <c r="Q27" s="1283"/>
      <c r="R27" s="1284" t="s">
        <v>452</v>
      </c>
      <c r="S27" s="1284"/>
      <c r="T27" s="1284"/>
      <c r="U27" s="1284"/>
      <c r="V27" s="1284" t="s">
        <v>452</v>
      </c>
      <c r="W27" s="1284"/>
      <c r="X27" s="1284"/>
      <c r="Y27" s="1284"/>
      <c r="Z27" s="1283" t="s">
        <v>452</v>
      </c>
      <c r="AA27" s="1283"/>
      <c r="AB27" s="1283"/>
      <c r="AC27" s="1283"/>
      <c r="AD27" s="1283" t="s">
        <v>452</v>
      </c>
      <c r="AE27" s="1283"/>
      <c r="AF27" s="1283"/>
      <c r="AG27" s="1283"/>
    </row>
    <row r="28" spans="1:33" ht="12.75" customHeight="1">
      <c r="A28" s="142"/>
      <c r="B28" s="134"/>
      <c r="C28" s="134"/>
      <c r="D28" s="134"/>
      <c r="E28" s="134"/>
      <c r="F28" s="134"/>
      <c r="G28" s="134"/>
      <c r="H28" s="134"/>
      <c r="I28" s="134"/>
      <c r="R28" s="157"/>
      <c r="S28" s="157"/>
      <c r="T28" s="157"/>
      <c r="U28" s="157"/>
      <c r="V28" s="157"/>
      <c r="W28" s="157"/>
      <c r="X28" s="157"/>
      <c r="Y28" s="157"/>
    </row>
    <row r="29" spans="1:33" ht="14.5">
      <c r="A29" s="131" t="s">
        <v>490</v>
      </c>
      <c r="B29" s="143">
        <v>100</v>
      </c>
      <c r="C29" s="144">
        <v>104.05099170415107</v>
      </c>
      <c r="D29" s="144">
        <v>103.43128360039634</v>
      </c>
      <c r="E29" s="144">
        <v>104.00122816173679</v>
      </c>
      <c r="F29" s="144">
        <v>101.05721681752395</v>
      </c>
      <c r="G29" s="144">
        <v>103.53746291633909</v>
      </c>
      <c r="H29" s="144">
        <v>107.5861164971901</v>
      </c>
      <c r="I29" s="144">
        <v>104.50374806739225</v>
      </c>
      <c r="J29" s="144">
        <v>105.78673815738127</v>
      </c>
      <c r="K29" s="144">
        <v>104.37925971315025</v>
      </c>
      <c r="L29" s="144">
        <v>102.48489436845915</v>
      </c>
      <c r="M29" s="144">
        <v>105.63070192995386</v>
      </c>
      <c r="N29" s="144">
        <v>103.26262403148708</v>
      </c>
      <c r="O29" s="144">
        <v>106.00906030044291</v>
      </c>
      <c r="P29" s="144">
        <v>104.49157424454795</v>
      </c>
      <c r="Q29" s="144">
        <v>107.15555088684343</v>
      </c>
      <c r="R29" s="144">
        <v>110.13758218158293</v>
      </c>
      <c r="S29" s="144">
        <v>103.65433765830356</v>
      </c>
      <c r="T29" s="144">
        <v>105.26093779874907</v>
      </c>
      <c r="U29" s="144">
        <v>100.22763900098428</v>
      </c>
      <c r="V29" s="144">
        <v>100.48931283223099</v>
      </c>
      <c r="W29" s="144">
        <v>92.999032733620325</v>
      </c>
      <c r="X29" s="144">
        <v>89.893601645333746</v>
      </c>
      <c r="Y29" s="144">
        <v>92.7695168034316</v>
      </c>
      <c r="Z29" s="144">
        <v>88.511733473433168</v>
      </c>
      <c r="AA29" s="144">
        <v>89.34973217764022</v>
      </c>
      <c r="AB29" s="144">
        <v>90.470201323591084</v>
      </c>
      <c r="AC29" s="144">
        <v>88.286775743608928</v>
      </c>
      <c r="AD29" s="144">
        <v>87.383029514563745</v>
      </c>
    </row>
    <row r="30" spans="1:33" ht="14.25" customHeight="1">
      <c r="A30" s="131" t="s">
        <v>436</v>
      </c>
      <c r="B30" s="143">
        <v>100</v>
      </c>
      <c r="C30" s="144">
        <v>103.6180103831969</v>
      </c>
      <c r="D30" s="144">
        <v>100.96294873691626</v>
      </c>
      <c r="E30" s="144">
        <v>101.56565501241865</v>
      </c>
      <c r="F30" s="144">
        <v>100.34530117704756</v>
      </c>
      <c r="G30" s="144">
        <v>104.21440696405729</v>
      </c>
      <c r="H30" s="144">
        <v>107.34056653459336</v>
      </c>
      <c r="I30" s="144">
        <v>106.42617241052238</v>
      </c>
      <c r="J30" s="144">
        <v>108.15421260028012</v>
      </c>
      <c r="K30" s="144">
        <v>106.99079602023967</v>
      </c>
      <c r="L30" s="144">
        <v>106.94904093325214</v>
      </c>
      <c r="M30" s="144">
        <v>108.98371192085719</v>
      </c>
      <c r="N30" s="144">
        <v>105.1169618055637</v>
      </c>
      <c r="O30" s="144">
        <v>103.48590450569216</v>
      </c>
      <c r="P30" s="144">
        <v>103.39227660804167</v>
      </c>
      <c r="Q30" s="144">
        <v>103.47903840572016</v>
      </c>
      <c r="R30" s="144">
        <v>106.7806977013684</v>
      </c>
      <c r="S30" s="144">
        <v>101.62544325097397</v>
      </c>
      <c r="T30" s="144">
        <v>104.75001454162489</v>
      </c>
      <c r="U30" s="144">
        <v>103.03446860571655</v>
      </c>
      <c r="V30" s="144">
        <v>106.97724013350543</v>
      </c>
      <c r="W30" s="144">
        <v>104.38238504421973</v>
      </c>
      <c r="X30" s="144">
        <v>101.38289351770935</v>
      </c>
      <c r="Y30" s="144">
        <v>101.38699307792284</v>
      </c>
      <c r="Z30" s="144">
        <v>97.130078455848476</v>
      </c>
      <c r="AA30" s="144">
        <v>96.349339865912484</v>
      </c>
      <c r="AB30" s="144">
        <v>95.574636721773118</v>
      </c>
      <c r="AC30" s="144">
        <v>95.454840248364604</v>
      </c>
      <c r="AD30" s="1083" t="s">
        <v>493</v>
      </c>
    </row>
    <row r="31" spans="1:33" ht="14.25" customHeight="1">
      <c r="A31" s="131" t="s">
        <v>437</v>
      </c>
      <c r="B31" s="143">
        <v>100</v>
      </c>
      <c r="C31" s="144">
        <v>104.54915084263895</v>
      </c>
      <c r="D31" s="144">
        <v>94.597463013805225</v>
      </c>
      <c r="E31" s="144">
        <v>99.493694303624167</v>
      </c>
      <c r="F31" s="144">
        <v>96.380438782565548</v>
      </c>
      <c r="G31" s="144">
        <v>94.854294524268653</v>
      </c>
      <c r="H31" s="144">
        <v>97.729595931244845</v>
      </c>
      <c r="I31" s="144">
        <v>92.337461773857342</v>
      </c>
      <c r="J31" s="144">
        <v>91.2274898133644</v>
      </c>
      <c r="K31" s="144">
        <v>96.899220048963045</v>
      </c>
      <c r="L31" s="144">
        <v>96.493588077372067</v>
      </c>
      <c r="M31" s="144">
        <v>101.47457426822108</v>
      </c>
      <c r="N31" s="144">
        <v>94.168840729735336</v>
      </c>
      <c r="O31" s="144">
        <v>92.757862797054173</v>
      </c>
      <c r="P31" s="144">
        <v>89.810498347802124</v>
      </c>
      <c r="Q31" s="144">
        <v>87.693937517363736</v>
      </c>
      <c r="R31" s="144">
        <v>89.510939037160696</v>
      </c>
      <c r="S31" s="144">
        <v>79.578573670995539</v>
      </c>
      <c r="T31" s="144">
        <v>84.184733604649892</v>
      </c>
      <c r="U31" s="144">
        <v>82.962056558136823</v>
      </c>
      <c r="V31" s="144">
        <v>90.433964116862015</v>
      </c>
      <c r="W31" s="144">
        <v>80.081758669056029</v>
      </c>
      <c r="X31" s="144">
        <v>79.889524949301858</v>
      </c>
      <c r="Y31" s="144">
        <v>81.644774844536514</v>
      </c>
      <c r="Z31" s="144">
        <v>75.3036738409686</v>
      </c>
      <c r="AA31" s="144">
        <v>72.296161092628964</v>
      </c>
      <c r="AB31" s="144">
        <v>73.214800715542907</v>
      </c>
      <c r="AC31" s="144">
        <v>71.873102132672614</v>
      </c>
      <c r="AD31" s="1083" t="s">
        <v>493</v>
      </c>
    </row>
    <row r="32" spans="1:33" ht="14.25" customHeight="1">
      <c r="A32" s="131" t="s">
        <v>438</v>
      </c>
      <c r="B32" s="143">
        <v>100</v>
      </c>
      <c r="C32" s="144">
        <v>77.824962528362349</v>
      </c>
      <c r="D32" s="144">
        <v>69.909316009667407</v>
      </c>
      <c r="E32" s="144">
        <v>70.640132112368036</v>
      </c>
      <c r="F32" s="144">
        <v>68.853397623817372</v>
      </c>
      <c r="G32" s="144">
        <v>66.06201842072764</v>
      </c>
      <c r="H32" s="144">
        <v>67.648557972745337</v>
      </c>
      <c r="I32" s="144">
        <v>66.938356675334234</v>
      </c>
      <c r="J32" s="144">
        <v>72.31774797338457</v>
      </c>
      <c r="K32" s="144">
        <v>70.317464669653248</v>
      </c>
      <c r="L32" s="144">
        <v>71.056196786768538</v>
      </c>
      <c r="M32" s="144">
        <v>73.48751513482415</v>
      </c>
      <c r="N32" s="144">
        <v>74.509876349414114</v>
      </c>
      <c r="O32" s="144">
        <v>71.939030172821575</v>
      </c>
      <c r="P32" s="144">
        <v>73.456891205656746</v>
      </c>
      <c r="Q32" s="144">
        <v>78.732419751110186</v>
      </c>
      <c r="R32" s="144">
        <v>79.366804284372733</v>
      </c>
      <c r="S32" s="144">
        <v>78.532000855871999</v>
      </c>
      <c r="T32" s="144">
        <v>76.901445482823235</v>
      </c>
      <c r="U32" s="144">
        <v>74.512048604759542</v>
      </c>
      <c r="V32" s="144">
        <v>78.815962007430073</v>
      </c>
      <c r="W32" s="144">
        <v>81.820417386054984</v>
      </c>
      <c r="X32" s="144">
        <v>81.427862551779569</v>
      </c>
      <c r="Y32" s="144">
        <v>80.382693746821914</v>
      </c>
      <c r="Z32" s="144">
        <v>79.261740744845383</v>
      </c>
      <c r="AA32" s="144">
        <v>79.281603374045005</v>
      </c>
      <c r="AB32" s="144">
        <v>79.094193802771045</v>
      </c>
      <c r="AC32" s="144">
        <v>80.208628673377703</v>
      </c>
      <c r="AD32" s="1083" t="s">
        <v>493</v>
      </c>
    </row>
    <row r="33" spans="1:33" ht="14.25" customHeight="1">
      <c r="A33" s="131" t="s">
        <v>716</v>
      </c>
      <c r="B33" s="143">
        <v>100</v>
      </c>
      <c r="C33" s="144">
        <v>101.62530050275217</v>
      </c>
      <c r="D33" s="144">
        <v>97.654489615377827</v>
      </c>
      <c r="E33" s="144">
        <v>94.652278798564524</v>
      </c>
      <c r="F33" s="144">
        <v>100.77816570294871</v>
      </c>
      <c r="G33" s="144">
        <v>100.90635647743797</v>
      </c>
      <c r="H33" s="144">
        <v>106.23972207398712</v>
      </c>
      <c r="I33" s="144">
        <v>106.42019915299947</v>
      </c>
      <c r="J33" s="144">
        <v>103.06996323298138</v>
      </c>
      <c r="K33" s="144">
        <v>97.788717273727485</v>
      </c>
      <c r="L33" s="144">
        <v>105.78780928650258</v>
      </c>
      <c r="M33" s="144">
        <v>106.33522009240539</v>
      </c>
      <c r="N33" s="144">
        <v>104.73044038711051</v>
      </c>
      <c r="O33" s="144">
        <v>108.70473879141579</v>
      </c>
      <c r="P33" s="144">
        <v>98.429574880557851</v>
      </c>
      <c r="Q33" s="144">
        <v>92.261589908657768</v>
      </c>
      <c r="R33" s="144">
        <v>95.785153007815737</v>
      </c>
      <c r="S33" s="144">
        <v>102.44703197519677</v>
      </c>
      <c r="T33" s="144">
        <v>101.44172234672126</v>
      </c>
      <c r="U33" s="144">
        <v>97.760709466389244</v>
      </c>
      <c r="V33" s="144">
        <v>107.69713876648534</v>
      </c>
      <c r="W33" s="144">
        <v>102.02009291796929</v>
      </c>
      <c r="X33" s="144">
        <v>101.68711000396388</v>
      </c>
      <c r="Y33" s="144">
        <v>100.42767552031914</v>
      </c>
      <c r="Z33" s="144">
        <v>101.8500027709445</v>
      </c>
      <c r="AA33" s="144">
        <v>99.275996433300278</v>
      </c>
      <c r="AB33" s="144">
        <v>98.538002648246533</v>
      </c>
      <c r="AC33" s="144">
        <v>99.508444165733735</v>
      </c>
      <c r="AD33" s="144">
        <v>95.405536429153543</v>
      </c>
    </row>
    <row r="34" spans="1:33" ht="14.25" customHeight="1">
      <c r="A34" s="131" t="s">
        <v>440</v>
      </c>
      <c r="B34" s="143">
        <v>100</v>
      </c>
      <c r="C34" s="144">
        <v>107.41866261751235</v>
      </c>
      <c r="D34" s="144">
        <v>100.45785105968559</v>
      </c>
      <c r="E34" s="144">
        <v>103.02918163170051</v>
      </c>
      <c r="F34" s="144">
        <v>100.12689845566655</v>
      </c>
      <c r="G34" s="144">
        <v>101.63986295588478</v>
      </c>
      <c r="H34" s="144">
        <v>108.40870854091662</v>
      </c>
      <c r="I34" s="144">
        <v>105.48381255384921</v>
      </c>
      <c r="J34" s="1083" t="s">
        <v>493</v>
      </c>
      <c r="K34" s="1083" t="s">
        <v>493</v>
      </c>
      <c r="L34" s="1083" t="s">
        <v>493</v>
      </c>
      <c r="M34" s="1083" t="s">
        <v>493</v>
      </c>
      <c r="N34" s="1083" t="s">
        <v>493</v>
      </c>
      <c r="O34" s="144">
        <v>100.51448327859808</v>
      </c>
      <c r="P34" s="144">
        <v>100.52292781568805</v>
      </c>
      <c r="Q34" s="144">
        <v>101.24568484361666</v>
      </c>
      <c r="R34" s="144">
        <v>104.57515513149828</v>
      </c>
      <c r="S34" s="144">
        <v>100.57456020896768</v>
      </c>
      <c r="T34" s="144">
        <v>97.505211703402637</v>
      </c>
      <c r="U34" s="144">
        <v>96.397291032473277</v>
      </c>
      <c r="V34" s="144">
        <v>103.50152361102445</v>
      </c>
      <c r="W34" s="144">
        <v>96.406988946003736</v>
      </c>
      <c r="X34" s="144">
        <v>96.05157723526294</v>
      </c>
      <c r="Y34" s="144">
        <v>94.546874222600607</v>
      </c>
      <c r="Z34" s="144">
        <v>94.425940019813737</v>
      </c>
      <c r="AA34" s="144">
        <v>100.04108498906973</v>
      </c>
      <c r="AB34" s="144">
        <v>101.59741879644248</v>
      </c>
      <c r="AC34" s="144">
        <v>101.68595042955792</v>
      </c>
      <c r="AD34" s="1083" t="s">
        <v>493</v>
      </c>
    </row>
    <row r="35" spans="1:33" ht="14.25" customHeight="1">
      <c r="A35" s="131" t="s">
        <v>492</v>
      </c>
      <c r="B35" s="143">
        <v>100</v>
      </c>
      <c r="C35" s="144">
        <v>101.71924840166237</v>
      </c>
      <c r="D35" s="144">
        <v>104.05102506417558</v>
      </c>
      <c r="E35" s="144">
        <v>105.5424939543939</v>
      </c>
      <c r="F35" s="144">
        <v>104.05524955873331</v>
      </c>
      <c r="G35" s="144">
        <v>101.75855999348565</v>
      </c>
      <c r="H35" s="144">
        <v>107.86128947608255</v>
      </c>
      <c r="I35" s="144">
        <v>109.0594333248831</v>
      </c>
      <c r="J35" s="144">
        <v>110.07307759566407</v>
      </c>
      <c r="K35" s="144">
        <v>105.51827502461005</v>
      </c>
      <c r="L35" s="144">
        <v>105.56562014010109</v>
      </c>
      <c r="M35" s="144">
        <v>110.23809969225553</v>
      </c>
      <c r="N35" s="144">
        <v>105.87765937250069</v>
      </c>
      <c r="O35" s="144">
        <v>102.70022396351085</v>
      </c>
      <c r="P35" s="144">
        <v>108.05779653835683</v>
      </c>
      <c r="Q35" s="144">
        <v>105.84389477341038</v>
      </c>
      <c r="R35" s="144">
        <v>107.2232192820496</v>
      </c>
      <c r="S35" s="144">
        <v>91.418194261718895</v>
      </c>
      <c r="T35" s="144">
        <v>108.48120513824172</v>
      </c>
      <c r="U35" s="144">
        <v>90.968562756795023</v>
      </c>
      <c r="V35" s="144">
        <v>103.55925987625936</v>
      </c>
      <c r="W35" s="144">
        <v>90.564913653601778</v>
      </c>
      <c r="X35" s="144">
        <v>87.30893109270049</v>
      </c>
      <c r="Y35" s="144">
        <v>87.605162446575463</v>
      </c>
      <c r="Z35" s="144">
        <v>85.816236731027644</v>
      </c>
      <c r="AA35" s="144">
        <v>86.255465475228377</v>
      </c>
      <c r="AB35" s="144">
        <v>87.471626475588366</v>
      </c>
      <c r="AC35" s="144">
        <v>86.498815923488252</v>
      </c>
      <c r="AD35" s="144">
        <v>84.480922972870289</v>
      </c>
    </row>
    <row r="36" spans="1:33" ht="14.25" customHeight="1">
      <c r="A36" s="131" t="s">
        <v>442</v>
      </c>
      <c r="B36" s="143">
        <v>100</v>
      </c>
      <c r="C36" s="144">
        <v>63.55612517681768</v>
      </c>
      <c r="D36" s="144">
        <v>64.291134098825765</v>
      </c>
      <c r="E36" s="144">
        <v>66.451815024372337</v>
      </c>
      <c r="F36" s="144">
        <v>66.750577936105032</v>
      </c>
      <c r="G36" s="144">
        <v>70.608083281552553</v>
      </c>
      <c r="H36" s="144">
        <v>78.580684309089804</v>
      </c>
      <c r="I36" s="144">
        <v>73.751604867930169</v>
      </c>
      <c r="J36" s="144">
        <v>72.438573894253153</v>
      </c>
      <c r="K36" s="144">
        <v>74.688953147069256</v>
      </c>
      <c r="L36" s="144">
        <v>74.630243325179734</v>
      </c>
      <c r="M36" s="144">
        <v>77.678167091808589</v>
      </c>
      <c r="N36" s="144">
        <v>79.746682582335325</v>
      </c>
      <c r="O36" s="144">
        <v>79.361736282415222</v>
      </c>
      <c r="P36" s="144">
        <v>79.822027534624837</v>
      </c>
      <c r="Q36" s="144">
        <v>80.17781436001529</v>
      </c>
      <c r="R36" s="144">
        <v>85.960384584980147</v>
      </c>
      <c r="S36" s="144">
        <v>82.736644219801576</v>
      </c>
      <c r="T36" s="144">
        <v>92.751031276875949</v>
      </c>
      <c r="U36" s="144">
        <v>88.912344194176413</v>
      </c>
      <c r="V36" s="144">
        <v>96.349344804946639</v>
      </c>
      <c r="W36" s="144">
        <v>93.227423073516718</v>
      </c>
      <c r="X36" s="144">
        <v>99.025041148334935</v>
      </c>
      <c r="Y36" s="144">
        <v>99.319624841129539</v>
      </c>
      <c r="Z36" s="144">
        <v>100.44292440883436</v>
      </c>
      <c r="AA36" s="144">
        <v>97.001608399173492</v>
      </c>
      <c r="AB36" s="144">
        <v>100.37619481379782</v>
      </c>
      <c r="AC36" s="1083" t="s">
        <v>493</v>
      </c>
      <c r="AD36" s="1083" t="s">
        <v>493</v>
      </c>
    </row>
    <row r="37" spans="1:33" ht="14.25" customHeight="1">
      <c r="A37" s="131" t="s">
        <v>443</v>
      </c>
      <c r="B37" s="143">
        <v>100</v>
      </c>
      <c r="C37" s="144">
        <v>100.84089533829936</v>
      </c>
      <c r="D37" s="1083" t="s">
        <v>493</v>
      </c>
      <c r="E37" s="1083" t="s">
        <v>493</v>
      </c>
      <c r="F37" s="144">
        <v>98.968996241382584</v>
      </c>
      <c r="G37" s="1083" t="s">
        <v>493</v>
      </c>
      <c r="H37" s="144">
        <v>100.85898532333822</v>
      </c>
      <c r="I37" s="1083" t="s">
        <v>493</v>
      </c>
      <c r="J37" s="144">
        <v>100.542022387036</v>
      </c>
      <c r="K37" s="1083" t="s">
        <v>493</v>
      </c>
      <c r="L37" s="144">
        <v>95.306302719837348</v>
      </c>
      <c r="M37" s="1083" t="s">
        <v>493</v>
      </c>
      <c r="N37" s="144">
        <v>94.299208766205041</v>
      </c>
      <c r="O37" s="1083" t="s">
        <v>493</v>
      </c>
      <c r="P37" s="144">
        <v>93.65668353516601</v>
      </c>
      <c r="Q37" s="1083" t="s">
        <v>493</v>
      </c>
      <c r="R37" s="144">
        <v>95.091217739779495</v>
      </c>
      <c r="S37" s="1083" t="s">
        <v>493</v>
      </c>
      <c r="T37" s="144">
        <v>96.019205470885311</v>
      </c>
      <c r="U37" s="144">
        <v>94.101566581148589</v>
      </c>
      <c r="V37" s="144">
        <v>97.354081562686773</v>
      </c>
      <c r="W37" s="144">
        <v>88.812061853262421</v>
      </c>
      <c r="X37" s="144">
        <v>87.619962721640633</v>
      </c>
      <c r="Y37" s="144">
        <v>87.929449853560257</v>
      </c>
      <c r="Z37" s="144">
        <v>86.884659384594784</v>
      </c>
      <c r="AA37" s="144">
        <v>85.512119659703359</v>
      </c>
      <c r="AB37" s="144">
        <v>84.846976396099691</v>
      </c>
      <c r="AC37" s="144">
        <v>85.18738534909923</v>
      </c>
      <c r="AD37" s="1083" t="s">
        <v>493</v>
      </c>
    </row>
    <row r="38" spans="1:33" ht="14.25" customHeight="1">
      <c r="A38" s="131" t="s">
        <v>444</v>
      </c>
      <c r="B38" s="143">
        <v>100</v>
      </c>
      <c r="C38" s="144">
        <v>101.95197055255591</v>
      </c>
      <c r="D38" s="144">
        <v>100.95040997739731</v>
      </c>
      <c r="E38" s="144">
        <v>99.080885300646614</v>
      </c>
      <c r="F38" s="144">
        <v>98.334587874497629</v>
      </c>
      <c r="G38" s="144">
        <v>100.02066276659347</v>
      </c>
      <c r="H38" s="144">
        <v>102.02386504569225</v>
      </c>
      <c r="I38" s="144">
        <v>99.704508259625442</v>
      </c>
      <c r="J38" s="144">
        <v>98.676505277504987</v>
      </c>
      <c r="K38" s="144">
        <v>94.979663703595975</v>
      </c>
      <c r="L38" s="144">
        <v>96.256823429947062</v>
      </c>
      <c r="M38" s="144">
        <v>96.409899505080489</v>
      </c>
      <c r="N38" s="144">
        <v>100.27610823298014</v>
      </c>
      <c r="O38" s="144">
        <v>106.08848793476196</v>
      </c>
      <c r="P38" s="144">
        <v>98.508142599418818</v>
      </c>
      <c r="Q38" s="144">
        <v>98.097503138300581</v>
      </c>
      <c r="R38" s="144">
        <v>99.685729578230095</v>
      </c>
      <c r="S38" s="144">
        <v>104.6896907200923</v>
      </c>
      <c r="T38" s="144">
        <v>102.47197562176021</v>
      </c>
      <c r="U38" s="144">
        <v>103.64145706415536</v>
      </c>
      <c r="V38" s="144">
        <v>109.17080134740662</v>
      </c>
      <c r="W38" s="144">
        <v>105.3601059623456</v>
      </c>
      <c r="X38" s="144">
        <v>103.99592451400063</v>
      </c>
      <c r="Y38" s="144">
        <v>103.79653047352457</v>
      </c>
      <c r="Z38" s="144">
        <v>105.62078585353052</v>
      </c>
      <c r="AA38" s="144">
        <v>103.83657212583429</v>
      </c>
      <c r="AB38" s="144">
        <v>98.129686223494218</v>
      </c>
      <c r="AC38" s="144">
        <v>96.223929829171354</v>
      </c>
      <c r="AD38" s="1083" t="s">
        <v>493</v>
      </c>
    </row>
    <row r="39" spans="1:33" ht="14.25" customHeight="1">
      <c r="A39" s="131" t="s">
        <v>445</v>
      </c>
      <c r="B39" s="143">
        <v>100</v>
      </c>
      <c r="C39" s="144">
        <v>101.4822182814446</v>
      </c>
      <c r="D39" s="144">
        <v>99.920082486152637</v>
      </c>
      <c r="E39" s="144">
        <v>100.93217602388941</v>
      </c>
      <c r="F39" s="144">
        <v>102.13398769696479</v>
      </c>
      <c r="G39" s="144">
        <v>106.90262891541471</v>
      </c>
      <c r="H39" s="144">
        <v>114.09970076599717</v>
      </c>
      <c r="I39" s="144">
        <v>112.36169351295311</v>
      </c>
      <c r="J39" s="144">
        <v>106.51800776973933</v>
      </c>
      <c r="K39" s="144">
        <v>104.03471140317899</v>
      </c>
      <c r="L39" s="144">
        <v>103.88086033554879</v>
      </c>
      <c r="M39" s="144">
        <v>106.2403029388813</v>
      </c>
      <c r="N39" s="144">
        <v>106.44420511160936</v>
      </c>
      <c r="O39" s="144">
        <v>101.95528784548758</v>
      </c>
      <c r="P39" s="144">
        <v>103.01714052711044</v>
      </c>
      <c r="Q39" s="144">
        <v>103.53038741118704</v>
      </c>
      <c r="R39" s="144">
        <v>105.57938480154566</v>
      </c>
      <c r="S39" s="144">
        <v>102.6033862425667</v>
      </c>
      <c r="T39" s="144">
        <v>107.30237302452565</v>
      </c>
      <c r="U39" s="144">
        <v>100.01773281252569</v>
      </c>
      <c r="V39" s="144">
        <v>108.43911501925906</v>
      </c>
      <c r="W39" s="144">
        <v>102.4512656457505</v>
      </c>
      <c r="X39" s="144">
        <v>102.01921818637059</v>
      </c>
      <c r="Y39" s="144">
        <v>105.85714106338527</v>
      </c>
      <c r="Z39" s="144">
        <v>99.714780687554835</v>
      </c>
      <c r="AA39" s="144">
        <v>101.5567952606478</v>
      </c>
      <c r="AB39" s="144">
        <v>102.34949820722505</v>
      </c>
      <c r="AC39" s="144">
        <v>104.23945474462317</v>
      </c>
      <c r="AD39" s="1083" t="s">
        <v>493</v>
      </c>
    </row>
    <row r="40" spans="1:33" ht="14.25" customHeight="1">
      <c r="A40" s="131" t="s">
        <v>446</v>
      </c>
      <c r="B40" s="143">
        <v>100</v>
      </c>
      <c r="C40" s="144">
        <v>105.65741855525047</v>
      </c>
      <c r="D40" s="144">
        <v>103.11396124478065</v>
      </c>
      <c r="E40" s="144">
        <v>101.14461735438577</v>
      </c>
      <c r="F40" s="144">
        <v>105.0451062475594</v>
      </c>
      <c r="G40" s="144">
        <v>99.743135775639416</v>
      </c>
      <c r="H40" s="144">
        <v>100.31172770825715</v>
      </c>
      <c r="I40" s="144">
        <v>95.258363590145322</v>
      </c>
      <c r="J40" s="144">
        <v>100.0481057268279</v>
      </c>
      <c r="K40" s="144">
        <v>96.094335115488207</v>
      </c>
      <c r="L40" s="144">
        <v>99.309203509482188</v>
      </c>
      <c r="M40" s="144">
        <v>98.421377198113163</v>
      </c>
      <c r="N40" s="144">
        <v>99.834644888350866</v>
      </c>
      <c r="O40" s="144">
        <v>97.932051059048931</v>
      </c>
      <c r="P40" s="144">
        <v>103.99477954615467</v>
      </c>
      <c r="Q40" s="144">
        <v>108.06438677862495</v>
      </c>
      <c r="R40" s="144">
        <v>107.17337694673564</v>
      </c>
      <c r="S40" s="144">
        <v>113.17726404313402</v>
      </c>
      <c r="T40" s="144">
        <v>107.91560789583252</v>
      </c>
      <c r="U40" s="144">
        <v>90.135376026399783</v>
      </c>
      <c r="V40" s="144">
        <v>95.725905866658309</v>
      </c>
      <c r="W40" s="144">
        <v>101.02386439853174</v>
      </c>
      <c r="X40" s="144">
        <v>103.08527234960475</v>
      </c>
      <c r="Y40" s="144">
        <v>108.28957821833443</v>
      </c>
      <c r="Z40" s="144">
        <v>100.88934403389558</v>
      </c>
      <c r="AA40" s="144">
        <v>96.833324025305274</v>
      </c>
      <c r="AB40" s="144">
        <v>92.111667711304122</v>
      </c>
      <c r="AC40" s="1083" t="s">
        <v>493</v>
      </c>
      <c r="AD40" s="1083" t="s">
        <v>493</v>
      </c>
    </row>
    <row r="41" spans="1:33" ht="14.25" customHeight="1">
      <c r="A41" s="131" t="s">
        <v>447</v>
      </c>
      <c r="B41" s="143">
        <v>100</v>
      </c>
      <c r="C41" s="144">
        <v>85.680220517843679</v>
      </c>
      <c r="D41" s="144">
        <v>71.685529965245507</v>
      </c>
      <c r="E41" s="144">
        <v>74.473811663319111</v>
      </c>
      <c r="F41" s="144">
        <v>71.329064812887026</v>
      </c>
      <c r="G41" s="144">
        <v>73.947432517375148</v>
      </c>
      <c r="H41" s="144">
        <v>71.300826897146067</v>
      </c>
      <c r="I41" s="144">
        <v>69.634974147564662</v>
      </c>
      <c r="J41" s="144">
        <v>63.713051682178445</v>
      </c>
      <c r="K41" s="144">
        <v>62.503236676380595</v>
      </c>
      <c r="L41" s="144">
        <v>68.192493177719427</v>
      </c>
      <c r="M41" s="144">
        <v>74.110399851560743</v>
      </c>
      <c r="N41" s="144">
        <v>75.140875700647868</v>
      </c>
      <c r="O41" s="144">
        <v>76.365190157612517</v>
      </c>
      <c r="P41" s="144">
        <v>75.349909045003628</v>
      </c>
      <c r="Q41" s="144">
        <v>77.570449669427148</v>
      </c>
      <c r="R41" s="144">
        <v>79.955220658405395</v>
      </c>
      <c r="S41" s="144">
        <v>77.76765983216896</v>
      </c>
      <c r="T41" s="144">
        <v>79.22838803394832</v>
      </c>
      <c r="U41" s="144">
        <v>79.419745611810555</v>
      </c>
      <c r="V41" s="144">
        <v>81.26906608314674</v>
      </c>
      <c r="W41" s="144">
        <v>77.989981952252137</v>
      </c>
      <c r="X41" s="144">
        <v>79.519409354655167</v>
      </c>
      <c r="Y41" s="144">
        <v>82.089595414319334</v>
      </c>
      <c r="Z41" s="144">
        <v>80.378899614729633</v>
      </c>
      <c r="AA41" s="144">
        <v>78.614296899413617</v>
      </c>
      <c r="AB41" s="144">
        <v>80.575696068237221</v>
      </c>
      <c r="AC41" s="144">
        <v>83.293416745179996</v>
      </c>
      <c r="AD41" s="1083" t="s">
        <v>493</v>
      </c>
    </row>
    <row r="42" spans="1:33" ht="14.25" customHeight="1">
      <c r="A42" s="131" t="s">
        <v>448</v>
      </c>
      <c r="B42" s="143">
        <v>100</v>
      </c>
      <c r="C42" s="144">
        <v>69.983622742615353</v>
      </c>
      <c r="D42" s="144">
        <v>63.633049964009501</v>
      </c>
      <c r="E42" s="144">
        <v>60.85079749895035</v>
      </c>
      <c r="F42" s="144">
        <v>62.577479910520466</v>
      </c>
      <c r="G42" s="144">
        <v>63.900483928471445</v>
      </c>
      <c r="H42" s="144">
        <v>64.38640791662867</v>
      </c>
      <c r="I42" s="144">
        <v>61.17001521430246</v>
      </c>
      <c r="J42" s="144">
        <v>67.012383548899621</v>
      </c>
      <c r="K42" s="144">
        <v>66.612692060136197</v>
      </c>
      <c r="L42" s="144">
        <v>67.818440156386615</v>
      </c>
      <c r="M42" s="144">
        <v>69.222816736637654</v>
      </c>
      <c r="N42" s="144">
        <v>70.358253037582529</v>
      </c>
      <c r="O42" s="144">
        <v>73.081098078507765</v>
      </c>
      <c r="P42" s="144">
        <v>73.138690751214384</v>
      </c>
      <c r="Q42" s="144">
        <v>80.075415792136852</v>
      </c>
      <c r="R42" s="144">
        <v>83.632771439086767</v>
      </c>
      <c r="S42" s="144">
        <v>82.776623811361333</v>
      </c>
      <c r="T42" s="144">
        <v>84.972375011184184</v>
      </c>
      <c r="U42" s="144">
        <v>85.260500001176482</v>
      </c>
      <c r="V42" s="144">
        <v>90.716022505308942</v>
      </c>
      <c r="W42" s="144">
        <v>89.839833253024466</v>
      </c>
      <c r="X42" s="144">
        <v>91.001190980488914</v>
      </c>
      <c r="Y42" s="144">
        <v>91.469450566117118</v>
      </c>
      <c r="Z42" s="144">
        <v>86.953175339087792</v>
      </c>
      <c r="AA42" s="144">
        <v>89.84964932087496</v>
      </c>
      <c r="AB42" s="144">
        <v>92.513344032185927</v>
      </c>
      <c r="AC42" s="144">
        <v>89.525749321389171</v>
      </c>
      <c r="AD42" s="1083" t="s">
        <v>493</v>
      </c>
    </row>
    <row r="43" spans="1:33" ht="14.5">
      <c r="A43" s="131" t="s">
        <v>495</v>
      </c>
      <c r="B43" s="143">
        <v>100</v>
      </c>
      <c r="C43" s="144">
        <v>98.586298288165139</v>
      </c>
      <c r="D43" s="144">
        <v>100.08153009433768</v>
      </c>
      <c r="E43" s="144">
        <v>87.221787108624099</v>
      </c>
      <c r="F43" s="144">
        <v>83.392292580798937</v>
      </c>
      <c r="G43" s="144">
        <v>97.562447470744061</v>
      </c>
      <c r="H43" s="144">
        <v>100.27351407567862</v>
      </c>
      <c r="I43" s="144">
        <v>99.251957114007311</v>
      </c>
      <c r="J43" s="144">
        <v>89.209162545613822</v>
      </c>
      <c r="K43" s="144">
        <v>96.309073807310696</v>
      </c>
      <c r="L43" s="144">
        <v>94.165167671354865</v>
      </c>
      <c r="M43" s="144">
        <v>96.750475106760817</v>
      </c>
      <c r="N43" s="144">
        <v>87.135059873030059</v>
      </c>
      <c r="O43" s="144">
        <v>92.226534021886891</v>
      </c>
      <c r="P43" s="144">
        <v>91.056298103858424</v>
      </c>
      <c r="Q43" s="144">
        <v>91.415816635978047</v>
      </c>
      <c r="R43" s="144">
        <v>92.476627067091187</v>
      </c>
      <c r="S43" s="144">
        <v>78.563471671678499</v>
      </c>
      <c r="T43" s="144">
        <v>70.056534257228407</v>
      </c>
      <c r="U43" s="144">
        <v>68.186071331400242</v>
      </c>
      <c r="V43" s="144">
        <v>71.657358160966155</v>
      </c>
      <c r="W43" s="144">
        <v>68.299737403675351</v>
      </c>
      <c r="X43" s="144">
        <v>67.811476256831853</v>
      </c>
      <c r="Y43" s="144">
        <v>70.041224167611517</v>
      </c>
      <c r="Z43" s="144">
        <v>67.286725831186089</v>
      </c>
      <c r="AA43" s="144">
        <v>64.841830384908334</v>
      </c>
      <c r="AB43" s="144">
        <v>65.644949353808983</v>
      </c>
      <c r="AC43" s="144">
        <v>58.839620369436467</v>
      </c>
      <c r="AD43" s="144">
        <v>64.85396604527368</v>
      </c>
    </row>
    <row r="44" spans="1:33" ht="14.25" customHeight="1">
      <c r="A44" s="131" t="s">
        <v>450</v>
      </c>
      <c r="B44" s="143">
        <v>100</v>
      </c>
      <c r="C44" s="144">
        <v>83.069039310029623</v>
      </c>
      <c r="D44" s="144">
        <v>74.320852221855503</v>
      </c>
      <c r="E44" s="144">
        <v>69.601879877937321</v>
      </c>
      <c r="F44" s="144">
        <v>64.984853322522497</v>
      </c>
      <c r="G44" s="144">
        <v>66.828623739784618</v>
      </c>
      <c r="H44" s="144">
        <v>69.911743643832736</v>
      </c>
      <c r="I44" s="144">
        <v>68.053192470284586</v>
      </c>
      <c r="J44" s="144">
        <v>68.462066623594794</v>
      </c>
      <c r="K44" s="144">
        <v>69.122806549423913</v>
      </c>
      <c r="L44" s="144">
        <v>68.470553151231542</v>
      </c>
      <c r="M44" s="144">
        <v>70.837954761251311</v>
      </c>
      <c r="N44" s="144">
        <v>74.892410812527601</v>
      </c>
      <c r="O44" s="144">
        <v>78.325890991516914</v>
      </c>
      <c r="P44" s="144">
        <v>78.244638359116678</v>
      </c>
      <c r="Q44" s="144">
        <v>79.400478654887209</v>
      </c>
      <c r="R44" s="144">
        <v>80.901008738757653</v>
      </c>
      <c r="S44" s="144">
        <v>78.954708264444974</v>
      </c>
      <c r="T44" s="144">
        <v>82.306033306705558</v>
      </c>
      <c r="U44" s="144">
        <v>79.88494923501699</v>
      </c>
      <c r="V44" s="144">
        <v>83.833452523335922</v>
      </c>
      <c r="W44" s="144">
        <v>80.328671119269686</v>
      </c>
      <c r="X44" s="144">
        <v>82.112259458408587</v>
      </c>
      <c r="Y44" s="144">
        <v>84.150571563967077</v>
      </c>
      <c r="Z44" s="144">
        <v>79.488221090010427</v>
      </c>
      <c r="AA44" s="144">
        <v>79.986832153219865</v>
      </c>
      <c r="AB44" s="144">
        <v>82.61102413228889</v>
      </c>
      <c r="AC44" s="144">
        <v>83.68745618170739</v>
      </c>
      <c r="AD44" s="1083" t="s">
        <v>493</v>
      </c>
    </row>
    <row r="45" spans="1:33" ht="20.25" customHeight="1">
      <c r="A45" s="133" t="s">
        <v>451</v>
      </c>
      <c r="B45" s="143">
        <v>99.999999999999986</v>
      </c>
      <c r="C45" s="144">
        <v>97.271410796416049</v>
      </c>
      <c r="D45" s="144">
        <v>94.715065279441959</v>
      </c>
      <c r="E45" s="144">
        <v>94.12377983907578</v>
      </c>
      <c r="F45" s="144">
        <v>93.078484543826619</v>
      </c>
      <c r="G45" s="144">
        <v>93.443340450722957</v>
      </c>
      <c r="H45" s="144">
        <v>96.378737281171624</v>
      </c>
      <c r="I45" s="144">
        <v>95.464965112955142</v>
      </c>
      <c r="J45" s="144">
        <v>94.929572411556691</v>
      </c>
      <c r="K45" s="144">
        <v>93.666843538703034</v>
      </c>
      <c r="L45" s="144">
        <v>94.134262636654441</v>
      </c>
      <c r="M45" s="144">
        <v>95.878930919667027</v>
      </c>
      <c r="N45" s="144">
        <v>94.167108193894535</v>
      </c>
      <c r="O45" s="144">
        <v>95.329087568988953</v>
      </c>
      <c r="P45" s="144">
        <v>95.37995760905801</v>
      </c>
      <c r="Q45" s="144">
        <v>95.304504880922295</v>
      </c>
      <c r="R45" s="144">
        <v>97.322903904585203</v>
      </c>
      <c r="S45" s="144">
        <v>93.333256705137089</v>
      </c>
      <c r="T45" s="144">
        <v>94.802926687241765</v>
      </c>
      <c r="U45" s="144">
        <v>89.518181905891169</v>
      </c>
      <c r="V45" s="144">
        <v>94.288457954945756</v>
      </c>
      <c r="W45" s="144">
        <v>90.203812068993429</v>
      </c>
      <c r="X45" s="144">
        <v>89.026465387291495</v>
      </c>
      <c r="Y45" s="144">
        <v>91.256807535171191</v>
      </c>
      <c r="Z45" s="144">
        <v>86.655875680449896</v>
      </c>
      <c r="AA45" s="144">
        <v>86.442929359179956</v>
      </c>
      <c r="AB45" s="144">
        <v>87.229332143264202</v>
      </c>
      <c r="AC45" s="144">
        <v>87.112499926757408</v>
      </c>
      <c r="AD45" s="144">
        <v>84.320973493178869</v>
      </c>
    </row>
    <row r="46" spans="1:33" ht="12.75" customHeight="1">
      <c r="A46" s="146"/>
      <c r="B46" s="134"/>
      <c r="C46" s="134"/>
      <c r="D46" s="134"/>
      <c r="E46" s="134"/>
      <c r="F46" s="134"/>
      <c r="G46" s="134"/>
      <c r="H46" s="134"/>
      <c r="I46" s="134"/>
      <c r="J46" s="134"/>
    </row>
    <row r="47" spans="1:33" ht="12.75" customHeight="1">
      <c r="B47" s="1283" t="s">
        <v>497</v>
      </c>
      <c r="C47" s="1283"/>
      <c r="D47" s="1283"/>
      <c r="E47" s="1283"/>
      <c r="F47" s="1283" t="s">
        <v>497</v>
      </c>
      <c r="G47" s="1283"/>
      <c r="H47" s="1283"/>
      <c r="I47" s="1283"/>
      <c r="J47" s="1283" t="s">
        <v>497</v>
      </c>
      <c r="K47" s="1283"/>
      <c r="L47" s="1283"/>
      <c r="M47" s="1283"/>
      <c r="N47" s="1283" t="s">
        <v>497</v>
      </c>
      <c r="O47" s="1283"/>
      <c r="P47" s="1283"/>
      <c r="Q47" s="1283"/>
      <c r="R47" s="1283" t="s">
        <v>497</v>
      </c>
      <c r="S47" s="1283"/>
      <c r="T47" s="1283"/>
      <c r="U47" s="1283"/>
      <c r="V47" s="1283" t="s">
        <v>497</v>
      </c>
      <c r="W47" s="1283"/>
      <c r="X47" s="1283"/>
      <c r="Y47" s="1283"/>
      <c r="Z47" s="1283" t="s">
        <v>497</v>
      </c>
      <c r="AA47" s="1283"/>
      <c r="AB47" s="1283"/>
      <c r="AC47" s="1283"/>
      <c r="AD47" s="1283" t="s">
        <v>497</v>
      </c>
      <c r="AE47" s="1283"/>
      <c r="AF47" s="1283"/>
      <c r="AG47" s="1283"/>
    </row>
    <row r="48" spans="1:33" ht="12.75" customHeight="1">
      <c r="A48" s="142"/>
      <c r="B48" s="134"/>
      <c r="C48" s="134"/>
      <c r="D48" s="134"/>
      <c r="E48" s="134"/>
      <c r="F48" s="134"/>
      <c r="G48" s="134"/>
      <c r="H48" s="134"/>
      <c r="I48" s="134"/>
      <c r="J48" s="134"/>
    </row>
    <row r="49" spans="1:30" ht="14.5">
      <c r="A49" s="131" t="s">
        <v>490</v>
      </c>
      <c r="B49" s="144">
        <v>96.106724560906358</v>
      </c>
      <c r="C49" s="143">
        <v>100</v>
      </c>
      <c r="D49" s="144">
        <v>99.404418839642815</v>
      </c>
      <c r="E49" s="144">
        <v>99.952173889360154</v>
      </c>
      <c r="F49" s="144">
        <v>97.122781015735669</v>
      </c>
      <c r="G49" s="144">
        <v>99.506464302356562</v>
      </c>
      <c r="H49" s="144">
        <v>103.39749264773032</v>
      </c>
      <c r="I49" s="144">
        <v>100.43512931095216</v>
      </c>
      <c r="J49" s="144">
        <v>101.66816906288163</v>
      </c>
      <c r="K49" s="144">
        <v>100.3154876312304</v>
      </c>
      <c r="L49" s="144">
        <v>98.494875147230857</v>
      </c>
      <c r="M49" s="144">
        <v>101.51820775557273</v>
      </c>
      <c r="N49" s="144">
        <v>99.242325652305581</v>
      </c>
      <c r="O49" s="144">
        <v>101.88183559255179</v>
      </c>
      <c r="P49" s="144">
        <v>100.42342944856266</v>
      </c>
      <c r="Q49" s="144">
        <v>102.98369014254045</v>
      </c>
      <c r="R49" s="144">
        <v>105.84962274529578</v>
      </c>
      <c r="S49" s="144">
        <v>99.618788788697628</v>
      </c>
      <c r="T49" s="144">
        <v>101.16283956047073</v>
      </c>
      <c r="U49" s="144">
        <v>96.325500948575524</v>
      </c>
      <c r="V49" s="144">
        <v>96.576987096819764</v>
      </c>
      <c r="W49" s="144">
        <v>89.378324233607614</v>
      </c>
      <c r="X49" s="144">
        <v>86.393796131159277</v>
      </c>
      <c r="Y49" s="144">
        <v>89.157743990757737</v>
      </c>
      <c r="Z49" s="144">
        <v>85.065727893395959</v>
      </c>
      <c r="AA49" s="144">
        <v>85.871100999872198</v>
      </c>
      <c r="AB49" s="144">
        <v>86.947947195761131</v>
      </c>
      <c r="AC49" s="144">
        <v>84.849528387615322</v>
      </c>
      <c r="AD49" s="144">
        <v>83.980967488537289</v>
      </c>
    </row>
    <row r="50" spans="1:30" ht="14.25" customHeight="1">
      <c r="A50" s="131" t="s">
        <v>436</v>
      </c>
      <c r="B50" s="144">
        <v>96.508318998003432</v>
      </c>
      <c r="C50" s="143">
        <v>100</v>
      </c>
      <c r="D50" s="144">
        <v>97.437644636813829</v>
      </c>
      <c r="E50" s="144">
        <v>98.019306331796656</v>
      </c>
      <c r="F50" s="144">
        <v>96.841563359452365</v>
      </c>
      <c r="G50" s="144">
        <v>100.57557231474992</v>
      </c>
      <c r="H50" s="144">
        <v>103.59257636546948</v>
      </c>
      <c r="I50" s="144">
        <v>102.71010996731206</v>
      </c>
      <c r="J50" s="144">
        <v>104.37781250605715</v>
      </c>
      <c r="K50" s="144">
        <v>103.25501872171607</v>
      </c>
      <c r="L50" s="144">
        <v>103.21472158916825</v>
      </c>
      <c r="M50" s="144">
        <v>105.17834835644595</v>
      </c>
      <c r="N50" s="144">
        <v>101.44661282032285</v>
      </c>
      <c r="O50" s="144">
        <v>99.872506838322607</v>
      </c>
      <c r="P50" s="144">
        <v>99.782148128186947</v>
      </c>
      <c r="Q50" s="144">
        <v>99.865880480658902</v>
      </c>
      <c r="R50" s="144">
        <v>103.05225636593035</v>
      </c>
      <c r="S50" s="144">
        <v>98.07700695578491</v>
      </c>
      <c r="T50" s="144">
        <v>101.09247818428634</v>
      </c>
      <c r="U50" s="144">
        <v>99.436833639902645</v>
      </c>
      <c r="V50" s="144">
        <v>103.24193616330358</v>
      </c>
      <c r="W50" s="144">
        <v>100.7376851361998</v>
      </c>
      <c r="X50" s="144">
        <v>97.842926285477091</v>
      </c>
      <c r="Y50" s="144">
        <v>97.846882702125441</v>
      </c>
      <c r="Z50" s="144">
        <v>93.738605959181257</v>
      </c>
      <c r="AA50" s="144">
        <v>92.985128270265321</v>
      </c>
      <c r="AB50" s="144">
        <v>92.237475288631728</v>
      </c>
      <c r="AC50" s="144">
        <v>92.121861725926294</v>
      </c>
      <c r="AD50" s="1083" t="s">
        <v>493</v>
      </c>
    </row>
    <row r="51" spans="1:30" ht="14.25" customHeight="1">
      <c r="A51" s="131" t="s">
        <v>437</v>
      </c>
      <c r="B51" s="144">
        <v>95.648792165240963</v>
      </c>
      <c r="C51" s="143">
        <v>100.00000000000001</v>
      </c>
      <c r="D51" s="144">
        <v>90.481330791665243</v>
      </c>
      <c r="E51" s="144">
        <v>95.164516881993663</v>
      </c>
      <c r="F51" s="144">
        <v>92.186725579083429</v>
      </c>
      <c r="G51" s="144">
        <v>90.726987029323269</v>
      </c>
      <c r="H51" s="144">
        <v>93.477178096206174</v>
      </c>
      <c r="I51" s="144">
        <v>88.319666902735619</v>
      </c>
      <c r="J51" s="144">
        <v>87.25799212915129</v>
      </c>
      <c r="K51" s="144">
        <v>92.682933594372159</v>
      </c>
      <c r="L51" s="144">
        <v>92.29495151290935</v>
      </c>
      <c r="M51" s="144">
        <v>97.059204642373857</v>
      </c>
      <c r="N51" s="144">
        <v>90.071358754001338</v>
      </c>
      <c r="O51" s="144">
        <v>88.721775403673718</v>
      </c>
      <c r="P51" s="144">
        <v>85.902656907256429</v>
      </c>
      <c r="Q51" s="144">
        <v>83.878192037499517</v>
      </c>
      <c r="R51" s="144">
        <v>85.616132044809376</v>
      </c>
      <c r="S51" s="144">
        <v>76.115944538633698</v>
      </c>
      <c r="T51" s="144">
        <v>80.521680880373353</v>
      </c>
      <c r="U51" s="144">
        <v>79.352205053301958</v>
      </c>
      <c r="V51" s="144">
        <v>86.498994384925936</v>
      </c>
      <c r="W51" s="144">
        <v>76.59723491163524</v>
      </c>
      <c r="X51" s="144">
        <v>76.413365680556055</v>
      </c>
      <c r="Y51" s="144">
        <v>78.092241004829674</v>
      </c>
      <c r="Z51" s="144">
        <v>72.027054484938986</v>
      </c>
      <c r="AA51" s="144">
        <v>69.150404866936469</v>
      </c>
      <c r="AB51" s="144">
        <v>70.029072570604981</v>
      </c>
      <c r="AC51" s="144">
        <v>68.7457540815914</v>
      </c>
      <c r="AD51" s="1083" t="s">
        <v>493</v>
      </c>
    </row>
    <row r="52" spans="1:30" ht="14.25" customHeight="1">
      <c r="A52" s="131" t="s">
        <v>438</v>
      </c>
      <c r="B52" s="144">
        <v>128.49347658028904</v>
      </c>
      <c r="C52" s="143">
        <v>100</v>
      </c>
      <c r="D52" s="144">
        <v>89.828910594322252</v>
      </c>
      <c r="E52" s="144">
        <v>90.767961612090872</v>
      </c>
      <c r="F52" s="144">
        <v>88.472124350493075</v>
      </c>
      <c r="G52" s="144">
        <v>84.885384167903908</v>
      </c>
      <c r="H52" s="144">
        <v>86.923983995612787</v>
      </c>
      <c r="I52" s="144">
        <v>86.01142165785096</v>
      </c>
      <c r="J52" s="144">
        <v>92.92358855557336</v>
      </c>
      <c r="K52" s="144">
        <v>90.353354997153929</v>
      </c>
      <c r="L52" s="144">
        <v>91.302577577050528</v>
      </c>
      <c r="M52" s="144">
        <v>94.42666304920165</v>
      </c>
      <c r="N52" s="144">
        <v>95.740330517036753</v>
      </c>
      <c r="O52" s="144">
        <v>92.436960887201565</v>
      </c>
      <c r="P52" s="144">
        <v>94.387313297948964</v>
      </c>
      <c r="Q52" s="144">
        <v>101.16602333398765</v>
      </c>
      <c r="R52" s="144">
        <v>101.98116607566432</v>
      </c>
      <c r="S52" s="144">
        <v>100.90849812777229</v>
      </c>
      <c r="T52" s="144">
        <v>98.813340841375222</v>
      </c>
      <c r="U52" s="144">
        <v>95.743121723450301</v>
      </c>
      <c r="V52" s="144">
        <v>101.27336968354669</v>
      </c>
      <c r="W52" s="144">
        <v>105.13389885184533</v>
      </c>
      <c r="X52" s="144">
        <v>104.62949149780084</v>
      </c>
      <c r="Y52" s="144">
        <v>103.2865177641781</v>
      </c>
      <c r="Z52" s="144">
        <v>101.84616628110732</v>
      </c>
      <c r="AA52" s="144">
        <v>101.87168846390617</v>
      </c>
      <c r="AB52" s="144">
        <v>101.63087939033204</v>
      </c>
      <c r="AC52" s="144">
        <v>103.06285549979759</v>
      </c>
      <c r="AD52" s="1083" t="s">
        <v>493</v>
      </c>
    </row>
    <row r="53" spans="1:30" ht="14.25" customHeight="1">
      <c r="A53" s="131" t="s">
        <v>716</v>
      </c>
      <c r="B53" s="144">
        <v>98.400693041288335</v>
      </c>
      <c r="C53" s="143">
        <v>100</v>
      </c>
      <c r="D53" s="144">
        <v>96.092694567464719</v>
      </c>
      <c r="E53" s="144">
        <v>93.138498317159915</v>
      </c>
      <c r="F53" s="144">
        <v>99.16641348599947</v>
      </c>
      <c r="G53" s="144">
        <v>99.292554096511893</v>
      </c>
      <c r="H53" s="144">
        <v>104.54062280594191</v>
      </c>
      <c r="I53" s="144">
        <v>104.71821350247073</v>
      </c>
      <c r="J53" s="144">
        <v>101.42155813865475</v>
      </c>
      <c r="K53" s="144">
        <v>96.224775513533885</v>
      </c>
      <c r="L53" s="144">
        <v>104.09593749111491</v>
      </c>
      <c r="M53" s="144">
        <v>104.63459351790618</v>
      </c>
      <c r="N53" s="144">
        <v>103.05547916611006</v>
      </c>
      <c r="O53" s="144">
        <v>106.96621633947534</v>
      </c>
      <c r="P53" s="144">
        <v>96.855383840062771</v>
      </c>
      <c r="Q53" s="144">
        <v>90.786043881030579</v>
      </c>
      <c r="R53" s="144">
        <v>94.253254390349127</v>
      </c>
      <c r="S53" s="144">
        <v>100.80858946382386</v>
      </c>
      <c r="T53" s="144">
        <v>99.819357822193169</v>
      </c>
      <c r="U53" s="144">
        <v>96.197215637007375</v>
      </c>
      <c r="V53" s="144">
        <v>105.97473093185958</v>
      </c>
      <c r="W53" s="144">
        <v>100.3884784726481</v>
      </c>
      <c r="X53" s="144">
        <v>100.06082097755768</v>
      </c>
      <c r="Y53" s="144">
        <v>98.821528717250288</v>
      </c>
      <c r="Z53" s="144">
        <v>100.22110858918074</v>
      </c>
      <c r="AA53" s="144">
        <v>97.688268514012151</v>
      </c>
      <c r="AB53" s="144">
        <v>96.962077514917638</v>
      </c>
      <c r="AC53" s="144">
        <v>97.916998693685429</v>
      </c>
      <c r="AD53" s="144">
        <v>93.879709046045889</v>
      </c>
    </row>
    <row r="54" spans="1:30" ht="14.25" customHeight="1">
      <c r="A54" s="131" t="s">
        <v>440</v>
      </c>
      <c r="B54" s="144">
        <v>93.093692998275245</v>
      </c>
      <c r="C54" s="143">
        <v>100</v>
      </c>
      <c r="D54" s="144">
        <v>93.519923458168293</v>
      </c>
      <c r="E54" s="144">
        <v>95.913670046850655</v>
      </c>
      <c r="F54" s="144">
        <v>93.211827457013001</v>
      </c>
      <c r="G54" s="144">
        <v>94.620301984019065</v>
      </c>
      <c r="H54" s="144">
        <v>100.92167031247591</v>
      </c>
      <c r="I54" s="144">
        <v>98.198776621756508</v>
      </c>
      <c r="J54" s="1083" t="s">
        <v>493</v>
      </c>
      <c r="K54" s="1083" t="s">
        <v>493</v>
      </c>
      <c r="L54" s="1083" t="s">
        <v>493</v>
      </c>
      <c r="M54" s="1083" t="s">
        <v>493</v>
      </c>
      <c r="N54" s="1083" t="s">
        <v>493</v>
      </c>
      <c r="O54" s="144">
        <v>93.572644482180792</v>
      </c>
      <c r="P54" s="144">
        <v>93.580505813614465</v>
      </c>
      <c r="Q54" s="144">
        <v>94.253347022317783</v>
      </c>
      <c r="R54" s="144">
        <v>97.352873870587089</v>
      </c>
      <c r="S54" s="144">
        <v>93.628572315301867</v>
      </c>
      <c r="T54" s="144">
        <v>90.771202440483989</v>
      </c>
      <c r="U54" s="144">
        <v>89.739798172424585</v>
      </c>
      <c r="V54" s="144">
        <v>96.353390638984479</v>
      </c>
      <c r="W54" s="144">
        <v>89.748826318273856</v>
      </c>
      <c r="X54" s="144">
        <v>89.417960431396921</v>
      </c>
      <c r="Y54" s="144">
        <v>88.017176828253241</v>
      </c>
      <c r="Z54" s="144">
        <v>87.90459471278092</v>
      </c>
      <c r="AA54" s="144">
        <v>93.131940531868182</v>
      </c>
      <c r="AB54" s="144">
        <v>94.580789148532148</v>
      </c>
      <c r="AC54" s="144">
        <v>94.663206515270986</v>
      </c>
      <c r="AD54" s="1083" t="s">
        <v>493</v>
      </c>
    </row>
    <row r="55" spans="1:30" ht="14.25" customHeight="1">
      <c r="A55" s="131" t="s">
        <v>492</v>
      </c>
      <c r="B55" s="144">
        <v>98.309810160144409</v>
      </c>
      <c r="C55" s="143">
        <v>100</v>
      </c>
      <c r="D55" s="144">
        <v>102.29236521027528</v>
      </c>
      <c r="E55" s="144">
        <v>103.75862544484653</v>
      </c>
      <c r="F55" s="144">
        <v>102.29651830285522</v>
      </c>
      <c r="G55" s="144">
        <v>100.03864715129239</v>
      </c>
      <c r="H55" s="144">
        <v>106.03822892022056</v>
      </c>
      <c r="I55" s="144">
        <v>107.21612186342183</v>
      </c>
      <c r="J55" s="144">
        <v>108.21263362172579</v>
      </c>
      <c r="K55" s="144">
        <v>103.7348158609532</v>
      </c>
      <c r="L55" s="144">
        <v>103.78136075411254</v>
      </c>
      <c r="M55" s="144">
        <v>108.37486653160714</v>
      </c>
      <c r="N55" s="144">
        <v>104.08812593110977</v>
      </c>
      <c r="O55" s="144">
        <v>100.96439521257065</v>
      </c>
      <c r="P55" s="144">
        <v>106.23141464009369</v>
      </c>
      <c r="Q55" s="144">
        <v>104.05493201784276</v>
      </c>
      <c r="R55" s="144">
        <v>105.41094332377831</v>
      </c>
      <c r="S55" s="144">
        <v>89.873053230527873</v>
      </c>
      <c r="T55" s="144">
        <v>106.64766683084225</v>
      </c>
      <c r="U55" s="144">
        <v>89.431021351617005</v>
      </c>
      <c r="V55" s="144">
        <v>101.80891178760118</v>
      </c>
      <c r="W55" s="144">
        <v>89.034194684554606</v>
      </c>
      <c r="X55" s="144">
        <v>85.833244410085143</v>
      </c>
      <c r="Y55" s="144">
        <v>86.124468891714457</v>
      </c>
      <c r="Z55" s="144">
        <v>84.365779416853385</v>
      </c>
      <c r="AA55" s="144">
        <v>84.797584361445914</v>
      </c>
      <c r="AB55" s="144">
        <v>85.993189932141547</v>
      </c>
      <c r="AC55" s="144">
        <v>85.036821725154056</v>
      </c>
      <c r="AD55" s="144">
        <v>83.053034996166602</v>
      </c>
    </row>
    <row r="56" spans="1:30" ht="14.25" customHeight="1">
      <c r="A56" s="131" t="s">
        <v>442</v>
      </c>
      <c r="B56" s="144">
        <v>157.34124716035294</v>
      </c>
      <c r="C56" s="143">
        <v>100</v>
      </c>
      <c r="D56" s="144">
        <v>101.15647220462739</v>
      </c>
      <c r="E56" s="144">
        <v>104.55611452003822</v>
      </c>
      <c r="F56" s="144">
        <v>105.02619181141102</v>
      </c>
      <c r="G56" s="144">
        <v>111.09563883121542</v>
      </c>
      <c r="H56" s="144">
        <v>123.63982871906167</v>
      </c>
      <c r="I56" s="144">
        <v>116.04169489997689</v>
      </c>
      <c r="J56" s="144">
        <v>113.97575559039174</v>
      </c>
      <c r="K56" s="144">
        <v>117.51653037261043</v>
      </c>
      <c r="L56" s="144">
        <v>117.42415560664384</v>
      </c>
      <c r="M56" s="144">
        <v>122.21979687355449</v>
      </c>
      <c r="N56" s="144">
        <v>125.47442494405435</v>
      </c>
      <c r="O56" s="144">
        <v>124.86874563486242</v>
      </c>
      <c r="P56" s="144">
        <v>125.59297363165904</v>
      </c>
      <c r="Q56" s="144">
        <v>126.15277305996059</v>
      </c>
      <c r="R56" s="144">
        <v>135.25114116984355</v>
      </c>
      <c r="S56" s="144">
        <v>130.17886787405985</v>
      </c>
      <c r="T56" s="144">
        <v>145.93562936512564</v>
      </c>
      <c r="U56" s="144">
        <v>139.89579123462283</v>
      </c>
      <c r="V56" s="144">
        <v>151.59726074693174</v>
      </c>
      <c r="W56" s="144">
        <v>146.68519015932984</v>
      </c>
      <c r="X56" s="144">
        <v>155.80723474384286</v>
      </c>
      <c r="Y56" s="144">
        <v>156.27073640001692</v>
      </c>
      <c r="Z56" s="144">
        <v>158.03814994919051</v>
      </c>
      <c r="AA56" s="144">
        <v>152.62354042086125</v>
      </c>
      <c r="AB56" s="144">
        <v>157.93315677213499</v>
      </c>
      <c r="AC56" s="1083" t="s">
        <v>493</v>
      </c>
      <c r="AD56" s="1083" t="s">
        <v>493</v>
      </c>
    </row>
    <row r="57" spans="1:30" ht="14.25" customHeight="1">
      <c r="A57" s="131" t="s">
        <v>443</v>
      </c>
      <c r="B57" s="144">
        <v>99.166116747101128</v>
      </c>
      <c r="C57" s="143">
        <v>100</v>
      </c>
      <c r="D57" s="1083" t="s">
        <v>493</v>
      </c>
      <c r="E57" s="1083" t="s">
        <v>493</v>
      </c>
      <c r="F57" s="144">
        <v>98.143710356163581</v>
      </c>
      <c r="G57" s="1083" t="s">
        <v>493</v>
      </c>
      <c r="H57" s="144">
        <v>100.01793913568318</v>
      </c>
      <c r="I57" s="1083" t="s">
        <v>493</v>
      </c>
      <c r="J57" s="144">
        <v>99.703619300224688</v>
      </c>
      <c r="K57" s="1083" t="s">
        <v>493</v>
      </c>
      <c r="L57" s="144">
        <v>94.511559422499531</v>
      </c>
      <c r="M57" s="1083" t="s">
        <v>493</v>
      </c>
      <c r="N57" s="144">
        <v>93.512863456687526</v>
      </c>
      <c r="O57" s="1083" t="s">
        <v>493</v>
      </c>
      <c r="P57" s="144">
        <v>92.875696135945773</v>
      </c>
      <c r="Q57" s="1083" t="s">
        <v>493</v>
      </c>
      <c r="R57" s="144">
        <v>94.298268000069882</v>
      </c>
      <c r="S57" s="1083" t="s">
        <v>493</v>
      </c>
      <c r="T57" s="144">
        <v>95.218517396897042</v>
      </c>
      <c r="U57" s="144">
        <v>93.316869376712916</v>
      </c>
      <c r="V57" s="144">
        <v>96.54226218052203</v>
      </c>
      <c r="W57" s="144">
        <v>88.071472942913886</v>
      </c>
      <c r="X57" s="144">
        <v>86.889314526308652</v>
      </c>
      <c r="Y57" s="144">
        <v>87.196220896865313</v>
      </c>
      <c r="Z57" s="144">
        <v>86.160142760648412</v>
      </c>
      <c r="AA57" s="144">
        <v>84.799048414662252</v>
      </c>
      <c r="AB57" s="144">
        <v>84.139451669341568</v>
      </c>
      <c r="AC57" s="144">
        <v>84.477022009090675</v>
      </c>
      <c r="AD57" s="1083" t="s">
        <v>493</v>
      </c>
    </row>
    <row r="58" spans="1:30" ht="14.25" customHeight="1">
      <c r="A58" s="131" t="s">
        <v>444</v>
      </c>
      <c r="B58" s="144">
        <v>98.085401839732313</v>
      </c>
      <c r="C58" s="143">
        <v>100</v>
      </c>
      <c r="D58" s="144">
        <v>99.017615285187375</v>
      </c>
      <c r="E58" s="144">
        <v>97.183884493503484</v>
      </c>
      <c r="F58" s="144">
        <v>96.451875664145689</v>
      </c>
      <c r="G58" s="144">
        <v>98.105668997376725</v>
      </c>
      <c r="H58" s="144">
        <v>100.07051800249343</v>
      </c>
      <c r="I58" s="144">
        <v>97.795567578782709</v>
      </c>
      <c r="J58" s="144">
        <v>96.787246722845424</v>
      </c>
      <c r="K58" s="144">
        <v>93.161184809698483</v>
      </c>
      <c r="L58" s="144">
        <v>94.413892059425166</v>
      </c>
      <c r="M58" s="144">
        <v>94.56403734284028</v>
      </c>
      <c r="N58" s="144">
        <v>98.356223709563452</v>
      </c>
      <c r="O58" s="144">
        <v>104.05731969650718</v>
      </c>
      <c r="P58" s="144">
        <v>96.622107513496474</v>
      </c>
      <c r="Q58" s="144">
        <v>96.219330147946124</v>
      </c>
      <c r="R58" s="144">
        <v>97.777148433675862</v>
      </c>
      <c r="S58" s="144">
        <v>102.68530382757547</v>
      </c>
      <c r="T58" s="144">
        <v>100.51004906171602</v>
      </c>
      <c r="U58" s="144">
        <v>101.6571396339304</v>
      </c>
      <c r="V58" s="144">
        <v>107.08061919325968</v>
      </c>
      <c r="W58" s="144">
        <v>103.34288331193444</v>
      </c>
      <c r="X58" s="144">
        <v>102.0048204565022</v>
      </c>
      <c r="Y58" s="144">
        <v>101.80924401065677</v>
      </c>
      <c r="Z58" s="144">
        <v>103.59857223071853</v>
      </c>
      <c r="AA58" s="144">
        <v>101.84851902622803</v>
      </c>
      <c r="AB58" s="144">
        <v>96.25089705638274</v>
      </c>
      <c r="AC58" s="144">
        <v>94.381628238924748</v>
      </c>
      <c r="AD58" s="1083" t="s">
        <v>493</v>
      </c>
    </row>
    <row r="59" spans="1:30" ht="14.25" customHeight="1">
      <c r="A59" s="131" t="s">
        <v>445</v>
      </c>
      <c r="B59" s="144">
        <v>98.539430546015566</v>
      </c>
      <c r="C59" s="143">
        <v>100</v>
      </c>
      <c r="D59" s="144">
        <v>98.460680282963835</v>
      </c>
      <c r="E59" s="144">
        <v>99.457991491642687</v>
      </c>
      <c r="F59" s="144">
        <v>100.64224987052671</v>
      </c>
      <c r="G59" s="144">
        <v>105.34124177196983</v>
      </c>
      <c r="H59" s="144">
        <v>112.43319538952136</v>
      </c>
      <c r="I59" s="144">
        <v>110.72057293952329</v>
      </c>
      <c r="J59" s="144">
        <v>104.96223828526175</v>
      </c>
      <c r="K59" s="144">
        <v>102.51521218688329</v>
      </c>
      <c r="L59" s="144">
        <v>102.36360822095153</v>
      </c>
      <c r="M59" s="144">
        <v>104.68858952633546</v>
      </c>
      <c r="N59" s="144">
        <v>104.88951356621266</v>
      </c>
      <c r="O59" s="144">
        <v>100.46616005449448</v>
      </c>
      <c r="P59" s="144">
        <v>101.51250364020325</v>
      </c>
      <c r="Q59" s="144">
        <v>102.01825419706749</v>
      </c>
      <c r="R59" s="144">
        <v>104.0373245574296</v>
      </c>
      <c r="S59" s="144">
        <v>101.1047925243541</v>
      </c>
      <c r="T59" s="144">
        <v>105.73514734072899</v>
      </c>
      <c r="U59" s="144">
        <v>98.556904358498159</v>
      </c>
      <c r="V59" s="144">
        <v>106.8552864291167</v>
      </c>
      <c r="W59" s="144">
        <v>100.95489375450821</v>
      </c>
      <c r="X59" s="144">
        <v>100.52915664834673</v>
      </c>
      <c r="Y59" s="144">
        <v>104.31102399615224</v>
      </c>
      <c r="Z59" s="144">
        <v>98.258377059724836</v>
      </c>
      <c r="AA59" s="144">
        <v>100.07348773062526</v>
      </c>
      <c r="AB59" s="144">
        <v>100.85461270010397</v>
      </c>
      <c r="AC59" s="144">
        <v>102.71696510962327</v>
      </c>
      <c r="AD59" s="1083" t="s">
        <v>493</v>
      </c>
    </row>
    <row r="60" spans="1:30" ht="14.25" customHeight="1">
      <c r="A60" s="131" t="s">
        <v>446</v>
      </c>
      <c r="B60" s="144">
        <v>94.645507497145502</v>
      </c>
      <c r="C60" s="143">
        <v>100</v>
      </c>
      <c r="D60" s="144">
        <v>97.592731920532586</v>
      </c>
      <c r="E60" s="144">
        <v>95.728836401104331</v>
      </c>
      <c r="F60" s="144">
        <v>99.420473908918311</v>
      </c>
      <c r="G60" s="144">
        <v>94.402397048420823</v>
      </c>
      <c r="H60" s="144">
        <v>94.940543768634711</v>
      </c>
      <c r="I60" s="144">
        <v>90.157761653369121</v>
      </c>
      <c r="J60" s="144">
        <v>94.691037406436962</v>
      </c>
      <c r="K60" s="144">
        <v>90.948971146061524</v>
      </c>
      <c r="L60" s="144">
        <v>93.991699652922463</v>
      </c>
      <c r="M60" s="144">
        <v>93.151411934834059</v>
      </c>
      <c r="N60" s="144">
        <v>94.489006312552718</v>
      </c>
      <c r="O60" s="144">
        <v>92.688286727200534</v>
      </c>
      <c r="P60" s="144">
        <v>98.426386871995774</v>
      </c>
      <c r="Q60" s="144">
        <v>102.27808729030781</v>
      </c>
      <c r="R60" s="144">
        <v>101.4347865130667</v>
      </c>
      <c r="S60" s="144">
        <v>107.11719592500857</v>
      </c>
      <c r="T60" s="144">
        <v>102.13727476164033</v>
      </c>
      <c r="U60" s="144">
        <v>85.309084074646506</v>
      </c>
      <c r="V60" s="144">
        <v>90.600269413738545</v>
      </c>
      <c r="W60" s="144">
        <v>95.614549153218476</v>
      </c>
      <c r="X60" s="144">
        <v>97.565579170098033</v>
      </c>
      <c r="Y60" s="144">
        <v>102.49122087126096</v>
      </c>
      <c r="Z60" s="144">
        <v>95.487231671421569</v>
      </c>
      <c r="AA60" s="144">
        <v>91.648390950105508</v>
      </c>
      <c r="AB60" s="144">
        <v>87.17955536944811</v>
      </c>
      <c r="AC60" s="1083" t="s">
        <v>493</v>
      </c>
      <c r="AD60" s="1083" t="s">
        <v>493</v>
      </c>
    </row>
    <row r="61" spans="1:30" ht="14.25" customHeight="1">
      <c r="A61" s="131" t="s">
        <v>447</v>
      </c>
      <c r="B61" s="144">
        <v>116.71305161869199</v>
      </c>
      <c r="C61" s="143">
        <v>100.00000000000001</v>
      </c>
      <c r="D61" s="144">
        <v>83.666369591469902</v>
      </c>
      <c r="E61" s="144">
        <v>86.920658249017094</v>
      </c>
      <c r="F61" s="144">
        <v>83.250328234195095</v>
      </c>
      <c r="G61" s="144">
        <v>86.306305084701478</v>
      </c>
      <c r="H61" s="144">
        <v>83.217370901020303</v>
      </c>
      <c r="I61" s="144">
        <v>81.273103321509964</v>
      </c>
      <c r="J61" s="144">
        <v>74.361446897664834</v>
      </c>
      <c r="K61" s="144">
        <v>72.949434885457308</v>
      </c>
      <c r="L61" s="144">
        <v>79.589539762584678</v>
      </c>
      <c r="M61" s="144">
        <v>86.496509233571118</v>
      </c>
      <c r="N61" s="144">
        <v>87.699209043234333</v>
      </c>
      <c r="O61" s="144">
        <v>89.128143807366584</v>
      </c>
      <c r="P61" s="144">
        <v>87.94317823833255</v>
      </c>
      <c r="Q61" s="144">
        <v>90.534838963530007</v>
      </c>
      <c r="R61" s="144">
        <v>93.318177958883766</v>
      </c>
      <c r="S61" s="144">
        <v>90.76500896256816</v>
      </c>
      <c r="T61" s="144">
        <v>92.469869422719697</v>
      </c>
      <c r="U61" s="144">
        <v>92.693208691346314</v>
      </c>
      <c r="V61" s="144">
        <v>94.851607047651967</v>
      </c>
      <c r="W61" s="144">
        <v>91.024487893340591</v>
      </c>
      <c r="X61" s="144">
        <v>92.809529286977678</v>
      </c>
      <c r="Y61" s="144">
        <v>95.809271869489933</v>
      </c>
      <c r="Z61" s="144">
        <v>93.812666597876017</v>
      </c>
      <c r="AA61" s="144">
        <v>91.753144919884392</v>
      </c>
      <c r="AB61" s="144">
        <v>94.042353744242078</v>
      </c>
      <c r="AC61" s="144">
        <v>97.214288480774172</v>
      </c>
      <c r="AD61" s="1083" t="s">
        <v>493</v>
      </c>
    </row>
    <row r="62" spans="1:30" ht="14.25" customHeight="1">
      <c r="A62" s="131" t="s">
        <v>448</v>
      </c>
      <c r="B62" s="144">
        <v>142.89057365289361</v>
      </c>
      <c r="C62" s="143">
        <v>100</v>
      </c>
      <c r="D62" s="144">
        <v>90.925630126405579</v>
      </c>
      <c r="E62" s="144">
        <v>86.950053618610795</v>
      </c>
      <c r="F62" s="144">
        <v>89.417320021666953</v>
      </c>
      <c r="G62" s="144">
        <v>91.307768052367933</v>
      </c>
      <c r="H62" s="144">
        <v>92.002107626562804</v>
      </c>
      <c r="I62" s="144">
        <v>87.406185643279073</v>
      </c>
      <c r="J62" s="144">
        <v>95.754379271499971</v>
      </c>
      <c r="K62" s="144">
        <v>95.18325781036414</v>
      </c>
      <c r="L62" s="144">
        <v>96.906158181905184</v>
      </c>
      <c r="M62" s="144">
        <v>98.912879933672798</v>
      </c>
      <c r="N62" s="144">
        <v>100.53531137755613</v>
      </c>
      <c r="O62" s="144">
        <v>104.42600027621356</v>
      </c>
      <c r="P62" s="144">
        <v>104.50829477662607</v>
      </c>
      <c r="Q62" s="144">
        <v>114.42022098032412</v>
      </c>
      <c r="R62" s="144">
        <v>119.50334687112445</v>
      </c>
      <c r="S62" s="144">
        <v>118.27999261455193</v>
      </c>
      <c r="T62" s="144">
        <v>121.41751409996911</v>
      </c>
      <c r="U62" s="144">
        <v>121.82921755100644</v>
      </c>
      <c r="V62" s="144">
        <v>129.62464495292403</v>
      </c>
      <c r="W62" s="144">
        <v>128.37265310404973</v>
      </c>
      <c r="X62" s="144">
        <v>130.03212382298588</v>
      </c>
      <c r="Y62" s="144">
        <v>130.7012226310747</v>
      </c>
      <c r="Z62" s="144">
        <v>124.24789105142897</v>
      </c>
      <c r="AA62" s="144">
        <v>128.38667933971146</v>
      </c>
      <c r="AB62" s="144">
        <v>132.1928479930655</v>
      </c>
      <c r="AC62" s="144">
        <v>127.9238567723845</v>
      </c>
      <c r="AD62" s="1083" t="s">
        <v>493</v>
      </c>
    </row>
    <row r="63" spans="1:30" ht="14.5">
      <c r="A63" s="131" t="s">
        <v>495</v>
      </c>
      <c r="B63" s="144">
        <v>101.43397382433677</v>
      </c>
      <c r="C63" s="143">
        <v>100</v>
      </c>
      <c r="D63" s="144">
        <v>101.51667303888621</v>
      </c>
      <c r="E63" s="144">
        <v>88.472524704880513</v>
      </c>
      <c r="F63" s="144">
        <v>84.58811622792193</v>
      </c>
      <c r="G63" s="144">
        <v>98.961467429856839</v>
      </c>
      <c r="H63" s="144">
        <v>101.7114100202665</v>
      </c>
      <c r="I63" s="144">
        <v>100.67520419916414</v>
      </c>
      <c r="J63" s="144">
        <v>90.488398585427959</v>
      </c>
      <c r="K63" s="144">
        <v>97.690120716168721</v>
      </c>
      <c r="L63" s="144">
        <v>95.515471527404927</v>
      </c>
      <c r="M63" s="144">
        <v>98.137851594713226</v>
      </c>
      <c r="N63" s="144">
        <v>88.384553823429485</v>
      </c>
      <c r="O63" s="144">
        <v>93.549038378853794</v>
      </c>
      <c r="P63" s="144">
        <v>92.362021584077823</v>
      </c>
      <c r="Q63" s="144">
        <v>92.726695517841662</v>
      </c>
      <c r="R63" s="144">
        <v>93.802717692862814</v>
      </c>
      <c r="S63" s="144">
        <v>79.690051290940602</v>
      </c>
      <c r="T63" s="144">
        <v>71.061126620714589</v>
      </c>
      <c r="U63" s="144">
        <v>69.163841746136114</v>
      </c>
      <c r="V63" s="144">
        <v>72.684905920205665</v>
      </c>
      <c r="W63" s="144">
        <v>69.279137760134816</v>
      </c>
      <c r="X63" s="144">
        <v>68.783875076251164</v>
      </c>
      <c r="Y63" s="144">
        <v>71.045596988420115</v>
      </c>
      <c r="Z63" s="144">
        <v>68.251599866858555</v>
      </c>
      <c r="AA63" s="144">
        <v>65.771645259848768</v>
      </c>
      <c r="AB63" s="144">
        <v>66.586280744541739</v>
      </c>
      <c r="AC63" s="144">
        <v>59.683365123873315</v>
      </c>
      <c r="AD63" s="144">
        <v>65.783954942407163</v>
      </c>
    </row>
    <row r="64" spans="1:30" ht="14.25" customHeight="1">
      <c r="A64" s="131" t="s">
        <v>450</v>
      </c>
      <c r="B64" s="144">
        <v>120.38179426486538</v>
      </c>
      <c r="C64" s="143">
        <v>100</v>
      </c>
      <c r="D64" s="144">
        <v>89.468775417608725</v>
      </c>
      <c r="E64" s="144">
        <v>83.787991839137234</v>
      </c>
      <c r="F64" s="144">
        <v>78.229932430043561</v>
      </c>
      <c r="G64" s="144">
        <v>80.449496340468485</v>
      </c>
      <c r="H64" s="144">
        <v>84.161011400298818</v>
      </c>
      <c r="I64" s="144">
        <v>81.923654150250854</v>
      </c>
      <c r="J64" s="144">
        <v>82.41586419229094</v>
      </c>
      <c r="K64" s="144">
        <v>83.211274770428389</v>
      </c>
      <c r="L64" s="144">
        <v>82.426080426530845</v>
      </c>
      <c r="M64" s="144">
        <v>85.276000962127952</v>
      </c>
      <c r="N64" s="144">
        <v>90.156827904334776</v>
      </c>
      <c r="O64" s="144">
        <v>94.290112949530624</v>
      </c>
      <c r="P64" s="144">
        <v>94.192299572759765</v>
      </c>
      <c r="Q64" s="144">
        <v>95.583720859644657</v>
      </c>
      <c r="R64" s="144">
        <v>97.390085898091982</v>
      </c>
      <c r="S64" s="144">
        <v>95.047094465328811</v>
      </c>
      <c r="T64" s="144">
        <v>99.081479682849846</v>
      </c>
      <c r="U64" s="144">
        <v>96.166935236690293</v>
      </c>
      <c r="V64" s="144">
        <v>100.92021434177585</v>
      </c>
      <c r="W64" s="144">
        <v>96.701095602499549</v>
      </c>
      <c r="X64" s="144">
        <v>98.848211247453875</v>
      </c>
      <c r="Y64" s="144">
        <v>101.30196793284314</v>
      </c>
      <c r="Z64" s="144">
        <v>95.689346777377693</v>
      </c>
      <c r="AA64" s="144">
        <v>96.289583721672329</v>
      </c>
      <c r="AB64" s="144">
        <v>99.448633111030304</v>
      </c>
      <c r="AC64" s="144">
        <v>100.74446132616234</v>
      </c>
      <c r="AD64" s="1083" t="s">
        <v>493</v>
      </c>
    </row>
    <row r="65" spans="1:30" ht="20.25" customHeight="1">
      <c r="A65" s="133" t="s">
        <v>451</v>
      </c>
      <c r="B65" s="144">
        <v>102.80512966887541</v>
      </c>
      <c r="C65" s="143">
        <v>100</v>
      </c>
      <c r="D65" s="144">
        <v>97.371945676490313</v>
      </c>
      <c r="E65" s="144">
        <v>96.764073912808669</v>
      </c>
      <c r="F65" s="144">
        <v>95.689456729105117</v>
      </c>
      <c r="G65" s="144">
        <v>96.064547317294455</v>
      </c>
      <c r="H65" s="144">
        <v>99.082285835133263</v>
      </c>
      <c r="I65" s="144">
        <v>98.142881172720209</v>
      </c>
      <c r="J65" s="144">
        <v>97.592470011809837</v>
      </c>
      <c r="K65" s="144">
        <v>96.294319956706317</v>
      </c>
      <c r="L65" s="144">
        <v>96.774850766452346</v>
      </c>
      <c r="M65" s="144">
        <v>98.568459257095171</v>
      </c>
      <c r="N65" s="144">
        <v>96.80861768416348</v>
      </c>
      <c r="O65" s="144">
        <v>98.003192087454892</v>
      </c>
      <c r="P65" s="144">
        <v>98.055489098110499</v>
      </c>
      <c r="Q65" s="144">
        <v>97.977919823111876</v>
      </c>
      <c r="R65" s="144">
        <v>100.05293755662385</v>
      </c>
      <c r="S65" s="144">
        <v>95.951375579900542</v>
      </c>
      <c r="T65" s="144">
        <v>97.46227171070781</v>
      </c>
      <c r="U65" s="144">
        <v>92.029282985571186</v>
      </c>
      <c r="V65" s="144">
        <v>96.933371463365063</v>
      </c>
      <c r="W65" s="144">
        <v>92.734145963797403</v>
      </c>
      <c r="X65" s="144">
        <v>91.523773181021525</v>
      </c>
      <c r="Y65" s="144">
        <v>93.816679318208813</v>
      </c>
      <c r="Z65" s="144">
        <v>89.086685358986003</v>
      </c>
      <c r="AA65" s="144">
        <v>88.867765617279332</v>
      </c>
      <c r="AB65" s="144">
        <v>89.67622801917679</v>
      </c>
      <c r="AC65" s="144">
        <v>89.556118507501964</v>
      </c>
      <c r="AD65" s="144">
        <v>86.686286137720614</v>
      </c>
    </row>
    <row r="66" spans="1:30" ht="12.75" customHeight="1">
      <c r="A66" s="146"/>
      <c r="B66" s="151"/>
      <c r="C66" s="134"/>
      <c r="D66" s="134"/>
      <c r="E66" s="134"/>
      <c r="F66" s="134"/>
      <c r="G66" s="134"/>
      <c r="H66" s="134"/>
      <c r="I66" s="134"/>
      <c r="J66" s="134"/>
    </row>
    <row r="67" spans="1:30" s="138" customFormat="1" ht="30" customHeight="1">
      <c r="B67" s="1281" t="s">
        <v>501</v>
      </c>
      <c r="C67" s="1281"/>
      <c r="D67" s="1281"/>
      <c r="E67" s="1281"/>
      <c r="F67" s="159"/>
      <c r="G67" s="159"/>
    </row>
    <row r="68" spans="1:30" s="154" customFormat="1" ht="15" customHeight="1">
      <c r="B68" s="1281" t="s">
        <v>499</v>
      </c>
      <c r="C68" s="1281"/>
      <c r="D68" s="1281"/>
      <c r="E68" s="1281"/>
      <c r="F68" s="155"/>
      <c r="G68" s="155"/>
    </row>
    <row r="69" spans="1:30" s="154" customFormat="1" ht="41.25" customHeight="1">
      <c r="B69" s="1281" t="s">
        <v>1565</v>
      </c>
      <c r="C69" s="1281"/>
      <c r="D69" s="1281"/>
      <c r="E69" s="1281"/>
      <c r="F69" s="155"/>
      <c r="G69" s="155"/>
    </row>
  </sheetData>
  <sheetProtection selectLockedCells="1"/>
  <mergeCells count="27">
    <mergeCell ref="AD7:AG7"/>
    <mergeCell ref="AD27:AG27"/>
    <mergeCell ref="AD47:AG47"/>
    <mergeCell ref="Z7:AC7"/>
    <mergeCell ref="B27:E27"/>
    <mergeCell ref="F27:I27"/>
    <mergeCell ref="J27:M27"/>
    <mergeCell ref="N27:Q27"/>
    <mergeCell ref="R27:U27"/>
    <mergeCell ref="V27:Y27"/>
    <mergeCell ref="Z27:AC27"/>
    <mergeCell ref="B7:E7"/>
    <mergeCell ref="F7:I7"/>
    <mergeCell ref="J7:M7"/>
    <mergeCell ref="N7:Q7"/>
    <mergeCell ref="R7:U7"/>
    <mergeCell ref="V7:Y7"/>
    <mergeCell ref="Z47:AC47"/>
    <mergeCell ref="B67:E67"/>
    <mergeCell ref="B68:E68"/>
    <mergeCell ref="B69:E69"/>
    <mergeCell ref="B47:E47"/>
    <mergeCell ref="F47:I47"/>
    <mergeCell ref="J47:M47"/>
    <mergeCell ref="N47:Q47"/>
    <mergeCell ref="R47:U47"/>
    <mergeCell ref="V47:Y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&amp;"Arial,Fett"Primärenergieverbrauch je Einwohner/-in*) 1990 – 2018
nach Bundesländern</oddHeader>
    <oddFooter>&amp;CStatistische Ämter der Länder – Indikatoren und Kennzahlen, UGRdL 2020</oddFooter>
  </headerFooter>
  <rowBreaks count="1" manualBreakCount="1">
    <brk id="45" max="16383" man="1"/>
  </rowBreaks>
  <colBreaks count="6" manualBreakCount="6">
    <brk id="5" max="1048575" man="1"/>
    <brk id="9" max="1048575" man="1"/>
    <brk id="13" max="1048575" man="1"/>
    <brk id="17" max="1048575" man="1"/>
    <brk id="21" max="1048575" man="1"/>
    <brk id="25" max="1048575" man="1"/>
  </colBreak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3">
    <pageSetUpPr autoPageBreaks="0"/>
  </sheetPr>
  <dimension ref="A1:E53"/>
  <sheetViews>
    <sheetView showGridLines="0" showRowColHeaders="0" zoomScaleNormal="100" workbookViewId="0">
      <pane ySplit="6" topLeftCell="A7" activePane="bottomLeft" state="frozen"/>
      <selection pane="bottomLeft"/>
    </sheetView>
  </sheetViews>
  <sheetFormatPr baseColWidth="10" defaultColWidth="11.453125" defaultRowHeight="12.5"/>
  <cols>
    <col min="1" max="1" width="25.453125" style="332" customWidth="1"/>
    <col min="2" max="4" width="16.54296875" style="463" customWidth="1"/>
    <col min="5" max="16384" width="11.453125" style="463"/>
  </cols>
  <sheetData>
    <row r="1" spans="1:5" ht="13">
      <c r="A1" s="160" t="s">
        <v>322</v>
      </c>
    </row>
    <row r="3" spans="1:5" ht="13">
      <c r="A3" s="464" t="s">
        <v>966</v>
      </c>
      <c r="B3" s="335" t="s">
        <v>1662</v>
      </c>
    </row>
    <row r="4" spans="1:5" ht="13">
      <c r="A4" s="465"/>
      <c r="B4" s="465"/>
    </row>
    <row r="5" spans="1:5" ht="34" customHeight="1">
      <c r="A5" s="1430" t="s">
        <v>433</v>
      </c>
      <c r="B5" s="1425" t="s">
        <v>1115</v>
      </c>
      <c r="C5" s="1432"/>
      <c r="D5" s="696" t="s">
        <v>1116</v>
      </c>
      <c r="E5" s="1435" t="s">
        <v>1117</v>
      </c>
    </row>
    <row r="6" spans="1:5" ht="47.15" customHeight="1">
      <c r="A6" s="1431"/>
      <c r="B6" s="339" t="s">
        <v>938</v>
      </c>
      <c r="C6" s="339" t="s">
        <v>939</v>
      </c>
      <c r="D6" s="339" t="s">
        <v>938</v>
      </c>
      <c r="E6" s="1436"/>
    </row>
    <row r="7" spans="1:5" ht="13">
      <c r="A7" s="465"/>
      <c r="B7" s="465"/>
    </row>
    <row r="8" spans="1:5" ht="12.75" customHeight="1">
      <c r="A8" s="334"/>
      <c r="B8" s="1437" t="s">
        <v>936</v>
      </c>
      <c r="C8" s="1437"/>
      <c r="D8" s="1437"/>
      <c r="E8" s="1437"/>
    </row>
    <row r="9" spans="1:5" ht="13">
      <c r="A9" s="466"/>
      <c r="B9" s="348"/>
    </row>
    <row r="10" spans="1:5">
      <c r="A10" s="711" t="s">
        <v>435</v>
      </c>
      <c r="B10" s="1166">
        <v>2.2482471207780779</v>
      </c>
      <c r="C10" s="1167">
        <v>3.2996958876802767</v>
      </c>
      <c r="D10" s="1167">
        <v>1.844487427893551</v>
      </c>
      <c r="E10" s="1167">
        <v>3.3661874180806888</v>
      </c>
    </row>
    <row r="11" spans="1:5">
      <c r="A11" s="711" t="s">
        <v>436</v>
      </c>
      <c r="B11" s="1166">
        <v>2.237180720224853</v>
      </c>
      <c r="C11" s="1167">
        <v>3.1249517806050022</v>
      </c>
      <c r="D11" s="1167">
        <v>1.6954136019726047</v>
      </c>
      <c r="E11" s="1167">
        <v>2.8040309138887727</v>
      </c>
    </row>
    <row r="12" spans="1:5">
      <c r="A12" s="711" t="s">
        <v>437</v>
      </c>
      <c r="B12" s="1166">
        <v>6.2782240191849192</v>
      </c>
      <c r="C12" s="1167">
        <v>20.200975184719635</v>
      </c>
      <c r="D12" s="1167" t="s">
        <v>356</v>
      </c>
      <c r="E12" s="1167" t="s">
        <v>356</v>
      </c>
    </row>
    <row r="13" spans="1:5">
      <c r="A13" s="711" t="s">
        <v>438</v>
      </c>
      <c r="B13" s="1166">
        <v>0.57217190381702521</v>
      </c>
      <c r="C13" s="1167">
        <v>0.88015635497333666</v>
      </c>
      <c r="D13" s="1167">
        <v>0.46679786568914217</v>
      </c>
      <c r="E13" s="1167">
        <v>0.91083098657330597</v>
      </c>
    </row>
    <row r="14" spans="1:5" ht="14.5">
      <c r="A14" s="711" t="s">
        <v>1118</v>
      </c>
      <c r="B14" s="1166">
        <v>0.84675212154818913</v>
      </c>
      <c r="C14" s="1167">
        <v>1.5679151776624605</v>
      </c>
      <c r="D14" s="1167" t="s">
        <v>356</v>
      </c>
      <c r="E14" s="1167" t="s">
        <v>356</v>
      </c>
    </row>
    <row r="15" spans="1:5" ht="14.5">
      <c r="A15" s="711" t="s">
        <v>1119</v>
      </c>
      <c r="B15" s="1166">
        <v>1.5803708715936269</v>
      </c>
      <c r="C15" s="1167">
        <v>7.1128991165184257</v>
      </c>
      <c r="D15" s="1167" t="s">
        <v>356</v>
      </c>
      <c r="E15" s="1167" t="s">
        <v>356</v>
      </c>
    </row>
    <row r="16" spans="1:5">
      <c r="A16" s="711" t="s">
        <v>441</v>
      </c>
      <c r="B16" s="1166">
        <v>2.0498911414195384</v>
      </c>
      <c r="C16" s="1167">
        <v>3.7693128997755196</v>
      </c>
      <c r="D16" s="1167">
        <v>1.7181846308277933</v>
      </c>
      <c r="E16" s="1167">
        <v>3.7302294797463018</v>
      </c>
    </row>
    <row r="17" spans="1:5">
      <c r="A17" s="711" t="s">
        <v>442</v>
      </c>
      <c r="B17" s="1166">
        <v>1.1531332470325173</v>
      </c>
      <c r="C17" s="1167">
        <v>1.7169983823543251</v>
      </c>
      <c r="D17" s="1167">
        <v>0.71203068000928016</v>
      </c>
      <c r="E17" s="1167">
        <v>1.3232151586804908</v>
      </c>
    </row>
    <row r="18" spans="1:5">
      <c r="A18" s="711" t="s">
        <v>443</v>
      </c>
      <c r="B18" s="1166">
        <v>1.4256471984672752</v>
      </c>
      <c r="C18" s="1167">
        <v>2.4021547703321851</v>
      </c>
      <c r="D18" s="1167">
        <v>1.0021756515713554</v>
      </c>
      <c r="E18" s="1167">
        <v>2.0575807144015155</v>
      </c>
    </row>
    <row r="19" spans="1:5">
      <c r="A19" s="711" t="s">
        <v>444</v>
      </c>
      <c r="B19" s="1166">
        <v>1.3935829435566016</v>
      </c>
      <c r="C19" s="1167">
        <v>1.7738335324449397</v>
      </c>
      <c r="D19" s="1167">
        <v>1.209779446538872</v>
      </c>
      <c r="E19" s="1167">
        <v>2.2572101028954306</v>
      </c>
    </row>
    <row r="20" spans="1:5">
      <c r="A20" s="711" t="s">
        <v>445</v>
      </c>
      <c r="B20" s="1166">
        <v>1.2244579218325344</v>
      </c>
      <c r="C20" s="1167">
        <v>2.2327737246675823</v>
      </c>
      <c r="D20" s="1167">
        <v>1.0044907867238313</v>
      </c>
      <c r="E20" s="1167">
        <v>2.8045855169581153</v>
      </c>
    </row>
    <row r="21" spans="1:5">
      <c r="A21" s="711" t="s">
        <v>446</v>
      </c>
      <c r="B21" s="1166">
        <v>1.2983600683803229</v>
      </c>
      <c r="C21" s="1167">
        <v>1.8286900730576423</v>
      </c>
      <c r="D21" s="1167">
        <v>1.1566256826890635</v>
      </c>
      <c r="E21" s="1167">
        <v>2.7056484507849938</v>
      </c>
    </row>
    <row r="22" spans="1:5">
      <c r="A22" s="711" t="s">
        <v>447</v>
      </c>
      <c r="B22" s="1166">
        <v>0.91424512232858279</v>
      </c>
      <c r="C22" s="1167">
        <v>1.3234917769250873</v>
      </c>
      <c r="D22" s="1167">
        <v>0.78080339520121678</v>
      </c>
      <c r="E22" s="1167">
        <v>1.2855284805936518</v>
      </c>
    </row>
    <row r="23" spans="1:5">
      <c r="A23" s="711" t="s">
        <v>448</v>
      </c>
      <c r="B23" s="1166">
        <v>0.53241641946353979</v>
      </c>
      <c r="C23" s="1167">
        <v>1.0096247523573161</v>
      </c>
      <c r="D23" s="1167">
        <v>0.42656885018279866</v>
      </c>
      <c r="E23" s="1167">
        <v>1.0090118932532712</v>
      </c>
    </row>
    <row r="24" spans="1:5">
      <c r="A24" s="711" t="s">
        <v>449</v>
      </c>
      <c r="B24" s="1166">
        <v>1.6769258663699538</v>
      </c>
      <c r="C24" s="1167">
        <v>2.8021774765299674</v>
      </c>
      <c r="D24" s="1167">
        <v>1.1389853961031606</v>
      </c>
      <c r="E24" s="1167">
        <v>2.1184918459791473</v>
      </c>
    </row>
    <row r="25" spans="1:5">
      <c r="A25" s="711" t="s">
        <v>450</v>
      </c>
      <c r="B25" s="1166">
        <v>1.0077934632890286</v>
      </c>
      <c r="C25" s="1167">
        <v>1.9325097968305764</v>
      </c>
      <c r="D25" s="1167">
        <v>0.78699812804788627</v>
      </c>
      <c r="E25" s="1167">
        <v>1.7185153498272665</v>
      </c>
    </row>
    <row r="26" spans="1:5">
      <c r="A26" s="711" t="s">
        <v>937</v>
      </c>
      <c r="B26" s="1166" t="s">
        <v>360</v>
      </c>
      <c r="C26" s="1167" t="s">
        <v>360</v>
      </c>
      <c r="D26" s="1167">
        <v>1.7407078526316306</v>
      </c>
      <c r="E26" s="1167">
        <v>8.4402642548934832</v>
      </c>
    </row>
    <row r="27" spans="1:5" ht="20.25" customHeight="1">
      <c r="A27" s="711" t="s">
        <v>460</v>
      </c>
      <c r="B27" s="1166">
        <v>1.5431156238891672</v>
      </c>
      <c r="C27" s="1167">
        <v>2.385711649089711</v>
      </c>
      <c r="D27" s="1167">
        <v>1.2353656446394488</v>
      </c>
      <c r="E27" s="1167">
        <v>2.4725274334939145</v>
      </c>
    </row>
    <row r="28" spans="1:5">
      <c r="B28" s="467"/>
    </row>
    <row r="29" spans="1:5" ht="19.5" customHeight="1">
      <c r="A29" s="1228"/>
      <c r="B29" s="1242" t="s">
        <v>1663</v>
      </c>
    </row>
    <row r="30" spans="1:5" s="528" customFormat="1" ht="54" customHeight="1">
      <c r="A30" s="643"/>
      <c r="B30" s="1434" t="s">
        <v>1679</v>
      </c>
      <c r="C30" s="1434"/>
      <c r="D30" s="1434"/>
      <c r="E30" s="1434"/>
    </row>
    <row r="31" spans="1:5" s="603" customFormat="1" ht="41.25" customHeight="1">
      <c r="B31" s="1434" t="s">
        <v>1434</v>
      </c>
      <c r="C31" s="1434"/>
      <c r="D31" s="1434"/>
      <c r="E31" s="1434"/>
    </row>
    <row r="32" spans="1:5" s="603" customFormat="1" ht="41.25" customHeight="1">
      <c r="B32" s="1434" t="s">
        <v>1433</v>
      </c>
      <c r="C32" s="1434"/>
      <c r="D32" s="1434"/>
      <c r="E32" s="1434"/>
    </row>
    <row r="33" spans="1:5" s="603" customFormat="1" ht="41.25" customHeight="1">
      <c r="B33" s="1433" t="s">
        <v>1120</v>
      </c>
      <c r="C33" s="1433"/>
      <c r="D33" s="1433"/>
      <c r="E33" s="1433"/>
    </row>
    <row r="34" spans="1:5" s="603" customFormat="1" ht="41.25" customHeight="1">
      <c r="B34" s="1433" t="s">
        <v>1121</v>
      </c>
      <c r="C34" s="1433"/>
      <c r="D34" s="1433"/>
      <c r="E34" s="1433"/>
    </row>
    <row r="35" spans="1:5" ht="15" customHeight="1">
      <c r="A35" s="468" t="s">
        <v>514</v>
      </c>
      <c r="B35" s="1434" t="s">
        <v>1122</v>
      </c>
      <c r="C35" s="1434"/>
      <c r="D35" s="1434"/>
      <c r="E35" s="1434"/>
    </row>
    <row r="36" spans="1:5" ht="13">
      <c r="A36" s="468"/>
    </row>
    <row r="37" spans="1:5" ht="13">
      <c r="A37" s="468"/>
    </row>
    <row r="38" spans="1:5" ht="13">
      <c r="A38" s="468"/>
    </row>
    <row r="39" spans="1:5" ht="13">
      <c r="A39" s="468"/>
    </row>
    <row r="40" spans="1:5" ht="13">
      <c r="A40" s="468"/>
    </row>
    <row r="41" spans="1:5" ht="13">
      <c r="A41" s="468"/>
    </row>
    <row r="42" spans="1:5" ht="13">
      <c r="A42" s="468"/>
    </row>
    <row r="43" spans="1:5" ht="13">
      <c r="A43" s="468"/>
    </row>
    <row r="44" spans="1:5" ht="13">
      <c r="A44" s="468"/>
    </row>
    <row r="45" spans="1:5" ht="13">
      <c r="A45" s="468"/>
    </row>
    <row r="46" spans="1:5" ht="13">
      <c r="A46" s="468"/>
    </row>
    <row r="47" spans="1:5" ht="13">
      <c r="A47" s="468"/>
    </row>
    <row r="48" spans="1:5" ht="13">
      <c r="A48" s="468"/>
    </row>
    <row r="49" spans="1:1" ht="13">
      <c r="A49" s="468"/>
    </row>
    <row r="50" spans="1:1" ht="13">
      <c r="A50" s="468"/>
    </row>
    <row r="51" spans="1:1" ht="13">
      <c r="A51" s="468"/>
    </row>
    <row r="52" spans="1:1" ht="13">
      <c r="A52" s="468"/>
    </row>
    <row r="53" spans="1:1" ht="13">
      <c r="A53" s="468"/>
    </row>
  </sheetData>
  <sheetProtection selectLockedCells="1"/>
  <mergeCells count="10">
    <mergeCell ref="A5:A6"/>
    <mergeCell ref="B5:C5"/>
    <mergeCell ref="B34:E34"/>
    <mergeCell ref="B35:E35"/>
    <mergeCell ref="E5:E6"/>
    <mergeCell ref="B30:E30"/>
    <mergeCell ref="B31:E31"/>
    <mergeCell ref="B32:E32"/>
    <mergeCell ref="B33:E33"/>
    <mergeCell ref="B8:E8"/>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&amp;"Arial,Fett"Rohstoffproduktivitäten des DMI und DMC in 
jeweiligen Preisen 2018*) nach Bundesländern</oddHeader>
    <oddFooter>&amp;CStatistische Ämter der Länder – Indikatoren und Kennzahlen, UGRdL 2020</oddFooter>
  </headerFooter>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4">
    <pageSetUpPr autoPageBreaks="0"/>
  </sheetPr>
  <dimension ref="A1:BU72"/>
  <sheetViews>
    <sheetView showGridLines="0" showRowColHeaders="0" zoomScaleNormal="100" workbookViewId="0">
      <pane xSplit="1" ySplit="7" topLeftCell="B8" activePane="bottomRight" state="frozen"/>
      <selection pane="topRight"/>
      <selection pane="bottomLeft"/>
      <selection pane="bottomRight"/>
    </sheetView>
  </sheetViews>
  <sheetFormatPr baseColWidth="10" defaultColWidth="11.54296875" defaultRowHeight="12.5"/>
  <cols>
    <col min="1" max="1" width="13.453125" style="332" customWidth="1"/>
    <col min="2" max="55" width="12.7265625" style="37" customWidth="1"/>
    <col min="56" max="56" width="12.7265625" style="303" customWidth="1"/>
    <col min="57" max="73" width="12.7265625" style="447" customWidth="1"/>
    <col min="74" max="16384" width="11.54296875" style="447"/>
  </cols>
  <sheetData>
    <row r="1" spans="1:73" ht="13">
      <c r="A1" s="160" t="s">
        <v>322</v>
      </c>
    </row>
    <row r="3" spans="1:73" s="333" customFormat="1" ht="13">
      <c r="A3" s="334" t="s">
        <v>967</v>
      </c>
      <c r="B3" s="335" t="s">
        <v>1278</v>
      </c>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335"/>
      <c r="AJ3" s="335"/>
      <c r="AK3" s="335"/>
      <c r="AL3" s="335"/>
      <c r="AM3" s="335"/>
      <c r="AN3" s="335"/>
      <c r="AO3" s="335"/>
      <c r="AP3" s="335"/>
      <c r="AQ3" s="335"/>
      <c r="AR3" s="335"/>
      <c r="AS3" s="335"/>
      <c r="AT3" s="335"/>
      <c r="AU3" s="335"/>
      <c r="AV3" s="335"/>
      <c r="AW3" s="335"/>
      <c r="AX3" s="335"/>
      <c r="AY3" s="335"/>
      <c r="AZ3" s="335"/>
      <c r="BA3" s="335"/>
      <c r="BB3" s="335"/>
      <c r="BC3" s="335"/>
      <c r="BD3" s="303"/>
    </row>
    <row r="4" spans="1:73" ht="13">
      <c r="A4" s="334"/>
      <c r="B4" s="448"/>
      <c r="C4" s="448"/>
      <c r="D4" s="448"/>
      <c r="E4" s="448"/>
      <c r="F4" s="448"/>
      <c r="G4" s="448"/>
      <c r="H4" s="448"/>
      <c r="I4" s="448"/>
      <c r="J4" s="448"/>
      <c r="K4" s="448"/>
      <c r="L4" s="448"/>
      <c r="M4" s="448"/>
      <c r="N4" s="448"/>
      <c r="O4" s="448"/>
      <c r="P4" s="448"/>
      <c r="Q4" s="448"/>
      <c r="R4" s="448"/>
      <c r="S4" s="448"/>
      <c r="T4" s="448"/>
      <c r="U4" s="448"/>
      <c r="V4" s="448"/>
      <c r="W4" s="448"/>
      <c r="X4" s="448"/>
      <c r="Y4" s="448"/>
      <c r="Z4" s="448"/>
      <c r="AA4" s="448"/>
      <c r="AB4" s="448"/>
      <c r="AC4" s="448"/>
      <c r="AD4" s="448"/>
      <c r="AE4" s="448"/>
      <c r="AF4" s="448"/>
      <c r="AG4" s="448"/>
      <c r="AH4" s="448"/>
      <c r="AI4" s="448"/>
      <c r="AJ4" s="448"/>
      <c r="AK4" s="448"/>
      <c r="AL4" s="448"/>
      <c r="AM4" s="448"/>
      <c r="AN4" s="448"/>
      <c r="AO4" s="448"/>
      <c r="AP4" s="448"/>
      <c r="AQ4" s="448"/>
      <c r="AR4" s="448"/>
      <c r="AS4" s="448"/>
      <c r="AT4" s="448"/>
      <c r="AU4" s="448"/>
      <c r="AV4" s="448"/>
      <c r="AW4" s="448"/>
      <c r="AX4" s="448"/>
      <c r="AY4" s="448"/>
      <c r="AZ4" s="448"/>
      <c r="BA4" s="448"/>
      <c r="BB4" s="448"/>
      <c r="BC4" s="448"/>
    </row>
    <row r="5" spans="1:73" s="649" customFormat="1" ht="18.649999999999999" customHeight="1">
      <c r="A5" s="1427" t="s">
        <v>506</v>
      </c>
      <c r="B5" s="1425" t="s">
        <v>435</v>
      </c>
      <c r="C5" s="1426"/>
      <c r="D5" s="1426"/>
      <c r="E5" s="1426"/>
      <c r="F5" s="1425" t="s">
        <v>436</v>
      </c>
      <c r="G5" s="1426"/>
      <c r="H5" s="1426"/>
      <c r="I5" s="1426"/>
      <c r="J5" s="1425" t="s">
        <v>437</v>
      </c>
      <c r="K5" s="1426"/>
      <c r="L5" s="1426"/>
      <c r="M5" s="1426"/>
      <c r="N5" s="1425" t="s">
        <v>438</v>
      </c>
      <c r="O5" s="1426"/>
      <c r="P5" s="1426"/>
      <c r="Q5" s="1426"/>
      <c r="R5" s="1425" t="s">
        <v>716</v>
      </c>
      <c r="S5" s="1426"/>
      <c r="T5" s="1426"/>
      <c r="U5" s="1426"/>
      <c r="V5" s="1425" t="s">
        <v>491</v>
      </c>
      <c r="W5" s="1426"/>
      <c r="X5" s="1426"/>
      <c r="Y5" s="1426"/>
      <c r="Z5" s="1425" t="s">
        <v>441</v>
      </c>
      <c r="AA5" s="1426"/>
      <c r="AB5" s="1426"/>
      <c r="AC5" s="1426"/>
      <c r="AD5" s="1425" t="s">
        <v>442</v>
      </c>
      <c r="AE5" s="1426"/>
      <c r="AF5" s="1426"/>
      <c r="AG5" s="1426"/>
      <c r="AH5" s="1425" t="s">
        <v>443</v>
      </c>
      <c r="AI5" s="1426"/>
      <c r="AJ5" s="1426"/>
      <c r="AK5" s="1426"/>
      <c r="AL5" s="1425" t="s">
        <v>444</v>
      </c>
      <c r="AM5" s="1426"/>
      <c r="AN5" s="1426"/>
      <c r="AO5" s="1426"/>
      <c r="AP5" s="1425" t="s">
        <v>445</v>
      </c>
      <c r="AQ5" s="1426"/>
      <c r="AR5" s="1426"/>
      <c r="AS5" s="1426"/>
      <c r="AT5" s="1425" t="s">
        <v>446</v>
      </c>
      <c r="AU5" s="1426"/>
      <c r="AV5" s="1426"/>
      <c r="AW5" s="1426"/>
      <c r="AX5" s="1425" t="s">
        <v>447</v>
      </c>
      <c r="AY5" s="1426"/>
      <c r="AZ5" s="1426"/>
      <c r="BA5" s="1426"/>
      <c r="BB5" s="1425" t="s">
        <v>448</v>
      </c>
      <c r="BC5" s="1426"/>
      <c r="BD5" s="1426"/>
      <c r="BE5" s="1426"/>
      <c r="BF5" s="1425" t="s">
        <v>449</v>
      </c>
      <c r="BG5" s="1426"/>
      <c r="BH5" s="1426"/>
      <c r="BI5" s="1426"/>
      <c r="BJ5" s="1425" t="s">
        <v>450</v>
      </c>
      <c r="BK5" s="1426"/>
      <c r="BL5" s="1426"/>
      <c r="BM5" s="1426"/>
      <c r="BN5" s="1425" t="s">
        <v>460</v>
      </c>
      <c r="BO5" s="1426"/>
      <c r="BP5" s="1426"/>
      <c r="BQ5" s="1426"/>
      <c r="BR5" s="1425" t="s">
        <v>920</v>
      </c>
      <c r="BS5" s="1426"/>
      <c r="BT5" s="1426"/>
      <c r="BU5" s="1426"/>
    </row>
    <row r="6" spans="1:73" s="649" customFormat="1" ht="35.15" customHeight="1">
      <c r="A6" s="1438"/>
      <c r="B6" s="1425" t="s">
        <v>1123</v>
      </c>
      <c r="C6" s="1432"/>
      <c r="D6" s="339" t="s">
        <v>1124</v>
      </c>
      <c r="E6" s="1435" t="s">
        <v>1125</v>
      </c>
      <c r="F6" s="1425" t="s">
        <v>1123</v>
      </c>
      <c r="G6" s="1432"/>
      <c r="H6" s="339" t="s">
        <v>1124</v>
      </c>
      <c r="I6" s="1435" t="s">
        <v>1125</v>
      </c>
      <c r="J6" s="1425" t="s">
        <v>1123</v>
      </c>
      <c r="K6" s="1432"/>
      <c r="L6" s="339" t="s">
        <v>1124</v>
      </c>
      <c r="M6" s="1435" t="s">
        <v>1125</v>
      </c>
      <c r="N6" s="1425" t="s">
        <v>1123</v>
      </c>
      <c r="O6" s="1432"/>
      <c r="P6" s="339" t="s">
        <v>1124</v>
      </c>
      <c r="Q6" s="1435" t="s">
        <v>1125</v>
      </c>
      <c r="R6" s="1425" t="s">
        <v>1123</v>
      </c>
      <c r="S6" s="1432"/>
      <c r="T6" s="339" t="s">
        <v>1124</v>
      </c>
      <c r="U6" s="1435" t="s">
        <v>1125</v>
      </c>
      <c r="V6" s="1425" t="s">
        <v>1123</v>
      </c>
      <c r="W6" s="1432"/>
      <c r="X6" s="339" t="s">
        <v>1124</v>
      </c>
      <c r="Y6" s="1435" t="s">
        <v>1125</v>
      </c>
      <c r="Z6" s="1425" t="s">
        <v>1123</v>
      </c>
      <c r="AA6" s="1432"/>
      <c r="AB6" s="339" t="s">
        <v>1124</v>
      </c>
      <c r="AC6" s="1435" t="s">
        <v>1125</v>
      </c>
      <c r="AD6" s="1425" t="s">
        <v>1123</v>
      </c>
      <c r="AE6" s="1432"/>
      <c r="AF6" s="339" t="s">
        <v>1124</v>
      </c>
      <c r="AG6" s="1435" t="s">
        <v>1125</v>
      </c>
      <c r="AH6" s="1425" t="s">
        <v>1123</v>
      </c>
      <c r="AI6" s="1432"/>
      <c r="AJ6" s="339" t="s">
        <v>1124</v>
      </c>
      <c r="AK6" s="1435" t="s">
        <v>1125</v>
      </c>
      <c r="AL6" s="1425" t="s">
        <v>1123</v>
      </c>
      <c r="AM6" s="1432"/>
      <c r="AN6" s="339" t="s">
        <v>1124</v>
      </c>
      <c r="AO6" s="1435" t="s">
        <v>1125</v>
      </c>
      <c r="AP6" s="1425" t="s">
        <v>1123</v>
      </c>
      <c r="AQ6" s="1432"/>
      <c r="AR6" s="339" t="s">
        <v>1124</v>
      </c>
      <c r="AS6" s="1435" t="s">
        <v>1125</v>
      </c>
      <c r="AT6" s="1425" t="s">
        <v>1123</v>
      </c>
      <c r="AU6" s="1432"/>
      <c r="AV6" s="339" t="s">
        <v>1124</v>
      </c>
      <c r="AW6" s="1435" t="s">
        <v>1125</v>
      </c>
      <c r="AX6" s="1425" t="s">
        <v>1123</v>
      </c>
      <c r="AY6" s="1432"/>
      <c r="AZ6" s="339" t="s">
        <v>1124</v>
      </c>
      <c r="BA6" s="1435" t="s">
        <v>1125</v>
      </c>
      <c r="BB6" s="1425" t="s">
        <v>1123</v>
      </c>
      <c r="BC6" s="1432"/>
      <c r="BD6" s="339" t="s">
        <v>1124</v>
      </c>
      <c r="BE6" s="1435" t="s">
        <v>1125</v>
      </c>
      <c r="BF6" s="1425" t="s">
        <v>1123</v>
      </c>
      <c r="BG6" s="1432"/>
      <c r="BH6" s="339" t="s">
        <v>1124</v>
      </c>
      <c r="BI6" s="1435" t="s">
        <v>1125</v>
      </c>
      <c r="BJ6" s="1425" t="s">
        <v>1123</v>
      </c>
      <c r="BK6" s="1432"/>
      <c r="BL6" s="339" t="s">
        <v>1124</v>
      </c>
      <c r="BM6" s="1435" t="s">
        <v>1125</v>
      </c>
      <c r="BN6" s="1425" t="s">
        <v>1123</v>
      </c>
      <c r="BO6" s="1432"/>
      <c r="BP6" s="339" t="s">
        <v>1124</v>
      </c>
      <c r="BQ6" s="1435" t="s">
        <v>1125</v>
      </c>
      <c r="BR6" s="1425" t="s">
        <v>1123</v>
      </c>
      <c r="BS6" s="1432"/>
      <c r="BT6" s="339" t="s">
        <v>1124</v>
      </c>
      <c r="BU6" s="1435" t="s">
        <v>1125</v>
      </c>
    </row>
    <row r="7" spans="1:73" s="649" customFormat="1" ht="60.65" customHeight="1">
      <c r="A7" s="1428"/>
      <c r="B7" s="339" t="s">
        <v>1126</v>
      </c>
      <c r="C7" s="339" t="s">
        <v>1127</v>
      </c>
      <c r="D7" s="339" t="s">
        <v>1126</v>
      </c>
      <c r="E7" s="1436"/>
      <c r="F7" s="339" t="s">
        <v>1126</v>
      </c>
      <c r="G7" s="339" t="s">
        <v>1127</v>
      </c>
      <c r="H7" s="339" t="s">
        <v>1126</v>
      </c>
      <c r="I7" s="1436"/>
      <c r="J7" s="339" t="s">
        <v>1126</v>
      </c>
      <c r="K7" s="339" t="s">
        <v>1127</v>
      </c>
      <c r="L7" s="339" t="s">
        <v>1126</v>
      </c>
      <c r="M7" s="1436"/>
      <c r="N7" s="339" t="s">
        <v>1126</v>
      </c>
      <c r="O7" s="339" t="s">
        <v>1127</v>
      </c>
      <c r="P7" s="339" t="s">
        <v>1126</v>
      </c>
      <c r="Q7" s="1436"/>
      <c r="R7" s="339" t="s">
        <v>1126</v>
      </c>
      <c r="S7" s="339" t="s">
        <v>1127</v>
      </c>
      <c r="T7" s="339" t="s">
        <v>1126</v>
      </c>
      <c r="U7" s="1436"/>
      <c r="V7" s="339" t="s">
        <v>1126</v>
      </c>
      <c r="W7" s="339" t="s">
        <v>1127</v>
      </c>
      <c r="X7" s="339" t="s">
        <v>1126</v>
      </c>
      <c r="Y7" s="1436"/>
      <c r="Z7" s="339" t="s">
        <v>1126</v>
      </c>
      <c r="AA7" s="339" t="s">
        <v>1127</v>
      </c>
      <c r="AB7" s="339" t="s">
        <v>1126</v>
      </c>
      <c r="AC7" s="1436"/>
      <c r="AD7" s="339" t="s">
        <v>1126</v>
      </c>
      <c r="AE7" s="339" t="s">
        <v>1127</v>
      </c>
      <c r="AF7" s="339" t="s">
        <v>1126</v>
      </c>
      <c r="AG7" s="1436"/>
      <c r="AH7" s="339" t="s">
        <v>1126</v>
      </c>
      <c r="AI7" s="339" t="s">
        <v>1127</v>
      </c>
      <c r="AJ7" s="339" t="s">
        <v>1126</v>
      </c>
      <c r="AK7" s="1436"/>
      <c r="AL7" s="339" t="s">
        <v>1126</v>
      </c>
      <c r="AM7" s="339" t="s">
        <v>1127</v>
      </c>
      <c r="AN7" s="339" t="s">
        <v>1126</v>
      </c>
      <c r="AO7" s="1436"/>
      <c r="AP7" s="339" t="s">
        <v>1126</v>
      </c>
      <c r="AQ7" s="339" t="s">
        <v>1127</v>
      </c>
      <c r="AR7" s="339" t="s">
        <v>1126</v>
      </c>
      <c r="AS7" s="1436"/>
      <c r="AT7" s="339" t="s">
        <v>1126</v>
      </c>
      <c r="AU7" s="339" t="s">
        <v>1127</v>
      </c>
      <c r="AV7" s="339" t="s">
        <v>1126</v>
      </c>
      <c r="AW7" s="1436"/>
      <c r="AX7" s="339" t="s">
        <v>1126</v>
      </c>
      <c r="AY7" s="339" t="s">
        <v>1127</v>
      </c>
      <c r="AZ7" s="339" t="s">
        <v>1126</v>
      </c>
      <c r="BA7" s="1436"/>
      <c r="BB7" s="339" t="s">
        <v>1126</v>
      </c>
      <c r="BC7" s="339" t="s">
        <v>1127</v>
      </c>
      <c r="BD7" s="339" t="s">
        <v>1126</v>
      </c>
      <c r="BE7" s="1436"/>
      <c r="BF7" s="339" t="s">
        <v>1126</v>
      </c>
      <c r="BG7" s="339" t="s">
        <v>1127</v>
      </c>
      <c r="BH7" s="339" t="s">
        <v>1126</v>
      </c>
      <c r="BI7" s="1436"/>
      <c r="BJ7" s="339" t="s">
        <v>1126</v>
      </c>
      <c r="BK7" s="339" t="s">
        <v>1127</v>
      </c>
      <c r="BL7" s="339" t="s">
        <v>1126</v>
      </c>
      <c r="BM7" s="1436"/>
      <c r="BN7" s="339" t="s">
        <v>1126</v>
      </c>
      <c r="BO7" s="339" t="s">
        <v>1127</v>
      </c>
      <c r="BP7" s="339" t="s">
        <v>1126</v>
      </c>
      <c r="BQ7" s="1436"/>
      <c r="BR7" s="339" t="s">
        <v>1126</v>
      </c>
      <c r="BS7" s="339" t="s">
        <v>1127</v>
      </c>
      <c r="BT7" s="339" t="s">
        <v>1126</v>
      </c>
      <c r="BU7" s="1436"/>
    </row>
    <row r="8" spans="1:73" ht="13">
      <c r="A8" s="334"/>
      <c r="B8" s="448"/>
      <c r="C8" s="448"/>
      <c r="D8" s="448"/>
      <c r="E8" s="448"/>
      <c r="F8" s="448"/>
      <c r="G8" s="448"/>
      <c r="H8" s="448"/>
      <c r="I8" s="448"/>
      <c r="J8" s="448"/>
      <c r="K8" s="448"/>
      <c r="L8" s="448"/>
      <c r="M8" s="448"/>
      <c r="N8" s="448"/>
      <c r="O8" s="448"/>
      <c r="P8" s="448"/>
      <c r="Q8" s="448"/>
      <c r="R8" s="448"/>
      <c r="S8" s="448"/>
      <c r="T8" s="448"/>
      <c r="U8" s="448"/>
      <c r="V8" s="448"/>
      <c r="W8" s="448"/>
      <c r="X8" s="448"/>
      <c r="Y8" s="448"/>
      <c r="Z8" s="448"/>
      <c r="AA8" s="448"/>
      <c r="AB8" s="448"/>
      <c r="AC8" s="448"/>
      <c r="AD8" s="448"/>
      <c r="AE8" s="448"/>
      <c r="AF8" s="448"/>
      <c r="AG8" s="448"/>
      <c r="AH8" s="448"/>
      <c r="AI8" s="448"/>
      <c r="AJ8" s="448"/>
      <c r="AK8" s="448"/>
      <c r="AL8" s="448"/>
      <c r="AM8" s="448"/>
      <c r="AN8" s="448"/>
      <c r="AO8" s="448"/>
      <c r="AP8" s="448"/>
      <c r="AQ8" s="448"/>
      <c r="AR8" s="448"/>
      <c r="AS8" s="448"/>
      <c r="AT8" s="448"/>
      <c r="AU8" s="448"/>
      <c r="AV8" s="448"/>
      <c r="AW8" s="448"/>
      <c r="AX8" s="448"/>
      <c r="AY8" s="448"/>
      <c r="AZ8" s="448"/>
      <c r="BA8" s="448"/>
      <c r="BB8" s="448"/>
      <c r="BC8" s="448"/>
    </row>
    <row r="9" spans="1:73" ht="13">
      <c r="B9" s="1360" t="s">
        <v>483</v>
      </c>
      <c r="C9" s="1360"/>
      <c r="D9" s="1360"/>
      <c r="E9" s="1360"/>
      <c r="F9" s="1360" t="s">
        <v>483</v>
      </c>
      <c r="G9" s="1360"/>
      <c r="H9" s="1360"/>
      <c r="I9" s="1360"/>
      <c r="J9" s="1360" t="s">
        <v>483</v>
      </c>
      <c r="K9" s="1360"/>
      <c r="L9" s="1360"/>
      <c r="M9" s="1360"/>
      <c r="N9" s="1360" t="s">
        <v>483</v>
      </c>
      <c r="O9" s="1360"/>
      <c r="P9" s="1360"/>
      <c r="Q9" s="1360"/>
      <c r="R9" s="1360" t="s">
        <v>483</v>
      </c>
      <c r="S9" s="1360"/>
      <c r="T9" s="1360"/>
      <c r="U9" s="1360"/>
      <c r="V9" s="1360" t="s">
        <v>483</v>
      </c>
      <c r="W9" s="1360"/>
      <c r="X9" s="1360"/>
      <c r="Y9" s="1360"/>
      <c r="Z9" s="1360" t="s">
        <v>483</v>
      </c>
      <c r="AA9" s="1360"/>
      <c r="AB9" s="1360"/>
      <c r="AC9" s="1360"/>
      <c r="AD9" s="1360" t="s">
        <v>483</v>
      </c>
      <c r="AE9" s="1360"/>
      <c r="AF9" s="1360"/>
      <c r="AG9" s="1360"/>
      <c r="AH9" s="1360" t="s">
        <v>483</v>
      </c>
      <c r="AI9" s="1360"/>
      <c r="AJ9" s="1360"/>
      <c r="AK9" s="1360"/>
      <c r="AL9" s="1360" t="s">
        <v>483</v>
      </c>
      <c r="AM9" s="1360"/>
      <c r="AN9" s="1360"/>
      <c r="AO9" s="1360"/>
      <c r="AP9" s="1360" t="s">
        <v>483</v>
      </c>
      <c r="AQ9" s="1360"/>
      <c r="AR9" s="1360"/>
      <c r="AS9" s="1360"/>
      <c r="AT9" s="1360" t="s">
        <v>483</v>
      </c>
      <c r="AU9" s="1360"/>
      <c r="AV9" s="1360"/>
      <c r="AW9" s="1360"/>
      <c r="AX9" s="1360" t="s">
        <v>483</v>
      </c>
      <c r="AY9" s="1360"/>
      <c r="AZ9" s="1360"/>
      <c r="BA9" s="1360"/>
      <c r="BB9" s="1360" t="s">
        <v>483</v>
      </c>
      <c r="BC9" s="1360"/>
      <c r="BD9" s="1360"/>
      <c r="BE9" s="1360"/>
      <c r="BF9" s="1360" t="s">
        <v>483</v>
      </c>
      <c r="BG9" s="1360"/>
      <c r="BH9" s="1360"/>
      <c r="BI9" s="1360"/>
      <c r="BJ9" s="1360" t="s">
        <v>483</v>
      </c>
      <c r="BK9" s="1360"/>
      <c r="BL9" s="1360"/>
      <c r="BM9" s="1360"/>
      <c r="BN9" s="1360" t="s">
        <v>483</v>
      </c>
      <c r="BO9" s="1360"/>
      <c r="BP9" s="1360"/>
      <c r="BQ9" s="1360"/>
      <c r="BR9" s="1360" t="s">
        <v>483</v>
      </c>
      <c r="BS9" s="1360"/>
      <c r="BT9" s="1360"/>
      <c r="BU9" s="1360"/>
    </row>
    <row r="10" spans="1:73">
      <c r="B10" s="450"/>
      <c r="C10" s="450"/>
      <c r="D10" s="450"/>
      <c r="E10" s="450"/>
      <c r="F10" s="450"/>
      <c r="G10" s="450"/>
      <c r="H10" s="450"/>
      <c r="I10" s="450"/>
      <c r="J10" s="450"/>
      <c r="K10" s="450"/>
      <c r="L10" s="450"/>
      <c r="M10" s="450"/>
      <c r="N10" s="450"/>
      <c r="O10" s="450"/>
      <c r="P10" s="450"/>
      <c r="Q10" s="450"/>
      <c r="R10" s="450"/>
      <c r="S10" s="450"/>
      <c r="T10" s="450"/>
      <c r="U10" s="450"/>
      <c r="V10" s="450"/>
      <c r="W10" s="450"/>
      <c r="X10" s="450"/>
      <c r="Y10" s="450"/>
      <c r="Z10" s="450"/>
      <c r="AA10" s="450"/>
      <c r="AB10" s="450"/>
      <c r="AC10" s="450"/>
      <c r="AD10" s="450"/>
      <c r="AE10" s="450"/>
      <c r="AF10" s="450"/>
      <c r="AG10" s="450"/>
      <c r="AH10" s="450"/>
      <c r="AI10" s="450"/>
      <c r="AJ10" s="450"/>
      <c r="AK10" s="450"/>
      <c r="AL10" s="450"/>
      <c r="AM10" s="450"/>
      <c r="AN10" s="450"/>
      <c r="AO10" s="450"/>
      <c r="AP10" s="450"/>
      <c r="AQ10" s="450"/>
      <c r="AR10" s="450"/>
      <c r="AS10" s="450"/>
      <c r="AT10" s="450"/>
      <c r="AU10" s="450"/>
      <c r="AV10" s="450"/>
      <c r="AW10" s="450"/>
      <c r="AX10" s="450"/>
      <c r="AY10" s="450"/>
      <c r="AZ10" s="450"/>
      <c r="BA10" s="450"/>
      <c r="BB10" s="450"/>
      <c r="BC10" s="450"/>
    </row>
    <row r="11" spans="1:73" s="343" customFormat="1" ht="14.15" customHeight="1">
      <c r="A11" s="451">
        <v>1994</v>
      </c>
      <c r="B11" s="350">
        <v>100</v>
      </c>
      <c r="C11" s="350">
        <v>100</v>
      </c>
      <c r="D11" s="350">
        <v>100</v>
      </c>
      <c r="E11" s="350">
        <v>100</v>
      </c>
      <c r="F11" s="350">
        <v>100</v>
      </c>
      <c r="G11" s="350">
        <v>100</v>
      </c>
      <c r="H11" s="350">
        <v>100</v>
      </c>
      <c r="I11" s="350">
        <v>100</v>
      </c>
      <c r="J11" s="350">
        <v>100</v>
      </c>
      <c r="K11" s="350">
        <v>100</v>
      </c>
      <c r="L11" s="350" t="s">
        <v>356</v>
      </c>
      <c r="M11" s="350" t="s">
        <v>356</v>
      </c>
      <c r="N11" s="350">
        <v>100</v>
      </c>
      <c r="O11" s="350">
        <v>100</v>
      </c>
      <c r="P11" s="350">
        <v>100</v>
      </c>
      <c r="Q11" s="350">
        <v>100</v>
      </c>
      <c r="R11" s="350">
        <v>100</v>
      </c>
      <c r="S11" s="350">
        <v>100</v>
      </c>
      <c r="T11" s="350" t="s">
        <v>356</v>
      </c>
      <c r="U11" s="350" t="s">
        <v>356</v>
      </c>
      <c r="V11" s="350">
        <v>100</v>
      </c>
      <c r="W11" s="350">
        <v>100</v>
      </c>
      <c r="X11" s="350" t="s">
        <v>356</v>
      </c>
      <c r="Y11" s="350" t="s">
        <v>356</v>
      </c>
      <c r="Z11" s="350">
        <v>100</v>
      </c>
      <c r="AA11" s="350">
        <v>100.00000000000001</v>
      </c>
      <c r="AB11" s="350">
        <v>100</v>
      </c>
      <c r="AC11" s="350">
        <v>100</v>
      </c>
      <c r="AD11" s="350">
        <v>100</v>
      </c>
      <c r="AE11" s="350">
        <v>100</v>
      </c>
      <c r="AF11" s="350">
        <v>100</v>
      </c>
      <c r="AG11" s="350">
        <v>100</v>
      </c>
      <c r="AH11" s="350">
        <v>100</v>
      </c>
      <c r="AI11" s="350">
        <v>100</v>
      </c>
      <c r="AJ11" s="350">
        <v>100.00000000000003</v>
      </c>
      <c r="AK11" s="350">
        <v>100</v>
      </c>
      <c r="AL11" s="350">
        <v>100</v>
      </c>
      <c r="AM11" s="350">
        <v>99.999999999999986</v>
      </c>
      <c r="AN11" s="350">
        <v>100</v>
      </c>
      <c r="AO11" s="350">
        <v>100.00000000000003</v>
      </c>
      <c r="AP11" s="350">
        <v>100</v>
      </c>
      <c r="AQ11" s="350">
        <v>100</v>
      </c>
      <c r="AR11" s="350">
        <v>100</v>
      </c>
      <c r="AS11" s="350">
        <v>100</v>
      </c>
      <c r="AT11" s="350">
        <v>100</v>
      </c>
      <c r="AU11" s="350">
        <v>100</v>
      </c>
      <c r="AV11" s="350">
        <v>100</v>
      </c>
      <c r="AW11" s="350">
        <v>100</v>
      </c>
      <c r="AX11" s="350">
        <v>99.999999999999986</v>
      </c>
      <c r="AY11" s="350">
        <v>100</v>
      </c>
      <c r="AZ11" s="350">
        <v>100</v>
      </c>
      <c r="BA11" s="350">
        <v>100</v>
      </c>
      <c r="BB11" s="350">
        <v>100</v>
      </c>
      <c r="BC11" s="350">
        <v>100</v>
      </c>
      <c r="BD11" s="452">
        <v>100</v>
      </c>
      <c r="BE11" s="342">
        <v>100</v>
      </c>
      <c r="BF11" s="342">
        <v>100</v>
      </c>
      <c r="BG11" s="342">
        <v>100</v>
      </c>
      <c r="BH11" s="342">
        <v>100</v>
      </c>
      <c r="BI11" s="342">
        <v>100</v>
      </c>
      <c r="BJ11" s="342">
        <v>100</v>
      </c>
      <c r="BK11" s="342">
        <v>100</v>
      </c>
      <c r="BL11" s="342">
        <v>100</v>
      </c>
      <c r="BM11" s="342">
        <v>100</v>
      </c>
      <c r="BN11" s="342" t="s">
        <v>360</v>
      </c>
      <c r="BO11" s="342">
        <v>100</v>
      </c>
      <c r="BP11" s="342">
        <v>100</v>
      </c>
      <c r="BQ11" s="342">
        <v>100.00000000000003</v>
      </c>
      <c r="BR11" s="342" t="s">
        <v>360</v>
      </c>
      <c r="BS11" s="342" t="s">
        <v>360</v>
      </c>
      <c r="BT11" s="342">
        <v>100</v>
      </c>
      <c r="BU11" s="342">
        <v>100.00000000000003</v>
      </c>
    </row>
    <row r="12" spans="1:73" s="333" customFormat="1" ht="14.15" customHeight="1">
      <c r="A12" s="453">
        <v>1995</v>
      </c>
      <c r="B12" s="349">
        <v>102.72943650794713</v>
      </c>
      <c r="C12" s="349">
        <v>102.95634364252098</v>
      </c>
      <c r="D12" s="349">
        <v>102.69133145664581</v>
      </c>
      <c r="E12" s="349">
        <v>103.3743585998582</v>
      </c>
      <c r="F12" s="349">
        <v>101.75087033459729</v>
      </c>
      <c r="G12" s="349">
        <v>101.96913581149704</v>
      </c>
      <c r="H12" s="349">
        <v>102.45800924855581</v>
      </c>
      <c r="I12" s="349">
        <v>102.69376622126785</v>
      </c>
      <c r="J12" s="349">
        <v>108.30407750909528</v>
      </c>
      <c r="K12" s="349">
        <v>131.06854675120346</v>
      </c>
      <c r="L12" s="349" t="s">
        <v>356</v>
      </c>
      <c r="M12" s="349" t="s">
        <v>356</v>
      </c>
      <c r="N12" s="349">
        <v>111.84411574612535</v>
      </c>
      <c r="O12" s="349">
        <v>113.48811341807601</v>
      </c>
      <c r="P12" s="349">
        <v>109.47636744197638</v>
      </c>
      <c r="Q12" s="349">
        <v>111.54977074354831</v>
      </c>
      <c r="R12" s="349">
        <v>107.28938122094131</v>
      </c>
      <c r="S12" s="349">
        <v>112.82243207410168</v>
      </c>
      <c r="T12" s="349" t="s">
        <v>356</v>
      </c>
      <c r="U12" s="349" t="s">
        <v>356</v>
      </c>
      <c r="V12" s="349">
        <v>109.24399833058872</v>
      </c>
      <c r="W12" s="349">
        <v>147.95879171818893</v>
      </c>
      <c r="X12" s="349" t="s">
        <v>356</v>
      </c>
      <c r="Y12" s="349" t="s">
        <v>356</v>
      </c>
      <c r="Z12" s="349">
        <v>100.55791563486245</v>
      </c>
      <c r="AA12" s="349">
        <v>100.77653208589237</v>
      </c>
      <c r="AB12" s="349">
        <v>100.20241957863736</v>
      </c>
      <c r="AC12" s="349">
        <v>100.45722735993718</v>
      </c>
      <c r="AD12" s="349">
        <v>117.01973748242845</v>
      </c>
      <c r="AE12" s="349">
        <v>121.30841246903832</v>
      </c>
      <c r="AF12" s="349">
        <v>107.34235333318587</v>
      </c>
      <c r="AG12" s="349">
        <v>112.1276500956299</v>
      </c>
      <c r="AH12" s="349">
        <v>96.344152547824692</v>
      </c>
      <c r="AI12" s="349">
        <v>95.28071197254333</v>
      </c>
      <c r="AJ12" s="349">
        <v>96.013541235611441</v>
      </c>
      <c r="AK12" s="349">
        <v>94.346794699404967</v>
      </c>
      <c r="AL12" s="349">
        <v>104.43011229448194</v>
      </c>
      <c r="AM12" s="349">
        <v>104.89972476903576</v>
      </c>
      <c r="AN12" s="349">
        <v>103.70044672580762</v>
      </c>
      <c r="AO12" s="349">
        <v>105.17914098796672</v>
      </c>
      <c r="AP12" s="349">
        <v>101.55262125540975</v>
      </c>
      <c r="AQ12" s="349">
        <v>101.27035627914834</v>
      </c>
      <c r="AR12" s="349">
        <v>100.94854515153908</v>
      </c>
      <c r="AS12" s="349">
        <v>98.452350541859488</v>
      </c>
      <c r="AT12" s="349">
        <v>102.0458921372547</v>
      </c>
      <c r="AU12" s="349">
        <v>104.54526428853499</v>
      </c>
      <c r="AV12" s="349">
        <v>101.52597242302983</v>
      </c>
      <c r="AW12" s="349">
        <v>98.978648891064822</v>
      </c>
      <c r="AX12" s="349">
        <v>116.25897904846029</v>
      </c>
      <c r="AY12" s="349">
        <v>116.82955955990337</v>
      </c>
      <c r="AZ12" s="349">
        <v>114.88078135020439</v>
      </c>
      <c r="BA12" s="349">
        <v>116.49125659635635</v>
      </c>
      <c r="BB12" s="349">
        <v>107.74789145882752</v>
      </c>
      <c r="BC12" s="349">
        <v>112.77514956497441</v>
      </c>
      <c r="BD12" s="349">
        <v>105.182453752245</v>
      </c>
      <c r="BE12" s="349">
        <v>110.72141692899362</v>
      </c>
      <c r="BF12" s="349">
        <v>95.621047238479051</v>
      </c>
      <c r="BG12" s="349">
        <v>92.539655385600042</v>
      </c>
      <c r="BH12" s="349">
        <v>96.660950286375424</v>
      </c>
      <c r="BI12" s="349">
        <v>94.079695888546027</v>
      </c>
      <c r="BJ12" s="349">
        <v>105.57100485369764</v>
      </c>
      <c r="BK12" s="349">
        <v>106.34786013361793</v>
      </c>
      <c r="BL12" s="349">
        <v>104.40996105677908</v>
      </c>
      <c r="BM12" s="349">
        <v>105.4605276716303</v>
      </c>
      <c r="BN12" s="349" t="s">
        <v>360</v>
      </c>
      <c r="BO12" s="349">
        <v>104.79692247418359</v>
      </c>
      <c r="BP12" s="349">
        <v>102.84632576407479</v>
      </c>
      <c r="BQ12" s="349">
        <v>104.19095958372596</v>
      </c>
      <c r="BR12" s="349" t="s">
        <v>360</v>
      </c>
      <c r="BS12" s="349" t="s">
        <v>360</v>
      </c>
      <c r="BT12" s="349">
        <v>106.26392167458978</v>
      </c>
      <c r="BU12" s="349">
        <v>125.64577402410985</v>
      </c>
    </row>
    <row r="13" spans="1:73" s="333" customFormat="1" ht="14.15" customHeight="1">
      <c r="A13" s="451">
        <v>1996</v>
      </c>
      <c r="B13" s="349">
        <v>107.56742107150716</v>
      </c>
      <c r="C13" s="349">
        <v>108.99981765045986</v>
      </c>
      <c r="D13" s="349">
        <v>106.00828047733077</v>
      </c>
      <c r="E13" s="349">
        <v>108.25136286494714</v>
      </c>
      <c r="F13" s="349">
        <v>108.92165030145712</v>
      </c>
      <c r="G13" s="349">
        <v>109.92977351557353</v>
      </c>
      <c r="H13" s="349">
        <v>105.87754723219309</v>
      </c>
      <c r="I13" s="349">
        <v>106.60650978118535</v>
      </c>
      <c r="J13" s="349">
        <v>98.856657769345105</v>
      </c>
      <c r="K13" s="349">
        <v>105.31326497164275</v>
      </c>
      <c r="L13" s="349" t="s">
        <v>356</v>
      </c>
      <c r="M13" s="349" t="s">
        <v>356</v>
      </c>
      <c r="N13" s="349">
        <v>111.34306124752653</v>
      </c>
      <c r="O13" s="349">
        <v>114.41084221587538</v>
      </c>
      <c r="P13" s="349">
        <v>107.58755024600417</v>
      </c>
      <c r="Q13" s="349">
        <v>112.62279764904835</v>
      </c>
      <c r="R13" s="349">
        <v>108.11548121278612</v>
      </c>
      <c r="S13" s="349">
        <v>111.14448139392235</v>
      </c>
      <c r="T13" s="349" t="s">
        <v>356</v>
      </c>
      <c r="U13" s="349" t="s">
        <v>356</v>
      </c>
      <c r="V13" s="349">
        <v>111.16753647227661</v>
      </c>
      <c r="W13" s="349">
        <v>107.36283156088373</v>
      </c>
      <c r="X13" s="349" t="s">
        <v>356</v>
      </c>
      <c r="Y13" s="349" t="s">
        <v>356</v>
      </c>
      <c r="Z13" s="349">
        <v>107.28821286617413</v>
      </c>
      <c r="AA13" s="349">
        <v>112.69540480981621</v>
      </c>
      <c r="AB13" s="349">
        <v>105.65218864806437</v>
      </c>
      <c r="AC13" s="349">
        <v>112.67576936951144</v>
      </c>
      <c r="AD13" s="349">
        <v>108.88731585658859</v>
      </c>
      <c r="AE13" s="349">
        <v>112.29349556895333</v>
      </c>
      <c r="AF13" s="349">
        <v>103.03046789837755</v>
      </c>
      <c r="AG13" s="349">
        <v>105.5727524399601</v>
      </c>
      <c r="AH13" s="349">
        <v>94.693572841645363</v>
      </c>
      <c r="AI13" s="349">
        <v>91.888025452769782</v>
      </c>
      <c r="AJ13" s="349">
        <v>94.676591083437458</v>
      </c>
      <c r="AK13" s="349">
        <v>92.524550961536718</v>
      </c>
      <c r="AL13" s="349">
        <v>105.68950065939029</v>
      </c>
      <c r="AM13" s="349">
        <v>106.11214074478013</v>
      </c>
      <c r="AN13" s="349">
        <v>104.44843543630273</v>
      </c>
      <c r="AO13" s="349">
        <v>108.37852823232703</v>
      </c>
      <c r="AP13" s="349">
        <v>108.46526610969632</v>
      </c>
      <c r="AQ13" s="349">
        <v>105.44526732949717</v>
      </c>
      <c r="AR13" s="349">
        <v>106.76377629608409</v>
      </c>
      <c r="AS13" s="349">
        <v>102.63688866356209</v>
      </c>
      <c r="AT13" s="349">
        <v>109.57300103445743</v>
      </c>
      <c r="AU13" s="349">
        <v>113.90801568722122</v>
      </c>
      <c r="AV13" s="349">
        <v>109.3608244051258</v>
      </c>
      <c r="AW13" s="349">
        <v>113.44896564084874</v>
      </c>
      <c r="AX13" s="349">
        <v>129.70833794792304</v>
      </c>
      <c r="AY13" s="349">
        <v>132.15843677598158</v>
      </c>
      <c r="AZ13" s="349">
        <v>126.04723328256415</v>
      </c>
      <c r="BA13" s="349">
        <v>130.46023856696098</v>
      </c>
      <c r="BB13" s="349">
        <v>109.90607115254502</v>
      </c>
      <c r="BC13" s="349">
        <v>113.54038574271328</v>
      </c>
      <c r="BD13" s="349">
        <v>105.21579758200052</v>
      </c>
      <c r="BE13" s="349">
        <v>109.66437477777605</v>
      </c>
      <c r="BF13" s="349">
        <v>102.74392397855621</v>
      </c>
      <c r="BG13" s="349">
        <v>103.78644297260659</v>
      </c>
      <c r="BH13" s="349">
        <v>100.87559499611423</v>
      </c>
      <c r="BI13" s="349">
        <v>100.77796824488554</v>
      </c>
      <c r="BJ13" s="349">
        <v>103.50867688662763</v>
      </c>
      <c r="BK13" s="349">
        <v>101.96038462039624</v>
      </c>
      <c r="BL13" s="349">
        <v>102.04041941854297</v>
      </c>
      <c r="BM13" s="349">
        <v>101.42233576376019</v>
      </c>
      <c r="BN13" s="349" t="s">
        <v>360</v>
      </c>
      <c r="BO13" s="349">
        <v>107.63986107552034</v>
      </c>
      <c r="BP13" s="349">
        <v>104.53140320193562</v>
      </c>
      <c r="BQ13" s="349">
        <v>106.89299465183328</v>
      </c>
      <c r="BR13" s="349" t="s">
        <v>360</v>
      </c>
      <c r="BS13" s="349" t="s">
        <v>360</v>
      </c>
      <c r="BT13" s="349">
        <v>106.48348812683683</v>
      </c>
      <c r="BU13" s="349">
        <v>113.55866803856382</v>
      </c>
    </row>
    <row r="14" spans="1:73" s="333" customFormat="1" ht="14.15" customHeight="1">
      <c r="A14" s="453">
        <v>1997</v>
      </c>
      <c r="B14" s="349">
        <v>108.86497649512437</v>
      </c>
      <c r="C14" s="349">
        <v>110.7453598412295</v>
      </c>
      <c r="D14" s="349">
        <v>107.61449426910713</v>
      </c>
      <c r="E14" s="349">
        <v>111.96469601028896</v>
      </c>
      <c r="F14" s="349">
        <v>114.00463850524837</v>
      </c>
      <c r="G14" s="349">
        <v>116.97011369925062</v>
      </c>
      <c r="H14" s="349">
        <v>110.03891270337105</v>
      </c>
      <c r="I14" s="349">
        <v>113.22435635981437</v>
      </c>
      <c r="J14" s="349">
        <v>96.485754283510303</v>
      </c>
      <c r="K14" s="349">
        <v>102.10266151679461</v>
      </c>
      <c r="L14" s="349" t="s">
        <v>356</v>
      </c>
      <c r="M14" s="349" t="s">
        <v>356</v>
      </c>
      <c r="N14" s="349">
        <v>114.08066176131557</v>
      </c>
      <c r="O14" s="349">
        <v>117.06511888179568</v>
      </c>
      <c r="P14" s="349">
        <v>111.56852031291606</v>
      </c>
      <c r="Q14" s="349">
        <v>118.03620422943264</v>
      </c>
      <c r="R14" s="349">
        <v>106.01042636729379</v>
      </c>
      <c r="S14" s="349">
        <v>119.29248645028112</v>
      </c>
      <c r="T14" s="349" t="s">
        <v>356</v>
      </c>
      <c r="U14" s="349" t="s">
        <v>356</v>
      </c>
      <c r="V14" s="349">
        <v>105.37099994123791</v>
      </c>
      <c r="W14" s="349">
        <v>96.828313661882817</v>
      </c>
      <c r="X14" s="349" t="s">
        <v>356</v>
      </c>
      <c r="Y14" s="349" t="s">
        <v>356</v>
      </c>
      <c r="Z14" s="349">
        <v>108.53300698694461</v>
      </c>
      <c r="AA14" s="349">
        <v>113.1367525274399</v>
      </c>
      <c r="AB14" s="349">
        <v>107.94690302627079</v>
      </c>
      <c r="AC14" s="349">
        <v>117.4600406653618</v>
      </c>
      <c r="AD14" s="349">
        <v>124.59635475930803</v>
      </c>
      <c r="AE14" s="349">
        <v>134.81419460253505</v>
      </c>
      <c r="AF14" s="349">
        <v>111.2320566849111</v>
      </c>
      <c r="AG14" s="349">
        <v>115.60613845031682</v>
      </c>
      <c r="AH14" s="349">
        <v>92.983048530773203</v>
      </c>
      <c r="AI14" s="349">
        <v>91.701814997904634</v>
      </c>
      <c r="AJ14" s="349">
        <v>92.801882826355495</v>
      </c>
      <c r="AK14" s="349">
        <v>90.937889023831147</v>
      </c>
      <c r="AL14" s="349">
        <v>108.83798927229384</v>
      </c>
      <c r="AM14" s="349">
        <v>109.2079797318171</v>
      </c>
      <c r="AN14" s="349">
        <v>107.23457248722042</v>
      </c>
      <c r="AO14" s="349">
        <v>112.74929426579463</v>
      </c>
      <c r="AP14" s="349">
        <v>108.18163498773124</v>
      </c>
      <c r="AQ14" s="349">
        <v>106.26869470552981</v>
      </c>
      <c r="AR14" s="349">
        <v>107.3382903880173</v>
      </c>
      <c r="AS14" s="349">
        <v>107.52282028309376</v>
      </c>
      <c r="AT14" s="349">
        <v>88.781999204692113</v>
      </c>
      <c r="AU14" s="349">
        <v>82.742701972851222</v>
      </c>
      <c r="AV14" s="349">
        <v>91.337526767462322</v>
      </c>
      <c r="AW14" s="349">
        <v>79.917190957544122</v>
      </c>
      <c r="AX14" s="349">
        <v>136.74947240639921</v>
      </c>
      <c r="AY14" s="349">
        <v>141.82379346572461</v>
      </c>
      <c r="AZ14" s="349">
        <v>132.32220445037132</v>
      </c>
      <c r="BA14" s="349">
        <v>139.21512258974781</v>
      </c>
      <c r="BB14" s="349">
        <v>112.19477402829318</v>
      </c>
      <c r="BC14" s="349">
        <v>113.04083405424974</v>
      </c>
      <c r="BD14" s="349">
        <v>108.80279516229483</v>
      </c>
      <c r="BE14" s="349">
        <v>111.25655723397976</v>
      </c>
      <c r="BF14" s="349">
        <v>107.85342991203056</v>
      </c>
      <c r="BG14" s="349">
        <v>113.25966440388316</v>
      </c>
      <c r="BH14" s="349">
        <v>104.35510208408421</v>
      </c>
      <c r="BI14" s="349">
        <v>105.33678237200705</v>
      </c>
      <c r="BJ14" s="349">
        <v>108.269727690417</v>
      </c>
      <c r="BK14" s="349">
        <v>104.80097007580264</v>
      </c>
      <c r="BL14" s="349">
        <v>105.82489928718795</v>
      </c>
      <c r="BM14" s="349">
        <v>103.64876080017018</v>
      </c>
      <c r="BN14" s="349" t="s">
        <v>360</v>
      </c>
      <c r="BO14" s="349">
        <v>110.49956713856085</v>
      </c>
      <c r="BP14" s="349">
        <v>106.46711711277132</v>
      </c>
      <c r="BQ14" s="349">
        <v>110.30232907344887</v>
      </c>
      <c r="BR14" s="349" t="s">
        <v>360</v>
      </c>
      <c r="BS14" s="349" t="s">
        <v>360</v>
      </c>
      <c r="BT14" s="349">
        <v>103.41481162764555</v>
      </c>
      <c r="BU14" s="349">
        <v>107.73567580471546</v>
      </c>
    </row>
    <row r="15" spans="1:73" s="333" customFormat="1" ht="14.15" customHeight="1">
      <c r="A15" s="451">
        <v>1998</v>
      </c>
      <c r="B15" s="349">
        <v>111.82434362049462</v>
      </c>
      <c r="C15" s="349">
        <v>113.56409423247123</v>
      </c>
      <c r="D15" s="349">
        <v>109.80908577214595</v>
      </c>
      <c r="E15" s="349">
        <v>113.73940553361382</v>
      </c>
      <c r="F15" s="349">
        <v>117.95958607064637</v>
      </c>
      <c r="G15" s="349">
        <v>120.78679023073866</v>
      </c>
      <c r="H15" s="349">
        <v>113.44259054378981</v>
      </c>
      <c r="I15" s="349">
        <v>117.97082665203595</v>
      </c>
      <c r="J15" s="349">
        <v>113.51848374141163</v>
      </c>
      <c r="K15" s="349">
        <v>104.9853401100915</v>
      </c>
      <c r="L15" s="349" t="s">
        <v>356</v>
      </c>
      <c r="M15" s="349" t="s">
        <v>356</v>
      </c>
      <c r="N15" s="349">
        <v>122.48372885988145</v>
      </c>
      <c r="O15" s="349">
        <v>125.09427383707474</v>
      </c>
      <c r="P15" s="349">
        <v>117.61555396299211</v>
      </c>
      <c r="Q15" s="349">
        <v>125.3643528721441</v>
      </c>
      <c r="R15" s="349">
        <v>105.72677230141959</v>
      </c>
      <c r="S15" s="349">
        <v>117.09666328380639</v>
      </c>
      <c r="T15" s="349" t="s">
        <v>356</v>
      </c>
      <c r="U15" s="349" t="s">
        <v>356</v>
      </c>
      <c r="V15" s="349">
        <v>108.57445929101475</v>
      </c>
      <c r="W15" s="349">
        <v>114.5259572508138</v>
      </c>
      <c r="X15" s="349" t="s">
        <v>356</v>
      </c>
      <c r="Y15" s="349" t="s">
        <v>356</v>
      </c>
      <c r="Z15" s="349">
        <v>106.81118695553327</v>
      </c>
      <c r="AA15" s="349">
        <v>113.87161939018152</v>
      </c>
      <c r="AB15" s="349">
        <v>105.3336909029027</v>
      </c>
      <c r="AC15" s="349">
        <v>118.07666032681148</v>
      </c>
      <c r="AD15" s="349">
        <v>135.55284907684089</v>
      </c>
      <c r="AE15" s="349">
        <v>157.70207990477914</v>
      </c>
      <c r="AF15" s="349">
        <v>113.23841482071629</v>
      </c>
      <c r="AG15" s="349">
        <v>123.99698485353392</v>
      </c>
      <c r="AH15" s="349">
        <v>90.774180364409716</v>
      </c>
      <c r="AI15" s="349">
        <v>89.307976965974078</v>
      </c>
      <c r="AJ15" s="349">
        <v>92.159822741896889</v>
      </c>
      <c r="AK15" s="349">
        <v>92.159275873874378</v>
      </c>
      <c r="AL15" s="349">
        <v>108.86535471692633</v>
      </c>
      <c r="AM15" s="349">
        <v>108.8823354563082</v>
      </c>
      <c r="AN15" s="349">
        <v>107.6738019584285</v>
      </c>
      <c r="AO15" s="349">
        <v>112.79489591037279</v>
      </c>
      <c r="AP15" s="349">
        <v>104.14265341610448</v>
      </c>
      <c r="AQ15" s="349">
        <v>97.934195087764223</v>
      </c>
      <c r="AR15" s="349">
        <v>102.80678480094892</v>
      </c>
      <c r="AS15" s="349">
        <v>93.685605934204403</v>
      </c>
      <c r="AT15" s="349">
        <v>92.075125539986587</v>
      </c>
      <c r="AU15" s="349">
        <v>87.010444493129981</v>
      </c>
      <c r="AV15" s="349">
        <v>94.141893245019659</v>
      </c>
      <c r="AW15" s="349">
        <v>83.048357783487319</v>
      </c>
      <c r="AX15" s="349">
        <v>166.26092845182131</v>
      </c>
      <c r="AY15" s="349">
        <v>179.56009945436585</v>
      </c>
      <c r="AZ15" s="349">
        <v>156.19263700373514</v>
      </c>
      <c r="BA15" s="349">
        <v>173.65089985192418</v>
      </c>
      <c r="BB15" s="349">
        <v>111.82356120064844</v>
      </c>
      <c r="BC15" s="349">
        <v>112.87438127733061</v>
      </c>
      <c r="BD15" s="349">
        <v>107.80637108051745</v>
      </c>
      <c r="BE15" s="349">
        <v>112.74893744216277</v>
      </c>
      <c r="BF15" s="349">
        <v>108.58654187773504</v>
      </c>
      <c r="BG15" s="349">
        <v>111.161284408763</v>
      </c>
      <c r="BH15" s="349">
        <v>104.3647440054972</v>
      </c>
      <c r="BI15" s="349">
        <v>104.36612815370276</v>
      </c>
      <c r="BJ15" s="349">
        <v>121.48677412686081</v>
      </c>
      <c r="BK15" s="349">
        <v>130.09514135850395</v>
      </c>
      <c r="BL15" s="349">
        <v>114.20361862437225</v>
      </c>
      <c r="BM15" s="349">
        <v>123.42429195208749</v>
      </c>
      <c r="BN15" s="349" t="s">
        <v>360</v>
      </c>
      <c r="BO15" s="349">
        <v>114.49088509876903</v>
      </c>
      <c r="BP15" s="349">
        <v>108.98208117548454</v>
      </c>
      <c r="BQ15" s="349">
        <v>114.70319464777954</v>
      </c>
      <c r="BR15" s="349" t="s">
        <v>360</v>
      </c>
      <c r="BS15" s="349" t="s">
        <v>360</v>
      </c>
      <c r="BT15" s="349">
        <v>107.63881304039242</v>
      </c>
      <c r="BU15" s="349">
        <v>117.67390969623277</v>
      </c>
    </row>
    <row r="16" spans="1:73" s="333" customFormat="1" ht="14.15" customHeight="1">
      <c r="A16" s="453">
        <v>1999</v>
      </c>
      <c r="B16" s="349">
        <v>109.1042696054992</v>
      </c>
      <c r="C16" s="349">
        <v>111.07754317795285</v>
      </c>
      <c r="D16" s="349">
        <v>107.84462425738653</v>
      </c>
      <c r="E16" s="349">
        <v>111.23691153972777</v>
      </c>
      <c r="F16" s="349">
        <v>113.03447652056133</v>
      </c>
      <c r="G16" s="349">
        <v>117.86224800512409</v>
      </c>
      <c r="H16" s="349">
        <v>111.33598107229474</v>
      </c>
      <c r="I16" s="349">
        <v>118.92935648775816</v>
      </c>
      <c r="J16" s="349">
        <v>124.70732694208884</v>
      </c>
      <c r="K16" s="349">
        <v>116.04187316929318</v>
      </c>
      <c r="L16" s="349" t="s">
        <v>356</v>
      </c>
      <c r="M16" s="349" t="s">
        <v>356</v>
      </c>
      <c r="N16" s="349">
        <v>128.15598011422281</v>
      </c>
      <c r="O16" s="349">
        <v>132.44978277816668</v>
      </c>
      <c r="P16" s="349">
        <v>122.95217861752457</v>
      </c>
      <c r="Q16" s="349">
        <v>132.23671156451533</v>
      </c>
      <c r="R16" s="349">
        <v>103.49972735748155</v>
      </c>
      <c r="S16" s="349">
        <v>113.48128603695484</v>
      </c>
      <c r="T16" s="349" t="s">
        <v>356</v>
      </c>
      <c r="U16" s="349" t="s">
        <v>356</v>
      </c>
      <c r="V16" s="349">
        <v>114.66150252448649</v>
      </c>
      <c r="W16" s="349">
        <v>147.97817862563721</v>
      </c>
      <c r="X16" s="349" t="s">
        <v>356</v>
      </c>
      <c r="Y16" s="349" t="s">
        <v>356</v>
      </c>
      <c r="Z16" s="349">
        <v>107.41219366681592</v>
      </c>
      <c r="AA16" s="349">
        <v>114.3727518912636</v>
      </c>
      <c r="AB16" s="349">
        <v>106.00276610699402</v>
      </c>
      <c r="AC16" s="349">
        <v>116.00548527120849</v>
      </c>
      <c r="AD16" s="349">
        <v>128.7983928561147</v>
      </c>
      <c r="AE16" s="349">
        <v>145.65523240878338</v>
      </c>
      <c r="AF16" s="349">
        <v>110.92570903341161</v>
      </c>
      <c r="AG16" s="349">
        <v>124.36346787421166</v>
      </c>
      <c r="AH16" s="349">
        <v>90.509609999343411</v>
      </c>
      <c r="AI16" s="349">
        <v>90.30948429565899</v>
      </c>
      <c r="AJ16" s="349">
        <v>90.930634647240055</v>
      </c>
      <c r="AK16" s="349">
        <v>91.679441242367645</v>
      </c>
      <c r="AL16" s="349">
        <v>110.30852731730337</v>
      </c>
      <c r="AM16" s="349">
        <v>109.89161451172185</v>
      </c>
      <c r="AN16" s="349">
        <v>108.55294785724681</v>
      </c>
      <c r="AO16" s="349">
        <v>113.43754535160539</v>
      </c>
      <c r="AP16" s="349">
        <v>103.05430819516403</v>
      </c>
      <c r="AQ16" s="349">
        <v>100.23730893693798</v>
      </c>
      <c r="AR16" s="349">
        <v>102.15341053567157</v>
      </c>
      <c r="AS16" s="349">
        <v>96.162046359070303</v>
      </c>
      <c r="AT16" s="349">
        <v>96.99122061994143</v>
      </c>
      <c r="AU16" s="349">
        <v>97.121561525484225</v>
      </c>
      <c r="AV16" s="349">
        <v>98.601125454520457</v>
      </c>
      <c r="AW16" s="349">
        <v>95.793367924954907</v>
      </c>
      <c r="AX16" s="349">
        <v>165.60885664335316</v>
      </c>
      <c r="AY16" s="349">
        <v>185.51058382491954</v>
      </c>
      <c r="AZ16" s="349">
        <v>155.87680737194978</v>
      </c>
      <c r="BA16" s="349">
        <v>180.68874707073178</v>
      </c>
      <c r="BB16" s="349">
        <v>104.30591385242074</v>
      </c>
      <c r="BC16" s="349">
        <v>104.44569099256729</v>
      </c>
      <c r="BD16" s="349">
        <v>101.38060505366499</v>
      </c>
      <c r="BE16" s="349">
        <v>106.44307255811052</v>
      </c>
      <c r="BF16" s="349">
        <v>101.85496204874664</v>
      </c>
      <c r="BG16" s="349">
        <v>106.2839615748087</v>
      </c>
      <c r="BH16" s="349">
        <v>98.33838061784833</v>
      </c>
      <c r="BI16" s="349">
        <v>103.75713928048715</v>
      </c>
      <c r="BJ16" s="349">
        <v>118.87808969640537</v>
      </c>
      <c r="BK16" s="349">
        <v>122.15152521604786</v>
      </c>
      <c r="BL16" s="349">
        <v>113.7111077157456</v>
      </c>
      <c r="BM16" s="349">
        <v>119.22774575525423</v>
      </c>
      <c r="BN16" s="349" t="s">
        <v>360</v>
      </c>
      <c r="BO16" s="349">
        <v>114.66163350386651</v>
      </c>
      <c r="BP16" s="349">
        <v>108.46680881114953</v>
      </c>
      <c r="BQ16" s="349">
        <v>115.34920180333708</v>
      </c>
      <c r="BR16" s="349" t="s">
        <v>360</v>
      </c>
      <c r="BS16" s="349" t="s">
        <v>360</v>
      </c>
      <c r="BT16" s="349">
        <v>110.64775985263076</v>
      </c>
      <c r="BU16" s="349">
        <v>128.09402591311269</v>
      </c>
    </row>
    <row r="17" spans="1:73" s="333" customFormat="1" ht="14.15" customHeight="1">
      <c r="A17" s="451">
        <v>2000</v>
      </c>
      <c r="B17" s="349">
        <v>108.26624813834334</v>
      </c>
      <c r="C17" s="349">
        <v>109.73220757809048</v>
      </c>
      <c r="D17" s="349">
        <v>104.04031438329935</v>
      </c>
      <c r="E17" s="349">
        <v>108.21285225698436</v>
      </c>
      <c r="F17" s="349">
        <v>117.8303574506747</v>
      </c>
      <c r="G17" s="349">
        <v>123.41810946532541</v>
      </c>
      <c r="H17" s="349">
        <v>114.37196540817203</v>
      </c>
      <c r="I17" s="349">
        <v>123.61394335543837</v>
      </c>
      <c r="J17" s="349">
        <v>131.57984925787267</v>
      </c>
      <c r="K17" s="349">
        <v>123.59558878171701</v>
      </c>
      <c r="L17" s="349" t="s">
        <v>356</v>
      </c>
      <c r="M17" s="349" t="s">
        <v>356</v>
      </c>
      <c r="N17" s="349">
        <v>135.88177709730988</v>
      </c>
      <c r="O17" s="349">
        <v>140.7688019464897</v>
      </c>
      <c r="P17" s="349">
        <v>128.88859653739445</v>
      </c>
      <c r="Q17" s="349">
        <v>141.3406987296402</v>
      </c>
      <c r="R17" s="349">
        <v>102.29022627573434</v>
      </c>
      <c r="S17" s="349">
        <v>100.50395102959739</v>
      </c>
      <c r="T17" s="349" t="s">
        <v>356</v>
      </c>
      <c r="U17" s="349" t="s">
        <v>356</v>
      </c>
      <c r="V17" s="349">
        <v>115.23615702862625</v>
      </c>
      <c r="W17" s="349">
        <v>106.79148520541794</v>
      </c>
      <c r="X17" s="349" t="s">
        <v>356</v>
      </c>
      <c r="Y17" s="349" t="s">
        <v>356</v>
      </c>
      <c r="Z17" s="349">
        <v>107.64164489460639</v>
      </c>
      <c r="AA17" s="349">
        <v>111.65820153400226</v>
      </c>
      <c r="AB17" s="349">
        <v>106.21269962193819</v>
      </c>
      <c r="AC17" s="349">
        <v>113.92579955036877</v>
      </c>
      <c r="AD17" s="349">
        <v>146.22865003027468</v>
      </c>
      <c r="AE17" s="349">
        <v>170.88579646053168</v>
      </c>
      <c r="AF17" s="349">
        <v>117.67723873378577</v>
      </c>
      <c r="AG17" s="349">
        <v>141.4015723018932</v>
      </c>
      <c r="AH17" s="349">
        <v>96.035702538330895</v>
      </c>
      <c r="AI17" s="349">
        <v>95.005575711679597</v>
      </c>
      <c r="AJ17" s="349">
        <v>95.017208945647781</v>
      </c>
      <c r="AK17" s="349">
        <v>97.95093066475971</v>
      </c>
      <c r="AL17" s="349">
        <v>113.83090435053938</v>
      </c>
      <c r="AM17" s="349">
        <v>113.61747284290874</v>
      </c>
      <c r="AN17" s="349">
        <v>111.25993112685634</v>
      </c>
      <c r="AO17" s="349">
        <v>118.36080291598235</v>
      </c>
      <c r="AP17" s="349">
        <v>104.05337403150035</v>
      </c>
      <c r="AQ17" s="349">
        <v>100.39397311982076</v>
      </c>
      <c r="AR17" s="349">
        <v>102.49132472286912</v>
      </c>
      <c r="AS17" s="349">
        <v>96.348242507923786</v>
      </c>
      <c r="AT17" s="349">
        <v>105.35772944679694</v>
      </c>
      <c r="AU17" s="349">
        <v>97.74977366593879</v>
      </c>
      <c r="AV17" s="349">
        <v>106.49222681963752</v>
      </c>
      <c r="AW17" s="349">
        <v>103.54238472231012</v>
      </c>
      <c r="AX17" s="349">
        <v>169.12046102451458</v>
      </c>
      <c r="AY17" s="349">
        <v>190.49176493880299</v>
      </c>
      <c r="AZ17" s="349">
        <v>158.56153907722592</v>
      </c>
      <c r="BA17" s="349">
        <v>185.8293670959585</v>
      </c>
      <c r="BB17" s="349">
        <v>116.5975752609164</v>
      </c>
      <c r="BC17" s="349">
        <v>125.55934488726524</v>
      </c>
      <c r="BD17" s="349">
        <v>111.62733237123521</v>
      </c>
      <c r="BE17" s="349">
        <v>129.45367161031822</v>
      </c>
      <c r="BF17" s="349">
        <v>103.98951394285133</v>
      </c>
      <c r="BG17" s="349">
        <v>104.44550591030161</v>
      </c>
      <c r="BH17" s="349">
        <v>100.40576985682328</v>
      </c>
      <c r="BI17" s="349">
        <v>112.64974742244236</v>
      </c>
      <c r="BJ17" s="349">
        <v>129.52181437750625</v>
      </c>
      <c r="BK17" s="349">
        <v>131.00533716818001</v>
      </c>
      <c r="BL17" s="349">
        <v>120.8242580513645</v>
      </c>
      <c r="BM17" s="349">
        <v>127.28083127503231</v>
      </c>
      <c r="BN17" s="349" t="s">
        <v>360</v>
      </c>
      <c r="BO17" s="349">
        <v>118.79207940818149</v>
      </c>
      <c r="BP17" s="349">
        <v>111.44309528734355</v>
      </c>
      <c r="BQ17" s="349">
        <v>120.29955030348623</v>
      </c>
      <c r="BR17" s="349" t="s">
        <v>360</v>
      </c>
      <c r="BS17" s="349" t="s">
        <v>360</v>
      </c>
      <c r="BT17" s="349">
        <v>111.51427850259866</v>
      </c>
      <c r="BU17" s="349">
        <v>113.50467873170058</v>
      </c>
    </row>
    <row r="18" spans="1:73" s="333" customFormat="1" ht="14.15" customHeight="1">
      <c r="A18" s="453">
        <v>2001</v>
      </c>
      <c r="B18" s="349">
        <v>119.54434581821513</v>
      </c>
      <c r="C18" s="349">
        <v>124.60412026192671</v>
      </c>
      <c r="D18" s="349">
        <v>117.17856075078078</v>
      </c>
      <c r="E18" s="349">
        <v>129.14051971444508</v>
      </c>
      <c r="F18" s="349">
        <v>125.18892722300458</v>
      </c>
      <c r="G18" s="349">
        <v>130.3699084004522</v>
      </c>
      <c r="H18" s="349">
        <v>121.93787099872667</v>
      </c>
      <c r="I18" s="349">
        <v>132.98148246007625</v>
      </c>
      <c r="J18" s="349">
        <v>141.31176955260432</v>
      </c>
      <c r="K18" s="349">
        <v>158.92056470545145</v>
      </c>
      <c r="L18" s="349" t="s">
        <v>356</v>
      </c>
      <c r="M18" s="349" t="s">
        <v>356</v>
      </c>
      <c r="N18" s="349">
        <v>136.41685361045865</v>
      </c>
      <c r="O18" s="349">
        <v>141.36549774542294</v>
      </c>
      <c r="P18" s="349">
        <v>128.07420534080873</v>
      </c>
      <c r="Q18" s="349">
        <v>139.03944395051815</v>
      </c>
      <c r="R18" s="349">
        <v>95.689381126331696</v>
      </c>
      <c r="S18" s="349">
        <v>100.54183757081155</v>
      </c>
      <c r="T18" s="349" t="s">
        <v>356</v>
      </c>
      <c r="U18" s="349" t="s">
        <v>356</v>
      </c>
      <c r="V18" s="349">
        <v>110.61930917731368</v>
      </c>
      <c r="W18" s="349">
        <v>113.35184155105344</v>
      </c>
      <c r="X18" s="349" t="s">
        <v>356</v>
      </c>
      <c r="Y18" s="349" t="s">
        <v>356</v>
      </c>
      <c r="Z18" s="349">
        <v>112.68190496423205</v>
      </c>
      <c r="AA18" s="349">
        <v>124.09964173542397</v>
      </c>
      <c r="AB18" s="349">
        <v>110.89507352817047</v>
      </c>
      <c r="AC18" s="349">
        <v>125.06184023725704</v>
      </c>
      <c r="AD18" s="349">
        <v>145.98611475098403</v>
      </c>
      <c r="AE18" s="349">
        <v>173.2619840212985</v>
      </c>
      <c r="AF18" s="349">
        <v>116.27934517143837</v>
      </c>
      <c r="AG18" s="349">
        <v>140.65909434195447</v>
      </c>
      <c r="AH18" s="349">
        <v>95.78106795276814</v>
      </c>
      <c r="AI18" s="349">
        <v>99.45855248922264</v>
      </c>
      <c r="AJ18" s="349">
        <v>94.810612449502869</v>
      </c>
      <c r="AK18" s="349">
        <v>103.81850799243104</v>
      </c>
      <c r="AL18" s="349">
        <v>118.29979367773781</v>
      </c>
      <c r="AM18" s="349">
        <v>118.67441660990048</v>
      </c>
      <c r="AN18" s="349">
        <v>115.35441915430728</v>
      </c>
      <c r="AO18" s="349">
        <v>124.33796596332358</v>
      </c>
      <c r="AP18" s="349">
        <v>108.18017614394529</v>
      </c>
      <c r="AQ18" s="349">
        <v>105.58944496120706</v>
      </c>
      <c r="AR18" s="349">
        <v>107.50071290774747</v>
      </c>
      <c r="AS18" s="349">
        <v>108.41166649180951</v>
      </c>
      <c r="AT18" s="349">
        <v>108.26482221121769</v>
      </c>
      <c r="AU18" s="349">
        <v>99.211042740075158</v>
      </c>
      <c r="AV18" s="349">
        <v>108.94525630963048</v>
      </c>
      <c r="AW18" s="349">
        <v>104.3969669961164</v>
      </c>
      <c r="AX18" s="349">
        <v>177.05731366554505</v>
      </c>
      <c r="AY18" s="349">
        <v>200.54096883892501</v>
      </c>
      <c r="AZ18" s="349">
        <v>164.73873188160781</v>
      </c>
      <c r="BA18" s="349">
        <v>195.66423288236012</v>
      </c>
      <c r="BB18" s="349">
        <v>125.74565143539211</v>
      </c>
      <c r="BC18" s="349">
        <v>142.44028585873394</v>
      </c>
      <c r="BD18" s="349">
        <v>118.13116973690924</v>
      </c>
      <c r="BE18" s="349">
        <v>144.76082586458864</v>
      </c>
      <c r="BF18" s="349">
        <v>105.46517069113632</v>
      </c>
      <c r="BG18" s="349">
        <v>111.41103344157382</v>
      </c>
      <c r="BH18" s="349">
        <v>101.20981532087632</v>
      </c>
      <c r="BI18" s="349">
        <v>113.9303845866323</v>
      </c>
      <c r="BJ18" s="349">
        <v>144.25997108427418</v>
      </c>
      <c r="BK18" s="349">
        <v>153.38703507248925</v>
      </c>
      <c r="BL18" s="349">
        <v>130.4607095516343</v>
      </c>
      <c r="BM18" s="349">
        <v>144.50560277450666</v>
      </c>
      <c r="BN18" s="349" t="s">
        <v>360</v>
      </c>
      <c r="BO18" s="349">
        <v>127.06190639547684</v>
      </c>
      <c r="BP18" s="349">
        <v>116.43505261251946</v>
      </c>
      <c r="BQ18" s="349">
        <v>129.59685063141504</v>
      </c>
      <c r="BR18" s="349" t="s">
        <v>360</v>
      </c>
      <c r="BS18" s="349" t="s">
        <v>360</v>
      </c>
      <c r="BT18" s="349">
        <v>109.40509662996909</v>
      </c>
      <c r="BU18" s="349">
        <v>117.2535263307896</v>
      </c>
    </row>
    <row r="19" spans="1:73" s="333" customFormat="1" ht="14.15" customHeight="1">
      <c r="A19" s="451">
        <v>2002</v>
      </c>
      <c r="B19" s="349">
        <v>126.01022491027126</v>
      </c>
      <c r="C19" s="349">
        <v>131.83846273315362</v>
      </c>
      <c r="D19" s="349">
        <v>122.24162789183472</v>
      </c>
      <c r="E19" s="349">
        <v>138.47281906640532</v>
      </c>
      <c r="F19" s="349">
        <v>135.25470702925864</v>
      </c>
      <c r="G19" s="349">
        <v>144.9505019998148</v>
      </c>
      <c r="H19" s="349">
        <v>128.10678269064803</v>
      </c>
      <c r="I19" s="349">
        <v>144.00057490833439</v>
      </c>
      <c r="J19" s="349">
        <v>157.2930814434898</v>
      </c>
      <c r="K19" s="349">
        <v>180.09192634363231</v>
      </c>
      <c r="L19" s="349" t="s">
        <v>356</v>
      </c>
      <c r="M19" s="349" t="s">
        <v>356</v>
      </c>
      <c r="N19" s="349">
        <v>135.53168591455335</v>
      </c>
      <c r="O19" s="349">
        <v>136.38652199875196</v>
      </c>
      <c r="P19" s="349">
        <v>127.47340439102901</v>
      </c>
      <c r="Q19" s="349">
        <v>135.3123407018399</v>
      </c>
      <c r="R19" s="349">
        <v>113.24714427133948</v>
      </c>
      <c r="S19" s="349">
        <v>122.34878821928618</v>
      </c>
      <c r="T19" s="349" t="s">
        <v>356</v>
      </c>
      <c r="U19" s="349" t="s">
        <v>356</v>
      </c>
      <c r="V19" s="349">
        <v>120.42160962842287</v>
      </c>
      <c r="W19" s="349">
        <v>149.76411234200197</v>
      </c>
      <c r="X19" s="349" t="s">
        <v>356</v>
      </c>
      <c r="Y19" s="349" t="s">
        <v>356</v>
      </c>
      <c r="Z19" s="349">
        <v>117.02468624580013</v>
      </c>
      <c r="AA19" s="349">
        <v>127.40384459358674</v>
      </c>
      <c r="AB19" s="349">
        <v>114.2380441256899</v>
      </c>
      <c r="AC19" s="349">
        <v>130.06504272250945</v>
      </c>
      <c r="AD19" s="349">
        <v>140.53731804985125</v>
      </c>
      <c r="AE19" s="349">
        <v>163.99989152930479</v>
      </c>
      <c r="AF19" s="349">
        <v>116.63370310833297</v>
      </c>
      <c r="AG19" s="349">
        <v>141.02027933281042</v>
      </c>
      <c r="AH19" s="349">
        <v>99.162361008208535</v>
      </c>
      <c r="AI19" s="349">
        <v>101.46640646837876</v>
      </c>
      <c r="AJ19" s="349">
        <v>98.444431555815598</v>
      </c>
      <c r="AK19" s="349">
        <v>108.48782126564809</v>
      </c>
      <c r="AL19" s="349">
        <v>113.86692531691833</v>
      </c>
      <c r="AM19" s="349">
        <v>111.42537700004193</v>
      </c>
      <c r="AN19" s="349">
        <v>111.99243106484064</v>
      </c>
      <c r="AO19" s="349">
        <v>117.77420694881089</v>
      </c>
      <c r="AP19" s="349">
        <v>113.59580576806569</v>
      </c>
      <c r="AQ19" s="349">
        <v>110.42041552149158</v>
      </c>
      <c r="AR19" s="349">
        <v>111.2029144887787</v>
      </c>
      <c r="AS19" s="349">
        <v>114.50207463211351</v>
      </c>
      <c r="AT19" s="349">
        <v>109.22418958090128</v>
      </c>
      <c r="AU19" s="349">
        <v>100.50595638152144</v>
      </c>
      <c r="AV19" s="349">
        <v>108.95138181877088</v>
      </c>
      <c r="AW19" s="349">
        <v>111.0865624132543</v>
      </c>
      <c r="AX19" s="349">
        <v>178.90529648618499</v>
      </c>
      <c r="AY19" s="349">
        <v>199.21194737998147</v>
      </c>
      <c r="AZ19" s="349">
        <v>168.36584447464787</v>
      </c>
      <c r="BA19" s="349">
        <v>201.56282831704334</v>
      </c>
      <c r="BB19" s="349">
        <v>128.61756109234406</v>
      </c>
      <c r="BC19" s="349">
        <v>150.03550953437889</v>
      </c>
      <c r="BD19" s="349">
        <v>120.60604873315629</v>
      </c>
      <c r="BE19" s="349">
        <v>155.48443701291271</v>
      </c>
      <c r="BF19" s="349">
        <v>103.39868796987447</v>
      </c>
      <c r="BG19" s="349">
        <v>106.35837409454435</v>
      </c>
      <c r="BH19" s="349">
        <v>100.48649256863402</v>
      </c>
      <c r="BI19" s="349">
        <v>118.04670815726104</v>
      </c>
      <c r="BJ19" s="349">
        <v>139.60469014488689</v>
      </c>
      <c r="BK19" s="349">
        <v>149.86975255508881</v>
      </c>
      <c r="BL19" s="349">
        <v>128.31931981093564</v>
      </c>
      <c r="BM19" s="349">
        <v>147.76007031092669</v>
      </c>
      <c r="BN19" s="349" t="s">
        <v>360</v>
      </c>
      <c r="BO19" s="349">
        <v>128.14905799293754</v>
      </c>
      <c r="BP19" s="349">
        <v>118.42113916034755</v>
      </c>
      <c r="BQ19" s="349">
        <v>132.90251003471224</v>
      </c>
      <c r="BR19" s="349" t="s">
        <v>360</v>
      </c>
      <c r="BS19" s="349" t="s">
        <v>360</v>
      </c>
      <c r="BT19" s="349">
        <v>121.2042323553745</v>
      </c>
      <c r="BU19" s="349">
        <v>146.10745863620704</v>
      </c>
    </row>
    <row r="20" spans="1:73" s="333" customFormat="1" ht="14.15" customHeight="1">
      <c r="A20" s="453">
        <v>2003</v>
      </c>
      <c r="B20" s="349">
        <v>129.97216845699833</v>
      </c>
      <c r="C20" s="349">
        <v>142.37520767932435</v>
      </c>
      <c r="D20" s="349">
        <v>125.45391003195094</v>
      </c>
      <c r="E20" s="349">
        <v>155.2786012082851</v>
      </c>
      <c r="F20" s="349">
        <v>132.38161800854778</v>
      </c>
      <c r="G20" s="349">
        <v>142.41489663447027</v>
      </c>
      <c r="H20" s="349">
        <v>128.14766034694316</v>
      </c>
      <c r="I20" s="349">
        <v>147.96403387062495</v>
      </c>
      <c r="J20" s="349">
        <v>148.42737740199112</v>
      </c>
      <c r="K20" s="349">
        <v>148.26643231010956</v>
      </c>
      <c r="L20" s="349" t="s">
        <v>356</v>
      </c>
      <c r="M20" s="349" t="s">
        <v>356</v>
      </c>
      <c r="N20" s="349">
        <v>132.89266402820664</v>
      </c>
      <c r="O20" s="349">
        <v>134.70063746831772</v>
      </c>
      <c r="P20" s="349">
        <v>128.75652419621741</v>
      </c>
      <c r="Q20" s="349">
        <v>141.0408382610685</v>
      </c>
      <c r="R20" s="349">
        <v>109.50343268105996</v>
      </c>
      <c r="S20" s="349">
        <v>127.24171097294517</v>
      </c>
      <c r="T20" s="349" t="s">
        <v>356</v>
      </c>
      <c r="U20" s="349" t="s">
        <v>356</v>
      </c>
      <c r="V20" s="349">
        <v>110.92825885311721</v>
      </c>
      <c r="W20" s="349">
        <v>130.15552300759202</v>
      </c>
      <c r="X20" s="349" t="s">
        <v>356</v>
      </c>
      <c r="Y20" s="349" t="s">
        <v>356</v>
      </c>
      <c r="Z20" s="349">
        <v>114.27188814283255</v>
      </c>
      <c r="AA20" s="349">
        <v>122.8693619713296</v>
      </c>
      <c r="AB20" s="349">
        <v>112.23555469449349</v>
      </c>
      <c r="AC20" s="349">
        <v>128.3805227475118</v>
      </c>
      <c r="AD20" s="349">
        <v>138.75381500295319</v>
      </c>
      <c r="AE20" s="349">
        <v>162.70801923050141</v>
      </c>
      <c r="AF20" s="349">
        <v>119.5247133625803</v>
      </c>
      <c r="AG20" s="349">
        <v>155.36895438267447</v>
      </c>
      <c r="AH20" s="349">
        <v>95.67826243851141</v>
      </c>
      <c r="AI20" s="349">
        <v>97.702729263817602</v>
      </c>
      <c r="AJ20" s="349">
        <v>96.191923114009356</v>
      </c>
      <c r="AK20" s="349">
        <v>106.39897766812713</v>
      </c>
      <c r="AL20" s="349">
        <v>110.90641596586731</v>
      </c>
      <c r="AM20" s="349">
        <v>109.49641872157777</v>
      </c>
      <c r="AN20" s="349">
        <v>108.91158774984724</v>
      </c>
      <c r="AO20" s="349">
        <v>114.9706836788307</v>
      </c>
      <c r="AP20" s="349">
        <v>108.97656495047872</v>
      </c>
      <c r="AQ20" s="349">
        <v>109.2979033003061</v>
      </c>
      <c r="AR20" s="349">
        <v>107.29918485251598</v>
      </c>
      <c r="AS20" s="349">
        <v>116.74056444319415</v>
      </c>
      <c r="AT20" s="349">
        <v>101.0885389031868</v>
      </c>
      <c r="AU20" s="349">
        <v>95.120226708389652</v>
      </c>
      <c r="AV20" s="349">
        <v>102.22004668966721</v>
      </c>
      <c r="AW20" s="349">
        <v>112.19342384677408</v>
      </c>
      <c r="AX20" s="349">
        <v>164.30258678351422</v>
      </c>
      <c r="AY20" s="349">
        <v>180.76606048520441</v>
      </c>
      <c r="AZ20" s="349">
        <v>157.44398781807422</v>
      </c>
      <c r="BA20" s="349">
        <v>182.769032488123</v>
      </c>
      <c r="BB20" s="349">
        <v>118.0893612712256</v>
      </c>
      <c r="BC20" s="349">
        <v>137.95330194591105</v>
      </c>
      <c r="BD20" s="349">
        <v>114.57702704416019</v>
      </c>
      <c r="BE20" s="349">
        <v>150.36387551549686</v>
      </c>
      <c r="BF20" s="349">
        <v>97.82305775776716</v>
      </c>
      <c r="BG20" s="349">
        <v>103.17129640226359</v>
      </c>
      <c r="BH20" s="349">
        <v>94.649263315906012</v>
      </c>
      <c r="BI20" s="349">
        <v>119.03485034428675</v>
      </c>
      <c r="BJ20" s="349">
        <v>151.07734736530048</v>
      </c>
      <c r="BK20" s="349">
        <v>174.15435026203096</v>
      </c>
      <c r="BL20" s="349">
        <v>137.85021055192777</v>
      </c>
      <c r="BM20" s="349">
        <v>172.51283467219687</v>
      </c>
      <c r="BN20" s="349" t="s">
        <v>360</v>
      </c>
      <c r="BO20" s="349">
        <v>125.82665074074234</v>
      </c>
      <c r="BP20" s="349">
        <v>115.99855039113336</v>
      </c>
      <c r="BQ20" s="349">
        <v>133.56395926141127</v>
      </c>
      <c r="BR20" s="349" t="s">
        <v>360</v>
      </c>
      <c r="BS20" s="349" t="s">
        <v>360</v>
      </c>
      <c r="BT20" s="349">
        <v>113.7004184838797</v>
      </c>
      <c r="BU20" s="349">
        <v>137.66917077822407</v>
      </c>
    </row>
    <row r="21" spans="1:73" s="333" customFormat="1" ht="14.15" customHeight="1">
      <c r="A21" s="451">
        <v>2004</v>
      </c>
      <c r="B21" s="349">
        <v>131.14945012308291</v>
      </c>
      <c r="C21" s="349">
        <v>142.55878383522355</v>
      </c>
      <c r="D21" s="349">
        <v>124.64500771525509</v>
      </c>
      <c r="E21" s="349">
        <v>152.51432762531266</v>
      </c>
      <c r="F21" s="349">
        <v>138.8285568686012</v>
      </c>
      <c r="G21" s="349">
        <v>150.40499187399334</v>
      </c>
      <c r="H21" s="349">
        <v>128.19126225789259</v>
      </c>
      <c r="I21" s="349">
        <v>149.29011525479243</v>
      </c>
      <c r="J21" s="349">
        <v>174.32978657162155</v>
      </c>
      <c r="K21" s="349">
        <v>211.076179787467</v>
      </c>
      <c r="L21" s="349" t="s">
        <v>356</v>
      </c>
      <c r="M21" s="349" t="s">
        <v>356</v>
      </c>
      <c r="N21" s="349">
        <v>136.7882705140602</v>
      </c>
      <c r="O21" s="349">
        <v>141.33605681200962</v>
      </c>
      <c r="P21" s="349">
        <v>127.32545873975833</v>
      </c>
      <c r="Q21" s="349">
        <v>140.2543035775268</v>
      </c>
      <c r="R21" s="349">
        <v>100.28529929294579</v>
      </c>
      <c r="S21" s="349">
        <v>112.78423598568737</v>
      </c>
      <c r="T21" s="349" t="s">
        <v>356</v>
      </c>
      <c r="U21" s="349" t="s">
        <v>356</v>
      </c>
      <c r="V21" s="349">
        <v>95.807210463492083</v>
      </c>
      <c r="W21" s="349">
        <v>83.385866680671896</v>
      </c>
      <c r="X21" s="349" t="s">
        <v>356</v>
      </c>
      <c r="Y21" s="349" t="s">
        <v>356</v>
      </c>
      <c r="Z21" s="349">
        <v>113.59056165323906</v>
      </c>
      <c r="AA21" s="349">
        <v>127.24569832919519</v>
      </c>
      <c r="AB21" s="349">
        <v>110.29472867701917</v>
      </c>
      <c r="AC21" s="349">
        <v>131.60380249952871</v>
      </c>
      <c r="AD21" s="349">
        <v>141.4692931648631</v>
      </c>
      <c r="AE21" s="349">
        <v>173.61155991268328</v>
      </c>
      <c r="AF21" s="349">
        <v>114.93522467381926</v>
      </c>
      <c r="AG21" s="349">
        <v>147.18438774513461</v>
      </c>
      <c r="AH21" s="349">
        <v>95.920652109377215</v>
      </c>
      <c r="AI21" s="349">
        <v>99.14309541331275</v>
      </c>
      <c r="AJ21" s="349">
        <v>93.798193427396754</v>
      </c>
      <c r="AK21" s="349">
        <v>102.63829937322375</v>
      </c>
      <c r="AL21" s="349">
        <v>107.98137285899369</v>
      </c>
      <c r="AM21" s="349">
        <v>105.74404754848916</v>
      </c>
      <c r="AN21" s="349">
        <v>105.82123648778192</v>
      </c>
      <c r="AO21" s="349">
        <v>113.19762210269819</v>
      </c>
      <c r="AP21" s="349">
        <v>113.64964860423683</v>
      </c>
      <c r="AQ21" s="349">
        <v>116.70973442793245</v>
      </c>
      <c r="AR21" s="349">
        <v>109.09903332762676</v>
      </c>
      <c r="AS21" s="349">
        <v>125.53787496055529</v>
      </c>
      <c r="AT21" s="349">
        <v>100.40150245115953</v>
      </c>
      <c r="AU21" s="349">
        <v>99.651363045136193</v>
      </c>
      <c r="AV21" s="349">
        <v>100.52111723016588</v>
      </c>
      <c r="AW21" s="349">
        <v>128.07412954290481</v>
      </c>
      <c r="AX21" s="349">
        <v>176.75961498545954</v>
      </c>
      <c r="AY21" s="349">
        <v>200.72843613357713</v>
      </c>
      <c r="AZ21" s="349">
        <v>164.78063241650688</v>
      </c>
      <c r="BA21" s="349">
        <v>198.01548449277163</v>
      </c>
      <c r="BB21" s="349">
        <v>126.49049227321595</v>
      </c>
      <c r="BC21" s="349">
        <v>160.35953456144077</v>
      </c>
      <c r="BD21" s="349">
        <v>117.03466654284075</v>
      </c>
      <c r="BE21" s="349">
        <v>164.731344646249</v>
      </c>
      <c r="BF21" s="349">
        <v>101.23233201708578</v>
      </c>
      <c r="BG21" s="349">
        <v>110.00873016759024</v>
      </c>
      <c r="BH21" s="349">
        <v>95.791675792111803</v>
      </c>
      <c r="BI21" s="349">
        <v>110.14823801197429</v>
      </c>
      <c r="BJ21" s="349">
        <v>153.55765663605928</v>
      </c>
      <c r="BK21" s="349">
        <v>167.90202767207708</v>
      </c>
      <c r="BL21" s="349">
        <v>136.0208544132301</v>
      </c>
      <c r="BM21" s="349">
        <v>159.14150945288392</v>
      </c>
      <c r="BN21" s="349" t="s">
        <v>360</v>
      </c>
      <c r="BO21" s="349">
        <v>127.78832227710971</v>
      </c>
      <c r="BP21" s="349">
        <v>114.62343729367051</v>
      </c>
      <c r="BQ21" s="349">
        <v>133.88387855399401</v>
      </c>
      <c r="BR21" s="349" t="s">
        <v>360</v>
      </c>
      <c r="BS21" s="349" t="s">
        <v>360</v>
      </c>
      <c r="BT21" s="349">
        <v>109.28257413356937</v>
      </c>
      <c r="BU21" s="349">
        <v>157.95528117716498</v>
      </c>
    </row>
    <row r="22" spans="1:73" s="333" customFormat="1" ht="14.15" customHeight="1">
      <c r="A22" s="453">
        <v>2005</v>
      </c>
      <c r="B22" s="349">
        <v>126.33996390825847</v>
      </c>
      <c r="C22" s="349">
        <v>136.48207410278516</v>
      </c>
      <c r="D22" s="349">
        <v>120.77803241522251</v>
      </c>
      <c r="E22" s="349">
        <v>145.73591147912617</v>
      </c>
      <c r="F22" s="349">
        <v>143.51071459988853</v>
      </c>
      <c r="G22" s="349">
        <v>160.90412305862699</v>
      </c>
      <c r="H22" s="349">
        <v>132.45773783633848</v>
      </c>
      <c r="I22" s="349">
        <v>163.39423871264111</v>
      </c>
      <c r="J22" s="349">
        <v>167.04388932995278</v>
      </c>
      <c r="K22" s="349">
        <v>189.44251918797224</v>
      </c>
      <c r="L22" s="349" t="s">
        <v>356</v>
      </c>
      <c r="M22" s="349" t="s">
        <v>356</v>
      </c>
      <c r="N22" s="349">
        <v>139.26619771127704</v>
      </c>
      <c r="O22" s="349">
        <v>148.71845528696977</v>
      </c>
      <c r="P22" s="349">
        <v>128.86598472627333</v>
      </c>
      <c r="Q22" s="349">
        <v>154.38052154938219</v>
      </c>
      <c r="R22" s="349">
        <v>96.0691764848617</v>
      </c>
      <c r="S22" s="349">
        <v>101.11920533394412</v>
      </c>
      <c r="T22" s="349" t="s">
        <v>356</v>
      </c>
      <c r="U22" s="349" t="s">
        <v>356</v>
      </c>
      <c r="V22" s="349">
        <v>94.694431187760046</v>
      </c>
      <c r="W22" s="349">
        <v>79.107728341414997</v>
      </c>
      <c r="X22" s="349" t="s">
        <v>356</v>
      </c>
      <c r="Y22" s="349" t="s">
        <v>356</v>
      </c>
      <c r="Z22" s="349">
        <v>114.10658875856234</v>
      </c>
      <c r="AA22" s="349">
        <v>137.24165347231522</v>
      </c>
      <c r="AB22" s="349">
        <v>111.47793542155409</v>
      </c>
      <c r="AC22" s="349">
        <v>142.03882904316148</v>
      </c>
      <c r="AD22" s="349">
        <v>140.03018453061659</v>
      </c>
      <c r="AE22" s="349">
        <v>161.71455767808183</v>
      </c>
      <c r="AF22" s="349">
        <v>113.55788574274324</v>
      </c>
      <c r="AG22" s="349">
        <v>149.05575145759218</v>
      </c>
      <c r="AH22" s="349">
        <v>97.020378536557729</v>
      </c>
      <c r="AI22" s="349">
        <v>101.74564571005079</v>
      </c>
      <c r="AJ22" s="349">
        <v>94.630844716008497</v>
      </c>
      <c r="AK22" s="349">
        <v>109.34191250250933</v>
      </c>
      <c r="AL22" s="349">
        <v>110.26571068157347</v>
      </c>
      <c r="AM22" s="349">
        <v>109.12643174203514</v>
      </c>
      <c r="AN22" s="349">
        <v>107.45295895187436</v>
      </c>
      <c r="AO22" s="349">
        <v>116.6401746256643</v>
      </c>
      <c r="AP22" s="349">
        <v>110.73782969861917</v>
      </c>
      <c r="AQ22" s="349">
        <v>117.01149596732036</v>
      </c>
      <c r="AR22" s="349">
        <v>107.26185486544357</v>
      </c>
      <c r="AS22" s="349">
        <v>127.42225687647999</v>
      </c>
      <c r="AT22" s="349">
        <v>117.46970901654571</v>
      </c>
      <c r="AU22" s="349">
        <v>118.42656455222847</v>
      </c>
      <c r="AV22" s="349">
        <v>116.91200659716895</v>
      </c>
      <c r="AW22" s="349">
        <v>159.13904766268669</v>
      </c>
      <c r="AX22" s="349">
        <v>176.55347717011225</v>
      </c>
      <c r="AY22" s="349">
        <v>205.01432393832238</v>
      </c>
      <c r="AZ22" s="349">
        <v>163.62777136884017</v>
      </c>
      <c r="BA22" s="349">
        <v>206.15068730543459</v>
      </c>
      <c r="BB22" s="349">
        <v>126.41188739015492</v>
      </c>
      <c r="BC22" s="349">
        <v>170.01248478756079</v>
      </c>
      <c r="BD22" s="349">
        <v>115.11861046460932</v>
      </c>
      <c r="BE22" s="349">
        <v>170.60655933174976</v>
      </c>
      <c r="BF22" s="349">
        <v>96.022334311039344</v>
      </c>
      <c r="BG22" s="349">
        <v>103.29069924188427</v>
      </c>
      <c r="BH22" s="349">
        <v>91.00727203234139</v>
      </c>
      <c r="BI22" s="349">
        <v>107.20396231151288</v>
      </c>
      <c r="BJ22" s="349">
        <v>154.2673694927409</v>
      </c>
      <c r="BK22" s="349">
        <v>189.18615897046661</v>
      </c>
      <c r="BL22" s="349">
        <v>136.60853690069129</v>
      </c>
      <c r="BM22" s="349">
        <v>175.7491773655675</v>
      </c>
      <c r="BN22" s="349" t="s">
        <v>360</v>
      </c>
      <c r="BO22" s="349">
        <v>131.30128887835144</v>
      </c>
      <c r="BP22" s="349">
        <v>115.05280552051293</v>
      </c>
      <c r="BQ22" s="349">
        <v>138.73319169827323</v>
      </c>
      <c r="BR22" s="349" t="s">
        <v>360</v>
      </c>
      <c r="BS22" s="349" t="s">
        <v>360</v>
      </c>
      <c r="BT22" s="349">
        <v>105.46020836284787</v>
      </c>
      <c r="BU22" s="349">
        <v>118.20918491945767</v>
      </c>
    </row>
    <row r="23" spans="1:73" s="333" customFormat="1" ht="14.15" customHeight="1">
      <c r="A23" s="451">
        <v>2006</v>
      </c>
      <c r="B23" s="349">
        <v>124.78794872603287</v>
      </c>
      <c r="C23" s="349">
        <v>135.25369610106358</v>
      </c>
      <c r="D23" s="349">
        <v>120.41223686238787</v>
      </c>
      <c r="E23" s="349">
        <v>149.3590744012634</v>
      </c>
      <c r="F23" s="349">
        <v>136.3348601187173</v>
      </c>
      <c r="G23" s="349">
        <v>150.95359179607178</v>
      </c>
      <c r="H23" s="349">
        <v>128.09459434989813</v>
      </c>
      <c r="I23" s="349">
        <v>158.54935759918558</v>
      </c>
      <c r="J23" s="349">
        <v>149.47517046113299</v>
      </c>
      <c r="K23" s="349">
        <v>156.09879989670549</v>
      </c>
      <c r="L23" s="349" t="s">
        <v>356</v>
      </c>
      <c r="M23" s="349" t="s">
        <v>356</v>
      </c>
      <c r="N23" s="349">
        <v>140.14945721874042</v>
      </c>
      <c r="O23" s="349">
        <v>151.82587114703833</v>
      </c>
      <c r="P23" s="349">
        <v>131.19827285411944</v>
      </c>
      <c r="Q23" s="349">
        <v>161.71823748166969</v>
      </c>
      <c r="R23" s="349">
        <v>91.365408507831091</v>
      </c>
      <c r="S23" s="349">
        <v>97.054435622088363</v>
      </c>
      <c r="T23" s="349" t="s">
        <v>356</v>
      </c>
      <c r="U23" s="349" t="s">
        <v>356</v>
      </c>
      <c r="V23" s="349">
        <v>85.060764937143986</v>
      </c>
      <c r="W23" s="349">
        <v>81.085123320902468</v>
      </c>
      <c r="X23" s="349" t="s">
        <v>356</v>
      </c>
      <c r="Y23" s="349" t="s">
        <v>356</v>
      </c>
      <c r="Z23" s="349">
        <v>111.29065178411132</v>
      </c>
      <c r="AA23" s="349">
        <v>134.35665149682299</v>
      </c>
      <c r="AB23" s="349">
        <v>108.4293545197433</v>
      </c>
      <c r="AC23" s="349">
        <v>135.22527679696154</v>
      </c>
      <c r="AD23" s="349">
        <v>129.92362763555042</v>
      </c>
      <c r="AE23" s="349">
        <v>149.19896827634335</v>
      </c>
      <c r="AF23" s="349">
        <v>109.36540302046251</v>
      </c>
      <c r="AG23" s="349">
        <v>148.01235200283637</v>
      </c>
      <c r="AH23" s="349">
        <v>99.244679182028335</v>
      </c>
      <c r="AI23" s="349">
        <v>105.64103529153303</v>
      </c>
      <c r="AJ23" s="349">
        <v>96.94014642661125</v>
      </c>
      <c r="AK23" s="349">
        <v>113.67203112259274</v>
      </c>
      <c r="AL23" s="349">
        <v>111.23050328592953</v>
      </c>
      <c r="AM23" s="349">
        <v>111.17512567533788</v>
      </c>
      <c r="AN23" s="349">
        <v>108.73884285621263</v>
      </c>
      <c r="AO23" s="349">
        <v>120.28176430691455</v>
      </c>
      <c r="AP23" s="349">
        <v>107.10771615946385</v>
      </c>
      <c r="AQ23" s="349">
        <v>113.03985298651256</v>
      </c>
      <c r="AR23" s="349">
        <v>104.0685211742562</v>
      </c>
      <c r="AS23" s="349">
        <v>123.80726560226567</v>
      </c>
      <c r="AT23" s="349">
        <v>110.74143186746801</v>
      </c>
      <c r="AU23" s="349">
        <v>108.07694935725833</v>
      </c>
      <c r="AV23" s="349">
        <v>110.52178124852064</v>
      </c>
      <c r="AW23" s="349">
        <v>145.18534455902457</v>
      </c>
      <c r="AX23" s="349">
        <v>171.73924584154631</v>
      </c>
      <c r="AY23" s="349">
        <v>196.25589246113029</v>
      </c>
      <c r="AZ23" s="349">
        <v>161.96898042291539</v>
      </c>
      <c r="BA23" s="349">
        <v>200.87170183699632</v>
      </c>
      <c r="BB23" s="349">
        <v>131.31566194471517</v>
      </c>
      <c r="BC23" s="349">
        <v>181.54210228165073</v>
      </c>
      <c r="BD23" s="349">
        <v>120.18158520375746</v>
      </c>
      <c r="BE23" s="349">
        <v>189.49436816163143</v>
      </c>
      <c r="BF23" s="349">
        <v>90.423632979320956</v>
      </c>
      <c r="BG23" s="349">
        <v>96.988413137771985</v>
      </c>
      <c r="BH23" s="349">
        <v>87.565848856840816</v>
      </c>
      <c r="BI23" s="349">
        <v>100.47735851794954</v>
      </c>
      <c r="BJ23" s="349">
        <v>140.96064474947454</v>
      </c>
      <c r="BK23" s="349">
        <v>164.61477323834575</v>
      </c>
      <c r="BL23" s="349">
        <v>128.06733008839382</v>
      </c>
      <c r="BM23" s="349">
        <v>162.69647341754185</v>
      </c>
      <c r="BN23" s="349" t="s">
        <v>360</v>
      </c>
      <c r="BO23" s="349">
        <v>130.04026145506802</v>
      </c>
      <c r="BP23" s="349">
        <v>114.18745739635349</v>
      </c>
      <c r="BQ23" s="349">
        <v>139.8714322774785</v>
      </c>
      <c r="BR23" s="349" t="s">
        <v>360</v>
      </c>
      <c r="BS23" s="349" t="s">
        <v>360</v>
      </c>
      <c r="BT23" s="349">
        <v>98.292549954113809</v>
      </c>
      <c r="BU23" s="349">
        <v>119.33299724717754</v>
      </c>
    </row>
    <row r="24" spans="1:73" s="333" customFormat="1" ht="14.15" customHeight="1">
      <c r="A24" s="453">
        <v>2007</v>
      </c>
      <c r="B24" s="349">
        <v>127.95509200105357</v>
      </c>
      <c r="C24" s="349">
        <v>142.16031985068616</v>
      </c>
      <c r="D24" s="349">
        <v>121.8657418094718</v>
      </c>
      <c r="E24" s="349">
        <v>151.88372336639671</v>
      </c>
      <c r="F24" s="349">
        <v>143.46107981815365</v>
      </c>
      <c r="G24" s="349">
        <v>164.58020178798012</v>
      </c>
      <c r="H24" s="349">
        <v>131.70237900344543</v>
      </c>
      <c r="I24" s="349">
        <v>170.67061779824337</v>
      </c>
      <c r="J24" s="349">
        <v>160.9529276465575</v>
      </c>
      <c r="K24" s="349">
        <v>155.12866509328333</v>
      </c>
      <c r="L24" s="349" t="s">
        <v>356</v>
      </c>
      <c r="M24" s="349" t="s">
        <v>356</v>
      </c>
      <c r="N24" s="349">
        <v>144.23295330511831</v>
      </c>
      <c r="O24" s="349">
        <v>156.66998315954228</v>
      </c>
      <c r="P24" s="349">
        <v>131.90535297980205</v>
      </c>
      <c r="Q24" s="349">
        <v>162.04304993664792</v>
      </c>
      <c r="R24" s="349">
        <v>89.481413848877139</v>
      </c>
      <c r="S24" s="349">
        <v>96.290856468613157</v>
      </c>
      <c r="T24" s="349" t="s">
        <v>356</v>
      </c>
      <c r="U24" s="349" t="s">
        <v>356</v>
      </c>
      <c r="V24" s="349">
        <v>83.964687386960932</v>
      </c>
      <c r="W24" s="349">
        <v>78.460688928767539</v>
      </c>
      <c r="X24" s="349" t="s">
        <v>356</v>
      </c>
      <c r="Y24" s="349" t="s">
        <v>356</v>
      </c>
      <c r="Z24" s="349">
        <v>112.06418365969338</v>
      </c>
      <c r="AA24" s="349">
        <v>134.12053643226673</v>
      </c>
      <c r="AB24" s="349">
        <v>107.64166146005098</v>
      </c>
      <c r="AC24" s="349">
        <v>137.73121155772731</v>
      </c>
      <c r="AD24" s="349">
        <v>141.15405762174905</v>
      </c>
      <c r="AE24" s="349">
        <v>163.80863742360802</v>
      </c>
      <c r="AF24" s="349">
        <v>111.76544484728024</v>
      </c>
      <c r="AG24" s="349">
        <v>143.30506919515824</v>
      </c>
      <c r="AH24" s="349">
        <v>101.91904735453613</v>
      </c>
      <c r="AI24" s="349">
        <v>110.69515919403517</v>
      </c>
      <c r="AJ24" s="349">
        <v>97.079471814860455</v>
      </c>
      <c r="AK24" s="349">
        <v>114.42368629877781</v>
      </c>
      <c r="AL24" s="349">
        <v>113.17867360422143</v>
      </c>
      <c r="AM24" s="349">
        <v>112.86336835389436</v>
      </c>
      <c r="AN24" s="349">
        <v>109.43797268055482</v>
      </c>
      <c r="AO24" s="349">
        <v>123.19676373748156</v>
      </c>
      <c r="AP24" s="349">
        <v>109.67083113610875</v>
      </c>
      <c r="AQ24" s="349">
        <v>116.17165234503771</v>
      </c>
      <c r="AR24" s="349">
        <v>105.78134113331413</v>
      </c>
      <c r="AS24" s="349">
        <v>131.402932161</v>
      </c>
      <c r="AT24" s="349">
        <v>108.22311500125616</v>
      </c>
      <c r="AU24" s="349">
        <v>106.31591766070804</v>
      </c>
      <c r="AV24" s="349">
        <v>108.30210047148083</v>
      </c>
      <c r="AW24" s="349">
        <v>144.64314594815667</v>
      </c>
      <c r="AX24" s="349">
        <v>188.09822568417363</v>
      </c>
      <c r="AY24" s="349">
        <v>223.83341717884849</v>
      </c>
      <c r="AZ24" s="349">
        <v>172.53030132841505</v>
      </c>
      <c r="BA24" s="349">
        <v>226.78313347341614</v>
      </c>
      <c r="BB24" s="349">
        <v>132.37855690555486</v>
      </c>
      <c r="BC24" s="349">
        <v>185.3541754177341</v>
      </c>
      <c r="BD24" s="349">
        <v>117.73829235242424</v>
      </c>
      <c r="BE24" s="349">
        <v>182.56551504014155</v>
      </c>
      <c r="BF24" s="349">
        <v>97.94844531592048</v>
      </c>
      <c r="BG24" s="349">
        <v>111.65088756911014</v>
      </c>
      <c r="BH24" s="349">
        <v>92.002461978070045</v>
      </c>
      <c r="BI24" s="349">
        <v>108.6122806740352</v>
      </c>
      <c r="BJ24" s="349">
        <v>157.46041465948829</v>
      </c>
      <c r="BK24" s="349">
        <v>199.62305101439884</v>
      </c>
      <c r="BL24" s="349">
        <v>134.4300989692656</v>
      </c>
      <c r="BM24" s="349">
        <v>182.78444372317077</v>
      </c>
      <c r="BN24" s="349" t="s">
        <v>360</v>
      </c>
      <c r="BO24" s="349">
        <v>136.37505874417803</v>
      </c>
      <c r="BP24" s="349">
        <v>115.78376764555685</v>
      </c>
      <c r="BQ24" s="349">
        <v>144.80666620654779</v>
      </c>
      <c r="BR24" s="349" t="s">
        <v>360</v>
      </c>
      <c r="BS24" s="349" t="s">
        <v>360</v>
      </c>
      <c r="BT24" s="349">
        <v>97.615899898340189</v>
      </c>
      <c r="BU24" s="349">
        <v>116.6865381349584</v>
      </c>
    </row>
    <row r="25" spans="1:73" s="333" customFormat="1" ht="14.15" customHeight="1">
      <c r="A25" s="451">
        <v>2008</v>
      </c>
      <c r="B25" s="349">
        <v>130.77000996037879</v>
      </c>
      <c r="C25" s="349">
        <v>145.91907961161195</v>
      </c>
      <c r="D25" s="349">
        <v>124.95173646370728</v>
      </c>
      <c r="E25" s="349">
        <v>158.09486901051514</v>
      </c>
      <c r="F25" s="349">
        <v>141.19790815021221</v>
      </c>
      <c r="G25" s="349">
        <v>161.38088924562371</v>
      </c>
      <c r="H25" s="349">
        <v>130.63421988175796</v>
      </c>
      <c r="I25" s="349">
        <v>165.70226388658352</v>
      </c>
      <c r="J25" s="349">
        <v>174.51398362587045</v>
      </c>
      <c r="K25" s="349">
        <v>194.06596505930116</v>
      </c>
      <c r="L25" s="349" t="s">
        <v>356</v>
      </c>
      <c r="M25" s="349" t="s">
        <v>356</v>
      </c>
      <c r="N25" s="349">
        <v>147.50350936054983</v>
      </c>
      <c r="O25" s="349">
        <v>164.2533904380885</v>
      </c>
      <c r="P25" s="349">
        <v>135.01287339107239</v>
      </c>
      <c r="Q25" s="349">
        <v>171.23933251272658</v>
      </c>
      <c r="R25" s="349">
        <v>92.169399472268694</v>
      </c>
      <c r="S25" s="349">
        <v>106.90862406027803</v>
      </c>
      <c r="T25" s="349" t="s">
        <v>356</v>
      </c>
      <c r="U25" s="349" t="s">
        <v>356</v>
      </c>
      <c r="V25" s="349">
        <v>85.681257331072459</v>
      </c>
      <c r="W25" s="349">
        <v>77.664057297848629</v>
      </c>
      <c r="X25" s="349" t="s">
        <v>356</v>
      </c>
      <c r="Y25" s="349" t="s">
        <v>356</v>
      </c>
      <c r="Z25" s="349">
        <v>109.19950338345653</v>
      </c>
      <c r="AA25" s="349">
        <v>128.4440657931242</v>
      </c>
      <c r="AB25" s="349">
        <v>107.02792494237848</v>
      </c>
      <c r="AC25" s="349">
        <v>137.13347489361314</v>
      </c>
      <c r="AD25" s="349">
        <v>138.72990264491648</v>
      </c>
      <c r="AE25" s="349">
        <v>167.76839150706121</v>
      </c>
      <c r="AF25" s="349">
        <v>109.94233500924855</v>
      </c>
      <c r="AG25" s="349">
        <v>144.33338220777568</v>
      </c>
      <c r="AH25" s="349">
        <v>101.04024047359319</v>
      </c>
      <c r="AI25" s="349">
        <v>109.75044664962016</v>
      </c>
      <c r="AJ25" s="349">
        <v>95.916192223797225</v>
      </c>
      <c r="AK25" s="349">
        <v>106.59797315827835</v>
      </c>
      <c r="AL25" s="349">
        <v>115.69087476884613</v>
      </c>
      <c r="AM25" s="349">
        <v>116.08296840444397</v>
      </c>
      <c r="AN25" s="349">
        <v>112.1046435462048</v>
      </c>
      <c r="AO25" s="349">
        <v>126.84695167622075</v>
      </c>
      <c r="AP25" s="349">
        <v>111.22535369482436</v>
      </c>
      <c r="AQ25" s="349">
        <v>123.59098426722854</v>
      </c>
      <c r="AR25" s="349">
        <v>107.0156219505991</v>
      </c>
      <c r="AS25" s="349">
        <v>138.46616231263255</v>
      </c>
      <c r="AT25" s="349">
        <v>115.14088904688163</v>
      </c>
      <c r="AU25" s="349">
        <v>114.6858854425127</v>
      </c>
      <c r="AV25" s="349">
        <v>113.50572413554767</v>
      </c>
      <c r="AW25" s="349">
        <v>199.20479405353018</v>
      </c>
      <c r="AX25" s="349">
        <v>191.21070851881964</v>
      </c>
      <c r="AY25" s="349">
        <v>231.57938692254527</v>
      </c>
      <c r="AZ25" s="349">
        <v>175.84857721169905</v>
      </c>
      <c r="BA25" s="349">
        <v>237.45325985130933</v>
      </c>
      <c r="BB25" s="349">
        <v>138.33140418442869</v>
      </c>
      <c r="BC25" s="349">
        <v>194.43694946494824</v>
      </c>
      <c r="BD25" s="349">
        <v>122.31116250880547</v>
      </c>
      <c r="BE25" s="349">
        <v>187.98755693815309</v>
      </c>
      <c r="BF25" s="349">
        <v>102.5684588453895</v>
      </c>
      <c r="BG25" s="349">
        <v>121.22498619782692</v>
      </c>
      <c r="BH25" s="349">
        <v>95.184462833183318</v>
      </c>
      <c r="BI25" s="349">
        <v>117.64510182821979</v>
      </c>
      <c r="BJ25" s="349">
        <v>147.57764815598554</v>
      </c>
      <c r="BK25" s="349">
        <v>186.63067196026367</v>
      </c>
      <c r="BL25" s="349">
        <v>132.60636344279857</v>
      </c>
      <c r="BM25" s="349">
        <v>185.64756048745369</v>
      </c>
      <c r="BN25" s="349" t="s">
        <v>360</v>
      </c>
      <c r="BO25" s="349">
        <v>139.26598820990802</v>
      </c>
      <c r="BP25" s="349">
        <v>117.26303853249995</v>
      </c>
      <c r="BQ25" s="349">
        <v>147.20980570425345</v>
      </c>
      <c r="BR25" s="349" t="s">
        <v>360</v>
      </c>
      <c r="BS25" s="349" t="s">
        <v>360</v>
      </c>
      <c r="BT25" s="349">
        <v>99.888037681219004</v>
      </c>
      <c r="BU25" s="349">
        <v>123.36986441574788</v>
      </c>
    </row>
    <row r="26" spans="1:73" s="333" customFormat="1" ht="14.15" customHeight="1">
      <c r="A26" s="453">
        <v>2009</v>
      </c>
      <c r="B26" s="349">
        <v>131.20209202462493</v>
      </c>
      <c r="C26" s="349">
        <v>147.14916489815468</v>
      </c>
      <c r="D26" s="349">
        <v>122.49247268728951</v>
      </c>
      <c r="E26" s="349">
        <v>152.58842320770023</v>
      </c>
      <c r="F26" s="349">
        <v>146.51143171242163</v>
      </c>
      <c r="G26" s="349">
        <v>165.97426203300347</v>
      </c>
      <c r="H26" s="349">
        <v>132.48740449539852</v>
      </c>
      <c r="I26" s="349">
        <v>162.71547819737822</v>
      </c>
      <c r="J26" s="349">
        <v>173.39152002328973</v>
      </c>
      <c r="K26" s="349">
        <v>200.65381389533761</v>
      </c>
      <c r="L26" s="349" t="s">
        <v>356</v>
      </c>
      <c r="M26" s="349" t="s">
        <v>356</v>
      </c>
      <c r="N26" s="349">
        <v>147.66456753794782</v>
      </c>
      <c r="O26" s="349">
        <v>165.2814417732944</v>
      </c>
      <c r="P26" s="349">
        <v>134.68101639378426</v>
      </c>
      <c r="Q26" s="349">
        <v>168.07244430654131</v>
      </c>
      <c r="R26" s="349">
        <v>98.937317580011566</v>
      </c>
      <c r="S26" s="349">
        <v>116.01156416385315</v>
      </c>
      <c r="T26" s="349" t="s">
        <v>356</v>
      </c>
      <c r="U26" s="349" t="s">
        <v>356</v>
      </c>
      <c r="V26" s="349">
        <v>85.451708263657451</v>
      </c>
      <c r="W26" s="349">
        <v>69.105745825525574</v>
      </c>
      <c r="X26" s="349" t="s">
        <v>356</v>
      </c>
      <c r="Y26" s="349" t="s">
        <v>356</v>
      </c>
      <c r="Z26" s="349">
        <v>111.64902440738624</v>
      </c>
      <c r="AA26" s="349">
        <v>136.14159824312986</v>
      </c>
      <c r="AB26" s="349">
        <v>107.77128596678529</v>
      </c>
      <c r="AC26" s="349">
        <v>137.64786504258785</v>
      </c>
      <c r="AD26" s="349">
        <v>144.70323812748168</v>
      </c>
      <c r="AE26" s="349">
        <v>171.94975948700241</v>
      </c>
      <c r="AF26" s="349">
        <v>109.72214990531326</v>
      </c>
      <c r="AG26" s="349">
        <v>148.49025454873825</v>
      </c>
      <c r="AH26" s="349">
        <v>98.757803834292375</v>
      </c>
      <c r="AI26" s="349">
        <v>104.79272043201495</v>
      </c>
      <c r="AJ26" s="349">
        <v>93.084803509101746</v>
      </c>
      <c r="AK26" s="349">
        <v>99.092584151654535</v>
      </c>
      <c r="AL26" s="349">
        <v>128.32764644766084</v>
      </c>
      <c r="AM26" s="349">
        <v>128.99724640113521</v>
      </c>
      <c r="AN26" s="349">
        <v>121.96460033742473</v>
      </c>
      <c r="AO26" s="349">
        <v>137.72659361247847</v>
      </c>
      <c r="AP26" s="349">
        <v>115.18858074981557</v>
      </c>
      <c r="AQ26" s="349">
        <v>124.27612605573529</v>
      </c>
      <c r="AR26" s="349">
        <v>109.46774110747721</v>
      </c>
      <c r="AS26" s="349">
        <v>134.17710655424011</v>
      </c>
      <c r="AT26" s="349">
        <v>131.96410307917168</v>
      </c>
      <c r="AU26" s="349">
        <v>131.89531794095132</v>
      </c>
      <c r="AV26" s="349">
        <v>127.27610585130573</v>
      </c>
      <c r="AW26" s="349">
        <v>202.36541305265692</v>
      </c>
      <c r="AX26" s="349">
        <v>197.4884584285528</v>
      </c>
      <c r="AY26" s="349">
        <v>235.97922362511676</v>
      </c>
      <c r="AZ26" s="349">
        <v>178.55626180063217</v>
      </c>
      <c r="BA26" s="349">
        <v>235.69346944481833</v>
      </c>
      <c r="BB26" s="349">
        <v>132.44509630660519</v>
      </c>
      <c r="BC26" s="349">
        <v>174.64078845285317</v>
      </c>
      <c r="BD26" s="349">
        <v>114.84548338021278</v>
      </c>
      <c r="BE26" s="349">
        <v>163.76505423493725</v>
      </c>
      <c r="BF26" s="349">
        <v>102.12138941989612</v>
      </c>
      <c r="BG26" s="349">
        <v>116.14744288877583</v>
      </c>
      <c r="BH26" s="349">
        <v>92.744684285171402</v>
      </c>
      <c r="BI26" s="349">
        <v>110.57118878972427</v>
      </c>
      <c r="BJ26" s="349">
        <v>146.99654427913541</v>
      </c>
      <c r="BK26" s="349">
        <v>173.6901018929581</v>
      </c>
      <c r="BL26" s="349">
        <v>130.98999171335814</v>
      </c>
      <c r="BM26" s="349">
        <v>167.82665812818479</v>
      </c>
      <c r="BN26" s="349" t="s">
        <v>360</v>
      </c>
      <c r="BO26" s="349">
        <v>142.97818707087092</v>
      </c>
      <c r="BP26" s="349">
        <v>118.54506484333169</v>
      </c>
      <c r="BQ26" s="349">
        <v>145.16839925247297</v>
      </c>
      <c r="BR26" s="349" t="s">
        <v>360</v>
      </c>
      <c r="BS26" s="349" t="s">
        <v>360</v>
      </c>
      <c r="BT26" s="349">
        <v>99.938268095027922</v>
      </c>
      <c r="BU26" s="349">
        <v>117.09865538884074</v>
      </c>
    </row>
    <row r="27" spans="1:73" ht="14.15" customHeight="1">
      <c r="A27" s="451">
        <v>2010</v>
      </c>
      <c r="B27" s="349">
        <v>137.09182001888325</v>
      </c>
      <c r="C27" s="349">
        <v>156.40514711222045</v>
      </c>
      <c r="D27" s="349">
        <v>130.15427755230823</v>
      </c>
      <c r="E27" s="349">
        <v>166.55515503322195</v>
      </c>
      <c r="F27" s="349">
        <v>143.52051446957449</v>
      </c>
      <c r="G27" s="349">
        <v>166.84701371350005</v>
      </c>
      <c r="H27" s="349">
        <v>133.73163400608183</v>
      </c>
      <c r="I27" s="349">
        <v>169.02023310856598</v>
      </c>
      <c r="J27" s="349">
        <v>166.95703622866776</v>
      </c>
      <c r="K27" s="349">
        <v>169.44807064517923</v>
      </c>
      <c r="L27" s="349" t="s">
        <v>356</v>
      </c>
      <c r="M27" s="349" t="s">
        <v>356</v>
      </c>
      <c r="N27" s="349">
        <v>151.63777263667285</v>
      </c>
      <c r="O27" s="349">
        <v>173.44625743679916</v>
      </c>
      <c r="P27" s="349">
        <v>138.25887717829477</v>
      </c>
      <c r="Q27" s="349">
        <v>179.52540996517678</v>
      </c>
      <c r="R27" s="349">
        <v>92.047337093125606</v>
      </c>
      <c r="S27" s="349">
        <v>106.21377336460074</v>
      </c>
      <c r="T27" s="349" t="s">
        <v>356</v>
      </c>
      <c r="U27" s="349" t="s">
        <v>356</v>
      </c>
      <c r="V27" s="349">
        <v>80.249355022188865</v>
      </c>
      <c r="W27" s="349">
        <v>66.853086301606439</v>
      </c>
      <c r="X27" s="349" t="s">
        <v>356</v>
      </c>
      <c r="Y27" s="349" t="s">
        <v>356</v>
      </c>
      <c r="Z27" s="349">
        <v>108.89236200879286</v>
      </c>
      <c r="AA27" s="349">
        <v>137.49463002365573</v>
      </c>
      <c r="AB27" s="349">
        <v>107.65355959295097</v>
      </c>
      <c r="AC27" s="349">
        <v>139.92333312116017</v>
      </c>
      <c r="AD27" s="349">
        <v>157.34022312493889</v>
      </c>
      <c r="AE27" s="349">
        <v>187.29392414692327</v>
      </c>
      <c r="AF27" s="349">
        <v>117.75481295231674</v>
      </c>
      <c r="AG27" s="349">
        <v>172.56725065757212</v>
      </c>
      <c r="AH27" s="349">
        <v>103.32008730623578</v>
      </c>
      <c r="AI27" s="349">
        <v>113.43876819933728</v>
      </c>
      <c r="AJ27" s="349">
        <v>99.202418631936595</v>
      </c>
      <c r="AK27" s="349">
        <v>107.52938688247824</v>
      </c>
      <c r="AL27" s="349">
        <v>122.31145300596754</v>
      </c>
      <c r="AM27" s="349">
        <v>123.72542047962472</v>
      </c>
      <c r="AN27" s="349">
        <v>118.09652202992883</v>
      </c>
      <c r="AO27" s="349">
        <v>137.06156913495298</v>
      </c>
      <c r="AP27" s="349">
        <v>114.42966072909063</v>
      </c>
      <c r="AQ27" s="349">
        <v>123.87606424830992</v>
      </c>
      <c r="AR27" s="349">
        <v>110.0572130075421</v>
      </c>
      <c r="AS27" s="349">
        <v>136.8271706422413</v>
      </c>
      <c r="AT27" s="349">
        <v>128.53737108391664</v>
      </c>
      <c r="AU27" s="349">
        <v>125.99351284911607</v>
      </c>
      <c r="AV27" s="349">
        <v>126.59380205367161</v>
      </c>
      <c r="AW27" s="349">
        <v>177.11083495054231</v>
      </c>
      <c r="AX27" s="349">
        <v>192.4066084720383</v>
      </c>
      <c r="AY27" s="349">
        <v>239.99797597079976</v>
      </c>
      <c r="AZ27" s="349">
        <v>176.85820357519867</v>
      </c>
      <c r="BA27" s="349">
        <v>243.41819879219349</v>
      </c>
      <c r="BB27" s="349">
        <v>132.37997717947675</v>
      </c>
      <c r="BC27" s="349">
        <v>176.54308749240397</v>
      </c>
      <c r="BD27" s="349">
        <v>117.01564358893854</v>
      </c>
      <c r="BE27" s="349">
        <v>172.24291986219984</v>
      </c>
      <c r="BF27" s="349">
        <v>104.82216429155875</v>
      </c>
      <c r="BG27" s="349">
        <v>112.84617566819261</v>
      </c>
      <c r="BH27" s="349">
        <v>94.160974787810233</v>
      </c>
      <c r="BI27" s="349">
        <v>102.21133877951256</v>
      </c>
      <c r="BJ27" s="349">
        <v>157.44113499415499</v>
      </c>
      <c r="BK27" s="349">
        <v>203.58156569610912</v>
      </c>
      <c r="BL27" s="349">
        <v>142.3367767328786</v>
      </c>
      <c r="BM27" s="349">
        <v>196.34084571662663</v>
      </c>
      <c r="BN27" s="349" t="s">
        <v>360</v>
      </c>
      <c r="BO27" s="349">
        <v>144.73010582338517</v>
      </c>
      <c r="BP27" s="349">
        <v>120.2884295898796</v>
      </c>
      <c r="BQ27" s="349">
        <v>150.83655855722679</v>
      </c>
      <c r="BR27" s="349" t="s">
        <v>360</v>
      </c>
      <c r="BS27" s="349" t="s">
        <v>360</v>
      </c>
      <c r="BT27" s="349">
        <v>97.71479810809673</v>
      </c>
      <c r="BU27" s="349">
        <v>111.46578467395707</v>
      </c>
    </row>
    <row r="28" spans="1:73" s="333" customFormat="1" ht="14.15" customHeight="1">
      <c r="A28" s="453">
        <v>2011</v>
      </c>
      <c r="B28" s="349">
        <v>133.16203698210248</v>
      </c>
      <c r="C28" s="349">
        <v>152.77197506945083</v>
      </c>
      <c r="D28" s="349">
        <v>127.01935886082624</v>
      </c>
      <c r="E28" s="349">
        <v>158.6347297629456</v>
      </c>
      <c r="F28" s="349">
        <v>140.90148695604944</v>
      </c>
      <c r="G28" s="349">
        <v>159.4782118404743</v>
      </c>
      <c r="H28" s="349">
        <v>131.28427201124936</v>
      </c>
      <c r="I28" s="349">
        <v>159.73448992048981</v>
      </c>
      <c r="J28" s="349">
        <v>162.03758243562137</v>
      </c>
      <c r="K28" s="349">
        <v>179.51855882534014</v>
      </c>
      <c r="L28" s="349" t="s">
        <v>356</v>
      </c>
      <c r="M28" s="349" t="s">
        <v>356</v>
      </c>
      <c r="N28" s="349">
        <v>148.10441783599643</v>
      </c>
      <c r="O28" s="349">
        <v>172.28452200133881</v>
      </c>
      <c r="P28" s="349">
        <v>134.31635652066507</v>
      </c>
      <c r="Q28" s="349">
        <v>178.68515106704876</v>
      </c>
      <c r="R28" s="349">
        <v>90.691782018215434</v>
      </c>
      <c r="S28" s="349">
        <v>111.82466779900805</v>
      </c>
      <c r="T28" s="349" t="s">
        <v>356</v>
      </c>
      <c r="U28" s="349" t="s">
        <v>356</v>
      </c>
      <c r="V28" s="349">
        <v>84.235101496029415</v>
      </c>
      <c r="W28" s="349">
        <v>89.164335384319983</v>
      </c>
      <c r="X28" s="349" t="s">
        <v>356</v>
      </c>
      <c r="Y28" s="349" t="s">
        <v>356</v>
      </c>
      <c r="Z28" s="349">
        <v>104.77581493022119</v>
      </c>
      <c r="AA28" s="349">
        <v>129.43320883323565</v>
      </c>
      <c r="AB28" s="349">
        <v>103.68382079481182</v>
      </c>
      <c r="AC28" s="349">
        <v>131.27471369802785</v>
      </c>
      <c r="AD28" s="349">
        <v>140.1635010591506</v>
      </c>
      <c r="AE28" s="349">
        <v>168.68006043358758</v>
      </c>
      <c r="AF28" s="349">
        <v>109.40004006597289</v>
      </c>
      <c r="AG28" s="349">
        <v>153.85244176457721</v>
      </c>
      <c r="AH28" s="349">
        <v>100.15246775547774</v>
      </c>
      <c r="AI28" s="349">
        <v>110.58815999177202</v>
      </c>
      <c r="AJ28" s="349">
        <v>94.858823463550507</v>
      </c>
      <c r="AK28" s="349">
        <v>101.46768795502999</v>
      </c>
      <c r="AL28" s="349">
        <v>119.23156341825573</v>
      </c>
      <c r="AM28" s="349">
        <v>121.46195297054061</v>
      </c>
      <c r="AN28" s="349">
        <v>115.43673686880726</v>
      </c>
      <c r="AO28" s="349">
        <v>134.06021098776998</v>
      </c>
      <c r="AP28" s="349">
        <v>108.59328168250867</v>
      </c>
      <c r="AQ28" s="349">
        <v>121.27369795163878</v>
      </c>
      <c r="AR28" s="349">
        <v>105.59205406851069</v>
      </c>
      <c r="AS28" s="349">
        <v>129.12232545895171</v>
      </c>
      <c r="AT28" s="349">
        <v>108.30187481605753</v>
      </c>
      <c r="AU28" s="349">
        <v>108.91149139978253</v>
      </c>
      <c r="AV28" s="349">
        <v>108.51202688907182</v>
      </c>
      <c r="AW28" s="349">
        <v>132.10899030475579</v>
      </c>
      <c r="AX28" s="349">
        <v>175.80364985306306</v>
      </c>
      <c r="AY28" s="349">
        <v>214.44130553121829</v>
      </c>
      <c r="AZ28" s="349">
        <v>164.00894419166943</v>
      </c>
      <c r="BA28" s="349">
        <v>219.19679790352185</v>
      </c>
      <c r="BB28" s="349">
        <v>120.22225657321788</v>
      </c>
      <c r="BC28" s="349">
        <v>157.5311347587463</v>
      </c>
      <c r="BD28" s="349">
        <v>107.44534464933577</v>
      </c>
      <c r="BE28" s="349">
        <v>152.33069987048816</v>
      </c>
      <c r="BF28" s="349">
        <v>104.38456757721544</v>
      </c>
      <c r="BG28" s="349">
        <v>116.67480722778132</v>
      </c>
      <c r="BH28" s="349">
        <v>93.057487245283994</v>
      </c>
      <c r="BI28" s="349">
        <v>98.74809824882918</v>
      </c>
      <c r="BJ28" s="349">
        <v>156.21731953420087</v>
      </c>
      <c r="BK28" s="349">
        <v>199.80206744579371</v>
      </c>
      <c r="BL28" s="349">
        <v>141.29238490834371</v>
      </c>
      <c r="BM28" s="349">
        <v>192.97802576880292</v>
      </c>
      <c r="BN28" s="349" t="s">
        <v>360</v>
      </c>
      <c r="BO28" s="349">
        <v>141.00776632126292</v>
      </c>
      <c r="BP28" s="349">
        <v>116.89294451508438</v>
      </c>
      <c r="BQ28" s="349">
        <v>144.78005222092909</v>
      </c>
      <c r="BR28" s="349" t="s">
        <v>360</v>
      </c>
      <c r="BS28" s="349" t="s">
        <v>360</v>
      </c>
      <c r="BT28" s="349">
        <v>99.968746994512713</v>
      </c>
      <c r="BU28" s="349">
        <v>136.53155497705379</v>
      </c>
    </row>
    <row r="29" spans="1:73" s="333" customFormat="1" ht="14.15" customHeight="1">
      <c r="A29" s="451">
        <v>2012</v>
      </c>
      <c r="B29" s="349">
        <v>140.35240158817959</v>
      </c>
      <c r="C29" s="349">
        <v>162.59487044692466</v>
      </c>
      <c r="D29" s="349">
        <v>132.66757062444736</v>
      </c>
      <c r="E29" s="349">
        <v>171.1660275671897</v>
      </c>
      <c r="F29" s="349">
        <v>146.29399028330093</v>
      </c>
      <c r="G29" s="349">
        <v>166.20406730428303</v>
      </c>
      <c r="H29" s="349">
        <v>136.89134600331104</v>
      </c>
      <c r="I29" s="349">
        <v>167.18385910064976</v>
      </c>
      <c r="J29" s="349">
        <v>168.29199712239463</v>
      </c>
      <c r="K29" s="349">
        <v>206.5206476578299</v>
      </c>
      <c r="L29" s="349" t="s">
        <v>356</v>
      </c>
      <c r="M29" s="349" t="s">
        <v>356</v>
      </c>
      <c r="N29" s="349">
        <v>154.42342741215742</v>
      </c>
      <c r="O29" s="349">
        <v>178.99950501595595</v>
      </c>
      <c r="P29" s="349">
        <v>138.58086967887817</v>
      </c>
      <c r="Q29" s="349">
        <v>183.52114082020154</v>
      </c>
      <c r="R29" s="349">
        <v>96.956431264555619</v>
      </c>
      <c r="S29" s="349">
        <v>116.76218238343215</v>
      </c>
      <c r="T29" s="349" t="s">
        <v>356</v>
      </c>
      <c r="U29" s="349" t="s">
        <v>356</v>
      </c>
      <c r="V29" s="349">
        <v>85.870463145637302</v>
      </c>
      <c r="W29" s="349">
        <v>89.436731691274048</v>
      </c>
      <c r="X29" s="349" t="s">
        <v>356</v>
      </c>
      <c r="Y29" s="349" t="s">
        <v>356</v>
      </c>
      <c r="Z29" s="349">
        <v>108.24923634849785</v>
      </c>
      <c r="AA29" s="349">
        <v>135.32435119143622</v>
      </c>
      <c r="AB29" s="349">
        <v>106.59666492860509</v>
      </c>
      <c r="AC29" s="349">
        <v>136.41058557964772</v>
      </c>
      <c r="AD29" s="349">
        <v>150.80821439274828</v>
      </c>
      <c r="AE29" s="349">
        <v>194.65161035240371</v>
      </c>
      <c r="AF29" s="349">
        <v>112.59628838779332</v>
      </c>
      <c r="AG29" s="349">
        <v>151.46772275084763</v>
      </c>
      <c r="AH29" s="349">
        <v>107.85918954737102</v>
      </c>
      <c r="AI29" s="349">
        <v>119.18952734227861</v>
      </c>
      <c r="AJ29" s="349">
        <v>99.736298597405039</v>
      </c>
      <c r="AK29" s="349">
        <v>106.05361342334743</v>
      </c>
      <c r="AL29" s="349">
        <v>122.39031703082289</v>
      </c>
      <c r="AM29" s="349">
        <v>124.40311646207152</v>
      </c>
      <c r="AN29" s="349">
        <v>118.15753947060324</v>
      </c>
      <c r="AO29" s="349">
        <v>134.65888336382756</v>
      </c>
      <c r="AP29" s="349">
        <v>117.93420561312067</v>
      </c>
      <c r="AQ29" s="349">
        <v>130.42521171172174</v>
      </c>
      <c r="AR29" s="349">
        <v>113.26633429885757</v>
      </c>
      <c r="AS29" s="349">
        <v>139.12579891366727</v>
      </c>
      <c r="AT29" s="349">
        <v>115.98495485054686</v>
      </c>
      <c r="AU29" s="349">
        <v>114.51764260880185</v>
      </c>
      <c r="AV29" s="349">
        <v>114.99299897079666</v>
      </c>
      <c r="AW29" s="349">
        <v>135.6364182401841</v>
      </c>
      <c r="AX29" s="349">
        <v>194.02791680957489</v>
      </c>
      <c r="AY29" s="349">
        <v>234.14159091408024</v>
      </c>
      <c r="AZ29" s="349">
        <v>178.40989332410072</v>
      </c>
      <c r="BA29" s="349">
        <v>234.0584095766971</v>
      </c>
      <c r="BB29" s="349">
        <v>128.86781756157191</v>
      </c>
      <c r="BC29" s="349">
        <v>169.58061886255084</v>
      </c>
      <c r="BD29" s="349">
        <v>115.56969360264546</v>
      </c>
      <c r="BE29" s="349">
        <v>178.13664700962079</v>
      </c>
      <c r="BF29" s="349">
        <v>108.10821033725472</v>
      </c>
      <c r="BG29" s="349">
        <v>122.30814199659262</v>
      </c>
      <c r="BH29" s="349">
        <v>94.177795888564845</v>
      </c>
      <c r="BI29" s="349">
        <v>98.614146888966985</v>
      </c>
      <c r="BJ29" s="349">
        <v>162.67385053732994</v>
      </c>
      <c r="BK29" s="349">
        <v>208.45602987350668</v>
      </c>
      <c r="BL29" s="349">
        <v>146.68361864581411</v>
      </c>
      <c r="BM29" s="349">
        <v>201.10549945168134</v>
      </c>
      <c r="BN29" s="349" t="s">
        <v>360</v>
      </c>
      <c r="BO29" s="349">
        <v>148.21615551979008</v>
      </c>
      <c r="BP29" s="349">
        <v>121.64217860216542</v>
      </c>
      <c r="BQ29" s="349">
        <v>150.70598847648228</v>
      </c>
      <c r="BR29" s="349" t="s">
        <v>360</v>
      </c>
      <c r="BS29" s="349" t="s">
        <v>360</v>
      </c>
      <c r="BT29" s="349">
        <v>102.89347314352608</v>
      </c>
      <c r="BU29" s="349">
        <v>143.54523143000816</v>
      </c>
    </row>
    <row r="30" spans="1:73" s="333" customFormat="1" ht="14.15" customHeight="1">
      <c r="A30" s="453">
        <v>2013</v>
      </c>
      <c r="B30" s="349">
        <v>135.53285848899844</v>
      </c>
      <c r="C30" s="349">
        <v>156.47338548954113</v>
      </c>
      <c r="D30" s="349">
        <v>129.13179235311699</v>
      </c>
      <c r="E30" s="349">
        <v>165.27162780390751</v>
      </c>
      <c r="F30" s="349">
        <v>145.66956471628578</v>
      </c>
      <c r="G30" s="349">
        <v>166.97585452549455</v>
      </c>
      <c r="H30" s="349">
        <v>139.23991817617002</v>
      </c>
      <c r="I30" s="349">
        <v>173.39990691109398</v>
      </c>
      <c r="J30" s="349">
        <v>160.82589788348068</v>
      </c>
      <c r="K30" s="349">
        <v>201.93826988614384</v>
      </c>
      <c r="L30" s="349" t="s">
        <v>356</v>
      </c>
      <c r="M30" s="349" t="s">
        <v>356</v>
      </c>
      <c r="N30" s="349">
        <v>154.30135077847012</v>
      </c>
      <c r="O30" s="349">
        <v>179.63332813967747</v>
      </c>
      <c r="P30" s="349">
        <v>138.1888145505925</v>
      </c>
      <c r="Q30" s="349">
        <v>181.02996089372078</v>
      </c>
      <c r="R30" s="349">
        <v>93.847858530993406</v>
      </c>
      <c r="S30" s="349">
        <v>113.23982653857249</v>
      </c>
      <c r="T30" s="349" t="s">
        <v>356</v>
      </c>
      <c r="U30" s="349" t="s">
        <v>356</v>
      </c>
      <c r="V30" s="349">
        <v>86.521989049164645</v>
      </c>
      <c r="W30" s="349">
        <v>91.738331362477098</v>
      </c>
      <c r="X30" s="349" t="s">
        <v>356</v>
      </c>
      <c r="Y30" s="349" t="s">
        <v>356</v>
      </c>
      <c r="Z30" s="349">
        <v>101.57858921645673</v>
      </c>
      <c r="AA30" s="349">
        <v>119.09616936025805</v>
      </c>
      <c r="AB30" s="349">
        <v>100.99716584633347</v>
      </c>
      <c r="AC30" s="349">
        <v>118.64322263138294</v>
      </c>
      <c r="AD30" s="349">
        <v>150.64095214054845</v>
      </c>
      <c r="AE30" s="349">
        <v>198.06970235862346</v>
      </c>
      <c r="AF30" s="349">
        <v>111.034067085553</v>
      </c>
      <c r="AG30" s="349">
        <v>165.94354502030006</v>
      </c>
      <c r="AH30" s="349">
        <v>111.0812691970601</v>
      </c>
      <c r="AI30" s="349">
        <v>127.183324817646</v>
      </c>
      <c r="AJ30" s="349">
        <v>103.89403107195743</v>
      </c>
      <c r="AK30" s="349">
        <v>117.93174233913047</v>
      </c>
      <c r="AL30" s="349">
        <v>120.90469933330259</v>
      </c>
      <c r="AM30" s="349">
        <v>122.68863320304928</v>
      </c>
      <c r="AN30" s="349">
        <v>116.88159993104851</v>
      </c>
      <c r="AO30" s="349">
        <v>132.21261178885123</v>
      </c>
      <c r="AP30" s="349">
        <v>116.61509834799769</v>
      </c>
      <c r="AQ30" s="349">
        <v>130.37265645824212</v>
      </c>
      <c r="AR30" s="349">
        <v>112.25207906028322</v>
      </c>
      <c r="AS30" s="349">
        <v>139.03101333323585</v>
      </c>
      <c r="AT30" s="349">
        <v>106.88135315936663</v>
      </c>
      <c r="AU30" s="349">
        <v>101.75139212732952</v>
      </c>
      <c r="AV30" s="349">
        <v>107.32262494397288</v>
      </c>
      <c r="AW30" s="349">
        <v>117.07782283540587</v>
      </c>
      <c r="AX30" s="349">
        <v>193.69751855213633</v>
      </c>
      <c r="AY30" s="349">
        <v>241.2966482508906</v>
      </c>
      <c r="AZ30" s="349">
        <v>179.56044617234835</v>
      </c>
      <c r="BA30" s="349">
        <v>244.13098276247004</v>
      </c>
      <c r="BB30" s="349">
        <v>124.40613714216471</v>
      </c>
      <c r="BC30" s="349">
        <v>165.9610052501705</v>
      </c>
      <c r="BD30" s="349">
        <v>112.32842367589075</v>
      </c>
      <c r="BE30" s="349">
        <v>171.57764581577678</v>
      </c>
      <c r="BF30" s="349">
        <v>104.79328018289959</v>
      </c>
      <c r="BG30" s="349">
        <v>116.60539494059367</v>
      </c>
      <c r="BH30" s="349">
        <v>92.904094059907209</v>
      </c>
      <c r="BI30" s="349">
        <v>97.821386393832682</v>
      </c>
      <c r="BJ30" s="349">
        <v>170.38389215956249</v>
      </c>
      <c r="BK30" s="349">
        <v>227.07956465490491</v>
      </c>
      <c r="BL30" s="349">
        <v>152.86796865287928</v>
      </c>
      <c r="BM30" s="349">
        <v>217.15573254550668</v>
      </c>
      <c r="BN30" s="349" t="s">
        <v>360</v>
      </c>
      <c r="BO30" s="349">
        <v>147.62684216538253</v>
      </c>
      <c r="BP30" s="349">
        <v>121.40496573760029</v>
      </c>
      <c r="BQ30" s="349">
        <v>152.31269645779156</v>
      </c>
      <c r="BR30" s="349" t="s">
        <v>360</v>
      </c>
      <c r="BS30" s="349" t="s">
        <v>360</v>
      </c>
      <c r="BT30" s="349">
        <v>101.53694241259228</v>
      </c>
      <c r="BU30" s="349">
        <v>148.20445611582196</v>
      </c>
    </row>
    <row r="31" spans="1:73" ht="14.15" customHeight="1">
      <c r="A31" s="451">
        <v>2014</v>
      </c>
      <c r="B31" s="349">
        <v>138.2413581623764</v>
      </c>
      <c r="C31" s="349">
        <v>161.2133862533037</v>
      </c>
      <c r="D31" s="349">
        <v>130.27779498367093</v>
      </c>
      <c r="E31" s="349">
        <v>165.42795931203887</v>
      </c>
      <c r="F31" s="349">
        <v>152.64226774632334</v>
      </c>
      <c r="G31" s="349">
        <v>178.24828816025067</v>
      </c>
      <c r="H31" s="349">
        <v>139.73315201658929</v>
      </c>
      <c r="I31" s="349">
        <v>173.53334586439888</v>
      </c>
      <c r="J31" s="349">
        <v>162.27281271453433</v>
      </c>
      <c r="K31" s="349">
        <v>207.88708711148053</v>
      </c>
      <c r="L31" s="349" t="s">
        <v>356</v>
      </c>
      <c r="M31" s="349" t="s">
        <v>356</v>
      </c>
      <c r="N31" s="349">
        <v>158.856242664402</v>
      </c>
      <c r="O31" s="349">
        <v>184.39495863413802</v>
      </c>
      <c r="P31" s="349">
        <v>139.49112929314563</v>
      </c>
      <c r="Q31" s="349">
        <v>179.32254708316364</v>
      </c>
      <c r="R31" s="349">
        <v>96.135041826689871</v>
      </c>
      <c r="S31" s="349">
        <v>112.89140920458311</v>
      </c>
      <c r="T31" s="349" t="s">
        <v>356</v>
      </c>
      <c r="U31" s="349" t="s">
        <v>356</v>
      </c>
      <c r="V31" s="349">
        <v>84.259610180651308</v>
      </c>
      <c r="W31" s="349">
        <v>84.461440124429998</v>
      </c>
      <c r="X31" s="349" t="s">
        <v>356</v>
      </c>
      <c r="Y31" s="349" t="s">
        <v>356</v>
      </c>
      <c r="Z31" s="349">
        <v>101.9754936529017</v>
      </c>
      <c r="AA31" s="349">
        <v>122.53612564558047</v>
      </c>
      <c r="AB31" s="349">
        <v>100.41329278202791</v>
      </c>
      <c r="AC31" s="349">
        <v>121.72877204084713</v>
      </c>
      <c r="AD31" s="349">
        <v>137.76967216957385</v>
      </c>
      <c r="AE31" s="349">
        <v>171.55795415818213</v>
      </c>
      <c r="AF31" s="349">
        <v>102.19389667226753</v>
      </c>
      <c r="AG31" s="349">
        <v>139.59621247230788</v>
      </c>
      <c r="AH31" s="349">
        <v>110.60782368711523</v>
      </c>
      <c r="AI31" s="349">
        <v>124.08473321806788</v>
      </c>
      <c r="AJ31" s="349">
        <v>100.88038548730714</v>
      </c>
      <c r="AK31" s="349">
        <v>109.33349681461317</v>
      </c>
      <c r="AL31" s="349">
        <v>123.07906056533388</v>
      </c>
      <c r="AM31" s="349">
        <v>125.14628352766483</v>
      </c>
      <c r="AN31" s="349">
        <v>118.67946754619143</v>
      </c>
      <c r="AO31" s="349">
        <v>133.69859517617465</v>
      </c>
      <c r="AP31" s="349">
        <v>114.1148043667539</v>
      </c>
      <c r="AQ31" s="349">
        <v>126.03128462231933</v>
      </c>
      <c r="AR31" s="349">
        <v>109.43130605936679</v>
      </c>
      <c r="AS31" s="349">
        <v>132.76778295668555</v>
      </c>
      <c r="AT31" s="349">
        <v>102.92529525641032</v>
      </c>
      <c r="AU31" s="349">
        <v>98.846705710647214</v>
      </c>
      <c r="AV31" s="349">
        <v>104.59921052550223</v>
      </c>
      <c r="AW31" s="349">
        <v>114.73994604444582</v>
      </c>
      <c r="AX31" s="349">
        <v>194.16585593817391</v>
      </c>
      <c r="AY31" s="349">
        <v>238.23025567667162</v>
      </c>
      <c r="AZ31" s="349">
        <v>176.1452974081721</v>
      </c>
      <c r="BA31" s="349">
        <v>234.40944948559195</v>
      </c>
      <c r="BB31" s="349">
        <v>130.98007532447156</v>
      </c>
      <c r="BC31" s="349">
        <v>176.3309095462759</v>
      </c>
      <c r="BD31" s="349">
        <v>112.62199239254241</v>
      </c>
      <c r="BE31" s="349">
        <v>160.20220380711251</v>
      </c>
      <c r="BF31" s="349">
        <v>104.44243385061566</v>
      </c>
      <c r="BG31" s="349">
        <v>117.19470190779232</v>
      </c>
      <c r="BH31" s="349">
        <v>90.885690752328259</v>
      </c>
      <c r="BI31" s="349">
        <v>95.466142822731285</v>
      </c>
      <c r="BJ31" s="349">
        <v>171.72093850544846</v>
      </c>
      <c r="BK31" s="349">
        <v>221.0982604782597</v>
      </c>
      <c r="BL31" s="349">
        <v>150.36609859569941</v>
      </c>
      <c r="BM31" s="349">
        <v>202.95125030729716</v>
      </c>
      <c r="BN31" s="349" t="s">
        <v>360</v>
      </c>
      <c r="BO31" s="349">
        <v>149.37141067183813</v>
      </c>
      <c r="BP31" s="349">
        <v>120.69377322619977</v>
      </c>
      <c r="BQ31" s="349">
        <v>149.98330764918703</v>
      </c>
      <c r="BR31" s="349" t="s">
        <v>360</v>
      </c>
      <c r="BS31" s="349" t="s">
        <v>360</v>
      </c>
      <c r="BT31" s="349">
        <v>101.04955353004381</v>
      </c>
      <c r="BU31" s="349">
        <v>192.83004029876625</v>
      </c>
    </row>
    <row r="32" spans="1:73" ht="14.15" customHeight="1">
      <c r="A32" s="451">
        <v>2015</v>
      </c>
      <c r="B32" s="349">
        <v>143.1158592754453</v>
      </c>
      <c r="C32" s="349">
        <v>166.45649334004816</v>
      </c>
      <c r="D32" s="349">
        <v>135.65153824380357</v>
      </c>
      <c r="E32" s="349">
        <v>172.29618915295646</v>
      </c>
      <c r="F32" s="349">
        <v>151.64662083216757</v>
      </c>
      <c r="G32" s="349">
        <v>177.27802286272367</v>
      </c>
      <c r="H32" s="349">
        <v>143.60126595584634</v>
      </c>
      <c r="I32" s="349">
        <v>184.70991123516666</v>
      </c>
      <c r="J32" s="349">
        <v>174.00214860781045</v>
      </c>
      <c r="K32" s="349">
        <v>219.26075271774752</v>
      </c>
      <c r="L32" s="349" t="s">
        <v>356</v>
      </c>
      <c r="M32" s="349" t="s">
        <v>356</v>
      </c>
      <c r="N32" s="349">
        <v>165.01365005662035</v>
      </c>
      <c r="O32" s="349">
        <v>198.66041013387957</v>
      </c>
      <c r="P32" s="349">
        <v>146.16720088479792</v>
      </c>
      <c r="Q32" s="349">
        <v>200.05378346867002</v>
      </c>
      <c r="R32" s="349">
        <v>91.21374874777716</v>
      </c>
      <c r="S32" s="349">
        <v>109.77451064271642</v>
      </c>
      <c r="T32" s="349" t="s">
        <v>356</v>
      </c>
      <c r="U32" s="349" t="s">
        <v>356</v>
      </c>
      <c r="V32" s="349">
        <v>87.941358781776259</v>
      </c>
      <c r="W32" s="349">
        <v>99.071486075581902</v>
      </c>
      <c r="X32" s="349" t="s">
        <v>356</v>
      </c>
      <c r="Y32" s="349" t="s">
        <v>356</v>
      </c>
      <c r="Z32" s="349">
        <v>98.9356291663197</v>
      </c>
      <c r="AA32" s="349">
        <v>115.22397940567437</v>
      </c>
      <c r="AB32" s="349">
        <v>98.698646702832534</v>
      </c>
      <c r="AC32" s="349">
        <v>118.90810275281731</v>
      </c>
      <c r="AD32" s="349">
        <v>151.24341783130018</v>
      </c>
      <c r="AE32" s="349">
        <v>195.69615568387994</v>
      </c>
      <c r="AF32" s="349">
        <v>110.46617319803198</v>
      </c>
      <c r="AG32" s="349">
        <v>167.93486905071541</v>
      </c>
      <c r="AH32" s="349">
        <v>105.40472696590527</v>
      </c>
      <c r="AI32" s="349">
        <v>119.96422199554527</v>
      </c>
      <c r="AJ32" s="349">
        <v>98.027855405937132</v>
      </c>
      <c r="AK32" s="349">
        <v>108.20509128994095</v>
      </c>
      <c r="AL32" s="349">
        <v>125.19657847901428</v>
      </c>
      <c r="AM32" s="349">
        <v>128.45024654476032</v>
      </c>
      <c r="AN32" s="349">
        <v>120.70840577660742</v>
      </c>
      <c r="AO32" s="349">
        <v>137.67881984609474</v>
      </c>
      <c r="AP32" s="349">
        <v>123.43165997105085</v>
      </c>
      <c r="AQ32" s="349">
        <v>145.85097754692228</v>
      </c>
      <c r="AR32" s="349">
        <v>117.34232261316393</v>
      </c>
      <c r="AS32" s="349">
        <v>162.20647799133275</v>
      </c>
      <c r="AT32" s="349">
        <v>109.01932648611258</v>
      </c>
      <c r="AU32" s="349">
        <v>106.67450771936043</v>
      </c>
      <c r="AV32" s="349">
        <v>108.78862037113213</v>
      </c>
      <c r="AW32" s="349">
        <v>119.31869942426745</v>
      </c>
      <c r="AX32" s="349">
        <v>194.94030493084387</v>
      </c>
      <c r="AY32" s="349">
        <v>239.60321516655972</v>
      </c>
      <c r="AZ32" s="349">
        <v>179.2810390602481</v>
      </c>
      <c r="BA32" s="349">
        <v>244.19917365754475</v>
      </c>
      <c r="BB32" s="349">
        <v>126.16275635810254</v>
      </c>
      <c r="BC32" s="349">
        <v>173.55519159249826</v>
      </c>
      <c r="BD32" s="349">
        <v>113.00657735946096</v>
      </c>
      <c r="BE32" s="349">
        <v>176.95427120054154</v>
      </c>
      <c r="BF32" s="349">
        <v>106.41966433847523</v>
      </c>
      <c r="BG32" s="349">
        <v>119.50649602387276</v>
      </c>
      <c r="BH32" s="349">
        <v>93.162843331771001</v>
      </c>
      <c r="BI32" s="349">
        <v>100.33458677015608</v>
      </c>
      <c r="BJ32" s="349">
        <v>184.80647623090707</v>
      </c>
      <c r="BK32" s="349">
        <v>271.54533708046966</v>
      </c>
      <c r="BL32" s="349">
        <v>160.97497147307612</v>
      </c>
      <c r="BM32" s="349">
        <v>246.55302701381135</v>
      </c>
      <c r="BN32" s="349" t="s">
        <v>360</v>
      </c>
      <c r="BO32" s="349">
        <v>153.42619629527016</v>
      </c>
      <c r="BP32" s="349">
        <v>123.37368092292525</v>
      </c>
      <c r="BQ32" s="349">
        <v>159.58711621939656</v>
      </c>
      <c r="BR32" s="349" t="s">
        <v>360</v>
      </c>
      <c r="BS32" s="349" t="s">
        <v>360</v>
      </c>
      <c r="BT32" s="349">
        <v>102.14870673851468</v>
      </c>
      <c r="BU32" s="349">
        <v>304.37899067322041</v>
      </c>
    </row>
    <row r="33" spans="1:73" ht="14.15" customHeight="1">
      <c r="A33" s="451" t="s">
        <v>1673</v>
      </c>
      <c r="B33" s="349">
        <v>141.70149586783864</v>
      </c>
      <c r="C33" s="349">
        <v>164.65412794252114</v>
      </c>
      <c r="D33" s="349">
        <v>134.6026421551831</v>
      </c>
      <c r="E33" s="349">
        <v>171.39480674311019</v>
      </c>
      <c r="F33" s="349">
        <v>148.66049250183775</v>
      </c>
      <c r="G33" s="349">
        <v>170.46745204121555</v>
      </c>
      <c r="H33" s="349">
        <v>139.99930557219423</v>
      </c>
      <c r="I33" s="349">
        <v>174.71080870289924</v>
      </c>
      <c r="J33" s="349">
        <v>177.06236286706587</v>
      </c>
      <c r="K33" s="349">
        <v>271.78031313035893</v>
      </c>
      <c r="L33" s="349" t="s">
        <v>356</v>
      </c>
      <c r="M33" s="349" t="s">
        <v>356</v>
      </c>
      <c r="N33" s="349">
        <v>164.51947398298557</v>
      </c>
      <c r="O33" s="349">
        <v>197.26163264978896</v>
      </c>
      <c r="P33" s="349">
        <v>145.65608904629684</v>
      </c>
      <c r="Q33" s="349">
        <v>202.14387300403777</v>
      </c>
      <c r="R33" s="349">
        <v>97.929018126993242</v>
      </c>
      <c r="S33" s="349">
        <v>124.77370903509859</v>
      </c>
      <c r="T33" s="349" t="s">
        <v>356</v>
      </c>
      <c r="U33" s="349" t="s">
        <v>356</v>
      </c>
      <c r="V33" s="349">
        <v>80.828094633564334</v>
      </c>
      <c r="W33" s="349">
        <v>77.877301727317459</v>
      </c>
      <c r="X33" s="349" t="s">
        <v>356</v>
      </c>
      <c r="Y33" s="349" t="s">
        <v>356</v>
      </c>
      <c r="Z33" s="349">
        <v>96.309905345613544</v>
      </c>
      <c r="AA33" s="349">
        <v>115.02047964534937</v>
      </c>
      <c r="AB33" s="349">
        <v>96.484875189125461</v>
      </c>
      <c r="AC33" s="349">
        <v>118.10528326826264</v>
      </c>
      <c r="AD33" s="349">
        <v>155.0535066221583</v>
      </c>
      <c r="AE33" s="349">
        <v>206.28525157408586</v>
      </c>
      <c r="AF33" s="349">
        <v>114.44726897142338</v>
      </c>
      <c r="AG33" s="349">
        <v>175.08867556383208</v>
      </c>
      <c r="AH33" s="349">
        <v>111.09406850136138</v>
      </c>
      <c r="AI33" s="349">
        <v>125.14865669799458</v>
      </c>
      <c r="AJ33" s="349">
        <v>103.6279800921758</v>
      </c>
      <c r="AK33" s="349">
        <v>114.91297152822347</v>
      </c>
      <c r="AL33" s="349">
        <v>128.7927221832667</v>
      </c>
      <c r="AM33" s="349">
        <v>132.05002295222914</v>
      </c>
      <c r="AN33" s="349">
        <v>123.85992365342472</v>
      </c>
      <c r="AO33" s="349">
        <v>152.10596105540876</v>
      </c>
      <c r="AP33" s="349">
        <v>118.23134152382461</v>
      </c>
      <c r="AQ33" s="349">
        <v>132.35676362828349</v>
      </c>
      <c r="AR33" s="349">
        <v>114.07805211699267</v>
      </c>
      <c r="AS33" s="349">
        <v>148.26588955142699</v>
      </c>
      <c r="AT33" s="349">
        <v>110.45144666079553</v>
      </c>
      <c r="AU33" s="349">
        <v>108.17162516279237</v>
      </c>
      <c r="AV33" s="349">
        <v>110.34545970545588</v>
      </c>
      <c r="AW33" s="349">
        <v>116.63227394746083</v>
      </c>
      <c r="AX33" s="349">
        <v>207.52682343028968</v>
      </c>
      <c r="AY33" s="349">
        <v>267.31976919435891</v>
      </c>
      <c r="AZ33" s="349">
        <v>187.66931071823265</v>
      </c>
      <c r="BA33" s="349">
        <v>263.39320409129533</v>
      </c>
      <c r="BB33" s="349">
        <v>128.40957576208365</v>
      </c>
      <c r="BC33" s="349">
        <v>173.06837037355768</v>
      </c>
      <c r="BD33" s="349">
        <v>114.99922887997067</v>
      </c>
      <c r="BE33" s="349">
        <v>170.51139183699448</v>
      </c>
      <c r="BF33" s="349">
        <v>102.31038940986571</v>
      </c>
      <c r="BG33" s="349">
        <v>113.65429118506536</v>
      </c>
      <c r="BH33" s="349">
        <v>92.452233042202351</v>
      </c>
      <c r="BI33" s="349">
        <v>96.958808109098058</v>
      </c>
      <c r="BJ33" s="349">
        <v>177.19795586130903</v>
      </c>
      <c r="BK33" s="349">
        <v>241.99260037481955</v>
      </c>
      <c r="BL33" s="349">
        <v>156.16316827878947</v>
      </c>
      <c r="BM33" s="349">
        <v>227.02616438725852</v>
      </c>
      <c r="BN33" s="349" t="s">
        <v>360</v>
      </c>
      <c r="BO33" s="349">
        <v>154.39147352430464</v>
      </c>
      <c r="BP33" s="349">
        <v>124.36648520635791</v>
      </c>
      <c r="BQ33" s="349">
        <v>159.87163734070259</v>
      </c>
      <c r="BR33" s="349" t="s">
        <v>360</v>
      </c>
      <c r="BS33" s="349" t="s">
        <v>360</v>
      </c>
      <c r="BT33" s="349">
        <v>101.54301364253348</v>
      </c>
      <c r="BU33" s="349">
        <v>141.45174397741468</v>
      </c>
    </row>
    <row r="34" spans="1:73" ht="14.15" customHeight="1">
      <c r="A34" s="451" t="s">
        <v>1674</v>
      </c>
      <c r="B34" s="349">
        <v>141.81285287882196</v>
      </c>
      <c r="C34" s="349">
        <v>161.21155380077241</v>
      </c>
      <c r="D34" s="349">
        <v>135.45481823759124</v>
      </c>
      <c r="E34" s="349">
        <v>167.21015519633431</v>
      </c>
      <c r="F34" s="349">
        <v>154.43508462193836</v>
      </c>
      <c r="G34" s="349">
        <v>177.51520828550457</v>
      </c>
      <c r="H34" s="349">
        <v>143.71080557115633</v>
      </c>
      <c r="I34" s="349">
        <v>178.05953146985163</v>
      </c>
      <c r="J34" s="349">
        <v>192.96577646283549</v>
      </c>
      <c r="K34" s="349">
        <v>281.53920078820011</v>
      </c>
      <c r="L34" s="349" t="s">
        <v>356</v>
      </c>
      <c r="M34" s="349" t="s">
        <v>356</v>
      </c>
      <c r="N34" s="349">
        <v>169.87052201369764</v>
      </c>
      <c r="O34" s="349">
        <v>200.49010589400197</v>
      </c>
      <c r="P34" s="349">
        <v>149.03924708476049</v>
      </c>
      <c r="Q34" s="349">
        <v>210.26421179809236</v>
      </c>
      <c r="R34" s="349">
        <v>99.598923863712216</v>
      </c>
      <c r="S34" s="349">
        <v>126.0325769695329</v>
      </c>
      <c r="T34" s="349" t="s">
        <v>356</v>
      </c>
      <c r="U34" s="349" t="s">
        <v>356</v>
      </c>
      <c r="V34" s="349">
        <v>91.380841292797356</v>
      </c>
      <c r="W34" s="349">
        <v>108.77252241549553</v>
      </c>
      <c r="X34" s="349" t="s">
        <v>356</v>
      </c>
      <c r="Y34" s="349" t="s">
        <v>356</v>
      </c>
      <c r="Z34" s="349">
        <v>92.938081796819404</v>
      </c>
      <c r="AA34" s="349">
        <v>104.41225372684234</v>
      </c>
      <c r="AB34" s="349">
        <v>94.010156989429333</v>
      </c>
      <c r="AC34" s="349">
        <v>106.95390865212715</v>
      </c>
      <c r="AD34" s="349">
        <v>152.59865426665388</v>
      </c>
      <c r="AE34" s="349">
        <v>193.33316911884927</v>
      </c>
      <c r="AF34" s="349">
        <v>113.98421133984937</v>
      </c>
      <c r="AG34" s="349">
        <v>155.5019874333918</v>
      </c>
      <c r="AH34" s="349">
        <v>121.23069487589538</v>
      </c>
      <c r="AI34" s="349">
        <v>146.14389203406773</v>
      </c>
      <c r="AJ34" s="349">
        <v>110.51209688732735</v>
      </c>
      <c r="AK34" s="349">
        <v>131.15239908149107</v>
      </c>
      <c r="AL34" s="349">
        <v>127.63958726726084</v>
      </c>
      <c r="AM34" s="349">
        <v>129.03973491466797</v>
      </c>
      <c r="AN34" s="349">
        <v>122.79583443193374</v>
      </c>
      <c r="AO34" s="349">
        <v>146.99119348397446</v>
      </c>
      <c r="AP34" s="349">
        <v>117.77986736132364</v>
      </c>
      <c r="AQ34" s="349">
        <v>130.83615971695571</v>
      </c>
      <c r="AR34" s="349">
        <v>113.56329219708945</v>
      </c>
      <c r="AS34" s="349">
        <v>143.02095599995056</v>
      </c>
      <c r="AT34" s="349">
        <v>113.91596101515576</v>
      </c>
      <c r="AU34" s="349">
        <v>108.64629221568428</v>
      </c>
      <c r="AV34" s="349">
        <v>113.75221990705089</v>
      </c>
      <c r="AW34" s="349">
        <v>121.06026573553008</v>
      </c>
      <c r="AX34" s="349">
        <v>199.5605570890354</v>
      </c>
      <c r="AY34" s="349">
        <v>244.26730207968603</v>
      </c>
      <c r="AZ34" s="349">
        <v>183.1208611453406</v>
      </c>
      <c r="BA34" s="349">
        <v>249.35469118263626</v>
      </c>
      <c r="BB34" s="349">
        <v>122.61974801749957</v>
      </c>
      <c r="BC34" s="349">
        <v>155.3872779748892</v>
      </c>
      <c r="BD34" s="349">
        <v>108.91398130518326</v>
      </c>
      <c r="BE34" s="349">
        <v>150.42370894752543</v>
      </c>
      <c r="BF34" s="349">
        <v>105.92304357440662</v>
      </c>
      <c r="BG34" s="349">
        <v>117.48518133357231</v>
      </c>
      <c r="BH34" s="349">
        <v>95.931498874345962</v>
      </c>
      <c r="BI34" s="349">
        <v>108.4024078310462</v>
      </c>
      <c r="BJ34" s="349">
        <v>179.65388722212074</v>
      </c>
      <c r="BK34" s="349">
        <v>251.38338383466902</v>
      </c>
      <c r="BL34" s="349">
        <v>157.57511360588228</v>
      </c>
      <c r="BM34" s="349">
        <v>229.94807265087906</v>
      </c>
      <c r="BN34" s="349" t="s">
        <v>360</v>
      </c>
      <c r="BO34" s="349">
        <v>155.19273740348834</v>
      </c>
      <c r="BP34" s="349">
        <v>126.18364016980598</v>
      </c>
      <c r="BQ34" s="349">
        <v>160.98922612371203</v>
      </c>
      <c r="BR34" s="349" t="s">
        <v>360</v>
      </c>
      <c r="BS34" s="349" t="s">
        <v>360</v>
      </c>
      <c r="BT34" s="349">
        <v>110.38844124088487</v>
      </c>
      <c r="BU34" s="349">
        <v>187.52425122313352</v>
      </c>
    </row>
    <row r="35" spans="1:73" ht="14.15" customHeight="1">
      <c r="A35" s="451" t="s">
        <v>1675</v>
      </c>
      <c r="B35" s="349">
        <v>135.09677397897264</v>
      </c>
      <c r="C35" s="349">
        <v>152.08342315439802</v>
      </c>
      <c r="D35" s="349">
        <v>131.15731861706766</v>
      </c>
      <c r="E35" s="349">
        <v>157.92638276844809</v>
      </c>
      <c r="F35" s="349">
        <v>140.69584352107836</v>
      </c>
      <c r="G35" s="349">
        <v>162.06640392798718</v>
      </c>
      <c r="H35" s="349">
        <v>137.19588311228864</v>
      </c>
      <c r="I35" s="349">
        <v>171.9226509908151</v>
      </c>
      <c r="J35" s="349">
        <v>191.26941435980791</v>
      </c>
      <c r="K35" s="349">
        <v>285.84338482498441</v>
      </c>
      <c r="L35" s="349" t="s">
        <v>356</v>
      </c>
      <c r="M35" s="349" t="s">
        <v>356</v>
      </c>
      <c r="N35" s="349">
        <v>167.37112698526121</v>
      </c>
      <c r="O35" s="349">
        <v>195.00715002122925</v>
      </c>
      <c r="P35" s="349">
        <v>152.53598103150279</v>
      </c>
      <c r="Q35" s="349">
        <v>216.61888851475913</v>
      </c>
      <c r="R35" s="349">
        <v>93.737534342057586</v>
      </c>
      <c r="S35" s="349">
        <v>109.02398377425915</v>
      </c>
      <c r="T35" s="349" t="s">
        <v>356</v>
      </c>
      <c r="U35" s="349" t="s">
        <v>356</v>
      </c>
      <c r="V35" s="349">
        <v>92.74709561898824</v>
      </c>
      <c r="W35" s="349">
        <v>116.79927712918131</v>
      </c>
      <c r="X35" s="349" t="s">
        <v>356</v>
      </c>
      <c r="Y35" s="349" t="s">
        <v>356</v>
      </c>
      <c r="Z35" s="349">
        <v>93.852170917411684</v>
      </c>
      <c r="AA35" s="349">
        <v>108.61451616593919</v>
      </c>
      <c r="AB35" s="349">
        <v>95.398621099645453</v>
      </c>
      <c r="AC35" s="349">
        <v>112.59301540836081</v>
      </c>
      <c r="AD35" s="349">
        <v>143.69667920673496</v>
      </c>
      <c r="AE35" s="349">
        <v>171.76144107007735</v>
      </c>
      <c r="AF35" s="349">
        <v>120.03874607763659</v>
      </c>
      <c r="AG35" s="349">
        <v>161.53647050640231</v>
      </c>
      <c r="AH35" s="349">
        <v>124.13460523979592</v>
      </c>
      <c r="AI35" s="349">
        <v>150.70817834199471</v>
      </c>
      <c r="AJ35" s="349">
        <v>117.42095036053138</v>
      </c>
      <c r="AK35" s="349">
        <v>145.12602988679612</v>
      </c>
      <c r="AL35" s="349">
        <v>124.99287734388949</v>
      </c>
      <c r="AM35" s="349">
        <v>125.73085295446681</v>
      </c>
      <c r="AN35" s="349">
        <v>122.1683420597671</v>
      </c>
      <c r="AO35" s="349">
        <v>146.25228542083966</v>
      </c>
      <c r="AP35" s="349">
        <v>116.43897069120341</v>
      </c>
      <c r="AQ35" s="349">
        <v>130.01661147505837</v>
      </c>
      <c r="AR35" s="349">
        <v>112.87952234452302</v>
      </c>
      <c r="AS35" s="349">
        <v>140.77424285777306</v>
      </c>
      <c r="AT35" s="349">
        <v>119.65194415949445</v>
      </c>
      <c r="AU35" s="349">
        <v>116.4465214658395</v>
      </c>
      <c r="AV35" s="349">
        <v>120.22322998170924</v>
      </c>
      <c r="AW35" s="349">
        <v>138.19564319865796</v>
      </c>
      <c r="AX35" s="349">
        <v>198.43046240971444</v>
      </c>
      <c r="AY35" s="349">
        <v>245.09125476090378</v>
      </c>
      <c r="AZ35" s="349">
        <v>184.59701297768012</v>
      </c>
      <c r="BA35" s="349">
        <v>254.01269847662738</v>
      </c>
      <c r="BB35" s="349">
        <v>118.29189423824954</v>
      </c>
      <c r="BC35" s="349">
        <v>145.70941726706599</v>
      </c>
      <c r="BD35" s="349">
        <v>110.63772019854088</v>
      </c>
      <c r="BE35" s="349">
        <v>158.22121830177039</v>
      </c>
      <c r="BF35" s="349">
        <v>105.33940545062995</v>
      </c>
      <c r="BG35" s="349">
        <v>114.79877403406482</v>
      </c>
      <c r="BH35" s="349">
        <v>99.623017793896068</v>
      </c>
      <c r="BI35" s="349">
        <v>106.04995778658426</v>
      </c>
      <c r="BJ35" s="349">
        <v>164.37458052748411</v>
      </c>
      <c r="BK35" s="349">
        <v>223.91928271529321</v>
      </c>
      <c r="BL35" s="349">
        <v>151.62865600096669</v>
      </c>
      <c r="BM35" s="349">
        <v>222.90612981220499</v>
      </c>
      <c r="BN35" s="349" t="s">
        <v>360</v>
      </c>
      <c r="BO35" s="349">
        <v>150.67553725555911</v>
      </c>
      <c r="BP35" s="349">
        <v>126.56901194429196</v>
      </c>
      <c r="BQ35" s="349">
        <v>162.31005306422853</v>
      </c>
      <c r="BR35" s="349" t="s">
        <v>360</v>
      </c>
      <c r="BS35" s="349" t="s">
        <v>360</v>
      </c>
      <c r="BT35" s="349">
        <v>110.57729357648924</v>
      </c>
      <c r="BU35" s="349">
        <v>186.45235655480982</v>
      </c>
    </row>
    <row r="36" spans="1:73" ht="13">
      <c r="A36" s="334"/>
      <c r="B36" s="448"/>
      <c r="C36" s="448"/>
      <c r="D36" s="448"/>
      <c r="E36" s="448"/>
      <c r="F36" s="448"/>
      <c r="G36" s="448"/>
      <c r="H36" s="448"/>
      <c r="I36" s="448"/>
      <c r="J36" s="448"/>
      <c r="K36" s="448"/>
      <c r="L36" s="448"/>
      <c r="M36" s="448"/>
      <c r="N36" s="448"/>
      <c r="O36" s="448"/>
      <c r="P36" s="448"/>
      <c r="Q36" s="448"/>
      <c r="R36" s="448"/>
      <c r="S36" s="448"/>
      <c r="T36" s="448"/>
      <c r="U36" s="448"/>
      <c r="V36" s="448"/>
      <c r="W36" s="448"/>
      <c r="X36" s="448"/>
      <c r="Y36" s="448"/>
      <c r="Z36" s="448"/>
      <c r="AA36" s="448"/>
      <c r="AB36" s="448"/>
      <c r="AC36" s="448"/>
      <c r="AD36" s="448"/>
      <c r="AE36" s="448"/>
      <c r="AF36" s="448"/>
      <c r="AG36" s="448"/>
      <c r="AH36" s="448"/>
      <c r="AI36" s="448"/>
      <c r="AJ36" s="448"/>
      <c r="AK36" s="448"/>
      <c r="AL36" s="448"/>
      <c r="AM36" s="448"/>
      <c r="AN36" s="448"/>
      <c r="AO36" s="448"/>
      <c r="AP36" s="448"/>
      <c r="AQ36" s="448"/>
      <c r="AR36" s="448"/>
      <c r="AS36" s="448"/>
      <c r="AT36" s="448"/>
      <c r="AU36" s="448"/>
      <c r="AV36" s="448"/>
      <c r="AW36" s="448"/>
      <c r="AX36" s="448"/>
      <c r="AY36" s="448"/>
      <c r="AZ36" s="448"/>
      <c r="BA36" s="448"/>
      <c r="BB36" s="448"/>
      <c r="BC36" s="448"/>
    </row>
    <row r="37" spans="1:73" ht="12.75" customHeight="1">
      <c r="B37" s="1360" t="s">
        <v>462</v>
      </c>
      <c r="C37" s="1360"/>
      <c r="D37" s="1360"/>
      <c r="E37" s="1360"/>
      <c r="F37" s="1360" t="s">
        <v>462</v>
      </c>
      <c r="G37" s="1360"/>
      <c r="H37" s="1360"/>
      <c r="I37" s="1360"/>
      <c r="J37" s="1360" t="s">
        <v>462</v>
      </c>
      <c r="K37" s="1360"/>
      <c r="L37" s="1360"/>
      <c r="M37" s="1360"/>
      <c r="N37" s="1360" t="s">
        <v>462</v>
      </c>
      <c r="O37" s="1360"/>
      <c r="P37" s="1360"/>
      <c r="Q37" s="1360"/>
      <c r="R37" s="1360" t="s">
        <v>462</v>
      </c>
      <c r="S37" s="1360"/>
      <c r="T37" s="1360"/>
      <c r="U37" s="1360"/>
      <c r="V37" s="1360" t="s">
        <v>462</v>
      </c>
      <c r="W37" s="1360"/>
      <c r="X37" s="1360"/>
      <c r="Y37" s="1360"/>
      <c r="Z37" s="1360" t="s">
        <v>462</v>
      </c>
      <c r="AA37" s="1360"/>
      <c r="AB37" s="1360"/>
      <c r="AC37" s="1360"/>
      <c r="AD37" s="1360" t="s">
        <v>462</v>
      </c>
      <c r="AE37" s="1360"/>
      <c r="AF37" s="1360"/>
      <c r="AG37" s="1360"/>
      <c r="AH37" s="1360" t="s">
        <v>462</v>
      </c>
      <c r="AI37" s="1360"/>
      <c r="AJ37" s="1360"/>
      <c r="AK37" s="1360"/>
      <c r="AL37" s="1360" t="s">
        <v>462</v>
      </c>
      <c r="AM37" s="1360"/>
      <c r="AN37" s="1360"/>
      <c r="AO37" s="1360"/>
      <c r="AP37" s="1360" t="s">
        <v>462</v>
      </c>
      <c r="AQ37" s="1360"/>
      <c r="AR37" s="1360"/>
      <c r="AS37" s="1360"/>
      <c r="AT37" s="1360" t="s">
        <v>462</v>
      </c>
      <c r="AU37" s="1360"/>
      <c r="AV37" s="1360"/>
      <c r="AW37" s="1360"/>
      <c r="AX37" s="1360" t="s">
        <v>462</v>
      </c>
      <c r="AY37" s="1360"/>
      <c r="AZ37" s="1360"/>
      <c r="BA37" s="1360"/>
      <c r="BB37" s="1360" t="s">
        <v>462</v>
      </c>
      <c r="BC37" s="1360"/>
      <c r="BD37" s="1360"/>
      <c r="BE37" s="1360"/>
      <c r="BF37" s="1360" t="s">
        <v>462</v>
      </c>
      <c r="BG37" s="1360"/>
      <c r="BH37" s="1360"/>
      <c r="BI37" s="1360"/>
      <c r="BJ37" s="1360" t="s">
        <v>462</v>
      </c>
      <c r="BK37" s="1360"/>
      <c r="BL37" s="1360"/>
      <c r="BM37" s="1360"/>
      <c r="BN37" s="1360" t="s">
        <v>462</v>
      </c>
      <c r="BO37" s="1360"/>
      <c r="BP37" s="1360"/>
      <c r="BQ37" s="1360"/>
      <c r="BR37" s="1360" t="s">
        <v>462</v>
      </c>
      <c r="BS37" s="1360"/>
      <c r="BT37" s="1360"/>
      <c r="BU37" s="1360"/>
    </row>
    <row r="38" spans="1:73">
      <c r="B38" s="450"/>
      <c r="C38" s="450"/>
      <c r="D38" s="450"/>
      <c r="E38" s="450"/>
      <c r="F38" s="450"/>
      <c r="G38" s="450"/>
      <c r="H38" s="450"/>
      <c r="I38" s="450"/>
      <c r="J38" s="450"/>
      <c r="K38" s="450"/>
      <c r="L38" s="450"/>
      <c r="M38" s="450"/>
      <c r="N38" s="450"/>
      <c r="O38" s="450"/>
      <c r="P38" s="450"/>
      <c r="Q38" s="450"/>
      <c r="R38" s="450"/>
      <c r="S38" s="450"/>
      <c r="T38" s="450"/>
      <c r="U38" s="450"/>
      <c r="V38" s="450"/>
      <c r="W38" s="450"/>
      <c r="X38" s="450"/>
      <c r="Y38" s="450"/>
      <c r="Z38" s="450"/>
      <c r="AA38" s="450"/>
      <c r="AB38" s="450"/>
      <c r="AC38" s="450"/>
      <c r="AD38" s="450"/>
      <c r="AE38" s="450"/>
      <c r="AF38" s="450"/>
      <c r="AG38" s="450"/>
      <c r="AH38" s="450"/>
      <c r="AI38" s="450"/>
      <c r="AJ38" s="450"/>
      <c r="AK38" s="450"/>
      <c r="AL38" s="450"/>
      <c r="AM38" s="450"/>
      <c r="AN38" s="450"/>
      <c r="AO38" s="450"/>
      <c r="AP38" s="450"/>
      <c r="AQ38" s="450"/>
      <c r="AR38" s="450"/>
      <c r="AS38" s="450"/>
      <c r="AT38" s="450"/>
      <c r="AU38" s="450"/>
      <c r="AV38" s="450"/>
      <c r="AW38" s="450"/>
      <c r="AX38" s="450"/>
      <c r="AY38" s="450"/>
      <c r="AZ38" s="450"/>
      <c r="BA38" s="450"/>
      <c r="BB38" s="450"/>
      <c r="BC38" s="450"/>
    </row>
    <row r="39" spans="1:73" s="343" customFormat="1" ht="14.15" customHeight="1">
      <c r="A39" s="451">
        <v>1994</v>
      </c>
      <c r="B39" s="454" t="s">
        <v>356</v>
      </c>
      <c r="C39" s="454" t="s">
        <v>356</v>
      </c>
      <c r="D39" s="454" t="s">
        <v>356</v>
      </c>
      <c r="E39" s="454" t="s">
        <v>356</v>
      </c>
      <c r="F39" s="454" t="s">
        <v>356</v>
      </c>
      <c r="G39" s="454" t="s">
        <v>356</v>
      </c>
      <c r="H39" s="454" t="s">
        <v>356</v>
      </c>
      <c r="I39" s="454" t="s">
        <v>356</v>
      </c>
      <c r="J39" s="454" t="s">
        <v>356</v>
      </c>
      <c r="K39" s="454" t="s">
        <v>356</v>
      </c>
      <c r="L39" s="350" t="s">
        <v>356</v>
      </c>
      <c r="M39" s="350" t="s">
        <v>356</v>
      </c>
      <c r="N39" s="454" t="s">
        <v>356</v>
      </c>
      <c r="O39" s="454" t="s">
        <v>356</v>
      </c>
      <c r="P39" s="454" t="s">
        <v>356</v>
      </c>
      <c r="Q39" s="454" t="s">
        <v>356</v>
      </c>
      <c r="R39" s="454" t="s">
        <v>356</v>
      </c>
      <c r="S39" s="454" t="s">
        <v>356</v>
      </c>
      <c r="T39" s="350" t="s">
        <v>356</v>
      </c>
      <c r="U39" s="350" t="s">
        <v>356</v>
      </c>
      <c r="V39" s="454" t="s">
        <v>356</v>
      </c>
      <c r="W39" s="454" t="s">
        <v>356</v>
      </c>
      <c r="X39" s="350" t="s">
        <v>356</v>
      </c>
      <c r="Y39" s="350" t="s">
        <v>356</v>
      </c>
      <c r="Z39" s="454" t="s">
        <v>356</v>
      </c>
      <c r="AA39" s="454" t="s">
        <v>356</v>
      </c>
      <c r="AB39" s="454" t="s">
        <v>356</v>
      </c>
      <c r="AC39" s="454" t="s">
        <v>356</v>
      </c>
      <c r="AD39" s="454" t="s">
        <v>356</v>
      </c>
      <c r="AE39" s="454" t="s">
        <v>356</v>
      </c>
      <c r="AF39" s="454" t="s">
        <v>356</v>
      </c>
      <c r="AG39" s="454" t="s">
        <v>356</v>
      </c>
      <c r="AH39" s="454" t="s">
        <v>356</v>
      </c>
      <c r="AI39" s="454" t="s">
        <v>356</v>
      </c>
      <c r="AJ39" s="454" t="s">
        <v>356</v>
      </c>
      <c r="AK39" s="454" t="s">
        <v>356</v>
      </c>
      <c r="AL39" s="454" t="s">
        <v>356</v>
      </c>
      <c r="AM39" s="454" t="s">
        <v>356</v>
      </c>
      <c r="AN39" s="454" t="s">
        <v>356</v>
      </c>
      <c r="AO39" s="454" t="s">
        <v>356</v>
      </c>
      <c r="AP39" s="454" t="s">
        <v>356</v>
      </c>
      <c r="AQ39" s="454" t="s">
        <v>356</v>
      </c>
      <c r="AR39" s="454" t="s">
        <v>356</v>
      </c>
      <c r="AS39" s="454" t="s">
        <v>356</v>
      </c>
      <c r="AT39" s="454" t="s">
        <v>356</v>
      </c>
      <c r="AU39" s="454" t="s">
        <v>356</v>
      </c>
      <c r="AV39" s="454" t="s">
        <v>356</v>
      </c>
      <c r="AW39" s="454" t="s">
        <v>356</v>
      </c>
      <c r="AX39" s="454" t="s">
        <v>356</v>
      </c>
      <c r="AY39" s="454" t="s">
        <v>356</v>
      </c>
      <c r="AZ39" s="454" t="s">
        <v>356</v>
      </c>
      <c r="BA39" s="454" t="s">
        <v>356</v>
      </c>
      <c r="BB39" s="454" t="s">
        <v>356</v>
      </c>
      <c r="BC39" s="454" t="s">
        <v>356</v>
      </c>
      <c r="BD39" s="454" t="s">
        <v>356</v>
      </c>
      <c r="BE39" s="454" t="s">
        <v>356</v>
      </c>
      <c r="BF39" s="454" t="s">
        <v>356</v>
      </c>
      <c r="BG39" s="454" t="s">
        <v>356</v>
      </c>
      <c r="BH39" s="454" t="s">
        <v>356</v>
      </c>
      <c r="BI39" s="454" t="s">
        <v>356</v>
      </c>
      <c r="BJ39" s="454" t="s">
        <v>356</v>
      </c>
      <c r="BK39" s="454" t="s">
        <v>356</v>
      </c>
      <c r="BL39" s="454" t="s">
        <v>356</v>
      </c>
      <c r="BM39" s="454" t="s">
        <v>356</v>
      </c>
      <c r="BN39" s="342" t="s">
        <v>360</v>
      </c>
      <c r="BO39" s="454" t="s">
        <v>356</v>
      </c>
      <c r="BP39" s="454" t="s">
        <v>356</v>
      </c>
      <c r="BQ39" s="454" t="s">
        <v>356</v>
      </c>
      <c r="BR39" s="342" t="s">
        <v>360</v>
      </c>
      <c r="BS39" s="342" t="s">
        <v>360</v>
      </c>
      <c r="BT39" s="454" t="s">
        <v>356</v>
      </c>
      <c r="BU39" s="454" t="s">
        <v>356</v>
      </c>
    </row>
    <row r="40" spans="1:73" s="333" customFormat="1" ht="14.15" customHeight="1">
      <c r="A40" s="453">
        <v>1995</v>
      </c>
      <c r="B40" s="455">
        <v>2.7294365079471277</v>
      </c>
      <c r="C40" s="455">
        <v>2.956343642520963</v>
      </c>
      <c r="D40" s="455">
        <v>2.6913314566458268</v>
      </c>
      <c r="E40" s="455">
        <v>3.374358599858212</v>
      </c>
      <c r="F40" s="455">
        <v>1.7508703345972947</v>
      </c>
      <c r="G40" s="455">
        <v>1.9691358114970399</v>
      </c>
      <c r="H40" s="455">
        <v>2.4580092485558112</v>
      </c>
      <c r="I40" s="455">
        <v>2.6937662212678504</v>
      </c>
      <c r="J40" s="455">
        <v>8.3040775090952792</v>
      </c>
      <c r="K40" s="455">
        <v>31.068546751203456</v>
      </c>
      <c r="L40" s="349" t="s">
        <v>356</v>
      </c>
      <c r="M40" s="349" t="s">
        <v>356</v>
      </c>
      <c r="N40" s="455">
        <v>11.844115746125354</v>
      </c>
      <c r="O40" s="455">
        <v>13.488113418076011</v>
      </c>
      <c r="P40" s="455">
        <v>9.4763674419763788</v>
      </c>
      <c r="Q40" s="455">
        <v>11.549770743548308</v>
      </c>
      <c r="R40" s="455">
        <v>7.2893812209413085</v>
      </c>
      <c r="S40" s="455">
        <v>12.822432074101684</v>
      </c>
      <c r="T40" s="349" t="s">
        <v>356</v>
      </c>
      <c r="U40" s="349" t="s">
        <v>356</v>
      </c>
      <c r="V40" s="455">
        <v>9.2439983305887239</v>
      </c>
      <c r="W40" s="455">
        <v>47.958791718188934</v>
      </c>
      <c r="X40" s="349" t="s">
        <v>356</v>
      </c>
      <c r="Y40" s="349" t="s">
        <v>356</v>
      </c>
      <c r="Z40" s="455">
        <v>0.55791563486245366</v>
      </c>
      <c r="AA40" s="455">
        <v>0.77653208589235589</v>
      </c>
      <c r="AB40" s="455">
        <v>0.20241957863736104</v>
      </c>
      <c r="AC40" s="455">
        <v>0.45722735993716412</v>
      </c>
      <c r="AD40" s="455">
        <v>17.01973748242844</v>
      </c>
      <c r="AE40" s="455">
        <v>21.308412469038316</v>
      </c>
      <c r="AF40" s="455">
        <v>7.3423533331858692</v>
      </c>
      <c r="AG40" s="455">
        <v>12.127650095629903</v>
      </c>
      <c r="AH40" s="455">
        <v>-3.6558474521753084</v>
      </c>
      <c r="AI40" s="455">
        <v>-4.7192880274566846</v>
      </c>
      <c r="AJ40" s="455">
        <v>-3.9864587643885869</v>
      </c>
      <c r="AK40" s="455">
        <v>-5.6532053005950331</v>
      </c>
      <c r="AL40" s="455">
        <v>4.430112294481944</v>
      </c>
      <c r="AM40" s="455">
        <v>4.8997247690357852</v>
      </c>
      <c r="AN40" s="455">
        <v>3.700446725807609</v>
      </c>
      <c r="AO40" s="455">
        <v>5.1791409879666759</v>
      </c>
      <c r="AP40" s="455">
        <v>1.5526212554097469</v>
      </c>
      <c r="AQ40" s="455">
        <v>1.2703562791483449</v>
      </c>
      <c r="AR40" s="455">
        <v>0.94854515153907926</v>
      </c>
      <c r="AS40" s="455">
        <v>-1.547649458140512</v>
      </c>
      <c r="AT40" s="455">
        <v>2.045892137254711</v>
      </c>
      <c r="AU40" s="455">
        <v>4.5452642885349945</v>
      </c>
      <c r="AV40" s="455">
        <v>1.5259724230298275</v>
      </c>
      <c r="AW40" s="455">
        <v>-1.0213511089351783</v>
      </c>
      <c r="AX40" s="455">
        <v>16.258979048460318</v>
      </c>
      <c r="AY40" s="455">
        <v>16.829559559903373</v>
      </c>
      <c r="AZ40" s="455">
        <v>14.880781350204373</v>
      </c>
      <c r="BA40" s="455">
        <v>16.491256596356337</v>
      </c>
      <c r="BB40" s="455">
        <v>7.7478914588275245</v>
      </c>
      <c r="BC40" s="455">
        <v>12.775149564974413</v>
      </c>
      <c r="BD40" s="455">
        <v>5.1824537522449958</v>
      </c>
      <c r="BE40" s="455">
        <v>10.721416928993619</v>
      </c>
      <c r="BF40" s="455">
        <v>-4.3789527615209352</v>
      </c>
      <c r="BG40" s="455">
        <v>-7.4603446143999577</v>
      </c>
      <c r="BH40" s="455">
        <v>-3.3390497136245756</v>
      </c>
      <c r="BI40" s="455">
        <v>-5.920304111453973</v>
      </c>
      <c r="BJ40" s="455">
        <v>5.5710048536976444</v>
      </c>
      <c r="BK40" s="455">
        <v>6.3478601336179281</v>
      </c>
      <c r="BL40" s="455">
        <v>4.4099610567790819</v>
      </c>
      <c r="BM40" s="455">
        <v>5.4605276716303024</v>
      </c>
      <c r="BN40" s="349" t="s">
        <v>360</v>
      </c>
      <c r="BO40" s="455">
        <v>4.7969224741835887</v>
      </c>
      <c r="BP40" s="455">
        <v>2.8463257640747912</v>
      </c>
      <c r="BQ40" s="455">
        <v>4.1909595837259275</v>
      </c>
      <c r="BR40" s="349" t="s">
        <v>360</v>
      </c>
      <c r="BS40" s="349" t="s">
        <v>360</v>
      </c>
      <c r="BT40" s="455">
        <v>6.2639216745897812</v>
      </c>
      <c r="BU40" s="455">
        <v>25.645774024109812</v>
      </c>
    </row>
    <row r="41" spans="1:73" s="333" customFormat="1" ht="14.15" customHeight="1">
      <c r="A41" s="451">
        <v>1996</v>
      </c>
      <c r="B41" s="455">
        <v>4.7094432988404122</v>
      </c>
      <c r="C41" s="455">
        <v>5.8699384555872456</v>
      </c>
      <c r="D41" s="455">
        <v>3.2300185163002908</v>
      </c>
      <c r="E41" s="455">
        <v>4.7178084886280658</v>
      </c>
      <c r="F41" s="455">
        <v>7.0473893179286335</v>
      </c>
      <c r="G41" s="455">
        <v>7.8069090619662944</v>
      </c>
      <c r="H41" s="455">
        <v>3.337501878786</v>
      </c>
      <c r="I41" s="455">
        <v>3.8101081534851602</v>
      </c>
      <c r="J41" s="455">
        <v>-8.7230508370811606</v>
      </c>
      <c r="K41" s="455">
        <v>-19.650238305037306</v>
      </c>
      <c r="L41" s="349" t="s">
        <v>356</v>
      </c>
      <c r="M41" s="349" t="s">
        <v>356</v>
      </c>
      <c r="N41" s="455">
        <v>-0.44799361616499311</v>
      </c>
      <c r="O41" s="455">
        <v>0.81306206439448658</v>
      </c>
      <c r="P41" s="455">
        <v>-1.725319573626976</v>
      </c>
      <c r="Q41" s="455">
        <v>0.96192658967173372</v>
      </c>
      <c r="R41" s="455">
        <v>0.76997367534782768</v>
      </c>
      <c r="S41" s="455">
        <v>-1.487249166085391</v>
      </c>
      <c r="T41" s="349" t="s">
        <v>356</v>
      </c>
      <c r="U41" s="349" t="s">
        <v>356</v>
      </c>
      <c r="V41" s="455">
        <v>1.7607723729288693</v>
      </c>
      <c r="W41" s="455">
        <v>-27.43734230719231</v>
      </c>
      <c r="X41" s="349" t="s">
        <v>356</v>
      </c>
      <c r="Y41" s="349" t="s">
        <v>356</v>
      </c>
      <c r="Z41" s="455">
        <v>6.6929561823359336</v>
      </c>
      <c r="AA41" s="455">
        <v>11.827032025437546</v>
      </c>
      <c r="AB41" s="455">
        <v>5.438759954444123</v>
      </c>
      <c r="AC41" s="455">
        <v>12.162929766909997</v>
      </c>
      <c r="AD41" s="455">
        <v>-6.9496153390884245</v>
      </c>
      <c r="AE41" s="455">
        <v>-7.4314029147697198</v>
      </c>
      <c r="AF41" s="455">
        <v>-4.0169469933497908</v>
      </c>
      <c r="AG41" s="455">
        <v>-5.84592439962789</v>
      </c>
      <c r="AH41" s="455">
        <v>-1.7132121281153871</v>
      </c>
      <c r="AI41" s="455">
        <v>-3.5607275066869875</v>
      </c>
      <c r="AJ41" s="455">
        <v>-1.3924599957137218</v>
      </c>
      <c r="AK41" s="455">
        <v>-1.9314315273497442</v>
      </c>
      <c r="AL41" s="455">
        <v>1.2059628561511033</v>
      </c>
      <c r="AM41" s="455">
        <v>1.1557856595084814</v>
      </c>
      <c r="AN41" s="455">
        <v>0.72129748145911776</v>
      </c>
      <c r="AO41" s="455">
        <v>3.0418457636256448</v>
      </c>
      <c r="AP41" s="455">
        <v>6.8069585687019583</v>
      </c>
      <c r="AQ41" s="455">
        <v>4.1225401032863118</v>
      </c>
      <c r="AR41" s="455">
        <v>5.7605893535319979</v>
      </c>
      <c r="AS41" s="455">
        <v>4.2503181474813516</v>
      </c>
      <c r="AT41" s="455">
        <v>7.3761998053567481</v>
      </c>
      <c r="AU41" s="455">
        <v>8.9556915489217488</v>
      </c>
      <c r="AV41" s="455">
        <v>7.7170912970430692</v>
      </c>
      <c r="AW41" s="455">
        <v>14.619634549376244</v>
      </c>
      <c r="AX41" s="455">
        <v>11.568447452008542</v>
      </c>
      <c r="AY41" s="455">
        <v>13.120718141728901</v>
      </c>
      <c r="AZ41" s="455">
        <v>9.72003480575205</v>
      </c>
      <c r="BA41" s="455">
        <v>11.991442429887528</v>
      </c>
      <c r="BB41" s="455">
        <v>2.0029901880188419</v>
      </c>
      <c r="BC41" s="455">
        <v>0.67855035501237637</v>
      </c>
      <c r="BD41" s="455">
        <v>3.1700943043290408E-2</v>
      </c>
      <c r="BE41" s="455">
        <v>-0.95468625721747458</v>
      </c>
      <c r="BF41" s="455">
        <v>7.4490679048020638</v>
      </c>
      <c r="BG41" s="455">
        <v>12.153479003290798</v>
      </c>
      <c r="BH41" s="455">
        <v>4.360235128303799</v>
      </c>
      <c r="BI41" s="455">
        <v>7.1197852980677112</v>
      </c>
      <c r="BJ41" s="455">
        <v>-1.9534984723580493</v>
      </c>
      <c r="BK41" s="455">
        <v>-4.1255889001519819</v>
      </c>
      <c r="BL41" s="455">
        <v>-2.2694593640807312</v>
      </c>
      <c r="BM41" s="455">
        <v>-3.8291026956016481</v>
      </c>
      <c r="BN41" s="349" t="s">
        <v>360</v>
      </c>
      <c r="BO41" s="455">
        <v>2.7128073365294796</v>
      </c>
      <c r="BP41" s="455">
        <v>1.6384420399483304</v>
      </c>
      <c r="BQ41" s="455">
        <v>2.5933488652976706</v>
      </c>
      <c r="BR41" s="349" t="s">
        <v>360</v>
      </c>
      <c r="BS41" s="349" t="s">
        <v>360</v>
      </c>
      <c r="BT41" s="455">
        <v>0.20662370519265494</v>
      </c>
      <c r="BU41" s="455">
        <v>-9.6199860913958446</v>
      </c>
    </row>
    <row r="42" spans="1:73" s="333" customFormat="1" ht="14.15" customHeight="1">
      <c r="A42" s="453">
        <v>1997</v>
      </c>
      <c r="B42" s="455">
        <v>1.2062717602522497</v>
      </c>
      <c r="C42" s="455">
        <v>1.6014175329790277</v>
      </c>
      <c r="D42" s="455">
        <v>1.5151776677670341</v>
      </c>
      <c r="E42" s="455">
        <v>3.4302876629595147</v>
      </c>
      <c r="F42" s="455">
        <v>4.6666463368148641</v>
      </c>
      <c r="G42" s="455">
        <v>6.4043979702002218</v>
      </c>
      <c r="H42" s="455">
        <v>3.9303568886535913</v>
      </c>
      <c r="I42" s="455">
        <v>6.2077321471385289</v>
      </c>
      <c r="J42" s="455">
        <v>-2.3983245431649607</v>
      </c>
      <c r="K42" s="455">
        <v>-3.0486220854634496</v>
      </c>
      <c r="L42" s="349" t="s">
        <v>356</v>
      </c>
      <c r="M42" s="349" t="s">
        <v>356</v>
      </c>
      <c r="N42" s="455">
        <v>2.458707783957081</v>
      </c>
      <c r="O42" s="455">
        <v>2.319952038209891</v>
      </c>
      <c r="P42" s="455">
        <v>3.7002144372738428</v>
      </c>
      <c r="Q42" s="455">
        <v>4.806670313104263</v>
      </c>
      <c r="R42" s="455">
        <v>-1.9470429413797774</v>
      </c>
      <c r="S42" s="455">
        <v>7.3310028119887676</v>
      </c>
      <c r="T42" s="349" t="s">
        <v>356</v>
      </c>
      <c r="U42" s="349" t="s">
        <v>356</v>
      </c>
      <c r="V42" s="455">
        <v>-5.2142349421265237</v>
      </c>
      <c r="W42" s="455">
        <v>-9.8120715948395514</v>
      </c>
      <c r="X42" s="349" t="s">
        <v>356</v>
      </c>
      <c r="Y42" s="349" t="s">
        <v>356</v>
      </c>
      <c r="Z42" s="455">
        <v>1.1602338108876609</v>
      </c>
      <c r="AA42" s="455">
        <v>0.39162884979072032</v>
      </c>
      <c r="AB42" s="455">
        <v>2.1719515776907343</v>
      </c>
      <c r="AC42" s="455">
        <v>4.2460515891049369</v>
      </c>
      <c r="AD42" s="455">
        <v>14.426876793812454</v>
      </c>
      <c r="AE42" s="455">
        <v>20.055212387393354</v>
      </c>
      <c r="AF42" s="455">
        <v>7.9603528488515138</v>
      </c>
      <c r="AG42" s="455">
        <v>9.5037647295051499</v>
      </c>
      <c r="AH42" s="455">
        <v>-1.8063784685077309</v>
      </c>
      <c r="AI42" s="455">
        <v>-0.20264931578147127</v>
      </c>
      <c r="AJ42" s="455">
        <v>-1.9801180372345613</v>
      </c>
      <c r="AK42" s="455">
        <v>-1.7148550532984075</v>
      </c>
      <c r="AL42" s="455">
        <v>2.9789984750238432</v>
      </c>
      <c r="AM42" s="455">
        <v>2.9175162854202057</v>
      </c>
      <c r="AN42" s="455">
        <v>2.6674760988801864</v>
      </c>
      <c r="AO42" s="455">
        <v>4.0328708137631821</v>
      </c>
      <c r="AP42" s="455">
        <v>-0.26149488415785527</v>
      </c>
      <c r="AQ42" s="455">
        <v>0.78090501061521422</v>
      </c>
      <c r="AR42" s="455">
        <v>0.5381170579241541</v>
      </c>
      <c r="AS42" s="455">
        <v>4.7604050387258781</v>
      </c>
      <c r="AT42" s="455">
        <v>-18.974566392707615</v>
      </c>
      <c r="AU42" s="455">
        <v>-27.360070778466095</v>
      </c>
      <c r="AV42" s="455">
        <v>-16.480579527177298</v>
      </c>
      <c r="AW42" s="455">
        <v>-29.556703751233741</v>
      </c>
      <c r="AX42" s="455">
        <v>5.4284362669908859</v>
      </c>
      <c r="AY42" s="455">
        <v>7.313461724828457</v>
      </c>
      <c r="AZ42" s="455">
        <v>4.9782696568518645</v>
      </c>
      <c r="BA42" s="455">
        <v>6.7107680615601737</v>
      </c>
      <c r="BB42" s="455">
        <v>2.0824171510703309</v>
      </c>
      <c r="BC42" s="455">
        <v>-0.43997709290468379</v>
      </c>
      <c r="BD42" s="455">
        <v>3.4091815703803974</v>
      </c>
      <c r="BE42" s="455">
        <v>1.451868448099134</v>
      </c>
      <c r="BF42" s="455">
        <v>4.9730492428348043</v>
      </c>
      <c r="BG42" s="455">
        <v>9.1276096953982062</v>
      </c>
      <c r="BH42" s="455">
        <v>3.4493051447220893</v>
      </c>
      <c r="BI42" s="455">
        <v>4.5236217861068724</v>
      </c>
      <c r="BJ42" s="455">
        <v>4.5996634745936547</v>
      </c>
      <c r="BK42" s="455">
        <v>2.7859697332273043</v>
      </c>
      <c r="BL42" s="455">
        <v>3.7088046974033233</v>
      </c>
      <c r="BM42" s="455">
        <v>2.1952018947738878</v>
      </c>
      <c r="BN42" s="349" t="s">
        <v>360</v>
      </c>
      <c r="BO42" s="455">
        <v>2.6567351857079586</v>
      </c>
      <c r="BP42" s="455">
        <v>1.8518013262447681</v>
      </c>
      <c r="BQ42" s="455">
        <v>3.1894834948916184</v>
      </c>
      <c r="BR42" s="349" t="s">
        <v>360</v>
      </c>
      <c r="BS42" s="349" t="s">
        <v>360</v>
      </c>
      <c r="BT42" s="455">
        <v>-2.8818331866965821</v>
      </c>
      <c r="BU42" s="455">
        <v>-5.1277391100351082</v>
      </c>
    </row>
    <row r="43" spans="1:73" s="333" customFormat="1" ht="14.15" customHeight="1">
      <c r="A43" s="451">
        <v>1998</v>
      </c>
      <c r="B43" s="455">
        <v>2.7183831023036049</v>
      </c>
      <c r="C43" s="455">
        <v>2.5452392725824495</v>
      </c>
      <c r="D43" s="455">
        <v>2.0393084760040807</v>
      </c>
      <c r="E43" s="455">
        <v>1.5850617083458047</v>
      </c>
      <c r="F43" s="455">
        <v>3.4691110969278043</v>
      </c>
      <c r="G43" s="455">
        <v>3.2629501765736109</v>
      </c>
      <c r="H43" s="455">
        <v>3.093158371706167</v>
      </c>
      <c r="I43" s="455">
        <v>4.1920929778905816</v>
      </c>
      <c r="J43" s="455">
        <v>17.653102869313713</v>
      </c>
      <c r="K43" s="455">
        <v>2.8233138592794802</v>
      </c>
      <c r="L43" s="349" t="s">
        <v>356</v>
      </c>
      <c r="M43" s="349" t="s">
        <v>356</v>
      </c>
      <c r="N43" s="455">
        <v>7.365899679077188</v>
      </c>
      <c r="O43" s="455">
        <v>6.858708240313959</v>
      </c>
      <c r="P43" s="455">
        <v>5.4200177909646357</v>
      </c>
      <c r="Q43" s="455">
        <v>6.2083906294270435</v>
      </c>
      <c r="R43" s="455">
        <v>-0.2675718564619558</v>
      </c>
      <c r="S43" s="455">
        <v>-1.8407053384622856</v>
      </c>
      <c r="T43" s="349" t="s">
        <v>356</v>
      </c>
      <c r="U43" s="349" t="s">
        <v>356</v>
      </c>
      <c r="V43" s="455">
        <v>3.0401717280497564</v>
      </c>
      <c r="W43" s="455">
        <v>18.277343598825681</v>
      </c>
      <c r="X43" s="349" t="s">
        <v>356</v>
      </c>
      <c r="Y43" s="349" t="s">
        <v>356</v>
      </c>
      <c r="Z43" s="455">
        <v>-1.5864482881400903</v>
      </c>
      <c r="AA43" s="455">
        <v>0.64953858611363557</v>
      </c>
      <c r="AB43" s="455">
        <v>-2.4208310290589026</v>
      </c>
      <c r="AC43" s="455">
        <v>0.52496121911484295</v>
      </c>
      <c r="AD43" s="455">
        <v>8.7935913845138742</v>
      </c>
      <c r="AE43" s="455">
        <v>16.977355663269094</v>
      </c>
      <c r="AF43" s="455">
        <v>1.8037589123148337</v>
      </c>
      <c r="AG43" s="455">
        <v>7.2581322373493009</v>
      </c>
      <c r="AH43" s="455">
        <v>-2.3755600631145768</v>
      </c>
      <c r="AI43" s="455">
        <v>-2.6104587264551355</v>
      </c>
      <c r="AJ43" s="455">
        <v>-0.69186105378915386</v>
      </c>
      <c r="AK43" s="455">
        <v>1.3431000687987762</v>
      </c>
      <c r="AL43" s="455">
        <v>2.5143283898813706E-2</v>
      </c>
      <c r="AM43" s="455">
        <v>-0.29818725363165299</v>
      </c>
      <c r="AN43" s="455">
        <v>0.40959688747808798</v>
      </c>
      <c r="AO43" s="455">
        <v>4.0445170743723224E-2</v>
      </c>
      <c r="AP43" s="455">
        <v>-3.7335186994398981</v>
      </c>
      <c r="AQ43" s="455">
        <v>-7.8428549827025336</v>
      </c>
      <c r="AR43" s="455">
        <v>-4.2217046411745827</v>
      </c>
      <c r="AS43" s="455">
        <v>-12.86909542779641</v>
      </c>
      <c r="AT43" s="455">
        <v>3.7092275064700573</v>
      </c>
      <c r="AU43" s="455">
        <v>5.1578476633251</v>
      </c>
      <c r="AV43" s="455">
        <v>3.0703332757159245</v>
      </c>
      <c r="AW43" s="455">
        <v>3.918014119898956</v>
      </c>
      <c r="AX43" s="455">
        <v>21.580672690069633</v>
      </c>
      <c r="AY43" s="455">
        <v>26.607880854464099</v>
      </c>
      <c r="AZ43" s="455">
        <v>18.039627326732344</v>
      </c>
      <c r="BA43" s="455">
        <v>24.735658469845234</v>
      </c>
      <c r="BB43" s="455">
        <v>-0.33086463327705928</v>
      </c>
      <c r="BC43" s="455">
        <v>-0.14725013161105949</v>
      </c>
      <c r="BD43" s="455">
        <v>-0.91580742966306161</v>
      </c>
      <c r="BE43" s="455">
        <v>1.3413862924451649</v>
      </c>
      <c r="BF43" s="455">
        <v>0.6797298577360209</v>
      </c>
      <c r="BG43" s="455">
        <v>-1.8527160628318171</v>
      </c>
      <c r="BH43" s="455">
        <v>9.2395304306478465E-3</v>
      </c>
      <c r="BI43" s="455">
        <v>-0.92147699639839686</v>
      </c>
      <c r="BJ43" s="455">
        <v>12.207517944661504</v>
      </c>
      <c r="BK43" s="455">
        <v>24.135436212475909</v>
      </c>
      <c r="BL43" s="455">
        <v>7.9175311232247054</v>
      </c>
      <c r="BM43" s="455">
        <v>19.079370558075041</v>
      </c>
      <c r="BN43" s="349" t="s">
        <v>360</v>
      </c>
      <c r="BO43" s="455">
        <v>3.6120666022186896</v>
      </c>
      <c r="BP43" s="455">
        <v>2.3621979545565637</v>
      </c>
      <c r="BQ43" s="455">
        <v>3.9898210774862122</v>
      </c>
      <c r="BR43" s="349" t="s">
        <v>360</v>
      </c>
      <c r="BS43" s="349" t="s">
        <v>360</v>
      </c>
      <c r="BT43" s="455">
        <v>4.0845226580847651</v>
      </c>
      <c r="BU43" s="455">
        <v>9.2246452414997719</v>
      </c>
    </row>
    <row r="44" spans="1:73" s="333" customFormat="1" ht="14.15" customHeight="1">
      <c r="A44" s="453">
        <v>1999</v>
      </c>
      <c r="B44" s="455">
        <v>-2.4324524758461479</v>
      </c>
      <c r="C44" s="455">
        <v>-2.1895574224616183</v>
      </c>
      <c r="D44" s="455">
        <v>-1.7889790275056896</v>
      </c>
      <c r="E44" s="455">
        <v>-2.2001996424594239</v>
      </c>
      <c r="F44" s="455">
        <v>-4.175251638417393</v>
      </c>
      <c r="G44" s="455">
        <v>-2.4212434323553254</v>
      </c>
      <c r="H44" s="455">
        <v>-1.8569828680718388</v>
      </c>
      <c r="I44" s="455">
        <v>0.81251429944579456</v>
      </c>
      <c r="J44" s="455">
        <v>9.8564064916201062</v>
      </c>
      <c r="K44" s="455">
        <v>10.531501872173195</v>
      </c>
      <c r="L44" s="349" t="s">
        <v>356</v>
      </c>
      <c r="M44" s="349" t="s">
        <v>356</v>
      </c>
      <c r="N44" s="455">
        <v>4.6310243059551937</v>
      </c>
      <c r="O44" s="455">
        <v>5.8799725322934506</v>
      </c>
      <c r="P44" s="455">
        <v>4.5373460182074581</v>
      </c>
      <c r="Q44" s="455">
        <v>5.4819081620276791</v>
      </c>
      <c r="R44" s="455">
        <v>-2.1064153340356313</v>
      </c>
      <c r="S44" s="455">
        <v>-3.0875151737577511</v>
      </c>
      <c r="T44" s="349" t="s">
        <v>356</v>
      </c>
      <c r="U44" s="349" t="s">
        <v>356</v>
      </c>
      <c r="V44" s="455">
        <v>5.6063306906797408</v>
      </c>
      <c r="W44" s="455">
        <v>29.209292092239366</v>
      </c>
      <c r="X44" s="349" t="s">
        <v>356</v>
      </c>
      <c r="Y44" s="349" t="s">
        <v>356</v>
      </c>
      <c r="Z44" s="455">
        <v>0.56268142730485238</v>
      </c>
      <c r="AA44" s="455">
        <v>0.44008551363877757</v>
      </c>
      <c r="AB44" s="455">
        <v>0.63519582230159699</v>
      </c>
      <c r="AC44" s="455">
        <v>-1.7540935269259847</v>
      </c>
      <c r="AD44" s="455">
        <v>-4.9828950602855144</v>
      </c>
      <c r="AE44" s="455">
        <v>-7.6389908765120111</v>
      </c>
      <c r="AF44" s="455">
        <v>-2.0423332408584542</v>
      </c>
      <c r="AG44" s="455">
        <v>0.29555800982632263</v>
      </c>
      <c r="AH44" s="455">
        <v>-0.29145993277404614</v>
      </c>
      <c r="AI44" s="455">
        <v>1.1214085949640094</v>
      </c>
      <c r="AJ44" s="455">
        <v>-1.3337570082999122</v>
      </c>
      <c r="AK44" s="455">
        <v>-0.52065798798528817</v>
      </c>
      <c r="AL44" s="455">
        <v>1.3256491049237979</v>
      </c>
      <c r="AM44" s="455">
        <v>0.92694471622411356</v>
      </c>
      <c r="AN44" s="455">
        <v>0.81649006799047186</v>
      </c>
      <c r="AO44" s="455">
        <v>0.56975046259474027</v>
      </c>
      <c r="AP44" s="455">
        <v>-1.0450523250948294</v>
      </c>
      <c r="AQ44" s="455">
        <v>2.3516952859109068</v>
      </c>
      <c r="AR44" s="455">
        <v>-0.63553613367287198</v>
      </c>
      <c r="AS44" s="455">
        <v>2.6433520925350109</v>
      </c>
      <c r="AT44" s="455">
        <v>5.3392216965480799</v>
      </c>
      <c r="AU44" s="455">
        <v>11.62057853083671</v>
      </c>
      <c r="AV44" s="455">
        <v>4.7367139705751669</v>
      </c>
      <c r="AW44" s="455">
        <v>15.346492672010072</v>
      </c>
      <c r="AX44" s="455">
        <v>-0.39219786304579429</v>
      </c>
      <c r="AY44" s="455">
        <v>3.3139235212252487</v>
      </c>
      <c r="AZ44" s="455">
        <v>-0.2022051985573512</v>
      </c>
      <c r="BA44" s="455">
        <v>4.052871148268693</v>
      </c>
      <c r="BB44" s="455">
        <v>-6.7227758332061569</v>
      </c>
      <c r="BC44" s="455">
        <v>-7.4673191466309419</v>
      </c>
      <c r="BD44" s="455">
        <v>-5.9604696479888446</v>
      </c>
      <c r="BE44" s="455">
        <v>-5.5928375265505252</v>
      </c>
      <c r="BF44" s="455">
        <v>-6.1992763675704339</v>
      </c>
      <c r="BG44" s="455">
        <v>-4.3876092831199713</v>
      </c>
      <c r="BH44" s="455">
        <v>-5.7743287209437852</v>
      </c>
      <c r="BI44" s="455">
        <v>-0.58351199185882763</v>
      </c>
      <c r="BJ44" s="455">
        <v>-2.1472991189405946</v>
      </c>
      <c r="BK44" s="455">
        <v>-6.1060052354805521</v>
      </c>
      <c r="BL44" s="455">
        <v>-0.431256832803669</v>
      </c>
      <c r="BM44" s="455">
        <v>-3.4000974447253185</v>
      </c>
      <c r="BN44" s="349" t="s">
        <v>360</v>
      </c>
      <c r="BO44" s="455">
        <v>0.14913711685447595</v>
      </c>
      <c r="BP44" s="455">
        <v>-0.47280466548011191</v>
      </c>
      <c r="BQ44" s="455">
        <v>0.56319892182709452</v>
      </c>
      <c r="BR44" s="349" t="s">
        <v>360</v>
      </c>
      <c r="BS44" s="349" t="s">
        <v>360</v>
      </c>
      <c r="BT44" s="455">
        <v>2.7954106211754635</v>
      </c>
      <c r="BU44" s="455">
        <v>8.8550777685374271</v>
      </c>
    </row>
    <row r="45" spans="1:73" s="333" customFormat="1" ht="14.15" customHeight="1">
      <c r="A45" s="451">
        <v>2000</v>
      </c>
      <c r="B45" s="455">
        <v>-0.76809227556903181</v>
      </c>
      <c r="C45" s="455">
        <v>-1.21116794751849</v>
      </c>
      <c r="D45" s="455">
        <v>-3.5275841519997044</v>
      </c>
      <c r="E45" s="455">
        <v>-2.7185753729447697</v>
      </c>
      <c r="F45" s="455">
        <v>4.2428479148492215</v>
      </c>
      <c r="G45" s="455">
        <v>4.7138600817793588</v>
      </c>
      <c r="H45" s="455">
        <v>2.7268671876218633</v>
      </c>
      <c r="I45" s="455">
        <v>3.9389659593108206</v>
      </c>
      <c r="J45" s="455">
        <v>5.5109210375227349</v>
      </c>
      <c r="K45" s="455">
        <v>6.5094740425326734</v>
      </c>
      <c r="L45" s="349" t="s">
        <v>356</v>
      </c>
      <c r="M45" s="349" t="s">
        <v>356</v>
      </c>
      <c r="N45" s="455">
        <v>6.028432677274381</v>
      </c>
      <c r="O45" s="455">
        <v>6.2808854751057765</v>
      </c>
      <c r="P45" s="455">
        <v>4.8282332095445639</v>
      </c>
      <c r="Q45" s="455">
        <v>6.8846140057583227</v>
      </c>
      <c r="R45" s="455">
        <v>-1.1686031573490538</v>
      </c>
      <c r="S45" s="455">
        <v>-11.435660857008102</v>
      </c>
      <c r="T45" s="349" t="s">
        <v>356</v>
      </c>
      <c r="U45" s="349" t="s">
        <v>356</v>
      </c>
      <c r="V45" s="455">
        <v>0.50117475481104634</v>
      </c>
      <c r="W45" s="455">
        <v>-27.832950643632046</v>
      </c>
      <c r="X45" s="349" t="s">
        <v>356</v>
      </c>
      <c r="Y45" s="349" t="s">
        <v>356</v>
      </c>
      <c r="Z45" s="455">
        <v>0.21361748602043917</v>
      </c>
      <c r="AA45" s="455">
        <v>-2.3734240126023423</v>
      </c>
      <c r="AB45" s="455">
        <v>0.19804531773471012</v>
      </c>
      <c r="AC45" s="455">
        <v>-1.792747744624009</v>
      </c>
      <c r="AD45" s="455">
        <v>13.532977227155257</v>
      </c>
      <c r="AE45" s="455">
        <v>17.322113071048747</v>
      </c>
      <c r="AF45" s="455">
        <v>6.0865328328355019</v>
      </c>
      <c r="AG45" s="455">
        <v>13.700248729727321</v>
      </c>
      <c r="AH45" s="455">
        <v>6.1055312679256701</v>
      </c>
      <c r="AI45" s="455">
        <v>5.1999980430032622</v>
      </c>
      <c r="AJ45" s="455">
        <v>4.4941666955931225</v>
      </c>
      <c r="AK45" s="455">
        <v>6.8406715152337085</v>
      </c>
      <c r="AL45" s="455">
        <v>3.1932046586968426</v>
      </c>
      <c r="AM45" s="455">
        <v>3.3904846586719799</v>
      </c>
      <c r="AN45" s="455">
        <v>2.4936985342575468</v>
      </c>
      <c r="AO45" s="455">
        <v>4.3400600296110667</v>
      </c>
      <c r="AP45" s="455">
        <v>0.969455672289115</v>
      </c>
      <c r="AQ45" s="455">
        <v>0.15629328494975425</v>
      </c>
      <c r="AR45" s="455">
        <v>0.33079090108259379</v>
      </c>
      <c r="AS45" s="455">
        <v>0.19362748184271084</v>
      </c>
      <c r="AT45" s="455">
        <v>8.6260475673767729</v>
      </c>
      <c r="AU45" s="455">
        <v>0.64683076609072998</v>
      </c>
      <c r="AV45" s="455">
        <v>8.0030540510988573</v>
      </c>
      <c r="AW45" s="455">
        <v>8.0893040564414065</v>
      </c>
      <c r="AX45" s="455">
        <v>2.1204206419490248</v>
      </c>
      <c r="AY45" s="455">
        <v>2.6851196364001453</v>
      </c>
      <c r="AZ45" s="455">
        <v>1.7223419895109089</v>
      </c>
      <c r="BA45" s="455">
        <v>2.8450139306209223</v>
      </c>
      <c r="BB45" s="455">
        <v>11.784242095694353</v>
      </c>
      <c r="BC45" s="455">
        <v>20.214959271225908</v>
      </c>
      <c r="BD45" s="455">
        <v>10.107186983295463</v>
      </c>
      <c r="BE45" s="455">
        <v>21.617751629299818</v>
      </c>
      <c r="BF45" s="455">
        <v>2.0956778650441379</v>
      </c>
      <c r="BG45" s="455">
        <v>-1.7297583165575645</v>
      </c>
      <c r="BH45" s="455">
        <v>2.1023218259094705</v>
      </c>
      <c r="BI45" s="455">
        <v>8.5705988075825559</v>
      </c>
      <c r="BJ45" s="455">
        <v>8.9534789028686106</v>
      </c>
      <c r="BK45" s="455">
        <v>7.2482205494139578</v>
      </c>
      <c r="BL45" s="455">
        <v>6.2554577811345382</v>
      </c>
      <c r="BM45" s="455">
        <v>6.7543720371171929</v>
      </c>
      <c r="BN45" s="349" t="s">
        <v>360</v>
      </c>
      <c r="BO45" s="455">
        <v>3.6022911745590136</v>
      </c>
      <c r="BP45" s="455">
        <v>2.7439605800295936</v>
      </c>
      <c r="BQ45" s="455">
        <v>4.2916192073779342</v>
      </c>
      <c r="BR45" s="349" t="s">
        <v>360</v>
      </c>
      <c r="BS45" s="349" t="s">
        <v>360</v>
      </c>
      <c r="BT45" s="455">
        <v>0.7831325741451991</v>
      </c>
      <c r="BU45" s="455">
        <v>-11.389560970866967</v>
      </c>
    </row>
    <row r="46" spans="1:73" s="333" customFormat="1" ht="14.15" customHeight="1">
      <c r="A46" s="453">
        <v>2001</v>
      </c>
      <c r="B46" s="455">
        <v>10.417002411924869</v>
      </c>
      <c r="C46" s="455">
        <v>13.552914875291009</v>
      </c>
      <c r="D46" s="455">
        <v>12.628034089822393</v>
      </c>
      <c r="E46" s="455">
        <v>19.339354818743331</v>
      </c>
      <c r="F46" s="455">
        <v>6.2450542725462554</v>
      </c>
      <c r="G46" s="455">
        <v>5.632721944326903</v>
      </c>
      <c r="H46" s="455">
        <v>6.6151749369291224</v>
      </c>
      <c r="I46" s="455">
        <v>7.578060249807379</v>
      </c>
      <c r="J46" s="455">
        <v>7.3962087277200368</v>
      </c>
      <c r="K46" s="455">
        <v>28.581097652378276</v>
      </c>
      <c r="L46" s="349" t="s">
        <v>356</v>
      </c>
      <c r="M46" s="349" t="s">
        <v>356</v>
      </c>
      <c r="N46" s="455">
        <v>0.39378092087032712</v>
      </c>
      <c r="O46" s="455">
        <v>0.42388355280601786</v>
      </c>
      <c r="P46" s="455">
        <v>-0.63185667193562267</v>
      </c>
      <c r="Q46" s="455">
        <v>-1.6281614565412212</v>
      </c>
      <c r="R46" s="455">
        <v>-6.4530555750354353</v>
      </c>
      <c r="S46" s="455">
        <v>3.7696568966723021E-2</v>
      </c>
      <c r="T46" s="349" t="s">
        <v>356</v>
      </c>
      <c r="U46" s="349" t="s">
        <v>356</v>
      </c>
      <c r="V46" s="455">
        <v>-4.0064229581742126</v>
      </c>
      <c r="W46" s="455">
        <v>6.1431455260841972</v>
      </c>
      <c r="X46" s="349" t="s">
        <v>356</v>
      </c>
      <c r="Y46" s="349" t="s">
        <v>356</v>
      </c>
      <c r="Z46" s="455">
        <v>4.6824443035598904</v>
      </c>
      <c r="AA46" s="455">
        <v>11.142432916253838</v>
      </c>
      <c r="AB46" s="455">
        <v>4.4084878012696151</v>
      </c>
      <c r="AC46" s="455">
        <v>9.774818988182588</v>
      </c>
      <c r="AD46" s="455">
        <v>-0.16586030113826666</v>
      </c>
      <c r="AE46" s="455">
        <v>1.3905120320023912</v>
      </c>
      <c r="AF46" s="455">
        <v>-1.1879047956842186</v>
      </c>
      <c r="AG46" s="455">
        <v>-0.52508465631026979</v>
      </c>
      <c r="AH46" s="455">
        <v>-0.26514575187403011</v>
      </c>
      <c r="AI46" s="455">
        <v>4.687068884311401</v>
      </c>
      <c r="AJ46" s="455">
        <v>-0.217430609083749</v>
      </c>
      <c r="AK46" s="455">
        <v>5.9903232035163683</v>
      </c>
      <c r="AL46" s="455">
        <v>3.9259016281172592</v>
      </c>
      <c r="AM46" s="455">
        <v>4.4508504197973338</v>
      </c>
      <c r="AN46" s="455">
        <v>3.6801101582406091</v>
      </c>
      <c r="AO46" s="455">
        <v>5.049951419799072</v>
      </c>
      <c r="AP46" s="455">
        <v>3.966043533769124</v>
      </c>
      <c r="AQ46" s="455">
        <v>5.1750834038468412</v>
      </c>
      <c r="AR46" s="455">
        <v>4.8876216581485892</v>
      </c>
      <c r="AS46" s="455">
        <v>12.520647673353906</v>
      </c>
      <c r="AT46" s="455">
        <v>2.7592591257281782</v>
      </c>
      <c r="AU46" s="455">
        <v>1.4949078850353885</v>
      </c>
      <c r="AV46" s="455">
        <v>2.3034822007690536</v>
      </c>
      <c r="AW46" s="455">
        <v>0.82534536566662098</v>
      </c>
      <c r="AX46" s="455">
        <v>4.6930173871037368</v>
      </c>
      <c r="AY46" s="455">
        <v>5.2754006995265144</v>
      </c>
      <c r="AZ46" s="455">
        <v>3.8957699580434593</v>
      </c>
      <c r="BA46" s="455">
        <v>5.2924174150165868</v>
      </c>
      <c r="BB46" s="455">
        <v>7.8458545591575017</v>
      </c>
      <c r="BC46" s="455">
        <v>13.444591469177738</v>
      </c>
      <c r="BD46" s="455">
        <v>5.8263842981076124</v>
      </c>
      <c r="BE46" s="455">
        <v>11.824426502438683</v>
      </c>
      <c r="BF46" s="455">
        <v>1.4190437981044397</v>
      </c>
      <c r="BG46" s="455">
        <v>6.6690543270040195</v>
      </c>
      <c r="BH46" s="455">
        <v>0.80079607496620042</v>
      </c>
      <c r="BI46" s="455">
        <v>1.1368309237192307</v>
      </c>
      <c r="BJ46" s="455">
        <v>11.378899205204064</v>
      </c>
      <c r="BK46" s="455">
        <v>17.084569520687864</v>
      </c>
      <c r="BL46" s="455">
        <v>7.9755933582254528</v>
      </c>
      <c r="BM46" s="455">
        <v>13.53288733812127</v>
      </c>
      <c r="BN46" s="349" t="s">
        <v>360</v>
      </c>
      <c r="BO46" s="455">
        <v>6.9615979689011027</v>
      </c>
      <c r="BP46" s="455">
        <v>4.4793778495695022</v>
      </c>
      <c r="BQ46" s="455">
        <v>7.7284580902206272</v>
      </c>
      <c r="BR46" s="349" t="s">
        <v>360</v>
      </c>
      <c r="BS46" s="349" t="s">
        <v>360</v>
      </c>
      <c r="BT46" s="455">
        <v>-1.8914007254957994</v>
      </c>
      <c r="BU46" s="455">
        <v>3.3028132769314595</v>
      </c>
    </row>
    <row r="47" spans="1:73" s="333" customFormat="1" ht="14.15" customHeight="1">
      <c r="A47" s="451">
        <v>2002</v>
      </c>
      <c r="B47" s="455">
        <v>5.4087703168232224</v>
      </c>
      <c r="C47" s="455">
        <v>5.8058613599773423</v>
      </c>
      <c r="D47" s="455">
        <v>4.3208135589088243</v>
      </c>
      <c r="E47" s="455">
        <v>7.2264687896531399</v>
      </c>
      <c r="F47" s="455">
        <v>8.0404713336375551</v>
      </c>
      <c r="G47" s="455">
        <v>11.184017675747654</v>
      </c>
      <c r="H47" s="455">
        <v>5.0590613411528125</v>
      </c>
      <c r="I47" s="455">
        <v>8.2861855984845789</v>
      </c>
      <c r="J47" s="455">
        <v>11.309257496019342</v>
      </c>
      <c r="K47" s="455">
        <v>13.321977352283213</v>
      </c>
      <c r="L47" s="349" t="s">
        <v>356</v>
      </c>
      <c r="M47" s="349" t="s">
        <v>356</v>
      </c>
      <c r="N47" s="455">
        <v>-0.64886974921215312</v>
      </c>
      <c r="O47" s="455">
        <v>-3.5220586536874379</v>
      </c>
      <c r="P47" s="455">
        <v>-0.46910378883943338</v>
      </c>
      <c r="Q47" s="455">
        <v>-2.6806085688926231</v>
      </c>
      <c r="R47" s="455">
        <v>18.348705925715564</v>
      </c>
      <c r="S47" s="455">
        <v>21.689429172324409</v>
      </c>
      <c r="T47" s="349" t="s">
        <v>356</v>
      </c>
      <c r="U47" s="349" t="s">
        <v>356</v>
      </c>
      <c r="V47" s="455">
        <v>8.8612924126988588</v>
      </c>
      <c r="W47" s="455">
        <v>32.123228253462941</v>
      </c>
      <c r="X47" s="349" t="s">
        <v>356</v>
      </c>
      <c r="Y47" s="349" t="s">
        <v>356</v>
      </c>
      <c r="Z47" s="455">
        <v>3.8540183385669451</v>
      </c>
      <c r="AA47" s="455">
        <v>2.6625402071725688</v>
      </c>
      <c r="AB47" s="455">
        <v>3.0145348130998997</v>
      </c>
      <c r="AC47" s="455">
        <v>4.0005828122797027</v>
      </c>
      <c r="AD47" s="455">
        <v>-3.7324075035677566</v>
      </c>
      <c r="AE47" s="455">
        <v>-5.3457153594957845</v>
      </c>
      <c r="AF47" s="455">
        <v>0.30474710394365445</v>
      </c>
      <c r="AG47" s="455">
        <v>0.2567804041009083</v>
      </c>
      <c r="AH47" s="455">
        <v>3.5302311069529821</v>
      </c>
      <c r="AI47" s="455">
        <v>2.018784638328313</v>
      </c>
      <c r="AJ47" s="455">
        <v>3.832713461531668</v>
      </c>
      <c r="AK47" s="455">
        <v>4.4975730854824718</v>
      </c>
      <c r="AL47" s="455">
        <v>-3.7471480067793834</v>
      </c>
      <c r="AM47" s="455">
        <v>-6.1083423175250573</v>
      </c>
      <c r="AN47" s="455">
        <v>-2.9144857337189478</v>
      </c>
      <c r="AO47" s="455">
        <v>-5.2789660532558855</v>
      </c>
      <c r="AP47" s="455">
        <v>5.0061201757652185</v>
      </c>
      <c r="AQ47" s="455">
        <v>4.5752400365958721</v>
      </c>
      <c r="AR47" s="455">
        <v>3.4438856086547958</v>
      </c>
      <c r="AS47" s="455">
        <v>5.617853075585856</v>
      </c>
      <c r="AT47" s="455">
        <v>0.88613027767405583</v>
      </c>
      <c r="AU47" s="455">
        <v>1.3052111999657683</v>
      </c>
      <c r="AV47" s="455">
        <v>5.6225570051395835E-3</v>
      </c>
      <c r="AW47" s="455">
        <v>6.4078446047065256</v>
      </c>
      <c r="AX47" s="455">
        <v>1.0437201278963926</v>
      </c>
      <c r="AY47" s="455">
        <v>-0.66271818004979366</v>
      </c>
      <c r="AZ47" s="455">
        <v>2.2017363807600105</v>
      </c>
      <c r="BA47" s="455">
        <v>3.0146518593562632</v>
      </c>
      <c r="BB47" s="455">
        <v>2.2839037566460405</v>
      </c>
      <c r="BC47" s="455">
        <v>5.3322159737713264</v>
      </c>
      <c r="BD47" s="455">
        <v>2.0950262337695023</v>
      </c>
      <c r="BE47" s="455">
        <v>7.4078129109011144</v>
      </c>
      <c r="BF47" s="455">
        <v>-1.95939826173867</v>
      </c>
      <c r="BG47" s="455">
        <v>-4.5351516729976282</v>
      </c>
      <c r="BH47" s="455">
        <v>-0.71467648661256078</v>
      </c>
      <c r="BI47" s="455">
        <v>3.6130164798124582</v>
      </c>
      <c r="BJ47" s="455">
        <v>-3.2270080912935839</v>
      </c>
      <c r="BK47" s="455">
        <v>-2.2930768012682421</v>
      </c>
      <c r="BL47" s="455">
        <v>-1.6414058669910361</v>
      </c>
      <c r="BM47" s="455">
        <v>2.2521393454193372</v>
      </c>
      <c r="BN47" s="349" t="s">
        <v>360</v>
      </c>
      <c r="BO47" s="455">
        <v>0.85560781220846138</v>
      </c>
      <c r="BP47" s="455">
        <v>1.7057462536110393</v>
      </c>
      <c r="BQ47" s="455">
        <v>2.5507251041915993</v>
      </c>
      <c r="BR47" s="349" t="s">
        <v>360</v>
      </c>
      <c r="BS47" s="349" t="s">
        <v>360</v>
      </c>
      <c r="BT47" s="455">
        <v>10.784813586255993</v>
      </c>
      <c r="BU47" s="455">
        <v>24.608157390521654</v>
      </c>
    </row>
    <row r="48" spans="1:73" s="333" customFormat="1" ht="14.15" customHeight="1">
      <c r="A48" s="453">
        <v>2003</v>
      </c>
      <c r="B48" s="455">
        <v>3.1441444926776967</v>
      </c>
      <c r="C48" s="455">
        <v>7.9921630817992195</v>
      </c>
      <c r="D48" s="455">
        <v>2.6278136143266977</v>
      </c>
      <c r="E48" s="455">
        <v>12.136520549798632</v>
      </c>
      <c r="F48" s="455">
        <v>-2.1242063095736512</v>
      </c>
      <c r="G48" s="455">
        <v>-1.7492905028695844</v>
      </c>
      <c r="H48" s="455">
        <v>3.1909049182686999E-2</v>
      </c>
      <c r="I48" s="455">
        <v>2.7523910684478636</v>
      </c>
      <c r="J48" s="455">
        <v>-5.6364233951916276</v>
      </c>
      <c r="K48" s="455">
        <v>-17.671804994076595</v>
      </c>
      <c r="L48" s="349" t="s">
        <v>356</v>
      </c>
      <c r="M48" s="349" t="s">
        <v>356</v>
      </c>
      <c r="N48" s="455">
        <v>-1.947162295325171</v>
      </c>
      <c r="O48" s="455">
        <v>-1.2361078688183369</v>
      </c>
      <c r="P48" s="455">
        <v>1.0065784398857005</v>
      </c>
      <c r="Q48" s="455">
        <v>4.2335366674731603</v>
      </c>
      <c r="R48" s="455">
        <v>-3.3057889577414841</v>
      </c>
      <c r="S48" s="455">
        <v>3.9991591456462885</v>
      </c>
      <c r="T48" s="349" t="s">
        <v>356</v>
      </c>
      <c r="U48" s="349" t="s">
        <v>356</v>
      </c>
      <c r="V48" s="455">
        <v>-7.8834279035122279</v>
      </c>
      <c r="W48" s="455">
        <v>-13.092982709790775</v>
      </c>
      <c r="X48" s="349" t="s">
        <v>356</v>
      </c>
      <c r="Y48" s="349" t="s">
        <v>356</v>
      </c>
      <c r="Z48" s="455">
        <v>-2.3523225665271639</v>
      </c>
      <c r="AA48" s="455">
        <v>-3.559141120679655</v>
      </c>
      <c r="AB48" s="455">
        <v>-1.7529094151797437</v>
      </c>
      <c r="AC48" s="455">
        <v>-1.2951366022241046</v>
      </c>
      <c r="AD48" s="455">
        <v>-1.2690601127491306</v>
      </c>
      <c r="AE48" s="455">
        <v>-0.78772753247372407</v>
      </c>
      <c r="AF48" s="455">
        <v>2.4787091356964623</v>
      </c>
      <c r="AG48" s="455">
        <v>10.174901877765336</v>
      </c>
      <c r="AH48" s="455">
        <v>-3.5135292607733675</v>
      </c>
      <c r="AI48" s="455">
        <v>-3.7092840237069851</v>
      </c>
      <c r="AJ48" s="455">
        <v>-2.28810142555308</v>
      </c>
      <c r="AK48" s="455">
        <v>-1.9254175935620736</v>
      </c>
      <c r="AL48" s="455">
        <v>-2.599973032389542</v>
      </c>
      <c r="AM48" s="455">
        <v>-1.7311660327282823</v>
      </c>
      <c r="AN48" s="455">
        <v>-2.7509388676540851</v>
      </c>
      <c r="AO48" s="455">
        <v>-2.3804221167022632</v>
      </c>
      <c r="AP48" s="455">
        <v>-4.0663832492357272</v>
      </c>
      <c r="AQ48" s="455">
        <v>-1.0165803270021172</v>
      </c>
      <c r="AR48" s="455">
        <v>-3.5104562269873298</v>
      </c>
      <c r="AS48" s="455">
        <v>1.9549775130911229</v>
      </c>
      <c r="AT48" s="455">
        <v>-7.4485795764943532</v>
      </c>
      <c r="AU48" s="455">
        <v>-5.3586174064027716</v>
      </c>
      <c r="AV48" s="455">
        <v>-6.1782925711768684</v>
      </c>
      <c r="AW48" s="455">
        <v>0.99639543206146186</v>
      </c>
      <c r="AX48" s="455">
        <v>-8.1622567858400004</v>
      </c>
      <c r="AY48" s="455">
        <v>-9.2594280299830416</v>
      </c>
      <c r="AZ48" s="455">
        <v>-6.4869788113219329</v>
      </c>
      <c r="BA48" s="455">
        <v>-9.3240385570295103</v>
      </c>
      <c r="BB48" s="455">
        <v>-8.1856627755205835</v>
      </c>
      <c r="BC48" s="455">
        <v>-8.0528986944249681</v>
      </c>
      <c r="BD48" s="455">
        <v>-4.9989380734422753</v>
      </c>
      <c r="BE48" s="455">
        <v>-3.2932951977634843</v>
      </c>
      <c r="BF48" s="455">
        <v>-5.3923606977796368</v>
      </c>
      <c r="BG48" s="455">
        <v>-2.9965460824435723</v>
      </c>
      <c r="BH48" s="455">
        <v>-5.8089690499855777</v>
      </c>
      <c r="BI48" s="455">
        <v>0.83707729122723151</v>
      </c>
      <c r="BJ48" s="455">
        <v>8.2179597322316624</v>
      </c>
      <c r="BK48" s="455">
        <v>16.203801829869363</v>
      </c>
      <c r="BL48" s="455">
        <v>7.4274791629466677</v>
      </c>
      <c r="BM48" s="455">
        <v>16.751998228739168</v>
      </c>
      <c r="BN48" s="349" t="s">
        <v>360</v>
      </c>
      <c r="BO48" s="455">
        <v>-1.812270248855981</v>
      </c>
      <c r="BP48" s="455">
        <v>-2.0457401325399331</v>
      </c>
      <c r="BQ48" s="455">
        <v>0.49769505972932393</v>
      </c>
      <c r="BR48" s="349" t="s">
        <v>360</v>
      </c>
      <c r="BS48" s="349" t="s">
        <v>360</v>
      </c>
      <c r="BT48" s="455">
        <v>-6.1910493764717671</v>
      </c>
      <c r="BU48" s="455">
        <v>-5.775398420277412</v>
      </c>
    </row>
    <row r="49" spans="1:73" s="333" customFormat="1" ht="14.15" customHeight="1">
      <c r="A49" s="451">
        <v>2004</v>
      </c>
      <c r="B49" s="455">
        <v>0.90579520220445886</v>
      </c>
      <c r="C49" s="455">
        <v>0.12893828840810784</v>
      </c>
      <c r="D49" s="455">
        <v>-0.64478047474952405</v>
      </c>
      <c r="E49" s="455">
        <v>-1.7802025272397657</v>
      </c>
      <c r="F49" s="455">
        <v>4.8699652995910157</v>
      </c>
      <c r="G49" s="455">
        <v>5.6104350235431326</v>
      </c>
      <c r="H49" s="455">
        <v>3.4024742107192196E-2</v>
      </c>
      <c r="I49" s="455">
        <v>0.89621872929400581</v>
      </c>
      <c r="J49" s="455">
        <v>17.451234147645167</v>
      </c>
      <c r="K49" s="455">
        <v>42.362756356062107</v>
      </c>
      <c r="L49" s="349" t="s">
        <v>356</v>
      </c>
      <c r="M49" s="349" t="s">
        <v>356</v>
      </c>
      <c r="N49" s="455">
        <v>2.9313931768473793</v>
      </c>
      <c r="O49" s="455">
        <v>4.9260489544844006</v>
      </c>
      <c r="P49" s="455">
        <v>-1.1114508296901704</v>
      </c>
      <c r="Q49" s="455">
        <v>-0.55766449862260004</v>
      </c>
      <c r="R49" s="455">
        <v>-8.418122758729325</v>
      </c>
      <c r="S49" s="455">
        <v>-11.362213598598828</v>
      </c>
      <c r="T49" s="349" t="s">
        <v>356</v>
      </c>
      <c r="U49" s="349" t="s">
        <v>356</v>
      </c>
      <c r="V49" s="455">
        <v>-13.631376302090231</v>
      </c>
      <c r="W49" s="455">
        <v>-35.933670155658348</v>
      </c>
      <c r="X49" s="349" t="s">
        <v>356</v>
      </c>
      <c r="Y49" s="349" t="s">
        <v>356</v>
      </c>
      <c r="Z49" s="455">
        <v>-0.59623280989448801</v>
      </c>
      <c r="AA49" s="455">
        <v>3.5617799975935185</v>
      </c>
      <c r="AB49" s="455">
        <v>-1.7292434850589729</v>
      </c>
      <c r="AC49" s="455">
        <v>2.5107233426336819</v>
      </c>
      <c r="AD49" s="455">
        <v>1.957047567918849</v>
      </c>
      <c r="AE49" s="455">
        <v>6.7012927412847887</v>
      </c>
      <c r="AF49" s="455">
        <v>-3.839782217120856</v>
      </c>
      <c r="AG49" s="455">
        <v>-5.2678262977694033</v>
      </c>
      <c r="AH49" s="455">
        <v>0.25333828676245673</v>
      </c>
      <c r="AI49" s="455">
        <v>1.4742332792013002</v>
      </c>
      <c r="AJ49" s="455">
        <v>-2.4884934297191421</v>
      </c>
      <c r="AK49" s="455">
        <v>-3.53450604256129</v>
      </c>
      <c r="AL49" s="455">
        <v>-2.6373975584729266</v>
      </c>
      <c r="AM49" s="455">
        <v>-3.4269350695660279</v>
      </c>
      <c r="AN49" s="455">
        <v>-2.8374861903247393</v>
      </c>
      <c r="AO49" s="455">
        <v>-1.542185815895067</v>
      </c>
      <c r="AP49" s="455">
        <v>4.2881546650710192</v>
      </c>
      <c r="AQ49" s="455">
        <v>6.7813113553163618</v>
      </c>
      <c r="AR49" s="455">
        <v>1.6774111355875476</v>
      </c>
      <c r="AS49" s="455">
        <v>7.5357786381458709</v>
      </c>
      <c r="AT49" s="455">
        <v>-0.67963832446451988</v>
      </c>
      <c r="AU49" s="455">
        <v>4.76358866409943</v>
      </c>
      <c r="AV49" s="455">
        <v>-1.662031582375576</v>
      </c>
      <c r="AW49" s="455">
        <v>14.154756269689642</v>
      </c>
      <c r="AX49" s="455">
        <v>7.5817602423744717</v>
      </c>
      <c r="AY49" s="455">
        <v>11.043209989082342</v>
      </c>
      <c r="AZ49" s="455">
        <v>4.6598442405499299</v>
      </c>
      <c r="BA49" s="455">
        <v>8.3419230255209698</v>
      </c>
      <c r="BB49" s="455">
        <v>7.1142149568366051</v>
      </c>
      <c r="BC49" s="455">
        <v>16.241896568967064</v>
      </c>
      <c r="BD49" s="455">
        <v>2.1449670689512175</v>
      </c>
      <c r="BE49" s="455">
        <v>9.5551335595040428</v>
      </c>
      <c r="BF49" s="455">
        <v>3.4851438275020712</v>
      </c>
      <c r="BG49" s="455">
        <v>6.6272635934199968</v>
      </c>
      <c r="BH49" s="455">
        <v>1.2069956343905375</v>
      </c>
      <c r="BI49" s="455">
        <v>-7.4655550929912948</v>
      </c>
      <c r="BJ49" s="455">
        <v>1.6417479615666508</v>
      </c>
      <c r="BK49" s="455">
        <v>-3.5901041694029914</v>
      </c>
      <c r="BL49" s="455">
        <v>-1.3270608230290435</v>
      </c>
      <c r="BM49" s="455">
        <v>-7.7509161823934392</v>
      </c>
      <c r="BN49" s="349" t="s">
        <v>360</v>
      </c>
      <c r="BO49" s="455">
        <v>1.559027062088191</v>
      </c>
      <c r="BP49" s="455">
        <v>-1.1854571396160907</v>
      </c>
      <c r="BQ49" s="455">
        <v>0.23952516408755287</v>
      </c>
      <c r="BR49" s="349" t="s">
        <v>360</v>
      </c>
      <c r="BS49" s="349" t="s">
        <v>360</v>
      </c>
      <c r="BT49" s="455">
        <v>-3.885512832071683</v>
      </c>
      <c r="BU49" s="455">
        <v>14.735405381078735</v>
      </c>
    </row>
    <row r="50" spans="1:73" s="333" customFormat="1" ht="14.15" customHeight="1">
      <c r="A50" s="453">
        <v>2005</v>
      </c>
      <c r="B50" s="455">
        <v>-3.6671798549752026</v>
      </c>
      <c r="C50" s="455">
        <v>-4.2625993074282604</v>
      </c>
      <c r="D50" s="455">
        <v>-3.1023908385215719</v>
      </c>
      <c r="E50" s="455">
        <v>-4.4444454837313856</v>
      </c>
      <c r="F50" s="455">
        <v>3.3726186001622978</v>
      </c>
      <c r="G50" s="455">
        <v>6.980573619145332</v>
      </c>
      <c r="H50" s="455">
        <v>3.3282109118035521</v>
      </c>
      <c r="I50" s="455">
        <v>9.4474596886587392</v>
      </c>
      <c r="J50" s="455">
        <v>-4.1793759890111772</v>
      </c>
      <c r="K50" s="455">
        <v>-10.249219320378884</v>
      </c>
      <c r="L50" s="349" t="s">
        <v>356</v>
      </c>
      <c r="M50" s="349" t="s">
        <v>356</v>
      </c>
      <c r="N50" s="455">
        <v>1.8115056122170472</v>
      </c>
      <c r="O50" s="455">
        <v>5.2232944950342244</v>
      </c>
      <c r="P50" s="455">
        <v>1.209911985994637</v>
      </c>
      <c r="Q50" s="455">
        <v>10.07186062140832</v>
      </c>
      <c r="R50" s="455">
        <v>-4.2041284593151431</v>
      </c>
      <c r="S50" s="455">
        <v>-10.342784654074862</v>
      </c>
      <c r="T50" s="349" t="s">
        <v>356</v>
      </c>
      <c r="U50" s="349" t="s">
        <v>356</v>
      </c>
      <c r="V50" s="455">
        <v>-1.1614775864454145</v>
      </c>
      <c r="W50" s="455">
        <v>-5.1305317190503388</v>
      </c>
      <c r="X50" s="349" t="s">
        <v>356</v>
      </c>
      <c r="Y50" s="349" t="s">
        <v>356</v>
      </c>
      <c r="Z50" s="455">
        <v>0.45428695642738148</v>
      </c>
      <c r="AA50" s="455">
        <v>7.8556330582269851</v>
      </c>
      <c r="AB50" s="455">
        <v>1.0727681719040021</v>
      </c>
      <c r="AC50" s="455">
        <v>7.9291223699027427</v>
      </c>
      <c r="AD50" s="455">
        <v>-1.0172586587885348</v>
      </c>
      <c r="AE50" s="455">
        <v>-6.8526555723506846</v>
      </c>
      <c r="AF50" s="455">
        <v>-1.198361020291955</v>
      </c>
      <c r="AG50" s="455">
        <v>1.2714417209099906</v>
      </c>
      <c r="AH50" s="455">
        <v>1.1464959870440765</v>
      </c>
      <c r="AI50" s="455">
        <v>2.6250444227995899</v>
      </c>
      <c r="AJ50" s="455">
        <v>0.88770503800401457</v>
      </c>
      <c r="AK50" s="455">
        <v>6.5312979367567578</v>
      </c>
      <c r="AL50" s="455">
        <v>2.1154924799509303</v>
      </c>
      <c r="AM50" s="455">
        <v>3.1986520962278888</v>
      </c>
      <c r="AN50" s="455">
        <v>1.5419612530050699</v>
      </c>
      <c r="AO50" s="455">
        <v>3.0411880205777351</v>
      </c>
      <c r="AP50" s="455">
        <v>-2.5621011075516122</v>
      </c>
      <c r="AQ50" s="455">
        <v>0.25855730104008501</v>
      </c>
      <c r="AR50" s="455">
        <v>-1.6839548492296075</v>
      </c>
      <c r="AS50" s="455">
        <v>1.5010465299948663</v>
      </c>
      <c r="AT50" s="455">
        <v>16.999951344043922</v>
      </c>
      <c r="AU50" s="455">
        <v>18.840887804603554</v>
      </c>
      <c r="AV50" s="455">
        <v>16.305916426965695</v>
      </c>
      <c r="AW50" s="455">
        <v>24.255420068558919</v>
      </c>
      <c r="AX50" s="455">
        <v>-0.11662042563526143</v>
      </c>
      <c r="AY50" s="455">
        <v>2.1351672375373596</v>
      </c>
      <c r="AZ50" s="455">
        <v>-0.69963382878194125</v>
      </c>
      <c r="BA50" s="455">
        <v>4.1083669964001786</v>
      </c>
      <c r="BB50" s="455">
        <v>-6.2142918134313163E-2</v>
      </c>
      <c r="BC50" s="455">
        <v>6.0195673755972052</v>
      </c>
      <c r="BD50" s="455">
        <v>-1.6371696821386337</v>
      </c>
      <c r="BE50" s="455">
        <v>3.5665432696597321</v>
      </c>
      <c r="BF50" s="455">
        <v>-5.1465748167957912</v>
      </c>
      <c r="BG50" s="455">
        <v>-6.1068161731087542</v>
      </c>
      <c r="BH50" s="455">
        <v>-4.9945924008611939</v>
      </c>
      <c r="BI50" s="455">
        <v>-2.673012073185717</v>
      </c>
      <c r="BJ50" s="455">
        <v>0.4621800516034682</v>
      </c>
      <c r="BK50" s="455">
        <v>12.676518320528402</v>
      </c>
      <c r="BL50" s="455">
        <v>0.43205322448262962</v>
      </c>
      <c r="BM50" s="455">
        <v>10.435786344982816</v>
      </c>
      <c r="BN50" s="349" t="s">
        <v>360</v>
      </c>
      <c r="BO50" s="455">
        <v>2.7490513519880437</v>
      </c>
      <c r="BP50" s="455">
        <v>0.374590255692965</v>
      </c>
      <c r="BQ50" s="455">
        <v>3.6220291768164827</v>
      </c>
      <c r="BR50" s="349" t="s">
        <v>360</v>
      </c>
      <c r="BS50" s="349" t="s">
        <v>360</v>
      </c>
      <c r="BT50" s="455">
        <v>-3.4976900947169014</v>
      </c>
      <c r="BU50" s="455">
        <v>-25.162878987963367</v>
      </c>
    </row>
    <row r="51" spans="1:73" s="333" customFormat="1" ht="14.15" customHeight="1">
      <c r="A51" s="451">
        <v>2006</v>
      </c>
      <c r="B51" s="455">
        <v>-1.2284435852400577</v>
      </c>
      <c r="C51" s="455">
        <v>-0.90002882048560195</v>
      </c>
      <c r="D51" s="455">
        <v>-0.30286596454649839</v>
      </c>
      <c r="E51" s="455">
        <v>2.4861153886948273</v>
      </c>
      <c r="F51" s="455">
        <v>-5.000222109671526</v>
      </c>
      <c r="G51" s="455">
        <v>-6.1841369092385747</v>
      </c>
      <c r="H51" s="455">
        <v>-3.293989130201922</v>
      </c>
      <c r="I51" s="455">
        <v>-2.9651480686391523</v>
      </c>
      <c r="J51" s="455">
        <v>-10.517426850686675</v>
      </c>
      <c r="K51" s="455">
        <v>-17.600969114109915</v>
      </c>
      <c r="L51" s="349" t="s">
        <v>356</v>
      </c>
      <c r="M51" s="349" t="s">
        <v>356</v>
      </c>
      <c r="N51" s="455">
        <v>0.63422389781513289</v>
      </c>
      <c r="O51" s="455">
        <v>2.0894621680089642</v>
      </c>
      <c r="P51" s="455">
        <v>1.8098555121432298</v>
      </c>
      <c r="Q51" s="455">
        <v>4.7530063110587122</v>
      </c>
      <c r="R51" s="455">
        <v>-4.8962301428406789</v>
      </c>
      <c r="S51" s="455">
        <v>-4.0197801183582698</v>
      </c>
      <c r="T51" s="349" t="s">
        <v>356</v>
      </c>
      <c r="U51" s="349" t="s">
        <v>356</v>
      </c>
      <c r="V51" s="455">
        <v>-10.173424276148225</v>
      </c>
      <c r="W51" s="455">
        <v>2.4996230089598583</v>
      </c>
      <c r="X51" s="349" t="s">
        <v>356</v>
      </c>
      <c r="Y51" s="349" t="s">
        <v>356</v>
      </c>
      <c r="Z51" s="455">
        <v>-2.467812774956613</v>
      </c>
      <c r="AA51" s="455">
        <v>-2.102132918468655</v>
      </c>
      <c r="AB51" s="455">
        <v>-2.7346944400096476</v>
      </c>
      <c r="AC51" s="455">
        <v>-4.7969645287131328</v>
      </c>
      <c r="AD51" s="455">
        <v>-7.2174131091403666</v>
      </c>
      <c r="AE51" s="455">
        <v>-7.7393090525917501</v>
      </c>
      <c r="AF51" s="455">
        <v>-3.6919344657212747</v>
      </c>
      <c r="AG51" s="455">
        <v>-0.70000616853263864</v>
      </c>
      <c r="AH51" s="455">
        <v>2.292611798698033</v>
      </c>
      <c r="AI51" s="455">
        <v>3.8285565483392787</v>
      </c>
      <c r="AJ51" s="455">
        <v>2.4403266371900969</v>
      </c>
      <c r="AK51" s="455">
        <v>3.9601636014771913</v>
      </c>
      <c r="AL51" s="455">
        <v>0.87497064898280996</v>
      </c>
      <c r="AM51" s="455">
        <v>1.8773581254316696</v>
      </c>
      <c r="AN51" s="455">
        <v>1.1966947368235594</v>
      </c>
      <c r="AO51" s="455">
        <v>3.1220715271880266</v>
      </c>
      <c r="AP51" s="455">
        <v>-3.2781151202212726</v>
      </c>
      <c r="AQ51" s="455">
        <v>-3.3942331460466306</v>
      </c>
      <c r="AR51" s="455">
        <v>-2.9771382335251388</v>
      </c>
      <c r="AS51" s="455">
        <v>-2.8370171450648627</v>
      </c>
      <c r="AT51" s="455">
        <v>-5.7276698864811237</v>
      </c>
      <c r="AU51" s="455">
        <v>-8.7392682833468172</v>
      </c>
      <c r="AV51" s="455">
        <v>-5.4658418195373457</v>
      </c>
      <c r="AW51" s="455">
        <v>-8.7682459513258948</v>
      </c>
      <c r="AX51" s="455">
        <v>-2.7267836384368422</v>
      </c>
      <c r="AY51" s="455">
        <v>-4.2721070942472466</v>
      </c>
      <c r="AZ51" s="455">
        <v>-1.013758808818352</v>
      </c>
      <c r="BA51" s="455">
        <v>-2.5607411439850694</v>
      </c>
      <c r="BB51" s="455">
        <v>3.8792036538663126</v>
      </c>
      <c r="BC51" s="455">
        <v>6.7816298952966747</v>
      </c>
      <c r="BD51" s="455">
        <v>4.3980506007798255</v>
      </c>
      <c r="BE51" s="455">
        <v>11.070974588470378</v>
      </c>
      <c r="BF51" s="455">
        <v>-5.8306240645877807</v>
      </c>
      <c r="BG51" s="455">
        <v>-6.1015039595711329</v>
      </c>
      <c r="BH51" s="455">
        <v>-3.781481521913534</v>
      </c>
      <c r="BI51" s="455">
        <v>-6.2745850512662997</v>
      </c>
      <c r="BJ51" s="455">
        <v>-8.6257546148749924</v>
      </c>
      <c r="BK51" s="455">
        <v>-12.987940484566138</v>
      </c>
      <c r="BL51" s="455">
        <v>-6.2523228826515975</v>
      </c>
      <c r="BM51" s="455">
        <v>-7.426893339520646</v>
      </c>
      <c r="BN51" s="349" t="s">
        <v>360</v>
      </c>
      <c r="BO51" s="455">
        <v>-0.96040749794295266</v>
      </c>
      <c r="BP51" s="455">
        <v>-0.75213126724246138</v>
      </c>
      <c r="BQ51" s="455">
        <v>0.82045296101945553</v>
      </c>
      <c r="BR51" s="349" t="s">
        <v>360</v>
      </c>
      <c r="BS51" s="349" t="s">
        <v>360</v>
      </c>
      <c r="BT51" s="455">
        <v>-6.7965524817407186</v>
      </c>
      <c r="BU51" s="455">
        <v>0.95069797536086753</v>
      </c>
    </row>
    <row r="52" spans="1:73" s="333" customFormat="1" ht="14.15" customHeight="1">
      <c r="A52" s="453">
        <v>2007</v>
      </c>
      <c r="B52" s="455">
        <v>2.5380201432544141</v>
      </c>
      <c r="C52" s="455">
        <v>5.106421450000056</v>
      </c>
      <c r="D52" s="455">
        <v>1.2071073380565593</v>
      </c>
      <c r="E52" s="455">
        <v>1.6903217800819164</v>
      </c>
      <c r="F52" s="455">
        <v>5.2269974775570915</v>
      </c>
      <c r="G52" s="455">
        <v>9.0270193837566808</v>
      </c>
      <c r="H52" s="455">
        <v>2.8165003151439834</v>
      </c>
      <c r="I52" s="455">
        <v>7.6451020569256798</v>
      </c>
      <c r="J52" s="455">
        <v>7.6787048645038851</v>
      </c>
      <c r="K52" s="455">
        <v>-0.62148767579515152</v>
      </c>
      <c r="L52" s="349" t="s">
        <v>356</v>
      </c>
      <c r="M52" s="349" t="s">
        <v>356</v>
      </c>
      <c r="N52" s="455">
        <v>2.9136724232934483</v>
      </c>
      <c r="O52" s="455">
        <v>3.1905708664187955</v>
      </c>
      <c r="P52" s="455">
        <v>0.53894011735110325</v>
      </c>
      <c r="Q52" s="455">
        <v>0.20085085024194882</v>
      </c>
      <c r="R52" s="455">
        <v>-2.0620437096742847</v>
      </c>
      <c r="S52" s="455">
        <v>-0.78675348383708865</v>
      </c>
      <c r="T52" s="349" t="s">
        <v>356</v>
      </c>
      <c r="U52" s="349" t="s">
        <v>356</v>
      </c>
      <c r="V52" s="455">
        <v>-1.2885818167671061</v>
      </c>
      <c r="W52" s="455">
        <v>-3.2366410565208952</v>
      </c>
      <c r="X52" s="349" t="s">
        <v>356</v>
      </c>
      <c r="Y52" s="349" t="s">
        <v>356</v>
      </c>
      <c r="Z52" s="455">
        <v>0.69505557131843432</v>
      </c>
      <c r="AA52" s="455">
        <v>-0.17573753284692373</v>
      </c>
      <c r="AB52" s="455">
        <v>-0.72645739078792815</v>
      </c>
      <c r="AC52" s="455">
        <v>1.8531555786928777</v>
      </c>
      <c r="AD52" s="455">
        <v>8.6438703956921472</v>
      </c>
      <c r="AE52" s="455">
        <v>9.7920711624526291</v>
      </c>
      <c r="AF52" s="455">
        <v>2.1945165111938252</v>
      </c>
      <c r="AG52" s="455">
        <v>-3.1803310629020416</v>
      </c>
      <c r="AH52" s="455">
        <v>2.6947219685225008</v>
      </c>
      <c r="AI52" s="455">
        <v>4.7842430628917043</v>
      </c>
      <c r="AJ52" s="455">
        <v>0.14372310480744943</v>
      </c>
      <c r="AK52" s="455">
        <v>0.66124900625240457</v>
      </c>
      <c r="AL52" s="455">
        <v>1.7514712787767621</v>
      </c>
      <c r="AM52" s="455">
        <v>1.5185435305795068</v>
      </c>
      <c r="AN52" s="455">
        <v>0.6429439618615902</v>
      </c>
      <c r="AO52" s="455">
        <v>2.423475784017441</v>
      </c>
      <c r="AP52" s="455">
        <v>2.3930255153876061</v>
      </c>
      <c r="AQ52" s="455">
        <v>2.770526744137598</v>
      </c>
      <c r="AR52" s="455">
        <v>1.645857882605938</v>
      </c>
      <c r="AS52" s="455">
        <v>6.135073351135631</v>
      </c>
      <c r="AT52" s="455">
        <v>-2.2740512053570825</v>
      </c>
      <c r="AU52" s="455">
        <v>-1.6294239493465312</v>
      </c>
      <c r="AV52" s="455">
        <v>-2.0083650045854853</v>
      </c>
      <c r="AW52" s="455">
        <v>-0.37345271488298692</v>
      </c>
      <c r="AX52" s="455">
        <v>9.5254755326693328</v>
      </c>
      <c r="AY52" s="455">
        <v>14.051819984554157</v>
      </c>
      <c r="AZ52" s="455">
        <v>6.520582446048067</v>
      </c>
      <c r="BA52" s="455">
        <v>12.89949325836173</v>
      </c>
      <c r="BB52" s="455">
        <v>0.80941979433281119</v>
      </c>
      <c r="BC52" s="455">
        <v>2.0998286833591919</v>
      </c>
      <c r="BD52" s="455">
        <v>-2.0330010185760443</v>
      </c>
      <c r="BE52" s="455">
        <v>-3.6564955405850554</v>
      </c>
      <c r="BF52" s="455">
        <v>8.3217319285549678</v>
      </c>
      <c r="BG52" s="455">
        <v>15.117758871371706</v>
      </c>
      <c r="BH52" s="455">
        <v>5.0666020819172672</v>
      </c>
      <c r="BI52" s="455">
        <v>8.0962739029732944</v>
      </c>
      <c r="BJ52" s="455">
        <v>11.705231583849752</v>
      </c>
      <c r="BK52" s="455">
        <v>21.266789782812879</v>
      </c>
      <c r="BL52" s="455">
        <v>4.9682997814353627</v>
      </c>
      <c r="BM52" s="455">
        <v>12.34689964918627</v>
      </c>
      <c r="BN52" s="349" t="s">
        <v>360</v>
      </c>
      <c r="BO52" s="455">
        <v>4.871412298181852</v>
      </c>
      <c r="BP52" s="455">
        <v>1.3979733725591643</v>
      </c>
      <c r="BQ52" s="455">
        <v>3.5284073729070684</v>
      </c>
      <c r="BR52" s="349" t="s">
        <v>360</v>
      </c>
      <c r="BS52" s="349" t="s">
        <v>360</v>
      </c>
      <c r="BT52" s="455">
        <v>-0.68840421383868033</v>
      </c>
      <c r="BU52" s="455">
        <v>-2.2177094125420069</v>
      </c>
    </row>
    <row r="53" spans="1:73" s="333" customFormat="1" ht="14.15" customHeight="1">
      <c r="A53" s="451">
        <v>2008</v>
      </c>
      <c r="B53" s="455">
        <v>2.1999264861628518</v>
      </c>
      <c r="C53" s="455">
        <v>2.6440287732003469</v>
      </c>
      <c r="D53" s="455">
        <v>2.5322905423742554</v>
      </c>
      <c r="E53" s="455">
        <v>4.0894083358326583</v>
      </c>
      <c r="F53" s="455">
        <v>-1.5775509781539085</v>
      </c>
      <c r="G53" s="455">
        <v>-1.9439230889253025</v>
      </c>
      <c r="H53" s="455">
        <v>-0.81104011162889833</v>
      </c>
      <c r="I53" s="455">
        <v>-2.9110774752881809</v>
      </c>
      <c r="J53" s="455">
        <v>8.425479534670032</v>
      </c>
      <c r="K53" s="455">
        <v>25.10000324092502</v>
      </c>
      <c r="L53" s="349" t="s">
        <v>356</v>
      </c>
      <c r="M53" s="349" t="s">
        <v>356</v>
      </c>
      <c r="N53" s="455">
        <v>2.2675511944297568</v>
      </c>
      <c r="O53" s="455">
        <v>4.8403702646880191</v>
      </c>
      <c r="P53" s="455">
        <v>2.3558713434064913</v>
      </c>
      <c r="Q53" s="455">
        <v>5.6752095073957349</v>
      </c>
      <c r="R53" s="455">
        <v>3.0039597138364655</v>
      </c>
      <c r="S53" s="455">
        <v>11.02676617600325</v>
      </c>
      <c r="T53" s="349" t="s">
        <v>356</v>
      </c>
      <c r="U53" s="349" t="s">
        <v>356</v>
      </c>
      <c r="V53" s="455">
        <v>2.0443950874258832</v>
      </c>
      <c r="W53" s="455">
        <v>-1.015325817037052</v>
      </c>
      <c r="X53" s="349" t="s">
        <v>356</v>
      </c>
      <c r="Y53" s="349" t="s">
        <v>356</v>
      </c>
      <c r="Z53" s="455">
        <v>-2.5562853203268503</v>
      </c>
      <c r="AA53" s="455">
        <v>-4.2323649980398557</v>
      </c>
      <c r="AB53" s="455">
        <v>-0.57016633647957349</v>
      </c>
      <c r="AC53" s="455">
        <v>-0.4339878066516718</v>
      </c>
      <c r="AD53" s="455">
        <v>-1.7173824243356819</v>
      </c>
      <c r="AE53" s="455">
        <v>2.4173048172138181</v>
      </c>
      <c r="AF53" s="455">
        <v>-1.6311927541851929</v>
      </c>
      <c r="AG53" s="455">
        <v>0.71756918188081897</v>
      </c>
      <c r="AH53" s="455">
        <v>-0.86225970881176295</v>
      </c>
      <c r="AI53" s="455">
        <v>-0.85343618573152469</v>
      </c>
      <c r="AJ53" s="455">
        <v>-1.1982755667250728</v>
      </c>
      <c r="AK53" s="455">
        <v>-6.8392422877072221</v>
      </c>
      <c r="AL53" s="455">
        <v>2.2196771570319953</v>
      </c>
      <c r="AM53" s="455">
        <v>2.8526528115431091</v>
      </c>
      <c r="AN53" s="455">
        <v>2.4366961488165515</v>
      </c>
      <c r="AO53" s="455">
        <v>2.9628927156863796</v>
      </c>
      <c r="AP53" s="455">
        <v>1.4174439480506607</v>
      </c>
      <c r="AQ53" s="455">
        <v>6.3865252601855929</v>
      </c>
      <c r="AR53" s="455">
        <v>1.1668228102056446</v>
      </c>
      <c r="AS53" s="455">
        <v>5.3752454648260084</v>
      </c>
      <c r="AT53" s="455">
        <v>6.3921409447003725</v>
      </c>
      <c r="AU53" s="455">
        <v>7.8727324806772714</v>
      </c>
      <c r="AV53" s="455">
        <v>4.8047301404252067</v>
      </c>
      <c r="AW53" s="455">
        <v>37.721557940207958</v>
      </c>
      <c r="AX53" s="455">
        <v>1.6547114271412795</v>
      </c>
      <c r="AY53" s="455">
        <v>3.4605957597062229</v>
      </c>
      <c r="AZ53" s="455">
        <v>1.9233003465099046</v>
      </c>
      <c r="BA53" s="455">
        <v>4.7049911580589168</v>
      </c>
      <c r="BB53" s="455">
        <v>4.4968365104031705</v>
      </c>
      <c r="BC53" s="455">
        <v>4.9002262974352817</v>
      </c>
      <c r="BD53" s="455">
        <v>3.8839277052645969</v>
      </c>
      <c r="BE53" s="455">
        <v>2.9699157022175768</v>
      </c>
      <c r="BF53" s="455">
        <v>4.7167808683106216</v>
      </c>
      <c r="BG53" s="455">
        <v>8.5750313653266517</v>
      </c>
      <c r="BH53" s="455">
        <v>3.4586040272180298</v>
      </c>
      <c r="BI53" s="455">
        <v>8.3165744224575207</v>
      </c>
      <c r="BJ53" s="455">
        <v>-6.2763498526753239</v>
      </c>
      <c r="BK53" s="455">
        <v>-6.5084563070815022</v>
      </c>
      <c r="BL53" s="455">
        <v>-1.3566422553062125</v>
      </c>
      <c r="BM53" s="455">
        <v>1.5663897353426677</v>
      </c>
      <c r="BN53" s="349" t="s">
        <v>360</v>
      </c>
      <c r="BO53" s="455">
        <v>2.1198373752146153</v>
      </c>
      <c r="BP53" s="455">
        <v>1.277615089769327</v>
      </c>
      <c r="BQ53" s="455">
        <v>1.6595503236556084</v>
      </c>
      <c r="BR53" s="349" t="s">
        <v>360</v>
      </c>
      <c r="BS53" s="349" t="s">
        <v>360</v>
      </c>
      <c r="BT53" s="455">
        <v>2.3276308319086212</v>
      </c>
      <c r="BU53" s="455">
        <v>5.7275898210808407</v>
      </c>
    </row>
    <row r="54" spans="1:73" s="333" customFormat="1" ht="14.15" customHeight="1">
      <c r="A54" s="453">
        <v>2009</v>
      </c>
      <c r="B54" s="455">
        <v>0.33041372741124064</v>
      </c>
      <c r="C54" s="455">
        <v>0.84299139620179631</v>
      </c>
      <c r="D54" s="455">
        <v>-1.968170948254155</v>
      </c>
      <c r="E54" s="455">
        <v>-3.4830009583983781</v>
      </c>
      <c r="F54" s="455">
        <v>3.7631744207971281</v>
      </c>
      <c r="G54" s="455">
        <v>2.8462928967931163</v>
      </c>
      <c r="H54" s="455">
        <v>1.4186057951109206</v>
      </c>
      <c r="I54" s="455">
        <v>-1.8025014379101378</v>
      </c>
      <c r="J54" s="455">
        <v>-0.6431940749155558</v>
      </c>
      <c r="K54" s="455">
        <v>3.3946441015679198</v>
      </c>
      <c r="L54" s="349" t="s">
        <v>356</v>
      </c>
      <c r="M54" s="349" t="s">
        <v>356</v>
      </c>
      <c r="N54" s="455">
        <v>0.10918938681270163</v>
      </c>
      <c r="O54" s="455">
        <v>0.62589352491532679</v>
      </c>
      <c r="P54" s="455">
        <v>-0.24579655921171195</v>
      </c>
      <c r="Q54" s="455">
        <v>-1.8493929868302246</v>
      </c>
      <c r="R54" s="455">
        <v>7.3429122317100024</v>
      </c>
      <c r="S54" s="455">
        <v>8.5146920405996696</v>
      </c>
      <c r="T54" s="349" t="s">
        <v>356</v>
      </c>
      <c r="U54" s="349" t="s">
        <v>356</v>
      </c>
      <c r="V54" s="455">
        <v>-0.26791047956733394</v>
      </c>
      <c r="W54" s="455">
        <v>-11.019655385117417</v>
      </c>
      <c r="X54" s="349" t="s">
        <v>356</v>
      </c>
      <c r="Y54" s="349" t="s">
        <v>356</v>
      </c>
      <c r="Z54" s="455">
        <v>2.2431613221977358</v>
      </c>
      <c r="AA54" s="455">
        <v>5.9929062525967822</v>
      </c>
      <c r="AB54" s="455">
        <v>0.69454866550671568</v>
      </c>
      <c r="AC54" s="455">
        <v>0.37510181184701707</v>
      </c>
      <c r="AD54" s="455">
        <v>4.3057303210643454</v>
      </c>
      <c r="AE54" s="455">
        <v>2.4923455141818067</v>
      </c>
      <c r="AF54" s="455">
        <v>-0.20027326499548792</v>
      </c>
      <c r="AG54" s="455">
        <v>2.8800491455112791</v>
      </c>
      <c r="AH54" s="455">
        <v>-2.2589382493575272</v>
      </c>
      <c r="AI54" s="455">
        <v>-4.5172720193411351</v>
      </c>
      <c r="AJ54" s="455">
        <v>-2.9519402814585476</v>
      </c>
      <c r="AK54" s="455">
        <v>-7.0408365039733809</v>
      </c>
      <c r="AL54" s="455">
        <v>10.922876764535985</v>
      </c>
      <c r="AM54" s="455">
        <v>11.125041144448247</v>
      </c>
      <c r="AN54" s="455">
        <v>8.7953152334462175</v>
      </c>
      <c r="AO54" s="455">
        <v>8.5769833586763724</v>
      </c>
      <c r="AP54" s="455">
        <v>3.5632406850917704</v>
      </c>
      <c r="AQ54" s="455">
        <v>0.55436227210986999</v>
      </c>
      <c r="AR54" s="455">
        <v>2.2913656082941571</v>
      </c>
      <c r="AS54" s="455">
        <v>-3.0975479400580923</v>
      </c>
      <c r="AT54" s="455">
        <v>14.610981530149715</v>
      </c>
      <c r="AU54" s="455">
        <v>15.005710974839175</v>
      </c>
      <c r="AV54" s="455">
        <v>12.131883057557147</v>
      </c>
      <c r="AW54" s="455">
        <v>1.5866179396653592</v>
      </c>
      <c r="AX54" s="455">
        <v>3.2831581234977136</v>
      </c>
      <c r="AY54" s="455">
        <v>1.8999258790002216</v>
      </c>
      <c r="AZ54" s="455">
        <v>1.5397819145692608</v>
      </c>
      <c r="BA54" s="455">
        <v>-0.7411102326381922</v>
      </c>
      <c r="BB54" s="455">
        <v>-4.2552216631703175</v>
      </c>
      <c r="BC54" s="455">
        <v>-10.181275249673575</v>
      </c>
      <c r="BD54" s="455">
        <v>-6.1038411993306028</v>
      </c>
      <c r="BE54" s="455">
        <v>-12.885162772334397</v>
      </c>
      <c r="BF54" s="455">
        <v>-0.43587417664849681</v>
      </c>
      <c r="BG54" s="455">
        <v>-4.188528675734446</v>
      </c>
      <c r="BH54" s="455">
        <v>-2.5632109226563387</v>
      </c>
      <c r="BI54" s="455">
        <v>-6.0129261045007496</v>
      </c>
      <c r="BJ54" s="455">
        <v>-0.39376144294962501</v>
      </c>
      <c r="BK54" s="455">
        <v>-6.9337852837291507</v>
      </c>
      <c r="BL54" s="455">
        <v>-1.2189247087962514</v>
      </c>
      <c r="BM54" s="455">
        <v>-9.5993194375819826</v>
      </c>
      <c r="BN54" s="349" t="s">
        <v>360</v>
      </c>
      <c r="BO54" s="455">
        <v>2.66554591589707</v>
      </c>
      <c r="BP54" s="455">
        <v>1.093291054773772</v>
      </c>
      <c r="BQ54" s="455">
        <v>-1.386732658204636</v>
      </c>
      <c r="BR54" s="349" t="s">
        <v>360</v>
      </c>
      <c r="BS54" s="349" t="s">
        <v>360</v>
      </c>
      <c r="BT54" s="455">
        <v>5.0286715982167607E-2</v>
      </c>
      <c r="BU54" s="455">
        <v>-5.0832584250669157</v>
      </c>
    </row>
    <row r="55" spans="1:73" ht="14.15" customHeight="1">
      <c r="A55" s="451">
        <v>2010</v>
      </c>
      <c r="B55" s="455">
        <v>4.4890503675451328</v>
      </c>
      <c r="C55" s="455">
        <v>6.2902036994039605</v>
      </c>
      <c r="D55" s="455">
        <v>6.2549189325114867</v>
      </c>
      <c r="E55" s="455">
        <v>9.1532054214299734</v>
      </c>
      <c r="F55" s="455">
        <v>-2.0414224391157489</v>
      </c>
      <c r="G55" s="455">
        <v>0.52583555414335592</v>
      </c>
      <c r="H55" s="455">
        <v>0.93913041426253585</v>
      </c>
      <c r="I55" s="455">
        <v>3.8747112327813937</v>
      </c>
      <c r="J55" s="455">
        <v>-3.7109564491722011</v>
      </c>
      <c r="K55" s="455">
        <v>-15.552030955382449</v>
      </c>
      <c r="L55" s="349" t="s">
        <v>356</v>
      </c>
      <c r="M55" s="349" t="s">
        <v>356</v>
      </c>
      <c r="N55" s="455">
        <v>2.6906963295063804</v>
      </c>
      <c r="O55" s="455">
        <v>4.9399470236373588</v>
      </c>
      <c r="P55" s="455">
        <v>2.6565442408375191</v>
      </c>
      <c r="Q55" s="455">
        <v>6.8143030262276625</v>
      </c>
      <c r="R55" s="455">
        <v>-6.9639855369173205</v>
      </c>
      <c r="S55" s="455">
        <v>-8.4455294348192211</v>
      </c>
      <c r="T55" s="349" t="s">
        <v>356</v>
      </c>
      <c r="U55" s="349" t="s">
        <v>356</v>
      </c>
      <c r="V55" s="455">
        <v>-6.0880623069780597</v>
      </c>
      <c r="W55" s="455">
        <v>-3.2597282570490336</v>
      </c>
      <c r="X55" s="349" t="s">
        <v>356</v>
      </c>
      <c r="Y55" s="349" t="s">
        <v>356</v>
      </c>
      <c r="Z55" s="455">
        <v>-2.4690429793052431</v>
      </c>
      <c r="AA55" s="455">
        <v>0.99384155760354531</v>
      </c>
      <c r="AB55" s="455">
        <v>-0.10923723585389666</v>
      </c>
      <c r="AC55" s="455">
        <v>1.6531081523627762</v>
      </c>
      <c r="AD55" s="455">
        <v>8.7330353909041065</v>
      </c>
      <c r="AE55" s="455">
        <v>8.9236325224873099</v>
      </c>
      <c r="AF55" s="455">
        <v>7.3209129186179922</v>
      </c>
      <c r="AG55" s="455">
        <v>16.214529486802917</v>
      </c>
      <c r="AH55" s="455">
        <v>4.6196688209050762</v>
      </c>
      <c r="AI55" s="455">
        <v>8.2506186800747514</v>
      </c>
      <c r="AJ55" s="455">
        <v>6.5720879157645555</v>
      </c>
      <c r="AK55" s="455">
        <v>8.5140606666506358</v>
      </c>
      <c r="AL55" s="455">
        <v>-4.6881506894518168</v>
      </c>
      <c r="AM55" s="455">
        <v>-4.086773996025471</v>
      </c>
      <c r="AN55" s="455">
        <v>-3.1714762289996798</v>
      </c>
      <c r="AO55" s="455">
        <v>-0.48285843719962429</v>
      </c>
      <c r="AP55" s="455">
        <v>-0.65885004901075206</v>
      </c>
      <c r="AQ55" s="455">
        <v>-0.32191364514045517</v>
      </c>
      <c r="AR55" s="455">
        <v>0.53848914219042854</v>
      </c>
      <c r="AS55" s="455">
        <v>1.9750493627837358</v>
      </c>
      <c r="AT55" s="455">
        <v>-2.5967152546016052</v>
      </c>
      <c r="AU55" s="455">
        <v>-4.474613037043099</v>
      </c>
      <c r="AV55" s="455">
        <v>-0.53608161018945566</v>
      </c>
      <c r="AW55" s="455">
        <v>-12.479690931939643</v>
      </c>
      <c r="AX55" s="455">
        <v>-2.5732389613811222</v>
      </c>
      <c r="AY55" s="455">
        <v>1.7030110888352112</v>
      </c>
      <c r="AZ55" s="455">
        <v>-0.95099337783486249</v>
      </c>
      <c r="BA55" s="455">
        <v>3.2774473410616594</v>
      </c>
      <c r="BB55" s="455">
        <v>-4.9166884199081551E-2</v>
      </c>
      <c r="BC55" s="455">
        <v>1.0892638864055328</v>
      </c>
      <c r="BD55" s="455">
        <v>1.8896347900257666</v>
      </c>
      <c r="BE55" s="455">
        <v>5.1768465909095909</v>
      </c>
      <c r="BF55" s="455">
        <v>2.6446710987820126</v>
      </c>
      <c r="BG55" s="455">
        <v>-2.8423072764025932</v>
      </c>
      <c r="BH55" s="455">
        <v>1.5270853672691516</v>
      </c>
      <c r="BI55" s="455">
        <v>-7.5606042602199324</v>
      </c>
      <c r="BJ55" s="455">
        <v>7.1053307859986887</v>
      </c>
      <c r="BK55" s="455">
        <v>17.2096529838946</v>
      </c>
      <c r="BL55" s="455">
        <v>8.6623297483294266</v>
      </c>
      <c r="BM55" s="455">
        <v>16.990261205501056</v>
      </c>
      <c r="BN55" s="349" t="s">
        <v>360</v>
      </c>
      <c r="BO55" s="455">
        <v>1.2253049142704953</v>
      </c>
      <c r="BP55" s="455">
        <v>1.4706346053730073</v>
      </c>
      <c r="BQ55" s="455">
        <v>3.9045407498748546</v>
      </c>
      <c r="BR55" s="349" t="s">
        <v>360</v>
      </c>
      <c r="BS55" s="349" t="s">
        <v>360</v>
      </c>
      <c r="BT55" s="455">
        <v>-2.2248434251601878</v>
      </c>
      <c r="BU55" s="455">
        <v>-4.8103632754611994</v>
      </c>
    </row>
    <row r="56" spans="1:73" s="333" customFormat="1" ht="14.15" customHeight="1">
      <c r="A56" s="453">
        <v>2011</v>
      </c>
      <c r="B56" s="455">
        <v>-2.8665335657805713</v>
      </c>
      <c r="C56" s="455">
        <v>-2.3229235801062345</v>
      </c>
      <c r="D56" s="455">
        <v>-2.4086174887506644</v>
      </c>
      <c r="E56" s="455">
        <v>-4.7554368813721197</v>
      </c>
      <c r="F56" s="455">
        <v>-1.8248454049962817</v>
      </c>
      <c r="G56" s="455">
        <v>-4.416502105143465</v>
      </c>
      <c r="H56" s="455">
        <v>-1.8300546561191169</v>
      </c>
      <c r="I56" s="455">
        <v>-5.4938648570622206</v>
      </c>
      <c r="J56" s="455">
        <v>-2.9465387648045009</v>
      </c>
      <c r="K56" s="455">
        <v>5.943111740261898</v>
      </c>
      <c r="L56" s="349" t="s">
        <v>356</v>
      </c>
      <c r="M56" s="349" t="s">
        <v>356</v>
      </c>
      <c r="N56" s="455">
        <v>-2.3301283969281315</v>
      </c>
      <c r="O56" s="455">
        <v>-0.66979562005462867</v>
      </c>
      <c r="P56" s="455">
        <v>-2.851549743562245</v>
      </c>
      <c r="Q56" s="455">
        <v>-0.46804455051294269</v>
      </c>
      <c r="R56" s="455">
        <v>-1.4726716901530068</v>
      </c>
      <c r="S56" s="455">
        <v>5.2826429724389499</v>
      </c>
      <c r="T56" s="349" t="s">
        <v>356</v>
      </c>
      <c r="U56" s="349" t="s">
        <v>356</v>
      </c>
      <c r="V56" s="455">
        <v>4.9667021906138729</v>
      </c>
      <c r="W56" s="455">
        <v>33.373551345194102</v>
      </c>
      <c r="X56" s="349" t="s">
        <v>356</v>
      </c>
      <c r="Y56" s="349" t="s">
        <v>356</v>
      </c>
      <c r="Z56" s="455">
        <v>-3.7803818400406044</v>
      </c>
      <c r="AA56" s="455">
        <v>-5.8630807537960692</v>
      </c>
      <c r="AB56" s="455">
        <v>-3.6875128078896182</v>
      </c>
      <c r="AC56" s="455">
        <v>-6.1809701285799434</v>
      </c>
      <c r="AD56" s="455">
        <v>-10.916930028851425</v>
      </c>
      <c r="AE56" s="455">
        <v>-9.9383168984883952</v>
      </c>
      <c r="AF56" s="455">
        <v>-7.0950585176735075</v>
      </c>
      <c r="AG56" s="455">
        <v>-10.84493658077163</v>
      </c>
      <c r="AH56" s="455">
        <v>-3.0658312757415445</v>
      </c>
      <c r="AI56" s="455">
        <v>-2.5129047615856592</v>
      </c>
      <c r="AJ56" s="455">
        <v>-4.3785174074251216</v>
      </c>
      <c r="AK56" s="455">
        <v>-5.6372486658677303</v>
      </c>
      <c r="AL56" s="455">
        <v>-2.5180712942405563</v>
      </c>
      <c r="AM56" s="455">
        <v>-1.8294280191651211</v>
      </c>
      <c r="AN56" s="455">
        <v>-2.2522129486992952</v>
      </c>
      <c r="AO56" s="455">
        <v>-2.1897882580257146</v>
      </c>
      <c r="AP56" s="455">
        <v>-5.1004075424110766</v>
      </c>
      <c r="AQ56" s="455">
        <v>-2.1007821910249618</v>
      </c>
      <c r="AR56" s="455">
        <v>-4.0571252142514425</v>
      </c>
      <c r="AS56" s="455">
        <v>-5.6310783502461419</v>
      </c>
      <c r="AT56" s="455">
        <v>-15.742889478148882</v>
      </c>
      <c r="AU56" s="455">
        <v>-13.557857911137191</v>
      </c>
      <c r="AV56" s="455">
        <v>-14.283302082145937</v>
      </c>
      <c r="AW56" s="455">
        <v>-25.408860309620891</v>
      </c>
      <c r="AX56" s="455">
        <v>-8.6290999830123098</v>
      </c>
      <c r="AY56" s="455">
        <v>-10.6487024885122</v>
      </c>
      <c r="AZ56" s="455">
        <v>-7.2652888719780719</v>
      </c>
      <c r="BA56" s="455">
        <v>-9.9505299968756731</v>
      </c>
      <c r="BB56" s="455">
        <v>-9.183957321412592</v>
      </c>
      <c r="BC56" s="455">
        <v>-10.76901565714131</v>
      </c>
      <c r="BD56" s="455">
        <v>-8.1786491498709779</v>
      </c>
      <c r="BE56" s="455">
        <v>-11.560544844247943</v>
      </c>
      <c r="BF56" s="455">
        <v>-0.41746582633626872</v>
      </c>
      <c r="BG56" s="455">
        <v>3.3927880470191667</v>
      </c>
      <c r="BH56" s="455">
        <v>-1.1719160140524565</v>
      </c>
      <c r="BI56" s="455">
        <v>-3.3883134415783331</v>
      </c>
      <c r="BJ56" s="455">
        <v>-0.77731620773666066</v>
      </c>
      <c r="BK56" s="455">
        <v>-1.8565031845550948</v>
      </c>
      <c r="BL56" s="455">
        <v>-0.73374699674062072</v>
      </c>
      <c r="BM56" s="455">
        <v>-1.7127459829103486</v>
      </c>
      <c r="BN56" s="349" t="s">
        <v>360</v>
      </c>
      <c r="BO56" s="455">
        <v>-2.5719179025990968</v>
      </c>
      <c r="BP56" s="455">
        <v>-2.8227861036776716</v>
      </c>
      <c r="BQ56" s="455">
        <v>-4.0152774594097309</v>
      </c>
      <c r="BR56" s="349" t="s">
        <v>360</v>
      </c>
      <c r="BS56" s="349" t="s">
        <v>360</v>
      </c>
      <c r="BT56" s="455">
        <v>2.3066607413163354</v>
      </c>
      <c r="BU56" s="455">
        <v>22.487412057803496</v>
      </c>
    </row>
    <row r="57" spans="1:73" s="333" customFormat="1" ht="14.15" customHeight="1">
      <c r="A57" s="451">
        <v>2012</v>
      </c>
      <c r="B57" s="455">
        <v>5.3997105849646374</v>
      </c>
      <c r="C57" s="455">
        <v>6.4297757314509312</v>
      </c>
      <c r="D57" s="455">
        <v>4.4467330132013956</v>
      </c>
      <c r="E57" s="455">
        <v>7.8994667958082943</v>
      </c>
      <c r="F57" s="455">
        <v>3.8271443713958462</v>
      </c>
      <c r="G57" s="455">
        <v>4.2174133922046764</v>
      </c>
      <c r="H57" s="455">
        <v>4.2709411463859368</v>
      </c>
      <c r="I57" s="455">
        <v>4.6635946838206195</v>
      </c>
      <c r="J57" s="455">
        <v>3.8598543577124644</v>
      </c>
      <c r="K57" s="455">
        <v>15.041391268498899</v>
      </c>
      <c r="L57" s="349" t="s">
        <v>356</v>
      </c>
      <c r="M57" s="349" t="s">
        <v>356</v>
      </c>
      <c r="N57" s="455">
        <v>4.2665908745263437</v>
      </c>
      <c r="O57" s="455">
        <v>3.8976124707041038</v>
      </c>
      <c r="P57" s="455">
        <v>3.1749768000571095</v>
      </c>
      <c r="Q57" s="455">
        <v>2.7064306822776558</v>
      </c>
      <c r="R57" s="455">
        <v>6.9076261453126193</v>
      </c>
      <c r="S57" s="455">
        <v>4.4154073350780862</v>
      </c>
      <c r="T57" s="349" t="s">
        <v>356</v>
      </c>
      <c r="U57" s="349" t="s">
        <v>356</v>
      </c>
      <c r="V57" s="455">
        <v>1.9414253922219871</v>
      </c>
      <c r="W57" s="455">
        <v>0.30549917271291349</v>
      </c>
      <c r="X57" s="349" t="s">
        <v>356</v>
      </c>
      <c r="Y57" s="349" t="s">
        <v>356</v>
      </c>
      <c r="Z57" s="455">
        <v>3.3150984514793862</v>
      </c>
      <c r="AA57" s="455">
        <v>4.5514921644188178</v>
      </c>
      <c r="AB57" s="455">
        <v>2.8093526178570585</v>
      </c>
      <c r="AC57" s="455">
        <v>3.9123085756133946</v>
      </c>
      <c r="AD57" s="455">
        <v>7.5944973214570979</v>
      </c>
      <c r="AE57" s="455">
        <v>15.39692946045723</v>
      </c>
      <c r="AF57" s="455">
        <v>2.9216153119258053</v>
      </c>
      <c r="AG57" s="455">
        <v>-1.5500040079822952</v>
      </c>
      <c r="AH57" s="455">
        <v>7.6949894142491218</v>
      </c>
      <c r="AI57" s="455">
        <v>7.7778374747771863</v>
      </c>
      <c r="AJ57" s="455">
        <v>5.1418254578380953</v>
      </c>
      <c r="AK57" s="455">
        <v>4.5195919614822628</v>
      </c>
      <c r="AL57" s="455">
        <v>2.6492595769179559</v>
      </c>
      <c r="AM57" s="455">
        <v>2.421468961761434</v>
      </c>
      <c r="AN57" s="455">
        <v>2.3569642347809463</v>
      </c>
      <c r="AO57" s="455">
        <v>0.44656977014021493</v>
      </c>
      <c r="AP57" s="455">
        <v>8.6017512187556946</v>
      </c>
      <c r="AQ57" s="455">
        <v>7.5461653389446326</v>
      </c>
      <c r="AR57" s="455">
        <v>7.2678576982389416</v>
      </c>
      <c r="AS57" s="455">
        <v>7.7472841502499818</v>
      </c>
      <c r="AT57" s="455">
        <v>7.0941339173845819</v>
      </c>
      <c r="AU57" s="455">
        <v>5.147437737713787</v>
      </c>
      <c r="AV57" s="455">
        <v>5.9725841158142998</v>
      </c>
      <c r="AW57" s="455">
        <v>2.6700892401728709</v>
      </c>
      <c r="AX57" s="455">
        <v>10.36626200408449</v>
      </c>
      <c r="AY57" s="455">
        <v>9.1867960484851494</v>
      </c>
      <c r="AZ57" s="455">
        <v>8.7805876706343327</v>
      </c>
      <c r="BA57" s="455">
        <v>6.7800313760589148</v>
      </c>
      <c r="BB57" s="455">
        <v>7.191314848668398</v>
      </c>
      <c r="BC57" s="455">
        <v>7.6489540447086313</v>
      </c>
      <c r="BD57" s="455">
        <v>7.5613782801151075</v>
      </c>
      <c r="BE57" s="455">
        <v>16.94073956272301</v>
      </c>
      <c r="BF57" s="455">
        <v>3.5672349337317684</v>
      </c>
      <c r="BG57" s="455">
        <v>4.828235762852799</v>
      </c>
      <c r="BH57" s="455">
        <v>1.2038887750406531</v>
      </c>
      <c r="BI57" s="455">
        <v>-0.13564955906761611</v>
      </c>
      <c r="BJ57" s="455">
        <v>4.133044288802779</v>
      </c>
      <c r="BK57" s="455">
        <v>4.3312677082587072</v>
      </c>
      <c r="BL57" s="455">
        <v>3.8156576810333434</v>
      </c>
      <c r="BM57" s="455">
        <v>4.2116057776523945</v>
      </c>
      <c r="BN57" s="349" t="s">
        <v>360</v>
      </c>
      <c r="BO57" s="455">
        <v>5.1120511916372351</v>
      </c>
      <c r="BP57" s="455">
        <v>4.0628919964183012</v>
      </c>
      <c r="BQ57" s="455">
        <v>4.0930612778826827</v>
      </c>
      <c r="BR57" s="349" t="s">
        <v>360</v>
      </c>
      <c r="BS57" s="349" t="s">
        <v>360</v>
      </c>
      <c r="BT57" s="455">
        <v>2.9256404995992398</v>
      </c>
      <c r="BU57" s="455">
        <v>5.1370369685843826</v>
      </c>
    </row>
    <row r="58" spans="1:73" s="333" customFormat="1" ht="14.15" customHeight="1">
      <c r="A58" s="453">
        <v>2013</v>
      </c>
      <c r="B58" s="455">
        <v>-3.4338871616337485</v>
      </c>
      <c r="C58" s="455">
        <v>-3.7648696668950237</v>
      </c>
      <c r="D58" s="455">
        <v>-2.6651413413903384</v>
      </c>
      <c r="E58" s="455">
        <v>-3.4436738686176511</v>
      </c>
      <c r="F58" s="455">
        <v>-0.42682926742645577</v>
      </c>
      <c r="G58" s="455">
        <v>0.46436121193023894</v>
      </c>
      <c r="H58" s="455">
        <v>1.7156469283326174</v>
      </c>
      <c r="I58" s="455">
        <v>3.7180908754486666</v>
      </c>
      <c r="J58" s="455">
        <v>-4.436395887253056</v>
      </c>
      <c r="K58" s="455">
        <v>-2.2188472792697667</v>
      </c>
      <c r="L58" s="349" t="s">
        <v>356</v>
      </c>
      <c r="M58" s="349" t="s">
        <v>356</v>
      </c>
      <c r="N58" s="455">
        <v>-7.9053182365584007E-2</v>
      </c>
      <c r="O58" s="455">
        <v>0.35409210973237748</v>
      </c>
      <c r="P58" s="455">
        <v>-0.28290710629406135</v>
      </c>
      <c r="Q58" s="455">
        <v>-1.357434852108625</v>
      </c>
      <c r="R58" s="455">
        <v>-3.206154241671868</v>
      </c>
      <c r="S58" s="455">
        <v>-3.0166923681613724</v>
      </c>
      <c r="T58" s="349" t="s">
        <v>356</v>
      </c>
      <c r="U58" s="349" t="s">
        <v>356</v>
      </c>
      <c r="V58" s="455">
        <v>0.75873109292813012</v>
      </c>
      <c r="W58" s="455">
        <v>2.5734389301566978</v>
      </c>
      <c r="X58" s="349" t="s">
        <v>356</v>
      </c>
      <c r="Y58" s="349" t="s">
        <v>356</v>
      </c>
      <c r="Z58" s="455">
        <v>-6.1623041021422296</v>
      </c>
      <c r="AA58" s="455">
        <v>-11.992063282255103</v>
      </c>
      <c r="AB58" s="455">
        <v>-5.2529777418664736</v>
      </c>
      <c r="AC58" s="455">
        <v>-13.024915092011483</v>
      </c>
      <c r="AD58" s="455">
        <v>-0.11091057133282334</v>
      </c>
      <c r="AE58" s="455">
        <v>1.7560049978685157</v>
      </c>
      <c r="AF58" s="455">
        <v>-1.3874536404431694</v>
      </c>
      <c r="AG58" s="455">
        <v>9.5570343348094298</v>
      </c>
      <c r="AH58" s="455">
        <v>2.9873019287558833</v>
      </c>
      <c r="AI58" s="455">
        <v>6.7067951804284434</v>
      </c>
      <c r="AJ58" s="455">
        <v>4.1687254620661918</v>
      </c>
      <c r="AK58" s="455">
        <v>11.200117122240457</v>
      </c>
      <c r="AL58" s="455">
        <v>-1.2138359745780747</v>
      </c>
      <c r="AM58" s="455">
        <v>-1.3781674509295385</v>
      </c>
      <c r="AN58" s="455">
        <v>-1.079862990776121</v>
      </c>
      <c r="AO58" s="455">
        <v>-1.8166432944248356</v>
      </c>
      <c r="AP58" s="455">
        <v>-1.1185111717717149</v>
      </c>
      <c r="AQ58" s="455">
        <v>-4.0295317745602688E-2</v>
      </c>
      <c r="AR58" s="455">
        <v>-0.89546046038552163</v>
      </c>
      <c r="AS58" s="455">
        <v>-6.8129406027878758E-2</v>
      </c>
      <c r="AT58" s="455">
        <v>-7.8489504978561513</v>
      </c>
      <c r="AU58" s="455">
        <v>-11.147846035464156</v>
      </c>
      <c r="AV58" s="455">
        <v>-6.6702965358540922</v>
      </c>
      <c r="AW58" s="455">
        <v>-13.68260504484482</v>
      </c>
      <c r="AX58" s="455">
        <v>-0.17028387608925755</v>
      </c>
      <c r="AY58" s="455">
        <v>3.0558677374990424</v>
      </c>
      <c r="AZ58" s="455">
        <v>0.64489296350708969</v>
      </c>
      <c r="BA58" s="455">
        <v>4.3034442573499234</v>
      </c>
      <c r="BB58" s="455">
        <v>-3.4622146194688526</v>
      </c>
      <c r="BC58" s="455">
        <v>-2.1344500548816399</v>
      </c>
      <c r="BD58" s="455">
        <v>-2.8046019901194086</v>
      </c>
      <c r="BE58" s="455">
        <v>-3.6820055299961751</v>
      </c>
      <c r="BF58" s="455">
        <v>-3.0663074932180052</v>
      </c>
      <c r="BG58" s="455">
        <v>-4.6626062361063703</v>
      </c>
      <c r="BH58" s="455">
        <v>-1.3524438713396307</v>
      </c>
      <c r="BI58" s="455">
        <v>-0.80390138752291307</v>
      </c>
      <c r="BJ58" s="455">
        <v>4.7395703714920501</v>
      </c>
      <c r="BK58" s="455">
        <v>8.9340350541546769</v>
      </c>
      <c r="BL58" s="455">
        <v>4.2161149719097466</v>
      </c>
      <c r="BM58" s="455">
        <v>7.9810015825458152</v>
      </c>
      <c r="BN58" s="349" t="s">
        <v>360</v>
      </c>
      <c r="BO58" s="455">
        <v>-0.39760399420754311</v>
      </c>
      <c r="BP58" s="455">
        <v>-0.19500872747514109</v>
      </c>
      <c r="BQ58" s="455">
        <v>1.0661208605920791</v>
      </c>
      <c r="BR58" s="349" t="s">
        <v>360</v>
      </c>
      <c r="BS58" s="349" t="s">
        <v>360</v>
      </c>
      <c r="BT58" s="455">
        <v>-1.318383653977321</v>
      </c>
      <c r="BU58" s="455">
        <v>3.2458233822177647</v>
      </c>
    </row>
    <row r="59" spans="1:73" ht="14.15" customHeight="1">
      <c r="A59" s="451">
        <v>2014</v>
      </c>
      <c r="B59" s="455">
        <v>1.998408137756357</v>
      </c>
      <c r="C59" s="455">
        <v>3.0292696415643121</v>
      </c>
      <c r="D59" s="455">
        <v>0.88746745450582409</v>
      </c>
      <c r="E59" s="455">
        <v>9.4590650681340094E-2</v>
      </c>
      <c r="F59" s="455">
        <v>4.7866574212794433</v>
      </c>
      <c r="G59" s="455">
        <v>6.750936335549639</v>
      </c>
      <c r="H59" s="455">
        <v>0.35423307258426462</v>
      </c>
      <c r="I59" s="455">
        <v>7.6954454983251708E-2</v>
      </c>
      <c r="J59" s="455">
        <v>0.89967775718680798</v>
      </c>
      <c r="K59" s="455">
        <v>2.9458592611943999</v>
      </c>
      <c r="L59" s="349" t="s">
        <v>356</v>
      </c>
      <c r="M59" s="349" t="s">
        <v>356</v>
      </c>
      <c r="N59" s="455">
        <v>2.9519455681702453</v>
      </c>
      <c r="O59" s="455">
        <v>2.6507500271653583</v>
      </c>
      <c r="P59" s="455">
        <v>0.94241690023062574</v>
      </c>
      <c r="Q59" s="455">
        <v>-0.94316642511984128</v>
      </c>
      <c r="R59" s="455">
        <v>2.4371182587412079</v>
      </c>
      <c r="S59" s="455">
        <v>-0.30768091460357994</v>
      </c>
      <c r="T59" s="349" t="s">
        <v>356</v>
      </c>
      <c r="U59" s="349" t="s">
        <v>356</v>
      </c>
      <c r="V59" s="455">
        <v>-2.6148021946510909</v>
      </c>
      <c r="W59" s="455">
        <v>-7.9322254176333331</v>
      </c>
      <c r="X59" s="349" t="s">
        <v>356</v>
      </c>
      <c r="Y59" s="349" t="s">
        <v>356</v>
      </c>
      <c r="Z59" s="455">
        <v>0.39073631510986218</v>
      </c>
      <c r="AA59" s="455">
        <v>2.8883853307798546</v>
      </c>
      <c r="AB59" s="455">
        <v>-0.57810836513365871</v>
      </c>
      <c r="AC59" s="455">
        <v>2.6006958855549556</v>
      </c>
      <c r="AD59" s="455">
        <v>-8.5443432135012358</v>
      </c>
      <c r="AE59" s="455">
        <v>-13.385059847487113</v>
      </c>
      <c r="AF59" s="455">
        <v>-7.9616739666700909</v>
      </c>
      <c r="AG59" s="455">
        <v>-15.877286787364383</v>
      </c>
      <c r="AH59" s="455">
        <v>-0.42621543070862344</v>
      </c>
      <c r="AI59" s="455">
        <v>-2.4363190725048582</v>
      </c>
      <c r="AJ59" s="455">
        <v>-2.9006917467308853</v>
      </c>
      <c r="AK59" s="455">
        <v>-7.2908661857905486</v>
      </c>
      <c r="AL59" s="455">
        <v>1.7984091966823712</v>
      </c>
      <c r="AM59" s="455">
        <v>2.0031605703424447</v>
      </c>
      <c r="AN59" s="455">
        <v>1.5381955895568922</v>
      </c>
      <c r="AO59" s="455">
        <v>1.123934674020802</v>
      </c>
      <c r="AP59" s="455">
        <v>-2.1440568302592453</v>
      </c>
      <c r="AQ59" s="455">
        <v>-3.3299711410830355</v>
      </c>
      <c r="AR59" s="455">
        <v>-2.5128915424377709</v>
      </c>
      <c r="AS59" s="455">
        <v>-4.5049160085874576</v>
      </c>
      <c r="AT59" s="455">
        <v>-3.7013546198817124</v>
      </c>
      <c r="AU59" s="455">
        <v>-2.8546896076344979</v>
      </c>
      <c r="AV59" s="455">
        <v>-2.5375957957536031</v>
      </c>
      <c r="AW59" s="455">
        <v>-1.9968570770629697</v>
      </c>
      <c r="AX59" s="455">
        <v>0.24178801542649353</v>
      </c>
      <c r="AY59" s="455">
        <v>-1.2707978318168216</v>
      </c>
      <c r="AZ59" s="455">
        <v>-1.9019493641145715</v>
      </c>
      <c r="BA59" s="455">
        <v>-3.982097301568956</v>
      </c>
      <c r="BB59" s="455">
        <v>5.2842555305728212</v>
      </c>
      <c r="BC59" s="455">
        <v>6.2483980983808607</v>
      </c>
      <c r="BD59" s="455">
        <v>0.26134855902431298</v>
      </c>
      <c r="BE59" s="455">
        <v>-6.6299091321477306</v>
      </c>
      <c r="BF59" s="455">
        <v>-0.33479850203333683</v>
      </c>
      <c r="BG59" s="455">
        <v>0.50538567919510058</v>
      </c>
      <c r="BH59" s="455">
        <v>-2.1725665892370927</v>
      </c>
      <c r="BI59" s="455">
        <v>-2.4076980074879373</v>
      </c>
      <c r="BJ59" s="455">
        <v>0.78472579123491926</v>
      </c>
      <c r="BK59" s="455">
        <v>-2.6340125258453213</v>
      </c>
      <c r="BL59" s="455">
        <v>-1.6366215102006976</v>
      </c>
      <c r="BM59" s="455">
        <v>-6.5411500178715585</v>
      </c>
      <c r="BN59" s="349" t="s">
        <v>360</v>
      </c>
      <c r="BO59" s="455">
        <v>1.1817420740472215</v>
      </c>
      <c r="BP59" s="455">
        <v>-0.58580183032847799</v>
      </c>
      <c r="BQ59" s="455">
        <v>-1.5293464450286649</v>
      </c>
      <c r="BR59" s="349" t="s">
        <v>360</v>
      </c>
      <c r="BS59" s="349" t="s">
        <v>360</v>
      </c>
      <c r="BT59" s="455">
        <v>-0.48001138400246646</v>
      </c>
      <c r="BU59" s="455">
        <v>30.110824837864101</v>
      </c>
    </row>
    <row r="60" spans="1:73" ht="14.15" customHeight="1">
      <c r="A60" s="451">
        <v>2015</v>
      </c>
      <c r="B60" s="455">
        <v>3.5260801672270787</v>
      </c>
      <c r="C60" s="455">
        <v>3.2522777472748459</v>
      </c>
      <c r="D60" s="455">
        <v>4.1248343670586252</v>
      </c>
      <c r="E60" s="455">
        <v>4.151795058997493</v>
      </c>
      <c r="F60" s="455">
        <v>-0.65227471319440156</v>
      </c>
      <c r="G60" s="455">
        <v>-0.54433358521497155</v>
      </c>
      <c r="H60" s="455">
        <v>2.7682149035025105</v>
      </c>
      <c r="I60" s="455">
        <v>6.440586571471556</v>
      </c>
      <c r="J60" s="455">
        <v>7.2281583692704174</v>
      </c>
      <c r="K60" s="455">
        <v>5.471078441811926</v>
      </c>
      <c r="L60" s="349" t="s">
        <v>356</v>
      </c>
      <c r="M60" s="349" t="s">
        <v>356</v>
      </c>
      <c r="N60" s="455">
        <v>3.8760877690066167</v>
      </c>
      <c r="O60" s="455">
        <v>7.736356571464583</v>
      </c>
      <c r="P60" s="455">
        <v>4.7860187421827334</v>
      </c>
      <c r="Q60" s="455">
        <v>11.560864332298337</v>
      </c>
      <c r="R60" s="455">
        <v>-5.1191459278550298</v>
      </c>
      <c r="S60" s="455">
        <v>-2.7609705502198238</v>
      </c>
      <c r="T60" s="349" t="s">
        <v>356</v>
      </c>
      <c r="U60" s="349" t="s">
        <v>356</v>
      </c>
      <c r="V60" s="455">
        <v>4.3695295922107107</v>
      </c>
      <c r="W60" s="455">
        <v>17.297888752107639</v>
      </c>
      <c r="X60" s="349" t="s">
        <v>356</v>
      </c>
      <c r="Y60" s="349" t="s">
        <v>356</v>
      </c>
      <c r="Z60" s="455">
        <v>-2.9809755046922533</v>
      </c>
      <c r="AA60" s="455">
        <v>-5.9673391837567351</v>
      </c>
      <c r="AB60" s="455">
        <v>-1.7075887381936923</v>
      </c>
      <c r="AC60" s="455">
        <v>-2.3171755048044957</v>
      </c>
      <c r="AD60" s="455">
        <v>9.7799068906414703</v>
      </c>
      <c r="AE60" s="455">
        <v>14.06999847027879</v>
      </c>
      <c r="AF60" s="455">
        <v>8.0946874472292336</v>
      </c>
      <c r="AG60" s="455">
        <v>20.300448039755494</v>
      </c>
      <c r="AH60" s="455">
        <v>-4.7040946542157371</v>
      </c>
      <c r="AI60" s="455">
        <v>-3.3207237632378082</v>
      </c>
      <c r="AJ60" s="455">
        <v>-2.8276359845283423</v>
      </c>
      <c r="AK60" s="455">
        <v>-1.0320766805671155</v>
      </c>
      <c r="AL60" s="455">
        <v>1.7204534255901081</v>
      </c>
      <c r="AM60" s="455">
        <v>2.6400808110015674</v>
      </c>
      <c r="AN60" s="455">
        <v>1.7095949892312206</v>
      </c>
      <c r="AO60" s="455">
        <v>2.977013082804163</v>
      </c>
      <c r="AP60" s="455">
        <v>8.1644582891747177</v>
      </c>
      <c r="AQ60" s="455">
        <v>15.726010398130157</v>
      </c>
      <c r="AR60" s="455">
        <v>7.2292078370200414</v>
      </c>
      <c r="AS60" s="455">
        <v>22.17307119171474</v>
      </c>
      <c r="AT60" s="455">
        <v>5.9208294856192794</v>
      </c>
      <c r="AU60" s="455">
        <v>7.9191329164043651</v>
      </c>
      <c r="AV60" s="455">
        <v>4.0052021660416699</v>
      </c>
      <c r="AW60" s="455">
        <v>3.9905486604011458</v>
      </c>
      <c r="AX60" s="455">
        <v>0.39885951571039868</v>
      </c>
      <c r="AY60" s="455">
        <v>0.57631617192716078</v>
      </c>
      <c r="AZ60" s="455">
        <v>1.7802017415257581</v>
      </c>
      <c r="BA60" s="455">
        <v>4.1763351236207455</v>
      </c>
      <c r="BB60" s="455">
        <v>-3.6779021194141706</v>
      </c>
      <c r="BC60" s="455">
        <v>-1.5741528022057736</v>
      </c>
      <c r="BD60" s="455">
        <v>0.34148300766878492</v>
      </c>
      <c r="BE60" s="455">
        <v>10.45682705688553</v>
      </c>
      <c r="BF60" s="455">
        <v>1.8931294637269929</v>
      </c>
      <c r="BG60" s="455">
        <v>1.9726097497985222</v>
      </c>
      <c r="BH60" s="455">
        <v>2.5055127606920991</v>
      </c>
      <c r="BI60" s="455">
        <v>5.099655022686818</v>
      </c>
      <c r="BJ60" s="455">
        <v>7.6202342238208871</v>
      </c>
      <c r="BK60" s="455">
        <v>22.816586839302758</v>
      </c>
      <c r="BL60" s="455">
        <v>7.0553621969680762</v>
      </c>
      <c r="BM60" s="455">
        <v>21.483867007714835</v>
      </c>
      <c r="BN60" s="349" t="s">
        <v>360</v>
      </c>
      <c r="BO60" s="455">
        <v>2.7145660640108673</v>
      </c>
      <c r="BP60" s="455">
        <v>2.2204191857544373</v>
      </c>
      <c r="BQ60" s="455">
        <v>6.4032516156217696</v>
      </c>
      <c r="BR60" s="349" t="s">
        <v>360</v>
      </c>
      <c r="BS60" s="349" t="s">
        <v>360</v>
      </c>
      <c r="BT60" s="455">
        <v>1.0877368281929876</v>
      </c>
      <c r="BU60" s="455">
        <v>57.848326018924695</v>
      </c>
    </row>
    <row r="61" spans="1:73" ht="14.15" customHeight="1">
      <c r="A61" s="451" t="s">
        <v>1673</v>
      </c>
      <c r="B61" s="455">
        <v>-0.98826462333886411</v>
      </c>
      <c r="C61" s="455">
        <v>-1.0827846732569384</v>
      </c>
      <c r="D61" s="455">
        <v>-0.77322830407960907</v>
      </c>
      <c r="E61" s="455">
        <v>-0.52315864574697457</v>
      </c>
      <c r="F61" s="455">
        <v>-1.969136083575961</v>
      </c>
      <c r="G61" s="455">
        <v>-3.8417457006399189</v>
      </c>
      <c r="H61" s="455">
        <v>-2.5083068451218509</v>
      </c>
      <c r="I61" s="455">
        <v>-5.4134087691357848</v>
      </c>
      <c r="J61" s="455">
        <v>1.7587221098935544</v>
      </c>
      <c r="K61" s="455">
        <v>23.953014737762658</v>
      </c>
      <c r="L61" s="349" t="s">
        <v>356</v>
      </c>
      <c r="M61" s="349" t="s">
        <v>356</v>
      </c>
      <c r="N61" s="455">
        <v>-0.29947587576252488</v>
      </c>
      <c r="O61" s="455">
        <v>-0.7041048003212893</v>
      </c>
      <c r="P61" s="455">
        <v>-0.34967614855258944</v>
      </c>
      <c r="Q61" s="455">
        <v>1.0447638125749705</v>
      </c>
      <c r="R61" s="455">
        <v>7.3621241001562652</v>
      </c>
      <c r="S61" s="455">
        <v>13.663644050484649</v>
      </c>
      <c r="T61" s="349" t="s">
        <v>356</v>
      </c>
      <c r="U61" s="349" t="s">
        <v>356</v>
      </c>
      <c r="V61" s="455">
        <v>-8.0886448046172035</v>
      </c>
      <c r="W61" s="455">
        <v>-21.392819657611014</v>
      </c>
      <c r="X61" s="349" t="s">
        <v>356</v>
      </c>
      <c r="Y61" s="349" t="s">
        <v>356</v>
      </c>
      <c r="Z61" s="455">
        <v>-2.6539719237971156</v>
      </c>
      <c r="AA61" s="455">
        <v>-0.17661233484093941</v>
      </c>
      <c r="AB61" s="455">
        <v>-2.2429603522046335</v>
      </c>
      <c r="AC61" s="455">
        <v>-0.67515961147201153</v>
      </c>
      <c r="AD61" s="455">
        <v>2.51917659987555</v>
      </c>
      <c r="AE61" s="455">
        <v>5.4109881991300455</v>
      </c>
      <c r="AF61" s="455">
        <v>3.6039048499077779</v>
      </c>
      <c r="AG61" s="455">
        <v>4.2598696468189985</v>
      </c>
      <c r="AH61" s="455">
        <v>5.3976151727013217</v>
      </c>
      <c r="AI61" s="455">
        <v>4.3216507523733299</v>
      </c>
      <c r="AJ61" s="455">
        <v>5.7127891486030506</v>
      </c>
      <c r="AK61" s="455">
        <v>6.1992279275550999</v>
      </c>
      <c r="AL61" s="455">
        <v>2.8723977507542031</v>
      </c>
      <c r="AM61" s="455">
        <v>2.8024674956263453</v>
      </c>
      <c r="AN61" s="455">
        <v>2.6108520417788839</v>
      </c>
      <c r="AO61" s="455">
        <v>10.478838521016883</v>
      </c>
      <c r="AP61" s="455">
        <v>-4.213115539761759</v>
      </c>
      <c r="AQ61" s="455">
        <v>-9.252055862496718</v>
      </c>
      <c r="AR61" s="455">
        <v>-2.7818355930557317</v>
      </c>
      <c r="AS61" s="455">
        <v>-8.5943475331796861</v>
      </c>
      <c r="AT61" s="455">
        <v>1.31363880225895</v>
      </c>
      <c r="AU61" s="455">
        <v>1.4034444362007861</v>
      </c>
      <c r="AV61" s="455">
        <v>1.4310681843492574</v>
      </c>
      <c r="AW61" s="455">
        <v>-2.2514706326577993</v>
      </c>
      <c r="AX61" s="455">
        <v>6.4566014216049155</v>
      </c>
      <c r="AY61" s="455">
        <v>11.56768869254617</v>
      </c>
      <c r="AZ61" s="455">
        <v>4.6788392693137268</v>
      </c>
      <c r="BA61" s="455">
        <v>7.8599899198133869</v>
      </c>
      <c r="BB61" s="455">
        <v>1.7808895975637142</v>
      </c>
      <c r="BC61" s="455">
        <v>-0.2804993699546543</v>
      </c>
      <c r="BD61" s="455">
        <v>1.7633057889819241</v>
      </c>
      <c r="BE61" s="455">
        <v>-3.6409855042410157</v>
      </c>
      <c r="BF61" s="455">
        <v>-3.8613868537864278</v>
      </c>
      <c r="BG61" s="455">
        <v>-4.8969763431423416</v>
      </c>
      <c r="BH61" s="455">
        <v>-0.76276148747201944</v>
      </c>
      <c r="BI61" s="455">
        <v>-3.3645214175159452</v>
      </c>
      <c r="BJ61" s="455">
        <v>-4.1170204230784435</v>
      </c>
      <c r="BK61" s="455">
        <v>-10.883168543193378</v>
      </c>
      <c r="BL61" s="455">
        <v>-2.9891623214801797</v>
      </c>
      <c r="BM61" s="455">
        <v>-7.919944388052059</v>
      </c>
      <c r="BN61" s="349" t="s">
        <v>360</v>
      </c>
      <c r="BO61" s="455">
        <v>0.62914759822162125</v>
      </c>
      <c r="BP61" s="455">
        <v>0.80471319004649899</v>
      </c>
      <c r="BQ61" s="455">
        <v>0.1782857714621997</v>
      </c>
      <c r="BR61" s="349" t="s">
        <v>360</v>
      </c>
      <c r="BS61" s="349" t="s">
        <v>360</v>
      </c>
      <c r="BT61" s="455">
        <v>-0.59295229016622386</v>
      </c>
      <c r="BU61" s="455">
        <v>-53.527757068727361</v>
      </c>
    </row>
    <row r="62" spans="1:73" ht="14.15" customHeight="1">
      <c r="A62" s="451" t="s">
        <v>1674</v>
      </c>
      <c r="B62" s="455">
        <v>7.8585628402379371E-2</v>
      </c>
      <c r="C62" s="455">
        <v>-2.0907912754853726</v>
      </c>
      <c r="D62" s="455">
        <v>0.633105018418334</v>
      </c>
      <c r="E62" s="455">
        <v>-2.4415276205234875</v>
      </c>
      <c r="F62" s="455">
        <v>3.8844161101035155</v>
      </c>
      <c r="G62" s="455">
        <v>4.134370614388601</v>
      </c>
      <c r="H62" s="455">
        <v>2.6510845777361141</v>
      </c>
      <c r="I62" s="455">
        <v>1.9167232936612351</v>
      </c>
      <c r="J62" s="455">
        <v>8.9818148466196135</v>
      </c>
      <c r="K62" s="455">
        <v>3.5907264751587604</v>
      </c>
      <c r="L62" s="349" t="s">
        <v>356</v>
      </c>
      <c r="M62" s="349" t="s">
        <v>356</v>
      </c>
      <c r="N62" s="455">
        <v>3.252531691941499</v>
      </c>
      <c r="O62" s="455">
        <v>1.6366453024064356</v>
      </c>
      <c r="P62" s="455">
        <v>2.322702786141889</v>
      </c>
      <c r="Q62" s="455">
        <v>4.0171085442161285</v>
      </c>
      <c r="R62" s="455">
        <v>1.7052205451028328</v>
      </c>
      <c r="S62" s="455">
        <v>1.0089208248832193</v>
      </c>
      <c r="T62" s="349" t="s">
        <v>356</v>
      </c>
      <c r="U62" s="349" t="s">
        <v>356</v>
      </c>
      <c r="V62" s="455">
        <v>13.05579044894489</v>
      </c>
      <c r="W62" s="455">
        <v>39.671662991555309</v>
      </c>
      <c r="X62" s="349" t="s">
        <v>356</v>
      </c>
      <c r="Y62" s="349" t="s">
        <v>356</v>
      </c>
      <c r="Z62" s="455">
        <v>-3.5010142899571548</v>
      </c>
      <c r="AA62" s="455">
        <v>-9.2229018268886591</v>
      </c>
      <c r="AB62" s="455">
        <v>-2.5648768212067239</v>
      </c>
      <c r="AC62" s="455">
        <v>-9.4418931207390671</v>
      </c>
      <c r="AD62" s="455">
        <v>-1.583229176162078</v>
      </c>
      <c r="AE62" s="455">
        <v>-6.2787244150534747</v>
      </c>
      <c r="AF62" s="455">
        <v>-0.40460347873363389</v>
      </c>
      <c r="AG62" s="455">
        <v>-11.186724708132004</v>
      </c>
      <c r="AH62" s="455">
        <v>9.124363263741472</v>
      </c>
      <c r="AI62" s="455">
        <v>16.776237068799148</v>
      </c>
      <c r="AJ62" s="455">
        <v>6.6431062238482355</v>
      </c>
      <c r="AK62" s="455">
        <v>14.131935966236057</v>
      </c>
      <c r="AL62" s="455">
        <v>-0.89534167494728933</v>
      </c>
      <c r="AM62" s="455">
        <v>-2.2796573376213587</v>
      </c>
      <c r="AN62" s="455">
        <v>-0.85910695736291132</v>
      </c>
      <c r="AO62" s="455">
        <v>-3.3626345318386939</v>
      </c>
      <c r="AP62" s="455">
        <v>-0.38185658445735271</v>
      </c>
      <c r="AQ62" s="455">
        <v>-1.1488675528500494</v>
      </c>
      <c r="AR62" s="455">
        <v>-0.45123484346954967</v>
      </c>
      <c r="AS62" s="455">
        <v>-3.5375186884486993</v>
      </c>
      <c r="AT62" s="455">
        <v>3.1366853573226621</v>
      </c>
      <c r="AU62" s="455">
        <v>0.43880920914108401</v>
      </c>
      <c r="AV62" s="455">
        <v>3.087358746511768</v>
      </c>
      <c r="AW62" s="455">
        <v>3.7965407328540266</v>
      </c>
      <c r="AX62" s="455">
        <v>-3.8386682789129907</v>
      </c>
      <c r="AY62" s="455">
        <v>-8.6235549223118682</v>
      </c>
      <c r="AZ62" s="455">
        <v>-2.4236512381723969</v>
      </c>
      <c r="BA62" s="455">
        <v>-5.3298690667026989</v>
      </c>
      <c r="BB62" s="455">
        <v>-4.5088753780414521</v>
      </c>
      <c r="BC62" s="455">
        <v>-10.216247116965917</v>
      </c>
      <c r="BD62" s="455">
        <v>-5.2915551121989068</v>
      </c>
      <c r="BE62" s="455">
        <v>-11.780845064400438</v>
      </c>
      <c r="BF62" s="455">
        <v>3.5310726362972389</v>
      </c>
      <c r="BG62" s="455">
        <v>3.3706515685087908</v>
      </c>
      <c r="BH62" s="455">
        <v>3.7633118396993268</v>
      </c>
      <c r="BI62" s="455">
        <v>11.802537536426613</v>
      </c>
      <c r="BJ62" s="455">
        <v>1.3859817676079587</v>
      </c>
      <c r="BK62" s="455">
        <v>3.8806076901955606</v>
      </c>
      <c r="BL62" s="455">
        <v>0.90414746489527431</v>
      </c>
      <c r="BM62" s="455">
        <v>1.2870359112601477</v>
      </c>
      <c r="BN62" s="349" t="s">
        <v>360</v>
      </c>
      <c r="BO62" s="455">
        <v>0.51898194951650112</v>
      </c>
      <c r="BP62" s="455">
        <v>1.4611291461947502</v>
      </c>
      <c r="BQ62" s="455">
        <v>0.69905381692423418</v>
      </c>
      <c r="BR62" s="349" t="s">
        <v>360</v>
      </c>
      <c r="BS62" s="349" t="s">
        <v>360</v>
      </c>
      <c r="BT62" s="455">
        <v>8.7110154416830312</v>
      </c>
      <c r="BU62" s="455">
        <v>32.571183606668797</v>
      </c>
    </row>
    <row r="63" spans="1:73" ht="14.15" customHeight="1">
      <c r="A63" s="451" t="s">
        <v>1675</v>
      </c>
      <c r="B63" s="455">
        <v>-4.7358746146854287</v>
      </c>
      <c r="C63" s="455">
        <v>-5.6622062322251736</v>
      </c>
      <c r="D63" s="455">
        <v>-3.1726443373801914</v>
      </c>
      <c r="E63" s="455">
        <v>-5.552158250786519</v>
      </c>
      <c r="F63" s="455">
        <v>-8.8964506572415729</v>
      </c>
      <c r="G63" s="455">
        <v>-8.7028060900959474</v>
      </c>
      <c r="H63" s="455">
        <v>-4.533356022169059</v>
      </c>
      <c r="I63" s="455">
        <v>-3.4465329816256514</v>
      </c>
      <c r="J63" s="455">
        <v>-0.87909998038138326</v>
      </c>
      <c r="K63" s="455">
        <v>1.528804523396488</v>
      </c>
      <c r="L63" s="349" t="s">
        <v>356</v>
      </c>
      <c r="M63" s="349" t="s">
        <v>356</v>
      </c>
      <c r="N63" s="455">
        <v>-1.4713530039278311</v>
      </c>
      <c r="O63" s="455">
        <v>-2.7347762865024094</v>
      </c>
      <c r="P63" s="455">
        <v>2.3461833142203545</v>
      </c>
      <c r="Q63" s="455">
        <v>3.0222341036185867</v>
      </c>
      <c r="R63" s="455">
        <v>-5.8849928234918991</v>
      </c>
      <c r="S63" s="455">
        <v>-13.495394289514053</v>
      </c>
      <c r="T63" s="349" t="s">
        <v>356</v>
      </c>
      <c r="U63" s="349" t="s">
        <v>356</v>
      </c>
      <c r="V63" s="455">
        <v>1.4951211948390863</v>
      </c>
      <c r="W63" s="455">
        <v>7.3793955821165156</v>
      </c>
      <c r="X63" s="349" t="s">
        <v>356</v>
      </c>
      <c r="Y63" s="349" t="s">
        <v>356</v>
      </c>
      <c r="Z63" s="455">
        <v>0.98354636002780182</v>
      </c>
      <c r="AA63" s="455">
        <v>4.0246832044163909</v>
      </c>
      <c r="AB63" s="455">
        <v>1.4769298921309684</v>
      </c>
      <c r="AC63" s="455">
        <v>5.2724643982625423</v>
      </c>
      <c r="AD63" s="455">
        <v>-5.8335868705391363</v>
      </c>
      <c r="AE63" s="455">
        <v>-11.157799847325194</v>
      </c>
      <c r="AF63" s="455">
        <v>5.3117310429383338</v>
      </c>
      <c r="AG63" s="455">
        <v>3.88064691172859</v>
      </c>
      <c r="AH63" s="455">
        <v>2.3953590028278597</v>
      </c>
      <c r="AI63" s="455">
        <v>3.1231454454921703</v>
      </c>
      <c r="AJ63" s="455">
        <v>6.251671688256863</v>
      </c>
      <c r="AK63" s="455">
        <v>10.654498814484199</v>
      </c>
      <c r="AL63" s="455">
        <v>-2.0735807597289408</v>
      </c>
      <c r="AM63" s="455">
        <v>-2.5642349330531999</v>
      </c>
      <c r="AN63" s="455">
        <v>-0.51100460782687662</v>
      </c>
      <c r="AO63" s="455">
        <v>-0.50268866155941794</v>
      </c>
      <c r="AP63" s="455">
        <v>-1.1384769741730452</v>
      </c>
      <c r="AQ63" s="455">
        <v>-0.62639276761890983</v>
      </c>
      <c r="AR63" s="455">
        <v>-0.60210464080218173</v>
      </c>
      <c r="AS63" s="455">
        <v>-1.5708978635118882</v>
      </c>
      <c r="AT63" s="455">
        <v>5.0352760870582074</v>
      </c>
      <c r="AU63" s="455">
        <v>7.1794711914054261</v>
      </c>
      <c r="AV63" s="455">
        <v>5.6886890470761386</v>
      </c>
      <c r="AW63" s="455">
        <v>14.154419172151876</v>
      </c>
      <c r="AX63" s="455">
        <v>-0.56629160381464771</v>
      </c>
      <c r="AY63" s="455">
        <v>0.33731599530622702</v>
      </c>
      <c r="AZ63" s="455">
        <v>0.80610795684711434</v>
      </c>
      <c r="BA63" s="455">
        <v>1.8680247289109246</v>
      </c>
      <c r="BB63" s="455">
        <v>-3.5294916595591133</v>
      </c>
      <c r="BC63" s="455">
        <v>-6.2282194745615982</v>
      </c>
      <c r="BD63" s="455">
        <v>1.5826608050692812</v>
      </c>
      <c r="BE63" s="455">
        <v>5.1836970440378423</v>
      </c>
      <c r="BF63" s="455">
        <v>-0.55100203325133634</v>
      </c>
      <c r="BG63" s="455">
        <v>-2.2865924612909652</v>
      </c>
      <c r="BH63" s="455">
        <v>3.8480780169872872</v>
      </c>
      <c r="BI63" s="455">
        <v>-2.17010866412528</v>
      </c>
      <c r="BJ63" s="455">
        <v>-8.5048572735560128</v>
      </c>
      <c r="BK63" s="455">
        <v>-10.92518554744197</v>
      </c>
      <c r="BL63" s="455">
        <v>-3.7737289022608707</v>
      </c>
      <c r="BM63" s="455">
        <v>-3.0624056803318211</v>
      </c>
      <c r="BN63" s="349" t="s">
        <v>360</v>
      </c>
      <c r="BO63" s="455">
        <v>-2.9107033122206474</v>
      </c>
      <c r="BP63" s="455">
        <v>0.30540549786594795</v>
      </c>
      <c r="BQ63" s="455">
        <v>0.82044430693859738</v>
      </c>
      <c r="BR63" s="349" t="s">
        <v>360</v>
      </c>
      <c r="BS63" s="349" t="s">
        <v>360</v>
      </c>
      <c r="BT63" s="455">
        <v>0.17107981006115835</v>
      </c>
      <c r="BU63" s="455">
        <v>-0.57160322536005026</v>
      </c>
    </row>
    <row r="64" spans="1:73" ht="12.65" customHeight="1">
      <c r="A64" s="348"/>
      <c r="B64" s="461"/>
      <c r="C64" s="457"/>
      <c r="D64" s="462"/>
      <c r="E64" s="457"/>
      <c r="F64" s="462"/>
      <c r="G64" s="457"/>
      <c r="H64" s="462"/>
      <c r="I64" s="457"/>
      <c r="J64" s="462"/>
      <c r="K64" s="457"/>
      <c r="L64" s="462"/>
      <c r="M64" s="457"/>
      <c r="N64" s="462"/>
      <c r="O64" s="457"/>
      <c r="P64" s="462"/>
      <c r="Q64" s="457"/>
      <c r="R64" s="462"/>
      <c r="S64" s="457"/>
      <c r="T64" s="462"/>
      <c r="U64" s="457"/>
      <c r="V64" s="462"/>
      <c r="W64" s="457"/>
      <c r="X64" s="462"/>
      <c r="Y64" s="457"/>
      <c r="Z64" s="462"/>
      <c r="AA64" s="457"/>
      <c r="AB64" s="462"/>
      <c r="AC64" s="457"/>
      <c r="AD64" s="462"/>
      <c r="AE64" s="457"/>
      <c r="AF64" s="462"/>
      <c r="AG64" s="457"/>
      <c r="AH64" s="462"/>
      <c r="AI64" s="457"/>
      <c r="AJ64" s="462"/>
      <c r="AK64" s="457"/>
      <c r="AL64" s="462"/>
      <c r="AM64" s="457"/>
      <c r="AN64" s="462"/>
      <c r="AO64" s="457"/>
      <c r="AP64" s="462"/>
      <c r="AQ64" s="457"/>
      <c r="AR64" s="462"/>
      <c r="AS64" s="457"/>
      <c r="AT64" s="462"/>
      <c r="AU64" s="457"/>
      <c r="AV64" s="462"/>
      <c r="AW64" s="457"/>
      <c r="AX64" s="457"/>
      <c r="AY64" s="457"/>
      <c r="AZ64" s="457"/>
      <c r="BA64" s="462"/>
      <c r="BB64" s="457"/>
      <c r="BC64" s="462"/>
    </row>
    <row r="65" spans="2:7" s="137" customFormat="1" ht="19.5" customHeight="1">
      <c r="B65" s="1433" t="s">
        <v>1128</v>
      </c>
      <c r="C65" s="1433"/>
      <c r="D65" s="1433"/>
      <c r="E65" s="1433"/>
      <c r="F65" s="647"/>
      <c r="G65" s="647"/>
    </row>
    <row r="66" spans="2:7" s="527" customFormat="1" ht="66.75" customHeight="1">
      <c r="B66" s="1434" t="s">
        <v>1678</v>
      </c>
      <c r="C66" s="1434"/>
      <c r="D66" s="1434"/>
      <c r="E66" s="1434"/>
      <c r="F66" s="648"/>
      <c r="G66" s="648"/>
    </row>
    <row r="67" spans="2:7" s="527" customFormat="1" ht="42" customHeight="1">
      <c r="B67" s="1434" t="s">
        <v>1498</v>
      </c>
      <c r="C67" s="1434"/>
      <c r="D67" s="1434"/>
      <c r="E67" s="1434"/>
      <c r="F67" s="648"/>
      <c r="G67" s="648"/>
    </row>
    <row r="68" spans="2:7" s="527" customFormat="1" ht="44.25" customHeight="1">
      <c r="B68" s="1433" t="s">
        <v>1499</v>
      </c>
      <c r="C68" s="1433"/>
      <c r="D68" s="1433"/>
      <c r="E68" s="1433"/>
      <c r="F68" s="647"/>
      <c r="G68" s="647"/>
    </row>
    <row r="69" spans="2:7" s="527" customFormat="1" ht="54" customHeight="1">
      <c r="B69" s="1433" t="s">
        <v>1129</v>
      </c>
      <c r="C69" s="1433"/>
      <c r="D69" s="1433"/>
      <c r="E69" s="1433"/>
      <c r="F69" s="647"/>
      <c r="G69" s="647"/>
    </row>
    <row r="70" spans="2:7" ht="51.75" customHeight="1">
      <c r="B70" s="1433" t="s">
        <v>1130</v>
      </c>
      <c r="C70" s="1433"/>
      <c r="D70" s="1433"/>
      <c r="E70" s="1433"/>
      <c r="F70" s="647"/>
      <c r="G70" s="647"/>
    </row>
    <row r="71" spans="2:7" ht="15" customHeight="1">
      <c r="B71" s="1028" t="s">
        <v>1544</v>
      </c>
    </row>
    <row r="72" spans="2:7" ht="15" customHeight="1">
      <c r="B72" s="37" t="s">
        <v>1676</v>
      </c>
    </row>
  </sheetData>
  <sheetProtection selectLockedCells="1"/>
  <mergeCells count="97">
    <mergeCell ref="AL5:AO5"/>
    <mergeCell ref="AP5:AS5"/>
    <mergeCell ref="AT5:AW5"/>
    <mergeCell ref="AX5:BA5"/>
    <mergeCell ref="Y6:Y7"/>
    <mergeCell ref="Z6:AA6"/>
    <mergeCell ref="AK6:AK7"/>
    <mergeCell ref="AL6:AM6"/>
    <mergeCell ref="AC6:AC7"/>
    <mergeCell ref="AD6:AE6"/>
    <mergeCell ref="AG6:AG7"/>
    <mergeCell ref="AH6:AI6"/>
    <mergeCell ref="AW6:AW7"/>
    <mergeCell ref="AX6:AY6"/>
    <mergeCell ref="R5:U5"/>
    <mergeCell ref="V5:Y5"/>
    <mergeCell ref="Z5:AC5"/>
    <mergeCell ref="AD5:AG5"/>
    <mergeCell ref="AH5:AK5"/>
    <mergeCell ref="A5:A7"/>
    <mergeCell ref="B5:E5"/>
    <mergeCell ref="F5:I5"/>
    <mergeCell ref="J5:M5"/>
    <mergeCell ref="N5:Q5"/>
    <mergeCell ref="E6:E7"/>
    <mergeCell ref="F6:G6"/>
    <mergeCell ref="I6:I7"/>
    <mergeCell ref="J6:K6"/>
    <mergeCell ref="Q6:Q7"/>
    <mergeCell ref="B6:C6"/>
    <mergeCell ref="M6:M7"/>
    <mergeCell ref="N6:O6"/>
    <mergeCell ref="BB5:BE5"/>
    <mergeCell ref="BF5:BI5"/>
    <mergeCell ref="BJ5:BM5"/>
    <mergeCell ref="BN5:BQ5"/>
    <mergeCell ref="BR5:BU5"/>
    <mergeCell ref="BN6:BO6"/>
    <mergeCell ref="BQ6:BQ7"/>
    <mergeCell ref="BR6:BS6"/>
    <mergeCell ref="BU6:BU7"/>
    <mergeCell ref="BB6:BC6"/>
    <mergeCell ref="BE6:BE7"/>
    <mergeCell ref="BF6:BG6"/>
    <mergeCell ref="BI6:BI7"/>
    <mergeCell ref="BJ6:BK6"/>
    <mergeCell ref="B67:E67"/>
    <mergeCell ref="B68:E68"/>
    <mergeCell ref="B69:E69"/>
    <mergeCell ref="B70:E70"/>
    <mergeCell ref="BM6:BM7"/>
    <mergeCell ref="AO6:AO7"/>
    <mergeCell ref="AP6:AQ6"/>
    <mergeCell ref="AS6:AS7"/>
    <mergeCell ref="AT6:AU6"/>
    <mergeCell ref="BA6:BA7"/>
    <mergeCell ref="R6:S6"/>
    <mergeCell ref="U6:U7"/>
    <mergeCell ref="V6:W6"/>
    <mergeCell ref="AX37:BA37"/>
    <mergeCell ref="BB37:BE37"/>
    <mergeCell ref="B9:E9"/>
    <mergeCell ref="F9:I9"/>
    <mergeCell ref="J9:M9"/>
    <mergeCell ref="N9:Q9"/>
    <mergeCell ref="B66:E66"/>
    <mergeCell ref="R9:U9"/>
    <mergeCell ref="V9:Y9"/>
    <mergeCell ref="Z9:AC9"/>
    <mergeCell ref="AD9:AG9"/>
    <mergeCell ref="AH9:AK9"/>
    <mergeCell ref="AL9:AO9"/>
    <mergeCell ref="AL37:AO37"/>
    <mergeCell ref="AP37:AS37"/>
    <mergeCell ref="AT37:AW37"/>
    <mergeCell ref="BF37:BI37"/>
    <mergeCell ref="AP9:AS9"/>
    <mergeCell ref="AT9:AW9"/>
    <mergeCell ref="AX9:BA9"/>
    <mergeCell ref="BB9:BE9"/>
    <mergeCell ref="BF9:BI9"/>
    <mergeCell ref="BJ37:BM37"/>
    <mergeCell ref="BN37:BQ37"/>
    <mergeCell ref="BR37:BU37"/>
    <mergeCell ref="B65:E65"/>
    <mergeCell ref="BJ9:BM9"/>
    <mergeCell ref="BN9:BQ9"/>
    <mergeCell ref="BR9:BU9"/>
    <mergeCell ref="B37:E37"/>
    <mergeCell ref="F37:I37"/>
    <mergeCell ref="J37:M37"/>
    <mergeCell ref="N37:Q37"/>
    <mergeCell ref="R37:U37"/>
    <mergeCell ref="V37:Y37"/>
    <mergeCell ref="Z37:AC37"/>
    <mergeCell ref="AD37:AG37"/>
    <mergeCell ref="AH37:AK3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&amp;"Arial,Fett"Rohstoffproduktivitäten aus DMI und DMC 
(preisbereinigt, verkettet) 1994 – 2018 nach Bundesländern</oddHeader>
    <oddFooter>&amp;CStatistische Ämter der Länder – Indikatoren und Kennzahlen, UGRdL 2020</oddFooter>
  </headerFooter>
  <rowBreaks count="2" manualBreakCount="2">
    <brk id="35" max="16383" man="1"/>
    <brk id="64" max="72" man="1"/>
  </rowBreaks>
  <colBreaks count="17" manualBreakCount="17">
    <brk id="5" min="7" max="71" man="1"/>
    <brk id="9" min="7" max="71" man="1"/>
    <brk id="13" max="1048575" man="1"/>
    <brk id="17" min="7" max="71" man="1"/>
    <brk id="21" min="7" max="71" man="1"/>
    <brk id="25" max="1048575" man="1"/>
    <brk id="29" min="7" max="71" man="1"/>
    <brk id="33" min="7" max="71" man="1"/>
    <brk id="37" max="1048575" man="1"/>
    <brk id="41" min="7" max="71" man="1"/>
    <brk id="45" min="7" max="71" man="1"/>
    <brk id="49" min="7" max="71" man="1"/>
    <brk id="53" min="7" max="71" man="1"/>
    <brk id="57" min="7" max="71" man="1"/>
    <brk id="61" min="7" max="71" man="1"/>
    <brk id="65" min="7" max="71" man="1"/>
    <brk id="69" min="7" max="71" man="1"/>
  </colBreaks>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5">
    <pageSetUpPr autoPageBreaks="0"/>
  </sheetPr>
  <dimension ref="A1:CS91"/>
  <sheetViews>
    <sheetView showGridLines="0" showRowColHeaders="0" zoomScaleNormal="100" workbookViewId="0">
      <pane xSplit="1" ySplit="7" topLeftCell="B8" activePane="bottomRight" state="frozen"/>
      <selection pane="topRight"/>
      <selection pane="bottomLeft"/>
      <selection pane="bottomRight"/>
    </sheetView>
  </sheetViews>
  <sheetFormatPr baseColWidth="10" defaultColWidth="11.453125" defaultRowHeight="12.75" customHeight="1"/>
  <cols>
    <col min="1" max="1" width="23.54296875" style="282" customWidth="1"/>
    <col min="2" max="97" width="16.54296875" style="282" customWidth="1"/>
    <col min="98" max="16384" width="11.453125" style="282"/>
  </cols>
  <sheetData>
    <row r="1" spans="1:97" ht="12.75" customHeight="1">
      <c r="A1" s="691" t="s">
        <v>322</v>
      </c>
    </row>
    <row r="3" spans="1:97" ht="12.75" customHeight="1">
      <c r="A3" s="283" t="s">
        <v>710</v>
      </c>
      <c r="B3" s="284" t="s">
        <v>1295</v>
      </c>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s="284"/>
      <c r="AG3" s="284"/>
      <c r="AH3" s="284"/>
      <c r="AI3" s="284"/>
      <c r="AJ3" s="284"/>
      <c r="AK3" s="284"/>
      <c r="AL3" s="284"/>
      <c r="AM3" s="284"/>
      <c r="AN3" s="284"/>
      <c r="AO3" s="284"/>
      <c r="AP3" s="284"/>
      <c r="AQ3" s="284"/>
      <c r="AR3" s="284"/>
      <c r="AS3" s="284"/>
      <c r="AT3" s="284"/>
      <c r="AU3" s="284"/>
      <c r="AV3" s="284"/>
      <c r="AW3" s="284"/>
      <c r="AX3" s="284"/>
      <c r="AY3" s="284"/>
      <c r="AZ3" s="284"/>
      <c r="BA3" s="284"/>
      <c r="BB3" s="284"/>
      <c r="BC3" s="284"/>
      <c r="BD3" s="284"/>
      <c r="BE3" s="284"/>
      <c r="BF3" s="284"/>
      <c r="BG3" s="284"/>
      <c r="BH3" s="284"/>
      <c r="BI3" s="284"/>
      <c r="BJ3" s="284"/>
      <c r="BK3" s="284"/>
      <c r="BL3" s="284"/>
      <c r="BM3" s="284"/>
      <c r="BN3" s="284"/>
      <c r="BO3" s="284"/>
      <c r="BP3" s="284"/>
      <c r="BQ3" s="284"/>
      <c r="BR3" s="284"/>
      <c r="BS3" s="284"/>
      <c r="BT3" s="284"/>
      <c r="BU3" s="284"/>
      <c r="BV3" s="284"/>
      <c r="BW3" s="284"/>
      <c r="BX3" s="284"/>
      <c r="BY3" s="284"/>
      <c r="BZ3" s="284"/>
      <c r="CA3" s="284"/>
      <c r="CB3" s="284"/>
      <c r="CC3" s="284"/>
      <c r="CD3" s="284"/>
      <c r="CE3" s="284"/>
      <c r="CF3" s="284"/>
      <c r="CG3" s="284"/>
      <c r="CH3" s="284"/>
      <c r="CI3" s="284"/>
      <c r="CJ3" s="284"/>
      <c r="CK3" s="284"/>
      <c r="CL3" s="284"/>
      <c r="CM3" s="284"/>
      <c r="CN3" s="284"/>
      <c r="CO3" s="284"/>
      <c r="CP3" s="284"/>
      <c r="CQ3" s="284"/>
      <c r="CR3" s="284"/>
      <c r="CS3" s="284"/>
    </row>
    <row r="4" spans="1:97" ht="12.75" customHeight="1">
      <c r="A4" s="285"/>
      <c r="B4" s="285"/>
      <c r="C4" s="285"/>
      <c r="D4" s="285"/>
      <c r="E4" s="285"/>
      <c r="F4" s="285"/>
      <c r="G4" s="285"/>
      <c r="H4" s="285"/>
      <c r="I4" s="285"/>
      <c r="J4" s="285"/>
      <c r="K4" s="285"/>
      <c r="L4" s="285"/>
      <c r="M4" s="285"/>
      <c r="N4" s="285"/>
      <c r="O4" s="285"/>
      <c r="P4" s="285"/>
      <c r="Q4" s="285"/>
      <c r="R4" s="285"/>
      <c r="S4" s="285"/>
      <c r="T4" s="285"/>
      <c r="U4" s="285"/>
      <c r="V4" s="285"/>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c r="BD4" s="285"/>
      <c r="BE4" s="285"/>
      <c r="BF4" s="285"/>
      <c r="BG4" s="285"/>
      <c r="BH4" s="285"/>
      <c r="BI4" s="285"/>
      <c r="BJ4" s="285"/>
      <c r="BK4" s="285"/>
      <c r="BL4" s="285"/>
      <c r="BM4" s="285"/>
      <c r="BN4" s="285"/>
      <c r="BO4" s="285"/>
      <c r="BP4" s="285"/>
      <c r="BQ4" s="285"/>
      <c r="BR4" s="285"/>
      <c r="BS4" s="285"/>
      <c r="BT4" s="285"/>
      <c r="BU4" s="285"/>
      <c r="BV4" s="285"/>
      <c r="BW4" s="285"/>
      <c r="BX4" s="285"/>
      <c r="BY4" s="285"/>
      <c r="BZ4" s="285"/>
      <c r="CA4" s="285"/>
      <c r="CB4" s="285"/>
      <c r="CC4" s="285"/>
      <c r="CD4" s="285"/>
      <c r="CE4" s="285"/>
      <c r="CF4" s="285"/>
      <c r="CG4" s="285"/>
      <c r="CH4" s="285"/>
      <c r="CI4" s="285"/>
      <c r="CJ4" s="285"/>
      <c r="CK4" s="285"/>
      <c r="CL4" s="285"/>
      <c r="CM4" s="285"/>
      <c r="CN4" s="285"/>
      <c r="CO4" s="285"/>
      <c r="CP4" s="285"/>
      <c r="CQ4" s="285"/>
      <c r="CR4" s="285"/>
      <c r="CS4" s="285"/>
    </row>
    <row r="5" spans="1:97" ht="12.5">
      <c r="A5" s="1330" t="s">
        <v>433</v>
      </c>
      <c r="B5" s="1357">
        <v>1994</v>
      </c>
      <c r="C5" s="1358"/>
      <c r="D5" s="1358"/>
      <c r="E5" s="1358"/>
      <c r="F5" s="1357">
        <v>1995</v>
      </c>
      <c r="G5" s="1358"/>
      <c r="H5" s="1358"/>
      <c r="I5" s="1358"/>
      <c r="J5" s="1357">
        <v>1996</v>
      </c>
      <c r="K5" s="1358"/>
      <c r="L5" s="1358"/>
      <c r="M5" s="1358"/>
      <c r="N5" s="1357">
        <v>1997</v>
      </c>
      <c r="O5" s="1358"/>
      <c r="P5" s="1358"/>
      <c r="Q5" s="1358"/>
      <c r="R5" s="1357">
        <v>1998</v>
      </c>
      <c r="S5" s="1358"/>
      <c r="T5" s="1358"/>
      <c r="U5" s="1358"/>
      <c r="V5" s="1357">
        <v>1999</v>
      </c>
      <c r="W5" s="1358"/>
      <c r="X5" s="1358"/>
      <c r="Y5" s="1358"/>
      <c r="Z5" s="1357">
        <v>2000</v>
      </c>
      <c r="AA5" s="1358"/>
      <c r="AB5" s="1358"/>
      <c r="AC5" s="1358"/>
      <c r="AD5" s="1357">
        <v>2001</v>
      </c>
      <c r="AE5" s="1358"/>
      <c r="AF5" s="1358"/>
      <c r="AG5" s="1358"/>
      <c r="AH5" s="1357">
        <v>2002</v>
      </c>
      <c r="AI5" s="1358"/>
      <c r="AJ5" s="1358"/>
      <c r="AK5" s="1358"/>
      <c r="AL5" s="1357">
        <v>2003</v>
      </c>
      <c r="AM5" s="1358"/>
      <c r="AN5" s="1358"/>
      <c r="AO5" s="1358"/>
      <c r="AP5" s="1357">
        <v>2004</v>
      </c>
      <c r="AQ5" s="1358"/>
      <c r="AR5" s="1358"/>
      <c r="AS5" s="1358"/>
      <c r="AT5" s="1357">
        <v>2005</v>
      </c>
      <c r="AU5" s="1358"/>
      <c r="AV5" s="1358"/>
      <c r="AW5" s="1358"/>
      <c r="AX5" s="1357">
        <v>2006</v>
      </c>
      <c r="AY5" s="1358"/>
      <c r="AZ5" s="1358"/>
      <c r="BA5" s="1358"/>
      <c r="BB5" s="1357">
        <v>2007</v>
      </c>
      <c r="BC5" s="1358"/>
      <c r="BD5" s="1358"/>
      <c r="BE5" s="1358"/>
      <c r="BF5" s="1357">
        <v>2008</v>
      </c>
      <c r="BG5" s="1358"/>
      <c r="BH5" s="1358"/>
      <c r="BI5" s="1358"/>
      <c r="BJ5" s="1357">
        <v>2009</v>
      </c>
      <c r="BK5" s="1358"/>
      <c r="BL5" s="1358"/>
      <c r="BM5" s="1358"/>
      <c r="BN5" s="1357">
        <v>2010</v>
      </c>
      <c r="BO5" s="1358"/>
      <c r="BP5" s="1358"/>
      <c r="BQ5" s="1358"/>
      <c r="BR5" s="1357">
        <v>2011</v>
      </c>
      <c r="BS5" s="1358"/>
      <c r="BT5" s="1358"/>
      <c r="BU5" s="1358"/>
      <c r="BV5" s="1357">
        <v>2012</v>
      </c>
      <c r="BW5" s="1358"/>
      <c r="BX5" s="1358"/>
      <c r="BY5" s="1358"/>
      <c r="BZ5" s="1357">
        <v>2013</v>
      </c>
      <c r="CA5" s="1358"/>
      <c r="CB5" s="1358"/>
      <c r="CC5" s="1358"/>
      <c r="CD5" s="1357">
        <v>2014</v>
      </c>
      <c r="CE5" s="1358"/>
      <c r="CF5" s="1358"/>
      <c r="CG5" s="1358"/>
      <c r="CH5" s="1357">
        <v>2015</v>
      </c>
      <c r="CI5" s="1358"/>
      <c r="CJ5" s="1358"/>
      <c r="CK5" s="1358"/>
      <c r="CL5" s="1357">
        <v>2016</v>
      </c>
      <c r="CM5" s="1358"/>
      <c r="CN5" s="1358"/>
      <c r="CO5" s="1358"/>
      <c r="CP5" s="1357">
        <v>2017</v>
      </c>
      <c r="CQ5" s="1358"/>
      <c r="CR5" s="1358"/>
      <c r="CS5" s="1358"/>
    </row>
    <row r="6" spans="1:97" ht="12.5">
      <c r="A6" s="1330"/>
      <c r="B6" s="1440" t="s">
        <v>646</v>
      </c>
      <c r="C6" s="1440" t="s">
        <v>595</v>
      </c>
      <c r="D6" s="1440"/>
      <c r="E6" s="1441"/>
      <c r="F6" s="1440" t="s">
        <v>646</v>
      </c>
      <c r="G6" s="1440" t="s">
        <v>595</v>
      </c>
      <c r="H6" s="1440"/>
      <c r="I6" s="1441"/>
      <c r="J6" s="1440" t="s">
        <v>646</v>
      </c>
      <c r="K6" s="1440" t="s">
        <v>595</v>
      </c>
      <c r="L6" s="1440"/>
      <c r="M6" s="1441"/>
      <c r="N6" s="1440" t="s">
        <v>646</v>
      </c>
      <c r="O6" s="1440" t="s">
        <v>595</v>
      </c>
      <c r="P6" s="1440"/>
      <c r="Q6" s="1441"/>
      <c r="R6" s="1440" t="s">
        <v>646</v>
      </c>
      <c r="S6" s="1440" t="s">
        <v>595</v>
      </c>
      <c r="T6" s="1440"/>
      <c r="U6" s="1441"/>
      <c r="V6" s="1440" t="s">
        <v>646</v>
      </c>
      <c r="W6" s="1440" t="s">
        <v>595</v>
      </c>
      <c r="X6" s="1440"/>
      <c r="Y6" s="1441"/>
      <c r="Z6" s="1440" t="s">
        <v>646</v>
      </c>
      <c r="AA6" s="1440" t="s">
        <v>595</v>
      </c>
      <c r="AB6" s="1440"/>
      <c r="AC6" s="1441"/>
      <c r="AD6" s="1440" t="s">
        <v>646</v>
      </c>
      <c r="AE6" s="1440" t="s">
        <v>595</v>
      </c>
      <c r="AF6" s="1440"/>
      <c r="AG6" s="1441"/>
      <c r="AH6" s="1440" t="s">
        <v>646</v>
      </c>
      <c r="AI6" s="1440" t="s">
        <v>595</v>
      </c>
      <c r="AJ6" s="1440"/>
      <c r="AK6" s="1441"/>
      <c r="AL6" s="1440" t="s">
        <v>646</v>
      </c>
      <c r="AM6" s="1440" t="s">
        <v>595</v>
      </c>
      <c r="AN6" s="1440"/>
      <c r="AO6" s="1441"/>
      <c r="AP6" s="1440" t="s">
        <v>646</v>
      </c>
      <c r="AQ6" s="1440" t="s">
        <v>595</v>
      </c>
      <c r="AR6" s="1440"/>
      <c r="AS6" s="1441"/>
      <c r="AT6" s="1440" t="s">
        <v>646</v>
      </c>
      <c r="AU6" s="1440" t="s">
        <v>595</v>
      </c>
      <c r="AV6" s="1440"/>
      <c r="AW6" s="1441"/>
      <c r="AX6" s="1440" t="s">
        <v>646</v>
      </c>
      <c r="AY6" s="1440" t="s">
        <v>595</v>
      </c>
      <c r="AZ6" s="1440"/>
      <c r="BA6" s="1441"/>
      <c r="BB6" s="1440" t="s">
        <v>646</v>
      </c>
      <c r="BC6" s="1440" t="s">
        <v>595</v>
      </c>
      <c r="BD6" s="1440"/>
      <c r="BE6" s="1441"/>
      <c r="BF6" s="1440" t="s">
        <v>646</v>
      </c>
      <c r="BG6" s="1440" t="s">
        <v>595</v>
      </c>
      <c r="BH6" s="1440"/>
      <c r="BI6" s="1441"/>
      <c r="BJ6" s="1440" t="s">
        <v>646</v>
      </c>
      <c r="BK6" s="1440" t="s">
        <v>595</v>
      </c>
      <c r="BL6" s="1440"/>
      <c r="BM6" s="1441"/>
      <c r="BN6" s="1440" t="s">
        <v>646</v>
      </c>
      <c r="BO6" s="1440" t="s">
        <v>595</v>
      </c>
      <c r="BP6" s="1440"/>
      <c r="BQ6" s="1441"/>
      <c r="BR6" s="1440" t="s">
        <v>646</v>
      </c>
      <c r="BS6" s="1440" t="s">
        <v>595</v>
      </c>
      <c r="BT6" s="1440"/>
      <c r="BU6" s="1441"/>
      <c r="BV6" s="1440" t="s">
        <v>646</v>
      </c>
      <c r="BW6" s="1440" t="s">
        <v>595</v>
      </c>
      <c r="BX6" s="1440"/>
      <c r="BY6" s="1441"/>
      <c r="BZ6" s="1440" t="s">
        <v>646</v>
      </c>
      <c r="CA6" s="1440" t="s">
        <v>595</v>
      </c>
      <c r="CB6" s="1440"/>
      <c r="CC6" s="1441"/>
      <c r="CD6" s="1440" t="s">
        <v>646</v>
      </c>
      <c r="CE6" s="1440" t="s">
        <v>595</v>
      </c>
      <c r="CF6" s="1440"/>
      <c r="CG6" s="1441"/>
      <c r="CH6" s="1440" t="s">
        <v>646</v>
      </c>
      <c r="CI6" s="1440" t="s">
        <v>595</v>
      </c>
      <c r="CJ6" s="1440"/>
      <c r="CK6" s="1441"/>
      <c r="CL6" s="1440" t="s">
        <v>646</v>
      </c>
      <c r="CM6" s="1440" t="s">
        <v>595</v>
      </c>
      <c r="CN6" s="1440"/>
      <c r="CO6" s="1441"/>
      <c r="CP6" s="1440" t="s">
        <v>646</v>
      </c>
      <c r="CQ6" s="1440" t="s">
        <v>595</v>
      </c>
      <c r="CR6" s="1440"/>
      <c r="CS6" s="1441"/>
    </row>
    <row r="7" spans="1:97" ht="43.5" customHeight="1">
      <c r="A7" s="1330"/>
      <c r="B7" s="1442"/>
      <c r="C7" s="532" t="s">
        <v>969</v>
      </c>
      <c r="D7" s="532" t="s">
        <v>970</v>
      </c>
      <c r="E7" s="533" t="s">
        <v>971</v>
      </c>
      <c r="F7" s="1442"/>
      <c r="G7" s="532" t="s">
        <v>969</v>
      </c>
      <c r="H7" s="532" t="s">
        <v>970</v>
      </c>
      <c r="I7" s="533" t="s">
        <v>971</v>
      </c>
      <c r="J7" s="1442"/>
      <c r="K7" s="532" t="s">
        <v>969</v>
      </c>
      <c r="L7" s="532" t="s">
        <v>970</v>
      </c>
      <c r="M7" s="533" t="s">
        <v>971</v>
      </c>
      <c r="N7" s="1442"/>
      <c r="O7" s="532" t="s">
        <v>969</v>
      </c>
      <c r="P7" s="532" t="s">
        <v>970</v>
      </c>
      <c r="Q7" s="533" t="s">
        <v>971</v>
      </c>
      <c r="R7" s="1442"/>
      <c r="S7" s="532" t="s">
        <v>969</v>
      </c>
      <c r="T7" s="532" t="s">
        <v>970</v>
      </c>
      <c r="U7" s="533" t="s">
        <v>971</v>
      </c>
      <c r="V7" s="1442"/>
      <c r="W7" s="532" t="s">
        <v>969</v>
      </c>
      <c r="X7" s="532" t="s">
        <v>970</v>
      </c>
      <c r="Y7" s="533" t="s">
        <v>971</v>
      </c>
      <c r="Z7" s="1442"/>
      <c r="AA7" s="532" t="s">
        <v>969</v>
      </c>
      <c r="AB7" s="532" t="s">
        <v>970</v>
      </c>
      <c r="AC7" s="533" t="s">
        <v>971</v>
      </c>
      <c r="AD7" s="1442"/>
      <c r="AE7" s="532" t="s">
        <v>969</v>
      </c>
      <c r="AF7" s="532" t="s">
        <v>970</v>
      </c>
      <c r="AG7" s="533" t="s">
        <v>971</v>
      </c>
      <c r="AH7" s="1442"/>
      <c r="AI7" s="532" t="s">
        <v>969</v>
      </c>
      <c r="AJ7" s="532" t="s">
        <v>970</v>
      </c>
      <c r="AK7" s="533" t="s">
        <v>971</v>
      </c>
      <c r="AL7" s="1442"/>
      <c r="AM7" s="532" t="s">
        <v>969</v>
      </c>
      <c r="AN7" s="532" t="s">
        <v>970</v>
      </c>
      <c r="AO7" s="533" t="s">
        <v>971</v>
      </c>
      <c r="AP7" s="1442"/>
      <c r="AQ7" s="532" t="s">
        <v>969</v>
      </c>
      <c r="AR7" s="532" t="s">
        <v>970</v>
      </c>
      <c r="AS7" s="533" t="s">
        <v>971</v>
      </c>
      <c r="AT7" s="1442"/>
      <c r="AU7" s="532" t="s">
        <v>969</v>
      </c>
      <c r="AV7" s="532" t="s">
        <v>970</v>
      </c>
      <c r="AW7" s="533" t="s">
        <v>971</v>
      </c>
      <c r="AX7" s="1442"/>
      <c r="AY7" s="532" t="s">
        <v>969</v>
      </c>
      <c r="AZ7" s="532" t="s">
        <v>970</v>
      </c>
      <c r="BA7" s="533" t="s">
        <v>972</v>
      </c>
      <c r="BB7" s="1442"/>
      <c r="BC7" s="532" t="s">
        <v>969</v>
      </c>
      <c r="BD7" s="532" t="s">
        <v>970</v>
      </c>
      <c r="BE7" s="533" t="s">
        <v>973</v>
      </c>
      <c r="BF7" s="1442"/>
      <c r="BG7" s="532" t="s">
        <v>969</v>
      </c>
      <c r="BH7" s="532" t="s">
        <v>970</v>
      </c>
      <c r="BI7" s="533" t="s">
        <v>973</v>
      </c>
      <c r="BJ7" s="1442"/>
      <c r="BK7" s="532" t="s">
        <v>974</v>
      </c>
      <c r="BL7" s="532" t="s">
        <v>970</v>
      </c>
      <c r="BM7" s="533" t="s">
        <v>973</v>
      </c>
      <c r="BN7" s="1442"/>
      <c r="BO7" s="532" t="s">
        <v>969</v>
      </c>
      <c r="BP7" s="532" t="s">
        <v>970</v>
      </c>
      <c r="BQ7" s="533" t="s">
        <v>973</v>
      </c>
      <c r="BR7" s="1442"/>
      <c r="BS7" s="532" t="s">
        <v>969</v>
      </c>
      <c r="BT7" s="532" t="s">
        <v>970</v>
      </c>
      <c r="BU7" s="533" t="s">
        <v>973</v>
      </c>
      <c r="BV7" s="1442"/>
      <c r="BW7" s="532" t="s">
        <v>969</v>
      </c>
      <c r="BX7" s="532" t="s">
        <v>970</v>
      </c>
      <c r="BY7" s="533" t="s">
        <v>973</v>
      </c>
      <c r="BZ7" s="1442"/>
      <c r="CA7" s="532" t="s">
        <v>969</v>
      </c>
      <c r="CB7" s="532" t="s">
        <v>970</v>
      </c>
      <c r="CC7" s="533" t="s">
        <v>973</v>
      </c>
      <c r="CD7" s="1442"/>
      <c r="CE7" s="532" t="s">
        <v>969</v>
      </c>
      <c r="CF7" s="532" t="s">
        <v>970</v>
      </c>
      <c r="CG7" s="533" t="s">
        <v>973</v>
      </c>
      <c r="CH7" s="1442"/>
      <c r="CI7" s="532" t="s">
        <v>969</v>
      </c>
      <c r="CJ7" s="532" t="s">
        <v>970</v>
      </c>
      <c r="CK7" s="533" t="s">
        <v>973</v>
      </c>
      <c r="CL7" s="1442"/>
      <c r="CM7" s="532" t="s">
        <v>969</v>
      </c>
      <c r="CN7" s="532" t="s">
        <v>970</v>
      </c>
      <c r="CO7" s="533" t="s">
        <v>973</v>
      </c>
      <c r="CP7" s="1442"/>
      <c r="CQ7" s="773" t="s">
        <v>969</v>
      </c>
      <c r="CR7" s="773" t="s">
        <v>970</v>
      </c>
      <c r="CS7" s="774" t="s">
        <v>973</v>
      </c>
    </row>
    <row r="8" spans="1:97" ht="12.75" customHeight="1">
      <c r="A8" s="287"/>
      <c r="B8" s="287"/>
      <c r="C8" s="287"/>
      <c r="D8" s="287"/>
      <c r="E8" s="287"/>
      <c r="F8" s="287"/>
      <c r="G8" s="287"/>
      <c r="H8" s="287"/>
      <c r="I8" s="287"/>
      <c r="J8" s="287"/>
      <c r="K8" s="287"/>
      <c r="L8" s="287"/>
      <c r="M8" s="287"/>
      <c r="N8" s="287"/>
      <c r="O8" s="287"/>
      <c r="P8" s="287"/>
      <c r="Q8" s="287"/>
      <c r="R8" s="287"/>
      <c r="S8" s="287"/>
      <c r="T8" s="287"/>
      <c r="U8" s="287"/>
      <c r="V8" s="287"/>
      <c r="W8" s="287"/>
      <c r="X8" s="287"/>
      <c r="Y8" s="287"/>
      <c r="Z8" s="287"/>
      <c r="AA8" s="287"/>
      <c r="AB8" s="287"/>
      <c r="AC8" s="287"/>
      <c r="AD8" s="287"/>
      <c r="AE8" s="287"/>
      <c r="AF8" s="287"/>
      <c r="AG8" s="287"/>
      <c r="AH8" s="287"/>
      <c r="AI8" s="287"/>
      <c r="AJ8" s="287"/>
      <c r="AK8" s="287"/>
      <c r="AL8" s="287"/>
      <c r="AM8" s="287"/>
      <c r="AN8" s="287"/>
      <c r="AO8" s="287"/>
      <c r="AP8" s="287"/>
      <c r="AQ8" s="287"/>
      <c r="AR8" s="287"/>
      <c r="AS8" s="287"/>
      <c r="AT8" s="287"/>
      <c r="AU8" s="287"/>
      <c r="AV8" s="287"/>
      <c r="AW8" s="287"/>
      <c r="AX8" s="287"/>
      <c r="AY8" s="287"/>
      <c r="AZ8" s="287"/>
      <c r="BA8" s="287"/>
      <c r="BB8" s="287"/>
      <c r="BC8" s="287"/>
      <c r="BD8" s="287"/>
      <c r="BE8" s="287"/>
      <c r="BF8" s="287"/>
      <c r="BG8" s="287"/>
      <c r="BH8" s="287"/>
      <c r="BI8" s="287"/>
      <c r="BJ8" s="287"/>
      <c r="BK8" s="287"/>
      <c r="BL8" s="287"/>
      <c r="BM8" s="287"/>
      <c r="BN8" s="287"/>
      <c r="BO8" s="287"/>
      <c r="BP8" s="287"/>
      <c r="BQ8" s="287"/>
      <c r="BR8" s="287"/>
      <c r="BS8" s="287"/>
      <c r="BT8" s="287"/>
      <c r="BU8" s="287"/>
      <c r="BV8" s="287"/>
      <c r="BW8" s="287"/>
      <c r="BX8" s="287"/>
      <c r="BY8" s="287"/>
      <c r="BZ8" s="287"/>
      <c r="CA8" s="287"/>
      <c r="CB8" s="287"/>
      <c r="CC8" s="287"/>
      <c r="CD8" s="287"/>
      <c r="CE8" s="287"/>
      <c r="CF8" s="287"/>
      <c r="CG8" s="287"/>
      <c r="CH8" s="287"/>
      <c r="CI8" s="287"/>
      <c r="CJ8" s="287"/>
      <c r="CK8" s="287"/>
      <c r="CL8" s="287"/>
      <c r="CM8" s="287"/>
      <c r="CN8" s="287"/>
      <c r="CO8" s="287"/>
      <c r="CP8" s="287"/>
      <c r="CQ8" s="287"/>
      <c r="CR8" s="287"/>
      <c r="CS8" s="287"/>
    </row>
    <row r="9" spans="1:97" ht="12.75" customHeight="1">
      <c r="A9" s="288"/>
      <c r="B9" s="1439" t="s">
        <v>975</v>
      </c>
      <c r="C9" s="1439"/>
      <c r="D9" s="1439"/>
      <c r="E9" s="1439"/>
      <c r="F9" s="1439" t="s">
        <v>975</v>
      </c>
      <c r="G9" s="1439"/>
      <c r="H9" s="1439"/>
      <c r="I9" s="1439"/>
      <c r="J9" s="1439" t="s">
        <v>975</v>
      </c>
      <c r="K9" s="1439"/>
      <c r="L9" s="1439"/>
      <c r="M9" s="1439"/>
      <c r="N9" s="1439" t="s">
        <v>975</v>
      </c>
      <c r="O9" s="1439"/>
      <c r="P9" s="1439"/>
      <c r="Q9" s="1439"/>
      <c r="R9" s="1439" t="s">
        <v>975</v>
      </c>
      <c r="S9" s="1439"/>
      <c r="T9" s="1439"/>
      <c r="U9" s="1439"/>
      <c r="V9" s="1439" t="s">
        <v>975</v>
      </c>
      <c r="W9" s="1439"/>
      <c r="X9" s="1439"/>
      <c r="Y9" s="1439"/>
      <c r="Z9" s="1439" t="s">
        <v>975</v>
      </c>
      <c r="AA9" s="1439"/>
      <c r="AB9" s="1439"/>
      <c r="AC9" s="1439"/>
      <c r="AD9" s="1439" t="s">
        <v>975</v>
      </c>
      <c r="AE9" s="1439"/>
      <c r="AF9" s="1439"/>
      <c r="AG9" s="1439"/>
      <c r="AH9" s="1439" t="s">
        <v>975</v>
      </c>
      <c r="AI9" s="1439"/>
      <c r="AJ9" s="1439"/>
      <c r="AK9" s="1439"/>
      <c r="AL9" s="1439" t="s">
        <v>975</v>
      </c>
      <c r="AM9" s="1439"/>
      <c r="AN9" s="1439"/>
      <c r="AO9" s="1439"/>
      <c r="AP9" s="1439" t="s">
        <v>975</v>
      </c>
      <c r="AQ9" s="1439"/>
      <c r="AR9" s="1439"/>
      <c r="AS9" s="1439"/>
      <c r="AT9" s="1439" t="s">
        <v>975</v>
      </c>
      <c r="AU9" s="1439"/>
      <c r="AV9" s="1439"/>
      <c r="AW9" s="1439"/>
      <c r="AX9" s="1439" t="s">
        <v>975</v>
      </c>
      <c r="AY9" s="1439"/>
      <c r="AZ9" s="1439"/>
      <c r="BA9" s="1439"/>
      <c r="BB9" s="1439" t="s">
        <v>975</v>
      </c>
      <c r="BC9" s="1439"/>
      <c r="BD9" s="1439"/>
      <c r="BE9" s="1439"/>
      <c r="BF9" s="1439" t="s">
        <v>975</v>
      </c>
      <c r="BG9" s="1439"/>
      <c r="BH9" s="1439"/>
      <c r="BI9" s="1439"/>
      <c r="BJ9" s="1439" t="s">
        <v>975</v>
      </c>
      <c r="BK9" s="1439"/>
      <c r="BL9" s="1439"/>
      <c r="BM9" s="1439"/>
      <c r="BN9" s="1439" t="s">
        <v>975</v>
      </c>
      <c r="BO9" s="1439"/>
      <c r="BP9" s="1439"/>
      <c r="BQ9" s="1439"/>
      <c r="BR9" s="1439" t="s">
        <v>975</v>
      </c>
      <c r="BS9" s="1439"/>
      <c r="BT9" s="1439"/>
      <c r="BU9" s="1439"/>
      <c r="BV9" s="1439" t="s">
        <v>975</v>
      </c>
      <c r="BW9" s="1439"/>
      <c r="BX9" s="1439"/>
      <c r="BY9" s="1439"/>
      <c r="BZ9" s="1439" t="s">
        <v>975</v>
      </c>
      <c r="CA9" s="1439"/>
      <c r="CB9" s="1439"/>
      <c r="CC9" s="1439"/>
      <c r="CD9" s="1439" t="s">
        <v>975</v>
      </c>
      <c r="CE9" s="1439"/>
      <c r="CF9" s="1439"/>
      <c r="CG9" s="1439"/>
      <c r="CH9" s="1439" t="s">
        <v>975</v>
      </c>
      <c r="CI9" s="1439"/>
      <c r="CJ9" s="1439"/>
      <c r="CK9" s="1439"/>
      <c r="CL9" s="1439" t="s">
        <v>975</v>
      </c>
      <c r="CM9" s="1439"/>
      <c r="CN9" s="1439"/>
      <c r="CO9" s="1439"/>
      <c r="CP9" s="1439" t="s">
        <v>975</v>
      </c>
      <c r="CQ9" s="1439"/>
      <c r="CR9" s="1439"/>
      <c r="CS9" s="1439"/>
    </row>
    <row r="10" spans="1:97" ht="12.75" customHeight="1">
      <c r="A10" s="287"/>
      <c r="B10" s="298"/>
      <c r="C10" s="298"/>
      <c r="D10" s="604"/>
      <c r="E10" s="298"/>
      <c r="F10" s="298"/>
      <c r="G10" s="298"/>
      <c r="H10" s="604"/>
      <c r="I10" s="298"/>
      <c r="J10" s="298"/>
      <c r="K10" s="298"/>
      <c r="L10" s="298"/>
      <c r="M10" s="298"/>
      <c r="N10" s="298"/>
      <c r="O10" s="298"/>
      <c r="P10" s="298"/>
      <c r="Q10" s="298"/>
      <c r="R10" s="298"/>
      <c r="S10" s="298"/>
      <c r="T10" s="298"/>
      <c r="U10" s="298"/>
      <c r="V10" s="298"/>
      <c r="W10" s="298"/>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row>
    <row r="11" spans="1:97" ht="12.75" customHeight="1">
      <c r="A11" s="709" t="s">
        <v>435</v>
      </c>
      <c r="B11" s="1170">
        <v>5258.1253004929822</v>
      </c>
      <c r="C11" s="1170">
        <v>996.40203903202223</v>
      </c>
      <c r="D11" s="1171" t="s">
        <v>1382</v>
      </c>
      <c r="E11" s="1170">
        <v>4261.7232614609602</v>
      </c>
      <c r="F11" s="1170">
        <v>5302.1752251792514</v>
      </c>
      <c r="G11" s="1170">
        <v>990.66790058440665</v>
      </c>
      <c r="H11" s="1171" t="s">
        <v>1382</v>
      </c>
      <c r="I11" s="1170">
        <v>4311.5073245948452</v>
      </c>
      <c r="J11" s="1170">
        <v>5527.2221810323972</v>
      </c>
      <c r="K11" s="1170">
        <v>981.63030529238222</v>
      </c>
      <c r="L11" s="1171" t="s">
        <v>1382</v>
      </c>
      <c r="M11" s="1170">
        <v>4545.591875740015</v>
      </c>
      <c r="N11" s="1170">
        <v>5432.7901221338061</v>
      </c>
      <c r="O11" s="1170">
        <v>1032.6004816369521</v>
      </c>
      <c r="P11" s="1171" t="s">
        <v>1382</v>
      </c>
      <c r="Q11" s="1170">
        <v>4400.1896404968538</v>
      </c>
      <c r="R11" s="1170">
        <v>5567.1203558609195</v>
      </c>
      <c r="S11" s="1170">
        <v>1097.0406425916365</v>
      </c>
      <c r="T11" s="1171" t="s">
        <v>1382</v>
      </c>
      <c r="U11" s="1170">
        <v>4470.0797132692833</v>
      </c>
      <c r="V11" s="1170">
        <v>5994.2885468634749</v>
      </c>
      <c r="W11" s="1170">
        <v>980.87103684880583</v>
      </c>
      <c r="X11" s="1170">
        <v>222.27407845761067</v>
      </c>
      <c r="Y11" s="1170">
        <v>4791.1434315570586</v>
      </c>
      <c r="Z11" s="1170">
        <v>6252.484599670116</v>
      </c>
      <c r="AA11" s="1170">
        <v>988.76129315942592</v>
      </c>
      <c r="AB11" s="1170">
        <v>346.14028887183986</v>
      </c>
      <c r="AC11" s="1170">
        <v>4917.5829315000219</v>
      </c>
      <c r="AD11" s="1170">
        <v>7048.64154174736</v>
      </c>
      <c r="AE11" s="1170">
        <v>1188.4494051118963</v>
      </c>
      <c r="AF11" s="1170">
        <v>525.49528573747909</v>
      </c>
      <c r="AG11" s="1170">
        <v>5334.6968508979844</v>
      </c>
      <c r="AH11" s="1170">
        <v>7235.0024333892161</v>
      </c>
      <c r="AI11" s="1170">
        <v>1091.1469999999999</v>
      </c>
      <c r="AJ11" s="1170">
        <v>646.6882234959827</v>
      </c>
      <c r="AK11" s="1170">
        <v>5497.1672098932331</v>
      </c>
      <c r="AL11" s="1170">
        <v>7451.4083835063439</v>
      </c>
      <c r="AM11" s="1170">
        <v>1047.2370000000001</v>
      </c>
      <c r="AN11" s="1170">
        <v>778.09299999999996</v>
      </c>
      <c r="AO11" s="1170">
        <v>5626.0783835063439</v>
      </c>
      <c r="AP11" s="1170">
        <v>7313.1035593265169</v>
      </c>
      <c r="AQ11" s="1170">
        <v>1099.376</v>
      </c>
      <c r="AR11" s="1170">
        <v>753.80709919281151</v>
      </c>
      <c r="AS11" s="1170">
        <v>5450.8160750109455</v>
      </c>
      <c r="AT11" s="1170">
        <v>7374.6452894712229</v>
      </c>
      <c r="AU11" s="1170">
        <v>1241.721</v>
      </c>
      <c r="AV11" s="1170">
        <v>888.45401746724895</v>
      </c>
      <c r="AW11" s="1170">
        <v>5275.8796724081722</v>
      </c>
      <c r="AX11" s="1170">
        <v>7403.3913253008786</v>
      </c>
      <c r="AY11" s="1170">
        <v>1278.5160000000001</v>
      </c>
      <c r="AZ11" s="1170">
        <v>875.78170589009017</v>
      </c>
      <c r="BA11" s="1170">
        <v>5249.093619410789</v>
      </c>
      <c r="BB11" s="1170">
        <v>7284.8511038242868</v>
      </c>
      <c r="BC11" s="1170">
        <v>1238.7719999999999</v>
      </c>
      <c r="BD11" s="1170">
        <v>899.28831244938328</v>
      </c>
      <c r="BE11" s="1170">
        <v>5146.7907913749032</v>
      </c>
      <c r="BF11" s="1170">
        <v>7270.9933903484007</v>
      </c>
      <c r="BG11" s="1170">
        <v>1283.4860000000001</v>
      </c>
      <c r="BH11" s="1170">
        <v>816.08477495927082</v>
      </c>
      <c r="BI11" s="1170">
        <v>5171.4226153891304</v>
      </c>
      <c r="BJ11" s="1170">
        <v>7368.3000620648154</v>
      </c>
      <c r="BK11" s="1170">
        <v>1184.9485613098009</v>
      </c>
      <c r="BL11" s="1170">
        <v>957.92632555900809</v>
      </c>
      <c r="BM11" s="1170">
        <v>5225.4251751960055</v>
      </c>
      <c r="BN11" s="1170">
        <v>7307.5393912473983</v>
      </c>
      <c r="BO11" s="1170">
        <v>1232.1178260874001</v>
      </c>
      <c r="BP11" s="1170">
        <v>891.74994252373017</v>
      </c>
      <c r="BQ11" s="1170">
        <v>5183.6716226362678</v>
      </c>
      <c r="BR11" s="1170">
        <v>7526.9426235692463</v>
      </c>
      <c r="BS11" s="1170">
        <v>1218.8626378902045</v>
      </c>
      <c r="BT11" s="1170">
        <v>960.0532202940949</v>
      </c>
      <c r="BU11" s="1170">
        <v>5348.0267653849469</v>
      </c>
      <c r="BV11" s="1170">
        <v>7373.8533013435508</v>
      </c>
      <c r="BW11" s="1170">
        <v>1224.53088916204</v>
      </c>
      <c r="BX11" s="1170">
        <v>908.89737889756918</v>
      </c>
      <c r="BY11" s="1170">
        <v>5240.425033283941</v>
      </c>
      <c r="BZ11" s="1170">
        <v>7493.5396201625745</v>
      </c>
      <c r="CA11" s="1170">
        <v>1234.1747032285875</v>
      </c>
      <c r="CB11" s="1170">
        <v>958.4569515461402</v>
      </c>
      <c r="CC11" s="1170">
        <v>5300.9079653878462</v>
      </c>
      <c r="CD11" s="1170">
        <v>7478.2933460732766</v>
      </c>
      <c r="CE11" s="1170">
        <v>1238.4632334619375</v>
      </c>
      <c r="CF11" s="1170">
        <v>876.97180051028181</v>
      </c>
      <c r="CG11" s="1170">
        <v>5362.858312101057</v>
      </c>
      <c r="CH11" s="1170">
        <v>7537.1326795474424</v>
      </c>
      <c r="CI11" s="1170">
        <v>1285.5563214287997</v>
      </c>
      <c r="CJ11" s="1170">
        <v>873.10347255345107</v>
      </c>
      <c r="CK11" s="1170">
        <v>5378.4728855651911</v>
      </c>
      <c r="CL11" s="1170">
        <v>7653.5880999999999</v>
      </c>
      <c r="CM11" s="1170">
        <v>1309.9363000000001</v>
      </c>
      <c r="CN11" s="1170">
        <v>886.3125</v>
      </c>
      <c r="CO11" s="1170">
        <v>5457.3392999999996</v>
      </c>
      <c r="CP11" s="1170">
        <v>7784.308</v>
      </c>
      <c r="CQ11" s="1170">
        <v>1312.1773000000001</v>
      </c>
      <c r="CR11" s="1170">
        <v>891.42499999999995</v>
      </c>
      <c r="CS11" s="1170">
        <v>5580.7057000000004</v>
      </c>
    </row>
    <row r="12" spans="1:97" ht="12.75" customHeight="1">
      <c r="A12" s="709" t="s">
        <v>436</v>
      </c>
      <c r="B12" s="1170">
        <v>6665.1651854770398</v>
      </c>
      <c r="C12" s="1170">
        <v>1157.2304341379365</v>
      </c>
      <c r="D12" s="1171" t="s">
        <v>1382</v>
      </c>
      <c r="E12" s="1170">
        <v>5507.9347513391031</v>
      </c>
      <c r="F12" s="1170">
        <v>6710.3245349787621</v>
      </c>
      <c r="G12" s="1170">
        <v>1140.8123405408444</v>
      </c>
      <c r="H12" s="1171" t="s">
        <v>1382</v>
      </c>
      <c r="I12" s="1170">
        <v>5569.5121944379171</v>
      </c>
      <c r="J12" s="1170">
        <v>7006.7398746536501</v>
      </c>
      <c r="K12" s="1170">
        <v>1141.1656432307511</v>
      </c>
      <c r="L12" s="1171" t="s">
        <v>1382</v>
      </c>
      <c r="M12" s="1170">
        <v>5865.5742314228992</v>
      </c>
      <c r="N12" s="1170">
        <v>6931.6200166393273</v>
      </c>
      <c r="O12" s="1170">
        <v>1213.6877949515042</v>
      </c>
      <c r="P12" s="1171" t="s">
        <v>1382</v>
      </c>
      <c r="Q12" s="1170">
        <v>5717.9322216878236</v>
      </c>
      <c r="R12" s="1170">
        <v>7085.4207270425113</v>
      </c>
      <c r="S12" s="1170">
        <v>1274.9671494966331</v>
      </c>
      <c r="T12" s="1171" t="s">
        <v>1382</v>
      </c>
      <c r="U12" s="1170">
        <v>5810.453577545878</v>
      </c>
      <c r="V12" s="1170">
        <v>7668.0182608335153</v>
      </c>
      <c r="W12" s="1170">
        <v>1149.6745627176188</v>
      </c>
      <c r="X12" s="1170">
        <v>259.51220679491922</v>
      </c>
      <c r="Y12" s="1170">
        <v>6258.8314913209779</v>
      </c>
      <c r="Z12" s="1170">
        <v>8091.7687292419705</v>
      </c>
      <c r="AA12" s="1170">
        <v>1154.7235700444314</v>
      </c>
      <c r="AB12" s="1170">
        <v>469.44005398704064</v>
      </c>
      <c r="AC12" s="1170">
        <v>6467.6011347009326</v>
      </c>
      <c r="AD12" s="1170">
        <v>8952.4518308639381</v>
      </c>
      <c r="AE12" s="1170">
        <v>1385.0753899878825</v>
      </c>
      <c r="AF12" s="1170">
        <v>608.98901041933459</v>
      </c>
      <c r="AG12" s="1170">
        <v>6958.3874304567216</v>
      </c>
      <c r="AH12" s="1170">
        <v>9215.6681381300514</v>
      </c>
      <c r="AI12" s="1170">
        <v>1264.4390000000001</v>
      </c>
      <c r="AJ12" s="1170">
        <v>748.74705918087398</v>
      </c>
      <c r="AK12" s="1170">
        <v>7202.482078949176</v>
      </c>
      <c r="AL12" s="1170">
        <v>9384.5370851154639</v>
      </c>
      <c r="AM12" s="1170">
        <v>1224.865</v>
      </c>
      <c r="AN12" s="1170">
        <v>941.40200000000004</v>
      </c>
      <c r="AO12" s="1170">
        <v>7218.270085115465</v>
      </c>
      <c r="AP12" s="1170">
        <v>9155.5959286063699</v>
      </c>
      <c r="AQ12" s="1170">
        <v>1297.99</v>
      </c>
      <c r="AR12" s="1170">
        <v>883.25251772768797</v>
      </c>
      <c r="AS12" s="1170">
        <v>6979.4911307233333</v>
      </c>
      <c r="AT12" s="1170">
        <v>9022.5852210975863</v>
      </c>
      <c r="AU12" s="1170">
        <v>1481.1079999999999</v>
      </c>
      <c r="AV12" s="1170">
        <v>846.00899039301305</v>
      </c>
      <c r="AW12" s="1170">
        <v>6696.231502426097</v>
      </c>
      <c r="AX12" s="1170">
        <v>9056.0311442510683</v>
      </c>
      <c r="AY12" s="1170">
        <v>1511.511</v>
      </c>
      <c r="AZ12" s="1170">
        <v>892.84312053642816</v>
      </c>
      <c r="BA12" s="1170">
        <v>6651.6770237146411</v>
      </c>
      <c r="BB12" s="1170">
        <v>8965.0538884282669</v>
      </c>
      <c r="BC12" s="1170">
        <v>1521.2360000000001</v>
      </c>
      <c r="BD12" s="1170">
        <v>891.70943079714823</v>
      </c>
      <c r="BE12" s="1170">
        <v>6552.1084576311187</v>
      </c>
      <c r="BF12" s="1170">
        <v>8975.4262849612296</v>
      </c>
      <c r="BG12" s="1170">
        <v>1522.7950000000001</v>
      </c>
      <c r="BH12" s="1170">
        <v>827.76231538028719</v>
      </c>
      <c r="BI12" s="1170">
        <v>6624.8689695809417</v>
      </c>
      <c r="BJ12" s="1170">
        <v>9066.9461662175872</v>
      </c>
      <c r="BK12" s="1170">
        <v>1422.0682408220937</v>
      </c>
      <c r="BL12" s="1170">
        <v>915.45553219673445</v>
      </c>
      <c r="BM12" s="1170">
        <v>6729.4223931987599</v>
      </c>
      <c r="BN12" s="1170">
        <v>9205.0411294644964</v>
      </c>
      <c r="BO12" s="1170">
        <v>1461.8485916575</v>
      </c>
      <c r="BP12" s="1170">
        <v>1022.1943994399857</v>
      </c>
      <c r="BQ12" s="1170">
        <v>6720.9981383670111</v>
      </c>
      <c r="BR12" s="1170">
        <v>9615.4753441572684</v>
      </c>
      <c r="BS12" s="1170">
        <v>1464.0975779245105</v>
      </c>
      <c r="BT12" s="1170">
        <v>1268.3673754268575</v>
      </c>
      <c r="BU12" s="1170">
        <v>6883.0103908059009</v>
      </c>
      <c r="BV12" s="1170">
        <v>9411.9911422395453</v>
      </c>
      <c r="BW12" s="1170">
        <v>1474.1784148548672</v>
      </c>
      <c r="BX12" s="1170">
        <v>1201.967813568772</v>
      </c>
      <c r="BY12" s="1170">
        <v>6735.844913815904</v>
      </c>
      <c r="BZ12" s="1170">
        <v>9496.3740352291861</v>
      </c>
      <c r="CA12" s="1170">
        <v>1489.0716411071874</v>
      </c>
      <c r="CB12" s="1170">
        <v>1266.1396463887554</v>
      </c>
      <c r="CC12" s="1170">
        <v>6741.1627477332431</v>
      </c>
      <c r="CD12" s="1170">
        <v>9400.5207876433196</v>
      </c>
      <c r="CE12" s="1170">
        <v>1497.5260598597908</v>
      </c>
      <c r="CF12" s="1170">
        <v>1101.3352178300197</v>
      </c>
      <c r="CG12" s="1170">
        <v>6801.6595099535079</v>
      </c>
      <c r="CH12" s="1170">
        <v>9428.4949930144139</v>
      </c>
      <c r="CI12" s="1170">
        <v>1557.8600170088803</v>
      </c>
      <c r="CJ12" s="1170">
        <v>1112.1144355230206</v>
      </c>
      <c r="CK12" s="1170">
        <v>6758.5205404825128</v>
      </c>
      <c r="CL12" s="1170">
        <v>9614.0601000000006</v>
      </c>
      <c r="CM12" s="1170">
        <v>1590.8431</v>
      </c>
      <c r="CN12" s="1170">
        <v>1171.655</v>
      </c>
      <c r="CO12" s="1170">
        <v>6851.5619999999999</v>
      </c>
      <c r="CP12" s="1170">
        <v>9836.4182000000001</v>
      </c>
      <c r="CQ12" s="1170">
        <v>1596.9944</v>
      </c>
      <c r="CR12" s="1170">
        <v>1215.0443</v>
      </c>
      <c r="CS12" s="1170">
        <v>7024.3793999999998</v>
      </c>
    </row>
    <row r="13" spans="1:97" ht="12.75" customHeight="1">
      <c r="A13" s="710" t="s">
        <v>437</v>
      </c>
      <c r="B13" s="1170">
        <v>1105.6093074528251</v>
      </c>
      <c r="C13" s="1170">
        <v>215.1153218838038</v>
      </c>
      <c r="D13" s="1171" t="s">
        <v>1382</v>
      </c>
      <c r="E13" s="1170">
        <v>890.49398556902133</v>
      </c>
      <c r="F13" s="1170">
        <v>1100.5127317531133</v>
      </c>
      <c r="G13" s="1170">
        <v>207.1959219359556</v>
      </c>
      <c r="H13" s="1171" t="s">
        <v>1382</v>
      </c>
      <c r="I13" s="1170">
        <v>893.31680981715772</v>
      </c>
      <c r="J13" s="1170">
        <v>1148.1484765580951</v>
      </c>
      <c r="K13" s="1170">
        <v>208.0180792809191</v>
      </c>
      <c r="L13" s="1171" t="s">
        <v>1382</v>
      </c>
      <c r="M13" s="1170">
        <v>940.13039727717592</v>
      </c>
      <c r="N13" s="1170">
        <v>1099.4479447440506</v>
      </c>
      <c r="O13" s="1170">
        <v>208.20009919062497</v>
      </c>
      <c r="P13" s="1171" t="s">
        <v>1382</v>
      </c>
      <c r="Q13" s="1170">
        <v>891.24784555342558</v>
      </c>
      <c r="R13" s="1170">
        <v>1093.944860369226</v>
      </c>
      <c r="S13" s="1170">
        <v>218.68976342524658</v>
      </c>
      <c r="T13" s="1171" t="s">
        <v>1382</v>
      </c>
      <c r="U13" s="1170">
        <v>875.25509694397954</v>
      </c>
      <c r="V13" s="1170">
        <v>1207.2070121320012</v>
      </c>
      <c r="W13" s="1170">
        <v>195.7849097314184</v>
      </c>
      <c r="X13" s="1170">
        <v>75.241496878456005</v>
      </c>
      <c r="Y13" s="1170">
        <v>936.18060552212683</v>
      </c>
      <c r="Z13" s="1170">
        <v>1290.1388415780405</v>
      </c>
      <c r="AA13" s="1170">
        <v>182.54602905160468</v>
      </c>
      <c r="AB13" s="1170">
        <v>138.80483739976324</v>
      </c>
      <c r="AC13" s="1170">
        <v>968.79019042930213</v>
      </c>
      <c r="AD13" s="1170">
        <v>1452.6002608100648</v>
      </c>
      <c r="AE13" s="1170">
        <v>227.17056185864826</v>
      </c>
      <c r="AF13" s="1170">
        <v>168.37160343325192</v>
      </c>
      <c r="AG13" s="1170">
        <v>1057.0580955181647</v>
      </c>
      <c r="AH13" s="1170">
        <v>1480.4889337611664</v>
      </c>
      <c r="AI13" s="1170">
        <v>202.244</v>
      </c>
      <c r="AJ13" s="1170">
        <v>202.5376864589457</v>
      </c>
      <c r="AK13" s="1170">
        <v>1075.7072473022206</v>
      </c>
      <c r="AL13" s="1170">
        <v>1559.8735314302792</v>
      </c>
      <c r="AM13" s="1170">
        <v>197.309</v>
      </c>
      <c r="AN13" s="1170">
        <v>258.40084670169296</v>
      </c>
      <c r="AO13" s="1170">
        <v>1104.1636847285861</v>
      </c>
      <c r="AP13" s="1170">
        <v>1600.4191529730938</v>
      </c>
      <c r="AQ13" s="1170">
        <v>196.459</v>
      </c>
      <c r="AR13" s="1170">
        <v>340.19923350593967</v>
      </c>
      <c r="AS13" s="1170">
        <v>1063.7325648349533</v>
      </c>
      <c r="AT13" s="1170">
        <v>1568.9753967367519</v>
      </c>
      <c r="AU13" s="1170">
        <v>224.33799999999999</v>
      </c>
      <c r="AV13" s="1170">
        <v>338.20061310043667</v>
      </c>
      <c r="AW13" s="1170">
        <v>1005.474929252696</v>
      </c>
      <c r="AX13" s="1170">
        <v>1474.3796670702993</v>
      </c>
      <c r="AY13" s="1170">
        <v>225.768</v>
      </c>
      <c r="AZ13" s="1170">
        <v>255.9701737612325</v>
      </c>
      <c r="BA13" s="1170">
        <v>992.64149330906673</v>
      </c>
      <c r="BB13" s="1170">
        <v>1400.6111288465158</v>
      </c>
      <c r="BC13" s="1170">
        <v>219.423</v>
      </c>
      <c r="BD13" s="1170">
        <v>238.87850984967241</v>
      </c>
      <c r="BE13" s="1170">
        <v>942.30961899684348</v>
      </c>
      <c r="BF13" s="1170">
        <v>1547.2980086318237</v>
      </c>
      <c r="BG13" s="1170">
        <v>208.024</v>
      </c>
      <c r="BH13" s="1170">
        <v>388.37263965741442</v>
      </c>
      <c r="BI13" s="1170">
        <v>950.90136897440902</v>
      </c>
      <c r="BJ13" s="1170">
        <v>1438.144674079057</v>
      </c>
      <c r="BK13" s="1170">
        <v>196.33091893465257</v>
      </c>
      <c r="BL13" s="1170">
        <v>248.48177085874684</v>
      </c>
      <c r="BM13" s="1170">
        <v>993.33198428565765</v>
      </c>
      <c r="BN13" s="1170">
        <v>1436.1323901135306</v>
      </c>
      <c r="BO13" s="1170">
        <v>199.69890255749999</v>
      </c>
      <c r="BP13" s="1170">
        <v>239.79361386834489</v>
      </c>
      <c r="BQ13" s="1170">
        <v>996.63987368768574</v>
      </c>
      <c r="BR13" s="1170">
        <v>1450.7442546430416</v>
      </c>
      <c r="BS13" s="1170">
        <v>193.94250411591887</v>
      </c>
      <c r="BT13" s="1170">
        <v>268.44881684122907</v>
      </c>
      <c r="BU13" s="1170">
        <v>988.35293368589373</v>
      </c>
      <c r="BV13" s="1170">
        <v>1404.425601790572</v>
      </c>
      <c r="BW13" s="1170">
        <v>191.08502246554733</v>
      </c>
      <c r="BX13" s="1170">
        <v>243.04661971414737</v>
      </c>
      <c r="BY13" s="1170">
        <v>970.29395961087744</v>
      </c>
      <c r="BZ13" s="1170">
        <v>1430.6193962874024</v>
      </c>
      <c r="CA13" s="1170">
        <v>188.8176773565402</v>
      </c>
      <c r="CB13" s="1170">
        <v>250.95456483207565</v>
      </c>
      <c r="CC13" s="1170">
        <v>990.84715409878652</v>
      </c>
      <c r="CD13" s="1170">
        <v>1427.3073490082268</v>
      </c>
      <c r="CE13" s="1170">
        <v>185.70515351393297</v>
      </c>
      <c r="CF13" s="1170">
        <v>246.91133481486708</v>
      </c>
      <c r="CG13" s="1170">
        <v>994.69086067942658</v>
      </c>
      <c r="CH13" s="1170">
        <v>1417.5481993660776</v>
      </c>
      <c r="CI13" s="1170">
        <v>188.87197284556427</v>
      </c>
      <c r="CJ13" s="1170">
        <v>241.71789379602427</v>
      </c>
      <c r="CK13" s="1170">
        <v>986.95833272448908</v>
      </c>
      <c r="CL13" s="1170">
        <v>1430.356</v>
      </c>
      <c r="CM13" s="1170">
        <v>188.5027</v>
      </c>
      <c r="CN13" s="1170">
        <v>240.02699999999999</v>
      </c>
      <c r="CO13" s="1170">
        <v>1001.8262</v>
      </c>
      <c r="CP13" s="1170">
        <v>1474.9495999999999</v>
      </c>
      <c r="CQ13" s="1170">
        <v>184.88470000000001</v>
      </c>
      <c r="CR13" s="1170">
        <v>263.04480000000001</v>
      </c>
      <c r="CS13" s="1170">
        <v>1027.0201999999999</v>
      </c>
    </row>
    <row r="14" spans="1:97" ht="12.75" customHeight="1">
      <c r="A14" s="709" t="s">
        <v>438</v>
      </c>
      <c r="B14" s="1170">
        <v>1190.681624933912</v>
      </c>
      <c r="C14" s="1170">
        <v>203.98552021392453</v>
      </c>
      <c r="D14" s="1171" t="s">
        <v>1382</v>
      </c>
      <c r="E14" s="1170">
        <v>986.69610471998749</v>
      </c>
      <c r="F14" s="1170">
        <v>1226.411247865057</v>
      </c>
      <c r="G14" s="1170">
        <v>196.03186371003616</v>
      </c>
      <c r="H14" s="1171" t="s">
        <v>1382</v>
      </c>
      <c r="I14" s="1170">
        <v>1030.3793841550209</v>
      </c>
      <c r="J14" s="1170">
        <v>1275.1658341159653</v>
      </c>
      <c r="K14" s="1170">
        <v>197.7728125655093</v>
      </c>
      <c r="L14" s="1171" t="s">
        <v>1382</v>
      </c>
      <c r="M14" s="1170">
        <v>1077.3930215504561</v>
      </c>
      <c r="N14" s="1170">
        <v>1247.9067001533829</v>
      </c>
      <c r="O14" s="1170">
        <v>207.63256520249715</v>
      </c>
      <c r="P14" s="1171" t="s">
        <v>1382</v>
      </c>
      <c r="Q14" s="1170">
        <v>1040.2741349508858</v>
      </c>
      <c r="R14" s="1170">
        <v>1274.1603713174236</v>
      </c>
      <c r="S14" s="1170">
        <v>218.76134428861405</v>
      </c>
      <c r="T14" s="1171" t="s">
        <v>1382</v>
      </c>
      <c r="U14" s="1170">
        <v>1055.3990270288095</v>
      </c>
      <c r="V14" s="1170">
        <v>1370.1464538673401</v>
      </c>
      <c r="W14" s="1170">
        <v>206.00665702029318</v>
      </c>
      <c r="X14" s="1170">
        <v>49.625529884033384</v>
      </c>
      <c r="Y14" s="1170">
        <v>1114.5142669630136</v>
      </c>
      <c r="Z14" s="1170">
        <v>1470.6352364929808</v>
      </c>
      <c r="AA14" s="1170">
        <v>205.48462800959183</v>
      </c>
      <c r="AB14" s="1170">
        <v>98.793077013743257</v>
      </c>
      <c r="AC14" s="1170">
        <v>1166.355528592848</v>
      </c>
      <c r="AD14" s="1170">
        <v>1711.0347658637866</v>
      </c>
      <c r="AE14" s="1170">
        <v>244.4593855294172</v>
      </c>
      <c r="AF14" s="1170">
        <v>177.84490502845048</v>
      </c>
      <c r="AG14" s="1170">
        <v>1288.7304753059186</v>
      </c>
      <c r="AH14" s="1170">
        <v>1691.3844247938357</v>
      </c>
      <c r="AI14" s="1170">
        <v>223.92</v>
      </c>
      <c r="AJ14" s="1170">
        <v>142.6840229276896</v>
      </c>
      <c r="AK14" s="1170">
        <v>1324.7804018661459</v>
      </c>
      <c r="AL14" s="1170">
        <v>1784.3108601575946</v>
      </c>
      <c r="AM14" s="1170">
        <v>221.15100000000001</v>
      </c>
      <c r="AN14" s="1170">
        <v>179.32109235259779</v>
      </c>
      <c r="AO14" s="1170">
        <v>1383.8387678049969</v>
      </c>
      <c r="AP14" s="1170">
        <v>1794.5246991234021</v>
      </c>
      <c r="AQ14" s="1170">
        <v>236.98599999999999</v>
      </c>
      <c r="AR14" s="1170">
        <v>202.65512494669511</v>
      </c>
      <c r="AS14" s="1170">
        <v>1354.8493333374436</v>
      </c>
      <c r="AT14" s="1170">
        <v>1727.4595411022376</v>
      </c>
      <c r="AU14" s="1170">
        <v>266.00900000000001</v>
      </c>
      <c r="AV14" s="1170">
        <v>165.04014148471614</v>
      </c>
      <c r="AW14" s="1170">
        <v>1304.4012971705849</v>
      </c>
      <c r="AX14" s="1170">
        <v>1713.5205199658637</v>
      </c>
      <c r="AY14" s="1170">
        <v>268.72899999999998</v>
      </c>
      <c r="AZ14" s="1170">
        <v>149.447196438243</v>
      </c>
      <c r="BA14" s="1170">
        <v>1295.3443235276209</v>
      </c>
      <c r="BB14" s="1170">
        <v>1685.6766745916468</v>
      </c>
      <c r="BC14" s="1170">
        <v>263.02800000000002</v>
      </c>
      <c r="BD14" s="1170">
        <v>154.29264748193651</v>
      </c>
      <c r="BE14" s="1170">
        <v>1268.3560271097103</v>
      </c>
      <c r="BF14" s="1170">
        <v>1669.7489912383262</v>
      </c>
      <c r="BG14" s="1170">
        <v>264.05099999999999</v>
      </c>
      <c r="BH14" s="1170">
        <v>143.18386383988621</v>
      </c>
      <c r="BI14" s="1170">
        <v>1262.5141273984402</v>
      </c>
      <c r="BJ14" s="1170">
        <v>1683.6825576333695</v>
      </c>
      <c r="BK14" s="1170">
        <v>240.32098626621928</v>
      </c>
      <c r="BL14" s="1170">
        <v>167.92860233610909</v>
      </c>
      <c r="BM14" s="1170">
        <v>1275.432969031041</v>
      </c>
      <c r="BN14" s="1170">
        <v>1710.4578134006395</v>
      </c>
      <c r="BO14" s="1170">
        <v>253.48328534129999</v>
      </c>
      <c r="BP14" s="1170">
        <v>176.91844299384007</v>
      </c>
      <c r="BQ14" s="1170">
        <v>1280.0560850654995</v>
      </c>
      <c r="BR14" s="1170">
        <v>1775.4494951546749</v>
      </c>
      <c r="BS14" s="1170">
        <v>256.45980776640795</v>
      </c>
      <c r="BT14" s="1170">
        <v>218.97530945826369</v>
      </c>
      <c r="BU14" s="1170">
        <v>1300.0143779300033</v>
      </c>
      <c r="BV14" s="1170">
        <v>1764.1917926552305</v>
      </c>
      <c r="BW14" s="1170">
        <v>258.12926867835472</v>
      </c>
      <c r="BX14" s="1170">
        <v>223.48485822652469</v>
      </c>
      <c r="BY14" s="1170">
        <v>1282.5776657503511</v>
      </c>
      <c r="BZ14" s="1170">
        <v>1744.9710333471187</v>
      </c>
      <c r="CA14" s="1170">
        <v>260.64060764752878</v>
      </c>
      <c r="CB14" s="1170">
        <v>208.81578277242318</v>
      </c>
      <c r="CC14" s="1170">
        <v>1275.5146429271667</v>
      </c>
      <c r="CD14" s="1170">
        <v>1783.9447249855966</v>
      </c>
      <c r="CE14" s="1170">
        <v>262.02426572863823</v>
      </c>
      <c r="CF14" s="1170">
        <v>223.66306308102406</v>
      </c>
      <c r="CG14" s="1170">
        <v>1298.2573961759344</v>
      </c>
      <c r="CH14" s="1170">
        <v>1798.0197805383336</v>
      </c>
      <c r="CI14" s="1170">
        <v>272.48181830878099</v>
      </c>
      <c r="CJ14" s="1170">
        <v>223.76706024596612</v>
      </c>
      <c r="CK14" s="1170">
        <v>1301.7709019835863</v>
      </c>
      <c r="CL14" s="1170">
        <v>1831.335</v>
      </c>
      <c r="CM14" s="1170">
        <v>278.15039999999999</v>
      </c>
      <c r="CN14" s="1170">
        <v>209.566</v>
      </c>
      <c r="CO14" s="1170">
        <v>1343.6186</v>
      </c>
      <c r="CP14" s="1170">
        <v>1864.6661999999999</v>
      </c>
      <c r="CQ14" s="1170">
        <v>279.12610000000001</v>
      </c>
      <c r="CR14" s="1170">
        <v>199.2491</v>
      </c>
      <c r="CS14" s="1170">
        <v>1386.2909999999999</v>
      </c>
    </row>
    <row r="15" spans="1:97" ht="12.75" customHeight="1">
      <c r="A15" s="710" t="s">
        <v>439</v>
      </c>
      <c r="B15" s="1170">
        <v>346.3475355666244</v>
      </c>
      <c r="C15" s="1170">
        <v>53.128850666980256</v>
      </c>
      <c r="D15" s="1171" t="s">
        <v>1382</v>
      </c>
      <c r="E15" s="1170">
        <v>293.21868489964419</v>
      </c>
      <c r="F15" s="1170">
        <v>337.04725212664647</v>
      </c>
      <c r="G15" s="1170">
        <v>51.207415777444865</v>
      </c>
      <c r="H15" s="1171" t="s">
        <v>1382</v>
      </c>
      <c r="I15" s="1170">
        <v>285.83983634920156</v>
      </c>
      <c r="J15" s="1170">
        <v>345.96031894172177</v>
      </c>
      <c r="K15" s="1170">
        <v>49.973668468118397</v>
      </c>
      <c r="L15" s="1171" t="s">
        <v>1382</v>
      </c>
      <c r="M15" s="1170">
        <v>295.98665047360333</v>
      </c>
      <c r="N15" s="1170">
        <v>332.48949083489401</v>
      </c>
      <c r="O15" s="1170">
        <v>52.414064617067943</v>
      </c>
      <c r="P15" s="1171" t="s">
        <v>1382</v>
      </c>
      <c r="Q15" s="1170">
        <v>280.07542621782608</v>
      </c>
      <c r="R15" s="1170">
        <v>325.72223585945318</v>
      </c>
      <c r="S15" s="1170">
        <v>52.985688940245318</v>
      </c>
      <c r="T15" s="1171" t="s">
        <v>1382</v>
      </c>
      <c r="U15" s="1170">
        <v>272.73654691920785</v>
      </c>
      <c r="V15" s="1170">
        <v>352.13572180175692</v>
      </c>
      <c r="W15" s="1170">
        <v>47.885552425313044</v>
      </c>
      <c r="X15" s="1170">
        <v>19.231223579025503</v>
      </c>
      <c r="Y15" s="1170">
        <v>285.01894579741844</v>
      </c>
      <c r="Z15" s="1170">
        <v>392.83333734572824</v>
      </c>
      <c r="AA15" s="1170">
        <v>46.860923495395816</v>
      </c>
      <c r="AB15" s="1170">
        <v>42.927914975927571</v>
      </c>
      <c r="AC15" s="1170">
        <v>303.04440532349827</v>
      </c>
      <c r="AD15" s="1170">
        <v>433.49954846601366</v>
      </c>
      <c r="AE15" s="1170">
        <v>56.483436699508651</v>
      </c>
      <c r="AF15" s="1170">
        <v>51.771538527764562</v>
      </c>
      <c r="AG15" s="1170">
        <v>325.24457323874049</v>
      </c>
      <c r="AH15" s="1170">
        <v>426.35717670200495</v>
      </c>
      <c r="AI15" s="1170">
        <v>48.551000000000002</v>
      </c>
      <c r="AJ15" s="1170">
        <v>40.03793621399177</v>
      </c>
      <c r="AK15" s="1170">
        <v>337.76824048801313</v>
      </c>
      <c r="AL15" s="1170">
        <v>473.11742175835639</v>
      </c>
      <c r="AM15" s="1170">
        <v>47.116</v>
      </c>
      <c r="AN15" s="1170">
        <v>72.021444950379447</v>
      </c>
      <c r="AO15" s="1170">
        <v>353.97997680797693</v>
      </c>
      <c r="AP15" s="1170">
        <v>469.30538489911407</v>
      </c>
      <c r="AQ15" s="1170">
        <v>48.534999999999997</v>
      </c>
      <c r="AR15" s="1170">
        <v>79.488928921717928</v>
      </c>
      <c r="AS15" s="1170">
        <v>341.20983098316833</v>
      </c>
      <c r="AT15" s="1170">
        <v>430.77802517019353</v>
      </c>
      <c r="AU15" s="1170">
        <v>54.037999999999997</v>
      </c>
      <c r="AV15" s="1170">
        <v>44.18056244541485</v>
      </c>
      <c r="AW15" s="1170">
        <v>326.01051956303132</v>
      </c>
      <c r="AX15" s="1170">
        <v>428.22653636775505</v>
      </c>
      <c r="AY15" s="1170">
        <v>55.466999999999999</v>
      </c>
      <c r="AZ15" s="1170">
        <v>42.341690785786234</v>
      </c>
      <c r="BA15" s="1170">
        <v>330.41784558196883</v>
      </c>
      <c r="BB15" s="1170">
        <v>414.42089344996646</v>
      </c>
      <c r="BC15" s="1170">
        <v>57.85</v>
      </c>
      <c r="BD15" s="1170">
        <v>41.431919819490481</v>
      </c>
      <c r="BE15" s="1170">
        <v>315.13897363047596</v>
      </c>
      <c r="BF15" s="1170">
        <v>404.46418044353447</v>
      </c>
      <c r="BG15" s="1170">
        <v>54.563000000000002</v>
      </c>
      <c r="BH15" s="1170">
        <v>35.546062211678347</v>
      </c>
      <c r="BI15" s="1170">
        <v>314.35511823185607</v>
      </c>
      <c r="BJ15" s="1170">
        <v>419.70866387695526</v>
      </c>
      <c r="BK15" s="1170">
        <v>44.519755293345852</v>
      </c>
      <c r="BL15" s="1170">
        <v>48.811833241155171</v>
      </c>
      <c r="BM15" s="1170">
        <v>326.37707534245425</v>
      </c>
      <c r="BN15" s="1170">
        <v>425.73990379095596</v>
      </c>
      <c r="BO15" s="1170">
        <v>52.379636492300008</v>
      </c>
      <c r="BP15" s="1170">
        <v>39.001714051425012</v>
      </c>
      <c r="BQ15" s="1170">
        <v>334.35855324723093</v>
      </c>
      <c r="BR15" s="1170">
        <v>425.62393194083916</v>
      </c>
      <c r="BS15" s="1170">
        <v>48.792322972752693</v>
      </c>
      <c r="BT15" s="1170">
        <v>46.106879628818142</v>
      </c>
      <c r="BU15" s="1170">
        <v>330.72472933926832</v>
      </c>
      <c r="BV15" s="1170">
        <v>416.81189962618294</v>
      </c>
      <c r="BW15" s="1170">
        <v>48.194358560452564</v>
      </c>
      <c r="BX15" s="1170">
        <v>45.40887969578985</v>
      </c>
      <c r="BY15" s="1170">
        <v>323.2086613699405</v>
      </c>
      <c r="BZ15" s="1170">
        <v>444.97897543656717</v>
      </c>
      <c r="CA15" s="1170">
        <v>47.746226814565091</v>
      </c>
      <c r="CB15" s="1170">
        <v>67.509880045024914</v>
      </c>
      <c r="CC15" s="1170">
        <v>329.72286857697719</v>
      </c>
      <c r="CD15" s="1170">
        <v>436.84137330143375</v>
      </c>
      <c r="CE15" s="1170">
        <v>47.08524056525998</v>
      </c>
      <c r="CF15" s="1170">
        <v>58.996041484192922</v>
      </c>
      <c r="CG15" s="1170">
        <v>330.76009125198084</v>
      </c>
      <c r="CH15" s="1170">
        <v>432.11381363561958</v>
      </c>
      <c r="CI15" s="1170">
        <v>48.021120073444649</v>
      </c>
      <c r="CJ15" s="1170">
        <v>57.461370654994703</v>
      </c>
      <c r="CK15" s="1170">
        <v>326.63132290718022</v>
      </c>
      <c r="CL15" s="1170">
        <v>413.56670000000003</v>
      </c>
      <c r="CM15" s="1170">
        <v>48.064900000000002</v>
      </c>
      <c r="CN15" s="1170">
        <v>33.677</v>
      </c>
      <c r="CO15" s="1170">
        <v>331.82470000000001</v>
      </c>
      <c r="CP15" s="1170">
        <v>422.7054</v>
      </c>
      <c r="CQ15" s="1170">
        <v>47.282499999999999</v>
      </c>
      <c r="CR15" s="1170">
        <v>32.714599999999997</v>
      </c>
      <c r="CS15" s="1170">
        <v>342.70830000000001</v>
      </c>
    </row>
    <row r="16" spans="1:97" ht="12.75" customHeight="1">
      <c r="A16" s="710" t="s">
        <v>440</v>
      </c>
      <c r="B16" s="1170">
        <v>784.75583565319255</v>
      </c>
      <c r="C16" s="1170">
        <v>129.70912604878748</v>
      </c>
      <c r="D16" s="1171" t="s">
        <v>1382</v>
      </c>
      <c r="E16" s="1170">
        <v>655.04670960440512</v>
      </c>
      <c r="F16" s="1170">
        <v>773.26075726391264</v>
      </c>
      <c r="G16" s="1170">
        <v>124.98223260712844</v>
      </c>
      <c r="H16" s="1171" t="s">
        <v>1382</v>
      </c>
      <c r="I16" s="1170">
        <v>648.27852465678416</v>
      </c>
      <c r="J16" s="1170">
        <v>803.3951085656355</v>
      </c>
      <c r="K16" s="1170">
        <v>124.38402110612886</v>
      </c>
      <c r="L16" s="1171" t="s">
        <v>1382</v>
      </c>
      <c r="M16" s="1170">
        <v>679.01108745950671</v>
      </c>
      <c r="N16" s="1170">
        <v>775.90013810840071</v>
      </c>
      <c r="O16" s="1170">
        <v>128.13434705470311</v>
      </c>
      <c r="P16" s="1171" t="s">
        <v>1382</v>
      </c>
      <c r="Q16" s="1170">
        <v>647.76579105369763</v>
      </c>
      <c r="R16" s="1170">
        <v>774.3027284841404</v>
      </c>
      <c r="S16" s="1170">
        <v>135.06644237996147</v>
      </c>
      <c r="T16" s="1171" t="s">
        <v>1382</v>
      </c>
      <c r="U16" s="1170">
        <v>639.23628610417882</v>
      </c>
      <c r="V16" s="1170">
        <v>859.73463980121232</v>
      </c>
      <c r="W16" s="1170">
        <v>122.57353655481305</v>
      </c>
      <c r="X16" s="1170">
        <v>43.613396178154765</v>
      </c>
      <c r="Y16" s="1170">
        <v>693.54770706824456</v>
      </c>
      <c r="Z16" s="1170">
        <v>931.87389616765518</v>
      </c>
      <c r="AA16" s="1170">
        <v>120.22619552824121</v>
      </c>
      <c r="AB16" s="1170">
        <v>82.755207978736721</v>
      </c>
      <c r="AC16" s="1170">
        <v>728.89069568034813</v>
      </c>
      <c r="AD16" s="1170">
        <v>1070.122697230991</v>
      </c>
      <c r="AE16" s="1170">
        <v>149.19139188988819</v>
      </c>
      <c r="AF16" s="1170">
        <v>120.81517201811954</v>
      </c>
      <c r="AG16" s="1170">
        <v>800.11613332298339</v>
      </c>
      <c r="AH16" s="1170">
        <v>1149.5291422137734</v>
      </c>
      <c r="AI16" s="1170">
        <v>130.143</v>
      </c>
      <c r="AJ16" s="1170">
        <v>177.77726553008037</v>
      </c>
      <c r="AK16" s="1170">
        <v>841.60887668369298</v>
      </c>
      <c r="AL16" s="1170">
        <v>1227.0292661274202</v>
      </c>
      <c r="AM16" s="1170">
        <v>125.313</v>
      </c>
      <c r="AN16" s="1170">
        <v>207.26075002918856</v>
      </c>
      <c r="AO16" s="1170">
        <v>894.45551609823133</v>
      </c>
      <c r="AP16" s="1170">
        <v>1177.9119013840132</v>
      </c>
      <c r="AQ16" s="1170">
        <v>128.30500000000001</v>
      </c>
      <c r="AR16" s="1170">
        <v>190.83813052086506</v>
      </c>
      <c r="AS16" s="1170">
        <v>858.74576129203319</v>
      </c>
      <c r="AT16" s="1170">
        <v>1127.7169037222218</v>
      </c>
      <c r="AU16" s="1170">
        <v>149.28800000000001</v>
      </c>
      <c r="AV16" s="1170">
        <v>154.96153886462881</v>
      </c>
      <c r="AW16" s="1170">
        <v>818.58710603752581</v>
      </c>
      <c r="AX16" s="1170">
        <v>1091.7108717487556</v>
      </c>
      <c r="AY16" s="1170">
        <v>162.38300000000001</v>
      </c>
      <c r="AZ16" s="1170">
        <v>113.53855743728275</v>
      </c>
      <c r="BA16" s="1170">
        <v>815.78931431147282</v>
      </c>
      <c r="BB16" s="1170">
        <v>1059.1700437404063</v>
      </c>
      <c r="BC16" s="1170">
        <v>154.87799999999999</v>
      </c>
      <c r="BD16" s="1170">
        <v>115.47296135082267</v>
      </c>
      <c r="BE16" s="1170">
        <v>788.81908238958374</v>
      </c>
      <c r="BF16" s="1170">
        <v>1096.4530970742696</v>
      </c>
      <c r="BG16" s="1170">
        <v>159.64699999999999</v>
      </c>
      <c r="BH16" s="1170">
        <v>152.43763372264439</v>
      </c>
      <c r="BI16" s="1170">
        <v>784.36846335162511</v>
      </c>
      <c r="BJ16" s="1170">
        <v>1129.7931639391832</v>
      </c>
      <c r="BK16" s="1170">
        <v>132.28013193370182</v>
      </c>
      <c r="BL16" s="1170">
        <v>180.63581079955509</v>
      </c>
      <c r="BM16" s="1170">
        <v>816.87722120592616</v>
      </c>
      <c r="BN16" s="1170">
        <v>1147.0152149295911</v>
      </c>
      <c r="BO16" s="1170">
        <v>153.257396008</v>
      </c>
      <c r="BP16" s="1170">
        <v>179.74532689316007</v>
      </c>
      <c r="BQ16" s="1170">
        <v>814.01249202843098</v>
      </c>
      <c r="BR16" s="1170">
        <v>1120.7859718916193</v>
      </c>
      <c r="BS16" s="1170">
        <v>146.25171025434628</v>
      </c>
      <c r="BT16" s="1170">
        <v>160.81331296730838</v>
      </c>
      <c r="BU16" s="1170">
        <v>813.72094866996451</v>
      </c>
      <c r="BV16" s="1170">
        <v>1117.1694156370638</v>
      </c>
      <c r="BW16" s="1170">
        <v>146.59048758524548</v>
      </c>
      <c r="BX16" s="1170">
        <v>157.52060138044681</v>
      </c>
      <c r="BY16" s="1170">
        <v>813.05832667137145</v>
      </c>
      <c r="BZ16" s="1170">
        <v>1115.9254911284283</v>
      </c>
      <c r="CA16" s="1170">
        <v>147.40243984300753</v>
      </c>
      <c r="CB16" s="1170">
        <v>156.39466757850607</v>
      </c>
      <c r="CC16" s="1170">
        <v>812.12838370691475</v>
      </c>
      <c r="CD16" s="1170">
        <v>1125.3733590073743</v>
      </c>
      <c r="CE16" s="1170">
        <v>147.57244018332239</v>
      </c>
      <c r="CF16" s="1170">
        <v>166.55584146835261</v>
      </c>
      <c r="CG16" s="1170">
        <v>811.24507735569944</v>
      </c>
      <c r="CH16" s="1170">
        <v>1127.7085769724895</v>
      </c>
      <c r="CI16" s="1170">
        <v>152.83030152231922</v>
      </c>
      <c r="CJ16" s="1170">
        <v>163.58920919864872</v>
      </c>
      <c r="CK16" s="1170">
        <v>811.2890662515216</v>
      </c>
      <c r="CL16" s="1170">
        <v>1129.27</v>
      </c>
      <c r="CM16" s="1170">
        <v>155.3699</v>
      </c>
      <c r="CN16" s="1170">
        <v>149.1046</v>
      </c>
      <c r="CO16" s="1170">
        <v>824.79560000000004</v>
      </c>
      <c r="CP16" s="1170">
        <v>1159.6479999999999</v>
      </c>
      <c r="CQ16" s="1170">
        <v>155.27789999999999</v>
      </c>
      <c r="CR16" s="1170">
        <v>163.18369999999999</v>
      </c>
      <c r="CS16" s="1170">
        <v>841.18640000000005</v>
      </c>
    </row>
    <row r="17" spans="1:97" ht="12.75" customHeight="1">
      <c r="A17" s="709" t="s">
        <v>441</v>
      </c>
      <c r="B17" s="1170">
        <v>3318.9424962417793</v>
      </c>
      <c r="C17" s="1170">
        <v>549.77784367762024</v>
      </c>
      <c r="D17" s="1171" t="s">
        <v>1382</v>
      </c>
      <c r="E17" s="1170">
        <v>2769.1646525641586</v>
      </c>
      <c r="F17" s="1170">
        <v>3331.9166129930186</v>
      </c>
      <c r="G17" s="1170">
        <v>540.7356467586651</v>
      </c>
      <c r="H17" s="1171" t="s">
        <v>1382</v>
      </c>
      <c r="I17" s="1170">
        <v>2791.1809662343535</v>
      </c>
      <c r="J17" s="1170">
        <v>3483.2448068311755</v>
      </c>
      <c r="K17" s="1170">
        <v>540.71928541846694</v>
      </c>
      <c r="L17" s="1171" t="s">
        <v>1382</v>
      </c>
      <c r="M17" s="1170">
        <v>2942.5255214127087</v>
      </c>
      <c r="N17" s="1170">
        <v>3407.8348825417261</v>
      </c>
      <c r="O17" s="1170">
        <v>562.94616607782882</v>
      </c>
      <c r="P17" s="1171" t="s">
        <v>1382</v>
      </c>
      <c r="Q17" s="1170">
        <v>2844.8887164638968</v>
      </c>
      <c r="R17" s="1170">
        <v>3445.5391566832664</v>
      </c>
      <c r="S17" s="1170">
        <v>588.51178272140214</v>
      </c>
      <c r="T17" s="1171" t="s">
        <v>1382</v>
      </c>
      <c r="U17" s="1170">
        <v>2857.0273739618642</v>
      </c>
      <c r="V17" s="1170">
        <v>3717.7244999837262</v>
      </c>
      <c r="W17" s="1170">
        <v>530.5957061707818</v>
      </c>
      <c r="X17" s="1170">
        <v>137.76388527970062</v>
      </c>
      <c r="Y17" s="1170">
        <v>3049.364908533244</v>
      </c>
      <c r="Z17" s="1170">
        <v>3965.9140386928598</v>
      </c>
      <c r="AA17" s="1170">
        <v>531.77679041634497</v>
      </c>
      <c r="AB17" s="1170">
        <v>265.39361670923398</v>
      </c>
      <c r="AC17" s="1170">
        <v>3168.7444619848056</v>
      </c>
      <c r="AD17" s="1170">
        <v>4385.2113591726347</v>
      </c>
      <c r="AE17" s="1170">
        <v>638.08204189525668</v>
      </c>
      <c r="AF17" s="1170">
        <v>339.24601993621258</v>
      </c>
      <c r="AG17" s="1170">
        <v>3407.8832973411654</v>
      </c>
      <c r="AH17" s="1170">
        <v>4506.1290853913342</v>
      </c>
      <c r="AI17" s="1170">
        <v>587.32000000000005</v>
      </c>
      <c r="AJ17" s="1170">
        <v>412.4939114246522</v>
      </c>
      <c r="AK17" s="1170">
        <v>3506.3151739666819</v>
      </c>
      <c r="AL17" s="1170">
        <v>4681.0683948688211</v>
      </c>
      <c r="AM17" s="1170">
        <v>566.70799999999997</v>
      </c>
      <c r="AN17" s="1170">
        <v>516.83600793928781</v>
      </c>
      <c r="AO17" s="1170">
        <v>3597.5243869295332</v>
      </c>
      <c r="AP17" s="1170">
        <v>4608.2530611512821</v>
      </c>
      <c r="AQ17" s="1170">
        <v>602.82399999999996</v>
      </c>
      <c r="AR17" s="1170">
        <v>531.65222549497423</v>
      </c>
      <c r="AS17" s="1170">
        <v>3473.6985548441999</v>
      </c>
      <c r="AT17" s="1170">
        <v>4519.4087532811491</v>
      </c>
      <c r="AU17" s="1170">
        <v>679.62400000000002</v>
      </c>
      <c r="AV17" s="1170">
        <v>516.57273013100439</v>
      </c>
      <c r="AW17" s="1170">
        <v>3343.158867264428</v>
      </c>
      <c r="AX17" s="1170">
        <v>4497.8975996142544</v>
      </c>
      <c r="AY17" s="1170">
        <v>691.92499999999995</v>
      </c>
      <c r="AZ17" s="1170">
        <v>509.54061874335474</v>
      </c>
      <c r="BA17" s="1170">
        <v>3296.4319808708992</v>
      </c>
      <c r="BB17" s="1170">
        <v>4420.7803303238161</v>
      </c>
      <c r="BC17" s="1170">
        <v>689.56899999999996</v>
      </c>
      <c r="BD17" s="1170">
        <v>515.16466910969859</v>
      </c>
      <c r="BE17" s="1170">
        <v>3216.0466612141176</v>
      </c>
      <c r="BF17" s="1170">
        <v>4328.9833630457524</v>
      </c>
      <c r="BG17" s="1170">
        <v>679.54700000000003</v>
      </c>
      <c r="BH17" s="1170">
        <v>439.16044851939461</v>
      </c>
      <c r="BI17" s="1170">
        <v>3210.2759145263576</v>
      </c>
      <c r="BJ17" s="1170">
        <v>4427.8559907893969</v>
      </c>
      <c r="BK17" s="1170">
        <v>650.20382596735328</v>
      </c>
      <c r="BL17" s="1170">
        <v>505.76978607678063</v>
      </c>
      <c r="BM17" s="1170">
        <v>3271.8823787452629</v>
      </c>
      <c r="BN17" s="1170">
        <v>4397.7290715230347</v>
      </c>
      <c r="BO17" s="1170">
        <v>652.34974835450009</v>
      </c>
      <c r="BP17" s="1170">
        <v>502.63624888844043</v>
      </c>
      <c r="BQ17" s="1170">
        <v>3242.7430742800943</v>
      </c>
      <c r="BR17" s="1170">
        <v>4517.6415159795588</v>
      </c>
      <c r="BS17" s="1170">
        <v>658.32356734541031</v>
      </c>
      <c r="BT17" s="1170">
        <v>590.41278699923168</v>
      </c>
      <c r="BU17" s="1170">
        <v>3268.905161634917</v>
      </c>
      <c r="BV17" s="1170">
        <v>4429.9110542812869</v>
      </c>
      <c r="BW17" s="1170">
        <v>661.12372536770977</v>
      </c>
      <c r="BX17" s="1170">
        <v>563.23097243910445</v>
      </c>
      <c r="BY17" s="1170">
        <v>3205.556356474473</v>
      </c>
      <c r="BZ17" s="1170">
        <v>4456.3570366292497</v>
      </c>
      <c r="CA17" s="1170">
        <v>666.06818593691878</v>
      </c>
      <c r="CB17" s="1170">
        <v>553.58960956988506</v>
      </c>
      <c r="CC17" s="1170">
        <v>3236.6992411224455</v>
      </c>
      <c r="CD17" s="1170">
        <v>4510.6901632703657</v>
      </c>
      <c r="CE17" s="1170">
        <v>668.12067056342278</v>
      </c>
      <c r="CF17" s="1170">
        <v>547.61177599330381</v>
      </c>
      <c r="CG17" s="1170">
        <v>3294.9577167136395</v>
      </c>
      <c r="CH17" s="1170">
        <v>4496.2282661886593</v>
      </c>
      <c r="CI17" s="1170">
        <v>693.25549792854235</v>
      </c>
      <c r="CJ17" s="1170">
        <v>522.01761704641945</v>
      </c>
      <c r="CK17" s="1170">
        <v>3280.9551512136982</v>
      </c>
      <c r="CL17" s="1170">
        <v>4604.1185999999998</v>
      </c>
      <c r="CM17" s="1170">
        <v>706.12810000000002</v>
      </c>
      <c r="CN17" s="1170">
        <v>512.65039999999999</v>
      </c>
      <c r="CO17" s="1170">
        <v>3385.3400999999999</v>
      </c>
      <c r="CP17" s="1170">
        <v>4633.6189999999997</v>
      </c>
      <c r="CQ17" s="1170">
        <v>707.06219999999996</v>
      </c>
      <c r="CR17" s="1170">
        <v>530.7056</v>
      </c>
      <c r="CS17" s="1170">
        <v>3395.8512000000001</v>
      </c>
    </row>
    <row r="18" spans="1:97" ht="12.75" customHeight="1">
      <c r="A18" s="709" t="s">
        <v>442</v>
      </c>
      <c r="B18" s="1170">
        <v>811.87873895425503</v>
      </c>
      <c r="C18" s="1170">
        <v>138.87607818675448</v>
      </c>
      <c r="D18" s="1171" t="s">
        <v>1382</v>
      </c>
      <c r="E18" s="1170">
        <v>673.00266076750052</v>
      </c>
      <c r="F18" s="1170">
        <v>822.08890133079228</v>
      </c>
      <c r="G18" s="1170">
        <v>129.12778717986737</v>
      </c>
      <c r="H18" s="1171" t="s">
        <v>1382</v>
      </c>
      <c r="I18" s="1170">
        <v>692.9611141509248</v>
      </c>
      <c r="J18" s="1170">
        <v>853.53531210941424</v>
      </c>
      <c r="K18" s="1170">
        <v>130.25927611295461</v>
      </c>
      <c r="L18" s="1171" t="s">
        <v>1382</v>
      </c>
      <c r="M18" s="1170">
        <v>723.27603599645965</v>
      </c>
      <c r="N18" s="1170">
        <v>825.19164790965965</v>
      </c>
      <c r="O18" s="1170">
        <v>135.03423099144609</v>
      </c>
      <c r="P18" s="1171" t="s">
        <v>1382</v>
      </c>
      <c r="Q18" s="1170">
        <v>690.15741691821358</v>
      </c>
      <c r="R18" s="1170">
        <v>828.98787521476675</v>
      </c>
      <c r="S18" s="1170">
        <v>137.53904991742635</v>
      </c>
      <c r="T18" s="1171" t="s">
        <v>1382</v>
      </c>
      <c r="U18" s="1170">
        <v>691.44882529734025</v>
      </c>
      <c r="V18" s="1170">
        <v>887.75321675980069</v>
      </c>
      <c r="W18" s="1170">
        <v>129.25867790145361</v>
      </c>
      <c r="X18" s="1170">
        <v>30.971281033777576</v>
      </c>
      <c r="Y18" s="1170">
        <v>727.52325782456944</v>
      </c>
      <c r="Z18" s="1170">
        <v>931.38056374383564</v>
      </c>
      <c r="AA18" s="1170">
        <v>129.65339523373709</v>
      </c>
      <c r="AB18" s="1170">
        <v>60.250187227013868</v>
      </c>
      <c r="AC18" s="1170">
        <v>741.475793311438</v>
      </c>
      <c r="AD18" s="1170">
        <v>1041.3186851666208</v>
      </c>
      <c r="AE18" s="1170">
        <v>152.12927503924166</v>
      </c>
      <c r="AF18" s="1170">
        <v>75.647201863789817</v>
      </c>
      <c r="AG18" s="1170">
        <v>813.54220826358915</v>
      </c>
      <c r="AH18" s="1170">
        <v>1084.1329648093667</v>
      </c>
      <c r="AI18" s="1170">
        <v>138.11699999999999</v>
      </c>
      <c r="AJ18" s="1170">
        <v>95.527166078777185</v>
      </c>
      <c r="AK18" s="1170">
        <v>850.48879873058968</v>
      </c>
      <c r="AL18" s="1170">
        <v>1121.483759511216</v>
      </c>
      <c r="AM18" s="1170">
        <v>132.47</v>
      </c>
      <c r="AN18" s="1170">
        <v>129.23044856976065</v>
      </c>
      <c r="AO18" s="1170">
        <v>859.78331094145551</v>
      </c>
      <c r="AP18" s="1170">
        <v>1091.546429598606</v>
      </c>
      <c r="AQ18" s="1170">
        <v>141.08699999999999</v>
      </c>
      <c r="AR18" s="1170">
        <v>118.06043461772769</v>
      </c>
      <c r="AS18" s="1170">
        <v>832.38468673085981</v>
      </c>
      <c r="AT18" s="1170">
        <v>1064.68170407362</v>
      </c>
      <c r="AU18" s="1170">
        <v>162.13900000000001</v>
      </c>
      <c r="AV18" s="1170">
        <v>109.95755458515285</v>
      </c>
      <c r="AW18" s="1170">
        <v>787.5134333216771</v>
      </c>
      <c r="AX18" s="1170">
        <v>1055.7992292596234</v>
      </c>
      <c r="AY18" s="1170">
        <v>162.03899999999999</v>
      </c>
      <c r="AZ18" s="1170">
        <v>104.85462092562015</v>
      </c>
      <c r="BA18" s="1170">
        <v>788.9056083340032</v>
      </c>
      <c r="BB18" s="1170">
        <v>1053.5357840666104</v>
      </c>
      <c r="BC18" s="1170">
        <v>163.13200000000001</v>
      </c>
      <c r="BD18" s="1170">
        <v>106.02514579282223</v>
      </c>
      <c r="BE18" s="1170">
        <v>784.37863827378828</v>
      </c>
      <c r="BF18" s="1170">
        <v>1037.630558279976</v>
      </c>
      <c r="BG18" s="1170">
        <v>160.27500000000001</v>
      </c>
      <c r="BH18" s="1170">
        <v>94.272388397309157</v>
      </c>
      <c r="BI18" s="1170">
        <v>783.08316988266677</v>
      </c>
      <c r="BJ18" s="1170">
        <v>1053.9598535448606</v>
      </c>
      <c r="BK18" s="1170">
        <v>148.91232493783568</v>
      </c>
      <c r="BL18" s="1170">
        <v>108.99458410589801</v>
      </c>
      <c r="BM18" s="1170">
        <v>796.05294450112683</v>
      </c>
      <c r="BN18" s="1170">
        <v>1063.7899172283649</v>
      </c>
      <c r="BO18" s="1170">
        <v>153.86088520030003</v>
      </c>
      <c r="BP18" s="1170">
        <v>111.00303718521124</v>
      </c>
      <c r="BQ18" s="1170">
        <v>798.92599484285347</v>
      </c>
      <c r="BR18" s="1170">
        <v>1089.6186268770625</v>
      </c>
      <c r="BS18" s="1170">
        <v>153.18489337831173</v>
      </c>
      <c r="BT18" s="1170">
        <v>130.94462406615861</v>
      </c>
      <c r="BU18" s="1170">
        <v>805.48910943259216</v>
      </c>
      <c r="BV18" s="1170">
        <v>1082.4520705686284</v>
      </c>
      <c r="BW18" s="1170">
        <v>153.49783810098072</v>
      </c>
      <c r="BX18" s="1170">
        <v>126.28006091341148</v>
      </c>
      <c r="BY18" s="1170">
        <v>802.67417155423618</v>
      </c>
      <c r="BZ18" s="1170">
        <v>1070.4297672126945</v>
      </c>
      <c r="CA18" s="1170">
        <v>154.30591601023855</v>
      </c>
      <c r="CB18" s="1170">
        <v>125.36003151330628</v>
      </c>
      <c r="CC18" s="1170">
        <v>790.76381968914961</v>
      </c>
      <c r="CD18" s="1170">
        <v>1066.9267377705132</v>
      </c>
      <c r="CE18" s="1170">
        <v>154.44168709003506</v>
      </c>
      <c r="CF18" s="1170">
        <v>126.22109017941519</v>
      </c>
      <c r="CG18" s="1170">
        <v>786.26396050106291</v>
      </c>
      <c r="CH18" s="1170">
        <v>1070.5948027015882</v>
      </c>
      <c r="CI18" s="1170">
        <v>159.90058939891418</v>
      </c>
      <c r="CJ18" s="1170">
        <v>126.6178670222784</v>
      </c>
      <c r="CK18" s="1170">
        <v>784.07634628039557</v>
      </c>
      <c r="CL18" s="1170">
        <v>1075.3091999999999</v>
      </c>
      <c r="CM18" s="1170">
        <v>162.51320000000001</v>
      </c>
      <c r="CN18" s="1170">
        <v>121.01779999999999</v>
      </c>
      <c r="CO18" s="1170">
        <v>791.77819999999997</v>
      </c>
      <c r="CP18" s="1170">
        <v>1100.5416</v>
      </c>
      <c r="CQ18" s="1170">
        <v>162.37260000000001</v>
      </c>
      <c r="CR18" s="1170">
        <v>128.1576</v>
      </c>
      <c r="CS18" s="1170">
        <v>810.01139999999998</v>
      </c>
    </row>
    <row r="19" spans="1:97" ht="12.75" customHeight="1">
      <c r="A19" s="709" t="s">
        <v>443</v>
      </c>
      <c r="B19" s="1170">
        <v>4138.5405097815901</v>
      </c>
      <c r="C19" s="1170">
        <v>722.43753291441487</v>
      </c>
      <c r="D19" s="1171" t="s">
        <v>1382</v>
      </c>
      <c r="E19" s="1170">
        <v>3416.1029768671747</v>
      </c>
      <c r="F19" s="1170">
        <v>4181.0698917932586</v>
      </c>
      <c r="G19" s="1170">
        <v>713.11668192020784</v>
      </c>
      <c r="H19" s="1171" t="s">
        <v>1382</v>
      </c>
      <c r="I19" s="1170">
        <v>3467.953209873051</v>
      </c>
      <c r="J19" s="1170">
        <v>4355.8932676903378</v>
      </c>
      <c r="K19" s="1170">
        <v>708.5165888650854</v>
      </c>
      <c r="L19" s="1171" t="s">
        <v>1382</v>
      </c>
      <c r="M19" s="1170">
        <v>3647.3766788252533</v>
      </c>
      <c r="N19" s="1170">
        <v>4291.483904815309</v>
      </c>
      <c r="O19" s="1170">
        <v>749.63110290771704</v>
      </c>
      <c r="P19" s="1171" t="s">
        <v>1382</v>
      </c>
      <c r="Q19" s="1170">
        <v>3541.8528019075916</v>
      </c>
      <c r="R19" s="1170">
        <v>4406.4616543680295</v>
      </c>
      <c r="S19" s="1170">
        <v>802.93225893866042</v>
      </c>
      <c r="T19" s="1171" t="s">
        <v>1382</v>
      </c>
      <c r="U19" s="1170">
        <v>3603.5293954293693</v>
      </c>
      <c r="V19" s="1170">
        <v>4719.2424672269653</v>
      </c>
      <c r="W19" s="1170">
        <v>726.19706211685059</v>
      </c>
      <c r="X19" s="1170">
        <v>161.92838536995299</v>
      </c>
      <c r="Y19" s="1170">
        <v>3831.1170197401616</v>
      </c>
      <c r="Z19" s="1170">
        <v>5049.1410178002443</v>
      </c>
      <c r="AA19" s="1170">
        <v>737.73027308099381</v>
      </c>
      <c r="AB19" s="1170">
        <v>320.71518869226878</v>
      </c>
      <c r="AC19" s="1170">
        <v>3990.6930772554256</v>
      </c>
      <c r="AD19" s="1170">
        <v>5509.5327959763699</v>
      </c>
      <c r="AE19" s="1170">
        <v>861.66282345602633</v>
      </c>
      <c r="AF19" s="1170">
        <v>382.90454621298255</v>
      </c>
      <c r="AG19" s="1170">
        <v>4264.9654263073608</v>
      </c>
      <c r="AH19" s="1170">
        <v>5765.6356815391</v>
      </c>
      <c r="AI19" s="1170">
        <v>775.77499999999998</v>
      </c>
      <c r="AJ19" s="1170">
        <v>504.1989521849892</v>
      </c>
      <c r="AK19" s="1170">
        <v>4485.6617293541094</v>
      </c>
      <c r="AL19" s="1170">
        <v>5956.7763675030365</v>
      </c>
      <c r="AM19" s="1170">
        <v>747.68899999999996</v>
      </c>
      <c r="AN19" s="1170">
        <v>648.11960957384701</v>
      </c>
      <c r="AO19" s="1170">
        <v>4560.9677579291892</v>
      </c>
      <c r="AP19" s="1170">
        <v>5872.4220544191248</v>
      </c>
      <c r="AQ19" s="1170">
        <v>787.37699999999995</v>
      </c>
      <c r="AR19" s="1170">
        <v>658.986820590923</v>
      </c>
      <c r="AS19" s="1170">
        <v>4425.9234452259916</v>
      </c>
      <c r="AT19" s="1170">
        <v>5767.4816579973694</v>
      </c>
      <c r="AU19" s="1170">
        <v>863.64599999999996</v>
      </c>
      <c r="AV19" s="1170">
        <v>619.18701484716155</v>
      </c>
      <c r="AW19" s="1170">
        <v>4277.6073181835391</v>
      </c>
      <c r="AX19" s="1170">
        <v>5769.1985767725255</v>
      </c>
      <c r="AY19" s="1170">
        <v>922.72500000000002</v>
      </c>
      <c r="AZ19" s="1170">
        <v>568.47591556551708</v>
      </c>
      <c r="BA19" s="1170">
        <v>4277.9976612070095</v>
      </c>
      <c r="BB19" s="1170">
        <v>5737.1299347265722</v>
      </c>
      <c r="BC19" s="1170">
        <v>903.38900000000001</v>
      </c>
      <c r="BD19" s="1170">
        <v>641.96211930097797</v>
      </c>
      <c r="BE19" s="1170">
        <v>4191.7788154255941</v>
      </c>
      <c r="BF19" s="1170">
        <v>5624.0487549232857</v>
      </c>
      <c r="BG19" s="1170">
        <v>881.09</v>
      </c>
      <c r="BH19" s="1170">
        <v>513.60356227148588</v>
      </c>
      <c r="BI19" s="1170">
        <v>4229.3551926518003</v>
      </c>
      <c r="BJ19" s="1170">
        <v>5723.7973450646141</v>
      </c>
      <c r="BK19" s="1170">
        <v>815.65821561046221</v>
      </c>
      <c r="BL19" s="1170">
        <v>613.8595465892148</v>
      </c>
      <c r="BM19" s="1170">
        <v>4294.2795828649378</v>
      </c>
      <c r="BN19" s="1170">
        <v>5786.9467848770983</v>
      </c>
      <c r="BO19" s="1170">
        <v>845.82617655369995</v>
      </c>
      <c r="BP19" s="1170">
        <v>590.40278930741681</v>
      </c>
      <c r="BQ19" s="1170">
        <v>4350.7178190159821</v>
      </c>
      <c r="BR19" s="1170">
        <v>5879.6394173446824</v>
      </c>
      <c r="BS19" s="1170">
        <v>842.42245877929997</v>
      </c>
      <c r="BT19" s="1170">
        <v>705.71595443393994</v>
      </c>
      <c r="BU19" s="1170">
        <v>4331.5010041314426</v>
      </c>
      <c r="BV19" s="1170">
        <v>5778.2338495956756</v>
      </c>
      <c r="BW19" s="1170">
        <v>842.6442328666509</v>
      </c>
      <c r="BX19" s="1170">
        <v>704.64955915744144</v>
      </c>
      <c r="BY19" s="1170">
        <v>4230.9400575715836</v>
      </c>
      <c r="BZ19" s="1170">
        <v>5773.3124156326849</v>
      </c>
      <c r="CA19" s="1170">
        <v>845.57200714090345</v>
      </c>
      <c r="CB19" s="1170">
        <v>723.85492561611159</v>
      </c>
      <c r="CC19" s="1170">
        <v>4203.8854828756694</v>
      </c>
      <c r="CD19" s="1170">
        <v>5779.5432322499373</v>
      </c>
      <c r="CE19" s="1170">
        <v>844.80527651795194</v>
      </c>
      <c r="CF19" s="1170">
        <v>664.92392748237285</v>
      </c>
      <c r="CG19" s="1170">
        <v>4269.8140282496124</v>
      </c>
      <c r="CH19" s="1170">
        <v>5751.5698079596241</v>
      </c>
      <c r="CI19" s="1170">
        <v>873.10047990894191</v>
      </c>
      <c r="CJ19" s="1170">
        <v>640.25366187567283</v>
      </c>
      <c r="CK19" s="1170">
        <v>4238.2156661750087</v>
      </c>
      <c r="CL19" s="1170">
        <v>5786.4584999999997</v>
      </c>
      <c r="CM19" s="1170">
        <v>885.77409999999998</v>
      </c>
      <c r="CN19" s="1170">
        <v>634.22749999999996</v>
      </c>
      <c r="CO19" s="1170">
        <v>4266.4569000000001</v>
      </c>
      <c r="CP19" s="1170">
        <v>5950.4701999999997</v>
      </c>
      <c r="CQ19" s="1170">
        <v>883.41549999999995</v>
      </c>
      <c r="CR19" s="1170">
        <v>672.8261</v>
      </c>
      <c r="CS19" s="1170">
        <v>4394.2285000000002</v>
      </c>
    </row>
    <row r="20" spans="1:97" ht="12.75" customHeight="1">
      <c r="A20" s="709" t="s">
        <v>444</v>
      </c>
      <c r="B20" s="1170">
        <v>8435.2021010427998</v>
      </c>
      <c r="C20" s="1170">
        <v>1574.8669362879189</v>
      </c>
      <c r="D20" s="1171" t="s">
        <v>1382</v>
      </c>
      <c r="E20" s="1170">
        <v>6860.3351647548807</v>
      </c>
      <c r="F20" s="1170">
        <v>8480.6257866931137</v>
      </c>
      <c r="G20" s="1170">
        <v>1526.9276982150802</v>
      </c>
      <c r="H20" s="1171" t="s">
        <v>1382</v>
      </c>
      <c r="I20" s="1170">
        <v>6953.6980884780323</v>
      </c>
      <c r="J20" s="1170">
        <v>8861.4728789170567</v>
      </c>
      <c r="K20" s="1170">
        <v>1530.7383566056355</v>
      </c>
      <c r="L20" s="1171" t="s">
        <v>1382</v>
      </c>
      <c r="M20" s="1170">
        <v>7330.7345223114216</v>
      </c>
      <c r="N20" s="1170">
        <v>8717.24052319773</v>
      </c>
      <c r="O20" s="1170">
        <v>1599.9125690883156</v>
      </c>
      <c r="P20" s="1171" t="s">
        <v>1382</v>
      </c>
      <c r="Q20" s="1170">
        <v>7117.3279541094143</v>
      </c>
      <c r="R20" s="1170">
        <v>8843.3200503226199</v>
      </c>
      <c r="S20" s="1170">
        <v>1678.1990254776745</v>
      </c>
      <c r="T20" s="1171" t="s">
        <v>1382</v>
      </c>
      <c r="U20" s="1170">
        <v>7165.1210248449452</v>
      </c>
      <c r="V20" s="1170">
        <v>9682.0188196800609</v>
      </c>
      <c r="W20" s="1170">
        <v>1532.6868899648744</v>
      </c>
      <c r="X20" s="1170">
        <v>493.86565391755454</v>
      </c>
      <c r="Y20" s="1170">
        <v>7655.4662757976312</v>
      </c>
      <c r="Z20" s="1170">
        <v>10379.524949560038</v>
      </c>
      <c r="AA20" s="1170">
        <v>1506.1861204705931</v>
      </c>
      <c r="AB20" s="1170">
        <v>911.36110675317025</v>
      </c>
      <c r="AC20" s="1170">
        <v>7961.9861270210013</v>
      </c>
      <c r="AD20" s="1170">
        <v>11373.793455066871</v>
      </c>
      <c r="AE20" s="1170">
        <v>1800.0378355992084</v>
      </c>
      <c r="AF20" s="1170">
        <v>1106.757462769544</v>
      </c>
      <c r="AG20" s="1170">
        <v>8466.9981566981187</v>
      </c>
      <c r="AH20" s="1170">
        <v>11576.442948573562</v>
      </c>
      <c r="AI20" s="1170">
        <v>1617.2339999999999</v>
      </c>
      <c r="AJ20" s="1170">
        <v>1160.2532303546932</v>
      </c>
      <c r="AK20" s="1170">
        <v>8798.9557182188692</v>
      </c>
      <c r="AL20" s="1170">
        <v>12206.394911669153</v>
      </c>
      <c r="AM20" s="1170">
        <v>1567.9960000000001</v>
      </c>
      <c r="AN20" s="1170">
        <v>1569.923378867484</v>
      </c>
      <c r="AO20" s="1170">
        <v>9068.4755328016709</v>
      </c>
      <c r="AP20" s="1170">
        <v>11964.885777897305</v>
      </c>
      <c r="AQ20" s="1170">
        <v>1656.23</v>
      </c>
      <c r="AR20" s="1170">
        <v>1606.7354932378921</v>
      </c>
      <c r="AS20" s="1170">
        <v>8701.6335516313684</v>
      </c>
      <c r="AT20" s="1170">
        <v>11781.561167121859</v>
      </c>
      <c r="AU20" s="1170">
        <v>1823.4159999999999</v>
      </c>
      <c r="AV20" s="1170">
        <v>1613.3675895196507</v>
      </c>
      <c r="AW20" s="1170">
        <v>8334.0662390088783</v>
      </c>
      <c r="AX20" s="1170">
        <v>11803.677078123392</v>
      </c>
      <c r="AY20" s="1170">
        <v>1890.912</v>
      </c>
      <c r="AZ20" s="1170">
        <v>1604.1650876635763</v>
      </c>
      <c r="BA20" s="1170">
        <v>8308.5999904598157</v>
      </c>
      <c r="BB20" s="1170">
        <v>11513.570780343043</v>
      </c>
      <c r="BC20" s="1170">
        <v>1891.972</v>
      </c>
      <c r="BD20" s="1170">
        <v>1587.6873767968887</v>
      </c>
      <c r="BE20" s="1170">
        <v>8033.9114035461535</v>
      </c>
      <c r="BF20" s="1170">
        <v>11817.768338973467</v>
      </c>
      <c r="BG20" s="1170">
        <v>1871.7829999999999</v>
      </c>
      <c r="BH20" s="1170">
        <v>1777.3855698176317</v>
      </c>
      <c r="BI20" s="1170">
        <v>8168.5997691558359</v>
      </c>
      <c r="BJ20" s="1170">
        <v>11246.516261569035</v>
      </c>
      <c r="BK20" s="1170">
        <v>1707.5578289909531</v>
      </c>
      <c r="BL20" s="1170">
        <v>1333.3528733711064</v>
      </c>
      <c r="BM20" s="1170">
        <v>8205.6055592069752</v>
      </c>
      <c r="BN20" s="1170">
        <v>11254.81511015049</v>
      </c>
      <c r="BO20" s="1170">
        <v>1796.8691235246997</v>
      </c>
      <c r="BP20" s="1170">
        <v>1276.9924101393199</v>
      </c>
      <c r="BQ20" s="1170">
        <v>8180.9535764864713</v>
      </c>
      <c r="BR20" s="1170">
        <v>11420.469603801628</v>
      </c>
      <c r="BS20" s="1170">
        <v>1761.9135301958559</v>
      </c>
      <c r="BT20" s="1170">
        <v>1545.1844008297066</v>
      </c>
      <c r="BU20" s="1170">
        <v>8113.3716727760666</v>
      </c>
      <c r="BV20" s="1170">
        <v>11189.390145397891</v>
      </c>
      <c r="BW20" s="1170">
        <v>1761.4349989614404</v>
      </c>
      <c r="BX20" s="1170">
        <v>1464.3441537185395</v>
      </c>
      <c r="BY20" s="1170">
        <v>7963.6109927179095</v>
      </c>
      <c r="BZ20" s="1170">
        <v>11182.194102100841</v>
      </c>
      <c r="CA20" s="1170">
        <v>1766.6053854189365</v>
      </c>
      <c r="CB20" s="1170">
        <v>1395.1447948957552</v>
      </c>
      <c r="CC20" s="1170">
        <v>8020.4439217861482</v>
      </c>
      <c r="CD20" s="1170">
        <v>11228.009836929876</v>
      </c>
      <c r="CE20" s="1170">
        <v>1764.0505120330533</v>
      </c>
      <c r="CF20" s="1170">
        <v>1358.5740914402736</v>
      </c>
      <c r="CG20" s="1170">
        <v>8105.3852334565481</v>
      </c>
      <c r="CH20" s="1170">
        <v>11239.573721193101</v>
      </c>
      <c r="CI20" s="1170">
        <v>1822.1449637101475</v>
      </c>
      <c r="CJ20" s="1170">
        <v>1344.2181183328905</v>
      </c>
      <c r="CK20" s="1170">
        <v>8073.2106391500629</v>
      </c>
      <c r="CL20" s="1170">
        <v>11294.9354</v>
      </c>
      <c r="CM20" s="1170">
        <v>1847.5866000000001</v>
      </c>
      <c r="CN20" s="1170">
        <v>1374.788</v>
      </c>
      <c r="CO20" s="1170">
        <v>8072.5609000000004</v>
      </c>
      <c r="CP20" s="1170">
        <v>11672.326300000001</v>
      </c>
      <c r="CQ20" s="1170">
        <v>1841.6575</v>
      </c>
      <c r="CR20" s="1170">
        <v>1559.3952999999999</v>
      </c>
      <c r="CS20" s="1170">
        <v>8271.2734999999993</v>
      </c>
    </row>
    <row r="21" spans="1:97" ht="12.75" customHeight="1">
      <c r="A21" s="709" t="s">
        <v>445</v>
      </c>
      <c r="B21" s="1170">
        <v>2140.0431214514201</v>
      </c>
      <c r="C21" s="1170">
        <v>375.69420655169421</v>
      </c>
      <c r="D21" s="1171" t="s">
        <v>1382</v>
      </c>
      <c r="E21" s="1170">
        <v>1764.348914899726</v>
      </c>
      <c r="F21" s="1170">
        <v>2171.9753251105058</v>
      </c>
      <c r="G21" s="1170">
        <v>370.93407913775735</v>
      </c>
      <c r="H21" s="1171" t="s">
        <v>1382</v>
      </c>
      <c r="I21" s="1170">
        <v>1801.0412459727484</v>
      </c>
      <c r="J21" s="1170">
        <v>2249.2164013437232</v>
      </c>
      <c r="K21" s="1170">
        <v>357.09698695694408</v>
      </c>
      <c r="L21" s="1171" t="s">
        <v>1382</v>
      </c>
      <c r="M21" s="1170">
        <v>1892.119414386779</v>
      </c>
      <c r="N21" s="1170">
        <v>2226.5280523770657</v>
      </c>
      <c r="O21" s="1170">
        <v>396.59121702806482</v>
      </c>
      <c r="P21" s="1171" t="s">
        <v>1382</v>
      </c>
      <c r="Q21" s="1170">
        <v>1829.9368353490008</v>
      </c>
      <c r="R21" s="1170">
        <v>2277.2119400080173</v>
      </c>
      <c r="S21" s="1170">
        <v>416.1327927273843</v>
      </c>
      <c r="T21" s="1171" t="s">
        <v>1382</v>
      </c>
      <c r="U21" s="1170">
        <v>1861.0791472806329</v>
      </c>
      <c r="V21" s="1170">
        <v>2461.3076783706633</v>
      </c>
      <c r="W21" s="1170">
        <v>376.56186887408415</v>
      </c>
      <c r="X21" s="1170">
        <v>87.944446261121911</v>
      </c>
      <c r="Y21" s="1170">
        <v>1996.8013632354575</v>
      </c>
      <c r="Z21" s="1170">
        <v>2657.7194027538048</v>
      </c>
      <c r="AA21" s="1170">
        <v>376.46932504358767</v>
      </c>
      <c r="AB21" s="1170">
        <v>171.34370634677376</v>
      </c>
      <c r="AC21" s="1170">
        <v>2109.9086396307312</v>
      </c>
      <c r="AD21" s="1170">
        <v>2907.499360402177</v>
      </c>
      <c r="AE21" s="1170">
        <v>444.52074055516073</v>
      </c>
      <c r="AF21" s="1170">
        <v>200.5452306416328</v>
      </c>
      <c r="AG21" s="1170">
        <v>2262.4333892053837</v>
      </c>
      <c r="AH21" s="1170">
        <v>3028.3003452233024</v>
      </c>
      <c r="AI21" s="1170">
        <v>412.17099999999999</v>
      </c>
      <c r="AJ21" s="1170">
        <v>271.86626582402511</v>
      </c>
      <c r="AK21" s="1170">
        <v>2344.2630793992776</v>
      </c>
      <c r="AL21" s="1170">
        <v>3198.3114078636245</v>
      </c>
      <c r="AM21" s="1170">
        <v>392.935</v>
      </c>
      <c r="AN21" s="1170">
        <v>338.13829632224167</v>
      </c>
      <c r="AO21" s="1170">
        <v>2467.2381115413823</v>
      </c>
      <c r="AP21" s="1170">
        <v>3145.0403209371102</v>
      </c>
      <c r="AQ21" s="1170">
        <v>414.44299999999998</v>
      </c>
      <c r="AR21" s="1170">
        <v>324.42080318306427</v>
      </c>
      <c r="AS21" s="1170">
        <v>2406.1216173251887</v>
      </c>
      <c r="AT21" s="1170">
        <v>3099.488068423092</v>
      </c>
      <c r="AU21" s="1170">
        <v>459.18</v>
      </c>
      <c r="AV21" s="1170">
        <v>322.4084506550218</v>
      </c>
      <c r="AW21" s="1170">
        <v>2327.1669454377729</v>
      </c>
      <c r="AX21" s="1170">
        <v>3086.2114550260994</v>
      </c>
      <c r="AY21" s="1170">
        <v>468.02600000000001</v>
      </c>
      <c r="AZ21" s="1170">
        <v>310.19558370370811</v>
      </c>
      <c r="BA21" s="1170">
        <v>2307.9898713223915</v>
      </c>
      <c r="BB21" s="1170">
        <v>3053.6924498249464</v>
      </c>
      <c r="BC21" s="1170">
        <v>490.74200000000002</v>
      </c>
      <c r="BD21" s="1170">
        <v>295.95798821707996</v>
      </c>
      <c r="BE21" s="1170">
        <v>2266.9924616078665</v>
      </c>
      <c r="BF21" s="1170">
        <v>3017.4697005975786</v>
      </c>
      <c r="BG21" s="1170">
        <v>475.10199999999998</v>
      </c>
      <c r="BH21" s="1170">
        <v>260.35238478117901</v>
      </c>
      <c r="BI21" s="1170">
        <v>2282.0153158163998</v>
      </c>
      <c r="BJ21" s="1170">
        <v>3077.0274621389603</v>
      </c>
      <c r="BK21" s="1170">
        <v>453.97680719253492</v>
      </c>
      <c r="BL21" s="1170">
        <v>291.18575956070208</v>
      </c>
      <c r="BM21" s="1170">
        <v>2331.8648953857232</v>
      </c>
      <c r="BN21" s="1170">
        <v>3082.1629376811729</v>
      </c>
      <c r="BO21" s="1170">
        <v>456.0875936727</v>
      </c>
      <c r="BP21" s="1170">
        <v>285.63998827912008</v>
      </c>
      <c r="BQ21" s="1170">
        <v>2340.435355729353</v>
      </c>
      <c r="BR21" s="1170">
        <v>3121.2899263419181</v>
      </c>
      <c r="BS21" s="1170">
        <v>458.65982509258174</v>
      </c>
      <c r="BT21" s="1170">
        <v>346.67148753331008</v>
      </c>
      <c r="BU21" s="1170">
        <v>2315.9586137160268</v>
      </c>
      <c r="BV21" s="1170">
        <v>3059.5462371149492</v>
      </c>
      <c r="BW21" s="1170">
        <v>460.73294796594621</v>
      </c>
      <c r="BX21" s="1170">
        <v>337.54559027642557</v>
      </c>
      <c r="BY21" s="1170">
        <v>2261.2676988725775</v>
      </c>
      <c r="BZ21" s="1170">
        <v>3044.5501721573437</v>
      </c>
      <c r="CA21" s="1170">
        <v>464.30140531775572</v>
      </c>
      <c r="CB21" s="1170">
        <v>346.32183555124664</v>
      </c>
      <c r="CC21" s="1170">
        <v>2233.9269312883412</v>
      </c>
      <c r="CD21" s="1170">
        <v>3073.6673542696703</v>
      </c>
      <c r="CE21" s="1170">
        <v>465.85477189291367</v>
      </c>
      <c r="CF21" s="1170">
        <v>326.90877227397038</v>
      </c>
      <c r="CG21" s="1170">
        <v>2280.9038101027863</v>
      </c>
      <c r="CH21" s="1170">
        <v>3073.7717600565757</v>
      </c>
      <c r="CI21" s="1170">
        <v>483.50709410473996</v>
      </c>
      <c r="CJ21" s="1170">
        <v>327.96865734277731</v>
      </c>
      <c r="CK21" s="1170">
        <v>2262.2960086090584</v>
      </c>
      <c r="CL21" s="1170">
        <v>3108.6219999999998</v>
      </c>
      <c r="CM21" s="1170">
        <v>492.61369999999999</v>
      </c>
      <c r="CN21" s="1170">
        <v>318.9563</v>
      </c>
      <c r="CO21" s="1170">
        <v>2297.0520000000001</v>
      </c>
      <c r="CP21" s="1170">
        <v>3184.1215999999999</v>
      </c>
      <c r="CQ21" s="1170">
        <v>493.39370000000002</v>
      </c>
      <c r="CR21" s="1170">
        <v>338.17939999999999</v>
      </c>
      <c r="CS21" s="1170">
        <v>2352.5484999999999</v>
      </c>
    </row>
    <row r="22" spans="1:97" ht="12.75" customHeight="1">
      <c r="A22" s="709" t="s">
        <v>446</v>
      </c>
      <c r="B22" s="1170">
        <v>522.38047954702438</v>
      </c>
      <c r="C22" s="1170">
        <v>99.488708118803785</v>
      </c>
      <c r="D22" s="1171" t="s">
        <v>1382</v>
      </c>
      <c r="E22" s="1170">
        <v>422.89177142822058</v>
      </c>
      <c r="F22" s="1170">
        <v>527.54371641731984</v>
      </c>
      <c r="G22" s="1170">
        <v>99.544950225735377</v>
      </c>
      <c r="H22" s="1171" t="s">
        <v>1382</v>
      </c>
      <c r="I22" s="1170">
        <v>427.99876619158454</v>
      </c>
      <c r="J22" s="1170">
        <v>547.29742925355731</v>
      </c>
      <c r="K22" s="1170">
        <v>96.918955123911587</v>
      </c>
      <c r="L22" s="1171" t="s">
        <v>1382</v>
      </c>
      <c r="M22" s="1170">
        <v>450.37847412964572</v>
      </c>
      <c r="N22" s="1170">
        <v>539.65543996940414</v>
      </c>
      <c r="O22" s="1170">
        <v>100.51896125941417</v>
      </c>
      <c r="P22" s="1171" t="s">
        <v>1382</v>
      </c>
      <c r="Q22" s="1170">
        <v>439.13647870998994</v>
      </c>
      <c r="R22" s="1170">
        <v>551.77720661532703</v>
      </c>
      <c r="S22" s="1170">
        <v>107.20410260605472</v>
      </c>
      <c r="T22" s="1171" t="s">
        <v>1382</v>
      </c>
      <c r="U22" s="1170">
        <v>444.57310400927236</v>
      </c>
      <c r="V22" s="1170">
        <v>581.88828864683512</v>
      </c>
      <c r="W22" s="1170">
        <v>94.106338485451204</v>
      </c>
      <c r="X22" s="1170">
        <v>18.680863829507125</v>
      </c>
      <c r="Y22" s="1170">
        <v>469.10108633187673</v>
      </c>
      <c r="Z22" s="1170">
        <v>616.3164461328646</v>
      </c>
      <c r="AA22" s="1170">
        <v>96.144859215780514</v>
      </c>
      <c r="AB22" s="1170">
        <v>37.243768428372185</v>
      </c>
      <c r="AC22" s="1170">
        <v>482.92835757983761</v>
      </c>
      <c r="AD22" s="1170">
        <v>702.26365436888909</v>
      </c>
      <c r="AE22" s="1170">
        <v>112.28787778078872</v>
      </c>
      <c r="AF22" s="1170">
        <v>76.580909242596519</v>
      </c>
      <c r="AG22" s="1170">
        <v>513.39486734550383</v>
      </c>
      <c r="AH22" s="1170">
        <v>698.29615420634764</v>
      </c>
      <c r="AI22" s="1170">
        <v>101.54900000000001</v>
      </c>
      <c r="AJ22" s="1170">
        <v>71.917277777777784</v>
      </c>
      <c r="AK22" s="1170">
        <v>524.82987642856995</v>
      </c>
      <c r="AL22" s="1170">
        <v>740.10072651576718</v>
      </c>
      <c r="AM22" s="1170">
        <v>97.3</v>
      </c>
      <c r="AN22" s="1170">
        <v>92.214596147110342</v>
      </c>
      <c r="AO22" s="1170">
        <v>550.58613036865688</v>
      </c>
      <c r="AP22" s="1170">
        <v>727.260151686629</v>
      </c>
      <c r="AQ22" s="1170">
        <v>103.446</v>
      </c>
      <c r="AR22" s="1170">
        <v>89.188067179409074</v>
      </c>
      <c r="AS22" s="1170">
        <v>539.45856548507686</v>
      </c>
      <c r="AT22" s="1170">
        <v>709.19164094100779</v>
      </c>
      <c r="AU22" s="1170">
        <v>115.72799999999999</v>
      </c>
      <c r="AV22" s="1170">
        <v>76.370611353711794</v>
      </c>
      <c r="AW22" s="1170">
        <v>514.74698131529931</v>
      </c>
      <c r="AX22" s="1170">
        <v>732.88216081272287</v>
      </c>
      <c r="AY22" s="1170">
        <v>118.001</v>
      </c>
      <c r="AZ22" s="1170">
        <v>80.886605342533812</v>
      </c>
      <c r="BA22" s="1170">
        <v>533.99455547018908</v>
      </c>
      <c r="BB22" s="1170">
        <v>695.71882314648076</v>
      </c>
      <c r="BC22" s="1170">
        <v>117.57299999999999</v>
      </c>
      <c r="BD22" s="1170">
        <v>81.623575986725257</v>
      </c>
      <c r="BE22" s="1170">
        <v>496.52224715975547</v>
      </c>
      <c r="BF22" s="1170">
        <v>707.5024853030792</v>
      </c>
      <c r="BG22" s="1170">
        <v>117.29600000000001</v>
      </c>
      <c r="BH22" s="1170">
        <v>87.857278149615269</v>
      </c>
      <c r="BI22" s="1170">
        <v>502.34920715346391</v>
      </c>
      <c r="BJ22" s="1170">
        <v>697.50563139348185</v>
      </c>
      <c r="BK22" s="1170">
        <v>108.55687888932461</v>
      </c>
      <c r="BL22" s="1170">
        <v>95.495334054437265</v>
      </c>
      <c r="BM22" s="1170">
        <v>493.45341844972</v>
      </c>
      <c r="BN22" s="1170">
        <v>706.6739420095854</v>
      </c>
      <c r="BO22" s="1170">
        <v>112.60123732730001</v>
      </c>
      <c r="BP22" s="1170">
        <v>82.063399271483618</v>
      </c>
      <c r="BQ22" s="1170">
        <v>512.00930541080174</v>
      </c>
      <c r="BR22" s="1170">
        <v>715.13052125594788</v>
      </c>
      <c r="BS22" s="1170">
        <v>110.33258802147468</v>
      </c>
      <c r="BT22" s="1170">
        <v>94.855057088780143</v>
      </c>
      <c r="BU22" s="1170">
        <v>509.94287614569299</v>
      </c>
      <c r="BV22" s="1170">
        <v>700.86954588115657</v>
      </c>
      <c r="BW22" s="1170">
        <v>110.26464018589449</v>
      </c>
      <c r="BX22" s="1170">
        <v>100.74755447819244</v>
      </c>
      <c r="BY22" s="1170">
        <v>489.85735121706972</v>
      </c>
      <c r="BZ22" s="1170">
        <v>681.98023218173739</v>
      </c>
      <c r="CA22" s="1170">
        <v>110.55000375342533</v>
      </c>
      <c r="CB22" s="1170">
        <v>92.982707841735348</v>
      </c>
      <c r="CC22" s="1170">
        <v>478.44752058657673</v>
      </c>
      <c r="CD22" s="1170">
        <v>672.02061128938237</v>
      </c>
      <c r="CE22" s="1170">
        <v>110.35167482554969</v>
      </c>
      <c r="CF22" s="1170">
        <v>86.004508003780941</v>
      </c>
      <c r="CG22" s="1170">
        <v>475.66442846005174</v>
      </c>
      <c r="CH22" s="1170">
        <v>675.99105037592847</v>
      </c>
      <c r="CI22" s="1170">
        <v>113.94588943536669</v>
      </c>
      <c r="CJ22" s="1170">
        <v>88.781546940616934</v>
      </c>
      <c r="CK22" s="1170">
        <v>473.26361399994488</v>
      </c>
      <c r="CL22" s="1170">
        <v>674.26739999999995</v>
      </c>
      <c r="CM22" s="1170">
        <v>115.4961</v>
      </c>
      <c r="CN22" s="1170">
        <v>80.021199999999993</v>
      </c>
      <c r="CO22" s="1170">
        <v>478.75</v>
      </c>
      <c r="CP22" s="1170">
        <v>688.07740000000001</v>
      </c>
      <c r="CQ22" s="1170">
        <v>115.0847</v>
      </c>
      <c r="CR22" s="1170">
        <v>84.719899999999996</v>
      </c>
      <c r="CS22" s="1170">
        <v>488.27280000000002</v>
      </c>
    </row>
    <row r="23" spans="1:97" ht="12.75" customHeight="1">
      <c r="A23" s="709" t="s">
        <v>447</v>
      </c>
      <c r="B23" s="1170">
        <v>1684.4641041512648</v>
      </c>
      <c r="C23" s="1170">
        <v>361.31309980928819</v>
      </c>
      <c r="D23" s="1171" t="s">
        <v>1382</v>
      </c>
      <c r="E23" s="1170">
        <v>1323.1510043419767</v>
      </c>
      <c r="F23" s="1170">
        <v>1710.3301243683709</v>
      </c>
      <c r="G23" s="1170">
        <v>326.53298088279655</v>
      </c>
      <c r="H23" s="1171" t="s">
        <v>1382</v>
      </c>
      <c r="I23" s="1170">
        <v>1383.7971434855742</v>
      </c>
      <c r="J23" s="1170">
        <v>1783.0222120125554</v>
      </c>
      <c r="K23" s="1170">
        <v>327.3617850222156</v>
      </c>
      <c r="L23" s="1171" t="s">
        <v>1382</v>
      </c>
      <c r="M23" s="1170">
        <v>1455.6604269903398</v>
      </c>
      <c r="N23" s="1170">
        <v>1724.3848879569236</v>
      </c>
      <c r="O23" s="1170">
        <v>335.53069540808764</v>
      </c>
      <c r="P23" s="1171" t="s">
        <v>1382</v>
      </c>
      <c r="Q23" s="1170">
        <v>1388.854192548836</v>
      </c>
      <c r="R23" s="1170">
        <v>1754.3009184195096</v>
      </c>
      <c r="S23" s="1170">
        <v>343.06100223434555</v>
      </c>
      <c r="T23" s="1171" t="s">
        <v>1382</v>
      </c>
      <c r="U23" s="1170">
        <v>1411.239916185164</v>
      </c>
      <c r="V23" s="1170">
        <v>1903.3792706075462</v>
      </c>
      <c r="W23" s="1170">
        <v>316.50041158996436</v>
      </c>
      <c r="X23" s="1170">
        <v>73.469699688296657</v>
      </c>
      <c r="Y23" s="1170">
        <v>1513.4091593292851</v>
      </c>
      <c r="Z23" s="1170">
        <v>2020.4474917042567</v>
      </c>
      <c r="AA23" s="1170">
        <v>317.73467019117203</v>
      </c>
      <c r="AB23" s="1170">
        <v>156.01917660748148</v>
      </c>
      <c r="AC23" s="1170">
        <v>1546.6941330776399</v>
      </c>
      <c r="AD23" s="1170">
        <v>2222.9892743265286</v>
      </c>
      <c r="AE23" s="1170">
        <v>375.66864195763435</v>
      </c>
      <c r="AF23" s="1170">
        <v>172.32519293073378</v>
      </c>
      <c r="AG23" s="1170">
        <v>1674.9954394381605</v>
      </c>
      <c r="AH23" s="1170">
        <v>2298.3257612223019</v>
      </c>
      <c r="AI23" s="1170">
        <v>330.36099999999999</v>
      </c>
      <c r="AJ23" s="1170">
        <v>216.08540789731532</v>
      </c>
      <c r="AK23" s="1170">
        <v>1751.8793533249866</v>
      </c>
      <c r="AL23" s="1170">
        <v>2374.3056836670212</v>
      </c>
      <c r="AM23" s="1170">
        <v>328.57100000000003</v>
      </c>
      <c r="AN23" s="1170">
        <v>273.91197011091651</v>
      </c>
      <c r="AO23" s="1170">
        <v>1771.8227135561049</v>
      </c>
      <c r="AP23" s="1170">
        <v>2366.2961395043367</v>
      </c>
      <c r="AQ23" s="1170">
        <v>349.02600000000001</v>
      </c>
      <c r="AR23" s="1170">
        <v>288.02241081328054</v>
      </c>
      <c r="AS23" s="1170">
        <v>1729.2033148175365</v>
      </c>
      <c r="AT23" s="1170">
        <v>2301.0213019983921</v>
      </c>
      <c r="AU23" s="1170">
        <v>392.82400000000001</v>
      </c>
      <c r="AV23" s="1170">
        <v>264.73263930131009</v>
      </c>
      <c r="AW23" s="1170">
        <v>1641.8580285867317</v>
      </c>
      <c r="AX23" s="1170">
        <v>2280.2110882829475</v>
      </c>
      <c r="AY23" s="1170">
        <v>398.19099999999997</v>
      </c>
      <c r="AZ23" s="1170">
        <v>258.75513390979444</v>
      </c>
      <c r="BA23" s="1170">
        <v>1623.2649543731532</v>
      </c>
      <c r="BB23" s="1170">
        <v>2258.942511991811</v>
      </c>
      <c r="BC23" s="1170">
        <v>404.83300000000003</v>
      </c>
      <c r="BD23" s="1170">
        <v>256.9568262590733</v>
      </c>
      <c r="BE23" s="1170">
        <v>1597.1526857327376</v>
      </c>
      <c r="BF23" s="1170">
        <v>2221.8729535777443</v>
      </c>
      <c r="BG23" s="1170">
        <v>395.23099999999999</v>
      </c>
      <c r="BH23" s="1170">
        <v>228.70020110327667</v>
      </c>
      <c r="BI23" s="1170">
        <v>1597.9417524744674</v>
      </c>
      <c r="BJ23" s="1170">
        <v>2263.6176878432238</v>
      </c>
      <c r="BK23" s="1170">
        <v>370.51521073130914</v>
      </c>
      <c r="BL23" s="1170">
        <v>268.54075422672105</v>
      </c>
      <c r="BM23" s="1170">
        <v>1624.5617228851936</v>
      </c>
      <c r="BN23" s="1170">
        <v>2256.3016680818441</v>
      </c>
      <c r="BO23" s="1170">
        <v>379.41221225720005</v>
      </c>
      <c r="BP23" s="1170">
        <v>262.45466529241128</v>
      </c>
      <c r="BQ23" s="1170">
        <v>1614.4347905322327</v>
      </c>
      <c r="BR23" s="1170">
        <v>2252.016452084843</v>
      </c>
      <c r="BS23" s="1170">
        <v>376.34890446584711</v>
      </c>
      <c r="BT23" s="1170">
        <v>310.08435362613864</v>
      </c>
      <c r="BU23" s="1170">
        <v>1565.5831939928573</v>
      </c>
      <c r="BV23" s="1170">
        <v>2230.8685541253521</v>
      </c>
      <c r="BW23" s="1170">
        <v>376.94443019232853</v>
      </c>
      <c r="BX23" s="1170">
        <v>304.49242465625622</v>
      </c>
      <c r="BY23" s="1170">
        <v>1549.4316992767676</v>
      </c>
      <c r="BZ23" s="1170">
        <v>2216.8637202634409</v>
      </c>
      <c r="CA23" s="1170">
        <v>378.75445596442239</v>
      </c>
      <c r="CB23" s="1170">
        <v>286.55046477502373</v>
      </c>
      <c r="CC23" s="1170">
        <v>1551.5587995239948</v>
      </c>
      <c r="CD23" s="1170">
        <v>2217.0320896895241</v>
      </c>
      <c r="CE23" s="1170">
        <v>378.91305964968592</v>
      </c>
      <c r="CF23" s="1170">
        <v>281.18454659572899</v>
      </c>
      <c r="CG23" s="1170">
        <v>1556.934483444109</v>
      </c>
      <c r="CH23" s="1170">
        <v>2230.3919154093342</v>
      </c>
      <c r="CI23" s="1170">
        <v>392.12517020573102</v>
      </c>
      <c r="CJ23" s="1170">
        <v>278.41395612935554</v>
      </c>
      <c r="CK23" s="1170">
        <v>1559.8527890742473</v>
      </c>
      <c r="CL23" s="1170">
        <v>2274.0171999999998</v>
      </c>
      <c r="CM23" s="1170">
        <v>398.34809999999999</v>
      </c>
      <c r="CN23" s="1170">
        <v>284.42790000000002</v>
      </c>
      <c r="CO23" s="1170">
        <v>1591.2411999999999</v>
      </c>
      <c r="CP23" s="1170">
        <v>2324.0897</v>
      </c>
      <c r="CQ23" s="1170">
        <v>397.8193</v>
      </c>
      <c r="CR23" s="1170">
        <v>289.94310000000002</v>
      </c>
      <c r="CS23" s="1170">
        <v>1636.3272999999999</v>
      </c>
    </row>
    <row r="24" spans="1:97" ht="12.75" customHeight="1">
      <c r="A24" s="709" t="s">
        <v>448</v>
      </c>
      <c r="B24" s="1170">
        <v>1108.5586739050289</v>
      </c>
      <c r="C24" s="1170">
        <v>206.11709606663155</v>
      </c>
      <c r="D24" s="1171" t="s">
        <v>1382</v>
      </c>
      <c r="E24" s="1170">
        <v>902.44157783839739</v>
      </c>
      <c r="F24" s="1170">
        <v>1137.1208811538988</v>
      </c>
      <c r="G24" s="1170">
        <v>196.48128927360764</v>
      </c>
      <c r="H24" s="1171" t="s">
        <v>1382</v>
      </c>
      <c r="I24" s="1170">
        <v>940.63959188029116</v>
      </c>
      <c r="J24" s="1170">
        <v>1177.7596860615497</v>
      </c>
      <c r="K24" s="1170">
        <v>194.76232596902594</v>
      </c>
      <c r="L24" s="1171" t="s">
        <v>1382</v>
      </c>
      <c r="M24" s="1170">
        <v>982.99736009252388</v>
      </c>
      <c r="N24" s="1170">
        <v>1126.0758232142139</v>
      </c>
      <c r="O24" s="1170">
        <v>199.54904056078496</v>
      </c>
      <c r="P24" s="1171" t="s">
        <v>1382</v>
      </c>
      <c r="Q24" s="1170">
        <v>926.526782653429</v>
      </c>
      <c r="R24" s="1170">
        <v>1125.4195799984404</v>
      </c>
      <c r="S24" s="1170">
        <v>204.03307035887579</v>
      </c>
      <c r="T24" s="1171" t="s">
        <v>1382</v>
      </c>
      <c r="U24" s="1170">
        <v>921.38650963956457</v>
      </c>
      <c r="V24" s="1170">
        <v>1225.6889334081691</v>
      </c>
      <c r="W24" s="1170">
        <v>188.24284319189294</v>
      </c>
      <c r="X24" s="1170">
        <v>48.350862484889788</v>
      </c>
      <c r="Y24" s="1170">
        <v>989.09522773138633</v>
      </c>
      <c r="Z24" s="1170">
        <v>1300.7318709625433</v>
      </c>
      <c r="AA24" s="1170">
        <v>187.22895139148088</v>
      </c>
      <c r="AB24" s="1170">
        <v>90.886490982291278</v>
      </c>
      <c r="AC24" s="1170">
        <v>1022.6157241063421</v>
      </c>
      <c r="AD24" s="1170">
        <v>1405.2687784175212</v>
      </c>
      <c r="AE24" s="1170">
        <v>218.19432159236743</v>
      </c>
      <c r="AF24" s="1170">
        <v>97.920945511574828</v>
      </c>
      <c r="AG24" s="1170">
        <v>1089.1535113135787</v>
      </c>
      <c r="AH24" s="1170">
        <v>1442.1935793533612</v>
      </c>
      <c r="AI24" s="1170">
        <v>203.55699999999999</v>
      </c>
      <c r="AJ24" s="1170">
        <v>132.9833949637468</v>
      </c>
      <c r="AK24" s="1170">
        <v>1105.6531843896144</v>
      </c>
      <c r="AL24" s="1170">
        <v>1549.4977055788734</v>
      </c>
      <c r="AM24" s="1170">
        <v>189.95699999999999</v>
      </c>
      <c r="AN24" s="1170">
        <v>183.49221482778751</v>
      </c>
      <c r="AO24" s="1170">
        <v>1176.0484907510859</v>
      </c>
      <c r="AP24" s="1170">
        <v>1535.3680285333057</v>
      </c>
      <c r="AQ24" s="1170">
        <v>203.07</v>
      </c>
      <c r="AR24" s="1170">
        <v>188.07929131891564</v>
      </c>
      <c r="AS24" s="1170">
        <v>1144.182534907738</v>
      </c>
      <c r="AT24" s="1170">
        <v>1505.5233697552467</v>
      </c>
      <c r="AU24" s="1170">
        <v>231.55799999999999</v>
      </c>
      <c r="AV24" s="1170">
        <v>169.90911441048036</v>
      </c>
      <c r="AW24" s="1170">
        <v>1102.5875898039003</v>
      </c>
      <c r="AX24" s="1170">
        <v>1529.6612580949268</v>
      </c>
      <c r="AY24" s="1170">
        <v>235.916</v>
      </c>
      <c r="AZ24" s="1170">
        <v>185.78295909701305</v>
      </c>
      <c r="BA24" s="1170">
        <v>1107.9622989979136</v>
      </c>
      <c r="BB24" s="1170">
        <v>1488.2605475213861</v>
      </c>
      <c r="BC24" s="1170">
        <v>231.303</v>
      </c>
      <c r="BD24" s="1170">
        <v>188.16440626537658</v>
      </c>
      <c r="BE24" s="1170">
        <v>1068.7931412560094</v>
      </c>
      <c r="BF24" s="1170">
        <v>1473.23553877623</v>
      </c>
      <c r="BG24" s="1170">
        <v>228.411</v>
      </c>
      <c r="BH24" s="1170">
        <v>173.01249870893579</v>
      </c>
      <c r="BI24" s="1170">
        <v>1071.8120400672942</v>
      </c>
      <c r="BJ24" s="1170">
        <v>1488.1911116453537</v>
      </c>
      <c r="BK24" s="1170">
        <v>209.09441629152161</v>
      </c>
      <c r="BL24" s="1170">
        <v>174.06521294330918</v>
      </c>
      <c r="BM24" s="1170">
        <v>1105.0314824105228</v>
      </c>
      <c r="BN24" s="1170">
        <v>1520.4439629078172</v>
      </c>
      <c r="BO24" s="1170">
        <v>219.26858865829999</v>
      </c>
      <c r="BP24" s="1170">
        <v>170.05217746640855</v>
      </c>
      <c r="BQ24" s="1170">
        <v>1131.1231967831086</v>
      </c>
      <c r="BR24" s="1170">
        <v>1536.3488841453841</v>
      </c>
      <c r="BS24" s="1170">
        <v>215.45175867218231</v>
      </c>
      <c r="BT24" s="1170">
        <v>197.07524781251274</v>
      </c>
      <c r="BU24" s="1170">
        <v>1123.8218776606891</v>
      </c>
      <c r="BV24" s="1170">
        <v>1533.1170000878669</v>
      </c>
      <c r="BW24" s="1170">
        <v>215.12551854185912</v>
      </c>
      <c r="BX24" s="1170">
        <v>195.99829874188245</v>
      </c>
      <c r="BY24" s="1170">
        <v>1121.9931828041254</v>
      </c>
      <c r="BZ24" s="1170">
        <v>1520.5676822542334</v>
      </c>
      <c r="CA24" s="1170">
        <v>215.48702127208171</v>
      </c>
      <c r="CB24" s="1170">
        <v>206.68803484156248</v>
      </c>
      <c r="CC24" s="1170">
        <v>1098.3926261405893</v>
      </c>
      <c r="CD24" s="1170">
        <v>1499.3653657842035</v>
      </c>
      <c r="CE24" s="1170">
        <v>214.90435174242774</v>
      </c>
      <c r="CF24" s="1170">
        <v>191.63101960507117</v>
      </c>
      <c r="CG24" s="1170">
        <v>1092.8299944367045</v>
      </c>
      <c r="CH24" s="1170">
        <v>1493.1668356794398</v>
      </c>
      <c r="CI24" s="1170">
        <v>221.70019407663926</v>
      </c>
      <c r="CJ24" s="1170">
        <v>196.08482323950346</v>
      </c>
      <c r="CK24" s="1170">
        <v>1075.3818183632973</v>
      </c>
      <c r="CL24" s="1170">
        <v>1494.9548</v>
      </c>
      <c r="CM24" s="1170">
        <v>224.5087</v>
      </c>
      <c r="CN24" s="1170">
        <v>178.43469999999999</v>
      </c>
      <c r="CO24" s="1170">
        <v>1092.0114000000001</v>
      </c>
      <c r="CP24" s="1170">
        <v>1515.847</v>
      </c>
      <c r="CQ24" s="1170">
        <v>223.50059999999999</v>
      </c>
      <c r="CR24" s="1170">
        <v>186.2748</v>
      </c>
      <c r="CS24" s="1170">
        <v>1106.0715</v>
      </c>
    </row>
    <row r="25" spans="1:97" ht="12.75" customHeight="1">
      <c r="A25" s="709" t="s">
        <v>449</v>
      </c>
      <c r="B25" s="1170">
        <v>1401.2638325652931</v>
      </c>
      <c r="C25" s="1170">
        <v>259.52817985203211</v>
      </c>
      <c r="D25" s="1171" t="s">
        <v>1382</v>
      </c>
      <c r="E25" s="1170">
        <v>1141.7356527132611</v>
      </c>
      <c r="F25" s="1170">
        <v>1420.3638988770822</v>
      </c>
      <c r="G25" s="1170">
        <v>259.05523486192561</v>
      </c>
      <c r="H25" s="1171" t="s">
        <v>1382</v>
      </c>
      <c r="I25" s="1170">
        <v>1161.3086640151564</v>
      </c>
      <c r="J25" s="1170">
        <v>1468.7933796886116</v>
      </c>
      <c r="K25" s="1170">
        <v>256.05292893554144</v>
      </c>
      <c r="L25" s="1171" t="s">
        <v>1382</v>
      </c>
      <c r="M25" s="1170">
        <v>1212.74045075307</v>
      </c>
      <c r="N25" s="1170">
        <v>1432.7995318510675</v>
      </c>
      <c r="O25" s="1170">
        <v>260.37539049917427</v>
      </c>
      <c r="P25" s="1171" t="s">
        <v>1382</v>
      </c>
      <c r="Q25" s="1170">
        <v>1172.424141351893</v>
      </c>
      <c r="R25" s="1170">
        <v>1469.6602344003231</v>
      </c>
      <c r="S25" s="1170">
        <v>286.68135778671967</v>
      </c>
      <c r="T25" s="1171" t="s">
        <v>1382</v>
      </c>
      <c r="U25" s="1170">
        <v>1182.9788766136035</v>
      </c>
      <c r="V25" s="1170">
        <v>1557.5383334693097</v>
      </c>
      <c r="W25" s="1170">
        <v>257.00853346149717</v>
      </c>
      <c r="X25" s="1170">
        <v>57.36383510135478</v>
      </c>
      <c r="Y25" s="1170">
        <v>1243.1659649064575</v>
      </c>
      <c r="Z25" s="1170">
        <v>1659.7325631884655</v>
      </c>
      <c r="AA25" s="1170">
        <v>250.69612389624868</v>
      </c>
      <c r="AB25" s="1170">
        <v>99.685977645242559</v>
      </c>
      <c r="AC25" s="1170">
        <v>1309.3489047767487</v>
      </c>
      <c r="AD25" s="1170">
        <v>1842.9591795341578</v>
      </c>
      <c r="AE25" s="1170">
        <v>303.48649933787704</v>
      </c>
      <c r="AF25" s="1170">
        <v>120.36273660027392</v>
      </c>
      <c r="AG25" s="1170">
        <v>1419.1099435960066</v>
      </c>
      <c r="AH25" s="1170">
        <v>1902.9529523402512</v>
      </c>
      <c r="AI25" s="1170">
        <v>269.68400000000003</v>
      </c>
      <c r="AJ25" s="1170">
        <v>153.37239114246523</v>
      </c>
      <c r="AK25" s="1170">
        <v>1479.8965611977858</v>
      </c>
      <c r="AL25" s="1170">
        <v>1935.3772239384784</v>
      </c>
      <c r="AM25" s="1170">
        <v>263.19099999999997</v>
      </c>
      <c r="AN25" s="1170">
        <v>189.73269445417395</v>
      </c>
      <c r="AO25" s="1170">
        <v>1482.4535294843045</v>
      </c>
      <c r="AP25" s="1170">
        <v>1897.2960320837167</v>
      </c>
      <c r="AQ25" s="1170">
        <v>275.95299999999997</v>
      </c>
      <c r="AR25" s="1170">
        <v>191.13651917453549</v>
      </c>
      <c r="AS25" s="1170">
        <v>1430.1728778235495</v>
      </c>
      <c r="AT25" s="1170">
        <v>1865.9693004082442</v>
      </c>
      <c r="AU25" s="1170">
        <v>305.762</v>
      </c>
      <c r="AV25" s="1170">
        <v>188.50413624454151</v>
      </c>
      <c r="AW25" s="1170">
        <v>1343.87708486016</v>
      </c>
      <c r="AX25" s="1170">
        <v>1831.5902652128786</v>
      </c>
      <c r="AY25" s="1170">
        <v>315.31099999999998</v>
      </c>
      <c r="AZ25" s="1170">
        <v>180.75738796933032</v>
      </c>
      <c r="BA25" s="1170">
        <v>1335.5218772435485</v>
      </c>
      <c r="BB25" s="1170">
        <v>1815.9887176954228</v>
      </c>
      <c r="BC25" s="1170">
        <v>322.15800000000002</v>
      </c>
      <c r="BD25" s="1170">
        <v>191.19484025530352</v>
      </c>
      <c r="BE25" s="1170">
        <v>1302.6358774401192</v>
      </c>
      <c r="BF25" s="1170">
        <v>1794.7700789092737</v>
      </c>
      <c r="BG25" s="1170">
        <v>313.82499999999999</v>
      </c>
      <c r="BH25" s="1170">
        <v>174.04689186656486</v>
      </c>
      <c r="BI25" s="1170">
        <v>1306.898187042709</v>
      </c>
      <c r="BJ25" s="1170">
        <v>1831.2027343457808</v>
      </c>
      <c r="BK25" s="1170">
        <v>300.91704334468727</v>
      </c>
      <c r="BL25" s="1170">
        <v>195.47712867808417</v>
      </c>
      <c r="BM25" s="1170">
        <v>1334.808562323009</v>
      </c>
      <c r="BN25" s="1170">
        <v>1828.3021900806957</v>
      </c>
      <c r="BO25" s="1170">
        <v>301.2650301955</v>
      </c>
      <c r="BP25" s="1170">
        <v>190.75401408109147</v>
      </c>
      <c r="BQ25" s="1170">
        <v>1336.2831458041044</v>
      </c>
      <c r="BR25" s="1170">
        <v>1865.6298058290433</v>
      </c>
      <c r="BS25" s="1170">
        <v>300.02096019647291</v>
      </c>
      <c r="BT25" s="1170">
        <v>220.25835508559717</v>
      </c>
      <c r="BU25" s="1170">
        <v>1345.3504905469731</v>
      </c>
      <c r="BV25" s="1170">
        <v>1860.2001230437411</v>
      </c>
      <c r="BW25" s="1170">
        <v>300.44205499285096</v>
      </c>
      <c r="BX25" s="1170">
        <v>226.57519611100815</v>
      </c>
      <c r="BY25" s="1170">
        <v>1333.182871939882</v>
      </c>
      <c r="BZ25" s="1170">
        <v>1843.9267920042212</v>
      </c>
      <c r="CA25" s="1170">
        <v>301.83072931972293</v>
      </c>
      <c r="CB25" s="1170">
        <v>205.57081813010294</v>
      </c>
      <c r="CC25" s="1170">
        <v>1336.5252445543954</v>
      </c>
      <c r="CD25" s="1170">
        <v>1857.9331806779915</v>
      </c>
      <c r="CE25" s="1170">
        <v>301.90300826646268</v>
      </c>
      <c r="CF25" s="1170">
        <v>218.65236511873823</v>
      </c>
      <c r="CG25" s="1170">
        <v>1337.3778072927905</v>
      </c>
      <c r="CH25" s="1170">
        <v>1875.2087335495651</v>
      </c>
      <c r="CI25" s="1170">
        <v>312.37380392577035</v>
      </c>
      <c r="CJ25" s="1170">
        <v>228.82028971841541</v>
      </c>
      <c r="CK25" s="1170">
        <v>1334.0146399053795</v>
      </c>
      <c r="CL25" s="1170">
        <v>1877.5074999999999</v>
      </c>
      <c r="CM25" s="1170">
        <v>317.274</v>
      </c>
      <c r="CN25" s="1170">
        <v>213.797</v>
      </c>
      <c r="CO25" s="1170">
        <v>1346.4365</v>
      </c>
      <c r="CP25" s="1170">
        <v>1926.7346</v>
      </c>
      <c r="CQ25" s="1170">
        <v>316.79570000000001</v>
      </c>
      <c r="CR25" s="1170">
        <v>226.73419999999999</v>
      </c>
      <c r="CS25" s="1170">
        <v>1383.2047</v>
      </c>
    </row>
    <row r="26" spans="1:97" ht="12.75" customHeight="1">
      <c r="A26" s="709" t="s">
        <v>450</v>
      </c>
      <c r="B26" s="1170">
        <v>976.59421036466074</v>
      </c>
      <c r="C26" s="1170">
        <v>200.61508413307905</v>
      </c>
      <c r="D26" s="1171" t="s">
        <v>1382</v>
      </c>
      <c r="E26" s="1170">
        <v>775.97912623158163</v>
      </c>
      <c r="F26" s="1170">
        <v>1002.4665537396046</v>
      </c>
      <c r="G26" s="1170">
        <v>185.28041803224207</v>
      </c>
      <c r="H26" s="1171" t="s">
        <v>1382</v>
      </c>
      <c r="I26" s="1170">
        <v>817.18613570736238</v>
      </c>
      <c r="J26" s="1170">
        <v>1036.3306252689417</v>
      </c>
      <c r="K26" s="1170">
        <v>181.44777409079524</v>
      </c>
      <c r="L26" s="1171" t="s">
        <v>1382</v>
      </c>
      <c r="M26" s="1170">
        <v>854.88285117814644</v>
      </c>
      <c r="N26" s="1170">
        <v>1009.7391038115975</v>
      </c>
      <c r="O26" s="1170">
        <v>188.86048378437798</v>
      </c>
      <c r="P26" s="1171" t="s">
        <v>1382</v>
      </c>
      <c r="Q26" s="1170">
        <v>820.87862002721943</v>
      </c>
      <c r="R26" s="1170">
        <v>1024.785503848806</v>
      </c>
      <c r="S26" s="1170">
        <v>194.94792492190018</v>
      </c>
      <c r="T26" s="1171" t="s">
        <v>1382</v>
      </c>
      <c r="U26" s="1170">
        <v>829.83757892690573</v>
      </c>
      <c r="V26" s="1170">
        <v>1109.7664623724447</v>
      </c>
      <c r="W26" s="1170">
        <v>184.74714060015441</v>
      </c>
      <c r="X26" s="1170">
        <v>35.684033431207801</v>
      </c>
      <c r="Y26" s="1170">
        <v>889.33528834108267</v>
      </c>
      <c r="Z26" s="1170">
        <v>1186.3639186275147</v>
      </c>
      <c r="AA26" s="1170">
        <v>182.73929738269686</v>
      </c>
      <c r="AB26" s="1170">
        <v>63.974858432696635</v>
      </c>
      <c r="AC26" s="1170">
        <v>939.64889502906522</v>
      </c>
      <c r="AD26" s="1170">
        <v>1329.4352535793348</v>
      </c>
      <c r="AE26" s="1170">
        <v>219.24042478129488</v>
      </c>
      <c r="AF26" s="1170">
        <v>96.918627047424494</v>
      </c>
      <c r="AG26" s="1170">
        <v>1013.2762017506153</v>
      </c>
      <c r="AH26" s="1170">
        <v>1380.0082796247889</v>
      </c>
      <c r="AI26" s="1170">
        <v>195.67699999999999</v>
      </c>
      <c r="AJ26" s="1170">
        <v>119.32880981775428</v>
      </c>
      <c r="AK26" s="1170">
        <v>1065.0024698070342</v>
      </c>
      <c r="AL26" s="1170">
        <v>1410.8735490138972</v>
      </c>
      <c r="AM26" s="1170">
        <v>185.77799999999999</v>
      </c>
      <c r="AN26" s="1170">
        <v>153.10192737886749</v>
      </c>
      <c r="AO26" s="1170">
        <v>1071.9936216350297</v>
      </c>
      <c r="AP26" s="1170">
        <v>1398.658382551678</v>
      </c>
      <c r="AQ26" s="1170">
        <v>198.37899999999999</v>
      </c>
      <c r="AR26" s="1170">
        <v>150.17790424916237</v>
      </c>
      <c r="AS26" s="1170">
        <v>1050.0761550266182</v>
      </c>
      <c r="AT26" s="1170">
        <v>1370.3406586998099</v>
      </c>
      <c r="AU26" s="1170">
        <v>223.06700000000001</v>
      </c>
      <c r="AV26" s="1170">
        <v>144.54429519650657</v>
      </c>
      <c r="AW26" s="1170">
        <v>1001.8144853595066</v>
      </c>
      <c r="AX26" s="1170">
        <v>1371.6512240960044</v>
      </c>
      <c r="AY26" s="1170">
        <v>231.79499999999999</v>
      </c>
      <c r="AZ26" s="1170">
        <v>139.4636422304894</v>
      </c>
      <c r="BA26" s="1170">
        <v>1000.3925818655151</v>
      </c>
      <c r="BB26" s="1170">
        <v>1359.232387478834</v>
      </c>
      <c r="BC26" s="1170">
        <v>227.685</v>
      </c>
      <c r="BD26" s="1170">
        <v>148.6892702676011</v>
      </c>
      <c r="BE26" s="1170">
        <v>982.85811721123287</v>
      </c>
      <c r="BF26" s="1170">
        <v>1362.2402749160119</v>
      </c>
      <c r="BG26" s="1170">
        <v>226.637</v>
      </c>
      <c r="BH26" s="1170">
        <v>148.82148661342546</v>
      </c>
      <c r="BI26" s="1170">
        <v>986.78178830258628</v>
      </c>
      <c r="BJ26" s="1170">
        <v>1384.2390609278009</v>
      </c>
      <c r="BK26" s="1170">
        <v>215.00928055768298</v>
      </c>
      <c r="BL26" s="1170">
        <v>171.91914540243761</v>
      </c>
      <c r="BM26" s="1170">
        <v>997.31063496768036</v>
      </c>
      <c r="BN26" s="1170">
        <v>1368.1445725132874</v>
      </c>
      <c r="BO26" s="1170">
        <v>217.56676611180001</v>
      </c>
      <c r="BP26" s="1170">
        <v>149.82083031860981</v>
      </c>
      <c r="BQ26" s="1170">
        <v>1000.7569760828777</v>
      </c>
      <c r="BR26" s="1170">
        <v>1392.4946249832324</v>
      </c>
      <c r="BS26" s="1170">
        <v>217.19295292842233</v>
      </c>
      <c r="BT26" s="1170">
        <v>182.90681790805286</v>
      </c>
      <c r="BU26" s="1170">
        <v>992.39485414675732</v>
      </c>
      <c r="BV26" s="1170">
        <v>1367.4302666113163</v>
      </c>
      <c r="BW26" s="1170">
        <v>217.74117151783057</v>
      </c>
      <c r="BX26" s="1170">
        <v>168.96203802448886</v>
      </c>
      <c r="BY26" s="1170">
        <v>980.72705706899671</v>
      </c>
      <c r="BZ26" s="1170">
        <v>1346.8025279722776</v>
      </c>
      <c r="CA26" s="1170">
        <v>218.99259386817764</v>
      </c>
      <c r="CB26" s="1170">
        <v>164.86928410234566</v>
      </c>
      <c r="CC26" s="1170">
        <v>962.94065000175442</v>
      </c>
      <c r="CD26" s="1170">
        <v>1339.6064880493218</v>
      </c>
      <c r="CE26" s="1170">
        <v>219.2905941056151</v>
      </c>
      <c r="CF26" s="1170">
        <v>162.07360411860444</v>
      </c>
      <c r="CG26" s="1170">
        <v>958.24228982510215</v>
      </c>
      <c r="CH26" s="1170">
        <v>1343.6390638118162</v>
      </c>
      <c r="CI26" s="1170">
        <v>227.15076611741861</v>
      </c>
      <c r="CJ26" s="1170">
        <v>167.60302037996448</v>
      </c>
      <c r="CK26" s="1170">
        <v>948.8852773144331</v>
      </c>
      <c r="CL26" s="1170">
        <v>1349.6215</v>
      </c>
      <c r="CM26" s="1170">
        <v>230.97319999999999</v>
      </c>
      <c r="CN26" s="1170">
        <v>160.511</v>
      </c>
      <c r="CO26" s="1170">
        <v>958.13729999999998</v>
      </c>
      <c r="CP26" s="1170">
        <v>1375.3963000000001</v>
      </c>
      <c r="CQ26" s="1170">
        <v>230.8843</v>
      </c>
      <c r="CR26" s="1170">
        <v>162.3064</v>
      </c>
      <c r="CS26" s="1170">
        <v>982.2056</v>
      </c>
    </row>
    <row r="27" spans="1:97" ht="18.75" customHeight="1">
      <c r="A27" s="709" t="s">
        <v>460</v>
      </c>
      <c r="B27" s="1170">
        <v>39888.553</v>
      </c>
      <c r="C27" s="1170">
        <v>7244.2860575816921</v>
      </c>
      <c r="D27" s="1171" t="s">
        <v>1382</v>
      </c>
      <c r="E27" s="1170">
        <v>32644.267</v>
      </c>
      <c r="F27" s="1170">
        <v>40235.233999999997</v>
      </c>
      <c r="G27" s="1170">
        <v>7058.6350000000002</v>
      </c>
      <c r="H27" s="1171" t="s">
        <v>1382</v>
      </c>
      <c r="I27" s="1170">
        <v>33176.599000000002</v>
      </c>
      <c r="J27" s="1170">
        <v>41923.199999999997</v>
      </c>
      <c r="K27" s="1170">
        <v>7026.8209999999999</v>
      </c>
      <c r="L27" s="1171" t="s">
        <v>1382</v>
      </c>
      <c r="M27" s="1170">
        <v>34896.379000000001</v>
      </c>
      <c r="N27" s="1170">
        <v>41121.088000000003</v>
      </c>
      <c r="O27" s="1170">
        <v>7371.6189999999997</v>
      </c>
      <c r="P27" s="1171" t="s">
        <v>1382</v>
      </c>
      <c r="Q27" s="1170">
        <v>33749.468999999997</v>
      </c>
      <c r="R27" s="1170">
        <v>41848.135000000002</v>
      </c>
      <c r="S27" s="1170">
        <v>7756.7529999999997</v>
      </c>
      <c r="T27" s="1171" t="s">
        <v>1382</v>
      </c>
      <c r="U27" s="1170">
        <v>34091.381000000001</v>
      </c>
      <c r="V27" s="1170">
        <v>45297.839</v>
      </c>
      <c r="W27" s="1170">
        <v>7038.7020000000002</v>
      </c>
      <c r="X27" s="1170">
        <v>1815.5219999999999</v>
      </c>
      <c r="Y27" s="1170">
        <v>36443.616000000002</v>
      </c>
      <c r="Z27" s="1170">
        <v>48197.008999999998</v>
      </c>
      <c r="AA27" s="1170">
        <v>7014.9629999999997</v>
      </c>
      <c r="AB27" s="1170">
        <v>3355.7359999999999</v>
      </c>
      <c r="AC27" s="1170">
        <v>37826.309000000001</v>
      </c>
      <c r="AD27" s="1170">
        <v>53388.625</v>
      </c>
      <c r="AE27" s="1170">
        <v>8376.14</v>
      </c>
      <c r="AF27" s="1170">
        <v>4322.4979999999996</v>
      </c>
      <c r="AG27" s="1170">
        <v>40689.985999999997</v>
      </c>
      <c r="AH27" s="1170">
        <v>54880.849000000002</v>
      </c>
      <c r="AI27" s="1170">
        <v>7591.8890000000001</v>
      </c>
      <c r="AJ27" s="1170">
        <v>5096.5</v>
      </c>
      <c r="AK27" s="1170">
        <v>42192.46</v>
      </c>
      <c r="AL27" s="1170">
        <v>57054.466</v>
      </c>
      <c r="AM27" s="1170">
        <v>7335.5860000000002</v>
      </c>
      <c r="AN27" s="1170">
        <v>6531.2002782253348</v>
      </c>
      <c r="AO27" s="1170">
        <v>43187.68</v>
      </c>
      <c r="AP27" s="1170">
        <v>56117.885999999999</v>
      </c>
      <c r="AQ27" s="1170">
        <v>7739.4859999999999</v>
      </c>
      <c r="AR27" s="1170">
        <v>6596.7</v>
      </c>
      <c r="AS27" s="1170">
        <v>41781.699999999997</v>
      </c>
      <c r="AT27" s="1170">
        <v>55236.826000000001</v>
      </c>
      <c r="AU27" s="1170">
        <v>8673.4439999999995</v>
      </c>
      <c r="AV27" s="1170">
        <v>6462.4</v>
      </c>
      <c r="AW27" s="1170">
        <v>40100.982000000004</v>
      </c>
      <c r="AX27" s="1170">
        <v>55126.04</v>
      </c>
      <c r="AY27" s="1170">
        <v>8937.2150000000001</v>
      </c>
      <c r="AZ27" s="1170">
        <v>6272.8</v>
      </c>
      <c r="BA27" s="1170">
        <v>39916.025000000001</v>
      </c>
      <c r="BB27" s="1170">
        <v>54206.635000000002</v>
      </c>
      <c r="BC27" s="1170">
        <v>8897.5419999999995</v>
      </c>
      <c r="BD27" s="1170">
        <v>6354.5</v>
      </c>
      <c r="BE27" s="1170">
        <v>38954.593000000001</v>
      </c>
      <c r="BF27" s="1170">
        <v>54349.864000000001</v>
      </c>
      <c r="BG27" s="1170">
        <v>8841.7639999999992</v>
      </c>
      <c r="BH27" s="1170">
        <v>6260.6</v>
      </c>
      <c r="BI27" s="1170">
        <v>39247.542999999998</v>
      </c>
      <c r="BJ27" s="1170">
        <v>54300.487999999998</v>
      </c>
      <c r="BK27" s="1170">
        <v>8200.8700000000008</v>
      </c>
      <c r="BL27" s="1170">
        <v>6277.9</v>
      </c>
      <c r="BM27" s="1170">
        <v>39821.718000000001</v>
      </c>
      <c r="BN27" s="1170">
        <v>54497.235999999997</v>
      </c>
      <c r="BO27" s="1170">
        <v>8487.893</v>
      </c>
      <c r="BP27" s="1170">
        <v>6171.223</v>
      </c>
      <c r="BQ27" s="1170">
        <v>39838.120000000003</v>
      </c>
      <c r="BR27" s="1170">
        <v>55705.301000000007</v>
      </c>
      <c r="BS27" s="1170">
        <v>8422.2579999999998</v>
      </c>
      <c r="BT27" s="1170">
        <v>7246.8739999999998</v>
      </c>
      <c r="BU27" s="1170">
        <v>40036.169000000009</v>
      </c>
      <c r="BV27" s="1170">
        <v>54720.462</v>
      </c>
      <c r="BW27" s="1170">
        <v>8442.659999999998</v>
      </c>
      <c r="BX27" s="1170">
        <v>6973.152</v>
      </c>
      <c r="BY27" s="1170">
        <v>39304.65</v>
      </c>
      <c r="BZ27" s="1170">
        <v>54863.392999999996</v>
      </c>
      <c r="CA27" s="1170">
        <v>8490.3209999999999</v>
      </c>
      <c r="CB27" s="1170">
        <v>7009.2039999999997</v>
      </c>
      <c r="CC27" s="1170">
        <v>39363.868000000002</v>
      </c>
      <c r="CD27" s="1170">
        <v>54897.075999999994</v>
      </c>
      <c r="CE27" s="1170">
        <v>8501.0120000000006</v>
      </c>
      <c r="CF27" s="1170">
        <v>6638.2189999999991</v>
      </c>
      <c r="CG27" s="1170">
        <v>39757.844999999994</v>
      </c>
      <c r="CH27" s="1170">
        <v>54991.154000000002</v>
      </c>
      <c r="CI27" s="1170">
        <v>8804.8260000000028</v>
      </c>
      <c r="CJ27" s="1170">
        <v>6592.5330000000004</v>
      </c>
      <c r="CK27" s="1170">
        <v>39593.794999999998</v>
      </c>
      <c r="CL27" s="1170">
        <v>55611.987999999998</v>
      </c>
      <c r="CM27" s="1170">
        <v>8952.0830000000005</v>
      </c>
      <c r="CN27" s="1170">
        <v>6569.174</v>
      </c>
      <c r="CO27" s="1170">
        <v>40090.731</v>
      </c>
      <c r="CP27" s="1170">
        <v>56913.919000000002</v>
      </c>
      <c r="CQ27" s="1170">
        <v>8947.7289999999994</v>
      </c>
      <c r="CR27" s="1170">
        <v>6943.9040000000005</v>
      </c>
      <c r="CS27" s="1170">
        <v>41022.286</v>
      </c>
    </row>
    <row r="28" spans="1:97" ht="12.75" customHeight="1">
      <c r="A28" s="287"/>
      <c r="B28" s="287"/>
      <c r="C28" s="287"/>
      <c r="D28" s="287"/>
      <c r="E28" s="287"/>
      <c r="F28" s="287"/>
      <c r="G28" s="287"/>
      <c r="H28" s="287"/>
      <c r="I28" s="287"/>
      <c r="J28" s="287"/>
      <c r="K28" s="287"/>
      <c r="L28" s="287"/>
      <c r="M28" s="287"/>
      <c r="N28" s="287"/>
      <c r="O28" s="287"/>
      <c r="P28" s="287"/>
      <c r="Q28" s="287"/>
      <c r="R28" s="287"/>
      <c r="S28" s="287"/>
      <c r="T28" s="287"/>
      <c r="U28" s="287"/>
      <c r="V28" s="287"/>
      <c r="W28" s="287"/>
      <c r="X28" s="287"/>
      <c r="Y28" s="287"/>
      <c r="Z28" s="287"/>
      <c r="AA28" s="287"/>
      <c r="AB28" s="287"/>
      <c r="AC28" s="287"/>
      <c r="AD28" s="287"/>
      <c r="AE28" s="287"/>
      <c r="AF28" s="287"/>
      <c r="AG28" s="287"/>
      <c r="AH28" s="287"/>
      <c r="AI28" s="287"/>
      <c r="AJ28" s="287"/>
      <c r="AK28" s="287"/>
      <c r="AL28" s="287"/>
      <c r="AM28" s="287"/>
      <c r="AN28" s="287"/>
      <c r="AO28" s="287"/>
      <c r="AP28" s="287"/>
      <c r="AQ28" s="287"/>
      <c r="AR28" s="287"/>
      <c r="AS28" s="287"/>
      <c r="AT28" s="287"/>
      <c r="AU28" s="287"/>
      <c r="AV28" s="287"/>
      <c r="AW28" s="287"/>
      <c r="AX28" s="287"/>
      <c r="AY28" s="287"/>
      <c r="AZ28" s="287"/>
      <c r="BA28" s="287"/>
      <c r="BB28" s="287"/>
      <c r="BC28" s="287"/>
      <c r="BD28" s="287"/>
      <c r="BE28" s="287"/>
      <c r="BF28" s="287"/>
      <c r="BG28" s="287"/>
      <c r="BH28" s="287"/>
      <c r="BI28" s="287"/>
      <c r="BJ28" s="287"/>
      <c r="BK28" s="287"/>
      <c r="BL28" s="287"/>
      <c r="BM28" s="287"/>
      <c r="BN28" s="287"/>
      <c r="BO28" s="287"/>
      <c r="BP28" s="287"/>
      <c r="BQ28" s="287"/>
      <c r="BR28" s="287"/>
      <c r="BS28" s="287"/>
      <c r="BT28" s="287"/>
      <c r="BU28" s="287"/>
      <c r="BV28" s="287"/>
      <c r="BW28" s="287"/>
      <c r="BX28" s="287"/>
      <c r="BY28" s="287"/>
      <c r="BZ28" s="287"/>
      <c r="CA28" s="287"/>
      <c r="CB28" s="287"/>
      <c r="CC28" s="287"/>
      <c r="CD28" s="287"/>
      <c r="CE28" s="287"/>
      <c r="CF28" s="287"/>
      <c r="CG28" s="287"/>
      <c r="CH28" s="287"/>
      <c r="CI28" s="287"/>
      <c r="CJ28" s="287"/>
      <c r="CK28" s="287"/>
      <c r="CL28" s="287"/>
      <c r="CM28" s="287"/>
      <c r="CN28" s="287"/>
      <c r="CO28" s="287"/>
      <c r="CP28" s="287"/>
      <c r="CQ28" s="287"/>
      <c r="CR28" s="287"/>
      <c r="CS28" s="287"/>
    </row>
    <row r="29" spans="1:97" ht="12.75" customHeight="1">
      <c r="A29" s="288"/>
      <c r="B29" s="1418" t="s">
        <v>462</v>
      </c>
      <c r="C29" s="1418"/>
      <c r="D29" s="1418"/>
      <c r="E29" s="1418"/>
      <c r="F29" s="1418" t="s">
        <v>462</v>
      </c>
      <c r="G29" s="1418"/>
      <c r="H29" s="1418"/>
      <c r="I29" s="1418"/>
      <c r="J29" s="1418" t="s">
        <v>462</v>
      </c>
      <c r="K29" s="1418"/>
      <c r="L29" s="1418"/>
      <c r="M29" s="1418"/>
      <c r="N29" s="1418" t="s">
        <v>462</v>
      </c>
      <c r="O29" s="1418"/>
      <c r="P29" s="1418"/>
      <c r="Q29" s="1418"/>
      <c r="R29" s="1418" t="s">
        <v>462</v>
      </c>
      <c r="S29" s="1418"/>
      <c r="T29" s="1418"/>
      <c r="U29" s="1418"/>
      <c r="V29" s="1418" t="s">
        <v>462</v>
      </c>
      <c r="W29" s="1418"/>
      <c r="X29" s="1418"/>
      <c r="Y29" s="1418"/>
      <c r="Z29" s="1418" t="s">
        <v>462</v>
      </c>
      <c r="AA29" s="1418"/>
      <c r="AB29" s="1418"/>
      <c r="AC29" s="1418"/>
      <c r="AD29" s="1418" t="s">
        <v>462</v>
      </c>
      <c r="AE29" s="1418"/>
      <c r="AF29" s="1418"/>
      <c r="AG29" s="1418"/>
      <c r="AH29" s="1418" t="s">
        <v>462</v>
      </c>
      <c r="AI29" s="1418"/>
      <c r="AJ29" s="1418"/>
      <c r="AK29" s="1418"/>
      <c r="AL29" s="1418" t="s">
        <v>462</v>
      </c>
      <c r="AM29" s="1418"/>
      <c r="AN29" s="1418"/>
      <c r="AO29" s="1418"/>
      <c r="AP29" s="1418" t="s">
        <v>462</v>
      </c>
      <c r="AQ29" s="1418"/>
      <c r="AR29" s="1418"/>
      <c r="AS29" s="1418"/>
      <c r="AT29" s="1418" t="s">
        <v>462</v>
      </c>
      <c r="AU29" s="1418"/>
      <c r="AV29" s="1418"/>
      <c r="AW29" s="1418"/>
      <c r="AX29" s="1418" t="s">
        <v>462</v>
      </c>
      <c r="AY29" s="1418"/>
      <c r="AZ29" s="1418"/>
      <c r="BA29" s="1418"/>
      <c r="BB29" s="1418" t="s">
        <v>462</v>
      </c>
      <c r="BC29" s="1418"/>
      <c r="BD29" s="1418"/>
      <c r="BE29" s="1418"/>
      <c r="BF29" s="1418" t="s">
        <v>462</v>
      </c>
      <c r="BG29" s="1418"/>
      <c r="BH29" s="1418"/>
      <c r="BI29" s="1418"/>
      <c r="BJ29" s="1418" t="s">
        <v>462</v>
      </c>
      <c r="BK29" s="1418"/>
      <c r="BL29" s="1418"/>
      <c r="BM29" s="1418"/>
      <c r="BN29" s="1418" t="s">
        <v>462</v>
      </c>
      <c r="BO29" s="1418"/>
      <c r="BP29" s="1418"/>
      <c r="BQ29" s="1418"/>
      <c r="BR29" s="1418" t="s">
        <v>462</v>
      </c>
      <c r="BS29" s="1418"/>
      <c r="BT29" s="1418"/>
      <c r="BU29" s="1418"/>
      <c r="BV29" s="1418" t="s">
        <v>462</v>
      </c>
      <c r="BW29" s="1418"/>
      <c r="BX29" s="1418"/>
      <c r="BY29" s="1418"/>
      <c r="BZ29" s="1418" t="s">
        <v>462</v>
      </c>
      <c r="CA29" s="1418"/>
      <c r="CB29" s="1418"/>
      <c r="CC29" s="1418"/>
      <c r="CD29" s="530"/>
      <c r="CE29" s="530"/>
      <c r="CF29" s="530"/>
      <c r="CG29" s="530"/>
      <c r="CH29" s="1418" t="s">
        <v>462</v>
      </c>
      <c r="CI29" s="1418"/>
      <c r="CJ29" s="1418"/>
      <c r="CK29" s="1418"/>
      <c r="CL29" s="1418" t="s">
        <v>462</v>
      </c>
      <c r="CM29" s="1418"/>
      <c r="CN29" s="1418"/>
      <c r="CO29" s="1418"/>
      <c r="CP29" s="1418" t="s">
        <v>462</v>
      </c>
      <c r="CQ29" s="1418"/>
      <c r="CR29" s="1418"/>
      <c r="CS29" s="1418"/>
    </row>
    <row r="30" spans="1:97" ht="12.75" customHeight="1">
      <c r="A30" s="287"/>
      <c r="B30" s="469"/>
      <c r="C30" s="469"/>
      <c r="D30" s="469"/>
      <c r="E30" s="469"/>
      <c r="F30" s="469"/>
      <c r="G30" s="469"/>
      <c r="H30" s="469"/>
      <c r="I30" s="469"/>
      <c r="J30" s="469"/>
      <c r="K30" s="469"/>
      <c r="L30" s="469"/>
      <c r="M30" s="469"/>
      <c r="N30" s="469"/>
      <c r="O30" s="469"/>
      <c r="P30" s="469"/>
      <c r="Q30" s="469"/>
      <c r="R30" s="469"/>
      <c r="S30" s="469"/>
      <c r="T30" s="469"/>
      <c r="U30" s="469"/>
      <c r="V30" s="469"/>
      <c r="W30" s="469"/>
      <c r="X30" s="469"/>
      <c r="Y30" s="469"/>
      <c r="Z30" s="469"/>
      <c r="AA30" s="469"/>
      <c r="AB30" s="469"/>
      <c r="AC30" s="469"/>
      <c r="AD30" s="469"/>
      <c r="AE30" s="469"/>
      <c r="AF30" s="469"/>
      <c r="AG30" s="469"/>
      <c r="AH30" s="469"/>
      <c r="AI30" s="469"/>
      <c r="AJ30" s="469"/>
      <c r="AK30" s="469"/>
      <c r="AL30" s="469"/>
      <c r="AM30" s="469"/>
      <c r="AN30" s="469"/>
      <c r="AO30" s="469"/>
      <c r="AP30" s="469"/>
      <c r="AQ30" s="469"/>
      <c r="AR30" s="469"/>
      <c r="AS30" s="469"/>
      <c r="AT30" s="469"/>
      <c r="AU30" s="469"/>
      <c r="AV30" s="469"/>
      <c r="AW30" s="469"/>
      <c r="AX30" s="469"/>
      <c r="AY30" s="469"/>
      <c r="AZ30" s="469"/>
      <c r="BA30" s="469"/>
      <c r="BB30" s="469"/>
      <c r="BC30" s="469"/>
      <c r="BD30" s="469"/>
      <c r="BE30" s="469"/>
      <c r="BF30" s="469"/>
      <c r="BG30" s="469"/>
      <c r="BH30" s="469"/>
      <c r="BI30" s="469"/>
      <c r="BJ30" s="469"/>
      <c r="BK30" s="469"/>
      <c r="BL30" s="469"/>
      <c r="BM30" s="469"/>
      <c r="BN30" s="469"/>
      <c r="BO30" s="469"/>
      <c r="BP30" s="469"/>
      <c r="BQ30" s="469"/>
      <c r="BR30" s="469"/>
      <c r="BS30" s="469"/>
      <c r="BT30" s="469"/>
      <c r="BU30" s="469"/>
      <c r="BV30" s="469"/>
      <c r="BW30" s="469"/>
      <c r="BX30" s="469"/>
      <c r="BY30" s="469"/>
      <c r="BZ30" s="469"/>
      <c r="CA30" s="469"/>
      <c r="CB30" s="469"/>
      <c r="CC30" s="469"/>
      <c r="CD30" s="469"/>
      <c r="CE30" s="469"/>
      <c r="CF30" s="469"/>
      <c r="CG30" s="469"/>
      <c r="CH30" s="469"/>
      <c r="CI30" s="469"/>
      <c r="CJ30" s="469"/>
      <c r="CK30" s="469"/>
      <c r="CL30" s="469"/>
      <c r="CM30" s="469"/>
      <c r="CN30" s="469"/>
      <c r="CO30" s="469"/>
      <c r="CP30" s="469"/>
      <c r="CQ30" s="469"/>
      <c r="CR30" s="469"/>
      <c r="CS30" s="469"/>
    </row>
    <row r="31" spans="1:97" ht="12.75" customHeight="1">
      <c r="A31" s="709" t="s">
        <v>435</v>
      </c>
      <c r="B31" s="145" t="s">
        <v>356</v>
      </c>
      <c r="C31" s="145" t="s">
        <v>356</v>
      </c>
      <c r="D31" s="145" t="s">
        <v>356</v>
      </c>
      <c r="E31" s="145" t="s">
        <v>356</v>
      </c>
      <c r="F31" s="140">
        <v>0.83774961928234859</v>
      </c>
      <c r="G31" s="140">
        <v>-0.57548441522521898</v>
      </c>
      <c r="H31" s="470">
        <v>0</v>
      </c>
      <c r="I31" s="140">
        <v>1.1681674308626668</v>
      </c>
      <c r="J31" s="140">
        <v>4.2444269812968685</v>
      </c>
      <c r="K31" s="140">
        <v>-0.91227295107603368</v>
      </c>
      <c r="L31" s="470">
        <v>0</v>
      </c>
      <c r="M31" s="140">
        <v>5.429297308851659</v>
      </c>
      <c r="N31" s="140">
        <v>-1.7084903737477788</v>
      </c>
      <c r="O31" s="140">
        <v>5.1924004454394037</v>
      </c>
      <c r="P31" s="470">
        <v>0</v>
      </c>
      <c r="Q31" s="140">
        <v>-3.1987525325178865</v>
      </c>
      <c r="R31" s="140">
        <v>2.4725827927686055</v>
      </c>
      <c r="S31" s="140">
        <v>6.2405704917481017</v>
      </c>
      <c r="T31" s="470">
        <v>0</v>
      </c>
      <c r="U31" s="140">
        <v>1.5883422870960118</v>
      </c>
      <c r="V31" s="140">
        <v>7.6730547158522313</v>
      </c>
      <c r="W31" s="140">
        <v>-10.589362073987786</v>
      </c>
      <c r="X31" s="140" t="s">
        <v>360</v>
      </c>
      <c r="Y31" s="140">
        <v>7.1825054335095615</v>
      </c>
      <c r="Z31" s="140">
        <v>4.3073677683024272</v>
      </c>
      <c r="AA31" s="140">
        <v>0.80441322194289455</v>
      </c>
      <c r="AB31" s="140">
        <v>55.726790669318376</v>
      </c>
      <c r="AC31" s="140">
        <v>2.6390255635046174</v>
      </c>
      <c r="AD31" s="140">
        <v>12.733449069498704</v>
      </c>
      <c r="AE31" s="140">
        <v>20.195785710259713</v>
      </c>
      <c r="AF31" s="140">
        <v>51.815695147826688</v>
      </c>
      <c r="AG31" s="140">
        <v>8.4820922231143498</v>
      </c>
      <c r="AH31" s="140">
        <v>2.6439263585484696</v>
      </c>
      <c r="AI31" s="140">
        <v>-8.1873409750022148</v>
      </c>
      <c r="AJ31" s="140">
        <v>23.062611796492448</v>
      </c>
      <c r="AK31" s="140">
        <v>3.0455406096393318</v>
      </c>
      <c r="AL31" s="140">
        <v>2.9910971296764757</v>
      </c>
      <c r="AM31" s="140">
        <v>-4.0242057211356297</v>
      </c>
      <c r="AN31" s="140">
        <v>20.319648901853498</v>
      </c>
      <c r="AO31" s="140">
        <v>2.3450473433136665</v>
      </c>
      <c r="AP31" s="140">
        <v>-1.8560897089732009</v>
      </c>
      <c r="AQ31" s="140">
        <v>4.9787201941871615</v>
      </c>
      <c r="AR31" s="140">
        <v>-3.1212079799186654</v>
      </c>
      <c r="AS31" s="140">
        <v>-3.1151771544670339</v>
      </c>
      <c r="AT31" s="140">
        <v>0.84152685170471386</v>
      </c>
      <c r="AU31" s="140">
        <v>12.947799478977174</v>
      </c>
      <c r="AV31" s="140">
        <v>17.862251286651386</v>
      </c>
      <c r="AW31" s="140">
        <v>-3.2093616844780684</v>
      </c>
      <c r="AX31" s="140">
        <v>0.38979550475052349</v>
      </c>
      <c r="AY31" s="140">
        <v>2.9632260386995171</v>
      </c>
      <c r="AZ31" s="140">
        <v>-1.4263328577526408</v>
      </c>
      <c r="BA31" s="140">
        <v>-0.50770780723959774</v>
      </c>
      <c r="BB31" s="140">
        <v>-1.6011610931801528</v>
      </c>
      <c r="BC31" s="140">
        <v>-3.1086040378063444</v>
      </c>
      <c r="BD31" s="140">
        <v>2.6840714302661013</v>
      </c>
      <c r="BE31" s="140">
        <v>-1.9489617723253616</v>
      </c>
      <c r="BF31" s="140">
        <v>-0.19022644771162334</v>
      </c>
      <c r="BG31" s="140">
        <v>3.6095423532336923</v>
      </c>
      <c r="BH31" s="140">
        <v>-9.2521537685163224</v>
      </c>
      <c r="BI31" s="140">
        <v>0.47858607455943059</v>
      </c>
      <c r="BJ31" s="140">
        <v>1.3382857952474581</v>
      </c>
      <c r="BK31" s="140">
        <v>-7.6773286728643058</v>
      </c>
      <c r="BL31" s="140">
        <v>17.380737265539153</v>
      </c>
      <c r="BM31" s="140">
        <v>1.0442495967390926</v>
      </c>
      <c r="BN31" s="140">
        <v>-0.82462264437680233</v>
      </c>
      <c r="BO31" s="140">
        <v>3.9807014682105546</v>
      </c>
      <c r="BP31" s="140">
        <v>-6.9082956872137373</v>
      </c>
      <c r="BQ31" s="140">
        <v>-0.79904603280769493</v>
      </c>
      <c r="BR31" s="140">
        <v>3.0024228481701698</v>
      </c>
      <c r="BS31" s="140">
        <v>-1.0758052449648829</v>
      </c>
      <c r="BT31" s="140">
        <v>7.6594653403689108</v>
      </c>
      <c r="BU31" s="140">
        <v>3.1706318361480754</v>
      </c>
      <c r="BV31" s="140">
        <v>-2.0338845382761974</v>
      </c>
      <c r="BW31" s="140">
        <v>0.4650443040609531</v>
      </c>
      <c r="BX31" s="140">
        <v>-5.3284380818862473</v>
      </c>
      <c r="BY31" s="140">
        <v>-2.0119894088312549</v>
      </c>
      <c r="BZ31" s="140">
        <v>1.6231177096677101</v>
      </c>
      <c r="CA31" s="140">
        <v>0.78755171894003695</v>
      </c>
      <c r="CB31" s="140">
        <v>5.4527137825706404</v>
      </c>
      <c r="CC31" s="140">
        <v>1.1541608117615425</v>
      </c>
      <c r="CD31" s="140">
        <v>-0.20345891076995315</v>
      </c>
      <c r="CE31" s="140">
        <v>0.34748161845573122</v>
      </c>
      <c r="CF31" s="140">
        <v>-8.5017017096501064</v>
      </c>
      <c r="CG31" s="140">
        <v>1.1686742557636194</v>
      </c>
      <c r="CH31" s="140">
        <v>0.78680162372958762</v>
      </c>
      <c r="CI31" s="140">
        <v>3.8025422712970283</v>
      </c>
      <c r="CJ31" s="140">
        <v>-0.44110060945857299</v>
      </c>
      <c r="CK31" s="140">
        <v>0.29116140228616416</v>
      </c>
      <c r="CL31" s="140">
        <v>1.545089165918057</v>
      </c>
      <c r="CM31" s="140">
        <v>1.8964535559285167</v>
      </c>
      <c r="CN31" s="140">
        <v>1.5128822484141864</v>
      </c>
      <c r="CO31" s="140">
        <v>1.4663347034150007</v>
      </c>
      <c r="CP31" s="140">
        <v>1.7079557756707686</v>
      </c>
      <c r="CQ31" s="140">
        <v>0.17107702107347222</v>
      </c>
      <c r="CR31" s="140">
        <v>0.57682815034200985</v>
      </c>
      <c r="CS31" s="140">
        <v>2.2605594634733706</v>
      </c>
    </row>
    <row r="32" spans="1:97" ht="12.75" customHeight="1">
      <c r="A32" s="709" t="s">
        <v>436</v>
      </c>
      <c r="B32" s="145" t="s">
        <v>356</v>
      </c>
      <c r="C32" s="145" t="s">
        <v>356</v>
      </c>
      <c r="D32" s="145" t="s">
        <v>356</v>
      </c>
      <c r="E32" s="145" t="s">
        <v>356</v>
      </c>
      <c r="F32" s="140">
        <v>0.67754284020028877</v>
      </c>
      <c r="G32" s="140">
        <v>-1.4187402191269314</v>
      </c>
      <c r="H32" s="470">
        <v>0</v>
      </c>
      <c r="I32" s="140">
        <v>1.1179769891762561</v>
      </c>
      <c r="J32" s="140">
        <v>4.4173025928890581</v>
      </c>
      <c r="K32" s="140">
        <v>3.0969395872702421E-2</v>
      </c>
      <c r="L32" s="470">
        <v>0</v>
      </c>
      <c r="M32" s="140">
        <v>5.3157624339282279</v>
      </c>
      <c r="N32" s="140">
        <v>-1.0721085605884042</v>
      </c>
      <c r="O32" s="140">
        <v>6.3550942101127248</v>
      </c>
      <c r="P32" s="470">
        <v>0</v>
      </c>
      <c r="Q32" s="140">
        <v>-2.5170938753810645</v>
      </c>
      <c r="R32" s="140">
        <v>2.2188277781238241</v>
      </c>
      <c r="S32" s="140">
        <v>5.0490212392370211</v>
      </c>
      <c r="T32" s="470">
        <v>0</v>
      </c>
      <c r="U32" s="140">
        <v>1.6180911607718116</v>
      </c>
      <c r="V32" s="140">
        <v>8.2224832686002429</v>
      </c>
      <c r="W32" s="140">
        <v>-9.8271227481022265</v>
      </c>
      <c r="X32" s="140" t="s">
        <v>360</v>
      </c>
      <c r="Y32" s="140">
        <v>7.716745479351701</v>
      </c>
      <c r="Z32" s="140">
        <v>5.5262057808713791</v>
      </c>
      <c r="AA32" s="140">
        <v>0.43916839517417827</v>
      </c>
      <c r="AB32" s="140">
        <v>80.893245749329225</v>
      </c>
      <c r="AC32" s="140">
        <v>3.3356009611291171</v>
      </c>
      <c r="AD32" s="140">
        <v>10.636526208561037</v>
      </c>
      <c r="AE32" s="140">
        <v>19.948654891887898</v>
      </c>
      <c r="AF32" s="140">
        <v>29.726682937912727</v>
      </c>
      <c r="AG32" s="140">
        <v>7.5883822383936064</v>
      </c>
      <c r="AH32" s="140">
        <v>2.9401588775788099</v>
      </c>
      <c r="AI32" s="140">
        <v>-8.7097345646245259</v>
      </c>
      <c r="AJ32" s="140">
        <v>22.949190604491434</v>
      </c>
      <c r="AK32" s="140">
        <v>3.5079197721020421</v>
      </c>
      <c r="AL32" s="140">
        <v>1.8324113287750947</v>
      </c>
      <c r="AM32" s="140">
        <v>-3.1297674304573064</v>
      </c>
      <c r="AN32" s="140">
        <v>25.730310183774179</v>
      </c>
      <c r="AO32" s="140">
        <v>0.21920229711412276</v>
      </c>
      <c r="AP32" s="140">
        <v>-2.4395572677975821</v>
      </c>
      <c r="AQ32" s="140">
        <v>5.9700456785033396</v>
      </c>
      <c r="AR32" s="140">
        <v>-6.1769023512072465</v>
      </c>
      <c r="AS32" s="140">
        <v>-3.3079803273710979</v>
      </c>
      <c r="AT32" s="140">
        <v>-1.4527804475642796</v>
      </c>
      <c r="AU32" s="140">
        <v>14.107812849097442</v>
      </c>
      <c r="AV32" s="140">
        <v>-4.2166341546911212</v>
      </c>
      <c r="AW32" s="140">
        <v>-4.0584567412134618</v>
      </c>
      <c r="AX32" s="140">
        <v>0.37069113046752022</v>
      </c>
      <c r="AY32" s="140">
        <v>2.0527199907096616</v>
      </c>
      <c r="AZ32" s="140">
        <v>5.5358903599426696</v>
      </c>
      <c r="BA32" s="140">
        <v>-0.66536646314145287</v>
      </c>
      <c r="BB32" s="140">
        <v>-1.004604051969892</v>
      </c>
      <c r="BC32" s="140">
        <v>0.64339591309624211</v>
      </c>
      <c r="BD32" s="140">
        <v>-0.12697524494546997</v>
      </c>
      <c r="BE32" s="140">
        <v>-1.4968941776418205</v>
      </c>
      <c r="BF32" s="140">
        <v>0.11569809464671721</v>
      </c>
      <c r="BG32" s="140">
        <v>0.10248245505627551</v>
      </c>
      <c r="BH32" s="140">
        <v>-7.1712951784860195</v>
      </c>
      <c r="BI32" s="140">
        <v>1.1104900417983856</v>
      </c>
      <c r="BJ32" s="140">
        <v>1.0196716941422892</v>
      </c>
      <c r="BK32" s="140">
        <v>-6.6145974460059449</v>
      </c>
      <c r="BL32" s="140">
        <v>10.594009317295331</v>
      </c>
      <c r="BM32" s="140">
        <v>1.5781960986381876</v>
      </c>
      <c r="BN32" s="140">
        <v>1.5230592606961295</v>
      </c>
      <c r="BO32" s="140">
        <v>2.7973587830362874</v>
      </c>
      <c r="BP32" s="140">
        <v>11.65964522461509</v>
      </c>
      <c r="BQ32" s="140">
        <v>-0.12518540729830363</v>
      </c>
      <c r="BR32" s="140">
        <v>4.4587982706455165</v>
      </c>
      <c r="BS32" s="140">
        <v>0.15384536263501047</v>
      </c>
      <c r="BT32" s="140">
        <v>24.082794439270941</v>
      </c>
      <c r="BU32" s="140">
        <v>2.4105385703655884</v>
      </c>
      <c r="BV32" s="140">
        <v>-2.1162157317721011</v>
      </c>
      <c r="BW32" s="140">
        <v>0.68853586552934587</v>
      </c>
      <c r="BX32" s="140">
        <v>-5.2350417666442439</v>
      </c>
      <c r="BY32" s="140">
        <v>-2.1380975566530651</v>
      </c>
      <c r="BZ32" s="140">
        <v>0.89654666812151618</v>
      </c>
      <c r="CA32" s="140">
        <v>1.0102729833950406</v>
      </c>
      <c r="CB32" s="140">
        <v>5.3388977721000828</v>
      </c>
      <c r="CC32" s="140">
        <v>7.8948283183166268E-2</v>
      </c>
      <c r="CD32" s="140">
        <v>-1.0093668091660533</v>
      </c>
      <c r="CE32" s="140">
        <v>0.56776440563446329</v>
      </c>
      <c r="CF32" s="140">
        <v>-13.016291609601353</v>
      </c>
      <c r="CG32" s="140">
        <v>0.89742325595992156</v>
      </c>
      <c r="CH32" s="140">
        <v>0.29758144259268704</v>
      </c>
      <c r="CI32" s="140">
        <v>4.0289086625135866</v>
      </c>
      <c r="CJ32" s="140">
        <v>0.97874085187608273</v>
      </c>
      <c r="CK32" s="140">
        <v>-0.63424182595241518</v>
      </c>
      <c r="CL32" s="140">
        <v>1.9681307263043806</v>
      </c>
      <c r="CM32" s="140">
        <v>2.1172045389834011</v>
      </c>
      <c r="CN32" s="140">
        <v>5.3538163497516251</v>
      </c>
      <c r="CO32" s="140">
        <v>1.3766542390480652</v>
      </c>
      <c r="CP32" s="140">
        <v>2.3128428331751394</v>
      </c>
      <c r="CQ32" s="140">
        <v>0.3866691818948027</v>
      </c>
      <c r="CR32" s="140">
        <v>3.7032488232457581</v>
      </c>
      <c r="CS32" s="140">
        <v>2.5223065922777863</v>
      </c>
    </row>
    <row r="33" spans="1:97" ht="12.75" customHeight="1">
      <c r="A33" s="710" t="s">
        <v>437</v>
      </c>
      <c r="B33" s="145" t="s">
        <v>356</v>
      </c>
      <c r="C33" s="145" t="s">
        <v>356</v>
      </c>
      <c r="D33" s="145" t="s">
        <v>356</v>
      </c>
      <c r="E33" s="145" t="s">
        <v>356</v>
      </c>
      <c r="F33" s="140">
        <v>-0.4609743844734453</v>
      </c>
      <c r="G33" s="140">
        <v>-3.6814671677017685</v>
      </c>
      <c r="H33" s="470">
        <v>0</v>
      </c>
      <c r="I33" s="140">
        <v>0.31699531876486731</v>
      </c>
      <c r="J33" s="140">
        <v>4.3285046533808185</v>
      </c>
      <c r="K33" s="140">
        <v>0.39680189517321196</v>
      </c>
      <c r="L33" s="470">
        <v>0</v>
      </c>
      <c r="M33" s="140">
        <v>5.2404238838402648</v>
      </c>
      <c r="N33" s="140">
        <v>-4.2416580092531575</v>
      </c>
      <c r="O33" s="140">
        <v>8.7501966336333226E-2</v>
      </c>
      <c r="P33" s="470">
        <v>0</v>
      </c>
      <c r="Q33" s="140">
        <v>-5.1995501757335916</v>
      </c>
      <c r="R33" s="140">
        <v>-0.50053159871116293</v>
      </c>
      <c r="S33" s="140">
        <v>5.0382609208160858</v>
      </c>
      <c r="T33" s="470">
        <v>0</v>
      </c>
      <c r="U33" s="140">
        <v>-1.7944221340041793</v>
      </c>
      <c r="V33" s="140">
        <v>10.353552163913179</v>
      </c>
      <c r="W33" s="140">
        <v>-10.47367436640792</v>
      </c>
      <c r="X33" s="140" t="s">
        <v>360</v>
      </c>
      <c r="Y33" s="140">
        <v>6.9608858938238001</v>
      </c>
      <c r="Z33" s="140">
        <v>6.8697272806241045</v>
      </c>
      <c r="AA33" s="140">
        <v>-6.7619515201529481</v>
      </c>
      <c r="AB33" s="140">
        <v>84.479101504302207</v>
      </c>
      <c r="AC33" s="140">
        <v>3.4832579007539124</v>
      </c>
      <c r="AD33" s="140">
        <v>12.592553142056303</v>
      </c>
      <c r="AE33" s="140">
        <v>24.44563326788581</v>
      </c>
      <c r="AF33" s="140">
        <v>21.300962262817436</v>
      </c>
      <c r="AG33" s="140">
        <v>9.1111476933667319</v>
      </c>
      <c r="AH33" s="140">
        <v>1.9199138058497311</v>
      </c>
      <c r="AI33" s="140">
        <v>-10.972619715647056</v>
      </c>
      <c r="AJ33" s="140">
        <v>20.29206964180176</v>
      </c>
      <c r="AK33" s="140">
        <v>1.7642504099941902</v>
      </c>
      <c r="AL33" s="140">
        <v>5.3620527556012973</v>
      </c>
      <c r="AM33" s="140">
        <v>-2.4401218330333592</v>
      </c>
      <c r="AN33" s="140">
        <v>27.581612696099754</v>
      </c>
      <c r="AO33" s="140">
        <v>2.6453700574883925</v>
      </c>
      <c r="AP33" s="140">
        <v>2.5992890273378464</v>
      </c>
      <c r="AQ33" s="140">
        <v>-0.43079636509230568</v>
      </c>
      <c r="AR33" s="140">
        <v>31.655618721202444</v>
      </c>
      <c r="AS33" s="140">
        <v>-3.66169621885102</v>
      </c>
      <c r="AT33" s="140">
        <v>-1.9647200658608028</v>
      </c>
      <c r="AU33" s="140">
        <v>14.190747178800663</v>
      </c>
      <c r="AV33" s="140">
        <v>-0.58748527587970045</v>
      </c>
      <c r="AW33" s="140">
        <v>-5.4767182568389643</v>
      </c>
      <c r="AX33" s="140">
        <v>-6.0291404099260149</v>
      </c>
      <c r="AY33" s="140">
        <v>0.63743101926557699</v>
      </c>
      <c r="AZ33" s="140">
        <v>-24.314101203235808</v>
      </c>
      <c r="BA33" s="140">
        <v>-1.2763556375460894</v>
      </c>
      <c r="BB33" s="140">
        <v>-5.0033610657672085</v>
      </c>
      <c r="BC33" s="140">
        <v>-2.8104071436164588</v>
      </c>
      <c r="BD33" s="140">
        <v>-6.6772091687147537</v>
      </c>
      <c r="BE33" s="140">
        <v>-5.0704987300537994</v>
      </c>
      <c r="BF33" s="140">
        <v>10.473062562776647</v>
      </c>
      <c r="BG33" s="140">
        <v>-5.1949886748426479</v>
      </c>
      <c r="BH33" s="140">
        <v>62.581657053126918</v>
      </c>
      <c r="BI33" s="140">
        <v>0.91177568437771583</v>
      </c>
      <c r="BJ33" s="140">
        <v>-7.0544480729529226</v>
      </c>
      <c r="BK33" s="140">
        <v>-5.6210250093005669</v>
      </c>
      <c r="BL33" s="140">
        <v>-36.019753843130154</v>
      </c>
      <c r="BM33" s="140">
        <v>4.4621468320118254</v>
      </c>
      <c r="BN33" s="140">
        <v>-0.13992222074702454</v>
      </c>
      <c r="BO33" s="140">
        <v>1.7154626694170645</v>
      </c>
      <c r="BP33" s="140">
        <v>-3.4964967290662372</v>
      </c>
      <c r="BQ33" s="140">
        <v>0.33300945246486435</v>
      </c>
      <c r="BR33" s="140">
        <v>1.0174455106019735</v>
      </c>
      <c r="BS33" s="140">
        <v>-2.8825388461630013</v>
      </c>
      <c r="BT33" s="140">
        <v>11.949944166827109</v>
      </c>
      <c r="BU33" s="140">
        <v>-0.83148790456570509</v>
      </c>
      <c r="BV33" s="140">
        <v>-3.1927510796081862</v>
      </c>
      <c r="BW33" s="140">
        <v>-1.4733653478371167</v>
      </c>
      <c r="BX33" s="140">
        <v>-9.4625848703611695</v>
      </c>
      <c r="BY33" s="140">
        <v>-1.827178678740637</v>
      </c>
      <c r="BZ33" s="140">
        <v>1.8650895044518307</v>
      </c>
      <c r="CA33" s="140">
        <v>-1.1865634887297034</v>
      </c>
      <c r="CB33" s="140">
        <v>3.253674182849764</v>
      </c>
      <c r="CC33" s="140">
        <v>2.1182440933829696</v>
      </c>
      <c r="CD33" s="140">
        <v>-0.23151142000246239</v>
      </c>
      <c r="CE33" s="140">
        <v>-1.6484282013118587</v>
      </c>
      <c r="CF33" s="140">
        <v>-1.6111402555733747</v>
      </c>
      <c r="CG33" s="140">
        <v>0.38792124140842077</v>
      </c>
      <c r="CH33" s="140">
        <v>-0.68374549104160565</v>
      </c>
      <c r="CI33" s="140">
        <v>1.7052942644339169</v>
      </c>
      <c r="CJ33" s="140">
        <v>-2.103362740611658</v>
      </c>
      <c r="CK33" s="140">
        <v>-0.77738001429466408</v>
      </c>
      <c r="CL33" s="140">
        <v>0.90351782321405949</v>
      </c>
      <c r="CM33" s="140">
        <v>-0.19551489826720569</v>
      </c>
      <c r="CN33" s="140">
        <v>-0.6995319086518208</v>
      </c>
      <c r="CO33" s="140">
        <v>1.506433127168421</v>
      </c>
      <c r="CP33" s="140">
        <v>3.1176574223480031</v>
      </c>
      <c r="CQ33" s="140">
        <v>-1.919335903411465</v>
      </c>
      <c r="CR33" s="140">
        <v>9.5896711619942749</v>
      </c>
      <c r="CS33" s="140">
        <v>2.5148074586190603</v>
      </c>
    </row>
    <row r="34" spans="1:97" ht="12.75" customHeight="1">
      <c r="A34" s="709" t="s">
        <v>438</v>
      </c>
      <c r="B34" s="145" t="s">
        <v>356</v>
      </c>
      <c r="C34" s="145" t="s">
        <v>356</v>
      </c>
      <c r="D34" s="145" t="s">
        <v>356</v>
      </c>
      <c r="E34" s="145" t="s">
        <v>356</v>
      </c>
      <c r="F34" s="140">
        <v>3.0007704984217156</v>
      </c>
      <c r="G34" s="140">
        <v>-3.8991279849408755</v>
      </c>
      <c r="H34" s="470">
        <v>0</v>
      </c>
      <c r="I34" s="140">
        <v>4.4272273120435841</v>
      </c>
      <c r="J34" s="140">
        <v>3.9753864240710897</v>
      </c>
      <c r="K34" s="140">
        <v>0.88809483444400428</v>
      </c>
      <c r="L34" s="470">
        <v>0</v>
      </c>
      <c r="M34" s="140">
        <v>4.5627501984610603</v>
      </c>
      <c r="N34" s="140">
        <v>-2.1376932500297414</v>
      </c>
      <c r="O34" s="140">
        <v>4.9853933455701593</v>
      </c>
      <c r="P34" s="470">
        <v>0</v>
      </c>
      <c r="Q34" s="140">
        <v>-3.4452503271418209</v>
      </c>
      <c r="R34" s="140">
        <v>2.1038168286790864</v>
      </c>
      <c r="S34" s="140">
        <v>5.3598427950179115</v>
      </c>
      <c r="T34" s="470">
        <v>0</v>
      </c>
      <c r="U34" s="140">
        <v>1.453933301786634</v>
      </c>
      <c r="V34" s="140">
        <v>7.533281108929117</v>
      </c>
      <c r="W34" s="140">
        <v>-5.8304118169494785</v>
      </c>
      <c r="X34" s="140" t="s">
        <v>360</v>
      </c>
      <c r="Y34" s="140">
        <v>5.6012217578622483</v>
      </c>
      <c r="Z34" s="140">
        <v>7.3341636101749117</v>
      </c>
      <c r="AA34" s="140">
        <v>-0.25340395220815992</v>
      </c>
      <c r="AB34" s="140">
        <v>99.077122691901252</v>
      </c>
      <c r="AC34" s="140">
        <v>4.6514668467276579</v>
      </c>
      <c r="AD34" s="140">
        <v>16.346645545096933</v>
      </c>
      <c r="AE34" s="140">
        <v>18.967237548302663</v>
      </c>
      <c r="AF34" s="140">
        <v>80.017578563435364</v>
      </c>
      <c r="AG34" s="140">
        <v>10.492079277123167</v>
      </c>
      <c r="AH34" s="140">
        <v>-1.1484477967360647</v>
      </c>
      <c r="AI34" s="140">
        <v>-8.4019623484431918</v>
      </c>
      <c r="AJ34" s="140">
        <v>-19.770531011352887</v>
      </c>
      <c r="AK34" s="140">
        <v>2.7973208712760282</v>
      </c>
      <c r="AL34" s="140">
        <v>5.4941049474950461</v>
      </c>
      <c r="AM34" s="140">
        <v>-1.2366023579849781</v>
      </c>
      <c r="AN34" s="140">
        <v>25.677065079301386</v>
      </c>
      <c r="AO34" s="140">
        <v>4.4579740050244396</v>
      </c>
      <c r="AP34" s="140">
        <v>0.57242486126580161</v>
      </c>
      <c r="AQ34" s="140">
        <v>7.1602660625545269</v>
      </c>
      <c r="AR34" s="140">
        <v>13.012430544542838</v>
      </c>
      <c r="AS34" s="140">
        <v>-2.0948563620265901</v>
      </c>
      <c r="AT34" s="140">
        <v>-3.7372100843150662</v>
      </c>
      <c r="AU34" s="140">
        <v>12.246714995822543</v>
      </c>
      <c r="AV34" s="140">
        <v>-18.561081774701194</v>
      </c>
      <c r="AW34" s="140">
        <v>-3.7235163294938758</v>
      </c>
      <c r="AX34" s="140">
        <v>-0.80690868901507429</v>
      </c>
      <c r="AY34" s="140">
        <v>1.0225217943753648</v>
      </c>
      <c r="AZ34" s="140">
        <v>-9.4479712063971846</v>
      </c>
      <c r="BA34" s="140">
        <v>-0.69433951519442871</v>
      </c>
      <c r="BB34" s="140">
        <v>-1.6249496314623428</v>
      </c>
      <c r="BC34" s="140">
        <v>-2.1214680961116841</v>
      </c>
      <c r="BD34" s="140">
        <v>3.2422495430992058</v>
      </c>
      <c r="BE34" s="140">
        <v>-2.0834843622437944</v>
      </c>
      <c r="BF34" s="140">
        <v>-0.94488365375164562</v>
      </c>
      <c r="BG34" s="140">
        <v>0.38893197682374137</v>
      </c>
      <c r="BH34" s="140">
        <v>-7.1998140049744279</v>
      </c>
      <c r="BI34" s="140">
        <v>-0.46058831955744495</v>
      </c>
      <c r="BJ34" s="140">
        <v>0.83447071794365968</v>
      </c>
      <c r="BK34" s="140">
        <v>-8.9869054590896127</v>
      </c>
      <c r="BL34" s="140">
        <v>17.28179267734626</v>
      </c>
      <c r="BM34" s="140">
        <v>1.0232631344269834</v>
      </c>
      <c r="BN34" s="140">
        <v>1.5902793341819859</v>
      </c>
      <c r="BO34" s="140">
        <v>5.4769661524690889</v>
      </c>
      <c r="BP34" s="140">
        <v>5.3533707377244895</v>
      </c>
      <c r="BQ34" s="140">
        <v>0.36247424574344222</v>
      </c>
      <c r="BR34" s="140">
        <v>3.7996658698540102</v>
      </c>
      <c r="BS34" s="140">
        <v>1.1742480065698402</v>
      </c>
      <c r="BT34" s="140">
        <v>23.771894977556386</v>
      </c>
      <c r="BU34" s="140">
        <v>1.5591733125882996</v>
      </c>
      <c r="BV34" s="140">
        <v>-0.63407618916603781</v>
      </c>
      <c r="BW34" s="140">
        <v>0.65096395668648199</v>
      </c>
      <c r="BX34" s="140">
        <v>2.0593868685092644</v>
      </c>
      <c r="BY34" s="140">
        <v>-1.3412707178990217</v>
      </c>
      <c r="BZ34" s="140">
        <v>-1.0894937493832941</v>
      </c>
      <c r="CA34" s="140">
        <v>0.97289973432006605</v>
      </c>
      <c r="CB34" s="140">
        <v>-6.5637894086018633</v>
      </c>
      <c r="CC34" s="140">
        <v>-0.55068967843379824</v>
      </c>
      <c r="CD34" s="140">
        <v>2.233486452994029</v>
      </c>
      <c r="CE34" s="140">
        <v>0.53086819187461742</v>
      </c>
      <c r="CF34" s="140">
        <v>7.1102289834011714</v>
      </c>
      <c r="CG34" s="140">
        <v>1.7830256496762331</v>
      </c>
      <c r="CH34" s="140">
        <v>0.7889849587604516</v>
      </c>
      <c r="CI34" s="140">
        <v>3.9910626411116397</v>
      </c>
      <c r="CJ34" s="140">
        <v>4.6497246129732162E-2</v>
      </c>
      <c r="CK34" s="140">
        <v>0.27063245069899722</v>
      </c>
      <c r="CL34" s="140">
        <v>1.8528839238738328</v>
      </c>
      <c r="CM34" s="140">
        <v>2.0803522695210717</v>
      </c>
      <c r="CN34" s="140">
        <v>-6.3463586777947825</v>
      </c>
      <c r="CO34" s="140">
        <v>3.2146745600664417</v>
      </c>
      <c r="CP34" s="140">
        <v>1.8200493082914875</v>
      </c>
      <c r="CQ34" s="140">
        <v>0.35078144773476083</v>
      </c>
      <c r="CR34" s="140">
        <v>-4.9229836901023987</v>
      </c>
      <c r="CS34" s="140">
        <v>3.1759310268553946</v>
      </c>
    </row>
    <row r="35" spans="1:97" ht="12.75" customHeight="1">
      <c r="A35" s="710" t="s">
        <v>439</v>
      </c>
      <c r="B35" s="145" t="s">
        <v>356</v>
      </c>
      <c r="C35" s="145" t="s">
        <v>356</v>
      </c>
      <c r="D35" s="145" t="s">
        <v>356</v>
      </c>
      <c r="E35" s="145" t="s">
        <v>356</v>
      </c>
      <c r="F35" s="140">
        <v>-2.6852460274511998</v>
      </c>
      <c r="G35" s="140">
        <v>-3.6165564762152229</v>
      </c>
      <c r="H35" s="470">
        <v>0</v>
      </c>
      <c r="I35" s="140">
        <v>-2.5165001176402058</v>
      </c>
      <c r="J35" s="140">
        <v>2.6444561582499375</v>
      </c>
      <c r="K35" s="140">
        <v>-2.4093137499625499</v>
      </c>
      <c r="L35" s="470">
        <v>0</v>
      </c>
      <c r="M35" s="140">
        <v>3.5498250537779228</v>
      </c>
      <c r="N35" s="140">
        <v>-3.8937494762504627</v>
      </c>
      <c r="O35" s="140">
        <v>4.8833640270104297</v>
      </c>
      <c r="P35" s="470">
        <v>0</v>
      </c>
      <c r="Q35" s="140">
        <v>-5.3756560406754801</v>
      </c>
      <c r="R35" s="140">
        <v>-2.0353289839170543</v>
      </c>
      <c r="S35" s="140">
        <v>1.0905933881556535</v>
      </c>
      <c r="T35" s="470">
        <v>0</v>
      </c>
      <c r="U35" s="140">
        <v>-2.6203224601755863</v>
      </c>
      <c r="V35" s="140">
        <v>8.1092056465254387</v>
      </c>
      <c r="W35" s="140">
        <v>-9.625498161746961</v>
      </c>
      <c r="X35" s="140" t="s">
        <v>360</v>
      </c>
      <c r="Y35" s="140">
        <v>4.5033931157928038</v>
      </c>
      <c r="Z35" s="140">
        <v>11.557366385817275</v>
      </c>
      <c r="AA35" s="140">
        <v>-2.1397454514393104</v>
      </c>
      <c r="AB35" s="140">
        <v>123.21988405743886</v>
      </c>
      <c r="AC35" s="140">
        <v>6.3243022233657769</v>
      </c>
      <c r="AD35" s="140">
        <v>10.352026484069896</v>
      </c>
      <c r="AE35" s="140">
        <v>20.534194562039019</v>
      </c>
      <c r="AF35" s="140">
        <v>20.60110200273219</v>
      </c>
      <c r="AG35" s="140">
        <v>7.3257144910969885</v>
      </c>
      <c r="AH35" s="140">
        <v>-1.6476076594042155</v>
      </c>
      <c r="AI35" s="140">
        <v>-14.043828001665574</v>
      </c>
      <c r="AJ35" s="140">
        <v>-22.664194743759026</v>
      </c>
      <c r="AK35" s="140">
        <v>3.8505384193081795</v>
      </c>
      <c r="AL35" s="140">
        <v>10.967387817429355</v>
      </c>
      <c r="AM35" s="140">
        <v>-2.9556548783753129</v>
      </c>
      <c r="AN35" s="140">
        <v>79.883010366579867</v>
      </c>
      <c r="AO35" s="140">
        <v>4.7996627203732345</v>
      </c>
      <c r="AP35" s="140">
        <v>-0.80572743338741759</v>
      </c>
      <c r="AQ35" s="140">
        <v>3.0117157653451017</v>
      </c>
      <c r="AR35" s="140">
        <v>10.368417318596343</v>
      </c>
      <c r="AS35" s="140">
        <v>-3.6075898812027987</v>
      </c>
      <c r="AT35" s="140">
        <v>-8.2094433536497178</v>
      </c>
      <c r="AU35" s="140">
        <v>11.338209539507559</v>
      </c>
      <c r="AV35" s="140">
        <v>-44.419225362912321</v>
      </c>
      <c r="AW35" s="140">
        <v>-4.4545350221420676</v>
      </c>
      <c r="AX35" s="140">
        <v>-0.59229780846654023</v>
      </c>
      <c r="AY35" s="140">
        <v>2.6444353973130035</v>
      </c>
      <c r="AZ35" s="140">
        <v>-4.1621734940575834</v>
      </c>
      <c r="BA35" s="140">
        <v>1.3518968727895384</v>
      </c>
      <c r="BB35" s="140">
        <v>-3.2239111183741471</v>
      </c>
      <c r="BC35" s="140">
        <v>4.2962482196621465</v>
      </c>
      <c r="BD35" s="140">
        <v>-2.1486410896967527</v>
      </c>
      <c r="BE35" s="140">
        <v>-4.6241061600598528</v>
      </c>
      <c r="BF35" s="140">
        <v>-2.4025605764092717</v>
      </c>
      <c r="BG35" s="140">
        <v>-5.6819360414866082</v>
      </c>
      <c r="BH35" s="140">
        <v>-14.206094319200005</v>
      </c>
      <c r="BI35" s="140">
        <v>-0.24873324603100855</v>
      </c>
      <c r="BJ35" s="140">
        <v>3.7690564876977959</v>
      </c>
      <c r="BK35" s="140">
        <v>-18.406694475476328</v>
      </c>
      <c r="BL35" s="140">
        <v>37.319945456907675</v>
      </c>
      <c r="BM35" s="140">
        <v>3.8243236433425238</v>
      </c>
      <c r="BN35" s="140">
        <v>1.4370062934342513</v>
      </c>
      <c r="BO35" s="140">
        <v>17.654816714881918</v>
      </c>
      <c r="BP35" s="140">
        <v>-20.097829846429249</v>
      </c>
      <c r="BQ35" s="140">
        <v>2.4454774883934647</v>
      </c>
      <c r="BR35" s="140">
        <v>-2.7240070541694195E-2</v>
      </c>
      <c r="BS35" s="140">
        <v>-6.8486796774060537</v>
      </c>
      <c r="BT35" s="140">
        <v>18.217572612385041</v>
      </c>
      <c r="BU35" s="140">
        <v>-1.0868045314443293</v>
      </c>
      <c r="BV35" s="140">
        <v>-2.070379894869518</v>
      </c>
      <c r="BW35" s="140">
        <v>-1.2255297060442274</v>
      </c>
      <c r="BX35" s="140">
        <v>-1.5138737182986972</v>
      </c>
      <c r="BY35" s="140">
        <v>-2.272605373158413</v>
      </c>
      <c r="BZ35" s="140">
        <v>6.7577427217519102</v>
      </c>
      <c r="CA35" s="140">
        <v>-0.92984274357623065</v>
      </c>
      <c r="CB35" s="140">
        <v>48.671098025975283</v>
      </c>
      <c r="CC35" s="140">
        <v>2.0154803956756098</v>
      </c>
      <c r="CD35" s="140">
        <v>-1.8287610391366513</v>
      </c>
      <c r="CE35" s="140">
        <v>-1.3843737891000671</v>
      </c>
      <c r="CF35" s="140">
        <v>-12.611248242707276</v>
      </c>
      <c r="CG35" s="140">
        <v>0.3145740783707538</v>
      </c>
      <c r="CH35" s="140">
        <v>-1.0822142669513113</v>
      </c>
      <c r="CI35" s="140">
        <v>1.9876281759409267</v>
      </c>
      <c r="CJ35" s="140">
        <v>-2.601311529705626</v>
      </c>
      <c r="CK35" s="140">
        <v>-1.2482667812711554</v>
      </c>
      <c r="CL35" s="140">
        <v>-4.2921825339421815</v>
      </c>
      <c r="CM35" s="140">
        <v>9.1168066234999401E-2</v>
      </c>
      <c r="CN35" s="140">
        <v>-41.391930585504227</v>
      </c>
      <c r="CO35" s="140">
        <v>1.5899813424493914</v>
      </c>
      <c r="CP35" s="140">
        <v>2.2097282010374641</v>
      </c>
      <c r="CQ35" s="140">
        <v>-1.6277990799939346</v>
      </c>
      <c r="CR35" s="140">
        <v>-2.8577367342696931</v>
      </c>
      <c r="CS35" s="140">
        <v>3.2799246107960016</v>
      </c>
    </row>
    <row r="36" spans="1:97" ht="12.75" customHeight="1">
      <c r="A36" s="710" t="s">
        <v>440</v>
      </c>
      <c r="B36" s="145" t="s">
        <v>356</v>
      </c>
      <c r="C36" s="145" t="s">
        <v>356</v>
      </c>
      <c r="D36" s="145" t="s">
        <v>356</v>
      </c>
      <c r="E36" s="145" t="s">
        <v>356</v>
      </c>
      <c r="F36" s="140">
        <v>-1.4647968026528844</v>
      </c>
      <c r="G36" s="140">
        <v>-3.6442258040356421</v>
      </c>
      <c r="H36" s="470">
        <v>0</v>
      </c>
      <c r="I36" s="140">
        <v>-1.0332369964438755</v>
      </c>
      <c r="J36" s="140">
        <v>3.8970490896692382</v>
      </c>
      <c r="K36" s="140">
        <v>-0.47863723388587687</v>
      </c>
      <c r="L36" s="470">
        <v>0</v>
      </c>
      <c r="M36" s="140">
        <v>4.7406418127136192</v>
      </c>
      <c r="N36" s="140">
        <v>-3.422347256547738</v>
      </c>
      <c r="O36" s="140">
        <v>3.0151187549841012</v>
      </c>
      <c r="P36" s="470">
        <v>0</v>
      </c>
      <c r="Q36" s="140">
        <v>-4.6015885429370798</v>
      </c>
      <c r="R36" s="140">
        <v>-0.20587824976480817</v>
      </c>
      <c r="S36" s="140">
        <v>5.4100211883851301</v>
      </c>
      <c r="T36" s="470">
        <v>0</v>
      </c>
      <c r="U36" s="140">
        <v>-1.316757548379357</v>
      </c>
      <c r="V36" s="140">
        <v>11.033399234472896</v>
      </c>
      <c r="W36" s="140">
        <v>-9.2494520511646101</v>
      </c>
      <c r="X36" s="140" t="s">
        <v>360</v>
      </c>
      <c r="Y36" s="140">
        <v>8.4962981834254805</v>
      </c>
      <c r="Z36" s="140">
        <v>8.3908746986305971</v>
      </c>
      <c r="AA36" s="140">
        <v>-1.9150471566284182</v>
      </c>
      <c r="AB36" s="140">
        <v>89.747222712702779</v>
      </c>
      <c r="AC36" s="140">
        <v>5.0959707965159282</v>
      </c>
      <c r="AD36" s="140">
        <v>14.835569665797706</v>
      </c>
      <c r="AE36" s="140">
        <v>24.092250640038799</v>
      </c>
      <c r="AF36" s="140">
        <v>45.991019742421543</v>
      </c>
      <c r="AG36" s="140">
        <v>9.7717583808849753</v>
      </c>
      <c r="AH36" s="140">
        <v>7.4203121930084848</v>
      </c>
      <c r="AI36" s="140">
        <v>-12.767755329977092</v>
      </c>
      <c r="AJ36" s="140">
        <v>47.148129295729348</v>
      </c>
      <c r="AK36" s="140">
        <v>5.1858401090332933</v>
      </c>
      <c r="AL36" s="140">
        <v>6.7419016245552825</v>
      </c>
      <c r="AM36" s="140">
        <v>-3.7113021829833315</v>
      </c>
      <c r="AN36" s="140">
        <v>16.584507817238034</v>
      </c>
      <c r="AO36" s="140">
        <v>6.2792397844919634</v>
      </c>
      <c r="AP36" s="140">
        <v>-4.002949733906874</v>
      </c>
      <c r="AQ36" s="140">
        <v>2.3876213960243575</v>
      </c>
      <c r="AR36" s="140">
        <v>-7.9236514902173809</v>
      </c>
      <c r="AS36" s="140">
        <v>-3.9923455290398664</v>
      </c>
      <c r="AT36" s="140">
        <v>-4.2613541473529324</v>
      </c>
      <c r="AU36" s="140">
        <v>16.354000233817857</v>
      </c>
      <c r="AV36" s="140">
        <v>-18.799488109800848</v>
      </c>
      <c r="AW36" s="140">
        <v>-4.6764312634377774</v>
      </c>
      <c r="AX36" s="140">
        <v>-3.1928254205130884</v>
      </c>
      <c r="AY36" s="140">
        <v>8.7716360323669704</v>
      </c>
      <c r="AZ36" s="140">
        <v>-26.731137113662967</v>
      </c>
      <c r="BA36" s="140">
        <v>-0.34178301923127208</v>
      </c>
      <c r="BB36" s="140">
        <v>-2.9807185080262002</v>
      </c>
      <c r="BC36" s="140">
        <v>-4.6217892267047773</v>
      </c>
      <c r="BD36" s="140">
        <v>1.7037418452392075</v>
      </c>
      <c r="BE36" s="140">
        <v>-3.3060290750010495</v>
      </c>
      <c r="BF36" s="140">
        <v>3.5200252834002015</v>
      </c>
      <c r="BG36" s="140">
        <v>3.0791978202197896</v>
      </c>
      <c r="BH36" s="140">
        <v>32.011539272399858</v>
      </c>
      <c r="BI36" s="140">
        <v>-0.56421290221280174</v>
      </c>
      <c r="BJ36" s="140">
        <v>3.0407198405364255</v>
      </c>
      <c r="BK36" s="140">
        <v>-17.142112326757257</v>
      </c>
      <c r="BL36" s="140">
        <v>18.49817291720521</v>
      </c>
      <c r="BM36" s="140">
        <v>4.1445773731634148</v>
      </c>
      <c r="BN36" s="140">
        <v>1.5243543278630654</v>
      </c>
      <c r="BO36" s="140">
        <v>15.85821224068016</v>
      </c>
      <c r="BP36" s="140">
        <v>-0.49297196522297781</v>
      </c>
      <c r="BQ36" s="140">
        <v>-0.35069274832588349</v>
      </c>
      <c r="BR36" s="140">
        <v>-2.2867388938325348</v>
      </c>
      <c r="BS36" s="140">
        <v>-4.5711893429848089</v>
      </c>
      <c r="BT36" s="140">
        <v>-10.532687693797357</v>
      </c>
      <c r="BU36" s="140">
        <v>-3.5815587760808398E-2</v>
      </c>
      <c r="BV36" s="140">
        <v>-0.32268036407090506</v>
      </c>
      <c r="BW36" s="140">
        <v>0.23163991061029776</v>
      </c>
      <c r="BX36" s="140">
        <v>-2.0475366909025468</v>
      </c>
      <c r="BY36" s="140">
        <v>-8.1431109728228535E-2</v>
      </c>
      <c r="BZ36" s="140">
        <v>-0.11134609408601648</v>
      </c>
      <c r="CA36" s="140">
        <v>0.55389150492447925</v>
      </c>
      <c r="CB36" s="140">
        <v>-0.71478510878799284</v>
      </c>
      <c r="CC36" s="140">
        <v>-0.11437592285216169</v>
      </c>
      <c r="CD36" s="140">
        <v>0.84663966851337591</v>
      </c>
      <c r="CE36" s="140">
        <v>0.11533075062794751</v>
      </c>
      <c r="CF36" s="140">
        <v>6.497135770147608</v>
      </c>
      <c r="CG36" s="140">
        <v>-0.1087643738276256</v>
      </c>
      <c r="CH36" s="140">
        <v>0.20750606422519979</v>
      </c>
      <c r="CI36" s="140">
        <v>3.5629019432525695</v>
      </c>
      <c r="CJ36" s="140">
        <v>-1.7811637487764642</v>
      </c>
      <c r="CK36" s="140">
        <v>5.4223929426484574E-3</v>
      </c>
      <c r="CL36" s="140">
        <v>0.1384597988695333</v>
      </c>
      <c r="CM36" s="140">
        <v>1.661711357227091</v>
      </c>
      <c r="CN36" s="140">
        <v>-8.8542571173260143</v>
      </c>
      <c r="CO36" s="140">
        <v>1.6648238353419345</v>
      </c>
      <c r="CP36" s="140">
        <v>2.6900564081220466</v>
      </c>
      <c r="CQ36" s="140">
        <v>-5.921352848910999E-2</v>
      </c>
      <c r="CR36" s="140">
        <v>9.4424316888948994</v>
      </c>
      <c r="CS36" s="140">
        <v>1.987255994091143</v>
      </c>
    </row>
    <row r="37" spans="1:97" ht="12.75" customHeight="1">
      <c r="A37" s="709" t="s">
        <v>441</v>
      </c>
      <c r="B37" s="145" t="s">
        <v>356</v>
      </c>
      <c r="C37" s="145" t="s">
        <v>356</v>
      </c>
      <c r="D37" s="145" t="s">
        <v>356</v>
      </c>
      <c r="E37" s="145" t="s">
        <v>356</v>
      </c>
      <c r="F37" s="140">
        <v>0.39091116420155458</v>
      </c>
      <c r="G37" s="140">
        <v>-1.644700131687614</v>
      </c>
      <c r="H37" s="470">
        <v>0</v>
      </c>
      <c r="I37" s="140">
        <v>0.79505253144873222</v>
      </c>
      <c r="J37" s="140">
        <v>4.5417761431376533</v>
      </c>
      <c r="K37" s="140">
        <v>-3.0257558006780982E-3</v>
      </c>
      <c r="L37" s="470">
        <v>0</v>
      </c>
      <c r="M37" s="140">
        <v>5.4222408725629094</v>
      </c>
      <c r="N37" s="140">
        <v>-2.1649332295438768</v>
      </c>
      <c r="O37" s="140">
        <v>4.1106136323878957</v>
      </c>
      <c r="P37" s="470">
        <v>0</v>
      </c>
      <c r="Q37" s="140">
        <v>-3.318129417682556</v>
      </c>
      <c r="R37" s="140">
        <v>1.1063996772466567</v>
      </c>
      <c r="S37" s="140">
        <v>4.5413963508615183</v>
      </c>
      <c r="T37" s="470">
        <v>0</v>
      </c>
      <c r="U37" s="140">
        <v>0.42668303430356502</v>
      </c>
      <c r="V37" s="140">
        <v>7.8996444655840179</v>
      </c>
      <c r="W37" s="140">
        <v>-9.8411073917338143</v>
      </c>
      <c r="X37" s="140" t="s">
        <v>360</v>
      </c>
      <c r="Y37" s="140">
        <v>6.7320858149379177</v>
      </c>
      <c r="Z37" s="140">
        <v>6.6758453648251788</v>
      </c>
      <c r="AA37" s="140">
        <v>0.22259589209397745</v>
      </c>
      <c r="AB37" s="140">
        <v>92.643824011211649</v>
      </c>
      <c r="AC37" s="140">
        <v>3.9148989062441757</v>
      </c>
      <c r="AD37" s="140">
        <v>10.572526695963703</v>
      </c>
      <c r="AE37" s="140">
        <v>19.990577511982423</v>
      </c>
      <c r="AF37" s="140">
        <v>27.827497941629645</v>
      </c>
      <c r="AG37" s="140">
        <v>7.5468008930758259</v>
      </c>
      <c r="AH37" s="140">
        <v>2.7573979066202554</v>
      </c>
      <c r="AI37" s="140">
        <v>-7.9554098943893052</v>
      </c>
      <c r="AJ37" s="140">
        <v>21.591378287123959</v>
      </c>
      <c r="AK37" s="140">
        <v>2.8883581988360163</v>
      </c>
      <c r="AL37" s="140">
        <v>3.8822525090244682</v>
      </c>
      <c r="AM37" s="140">
        <v>-3.509500783218698</v>
      </c>
      <c r="AN37" s="140">
        <v>25.295427065641704</v>
      </c>
      <c r="AO37" s="140">
        <v>2.6012839245043295</v>
      </c>
      <c r="AP37" s="140">
        <v>-1.5555280883602478</v>
      </c>
      <c r="AQ37" s="140">
        <v>6.372946914460357</v>
      </c>
      <c r="AR37" s="140">
        <v>2.8667154238655286</v>
      </c>
      <c r="AS37" s="140">
        <v>-3.4419733896791769</v>
      </c>
      <c r="AT37" s="140">
        <v>-1.9279389975154118</v>
      </c>
      <c r="AU37" s="140">
        <v>12.740036893023529</v>
      </c>
      <c r="AV37" s="140">
        <v>-2.8363457615418923</v>
      </c>
      <c r="AW37" s="140">
        <v>-3.7579451849018284</v>
      </c>
      <c r="AX37" s="140">
        <v>-0.47597273982525223</v>
      </c>
      <c r="AY37" s="140">
        <v>1.8099713959483381</v>
      </c>
      <c r="AZ37" s="140">
        <v>-1.3613013187642196</v>
      </c>
      <c r="BA37" s="140">
        <v>-1.3976866864171313</v>
      </c>
      <c r="BB37" s="140">
        <v>-1.7145181183549454</v>
      </c>
      <c r="BC37" s="140">
        <v>-0.34049933157496071</v>
      </c>
      <c r="BD37" s="140">
        <v>1.10374917316976</v>
      </c>
      <c r="BE37" s="140">
        <v>-2.4385553872567414</v>
      </c>
      <c r="BF37" s="140">
        <v>-2.0764878690848576</v>
      </c>
      <c r="BG37" s="140">
        <v>-1.4533715987812599</v>
      </c>
      <c r="BH37" s="140">
        <v>-14.753383752355063</v>
      </c>
      <c r="BI37" s="140">
        <v>-0.17943603733601776</v>
      </c>
      <c r="BJ37" s="140">
        <v>2.2839687624505132</v>
      </c>
      <c r="BK37" s="140">
        <v>-4.3180492346587869</v>
      </c>
      <c r="BL37" s="140">
        <v>15.167426343140818</v>
      </c>
      <c r="BM37" s="140">
        <v>1.9190395423688926</v>
      </c>
      <c r="BN37" s="140">
        <v>-0.68039519191749775</v>
      </c>
      <c r="BO37" s="140">
        <v>0.33003841279374058</v>
      </c>
      <c r="BP37" s="140">
        <v>-0.61955800338466815</v>
      </c>
      <c r="BQ37" s="140">
        <v>-0.89059755492625925</v>
      </c>
      <c r="BR37" s="140">
        <v>2.7266901281618914</v>
      </c>
      <c r="BS37" s="140">
        <v>0.91573868250560508</v>
      </c>
      <c r="BT37" s="140">
        <v>17.463232766221196</v>
      </c>
      <c r="BU37" s="140">
        <v>0.80678878207551463</v>
      </c>
      <c r="BV37" s="140">
        <v>-1.9419527066934421</v>
      </c>
      <c r="BW37" s="140">
        <v>0.42534676885267686</v>
      </c>
      <c r="BX37" s="140">
        <v>-4.6038661693420693</v>
      </c>
      <c r="BY37" s="140">
        <v>-1.9379211701804309</v>
      </c>
      <c r="BZ37" s="140">
        <v>0.59698675715857519</v>
      </c>
      <c r="CA37" s="140">
        <v>0.74788732872336539</v>
      </c>
      <c r="CB37" s="140">
        <v>-1.7117955760612489</v>
      </c>
      <c r="CC37" s="140">
        <v>0.97152822114861692</v>
      </c>
      <c r="CD37" s="140">
        <v>1.219227413659226</v>
      </c>
      <c r="CE37" s="140">
        <v>0.30814932612595669</v>
      </c>
      <c r="CF37" s="140">
        <v>-1.0798312456091281</v>
      </c>
      <c r="CG37" s="140">
        <v>1.7999347869896951</v>
      </c>
      <c r="CH37" s="140">
        <v>-0.32061384307586138</v>
      </c>
      <c r="CI37" s="140">
        <v>3.7620191190797101</v>
      </c>
      <c r="CJ37" s="140">
        <v>-4.6737780429318718</v>
      </c>
      <c r="CK37" s="140">
        <v>-0.42496950503836217</v>
      </c>
      <c r="CL37" s="140">
        <v>2.3995742080683158</v>
      </c>
      <c r="CM37" s="140">
        <v>1.8568337517583586</v>
      </c>
      <c r="CN37" s="140">
        <v>-1.7944254639181025</v>
      </c>
      <c r="CO37" s="140">
        <v>3.1815414711684724</v>
      </c>
      <c r="CP37" s="140">
        <v>0.6407393588861936</v>
      </c>
      <c r="CQ37" s="140">
        <v>0.13228477948972284</v>
      </c>
      <c r="CR37" s="140">
        <v>3.5219322953810206</v>
      </c>
      <c r="CS37" s="140">
        <v>0.31048874528146087</v>
      </c>
    </row>
    <row r="38" spans="1:97" ht="12.75" customHeight="1">
      <c r="A38" s="709" t="s">
        <v>442</v>
      </c>
      <c r="B38" s="145" t="s">
        <v>356</v>
      </c>
      <c r="C38" s="145" t="s">
        <v>356</v>
      </c>
      <c r="D38" s="145" t="s">
        <v>356</v>
      </c>
      <c r="E38" s="145" t="s">
        <v>356</v>
      </c>
      <c r="F38" s="140">
        <v>1.2575969645034064</v>
      </c>
      <c r="G38" s="140">
        <v>-7.0194169753109179</v>
      </c>
      <c r="H38" s="470">
        <v>0</v>
      </c>
      <c r="I38" s="140">
        <v>2.9655831316719343</v>
      </c>
      <c r="J38" s="140">
        <v>3.8251837152547239</v>
      </c>
      <c r="K38" s="140">
        <v>0.87625518705060301</v>
      </c>
      <c r="L38" s="470">
        <v>0</v>
      </c>
      <c r="M38" s="140">
        <v>4.3746930710072149</v>
      </c>
      <c r="N38" s="140">
        <v>-3.3207371502541037</v>
      </c>
      <c r="O38" s="140">
        <v>3.6657311640138914</v>
      </c>
      <c r="P38" s="470">
        <v>0</v>
      </c>
      <c r="Q38" s="140">
        <v>-4.5789736462951538</v>
      </c>
      <c r="R38" s="140">
        <v>0.46004189629445591</v>
      </c>
      <c r="S38" s="140">
        <v>1.8549510798776083</v>
      </c>
      <c r="T38" s="470">
        <v>0</v>
      </c>
      <c r="U38" s="140">
        <v>0.18711794548165983</v>
      </c>
      <c r="V38" s="140">
        <v>7.0888059164688713</v>
      </c>
      <c r="W38" s="140">
        <v>-6.0203789548815365</v>
      </c>
      <c r="X38" s="140" t="s">
        <v>360</v>
      </c>
      <c r="Y38" s="140">
        <v>5.2172237781612125</v>
      </c>
      <c r="Z38" s="140">
        <v>4.9143552690543686</v>
      </c>
      <c r="AA38" s="140">
        <v>0.30537008322521331</v>
      </c>
      <c r="AB38" s="140">
        <v>94.535664060212554</v>
      </c>
      <c r="AC38" s="140">
        <v>1.9178129821703891</v>
      </c>
      <c r="AD38" s="140">
        <v>11.803780935783209</v>
      </c>
      <c r="AE38" s="140">
        <v>17.335357678050315</v>
      </c>
      <c r="AF38" s="140">
        <v>25.5551316027654</v>
      </c>
      <c r="AG38" s="140">
        <v>9.7193213321640428</v>
      </c>
      <c r="AH38" s="140">
        <v>4.1115443574216926</v>
      </c>
      <c r="AI38" s="140">
        <v>-9.2107682992817814</v>
      </c>
      <c r="AJ38" s="140">
        <v>26.279840794089367</v>
      </c>
      <c r="AK38" s="140">
        <v>4.5414472773156547</v>
      </c>
      <c r="AL38" s="140">
        <v>3.4452226723331023</v>
      </c>
      <c r="AM38" s="140">
        <v>-4.0885625954806386</v>
      </c>
      <c r="AN38" s="140">
        <v>35.281359088146502</v>
      </c>
      <c r="AO38" s="140">
        <v>1.0928435770980798</v>
      </c>
      <c r="AP38" s="140">
        <v>-2.669439450969648</v>
      </c>
      <c r="AQ38" s="140">
        <v>6.5048690269494926</v>
      </c>
      <c r="AR38" s="140">
        <v>-8.6434846242936345</v>
      </c>
      <c r="AS38" s="140">
        <v>-3.1866894672094048</v>
      </c>
      <c r="AT38" s="140">
        <v>-2.4611619621956748</v>
      </c>
      <c r="AU38" s="140">
        <v>14.921289700681157</v>
      </c>
      <c r="AV38" s="140">
        <v>-6.8633323761778939</v>
      </c>
      <c r="AW38" s="140">
        <v>-5.3906870374335938</v>
      </c>
      <c r="AX38" s="140">
        <v>-0.83428453593323582</v>
      </c>
      <c r="AY38" s="140">
        <v>-6.1675475980507599E-2</v>
      </c>
      <c r="AZ38" s="140">
        <v>-4.6408213412757533</v>
      </c>
      <c r="BA38" s="140">
        <v>0.17678111298418742</v>
      </c>
      <c r="BB38" s="140">
        <v>-0.21438216000595389</v>
      </c>
      <c r="BC38" s="140">
        <v>0.67452897142047163</v>
      </c>
      <c r="BD38" s="140">
        <v>1.1163312182802088</v>
      </c>
      <c r="BE38" s="140">
        <v>-0.57382911369776934</v>
      </c>
      <c r="BF38" s="140">
        <v>-1.5096996255068689</v>
      </c>
      <c r="BG38" s="140">
        <v>-1.7513424711276855</v>
      </c>
      <c r="BH38" s="140">
        <v>-11.084877372843678</v>
      </c>
      <c r="BI38" s="140">
        <v>-0.16515855071889973</v>
      </c>
      <c r="BJ38" s="140">
        <v>1.5737099427712451</v>
      </c>
      <c r="BK38" s="140">
        <v>-7.0894868583149844</v>
      </c>
      <c r="BL38" s="140">
        <v>15.616657177011831</v>
      </c>
      <c r="BM38" s="140">
        <v>1.6562448431120487</v>
      </c>
      <c r="BN38" s="140">
        <v>0.9326791386258293</v>
      </c>
      <c r="BO38" s="140">
        <v>3.3231367951109263</v>
      </c>
      <c r="BP38" s="140">
        <v>1.842709062829968</v>
      </c>
      <c r="BQ38" s="140">
        <v>0.36091196717161722</v>
      </c>
      <c r="BR38" s="140">
        <v>2.427989702703016</v>
      </c>
      <c r="BS38" s="140">
        <v>-0.43935261460914887</v>
      </c>
      <c r="BT38" s="140">
        <v>17.964902030269997</v>
      </c>
      <c r="BU38" s="140">
        <v>0.82149218226773257</v>
      </c>
      <c r="BV38" s="140">
        <v>-0.65771235289672347</v>
      </c>
      <c r="BW38" s="140">
        <v>0.20429215686179703</v>
      </c>
      <c r="BX38" s="140">
        <v>-3.5622410511411431</v>
      </c>
      <c r="BY38" s="140">
        <v>-0.34946939013723011</v>
      </c>
      <c r="BZ38" s="140">
        <v>-1.1106545668685612</v>
      </c>
      <c r="CA38" s="140">
        <v>0.52644253447154199</v>
      </c>
      <c r="CB38" s="140">
        <v>-0.72856268317454465</v>
      </c>
      <c r="CC38" s="140">
        <v>-1.4838339499605695</v>
      </c>
      <c r="CD38" s="140">
        <v>-0.32725448688734105</v>
      </c>
      <c r="CE38" s="140">
        <v>8.7988253015211626E-2</v>
      </c>
      <c r="CF38" s="140">
        <v>0.68686857821785452</v>
      </c>
      <c r="CG38" s="140">
        <v>-0.56905223481969358</v>
      </c>
      <c r="CH38" s="140">
        <v>0.34379726378774933</v>
      </c>
      <c r="CI38" s="140">
        <v>3.5346041679127325</v>
      </c>
      <c r="CJ38" s="140">
        <v>0.31435067016076346</v>
      </c>
      <c r="CK38" s="140">
        <v>-0.27822898295799803</v>
      </c>
      <c r="CL38" s="140">
        <v>0.44035309031160352</v>
      </c>
      <c r="CM38" s="140">
        <v>1.6338967923176284</v>
      </c>
      <c r="CN38" s="140">
        <v>-4.4228094770330415</v>
      </c>
      <c r="CO38" s="140">
        <v>0.98228364573697036</v>
      </c>
      <c r="CP38" s="140">
        <v>2.3465250739043313</v>
      </c>
      <c r="CQ38" s="140">
        <v>-8.6516049157864927E-2</v>
      </c>
      <c r="CR38" s="140">
        <v>5.8997932535544493</v>
      </c>
      <c r="CS38" s="140">
        <v>2.3028166221297823</v>
      </c>
    </row>
    <row r="39" spans="1:97" ht="12.75" customHeight="1">
      <c r="A39" s="709" t="s">
        <v>443</v>
      </c>
      <c r="B39" s="145" t="s">
        <v>356</v>
      </c>
      <c r="C39" s="145" t="s">
        <v>356</v>
      </c>
      <c r="D39" s="145" t="s">
        <v>356</v>
      </c>
      <c r="E39" s="145" t="s">
        <v>356</v>
      </c>
      <c r="F39" s="140">
        <v>1.0276420373595272</v>
      </c>
      <c r="G39" s="140">
        <v>-1.2901947323535978</v>
      </c>
      <c r="H39" s="470">
        <v>0</v>
      </c>
      <c r="I39" s="140">
        <v>1.5178182085548997</v>
      </c>
      <c r="J39" s="140">
        <v>4.1813071874313437</v>
      </c>
      <c r="K39" s="140">
        <v>-0.64506877650595129</v>
      </c>
      <c r="L39" s="470">
        <v>0</v>
      </c>
      <c r="M39" s="140">
        <v>5.1737569134841408</v>
      </c>
      <c r="N39" s="140">
        <v>-1.4786717423216658</v>
      </c>
      <c r="O39" s="140">
        <v>5.8029006926273325</v>
      </c>
      <c r="P39" s="470">
        <v>0</v>
      </c>
      <c r="Q39" s="140">
        <v>-2.8931444764199341</v>
      </c>
      <c r="R39" s="140">
        <v>2.67920728826941</v>
      </c>
      <c r="S39" s="140">
        <v>7.1103181050246462</v>
      </c>
      <c r="T39" s="470">
        <v>0</v>
      </c>
      <c r="U39" s="140">
        <v>1.7413652393617127</v>
      </c>
      <c r="V39" s="140">
        <v>7.0982306756007461</v>
      </c>
      <c r="W39" s="140">
        <v>-9.5568705787510311</v>
      </c>
      <c r="X39" s="140" t="s">
        <v>360</v>
      </c>
      <c r="Y39" s="140">
        <v>6.3156866320962735</v>
      </c>
      <c r="Z39" s="140">
        <v>6.9904980060735795</v>
      </c>
      <c r="AA39" s="140">
        <v>1.5881654671700431</v>
      </c>
      <c r="AB39" s="140">
        <v>98.059894168363542</v>
      </c>
      <c r="AC39" s="140">
        <v>4.1652618986325649</v>
      </c>
      <c r="AD39" s="140">
        <v>9.1182198428021763</v>
      </c>
      <c r="AE39" s="140">
        <v>16.799168327124661</v>
      </c>
      <c r="AF39" s="140">
        <v>19.390836391096343</v>
      </c>
      <c r="AG39" s="140">
        <v>6.8727998806804891</v>
      </c>
      <c r="AH39" s="140">
        <v>4.6483593989995455</v>
      </c>
      <c r="AI39" s="140">
        <v>-9.9676835437254425</v>
      </c>
      <c r="AJ39" s="140">
        <v>31.677452558774064</v>
      </c>
      <c r="AK39" s="140">
        <v>5.1746328747576484</v>
      </c>
      <c r="AL39" s="140">
        <v>3.3151710673629111</v>
      </c>
      <c r="AM39" s="140">
        <v>-3.620379620379623</v>
      </c>
      <c r="AN39" s="140">
        <v>28.544418183569292</v>
      </c>
      <c r="AO39" s="140">
        <v>1.6788164850300262</v>
      </c>
      <c r="AP39" s="140">
        <v>-1.4161067644591014</v>
      </c>
      <c r="AQ39" s="140">
        <v>5.3080893259095774</v>
      </c>
      <c r="AR39" s="140">
        <v>1.6767292420331898</v>
      </c>
      <c r="AS39" s="140">
        <v>-2.9608697072770411</v>
      </c>
      <c r="AT39" s="140">
        <v>-1.7870036494189776</v>
      </c>
      <c r="AU39" s="140">
        <v>9.6864653145824633</v>
      </c>
      <c r="AV39" s="140">
        <v>-6.0395450258128704</v>
      </c>
      <c r="AW39" s="140">
        <v>-3.3510775520175997</v>
      </c>
      <c r="AX39" s="140">
        <v>2.9768950765102886E-2</v>
      </c>
      <c r="AY39" s="140">
        <v>6.8406499885369811</v>
      </c>
      <c r="AZ39" s="140">
        <v>-8.189948765989854</v>
      </c>
      <c r="BA39" s="140">
        <v>9.1252654681852619E-3</v>
      </c>
      <c r="BB39" s="140">
        <v>-0.55585956384074109</v>
      </c>
      <c r="BC39" s="140">
        <v>-2.0955322550055655</v>
      </c>
      <c r="BD39" s="140">
        <v>12.926880756655649</v>
      </c>
      <c r="BE39" s="140">
        <v>-2.0154018914795131</v>
      </c>
      <c r="BF39" s="140">
        <v>-1.9710409401539266</v>
      </c>
      <c r="BG39" s="140">
        <v>-2.4683718752386881</v>
      </c>
      <c r="BH39" s="140">
        <v>-19.994724481447534</v>
      </c>
      <c r="BI39" s="140">
        <v>0.89643034331693627</v>
      </c>
      <c r="BJ39" s="140">
        <v>1.7736082044809507</v>
      </c>
      <c r="BK39" s="140">
        <v>-7.4262316437069842</v>
      </c>
      <c r="BL39" s="140">
        <v>19.520110778502456</v>
      </c>
      <c r="BM39" s="140">
        <v>1.5350895646206055</v>
      </c>
      <c r="BN39" s="140">
        <v>1.1032787501978163</v>
      </c>
      <c r="BO39" s="140">
        <v>3.698603209759753</v>
      </c>
      <c r="BP39" s="140">
        <v>-3.8211928790764347</v>
      </c>
      <c r="BQ39" s="140">
        <v>1.3142655260790264</v>
      </c>
      <c r="BR39" s="140">
        <v>1.601753669306504</v>
      </c>
      <c r="BS39" s="140">
        <v>-0.40241338808742455</v>
      </c>
      <c r="BT39" s="140">
        <v>19.531270382681186</v>
      </c>
      <c r="BU39" s="140">
        <v>-0.44169297306635258</v>
      </c>
      <c r="BV39" s="140">
        <v>-1.7246902497092691</v>
      </c>
      <c r="BW39" s="140">
        <v>2.6325756755369412E-2</v>
      </c>
      <c r="BX39" s="140">
        <v>-0.15110828511080854</v>
      </c>
      <c r="BY39" s="140">
        <v>-2.3216189137193481</v>
      </c>
      <c r="BZ39" s="140">
        <v>-8.5171941653683803E-2</v>
      </c>
      <c r="CA39" s="140">
        <v>0.34745081732683047</v>
      </c>
      <c r="CB39" s="140">
        <v>2.7255202545835999</v>
      </c>
      <c r="CC39" s="140">
        <v>-0.63944594647466602</v>
      </c>
      <c r="CD39" s="140">
        <v>0.10792446638400577</v>
      </c>
      <c r="CE39" s="140">
        <v>-9.0675970405399653E-2</v>
      </c>
      <c r="CF39" s="140">
        <v>-8.1412719660061015</v>
      </c>
      <c r="CG39" s="140">
        <v>1.5682764348006089</v>
      </c>
      <c r="CH39" s="140">
        <v>-0.4840075273461224</v>
      </c>
      <c r="CI39" s="140">
        <v>3.349316603183965</v>
      </c>
      <c r="CJ39" s="140">
        <v>-3.7102388088378717</v>
      </c>
      <c r="CK39" s="140">
        <v>-0.74004071056830867</v>
      </c>
      <c r="CL39" s="140">
        <v>0.60659425522564447</v>
      </c>
      <c r="CM39" s="140">
        <v>1.4515648980492983</v>
      </c>
      <c r="CN39" s="140">
        <v>-0.94121474573354647</v>
      </c>
      <c r="CO39" s="140">
        <v>0.66634725670954253</v>
      </c>
      <c r="CP39" s="140">
        <v>2.8344055349226238</v>
      </c>
      <c r="CQ39" s="140">
        <v>-0.26627556619685322</v>
      </c>
      <c r="CR39" s="140">
        <v>6.0859234265307123</v>
      </c>
      <c r="CS39" s="140">
        <v>2.9947941112448717</v>
      </c>
    </row>
    <row r="40" spans="1:97" ht="12.75" customHeight="1">
      <c r="A40" s="709" t="s">
        <v>444</v>
      </c>
      <c r="B40" s="145" t="s">
        <v>356</v>
      </c>
      <c r="C40" s="145" t="s">
        <v>356</v>
      </c>
      <c r="D40" s="145" t="s">
        <v>356</v>
      </c>
      <c r="E40" s="145" t="s">
        <v>356</v>
      </c>
      <c r="F40" s="140">
        <v>0.5385014503054748</v>
      </c>
      <c r="G40" s="140">
        <v>-3.0440183210547929</v>
      </c>
      <c r="H40" s="470">
        <v>0</v>
      </c>
      <c r="I40" s="140">
        <v>1.360909073405125</v>
      </c>
      <c r="J40" s="140">
        <v>4.4907899700223481</v>
      </c>
      <c r="K40" s="140">
        <v>0.2495637740418033</v>
      </c>
      <c r="L40" s="470">
        <v>0</v>
      </c>
      <c r="M40" s="140">
        <v>5.4220995653826662</v>
      </c>
      <c r="N40" s="140">
        <v>-1.6276341155710128</v>
      </c>
      <c r="O40" s="140">
        <v>4.5190095475278866</v>
      </c>
      <c r="P40" s="470">
        <v>0</v>
      </c>
      <c r="Q40" s="140">
        <v>-2.9111212191969855</v>
      </c>
      <c r="R40" s="140">
        <v>1.4463238313704352</v>
      </c>
      <c r="S40" s="140">
        <v>4.8931709083308874</v>
      </c>
      <c r="T40" s="470">
        <v>0</v>
      </c>
      <c r="U40" s="140">
        <v>0.67150300005405938</v>
      </c>
      <c r="V40" s="140">
        <v>9.4839807287857241</v>
      </c>
      <c r="W40" s="140">
        <v>-8.6707317370406685</v>
      </c>
      <c r="X40" s="140" t="s">
        <v>360</v>
      </c>
      <c r="Y40" s="140">
        <v>6.8435027022212296</v>
      </c>
      <c r="Z40" s="140">
        <v>7.2041393728981262</v>
      </c>
      <c r="AA40" s="140">
        <v>-1.7290400060046522</v>
      </c>
      <c r="AB40" s="140">
        <v>84.536239668392085</v>
      </c>
      <c r="AC40" s="140">
        <v>4.0039344460626296</v>
      </c>
      <c r="AD40" s="140">
        <v>9.5791330560747525</v>
      </c>
      <c r="AE40" s="140">
        <v>19.509654957967896</v>
      </c>
      <c r="AF40" s="140">
        <v>21.440058673613564</v>
      </c>
      <c r="AG40" s="140">
        <v>6.3427896208363421</v>
      </c>
      <c r="AH40" s="140">
        <v>1.7817229960019603</v>
      </c>
      <c r="AI40" s="140">
        <v>-10.155555176891909</v>
      </c>
      <c r="AJ40" s="140">
        <v>4.8335583345678828</v>
      </c>
      <c r="AK40" s="140">
        <v>3.9206050996732955</v>
      </c>
      <c r="AL40" s="140">
        <v>5.4416712101812976</v>
      </c>
      <c r="AM40" s="140">
        <v>-3.0445810562973463</v>
      </c>
      <c r="AN40" s="140">
        <v>35.308684155747045</v>
      </c>
      <c r="AO40" s="140">
        <v>3.0630886574953564</v>
      </c>
      <c r="AP40" s="140">
        <v>-1.9785459631571172</v>
      </c>
      <c r="AQ40" s="140">
        <v>5.6271827224048963</v>
      </c>
      <c r="AR40" s="140">
        <v>2.3448350961538011</v>
      </c>
      <c r="AS40" s="140">
        <v>-4.0452442071811845</v>
      </c>
      <c r="AT40" s="140">
        <v>-1.5321885572372054</v>
      </c>
      <c r="AU40" s="140">
        <v>10.094370950894501</v>
      </c>
      <c r="AV40" s="140">
        <v>0.41276839340828531</v>
      </c>
      <c r="AW40" s="140">
        <v>-4.2241184996072292</v>
      </c>
      <c r="AX40" s="140">
        <v>0.18771630251556815</v>
      </c>
      <c r="AY40" s="140">
        <v>3.7016237655038822</v>
      </c>
      <c r="AZ40" s="140">
        <v>-0.57039089639913243</v>
      </c>
      <c r="BA40" s="140">
        <v>-0.3055681082766597</v>
      </c>
      <c r="BB40" s="140">
        <v>-2.4577620673647829</v>
      </c>
      <c r="BC40" s="140">
        <v>5.6057606065223808E-2</v>
      </c>
      <c r="BD40" s="140">
        <v>-1.0271829871753937</v>
      </c>
      <c r="BE40" s="140">
        <v>-3.3060754787697988</v>
      </c>
      <c r="BF40" s="140">
        <v>2.6420783302932875</v>
      </c>
      <c r="BG40" s="140">
        <v>-1.0670876736019466</v>
      </c>
      <c r="BH40" s="140">
        <v>11.948082210205214</v>
      </c>
      <c r="BI40" s="140">
        <v>1.6764980200084239</v>
      </c>
      <c r="BJ40" s="140">
        <v>-4.8338405443311672</v>
      </c>
      <c r="BK40" s="140">
        <v>-8.7737291667381783</v>
      </c>
      <c r="BL40" s="140">
        <v>-24.982350705822668</v>
      </c>
      <c r="BM40" s="140">
        <v>0.45302488917219819</v>
      </c>
      <c r="BN40" s="140">
        <v>7.3790393295496415E-2</v>
      </c>
      <c r="BO40" s="140">
        <v>5.2303525548252452</v>
      </c>
      <c r="BP40" s="140">
        <v>-4.2269727959779146</v>
      </c>
      <c r="BQ40" s="140">
        <v>-0.30042856121499995</v>
      </c>
      <c r="BR40" s="140">
        <v>1.4718544199072454</v>
      </c>
      <c r="BS40" s="140">
        <v>-1.9453611212527022</v>
      </c>
      <c r="BT40" s="140">
        <v>21.001846883422502</v>
      </c>
      <c r="BU40" s="140">
        <v>-0.82608834139637111</v>
      </c>
      <c r="BV40" s="140">
        <v>-2.023379654430471</v>
      </c>
      <c r="BW40" s="140">
        <v>-2.7159745709084859E-2</v>
      </c>
      <c r="BX40" s="140">
        <v>-5.2317540267529807</v>
      </c>
      <c r="BY40" s="140">
        <v>-1.8458501113744177</v>
      </c>
      <c r="BZ40" s="140">
        <v>-6.4311309227235824E-2</v>
      </c>
      <c r="CA40" s="140">
        <v>0.29353262882504794</v>
      </c>
      <c r="CB40" s="140">
        <v>-4.7256212719571522</v>
      </c>
      <c r="CC40" s="140">
        <v>0.71365777560215804</v>
      </c>
      <c r="CD40" s="140">
        <v>0.40972043957302162</v>
      </c>
      <c r="CE40" s="140">
        <v>-0.14462049119573805</v>
      </c>
      <c r="CF40" s="140">
        <v>-2.6212837254798416</v>
      </c>
      <c r="CG40" s="140">
        <v>1.0590599784591888</v>
      </c>
      <c r="CH40" s="140">
        <v>0.10299139768466148</v>
      </c>
      <c r="CI40" s="140">
        <v>3.2932419610899188</v>
      </c>
      <c r="CJ40" s="140">
        <v>-1.0566941617563117</v>
      </c>
      <c r="CK40" s="140">
        <v>-0.39695330178359711</v>
      </c>
      <c r="CL40" s="140">
        <v>0.49256030682471419</v>
      </c>
      <c r="CM40" s="140">
        <v>1.3962465553810688</v>
      </c>
      <c r="CN40" s="140">
        <v>2.2741756899559107</v>
      </c>
      <c r="CO40" s="140">
        <v>-8.0480886614253677E-3</v>
      </c>
      <c r="CP40" s="140">
        <v>3.3412400039047725</v>
      </c>
      <c r="CQ40" s="140">
        <v>-0.32091053269168412</v>
      </c>
      <c r="CR40" s="140">
        <v>13.428055816605905</v>
      </c>
      <c r="CS40" s="140">
        <v>2.4615806862478991</v>
      </c>
    </row>
    <row r="41" spans="1:97" ht="12.75" customHeight="1">
      <c r="A41" s="709" t="s">
        <v>445</v>
      </c>
      <c r="B41" s="145" t="s">
        <v>356</v>
      </c>
      <c r="C41" s="145" t="s">
        <v>356</v>
      </c>
      <c r="D41" s="145" t="s">
        <v>356</v>
      </c>
      <c r="E41" s="145" t="s">
        <v>356</v>
      </c>
      <c r="F41" s="140">
        <v>1.4921289827762223</v>
      </c>
      <c r="G41" s="140">
        <v>-1.2670217775322214</v>
      </c>
      <c r="H41" s="470">
        <v>0</v>
      </c>
      <c r="I41" s="140">
        <v>2.079652769537816</v>
      </c>
      <c r="J41" s="140">
        <v>3.5562593801238336</v>
      </c>
      <c r="K41" s="140">
        <v>-3.7303372645020403</v>
      </c>
      <c r="L41" s="470">
        <v>0</v>
      </c>
      <c r="M41" s="140">
        <v>5.0569729381649466</v>
      </c>
      <c r="N41" s="140">
        <v>-1.0087223689593827</v>
      </c>
      <c r="O41" s="140">
        <v>11.05980490277355</v>
      </c>
      <c r="P41" s="470">
        <v>0</v>
      </c>
      <c r="Q41" s="140">
        <v>-3.2863982349618794</v>
      </c>
      <c r="R41" s="140">
        <v>2.2763642064532235</v>
      </c>
      <c r="S41" s="140">
        <v>4.9273848890951655</v>
      </c>
      <c r="T41" s="470">
        <v>0</v>
      </c>
      <c r="U41" s="140">
        <v>1.7018244198408468</v>
      </c>
      <c r="V41" s="140">
        <v>8.0842601923999098</v>
      </c>
      <c r="W41" s="140">
        <v>-9.5092058460347602</v>
      </c>
      <c r="X41" s="140" t="s">
        <v>360</v>
      </c>
      <c r="Y41" s="140">
        <v>7.2926622252008286</v>
      </c>
      <c r="Z41" s="140">
        <v>7.9799744708537332</v>
      </c>
      <c r="AA41" s="140">
        <v>-2.4575996176452009E-2</v>
      </c>
      <c r="AB41" s="140">
        <v>94.831753034211346</v>
      </c>
      <c r="AC41" s="140">
        <v>5.6644230356495626</v>
      </c>
      <c r="AD41" s="140">
        <v>9.3982817519999173</v>
      </c>
      <c r="AE41" s="140">
        <v>18.076217897353004</v>
      </c>
      <c r="AF41" s="140">
        <v>17.042659410996734</v>
      </c>
      <c r="AG41" s="140">
        <v>7.228974122848598</v>
      </c>
      <c r="AH41" s="140">
        <v>4.1548069267473977</v>
      </c>
      <c r="AI41" s="140">
        <v>-7.2774423336826146</v>
      </c>
      <c r="AJ41" s="140">
        <v>35.563565862027644</v>
      </c>
      <c r="AK41" s="140">
        <v>3.6168883726841727</v>
      </c>
      <c r="AL41" s="140">
        <v>5.6140753313484737</v>
      </c>
      <c r="AM41" s="140">
        <v>-4.6669950093529167</v>
      </c>
      <c r="AN41" s="140">
        <v>24.376702382454994</v>
      </c>
      <c r="AO41" s="140">
        <v>5.2457863293064122</v>
      </c>
      <c r="AP41" s="140">
        <v>-1.665600378860475</v>
      </c>
      <c r="AQ41" s="140">
        <v>5.4736788527364411</v>
      </c>
      <c r="AR41" s="140">
        <v>-4.056770051891661</v>
      </c>
      <c r="AS41" s="140">
        <v>-2.4771218444745813</v>
      </c>
      <c r="AT41" s="140">
        <v>-1.4483837364744971</v>
      </c>
      <c r="AU41" s="140">
        <v>10.794488023684806</v>
      </c>
      <c r="AV41" s="140">
        <v>-0.62029084087647846</v>
      </c>
      <c r="AW41" s="140">
        <v>-3.2814081931231414</v>
      </c>
      <c r="AX41" s="140">
        <v>-0.42834858866700642</v>
      </c>
      <c r="AY41" s="140">
        <v>1.9264776340432945</v>
      </c>
      <c r="AZ41" s="140">
        <v>-3.7880108063238964</v>
      </c>
      <c r="BA41" s="140">
        <v>-0.82405235915612707</v>
      </c>
      <c r="BB41" s="140">
        <v>-1.0536868803397681</v>
      </c>
      <c r="BC41" s="140">
        <v>4.8535765107066737</v>
      </c>
      <c r="BD41" s="140">
        <v>-4.5898769146331801</v>
      </c>
      <c r="BE41" s="140">
        <v>-1.7763253740379241</v>
      </c>
      <c r="BF41" s="140">
        <v>-1.1861950678577386</v>
      </c>
      <c r="BG41" s="140">
        <v>-3.1870106899348372</v>
      </c>
      <c r="BH41" s="140">
        <v>-12.030627607113232</v>
      </c>
      <c r="BI41" s="140">
        <v>0.66267773108863537</v>
      </c>
      <c r="BJ41" s="140">
        <v>1.9737650233766004</v>
      </c>
      <c r="BK41" s="140">
        <v>-4.4464541945656038</v>
      </c>
      <c r="BL41" s="140">
        <v>11.842939255362651</v>
      </c>
      <c r="BM41" s="140">
        <v>2.1844542069381134</v>
      </c>
      <c r="BN41" s="140">
        <v>0.16689729309867118</v>
      </c>
      <c r="BO41" s="140">
        <v>0.46495469520095867</v>
      </c>
      <c r="BP41" s="140">
        <v>-1.9045475609619871</v>
      </c>
      <c r="BQ41" s="140">
        <v>0.367536745400173</v>
      </c>
      <c r="BR41" s="140">
        <v>1.2694652895340397</v>
      </c>
      <c r="BS41" s="140">
        <v>0.56397750247239742</v>
      </c>
      <c r="BT41" s="140">
        <v>21.366580926530347</v>
      </c>
      <c r="BU41" s="140">
        <v>-1.0458200417032373</v>
      </c>
      <c r="BV41" s="140">
        <v>-1.9781465574821198</v>
      </c>
      <c r="BW41" s="140">
        <v>0.45199574062236536</v>
      </c>
      <c r="BX41" s="140">
        <v>-2.6324337550279893</v>
      </c>
      <c r="BY41" s="140">
        <v>-2.3614806637540084</v>
      </c>
      <c r="BZ41" s="140">
        <v>-0.49014016443649666</v>
      </c>
      <c r="CA41" s="140">
        <v>0.77451750901767014</v>
      </c>
      <c r="CB41" s="140">
        <v>2.6000177539377489</v>
      </c>
      <c r="CC41" s="140">
        <v>-1.2090902637431071</v>
      </c>
      <c r="CD41" s="140">
        <v>0.95637057909590339</v>
      </c>
      <c r="CE41" s="140">
        <v>0.33455995553036644</v>
      </c>
      <c r="CF41" s="140">
        <v>-5.6054979168079626</v>
      </c>
      <c r="CG41" s="140">
        <v>2.1028834093222883</v>
      </c>
      <c r="CH41" s="140">
        <v>3.3967822432288131E-3</v>
      </c>
      <c r="CI41" s="140">
        <v>3.7892328847677987</v>
      </c>
      <c r="CJ41" s="140">
        <v>0.32421432482045986</v>
      </c>
      <c r="CK41" s="140">
        <v>-0.81580825159345238</v>
      </c>
      <c r="CL41" s="140">
        <v>1.1337940050169237</v>
      </c>
      <c r="CM41" s="140">
        <v>1.8834482484940196</v>
      </c>
      <c r="CN41" s="140">
        <v>-2.7479325054399908</v>
      </c>
      <c r="CO41" s="140">
        <v>1.5363149322051299</v>
      </c>
      <c r="CP41" s="140">
        <v>2.4287160034253077</v>
      </c>
      <c r="CQ41" s="140">
        <v>0.15833907989161844</v>
      </c>
      <c r="CR41" s="140">
        <v>6.0268757820428789</v>
      </c>
      <c r="CS41" s="140">
        <v>2.4159879706684819</v>
      </c>
    </row>
    <row r="42" spans="1:97" ht="12.75" customHeight="1">
      <c r="A42" s="709" t="s">
        <v>446</v>
      </c>
      <c r="B42" s="145" t="s">
        <v>356</v>
      </c>
      <c r="C42" s="145" t="s">
        <v>356</v>
      </c>
      <c r="D42" s="145" t="s">
        <v>356</v>
      </c>
      <c r="E42" s="145" t="s">
        <v>356</v>
      </c>
      <c r="F42" s="140">
        <v>0.98840540036501068</v>
      </c>
      <c r="G42" s="140">
        <v>5.6531146091899132E-2</v>
      </c>
      <c r="H42" s="470">
        <v>0</v>
      </c>
      <c r="I42" s="140">
        <v>1.2076363524681994</v>
      </c>
      <c r="J42" s="140">
        <v>3.7444693627269174</v>
      </c>
      <c r="K42" s="140">
        <v>-2.6379993117369622</v>
      </c>
      <c r="L42" s="470">
        <v>0</v>
      </c>
      <c r="M42" s="140">
        <v>5.2289187974068483</v>
      </c>
      <c r="N42" s="140">
        <v>-1.396313754766922</v>
      </c>
      <c r="O42" s="140">
        <v>3.7144500071218829</v>
      </c>
      <c r="P42" s="470">
        <v>0</v>
      </c>
      <c r="Q42" s="140">
        <v>-2.4961218320615473</v>
      </c>
      <c r="R42" s="140">
        <v>2.2462048463015805</v>
      </c>
      <c r="S42" s="140">
        <v>6.6506271681298728</v>
      </c>
      <c r="T42" s="470">
        <v>0</v>
      </c>
      <c r="U42" s="140">
        <v>1.2380263455345499</v>
      </c>
      <c r="V42" s="140">
        <v>5.4571087153478857</v>
      </c>
      <c r="W42" s="140">
        <v>-12.217595970868913</v>
      </c>
      <c r="X42" s="140" t="s">
        <v>360</v>
      </c>
      <c r="Y42" s="140">
        <v>5.5171988816698132</v>
      </c>
      <c r="Z42" s="140">
        <v>5.9166266374068357</v>
      </c>
      <c r="AA42" s="140">
        <v>2.1661885513104551</v>
      </c>
      <c r="AB42" s="140">
        <v>99.368555802779611</v>
      </c>
      <c r="AC42" s="140">
        <v>2.9476101528740486</v>
      </c>
      <c r="AD42" s="140">
        <v>13.945305009351657</v>
      </c>
      <c r="AE42" s="140">
        <v>16.790308599628801</v>
      </c>
      <c r="AF42" s="140">
        <v>105.62073193500319</v>
      </c>
      <c r="AG42" s="140">
        <v>6.308701754095992</v>
      </c>
      <c r="AH42" s="140">
        <v>-0.56495877835325814</v>
      </c>
      <c r="AI42" s="140">
        <v>-9.5637017931298089</v>
      </c>
      <c r="AJ42" s="140">
        <v>-6.0898094720252942</v>
      </c>
      <c r="AK42" s="140">
        <v>2.2273321784829108</v>
      </c>
      <c r="AL42" s="140">
        <v>5.9866536651533977</v>
      </c>
      <c r="AM42" s="140">
        <v>-4.1841869442338293</v>
      </c>
      <c r="AN42" s="140">
        <v>28.223146087440455</v>
      </c>
      <c r="AO42" s="140">
        <v>4.9075433958440868</v>
      </c>
      <c r="AP42" s="140">
        <v>-1.7349766550816526</v>
      </c>
      <c r="AQ42" s="140">
        <v>6.3165467625899367</v>
      </c>
      <c r="AR42" s="140">
        <v>-3.2820497992237847</v>
      </c>
      <c r="AS42" s="140">
        <v>-2.021039810089178</v>
      </c>
      <c r="AT42" s="140">
        <v>-2.4844631874464085</v>
      </c>
      <c r="AU42" s="140">
        <v>11.872861202946467</v>
      </c>
      <c r="AV42" s="140">
        <v>-14.371267626995348</v>
      </c>
      <c r="AW42" s="140">
        <v>-4.580812271941042</v>
      </c>
      <c r="AX42" s="140">
        <v>3.3404962078065097</v>
      </c>
      <c r="AY42" s="140">
        <v>1.964088206829814</v>
      </c>
      <c r="AZ42" s="140">
        <v>5.9132615397120674</v>
      </c>
      <c r="BA42" s="140">
        <v>3.7392301176216165</v>
      </c>
      <c r="BB42" s="140">
        <v>-5.0708476278137624</v>
      </c>
      <c r="BC42" s="140">
        <v>-0.36270879060347738</v>
      </c>
      <c r="BD42" s="140">
        <v>0.91111580350116128</v>
      </c>
      <c r="BE42" s="140">
        <v>-7.0173577476719231</v>
      </c>
      <c r="BF42" s="140">
        <v>1.693739160787004</v>
      </c>
      <c r="BG42" s="140">
        <v>-0.23559830913559665</v>
      </c>
      <c r="BH42" s="140">
        <v>7.637134354299576</v>
      </c>
      <c r="BI42" s="140">
        <v>1.1735546648796316</v>
      </c>
      <c r="BJ42" s="140">
        <v>-1.4129779212457265</v>
      </c>
      <c r="BK42" s="140">
        <v>-7.4504851918866706</v>
      </c>
      <c r="BL42" s="140">
        <v>8.6937087805234228</v>
      </c>
      <c r="BM42" s="140">
        <v>-1.7708376119774272</v>
      </c>
      <c r="BN42" s="140">
        <v>1.314442522533767</v>
      </c>
      <c r="BO42" s="140">
        <v>3.7255662463349637</v>
      </c>
      <c r="BP42" s="140">
        <v>-14.065540391006706</v>
      </c>
      <c r="BQ42" s="140">
        <v>3.7604130941839884</v>
      </c>
      <c r="BR42" s="140">
        <v>1.1966734223019841</v>
      </c>
      <c r="BS42" s="140">
        <v>-2.0147640999991978</v>
      </c>
      <c r="BT42" s="140">
        <v>15.587531019741121</v>
      </c>
      <c r="BU42" s="140">
        <v>-0.40359213070371425</v>
      </c>
      <c r="BV42" s="140">
        <v>-1.9941779788318286</v>
      </c>
      <c r="BW42" s="140">
        <v>-6.1584557018605324E-2</v>
      </c>
      <c r="BX42" s="140">
        <v>6.2121067344856158</v>
      </c>
      <c r="BY42" s="140">
        <v>-3.9387793943580363</v>
      </c>
      <c r="BZ42" s="140">
        <v>-2.6951254781188823</v>
      </c>
      <c r="CA42" s="140">
        <v>0.25879880172804803</v>
      </c>
      <c r="CB42" s="140">
        <v>-7.7072308868180528</v>
      </c>
      <c r="CC42" s="140">
        <v>-2.3292149443393697</v>
      </c>
      <c r="CD42" s="140">
        <v>-1.4603972992725858</v>
      </c>
      <c r="CE42" s="140">
        <v>-0.17940200917405491</v>
      </c>
      <c r="CF42" s="140">
        <v>-7.5048361140782305</v>
      </c>
      <c r="CG42" s="140">
        <v>-0.58169224560155897</v>
      </c>
      <c r="CH42" s="140">
        <v>0.59082102838009121</v>
      </c>
      <c r="CI42" s="140">
        <v>3.2570548797731931</v>
      </c>
      <c r="CJ42" s="140">
        <v>3.2289457858580022</v>
      </c>
      <c r="CK42" s="140">
        <v>-0.50472861043644457</v>
      </c>
      <c r="CL42" s="140">
        <v>-0.25498124198094274</v>
      </c>
      <c r="CM42" s="140">
        <v>1.3604795858060612</v>
      </c>
      <c r="CN42" s="140">
        <v>-9.8673060365533587</v>
      </c>
      <c r="CO42" s="140">
        <v>1.1592663872223596</v>
      </c>
      <c r="CP42" s="140">
        <v>2.0481488501446279</v>
      </c>
      <c r="CQ42" s="140">
        <v>-0.35620250380749496</v>
      </c>
      <c r="CR42" s="140">
        <v>5.8718189679734962</v>
      </c>
      <c r="CS42" s="140">
        <v>1.9890966057441233</v>
      </c>
    </row>
    <row r="43" spans="1:97" ht="12.75" customHeight="1">
      <c r="A43" s="709" t="s">
        <v>447</v>
      </c>
      <c r="B43" s="145" t="s">
        <v>356</v>
      </c>
      <c r="C43" s="145" t="s">
        <v>356</v>
      </c>
      <c r="D43" s="145" t="s">
        <v>356</v>
      </c>
      <c r="E43" s="145" t="s">
        <v>356</v>
      </c>
      <c r="F43" s="140">
        <v>1.5355637530868478</v>
      </c>
      <c r="G43" s="140">
        <v>-9.6260331952673823</v>
      </c>
      <c r="H43" s="470">
        <v>0</v>
      </c>
      <c r="I43" s="140">
        <v>4.5834631833089929</v>
      </c>
      <c r="J43" s="140">
        <v>4.2501787583861841</v>
      </c>
      <c r="K43" s="140">
        <v>0.25381942650274425</v>
      </c>
      <c r="L43" s="470">
        <v>0</v>
      </c>
      <c r="M43" s="140">
        <v>5.1931949594687552</v>
      </c>
      <c r="N43" s="140">
        <v>-3.288647985458681</v>
      </c>
      <c r="O43" s="140">
        <v>2.4953769070258716</v>
      </c>
      <c r="P43" s="470">
        <v>0</v>
      </c>
      <c r="Q43" s="140">
        <v>-4.5894106347061694</v>
      </c>
      <c r="R43" s="140">
        <v>1.7348812710850723</v>
      </c>
      <c r="S43" s="140">
        <v>2.2442974456030669</v>
      </c>
      <c r="T43" s="470">
        <v>0</v>
      </c>
      <c r="U43" s="140">
        <v>1.6118123670884046</v>
      </c>
      <c r="V43" s="140">
        <v>8.4978780221095036</v>
      </c>
      <c r="W43" s="140">
        <v>-7.7422354833084768</v>
      </c>
      <c r="X43" s="140" t="s">
        <v>360</v>
      </c>
      <c r="Y43" s="140">
        <v>7.2396792333016577</v>
      </c>
      <c r="Z43" s="140">
        <v>6.1505461840688724</v>
      </c>
      <c r="AA43" s="140">
        <v>0.38997061489028795</v>
      </c>
      <c r="AB43" s="140">
        <v>112.35853320404212</v>
      </c>
      <c r="AC43" s="140">
        <v>2.1993374060922122</v>
      </c>
      <c r="AD43" s="140">
        <v>10.024600166739646</v>
      </c>
      <c r="AE43" s="140">
        <v>18.233443562078079</v>
      </c>
      <c r="AF43" s="140">
        <v>10.4512898207863</v>
      </c>
      <c r="AG43" s="140">
        <v>8.2951957737903967</v>
      </c>
      <c r="AH43" s="140">
        <v>3.3889721271191036</v>
      </c>
      <c r="AI43" s="140">
        <v>-12.060533378972821</v>
      </c>
      <c r="AJ43" s="140">
        <v>25.393974161497667</v>
      </c>
      <c r="AK43" s="140">
        <v>4.5900969087184507</v>
      </c>
      <c r="AL43" s="140">
        <v>3.3058813387842605</v>
      </c>
      <c r="AM43" s="140">
        <v>-0.5418315115888106</v>
      </c>
      <c r="AN43" s="140">
        <v>26.760975105306798</v>
      </c>
      <c r="AO43" s="140">
        <v>1.1383980405537955</v>
      </c>
      <c r="AP43" s="140">
        <v>-0.33734258473045031</v>
      </c>
      <c r="AQ43" s="140">
        <v>6.2254429027515954</v>
      </c>
      <c r="AR43" s="140">
        <v>5.1514509193045512</v>
      </c>
      <c r="AS43" s="140">
        <v>-2.4053985995602147</v>
      </c>
      <c r="AT43" s="140">
        <v>-2.7585236021902801</v>
      </c>
      <c r="AU43" s="140">
        <v>12.548635345217832</v>
      </c>
      <c r="AV43" s="140">
        <v>-8.0860969971773358</v>
      </c>
      <c r="AW43" s="140">
        <v>-5.0511866061291499</v>
      </c>
      <c r="AX43" s="140">
        <v>-0.90439031126619795</v>
      </c>
      <c r="AY43" s="140">
        <v>1.3662607172677781</v>
      </c>
      <c r="AZ43" s="140">
        <v>-2.2579404667636283</v>
      </c>
      <c r="BA43" s="140">
        <v>-1.132441044831566</v>
      </c>
      <c r="BB43" s="140">
        <v>-0.93274593744530421</v>
      </c>
      <c r="BC43" s="140">
        <v>1.6680437277587998</v>
      </c>
      <c r="BD43" s="140">
        <v>-0.69498433656124803</v>
      </c>
      <c r="BE43" s="140">
        <v>-1.6086264026133108</v>
      </c>
      <c r="BF43" s="140">
        <v>-1.6410138025770635</v>
      </c>
      <c r="BG43" s="140">
        <v>-2.3718422164201201</v>
      </c>
      <c r="BH43" s="140">
        <v>-10.996643119847406</v>
      </c>
      <c r="BI43" s="140">
        <v>4.9404590354981792E-2</v>
      </c>
      <c r="BJ43" s="140">
        <v>1.8788083359249157</v>
      </c>
      <c r="BK43" s="140">
        <v>-6.2535047272837545</v>
      </c>
      <c r="BL43" s="140">
        <v>17.420427673980541</v>
      </c>
      <c r="BM43" s="140">
        <v>1.6658911608952138</v>
      </c>
      <c r="BN43" s="140">
        <v>-0.32320032665721499</v>
      </c>
      <c r="BO43" s="140">
        <v>2.401251357084746</v>
      </c>
      <c r="BP43" s="140">
        <v>-2.2663557908873173</v>
      </c>
      <c r="BQ43" s="140">
        <v>-0.62336396397273575</v>
      </c>
      <c r="BR43" s="140">
        <v>-0.18992212156827293</v>
      </c>
      <c r="BS43" s="140">
        <v>-0.80738249650129035</v>
      </c>
      <c r="BT43" s="140">
        <v>18.147777362106027</v>
      </c>
      <c r="BU43" s="140">
        <v>-3.0259256568219968</v>
      </c>
      <c r="BV43" s="140">
        <v>-0.93906498506761693</v>
      </c>
      <c r="BW43" s="140">
        <v>0.15823766707295306</v>
      </c>
      <c r="BX43" s="140">
        <v>-1.8033573459899515</v>
      </c>
      <c r="BY43" s="140">
        <v>-1.0316599448731267</v>
      </c>
      <c r="BZ43" s="140">
        <v>-0.62777494604122808</v>
      </c>
      <c r="CA43" s="140">
        <v>0.480183715984424</v>
      </c>
      <c r="CB43" s="140">
        <v>-5.8924158463013754</v>
      </c>
      <c r="CC43" s="140">
        <v>0.13728260808268544</v>
      </c>
      <c r="CD43" s="140">
        <v>7.5949380444200187E-3</v>
      </c>
      <c r="CE43" s="140">
        <v>4.1875067808675226E-2</v>
      </c>
      <c r="CF43" s="140">
        <v>-1.8725909879460971</v>
      </c>
      <c r="CG43" s="140">
        <v>0.34646988059770933</v>
      </c>
      <c r="CH43" s="140">
        <v>0.60259956461347031</v>
      </c>
      <c r="CI43" s="140">
        <v>3.4868448631092406</v>
      </c>
      <c r="CJ43" s="140">
        <v>-0.98532814122137324</v>
      </c>
      <c r="CK43" s="140">
        <v>0.18743920577074391</v>
      </c>
      <c r="CL43" s="140">
        <v>1.9559470373465331</v>
      </c>
      <c r="CM43" s="140">
        <v>1.5869753504994435</v>
      </c>
      <c r="CN43" s="140">
        <v>2.1600727040602408</v>
      </c>
      <c r="CO43" s="140">
        <v>2.0122675130376422</v>
      </c>
      <c r="CP43" s="140">
        <v>2.2019402491766726</v>
      </c>
      <c r="CQ43" s="140">
        <v>-0.13274821694894001</v>
      </c>
      <c r="CR43" s="140">
        <v>1.9390502830418512</v>
      </c>
      <c r="CS43" s="140">
        <v>2.8333919458596171</v>
      </c>
    </row>
    <row r="44" spans="1:97" ht="12.75" customHeight="1">
      <c r="A44" s="709" t="s">
        <v>448</v>
      </c>
      <c r="B44" s="145" t="s">
        <v>356</v>
      </c>
      <c r="C44" s="145" t="s">
        <v>356</v>
      </c>
      <c r="D44" s="145" t="s">
        <v>356</v>
      </c>
      <c r="E44" s="145" t="s">
        <v>356</v>
      </c>
      <c r="F44" s="140">
        <v>2.5765174114110039</v>
      </c>
      <c r="G44" s="140">
        <v>-4.6749187606975227</v>
      </c>
      <c r="H44" s="470">
        <v>0</v>
      </c>
      <c r="I44" s="140">
        <v>4.2327409308188919</v>
      </c>
      <c r="J44" s="140">
        <v>3.5738333172118359</v>
      </c>
      <c r="K44" s="140">
        <v>-0.87487379125855114</v>
      </c>
      <c r="L44" s="470">
        <v>0</v>
      </c>
      <c r="M44" s="140">
        <v>4.503081581709921</v>
      </c>
      <c r="N44" s="140">
        <v>-4.3883199144103457</v>
      </c>
      <c r="O44" s="140">
        <v>2.457721003250029</v>
      </c>
      <c r="P44" s="470">
        <v>0</v>
      </c>
      <c r="Q44" s="140">
        <v>-5.744733376881058</v>
      </c>
      <c r="R44" s="140">
        <v>-5.8277000735202478E-2</v>
      </c>
      <c r="S44" s="140">
        <v>2.247081612364326</v>
      </c>
      <c r="T44" s="470">
        <v>0</v>
      </c>
      <c r="U44" s="140">
        <v>-0.55478946859403777</v>
      </c>
      <c r="V44" s="140">
        <v>8.90950852391137</v>
      </c>
      <c r="W44" s="140">
        <v>-7.7390528600139561</v>
      </c>
      <c r="X44" s="140" t="s">
        <v>360</v>
      </c>
      <c r="Y44" s="140">
        <v>7.3485684219870535</v>
      </c>
      <c r="Z44" s="140">
        <v>6.1225108189325539</v>
      </c>
      <c r="AA44" s="140">
        <v>-0.53860841837079931</v>
      </c>
      <c r="AB44" s="140">
        <v>87.972843319381042</v>
      </c>
      <c r="AC44" s="140">
        <v>3.3890059758795132</v>
      </c>
      <c r="AD44" s="140">
        <v>8.0367760480582575</v>
      </c>
      <c r="AE44" s="140">
        <v>16.538772433831781</v>
      </c>
      <c r="AF44" s="140">
        <v>7.7398240962500893</v>
      </c>
      <c r="AG44" s="140">
        <v>6.5066266475986083</v>
      </c>
      <c r="AH44" s="140">
        <v>2.6275970478345982</v>
      </c>
      <c r="AI44" s="140">
        <v>-6.7083879569116505</v>
      </c>
      <c r="AJ44" s="140">
        <v>35.806894295181593</v>
      </c>
      <c r="AK44" s="140">
        <v>1.5149079449907958</v>
      </c>
      <c r="AL44" s="140">
        <v>7.4403414189116148</v>
      </c>
      <c r="AM44" s="140">
        <v>-6.6811752973368499</v>
      </c>
      <c r="AN44" s="140">
        <v>37.981298249913181</v>
      </c>
      <c r="AO44" s="140">
        <v>6.3668524050182924</v>
      </c>
      <c r="AP44" s="140">
        <v>-0.91188757457946679</v>
      </c>
      <c r="AQ44" s="140">
        <v>6.9031412372273735</v>
      </c>
      <c r="AR44" s="140">
        <v>2.4998752646989573</v>
      </c>
      <c r="AS44" s="140">
        <v>-2.7095783969755018</v>
      </c>
      <c r="AT44" s="140">
        <v>-1.9438114004867515</v>
      </c>
      <c r="AU44" s="140">
        <v>14.028660067956864</v>
      </c>
      <c r="AV44" s="140">
        <v>-9.6609131079854507</v>
      </c>
      <c r="AW44" s="140">
        <v>-3.6353417251900026</v>
      </c>
      <c r="AX44" s="140">
        <v>1.6032888512122128</v>
      </c>
      <c r="AY44" s="140">
        <v>1.8820338748823104</v>
      </c>
      <c r="AZ44" s="140">
        <v>9.342550422682649</v>
      </c>
      <c r="BA44" s="140">
        <v>0.487463240445976</v>
      </c>
      <c r="BB44" s="140">
        <v>-2.7065280207921347</v>
      </c>
      <c r="BC44" s="140">
        <v>-1.9553569914715467</v>
      </c>
      <c r="BD44" s="140">
        <v>1.2818437061926602</v>
      </c>
      <c r="BE44" s="140">
        <v>-3.5352428306748749</v>
      </c>
      <c r="BF44" s="140">
        <v>-1.0095684368022404</v>
      </c>
      <c r="BG44" s="140">
        <v>-1.2503080375092424</v>
      </c>
      <c r="BH44" s="140">
        <v>-8.0524833878897368</v>
      </c>
      <c r="BI44" s="140">
        <v>0.28245866246268747</v>
      </c>
      <c r="BJ44" s="140">
        <v>1.0151515134875666</v>
      </c>
      <c r="BK44" s="140">
        <v>-8.4569410879854132</v>
      </c>
      <c r="BL44" s="140">
        <v>0.60846137835648051</v>
      </c>
      <c r="BM44" s="140">
        <v>3.099372007534356</v>
      </c>
      <c r="BN44" s="140">
        <v>2.1672519752388979</v>
      </c>
      <c r="BO44" s="140">
        <v>4.8658269059626349</v>
      </c>
      <c r="BP44" s="140">
        <v>-2.305478164788525</v>
      </c>
      <c r="BQ44" s="140">
        <v>2.3611738477956408</v>
      </c>
      <c r="BR44" s="140">
        <v>1.0460708599315325</v>
      </c>
      <c r="BS44" s="140">
        <v>-1.7407098798203577</v>
      </c>
      <c r="BT44" s="140">
        <v>15.891046353371294</v>
      </c>
      <c r="BU44" s="140">
        <v>-0.64549282900256344</v>
      </c>
      <c r="BV44" s="140">
        <v>-0.21036133725023376</v>
      </c>
      <c r="BW44" s="140">
        <v>-0.15142142832056038</v>
      </c>
      <c r="BX44" s="140">
        <v>-0.54646592232366231</v>
      </c>
      <c r="BY44" s="140">
        <v>-0.16272105864055675</v>
      </c>
      <c r="BZ44" s="140">
        <v>-0.81854925833540904</v>
      </c>
      <c r="CA44" s="140">
        <v>0.16804270022119283</v>
      </c>
      <c r="CB44" s="140">
        <v>5.4539943296945381</v>
      </c>
      <c r="CC44" s="140">
        <v>-2.1034492031896974</v>
      </c>
      <c r="CD44" s="140">
        <v>-1.3943684794482607</v>
      </c>
      <c r="CE44" s="140">
        <v>-0.27039657711833343</v>
      </c>
      <c r="CF44" s="140">
        <v>-7.2848993160312006</v>
      </c>
      <c r="CG44" s="140">
        <v>-0.50643381715245539</v>
      </c>
      <c r="CH44" s="140">
        <v>-0.41341024984404839</v>
      </c>
      <c r="CI44" s="140">
        <v>3.1622637136527914</v>
      </c>
      <c r="CJ44" s="140">
        <v>2.3241558927208388</v>
      </c>
      <c r="CK44" s="140">
        <v>-1.5966047932643761</v>
      </c>
      <c r="CL44" s="140">
        <v>0.11974310424237444</v>
      </c>
      <c r="CM44" s="140">
        <v>1.2668035474925432</v>
      </c>
      <c r="CN44" s="140">
        <v>-9.0012694240722197</v>
      </c>
      <c r="CO44" s="140">
        <v>1.5463885805706354</v>
      </c>
      <c r="CP44" s="140">
        <v>1.3975138244982475</v>
      </c>
      <c r="CQ44" s="140">
        <v>-0.44902491529282429</v>
      </c>
      <c r="CR44" s="140">
        <v>4.3938202602969056</v>
      </c>
      <c r="CS44" s="140">
        <v>1.2875415036875779</v>
      </c>
    </row>
    <row r="45" spans="1:97" ht="12.75" customHeight="1">
      <c r="A45" s="709" t="s">
        <v>449</v>
      </c>
      <c r="B45" s="145" t="s">
        <v>356</v>
      </c>
      <c r="C45" s="145" t="s">
        <v>356</v>
      </c>
      <c r="D45" s="145" t="s">
        <v>356</v>
      </c>
      <c r="E45" s="145" t="s">
        <v>356</v>
      </c>
      <c r="F45" s="140">
        <v>1.3630599654329529</v>
      </c>
      <c r="G45" s="140">
        <v>-0.18223261550100744</v>
      </c>
      <c r="H45" s="470">
        <v>0</v>
      </c>
      <c r="I45" s="140">
        <v>1.7143207585207136</v>
      </c>
      <c r="J45" s="140">
        <v>3.4096530367898623</v>
      </c>
      <c r="K45" s="140">
        <v>-1.1589443185675634</v>
      </c>
      <c r="L45" s="470">
        <v>0</v>
      </c>
      <c r="M45" s="140">
        <v>4.4287783542483226</v>
      </c>
      <c r="N45" s="140">
        <v>-2.4505725812282009</v>
      </c>
      <c r="O45" s="140">
        <v>1.6881125248604292</v>
      </c>
      <c r="P45" s="470">
        <v>0</v>
      </c>
      <c r="Q45" s="140">
        <v>-3.3243971845865303</v>
      </c>
      <c r="R45" s="140">
        <v>2.5726350218466791</v>
      </c>
      <c r="S45" s="140">
        <v>10.103092783505133</v>
      </c>
      <c r="T45" s="470">
        <v>0</v>
      </c>
      <c r="U45" s="140">
        <v>0.90024888514663814</v>
      </c>
      <c r="V45" s="140">
        <v>5.9794840339300777</v>
      </c>
      <c r="W45" s="140">
        <v>-10.350454788657018</v>
      </c>
      <c r="X45" s="140" t="s">
        <v>360</v>
      </c>
      <c r="Y45" s="140">
        <v>5.0877568046815611</v>
      </c>
      <c r="Z45" s="140">
        <v>6.5612657822376121</v>
      </c>
      <c r="AA45" s="140">
        <v>-2.4561089393532285</v>
      </c>
      <c r="AB45" s="140">
        <v>73.778439794183583</v>
      </c>
      <c r="AC45" s="140">
        <v>5.3237412975081924</v>
      </c>
      <c r="AD45" s="140">
        <v>11.039526512253317</v>
      </c>
      <c r="AE45" s="140">
        <v>21.057515617383771</v>
      </c>
      <c r="AF45" s="140">
        <v>20.741893136279174</v>
      </c>
      <c r="AG45" s="140">
        <v>8.3828717020214469</v>
      </c>
      <c r="AH45" s="140">
        <v>3.2552958021163505</v>
      </c>
      <c r="AI45" s="140">
        <v>-11.138057017898547</v>
      </c>
      <c r="AJ45" s="140">
        <v>27.425144587578444</v>
      </c>
      <c r="AK45" s="140">
        <v>4.283432575191938</v>
      </c>
      <c r="AL45" s="140">
        <v>1.7038924455989388</v>
      </c>
      <c r="AM45" s="140">
        <v>-2.4076326367155758</v>
      </c>
      <c r="AN45" s="140">
        <v>23.707202476835732</v>
      </c>
      <c r="AO45" s="140">
        <v>0.17278020326294552</v>
      </c>
      <c r="AP45" s="140">
        <v>-1.967636664508575</v>
      </c>
      <c r="AQ45" s="140">
        <v>4.8489500020897367</v>
      </c>
      <c r="AR45" s="140">
        <v>0.73989605449924056</v>
      </c>
      <c r="AS45" s="140">
        <v>-3.5266300508550614</v>
      </c>
      <c r="AT45" s="140">
        <v>-1.6511251352308847</v>
      </c>
      <c r="AU45" s="140">
        <v>10.802201824223701</v>
      </c>
      <c r="AV45" s="140">
        <v>-1.3772265715429484</v>
      </c>
      <c r="AW45" s="140">
        <v>-6.0339413718092061</v>
      </c>
      <c r="AX45" s="140">
        <v>-1.8424223371651465</v>
      </c>
      <c r="AY45" s="140">
        <v>3.1230172487097718</v>
      </c>
      <c r="AZ45" s="140">
        <v>-4.1095906060976404</v>
      </c>
      <c r="BA45" s="140">
        <v>-0.62172409297990328</v>
      </c>
      <c r="BB45" s="140">
        <v>-0.85180336529265333</v>
      </c>
      <c r="BC45" s="140">
        <v>2.171506861479628</v>
      </c>
      <c r="BD45" s="140">
        <v>5.7742880682388318</v>
      </c>
      <c r="BE45" s="140">
        <v>-2.4624081689552213</v>
      </c>
      <c r="BF45" s="140">
        <v>-1.1684345050929892</v>
      </c>
      <c r="BG45" s="140">
        <v>-2.5866189881983388</v>
      </c>
      <c r="BH45" s="140">
        <v>-8.9688342874948432</v>
      </c>
      <c r="BI45" s="140">
        <v>0.32720652612194101</v>
      </c>
      <c r="BJ45" s="140">
        <v>2.0299344113563507</v>
      </c>
      <c r="BK45" s="140">
        <v>-4.1131065578945964</v>
      </c>
      <c r="BL45" s="140">
        <v>12.312909803611461</v>
      </c>
      <c r="BM45" s="140">
        <v>2.135619710626159</v>
      </c>
      <c r="BN45" s="140">
        <v>-0.15839558398874942</v>
      </c>
      <c r="BO45" s="140">
        <v>0.11564212081339065</v>
      </c>
      <c r="BP45" s="140">
        <v>-2.416198063135468</v>
      </c>
      <c r="BQ45" s="140">
        <v>0.11047153297616319</v>
      </c>
      <c r="BR45" s="140">
        <v>2.0416545990518102</v>
      </c>
      <c r="BS45" s="140">
        <v>-0.41294869113079358</v>
      </c>
      <c r="BT45" s="140">
        <v>15.467218945108598</v>
      </c>
      <c r="BU45" s="140">
        <v>0.67854966002825279</v>
      </c>
      <c r="BV45" s="140">
        <v>-0.29103752353964296</v>
      </c>
      <c r="BW45" s="140">
        <v>0.14035512588930033</v>
      </c>
      <c r="BX45" s="140">
        <v>2.8679234542345142</v>
      </c>
      <c r="BY45" s="140">
        <v>-0.90441997773710625</v>
      </c>
      <c r="BZ45" s="140">
        <v>-0.8748161468182758</v>
      </c>
      <c r="CA45" s="140">
        <v>0.4622103676214806</v>
      </c>
      <c r="CB45" s="140">
        <v>-9.2703783739038954</v>
      </c>
      <c r="CC45" s="140">
        <v>0.25070623729585861</v>
      </c>
      <c r="CD45" s="140">
        <v>0.75959570274187627</v>
      </c>
      <c r="CE45" s="140">
        <v>2.3946848255860687E-2</v>
      </c>
      <c r="CF45" s="140">
        <v>6.363523338393378</v>
      </c>
      <c r="CG45" s="140">
        <v>6.3789497569814557E-2</v>
      </c>
      <c r="CH45" s="140">
        <v>0.92982638187609723</v>
      </c>
      <c r="CI45" s="140">
        <v>3.4682647647107956</v>
      </c>
      <c r="CJ45" s="140">
        <v>4.6502696616867212</v>
      </c>
      <c r="CK45" s="140">
        <v>-0.25147474177241236</v>
      </c>
      <c r="CL45" s="140">
        <v>0.12258723038706876</v>
      </c>
      <c r="CM45" s="140">
        <v>1.568696226330843</v>
      </c>
      <c r="CN45" s="140">
        <v>-6.5655409041317796</v>
      </c>
      <c r="CO45" s="140">
        <v>0.93116370113460789</v>
      </c>
      <c r="CP45" s="140">
        <v>2.6219389270082871</v>
      </c>
      <c r="CQ45" s="140">
        <v>-0.15075297692216338</v>
      </c>
      <c r="CR45" s="140">
        <v>6.0511606804585654</v>
      </c>
      <c r="CS45" s="140">
        <v>2.7307786145131985</v>
      </c>
    </row>
    <row r="46" spans="1:97" ht="12.75" customHeight="1">
      <c r="A46" s="709" t="s">
        <v>450</v>
      </c>
      <c r="B46" s="145" t="s">
        <v>356</v>
      </c>
      <c r="C46" s="145" t="s">
        <v>356</v>
      </c>
      <c r="D46" s="145" t="s">
        <v>356</v>
      </c>
      <c r="E46" s="145" t="s">
        <v>356</v>
      </c>
      <c r="F46" s="140">
        <v>2.6492419369640885</v>
      </c>
      <c r="G46" s="140">
        <v>-7.6438250728268571</v>
      </c>
      <c r="H46" s="470">
        <v>0</v>
      </c>
      <c r="I46" s="140">
        <v>5.3103244768832951</v>
      </c>
      <c r="J46" s="140">
        <v>3.3780749495342803</v>
      </c>
      <c r="K46" s="140">
        <v>-2.0685639541140688</v>
      </c>
      <c r="L46" s="470">
        <v>0</v>
      </c>
      <c r="M46" s="140">
        <v>4.6129900916825335</v>
      </c>
      <c r="N46" s="140">
        <v>-2.5659302937654047</v>
      </c>
      <c r="O46" s="140">
        <v>4.0853131049562847</v>
      </c>
      <c r="P46" s="470">
        <v>0</v>
      </c>
      <c r="Q46" s="140">
        <v>-3.9776480606745679</v>
      </c>
      <c r="R46" s="140">
        <v>1.4901274973318124</v>
      </c>
      <c r="S46" s="140">
        <v>3.223247667030364</v>
      </c>
      <c r="T46" s="470">
        <v>0</v>
      </c>
      <c r="U46" s="140">
        <v>1.091386555955026</v>
      </c>
      <c r="V46" s="140">
        <v>8.292560560670907</v>
      </c>
      <c r="W46" s="140">
        <v>-5.2325688133548454</v>
      </c>
      <c r="X46" s="140" t="s">
        <v>360</v>
      </c>
      <c r="Y46" s="140">
        <v>7.1698017690540894</v>
      </c>
      <c r="Z46" s="140">
        <v>6.9021239019352834</v>
      </c>
      <c r="AA46" s="140">
        <v>-1.086806112903858</v>
      </c>
      <c r="AB46" s="140">
        <v>79.281466474434012</v>
      </c>
      <c r="AC46" s="140">
        <v>5.6574395897226566</v>
      </c>
      <c r="AD46" s="140">
        <v>12.059649885284529</v>
      </c>
      <c r="AE46" s="140">
        <v>19.974426913854487</v>
      </c>
      <c r="AF46" s="140">
        <v>51.494867549235181</v>
      </c>
      <c r="AG46" s="140">
        <v>7.8356189328858505</v>
      </c>
      <c r="AH46" s="140">
        <v>3.8040984628091223</v>
      </c>
      <c r="AI46" s="140">
        <v>-10.747755485696018</v>
      </c>
      <c r="AJ46" s="140">
        <v>23.122678738901215</v>
      </c>
      <c r="AK46" s="140">
        <v>5.1048537375152563</v>
      </c>
      <c r="AL46" s="140">
        <v>2.2366003048547043</v>
      </c>
      <c r="AM46" s="140">
        <v>-5.058846977416863</v>
      </c>
      <c r="AN46" s="140">
        <v>28.302568015798897</v>
      </c>
      <c r="AO46" s="140">
        <v>0.65644465869287671</v>
      </c>
      <c r="AP46" s="140">
        <v>-0.86578747406221623</v>
      </c>
      <c r="AQ46" s="140">
        <v>6.7828268148004582</v>
      </c>
      <c r="AR46" s="140">
        <v>-1.9098538991408702</v>
      </c>
      <c r="AS46" s="140">
        <v>-2.0445519605781328</v>
      </c>
      <c r="AT46" s="140">
        <v>-2.0246347646525322</v>
      </c>
      <c r="AU46" s="140">
        <v>12.444865635979625</v>
      </c>
      <c r="AV46" s="140">
        <v>-3.7512902319564887</v>
      </c>
      <c r="AW46" s="140">
        <v>-4.5960161495037539</v>
      </c>
      <c r="AX46" s="140">
        <v>9.5637926808507245E-2</v>
      </c>
      <c r="AY46" s="140">
        <v>3.9127257729740421</v>
      </c>
      <c r="AZ46" s="140">
        <v>-3.5149453384584035</v>
      </c>
      <c r="BA46" s="140">
        <v>-0.14193281438541305</v>
      </c>
      <c r="BB46" s="140">
        <v>-0.9053931786015994</v>
      </c>
      <c r="BC46" s="140">
        <v>-1.7731184883194118</v>
      </c>
      <c r="BD46" s="140">
        <v>6.6150775137972175</v>
      </c>
      <c r="BE46" s="140">
        <v>-1.7527583642797708</v>
      </c>
      <c r="BF46" s="140">
        <v>0.22129309637456629</v>
      </c>
      <c r="BG46" s="140">
        <v>-0.4602850429321137</v>
      </c>
      <c r="BH46" s="140">
        <v>8.8921241987677035E-2</v>
      </c>
      <c r="BI46" s="140">
        <v>0.39921032574736159</v>
      </c>
      <c r="BJ46" s="140">
        <v>1.6148976371400607</v>
      </c>
      <c r="BK46" s="140">
        <v>-5.1305477227094514</v>
      </c>
      <c r="BL46" s="140">
        <v>15.520379022291309</v>
      </c>
      <c r="BM46" s="140">
        <v>1.0669883443233488</v>
      </c>
      <c r="BN46" s="140">
        <v>-1.1626957271185461</v>
      </c>
      <c r="BO46" s="140">
        <v>1.1894768204812038</v>
      </c>
      <c r="BP46" s="140">
        <v>-12.853900030795799</v>
      </c>
      <c r="BQ46" s="140">
        <v>0.34556345779958519</v>
      </c>
      <c r="BR46" s="140">
        <v>1.7797865049607964</v>
      </c>
      <c r="BS46" s="140">
        <v>-0.17181538801085594</v>
      </c>
      <c r="BT46" s="140">
        <v>22.083703260142272</v>
      </c>
      <c r="BU46" s="140">
        <v>-0.83557967977911574</v>
      </c>
      <c r="BV46" s="140">
        <v>-1.799960870385263</v>
      </c>
      <c r="BW46" s="140">
        <v>0.25241085496401183</v>
      </c>
      <c r="BX46" s="140">
        <v>-7.623980365004229</v>
      </c>
      <c r="BY46" s="140">
        <v>-1.1757212392835754</v>
      </c>
      <c r="BZ46" s="140">
        <v>-1.5085038807980311</v>
      </c>
      <c r="CA46" s="140">
        <v>0.57472931812742445</v>
      </c>
      <c r="CB46" s="140">
        <v>-2.4222919952883188</v>
      </c>
      <c r="CC46" s="140">
        <v>-1.8135940003938344</v>
      </c>
      <c r="CD46" s="140">
        <v>-0.53430549568317076</v>
      </c>
      <c r="CE46" s="140">
        <v>0.13607776965135088</v>
      </c>
      <c r="CF46" s="140">
        <v>-1.6956948645484289</v>
      </c>
      <c r="CG46" s="140">
        <v>-0.48791793935001238</v>
      </c>
      <c r="CH46" s="140">
        <v>0.30102689099143731</v>
      </c>
      <c r="CI46" s="140">
        <v>3.5843634989733602</v>
      </c>
      <c r="CJ46" s="140">
        <v>3.4116698344744947</v>
      </c>
      <c r="CK46" s="140">
        <v>-0.97647668131793353</v>
      </c>
      <c r="CL46" s="140">
        <v>0.44524131139890244</v>
      </c>
      <c r="CM46" s="140">
        <v>1.6827739337693828</v>
      </c>
      <c r="CN46" s="140">
        <v>-4.2314394835406404</v>
      </c>
      <c r="CO46" s="140">
        <v>0.97504123066934767</v>
      </c>
      <c r="CP46" s="140">
        <v>1.9097798901395748</v>
      </c>
      <c r="CQ46" s="140">
        <v>-3.8489313911739487E-2</v>
      </c>
      <c r="CR46" s="140">
        <v>1.118552622561694</v>
      </c>
      <c r="CS46" s="140">
        <v>2.5119886262647384</v>
      </c>
    </row>
    <row r="47" spans="1:97" ht="18.75" customHeight="1">
      <c r="A47" s="709" t="s">
        <v>460</v>
      </c>
      <c r="B47" s="145" t="s">
        <v>356</v>
      </c>
      <c r="C47" s="145" t="s">
        <v>356</v>
      </c>
      <c r="D47" s="145" t="s">
        <v>356</v>
      </c>
      <c r="E47" s="145" t="s">
        <v>356</v>
      </c>
      <c r="F47" s="140">
        <v>0.86912403164886598</v>
      </c>
      <c r="G47" s="140">
        <v>-2.5627240021450319</v>
      </c>
      <c r="H47" s="470">
        <v>0</v>
      </c>
      <c r="I47" s="140">
        <v>1.6307059368188703</v>
      </c>
      <c r="J47" s="140">
        <v>4.1952434028344356</v>
      </c>
      <c r="K47" s="140">
        <v>-0.45071037105616085</v>
      </c>
      <c r="L47" s="470">
        <v>0</v>
      </c>
      <c r="M47" s="140">
        <v>5.183713978638977</v>
      </c>
      <c r="N47" s="140">
        <v>-1.9132890619036544</v>
      </c>
      <c r="O47" s="140">
        <v>4.9068846353137587</v>
      </c>
      <c r="P47" s="470">
        <v>0</v>
      </c>
      <c r="Q47" s="140">
        <v>-3.2866160698220312</v>
      </c>
      <c r="R47" s="140">
        <v>1.7680636271102514</v>
      </c>
      <c r="S47" s="140">
        <v>5.2245510789420848</v>
      </c>
      <c r="T47" s="470">
        <v>0</v>
      </c>
      <c r="U47" s="140">
        <v>1.0130885318521763</v>
      </c>
      <c r="V47" s="140">
        <v>8.2433876682915468</v>
      </c>
      <c r="W47" s="140">
        <v>-9.2571079677282313</v>
      </c>
      <c r="X47" s="140" t="s">
        <v>360</v>
      </c>
      <c r="Y47" s="140">
        <v>6.8997938217873838</v>
      </c>
      <c r="Z47" s="140">
        <v>6.4002390930834281</v>
      </c>
      <c r="AA47" s="140">
        <v>-0.33726388757473558</v>
      </c>
      <c r="AB47" s="140">
        <v>84.835876403590817</v>
      </c>
      <c r="AC47" s="140">
        <v>3.794060940604794</v>
      </c>
      <c r="AD47" s="140">
        <v>10.771655975581396</v>
      </c>
      <c r="AE47" s="140">
        <v>19.403908473929235</v>
      </c>
      <c r="AF47" s="140">
        <v>28.809238867419822</v>
      </c>
      <c r="AG47" s="140">
        <v>7.5705959045594255</v>
      </c>
      <c r="AH47" s="140">
        <v>2.7950223479252401</v>
      </c>
      <c r="AI47" s="140">
        <v>-9.3629165701623833</v>
      </c>
      <c r="AJ47" s="140">
        <v>17.906358776799905</v>
      </c>
      <c r="AK47" s="140">
        <v>3.6924908256296902</v>
      </c>
      <c r="AL47" s="140">
        <v>3.960611104977616</v>
      </c>
      <c r="AM47" s="140">
        <v>-3.376010897946486</v>
      </c>
      <c r="AN47" s="140">
        <v>28.150697110278315</v>
      </c>
      <c r="AO47" s="140">
        <v>2.3587626793981684</v>
      </c>
      <c r="AP47" s="140">
        <v>-1.6415542299528454</v>
      </c>
      <c r="AQ47" s="140">
        <v>5.5060359186028194</v>
      </c>
      <c r="AR47" s="140">
        <v>1.0028741882719174</v>
      </c>
      <c r="AS47" s="140">
        <v>-3.2555117570566523</v>
      </c>
      <c r="AT47" s="140">
        <v>-1.5700163758841512</v>
      </c>
      <c r="AU47" s="140">
        <v>12.067442204818249</v>
      </c>
      <c r="AV47" s="140">
        <v>-2.035866418057509</v>
      </c>
      <c r="AW47" s="140">
        <v>-4.0226175574473899</v>
      </c>
      <c r="AX47" s="140">
        <v>-0.20056547057936314</v>
      </c>
      <c r="AY47" s="140">
        <v>3.0411333721645093</v>
      </c>
      <c r="AZ47" s="140">
        <v>-2.9338945283486026</v>
      </c>
      <c r="BA47" s="140">
        <v>-0.4612281065835333</v>
      </c>
      <c r="BB47" s="140">
        <v>-1.6678234097715006</v>
      </c>
      <c r="BC47" s="140">
        <v>-0.4439078616772747</v>
      </c>
      <c r="BD47" s="140">
        <v>1.3024486672618281</v>
      </c>
      <c r="BE47" s="140">
        <v>-2.4086366315283101</v>
      </c>
      <c r="BF47" s="140">
        <v>0.26422780163350978</v>
      </c>
      <c r="BG47" s="140">
        <v>-0.62689223608047939</v>
      </c>
      <c r="BH47" s="140">
        <v>-1.4776929734833573</v>
      </c>
      <c r="BI47" s="140">
        <v>0.75202942051016919</v>
      </c>
      <c r="BJ47" s="140">
        <v>-9.0848433401788498E-2</v>
      </c>
      <c r="BK47" s="140">
        <v>-7.2484857094127193</v>
      </c>
      <c r="BL47" s="140">
        <v>0.27633134204388909</v>
      </c>
      <c r="BM47" s="140">
        <v>1.4629578213342</v>
      </c>
      <c r="BN47" s="140">
        <v>0.36233191863763636</v>
      </c>
      <c r="BO47" s="140">
        <v>3.4999091559797932</v>
      </c>
      <c r="BP47" s="140">
        <v>-1.6992465633412337</v>
      </c>
      <c r="BQ47" s="140">
        <v>4.1188579558536276E-2</v>
      </c>
      <c r="BR47" s="140">
        <v>2.2167454510904179</v>
      </c>
      <c r="BS47" s="140">
        <v>-0.77327789122695378</v>
      </c>
      <c r="BT47" s="140">
        <v>17.430110692807574</v>
      </c>
      <c r="BU47" s="140">
        <v>0.49713440292866551</v>
      </c>
      <c r="BV47" s="140">
        <v>-1.7679448496293162</v>
      </c>
      <c r="BW47" s="140">
        <v>0.24223907650416265</v>
      </c>
      <c r="BX47" s="140">
        <v>-3.7771044453098028</v>
      </c>
      <c r="BY47" s="140">
        <v>-1.8271453494963765</v>
      </c>
      <c r="BZ47" s="140">
        <v>0.26120210754068296</v>
      </c>
      <c r="CA47" s="140">
        <v>0.56452587217773953</v>
      </c>
      <c r="CB47" s="140">
        <v>0.51701153223105223</v>
      </c>
      <c r="CC47" s="140">
        <v>0.15066410717307122</v>
      </c>
      <c r="CD47" s="140">
        <v>6.1394307129347681E-2</v>
      </c>
      <c r="CE47" s="140">
        <v>0.12591985626927737</v>
      </c>
      <c r="CF47" s="140">
        <v>-5.2928264036829376</v>
      </c>
      <c r="CG47" s="140">
        <v>1.0008594683835241</v>
      </c>
      <c r="CH47" s="140">
        <v>0.17137160456417178</v>
      </c>
      <c r="CI47" s="140">
        <v>3.5738568537487367</v>
      </c>
      <c r="CJ47" s="140">
        <v>-0.68822676684813189</v>
      </c>
      <c r="CK47" s="140">
        <v>-0.41262296786959496</v>
      </c>
      <c r="CL47" s="140">
        <v>1.128970670446364</v>
      </c>
      <c r="CM47" s="140">
        <v>1.6724578089333875</v>
      </c>
      <c r="CN47" s="140">
        <v>-0.35432511297251779</v>
      </c>
      <c r="CO47" s="140">
        <v>1.2550855506525807</v>
      </c>
      <c r="CP47" s="140">
        <v>2.3410977503627635</v>
      </c>
      <c r="CQ47" s="140">
        <v>-4.8636725106334211E-2</v>
      </c>
      <c r="CR47" s="140">
        <v>5.7043701384679508</v>
      </c>
      <c r="CS47" s="140">
        <v>2.3236168978809673</v>
      </c>
    </row>
    <row r="48" spans="1:97" ht="12.75" customHeight="1">
      <c r="A48" s="287"/>
      <c r="B48" s="291"/>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c r="AL48" s="291"/>
      <c r="AM48" s="291"/>
      <c r="AN48" s="291"/>
      <c r="AO48" s="291"/>
      <c r="AP48" s="291"/>
      <c r="AQ48" s="291"/>
      <c r="AR48" s="291"/>
      <c r="AS48" s="291"/>
      <c r="AT48" s="291"/>
      <c r="AU48" s="291"/>
      <c r="AV48" s="291"/>
      <c r="AW48" s="291"/>
      <c r="AX48" s="291"/>
      <c r="AY48" s="291"/>
      <c r="AZ48" s="291"/>
      <c r="BA48" s="291"/>
      <c r="BB48" s="291"/>
      <c r="BC48" s="291"/>
      <c r="BD48" s="291"/>
      <c r="BE48" s="291"/>
      <c r="BF48" s="291"/>
      <c r="BG48" s="291"/>
      <c r="BH48" s="291"/>
      <c r="BI48" s="291"/>
      <c r="BJ48" s="291"/>
      <c r="BK48" s="291"/>
      <c r="BL48" s="291"/>
      <c r="BM48" s="291"/>
      <c r="BN48" s="291"/>
      <c r="BO48" s="291"/>
      <c r="BP48" s="291"/>
      <c r="BQ48" s="291"/>
      <c r="BR48" s="291"/>
      <c r="BS48" s="291"/>
      <c r="BT48" s="291"/>
      <c r="BU48" s="291"/>
      <c r="BV48" s="291"/>
      <c r="BW48" s="291"/>
      <c r="BX48" s="291"/>
      <c r="BY48" s="291"/>
      <c r="BZ48" s="291"/>
      <c r="CA48" s="291"/>
      <c r="CB48" s="291"/>
      <c r="CC48" s="291"/>
      <c r="CD48" s="291"/>
      <c r="CE48" s="291"/>
      <c r="CF48" s="291"/>
      <c r="CG48" s="291"/>
      <c r="CH48" s="291"/>
      <c r="CI48" s="291"/>
      <c r="CJ48" s="291"/>
      <c r="CK48" s="291"/>
      <c r="CL48" s="291"/>
      <c r="CM48" s="291"/>
      <c r="CN48" s="291"/>
      <c r="CO48" s="291"/>
      <c r="CP48" s="291"/>
      <c r="CQ48" s="291"/>
      <c r="CR48" s="291"/>
      <c r="CS48" s="291"/>
    </row>
    <row r="49" spans="1:97" ht="12.75" customHeight="1">
      <c r="A49" s="288"/>
      <c r="B49" s="1338" t="s">
        <v>976</v>
      </c>
      <c r="C49" s="1338"/>
      <c r="D49" s="1338"/>
      <c r="E49" s="1338"/>
      <c r="F49" s="1338" t="s">
        <v>976</v>
      </c>
      <c r="G49" s="1338"/>
      <c r="H49" s="1338"/>
      <c r="I49" s="1338"/>
      <c r="J49" s="1338" t="s">
        <v>976</v>
      </c>
      <c r="K49" s="1338"/>
      <c r="L49" s="1338"/>
      <c r="M49" s="1338"/>
      <c r="N49" s="1338" t="s">
        <v>976</v>
      </c>
      <c r="O49" s="1338"/>
      <c r="P49" s="1338"/>
      <c r="Q49" s="1338"/>
      <c r="R49" s="1338" t="s">
        <v>976</v>
      </c>
      <c r="S49" s="1338"/>
      <c r="T49" s="1338"/>
      <c r="U49" s="1338"/>
      <c r="V49" s="1338" t="s">
        <v>976</v>
      </c>
      <c r="W49" s="1338"/>
      <c r="X49" s="1338"/>
      <c r="Y49" s="1338"/>
      <c r="Z49" s="1338" t="s">
        <v>976</v>
      </c>
      <c r="AA49" s="1338"/>
      <c r="AB49" s="1338"/>
      <c r="AC49" s="1338"/>
      <c r="AD49" s="1338" t="s">
        <v>976</v>
      </c>
      <c r="AE49" s="1338"/>
      <c r="AF49" s="1338"/>
      <c r="AG49" s="1338"/>
      <c r="AH49" s="1338" t="s">
        <v>976</v>
      </c>
      <c r="AI49" s="1338"/>
      <c r="AJ49" s="1338"/>
      <c r="AK49" s="1338"/>
      <c r="AL49" s="1338" t="s">
        <v>976</v>
      </c>
      <c r="AM49" s="1338"/>
      <c r="AN49" s="1338"/>
      <c r="AO49" s="1338"/>
      <c r="AP49" s="1338" t="s">
        <v>976</v>
      </c>
      <c r="AQ49" s="1338"/>
      <c r="AR49" s="1338"/>
      <c r="AS49" s="1338"/>
      <c r="AT49" s="1338" t="s">
        <v>976</v>
      </c>
      <c r="AU49" s="1338"/>
      <c r="AV49" s="1338"/>
      <c r="AW49" s="1338"/>
      <c r="AX49" s="1338" t="s">
        <v>976</v>
      </c>
      <c r="AY49" s="1338"/>
      <c r="AZ49" s="1338"/>
      <c r="BA49" s="1338"/>
      <c r="BB49" s="1338" t="s">
        <v>976</v>
      </c>
      <c r="BC49" s="1338"/>
      <c r="BD49" s="1338"/>
      <c r="BE49" s="1338"/>
      <c r="BF49" s="1338" t="s">
        <v>976</v>
      </c>
      <c r="BG49" s="1338"/>
      <c r="BH49" s="1338"/>
      <c r="BI49" s="1338"/>
      <c r="BJ49" s="1338" t="s">
        <v>976</v>
      </c>
      <c r="BK49" s="1338"/>
      <c r="BL49" s="1338"/>
      <c r="BM49" s="1338"/>
      <c r="BN49" s="1338" t="s">
        <v>976</v>
      </c>
      <c r="BO49" s="1338"/>
      <c r="BP49" s="1338"/>
      <c r="BQ49" s="1338"/>
      <c r="BR49" s="1338" t="s">
        <v>976</v>
      </c>
      <c r="BS49" s="1338"/>
      <c r="BT49" s="1338"/>
      <c r="BU49" s="1338"/>
      <c r="BV49" s="1338" t="s">
        <v>976</v>
      </c>
      <c r="BW49" s="1338"/>
      <c r="BX49" s="1338"/>
      <c r="BY49" s="1338"/>
      <c r="BZ49" s="1338" t="s">
        <v>976</v>
      </c>
      <c r="CA49" s="1338"/>
      <c r="CB49" s="1338"/>
      <c r="CC49" s="1338"/>
      <c r="CD49" s="1338" t="s">
        <v>976</v>
      </c>
      <c r="CE49" s="1338"/>
      <c r="CF49" s="1338"/>
      <c r="CG49" s="1338"/>
      <c r="CH49" s="1338" t="s">
        <v>976</v>
      </c>
      <c r="CI49" s="1338"/>
      <c r="CJ49" s="1338"/>
      <c r="CK49" s="1338"/>
      <c r="CL49" s="1338" t="s">
        <v>976</v>
      </c>
      <c r="CM49" s="1338"/>
      <c r="CN49" s="1338"/>
      <c r="CO49" s="1338"/>
      <c r="CP49" s="1338" t="s">
        <v>976</v>
      </c>
      <c r="CQ49" s="1338"/>
      <c r="CR49" s="1338"/>
      <c r="CS49" s="1338"/>
    </row>
    <row r="50" spans="1:97" ht="12.75" customHeight="1">
      <c r="A50" s="287"/>
      <c r="B50" s="469"/>
      <c r="C50" s="469"/>
      <c r="D50" s="469"/>
      <c r="E50" s="469"/>
      <c r="F50" s="469"/>
      <c r="G50" s="469"/>
      <c r="H50" s="469"/>
      <c r="I50" s="469"/>
      <c r="J50" s="469"/>
      <c r="K50" s="469"/>
      <c r="L50" s="469"/>
      <c r="M50" s="469"/>
      <c r="N50" s="469"/>
      <c r="O50" s="469"/>
      <c r="P50" s="469"/>
      <c r="Q50" s="469"/>
      <c r="R50" s="469"/>
      <c r="S50" s="469"/>
      <c r="T50" s="469"/>
      <c r="U50" s="469"/>
      <c r="V50" s="469"/>
      <c r="W50" s="469"/>
      <c r="X50" s="469"/>
      <c r="Y50" s="469"/>
      <c r="Z50" s="469"/>
      <c r="AA50" s="469"/>
      <c r="AB50" s="469"/>
      <c r="AC50" s="469"/>
      <c r="AD50" s="469"/>
      <c r="AE50" s="469"/>
      <c r="AF50" s="469"/>
      <c r="AG50" s="469"/>
      <c r="AH50" s="469"/>
      <c r="AI50" s="469"/>
      <c r="AJ50" s="469"/>
      <c r="AK50" s="469"/>
      <c r="AL50" s="469"/>
      <c r="AM50" s="469"/>
      <c r="AN50" s="469"/>
      <c r="AO50" s="469"/>
      <c r="AP50" s="469"/>
      <c r="AQ50" s="469"/>
      <c r="AR50" s="469"/>
      <c r="AS50" s="469"/>
      <c r="AT50" s="469"/>
      <c r="AU50" s="469"/>
      <c r="AV50" s="469"/>
      <c r="AW50" s="469"/>
      <c r="AX50" s="469"/>
      <c r="AY50" s="469"/>
      <c r="AZ50" s="469"/>
      <c r="BA50" s="469"/>
      <c r="BB50" s="469"/>
      <c r="BC50" s="469"/>
      <c r="BD50" s="469"/>
      <c r="BE50" s="469"/>
      <c r="BF50" s="469"/>
      <c r="BG50" s="469"/>
      <c r="BH50" s="469"/>
      <c r="BI50" s="469"/>
      <c r="BJ50" s="469"/>
      <c r="BK50" s="469"/>
      <c r="BL50" s="469"/>
      <c r="BM50" s="469"/>
      <c r="BN50" s="469"/>
      <c r="BO50" s="469"/>
      <c r="BP50" s="469"/>
      <c r="BQ50" s="469"/>
      <c r="BR50" s="469"/>
      <c r="BS50" s="469"/>
      <c r="BT50" s="469"/>
      <c r="BU50" s="469"/>
      <c r="BV50" s="469"/>
      <c r="BW50" s="469"/>
      <c r="BX50" s="469"/>
      <c r="BY50" s="469"/>
      <c r="BZ50" s="469"/>
      <c r="CA50" s="469"/>
      <c r="CB50" s="469"/>
      <c r="CC50" s="469"/>
      <c r="CD50" s="469"/>
      <c r="CE50" s="469"/>
      <c r="CF50" s="469"/>
      <c r="CG50" s="469"/>
      <c r="CH50" s="469"/>
      <c r="CI50" s="469"/>
      <c r="CJ50" s="469"/>
      <c r="CK50" s="469"/>
      <c r="CL50" s="469"/>
      <c r="CM50" s="469"/>
      <c r="CN50" s="469"/>
      <c r="CO50" s="469"/>
      <c r="CP50" s="469"/>
      <c r="CQ50" s="469"/>
      <c r="CR50" s="469"/>
      <c r="CS50" s="469"/>
    </row>
    <row r="51" spans="1:97" ht="12.75" customHeight="1">
      <c r="A51" s="709" t="s">
        <v>435</v>
      </c>
      <c r="B51" s="143">
        <v>100</v>
      </c>
      <c r="C51" s="143">
        <v>100</v>
      </c>
      <c r="D51" s="572">
        <v>0</v>
      </c>
      <c r="E51" s="143">
        <v>100</v>
      </c>
      <c r="F51" s="144">
        <v>100.83774961928235</v>
      </c>
      <c r="G51" s="144">
        <v>99.424515584774781</v>
      </c>
      <c r="H51" s="572">
        <v>0</v>
      </c>
      <c r="I51" s="144">
        <v>101.16816743086267</v>
      </c>
      <c r="J51" s="144">
        <v>105.11773427145576</v>
      </c>
      <c r="K51" s="144">
        <v>98.5174926223565</v>
      </c>
      <c r="L51" s="572">
        <v>0</v>
      </c>
      <c r="M51" s="144">
        <v>106.66088802260103</v>
      </c>
      <c r="N51" s="144">
        <v>103.32180790032616</v>
      </c>
      <c r="O51" s="144">
        <v>103.63291534811546</v>
      </c>
      <c r="P51" s="572">
        <v>0</v>
      </c>
      <c r="Q51" s="144">
        <v>103.24907016577201</v>
      </c>
      <c r="R51" s="144">
        <v>105.87652514364704</v>
      </c>
      <c r="S51" s="144">
        <v>110.10020048306825</v>
      </c>
      <c r="T51" s="572">
        <v>0</v>
      </c>
      <c r="U51" s="144">
        <v>104.88901880824839</v>
      </c>
      <c r="V51" s="144">
        <v>114.00048884916214</v>
      </c>
      <c r="W51" s="144">
        <v>98.441291609729703</v>
      </c>
      <c r="X51" s="143">
        <v>100</v>
      </c>
      <c r="Y51" s="144">
        <v>112.4226782833057</v>
      </c>
      <c r="Z51" s="144">
        <v>118.91090916155814</v>
      </c>
      <c r="AA51" s="144">
        <v>99.233166375289741</v>
      </c>
      <c r="AB51" s="144">
        <v>155.72679066931838</v>
      </c>
      <c r="AC51" s="144">
        <v>115.38954150237871</v>
      </c>
      <c r="AD51" s="144">
        <v>134.052369217723</v>
      </c>
      <c r="AE51" s="144">
        <v>119.27408400994874</v>
      </c>
      <c r="AF51" s="144">
        <v>236.41770978602659</v>
      </c>
      <c r="AG51" s="144">
        <v>125.17698882843928</v>
      </c>
      <c r="AH51" s="144">
        <v>137.5966151417291</v>
      </c>
      <c r="AI51" s="144">
        <v>109.50870805724364</v>
      </c>
      <c r="AJ51" s="144">
        <v>290.94180841213608</v>
      </c>
      <c r="AK51" s="144">
        <v>128.98930485713311</v>
      </c>
      <c r="AL51" s="144">
        <v>141.71226354776536</v>
      </c>
      <c r="AM51" s="144">
        <v>105.10185236246231</v>
      </c>
      <c r="AN51" s="144">
        <v>350.06016239018538</v>
      </c>
      <c r="AO51" s="144">
        <v>132.01416512384407</v>
      </c>
      <c r="AP51" s="144">
        <v>139.08195680770231</v>
      </c>
      <c r="AQ51" s="144">
        <v>110.33457951049699</v>
      </c>
      <c r="AR51" s="144">
        <v>339.13405666714669</v>
      </c>
      <c r="AS51" s="144">
        <v>127.90169001124566</v>
      </c>
      <c r="AT51" s="144">
        <v>140.25236882011549</v>
      </c>
      <c r="AU51" s="144">
        <v>124.6204796214888</v>
      </c>
      <c r="AV51" s="144">
        <v>399.71103406764712</v>
      </c>
      <c r="AW51" s="144">
        <v>123.79686217822481</v>
      </c>
      <c r="AX51" s="144">
        <v>140.79906624908241</v>
      </c>
      <c r="AY51" s="144">
        <v>128.31326612318497</v>
      </c>
      <c r="AZ51" s="144">
        <v>394.00982425267745</v>
      </c>
      <c r="BA51" s="144">
        <v>123.16833584382832</v>
      </c>
      <c r="BB51" s="144">
        <v>138.54464638074117</v>
      </c>
      <c r="BC51" s="144">
        <v>124.32451475143844</v>
      </c>
      <c r="BD51" s="144">
        <v>404.58532937788527</v>
      </c>
      <c r="BE51" s="144">
        <v>120.76783206262279</v>
      </c>
      <c r="BF51" s="144">
        <v>138.28109782143648</v>
      </c>
      <c r="BG51" s="144">
        <v>128.8120607668439</v>
      </c>
      <c r="BH51" s="144">
        <v>367.15247257898511</v>
      </c>
      <c r="BI51" s="144">
        <v>121.34581008942182</v>
      </c>
      <c r="BJ51" s="144">
        <v>140.131694111093</v>
      </c>
      <c r="BK51" s="144">
        <v>118.92273549148359</v>
      </c>
      <c r="BL51" s="144">
        <v>430.96627920186916</v>
      </c>
      <c r="BM51" s="144">
        <v>122.61296322194039</v>
      </c>
      <c r="BN51" s="144">
        <v>138.97613642950409</v>
      </c>
      <c r="BO51" s="144">
        <v>123.65669456922924</v>
      </c>
      <c r="BP51" s="144">
        <v>401.19385432242092</v>
      </c>
      <c r="BQ51" s="144">
        <v>121.63322920360753</v>
      </c>
      <c r="BR51" s="144">
        <v>143.14878770316767</v>
      </c>
      <c r="BS51" s="144">
        <v>122.32638936330326</v>
      </c>
      <c r="BT51" s="144">
        <v>431.92315854193691</v>
      </c>
      <c r="BU51" s="144">
        <v>125.48977109207206</v>
      </c>
      <c r="BV51" s="144">
        <v>140.23730664334315</v>
      </c>
      <c r="BW51" s="144">
        <v>122.89526126940073</v>
      </c>
      <c r="BX51" s="144">
        <v>408.9084004777024</v>
      </c>
      <c r="BY51" s="144">
        <v>122.96493018853299</v>
      </c>
      <c r="BZ51" s="144">
        <v>142.51352320303224</v>
      </c>
      <c r="CA51" s="144">
        <v>123.86312501202376</v>
      </c>
      <c r="CB51" s="144">
        <v>431.20500518863923</v>
      </c>
      <c r="CC51" s="144">
        <v>124.38414322497898</v>
      </c>
      <c r="CD51" s="144">
        <v>142.22356674102346</v>
      </c>
      <c r="CE51" s="144">
        <v>124.29352660348539</v>
      </c>
      <c r="CF51" s="144">
        <v>394.5452418904199</v>
      </c>
      <c r="CG51" s="144">
        <v>125.83778868510146</v>
      </c>
      <c r="CH51" s="144">
        <v>143.34258407346795</v>
      </c>
      <c r="CI51" s="144">
        <v>129.01984049306876</v>
      </c>
      <c r="CJ51" s="144">
        <v>392.80490042385151</v>
      </c>
      <c r="CK51" s="144">
        <v>126.2041797552429</v>
      </c>
      <c r="CL51" s="144">
        <v>145.55735481013409</v>
      </c>
      <c r="CM51" s="144">
        <v>131.46664184595286</v>
      </c>
      <c r="CN51" s="144">
        <v>398.74757603326492</v>
      </c>
      <c r="CO51" s="144">
        <v>128.05475544015428</v>
      </c>
      <c r="CP51" s="144">
        <v>148.04341005852737</v>
      </c>
      <c r="CQ51" s="144">
        <v>131.69155106052824</v>
      </c>
      <c r="CR51" s="144">
        <v>401.0476643006312</v>
      </c>
      <c r="CS51" s="144">
        <v>130.94950933268436</v>
      </c>
    </row>
    <row r="52" spans="1:97" ht="12.75" customHeight="1">
      <c r="A52" s="709" t="s">
        <v>436</v>
      </c>
      <c r="B52" s="143">
        <v>100</v>
      </c>
      <c r="C52" s="143">
        <v>100</v>
      </c>
      <c r="D52" s="572">
        <v>0</v>
      </c>
      <c r="E52" s="143">
        <v>100</v>
      </c>
      <c r="F52" s="144">
        <v>100.67754284020029</v>
      </c>
      <c r="G52" s="144">
        <v>98.581259780873069</v>
      </c>
      <c r="H52" s="572">
        <v>0</v>
      </c>
      <c r="I52" s="144">
        <v>101.11797698917626</v>
      </c>
      <c r="J52" s="144">
        <v>105.12477455053745</v>
      </c>
      <c r="K52" s="144">
        <v>98.611789801470906</v>
      </c>
      <c r="L52" s="572">
        <v>0</v>
      </c>
      <c r="M52" s="144">
        <v>106.49316842391509</v>
      </c>
      <c r="N52" s="144">
        <v>103.99772284328189</v>
      </c>
      <c r="O52" s="144">
        <v>104.8786619456327</v>
      </c>
      <c r="P52" s="572">
        <v>0</v>
      </c>
      <c r="Q52" s="144">
        <v>103.81263540381748</v>
      </c>
      <c r="R52" s="144">
        <v>106.30525320634484</v>
      </c>
      <c r="S52" s="144">
        <v>110.17400786269529</v>
      </c>
      <c r="T52" s="572">
        <v>0</v>
      </c>
      <c r="U52" s="144">
        <v>105.49241848105092</v>
      </c>
      <c r="V52" s="144">
        <v>115.04618486487966</v>
      </c>
      <c r="W52" s="144">
        <v>99.347072873524425</v>
      </c>
      <c r="X52" s="143">
        <v>100</v>
      </c>
      <c r="Y52" s="144">
        <v>113.63299991524619</v>
      </c>
      <c r="Z52" s="144">
        <v>121.40387378355463</v>
      </c>
      <c r="AA52" s="144">
        <v>99.783373819115582</v>
      </c>
      <c r="AB52" s="144">
        <v>180.89324574932922</v>
      </c>
      <c r="AC52" s="144">
        <v>117.42334335257898</v>
      </c>
      <c r="AD52" s="144">
        <v>134.31702863675079</v>
      </c>
      <c r="AE52" s="144">
        <v>119.68881470177338</v>
      </c>
      <c r="AF52" s="144">
        <v>234.66680736933162</v>
      </c>
      <c r="AG52" s="144">
        <v>126.33387548327404</v>
      </c>
      <c r="AH52" s="144">
        <v>138.26616267831426</v>
      </c>
      <c r="AI52" s="144">
        <v>109.26423663770363</v>
      </c>
      <c r="AJ52" s="144">
        <v>288.52094027799427</v>
      </c>
      <c r="AK52" s="144">
        <v>130.76556648021457</v>
      </c>
      <c r="AL52" s="144">
        <v>140.79976750709432</v>
      </c>
      <c r="AM52" s="144">
        <v>105.84452014627898</v>
      </c>
      <c r="AN52" s="144">
        <v>362.75827315666413</v>
      </c>
      <c r="AO52" s="144">
        <v>131.0522076057735</v>
      </c>
      <c r="AP52" s="144">
        <v>137.36487654583289</v>
      </c>
      <c r="AQ52" s="144">
        <v>112.16348634720451</v>
      </c>
      <c r="AR52" s="144">
        <v>340.35104885285125</v>
      </c>
      <c r="AS52" s="144">
        <v>126.71702635958897</v>
      </c>
      <c r="AT52" s="144">
        <v>135.36926647755422</v>
      </c>
      <c r="AU52" s="144">
        <v>127.98730108609109</v>
      </c>
      <c r="AV52" s="144">
        <v>325.9996902810725</v>
      </c>
      <c r="AW52" s="144">
        <v>121.57427066103301</v>
      </c>
      <c r="AX52" s="144">
        <v>135.87106834176546</v>
      </c>
      <c r="AY52" s="144">
        <v>130.61452200105506</v>
      </c>
      <c r="AZ52" s="144">
        <v>344.04667570878536</v>
      </c>
      <c r="BA52" s="144">
        <v>120.76535623624569</v>
      </c>
      <c r="BB52" s="144">
        <v>134.50610208374931</v>
      </c>
      <c r="BC52" s="144">
        <v>131.45489049752001</v>
      </c>
      <c r="BD52" s="144">
        <v>343.60982159957734</v>
      </c>
      <c r="BE52" s="144">
        <v>118.95762665013693</v>
      </c>
      <c r="BF52" s="144">
        <v>134.66172308104379</v>
      </c>
      <c r="BG52" s="144">
        <v>131.58960869659342</v>
      </c>
      <c r="BH52" s="144">
        <v>318.96854703040248</v>
      </c>
      <c r="BI52" s="144">
        <v>120.27863924804642</v>
      </c>
      <c r="BJ52" s="144">
        <v>136.03483055414546</v>
      </c>
      <c r="BK52" s="144">
        <v>122.88548580053934</v>
      </c>
      <c r="BL52" s="144">
        <v>352.76010462204482</v>
      </c>
      <c r="BM52" s="144">
        <v>122.17687204015417</v>
      </c>
      <c r="BN52" s="144">
        <v>138.10672163867267</v>
      </c>
      <c r="BO52" s="144">
        <v>126.32303373065753</v>
      </c>
      <c r="BP52" s="144">
        <v>393.89068131495634</v>
      </c>
      <c r="BQ52" s="144">
        <v>122.02392442526639</v>
      </c>
      <c r="BR52" s="144">
        <v>144.26462175474302</v>
      </c>
      <c r="BS52" s="144">
        <v>126.517375859992</v>
      </c>
      <c r="BT52" s="144">
        <v>488.75056441148104</v>
      </c>
      <c r="BU52" s="144">
        <v>124.96535818861119</v>
      </c>
      <c r="BV52" s="144">
        <v>141.21167113378766</v>
      </c>
      <c r="BW52" s="144">
        <v>127.38849336891462</v>
      </c>
      <c r="BX52" s="144">
        <v>463.1642682298305</v>
      </c>
      <c r="BY52" s="144">
        <v>122.29347691851774</v>
      </c>
      <c r="BZ52" s="144">
        <v>142.47769966633632</v>
      </c>
      <c r="CA52" s="144">
        <v>128.67546490137477</v>
      </c>
      <c r="CB52" s="144">
        <v>487.89213502751659</v>
      </c>
      <c r="CC52" s="144">
        <v>122.39002551898993</v>
      </c>
      <c r="CD52" s="144">
        <v>141.03957705544104</v>
      </c>
      <c r="CE52" s="144">
        <v>129.40603838986942</v>
      </c>
      <c r="CF52" s="144">
        <v>424.38667199202507</v>
      </c>
      <c r="CG52" s="144">
        <v>123.48838207097263</v>
      </c>
      <c r="CH52" s="144">
        <v>141.45928466346925</v>
      </c>
      <c r="CI52" s="144">
        <v>134.61968948037455</v>
      </c>
      <c r="CJ52" s="144">
        <v>428.54031772072841</v>
      </c>
      <c r="CK52" s="144">
        <v>122.7051671016866</v>
      </c>
      <c r="CL52" s="144">
        <v>144.24338831014137</v>
      </c>
      <c r="CM52" s="144">
        <v>137.4698636564184</v>
      </c>
      <c r="CN52" s="144">
        <v>451.48357931613833</v>
      </c>
      <c r="CO52" s="144">
        <v>124.39439298612298</v>
      </c>
      <c r="CP52" s="144">
        <v>147.57951117900146</v>
      </c>
      <c r="CQ52" s="144">
        <v>138.00141725357057</v>
      </c>
      <c r="CR52" s="144">
        <v>468.20313965431103</v>
      </c>
      <c r="CS52" s="144">
        <v>127.5320009608359</v>
      </c>
    </row>
    <row r="53" spans="1:97" ht="12.75" customHeight="1">
      <c r="A53" s="710" t="s">
        <v>437</v>
      </c>
      <c r="B53" s="143">
        <v>100</v>
      </c>
      <c r="C53" s="143">
        <v>100</v>
      </c>
      <c r="D53" s="572">
        <v>0</v>
      </c>
      <c r="E53" s="143">
        <v>100</v>
      </c>
      <c r="F53" s="144">
        <v>99.539025615526555</v>
      </c>
      <c r="G53" s="144">
        <v>96.318532832298231</v>
      </c>
      <c r="H53" s="572">
        <v>0</v>
      </c>
      <c r="I53" s="144">
        <v>100.31699531876487</v>
      </c>
      <c r="J53" s="144">
        <v>103.84757697122454</v>
      </c>
      <c r="K53" s="144">
        <v>96.70072659597983</v>
      </c>
      <c r="L53" s="572">
        <v>0</v>
      </c>
      <c r="M53" s="144">
        <v>105.57403110100033</v>
      </c>
      <c r="N53" s="144">
        <v>99.442717905209264</v>
      </c>
      <c r="O53" s="144">
        <v>96.785341633212838</v>
      </c>
      <c r="P53" s="572">
        <v>0</v>
      </c>
      <c r="Q53" s="144">
        <v>100.08465638135922</v>
      </c>
      <c r="R53" s="144">
        <v>98.944975679476471</v>
      </c>
      <c r="S53" s="144">
        <v>101.66163967779735</v>
      </c>
      <c r="T53" s="572">
        <v>0</v>
      </c>
      <c r="U53" s="144">
        <v>98.288715154510086</v>
      </c>
      <c r="V53" s="144">
        <v>109.18929535002228</v>
      </c>
      <c r="W53" s="144">
        <v>91.013930582393911</v>
      </c>
      <c r="X53" s="143">
        <v>100</v>
      </c>
      <c r="Y53" s="144">
        <v>105.13048046292104</v>
      </c>
      <c r="Z53" s="144">
        <v>116.690302160204</v>
      </c>
      <c r="AA53" s="144">
        <v>84.859612719826771</v>
      </c>
      <c r="AB53" s="144">
        <v>184.47910150430221</v>
      </c>
      <c r="AC53" s="144">
        <v>108.79244622974629</v>
      </c>
      <c r="AD53" s="144">
        <v>131.38459047135376</v>
      </c>
      <c r="AE53" s="144">
        <v>105.60408243786381</v>
      </c>
      <c r="AF53" s="144">
        <v>223.77492529851833</v>
      </c>
      <c r="AG53" s="144">
        <v>118.70468668496504</v>
      </c>
      <c r="AH53" s="144">
        <v>133.90706136257242</v>
      </c>
      <c r="AI53" s="144">
        <v>94.016548067758592</v>
      </c>
      <c r="AJ53" s="144">
        <v>269.1834889809835</v>
      </c>
      <c r="AK53" s="144">
        <v>120.79893460648687</v>
      </c>
      <c r="AL53" s="144">
        <v>141.08722863630894</v>
      </c>
      <c r="AM53" s="144">
        <v>91.7224297516929</v>
      </c>
      <c r="AN53" s="144">
        <v>343.42863635356679</v>
      </c>
      <c r="AO53" s="144">
        <v>123.99451345233183</v>
      </c>
      <c r="AP53" s="144">
        <v>144.75449348922757</v>
      </c>
      <c r="AQ53" s="144">
        <v>91.327292858348258</v>
      </c>
      <c r="AR53" s="144">
        <v>452.14309605707672</v>
      </c>
      <c r="AS53" s="144">
        <v>119.45421104166509</v>
      </c>
      <c r="AT53" s="144">
        <v>141.91047290940955</v>
      </c>
      <c r="AU53" s="144">
        <v>104.28731809311932</v>
      </c>
      <c r="AV53" s="144">
        <v>449.48682194183471</v>
      </c>
      <c r="AW53" s="144">
        <v>112.91204045698326</v>
      </c>
      <c r="AX53" s="144">
        <v>133.35449124131122</v>
      </c>
      <c r="AY53" s="144">
        <v>104.95207780780503</v>
      </c>
      <c r="AZ53" s="144">
        <v>340.1981411596887</v>
      </c>
      <c r="BA53" s="144">
        <v>111.47088126314223</v>
      </c>
      <c r="BB53" s="144">
        <v>126.68228454709151</v>
      </c>
      <c r="BC53" s="144">
        <v>102.00249711572057</v>
      </c>
      <c r="BD53" s="144">
        <v>317.48239968637677</v>
      </c>
      <c r="BE53" s="144">
        <v>105.81875164431484</v>
      </c>
      <c r="BF53" s="144">
        <v>139.94979946366317</v>
      </c>
      <c r="BG53" s="144">
        <v>96.703478942502187</v>
      </c>
      <c r="BH53" s="144">
        <v>516.16814626214284</v>
      </c>
      <c r="BI53" s="144">
        <v>106.78358129131973</v>
      </c>
      <c r="BJ53" s="144">
        <v>130.07711353229729</v>
      </c>
      <c r="BK53" s="144">
        <v>91.26775220628042</v>
      </c>
      <c r="BL53" s="144">
        <v>330.24565056187095</v>
      </c>
      <c r="BM53" s="144">
        <v>111.54842148101913</v>
      </c>
      <c r="BN53" s="144">
        <v>129.89510674635926</v>
      </c>
      <c r="BO53" s="144">
        <v>92.833416424595228</v>
      </c>
      <c r="BP53" s="144">
        <v>318.69862219209159</v>
      </c>
      <c r="BQ53" s="144">
        <v>111.91988826862628</v>
      </c>
      <c r="BR53" s="144">
        <v>131.21671867844177</v>
      </c>
      <c r="BS53" s="144">
        <v>90.157457133935992</v>
      </c>
      <c r="BT53" s="144">
        <v>356.7829296044938</v>
      </c>
      <c r="BU53" s="144">
        <v>110.9892879348692</v>
      </c>
      <c r="BV53" s="144">
        <v>127.02729547620936</v>
      </c>
      <c r="BW53" s="144">
        <v>88.829108402033484</v>
      </c>
      <c r="BX53" s="144">
        <v>323.02204208770763</v>
      </c>
      <c r="BY53" s="144">
        <v>108.96131533003722</v>
      </c>
      <c r="BZ53" s="144">
        <v>129.39646823192516</v>
      </c>
      <c r="CA53" s="144">
        <v>87.775094634370816</v>
      </c>
      <c r="CB53" s="144">
        <v>333.53212687602945</v>
      </c>
      <c r="CC53" s="144">
        <v>111.26938195608813</v>
      </c>
      <c r="CD53" s="144">
        <v>129.0969006308884</v>
      </c>
      <c r="CE53" s="144">
        <v>86.32818522068969</v>
      </c>
      <c r="CF53" s="144">
        <v>328.15845651465969</v>
      </c>
      <c r="CG53" s="144">
        <v>111.70101952387965</v>
      </c>
      <c r="CH53" s="144">
        <v>128.21420639375023</v>
      </c>
      <c r="CI53" s="144">
        <v>87.800334811848003</v>
      </c>
      <c r="CJ53" s="144">
        <v>321.25609381016403</v>
      </c>
      <c r="CK53" s="144">
        <v>110.83267812233764</v>
      </c>
      <c r="CL53" s="144">
        <v>129.37264460041021</v>
      </c>
      <c r="CM53" s="144">
        <v>87.628672076562353</v>
      </c>
      <c r="CN53" s="144">
        <v>319.00880492547356</v>
      </c>
      <c r="CO53" s="144">
        <v>112.50229830130047</v>
      </c>
      <c r="CP53" s="144">
        <v>133.40604045728278</v>
      </c>
      <c r="CQ53" s="144">
        <v>85.946783511714202</v>
      </c>
      <c r="CR53" s="144">
        <v>349.60070029563428</v>
      </c>
      <c r="CS53" s="144">
        <v>115.33151449009945</v>
      </c>
    </row>
    <row r="54" spans="1:97" ht="12.75" customHeight="1">
      <c r="A54" s="709" t="s">
        <v>438</v>
      </c>
      <c r="B54" s="143">
        <v>100</v>
      </c>
      <c r="C54" s="143">
        <v>100</v>
      </c>
      <c r="D54" s="572">
        <v>0</v>
      </c>
      <c r="E54" s="143">
        <v>100</v>
      </c>
      <c r="F54" s="144">
        <v>103.00077049842172</v>
      </c>
      <c r="G54" s="144">
        <v>96.100872015059124</v>
      </c>
      <c r="H54" s="572">
        <v>0</v>
      </c>
      <c r="I54" s="144">
        <v>104.42722731204358</v>
      </c>
      <c r="J54" s="144">
        <v>107.09544914550457</v>
      </c>
      <c r="K54" s="144">
        <v>96.9543388952805</v>
      </c>
      <c r="L54" s="572">
        <v>0</v>
      </c>
      <c r="M54" s="144">
        <v>109.19198083347123</v>
      </c>
      <c r="N54" s="144">
        <v>104.80607695803209</v>
      </c>
      <c r="O54" s="144">
        <v>101.78789405480735</v>
      </c>
      <c r="P54" s="572">
        <v>0</v>
      </c>
      <c r="Q54" s="144">
        <v>105.43004375659343</v>
      </c>
      <c r="R54" s="144">
        <v>107.01100484255353</v>
      </c>
      <c r="S54" s="144">
        <v>107.24356516050442</v>
      </c>
      <c r="T54" s="572">
        <v>0</v>
      </c>
      <c r="U54" s="144">
        <v>106.96292627285877</v>
      </c>
      <c r="V54" s="144">
        <v>115.07244465483284</v>
      </c>
      <c r="W54" s="144">
        <v>100.99082366446845</v>
      </c>
      <c r="X54" s="143">
        <v>100</v>
      </c>
      <c r="Y54" s="144">
        <v>112.95415697210028</v>
      </c>
      <c r="Z54" s="144">
        <v>123.51204601604626</v>
      </c>
      <c r="AA54" s="144">
        <v>100.73490892593512</v>
      </c>
      <c r="AB54" s="144">
        <v>199.07712269190125</v>
      </c>
      <c r="AC54" s="144">
        <v>118.20818213565825</v>
      </c>
      <c r="AD54" s="144">
        <v>143.70212238378639</v>
      </c>
      <c r="AE54" s="144">
        <v>119.84153839598358</v>
      </c>
      <c r="AF54" s="144">
        <v>358.37381574371994</v>
      </c>
      <c r="AG54" s="144">
        <v>130.61067831737765</v>
      </c>
      <c r="AH54" s="144">
        <v>142.05177852540683</v>
      </c>
      <c r="AI54" s="144">
        <v>109.77249746215796</v>
      </c>
      <c r="AJ54" s="144">
        <v>287.52140936553917</v>
      </c>
      <c r="AK54" s="144">
        <v>134.26427808206486</v>
      </c>
      <c r="AL54" s="144">
        <v>149.85625231737589</v>
      </c>
      <c r="AM54" s="144">
        <v>108.41504817012189</v>
      </c>
      <c r="AN54" s="144">
        <v>361.34846876525319</v>
      </c>
      <c r="AO54" s="144">
        <v>140.24974469699706</v>
      </c>
      <c r="AP54" s="144">
        <v>150.71406676180177</v>
      </c>
      <c r="AQ54" s="144">
        <v>116.17785407094928</v>
      </c>
      <c r="AR54" s="144">
        <v>408.3686872871009</v>
      </c>
      <c r="AS54" s="144">
        <v>137.31171399748592</v>
      </c>
      <c r="AT54" s="144">
        <v>145.08156546029835</v>
      </c>
      <c r="AU54" s="144">
        <v>130.40582474728106</v>
      </c>
      <c r="AV54" s="144">
        <v>332.57104129746835</v>
      </c>
      <c r="AW54" s="144">
        <v>132.1988899044816</v>
      </c>
      <c r="AX54" s="144">
        <v>143.91088970244013</v>
      </c>
      <c r="AY54" s="144">
        <v>131.73925272645695</v>
      </c>
      <c r="AZ54" s="144">
        <v>301.1498250748682</v>
      </c>
      <c r="BA54" s="144">
        <v>131.28098077322642</v>
      </c>
      <c r="BB54" s="144">
        <v>141.57241023058614</v>
      </c>
      <c r="BC54" s="144">
        <v>128.94444650980924</v>
      </c>
      <c r="BD54" s="144">
        <v>310.91385390240225</v>
      </c>
      <c r="BE54" s="144">
        <v>128.54576206821596</v>
      </c>
      <c r="BF54" s="144">
        <v>140.23471566809511</v>
      </c>
      <c r="BG54" s="144">
        <v>129.44595269462428</v>
      </c>
      <c r="BH54" s="144">
        <v>288.52863470573135</v>
      </c>
      <c r="BI54" s="144">
        <v>127.95369530284368</v>
      </c>
      <c r="BJ54" s="144">
        <v>141.40493330673692</v>
      </c>
      <c r="BK54" s="144">
        <v>117.81276730534053</v>
      </c>
      <c r="BL54" s="144">
        <v>338.39155517035351</v>
      </c>
      <c r="BM54" s="144">
        <v>129.26299829601473</v>
      </c>
      <c r="BN54" s="144">
        <v>143.65366673862775</v>
      </c>
      <c r="BO54" s="144">
        <v>124.2653326939412</v>
      </c>
      <c r="BP54" s="144">
        <v>356.50690966377402</v>
      </c>
      <c r="BQ54" s="144">
        <v>129.73154337411356</v>
      </c>
      <c r="BR54" s="144">
        <v>149.1120260844892</v>
      </c>
      <c r="BS54" s="144">
        <v>125.72451588595717</v>
      </c>
      <c r="BT54" s="144">
        <v>441.2553578167782</v>
      </c>
      <c r="BU54" s="144">
        <v>131.75428297641164</v>
      </c>
      <c r="BV54" s="144">
        <v>148.1665422319044</v>
      </c>
      <c r="BW54" s="144">
        <v>126.54293716909334</v>
      </c>
      <c r="BX54" s="144">
        <v>450.34251271225048</v>
      </c>
      <c r="BY54" s="144">
        <v>129.98710135927124</v>
      </c>
      <c r="BZ54" s="144">
        <v>146.55227701561046</v>
      </c>
      <c r="CA54" s="144">
        <v>127.77407306861227</v>
      </c>
      <c r="CB54" s="144">
        <v>420.78297856041229</v>
      </c>
      <c r="CC54" s="144">
        <v>129.27127580879042</v>
      </c>
      <c r="CD54" s="144">
        <v>149.8255022693084</v>
      </c>
      <c r="CE54" s="144">
        <v>128.45238497999617</v>
      </c>
      <c r="CF54" s="144">
        <v>450.70161185923348</v>
      </c>
      <c r="CG54" s="144">
        <v>131.57621581412488</v>
      </c>
      <c r="CH54" s="144">
        <v>151.00760294660057</v>
      </c>
      <c r="CI54" s="144">
        <v>133.57900012854969</v>
      </c>
      <c r="CJ54" s="144">
        <v>450.91117569701032</v>
      </c>
      <c r="CK54" s="144">
        <v>131.93230375151967</v>
      </c>
      <c r="CL54" s="144">
        <v>153.80559854542537</v>
      </c>
      <c r="CM54" s="144">
        <v>136.35791388932753</v>
      </c>
      <c r="CN54" s="144">
        <v>422.29473516901663</v>
      </c>
      <c r="CO54" s="144">
        <v>136.17349795672934</v>
      </c>
      <c r="CP54" s="144">
        <v>156.60493627786497</v>
      </c>
      <c r="CQ54" s="144">
        <v>136.8362321537694</v>
      </c>
      <c r="CR54" s="144">
        <v>401.50523423248484</v>
      </c>
      <c r="CS54" s="144">
        <v>140.49827432869139</v>
      </c>
    </row>
    <row r="55" spans="1:97" ht="12.75" customHeight="1">
      <c r="A55" s="710" t="s">
        <v>439</v>
      </c>
      <c r="B55" s="143">
        <v>100.00000000000001</v>
      </c>
      <c r="C55" s="143">
        <v>99.999999999999986</v>
      </c>
      <c r="D55" s="572">
        <v>0</v>
      </c>
      <c r="E55" s="143">
        <v>100</v>
      </c>
      <c r="F55" s="144">
        <v>97.3147539725488</v>
      </c>
      <c r="G55" s="144">
        <v>96.383443523784777</v>
      </c>
      <c r="H55" s="572">
        <v>0</v>
      </c>
      <c r="I55" s="144">
        <v>97.483499882359794</v>
      </c>
      <c r="J55" s="144">
        <v>99.888199976861642</v>
      </c>
      <c r="K55" s="144">
        <v>94.061263966278844</v>
      </c>
      <c r="L55" s="572">
        <v>0</v>
      </c>
      <c r="M55" s="144">
        <v>100.94399358448337</v>
      </c>
      <c r="N55" s="144">
        <v>95.998803713426568</v>
      </c>
      <c r="O55" s="144">
        <v>98.654617894159429</v>
      </c>
      <c r="P55" s="572">
        <v>0</v>
      </c>
      <c r="Q55" s="144">
        <v>95.517591695660016</v>
      </c>
      <c r="R55" s="144">
        <v>94.044912237233547</v>
      </c>
      <c r="S55" s="144">
        <v>99.730538634023347</v>
      </c>
      <c r="T55" s="572">
        <v>0</v>
      </c>
      <c r="U55" s="144">
        <v>93.01472278703983</v>
      </c>
      <c r="V55" s="144">
        <v>101.67120757064519</v>
      </c>
      <c r="W55" s="144">
        <v>90.130977471105098</v>
      </c>
      <c r="X55" s="143">
        <v>100</v>
      </c>
      <c r="Y55" s="144">
        <v>97.203541409705139</v>
      </c>
      <c r="Z55" s="144">
        <v>113.42172153846947</v>
      </c>
      <c r="AA55" s="144">
        <v>88.202403980329322</v>
      </c>
      <c r="AB55" s="144">
        <v>223.21988405743886</v>
      </c>
      <c r="AC55" s="144">
        <v>103.3509871402694</v>
      </c>
      <c r="AD55" s="144">
        <v>125.16316819081983</v>
      </c>
      <c r="AE55" s="144">
        <v>106.31405722204579</v>
      </c>
      <c r="AF55" s="144">
        <v>269.20564006249236</v>
      </c>
      <c r="AG55" s="144">
        <v>110.92218538189589</v>
      </c>
      <c r="AH55" s="144">
        <v>123.10097024495491</v>
      </c>
      <c r="AI55" s="144">
        <v>91.383493884189363</v>
      </c>
      <c r="AJ55" s="144">
        <v>208.19234953754616</v>
      </c>
      <c r="AK55" s="144">
        <v>115.19328674556202</v>
      </c>
      <c r="AL55" s="144">
        <v>136.60193105873742</v>
      </c>
      <c r="AM55" s="144">
        <v>88.682513189171516</v>
      </c>
      <c r="AN55" s="144">
        <v>374.50266570105032</v>
      </c>
      <c r="AO55" s="144">
        <v>120.72217598586143</v>
      </c>
      <c r="AP55" s="144">
        <v>135.50129182566022</v>
      </c>
      <c r="AQ55" s="144">
        <v>91.353378419994044</v>
      </c>
      <c r="AR55" s="144">
        <v>413.33266495020303</v>
      </c>
      <c r="AS55" s="144">
        <v>116.36701498062766</v>
      </c>
      <c r="AT55" s="144">
        <v>124.37739002976905</v>
      </c>
      <c r="AU55" s="144">
        <v>101.71121588667224</v>
      </c>
      <c r="AV55" s="144">
        <v>229.73349700744106</v>
      </c>
      <c r="AW55" s="144">
        <v>111.18340554409428</v>
      </c>
      <c r="AX55" s="144">
        <v>123.64070547439485</v>
      </c>
      <c r="AY55" s="144">
        <v>104.40090328261685</v>
      </c>
      <c r="AZ55" s="144">
        <v>220.17159028802575</v>
      </c>
      <c r="BA55" s="144">
        <v>112.6864905267058</v>
      </c>
      <c r="BB55" s="144">
        <v>119.6546390237696</v>
      </c>
      <c r="BC55" s="144">
        <v>108.88622523120748</v>
      </c>
      <c r="BD55" s="144">
        <v>215.44089303125844</v>
      </c>
      <c r="BE55" s="144">
        <v>107.47574757670512</v>
      </c>
      <c r="BF55" s="144">
        <v>116.77986383873969</v>
      </c>
      <c r="BG55" s="144">
        <v>102.69937955558123</v>
      </c>
      <c r="BH55" s="144">
        <v>184.83515656511108</v>
      </c>
      <c r="BI55" s="144">
        <v>107.20841966106148</v>
      </c>
      <c r="BJ55" s="144">
        <v>121.18136287307836</v>
      </c>
      <c r="BK55" s="144">
        <v>83.795818532575595</v>
      </c>
      <c r="BL55" s="144">
        <v>253.81553618040041</v>
      </c>
      <c r="BM55" s="144">
        <v>111.30841660181333</v>
      </c>
      <c r="BN55" s="144">
        <v>122.92274668403391</v>
      </c>
      <c r="BO55" s="144">
        <v>98.589816709236871</v>
      </c>
      <c r="BP55" s="144">
        <v>202.80412159506145</v>
      </c>
      <c r="BQ55" s="144">
        <v>114.03043887249788</v>
      </c>
      <c r="BR55" s="144">
        <v>122.8892624411254</v>
      </c>
      <c r="BS55" s="144">
        <v>91.837715968279483</v>
      </c>
      <c r="BT55" s="144">
        <v>239.75010970755142</v>
      </c>
      <c r="BU55" s="144">
        <v>112.79115089560571</v>
      </c>
      <c r="BV55" s="144">
        <v>120.3449878585909</v>
      </c>
      <c r="BW55" s="144">
        <v>90.712217477735706</v>
      </c>
      <c r="BX55" s="144">
        <v>236.12059580709649</v>
      </c>
      <c r="BY55" s="144">
        <v>110.22785313990497</v>
      </c>
      <c r="BZ55" s="144">
        <v>128.47759251659804</v>
      </c>
      <c r="CA55" s="144">
        <v>89.868736505981886</v>
      </c>
      <c r="CB55" s="144">
        <v>351.04308245188531</v>
      </c>
      <c r="CC55" s="144">
        <v>112.44947391051384</v>
      </c>
      <c r="CD55" s="144">
        <v>126.12804436063375</v>
      </c>
      <c r="CE55" s="144">
        <v>88.624617273197671</v>
      </c>
      <c r="CF55" s="144">
        <v>306.77216788502653</v>
      </c>
      <c r="CG55" s="144">
        <v>112.8032108067006</v>
      </c>
      <c r="CH55" s="144">
        <v>124.76306866993629</v>
      </c>
      <c r="CI55" s="144">
        <v>90.386145136939561</v>
      </c>
      <c r="CJ55" s="144">
        <v>298.79206811190545</v>
      </c>
      <c r="CK55" s="144">
        <v>111.3951257979933</v>
      </c>
      <c r="CL55" s="144">
        <v>119.40801002767499</v>
      </c>
      <c r="CM55" s="144">
        <v>90.468548437605264</v>
      </c>
      <c r="CN55" s="144">
        <v>175.11626268403302</v>
      </c>
      <c r="CO55" s="144">
        <v>113.16628751457942</v>
      </c>
      <c r="CP55" s="144">
        <v>122.04660249955415</v>
      </c>
      <c r="CQ55" s="144">
        <v>88.995902238454065</v>
      </c>
      <c r="CR55" s="144">
        <v>170.11190091763123</v>
      </c>
      <c r="CS55" s="144">
        <v>116.87805642989427</v>
      </c>
    </row>
    <row r="56" spans="1:97" ht="12.75" customHeight="1">
      <c r="A56" s="710" t="s">
        <v>440</v>
      </c>
      <c r="B56" s="143">
        <v>99.999999999999986</v>
      </c>
      <c r="C56" s="143">
        <v>100</v>
      </c>
      <c r="D56" s="572">
        <v>0</v>
      </c>
      <c r="E56" s="143">
        <v>100</v>
      </c>
      <c r="F56" s="144">
        <v>98.535203197347116</v>
      </c>
      <c r="G56" s="144">
        <v>96.355774195964358</v>
      </c>
      <c r="H56" s="572">
        <v>0</v>
      </c>
      <c r="I56" s="144">
        <v>98.966763003556125</v>
      </c>
      <c r="J56" s="144">
        <v>102.37516843655307</v>
      </c>
      <c r="K56" s="144">
        <v>95.894579583663457</v>
      </c>
      <c r="L56" s="572">
        <v>0</v>
      </c>
      <c r="M56" s="144">
        <v>103.65842275119191</v>
      </c>
      <c r="N56" s="144">
        <v>98.871534668178569</v>
      </c>
      <c r="O56" s="144">
        <v>98.785915037703646</v>
      </c>
      <c r="P56" s="572">
        <v>0</v>
      </c>
      <c r="Q56" s="144">
        <v>98.888488646083786</v>
      </c>
      <c r="R56" s="144">
        <v>98.66797968308812</v>
      </c>
      <c r="S56" s="144">
        <v>104.13025397238353</v>
      </c>
      <c r="T56" s="572">
        <v>0</v>
      </c>
      <c r="U56" s="144">
        <v>97.58636700735822</v>
      </c>
      <c r="V56" s="144">
        <v>109.55441179811184</v>
      </c>
      <c r="W56" s="144">
        <v>94.498776060451974</v>
      </c>
      <c r="X56" s="143">
        <v>99.999999999999986</v>
      </c>
      <c r="Y56" s="144">
        <v>105.87759573467531</v>
      </c>
      <c r="Z56" s="144">
        <v>118.74698521891318</v>
      </c>
      <c r="AA56" s="144">
        <v>92.689079936457617</v>
      </c>
      <c r="AB56" s="144">
        <v>189.74722271270278</v>
      </c>
      <c r="AC56" s="144">
        <v>111.27308709336755</v>
      </c>
      <c r="AD56" s="144">
        <v>136.36377693709954</v>
      </c>
      <c r="AE56" s="144">
        <v>115.01996539069491</v>
      </c>
      <c r="AF56" s="144">
        <v>277.01390537119846</v>
      </c>
      <c r="AG56" s="144">
        <v>122.14642430708314</v>
      </c>
      <c r="AH56" s="144">
        <v>146.48239490401002</v>
      </c>
      <c r="AI56" s="144">
        <v>100.33449762898665</v>
      </c>
      <c r="AJ56" s="144">
        <v>407.62077964276051</v>
      </c>
      <c r="AK56" s="144">
        <v>128.48074257054984</v>
      </c>
      <c r="AL56" s="144">
        <v>156.35809386573098</v>
      </c>
      <c r="AM56" s="144">
        <v>96.610781228196728</v>
      </c>
      <c r="AN56" s="144">
        <v>475.22267970730076</v>
      </c>
      <c r="AO56" s="144">
        <v>136.54835647345053</v>
      </c>
      <c r="AP56" s="144">
        <v>150.09915796339084</v>
      </c>
      <c r="AQ56" s="144">
        <v>98.917480911667425</v>
      </c>
      <c r="AR56" s="144">
        <v>437.56769076482226</v>
      </c>
      <c r="AS56" s="144">
        <v>131.09687426880529</v>
      </c>
      <c r="AT56" s="144">
        <v>143.70290127037603</v>
      </c>
      <c r="AU56" s="144">
        <v>115.09444597124826</v>
      </c>
      <c r="AV56" s="144">
        <v>355.30720476715936</v>
      </c>
      <c r="AW56" s="144">
        <v>124.96621905510918</v>
      </c>
      <c r="AX56" s="144">
        <v>139.11471850860065</v>
      </c>
      <c r="AY56" s="144">
        <v>125.1901118653154</v>
      </c>
      <c r="AZ56" s="144">
        <v>260.32954868612671</v>
      </c>
      <c r="BA56" s="144">
        <v>124.53910573860345</v>
      </c>
      <c r="BB56" s="144">
        <v>134.96810034662624</v>
      </c>
      <c r="BC56" s="144">
        <v>119.4040887622246</v>
      </c>
      <c r="BD56" s="144">
        <v>264.76489214261466</v>
      </c>
      <c r="BE56" s="144">
        <v>120.42180669313892</v>
      </c>
      <c r="BF56" s="144">
        <v>139.71901160335244</v>
      </c>
      <c r="BG56" s="144">
        <v>123.08077686064432</v>
      </c>
      <c r="BH56" s="144">
        <v>349.52020957037485</v>
      </c>
      <c r="BI56" s="144">
        <v>119.74237132269846</v>
      </c>
      <c r="BJ56" s="144">
        <v>143.96747531017701</v>
      </c>
      <c r="BK56" s="144">
        <v>101.9821318385472</v>
      </c>
      <c r="BL56" s="144">
        <v>414.17506231728083</v>
      </c>
      <c r="BM56" s="144">
        <v>124.70518655062835</v>
      </c>
      <c r="BN56" s="144">
        <v>146.16204975078287</v>
      </c>
      <c r="BO56" s="144">
        <v>118.15467475307427</v>
      </c>
      <c r="BP56" s="144">
        <v>412.13329537311188</v>
      </c>
      <c r="BQ56" s="144">
        <v>124.26785450460903</v>
      </c>
      <c r="BR56" s="144">
        <v>142.81970531110886</v>
      </c>
      <c r="BS56" s="144">
        <v>112.75360085252338</v>
      </c>
      <c r="BT56" s="144">
        <v>368.72458248930661</v>
      </c>
      <c r="BU56" s="144">
        <v>124.22334724212045</v>
      </c>
      <c r="BV56" s="144">
        <v>142.35885416604597</v>
      </c>
      <c r="BW56" s="144">
        <v>113.01478319274807</v>
      </c>
      <c r="BX56" s="144">
        <v>361.17481137446089</v>
      </c>
      <c r="BY56" s="144">
        <v>124.12219079191964</v>
      </c>
      <c r="BZ56" s="144">
        <v>142.20034314234647</v>
      </c>
      <c r="CA56" s="144">
        <v>113.64076247616151</v>
      </c>
      <c r="CB56" s="144">
        <v>358.59318760606311</v>
      </c>
      <c r="CC56" s="144">
        <v>123.98022489073705</v>
      </c>
      <c r="CD56" s="144">
        <v>143.40426765615172</v>
      </c>
      <c r="CE56" s="144">
        <v>113.7718252205446</v>
      </c>
      <c r="CF56" s="144">
        <v>381.89147386732913</v>
      </c>
      <c r="CG56" s="144">
        <v>123.84537857546455</v>
      </c>
      <c r="CH56" s="144">
        <v>143.70184020789597</v>
      </c>
      <c r="CI56" s="144">
        <v>117.82540379220131</v>
      </c>
      <c r="CJ56" s="144">
        <v>375.08936137513609</v>
      </c>
      <c r="CK56" s="144">
        <v>123.85209395853222</v>
      </c>
      <c r="CL56" s="144">
        <v>143.90080948681964</v>
      </c>
      <c r="CM56" s="144">
        <v>119.783321908715</v>
      </c>
      <c r="CN56" s="144">
        <v>341.8779848992454</v>
      </c>
      <c r="CO56" s="144">
        <v>125.91401313932397</v>
      </c>
      <c r="CP56" s="144">
        <v>147.77182243375933</v>
      </c>
      <c r="CQ56" s="144">
        <v>119.71239397727136</v>
      </c>
      <c r="CR56" s="144">
        <v>374.15958008272702</v>
      </c>
      <c r="CS56" s="144">
        <v>128.4162469128359</v>
      </c>
    </row>
    <row r="57" spans="1:97" ht="12.75" customHeight="1">
      <c r="A57" s="709" t="s">
        <v>441</v>
      </c>
      <c r="B57" s="143">
        <v>100</v>
      </c>
      <c r="C57" s="143">
        <v>100</v>
      </c>
      <c r="D57" s="572">
        <v>0</v>
      </c>
      <c r="E57" s="143">
        <v>99.999999999999986</v>
      </c>
      <c r="F57" s="144">
        <v>100.39091116420155</v>
      </c>
      <c r="G57" s="144">
        <v>98.355299868312386</v>
      </c>
      <c r="H57" s="572">
        <v>0</v>
      </c>
      <c r="I57" s="144">
        <v>100.79505253144873</v>
      </c>
      <c r="J57" s="144">
        <v>104.9504416173358</v>
      </c>
      <c r="K57" s="144">
        <v>98.35232387712135</v>
      </c>
      <c r="L57" s="572">
        <v>0</v>
      </c>
      <c r="M57" s="144">
        <v>106.2604030673302</v>
      </c>
      <c r="N57" s="144">
        <v>102.67833463220904</v>
      </c>
      <c r="O57" s="144">
        <v>102.39520791018458</v>
      </c>
      <c r="P57" s="572">
        <v>0</v>
      </c>
      <c r="Q57" s="144">
        <v>102.73454537380505</v>
      </c>
      <c r="R57" s="144">
        <v>103.81436739518205</v>
      </c>
      <c r="S57" s="144">
        <v>107.04538014567476</v>
      </c>
      <c r="T57" s="572">
        <v>0</v>
      </c>
      <c r="U57" s="144">
        <v>103.17289624928398</v>
      </c>
      <c r="V57" s="144">
        <v>112.01533332359659</v>
      </c>
      <c r="W57" s="144">
        <v>96.510929327649208</v>
      </c>
      <c r="X57" s="143">
        <v>100</v>
      </c>
      <c r="Y57" s="144">
        <v>110.11858416254263</v>
      </c>
      <c r="Z57" s="144">
        <v>119.49330376117339</v>
      </c>
      <c r="AA57" s="144">
        <v>96.725758691754265</v>
      </c>
      <c r="AB57" s="144">
        <v>192.64382401121165</v>
      </c>
      <c r="AC57" s="144">
        <v>114.42961540949356</v>
      </c>
      <c r="AD57" s="144">
        <v>132.12676520121244</v>
      </c>
      <c r="AE57" s="144">
        <v>116.06179645708248</v>
      </c>
      <c r="AF57" s="144">
        <v>246.25178017260822</v>
      </c>
      <c r="AG57" s="144">
        <v>123.06539064716047</v>
      </c>
      <c r="AH57" s="144">
        <v>135.77002585895573</v>
      </c>
      <c r="AI57" s="144">
        <v>106.82860481812975</v>
      </c>
      <c r="AJ57" s="144">
        <v>299.42093356845299</v>
      </c>
      <c r="AK57" s="144">
        <v>126.61995994784729</v>
      </c>
      <c r="AL57" s="144">
        <v>141.04096109436821</v>
      </c>
      <c r="AM57" s="144">
        <v>103.07945409533588</v>
      </c>
      <c r="AN57" s="144">
        <v>375.16073743852456</v>
      </c>
      <c r="AO57" s="144">
        <v>129.91370461118444</v>
      </c>
      <c r="AP57" s="144">
        <v>138.84702932845207</v>
      </c>
      <c r="AQ57" s="144">
        <v>109.64865298454716</v>
      </c>
      <c r="AR57" s="144">
        <v>385.9155281629624</v>
      </c>
      <c r="AS57" s="144">
        <v>125.44210946892107</v>
      </c>
      <c r="AT57" s="144">
        <v>136.17014330313717</v>
      </c>
      <c r="AU57" s="144">
        <v>123.61793182748181</v>
      </c>
      <c r="AV57" s="144">
        <v>374.96962943678017</v>
      </c>
      <c r="AW57" s="144">
        <v>120.72806375629447</v>
      </c>
      <c r="AX57" s="144">
        <v>135.52201054123327</v>
      </c>
      <c r="AY57" s="144">
        <v>125.85538103382214</v>
      </c>
      <c r="AZ57" s="144">
        <v>369.86516292629204</v>
      </c>
      <c r="BA57" s="144">
        <v>119.04066368240356</v>
      </c>
      <c r="BB57" s="144">
        <v>133.19846111614493</v>
      </c>
      <c r="BC57" s="144">
        <v>125.42684430265085</v>
      </c>
      <c r="BD57" s="144">
        <v>373.94754660393397</v>
      </c>
      <c r="BE57" s="144">
        <v>116.13779116515013</v>
      </c>
      <c r="BF57" s="144">
        <v>130.43261122926046</v>
      </c>
      <c r="BG57" s="144">
        <v>123.60392617030853</v>
      </c>
      <c r="BH57" s="144">
        <v>318.77763002093883</v>
      </c>
      <c r="BI57" s="144">
        <v>115.9293981148338</v>
      </c>
      <c r="BJ57" s="144">
        <v>133.4116513257853</v>
      </c>
      <c r="BK57" s="144">
        <v>118.26664778230332</v>
      </c>
      <c r="BL57" s="144">
        <v>367.12799225277467</v>
      </c>
      <c r="BM57" s="144">
        <v>118.15412910588772</v>
      </c>
      <c r="BN57" s="144">
        <v>132.5039248647069</v>
      </c>
      <c r="BO57" s="144">
        <v>118.6569731495084</v>
      </c>
      <c r="BP57" s="144">
        <v>364.85342139410716</v>
      </c>
      <c r="BQ57" s="144">
        <v>117.10185132102627</v>
      </c>
      <c r="BR57" s="144">
        <v>136.11689630341991</v>
      </c>
      <c r="BS57" s="144">
        <v>119.74356095212875</v>
      </c>
      <c r="BT57" s="144">
        <v>428.56862362768197</v>
      </c>
      <c r="BU57" s="144">
        <v>118.04661592108705</v>
      </c>
      <c r="BV57" s="144">
        <v>133.47357055138852</v>
      </c>
      <c r="BW57" s="144">
        <v>120.25288631954777</v>
      </c>
      <c r="BX57" s="144">
        <v>408.83789775207219</v>
      </c>
      <c r="BY57" s="144">
        <v>115.75896556047073</v>
      </c>
      <c r="BZ57" s="144">
        <v>134.27039009188704</v>
      </c>
      <c r="CA57" s="144">
        <v>121.15224241875579</v>
      </c>
      <c r="CB57" s="144">
        <v>401.83942870509037</v>
      </c>
      <c r="CC57" s="144">
        <v>116.88359657940039</v>
      </c>
      <c r="CD57" s="144">
        <v>135.90745149631448</v>
      </c>
      <c r="CE57" s="144">
        <v>121.52557223735568</v>
      </c>
      <c r="CF57" s="144">
        <v>397.50024099675556</v>
      </c>
      <c r="CG57" s="144">
        <v>118.9874250945177</v>
      </c>
      <c r="CH57" s="144">
        <v>135.47171339304569</v>
      </c>
      <c r="CI57" s="144">
        <v>126.09738749949602</v>
      </c>
      <c r="CJ57" s="144">
        <v>378.92196201244792</v>
      </c>
      <c r="CK57" s="144">
        <v>118.48176482303563</v>
      </c>
      <c r="CL57" s="144">
        <v>138.72245768685346</v>
      </c>
      <c r="CM57" s="144">
        <v>128.43880635067219</v>
      </c>
      <c r="CN57" s="144">
        <v>372.12248983771843</v>
      </c>
      <c r="CO57" s="144">
        <v>122.25131130665281</v>
      </c>
      <c r="CP57" s="144">
        <v>139.61130707286736</v>
      </c>
      <c r="CQ57" s="144">
        <v>128.60871134243243</v>
      </c>
      <c r="CR57" s="144">
        <v>385.22839198568897</v>
      </c>
      <c r="CS57" s="144">
        <v>122.63088786921895</v>
      </c>
    </row>
    <row r="58" spans="1:97" ht="12.75" customHeight="1">
      <c r="A58" s="709" t="s">
        <v>442</v>
      </c>
      <c r="B58" s="143">
        <v>100.00000000000001</v>
      </c>
      <c r="C58" s="143">
        <v>100</v>
      </c>
      <c r="D58" s="572">
        <v>0</v>
      </c>
      <c r="E58" s="143">
        <v>100</v>
      </c>
      <c r="F58" s="144">
        <v>101.25759696450341</v>
      </c>
      <c r="G58" s="144">
        <v>92.980583024689082</v>
      </c>
      <c r="H58" s="572">
        <v>0</v>
      </c>
      <c r="I58" s="144">
        <v>102.96558313167193</v>
      </c>
      <c r="J58" s="144">
        <v>105.13088607404785</v>
      </c>
      <c r="K58" s="144">
        <v>93.795330206392805</v>
      </c>
      <c r="L58" s="572">
        <v>0</v>
      </c>
      <c r="M58" s="144">
        <v>107.47001136245535</v>
      </c>
      <c r="N58" s="144">
        <v>101.63976568379563</v>
      </c>
      <c r="O58" s="144">
        <v>97.233614856158283</v>
      </c>
      <c r="P58" s="572">
        <v>0</v>
      </c>
      <c r="Q58" s="144">
        <v>102.54898786449812</v>
      </c>
      <c r="R58" s="144">
        <v>102.10735118923661</v>
      </c>
      <c r="S58" s="144">
        <v>99.037250844936622</v>
      </c>
      <c r="T58" s="572">
        <v>0</v>
      </c>
      <c r="U58" s="144">
        <v>102.74087542370241</v>
      </c>
      <c r="V58" s="144">
        <v>109.34554314148886</v>
      </c>
      <c r="W58" s="144">
        <v>93.074833037574834</v>
      </c>
      <c r="X58" s="143">
        <v>100</v>
      </c>
      <c r="Y58" s="144">
        <v>108.1010968061988</v>
      </c>
      <c r="Z58" s="144">
        <v>114.71917160233875</v>
      </c>
      <c r="AA58" s="144">
        <v>93.359055732683387</v>
      </c>
      <c r="AB58" s="144">
        <v>194.53566406021255</v>
      </c>
      <c r="AC58" s="144">
        <v>110.17427367461667</v>
      </c>
      <c r="AD58" s="144">
        <v>128.26037130962402</v>
      </c>
      <c r="AE58" s="144">
        <v>109.5431819687944</v>
      </c>
      <c r="AF58" s="144">
        <v>244.24950902511347</v>
      </c>
      <c r="AG58" s="144">
        <v>120.88246535843047</v>
      </c>
      <c r="AH58" s="144">
        <v>133.533853369013</v>
      </c>
      <c r="AI58" s="144">
        <v>99.453413289988134</v>
      </c>
      <c r="AJ58" s="144">
        <v>308.43789113725825</v>
      </c>
      <c r="AK58" s="144">
        <v>126.37227879020296</v>
      </c>
      <c r="AL58" s="144">
        <v>138.13439196052227</v>
      </c>
      <c r="AM58" s="144">
        <v>95.387198234284909</v>
      </c>
      <c r="AN58" s="144">
        <v>417.2589710733007</v>
      </c>
      <c r="AO58" s="144">
        <v>127.75333012219419</v>
      </c>
      <c r="AP58" s="144">
        <v>134.44697800617104</v>
      </c>
      <c r="AQ58" s="144">
        <v>101.59201054790182</v>
      </c>
      <c r="AR58" s="144">
        <v>381.19325606509415</v>
      </c>
      <c r="AS58" s="144">
        <v>123.68222820718094</v>
      </c>
      <c r="AT58" s="144">
        <v>131.13802012416156</v>
      </c>
      <c r="AU58" s="144">
        <v>116.75084875450081</v>
      </c>
      <c r="AV58" s="144">
        <v>355.03069590577184</v>
      </c>
      <c r="AW58" s="144">
        <v>117.01490636360741</v>
      </c>
      <c r="AX58" s="144">
        <v>130.04395590153666</v>
      </c>
      <c r="AY58" s="144">
        <v>116.67884211282019</v>
      </c>
      <c r="AZ58" s="144">
        <v>338.55435560209696</v>
      </c>
      <c r="BA58" s="144">
        <v>117.2217666174344</v>
      </c>
      <c r="BB58" s="144">
        <v>129.76516485991775</v>
      </c>
      <c r="BC58" s="144">
        <v>117.46587470638912</v>
      </c>
      <c r="BD58" s="144">
        <v>342.33374356453061</v>
      </c>
      <c r="BE58" s="144">
        <v>116.54911399299272</v>
      </c>
      <c r="BF58" s="144">
        <v>127.80610065198921</v>
      </c>
      <c r="BG58" s="144">
        <v>115.40864495357449</v>
      </c>
      <c r="BH58" s="144">
        <v>304.38646788453724</v>
      </c>
      <c r="BI58" s="144">
        <v>116.35662316544618</v>
      </c>
      <c r="BJ58" s="144">
        <v>129.8173979654178</v>
      </c>
      <c r="BK58" s="144">
        <v>107.22676423623145</v>
      </c>
      <c r="BL58" s="144">
        <v>351.92145906728069</v>
      </c>
      <c r="BM58" s="144">
        <v>118.28377373624321</v>
      </c>
      <c r="BN58" s="144">
        <v>131.0281777545481</v>
      </c>
      <c r="BO58" s="144">
        <v>110.79005629277249</v>
      </c>
      <c r="BP58" s="144">
        <v>358.40634768755694</v>
      </c>
      <c r="BQ58" s="144">
        <v>118.71067403087952</v>
      </c>
      <c r="BR58" s="144">
        <v>134.20952841806795</v>
      </c>
      <c r="BS58" s="144">
        <v>110.30329728372325</v>
      </c>
      <c r="BT58" s="144">
        <v>422.79369691989541</v>
      </c>
      <c r="BU58" s="144">
        <v>119.68587293756053</v>
      </c>
      <c r="BV58" s="144">
        <v>133.32681577089787</v>
      </c>
      <c r="BW58" s="144">
        <v>110.52863826883383</v>
      </c>
      <c r="BX58" s="144">
        <v>407.73276628657766</v>
      </c>
      <c r="BY58" s="144">
        <v>119.2676074473252</v>
      </c>
      <c r="BZ58" s="144">
        <v>131.84601540267795</v>
      </c>
      <c r="CA58" s="144">
        <v>111.11050803345317</v>
      </c>
      <c r="CB58" s="144">
        <v>404.76217750433835</v>
      </c>
      <c r="CC58" s="144">
        <v>117.49787419671608</v>
      </c>
      <c r="CD58" s="144">
        <v>131.4145434014905</v>
      </c>
      <c r="CE58" s="144">
        <v>111.20827222838813</v>
      </c>
      <c r="CF58" s="144">
        <v>407.54236171812607</v>
      </c>
      <c r="CG58" s="144">
        <v>116.82924991773403</v>
      </c>
      <c r="CH58" s="144">
        <v>131.86634300592399</v>
      </c>
      <c r="CI58" s="144">
        <v>115.13904445363647</v>
      </c>
      <c r="CJ58" s="144">
        <v>408.82347386337602</v>
      </c>
      <c r="CK58" s="144">
        <v>116.50419708389046</v>
      </c>
      <c r="CL58" s="144">
        <v>132.44702052243147</v>
      </c>
      <c r="CM58" s="144">
        <v>117.02029760766959</v>
      </c>
      <c r="CN58" s="144">
        <v>390.74199051701095</v>
      </c>
      <c r="CO58" s="144">
        <v>117.6485987584427</v>
      </c>
      <c r="CP58" s="144">
        <v>135.55492306862953</v>
      </c>
      <c r="CQ58" s="144">
        <v>116.91905626946667</v>
      </c>
      <c r="CR58" s="144">
        <v>413.79496011233795</v>
      </c>
      <c r="CS58" s="144">
        <v>120.35783024635489</v>
      </c>
    </row>
    <row r="59" spans="1:97" ht="12.75" customHeight="1">
      <c r="A59" s="709" t="s">
        <v>443</v>
      </c>
      <c r="B59" s="143">
        <v>100</v>
      </c>
      <c r="C59" s="143">
        <v>100</v>
      </c>
      <c r="D59" s="572">
        <v>0</v>
      </c>
      <c r="E59" s="143">
        <v>100</v>
      </c>
      <c r="F59" s="144">
        <v>101.02764203735953</v>
      </c>
      <c r="G59" s="144">
        <v>98.709805267646402</v>
      </c>
      <c r="H59" s="572">
        <v>0</v>
      </c>
      <c r="I59" s="144">
        <v>101.5178182085549</v>
      </c>
      <c r="J59" s="144">
        <v>105.25191809516004</v>
      </c>
      <c r="K59" s="144">
        <v>98.073059134515006</v>
      </c>
      <c r="L59" s="572">
        <v>0</v>
      </c>
      <c r="M59" s="144">
        <v>106.77010334653828</v>
      </c>
      <c r="N59" s="144">
        <v>103.69558772403536</v>
      </c>
      <c r="O59" s="144">
        <v>103.76414136231259</v>
      </c>
      <c r="P59" s="572">
        <v>0</v>
      </c>
      <c r="Q59" s="144">
        <v>103.68108999910005</v>
      </c>
      <c r="R59" s="144">
        <v>106.47380746795152</v>
      </c>
      <c r="S59" s="144">
        <v>111.14210189212048</v>
      </c>
      <c r="T59" s="572">
        <v>0</v>
      </c>
      <c r="U59" s="144">
        <v>105.48655646013572</v>
      </c>
      <c r="V59" s="144">
        <v>114.03156393112174</v>
      </c>
      <c r="W59" s="144">
        <v>100.52039505578693</v>
      </c>
      <c r="X59" s="143">
        <v>100</v>
      </c>
      <c r="Y59" s="144">
        <v>112.1487568051472</v>
      </c>
      <c r="Z59" s="144">
        <v>122.00293813402132</v>
      </c>
      <c r="AA59" s="144">
        <v>102.11682525752585</v>
      </c>
      <c r="AB59" s="144">
        <v>198.05989416836354</v>
      </c>
      <c r="AC59" s="144">
        <v>116.82004624214208</v>
      </c>
      <c r="AD59" s="144">
        <v>133.12743424775934</v>
      </c>
      <c r="AE59" s="144">
        <v>119.27160262285337</v>
      </c>
      <c r="AF59" s="144">
        <v>236.46536420292949</v>
      </c>
      <c r="AG59" s="144">
        <v>124.8488542408829</v>
      </c>
      <c r="AH59" s="144">
        <v>139.31567585026198</v>
      </c>
      <c r="AI59" s="144">
        <v>107.38298671587761</v>
      </c>
      <c r="AJ59" s="144">
        <v>311.37156776624477</v>
      </c>
      <c r="AK59" s="144">
        <v>131.3093240961899</v>
      </c>
      <c r="AL59" s="144">
        <v>143.93422882835097</v>
      </c>
      <c r="AM59" s="144">
        <v>103.49531494906101</v>
      </c>
      <c r="AN59" s="144">
        <v>400.25077017417755</v>
      </c>
      <c r="AO59" s="144">
        <v>133.51376667549823</v>
      </c>
      <c r="AP59" s="144">
        <v>141.89596647754067</v>
      </c>
      <c r="AQ59" s="144">
        <v>108.98893871468862</v>
      </c>
      <c r="AR59" s="144">
        <v>406.96189187915098</v>
      </c>
      <c r="AS59" s="144">
        <v>129.56059800295887</v>
      </c>
      <c r="AT59" s="144">
        <v>139.36028037820864</v>
      </c>
      <c r="AU59" s="144">
        <v>119.54611446001846</v>
      </c>
      <c r="AV59" s="144">
        <v>382.38324518120976</v>
      </c>
      <c r="AW59" s="144">
        <v>125.21892188702196</v>
      </c>
      <c r="AX59" s="144">
        <v>139.40176647146055</v>
      </c>
      <c r="AY59" s="144">
        <v>127.72384572512412</v>
      </c>
      <c r="AZ59" s="144">
        <v>351.06625331113935</v>
      </c>
      <c r="BA59" s="144">
        <v>125.23034844606055</v>
      </c>
      <c r="BB59" s="144">
        <v>138.62688842036601</v>
      </c>
      <c r="BC59" s="144">
        <v>125.04735134062059</v>
      </c>
      <c r="BD59" s="144">
        <v>396.44816925352899</v>
      </c>
      <c r="BE59" s="144">
        <v>122.70645363477225</v>
      </c>
      <c r="BF59" s="144">
        <v>135.89449569553912</v>
      </c>
      <c r="BG59" s="144">
        <v>121.96071768939782</v>
      </c>
      <c r="BH59" s="144">
        <v>317.17945009954309</v>
      </c>
      <c r="BI59" s="144">
        <v>123.80643151836247</v>
      </c>
      <c r="BJ59" s="144">
        <v>138.30473162063322</v>
      </c>
      <c r="BK59" s="144">
        <v>112.90363227945564</v>
      </c>
      <c r="BL59" s="144">
        <v>379.09323012561885</v>
      </c>
      <c r="BM59" s="144">
        <v>125.70697112893001</v>
      </c>
      <c r="BN59" s="144">
        <v>139.83061833512178</v>
      </c>
      <c r="BO59" s="144">
        <v>117.07948964687893</v>
      </c>
      <c r="BP59" s="144">
        <v>364.60734661099787</v>
      </c>
      <c r="BQ59" s="144">
        <v>127.35909451435566</v>
      </c>
      <c r="BR59" s="144">
        <v>142.07036039511857</v>
      </c>
      <c r="BS59" s="144">
        <v>116.60834610583547</v>
      </c>
      <c r="BT59" s="144">
        <v>435.8197933127114</v>
      </c>
      <c r="BU59" s="144">
        <v>126.7965583433248</v>
      </c>
      <c r="BV59" s="144">
        <v>139.62008674165713</v>
      </c>
      <c r="BW59" s="144">
        <v>116.63904413538776</v>
      </c>
      <c r="BX59" s="144">
        <v>435.16123349686308</v>
      </c>
      <c r="BY59" s="144">
        <v>123.85282546288099</v>
      </c>
      <c r="BZ59" s="144">
        <v>139.50116960284072</v>
      </c>
      <c r="CA59" s="144">
        <v>117.04430744755837</v>
      </c>
      <c r="CB59" s="144">
        <v>447.02164105591595</v>
      </c>
      <c r="CC59" s="144">
        <v>123.06085359086426</v>
      </c>
      <c r="CD59" s="144">
        <v>139.65172549573401</v>
      </c>
      <c r="CE59" s="144">
        <v>116.93817638597602</v>
      </c>
      <c r="CF59" s="144">
        <v>410.62839351065026</v>
      </c>
      <c r="CG59" s="144">
        <v>124.99078795819426</v>
      </c>
      <c r="CH59" s="144">
        <v>138.9758006322659</v>
      </c>
      <c r="CI59" s="144">
        <v>120.85480614313205</v>
      </c>
      <c r="CJ59" s="144">
        <v>395.39309949451064</v>
      </c>
      <c r="CK59" s="144">
        <v>124.06580524284351</v>
      </c>
      <c r="CL59" s="144">
        <v>139.8188198550551</v>
      </c>
      <c r="CM59" s="144">
        <v>122.60909208671127</v>
      </c>
      <c r="CN59" s="144">
        <v>391.67160133845539</v>
      </c>
      <c r="CO59" s="144">
        <v>124.89251433259382</v>
      </c>
      <c r="CP59" s="144">
        <v>143.78185222389024</v>
      </c>
      <c r="CQ59" s="144">
        <v>122.28261403254855</v>
      </c>
      <c r="CR59" s="144">
        <v>415.50843507938038</v>
      </c>
      <c r="CS59" s="144">
        <v>128.63278799721198</v>
      </c>
    </row>
    <row r="60" spans="1:97" ht="12.75" customHeight="1">
      <c r="A60" s="709" t="s">
        <v>444</v>
      </c>
      <c r="B60" s="143">
        <v>100</v>
      </c>
      <c r="C60" s="143">
        <v>100</v>
      </c>
      <c r="D60" s="572">
        <v>0</v>
      </c>
      <c r="E60" s="143">
        <v>100</v>
      </c>
      <c r="F60" s="144">
        <v>100.53850145030547</v>
      </c>
      <c r="G60" s="144">
        <v>96.955981678945207</v>
      </c>
      <c r="H60" s="572">
        <v>0</v>
      </c>
      <c r="I60" s="144">
        <v>101.36090907340513</v>
      </c>
      <c r="J60" s="144">
        <v>105.05347438944656</v>
      </c>
      <c r="K60" s="144">
        <v>97.197948685982468</v>
      </c>
      <c r="L60" s="572">
        <v>0</v>
      </c>
      <c r="M60" s="144">
        <v>106.85679848374214</v>
      </c>
      <c r="N60" s="144">
        <v>103.34358820069129</v>
      </c>
      <c r="O60" s="144">
        <v>101.59033326710326</v>
      </c>
      <c r="P60" s="572">
        <v>0</v>
      </c>
      <c r="Q60" s="144">
        <v>103.74606754892734</v>
      </c>
      <c r="R60" s="144">
        <v>104.8382711450312</v>
      </c>
      <c r="S60" s="144">
        <v>106.56132190020556</v>
      </c>
      <c r="T60" s="572">
        <v>0</v>
      </c>
      <c r="U60" s="144">
        <v>104.4427255049565</v>
      </c>
      <c r="V60" s="144">
        <v>114.7811125768181</v>
      </c>
      <c r="W60" s="144">
        <v>97.321675542794367</v>
      </c>
      <c r="X60" s="143">
        <v>100</v>
      </c>
      <c r="Y60" s="144">
        <v>111.59026624716171</v>
      </c>
      <c r="Z60" s="144">
        <v>123.05010390061517</v>
      </c>
      <c r="AA60" s="144">
        <v>95.638944838145392</v>
      </c>
      <c r="AB60" s="144">
        <v>184.53623966839208</v>
      </c>
      <c r="AC60" s="144">
        <v>116.05826735588482</v>
      </c>
      <c r="AD60" s="144">
        <v>134.83723707889331</v>
      </c>
      <c r="AE60" s="144">
        <v>114.29777298150881</v>
      </c>
      <c r="AF60" s="144">
        <v>224.1009177273755</v>
      </c>
      <c r="AG60" s="144">
        <v>123.41959909185638</v>
      </c>
      <c r="AH60" s="144">
        <v>137.23966313910165</v>
      </c>
      <c r="AI60" s="144">
        <v>102.69019958041302</v>
      </c>
      <c r="AJ60" s="144">
        <v>234.93296631403018</v>
      </c>
      <c r="AK60" s="144">
        <v>128.25839418784804</v>
      </c>
      <c r="AL60" s="144">
        <v>144.70779437709191</v>
      </c>
      <c r="AM60" s="144">
        <v>99.563713217313833</v>
      </c>
      <c r="AN60" s="144">
        <v>317.88470536757865</v>
      </c>
      <c r="AO60" s="144">
        <v>132.18706251250171</v>
      </c>
      <c r="AP60" s="144">
        <v>141.84468415307026</v>
      </c>
      <c r="AQ60" s="144">
        <v>105.16634528526328</v>
      </c>
      <c r="AR60" s="144">
        <v>325.33857750434271</v>
      </c>
      <c r="AS60" s="144">
        <v>126.83977302357177</v>
      </c>
      <c r="AT60" s="144">
        <v>139.67135613342765</v>
      </c>
      <c r="AU60" s="144">
        <v>115.78222629385631</v>
      </c>
      <c r="AV60" s="144">
        <v>326.68147232384473</v>
      </c>
      <c r="AW60" s="144">
        <v>121.48191070642324</v>
      </c>
      <c r="AX60" s="144">
        <v>139.93354203883467</v>
      </c>
      <c r="AY60" s="144">
        <v>120.06804869857916</v>
      </c>
      <c r="AZ60" s="144">
        <v>324.81811094548686</v>
      </c>
      <c r="BA60" s="144">
        <v>121.1107007299793</v>
      </c>
      <c r="BB60" s="144">
        <v>136.49430852308424</v>
      </c>
      <c r="BC60" s="144">
        <v>120.13535597232881</v>
      </c>
      <c r="BD60" s="144">
        <v>321.48163457059024</v>
      </c>
      <c r="BE60" s="144">
        <v>117.10668955097918</v>
      </c>
      <c r="BF60" s="144">
        <v>140.10059507065631</v>
      </c>
      <c r="BG60" s="144">
        <v>118.85340639711028</v>
      </c>
      <c r="BH60" s="144">
        <v>359.8925245597959</v>
      </c>
      <c r="BI60" s="144">
        <v>119.06998088259876</v>
      </c>
      <c r="BJ60" s="144">
        <v>133.32835570328172</v>
      </c>
      <c r="BK60" s="144">
        <v>108.42553041438515</v>
      </c>
      <c r="BL60" s="144">
        <v>269.98291191022872</v>
      </c>
      <c r="BM60" s="144">
        <v>119.60939753152951</v>
      </c>
      <c r="BN60" s="144">
        <v>133.42673922132957</v>
      </c>
      <c r="BO60" s="144">
        <v>114.09656791449676</v>
      </c>
      <c r="BP60" s="144">
        <v>258.57080766999434</v>
      </c>
      <c r="BQ60" s="144">
        <v>119.2500567394476</v>
      </c>
      <c r="BR60" s="144">
        <v>135.39058657989682</v>
      </c>
      <c r="BS60" s="144">
        <v>111.87697764160446</v>
      </c>
      <c r="BT60" s="144">
        <v>312.87545278207546</v>
      </c>
      <c r="BU60" s="144">
        <v>118.26494592361446</v>
      </c>
      <c r="BV60" s="144">
        <v>132.65112099702512</v>
      </c>
      <c r="BW60" s="144">
        <v>111.84659213896997</v>
      </c>
      <c r="BX60" s="144">
        <v>296.50657868242763</v>
      </c>
      <c r="BY60" s="144">
        <v>116.08195228756654</v>
      </c>
      <c r="BZ60" s="144">
        <v>132.56581132440735</v>
      </c>
      <c r="CA60" s="144">
        <v>112.17489838112671</v>
      </c>
      <c r="CB60" s="144">
        <v>282.49480072745843</v>
      </c>
      <c r="CC60" s="144">
        <v>116.91038016613753</v>
      </c>
      <c r="CD60" s="144">
        <v>133.10896054928921</v>
      </c>
      <c r="CE60" s="144">
        <v>112.01267049208961</v>
      </c>
      <c r="CF60" s="144">
        <v>275.08981049066284</v>
      </c>
      <c r="CG60" s="144">
        <v>118.14853121314158</v>
      </c>
      <c r="CH60" s="144">
        <v>133.24605132820244</v>
      </c>
      <c r="CI60" s="144">
        <v>115.70151875847249</v>
      </c>
      <c r="CJ60" s="144">
        <v>272.18295252362151</v>
      </c>
      <c r="CK60" s="144">
        <v>117.67953671748219</v>
      </c>
      <c r="CL60" s="144">
        <v>133.90236848745647</v>
      </c>
      <c r="CM60" s="144">
        <v>117.31699722866125</v>
      </c>
      <c r="CN60" s="144">
        <v>278.37287106211795</v>
      </c>
      <c r="CO60" s="144">
        <v>117.67006576403082</v>
      </c>
      <c r="CP60" s="144">
        <v>138.37636798953534</v>
      </c>
      <c r="CQ60" s="144">
        <v>116.94051462791687</v>
      </c>
      <c r="CR60" s="144">
        <v>315.75293556662757</v>
      </c>
      <c r="CS60" s="144">
        <v>120.56660937637341</v>
      </c>
    </row>
    <row r="61" spans="1:97" ht="12.75" customHeight="1">
      <c r="A61" s="709" t="s">
        <v>445</v>
      </c>
      <c r="B61" s="143">
        <v>100</v>
      </c>
      <c r="C61" s="143">
        <v>100</v>
      </c>
      <c r="D61" s="572">
        <v>0</v>
      </c>
      <c r="E61" s="143">
        <v>100</v>
      </c>
      <c r="F61" s="144">
        <v>101.49212898277622</v>
      </c>
      <c r="G61" s="144">
        <v>98.732978222467779</v>
      </c>
      <c r="H61" s="572">
        <v>0</v>
      </c>
      <c r="I61" s="144">
        <v>102.07965276953782</v>
      </c>
      <c r="J61" s="144">
        <v>105.10145233981358</v>
      </c>
      <c r="K61" s="144">
        <v>95.049905143482377</v>
      </c>
      <c r="L61" s="572">
        <v>0</v>
      </c>
      <c r="M61" s="144">
        <v>107.24179318546608</v>
      </c>
      <c r="N61" s="144">
        <v>104.0412704799607</v>
      </c>
      <c r="O61" s="144">
        <v>105.56223921262284</v>
      </c>
      <c r="P61" s="572">
        <v>0</v>
      </c>
      <c r="Q61" s="144">
        <v>103.71740078707745</v>
      </c>
      <c r="R61" s="144">
        <v>106.4096287211057</v>
      </c>
      <c r="S61" s="144">
        <v>110.76369703617611</v>
      </c>
      <c r="T61" s="572">
        <v>0</v>
      </c>
      <c r="U61" s="144">
        <v>105.48248884129615</v>
      </c>
      <c r="V61" s="144">
        <v>115.01205997668659</v>
      </c>
      <c r="W61" s="144">
        <v>100.23094908232783</v>
      </c>
      <c r="X61" s="143">
        <v>99.999999999999986</v>
      </c>
      <c r="Y61" s="144">
        <v>113.17497045922703</v>
      </c>
      <c r="Z61" s="144">
        <v>124.18999300122917</v>
      </c>
      <c r="AA61" s="144">
        <v>100.20631632811373</v>
      </c>
      <c r="AB61" s="144">
        <v>194.83175303421135</v>
      </c>
      <c r="AC61" s="144">
        <v>119.58567955650906</v>
      </c>
      <c r="AD61" s="144">
        <v>135.86171845127367</v>
      </c>
      <c r="AE61" s="144">
        <v>118.3198284144944</v>
      </c>
      <c r="AF61" s="144">
        <v>228.0362651283063</v>
      </c>
      <c r="AG61" s="144">
        <v>128.23049738628177</v>
      </c>
      <c r="AH61" s="144">
        <v>141.50651054028523</v>
      </c>
      <c r="AI61" s="144">
        <v>109.70917113231734</v>
      </c>
      <c r="AJ61" s="144">
        <v>309.13409246651946</v>
      </c>
      <c r="AK61" s="144">
        <v>132.86845133648126</v>
      </c>
      <c r="AL61" s="144">
        <v>149.45079264077938</v>
      </c>
      <c r="AM61" s="144">
        <v>104.58904959076965</v>
      </c>
      <c r="AN61" s="144">
        <v>384.49079014978611</v>
      </c>
      <c r="AO61" s="144">
        <v>139.83844639265155</v>
      </c>
      <c r="AP61" s="144">
        <v>146.9615396723446</v>
      </c>
      <c r="AQ61" s="144">
        <v>110.31391828049765</v>
      </c>
      <c r="AR61" s="144">
        <v>368.89288292270794</v>
      </c>
      <c r="AS61" s="144">
        <v>136.37447769008529</v>
      </c>
      <c r="AT61" s="144">
        <v>144.83297263285783</v>
      </c>
      <c r="AU61" s="144">
        <v>122.22174097774341</v>
      </c>
      <c r="AV61" s="144">
        <v>366.60467415729318</v>
      </c>
      <c r="AW61" s="144">
        <v>131.89947440583396</v>
      </c>
      <c r="AX61" s="144">
        <v>144.21258263866054</v>
      </c>
      <c r="AY61" s="144">
        <v>124.57631548161795</v>
      </c>
      <c r="AZ61" s="144">
        <v>352.7176494837264</v>
      </c>
      <c r="BA61" s="144">
        <v>130.81255367527814</v>
      </c>
      <c r="BB61" s="144">
        <v>142.69303357559781</v>
      </c>
      <c r="BC61" s="144">
        <v>130.62272226773763</v>
      </c>
      <c r="BD61" s="144">
        <v>336.52834351623602</v>
      </c>
      <c r="BE61" s="144">
        <v>128.48889709191718</v>
      </c>
      <c r="BF61" s="144">
        <v>141.00041584914749</v>
      </c>
      <c r="BG61" s="144">
        <v>126.45976214558091</v>
      </c>
      <c r="BH61" s="144">
        <v>296.04187171541093</v>
      </c>
      <c r="BI61" s="144">
        <v>129.3403643998667</v>
      </c>
      <c r="BJ61" s="144">
        <v>143.78343273999351</v>
      </c>
      <c r="BK61" s="144">
        <v>120.83678674722105</v>
      </c>
      <c r="BL61" s="144">
        <v>331.10193075310565</v>
      </c>
      <c r="BM61" s="144">
        <v>132.16574543126868</v>
      </c>
      <c r="BN61" s="144">
        <v>144.02340339716093</v>
      </c>
      <c r="BO61" s="144">
        <v>121.39862306073223</v>
      </c>
      <c r="BP61" s="144">
        <v>324.7959370066493</v>
      </c>
      <c r="BQ61" s="144">
        <v>132.65150311056064</v>
      </c>
      <c r="BR61" s="144">
        <v>145.85173051209347</v>
      </c>
      <c r="BS61" s="144">
        <v>122.08328398310601</v>
      </c>
      <c r="BT61" s="144">
        <v>394.19372373325757</v>
      </c>
      <c r="BU61" s="144">
        <v>131.26420710540981</v>
      </c>
      <c r="BV61" s="144">
        <v>142.96656952594037</v>
      </c>
      <c r="BW61" s="144">
        <v>122.63509522672157</v>
      </c>
      <c r="BX61" s="144">
        <v>383.81683508950152</v>
      </c>
      <c r="BY61" s="144">
        <v>128.16442823618553</v>
      </c>
      <c r="BZ61" s="144">
        <v>142.26583294697673</v>
      </c>
      <c r="CA61" s="144">
        <v>123.58492551145301</v>
      </c>
      <c r="CB61" s="144">
        <v>393.79614094443053</v>
      </c>
      <c r="CC61" s="144">
        <v>126.61480461279979</v>
      </c>
      <c r="CD61" s="144">
        <v>143.62642151738734</v>
      </c>
      <c r="CE61" s="144">
        <v>123.99839118328637</v>
      </c>
      <c r="CF61" s="144">
        <v>371.72190646732037</v>
      </c>
      <c r="CG61" s="144">
        <v>129.27736633274819</v>
      </c>
      <c r="CH61" s="144">
        <v>143.63130019417002</v>
      </c>
      <c r="CI61" s="144">
        <v>128.69697899858647</v>
      </c>
      <c r="CJ61" s="144">
        <v>372.92708213658312</v>
      </c>
      <c r="CK61" s="144">
        <v>128.22271091076294</v>
      </c>
      <c r="CL61" s="144">
        <v>145.25978326509937</v>
      </c>
      <c r="CM61" s="144">
        <v>131.12091999540007</v>
      </c>
      <c r="CN61" s="144">
        <v>362.67929762496306</v>
      </c>
      <c r="CO61" s="144">
        <v>130.19261556496321</v>
      </c>
      <c r="CP61" s="144">
        <v>148.78773086779975</v>
      </c>
      <c r="CQ61" s="144">
        <v>131.32853565366619</v>
      </c>
      <c r="CR61" s="144">
        <v>384.53752838000514</v>
      </c>
      <c r="CS61" s="144">
        <v>133.33805349571136</v>
      </c>
    </row>
    <row r="62" spans="1:97" ht="12.75" customHeight="1">
      <c r="A62" s="709" t="s">
        <v>446</v>
      </c>
      <c r="B62" s="143">
        <v>100</v>
      </c>
      <c r="C62" s="143">
        <v>100</v>
      </c>
      <c r="D62" s="572">
        <v>0</v>
      </c>
      <c r="E62" s="143">
        <v>100</v>
      </c>
      <c r="F62" s="144">
        <v>100.98840540036501</v>
      </c>
      <c r="G62" s="144">
        <v>100.0565311460919</v>
      </c>
      <c r="H62" s="572">
        <v>0</v>
      </c>
      <c r="I62" s="144">
        <v>101.2076363524682</v>
      </c>
      <c r="J62" s="144">
        <v>104.76988530048814</v>
      </c>
      <c r="K62" s="144">
        <v>97.417040543110133</v>
      </c>
      <c r="L62" s="572">
        <v>0</v>
      </c>
      <c r="M62" s="144">
        <v>106.49970147411359</v>
      </c>
      <c r="N62" s="144">
        <v>103.30696898118389</v>
      </c>
      <c r="O62" s="144">
        <v>101.03554781250162</v>
      </c>
      <c r="P62" s="572">
        <v>0</v>
      </c>
      <c r="Q62" s="144">
        <v>103.84133917453786</v>
      </c>
      <c r="R62" s="144">
        <v>105.62745512500652</v>
      </c>
      <c r="S62" s="144">
        <v>107.75504540478869</v>
      </c>
      <c r="T62" s="572">
        <v>0</v>
      </c>
      <c r="U62" s="144">
        <v>105.12692231107454</v>
      </c>
      <c r="V62" s="144">
        <v>111.39166018443342</v>
      </c>
      <c r="W62" s="144">
        <v>94.589969319005263</v>
      </c>
      <c r="X62" s="143">
        <v>100</v>
      </c>
      <c r="Y62" s="144">
        <v>110.92698369315504</v>
      </c>
      <c r="Z62" s="144">
        <v>117.98228882275532</v>
      </c>
      <c r="AA62" s="144">
        <v>96.638966405081632</v>
      </c>
      <c r="AB62" s="144">
        <v>199.36855580277961</v>
      </c>
      <c r="AC62" s="144">
        <v>114.19667872677142</v>
      </c>
      <c r="AD62" s="144">
        <v>134.43527885610277</v>
      </c>
      <c r="AE62" s="144">
        <v>112.86494709198644</v>
      </c>
      <c r="AF62" s="144">
        <v>409.94308368992068</v>
      </c>
      <c r="AG62" s="144">
        <v>121.40100660072662</v>
      </c>
      <c r="AH62" s="144">
        <v>133.67577494700154</v>
      </c>
      <c r="AI62" s="144">
        <v>102.07088012313513</v>
      </c>
      <c r="AJ62" s="144">
        <v>384.97833094945935</v>
      </c>
      <c r="AK62" s="144">
        <v>124.10501028574679</v>
      </c>
      <c r="AL62" s="144">
        <v>141.67848062728839</v>
      </c>
      <c r="AM62" s="144">
        <v>97.800043683158336</v>
      </c>
      <c r="AN62" s="144">
        <v>493.6313276983152</v>
      </c>
      <c r="AO62" s="144">
        <v>130.19551752193658</v>
      </c>
      <c r="AP62" s="144">
        <v>139.22039206313056</v>
      </c>
      <c r="AQ62" s="144">
        <v>103.97762917623842</v>
      </c>
      <c r="AR62" s="144">
        <v>477.43010169868688</v>
      </c>
      <c r="AS62" s="144">
        <v>127.56421428186661</v>
      </c>
      <c r="AT62" s="144">
        <v>135.76151267290354</v>
      </c>
      <c r="AU62" s="144">
        <v>116.32274877044756</v>
      </c>
      <c r="AV62" s="144">
        <v>408.8173440517325</v>
      </c>
      <c r="AW62" s="144">
        <v>121.7207370994377</v>
      </c>
      <c r="AX62" s="144">
        <v>140.29662085540264</v>
      </c>
      <c r="AY62" s="144">
        <v>118.60743016090819</v>
      </c>
      <c r="AZ62" s="144">
        <v>432.99178282521598</v>
      </c>
      <c r="BA62" s="144">
        <v>126.27215556045088</v>
      </c>
      <c r="BB62" s="144">
        <v>133.18239298485358</v>
      </c>
      <c r="BC62" s="144">
        <v>118.1772305854057</v>
      </c>
      <c r="BD62" s="144">
        <v>436.93683938639793</v>
      </c>
      <c r="BE62" s="144">
        <v>117.41118666907724</v>
      </c>
      <c r="BF62" s="144">
        <v>135.4381553301113</v>
      </c>
      <c r="BG62" s="144">
        <v>117.89880702836322</v>
      </c>
      <c r="BH62" s="144">
        <v>470.30629285376727</v>
      </c>
      <c r="BI62" s="144">
        <v>118.78907112732271</v>
      </c>
      <c r="BJ62" s="144">
        <v>133.52444409835434</v>
      </c>
      <c r="BK62" s="144">
        <v>109.11477386930397</v>
      </c>
      <c r="BL62" s="144">
        <v>511.19335233094949</v>
      </c>
      <c r="BM62" s="144">
        <v>116.68550957688146</v>
      </c>
      <c r="BN62" s="144">
        <v>135.27954616955995</v>
      </c>
      <c r="BO62" s="144">
        <v>113.17991705434348</v>
      </c>
      <c r="BP62" s="144">
        <v>439.29124488269861</v>
      </c>
      <c r="BQ62" s="144">
        <v>121.07336675802583</v>
      </c>
      <c r="BR62" s="144">
        <v>136.89840054438179</v>
      </c>
      <c r="BS62" s="144">
        <v>110.8996087171237</v>
      </c>
      <c r="BT62" s="144">
        <v>507.76590394579625</v>
      </c>
      <c r="BU62" s="144">
        <v>120.58472417741238</v>
      </c>
      <c r="BV62" s="144">
        <v>134.16840278735276</v>
      </c>
      <c r="BW62" s="144">
        <v>110.8313116843599</v>
      </c>
      <c r="BX62" s="144">
        <v>539.30886386023485</v>
      </c>
      <c r="BY62" s="144">
        <v>115.83515790876899</v>
      </c>
      <c r="BZ62" s="144">
        <v>130.55239598024565</v>
      </c>
      <c r="CA62" s="144">
        <v>111.11814179093849</v>
      </c>
      <c r="CB62" s="144">
        <v>497.74308452945138</v>
      </c>
      <c r="CC62" s="144">
        <v>113.13710809995882</v>
      </c>
      <c r="CD62" s="144">
        <v>128.64581231521447</v>
      </c>
      <c r="CE62" s="144">
        <v>110.91879361200867</v>
      </c>
      <c r="CF62" s="144">
        <v>460.38828176635809</v>
      </c>
      <c r="CG62" s="144">
        <v>112.47899831524352</v>
      </c>
      <c r="CH62" s="144">
        <v>129.40587882650314</v>
      </c>
      <c r="CI62" s="144">
        <v>114.53147959193416</v>
      </c>
      <c r="CJ62" s="144">
        <v>475.253969789037</v>
      </c>
      <c r="CK62" s="144">
        <v>111.91128463001417</v>
      </c>
      <c r="CL62" s="144">
        <v>129.075918109475</v>
      </c>
      <c r="CM62" s="144">
        <v>116.08965699110405</v>
      </c>
      <c r="CN62" s="144">
        <v>428.35920613908394</v>
      </c>
      <c r="CO62" s="144">
        <v>113.20863453623866</v>
      </c>
      <c r="CP62" s="144">
        <v>131.71958504204784</v>
      </c>
      <c r="CQ62" s="144">
        <v>115.6761427262402</v>
      </c>
      <c r="CR62" s="144">
        <v>453.51168325621933</v>
      </c>
      <c r="CS62" s="144">
        <v>115.46046364320826</v>
      </c>
    </row>
    <row r="63" spans="1:97" ht="12.75" customHeight="1">
      <c r="A63" s="709" t="s">
        <v>447</v>
      </c>
      <c r="B63" s="143">
        <v>100</v>
      </c>
      <c r="C63" s="143">
        <v>100</v>
      </c>
      <c r="D63" s="572">
        <v>0</v>
      </c>
      <c r="E63" s="143">
        <v>100</v>
      </c>
      <c r="F63" s="144">
        <v>101.53556375308685</v>
      </c>
      <c r="G63" s="144">
        <v>90.373966804732618</v>
      </c>
      <c r="H63" s="572">
        <v>0</v>
      </c>
      <c r="I63" s="144">
        <v>104.58346318330899</v>
      </c>
      <c r="J63" s="144">
        <v>105.85100671592822</v>
      </c>
      <c r="K63" s="144">
        <v>90.603353488984183</v>
      </c>
      <c r="L63" s="572">
        <v>0</v>
      </c>
      <c r="M63" s="144">
        <v>110.01468632178245</v>
      </c>
      <c r="N63" s="144">
        <v>102.36993971597711</v>
      </c>
      <c r="O63" s="144">
        <v>92.864248648939309</v>
      </c>
      <c r="P63" s="572">
        <v>0</v>
      </c>
      <c r="Q63" s="144">
        <v>104.96566060799195</v>
      </c>
      <c r="R63" s="144">
        <v>104.14593662733067</v>
      </c>
      <c r="S63" s="144">
        <v>94.948398609245942</v>
      </c>
      <c r="T63" s="572">
        <v>0</v>
      </c>
      <c r="U63" s="144">
        <v>106.6575101068676</v>
      </c>
      <c r="V63" s="144">
        <v>112.9961312869047</v>
      </c>
      <c r="W63" s="144">
        <v>87.597270001287711</v>
      </c>
      <c r="X63" s="143">
        <v>100</v>
      </c>
      <c r="Y63" s="144">
        <v>114.37917171683112</v>
      </c>
      <c r="Z63" s="144">
        <v>119.94601052791687</v>
      </c>
      <c r="AA63" s="144">
        <v>87.938873613738849</v>
      </c>
      <c r="AB63" s="144">
        <v>212.35853320404212</v>
      </c>
      <c r="AC63" s="144">
        <v>116.89475562517784</v>
      </c>
      <c r="AD63" s="144">
        <v>131.97011849929598</v>
      </c>
      <c r="AE63" s="144">
        <v>103.9731585032271</v>
      </c>
      <c r="AF63" s="144">
        <v>234.55273896836727</v>
      </c>
      <c r="AG63" s="144">
        <v>126.59140445358021</v>
      </c>
      <c r="AH63" s="144">
        <v>136.44254903136317</v>
      </c>
      <c r="AI63" s="144">
        <v>91.433441016773088</v>
      </c>
      <c r="AJ63" s="144">
        <v>294.11500089707948</v>
      </c>
      <c r="AK63" s="144">
        <v>132.40207259610727</v>
      </c>
      <c r="AL63" s="144">
        <v>140.95317779795258</v>
      </c>
      <c r="AM63" s="144">
        <v>90.938025821214239</v>
      </c>
      <c r="AN63" s="144">
        <v>372.82304306811977</v>
      </c>
      <c r="AO63" s="144">
        <v>133.90933519619401</v>
      </c>
      <c r="AP63" s="144">
        <v>140.47768270470925</v>
      </c>
      <c r="AQ63" s="144">
        <v>96.599320695603424</v>
      </c>
      <c r="AR63" s="144">
        <v>392.02883914763169</v>
      </c>
      <c r="AS63" s="144">
        <v>130.68828192270433</v>
      </c>
      <c r="AT63" s="144">
        <v>136.60257267148987</v>
      </c>
      <c r="AU63" s="144">
        <v>108.72121719565226</v>
      </c>
      <c r="AV63" s="144">
        <v>360.32900695724584</v>
      </c>
      <c r="AW63" s="144">
        <v>124.0869729304444</v>
      </c>
      <c r="AX63" s="144">
        <v>135.36715223930852</v>
      </c>
      <c r="AY63" s="144">
        <v>110.20663247753183</v>
      </c>
      <c r="AZ63" s="144">
        <v>352.19299249567069</v>
      </c>
      <c r="BA63" s="144">
        <v>122.68176111769101</v>
      </c>
      <c r="BB63" s="144">
        <v>134.10452062616099</v>
      </c>
      <c r="BC63" s="144">
        <v>112.04492729814748</v>
      </c>
      <c r="BD63" s="144">
        <v>349.74530636335942</v>
      </c>
      <c r="BE63" s="144">
        <v>120.70826991716083</v>
      </c>
      <c r="BF63" s="144">
        <v>131.90384693280589</v>
      </c>
      <c r="BG63" s="144">
        <v>109.38739841113281</v>
      </c>
      <c r="BH63" s="144">
        <v>311.28506319416385</v>
      </c>
      <c r="BI63" s="144">
        <v>120.76790534343799</v>
      </c>
      <c r="BJ63" s="144">
        <v>134.38206740438508</v>
      </c>
      <c r="BK63" s="144">
        <v>102.54685228043989</v>
      </c>
      <c r="BL63" s="144">
        <v>365.51225248780781</v>
      </c>
      <c r="BM63" s="144">
        <v>122.77976720375261</v>
      </c>
      <c r="BN63" s="144">
        <v>133.9477441235654</v>
      </c>
      <c r="BO63" s="144">
        <v>105.00925996247165</v>
      </c>
      <c r="BP63" s="144">
        <v>357.2284443871477</v>
      </c>
      <c r="BQ63" s="144">
        <v>122.0144023799548</v>
      </c>
      <c r="BR63" s="144">
        <v>133.69334772613308</v>
      </c>
      <c r="BS63" s="144">
        <v>104.1614335778291</v>
      </c>
      <c r="BT63" s="144">
        <v>422.05746714864205</v>
      </c>
      <c r="BU63" s="144">
        <v>118.32233727332172</v>
      </c>
      <c r="BV63" s="144">
        <v>132.43788031027228</v>
      </c>
      <c r="BW63" s="144">
        <v>104.32625620031241</v>
      </c>
      <c r="BX63" s="144">
        <v>414.44626281051791</v>
      </c>
      <c r="BY63" s="144">
        <v>117.10165311383517</v>
      </c>
      <c r="BZ63" s="144">
        <v>131.60646847861631</v>
      </c>
      <c r="CA63" s="144">
        <v>104.82721389408252</v>
      </c>
      <c r="CB63" s="144">
        <v>390.02536554626715</v>
      </c>
      <c r="CC63" s="144">
        <v>117.26241331733779</v>
      </c>
      <c r="CD63" s="144">
        <v>131.61646390835972</v>
      </c>
      <c r="CE63" s="144">
        <v>104.87111036098261</v>
      </c>
      <c r="CF63" s="144">
        <v>382.7217857003439</v>
      </c>
      <c r="CG63" s="144">
        <v>117.66869226074438</v>
      </c>
      <c r="CH63" s="144">
        <v>132.40958414683112</v>
      </c>
      <c r="CI63" s="144">
        <v>108.52780328549017</v>
      </c>
      <c r="CJ63" s="144">
        <v>378.9507202432535</v>
      </c>
      <c r="CK63" s="144">
        <v>117.88924952295874</v>
      </c>
      <c r="CL63" s="144">
        <v>134.99944548511394</v>
      </c>
      <c r="CM63" s="144">
        <v>110.25011277206943</v>
      </c>
      <c r="CN63" s="144">
        <v>387.13633131306767</v>
      </c>
      <c r="CO63" s="144">
        <v>120.26149659247311</v>
      </c>
      <c r="CP63" s="144">
        <v>137.97205261141599</v>
      </c>
      <c r="CQ63" s="144">
        <v>110.1037577131803</v>
      </c>
      <c r="CR63" s="144">
        <v>394.64309944115161</v>
      </c>
      <c r="CS63" s="144">
        <v>123.66897615089448</v>
      </c>
    </row>
    <row r="64" spans="1:97" ht="12.75" customHeight="1">
      <c r="A64" s="709" t="s">
        <v>448</v>
      </c>
      <c r="B64" s="143">
        <v>100</v>
      </c>
      <c r="C64" s="143">
        <v>99.999999999999986</v>
      </c>
      <c r="D64" s="572">
        <v>0</v>
      </c>
      <c r="E64" s="143">
        <v>100</v>
      </c>
      <c r="F64" s="144">
        <v>102.576517411411</v>
      </c>
      <c r="G64" s="144">
        <v>95.325081239302477</v>
      </c>
      <c r="H64" s="572">
        <v>0</v>
      </c>
      <c r="I64" s="144">
        <v>104.23274093081889</v>
      </c>
      <c r="J64" s="144">
        <v>106.24243116629562</v>
      </c>
      <c r="K64" s="144">
        <v>94.491107087043886</v>
      </c>
      <c r="L64" s="572">
        <v>0</v>
      </c>
      <c r="M64" s="144">
        <v>108.92642628978602</v>
      </c>
      <c r="N64" s="144">
        <v>101.58017340187135</v>
      </c>
      <c r="O64" s="144">
        <v>96.81343487212564</v>
      </c>
      <c r="P64" s="572">
        <v>0</v>
      </c>
      <c r="Q64" s="144">
        <v>102.66889352247294</v>
      </c>
      <c r="R64" s="144">
        <v>101.52097552347112</v>
      </c>
      <c r="S64" s="144">
        <v>98.988911765435475</v>
      </c>
      <c r="T64" s="572">
        <v>0</v>
      </c>
      <c r="U64" s="144">
        <v>102.09929731368824</v>
      </c>
      <c r="V64" s="144">
        <v>110.56599549129277</v>
      </c>
      <c r="W64" s="144">
        <v>91.328107558355853</v>
      </c>
      <c r="X64" s="143">
        <v>100</v>
      </c>
      <c r="Y64" s="144">
        <v>109.6021340351526</v>
      </c>
      <c r="Z64" s="144">
        <v>117.33541052730766</v>
      </c>
      <c r="AA64" s="144">
        <v>90.836206682707825</v>
      </c>
      <c r="AB64" s="144">
        <v>187.97284331938104</v>
      </c>
      <c r="AC64" s="144">
        <v>113.31655690729541</v>
      </c>
      <c r="AD64" s="144">
        <v>126.76539469645715</v>
      </c>
      <c r="AE64" s="144">
        <v>105.85940019348597</v>
      </c>
      <c r="AF64" s="144">
        <v>202.52161074102096</v>
      </c>
      <c r="AG64" s="144">
        <v>120.68964219516673</v>
      </c>
      <c r="AH64" s="144">
        <v>130.09627846517714</v>
      </c>
      <c r="AI64" s="144">
        <v>98.757940939647256</v>
      </c>
      <c r="AJ64" s="144">
        <v>275.03830982395749</v>
      </c>
      <c r="AK64" s="144">
        <v>122.51797917356225</v>
      </c>
      <c r="AL64" s="144">
        <v>139.77588575628428</v>
      </c>
      <c r="AM64" s="144">
        <v>92.159749785429028</v>
      </c>
      <c r="AN64" s="144">
        <v>379.50143057971502</v>
      </c>
      <c r="AO64" s="144">
        <v>130.31851807715404</v>
      </c>
      <c r="AP64" s="144">
        <v>138.50128682181435</v>
      </c>
      <c r="AQ64" s="144">
        <v>98.521667476992533</v>
      </c>
      <c r="AR64" s="144">
        <v>388.98849297195602</v>
      </c>
      <c r="AS64" s="144">
        <v>126.78743566407684</v>
      </c>
      <c r="AT64" s="144">
        <v>135.80908301875107</v>
      </c>
      <c r="AU64" s="144">
        <v>112.34293730062264</v>
      </c>
      <c r="AV64" s="144">
        <v>351.40865266587326</v>
      </c>
      <c r="AW64" s="144">
        <v>122.17827911308223</v>
      </c>
      <c r="AX64" s="144">
        <v>137.98649490572424</v>
      </c>
      <c r="AY64" s="144">
        <v>114.45726943665815</v>
      </c>
      <c r="AZ64" s="144">
        <v>384.23918323085218</v>
      </c>
      <c r="BA64" s="144">
        <v>122.77385331156798</v>
      </c>
      <c r="BB64" s="144">
        <v>134.25185175619191</v>
      </c>
      <c r="BC64" s="144">
        <v>112.21922121648105</v>
      </c>
      <c r="BD64" s="144">
        <v>389.16452901782299</v>
      </c>
      <c r="BE64" s="144">
        <v>118.4334994644275</v>
      </c>
      <c r="BF64" s="144">
        <v>132.89648743503884</v>
      </c>
      <c r="BG64" s="144">
        <v>110.8161352739811</v>
      </c>
      <c r="BH64" s="144">
        <v>357.82711996710344</v>
      </c>
      <c r="BI64" s="144">
        <v>118.76802514292248</v>
      </c>
      <c r="BJ64" s="144">
        <v>134.24558813860747</v>
      </c>
      <c r="BK64" s="144">
        <v>101.44447999787829</v>
      </c>
      <c r="BL64" s="144">
        <v>360.00435979338857</v>
      </c>
      <c r="BM64" s="144">
        <v>122.44908806810359</v>
      </c>
      <c r="BN64" s="144">
        <v>137.15502829921252</v>
      </c>
      <c r="BO64" s="144">
        <v>106.38059280022894</v>
      </c>
      <c r="BP64" s="144">
        <v>351.70453788606528</v>
      </c>
      <c r="BQ64" s="144">
        <v>125.3403239124319</v>
      </c>
      <c r="BR64" s="144">
        <v>138.58976708318141</v>
      </c>
      <c r="BS64" s="144">
        <v>104.52881531114387</v>
      </c>
      <c r="BT64" s="144">
        <v>407.59406902845029</v>
      </c>
      <c r="BU64" s="144">
        <v>124.53126110972858</v>
      </c>
      <c r="BV64" s="144">
        <v>138.29822779585325</v>
      </c>
      <c r="BW64" s="144">
        <v>104.3705362859932</v>
      </c>
      <c r="BX64" s="144">
        <v>405.36670633979742</v>
      </c>
      <c r="BY64" s="144">
        <v>124.32862252331238</v>
      </c>
      <c r="BZ64" s="144">
        <v>137.16618867793929</v>
      </c>
      <c r="CA64" s="144">
        <v>104.54592335340351</v>
      </c>
      <c r="CB64" s="144">
        <v>427.47538351803945</v>
      </c>
      <c r="CC64" s="144">
        <v>121.71343310350905</v>
      </c>
      <c r="CD64" s="144">
        <v>135.25358657855355</v>
      </c>
      <c r="CE64" s="144">
        <v>104.26323475513917</v>
      </c>
      <c r="CF64" s="144">
        <v>396.33423222793203</v>
      </c>
      <c r="CG64" s="144">
        <v>121.09703511825565</v>
      </c>
      <c r="CH64" s="144">
        <v>134.69443438835611</v>
      </c>
      <c r="CI64" s="144">
        <v>107.56031319448154</v>
      </c>
      <c r="CJ64" s="144">
        <v>405.54565764112743</v>
      </c>
      <c r="CK64" s="144">
        <v>119.16359405105653</v>
      </c>
      <c r="CL64" s="144">
        <v>134.85572168533446</v>
      </c>
      <c r="CM64" s="144">
        <v>108.92289105772332</v>
      </c>
      <c r="CN64" s="144">
        <v>369.04140035922404</v>
      </c>
      <c r="CO64" s="144">
        <v>121.00632626165962</v>
      </c>
      <c r="CP64" s="144">
        <v>136.74034903901386</v>
      </c>
      <c r="CQ64" s="144">
        <v>108.43380013841688</v>
      </c>
      <c r="CR64" s="144">
        <v>385.25641617709107</v>
      </c>
      <c r="CS64" s="144">
        <v>122.56433293436609</v>
      </c>
    </row>
    <row r="65" spans="1:97" ht="12.75" customHeight="1">
      <c r="A65" s="709" t="s">
        <v>449</v>
      </c>
      <c r="B65" s="143">
        <v>100</v>
      </c>
      <c r="C65" s="143">
        <v>100</v>
      </c>
      <c r="D65" s="572">
        <v>0</v>
      </c>
      <c r="E65" s="143">
        <v>100</v>
      </c>
      <c r="F65" s="144">
        <v>101.36305996543295</v>
      </c>
      <c r="G65" s="144">
        <v>99.817767384498993</v>
      </c>
      <c r="H65" s="572">
        <v>0</v>
      </c>
      <c r="I65" s="144">
        <v>101.71432075852071</v>
      </c>
      <c r="J65" s="144">
        <v>104.81918861772748</v>
      </c>
      <c r="K65" s="144">
        <v>98.660935040475366</v>
      </c>
      <c r="L65" s="572">
        <v>0</v>
      </c>
      <c r="M65" s="144">
        <v>106.21902257944478</v>
      </c>
      <c r="N65" s="144">
        <v>102.25051832159558</v>
      </c>
      <c r="O65" s="144">
        <v>100.32644264203803</v>
      </c>
      <c r="P65" s="572">
        <v>0</v>
      </c>
      <c r="Q65" s="144">
        <v>102.6878803833184</v>
      </c>
      <c r="R65" s="144">
        <v>104.8810509659567</v>
      </c>
      <c r="S65" s="144">
        <v>110.46251622855318</v>
      </c>
      <c r="T65" s="572">
        <v>0</v>
      </c>
      <c r="U65" s="144">
        <v>103.61232688164993</v>
      </c>
      <c r="V65" s="144">
        <v>111.15239666308413</v>
      </c>
      <c r="W65" s="144">
        <v>99.029143427903861</v>
      </c>
      <c r="X65" s="143">
        <v>100</v>
      </c>
      <c r="Y65" s="144">
        <v>108.88387009305997</v>
      </c>
      <c r="Z65" s="144">
        <v>118.44540083147609</v>
      </c>
      <c r="AA65" s="144">
        <v>96.59687978360617</v>
      </c>
      <c r="AB65" s="144">
        <v>173.77843979418358</v>
      </c>
      <c r="AC65" s="144">
        <v>114.68056565152936</v>
      </c>
      <c r="AD65" s="144">
        <v>131.5212122588116</v>
      </c>
      <c r="AE65" s="144">
        <v>116.93778282994448</v>
      </c>
      <c r="AF65" s="144">
        <v>209.82337807018635</v>
      </c>
      <c r="AG65" s="144">
        <v>124.29409033724954</v>
      </c>
      <c r="AH65" s="144">
        <v>135.80261676036525</v>
      </c>
      <c r="AI65" s="144">
        <v>103.91318590287889</v>
      </c>
      <c r="AJ65" s="144">
        <v>267.36774288447634</v>
      </c>
      <c r="AK65" s="144">
        <v>129.61814389179378</v>
      </c>
      <c r="AL65" s="144">
        <v>138.11654728827079</v>
      </c>
      <c r="AM65" s="144">
        <v>101.41133812523026</v>
      </c>
      <c r="AN65" s="144">
        <v>330.7531550478447</v>
      </c>
      <c r="AO65" s="144">
        <v>129.84209838427569</v>
      </c>
      <c r="AP65" s="144">
        <v>135.39891546407344</v>
      </c>
      <c r="AQ65" s="144">
        <v>106.32872320737283</v>
      </c>
      <c r="AR65" s="144">
        <v>333.20038459217551</v>
      </c>
      <c r="AS65" s="144">
        <v>125.26304792399502</v>
      </c>
      <c r="AT65" s="144">
        <v>133.16330993801611</v>
      </c>
      <c r="AU65" s="144">
        <v>117.81456648535344</v>
      </c>
      <c r="AV65" s="144">
        <v>328.61146035908877</v>
      </c>
      <c r="AW65" s="144">
        <v>117.70474905171989</v>
      </c>
      <c r="AX65" s="144">
        <v>130.70987937080963</v>
      </c>
      <c r="AY65" s="144">
        <v>121.49393571818366</v>
      </c>
      <c r="AZ65" s="144">
        <v>315.10687465361138</v>
      </c>
      <c r="BA65" s="144">
        <v>116.97295026828382</v>
      </c>
      <c r="BB65" s="144">
        <v>129.59648821955912</v>
      </c>
      <c r="BC65" s="144">
        <v>124.13218486858568</v>
      </c>
      <c r="BD65" s="144">
        <v>333.30205331893512</v>
      </c>
      <c r="BE65" s="144">
        <v>114.09259878540966</v>
      </c>
      <c r="BF65" s="144">
        <v>128.08223813381304</v>
      </c>
      <c r="BG65" s="144">
        <v>120.92135820430937</v>
      </c>
      <c r="BH65" s="144">
        <v>303.40874447994213</v>
      </c>
      <c r="BI65" s="144">
        <v>114.46591721445765</v>
      </c>
      <c r="BJ65" s="144">
        <v>130.68222356052669</v>
      </c>
      <c r="BK65" s="144">
        <v>115.9477338901127</v>
      </c>
      <c r="BL65" s="144">
        <v>340.76718952402734</v>
      </c>
      <c r="BM65" s="144">
        <v>116.91047390443862</v>
      </c>
      <c r="BN65" s="144">
        <v>130.47522868934851</v>
      </c>
      <c r="BO65" s="144">
        <v>116.08181830861828</v>
      </c>
      <c r="BP65" s="144">
        <v>332.53357929094665</v>
      </c>
      <c r="BQ65" s="144">
        <v>117.03962669717055</v>
      </c>
      <c r="BR65" s="144">
        <v>133.13908219650796</v>
      </c>
      <c r="BS65" s="144">
        <v>115.60245995927203</v>
      </c>
      <c r="BT65" s="144">
        <v>383.96727606588365</v>
      </c>
      <c r="BU65" s="144">
        <v>117.83379868622255</v>
      </c>
      <c r="BV65" s="144">
        <v>132.75159750881983</v>
      </c>
      <c r="BW65" s="144">
        <v>115.764713937479</v>
      </c>
      <c r="BX65" s="144">
        <v>394.97916363276249</v>
      </c>
      <c r="BY65" s="144">
        <v>116.76808627037784</v>
      </c>
      <c r="BZ65" s="144">
        <v>131.59026509865348</v>
      </c>
      <c r="CA65" s="144">
        <v>116.29979044734536</v>
      </c>
      <c r="CB65" s="144">
        <v>358.36310066592443</v>
      </c>
      <c r="CC65" s="144">
        <v>117.06083114582867</v>
      </c>
      <c r="CD65" s="144">
        <v>132.58981909756952</v>
      </c>
      <c r="CE65" s="144">
        <v>116.32764058168567</v>
      </c>
      <c r="CF65" s="144">
        <v>381.1676202129907</v>
      </c>
      <c r="CG65" s="144">
        <v>117.13550366186765</v>
      </c>
      <c r="CH65" s="144">
        <v>133.8226742152205</v>
      </c>
      <c r="CI65" s="144">
        <v>120.36219115159969</v>
      </c>
      <c r="CJ65" s="144">
        <v>398.8929424159287</v>
      </c>
      <c r="CK65" s="144">
        <v>116.84093745651016</v>
      </c>
      <c r="CL65" s="144">
        <v>133.98672372517086</v>
      </c>
      <c r="CM65" s="144">
        <v>122.25030830212395</v>
      </c>
      <c r="CN65" s="144">
        <v>372.70346311791604</v>
      </c>
      <c r="CO65" s="144">
        <v>117.92891785417058</v>
      </c>
      <c r="CP65" s="144">
        <v>137.49977379154416</v>
      </c>
      <c r="CQ65" s="144">
        <v>122.06601232306198</v>
      </c>
      <c r="CR65" s="144">
        <v>395.25634853281474</v>
      </c>
      <c r="CS65" s="144">
        <v>121.14929552325911</v>
      </c>
    </row>
    <row r="66" spans="1:97" ht="12.75" customHeight="1">
      <c r="A66" s="709" t="s">
        <v>450</v>
      </c>
      <c r="B66" s="143">
        <v>100</v>
      </c>
      <c r="C66" s="143">
        <v>99.999999999999986</v>
      </c>
      <c r="D66" s="572">
        <v>0</v>
      </c>
      <c r="E66" s="143">
        <v>100</v>
      </c>
      <c r="F66" s="144">
        <v>102.64924193696409</v>
      </c>
      <c r="G66" s="144">
        <v>92.356174927173143</v>
      </c>
      <c r="H66" s="572">
        <v>0</v>
      </c>
      <c r="I66" s="144">
        <v>105.3103244768833</v>
      </c>
      <c r="J66" s="144">
        <v>106.11681026472351</v>
      </c>
      <c r="K66" s="144">
        <v>90.445728383231113</v>
      </c>
      <c r="L66" s="572">
        <v>0</v>
      </c>
      <c r="M66" s="144">
        <v>110.16827931052063</v>
      </c>
      <c r="N66" s="144">
        <v>103.39392688336339</v>
      </c>
      <c r="O66" s="144">
        <v>94.140719577744406</v>
      </c>
      <c r="P66" s="572">
        <v>0</v>
      </c>
      <c r="Q66" s="144">
        <v>105.78617288504718</v>
      </c>
      <c r="R66" s="144">
        <v>104.93462821842355</v>
      </c>
      <c r="S66" s="144">
        <v>97.175108125259655</v>
      </c>
      <c r="T66" s="572">
        <v>0</v>
      </c>
      <c r="U66" s="144">
        <v>106.94070895397394</v>
      </c>
      <c r="V66" s="144">
        <v>113.63639581255119</v>
      </c>
      <c r="W66" s="144">
        <v>92.09035372315347</v>
      </c>
      <c r="X66" s="143">
        <v>100</v>
      </c>
      <c r="Y66" s="144">
        <v>114.60814579639494</v>
      </c>
      <c r="Z66" s="144">
        <v>121.47972064922706</v>
      </c>
      <c r="AA66" s="144">
        <v>91.089510129495451</v>
      </c>
      <c r="AB66" s="144">
        <v>179.28146647443401</v>
      </c>
      <c r="AC66" s="144">
        <v>121.09203240972725</v>
      </c>
      <c r="AD66" s="144">
        <v>136.12974964114554</v>
      </c>
      <c r="AE66" s="144">
        <v>109.2841177564996</v>
      </c>
      <c r="AF66" s="144">
        <v>271.6022201757703</v>
      </c>
      <c r="AG66" s="144">
        <v>130.5803426274401</v>
      </c>
      <c r="AH66" s="144">
        <v>141.30825935467027</v>
      </c>
      <c r="AI66" s="144">
        <v>97.538527995330924</v>
      </c>
      <c r="AJ66" s="144">
        <v>334.40392899473682</v>
      </c>
      <c r="AK66" s="144">
        <v>137.24627812851722</v>
      </c>
      <c r="AL66" s="144">
        <v>144.46876031418171</v>
      </c>
      <c r="AM66" s="144">
        <v>92.60420312002222</v>
      </c>
      <c r="AN66" s="144">
        <v>429.04882844597603</v>
      </c>
      <c r="AO66" s="144">
        <v>138.14722399054665</v>
      </c>
      <c r="AP66" s="144">
        <v>143.21796788344855</v>
      </c>
      <c r="AQ66" s="144">
        <v>98.885385840879366</v>
      </c>
      <c r="AR66" s="144">
        <v>420.8546226666823</v>
      </c>
      <c r="AS66" s="144">
        <v>135.32273221396366</v>
      </c>
      <c r="AT66" s="144">
        <v>140.31832711645137</v>
      </c>
      <c r="AU66" s="144">
        <v>111.19153924239683</v>
      </c>
      <c r="AV66" s="144">
        <v>405.06714431584976</v>
      </c>
      <c r="AW66" s="144">
        <v>129.10327758746016</v>
      </c>
      <c r="AX66" s="144">
        <v>140.45252465543791</v>
      </c>
      <c r="AY66" s="144">
        <v>115.54215925570062</v>
      </c>
      <c r="AZ66" s="144">
        <v>390.8292556090932</v>
      </c>
      <c r="BA66" s="144">
        <v>128.92003767211645</v>
      </c>
      <c r="BB66" s="144">
        <v>139.18087707803386</v>
      </c>
      <c r="BC66" s="144">
        <v>113.49345986813434</v>
      </c>
      <c r="BD66" s="144">
        <v>416.68291381423131</v>
      </c>
      <c r="BE66" s="144">
        <v>126.66038092858579</v>
      </c>
      <c r="BF66" s="144">
        <v>139.48887475048113</v>
      </c>
      <c r="BG66" s="144">
        <v>112.97106644765515</v>
      </c>
      <c r="BH66" s="144">
        <v>417.05343343634536</v>
      </c>
      <c r="BI66" s="144">
        <v>127.16602224788365</v>
      </c>
      <c r="BJ66" s="144">
        <v>141.74147729289993</v>
      </c>
      <c r="BK66" s="144">
        <v>107.17503197070438</v>
      </c>
      <c r="BL66" s="144">
        <v>481.78170703114557</v>
      </c>
      <c r="BM66" s="144">
        <v>128.52286888320822</v>
      </c>
      <c r="BN66" s="144">
        <v>140.09345519286066</v>
      </c>
      <c r="BO66" s="144">
        <v>108.44985413333924</v>
      </c>
      <c r="BP66" s="144">
        <v>419.85396804270061</v>
      </c>
      <c r="BQ66" s="144">
        <v>128.96699695298426</v>
      </c>
      <c r="BR66" s="144">
        <v>142.58681960271647</v>
      </c>
      <c r="BS66" s="144">
        <v>108.26352059566283</v>
      </c>
      <c r="BT66" s="144">
        <v>512.57327247118326</v>
      </c>
      <c r="BU66" s="144">
        <v>127.88937493282377</v>
      </c>
      <c r="BV66" s="144">
        <v>140.02031264354076</v>
      </c>
      <c r="BW66" s="144">
        <v>108.53678947361247</v>
      </c>
      <c r="BX66" s="144">
        <v>473.49478682172054</v>
      </c>
      <c r="BY66" s="144">
        <v>126.38575238895156</v>
      </c>
      <c r="BZ66" s="144">
        <v>137.90810079340741</v>
      </c>
      <c r="CA66" s="144">
        <v>109.16058222367157</v>
      </c>
      <c r="CB66" s="144">
        <v>462.02536050243049</v>
      </c>
      <c r="CC66" s="144">
        <v>124.09362796627295</v>
      </c>
      <c r="CD66" s="144">
        <v>137.17125023187597</v>
      </c>
      <c r="CE66" s="144">
        <v>109.30912550929996</v>
      </c>
      <c r="CF66" s="144">
        <v>454.19082019147942</v>
      </c>
      <c r="CG66" s="144">
        <v>123.48815289383523</v>
      </c>
      <c r="CH66" s="144">
        <v>137.58417258178304</v>
      </c>
      <c r="CI66" s="144">
        <v>113.22716190510229</v>
      </c>
      <c r="CJ66" s="144">
        <v>469.68631139490441</v>
      </c>
      <c r="CK66" s="144">
        <v>122.28231987663669</v>
      </c>
      <c r="CL66" s="144">
        <v>138.19675415606352</v>
      </c>
      <c r="CM66" s="144">
        <v>115.13251907158822</v>
      </c>
      <c r="CN66" s="144">
        <v>449.81181936575484</v>
      </c>
      <c r="CO66" s="144">
        <v>123.47462291325287</v>
      </c>
      <c r="CP66" s="144">
        <v>140.83600797576165</v>
      </c>
      <c r="CQ66" s="144">
        <v>115.08820535490827</v>
      </c>
      <c r="CR66" s="144">
        <v>454.84320126786292</v>
      </c>
      <c r="CS66" s="144">
        <v>126.57629139715706</v>
      </c>
    </row>
    <row r="67" spans="1:97" ht="18.75" customHeight="1">
      <c r="A67" s="709" t="s">
        <v>460</v>
      </c>
      <c r="B67" s="143">
        <v>100</v>
      </c>
      <c r="C67" s="143">
        <v>100</v>
      </c>
      <c r="D67" s="572">
        <v>0</v>
      </c>
      <c r="E67" s="143">
        <v>100</v>
      </c>
      <c r="F67" s="144">
        <v>100.86912403164887</v>
      </c>
      <c r="G67" s="144">
        <v>97.437275997854968</v>
      </c>
      <c r="H67" s="572">
        <v>0</v>
      </c>
      <c r="I67" s="144">
        <v>101.63070593681887</v>
      </c>
      <c r="J67" s="144">
        <v>105.1008293030835</v>
      </c>
      <c r="K67" s="144">
        <v>96.998116089658012</v>
      </c>
      <c r="L67" s="572">
        <v>0</v>
      </c>
      <c r="M67" s="144">
        <v>106.89895104705521</v>
      </c>
      <c r="N67" s="144">
        <v>103.08994663205758</v>
      </c>
      <c r="O67" s="144">
        <v>101.75770174460524</v>
      </c>
      <c r="P67" s="572">
        <v>0</v>
      </c>
      <c r="Q67" s="144">
        <v>103.38559294347151</v>
      </c>
      <c r="R67" s="144">
        <v>104.91264248166635</v>
      </c>
      <c r="S67" s="144">
        <v>107.07408484900968</v>
      </c>
      <c r="T67" s="572">
        <v>0</v>
      </c>
      <c r="U67" s="144">
        <v>104.43298052916919</v>
      </c>
      <c r="V67" s="144">
        <v>113.56099831447885</v>
      </c>
      <c r="W67" s="144">
        <v>97.162121209079913</v>
      </c>
      <c r="X67" s="143">
        <v>100</v>
      </c>
      <c r="Y67" s="144">
        <v>111.63864086762922</v>
      </c>
      <c r="Z67" s="144">
        <v>120.82917372309794</v>
      </c>
      <c r="AA67" s="144">
        <v>96.834428461840091</v>
      </c>
      <c r="AB67" s="144">
        <v>184.83587640359082</v>
      </c>
      <c r="AC67" s="144">
        <v>115.87427893541</v>
      </c>
      <c r="AD67" s="144">
        <v>133.84447663468765</v>
      </c>
      <c r="AE67" s="144">
        <v>115.62409233182802</v>
      </c>
      <c r="AF67" s="144">
        <v>238.08568554939018</v>
      </c>
      <c r="AG67" s="144">
        <v>124.64665235093193</v>
      </c>
      <c r="AH67" s="144">
        <v>137.58545966809075</v>
      </c>
      <c r="AI67" s="144">
        <v>104.79830503179144</v>
      </c>
      <c r="AJ67" s="144">
        <v>280.71816260006767</v>
      </c>
      <c r="AK67" s="144">
        <v>129.24921855344462</v>
      </c>
      <c r="AL67" s="144">
        <v>143.03468466253963</v>
      </c>
      <c r="AM67" s="144">
        <v>101.26030283305496</v>
      </c>
      <c r="AN67" s="144">
        <v>359.74228228715134</v>
      </c>
      <c r="AO67" s="144">
        <v>132.29790088409703</v>
      </c>
      <c r="AP67" s="144">
        <v>140.68669274616204</v>
      </c>
      <c r="AQ67" s="144">
        <v>106.83573147832895</v>
      </c>
      <c r="AR67" s="144">
        <v>363.35004478050939</v>
      </c>
      <c r="AS67" s="144">
        <v>127.99092716647611</v>
      </c>
      <c r="AT67" s="144">
        <v>138.47788863135747</v>
      </c>
      <c r="AU67" s="144">
        <v>119.72807162857112</v>
      </c>
      <c r="AV67" s="144">
        <v>355.95272323882608</v>
      </c>
      <c r="AW67" s="144">
        <v>122.84234165833774</v>
      </c>
      <c r="AX67" s="144">
        <v>138.20014980237565</v>
      </c>
      <c r="AY67" s="144">
        <v>123.36916197071663</v>
      </c>
      <c r="AZ67" s="144">
        <v>345.50944576821433</v>
      </c>
      <c r="BA67" s="144">
        <v>122.27575825182413</v>
      </c>
      <c r="BB67" s="144">
        <v>135.89521535163234</v>
      </c>
      <c r="BC67" s="144">
        <v>122.82151656184325</v>
      </c>
      <c r="BD67" s="144">
        <v>350.0095289398862</v>
      </c>
      <c r="BE67" s="144">
        <v>119.33057954709169</v>
      </c>
      <c r="BF67" s="144">
        <v>136.25428829168109</v>
      </c>
      <c r="BG67" s="144">
        <v>122.05155801028074</v>
      </c>
      <c r="BH67" s="144">
        <v>344.83746272421928</v>
      </c>
      <c r="BI67" s="144">
        <v>120.22798061295111</v>
      </c>
      <c r="BJ67" s="144">
        <v>136.13050340532533</v>
      </c>
      <c r="BK67" s="144">
        <v>113.20466826978998</v>
      </c>
      <c r="BL67" s="144">
        <v>345.79035671283521</v>
      </c>
      <c r="BM67" s="144">
        <v>121.98686525876045</v>
      </c>
      <c r="BN67" s="144">
        <v>136.6237476701649</v>
      </c>
      <c r="BO67" s="144">
        <v>117.1667288195609</v>
      </c>
      <c r="BP67" s="144">
        <v>339.91452596002694</v>
      </c>
      <c r="BQ67" s="144">
        <v>122.03710991580851</v>
      </c>
      <c r="BR67" s="144">
        <v>139.65234838175255</v>
      </c>
      <c r="BS67" s="144">
        <v>116.26070440972538</v>
      </c>
      <c r="BT67" s="144">
        <v>399.16200409579176</v>
      </c>
      <c r="BU67" s="144">
        <v>122.64379837353985</v>
      </c>
      <c r="BV67" s="144">
        <v>137.18337188115098</v>
      </c>
      <c r="BW67" s="144">
        <v>116.54233326642473</v>
      </c>
      <c r="BX67" s="144">
        <v>384.08523829510187</v>
      </c>
      <c r="BY67" s="144">
        <v>120.40291791511201</v>
      </c>
      <c r="BZ67" s="144">
        <v>137.54169773969991</v>
      </c>
      <c r="CA67" s="144">
        <v>117.20024488975332</v>
      </c>
      <c r="CB67" s="144">
        <v>386.07100327068468</v>
      </c>
      <c r="CC67" s="144">
        <v>120.58432189639916</v>
      </c>
      <c r="CD67" s="144">
        <v>137.62614051204113</v>
      </c>
      <c r="CE67" s="144">
        <v>117.34782326966575</v>
      </c>
      <c r="CF67" s="144">
        <v>365.63693527261029</v>
      </c>
      <c r="CG67" s="144">
        <v>121.79120149948534</v>
      </c>
      <c r="CH67" s="144">
        <v>137.86199263733633</v>
      </c>
      <c r="CI67" s="144">
        <v>121.54166649431366</v>
      </c>
      <c r="CJ67" s="144">
        <v>363.12052401458095</v>
      </c>
      <c r="CK67" s="144">
        <v>121.28866302925411</v>
      </c>
      <c r="CL67" s="144">
        <v>139.41841409990479</v>
      </c>
      <c r="CM67" s="144">
        <v>123.57439958670558</v>
      </c>
      <c r="CN67" s="144">
        <v>361.83389680763992</v>
      </c>
      <c r="CO67" s="144">
        <v>122.81093951351397</v>
      </c>
      <c r="CP67" s="144">
        <v>142.68233545598909</v>
      </c>
      <c r="CQ67" s="144">
        <v>123.51429704567678</v>
      </c>
      <c r="CR67" s="144">
        <v>382.47424156798985</v>
      </c>
      <c r="CS67" s="144">
        <v>125.66459525649634</v>
      </c>
    </row>
    <row r="68" spans="1:97" ht="12.75" customHeight="1">
      <c r="A68" s="287"/>
      <c r="B68" s="291"/>
      <c r="C68" s="291"/>
      <c r="D68" s="291"/>
      <c r="E68" s="291"/>
      <c r="F68" s="291"/>
      <c r="G68" s="291"/>
      <c r="H68" s="291"/>
      <c r="I68" s="291"/>
      <c r="J68" s="291"/>
      <c r="K68" s="291"/>
      <c r="L68" s="291"/>
      <c r="M68" s="291"/>
      <c r="N68" s="291"/>
      <c r="O68" s="291"/>
      <c r="P68" s="291"/>
      <c r="Q68" s="291"/>
      <c r="R68" s="291"/>
      <c r="S68" s="291"/>
      <c r="T68" s="291"/>
      <c r="U68" s="291"/>
      <c r="V68" s="291"/>
      <c r="W68" s="291"/>
      <c r="X68" s="291"/>
      <c r="Y68" s="291"/>
      <c r="Z68" s="291"/>
      <c r="AA68" s="291"/>
      <c r="AB68" s="291"/>
      <c r="AC68" s="291"/>
      <c r="AD68" s="291"/>
      <c r="AE68" s="291"/>
      <c r="AF68" s="291"/>
      <c r="AG68" s="291"/>
      <c r="AH68" s="291"/>
      <c r="AI68" s="291"/>
      <c r="AJ68" s="291"/>
      <c r="AK68" s="291"/>
      <c r="AL68" s="291"/>
      <c r="AM68" s="291"/>
      <c r="AN68" s="291"/>
      <c r="AO68" s="291"/>
      <c r="AP68" s="291"/>
      <c r="AQ68" s="291"/>
      <c r="AR68" s="291"/>
      <c r="AS68" s="291"/>
      <c r="AT68" s="291"/>
      <c r="AU68" s="291"/>
      <c r="AV68" s="291"/>
      <c r="AW68" s="291"/>
      <c r="AX68" s="291"/>
      <c r="AY68" s="291"/>
      <c r="AZ68" s="291"/>
      <c r="BA68" s="291"/>
      <c r="BB68" s="291"/>
      <c r="BC68" s="291"/>
      <c r="BD68" s="291"/>
      <c r="BE68" s="291"/>
      <c r="BF68" s="291"/>
      <c r="BG68" s="291"/>
      <c r="BH68" s="291"/>
      <c r="BI68" s="291"/>
      <c r="BJ68" s="291"/>
      <c r="BK68" s="291"/>
      <c r="BL68" s="291"/>
      <c r="BM68" s="291"/>
      <c r="BN68" s="291"/>
      <c r="BO68" s="291"/>
      <c r="BP68" s="291"/>
      <c r="BQ68" s="291"/>
      <c r="BR68" s="291"/>
      <c r="BS68" s="291"/>
      <c r="BT68" s="291"/>
      <c r="BU68" s="291"/>
      <c r="BV68" s="291"/>
      <c r="BW68" s="291"/>
      <c r="BX68" s="291"/>
      <c r="BY68" s="291"/>
      <c r="BZ68" s="291"/>
      <c r="CA68" s="291"/>
      <c r="CB68" s="291"/>
      <c r="CC68" s="291"/>
      <c r="CD68" s="291"/>
      <c r="CE68" s="291"/>
      <c r="CF68" s="291"/>
      <c r="CG68" s="291"/>
      <c r="CH68" s="291"/>
      <c r="CI68" s="291"/>
      <c r="CJ68" s="291"/>
      <c r="CK68" s="291"/>
      <c r="CL68" s="291"/>
      <c r="CM68" s="291"/>
      <c r="CN68" s="291"/>
      <c r="CO68" s="291"/>
      <c r="CP68" s="291"/>
      <c r="CQ68" s="291"/>
      <c r="CR68" s="291"/>
      <c r="CS68" s="291"/>
    </row>
    <row r="69" spans="1:97" ht="12.75" customHeight="1">
      <c r="A69" s="288"/>
      <c r="B69" s="1338" t="s">
        <v>464</v>
      </c>
      <c r="C69" s="1338"/>
      <c r="D69" s="1338"/>
      <c r="E69" s="1338"/>
      <c r="F69" s="1338" t="s">
        <v>464</v>
      </c>
      <c r="G69" s="1338"/>
      <c r="H69" s="1338"/>
      <c r="I69" s="1338"/>
      <c r="J69" s="1338" t="s">
        <v>464</v>
      </c>
      <c r="K69" s="1338"/>
      <c r="L69" s="1338"/>
      <c r="M69" s="1338"/>
      <c r="N69" s="1338" t="s">
        <v>464</v>
      </c>
      <c r="O69" s="1338"/>
      <c r="P69" s="1338"/>
      <c r="Q69" s="1338"/>
      <c r="R69" s="1338" t="s">
        <v>464</v>
      </c>
      <c r="S69" s="1338"/>
      <c r="T69" s="1338"/>
      <c r="U69" s="1338"/>
      <c r="V69" s="1338" t="s">
        <v>464</v>
      </c>
      <c r="W69" s="1338"/>
      <c r="X69" s="1338"/>
      <c r="Y69" s="1338"/>
      <c r="Z69" s="1338" t="s">
        <v>464</v>
      </c>
      <c r="AA69" s="1338"/>
      <c r="AB69" s="1338"/>
      <c r="AC69" s="1338"/>
      <c r="AD69" s="1338" t="s">
        <v>464</v>
      </c>
      <c r="AE69" s="1338"/>
      <c r="AF69" s="1338"/>
      <c r="AG69" s="1338"/>
      <c r="AH69" s="1338" t="s">
        <v>464</v>
      </c>
      <c r="AI69" s="1338"/>
      <c r="AJ69" s="1338"/>
      <c r="AK69" s="1338"/>
      <c r="AL69" s="1338" t="s">
        <v>464</v>
      </c>
      <c r="AM69" s="1338"/>
      <c r="AN69" s="1338"/>
      <c r="AO69" s="1338"/>
      <c r="AP69" s="1338" t="s">
        <v>464</v>
      </c>
      <c r="AQ69" s="1338"/>
      <c r="AR69" s="1338"/>
      <c r="AS69" s="1338"/>
      <c r="AT69" s="1338" t="s">
        <v>464</v>
      </c>
      <c r="AU69" s="1338"/>
      <c r="AV69" s="1338"/>
      <c r="AW69" s="1338"/>
      <c r="AX69" s="1338" t="s">
        <v>464</v>
      </c>
      <c r="AY69" s="1338"/>
      <c r="AZ69" s="1338"/>
      <c r="BA69" s="1338"/>
      <c r="BB69" s="1338" t="s">
        <v>464</v>
      </c>
      <c r="BC69" s="1338"/>
      <c r="BD69" s="1338"/>
      <c r="BE69" s="1338"/>
      <c r="BF69" s="1338" t="s">
        <v>464</v>
      </c>
      <c r="BG69" s="1338"/>
      <c r="BH69" s="1338"/>
      <c r="BI69" s="1338"/>
      <c r="BJ69" s="1338" t="s">
        <v>464</v>
      </c>
      <c r="BK69" s="1338"/>
      <c r="BL69" s="1338"/>
      <c r="BM69" s="1338"/>
      <c r="BN69" s="1338" t="s">
        <v>464</v>
      </c>
      <c r="BO69" s="1338"/>
      <c r="BP69" s="1338"/>
      <c r="BQ69" s="1338"/>
      <c r="BR69" s="1338" t="s">
        <v>464</v>
      </c>
      <c r="BS69" s="1338"/>
      <c r="BT69" s="1338"/>
      <c r="BU69" s="1338"/>
      <c r="BV69" s="1338" t="s">
        <v>464</v>
      </c>
      <c r="BW69" s="1338"/>
      <c r="BX69" s="1338"/>
      <c r="BY69" s="1338"/>
      <c r="BZ69" s="1338" t="s">
        <v>464</v>
      </c>
      <c r="CA69" s="1338"/>
      <c r="CB69" s="1338"/>
      <c r="CC69" s="1338"/>
      <c r="CD69" s="1338" t="s">
        <v>464</v>
      </c>
      <c r="CE69" s="1338"/>
      <c r="CF69" s="1338"/>
      <c r="CG69" s="1338"/>
      <c r="CH69" s="1338" t="s">
        <v>464</v>
      </c>
      <c r="CI69" s="1338"/>
      <c r="CJ69" s="1338"/>
      <c r="CK69" s="1338"/>
      <c r="CL69" s="1338" t="s">
        <v>464</v>
      </c>
      <c r="CM69" s="1338"/>
      <c r="CN69" s="1338"/>
      <c r="CO69" s="1338"/>
      <c r="CP69" s="1338" t="s">
        <v>464</v>
      </c>
      <c r="CQ69" s="1338"/>
      <c r="CR69" s="1338"/>
      <c r="CS69" s="1338"/>
    </row>
    <row r="70" spans="1:97" ht="12.75" customHeight="1">
      <c r="A70" s="287"/>
      <c r="B70" s="469"/>
      <c r="C70" s="469"/>
      <c r="D70" s="469"/>
      <c r="E70" s="469"/>
      <c r="F70" s="469"/>
      <c r="G70" s="469"/>
      <c r="H70" s="469"/>
      <c r="I70" s="469"/>
      <c r="J70" s="469"/>
      <c r="K70" s="469"/>
      <c r="L70" s="469"/>
      <c r="M70" s="469"/>
      <c r="N70" s="469"/>
      <c r="O70" s="469"/>
      <c r="P70" s="469"/>
      <c r="Q70" s="469"/>
      <c r="R70" s="469"/>
      <c r="S70" s="469"/>
      <c r="T70" s="469"/>
      <c r="U70" s="469"/>
      <c r="V70" s="469"/>
      <c r="W70" s="469"/>
      <c r="X70" s="469"/>
      <c r="Y70" s="469"/>
      <c r="Z70" s="469"/>
      <c r="AA70" s="469"/>
      <c r="AB70" s="469"/>
      <c r="AC70" s="469"/>
      <c r="AD70" s="469"/>
      <c r="AE70" s="469"/>
      <c r="AF70" s="469"/>
      <c r="AG70" s="469"/>
      <c r="AH70" s="469"/>
      <c r="AI70" s="469"/>
      <c r="AJ70" s="469"/>
      <c r="AK70" s="469"/>
      <c r="AL70" s="469"/>
      <c r="AM70" s="469"/>
      <c r="AN70" s="469"/>
      <c r="AO70" s="469"/>
      <c r="AP70" s="469"/>
      <c r="AQ70" s="469"/>
      <c r="AR70" s="469"/>
      <c r="AS70" s="469"/>
      <c r="AT70" s="469"/>
      <c r="AU70" s="469"/>
      <c r="AV70" s="469"/>
      <c r="AW70" s="469"/>
      <c r="AX70" s="469"/>
      <c r="AY70" s="469"/>
      <c r="AZ70" s="469"/>
      <c r="BA70" s="469"/>
      <c r="BB70" s="469"/>
      <c r="BC70" s="469"/>
      <c r="BD70" s="469"/>
      <c r="BE70" s="469"/>
      <c r="BF70" s="469"/>
      <c r="BG70" s="469"/>
      <c r="BH70" s="469"/>
      <c r="BI70" s="469"/>
      <c r="BJ70" s="469"/>
      <c r="BK70" s="469"/>
      <c r="BL70" s="469"/>
      <c r="BM70" s="469"/>
      <c r="BN70" s="469"/>
      <c r="BO70" s="469"/>
      <c r="BP70" s="469"/>
      <c r="BQ70" s="469"/>
      <c r="BR70" s="469"/>
      <c r="BS70" s="469"/>
      <c r="BT70" s="469"/>
      <c r="BU70" s="469"/>
      <c r="BV70" s="469"/>
      <c r="BW70" s="469"/>
      <c r="BX70" s="469"/>
      <c r="BY70" s="469"/>
      <c r="BZ70" s="469"/>
      <c r="CA70" s="469"/>
      <c r="CB70" s="469"/>
      <c r="CC70" s="469"/>
      <c r="CD70" s="469"/>
      <c r="CE70" s="469"/>
      <c r="CF70" s="469"/>
      <c r="CG70" s="469"/>
      <c r="CH70" s="469"/>
      <c r="CI70" s="469"/>
      <c r="CJ70" s="469"/>
      <c r="CK70" s="469"/>
      <c r="CL70" s="469"/>
      <c r="CM70" s="469"/>
      <c r="CN70" s="469"/>
      <c r="CO70" s="469"/>
      <c r="CP70" s="469"/>
      <c r="CQ70" s="469"/>
      <c r="CR70" s="469"/>
      <c r="CS70" s="469"/>
    </row>
    <row r="71" spans="1:97" ht="12.75" customHeight="1">
      <c r="A71" s="709" t="s">
        <v>435</v>
      </c>
      <c r="B71" s="149">
        <v>13.182040723545379</v>
      </c>
      <c r="C71" s="149">
        <v>13.75431658982064</v>
      </c>
      <c r="D71" s="149" t="s">
        <v>360</v>
      </c>
      <c r="E71" s="149">
        <v>13.055043513340214</v>
      </c>
      <c r="F71" s="149">
        <v>13.177940571140338</v>
      </c>
      <c r="G71" s="149">
        <v>14.034836772044546</v>
      </c>
      <c r="H71" s="149" t="s">
        <v>360</v>
      </c>
      <c r="I71" s="149">
        <v>12.995627805595278</v>
      </c>
      <c r="J71" s="149">
        <v>13.184160992081708</v>
      </c>
      <c r="K71" s="149">
        <v>13.969763927277816</v>
      </c>
      <c r="L71" s="149" t="s">
        <v>360</v>
      </c>
      <c r="M71" s="149">
        <v>13.025970046175894</v>
      </c>
      <c r="N71" s="149">
        <v>13.211688664788747</v>
      </c>
      <c r="O71" s="149">
        <v>14.007784200959817</v>
      </c>
      <c r="P71" s="149" t="s">
        <v>360</v>
      </c>
      <c r="Q71" s="149">
        <v>13.037804062922751</v>
      </c>
      <c r="R71" s="149">
        <v>13.303150441138939</v>
      </c>
      <c r="S71" s="149">
        <v>14.14303952429111</v>
      </c>
      <c r="T71" s="149" t="s">
        <v>360</v>
      </c>
      <c r="U71" s="149">
        <v>13.112052319820318</v>
      </c>
      <c r="V71" s="149">
        <v>13.233056320553118</v>
      </c>
      <c r="W71" s="149">
        <v>13.935396566707977</v>
      </c>
      <c r="X71" s="149">
        <v>12.242984577306729</v>
      </c>
      <c r="Y71" s="149">
        <v>13.146728995160794</v>
      </c>
      <c r="Z71" s="149">
        <v>12.972764761543846</v>
      </c>
      <c r="AA71" s="149">
        <v>14.095032192748928</v>
      </c>
      <c r="AB71" s="149">
        <v>10.314884391139229</v>
      </c>
      <c r="AC71" s="149">
        <v>13.000430286497215</v>
      </c>
      <c r="AD71" s="149">
        <v>13.202515595311473</v>
      </c>
      <c r="AE71" s="149">
        <v>14.188509326633705</v>
      </c>
      <c r="AF71" s="149">
        <v>12.157212929594857</v>
      </c>
      <c r="AG71" s="149">
        <v>13.110589054756579</v>
      </c>
      <c r="AH71" s="149">
        <v>13.183109527677342</v>
      </c>
      <c r="AI71" s="149">
        <v>14.37253626864144</v>
      </c>
      <c r="AJ71" s="149">
        <v>12.688869292572996</v>
      </c>
      <c r="AK71" s="149">
        <v>13.028790475580788</v>
      </c>
      <c r="AL71" s="149">
        <v>13.060166724733422</v>
      </c>
      <c r="AM71" s="149">
        <v>14.276119181207882</v>
      </c>
      <c r="AN71" s="149">
        <v>11.913476342076351</v>
      </c>
      <c r="AO71" s="149">
        <v>13.027044711608367</v>
      </c>
      <c r="AP71" s="149">
        <v>13.031680415271731</v>
      </c>
      <c r="AQ71" s="149">
        <v>14.204767603429994</v>
      </c>
      <c r="AR71" s="149">
        <v>11.427033201340238</v>
      </c>
      <c r="AS71" s="149">
        <v>13.045941345160552</v>
      </c>
      <c r="AT71" s="149">
        <v>13.350957727859351</v>
      </c>
      <c r="AU71" s="149">
        <v>14.316354610694438</v>
      </c>
      <c r="AV71" s="149">
        <v>13.748050530255771</v>
      </c>
      <c r="AW71" s="149">
        <v>13.156484976872068</v>
      </c>
      <c r="AX71" s="149">
        <v>13.429934973201192</v>
      </c>
      <c r="AY71" s="149">
        <v>14.305530302225023</v>
      </c>
      <c r="AZ71" s="149">
        <v>13.961575466938053</v>
      </c>
      <c r="BA71" s="149">
        <v>13.150341546811811</v>
      </c>
      <c r="BB71" s="149">
        <v>13.439039526848118</v>
      </c>
      <c r="BC71" s="149">
        <v>13.922631666138805</v>
      </c>
      <c r="BD71" s="149">
        <v>14.151991697999579</v>
      </c>
      <c r="BE71" s="149">
        <v>13.212282288188463</v>
      </c>
      <c r="BF71" s="149">
        <v>13.378126190616413</v>
      </c>
      <c r="BG71" s="149">
        <v>14.516175731449065</v>
      </c>
      <c r="BH71" s="149">
        <v>13.035248617692726</v>
      </c>
      <c r="BI71" s="149">
        <v>13.176423847447294</v>
      </c>
      <c r="BJ71" s="149">
        <v>13.569491423474528</v>
      </c>
      <c r="BK71" s="149">
        <v>14.449059201155496</v>
      </c>
      <c r="BL71" s="149">
        <v>15.258706343825294</v>
      </c>
      <c r="BM71" s="149">
        <v>13.122048564544619</v>
      </c>
      <c r="BN71" s="149">
        <v>13.409009204150095</v>
      </c>
      <c r="BO71" s="149">
        <v>14.51618</v>
      </c>
      <c r="BP71" s="149">
        <v>14.45013318306161</v>
      </c>
      <c r="BQ71" s="149">
        <v>13.011837964834353</v>
      </c>
      <c r="BR71" s="149">
        <v>13.512076029477418</v>
      </c>
      <c r="BS71" s="149">
        <v>14.471922350160783</v>
      </c>
      <c r="BT71" s="149">
        <v>13.24782548025666</v>
      </c>
      <c r="BU71" s="149">
        <v>13.357988286504</v>
      </c>
      <c r="BV71" s="149">
        <v>13.475495329961854</v>
      </c>
      <c r="BW71" s="149">
        <v>14.504088630384739</v>
      </c>
      <c r="BX71" s="149">
        <v>13.034240167109065</v>
      </c>
      <c r="BY71" s="149">
        <v>13.332837293510922</v>
      </c>
      <c r="BZ71" s="149">
        <v>13.658542081352087</v>
      </c>
      <c r="CA71" s="149">
        <v>14.53625490989784</v>
      </c>
      <c r="CB71" s="149">
        <v>13.674262463271724</v>
      </c>
      <c r="CC71" s="149">
        <v>13.466430599218162</v>
      </c>
      <c r="CD71" s="149">
        <v>13.622389188949295</v>
      </c>
      <c r="CE71" s="149">
        <v>14.568421188700091</v>
      </c>
      <c r="CF71" s="149">
        <v>13.210950113430753</v>
      </c>
      <c r="CG71" s="149">
        <v>13.488805321568757</v>
      </c>
      <c r="CH71" s="149">
        <v>13.706082035571471</v>
      </c>
      <c r="CI71" s="149">
        <v>14.600587466791499</v>
      </c>
      <c r="CJ71" s="149">
        <v>13.243824074198052</v>
      </c>
      <c r="CK71" s="149">
        <v>13.584130759795041</v>
      </c>
      <c r="CL71" s="149">
        <v>13.76247887415929</v>
      </c>
      <c r="CM71" s="149">
        <v>14.632754186930573</v>
      </c>
      <c r="CN71" s="149">
        <v>13.491993057270214</v>
      </c>
      <c r="CO71" s="149">
        <v>13.612471421386653</v>
      </c>
      <c r="CP71" s="149">
        <v>13.677336118779662</v>
      </c>
      <c r="CQ71" s="149">
        <v>14.664920003723852</v>
      </c>
      <c r="CR71" s="149">
        <v>12.837519067083877</v>
      </c>
      <c r="CS71" s="149">
        <v>13.604082668625539</v>
      </c>
    </row>
    <row r="72" spans="1:97" ht="12.75" customHeight="1">
      <c r="A72" s="709" t="s">
        <v>436</v>
      </c>
      <c r="B72" s="149">
        <v>16.70946846699864</v>
      </c>
      <c r="C72" s="149">
        <v>15.974388986569734</v>
      </c>
      <c r="D72" s="149" t="s">
        <v>360</v>
      </c>
      <c r="E72" s="149">
        <v>16.872594355814769</v>
      </c>
      <c r="F72" s="149">
        <v>16.677732096646345</v>
      </c>
      <c r="G72" s="149">
        <v>16.161939816137885</v>
      </c>
      <c r="H72" s="149" t="s">
        <v>360</v>
      </c>
      <c r="I72" s="149">
        <v>16.787471779243909</v>
      </c>
      <c r="J72" s="149">
        <v>16.713275405154306</v>
      </c>
      <c r="K72" s="149">
        <v>16.240141071342947</v>
      </c>
      <c r="L72" s="149" t="s">
        <v>360</v>
      </c>
      <c r="M72" s="149">
        <v>16.80854690231012</v>
      </c>
      <c r="N72" s="149">
        <v>16.856606558268414</v>
      </c>
      <c r="O72" s="149">
        <v>16.464331579691031</v>
      </c>
      <c r="P72" s="149" t="s">
        <v>360</v>
      </c>
      <c r="Q72" s="149">
        <v>16.942287956257399</v>
      </c>
      <c r="R72" s="149">
        <v>16.931270000544853</v>
      </c>
      <c r="S72" s="149">
        <v>16.436866682446034</v>
      </c>
      <c r="T72" s="149" t="s">
        <v>360</v>
      </c>
      <c r="U72" s="149">
        <v>17.043761229695793</v>
      </c>
      <c r="V72" s="149">
        <v>16.928000165379888</v>
      </c>
      <c r="W72" s="149">
        <v>16.333616094524512</v>
      </c>
      <c r="X72" s="149">
        <v>14.294082186551263</v>
      </c>
      <c r="Y72" s="149">
        <v>17.174013389124113</v>
      </c>
      <c r="Z72" s="149">
        <v>16.788943748027954</v>
      </c>
      <c r="AA72" s="149">
        <v>16.460864726505775</v>
      </c>
      <c r="AB72" s="149">
        <v>13.98918311771369</v>
      </c>
      <c r="AC72" s="149">
        <v>17.098155505209171</v>
      </c>
      <c r="AD72" s="149">
        <v>16.768463002866131</v>
      </c>
      <c r="AE72" s="149">
        <v>16.535962746418786</v>
      </c>
      <c r="AF72" s="149">
        <v>14.088821103429883</v>
      </c>
      <c r="AG72" s="149">
        <v>17.100982611438408</v>
      </c>
      <c r="AH72" s="149">
        <v>16.792138434538522</v>
      </c>
      <c r="AI72" s="149">
        <v>16.655130231751283</v>
      </c>
      <c r="AJ72" s="149">
        <v>14.691397217323141</v>
      </c>
      <c r="AK72" s="149">
        <v>17.070543122987321</v>
      </c>
      <c r="AL72" s="149">
        <v>16.448382997950524</v>
      </c>
      <c r="AM72" s="149">
        <v>16.697575353898106</v>
      </c>
      <c r="AN72" s="149">
        <v>14.413920258096862</v>
      </c>
      <c r="AO72" s="149">
        <v>16.71372503712972</v>
      </c>
      <c r="AP72" s="149">
        <v>16.314933760345802</v>
      </c>
      <c r="AQ72" s="149">
        <v>16.771010374590766</v>
      </c>
      <c r="AR72" s="149">
        <v>13.389308559244592</v>
      </c>
      <c r="AS72" s="149">
        <v>16.704660487063315</v>
      </c>
      <c r="AT72" s="149">
        <v>16.334365810768318</v>
      </c>
      <c r="AU72" s="149">
        <v>17.076353983492602</v>
      </c>
      <c r="AV72" s="149">
        <v>13.091250779787899</v>
      </c>
      <c r="AW72" s="149">
        <v>16.698422752904396</v>
      </c>
      <c r="AX72" s="149">
        <v>16.427864479746898</v>
      </c>
      <c r="AY72" s="149">
        <v>16.912550498113788</v>
      </c>
      <c r="AZ72" s="149">
        <v>14.233565880251692</v>
      </c>
      <c r="BA72" s="149">
        <v>16.664176915698999</v>
      </c>
      <c r="BB72" s="149">
        <v>16.538665217695705</v>
      </c>
      <c r="BC72" s="149">
        <v>17.097261243610877</v>
      </c>
      <c r="BD72" s="149">
        <v>14.032723751627165</v>
      </c>
      <c r="BE72" s="149">
        <v>16.819861158942459</v>
      </c>
      <c r="BF72" s="149">
        <v>16.514165122770557</v>
      </c>
      <c r="BG72" s="149">
        <v>17.222751025700305</v>
      </c>
      <c r="BH72" s="149">
        <v>13.221772919213608</v>
      </c>
      <c r="BI72" s="149">
        <v>16.879703704206253</v>
      </c>
      <c r="BJ72" s="149">
        <v>16.697725011638177</v>
      </c>
      <c r="BK72" s="149">
        <v>17.340455839710831</v>
      </c>
      <c r="BL72" s="149">
        <v>14.582193602904386</v>
      </c>
      <c r="BM72" s="149">
        <v>16.8988751143252</v>
      </c>
      <c r="BN72" s="149">
        <v>16.89084035282908</v>
      </c>
      <c r="BO72" s="149">
        <v>17.222750000000001</v>
      </c>
      <c r="BP72" s="149">
        <v>16.563886922251648</v>
      </c>
      <c r="BQ72" s="149">
        <v>16.87077135760174</v>
      </c>
      <c r="BR72" s="149">
        <v>17.261329122263007</v>
      </c>
      <c r="BS72" s="149">
        <v>17.38367048271984</v>
      </c>
      <c r="BT72" s="149">
        <v>17.502268915215822</v>
      </c>
      <c r="BU72" s="149">
        <v>17.191980558394334</v>
      </c>
      <c r="BV72" s="149">
        <v>17.200130989828896</v>
      </c>
      <c r="BW72" s="149">
        <v>17.461065764283621</v>
      </c>
      <c r="BX72" s="149">
        <v>17.237080355752635</v>
      </c>
      <c r="BY72" s="149">
        <v>17.137526765448627</v>
      </c>
      <c r="BZ72" s="149">
        <v>17.309126388207865</v>
      </c>
      <c r="CA72" s="149">
        <v>17.538461044137051</v>
      </c>
      <c r="CB72" s="149">
        <v>18.06395771030142</v>
      </c>
      <c r="CC72" s="149">
        <v>17.12525493615933</v>
      </c>
      <c r="CD72" s="149">
        <v>17.123900711293476</v>
      </c>
      <c r="CE72" s="149">
        <v>17.615856322280109</v>
      </c>
      <c r="CF72" s="149">
        <v>16.590823801233732</v>
      </c>
      <c r="CG72" s="149">
        <v>17.10771675364575</v>
      </c>
      <c r="CH72" s="149">
        <v>17.145475785095204</v>
      </c>
      <c r="CI72" s="149">
        <v>17.693251598712795</v>
      </c>
      <c r="CJ72" s="149">
        <v>16.86930403720422</v>
      </c>
      <c r="CK72" s="149">
        <v>17.069645737375044</v>
      </c>
      <c r="CL72" s="149">
        <v>17.287747562629843</v>
      </c>
      <c r="CM72" s="149">
        <v>17.770647345427871</v>
      </c>
      <c r="CN72" s="149">
        <v>17.835651788185242</v>
      </c>
      <c r="CO72" s="149">
        <v>17.090139863002246</v>
      </c>
      <c r="CP72" s="149">
        <v>17.28297466213845</v>
      </c>
      <c r="CQ72" s="149">
        <v>17.848041665097369</v>
      </c>
      <c r="CR72" s="149">
        <v>17.497999684327432</v>
      </c>
      <c r="CS72" s="149">
        <v>17.123325111623469</v>
      </c>
    </row>
    <row r="73" spans="1:97" ht="12.75" customHeight="1">
      <c r="A73" s="710" t="s">
        <v>437</v>
      </c>
      <c r="B73" s="149">
        <v>2.771745837591113</v>
      </c>
      <c r="C73" s="149">
        <v>2.9694481992282649</v>
      </c>
      <c r="D73" s="149" t="s">
        <v>360</v>
      </c>
      <c r="E73" s="149">
        <v>2.7278725099541101</v>
      </c>
      <c r="F73" s="149">
        <v>2.735196548759014</v>
      </c>
      <c r="G73" s="149">
        <v>2.9353539591713638</v>
      </c>
      <c r="H73" s="149" t="s">
        <v>360</v>
      </c>
      <c r="I73" s="149">
        <v>2.692611167941469</v>
      </c>
      <c r="J73" s="149">
        <v>2.7386947479154626</v>
      </c>
      <c r="K73" s="149">
        <v>2.9603440770857703</v>
      </c>
      <c r="L73" s="149" t="s">
        <v>360</v>
      </c>
      <c r="M73" s="149">
        <v>2.6940628919613006</v>
      </c>
      <c r="N73" s="149">
        <v>2.6736839860464063</v>
      </c>
      <c r="O73" s="149">
        <v>2.8243469879632275</v>
      </c>
      <c r="P73" s="149" t="s">
        <v>360</v>
      </c>
      <c r="Q73" s="149">
        <v>2.6407759054029136</v>
      </c>
      <c r="R73" s="149">
        <v>2.6140827073159318</v>
      </c>
      <c r="S73" s="149">
        <v>2.8193467476049139</v>
      </c>
      <c r="T73" s="149" t="s">
        <v>360</v>
      </c>
      <c r="U73" s="149">
        <v>2.5673794116582709</v>
      </c>
      <c r="V73" s="149">
        <v>2.6650432753138644</v>
      </c>
      <c r="W73" s="149">
        <v>2.7815484975982563</v>
      </c>
      <c r="X73" s="149">
        <v>4.1443450907483363</v>
      </c>
      <c r="Y73" s="149">
        <v>2.568846641129483</v>
      </c>
      <c r="Z73" s="149">
        <v>2.6768027069439944</v>
      </c>
      <c r="AA73" s="149">
        <v>2.6022379455401929</v>
      </c>
      <c r="AB73" s="149">
        <v>4.1363455706814616</v>
      </c>
      <c r="AC73" s="149">
        <v>2.5611544346801116</v>
      </c>
      <c r="AD73" s="149">
        <v>2.7208047796886787</v>
      </c>
      <c r="AE73" s="149">
        <v>2.7121151492053412</v>
      </c>
      <c r="AF73" s="149">
        <v>3.8952384346563473</v>
      </c>
      <c r="AG73" s="149">
        <v>2.5978335198202447</v>
      </c>
      <c r="AH73" s="149">
        <v>2.6976421843641054</v>
      </c>
      <c r="AI73" s="149">
        <v>2.6639483269578892</v>
      </c>
      <c r="AJ73" s="149">
        <v>3.9740544777581808</v>
      </c>
      <c r="AK73" s="149">
        <v>2.5495248376184292</v>
      </c>
      <c r="AL73" s="149">
        <v>2.7340077662461679</v>
      </c>
      <c r="AM73" s="149">
        <v>2.6897510301153855</v>
      </c>
      <c r="AN73" s="149">
        <v>3.9564067199590753</v>
      </c>
      <c r="AO73" s="149">
        <v>2.5566635779661842</v>
      </c>
      <c r="AP73" s="149">
        <v>2.8518878151844382</v>
      </c>
      <c r="AQ73" s="149">
        <v>2.5383985448129245</v>
      </c>
      <c r="AR73" s="149">
        <v>5.1571123971976851</v>
      </c>
      <c r="AS73" s="149">
        <v>2.5459293538437962</v>
      </c>
      <c r="AT73" s="149">
        <v>2.8404517608175968</v>
      </c>
      <c r="AU73" s="149">
        <v>2.5864927472870063</v>
      </c>
      <c r="AV73" s="149">
        <v>5.2333593262632565</v>
      </c>
      <c r="AW73" s="149">
        <v>2.5073573740730239</v>
      </c>
      <c r="AX73" s="149">
        <v>2.6745611821025044</v>
      </c>
      <c r="AY73" s="149">
        <v>2.5261560788232127</v>
      </c>
      <c r="AZ73" s="149">
        <v>4.0806366177979934</v>
      </c>
      <c r="BA73" s="149">
        <v>2.4868245104793543</v>
      </c>
      <c r="BB73" s="149">
        <v>2.5838370687398613</v>
      </c>
      <c r="BC73" s="149">
        <v>2.4661080554607104</v>
      </c>
      <c r="BD73" s="149">
        <v>3.7592022952187016</v>
      </c>
      <c r="BE73" s="149">
        <v>2.4189949025955513</v>
      </c>
      <c r="BF73" s="149">
        <v>2.8469215831557992</v>
      </c>
      <c r="BG73" s="149">
        <v>2.3527431856358079</v>
      </c>
      <c r="BH73" s="149">
        <v>6.2034411982464039</v>
      </c>
      <c r="BI73" s="149">
        <v>2.4228303131597539</v>
      </c>
      <c r="BJ73" s="149">
        <v>2.6484930928780179</v>
      </c>
      <c r="BK73" s="149">
        <v>2.3940254989367293</v>
      </c>
      <c r="BL73" s="149">
        <v>3.9580396447657158</v>
      </c>
      <c r="BM73" s="149">
        <v>2.494447839456996</v>
      </c>
      <c r="BN73" s="149">
        <v>2.635238950675463</v>
      </c>
      <c r="BO73" s="149">
        <v>2.3527499999999999</v>
      </c>
      <c r="BP73" s="149">
        <v>3.8856741016868925</v>
      </c>
      <c r="BQ73" s="149">
        <v>2.5017241619024335</v>
      </c>
      <c r="BR73" s="149">
        <v>2.6043199275470057</v>
      </c>
      <c r="BS73" s="149">
        <v>2.30273762826927</v>
      </c>
      <c r="BT73" s="149">
        <v>3.7043395102664833</v>
      </c>
      <c r="BU73" s="149">
        <v>2.4686501190608259</v>
      </c>
      <c r="BV73" s="149">
        <v>2.566545585434882</v>
      </c>
      <c r="BW73" s="149">
        <v>2.2633272270297202</v>
      </c>
      <c r="BX73" s="149">
        <v>3.4854628109949042</v>
      </c>
      <c r="BY73" s="149">
        <v>2.4686492809651721</v>
      </c>
      <c r="BZ73" s="149">
        <v>2.6076028441904833</v>
      </c>
      <c r="CA73" s="149">
        <v>2.2239168266610907</v>
      </c>
      <c r="CB73" s="149">
        <v>3.5803575531840082</v>
      </c>
      <c r="CC73" s="149">
        <v>2.5171488586913933</v>
      </c>
      <c r="CD73" s="149">
        <v>2.599969712427356</v>
      </c>
      <c r="CE73" s="149">
        <v>2.1845064271634125</v>
      </c>
      <c r="CF73" s="149">
        <v>3.7195418652934937</v>
      </c>
      <c r="CG73" s="149">
        <v>2.501873179191243</v>
      </c>
      <c r="CH73" s="149">
        <v>2.5777749624350084</v>
      </c>
      <c r="CI73" s="149">
        <v>2.1450960285366709</v>
      </c>
      <c r="CJ73" s="149">
        <v>3.6665405208593458</v>
      </c>
      <c r="CK73" s="149">
        <v>2.4927096094842365</v>
      </c>
      <c r="CL73" s="149">
        <v>2.5720281749323548</v>
      </c>
      <c r="CM73" s="149">
        <v>2.1056853471979649</v>
      </c>
      <c r="CN73" s="149">
        <v>3.653838366893615</v>
      </c>
      <c r="CO73" s="149">
        <v>2.4988973136957764</v>
      </c>
      <c r="CP73" s="149">
        <v>2.5915446096762373</v>
      </c>
      <c r="CQ73" s="149">
        <v>2.0662751408765287</v>
      </c>
      <c r="CR73" s="149">
        <v>3.788139928201772</v>
      </c>
      <c r="CS73" s="149">
        <v>2.5035664760369518</v>
      </c>
    </row>
    <row r="74" spans="1:97" ht="12.75" customHeight="1">
      <c r="A74" s="709" t="s">
        <v>438</v>
      </c>
      <c r="B74" s="149">
        <v>2.985020852809356</v>
      </c>
      <c r="C74" s="149">
        <v>2.815812608620532</v>
      </c>
      <c r="D74" s="149" t="s">
        <v>360</v>
      </c>
      <c r="E74" s="149">
        <v>3.022570868936918</v>
      </c>
      <c r="F74" s="149">
        <v>3.0481026849876334</v>
      </c>
      <c r="G74" s="149">
        <v>2.7771922434016796</v>
      </c>
      <c r="H74" s="149" t="s">
        <v>360</v>
      </c>
      <c r="I74" s="149">
        <v>3.1057414418971061</v>
      </c>
      <c r="J74" s="149">
        <v>3.0416710416093364</v>
      </c>
      <c r="K74" s="149">
        <v>2.8145417759397784</v>
      </c>
      <c r="L74" s="149" t="s">
        <v>360</v>
      </c>
      <c r="M74" s="149">
        <v>3.0874063511015168</v>
      </c>
      <c r="N74" s="149">
        <v>3.0347122628501042</v>
      </c>
      <c r="O74" s="149">
        <v>2.8166480823615156</v>
      </c>
      <c r="P74" s="149" t="s">
        <v>360</v>
      </c>
      <c r="Q74" s="149">
        <v>3.0823422287055418</v>
      </c>
      <c r="R74" s="149">
        <v>3.0447243857281179</v>
      </c>
      <c r="S74" s="149">
        <v>2.8202695675447456</v>
      </c>
      <c r="T74" s="149" t="s">
        <v>360</v>
      </c>
      <c r="U74" s="149">
        <v>3.095794291902723</v>
      </c>
      <c r="V74" s="149">
        <v>3.0247501516956254</v>
      </c>
      <c r="W74" s="149">
        <v>2.926770546903295</v>
      </c>
      <c r="X74" s="149">
        <v>2.7334028386344746</v>
      </c>
      <c r="Y74" s="149">
        <v>3.0581879332803132</v>
      </c>
      <c r="Z74" s="149">
        <v>3.0512997943357454</v>
      </c>
      <c r="AA74" s="149">
        <v>2.9292332405686508</v>
      </c>
      <c r="AB74" s="149">
        <v>2.944006233319405</v>
      </c>
      <c r="AC74" s="149">
        <v>3.0834505385995974</v>
      </c>
      <c r="AD74" s="149">
        <v>3.204867639621336</v>
      </c>
      <c r="AE74" s="149">
        <v>2.9185207688674879</v>
      </c>
      <c r="AF74" s="149">
        <v>4.1144010946552321</v>
      </c>
      <c r="AG74" s="149">
        <v>3.1671932138436194</v>
      </c>
      <c r="AH74" s="149">
        <v>3.0819210263927146</v>
      </c>
      <c r="AI74" s="149">
        <v>2.9494635656553987</v>
      </c>
      <c r="AJ74" s="149">
        <v>2.7996472663139333</v>
      </c>
      <c r="AK74" s="149">
        <v>3.1398510583790227</v>
      </c>
      <c r="AL74" s="149">
        <v>3.1273815798356512</v>
      </c>
      <c r="AM74" s="149">
        <v>3.0147693722083009</v>
      </c>
      <c r="AN74" s="149">
        <v>2.7456070050469052</v>
      </c>
      <c r="AO74" s="149">
        <v>3.2042442840296053</v>
      </c>
      <c r="AP74" s="149">
        <v>3.1977767286590275</v>
      </c>
      <c r="AQ74" s="149">
        <v>3.06203796996338</v>
      </c>
      <c r="AR74" s="149">
        <v>3.0720682302771856</v>
      </c>
      <c r="AS74" s="149">
        <v>3.2426859925217109</v>
      </c>
      <c r="AT74" s="149">
        <v>3.1273693044966735</v>
      </c>
      <c r="AU74" s="149">
        <v>3.0669362712205213</v>
      </c>
      <c r="AV74" s="149">
        <v>2.5538521522145978</v>
      </c>
      <c r="AW74" s="149">
        <v>3.2527914083764453</v>
      </c>
      <c r="AX74" s="149">
        <v>3.1083686039589709</v>
      </c>
      <c r="AY74" s="149">
        <v>3.0068539248524284</v>
      </c>
      <c r="AZ74" s="149">
        <v>2.3824639146512401</v>
      </c>
      <c r="BA74" s="149">
        <v>3.2451736452405289</v>
      </c>
      <c r="BB74" s="149">
        <v>3.1097238826790239</v>
      </c>
      <c r="BC74" s="149">
        <v>2.9561872256405199</v>
      </c>
      <c r="BD74" s="149">
        <v>2.4280847821533795</v>
      </c>
      <c r="BE74" s="149">
        <v>3.2559858271647459</v>
      </c>
      <c r="BF74" s="149">
        <v>3.0722229428914964</v>
      </c>
      <c r="BG74" s="149">
        <v>2.9864063324920234</v>
      </c>
      <c r="BH74" s="149">
        <v>2.2870629626535188</v>
      </c>
      <c r="BI74" s="149">
        <v>3.2167978703748163</v>
      </c>
      <c r="BJ74" s="149">
        <v>3.1006766599102566</v>
      </c>
      <c r="BK74" s="149">
        <v>2.9304328231787511</v>
      </c>
      <c r="BL74" s="149">
        <v>2.6749168087435149</v>
      </c>
      <c r="BM74" s="149">
        <v>3.2028577195766417</v>
      </c>
      <c r="BN74" s="149">
        <v>3.1386138801619952</v>
      </c>
      <c r="BO74" s="149">
        <v>2.9864099999999998</v>
      </c>
      <c r="BP74" s="149">
        <v>2.8668295246151381</v>
      </c>
      <c r="BQ74" s="149">
        <v>3.2131438056451946</v>
      </c>
      <c r="BR74" s="149">
        <v>3.1872182059561522</v>
      </c>
      <c r="BS74" s="149">
        <v>3.0450243600517575</v>
      </c>
      <c r="BT74" s="149">
        <v>3.0216519489405185</v>
      </c>
      <c r="BU74" s="149">
        <v>3.2470998359758223</v>
      </c>
      <c r="BV74" s="149">
        <v>3.224007488561099</v>
      </c>
      <c r="BW74" s="149">
        <v>3.0574400565503619</v>
      </c>
      <c r="BX74" s="149">
        <v>3.2049331238803442</v>
      </c>
      <c r="BY74" s="149">
        <v>3.263170301097583</v>
      </c>
      <c r="BZ74" s="149">
        <v>3.180574401125936</v>
      </c>
      <c r="CA74" s="149">
        <v>3.0698557527745862</v>
      </c>
      <c r="CB74" s="149">
        <v>2.9791654340838587</v>
      </c>
      <c r="CC74" s="149">
        <v>3.2403183623295524</v>
      </c>
      <c r="CD74" s="149">
        <v>3.2496170196489094</v>
      </c>
      <c r="CE74" s="149">
        <v>3.0822714487244367</v>
      </c>
      <c r="CF74" s="149">
        <v>3.3693233543669479</v>
      </c>
      <c r="CG74" s="149">
        <v>3.2654118858201056</v>
      </c>
      <c r="CH74" s="149">
        <v>3.2696527527651691</v>
      </c>
      <c r="CI74" s="149">
        <v>3.0946871443999111</v>
      </c>
      <c r="CJ74" s="149">
        <v>3.3942501349021099</v>
      </c>
      <c r="CK74" s="149">
        <v>3.2878154316442423</v>
      </c>
      <c r="CL74" s="149">
        <v>3.293057964408681</v>
      </c>
      <c r="CM74" s="149">
        <v>3.1071025592591131</v>
      </c>
      <c r="CN74" s="149">
        <v>3.1901423223071879</v>
      </c>
      <c r="CO74" s="149">
        <v>3.3514445022217236</v>
      </c>
      <c r="CP74" s="149">
        <v>3.2762920437793079</v>
      </c>
      <c r="CQ74" s="149">
        <v>3.1195189304459268</v>
      </c>
      <c r="CR74" s="149">
        <v>2.8694103489909994</v>
      </c>
      <c r="CS74" s="149">
        <v>3.3793606723915874</v>
      </c>
    </row>
    <row r="75" spans="1:97" ht="12.75" customHeight="1">
      <c r="A75" s="710" t="s">
        <v>439</v>
      </c>
      <c r="B75" s="149">
        <v>0.8682880413501699</v>
      </c>
      <c r="C75" s="149">
        <v>0.73338973978501165</v>
      </c>
      <c r="D75" s="149" t="s">
        <v>360</v>
      </c>
      <c r="E75" s="149">
        <v>0.89822413503615861</v>
      </c>
      <c r="F75" s="149">
        <v>0.83769179055015941</v>
      </c>
      <c r="G75" s="149">
        <v>0.72545776594830114</v>
      </c>
      <c r="H75" s="149" t="s">
        <v>360</v>
      </c>
      <c r="I75" s="149">
        <v>0.8615706400442118</v>
      </c>
      <c r="J75" s="149">
        <v>0.82522402617577328</v>
      </c>
      <c r="K75" s="149">
        <v>0.71118459497002118</v>
      </c>
      <c r="L75" s="149" t="s">
        <v>360</v>
      </c>
      <c r="M75" s="149">
        <v>0.84818728749364891</v>
      </c>
      <c r="N75" s="149">
        <v>0.80856199824988584</v>
      </c>
      <c r="O75" s="149">
        <v>0.71102514409748996</v>
      </c>
      <c r="P75" s="149" t="s">
        <v>360</v>
      </c>
      <c r="Q75" s="149">
        <v>0.82986617128057949</v>
      </c>
      <c r="R75" s="149">
        <v>0.77834349334672415</v>
      </c>
      <c r="S75" s="149">
        <v>0.68309109417620129</v>
      </c>
      <c r="T75" s="149" t="s">
        <v>360</v>
      </c>
      <c r="U75" s="149">
        <v>0.80001612993972837</v>
      </c>
      <c r="V75" s="149">
        <v>0.77737863345259561</v>
      </c>
      <c r="W75" s="149">
        <v>0.68031793966150356</v>
      </c>
      <c r="X75" s="149">
        <v>1.0592668983920603</v>
      </c>
      <c r="Y75" s="149">
        <v>0.78208195859987784</v>
      </c>
      <c r="Z75" s="149">
        <v>0.8150575014846424</v>
      </c>
      <c r="AA75" s="149">
        <v>0.66801383692823213</v>
      </c>
      <c r="AB75" s="149">
        <v>1.2792399335325417</v>
      </c>
      <c r="AC75" s="149">
        <v>0.80114717331658836</v>
      </c>
      <c r="AD75" s="149">
        <v>0.81196986898616264</v>
      </c>
      <c r="AE75" s="149">
        <v>0.6743373045282034</v>
      </c>
      <c r="AF75" s="149">
        <v>1.1977226716533951</v>
      </c>
      <c r="AG75" s="149">
        <v>0.79932338447779394</v>
      </c>
      <c r="AH75" s="149">
        <v>0.77687788084693243</v>
      </c>
      <c r="AI75" s="149">
        <v>0.63951145755687422</v>
      </c>
      <c r="AJ75" s="149">
        <v>0.7855967078189301</v>
      </c>
      <c r="AK75" s="149">
        <v>0.80054170931965829</v>
      </c>
      <c r="AL75" s="149">
        <v>0.82923819102672236</v>
      </c>
      <c r="AM75" s="149">
        <v>0.64229360817254411</v>
      </c>
      <c r="AN75" s="149">
        <v>1.1027290832053491</v>
      </c>
      <c r="AO75" s="149">
        <v>0.81963184132136047</v>
      </c>
      <c r="AP75" s="149">
        <v>0.83628486094275556</v>
      </c>
      <c r="AQ75" s="149">
        <v>0.6271088286741523</v>
      </c>
      <c r="AR75" s="149">
        <v>1.2049802010356379</v>
      </c>
      <c r="AS75" s="149">
        <v>0.81664898982848566</v>
      </c>
      <c r="AT75" s="149">
        <v>0.77987468934256554</v>
      </c>
      <c r="AU75" s="149">
        <v>0.62302817658129794</v>
      </c>
      <c r="AV75" s="149">
        <v>0.68365564566437942</v>
      </c>
      <c r="AW75" s="149">
        <v>0.81297390563410965</v>
      </c>
      <c r="AX75" s="149">
        <v>0.77681352835747863</v>
      </c>
      <c r="AY75" s="149">
        <v>0.62062958091530751</v>
      </c>
      <c r="AZ75" s="149">
        <v>0.67500463566168589</v>
      </c>
      <c r="BA75" s="149">
        <v>0.82778243971429732</v>
      </c>
      <c r="BB75" s="149">
        <v>0.76452060425807</v>
      </c>
      <c r="BC75" s="149">
        <v>0.6501795664465535</v>
      </c>
      <c r="BD75" s="149">
        <v>0.65200912454938209</v>
      </c>
      <c r="BE75" s="149">
        <v>0.80899054350401234</v>
      </c>
      <c r="BF75" s="149">
        <v>0.74418618682014459</v>
      </c>
      <c r="BG75" s="149">
        <v>0.61710536494753765</v>
      </c>
      <c r="BH75" s="149">
        <v>0.56777405059704089</v>
      </c>
      <c r="BI75" s="149">
        <v>0.80095489858271152</v>
      </c>
      <c r="BJ75" s="149">
        <v>0.77293718589960969</v>
      </c>
      <c r="BK75" s="149">
        <v>0.54286624825592711</v>
      </c>
      <c r="BL75" s="149">
        <v>0.77751848932214873</v>
      </c>
      <c r="BM75" s="149">
        <v>0.81959566722473964</v>
      </c>
      <c r="BN75" s="149">
        <v>0.78121375511770164</v>
      </c>
      <c r="BO75" s="149">
        <v>0.61711000000000005</v>
      </c>
      <c r="BP75" s="149">
        <v>0.63199327023873564</v>
      </c>
      <c r="BQ75" s="149">
        <v>0.83929300189675349</v>
      </c>
      <c r="BR75" s="149">
        <v>0.76406360669488016</v>
      </c>
      <c r="BS75" s="149">
        <v>0.57932591203870376</v>
      </c>
      <c r="BT75" s="149">
        <v>0.63623128577671062</v>
      </c>
      <c r="BU75" s="149">
        <v>0.82606487483672131</v>
      </c>
      <c r="BV75" s="149">
        <v>0.76171122171114514</v>
      </c>
      <c r="BW75" s="149">
        <v>0.57084329536487999</v>
      </c>
      <c r="BX75" s="149">
        <v>0.65119589671628908</v>
      </c>
      <c r="BY75" s="149">
        <v>0.82231659961338033</v>
      </c>
      <c r="BZ75" s="149">
        <v>0.81106718178470516</v>
      </c>
      <c r="CA75" s="149">
        <v>0.5623606788785146</v>
      </c>
      <c r="CB75" s="149">
        <v>0.96316043940260421</v>
      </c>
      <c r="CC75" s="149">
        <v>0.83762822438327755</v>
      </c>
      <c r="CD75" s="149">
        <v>0.79574615832259232</v>
      </c>
      <c r="CE75" s="149">
        <v>0.55387806257960792</v>
      </c>
      <c r="CF75" s="149">
        <v>0.88873297919506611</v>
      </c>
      <c r="CG75" s="149">
        <v>0.83193666873036232</v>
      </c>
      <c r="CH75" s="149">
        <v>0.7857878625999003</v>
      </c>
      <c r="CI75" s="149">
        <v>0.54539544646816007</v>
      </c>
      <c r="CJ75" s="149">
        <v>0.87161293929047745</v>
      </c>
      <c r="CK75" s="149">
        <v>0.82495583691126406</v>
      </c>
      <c r="CL75" s="149">
        <v>0.74366465733970899</v>
      </c>
      <c r="CM75" s="149">
        <v>0.5369130290682067</v>
      </c>
      <c r="CN75" s="149">
        <v>0.5126519711610622</v>
      </c>
      <c r="CO75" s="149">
        <v>0.82768433431657806</v>
      </c>
      <c r="CP75" s="149">
        <v>0.74271005656806022</v>
      </c>
      <c r="CQ75" s="149">
        <v>0.52843017485218879</v>
      </c>
      <c r="CR75" s="149">
        <v>0.47112690498025311</v>
      </c>
      <c r="CS75" s="149">
        <v>0.83541980083703771</v>
      </c>
    </row>
    <row r="76" spans="1:97" ht="12.75" customHeight="1">
      <c r="A76" s="710" t="s">
        <v>440</v>
      </c>
      <c r="B76" s="149">
        <v>1.9673710291100117</v>
      </c>
      <c r="C76" s="149">
        <v>1.790502542525044</v>
      </c>
      <c r="D76" s="149" t="s">
        <v>360</v>
      </c>
      <c r="E76" s="149">
        <v>2.0066209775958672</v>
      </c>
      <c r="F76" s="149">
        <v>1.9218497828642247</v>
      </c>
      <c r="G76" s="149">
        <v>1.7706289191483684</v>
      </c>
      <c r="H76" s="149" t="s">
        <v>360</v>
      </c>
      <c r="I76" s="149">
        <v>1.9540234508569854</v>
      </c>
      <c r="J76" s="149">
        <v>1.9163496788547523</v>
      </c>
      <c r="K76" s="149">
        <v>1.7701321992708916</v>
      </c>
      <c r="L76" s="149" t="s">
        <v>360</v>
      </c>
      <c r="M76" s="149">
        <v>1.945792391409741</v>
      </c>
      <c r="N76" s="149">
        <v>1.8868667534001062</v>
      </c>
      <c r="O76" s="149">
        <v>1.7382117422875916</v>
      </c>
      <c r="P76" s="149" t="s">
        <v>360</v>
      </c>
      <c r="Q76" s="149">
        <v>1.9193362451234348</v>
      </c>
      <c r="R76" s="149">
        <v>1.8502681863460351</v>
      </c>
      <c r="S76" s="149">
        <v>1.7412755360388745</v>
      </c>
      <c r="T76" s="149" t="s">
        <v>360</v>
      </c>
      <c r="U76" s="149">
        <v>1.8750671499760563</v>
      </c>
      <c r="V76" s="149">
        <v>1.8979595026623948</v>
      </c>
      <c r="W76" s="149">
        <v>1.7414224462807639</v>
      </c>
      <c r="X76" s="149">
        <v>2.402251042849096</v>
      </c>
      <c r="Y76" s="149">
        <v>1.9030705050460541</v>
      </c>
      <c r="Z76" s="149">
        <v>1.933468311628332</v>
      </c>
      <c r="AA76" s="149">
        <v>1.71385359449852</v>
      </c>
      <c r="AB76" s="149">
        <v>2.4660821941516473</v>
      </c>
      <c r="AC76" s="149">
        <v>1.9269411025018279</v>
      </c>
      <c r="AD76" s="149">
        <v>2.0044020561139964</v>
      </c>
      <c r="AE76" s="149">
        <v>1.7811473052013005</v>
      </c>
      <c r="AF76" s="149">
        <v>2.795031299450446</v>
      </c>
      <c r="AG76" s="149">
        <v>1.9663711197221434</v>
      </c>
      <c r="AH76" s="149">
        <v>2.0945906689850471</v>
      </c>
      <c r="AI76" s="149">
        <v>1.7142373920377392</v>
      </c>
      <c r="AJ76" s="149">
        <v>3.4882226141485404</v>
      </c>
      <c r="AK76" s="149">
        <v>1.9946902282628056</v>
      </c>
      <c r="AL76" s="149">
        <v>2.1506279037427505</v>
      </c>
      <c r="AM76" s="149">
        <v>1.7082888810791668</v>
      </c>
      <c r="AN76" s="149">
        <v>3.1733944941205463</v>
      </c>
      <c r="AO76" s="149">
        <v>2.0710895239064273</v>
      </c>
      <c r="AP76" s="149">
        <v>2.0989954991961266</v>
      </c>
      <c r="AQ76" s="149">
        <v>1.657797429958527</v>
      </c>
      <c r="AR76" s="149">
        <v>2.8929332927200728</v>
      </c>
      <c r="AS76" s="149">
        <v>2.0553155120352526</v>
      </c>
      <c r="AT76" s="149">
        <v>2.0416033747526003</v>
      </c>
      <c r="AU76" s="149">
        <v>1.7212078616060704</v>
      </c>
      <c r="AV76" s="149">
        <v>2.3978945726762317</v>
      </c>
      <c r="AW76" s="149">
        <v>2.041314364913871</v>
      </c>
      <c r="AX76" s="149">
        <v>1.9803905227887866</v>
      </c>
      <c r="AY76" s="149">
        <v>1.8169306657610902</v>
      </c>
      <c r="AZ76" s="149">
        <v>1.810013987968415</v>
      </c>
      <c r="BA76" s="149">
        <v>2.0437639126427865</v>
      </c>
      <c r="BB76" s="149">
        <v>1.9539490760502034</v>
      </c>
      <c r="BC76" s="149">
        <v>1.7406829886276458</v>
      </c>
      <c r="BD76" s="149">
        <v>1.8171840640620456</v>
      </c>
      <c r="BE76" s="149">
        <v>2.0249706687721876</v>
      </c>
      <c r="BF76" s="149">
        <v>2.0173980510314977</v>
      </c>
      <c r="BG76" s="149">
        <v>1.8056012352286264</v>
      </c>
      <c r="BH76" s="149">
        <v>2.4348725956401043</v>
      </c>
      <c r="BI76" s="149">
        <v>1.9985160939924957</v>
      </c>
      <c r="BJ76" s="149">
        <v>2.0806316951316961</v>
      </c>
      <c r="BK76" s="149">
        <v>1.613001205161182</v>
      </c>
      <c r="BL76" s="149">
        <v>2.8773285780205975</v>
      </c>
      <c r="BM76" s="149">
        <v>2.0513359599551335</v>
      </c>
      <c r="BN76" s="149">
        <v>2.1047218154872867</v>
      </c>
      <c r="BO76" s="149">
        <v>1.8055999999999999</v>
      </c>
      <c r="BP76" s="149">
        <v>2.9126370395812962</v>
      </c>
      <c r="BQ76" s="149">
        <v>2.0433004670612744</v>
      </c>
      <c r="BR76" s="149">
        <v>2.0119915910545374</v>
      </c>
      <c r="BS76" s="149">
        <v>1.7364905023610804</v>
      </c>
      <c r="BT76" s="149">
        <v>2.2190714640175666</v>
      </c>
      <c r="BU76" s="149">
        <v>2.0324645664023557</v>
      </c>
      <c r="BV76" s="149">
        <v>2.0415935370521248</v>
      </c>
      <c r="BW76" s="149">
        <v>1.7363068936241128</v>
      </c>
      <c r="BX76" s="149">
        <v>2.258958378943221</v>
      </c>
      <c r="BY76" s="149">
        <v>2.0686059452796841</v>
      </c>
      <c r="BZ76" s="149">
        <v>2.034007432111296</v>
      </c>
      <c r="CA76" s="149">
        <v>1.7361232848912016</v>
      </c>
      <c r="CB76" s="149">
        <v>2.2312757280071471</v>
      </c>
      <c r="CC76" s="149">
        <v>2.0631315593958264</v>
      </c>
      <c r="CD76" s="149">
        <v>2.0499695812712768</v>
      </c>
      <c r="CE76" s="149">
        <v>1.7359396761623482</v>
      </c>
      <c r="CF76" s="149">
        <v>2.5090440895118502</v>
      </c>
      <c r="CG76" s="149">
        <v>2.0404654159592894</v>
      </c>
      <c r="CH76" s="149">
        <v>2.0507090594470694</v>
      </c>
      <c r="CI76" s="149">
        <v>1.7357560674375527</v>
      </c>
      <c r="CJ76" s="149">
        <v>2.4814317834836581</v>
      </c>
      <c r="CK76" s="149">
        <v>2.0490308298346283</v>
      </c>
      <c r="CL76" s="149">
        <v>2.030623325316117</v>
      </c>
      <c r="CM76" s="149">
        <v>1.7355726036052166</v>
      </c>
      <c r="CN76" s="149">
        <v>2.2697617691356631</v>
      </c>
      <c r="CO76" s="149">
        <v>2.0573224269719601</v>
      </c>
      <c r="CP76" s="149">
        <v>2.0375472650196516</v>
      </c>
      <c r="CQ76" s="149">
        <v>1.7353889461784102</v>
      </c>
      <c r="CR76" s="149">
        <v>2.3500281685921922</v>
      </c>
      <c r="CS76" s="149">
        <v>2.0505595421961615</v>
      </c>
    </row>
    <row r="77" spans="1:97" ht="12.75" customHeight="1">
      <c r="A77" s="709" t="s">
        <v>441</v>
      </c>
      <c r="B77" s="149">
        <v>8.3205387175658618</v>
      </c>
      <c r="C77" s="149">
        <v>7.5891238875394249</v>
      </c>
      <c r="D77" s="149" t="s">
        <v>360</v>
      </c>
      <c r="E77" s="149">
        <v>8.4828513765193705</v>
      </c>
      <c r="F77" s="149">
        <v>8.281091674508513</v>
      </c>
      <c r="G77" s="149">
        <v>7.6606262649742494</v>
      </c>
      <c r="H77" s="149" t="s">
        <v>360</v>
      </c>
      <c r="I77" s="149">
        <v>8.4131015546058627</v>
      </c>
      <c r="J77" s="149">
        <v>8.3086329450785623</v>
      </c>
      <c r="K77" s="149">
        <v>7.6950769831545012</v>
      </c>
      <c r="L77" s="149" t="s">
        <v>360</v>
      </c>
      <c r="M77" s="149">
        <v>8.4321800878329203</v>
      </c>
      <c r="N77" s="149">
        <v>8.2873169176402275</v>
      </c>
      <c r="O77" s="149">
        <v>7.6366693134551422</v>
      </c>
      <c r="P77" s="149" t="s">
        <v>360</v>
      </c>
      <c r="Q77" s="149">
        <v>8.4294325237054739</v>
      </c>
      <c r="R77" s="149">
        <v>8.2334353888967016</v>
      </c>
      <c r="S77" s="149">
        <v>7.5870893751728605</v>
      </c>
      <c r="T77" s="149" t="s">
        <v>360</v>
      </c>
      <c r="U77" s="149">
        <v>8.3804976218530562</v>
      </c>
      <c r="V77" s="149">
        <v>8.2072888730602056</v>
      </c>
      <c r="W77" s="149">
        <v>7.5382606931048048</v>
      </c>
      <c r="X77" s="149">
        <v>7.5881143428556985</v>
      </c>
      <c r="Y77" s="149">
        <v>8.3673500141512953</v>
      </c>
      <c r="Z77" s="149">
        <v>8.2285480385159584</v>
      </c>
      <c r="AA77" s="149">
        <v>7.580607202295222</v>
      </c>
      <c r="AB77" s="149">
        <v>7.9086560059919488</v>
      </c>
      <c r="AC77" s="149">
        <v>8.3770913571948178</v>
      </c>
      <c r="AD77" s="149">
        <v>8.2137559436539789</v>
      </c>
      <c r="AE77" s="149">
        <v>7.6178531148626547</v>
      </c>
      <c r="AF77" s="149">
        <v>7.8483788757383479</v>
      </c>
      <c r="AG77" s="149">
        <v>8.3752383137737283</v>
      </c>
      <c r="AH77" s="149">
        <v>8.2107495920686908</v>
      </c>
      <c r="AI77" s="149">
        <v>7.7361510422504871</v>
      </c>
      <c r="AJ77" s="149">
        <v>8.093670389966686</v>
      </c>
      <c r="AK77" s="149">
        <v>8.310288553847494</v>
      </c>
      <c r="AL77" s="149">
        <v>8.2045608749871057</v>
      </c>
      <c r="AM77" s="149">
        <v>7.7254632417914522</v>
      </c>
      <c r="AN77" s="149">
        <v>7.9133388339413022</v>
      </c>
      <c r="AO77" s="149">
        <v>8.32997833393582</v>
      </c>
      <c r="AP77" s="149">
        <v>8.2117367378223811</v>
      </c>
      <c r="AQ77" s="149">
        <v>7.7889410226984062</v>
      </c>
      <c r="AR77" s="149">
        <v>8.0593664331404238</v>
      </c>
      <c r="AS77" s="149">
        <v>8.3139234517604592</v>
      </c>
      <c r="AT77" s="149">
        <v>8.1818762600174537</v>
      </c>
      <c r="AU77" s="149">
        <v>7.8356878766958102</v>
      </c>
      <c r="AV77" s="149">
        <v>7.9935121646912046</v>
      </c>
      <c r="AW77" s="149">
        <v>8.3368503725530392</v>
      </c>
      <c r="AX77" s="149">
        <v>8.1592974928259938</v>
      </c>
      <c r="AY77" s="149">
        <v>7.7420650616551132</v>
      </c>
      <c r="AZ77" s="149">
        <v>8.1230171333910643</v>
      </c>
      <c r="BA77" s="149">
        <v>8.2584174673477619</v>
      </c>
      <c r="BB77" s="149">
        <v>8.1554229114642816</v>
      </c>
      <c r="BC77" s="149">
        <v>7.7501067148657459</v>
      </c>
      <c r="BD77" s="149">
        <v>8.1070842569784975</v>
      </c>
      <c r="BE77" s="149">
        <v>8.2558856697953882</v>
      </c>
      <c r="BF77" s="149">
        <v>7.9650307184683156</v>
      </c>
      <c r="BG77" s="149">
        <v>7.6856496056669235</v>
      </c>
      <c r="BH77" s="149">
        <v>7.0146702954891644</v>
      </c>
      <c r="BI77" s="149">
        <v>8.1795589459609168</v>
      </c>
      <c r="BJ77" s="149">
        <v>8.1543576381659726</v>
      </c>
      <c r="BK77" s="149">
        <v>7.9284737590932819</v>
      </c>
      <c r="BL77" s="149">
        <v>8.056353017359001</v>
      </c>
      <c r="BM77" s="149">
        <v>8.2163265250014152</v>
      </c>
      <c r="BN77" s="149">
        <v>8.0696369106187973</v>
      </c>
      <c r="BO77" s="149">
        <v>7.6856500000000016</v>
      </c>
      <c r="BP77" s="149">
        <v>8.1448401538631874</v>
      </c>
      <c r="BQ77" s="149">
        <v>8.1397994540909426</v>
      </c>
      <c r="BR77" s="149">
        <v>8.1098951713402609</v>
      </c>
      <c r="BS77" s="149">
        <v>7.8164735317465963</v>
      </c>
      <c r="BT77" s="149">
        <v>8.1471374691933605</v>
      </c>
      <c r="BU77" s="149">
        <v>8.1648800154553154</v>
      </c>
      <c r="BV77" s="149">
        <v>8.0955293365053951</v>
      </c>
      <c r="BW77" s="149">
        <v>7.8307515092128535</v>
      </c>
      <c r="BX77" s="149">
        <v>8.0771360274249648</v>
      </c>
      <c r="BY77" s="149">
        <v>8.1556669668206503</v>
      </c>
      <c r="BZ77" s="149">
        <v>8.1226420623114759</v>
      </c>
      <c r="CA77" s="149">
        <v>7.8450294863635754</v>
      </c>
      <c r="CB77" s="149">
        <v>7.8980382019111595</v>
      </c>
      <c r="CC77" s="149">
        <v>8.2225131969308638</v>
      </c>
      <c r="CD77" s="149">
        <v>8.2166309973783775</v>
      </c>
      <c r="CE77" s="149">
        <v>7.8593074631987667</v>
      </c>
      <c r="CF77" s="149">
        <v>8.2493779731175465</v>
      </c>
      <c r="CG77" s="149">
        <v>8.2875661815011359</v>
      </c>
      <c r="CH77" s="149">
        <v>8.1762755264031366</v>
      </c>
      <c r="CI77" s="149">
        <v>7.8735854397184237</v>
      </c>
      <c r="CJ77" s="149">
        <v>7.9183163291927317</v>
      </c>
      <c r="CK77" s="149">
        <v>8.2865387144973042</v>
      </c>
      <c r="CL77" s="149">
        <v>8.2790038004036113</v>
      </c>
      <c r="CM77" s="149">
        <v>7.8878636402276427</v>
      </c>
      <c r="CN77" s="149">
        <v>7.8038791482764802</v>
      </c>
      <c r="CO77" s="149">
        <v>8.4441964902061777</v>
      </c>
      <c r="CP77" s="149">
        <v>8.1414513029756392</v>
      </c>
      <c r="CQ77" s="149">
        <v>7.9021414260534719</v>
      </c>
      <c r="CR77" s="149">
        <v>7.6427554297985676</v>
      </c>
      <c r="CS77" s="149">
        <v>8.2780642697484002</v>
      </c>
    </row>
    <row r="78" spans="1:97" ht="12.75" customHeight="1">
      <c r="A78" s="709" t="s">
        <v>442</v>
      </c>
      <c r="B78" s="149">
        <v>2.0353677380933197</v>
      </c>
      <c r="C78" s="149">
        <v>1.9170429919924294</v>
      </c>
      <c r="D78" s="149" t="s">
        <v>360</v>
      </c>
      <c r="E78" s="149">
        <v>2.061625892128319</v>
      </c>
      <c r="F78" s="149">
        <v>2.0432064626013915</v>
      </c>
      <c r="G78" s="149">
        <v>1.829359177516154</v>
      </c>
      <c r="H78" s="149" t="s">
        <v>360</v>
      </c>
      <c r="I78" s="149">
        <v>2.0887044936430188</v>
      </c>
      <c r="J78" s="149">
        <v>2.0359498132523624</v>
      </c>
      <c r="K78" s="149">
        <v>1.8537440488800643</v>
      </c>
      <c r="L78" s="149" t="s">
        <v>360</v>
      </c>
      <c r="M78" s="149">
        <v>2.0726392156517432</v>
      </c>
      <c r="N78" s="149">
        <v>2.0067359305027619</v>
      </c>
      <c r="O78" s="149">
        <v>1.8318124009318184</v>
      </c>
      <c r="P78" s="149" t="s">
        <v>360</v>
      </c>
      <c r="Q78" s="149">
        <v>2.0449430387133307</v>
      </c>
      <c r="R78" s="149">
        <v>1.9809434165101185</v>
      </c>
      <c r="S78" s="149">
        <v>1.7731523733890502</v>
      </c>
      <c r="T78" s="149" t="s">
        <v>360</v>
      </c>
      <c r="U78" s="149">
        <v>2.0282218115404014</v>
      </c>
      <c r="V78" s="149">
        <v>1.9598136166270552</v>
      </c>
      <c r="W78" s="149">
        <v>1.8363993517761315</v>
      </c>
      <c r="X78" s="149">
        <v>1.7059160414347818</v>
      </c>
      <c r="Y78" s="149">
        <v>1.9962982208586804</v>
      </c>
      <c r="Z78" s="149">
        <v>1.9324447368587452</v>
      </c>
      <c r="AA78" s="149">
        <v>1.8482406141520218</v>
      </c>
      <c r="AB78" s="149">
        <v>1.795438831511593</v>
      </c>
      <c r="AC78" s="149">
        <v>1.9602118549590393</v>
      </c>
      <c r="AD78" s="149">
        <v>1.9504504661182429</v>
      </c>
      <c r="AE78" s="149">
        <v>1.8162217326744976</v>
      </c>
      <c r="AF78" s="149">
        <v>1.750080667794174</v>
      </c>
      <c r="AG78" s="149">
        <v>1.999367137318723</v>
      </c>
      <c r="AH78" s="149">
        <v>1.9754303815696559</v>
      </c>
      <c r="AI78" s="149">
        <v>1.8192705399143743</v>
      </c>
      <c r="AJ78" s="149">
        <v>1.8743680188124632</v>
      </c>
      <c r="AK78" s="149">
        <v>2.0157364579609478</v>
      </c>
      <c r="AL78" s="149">
        <v>1.9656371150879162</v>
      </c>
      <c r="AM78" s="149">
        <v>1.805854365281792</v>
      </c>
      <c r="AN78" s="149">
        <v>1.9786630797497959</v>
      </c>
      <c r="AO78" s="149">
        <v>1.9908068943306414</v>
      </c>
      <c r="AP78" s="149">
        <v>1.9450954185954297</v>
      </c>
      <c r="AQ78" s="149">
        <v>1.8229505163521194</v>
      </c>
      <c r="AR78" s="149">
        <v>1.7896893085592447</v>
      </c>
      <c r="AS78" s="149">
        <v>1.9922231185683204</v>
      </c>
      <c r="AT78" s="149">
        <v>1.9274853049551037</v>
      </c>
      <c r="AU78" s="149">
        <v>1.8693727658816961</v>
      </c>
      <c r="AV78" s="149">
        <v>1.7014971927635685</v>
      </c>
      <c r="AW78" s="149">
        <v>1.9638258068634755</v>
      </c>
      <c r="AX78" s="149">
        <v>1.9152459151058616</v>
      </c>
      <c r="AY78" s="149">
        <v>1.813081591972443</v>
      </c>
      <c r="AZ78" s="149">
        <v>1.6715760254690113</v>
      </c>
      <c r="BA78" s="149">
        <v>1.9764132534088832</v>
      </c>
      <c r="BB78" s="149">
        <v>1.9435550354059246</v>
      </c>
      <c r="BC78" s="149">
        <v>1.8334501820839959</v>
      </c>
      <c r="BD78" s="149">
        <v>1.668504930251353</v>
      </c>
      <c r="BE78" s="149">
        <v>2.0135716429479529</v>
      </c>
      <c r="BF78" s="149">
        <v>1.9091686379932358</v>
      </c>
      <c r="BG78" s="149">
        <v>1.8127038903096715</v>
      </c>
      <c r="BH78" s="149">
        <v>1.5058043701451802</v>
      </c>
      <c r="BI78" s="149">
        <v>1.9952412559498738</v>
      </c>
      <c r="BJ78" s="149">
        <v>1.9409767616542613</v>
      </c>
      <c r="BK78" s="149">
        <v>1.815811309505402</v>
      </c>
      <c r="BL78" s="149">
        <v>1.7361631135554567</v>
      </c>
      <c r="BM78" s="149">
        <v>1.9990421922558106</v>
      </c>
      <c r="BN78" s="149">
        <v>1.9520071022104035</v>
      </c>
      <c r="BO78" s="149">
        <v>1.8127100000000005</v>
      </c>
      <c r="BP78" s="149">
        <v>1.7987202404646734</v>
      </c>
      <c r="BQ78" s="149">
        <v>2.0054309662274559</v>
      </c>
      <c r="BR78" s="149">
        <v>1.956041179774008</v>
      </c>
      <c r="BS78" s="149">
        <v>1.8188102689125853</v>
      </c>
      <c r="BT78" s="149">
        <v>1.8069118362780783</v>
      </c>
      <c r="BU78" s="149">
        <v>2.0119035600848623</v>
      </c>
      <c r="BV78" s="149">
        <v>1.9781486321673023</v>
      </c>
      <c r="BW78" s="149">
        <v>1.8181217542928503</v>
      </c>
      <c r="BX78" s="149">
        <v>1.810946626624681</v>
      </c>
      <c r="BY78" s="149">
        <v>2.0421862847124608</v>
      </c>
      <c r="BZ78" s="149">
        <v>1.9510819668274886</v>
      </c>
      <c r="CA78" s="149">
        <v>1.8174332396883293</v>
      </c>
      <c r="CB78" s="149">
        <v>1.7885059632064679</v>
      </c>
      <c r="CC78" s="149">
        <v>2.0088570048277514</v>
      </c>
      <c r="CD78" s="149">
        <v>1.9435037628789436</v>
      </c>
      <c r="CE78" s="149">
        <v>1.8167447250990241</v>
      </c>
      <c r="CF78" s="149">
        <v>1.9014300398859272</v>
      </c>
      <c r="CG78" s="149">
        <v>1.9776322396273316</v>
      </c>
      <c r="CH78" s="149">
        <v>1.9468491290464429</v>
      </c>
      <c r="CI78" s="149">
        <v>1.816056210524934</v>
      </c>
      <c r="CJ78" s="149">
        <v>1.9206254564410736</v>
      </c>
      <c r="CK78" s="149">
        <v>1.9803010706106741</v>
      </c>
      <c r="CL78" s="149">
        <v>1.933592447729076</v>
      </c>
      <c r="CM78" s="149">
        <v>1.8153674401812405</v>
      </c>
      <c r="CN78" s="149">
        <v>1.8422072546715917</v>
      </c>
      <c r="CO78" s="149">
        <v>1.9749657345983538</v>
      </c>
      <c r="CP78" s="149">
        <v>1.9336949894453763</v>
      </c>
      <c r="CQ78" s="149">
        <v>1.8146794566531912</v>
      </c>
      <c r="CR78" s="149">
        <v>1.8456130729917923</v>
      </c>
      <c r="CS78" s="149">
        <v>1.974564264897378</v>
      </c>
    </row>
    <row r="79" spans="1:97" ht="12.75" customHeight="1">
      <c r="A79" s="709" t="s">
        <v>443</v>
      </c>
      <c r="B79" s="149">
        <v>10.375258560473704</v>
      </c>
      <c r="C79" s="149">
        <v>9.9725152647489601</v>
      </c>
      <c r="D79" s="149" t="s">
        <v>360</v>
      </c>
      <c r="E79" s="149">
        <v>10.464633734515083</v>
      </c>
      <c r="F79" s="149">
        <v>10.39156350325503</v>
      </c>
      <c r="G79" s="149">
        <v>10.102756154981916</v>
      </c>
      <c r="H79" s="149" t="s">
        <v>360</v>
      </c>
      <c r="I79" s="149">
        <v>10.453009996211639</v>
      </c>
      <c r="J79" s="149">
        <v>10.390173621503937</v>
      </c>
      <c r="K79" s="149">
        <v>10.083031699044067</v>
      </c>
      <c r="L79" s="149" t="s">
        <v>360</v>
      </c>
      <c r="M79" s="149">
        <v>10.452020477039332</v>
      </c>
      <c r="N79" s="149">
        <v>10.436211962133173</v>
      </c>
      <c r="O79" s="149">
        <v>10.169151483652602</v>
      </c>
      <c r="P79" s="149" t="s">
        <v>360</v>
      </c>
      <c r="Q79" s="149">
        <v>10.494543786474365</v>
      </c>
      <c r="R79" s="149">
        <v>10.5296488227445</v>
      </c>
      <c r="S79" s="149">
        <v>10.351396504937831</v>
      </c>
      <c r="T79" s="149" t="s">
        <v>360</v>
      </c>
      <c r="U79" s="149">
        <v>10.570206573413289</v>
      </c>
      <c r="V79" s="149">
        <v>10.418250785047308</v>
      </c>
      <c r="W79" s="149">
        <v>10.317201411806474</v>
      </c>
      <c r="X79" s="149">
        <v>8.9191089598447721</v>
      </c>
      <c r="Y79" s="149">
        <v>10.512450300596299</v>
      </c>
      <c r="Z79" s="149">
        <v>10.476046382463784</v>
      </c>
      <c r="AA79" s="149">
        <v>10.516524079756284</v>
      </c>
      <c r="AB79" s="149">
        <v>9.5572234732490511</v>
      </c>
      <c r="AC79" s="149">
        <v>10.550046205289091</v>
      </c>
      <c r="AD79" s="149">
        <v>10.319675391483429</v>
      </c>
      <c r="AE79" s="149">
        <v>10.287111049433587</v>
      </c>
      <c r="AF79" s="149">
        <v>8.8584088694311145</v>
      </c>
      <c r="AG79" s="149">
        <v>10.481609470957697</v>
      </c>
      <c r="AH79" s="149">
        <v>10.505733396251031</v>
      </c>
      <c r="AI79" s="149">
        <v>10.218471318534821</v>
      </c>
      <c r="AJ79" s="149">
        <v>9.8930433078581217</v>
      </c>
      <c r="AK79" s="149">
        <v>10.631429713636297</v>
      </c>
      <c r="AL79" s="149">
        <v>10.440508491487829</v>
      </c>
      <c r="AM79" s="149">
        <v>10.192628100877011</v>
      </c>
      <c r="AN79" s="149">
        <v>9.9234379894097327</v>
      </c>
      <c r="AO79" s="149">
        <v>10.560807521796006</v>
      </c>
      <c r="AP79" s="149">
        <v>10.46443918863787</v>
      </c>
      <c r="AQ79" s="149">
        <v>10.173505062222478</v>
      </c>
      <c r="AR79" s="149">
        <v>9.9896436186414874</v>
      </c>
      <c r="AS79" s="149">
        <v>10.592971193670893</v>
      </c>
      <c r="AT79" s="149">
        <v>10.441370505244761</v>
      </c>
      <c r="AU79" s="149">
        <v>9.9573594987181551</v>
      </c>
      <c r="AV79" s="149">
        <v>9.5813786650031201</v>
      </c>
      <c r="AW79" s="149">
        <v>10.667088696689619</v>
      </c>
      <c r="AX79" s="149">
        <v>10.465468908654648</v>
      </c>
      <c r="AY79" s="149">
        <v>10.324525033805273</v>
      </c>
      <c r="AZ79" s="149">
        <v>9.062554450413165</v>
      </c>
      <c r="BA79" s="149">
        <v>10.717494192387669</v>
      </c>
      <c r="BB79" s="149">
        <v>10.58381494207595</v>
      </c>
      <c r="BC79" s="149">
        <v>10.153242322430172</v>
      </c>
      <c r="BD79" s="149">
        <v>10.102480435926948</v>
      </c>
      <c r="BE79" s="149">
        <v>10.760679274522504</v>
      </c>
      <c r="BF79" s="149">
        <v>10.347861689080373</v>
      </c>
      <c r="BG79" s="149">
        <v>9.9650929384679348</v>
      </c>
      <c r="BH79" s="149">
        <v>8.2037434474568869</v>
      </c>
      <c r="BI79" s="149">
        <v>10.776101812670925</v>
      </c>
      <c r="BJ79" s="149">
        <v>10.540968517749995</v>
      </c>
      <c r="BK79" s="149">
        <v>9.945996163949216</v>
      </c>
      <c r="BL79" s="149">
        <v>9.7781032923304743</v>
      </c>
      <c r="BM79" s="149">
        <v>10.783762726823936</v>
      </c>
      <c r="BN79" s="149">
        <v>10.618789519668665</v>
      </c>
      <c r="BO79" s="149">
        <v>9.9650899999999982</v>
      </c>
      <c r="BP79" s="149">
        <v>9.5670305433366583</v>
      </c>
      <c r="BQ79" s="149">
        <v>10.920991801360058</v>
      </c>
      <c r="BR79" s="149">
        <v>10.55490108085886</v>
      </c>
      <c r="BS79" s="149">
        <v>10.002334988779729</v>
      </c>
      <c r="BT79" s="149">
        <v>9.7382120129857359</v>
      </c>
      <c r="BU79" s="149">
        <v>10.818969727426822</v>
      </c>
      <c r="BV79" s="149">
        <v>10.55954872894837</v>
      </c>
      <c r="BW79" s="149">
        <v>9.9807908036880679</v>
      </c>
      <c r="BX79" s="149">
        <v>10.105179969652768</v>
      </c>
      <c r="BY79" s="149">
        <v>10.76447712311796</v>
      </c>
      <c r="BZ79" s="149">
        <v>10.523068479619344</v>
      </c>
      <c r="CA79" s="149">
        <v>9.9592466190725109</v>
      </c>
      <c r="CB79" s="149">
        <v>10.327205851279427</v>
      </c>
      <c r="CC79" s="149">
        <v>10.679553856027738</v>
      </c>
      <c r="CD79" s="149">
        <v>10.527961875874661</v>
      </c>
      <c r="CE79" s="149">
        <v>9.9377024349330636</v>
      </c>
      <c r="CF79" s="149">
        <v>10.016601252269215</v>
      </c>
      <c r="CG79" s="149">
        <v>10.739550969751035</v>
      </c>
      <c r="CH79" s="149">
        <v>10.459081851527655</v>
      </c>
      <c r="CI79" s="149">
        <v>9.9161582512697208</v>
      </c>
      <c r="CJ79" s="149">
        <v>9.7118006368064105</v>
      </c>
      <c r="CK79" s="149">
        <v>10.704242081808548</v>
      </c>
      <c r="CL79" s="149">
        <v>10.405056010585344</v>
      </c>
      <c r="CM79" s="149">
        <v>9.8946144712912059</v>
      </c>
      <c r="CN79" s="149">
        <v>9.654600410949687</v>
      </c>
      <c r="CO79" s="149">
        <v>10.642003260055299</v>
      </c>
      <c r="CP79" s="149">
        <v>10.455210789473133</v>
      </c>
      <c r="CQ79" s="149">
        <v>9.8730694682416065</v>
      </c>
      <c r="CR79" s="149">
        <v>9.6894499117499322</v>
      </c>
      <c r="CS79" s="149">
        <v>10.711807967015783</v>
      </c>
    </row>
    <row r="80" spans="1:97" ht="12.75" customHeight="1">
      <c r="A80" s="709" t="s">
        <v>444</v>
      </c>
      <c r="B80" s="149">
        <v>21.146924284375018</v>
      </c>
      <c r="C80" s="149">
        <v>21.739436070994213</v>
      </c>
      <c r="D80" s="149" t="s">
        <v>360</v>
      </c>
      <c r="E80" s="149">
        <v>21.015436385062287</v>
      </c>
      <c r="F80" s="149">
        <v>21.077610202771815</v>
      </c>
      <c r="G80" s="149">
        <v>21.632053480808686</v>
      </c>
      <c r="H80" s="149" t="s">
        <v>360</v>
      </c>
      <c r="I80" s="149">
        <v>20.959647155147014</v>
      </c>
      <c r="J80" s="149">
        <v>21.137396188547289</v>
      </c>
      <c r="K80" s="149">
        <v>21.784223002203067</v>
      </c>
      <c r="L80" s="149" t="s">
        <v>360</v>
      </c>
      <c r="M80" s="149">
        <v>21.007149544975487</v>
      </c>
      <c r="N80" s="149">
        <v>21.198953984869586</v>
      </c>
      <c r="O80" s="149">
        <v>21.703679599940198</v>
      </c>
      <c r="P80" s="149" t="s">
        <v>360</v>
      </c>
      <c r="Q80" s="149">
        <v>21.088710919005614</v>
      </c>
      <c r="R80" s="149">
        <v>21.131933478810033</v>
      </c>
      <c r="S80" s="149">
        <v>21.635328925359289</v>
      </c>
      <c r="T80" s="149" t="s">
        <v>360</v>
      </c>
      <c r="U80" s="149">
        <v>21.017397402718725</v>
      </c>
      <c r="V80" s="149">
        <v>21.374129612849877</v>
      </c>
      <c r="W80" s="149">
        <v>21.775135386678883</v>
      </c>
      <c r="X80" s="149">
        <v>27.202405364272895</v>
      </c>
      <c r="Y80" s="149">
        <v>21.006330095777628</v>
      </c>
      <c r="Z80" s="149">
        <v>21.535620497861267</v>
      </c>
      <c r="AA80" s="149">
        <v>21.471048677955867</v>
      </c>
      <c r="AB80" s="149">
        <v>27.158307648550732</v>
      </c>
      <c r="AC80" s="149">
        <v>21.048805282643361</v>
      </c>
      <c r="AD80" s="149">
        <v>21.303776703496052</v>
      </c>
      <c r="AE80" s="149">
        <v>21.490063867117893</v>
      </c>
      <c r="AF80" s="149">
        <v>25.604580100894069</v>
      </c>
      <c r="AG80" s="149">
        <v>20.808555099277054</v>
      </c>
      <c r="AH80" s="149">
        <v>21.093775259514594</v>
      </c>
      <c r="AI80" s="149">
        <v>21.302129153890419</v>
      </c>
      <c r="AJ80" s="149">
        <v>22.765686850872033</v>
      </c>
      <c r="AK80" s="149">
        <v>20.854332073121288</v>
      </c>
      <c r="AL80" s="149">
        <v>21.394284737796255</v>
      </c>
      <c r="AM80" s="149">
        <v>21.375197564311836</v>
      </c>
      <c r="AN80" s="149">
        <v>24.037287358979373</v>
      </c>
      <c r="AO80" s="149">
        <v>20.997829781089585</v>
      </c>
      <c r="AP80" s="149">
        <v>21.320984503759295</v>
      </c>
      <c r="AQ80" s="149">
        <v>21.399741533223267</v>
      </c>
      <c r="AR80" s="149">
        <v>24.356655498020103</v>
      </c>
      <c r="AS80" s="149">
        <v>20.826422935475026</v>
      </c>
      <c r="AT80" s="149">
        <v>21.329178412825279</v>
      </c>
      <c r="AU80" s="149">
        <v>21.022975417838637</v>
      </c>
      <c r="AV80" s="149">
        <v>24.965455396132256</v>
      </c>
      <c r="AW80" s="149">
        <v>20.782698635681484</v>
      </c>
      <c r="AX80" s="149">
        <v>21.412162161699609</v>
      </c>
      <c r="AY80" s="149">
        <v>21.157732022783385</v>
      </c>
      <c r="AZ80" s="149">
        <v>25.57334982246487</v>
      </c>
      <c r="BA80" s="149">
        <v>20.815198884307282</v>
      </c>
      <c r="BB80" s="149">
        <v>21.240150362299822</v>
      </c>
      <c r="BC80" s="149">
        <v>21.263985042161085</v>
      </c>
      <c r="BD80" s="149">
        <v>24.985244736751731</v>
      </c>
      <c r="BE80" s="149">
        <v>20.623784731998494</v>
      </c>
      <c r="BF80" s="149">
        <v>21.74387840045647</v>
      </c>
      <c r="BG80" s="149">
        <v>21.169791457903649</v>
      </c>
      <c r="BH80" s="149">
        <v>28.390019643766276</v>
      </c>
      <c r="BI80" s="149">
        <v>20.813022025750342</v>
      </c>
      <c r="BJ80" s="149">
        <v>20.711630181977437</v>
      </c>
      <c r="BK80" s="149">
        <v>20.821666835237636</v>
      </c>
      <c r="BL80" s="149">
        <v>21.238835810877944</v>
      </c>
      <c r="BM80" s="149">
        <v>20.605855225048238</v>
      </c>
      <c r="BN80" s="149">
        <v>20.652084282128527</v>
      </c>
      <c r="BO80" s="149">
        <v>21.169789999999999</v>
      </c>
      <c r="BP80" s="149">
        <v>20.692695923309202</v>
      </c>
      <c r="BQ80" s="149">
        <v>20.535491073591</v>
      </c>
      <c r="BR80" s="149">
        <v>20.50158494575162</v>
      </c>
      <c r="BS80" s="149">
        <v>20.919728773398489</v>
      </c>
      <c r="BT80" s="149">
        <v>21.322081780774809</v>
      </c>
      <c r="BU80" s="149">
        <v>20.265104967401015</v>
      </c>
      <c r="BV80" s="149">
        <v>20.448274258718595</v>
      </c>
      <c r="BW80" s="149">
        <v>20.863507460461999</v>
      </c>
      <c r="BX80" s="149">
        <v>20.999745218783978</v>
      </c>
      <c r="BY80" s="149">
        <v>20.261243880095382</v>
      </c>
      <c r="BZ80" s="149">
        <v>20.381885790586889</v>
      </c>
      <c r="CA80" s="149">
        <v>20.80728614876795</v>
      </c>
      <c r="CB80" s="149">
        <v>19.904468394638752</v>
      </c>
      <c r="CC80" s="149">
        <v>20.375141797005689</v>
      </c>
      <c r="CD80" s="149">
        <v>20.452837664668838</v>
      </c>
      <c r="CE80" s="149">
        <v>20.751064838316346</v>
      </c>
      <c r="CF80" s="149">
        <v>20.465942618649276</v>
      </c>
      <c r="CG80" s="149">
        <v>20.386882723287819</v>
      </c>
      <c r="CH80" s="149">
        <v>20.438875898463778</v>
      </c>
      <c r="CI80" s="149">
        <v>20.694843529107182</v>
      </c>
      <c r="CJ80" s="149">
        <v>20.390009702384354</v>
      </c>
      <c r="CK80" s="149">
        <v>20.390090515824671</v>
      </c>
      <c r="CL80" s="149">
        <v>20.310252890078306</v>
      </c>
      <c r="CM80" s="149">
        <v>20.638622318403435</v>
      </c>
      <c r="CN80" s="149">
        <v>20.927867034729175</v>
      </c>
      <c r="CO80" s="149">
        <v>20.135728879575684</v>
      </c>
      <c r="CP80" s="149">
        <v>20.508737590184225</v>
      </c>
      <c r="CQ80" s="149">
        <v>20.582401411576058</v>
      </c>
      <c r="CR80" s="149">
        <v>22.457040016682257</v>
      </c>
      <c r="CS80" s="149">
        <v>20.162878051213429</v>
      </c>
    </row>
    <row r="81" spans="1:97" ht="12.75" customHeight="1">
      <c r="A81" s="709" t="s">
        <v>445</v>
      </c>
      <c r="B81" s="149">
        <v>5.3650557879385099</v>
      </c>
      <c r="C81" s="149">
        <v>5.1860763581871794</v>
      </c>
      <c r="D81" s="149" t="s">
        <v>360</v>
      </c>
      <c r="E81" s="149">
        <v>5.404774182553175</v>
      </c>
      <c r="F81" s="149">
        <v>5.3981923532755047</v>
      </c>
      <c r="G81" s="149">
        <v>5.2550398078064289</v>
      </c>
      <c r="H81" s="149" t="s">
        <v>360</v>
      </c>
      <c r="I81" s="149">
        <v>5.4286494103049812</v>
      </c>
      <c r="J81" s="149">
        <v>5.3650875919388863</v>
      </c>
      <c r="K81" s="149">
        <v>5.0819138121910905</v>
      </c>
      <c r="L81" s="149" t="s">
        <v>360</v>
      </c>
      <c r="M81" s="149">
        <v>5.4221081631041974</v>
      </c>
      <c r="N81" s="149">
        <v>5.4145650338265989</v>
      </c>
      <c r="O81" s="149">
        <v>5.3799744266227654</v>
      </c>
      <c r="P81" s="149" t="s">
        <v>360</v>
      </c>
      <c r="Q81" s="149">
        <v>5.4221203757279879</v>
      </c>
      <c r="R81" s="149">
        <v>5.4416091422186854</v>
      </c>
      <c r="S81" s="149">
        <v>5.3647807623548704</v>
      </c>
      <c r="T81" s="149" t="s">
        <v>360</v>
      </c>
      <c r="U81" s="149">
        <v>5.4590899303276474</v>
      </c>
      <c r="V81" s="149">
        <v>5.4336094893415625</v>
      </c>
      <c r="W81" s="149">
        <v>5.349876566362437</v>
      </c>
      <c r="X81" s="149">
        <v>4.8440308771318614</v>
      </c>
      <c r="Y81" s="149">
        <v>5.4791526813240958</v>
      </c>
      <c r="Z81" s="149">
        <v>5.5142828526015073</v>
      </c>
      <c r="AA81" s="149">
        <v>5.3666615924216234</v>
      </c>
      <c r="AB81" s="149">
        <v>5.1059948204141739</v>
      </c>
      <c r="AC81" s="149">
        <v>5.5778866492914521</v>
      </c>
      <c r="AD81" s="149">
        <v>5.4459154181291929</v>
      </c>
      <c r="AE81" s="149">
        <v>5.3069879509554614</v>
      </c>
      <c r="AF81" s="149">
        <v>4.6395679221050612</v>
      </c>
      <c r="AG81" s="149">
        <v>5.5601724444077814</v>
      </c>
      <c r="AH81" s="149">
        <v>5.51795462425026</v>
      </c>
      <c r="AI81" s="149">
        <v>5.429096763664484</v>
      </c>
      <c r="AJ81" s="149">
        <v>5.334371938075642</v>
      </c>
      <c r="AK81" s="149">
        <v>5.5561185088503438</v>
      </c>
      <c r="AL81" s="149">
        <v>5.6057161377404263</v>
      </c>
      <c r="AM81" s="149">
        <v>5.3565591078885859</v>
      </c>
      <c r="AN81" s="149">
        <v>5.1772764869816701</v>
      </c>
      <c r="AO81" s="149">
        <v>5.7128285463386375</v>
      </c>
      <c r="AP81" s="149">
        <v>5.6043456821183719</v>
      </c>
      <c r="AQ81" s="149">
        <v>5.3549163342371831</v>
      </c>
      <c r="AR81" s="149">
        <v>4.9179256777337805</v>
      </c>
      <c r="AS81" s="149">
        <v>5.7587930058499026</v>
      </c>
      <c r="AT81" s="149">
        <v>5.6112711263009425</v>
      </c>
      <c r="AU81" s="149">
        <v>5.2940907902328078</v>
      </c>
      <c r="AV81" s="149">
        <v>4.9889893948845909</v>
      </c>
      <c r="AW81" s="149">
        <v>5.803266726579845</v>
      </c>
      <c r="AX81" s="149">
        <v>5.5984639111136945</v>
      </c>
      <c r="AY81" s="149">
        <v>5.2368215378056808</v>
      </c>
      <c r="AZ81" s="149">
        <v>4.9450896522080745</v>
      </c>
      <c r="BA81" s="149">
        <v>5.7821135028410051</v>
      </c>
      <c r="BB81" s="149">
        <v>5.6334292837490212</v>
      </c>
      <c r="BC81" s="149">
        <v>5.5154783197426891</v>
      </c>
      <c r="BD81" s="149">
        <v>4.657455161178377</v>
      </c>
      <c r="BE81" s="149">
        <v>5.8195768124386937</v>
      </c>
      <c r="BF81" s="149">
        <v>5.5519360648217608</v>
      </c>
      <c r="BG81" s="149">
        <v>5.37338476801688</v>
      </c>
      <c r="BH81" s="149">
        <v>4.1585851960064373</v>
      </c>
      <c r="BI81" s="149">
        <v>5.8144157350598986</v>
      </c>
      <c r="BJ81" s="149">
        <v>5.6666663145623302</v>
      </c>
      <c r="BK81" s="149">
        <v>5.5357152008571635</v>
      </c>
      <c r="BL81" s="149">
        <v>4.6382669293983989</v>
      </c>
      <c r="BM81" s="149">
        <v>5.8557616609753582</v>
      </c>
      <c r="BN81" s="149">
        <v>5.6556316685146628</v>
      </c>
      <c r="BO81" s="149">
        <v>5.3733900000000006</v>
      </c>
      <c r="BP81" s="149">
        <v>4.6285799148583688</v>
      </c>
      <c r="BQ81" s="149">
        <v>5.8748639637848195</v>
      </c>
      <c r="BR81" s="149">
        <v>5.603218850467961</v>
      </c>
      <c r="BS81" s="149">
        <v>5.4458059239289716</v>
      </c>
      <c r="BT81" s="149">
        <v>4.7837383061070202</v>
      </c>
      <c r="BU81" s="149">
        <v>5.7846658947713658</v>
      </c>
      <c r="BV81" s="149">
        <v>5.5912288114726607</v>
      </c>
      <c r="BW81" s="149">
        <v>5.45720126081053</v>
      </c>
      <c r="BX81" s="149">
        <v>4.8406458123446265</v>
      </c>
      <c r="BY81" s="149">
        <v>5.7531811092900647</v>
      </c>
      <c r="BZ81" s="149">
        <v>5.5493289891081723</v>
      </c>
      <c r="CA81" s="149">
        <v>5.4685965974402579</v>
      </c>
      <c r="CB81" s="149">
        <v>4.940958139486975</v>
      </c>
      <c r="CC81" s="149">
        <v>5.6750696636020148</v>
      </c>
      <c r="CD81" s="149">
        <v>5.5989636939309309</v>
      </c>
      <c r="CE81" s="149">
        <v>5.479991933818158</v>
      </c>
      <c r="CF81" s="149">
        <v>4.9246457863768942</v>
      </c>
      <c r="CG81" s="149">
        <v>5.7369905489162871</v>
      </c>
      <c r="CH81" s="149">
        <v>5.5895749342822949</v>
      </c>
      <c r="CI81" s="149">
        <v>5.491387269944231</v>
      </c>
      <c r="CJ81" s="149">
        <v>4.9748504458419438</v>
      </c>
      <c r="CK81" s="149">
        <v>5.7137640092571536</v>
      </c>
      <c r="CL81" s="149">
        <v>5.5898415284129035</v>
      </c>
      <c r="CM81" s="149">
        <v>5.5027829835804694</v>
      </c>
      <c r="CN81" s="149">
        <v>4.8553486328722606</v>
      </c>
      <c r="CO81" s="149">
        <v>5.7296336153112302</v>
      </c>
      <c r="CP81" s="149">
        <v>5.5946272123696135</v>
      </c>
      <c r="CQ81" s="149">
        <v>5.5141779550989982</v>
      </c>
      <c r="CR81" s="149">
        <v>4.8701623755167125</v>
      </c>
      <c r="CS81" s="149">
        <v>5.734805954012411</v>
      </c>
    </row>
    <row r="82" spans="1:97" ht="12.75" customHeight="1">
      <c r="A82" s="709" t="s">
        <v>446</v>
      </c>
      <c r="B82" s="149">
        <v>1.3095999735739332</v>
      </c>
      <c r="C82" s="149">
        <v>1.3733404137828233</v>
      </c>
      <c r="D82" s="149" t="s">
        <v>360</v>
      </c>
      <c r="E82" s="149">
        <v>1.2954549459732718</v>
      </c>
      <c r="F82" s="149">
        <v>1.3111486226656961</v>
      </c>
      <c r="G82" s="149">
        <v>1.4102577938331613</v>
      </c>
      <c r="H82" s="149" t="s">
        <v>360</v>
      </c>
      <c r="I82" s="149">
        <v>1.2900622097870384</v>
      </c>
      <c r="J82" s="149">
        <v>1.3054762738854797</v>
      </c>
      <c r="K82" s="149">
        <v>1.3792717236416239</v>
      </c>
      <c r="L82" s="149" t="s">
        <v>360</v>
      </c>
      <c r="M82" s="149">
        <v>1.2906166399947847</v>
      </c>
      <c r="N82" s="149">
        <v>1.3123569103264099</v>
      </c>
      <c r="O82" s="149">
        <v>1.3635940932299158</v>
      </c>
      <c r="P82" s="149" t="s">
        <v>360</v>
      </c>
      <c r="Q82" s="149">
        <v>1.3011655937756827</v>
      </c>
      <c r="R82" s="149">
        <v>1.3185228125825128</v>
      </c>
      <c r="S82" s="149">
        <v>1.3820744660304991</v>
      </c>
      <c r="T82" s="149" t="s">
        <v>360</v>
      </c>
      <c r="U82" s="149">
        <v>1.3040630533837052</v>
      </c>
      <c r="V82" s="149">
        <v>1.2845828884835657</v>
      </c>
      <c r="W82" s="149">
        <v>1.3369842690520382</v>
      </c>
      <c r="X82" s="149">
        <v>1.028952765623723</v>
      </c>
      <c r="Y82" s="149">
        <v>1.2871968751176521</v>
      </c>
      <c r="Z82" s="149">
        <v>1.2787441771186767</v>
      </c>
      <c r="AA82" s="149">
        <v>1.3705683011554091</v>
      </c>
      <c r="AB82" s="149">
        <v>1.1098539464478787</v>
      </c>
      <c r="AC82" s="149">
        <v>1.2766996578488206</v>
      </c>
      <c r="AD82" s="149">
        <v>1.3153806721354766</v>
      </c>
      <c r="AE82" s="149">
        <v>1.3405683021151595</v>
      </c>
      <c r="AF82" s="149">
        <v>1.7716817738862234</v>
      </c>
      <c r="AG82" s="149">
        <v>1.2617228901123334</v>
      </c>
      <c r="AH82" s="149">
        <v>1.2723858448442511</v>
      </c>
      <c r="AI82" s="149">
        <v>1.3375985871237055</v>
      </c>
      <c r="AJ82" s="149">
        <v>1.4111111111111112</v>
      </c>
      <c r="AK82" s="149">
        <v>1.2438949433822297</v>
      </c>
      <c r="AL82" s="149">
        <v>1.2971828121496523</v>
      </c>
      <c r="AM82" s="149">
        <v>1.3264107325576988</v>
      </c>
      <c r="AN82" s="149">
        <v>1.4119088715522747</v>
      </c>
      <c r="AO82" s="149">
        <v>1.2748685050196187</v>
      </c>
      <c r="AP82" s="149">
        <v>1.2959507271650057</v>
      </c>
      <c r="AQ82" s="149">
        <v>1.3366003892248142</v>
      </c>
      <c r="AR82" s="149">
        <v>1.3520103563813586</v>
      </c>
      <c r="AS82" s="149">
        <v>1.2911359889259577</v>
      </c>
      <c r="AT82" s="149">
        <v>1.2839109201187768</v>
      </c>
      <c r="AU82" s="149">
        <v>1.3342796702209641</v>
      </c>
      <c r="AV82" s="149">
        <v>1.1817685589519651</v>
      </c>
      <c r="AW82" s="149">
        <v>1.2836268730658498</v>
      </c>
      <c r="AX82" s="149">
        <v>1.3294663661905024</v>
      </c>
      <c r="AY82" s="149">
        <v>1.3203330120177259</v>
      </c>
      <c r="AZ82" s="149">
        <v>1.2894816563980009</v>
      </c>
      <c r="BA82" s="149">
        <v>1.3377949218896146</v>
      </c>
      <c r="BB82" s="149">
        <v>1.2834569479298625</v>
      </c>
      <c r="BC82" s="149">
        <v>1.3214098905068388</v>
      </c>
      <c r="BD82" s="149">
        <v>1.2845003696077624</v>
      </c>
      <c r="BE82" s="149">
        <v>1.2746179819148811</v>
      </c>
      <c r="BF82" s="149">
        <v>1.3017557602408705</v>
      </c>
      <c r="BG82" s="149">
        <v>1.3266131057105801</v>
      </c>
      <c r="BH82" s="149">
        <v>1.4033363918732271</v>
      </c>
      <c r="BI82" s="149">
        <v>1.2799507147580269</v>
      </c>
      <c r="BJ82" s="149">
        <v>1.2845292134271094</v>
      </c>
      <c r="BK82" s="149">
        <v>1.3237239328184034</v>
      </c>
      <c r="BL82" s="149">
        <v>1.521134998238858</v>
      </c>
      <c r="BM82" s="149">
        <v>1.2391565287306789</v>
      </c>
      <c r="BN82" s="149">
        <v>1.2967151985645391</v>
      </c>
      <c r="BO82" s="149">
        <v>1.3266100000000001</v>
      </c>
      <c r="BP82" s="149">
        <v>1.3297753017754117</v>
      </c>
      <c r="BQ82" s="149">
        <v>1.285224567351074</v>
      </c>
      <c r="BR82" s="149">
        <v>1.2837746290177083</v>
      </c>
      <c r="BS82" s="149">
        <v>1.3100119709165248</v>
      </c>
      <c r="BT82" s="149">
        <v>1.3089099808935569</v>
      </c>
      <c r="BU82" s="149">
        <v>1.2737054740319758</v>
      </c>
      <c r="BV82" s="149">
        <v>1.2808180345428306</v>
      </c>
      <c r="BW82" s="149">
        <v>1.3060414630684467</v>
      </c>
      <c r="BX82" s="149">
        <v>1.4447921754493869</v>
      </c>
      <c r="BY82" s="149">
        <v>1.246308900389826</v>
      </c>
      <c r="BZ82" s="149">
        <v>1.2430515046375958</v>
      </c>
      <c r="CA82" s="149">
        <v>1.3020709553081131</v>
      </c>
      <c r="CB82" s="149">
        <v>1.3265801343738228</v>
      </c>
      <c r="CC82" s="149">
        <v>1.2154484426849941</v>
      </c>
      <c r="CD82" s="149">
        <v>1.2241464577992869</v>
      </c>
      <c r="CE82" s="149">
        <v>1.2981004476355249</v>
      </c>
      <c r="CF82" s="149">
        <v>1.2955961230532007</v>
      </c>
      <c r="CG82" s="149">
        <v>1.1964039511197144</v>
      </c>
      <c r="CH82" s="149">
        <v>1.229272348741633</v>
      </c>
      <c r="CI82" s="149">
        <v>1.2941299400506798</v>
      </c>
      <c r="CJ82" s="149">
        <v>1.3466985594249878</v>
      </c>
      <c r="CK82" s="149">
        <v>1.1952974298117796</v>
      </c>
      <c r="CL82" s="149">
        <v>1.2124497329604544</v>
      </c>
      <c r="CM82" s="149">
        <v>1.2901589495986576</v>
      </c>
      <c r="CN82" s="149">
        <v>1.2181318381884845</v>
      </c>
      <c r="CO82" s="149">
        <v>1.1941663024303548</v>
      </c>
      <c r="CP82" s="149">
        <v>1.2089791251240316</v>
      </c>
      <c r="CQ82" s="149">
        <v>1.2861889312919512</v>
      </c>
      <c r="CR82" s="149">
        <v>1.2200615100669594</v>
      </c>
      <c r="CS82" s="149">
        <v>1.1902622881620981</v>
      </c>
    </row>
    <row r="83" spans="1:97" ht="12.75" customHeight="1">
      <c r="A83" s="709" t="s">
        <v>447</v>
      </c>
      <c r="B83" s="149">
        <v>4.2229260714252153</v>
      </c>
      <c r="C83" s="149">
        <v>4.987559808342283</v>
      </c>
      <c r="D83" s="149" t="s">
        <v>360</v>
      </c>
      <c r="E83" s="149">
        <v>4.0532415824866792</v>
      </c>
      <c r="F83" s="149">
        <v>4.25082683592289</v>
      </c>
      <c r="G83" s="149">
        <v>4.6260074487885623</v>
      </c>
      <c r="H83" s="149" t="s">
        <v>360</v>
      </c>
      <c r="I83" s="149">
        <v>4.1710036145825988</v>
      </c>
      <c r="J83" s="149">
        <v>4.2530680196467721</v>
      </c>
      <c r="K83" s="149">
        <v>4.6587466084907474</v>
      </c>
      <c r="L83" s="149" t="s">
        <v>360</v>
      </c>
      <c r="M83" s="149">
        <v>4.1713795777789429</v>
      </c>
      <c r="N83" s="149">
        <v>4.1934320608368232</v>
      </c>
      <c r="O83" s="149">
        <v>4.5516554152905577</v>
      </c>
      <c r="P83" s="149" t="s">
        <v>360</v>
      </c>
      <c r="Q83" s="149">
        <v>4.1151882791069578</v>
      </c>
      <c r="R83" s="149">
        <v>4.1920647560984721</v>
      </c>
      <c r="S83" s="149">
        <v>4.4227398014909793</v>
      </c>
      <c r="T83" s="149" t="s">
        <v>360</v>
      </c>
      <c r="U83" s="149">
        <v>4.1395797846533817</v>
      </c>
      <c r="V83" s="149">
        <v>4.2019206934077937</v>
      </c>
      <c r="W83" s="149">
        <v>4.4965735385581649</v>
      </c>
      <c r="X83" s="149">
        <v>4.046753478520043</v>
      </c>
      <c r="Y83" s="149">
        <v>4.1527414824294189</v>
      </c>
      <c r="Z83" s="149">
        <v>4.1920599091621158</v>
      </c>
      <c r="AA83" s="149">
        <v>4.5293848334078461</v>
      </c>
      <c r="AB83" s="149">
        <v>4.649328093970488</v>
      </c>
      <c r="AC83" s="149">
        <v>4.0889374987066276</v>
      </c>
      <c r="AD83" s="149">
        <v>4.1637882120517782</v>
      </c>
      <c r="AE83" s="149">
        <v>4.4849852313551866</v>
      </c>
      <c r="AF83" s="149">
        <v>3.9867038210482413</v>
      </c>
      <c r="AG83" s="149">
        <v>4.1164807464867659</v>
      </c>
      <c r="AH83" s="149">
        <v>4.1878465860145528</v>
      </c>
      <c r="AI83" s="149">
        <v>4.351499343575755</v>
      </c>
      <c r="AJ83" s="149">
        <v>4.2398785028414663</v>
      </c>
      <c r="AK83" s="149">
        <v>4.1521147459166556</v>
      </c>
      <c r="AL83" s="149">
        <v>4.1614720987258407</v>
      </c>
      <c r="AM83" s="149">
        <v>4.4791377266928647</v>
      </c>
      <c r="AN83" s="149">
        <v>4.1938994127025024</v>
      </c>
      <c r="AO83" s="149">
        <v>4.1026114705770373</v>
      </c>
      <c r="AP83" s="149">
        <v>4.2166523156348701</v>
      </c>
      <c r="AQ83" s="149">
        <v>4.5096793249577551</v>
      </c>
      <c r="AR83" s="149">
        <v>4.3661590009137985</v>
      </c>
      <c r="AS83" s="149">
        <v>4.1386619376845282</v>
      </c>
      <c r="AT83" s="149">
        <v>4.1657377308362937</v>
      </c>
      <c r="AU83" s="149">
        <v>4.529042903833818</v>
      </c>
      <c r="AV83" s="149">
        <v>4.0965065502183418</v>
      </c>
      <c r="AW83" s="149">
        <v>4.0943087842256123</v>
      </c>
      <c r="AX83" s="149">
        <v>4.1363593109226553</v>
      </c>
      <c r="AY83" s="149">
        <v>4.4554259912064325</v>
      </c>
      <c r="AZ83" s="149">
        <v>4.1250340184573782</v>
      </c>
      <c r="BA83" s="149">
        <v>4.0666999140649729</v>
      </c>
      <c r="BB83" s="149">
        <v>4.1672804666657708</v>
      </c>
      <c r="BC83" s="149">
        <v>4.5499419952162077</v>
      </c>
      <c r="BD83" s="149">
        <v>4.0436985798894209</v>
      </c>
      <c r="BE83" s="149">
        <v>4.100036896118354</v>
      </c>
      <c r="BF83" s="149">
        <v>4.0880929409091884</v>
      </c>
      <c r="BG83" s="149">
        <v>4.4700469272873606</v>
      </c>
      <c r="BH83" s="149">
        <v>3.6530077165651318</v>
      </c>
      <c r="BI83" s="149">
        <v>4.071444045489593</v>
      </c>
      <c r="BJ83" s="149">
        <v>4.1686875592043009</v>
      </c>
      <c r="BK83" s="149">
        <v>4.5179988309936521</v>
      </c>
      <c r="BL83" s="149">
        <v>4.2775570529431981</v>
      </c>
      <c r="BM83" s="149">
        <v>4.0795872314830657</v>
      </c>
      <c r="BN83" s="149">
        <v>4.1402130340735894</v>
      </c>
      <c r="BO83" s="149">
        <v>4.4700400000000009</v>
      </c>
      <c r="BP83" s="149">
        <v>4.2528792962498887</v>
      </c>
      <c r="BQ83" s="149">
        <v>4.0524873928092804</v>
      </c>
      <c r="BR83" s="149">
        <v>4.042732759104636</v>
      </c>
      <c r="BS83" s="149">
        <v>4.4685036300935819</v>
      </c>
      <c r="BT83" s="149">
        <v>4.2788704981780921</v>
      </c>
      <c r="BU83" s="149">
        <v>3.9104220835736232</v>
      </c>
      <c r="BV83" s="149">
        <v>4.0768452468938445</v>
      </c>
      <c r="BW83" s="149">
        <v>4.4647590947915541</v>
      </c>
      <c r="BX83" s="149">
        <v>4.3666397155297378</v>
      </c>
      <c r="BY83" s="149">
        <v>3.9421078658040907</v>
      </c>
      <c r="BZ83" s="149">
        <v>4.0406974469541854</v>
      </c>
      <c r="CA83" s="149">
        <v>4.4610145595722752</v>
      </c>
      <c r="CB83" s="149">
        <v>4.0882026657381312</v>
      </c>
      <c r="CC83" s="149">
        <v>3.9415811462531951</v>
      </c>
      <c r="CD83" s="149">
        <v>4.0385249110344681</v>
      </c>
      <c r="CE83" s="149">
        <v>4.4572700244357479</v>
      </c>
      <c r="CF83" s="149">
        <v>4.2358431771493077</v>
      </c>
      <c r="CG83" s="149">
        <v>3.9160434461276994</v>
      </c>
      <c r="CH83" s="149">
        <v>4.0559103658914557</v>
      </c>
      <c r="CI83" s="149">
        <v>4.4535254893819696</v>
      </c>
      <c r="CJ83" s="149">
        <v>4.2231712170322924</v>
      </c>
      <c r="CK83" s="149">
        <v>3.939639504306792</v>
      </c>
      <c r="CL83" s="149">
        <v>4.089077340662592</v>
      </c>
      <c r="CM83" s="149">
        <v>4.4497811291517291</v>
      </c>
      <c r="CN83" s="149">
        <v>4.3297361281646678</v>
      </c>
      <c r="CO83" s="149">
        <v>3.9690999897208159</v>
      </c>
      <c r="CP83" s="149">
        <v>4.0835172499718393</v>
      </c>
      <c r="CQ83" s="149">
        <v>4.4460365306101695</v>
      </c>
      <c r="CR83" s="149">
        <v>4.1755055945473902</v>
      </c>
      <c r="CS83" s="149">
        <v>3.9888739988795354</v>
      </c>
    </row>
    <row r="84" spans="1:97" ht="12.75" customHeight="1">
      <c r="A84" s="709" t="s">
        <v>448</v>
      </c>
      <c r="B84" s="149">
        <v>2.7791398547473727</v>
      </c>
      <c r="C84" s="149">
        <v>2.8452368449878431</v>
      </c>
      <c r="D84" s="149" t="s">
        <v>360</v>
      </c>
      <c r="E84" s="149">
        <v>2.7644718683326457</v>
      </c>
      <c r="F84" s="149">
        <v>2.8261818513442694</v>
      </c>
      <c r="G84" s="149">
        <v>2.7835592756050942</v>
      </c>
      <c r="H84" s="149" t="s">
        <v>360</v>
      </c>
      <c r="I84" s="149">
        <v>2.8352502071725043</v>
      </c>
      <c r="J84" s="149">
        <v>2.8093267834076352</v>
      </c>
      <c r="K84" s="149">
        <v>2.7716989797950733</v>
      </c>
      <c r="L84" s="149" t="s">
        <v>360</v>
      </c>
      <c r="M84" s="149">
        <v>2.8169036108088004</v>
      </c>
      <c r="N84" s="149">
        <v>2.7384387864791266</v>
      </c>
      <c r="O84" s="149">
        <v>2.7069906971695765</v>
      </c>
      <c r="P84" s="149" t="s">
        <v>360</v>
      </c>
      <c r="Q84" s="149">
        <v>2.7453077340370275</v>
      </c>
      <c r="R84" s="149">
        <v>2.6892944691524256</v>
      </c>
      <c r="S84" s="149">
        <v>2.6303927733534351</v>
      </c>
      <c r="T84" s="149" t="s">
        <v>360</v>
      </c>
      <c r="U84" s="149">
        <v>2.7026963490847278</v>
      </c>
      <c r="V84" s="149">
        <v>2.7058441649019263</v>
      </c>
      <c r="W84" s="149">
        <v>2.674397114580116</v>
      </c>
      <c r="X84" s="149">
        <v>2.6631934223264597</v>
      </c>
      <c r="Y84" s="149">
        <v>2.7140425026193511</v>
      </c>
      <c r="Z84" s="149">
        <v>2.6987813101898985</v>
      </c>
      <c r="AA84" s="149">
        <v>2.6689941399759469</v>
      </c>
      <c r="AB84" s="149">
        <v>2.7083921673901425</v>
      </c>
      <c r="AC84" s="149">
        <v>2.7034509872648216</v>
      </c>
      <c r="AD84" s="149">
        <v>2.6321501601090516</v>
      </c>
      <c r="AE84" s="149">
        <v>2.6049507481055407</v>
      </c>
      <c r="AF84" s="149">
        <v>2.2653786192977958</v>
      </c>
      <c r="AG84" s="149">
        <v>2.6767114427455905</v>
      </c>
      <c r="AH84" s="149">
        <v>2.6278630991174374</v>
      </c>
      <c r="AI84" s="149">
        <v>2.6812431003667201</v>
      </c>
      <c r="AJ84" s="149">
        <v>2.6093082500489904</v>
      </c>
      <c r="AK84" s="149">
        <v>2.620499455091299</v>
      </c>
      <c r="AL84" s="149">
        <v>2.7158219403523525</v>
      </c>
      <c r="AM84" s="149">
        <v>2.5895272715772126</v>
      </c>
      <c r="AN84" s="149">
        <v>2.8094715674167965</v>
      </c>
      <c r="AO84" s="149">
        <v>2.7231110602632183</v>
      </c>
      <c r="AP84" s="149">
        <v>2.7359691142558464</v>
      </c>
      <c r="AQ84" s="149">
        <v>2.6238176540405913</v>
      </c>
      <c r="AR84" s="149">
        <v>2.8511117879987817</v>
      </c>
      <c r="AS84" s="149">
        <v>2.7384776945594318</v>
      </c>
      <c r="AT84" s="149">
        <v>2.7255790724746687</v>
      </c>
      <c r="AU84" s="149">
        <v>2.6697353438841596</v>
      </c>
      <c r="AV84" s="149">
        <v>2.6291952588895824</v>
      </c>
      <c r="AW84" s="149">
        <v>2.7495276544696594</v>
      </c>
      <c r="AX84" s="149">
        <v>2.7748433555084437</v>
      </c>
      <c r="AY84" s="149">
        <v>2.6397037555882901</v>
      </c>
      <c r="AZ84" s="149">
        <v>2.9617229801207281</v>
      </c>
      <c r="BA84" s="149">
        <v>2.7757330520709753</v>
      </c>
      <c r="BB84" s="149">
        <v>2.7455320691302569</v>
      </c>
      <c r="BC84" s="149">
        <v>2.5996280770576865</v>
      </c>
      <c r="BD84" s="149">
        <v>2.9611205644091054</v>
      </c>
      <c r="BE84" s="149">
        <v>2.7436896626182423</v>
      </c>
      <c r="BF84" s="149">
        <v>2.710651748413262</v>
      </c>
      <c r="BG84" s="149">
        <v>2.583319346682404</v>
      </c>
      <c r="BH84" s="149">
        <v>2.7635130611911922</v>
      </c>
      <c r="BI84" s="149">
        <v>2.7309022632761857</v>
      </c>
      <c r="BJ84" s="149">
        <v>2.7406588162621186</v>
      </c>
      <c r="BK84" s="149">
        <v>2.5496613931390404</v>
      </c>
      <c r="BL84" s="149">
        <v>2.7726662250642597</v>
      </c>
      <c r="BM84" s="149">
        <v>2.7749467825836214</v>
      </c>
      <c r="BN84" s="149">
        <v>2.7899469303504079</v>
      </c>
      <c r="BO84" s="149">
        <v>2.58331</v>
      </c>
      <c r="BP84" s="149">
        <v>2.7555668862785958</v>
      </c>
      <c r="BQ84" s="149">
        <v>2.8392986335276578</v>
      </c>
      <c r="BR84" s="149">
        <v>2.757994044669795</v>
      </c>
      <c r="BS84" s="149">
        <v>2.5581234708338583</v>
      </c>
      <c r="BT84" s="149">
        <v>2.7194518327835251</v>
      </c>
      <c r="BU84" s="149">
        <v>2.8070165196392511</v>
      </c>
      <c r="BV84" s="149">
        <v>2.8017252487522253</v>
      </c>
      <c r="BW84" s="149">
        <v>2.5480774843693714</v>
      </c>
      <c r="BX84" s="149">
        <v>2.8107561507605521</v>
      </c>
      <c r="BY84" s="149">
        <v>2.8546067266955064</v>
      </c>
      <c r="BZ84" s="149">
        <v>2.7715523942426121</v>
      </c>
      <c r="CA84" s="149">
        <v>2.538031498126887</v>
      </c>
      <c r="CB84" s="149">
        <v>2.9488089495121339</v>
      </c>
      <c r="CC84" s="149">
        <v>2.7903574570989549</v>
      </c>
      <c r="CD84" s="149">
        <v>2.7312299215794367</v>
      </c>
      <c r="CE84" s="149">
        <v>2.5279855121064143</v>
      </c>
      <c r="CF84" s="149">
        <v>2.8867836328550052</v>
      </c>
      <c r="CG84" s="149">
        <v>2.7487153653240126</v>
      </c>
      <c r="CH84" s="149">
        <v>2.7152855087919043</v>
      </c>
      <c r="CI84" s="149">
        <v>2.5179395263079498</v>
      </c>
      <c r="CJ84" s="149">
        <v>2.9743472386031811</v>
      </c>
      <c r="CK84" s="149">
        <v>2.7160362333625692</v>
      </c>
      <c r="CL84" s="149">
        <v>2.6881880216186484</v>
      </c>
      <c r="CM84" s="149">
        <v>2.5078934143036875</v>
      </c>
      <c r="CN84" s="149">
        <v>2.7162425595668491</v>
      </c>
      <c r="CO84" s="149">
        <v>2.7238500590074053</v>
      </c>
      <c r="CP84" s="149">
        <v>2.6634029542052797</v>
      </c>
      <c r="CQ84" s="149">
        <v>2.4978472191100112</v>
      </c>
      <c r="CR84" s="149">
        <v>2.6825658880076682</v>
      </c>
      <c r="CS84" s="149">
        <v>2.6962697788221748</v>
      </c>
    </row>
    <row r="85" spans="1:97" ht="12.75" customHeight="1">
      <c r="A85" s="709" t="s">
        <v>449</v>
      </c>
      <c r="B85" s="149">
        <v>3.5129472672656066</v>
      </c>
      <c r="C85" s="149">
        <v>3.5825225258797766</v>
      </c>
      <c r="D85" s="149" t="s">
        <v>360</v>
      </c>
      <c r="E85" s="149">
        <v>3.4975073960559784</v>
      </c>
      <c r="F85" s="149">
        <v>3.5301494676956078</v>
      </c>
      <c r="G85" s="149">
        <v>3.6700471813874156</v>
      </c>
      <c r="H85" s="149" t="s">
        <v>360</v>
      </c>
      <c r="I85" s="149">
        <v>3.5003849068892094</v>
      </c>
      <c r="J85" s="149">
        <v>3.5035335558559741</v>
      </c>
      <c r="K85" s="149">
        <v>3.6439369799734682</v>
      </c>
      <c r="L85" s="149" t="s">
        <v>360</v>
      </c>
      <c r="M85" s="149">
        <v>3.4752615758588306</v>
      </c>
      <c r="N85" s="149">
        <v>3.4843424664519267</v>
      </c>
      <c r="O85" s="149">
        <v>3.5321330429472044</v>
      </c>
      <c r="P85" s="149" t="s">
        <v>360</v>
      </c>
      <c r="Q85" s="149">
        <v>3.4739039637983433</v>
      </c>
      <c r="R85" s="149">
        <v>3.5118894411909234</v>
      </c>
      <c r="S85" s="149">
        <v>3.6958938590247707</v>
      </c>
      <c r="T85" s="149" t="s">
        <v>360</v>
      </c>
      <c r="U85" s="149">
        <v>3.4700233370235236</v>
      </c>
      <c r="V85" s="149">
        <v>3.438438494757575</v>
      </c>
      <c r="W85" s="149">
        <v>3.6513626157421806</v>
      </c>
      <c r="X85" s="149">
        <v>3.159633157921236</v>
      </c>
      <c r="Y85" s="149">
        <v>3.4112036657022657</v>
      </c>
      <c r="Z85" s="149">
        <v>3.4436422459087979</v>
      </c>
      <c r="AA85" s="149">
        <v>3.5737340866409228</v>
      </c>
      <c r="AB85" s="149">
        <v>2.9706144239368819</v>
      </c>
      <c r="AC85" s="149">
        <v>3.4614767853156083</v>
      </c>
      <c r="AD85" s="149">
        <v>3.4519697398727871</v>
      </c>
      <c r="AE85" s="149">
        <v>3.6232262036914027</v>
      </c>
      <c r="AF85" s="149">
        <v>2.7845643098105293</v>
      </c>
      <c r="AG85" s="149">
        <v>3.4876147256379162</v>
      </c>
      <c r="AH85" s="149">
        <v>3.4674262279365449</v>
      </c>
      <c r="AI85" s="149">
        <v>3.5522647920695363</v>
      </c>
      <c r="AJ85" s="149">
        <v>3.0093670389966691</v>
      </c>
      <c r="AK85" s="149">
        <v>3.5074905829093299</v>
      </c>
      <c r="AL85" s="149">
        <v>3.3921572834254174</v>
      </c>
      <c r="AM85" s="149">
        <v>3.5878660546001364</v>
      </c>
      <c r="AN85" s="149">
        <v>2.9050203082384778</v>
      </c>
      <c r="AO85" s="149">
        <v>3.4325843145181789</v>
      </c>
      <c r="AP85" s="149">
        <v>3.3809114478826174</v>
      </c>
      <c r="AQ85" s="149">
        <v>3.5655210178040244</v>
      </c>
      <c r="AR85" s="149">
        <v>2.8974565945781299</v>
      </c>
      <c r="AS85" s="149">
        <v>3.4229647855964442</v>
      </c>
      <c r="AT85" s="149">
        <v>3.3781254925984419</v>
      </c>
      <c r="AU85" s="149">
        <v>3.5252663186618838</v>
      </c>
      <c r="AV85" s="149">
        <v>2.9169369931378673</v>
      </c>
      <c r="AW85" s="149">
        <v>3.351232358499749</v>
      </c>
      <c r="AX85" s="149">
        <v>3.3225500420724554</v>
      </c>
      <c r="AY85" s="149">
        <v>3.528067748174347</v>
      </c>
      <c r="AZ85" s="149">
        <v>2.881606108425748</v>
      </c>
      <c r="BA85" s="149">
        <v>3.3458288425351683</v>
      </c>
      <c r="BB85" s="149">
        <v>3.3501225776059016</v>
      </c>
      <c r="BC85" s="149">
        <v>3.6207527876800136</v>
      </c>
      <c r="BD85" s="149">
        <v>3.0088101385679997</v>
      </c>
      <c r="BE85" s="149">
        <v>3.3439853355421252</v>
      </c>
      <c r="BF85" s="149">
        <v>3.3022531186265227</v>
      </c>
      <c r="BG85" s="149">
        <v>3.5493482974664334</v>
      </c>
      <c r="BH85" s="149">
        <v>2.7800353299454503</v>
      </c>
      <c r="BI85" s="149">
        <v>3.329885356244362</v>
      </c>
      <c r="BJ85" s="149">
        <v>3.3723504185556874</v>
      </c>
      <c r="BK85" s="149">
        <v>3.6693307337476053</v>
      </c>
      <c r="BL85" s="149">
        <v>3.1137343487166755</v>
      </c>
      <c r="BM85" s="149">
        <v>3.3519612647626325</v>
      </c>
      <c r="BN85" s="149">
        <v>3.3548530609528449</v>
      </c>
      <c r="BO85" s="149">
        <v>3.54935</v>
      </c>
      <c r="BP85" s="149">
        <v>3.0910244870602064</v>
      </c>
      <c r="BQ85" s="149">
        <v>3.3542826463801609</v>
      </c>
      <c r="BR85" s="149">
        <v>3.3491064087940985</v>
      </c>
      <c r="BS85" s="149">
        <v>3.562239012346486</v>
      </c>
      <c r="BT85" s="149">
        <v>3.0393567638349608</v>
      </c>
      <c r="BU85" s="149">
        <v>3.3603377249880544</v>
      </c>
      <c r="BV85" s="149">
        <v>3.3994598273745225</v>
      </c>
      <c r="BW85" s="149">
        <v>3.5586184329684132</v>
      </c>
      <c r="BX85" s="149">
        <v>3.249250785168718</v>
      </c>
      <c r="BY85" s="149">
        <v>3.3919214951408603</v>
      </c>
      <c r="BZ85" s="149">
        <v>3.3609419526864137</v>
      </c>
      <c r="CA85" s="149">
        <v>3.5549978536703493</v>
      </c>
      <c r="CB85" s="149">
        <v>2.9328696686542854</v>
      </c>
      <c r="CC85" s="149">
        <v>3.3953097407866402</v>
      </c>
      <c r="CD85" s="149">
        <v>3.3843936982690876</v>
      </c>
      <c r="CE85" s="149">
        <v>3.5513772744522965</v>
      </c>
      <c r="CF85" s="149">
        <v>3.2938407895060147</v>
      </c>
      <c r="CG85" s="149">
        <v>3.3638085949899712</v>
      </c>
      <c r="CH85" s="149">
        <v>3.4100188796721107</v>
      </c>
      <c r="CI85" s="149">
        <v>3.5477566953142543</v>
      </c>
      <c r="CJ85" s="149">
        <v>3.4709009377490472</v>
      </c>
      <c r="CK85" s="149">
        <v>3.3692517726713982</v>
      </c>
      <c r="CL85" s="149">
        <v>3.3760841277603673</v>
      </c>
      <c r="CM85" s="149">
        <v>3.5441360407404621</v>
      </c>
      <c r="CN85" s="149">
        <v>3.2545492020762428</v>
      </c>
      <c r="CO85" s="149">
        <v>3.3584733089551295</v>
      </c>
      <c r="CP85" s="149">
        <v>3.3853486701557132</v>
      </c>
      <c r="CQ85" s="149">
        <v>3.540515140769239</v>
      </c>
      <c r="CR85" s="149">
        <v>3.2652265929943729</v>
      </c>
      <c r="CS85" s="149">
        <v>3.3718372008814916</v>
      </c>
    </row>
    <row r="86" spans="1:97" ht="12.75" customHeight="1">
      <c r="A86" s="709" t="s">
        <v>450</v>
      </c>
      <c r="B86" s="149">
        <v>2.4483069374932218</v>
      </c>
      <c r="C86" s="149">
        <v>2.769287166995845</v>
      </c>
      <c r="D86" s="149" t="s">
        <v>360</v>
      </c>
      <c r="E86" s="149">
        <v>2.3770762756951522</v>
      </c>
      <c r="F86" s="149">
        <v>2.4915141632818756</v>
      </c>
      <c r="G86" s="149">
        <v>2.6248760281873484</v>
      </c>
      <c r="H86" s="149" t="s">
        <v>360</v>
      </c>
      <c r="I86" s="149">
        <v>2.4631401660771868</v>
      </c>
      <c r="J86" s="149">
        <v>2.471974050809437</v>
      </c>
      <c r="K86" s="149">
        <v>2.5822171091421748</v>
      </c>
      <c r="L86" s="149" t="s">
        <v>360</v>
      </c>
      <c r="M86" s="149">
        <v>2.449775236502751</v>
      </c>
      <c r="N86" s="149">
        <v>2.4555262346453417</v>
      </c>
      <c r="O86" s="149">
        <v>2.5619946416706831</v>
      </c>
      <c r="P86" s="149" t="s">
        <v>360</v>
      </c>
      <c r="Q86" s="149">
        <v>2.4322712159625963</v>
      </c>
      <c r="R86" s="149">
        <v>2.4488200103751478</v>
      </c>
      <c r="S86" s="149">
        <v>2.5132671482758342</v>
      </c>
      <c r="T86" s="149" t="s">
        <v>360</v>
      </c>
      <c r="U86" s="149">
        <v>2.4341565363013768</v>
      </c>
      <c r="V86" s="149">
        <v>2.4499324622802527</v>
      </c>
      <c r="W86" s="149">
        <v>2.6247330914159233</v>
      </c>
      <c r="X86" s="149">
        <v>1.965497164518403</v>
      </c>
      <c r="Y86" s="149">
        <v>2.4403047390826491</v>
      </c>
      <c r="Z86" s="149">
        <v>2.4614886758377783</v>
      </c>
      <c r="AA86" s="149">
        <v>2.6049930325034767</v>
      </c>
      <c r="AB86" s="149">
        <v>1.9064329980873538</v>
      </c>
      <c r="AC86" s="149">
        <v>2.4841146806818108</v>
      </c>
      <c r="AD86" s="149">
        <v>2.4901095571937559</v>
      </c>
      <c r="AE86" s="149">
        <v>2.6174398324442389</v>
      </c>
      <c r="AF86" s="149">
        <v>2.2421902114801324</v>
      </c>
      <c r="AG86" s="149">
        <v>2.4902348252236197</v>
      </c>
      <c r="AH86" s="149">
        <v>2.5145534458200323</v>
      </c>
      <c r="AI86" s="149">
        <v>2.5774481160090725</v>
      </c>
      <c r="AJ86" s="149">
        <v>2.3413874191651973</v>
      </c>
      <c r="AK86" s="149">
        <v>2.5241535331360963</v>
      </c>
      <c r="AL86" s="149">
        <v>2.4728538323606379</v>
      </c>
      <c r="AM86" s="149">
        <v>2.5325584077400221</v>
      </c>
      <c r="AN86" s="149">
        <v>2.3441621885230033</v>
      </c>
      <c r="AO86" s="149">
        <v>2.4821745961696244</v>
      </c>
      <c r="AP86" s="149">
        <v>2.4923575748232532</v>
      </c>
      <c r="AQ86" s="149">
        <v>2.5632063938096143</v>
      </c>
      <c r="AR86" s="149">
        <v>2.2765610721900704</v>
      </c>
      <c r="AS86" s="149">
        <v>2.5132442074559393</v>
      </c>
      <c r="AT86" s="149">
        <v>2.4808461273640341</v>
      </c>
      <c r="AU86" s="149">
        <v>2.5718388220411641</v>
      </c>
      <c r="AV86" s="149">
        <v>2.2366968184653779</v>
      </c>
      <c r="AW86" s="149">
        <v>2.4982293085977458</v>
      </c>
      <c r="AX86" s="149">
        <v>2.4882092457502925</v>
      </c>
      <c r="AY86" s="149">
        <v>2.5935931943004618</v>
      </c>
      <c r="AZ86" s="149">
        <v>2.2233076493828818</v>
      </c>
      <c r="BA86" s="149">
        <v>2.506242998558887</v>
      </c>
      <c r="BB86" s="149">
        <v>2.507501872194859</v>
      </c>
      <c r="BC86" s="149">
        <v>2.5589651613895166</v>
      </c>
      <c r="BD86" s="149">
        <v>2.339905110828564</v>
      </c>
      <c r="BE86" s="149">
        <v>2.5230866029359693</v>
      </c>
      <c r="BF86" s="149">
        <v>2.5064281208063588</v>
      </c>
      <c r="BG86" s="149">
        <v>2.5632554770744846</v>
      </c>
      <c r="BH86" s="149">
        <v>2.3771122035176413</v>
      </c>
      <c r="BI86" s="149">
        <v>2.5142511170765167</v>
      </c>
      <c r="BJ86" s="149">
        <v>2.5492202960087593</v>
      </c>
      <c r="BK86" s="149">
        <v>2.621786231920308</v>
      </c>
      <c r="BL86" s="149">
        <v>2.7384817439340803</v>
      </c>
      <c r="BM86" s="149">
        <v>2.5044389972519023</v>
      </c>
      <c r="BN86" s="149">
        <v>2.5104843344959504</v>
      </c>
      <c r="BO86" s="149">
        <v>2.5632600000000001</v>
      </c>
      <c r="BP86" s="149">
        <v>2.4277332113684729</v>
      </c>
      <c r="BQ86" s="149">
        <v>2.512058741935808</v>
      </c>
      <c r="BR86" s="149">
        <v>2.4997524472280155</v>
      </c>
      <c r="BS86" s="149">
        <v>2.5787971934417393</v>
      </c>
      <c r="BT86" s="149">
        <v>2.5239409144971043</v>
      </c>
      <c r="BU86" s="149">
        <v>2.4787457914536155</v>
      </c>
      <c r="BV86" s="149">
        <v>2.4989377220742695</v>
      </c>
      <c r="BW86" s="149">
        <v>2.5790588690984904</v>
      </c>
      <c r="BX86" s="149">
        <v>2.4230367848641312</v>
      </c>
      <c r="BY86" s="149">
        <v>2.4951934620178444</v>
      </c>
      <c r="BZ86" s="149">
        <v>2.4548290842534617</v>
      </c>
      <c r="CA86" s="149">
        <v>2.579320544749458</v>
      </c>
      <c r="CB86" s="149">
        <v>2.3521827029480904</v>
      </c>
      <c r="CC86" s="149">
        <v>2.4462551546046094</v>
      </c>
      <c r="CD86" s="149">
        <v>2.4402146446731008</v>
      </c>
      <c r="CE86" s="149">
        <v>2.5795822203946432</v>
      </c>
      <c r="CF86" s="149">
        <v>2.4415224041057466</v>
      </c>
      <c r="CG86" s="149">
        <v>2.4101967544395384</v>
      </c>
      <c r="CH86" s="149">
        <v>2.4433730992657767</v>
      </c>
      <c r="CI86" s="149">
        <v>2.5798438960340446</v>
      </c>
      <c r="CJ86" s="149">
        <v>2.5423159865861038</v>
      </c>
      <c r="CK86" s="149">
        <v>2.3965504628046719</v>
      </c>
      <c r="CL86" s="149">
        <v>2.4268535410027061</v>
      </c>
      <c r="CM86" s="149">
        <v>2.5801056580909716</v>
      </c>
      <c r="CN86" s="149">
        <v>2.4433969932901762</v>
      </c>
      <c r="CO86" s="149">
        <v>2.3899222491103989</v>
      </c>
      <c r="CP86" s="149">
        <v>2.4166255358377273</v>
      </c>
      <c r="CQ86" s="149">
        <v>2.5803675994210375</v>
      </c>
      <c r="CR86" s="149">
        <v>2.3373940653557419</v>
      </c>
      <c r="CS86" s="149">
        <v>2.3943219546565495</v>
      </c>
    </row>
    <row r="87" spans="1:97" ht="18.75" customHeight="1">
      <c r="A87" s="709" t="s">
        <v>460</v>
      </c>
      <c r="B87" s="150">
        <v>100</v>
      </c>
      <c r="C87" s="150">
        <v>100</v>
      </c>
      <c r="D87" s="150">
        <v>100</v>
      </c>
      <c r="E87" s="150">
        <v>100</v>
      </c>
      <c r="F87" s="150">
        <v>100</v>
      </c>
      <c r="G87" s="150">
        <v>100</v>
      </c>
      <c r="H87" s="150">
        <v>100</v>
      </c>
      <c r="I87" s="150">
        <v>100</v>
      </c>
      <c r="J87" s="150">
        <v>100</v>
      </c>
      <c r="K87" s="150">
        <v>100</v>
      </c>
      <c r="L87" s="150">
        <v>100</v>
      </c>
      <c r="M87" s="150">
        <v>100</v>
      </c>
      <c r="N87" s="150">
        <v>100</v>
      </c>
      <c r="O87" s="150">
        <v>100.00000000000001</v>
      </c>
      <c r="P87" s="150">
        <v>100</v>
      </c>
      <c r="Q87" s="150">
        <v>100</v>
      </c>
      <c r="R87" s="150">
        <v>100</v>
      </c>
      <c r="S87" s="150">
        <v>100</v>
      </c>
      <c r="T87" s="150">
        <v>100</v>
      </c>
      <c r="U87" s="150">
        <v>100</v>
      </c>
      <c r="V87" s="150">
        <v>100.00000000000001</v>
      </c>
      <c r="W87" s="150">
        <v>100</v>
      </c>
      <c r="X87" s="150">
        <v>100</v>
      </c>
      <c r="Y87" s="150">
        <v>100</v>
      </c>
      <c r="Z87" s="150">
        <v>99.999999999999986</v>
      </c>
      <c r="AA87" s="150">
        <v>100</v>
      </c>
      <c r="AB87" s="150">
        <v>100</v>
      </c>
      <c r="AC87" s="150">
        <v>100</v>
      </c>
      <c r="AD87" s="150">
        <v>100</v>
      </c>
      <c r="AE87" s="150">
        <v>100</v>
      </c>
      <c r="AF87" s="150">
        <v>100</v>
      </c>
      <c r="AG87" s="150">
        <v>100</v>
      </c>
      <c r="AH87" s="150">
        <v>100</v>
      </c>
      <c r="AI87" s="150">
        <v>100</v>
      </c>
      <c r="AJ87" s="150">
        <v>100</v>
      </c>
      <c r="AK87" s="150">
        <v>100</v>
      </c>
      <c r="AL87" s="150">
        <v>99.999999999999986</v>
      </c>
      <c r="AM87" s="150">
        <v>100</v>
      </c>
      <c r="AN87" s="150">
        <v>100</v>
      </c>
      <c r="AO87" s="150">
        <v>100</v>
      </c>
      <c r="AP87" s="150">
        <v>100</v>
      </c>
      <c r="AQ87" s="150">
        <v>100</v>
      </c>
      <c r="AR87" s="150">
        <v>100</v>
      </c>
      <c r="AS87" s="150">
        <v>100</v>
      </c>
      <c r="AT87" s="150">
        <v>99.999999999999986</v>
      </c>
      <c r="AU87" s="150">
        <v>100</v>
      </c>
      <c r="AV87" s="150">
        <v>100</v>
      </c>
      <c r="AW87" s="150">
        <v>100</v>
      </c>
      <c r="AX87" s="150">
        <v>100</v>
      </c>
      <c r="AY87" s="150">
        <v>100</v>
      </c>
      <c r="AZ87" s="150">
        <v>100</v>
      </c>
      <c r="BA87" s="150">
        <v>100</v>
      </c>
      <c r="BB87" s="150">
        <v>100</v>
      </c>
      <c r="BC87" s="150">
        <v>100</v>
      </c>
      <c r="BD87" s="150">
        <v>100</v>
      </c>
      <c r="BE87" s="150">
        <v>100</v>
      </c>
      <c r="BF87" s="150">
        <v>100</v>
      </c>
      <c r="BG87" s="150">
        <v>100</v>
      </c>
      <c r="BH87" s="150">
        <v>100</v>
      </c>
      <c r="BI87" s="150">
        <v>100</v>
      </c>
      <c r="BJ87" s="150">
        <v>100</v>
      </c>
      <c r="BK87" s="150">
        <v>100</v>
      </c>
      <c r="BL87" s="150">
        <v>100</v>
      </c>
      <c r="BM87" s="150">
        <v>100</v>
      </c>
      <c r="BN87" s="150">
        <v>100</v>
      </c>
      <c r="BO87" s="150">
        <v>100</v>
      </c>
      <c r="BP87" s="150">
        <v>100.00000000000001</v>
      </c>
      <c r="BQ87" s="150">
        <v>100</v>
      </c>
      <c r="BR87" s="150">
        <v>100</v>
      </c>
      <c r="BS87" s="150">
        <v>100</v>
      </c>
      <c r="BT87" s="150">
        <v>100</v>
      </c>
      <c r="BU87" s="150">
        <v>100</v>
      </c>
      <c r="BV87" s="150">
        <v>100</v>
      </c>
      <c r="BW87" s="150">
        <v>100</v>
      </c>
      <c r="BX87" s="150">
        <v>99.999999999999986</v>
      </c>
      <c r="BY87" s="150">
        <v>100</v>
      </c>
      <c r="BZ87" s="150">
        <v>100</v>
      </c>
      <c r="CA87" s="150">
        <v>100</v>
      </c>
      <c r="CB87" s="150">
        <v>100.00000000000001</v>
      </c>
      <c r="CC87" s="150">
        <v>100</v>
      </c>
      <c r="CD87" s="150">
        <v>100</v>
      </c>
      <c r="CE87" s="150">
        <v>100</v>
      </c>
      <c r="CF87" s="150">
        <v>100</v>
      </c>
      <c r="CG87" s="150">
        <v>100</v>
      </c>
      <c r="CH87" s="150">
        <v>100</v>
      </c>
      <c r="CI87" s="150">
        <v>100</v>
      </c>
      <c r="CJ87" s="150">
        <v>100</v>
      </c>
      <c r="CK87" s="150">
        <v>100</v>
      </c>
      <c r="CL87" s="150">
        <v>100</v>
      </c>
      <c r="CM87" s="150">
        <v>100</v>
      </c>
      <c r="CN87" s="150">
        <v>100</v>
      </c>
      <c r="CO87" s="150">
        <v>100</v>
      </c>
      <c r="CP87" s="150">
        <v>100</v>
      </c>
      <c r="CQ87" s="150">
        <v>100</v>
      </c>
      <c r="CR87" s="150">
        <v>100</v>
      </c>
      <c r="CS87" s="150">
        <v>100</v>
      </c>
    </row>
    <row r="88" spans="1:97" ht="12.75" customHeight="1">
      <c r="B88" s="299"/>
    </row>
    <row r="89" spans="1:97" s="374" customFormat="1" ht="30" customHeight="1">
      <c r="A89" s="248"/>
      <c r="B89" s="1281" t="s">
        <v>977</v>
      </c>
      <c r="C89" s="1281"/>
      <c r="D89" s="1281"/>
      <c r="E89" s="1281"/>
      <c r="F89" s="371"/>
      <c r="G89" s="371"/>
      <c r="H89" s="371"/>
      <c r="I89" s="371"/>
      <c r="J89" s="371"/>
      <c r="K89" s="371"/>
      <c r="L89" s="371"/>
      <c r="M89" s="371"/>
      <c r="N89" s="371"/>
      <c r="O89" s="371"/>
      <c r="P89" s="371"/>
      <c r="Q89" s="371"/>
      <c r="R89" s="371"/>
    </row>
    <row r="90" spans="1:97" s="374" customFormat="1" ht="41.25" customHeight="1">
      <c r="A90" s="248"/>
      <c r="B90" s="1281" t="s">
        <v>978</v>
      </c>
      <c r="C90" s="1281"/>
      <c r="D90" s="1281"/>
      <c r="E90" s="1281"/>
      <c r="F90" s="371"/>
      <c r="G90" s="371"/>
      <c r="H90" s="371"/>
      <c r="I90" s="371"/>
      <c r="J90" s="371"/>
      <c r="K90" s="371"/>
      <c r="L90" s="371"/>
      <c r="M90" s="371"/>
      <c r="N90" s="371"/>
      <c r="O90" s="371"/>
      <c r="P90" s="371"/>
      <c r="Q90" s="371"/>
      <c r="R90" s="371"/>
    </row>
    <row r="91" spans="1:97" s="374" customFormat="1" ht="15" customHeight="1">
      <c r="A91" s="248"/>
      <c r="B91" s="1281" t="s">
        <v>979</v>
      </c>
      <c r="C91" s="1281"/>
      <c r="D91" s="1281"/>
      <c r="E91" s="1281"/>
      <c r="F91" s="371"/>
      <c r="G91" s="371"/>
      <c r="H91" s="371"/>
      <c r="I91" s="371"/>
      <c r="J91" s="371"/>
      <c r="K91" s="371"/>
      <c r="L91" s="371"/>
      <c r="M91" s="371"/>
      <c r="N91" s="371"/>
      <c r="O91" s="371"/>
      <c r="P91" s="371"/>
      <c r="Q91" s="371"/>
      <c r="R91" s="371"/>
    </row>
  </sheetData>
  <sheetProtection selectLockedCells="1"/>
  <mergeCells count="171">
    <mergeCell ref="CP5:CS5"/>
    <mergeCell ref="CP6:CP7"/>
    <mergeCell ref="CQ6:CS6"/>
    <mergeCell ref="CP9:CS9"/>
    <mergeCell ref="CP29:CS29"/>
    <mergeCell ref="CP49:CS49"/>
    <mergeCell ref="CP69:CS69"/>
    <mergeCell ref="B91:E91"/>
    <mergeCell ref="BV69:BY69"/>
    <mergeCell ref="BZ69:CC69"/>
    <mergeCell ref="CH69:CK69"/>
    <mergeCell ref="CL69:CO69"/>
    <mergeCell ref="B89:E89"/>
    <mergeCell ref="B90:E90"/>
    <mergeCell ref="AX69:BA69"/>
    <mergeCell ref="BB69:BE69"/>
    <mergeCell ref="BF69:BI69"/>
    <mergeCell ref="BJ69:BM69"/>
    <mergeCell ref="BN69:BQ69"/>
    <mergeCell ref="BR69:BU69"/>
    <mergeCell ref="Z69:AC69"/>
    <mergeCell ref="AD69:AG69"/>
    <mergeCell ref="AH69:AK69"/>
    <mergeCell ref="AL69:AO69"/>
    <mergeCell ref="B69:E69"/>
    <mergeCell ref="F69:I69"/>
    <mergeCell ref="J69:M69"/>
    <mergeCell ref="N69:Q69"/>
    <mergeCell ref="R69:U69"/>
    <mergeCell ref="V69:Y69"/>
    <mergeCell ref="AX49:BA49"/>
    <mergeCell ref="BB49:BE49"/>
    <mergeCell ref="BF49:BI49"/>
    <mergeCell ref="Z49:AC49"/>
    <mergeCell ref="AD49:AG49"/>
    <mergeCell ref="AH49:AK49"/>
    <mergeCell ref="AL49:AO49"/>
    <mergeCell ref="AP49:AS49"/>
    <mergeCell ref="AT49:AW49"/>
    <mergeCell ref="CH29:CK29"/>
    <mergeCell ref="CL29:CO29"/>
    <mergeCell ref="B49:E49"/>
    <mergeCell ref="F49:I49"/>
    <mergeCell ref="J49:M49"/>
    <mergeCell ref="N49:Q49"/>
    <mergeCell ref="R49:U49"/>
    <mergeCell ref="V49:Y49"/>
    <mergeCell ref="AX29:BA29"/>
    <mergeCell ref="BB29:BE29"/>
    <mergeCell ref="BF29:BI29"/>
    <mergeCell ref="BJ29:BM29"/>
    <mergeCell ref="BN29:BQ29"/>
    <mergeCell ref="BR29:BU29"/>
    <mergeCell ref="Z29:AC29"/>
    <mergeCell ref="AD29:AG29"/>
    <mergeCell ref="AH29:AK29"/>
    <mergeCell ref="AL29:AO29"/>
    <mergeCell ref="AP29:AS29"/>
    <mergeCell ref="AT29:AW29"/>
    <mergeCell ref="BV49:BY49"/>
    <mergeCell ref="BZ49:CC49"/>
    <mergeCell ref="CH49:CK49"/>
    <mergeCell ref="CL49:CO49"/>
    <mergeCell ref="CH9:CK9"/>
    <mergeCell ref="CL9:CO9"/>
    <mergeCell ref="B29:E29"/>
    <mergeCell ref="F29:I29"/>
    <mergeCell ref="J29:M29"/>
    <mergeCell ref="N29:Q29"/>
    <mergeCell ref="R29:U29"/>
    <mergeCell ref="V29:Y29"/>
    <mergeCell ref="AX9:BA9"/>
    <mergeCell ref="BB9:BE9"/>
    <mergeCell ref="BF9:BI9"/>
    <mergeCell ref="BJ9:BM9"/>
    <mergeCell ref="BN9:BQ9"/>
    <mergeCell ref="BR9:BU9"/>
    <mergeCell ref="Z9:AC9"/>
    <mergeCell ref="AD9:AG9"/>
    <mergeCell ref="AH9:AK9"/>
    <mergeCell ref="AL9:AO9"/>
    <mergeCell ref="AP9:AS9"/>
    <mergeCell ref="AT9:AW9"/>
    <mergeCell ref="B9:E9"/>
    <mergeCell ref="F9:I9"/>
    <mergeCell ref="BV29:BY29"/>
    <mergeCell ref="BZ29:CC29"/>
    <mergeCell ref="J9:M9"/>
    <mergeCell ref="N9:Q9"/>
    <mergeCell ref="R9:U9"/>
    <mergeCell ref="V9:Y9"/>
    <mergeCell ref="CD6:CD7"/>
    <mergeCell ref="CE6:CG6"/>
    <mergeCell ref="CH6:CH7"/>
    <mergeCell ref="CI6:CK6"/>
    <mergeCell ref="CL6:CL7"/>
    <mergeCell ref="AT6:AT7"/>
    <mergeCell ref="AU6:AW6"/>
    <mergeCell ref="AX6:AX7"/>
    <mergeCell ref="AY6:BA6"/>
    <mergeCell ref="BB6:BB7"/>
    <mergeCell ref="BC6:BE6"/>
    <mergeCell ref="AH6:AH7"/>
    <mergeCell ref="AI6:AK6"/>
    <mergeCell ref="AL6:AL7"/>
    <mergeCell ref="AM6:AO6"/>
    <mergeCell ref="AP6:AP7"/>
    <mergeCell ref="AQ6:AS6"/>
    <mergeCell ref="V6:V7"/>
    <mergeCell ref="W6:Y6"/>
    <mergeCell ref="Z6:Z7"/>
    <mergeCell ref="CH5:CK5"/>
    <mergeCell ref="CL5:CO5"/>
    <mergeCell ref="AT5:AW5"/>
    <mergeCell ref="AX5:BA5"/>
    <mergeCell ref="BB5:BE5"/>
    <mergeCell ref="BF5:BI5"/>
    <mergeCell ref="BJ5:BM5"/>
    <mergeCell ref="BN5:BQ5"/>
    <mergeCell ref="S6:U6"/>
    <mergeCell ref="CM6:CO6"/>
    <mergeCell ref="BR6:BR7"/>
    <mergeCell ref="BS6:BU6"/>
    <mergeCell ref="BV6:BV7"/>
    <mergeCell ref="BW6:BY6"/>
    <mergeCell ref="BZ6:BZ7"/>
    <mergeCell ref="CA6:CC6"/>
    <mergeCell ref="BF6:BF7"/>
    <mergeCell ref="BG6:BI6"/>
    <mergeCell ref="BJ6:BJ7"/>
    <mergeCell ref="BK6:BM6"/>
    <mergeCell ref="BN6:BN7"/>
    <mergeCell ref="BO6:BQ6"/>
    <mergeCell ref="A5:A7"/>
    <mergeCell ref="B5:E5"/>
    <mergeCell ref="F5:I5"/>
    <mergeCell ref="J5:M5"/>
    <mergeCell ref="N5:Q5"/>
    <mergeCell ref="R5:U5"/>
    <mergeCell ref="B6:B7"/>
    <mergeCell ref="C6:E6"/>
    <mergeCell ref="F6:F7"/>
    <mergeCell ref="G6:I6"/>
    <mergeCell ref="J6:J7"/>
    <mergeCell ref="K6:M6"/>
    <mergeCell ref="N6:N7"/>
    <mergeCell ref="O6:Q6"/>
    <mergeCell ref="R6:R7"/>
    <mergeCell ref="CD9:CG9"/>
    <mergeCell ref="CD49:CG49"/>
    <mergeCell ref="CD69:CG69"/>
    <mergeCell ref="V5:Y5"/>
    <mergeCell ref="Z5:AC5"/>
    <mergeCell ref="AD5:AG5"/>
    <mergeCell ref="AH5:AK5"/>
    <mergeCell ref="AL5:AO5"/>
    <mergeCell ref="AP5:AS5"/>
    <mergeCell ref="AA6:AC6"/>
    <mergeCell ref="AD6:AD7"/>
    <mergeCell ref="AE6:AG6"/>
    <mergeCell ref="BR5:BU5"/>
    <mergeCell ref="BV5:BY5"/>
    <mergeCell ref="BZ5:CC5"/>
    <mergeCell ref="CD5:CG5"/>
    <mergeCell ref="BV9:BY9"/>
    <mergeCell ref="BZ9:CC9"/>
    <mergeCell ref="AP69:AS69"/>
    <mergeCell ref="AT69:AW69"/>
    <mergeCell ref="BJ49:BM49"/>
    <mergeCell ref="BN49:BQ49"/>
    <mergeCell ref="BR49:BU4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&amp;"Arial,Fett"Umweltbezogene Steuern 1994 – 2017 nach Bundesländern</oddHeader>
    <oddFooter>&amp;CStatistische Ämter der Länder – Indikatoren und Kennzahlen, UGRdL 2020</oddFooter>
  </headerFooter>
  <rowBreaks count="1" manualBreakCount="1">
    <brk id="47" max="16383" man="1"/>
  </rowBreaks>
  <colBreaks count="20" manualBreakCount="20">
    <brk id="5" max="1048575" man="1"/>
    <brk id="9" max="1048575" man="1"/>
    <brk id="13" max="1048575" man="1"/>
    <brk id="17" max="1048575" man="1"/>
    <brk id="21" max="1048575" man="1"/>
    <brk id="25" max="1048575" man="1"/>
    <brk id="29" max="1048575" man="1"/>
    <brk id="33" max="1048575" man="1"/>
    <brk id="37" max="1048575" man="1"/>
    <brk id="41" max="1048575" man="1"/>
    <brk id="45" max="1048575" man="1"/>
    <brk id="49" max="1048575" man="1"/>
    <brk id="53" max="1048575" man="1"/>
    <brk id="57" max="1048575" man="1"/>
    <brk id="61" max="1048575" man="1"/>
    <brk id="65" max="1048575" man="1"/>
    <brk id="69" max="1048575" man="1"/>
    <brk id="73" max="1048575" man="1"/>
    <brk id="77" max="1048575" man="1"/>
    <brk id="89" max="1048575" man="1"/>
  </colBreaks>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6">
    <pageSetUpPr autoPageBreaks="0"/>
  </sheetPr>
  <dimension ref="A1:AX31"/>
  <sheetViews>
    <sheetView showGridLines="0" showRowColHeaders="0" zoomScaleNormal="100" workbookViewId="0">
      <pane xSplit="1" topLeftCell="B1" activePane="topRight" state="frozen"/>
      <selection pane="topRight"/>
    </sheetView>
  </sheetViews>
  <sheetFormatPr baseColWidth="10" defaultColWidth="11.453125" defaultRowHeight="12.5"/>
  <cols>
    <col min="1" max="1" width="23.453125" style="317" customWidth="1"/>
    <col min="2" max="49" width="18.54296875" style="317" customWidth="1"/>
    <col min="50" max="16384" width="11.453125" style="317"/>
  </cols>
  <sheetData>
    <row r="1" spans="1:50" ht="13">
      <c r="A1" s="691" t="s">
        <v>322</v>
      </c>
    </row>
    <row r="3" spans="1:50" ht="13">
      <c r="A3" s="318" t="s">
        <v>711</v>
      </c>
      <c r="B3" s="318" t="s">
        <v>1300</v>
      </c>
      <c r="H3" s="318"/>
      <c r="N3" s="318"/>
      <c r="T3" s="318"/>
      <c r="Z3" s="318"/>
    </row>
    <row r="4" spans="1:50" ht="13">
      <c r="A4" s="319"/>
      <c r="B4" s="318"/>
      <c r="H4" s="318"/>
      <c r="N4" s="318"/>
      <c r="T4" s="318"/>
      <c r="Z4" s="318"/>
    </row>
    <row r="5" spans="1:50" ht="15" customHeight="1">
      <c r="A5" s="1445" t="s">
        <v>433</v>
      </c>
      <c r="B5" s="1448">
        <v>2010</v>
      </c>
      <c r="C5" s="1449"/>
      <c r="D5" s="1449"/>
      <c r="E5" s="1449"/>
      <c r="F5" s="1449"/>
      <c r="G5" s="1449"/>
      <c r="H5" s="1448">
        <v>2011</v>
      </c>
      <c r="I5" s="1449"/>
      <c r="J5" s="1449"/>
      <c r="K5" s="1449"/>
      <c r="L5" s="1449"/>
      <c r="M5" s="1449"/>
      <c r="N5" s="1448">
        <v>2012</v>
      </c>
      <c r="O5" s="1449"/>
      <c r="P5" s="1449"/>
      <c r="Q5" s="1449"/>
      <c r="R5" s="1449"/>
      <c r="S5" s="1449"/>
      <c r="T5" s="1448">
        <v>2013</v>
      </c>
      <c r="U5" s="1449"/>
      <c r="V5" s="1449"/>
      <c r="W5" s="1449"/>
      <c r="X5" s="1449"/>
      <c r="Y5" s="1449"/>
      <c r="Z5" s="1448">
        <v>2014</v>
      </c>
      <c r="AA5" s="1449"/>
      <c r="AB5" s="1449"/>
      <c r="AC5" s="1449"/>
      <c r="AD5" s="1449"/>
      <c r="AE5" s="1449"/>
      <c r="AF5" s="1448">
        <v>2015</v>
      </c>
      <c r="AG5" s="1449"/>
      <c r="AH5" s="1449"/>
      <c r="AI5" s="1449"/>
      <c r="AJ5" s="1449"/>
      <c r="AK5" s="1449"/>
      <c r="AL5" s="1448">
        <v>2016</v>
      </c>
      <c r="AM5" s="1449"/>
      <c r="AN5" s="1449"/>
      <c r="AO5" s="1449"/>
      <c r="AP5" s="1449"/>
      <c r="AQ5" s="1449"/>
      <c r="AR5" s="1448">
        <v>2017</v>
      </c>
      <c r="AS5" s="1449"/>
      <c r="AT5" s="1449"/>
      <c r="AU5" s="1449"/>
      <c r="AV5" s="1449"/>
      <c r="AW5" s="1449"/>
    </row>
    <row r="6" spans="1:50" ht="15" customHeight="1">
      <c r="A6" s="1446"/>
      <c r="B6" s="1450" t="s">
        <v>646</v>
      </c>
      <c r="C6" s="1452" t="s">
        <v>595</v>
      </c>
      <c r="D6" s="1449"/>
      <c r="E6" s="1449"/>
      <c r="F6" s="1449"/>
      <c r="G6" s="1449"/>
      <c r="H6" s="1453" t="s">
        <v>646</v>
      </c>
      <c r="I6" s="1452" t="s">
        <v>595</v>
      </c>
      <c r="J6" s="1449"/>
      <c r="K6" s="1449"/>
      <c r="L6" s="1449"/>
      <c r="M6" s="1449"/>
      <c r="N6" s="1453" t="s">
        <v>646</v>
      </c>
      <c r="O6" s="1452" t="s">
        <v>595</v>
      </c>
      <c r="P6" s="1449"/>
      <c r="Q6" s="1449"/>
      <c r="R6" s="1449"/>
      <c r="S6" s="1449"/>
      <c r="T6" s="1453" t="s">
        <v>646</v>
      </c>
      <c r="U6" s="1452" t="s">
        <v>595</v>
      </c>
      <c r="V6" s="1449"/>
      <c r="W6" s="1449"/>
      <c r="X6" s="1449"/>
      <c r="Y6" s="1449"/>
      <c r="Z6" s="1453" t="s">
        <v>646</v>
      </c>
      <c r="AA6" s="1452" t="s">
        <v>595</v>
      </c>
      <c r="AB6" s="1449"/>
      <c r="AC6" s="1449"/>
      <c r="AD6" s="1449"/>
      <c r="AE6" s="1449"/>
      <c r="AF6" s="1453" t="s">
        <v>646</v>
      </c>
      <c r="AG6" s="1452" t="s">
        <v>595</v>
      </c>
      <c r="AH6" s="1449"/>
      <c r="AI6" s="1449"/>
      <c r="AJ6" s="1449"/>
      <c r="AK6" s="1449"/>
      <c r="AL6" s="1453" t="s">
        <v>646</v>
      </c>
      <c r="AM6" s="1452" t="s">
        <v>595</v>
      </c>
      <c r="AN6" s="1449"/>
      <c r="AO6" s="1449"/>
      <c r="AP6" s="1449"/>
      <c r="AQ6" s="1449"/>
      <c r="AR6" s="1453" t="s">
        <v>646</v>
      </c>
      <c r="AS6" s="1452" t="s">
        <v>595</v>
      </c>
      <c r="AT6" s="1449"/>
      <c r="AU6" s="1449"/>
      <c r="AV6" s="1449"/>
      <c r="AW6" s="1449"/>
    </row>
    <row r="7" spans="1:50" ht="97" customHeight="1">
      <c r="A7" s="1447"/>
      <c r="B7" s="1451"/>
      <c r="C7" s="471" t="s">
        <v>981</v>
      </c>
      <c r="D7" s="471" t="s">
        <v>982</v>
      </c>
      <c r="E7" s="471" t="s">
        <v>597</v>
      </c>
      <c r="F7" s="471" t="s">
        <v>983</v>
      </c>
      <c r="G7" s="605" t="s">
        <v>984</v>
      </c>
      <c r="H7" s="1454"/>
      <c r="I7" s="471" t="s">
        <v>981</v>
      </c>
      <c r="J7" s="471" t="s">
        <v>982</v>
      </c>
      <c r="K7" s="471" t="s">
        <v>597</v>
      </c>
      <c r="L7" s="471" t="s">
        <v>983</v>
      </c>
      <c r="M7" s="605" t="s">
        <v>984</v>
      </c>
      <c r="N7" s="1454"/>
      <c r="O7" s="471" t="s">
        <v>981</v>
      </c>
      <c r="P7" s="471" t="s">
        <v>982</v>
      </c>
      <c r="Q7" s="471" t="s">
        <v>597</v>
      </c>
      <c r="R7" s="471" t="s">
        <v>983</v>
      </c>
      <c r="S7" s="605" t="s">
        <v>984</v>
      </c>
      <c r="T7" s="1454"/>
      <c r="U7" s="471" t="s">
        <v>981</v>
      </c>
      <c r="V7" s="471" t="s">
        <v>982</v>
      </c>
      <c r="W7" s="471" t="s">
        <v>597</v>
      </c>
      <c r="X7" s="471" t="s">
        <v>983</v>
      </c>
      <c r="Y7" s="605" t="s">
        <v>984</v>
      </c>
      <c r="Z7" s="1454"/>
      <c r="AA7" s="471" t="s">
        <v>981</v>
      </c>
      <c r="AB7" s="471" t="s">
        <v>982</v>
      </c>
      <c r="AC7" s="471" t="s">
        <v>597</v>
      </c>
      <c r="AD7" s="471" t="s">
        <v>983</v>
      </c>
      <c r="AE7" s="605" t="s">
        <v>984</v>
      </c>
      <c r="AF7" s="1454"/>
      <c r="AG7" s="471" t="s">
        <v>981</v>
      </c>
      <c r="AH7" s="471" t="s">
        <v>982</v>
      </c>
      <c r="AI7" s="471" t="s">
        <v>597</v>
      </c>
      <c r="AJ7" s="471" t="s">
        <v>983</v>
      </c>
      <c r="AK7" s="605" t="s">
        <v>984</v>
      </c>
      <c r="AL7" s="1454"/>
      <c r="AM7" s="471" t="s">
        <v>981</v>
      </c>
      <c r="AN7" s="471" t="s">
        <v>982</v>
      </c>
      <c r="AO7" s="471" t="s">
        <v>597</v>
      </c>
      <c r="AP7" s="471" t="s">
        <v>983</v>
      </c>
      <c r="AQ7" s="605" t="s">
        <v>984</v>
      </c>
      <c r="AR7" s="1454"/>
      <c r="AS7" s="471" t="s">
        <v>981</v>
      </c>
      <c r="AT7" s="471" t="s">
        <v>982</v>
      </c>
      <c r="AU7" s="471" t="s">
        <v>597</v>
      </c>
      <c r="AV7" s="471" t="s">
        <v>983</v>
      </c>
      <c r="AW7" s="605" t="s">
        <v>984</v>
      </c>
    </row>
    <row r="8" spans="1:50">
      <c r="A8" s="693"/>
      <c r="B8" s="472"/>
      <c r="C8" s="472"/>
      <c r="D8" s="472"/>
      <c r="E8" s="472"/>
      <c r="H8" s="472"/>
      <c r="I8" s="472"/>
      <c r="J8" s="472"/>
      <c r="K8" s="472"/>
      <c r="N8" s="472"/>
      <c r="O8" s="472"/>
      <c r="P8" s="472"/>
      <c r="Q8" s="472"/>
      <c r="T8" s="472"/>
      <c r="U8" s="472"/>
      <c r="V8" s="472"/>
      <c r="W8" s="472"/>
      <c r="Z8" s="472"/>
      <c r="AA8" s="472"/>
      <c r="AB8" s="472"/>
      <c r="AC8" s="472"/>
    </row>
    <row r="9" spans="1:50" ht="13">
      <c r="B9" s="1353" t="s">
        <v>975</v>
      </c>
      <c r="C9" s="1353"/>
      <c r="D9" s="1353"/>
      <c r="E9" s="1353"/>
      <c r="F9" s="1353"/>
      <c r="G9" s="1353"/>
      <c r="H9" s="1353" t="s">
        <v>975</v>
      </c>
      <c r="I9" s="1353"/>
      <c r="J9" s="1353"/>
      <c r="K9" s="1353"/>
      <c r="L9" s="1353"/>
      <c r="M9" s="1353"/>
      <c r="N9" s="1353" t="s">
        <v>975</v>
      </c>
      <c r="O9" s="1353"/>
      <c r="P9" s="1353"/>
      <c r="Q9" s="1353"/>
      <c r="R9" s="1353"/>
      <c r="S9" s="1353"/>
      <c r="T9" s="1353" t="s">
        <v>975</v>
      </c>
      <c r="U9" s="1353"/>
      <c r="V9" s="1353"/>
      <c r="W9" s="1353"/>
      <c r="X9" s="1353"/>
      <c r="Y9" s="1353"/>
      <c r="Z9" s="1353" t="s">
        <v>975</v>
      </c>
      <c r="AA9" s="1353"/>
      <c r="AB9" s="1353"/>
      <c r="AC9" s="1353"/>
      <c r="AD9" s="1353"/>
      <c r="AE9" s="1353"/>
      <c r="AF9" s="1353" t="s">
        <v>975</v>
      </c>
      <c r="AG9" s="1353"/>
      <c r="AH9" s="1353"/>
      <c r="AI9" s="1353"/>
      <c r="AJ9" s="1353"/>
      <c r="AK9" s="1353"/>
      <c r="AL9" s="1353" t="s">
        <v>975</v>
      </c>
      <c r="AM9" s="1353"/>
      <c r="AN9" s="1353"/>
      <c r="AO9" s="1353"/>
      <c r="AP9" s="1353"/>
      <c r="AQ9" s="1353"/>
      <c r="AR9" s="1353" t="s">
        <v>975</v>
      </c>
      <c r="AS9" s="1353"/>
      <c r="AT9" s="1353"/>
      <c r="AU9" s="1353"/>
      <c r="AV9" s="1353"/>
      <c r="AW9" s="1353"/>
    </row>
    <row r="10" spans="1:50">
      <c r="A10" s="693"/>
      <c r="B10" s="472"/>
      <c r="C10" s="472"/>
      <c r="D10" s="472"/>
      <c r="E10" s="472"/>
      <c r="H10" s="472"/>
      <c r="I10" s="472"/>
      <c r="J10" s="472"/>
      <c r="K10" s="472"/>
      <c r="N10" s="472"/>
      <c r="O10" s="472"/>
      <c r="P10" s="472"/>
      <c r="Q10" s="472"/>
      <c r="T10" s="472"/>
      <c r="U10" s="472"/>
      <c r="V10" s="472"/>
      <c r="W10" s="472"/>
      <c r="Z10" s="472"/>
      <c r="AA10" s="472"/>
      <c r="AB10" s="472"/>
      <c r="AC10" s="472"/>
    </row>
    <row r="11" spans="1:50" s="376" customFormat="1">
      <c r="A11" s="131" t="s">
        <v>435</v>
      </c>
      <c r="B11" s="1172">
        <v>13153.980676681747</v>
      </c>
      <c r="C11" s="1172">
        <v>7107.3501598189323</v>
      </c>
      <c r="D11" s="1172">
        <v>2887.8976223442969</v>
      </c>
      <c r="E11" s="1172">
        <v>1761.374427184152</v>
      </c>
      <c r="F11" s="1172">
        <v>808.29025933436685</v>
      </c>
      <c r="G11" s="1172">
        <v>589.06820800000003</v>
      </c>
      <c r="H11" s="1172">
        <v>14868.107569967564</v>
      </c>
      <c r="I11" s="1172">
        <v>8789.9552517208813</v>
      </c>
      <c r="J11" s="1172">
        <v>3034.4987807613679</v>
      </c>
      <c r="K11" s="1172">
        <v>1790.7898064663327</v>
      </c>
      <c r="L11" s="1172">
        <v>879.31512001898375</v>
      </c>
      <c r="M11" s="1172">
        <v>373.54861099999994</v>
      </c>
      <c r="N11" s="1172">
        <v>13570.306042149325</v>
      </c>
      <c r="O11" s="1172">
        <v>7866.4154446651955</v>
      </c>
      <c r="P11" s="1172">
        <v>2977.4898440855723</v>
      </c>
      <c r="Q11" s="1172">
        <v>1474.5082696688896</v>
      </c>
      <c r="R11" s="1172">
        <v>909.54309272966611</v>
      </c>
      <c r="S11" s="1172">
        <v>342.34939099999997</v>
      </c>
      <c r="T11" s="1172">
        <v>15365.35503671357</v>
      </c>
      <c r="U11" s="1172">
        <v>10118.189852089976</v>
      </c>
      <c r="V11" s="1172">
        <v>2981.9288798572438</v>
      </c>
      <c r="W11" s="1172">
        <v>1454.5077093302389</v>
      </c>
      <c r="X11" s="1172">
        <v>721.47220143611389</v>
      </c>
      <c r="Y11" s="1172">
        <v>89.256393999999972</v>
      </c>
      <c r="Z11" s="1172">
        <v>15923.422682370368</v>
      </c>
      <c r="AA11" s="1172">
        <v>9961.8657354634979</v>
      </c>
      <c r="AB11" s="1172">
        <v>3585.6971755484046</v>
      </c>
      <c r="AC11" s="1172">
        <v>1397.5101118666964</v>
      </c>
      <c r="AD11" s="1172">
        <v>891.95529049176957</v>
      </c>
      <c r="AE11" s="1172">
        <v>86.394369000000012</v>
      </c>
      <c r="AF11" s="1172">
        <v>17096.325169391941</v>
      </c>
      <c r="AG11" s="1172">
        <v>11162.275272019111</v>
      </c>
      <c r="AH11" s="1172">
        <v>3607.0518671667642</v>
      </c>
      <c r="AI11" s="1172">
        <v>1391.3206779595162</v>
      </c>
      <c r="AJ11" s="1172">
        <v>856.20163324654925</v>
      </c>
      <c r="AK11" s="1172">
        <v>79.475719000000041</v>
      </c>
      <c r="AL11" s="1172">
        <v>16191.847655184087</v>
      </c>
      <c r="AM11" s="1172">
        <v>10422.573709161863</v>
      </c>
      <c r="AN11" s="1172">
        <v>3683.5277190476299</v>
      </c>
      <c r="AO11" s="1172">
        <v>1342.1608278577139</v>
      </c>
      <c r="AP11" s="1172">
        <v>639</v>
      </c>
      <c r="AQ11" s="1172">
        <v>104</v>
      </c>
      <c r="AR11" s="1172">
        <v>17777.243999999999</v>
      </c>
      <c r="AS11" s="1172">
        <v>11599.762000000001</v>
      </c>
      <c r="AT11" s="1172">
        <v>3971.0920000000001</v>
      </c>
      <c r="AU11" s="1172">
        <v>1381.3050000000001</v>
      </c>
      <c r="AV11" s="1172">
        <v>694.04499999999996</v>
      </c>
      <c r="AW11" s="1172">
        <v>131.03899999999999</v>
      </c>
      <c r="AX11" s="1010"/>
    </row>
    <row r="12" spans="1:50" s="376" customFormat="1">
      <c r="A12" s="131" t="s">
        <v>436</v>
      </c>
      <c r="B12" s="1172">
        <v>22372.814316650794</v>
      </c>
      <c r="C12" s="1172">
        <v>13921.930948493939</v>
      </c>
      <c r="D12" s="1172">
        <v>4082.9731571088491</v>
      </c>
      <c r="E12" s="1172">
        <v>3475.0496094207588</v>
      </c>
      <c r="F12" s="1172">
        <v>862.28318762724871</v>
      </c>
      <c r="G12" s="1172">
        <v>30.577413999999873</v>
      </c>
      <c r="H12" s="1172">
        <v>25987.977781649133</v>
      </c>
      <c r="I12" s="1172">
        <v>16573.920972101532</v>
      </c>
      <c r="J12" s="1172">
        <v>4611.0017209923753</v>
      </c>
      <c r="K12" s="1172">
        <v>3446.023420352908</v>
      </c>
      <c r="L12" s="1172">
        <v>1354.1326802023166</v>
      </c>
      <c r="M12" s="1172">
        <v>2.898988000000827</v>
      </c>
      <c r="N12" s="1172">
        <v>22362.981735097565</v>
      </c>
      <c r="O12" s="1172">
        <v>13174.314919521978</v>
      </c>
      <c r="P12" s="1172">
        <v>4790.0479241380635</v>
      </c>
      <c r="Q12" s="1172">
        <v>2750.7854025866754</v>
      </c>
      <c r="R12" s="1172" t="s">
        <v>356</v>
      </c>
      <c r="S12" s="1172" t="s">
        <v>356</v>
      </c>
      <c r="T12" s="1172">
        <v>23954.502231274128</v>
      </c>
      <c r="U12" s="1172">
        <v>15048.673520512708</v>
      </c>
      <c r="V12" s="1172">
        <v>4771.4413332128343</v>
      </c>
      <c r="W12" s="1172">
        <v>2641.6482196581223</v>
      </c>
      <c r="X12" s="1172">
        <v>1464.3270398904651</v>
      </c>
      <c r="Y12" s="1172">
        <v>28.412118000000017</v>
      </c>
      <c r="Z12" s="1172">
        <v>24824.52658851365</v>
      </c>
      <c r="AA12" s="1172">
        <v>15240.510849126937</v>
      </c>
      <c r="AB12" s="1172">
        <v>6319.2714037768365</v>
      </c>
      <c r="AC12" s="1172">
        <v>2431.465144290541</v>
      </c>
      <c r="AD12" s="1172">
        <v>792.50490531933576</v>
      </c>
      <c r="AE12" s="1172">
        <v>40.774286000000025</v>
      </c>
      <c r="AF12" s="1172">
        <v>22794.606119399417</v>
      </c>
      <c r="AG12" s="1172">
        <v>12745.344515995468</v>
      </c>
      <c r="AH12" s="1172">
        <v>6409.8629711056874</v>
      </c>
      <c r="AI12" s="1172">
        <v>2753.7212599794416</v>
      </c>
      <c r="AJ12" s="1172">
        <v>860.52981031882143</v>
      </c>
      <c r="AK12" s="1172">
        <v>25.147562000000036</v>
      </c>
      <c r="AL12" s="1172">
        <v>22426.737567932822</v>
      </c>
      <c r="AM12" s="1172">
        <v>12210.573621348467</v>
      </c>
      <c r="AN12" s="1172">
        <v>6914.2616724129812</v>
      </c>
      <c r="AO12" s="1172">
        <v>2450.6300869656188</v>
      </c>
      <c r="AP12" s="1172">
        <v>801</v>
      </c>
      <c r="AQ12" s="1172">
        <v>50</v>
      </c>
      <c r="AR12" s="1172">
        <v>23354.912</v>
      </c>
      <c r="AS12" s="1172">
        <v>12133.12</v>
      </c>
      <c r="AT12" s="1172">
        <v>7737.6729999999998</v>
      </c>
      <c r="AU12" s="1172">
        <v>2633.6930000000002</v>
      </c>
      <c r="AV12" s="1172">
        <v>787.94799999999998</v>
      </c>
      <c r="AW12" s="1172">
        <v>62.478999999999999</v>
      </c>
      <c r="AX12" s="1010"/>
    </row>
    <row r="13" spans="1:50" s="376" customFormat="1">
      <c r="A13" s="131" t="s">
        <v>437</v>
      </c>
      <c r="B13" s="1172">
        <v>3897.0932651653411</v>
      </c>
      <c r="C13" s="1172" t="s">
        <v>356</v>
      </c>
      <c r="D13" s="1172">
        <v>3232.7144486339362</v>
      </c>
      <c r="E13" s="1172">
        <v>350.90503479448739</v>
      </c>
      <c r="F13" s="1172">
        <v>89.90751531067923</v>
      </c>
      <c r="G13" s="1172" t="s">
        <v>356</v>
      </c>
      <c r="H13" s="1172">
        <v>4443.2296882135652</v>
      </c>
      <c r="I13" s="1172" t="s">
        <v>356</v>
      </c>
      <c r="J13" s="1172">
        <v>3309.7809420811741</v>
      </c>
      <c r="K13" s="1172">
        <v>383.11079539513372</v>
      </c>
      <c r="L13" s="1172" t="s">
        <v>356</v>
      </c>
      <c r="M13" s="1172">
        <v>7.5372220000000008</v>
      </c>
      <c r="N13" s="1172">
        <v>3910.1462794520817</v>
      </c>
      <c r="O13" s="1172">
        <v>190.0488502452389</v>
      </c>
      <c r="P13" s="1172">
        <v>3236.6601103829416</v>
      </c>
      <c r="Q13" s="1172">
        <v>325.64021889318963</v>
      </c>
      <c r="R13" s="1172">
        <v>154.72370993071192</v>
      </c>
      <c r="S13" s="1172">
        <v>3.0733899999999994</v>
      </c>
      <c r="T13" s="1172">
        <v>3867.3176970542072</v>
      </c>
      <c r="U13" s="1172">
        <v>219.18707658209382</v>
      </c>
      <c r="V13" s="1172">
        <v>3218.1242760032619</v>
      </c>
      <c r="W13" s="1172">
        <v>323.14247112860079</v>
      </c>
      <c r="X13" s="1172">
        <v>105.00172934025113</v>
      </c>
      <c r="Y13" s="1172">
        <v>1.8621439999999929</v>
      </c>
      <c r="Z13" s="1172">
        <v>4118.7122655254734</v>
      </c>
      <c r="AA13" s="1172">
        <v>219.96623363433025</v>
      </c>
      <c r="AB13" s="1172">
        <v>3487.7046122204638</v>
      </c>
      <c r="AC13" s="1172">
        <v>240.91350956350729</v>
      </c>
      <c r="AD13" s="1172">
        <v>166.84727410717272</v>
      </c>
      <c r="AE13" s="1172">
        <v>3.2806359999999986</v>
      </c>
      <c r="AF13" s="1172">
        <v>4105.6937653711338</v>
      </c>
      <c r="AG13" s="1172">
        <v>255.30391854415618</v>
      </c>
      <c r="AH13" s="1172">
        <v>3470.9852216868926</v>
      </c>
      <c r="AI13" s="1172">
        <v>246.4065317546241</v>
      </c>
      <c r="AJ13" s="1172">
        <v>130.04027638546094</v>
      </c>
      <c r="AK13" s="1172">
        <v>2.9578169999999955</v>
      </c>
      <c r="AL13" s="1172">
        <v>4259.9044802311328</v>
      </c>
      <c r="AM13" s="1172">
        <v>272.58283738376804</v>
      </c>
      <c r="AN13" s="1172">
        <v>3640.8164488612065</v>
      </c>
      <c r="AO13" s="1172">
        <v>228.51057129591396</v>
      </c>
      <c r="AP13" s="1172" t="s">
        <v>356</v>
      </c>
      <c r="AQ13" s="1172" t="s">
        <v>356</v>
      </c>
      <c r="AR13" s="1172">
        <v>5515.0630000000001</v>
      </c>
      <c r="AS13" s="1172" t="s">
        <v>356</v>
      </c>
      <c r="AT13" s="1172">
        <v>3626.16</v>
      </c>
      <c r="AU13" s="1172">
        <v>260.39999999999998</v>
      </c>
      <c r="AV13" s="1172">
        <v>110.82</v>
      </c>
      <c r="AW13" s="1172" t="s">
        <v>356</v>
      </c>
      <c r="AX13" s="1010"/>
    </row>
    <row r="14" spans="1:50" s="376" customFormat="1">
      <c r="A14" s="131" t="s">
        <v>438</v>
      </c>
      <c r="B14" s="1172">
        <v>3157.4175850885167</v>
      </c>
      <c r="C14" s="1172">
        <v>1637.8257407969409</v>
      </c>
      <c r="D14" s="1172">
        <v>1069.3532170107692</v>
      </c>
      <c r="E14" s="1172">
        <v>391.2460770794446</v>
      </c>
      <c r="F14" s="1172" t="s">
        <v>356</v>
      </c>
      <c r="G14" s="1172" t="s">
        <v>356</v>
      </c>
      <c r="H14" s="1172">
        <v>3115.7717636274283</v>
      </c>
      <c r="I14" s="1172">
        <v>1430.7453256100914</v>
      </c>
      <c r="J14" s="1172">
        <v>1187.7098297768766</v>
      </c>
      <c r="K14" s="1172">
        <v>430.07527422799745</v>
      </c>
      <c r="L14" s="1172">
        <v>56.17719101246238</v>
      </c>
      <c r="M14" s="1172">
        <v>11.064143</v>
      </c>
      <c r="N14" s="1172">
        <v>2950.4401910910115</v>
      </c>
      <c r="O14" s="1172">
        <v>1090.5395230387123</v>
      </c>
      <c r="P14" s="1172">
        <v>1426.6380864261732</v>
      </c>
      <c r="Q14" s="1172">
        <v>370.03100161375107</v>
      </c>
      <c r="R14" s="1172">
        <v>60.969452012374489</v>
      </c>
      <c r="S14" s="1172">
        <v>2.2621279999999677</v>
      </c>
      <c r="T14" s="1172">
        <v>2803.8487695004387</v>
      </c>
      <c r="U14" s="1172">
        <v>958.85483405723744</v>
      </c>
      <c r="V14" s="1172">
        <v>1429.9166899788072</v>
      </c>
      <c r="W14" s="1172">
        <v>334.48023224506625</v>
      </c>
      <c r="X14" s="1172">
        <v>61.663326219327587</v>
      </c>
      <c r="Y14" s="1172">
        <v>18.933687000000006</v>
      </c>
      <c r="Z14" s="1172">
        <v>2553.4062223757805</v>
      </c>
      <c r="AA14" s="1172">
        <v>619.20679783815399</v>
      </c>
      <c r="AB14" s="1172">
        <v>1524.960518948393</v>
      </c>
      <c r="AC14" s="1172">
        <v>315.70797322142192</v>
      </c>
      <c r="AD14" s="1172">
        <v>68.409368367811382</v>
      </c>
      <c r="AE14" s="1172">
        <v>25.121564000000014</v>
      </c>
      <c r="AF14" s="1172">
        <v>2866.8531656106479</v>
      </c>
      <c r="AG14" s="1172">
        <v>870.99239544326508</v>
      </c>
      <c r="AH14" s="1172">
        <v>1514.2967477195261</v>
      </c>
      <c r="AI14" s="1172">
        <v>336.35320591939535</v>
      </c>
      <c r="AJ14" s="1172">
        <v>117.8451915284616</v>
      </c>
      <c r="AK14" s="1172">
        <v>27.36562500000003</v>
      </c>
      <c r="AL14" s="1172">
        <v>3090.7559758659818</v>
      </c>
      <c r="AM14" s="1172">
        <v>994.88597457810022</v>
      </c>
      <c r="AN14" s="1172">
        <v>1599.2771141287058</v>
      </c>
      <c r="AO14" s="1172">
        <v>316.12809832629927</v>
      </c>
      <c r="AP14" s="1172">
        <v>154</v>
      </c>
      <c r="AQ14" s="1172">
        <v>27</v>
      </c>
      <c r="AR14" s="1172">
        <v>3128.1320000000001</v>
      </c>
      <c r="AS14" s="1172">
        <v>923.24900000000002</v>
      </c>
      <c r="AT14" s="1172">
        <v>1687.489</v>
      </c>
      <c r="AU14" s="1172">
        <v>317.548</v>
      </c>
      <c r="AV14" s="1172">
        <v>167.22900000000001</v>
      </c>
      <c r="AW14" s="1172">
        <v>32.616999999999997</v>
      </c>
      <c r="AX14" s="1010"/>
    </row>
    <row r="15" spans="1:50" s="376" customFormat="1">
      <c r="A15" s="131" t="s">
        <v>439</v>
      </c>
      <c r="B15" s="1172">
        <v>1199.8677618716356</v>
      </c>
      <c r="C15" s="1172">
        <v>411.90057631002611</v>
      </c>
      <c r="D15" s="1172">
        <v>628.57410235610632</v>
      </c>
      <c r="E15" s="1172">
        <v>87.962231092753555</v>
      </c>
      <c r="F15" s="1172">
        <v>56.19565511274994</v>
      </c>
      <c r="G15" s="1172">
        <v>15.235197000000015</v>
      </c>
      <c r="H15" s="1172">
        <v>1140.3324150169572</v>
      </c>
      <c r="I15" s="1172">
        <v>243.41978553198464</v>
      </c>
      <c r="J15" s="1172">
        <v>716.62669166560863</v>
      </c>
      <c r="K15" s="1172">
        <v>85.664558919444076</v>
      </c>
      <c r="L15" s="1172">
        <v>89.345695899919775</v>
      </c>
      <c r="M15" s="1172">
        <v>5.2756830000000043</v>
      </c>
      <c r="N15" s="1172">
        <v>1214.0709492889603</v>
      </c>
      <c r="O15" s="1172">
        <v>288.84675972197408</v>
      </c>
      <c r="P15" s="1172">
        <v>744.47448357055282</v>
      </c>
      <c r="Q15" s="1172">
        <v>75.64730609731491</v>
      </c>
      <c r="R15" s="1172">
        <v>95.68331089911878</v>
      </c>
      <c r="S15" s="1172">
        <v>9.4190889999999925</v>
      </c>
      <c r="T15" s="1172">
        <v>1418.1012533941716</v>
      </c>
      <c r="U15" s="1172">
        <v>406.87748241391023</v>
      </c>
      <c r="V15" s="1172">
        <v>800.81913560748694</v>
      </c>
      <c r="W15" s="1172">
        <v>61.411911676982243</v>
      </c>
      <c r="X15" s="1172">
        <v>127.94748169579226</v>
      </c>
      <c r="Y15" s="1172">
        <v>21.045242000000012</v>
      </c>
      <c r="Z15" s="1172">
        <v>1285.1642980500167</v>
      </c>
      <c r="AA15" s="1172">
        <v>222.10728915136056</v>
      </c>
      <c r="AB15" s="1172">
        <v>835.11172270646694</v>
      </c>
      <c r="AC15" s="1172">
        <v>61.396835423908747</v>
      </c>
      <c r="AD15" s="1172">
        <v>130.60532276828042</v>
      </c>
      <c r="AE15" s="1172">
        <v>35.943128000000009</v>
      </c>
      <c r="AF15" s="1172">
        <v>1815.2659883167296</v>
      </c>
      <c r="AG15" s="1172">
        <v>672.25639649056268</v>
      </c>
      <c r="AH15" s="1172">
        <v>821.76401445023123</v>
      </c>
      <c r="AI15" s="1172">
        <v>118.81173855859403</v>
      </c>
      <c r="AJ15" s="1172">
        <v>166.21779381734189</v>
      </c>
      <c r="AK15" s="1172">
        <v>36.216044999999987</v>
      </c>
      <c r="AL15" s="1172">
        <v>1406.178897184674</v>
      </c>
      <c r="AM15" s="1172">
        <v>273.68539841075324</v>
      </c>
      <c r="AN15" s="1172">
        <v>854.75456241057475</v>
      </c>
      <c r="AO15" s="1172">
        <v>85.201657383849991</v>
      </c>
      <c r="AP15" s="1172">
        <v>169</v>
      </c>
      <c r="AQ15" s="1172">
        <v>24</v>
      </c>
      <c r="AR15" s="1172">
        <v>1429.6489999999999</v>
      </c>
      <c r="AS15" s="1172">
        <v>249.279</v>
      </c>
      <c r="AT15" s="1172">
        <v>901.375</v>
      </c>
      <c r="AU15" s="1172">
        <v>98.212000000000003</v>
      </c>
      <c r="AV15" s="1172">
        <v>137.58099999999999</v>
      </c>
      <c r="AW15" s="1172">
        <v>43.201999999999998</v>
      </c>
      <c r="AX15" s="1010"/>
    </row>
    <row r="16" spans="1:50" s="376" customFormat="1">
      <c r="A16" s="131" t="s">
        <v>440</v>
      </c>
      <c r="B16" s="1172">
        <v>1954.9378536716888</v>
      </c>
      <c r="C16" s="1172">
        <v>119.44755360223742</v>
      </c>
      <c r="D16" s="1172">
        <v>1206.974285549001</v>
      </c>
      <c r="E16" s="1172">
        <v>251.06272312057695</v>
      </c>
      <c r="F16" s="1172">
        <v>143.89624039987345</v>
      </c>
      <c r="G16" s="1172">
        <v>233.557051</v>
      </c>
      <c r="H16" s="1172">
        <v>2084.0327898997789</v>
      </c>
      <c r="I16" s="1172">
        <v>120.29782685648122</v>
      </c>
      <c r="J16" s="1172">
        <v>1354.700322136704</v>
      </c>
      <c r="K16" s="1172">
        <v>263.0944825618086</v>
      </c>
      <c r="L16" s="1172">
        <v>156.013556344785</v>
      </c>
      <c r="M16" s="1172">
        <v>189.92660199999997</v>
      </c>
      <c r="N16" s="1172">
        <v>1993.112119515212</v>
      </c>
      <c r="O16" s="1172">
        <v>120.79506632809952</v>
      </c>
      <c r="P16" s="1172">
        <v>1361.0684950195687</v>
      </c>
      <c r="Q16" s="1172">
        <v>264.14292704742132</v>
      </c>
      <c r="R16" s="1172">
        <v>136.05420312012274</v>
      </c>
      <c r="S16" s="1172">
        <v>111.05142800000002</v>
      </c>
      <c r="T16" s="1172">
        <v>2015.4942593410653</v>
      </c>
      <c r="U16" s="1172">
        <v>80.98707732061176</v>
      </c>
      <c r="V16" s="1172">
        <v>1333.57335256331</v>
      </c>
      <c r="W16" s="1172">
        <v>421.13855577693795</v>
      </c>
      <c r="X16" s="1172">
        <v>76.041802680205691</v>
      </c>
      <c r="Y16" s="1172">
        <v>103.753471</v>
      </c>
      <c r="Z16" s="1172">
        <v>3389.6533690062556</v>
      </c>
      <c r="AA16" s="1172" t="s">
        <v>356</v>
      </c>
      <c r="AB16" s="1172">
        <v>1738.279616941551</v>
      </c>
      <c r="AC16" s="1172">
        <v>181.15726670939759</v>
      </c>
      <c r="AD16" s="1172">
        <v>82.02305477199738</v>
      </c>
      <c r="AE16" s="1172" t="s">
        <v>356</v>
      </c>
      <c r="AF16" s="1172">
        <v>3631.1344337603973</v>
      </c>
      <c r="AG16" s="1172" t="s">
        <v>356</v>
      </c>
      <c r="AH16" s="1172">
        <v>1659.7375945525505</v>
      </c>
      <c r="AI16" s="1172">
        <v>200.58234275543509</v>
      </c>
      <c r="AJ16" s="1172" t="s">
        <v>356</v>
      </c>
      <c r="AK16" s="1172" t="s">
        <v>356</v>
      </c>
      <c r="AL16" s="1172">
        <v>3135.0349136225759</v>
      </c>
      <c r="AM16" s="1172">
        <v>147.19348150183021</v>
      </c>
      <c r="AN16" s="1172">
        <v>1732.4540493305408</v>
      </c>
      <c r="AO16" s="1172">
        <v>205.19774080164507</v>
      </c>
      <c r="AP16" s="1172" t="s">
        <v>356</v>
      </c>
      <c r="AQ16" s="1172" t="s">
        <v>356</v>
      </c>
      <c r="AR16" s="1172">
        <v>3389.4650000000001</v>
      </c>
      <c r="AS16" s="1172">
        <v>194.61099999999999</v>
      </c>
      <c r="AT16" s="1172">
        <v>1673.672</v>
      </c>
      <c r="AU16" s="1172">
        <v>353.08100000000002</v>
      </c>
      <c r="AV16" s="1172" t="s">
        <v>356</v>
      </c>
      <c r="AW16" s="1172" t="s">
        <v>356</v>
      </c>
      <c r="AX16" s="1010"/>
    </row>
    <row r="17" spans="1:50" s="376" customFormat="1">
      <c r="A17" s="131" t="s">
        <v>441</v>
      </c>
      <c r="B17" s="1172">
        <v>6570.8145110325759</v>
      </c>
      <c r="C17" s="1172">
        <v>3023.786366612318</v>
      </c>
      <c r="D17" s="1172">
        <v>1979.2627830172567</v>
      </c>
      <c r="E17" s="1172">
        <v>859.93357463491827</v>
      </c>
      <c r="F17" s="1172">
        <v>315.49994076808383</v>
      </c>
      <c r="G17" s="1172">
        <v>392.33184600000004</v>
      </c>
      <c r="H17" s="1172">
        <v>6335.1986858721493</v>
      </c>
      <c r="I17" s="1172">
        <v>2765.6489802415254</v>
      </c>
      <c r="J17" s="1172">
        <v>2113.3551026206783</v>
      </c>
      <c r="K17" s="1172">
        <v>937.19848553099882</v>
      </c>
      <c r="L17" s="1172" t="s">
        <v>356</v>
      </c>
      <c r="M17" s="1172" t="s">
        <v>356</v>
      </c>
      <c r="N17" s="1172">
        <v>6131.6152516727825</v>
      </c>
      <c r="O17" s="1172">
        <v>2842.3749976908289</v>
      </c>
      <c r="P17" s="1172">
        <v>2152.1102706984439</v>
      </c>
      <c r="Q17" s="1172">
        <v>775.44143767166224</v>
      </c>
      <c r="R17" s="1172" t="s">
        <v>356</v>
      </c>
      <c r="S17" s="1172" t="s">
        <v>356</v>
      </c>
      <c r="T17" s="1172">
        <v>5542.728635821969</v>
      </c>
      <c r="U17" s="1172">
        <v>2251.072626525478</v>
      </c>
      <c r="V17" s="1172">
        <v>2135.663477978087</v>
      </c>
      <c r="W17" s="1172">
        <v>850.26907776753592</v>
      </c>
      <c r="X17" s="1172">
        <v>301.72257355086879</v>
      </c>
      <c r="Y17" s="1172">
        <v>4.0008800000000049</v>
      </c>
      <c r="Z17" s="1172">
        <v>6447.0311267183106</v>
      </c>
      <c r="AA17" s="1172" t="s">
        <v>356</v>
      </c>
      <c r="AB17" s="1172">
        <v>2708.6501726797514</v>
      </c>
      <c r="AC17" s="1172">
        <v>894.18377865581567</v>
      </c>
      <c r="AD17" s="1172">
        <v>447.98611748266632</v>
      </c>
      <c r="AE17" s="1172" t="s">
        <v>356</v>
      </c>
      <c r="AF17" s="1172">
        <v>6657.6509118654722</v>
      </c>
      <c r="AG17" s="1172">
        <v>2342.9035444382671</v>
      </c>
      <c r="AH17" s="1172">
        <v>2842.3340781831371</v>
      </c>
      <c r="AI17" s="1172">
        <v>868.97928074223739</v>
      </c>
      <c r="AJ17" s="1172">
        <v>602.08624550183026</v>
      </c>
      <c r="AK17" s="1172">
        <v>1.3477630000000353</v>
      </c>
      <c r="AL17" s="1172">
        <v>7184.6447215397411</v>
      </c>
      <c r="AM17" s="1172">
        <v>2469.9406740506402</v>
      </c>
      <c r="AN17" s="1172">
        <v>2854.6383161454173</v>
      </c>
      <c r="AO17" s="1172">
        <v>947.2342590144159</v>
      </c>
      <c r="AP17" s="1172">
        <v>440</v>
      </c>
      <c r="AQ17" s="1172">
        <v>473</v>
      </c>
      <c r="AR17" s="1172">
        <v>7831.71</v>
      </c>
      <c r="AS17" s="1172">
        <v>2898.6849999999999</v>
      </c>
      <c r="AT17" s="1172">
        <v>3068.6</v>
      </c>
      <c r="AU17" s="1172">
        <v>926.30899999999997</v>
      </c>
      <c r="AV17" s="1172" t="s">
        <v>356</v>
      </c>
      <c r="AW17" s="1172" t="s">
        <v>356</v>
      </c>
      <c r="AX17" s="1010"/>
    </row>
    <row r="18" spans="1:50" s="376" customFormat="1">
      <c r="A18" s="131" t="s">
        <v>442</v>
      </c>
      <c r="B18" s="1172">
        <v>2816.5926653039141</v>
      </c>
      <c r="C18" s="1172">
        <v>1763.2179238614058</v>
      </c>
      <c r="D18" s="1172">
        <v>656.42695238184854</v>
      </c>
      <c r="E18" s="1172">
        <v>264.61089382675704</v>
      </c>
      <c r="F18" s="1172" t="s">
        <v>356</v>
      </c>
      <c r="G18" s="1172" t="s">
        <v>356</v>
      </c>
      <c r="H18" s="1172">
        <v>2303.4894466163423</v>
      </c>
      <c r="I18" s="1172">
        <v>1245.2903778501097</v>
      </c>
      <c r="J18" s="1172">
        <v>672.78503479300116</v>
      </c>
      <c r="K18" s="1172">
        <v>297.3979237390347</v>
      </c>
      <c r="L18" s="1172">
        <v>80.186666234196863</v>
      </c>
      <c r="M18" s="1172">
        <v>7.8294439999999996</v>
      </c>
      <c r="N18" s="1172">
        <v>2580.5036988049555</v>
      </c>
      <c r="O18" s="1172">
        <v>1554.1996075632708</v>
      </c>
      <c r="P18" s="1172">
        <v>569.26668379187231</v>
      </c>
      <c r="Q18" s="1172">
        <v>255.20966305334869</v>
      </c>
      <c r="R18" s="1172">
        <v>191.38938739646366</v>
      </c>
      <c r="S18" s="1172">
        <v>10.438356999999996</v>
      </c>
      <c r="T18" s="1172">
        <v>2337.7109570795437</v>
      </c>
      <c r="U18" s="1172">
        <v>1456.8818145179559</v>
      </c>
      <c r="V18" s="1172">
        <v>531.13786675688868</v>
      </c>
      <c r="W18" s="1172">
        <v>228.36004975866322</v>
      </c>
      <c r="X18" s="1172">
        <v>110.82616404603574</v>
      </c>
      <c r="Y18" s="1172">
        <v>10.505061999999999</v>
      </c>
      <c r="Z18" s="1172">
        <v>2509.8412087279653</v>
      </c>
      <c r="AA18" s="1172">
        <v>1527.9352996831733</v>
      </c>
      <c r="AB18" s="1172">
        <v>625.86651361756606</v>
      </c>
      <c r="AC18" s="1172">
        <v>229.0457920894037</v>
      </c>
      <c r="AD18" s="1172">
        <v>115.99360333782245</v>
      </c>
      <c r="AE18" s="1172">
        <v>10.999999999999993</v>
      </c>
      <c r="AF18" s="1172">
        <v>3085.5532592425193</v>
      </c>
      <c r="AG18" s="1172">
        <v>2163.8917348502682</v>
      </c>
      <c r="AH18" s="1172">
        <v>586.71606028399356</v>
      </c>
      <c r="AI18" s="1172">
        <v>233.44765115814556</v>
      </c>
      <c r="AJ18" s="1172">
        <v>89.608523950111604</v>
      </c>
      <c r="AK18" s="1172">
        <v>11.889288999999996</v>
      </c>
      <c r="AL18" s="1172">
        <v>4562.4273564107452</v>
      </c>
      <c r="AM18" s="1172">
        <v>3428.9441750131987</v>
      </c>
      <c r="AN18" s="1172">
        <v>639.01359684890735</v>
      </c>
      <c r="AO18" s="1172">
        <v>295.75267607601114</v>
      </c>
      <c r="AP18" s="1172" t="s">
        <v>356</v>
      </c>
      <c r="AQ18" s="1172" t="s">
        <v>356</v>
      </c>
      <c r="AR18" s="1172">
        <v>4767.5529999999999</v>
      </c>
      <c r="AS18" s="1172">
        <v>3538.2570000000001</v>
      </c>
      <c r="AT18" s="1172">
        <v>749.41099999999994</v>
      </c>
      <c r="AU18" s="1172">
        <v>311.18400000000003</v>
      </c>
      <c r="AV18" s="1172" t="s">
        <v>356</v>
      </c>
      <c r="AW18" s="1172" t="s">
        <v>356</v>
      </c>
      <c r="AX18" s="1010"/>
    </row>
    <row r="19" spans="1:50" s="376" customFormat="1">
      <c r="A19" s="131" t="s">
        <v>443</v>
      </c>
      <c r="B19" s="1172">
        <v>10697.054544550196</v>
      </c>
      <c r="C19" s="1172">
        <v>3002.8374444757787</v>
      </c>
      <c r="D19" s="1172">
        <v>3141.3724524982049</v>
      </c>
      <c r="E19" s="1172">
        <v>1242.1725019060023</v>
      </c>
      <c r="F19" s="1172" t="s">
        <v>356</v>
      </c>
      <c r="G19" s="1172" t="s">
        <v>356</v>
      </c>
      <c r="H19" s="1172">
        <v>12672.774327087807</v>
      </c>
      <c r="I19" s="1172">
        <v>4093.5412949292199</v>
      </c>
      <c r="J19" s="1172">
        <v>3590.5820974031767</v>
      </c>
      <c r="K19" s="1172">
        <v>1506.9983591877201</v>
      </c>
      <c r="L19" s="1172" t="s">
        <v>356</v>
      </c>
      <c r="M19" s="1172" t="s">
        <v>356</v>
      </c>
      <c r="N19" s="1172">
        <v>12826.052718750485</v>
      </c>
      <c r="O19" s="1172">
        <v>4407.897985404531</v>
      </c>
      <c r="P19" s="1172">
        <v>3738.2771481860391</v>
      </c>
      <c r="Q19" s="1172">
        <v>1357.8237342792172</v>
      </c>
      <c r="R19" s="1172" t="s">
        <v>356</v>
      </c>
      <c r="S19" s="1172" t="s">
        <v>356</v>
      </c>
      <c r="T19" s="1172">
        <v>13245.349625600178</v>
      </c>
      <c r="U19" s="1172">
        <v>4118.9743302991019</v>
      </c>
      <c r="V19" s="1172">
        <v>3926.5255927628791</v>
      </c>
      <c r="W19" s="1172">
        <v>1119.8569233098151</v>
      </c>
      <c r="X19" s="1172" t="s">
        <v>356</v>
      </c>
      <c r="Y19" s="1172" t="s">
        <v>356</v>
      </c>
      <c r="Z19" s="1172">
        <v>11145.585901696775</v>
      </c>
      <c r="AA19" s="1172">
        <v>4588.6124142329436</v>
      </c>
      <c r="AB19" s="1172">
        <v>4259.1584616960545</v>
      </c>
      <c r="AC19" s="1172">
        <v>1108.8099304063212</v>
      </c>
      <c r="AD19" s="1172">
        <v>1032.9848803614559</v>
      </c>
      <c r="AE19" s="1172">
        <v>156.02021500000004</v>
      </c>
      <c r="AF19" s="1172">
        <v>10430.015743317872</v>
      </c>
      <c r="AG19" s="1172">
        <v>4471.6645378585408</v>
      </c>
      <c r="AH19" s="1172">
        <v>4057.6297154295635</v>
      </c>
      <c r="AI19" s="1172">
        <v>1094.9330643317812</v>
      </c>
      <c r="AJ19" s="1172">
        <v>698.43296569798724</v>
      </c>
      <c r="AK19" s="1172">
        <v>107.35545999999997</v>
      </c>
      <c r="AL19" s="1172">
        <v>15632.107607690137</v>
      </c>
      <c r="AM19" s="1172">
        <v>9362.3734162947057</v>
      </c>
      <c r="AN19" s="1172">
        <v>4154.0949684468424</v>
      </c>
      <c r="AO19" s="1172">
        <v>1088.4715956662433</v>
      </c>
      <c r="AP19" s="1172">
        <v>876</v>
      </c>
      <c r="AQ19" s="1172">
        <v>151</v>
      </c>
      <c r="AR19" s="1172">
        <v>16616.649000000001</v>
      </c>
      <c r="AS19" s="1172">
        <v>5200.8810000000003</v>
      </c>
      <c r="AT19" s="1172">
        <v>4313.183</v>
      </c>
      <c r="AU19" s="1172">
        <v>1267.712</v>
      </c>
      <c r="AV19" s="1172" t="s">
        <v>356</v>
      </c>
      <c r="AW19" s="1172" t="s">
        <v>356</v>
      </c>
      <c r="AX19" s="1010"/>
    </row>
    <row r="20" spans="1:50" s="376" customFormat="1">
      <c r="A20" s="131" t="s">
        <v>444</v>
      </c>
      <c r="B20" s="1172">
        <v>18761.012678354149</v>
      </c>
      <c r="C20" s="1172">
        <v>5436.6472059275093</v>
      </c>
      <c r="D20" s="1172">
        <v>10454.419315169613</v>
      </c>
      <c r="E20" s="1172">
        <v>2112.8149195830665</v>
      </c>
      <c r="F20" s="1172">
        <v>633.84059867396343</v>
      </c>
      <c r="G20" s="1172">
        <v>123.29063900000003</v>
      </c>
      <c r="H20" s="1172">
        <v>19999.818853368342</v>
      </c>
      <c r="I20" s="1172">
        <v>4119.5671612372207</v>
      </c>
      <c r="J20" s="1172">
        <v>12989.087056668612</v>
      </c>
      <c r="K20" s="1172">
        <v>2202.2477397893249</v>
      </c>
      <c r="L20" s="1172">
        <v>625.226787673187</v>
      </c>
      <c r="M20" s="1172">
        <v>63.690108000000009</v>
      </c>
      <c r="N20" s="1172">
        <v>20317.416789999992</v>
      </c>
      <c r="O20" s="1172">
        <v>4711.2342012618774</v>
      </c>
      <c r="P20" s="1172">
        <v>13152.755993633418</v>
      </c>
      <c r="Q20" s="1172">
        <v>1623.0301302254579</v>
      </c>
      <c r="R20" s="1172">
        <v>745.6839718792387</v>
      </c>
      <c r="S20" s="1172">
        <v>84.712493000000023</v>
      </c>
      <c r="T20" s="1172">
        <v>20259.050873539541</v>
      </c>
      <c r="U20" s="1172">
        <v>5226.82803196855</v>
      </c>
      <c r="V20" s="1172">
        <v>12759.571063585247</v>
      </c>
      <c r="W20" s="1172">
        <v>1487.3354875294031</v>
      </c>
      <c r="X20" s="1172">
        <v>714.34209445634144</v>
      </c>
      <c r="Y20" s="1172">
        <v>70.974195999999992</v>
      </c>
      <c r="Z20" s="1172">
        <v>20906.959286748337</v>
      </c>
      <c r="AA20" s="1172">
        <v>5283.0059149977569</v>
      </c>
      <c r="AB20" s="1172">
        <v>13325.759012950679</v>
      </c>
      <c r="AC20" s="1172">
        <v>1535.2093458245456</v>
      </c>
      <c r="AD20" s="1172">
        <v>694.76145897535184</v>
      </c>
      <c r="AE20" s="1172">
        <v>68.223554000000007</v>
      </c>
      <c r="AF20" s="1172">
        <v>21555.149059351657</v>
      </c>
      <c r="AG20" s="1172">
        <v>5860.6641479633581</v>
      </c>
      <c r="AH20" s="1172">
        <v>13547.675486350829</v>
      </c>
      <c r="AI20" s="1172">
        <v>1405.1060322321248</v>
      </c>
      <c r="AJ20" s="1172">
        <v>658.55928380534397</v>
      </c>
      <c r="AK20" s="1172">
        <v>83.144109000000029</v>
      </c>
      <c r="AL20" s="1172">
        <v>21435.342403136689</v>
      </c>
      <c r="AM20" s="1172">
        <v>5850.0184391785842</v>
      </c>
      <c r="AN20" s="1172">
        <v>13559.417810527886</v>
      </c>
      <c r="AO20" s="1172">
        <v>1353.0883149879057</v>
      </c>
      <c r="AP20" s="1172">
        <v>620</v>
      </c>
      <c r="AQ20" s="1172">
        <v>53</v>
      </c>
      <c r="AR20" s="1172">
        <v>22234.277999999998</v>
      </c>
      <c r="AS20" s="1172">
        <v>5640.96</v>
      </c>
      <c r="AT20" s="1172">
        <v>14596.522000000001</v>
      </c>
      <c r="AU20" s="1172">
        <v>1302.5440000000001</v>
      </c>
      <c r="AV20" s="1172">
        <v>626.07799999999997</v>
      </c>
      <c r="AW20" s="1172">
        <v>68.174000000000007</v>
      </c>
      <c r="AX20" s="1010"/>
    </row>
    <row r="21" spans="1:50" s="376" customFormat="1">
      <c r="A21" s="131" t="s">
        <v>445</v>
      </c>
      <c r="B21" s="1172">
        <v>6666.1672314065136</v>
      </c>
      <c r="C21" s="1172">
        <v>2870.3439113231898</v>
      </c>
      <c r="D21" s="1172">
        <v>2271.4347583635868</v>
      </c>
      <c r="E21" s="1172">
        <v>924.30693770610515</v>
      </c>
      <c r="F21" s="1172">
        <v>545.90706501363127</v>
      </c>
      <c r="G21" s="1172">
        <v>54.174558999999995</v>
      </c>
      <c r="H21" s="1172">
        <v>7727.6792037484756</v>
      </c>
      <c r="I21" s="1172">
        <v>3097.7572917697803</v>
      </c>
      <c r="J21" s="1172">
        <v>2613.0142307584806</v>
      </c>
      <c r="K21" s="1172">
        <v>1086.0387227314754</v>
      </c>
      <c r="L21" s="1172">
        <v>893.47953948873896</v>
      </c>
      <c r="M21" s="1172">
        <v>37.389419000000004</v>
      </c>
      <c r="N21" s="1172">
        <v>8621.1835465695549</v>
      </c>
      <c r="O21" s="1172">
        <v>4004.2128997264999</v>
      </c>
      <c r="P21" s="1172">
        <v>2663.82598116597</v>
      </c>
      <c r="Q21" s="1172">
        <v>1060.8397392781592</v>
      </c>
      <c r="R21" s="1172" t="s">
        <v>356</v>
      </c>
      <c r="S21" s="1172" t="s">
        <v>356</v>
      </c>
      <c r="T21" s="1172">
        <v>8265.8037064785167</v>
      </c>
      <c r="U21" s="1172">
        <v>4111.8329472093546</v>
      </c>
      <c r="V21" s="1172">
        <v>2603.9436587578398</v>
      </c>
      <c r="W21" s="1172">
        <v>877.04872202105901</v>
      </c>
      <c r="X21" s="1172">
        <v>659.36755549026418</v>
      </c>
      <c r="Y21" s="1172">
        <v>13.610822999999989</v>
      </c>
      <c r="Z21" s="1172">
        <v>8562.4534852612851</v>
      </c>
      <c r="AA21" s="1172">
        <v>4330.1643063062365</v>
      </c>
      <c r="AB21" s="1172">
        <v>2727.2840043806</v>
      </c>
      <c r="AC21" s="1172">
        <v>865.1349405177981</v>
      </c>
      <c r="AD21" s="1172">
        <v>617.45099205665099</v>
      </c>
      <c r="AE21" s="1172">
        <v>22.419242000000011</v>
      </c>
      <c r="AF21" s="1172">
        <v>8552.351095451726</v>
      </c>
      <c r="AG21" s="1172">
        <v>4505.442384581339</v>
      </c>
      <c r="AH21" s="1172">
        <v>2687.6149356599417</v>
      </c>
      <c r="AI21" s="1172">
        <v>861.53273729364412</v>
      </c>
      <c r="AJ21" s="1172">
        <v>472.21029991680126</v>
      </c>
      <c r="AK21" s="1172">
        <v>25.550738000000013</v>
      </c>
      <c r="AL21" s="1172">
        <v>8410.678821203046</v>
      </c>
      <c r="AM21" s="1172">
        <v>4203.355650059164</v>
      </c>
      <c r="AN21" s="1172">
        <v>2805.212861036011</v>
      </c>
      <c r="AO21" s="1172">
        <v>777.39563666341621</v>
      </c>
      <c r="AP21" s="1172">
        <v>599</v>
      </c>
      <c r="AQ21" s="1172">
        <v>26</v>
      </c>
      <c r="AR21" s="1172">
        <v>9443.0439999999999</v>
      </c>
      <c r="AS21" s="1172">
        <v>4588.3540000000003</v>
      </c>
      <c r="AT21" s="1172">
        <v>3364.6439999999998</v>
      </c>
      <c r="AU21" s="1172">
        <v>842.85299999999995</v>
      </c>
      <c r="AV21" s="1172">
        <v>610.13900000000001</v>
      </c>
      <c r="AW21" s="1172">
        <v>37.054000000000002</v>
      </c>
      <c r="AX21" s="1010"/>
    </row>
    <row r="22" spans="1:50" s="376" customFormat="1">
      <c r="A22" s="131" t="s">
        <v>446</v>
      </c>
      <c r="B22" s="1172">
        <v>1675.7218841921215</v>
      </c>
      <c r="C22" s="1172" t="s">
        <v>356</v>
      </c>
      <c r="D22" s="1172">
        <v>465.82430468297929</v>
      </c>
      <c r="E22" s="1172">
        <v>163.7724448524217</v>
      </c>
      <c r="F22" s="1172" t="s">
        <v>356</v>
      </c>
      <c r="G22" s="1172">
        <v>3.6584569999999994</v>
      </c>
      <c r="H22" s="1172">
        <v>2789.6827891200196</v>
      </c>
      <c r="I22" s="1172">
        <v>1948.5453524484822</v>
      </c>
      <c r="J22" s="1172">
        <v>571.06595312567583</v>
      </c>
      <c r="K22" s="1172">
        <v>157.59416008329922</v>
      </c>
      <c r="L22" s="1172">
        <v>108.25437946256253</v>
      </c>
      <c r="M22" s="1172">
        <v>4.2229439999999991</v>
      </c>
      <c r="N22" s="1172">
        <v>2516.0477000150881</v>
      </c>
      <c r="O22" s="1172">
        <v>1709.1249040458777</v>
      </c>
      <c r="P22" s="1172">
        <v>596.72507837541241</v>
      </c>
      <c r="Q22" s="1172">
        <v>132.47950905203589</v>
      </c>
      <c r="R22" s="1172">
        <v>74.796073541762254</v>
      </c>
      <c r="S22" s="1172">
        <v>2.9221349999999995</v>
      </c>
      <c r="T22" s="1172">
        <v>3205.089972581527</v>
      </c>
      <c r="U22" s="1172">
        <v>2206.2579915208489</v>
      </c>
      <c r="V22" s="1172">
        <v>747.60635172178502</v>
      </c>
      <c r="W22" s="1172">
        <v>154.46449294382828</v>
      </c>
      <c r="X22" s="1172">
        <v>93.167808395064256</v>
      </c>
      <c r="Y22" s="1172">
        <v>3.5933279999999996</v>
      </c>
      <c r="Z22" s="1172">
        <v>3833.1476228262381</v>
      </c>
      <c r="AA22" s="1172">
        <v>2720.2051191815631</v>
      </c>
      <c r="AB22" s="1172">
        <v>803.51297982651283</v>
      </c>
      <c r="AC22" s="1172">
        <v>149.0522099503585</v>
      </c>
      <c r="AD22" s="1172">
        <v>157.11254286780363</v>
      </c>
      <c r="AE22" s="1172">
        <v>3.2647709999999988</v>
      </c>
      <c r="AF22" s="1172">
        <v>3864.0159671700007</v>
      </c>
      <c r="AG22" s="1172">
        <v>2912.7534273264328</v>
      </c>
      <c r="AH22" s="1172">
        <v>730.85098207513454</v>
      </c>
      <c r="AI22" s="1172">
        <v>140.11177726273135</v>
      </c>
      <c r="AJ22" s="1172">
        <v>76.396270505701665</v>
      </c>
      <c r="AK22" s="1172">
        <v>3.9035100000000003</v>
      </c>
      <c r="AL22" s="1172">
        <v>3048.6015678824192</v>
      </c>
      <c r="AM22" s="1172">
        <v>2158.9993526818753</v>
      </c>
      <c r="AN22" s="1172">
        <v>675.20013872687684</v>
      </c>
      <c r="AO22" s="1172">
        <v>138.24890626598386</v>
      </c>
      <c r="AP22" s="1172">
        <v>74</v>
      </c>
      <c r="AQ22" s="1172">
        <v>2</v>
      </c>
      <c r="AR22" s="1172">
        <v>3166.1959999999999</v>
      </c>
      <c r="AS22" s="1172">
        <v>2174.4589999999998</v>
      </c>
      <c r="AT22" s="1172">
        <v>756.62199999999996</v>
      </c>
      <c r="AU22" s="1172">
        <v>135.649</v>
      </c>
      <c r="AV22" s="1172" t="s">
        <v>356</v>
      </c>
      <c r="AW22" s="1172" t="s">
        <v>356</v>
      </c>
      <c r="AX22" s="1010"/>
    </row>
    <row r="23" spans="1:50" s="376" customFormat="1">
      <c r="A23" s="131" t="s">
        <v>447</v>
      </c>
      <c r="B23" s="1172">
        <v>5224.635928679817</v>
      </c>
      <c r="C23" s="1172">
        <v>2736.9679508824825</v>
      </c>
      <c r="D23" s="1172">
        <v>1437.7871741886895</v>
      </c>
      <c r="E23" s="1172">
        <v>735.67842524286061</v>
      </c>
      <c r="F23" s="1172" t="s">
        <v>356</v>
      </c>
      <c r="G23" s="1172" t="s">
        <v>356</v>
      </c>
      <c r="H23" s="1172">
        <v>5513.6877468998609</v>
      </c>
      <c r="I23" s="1172" t="s">
        <v>356</v>
      </c>
      <c r="J23" s="1172">
        <v>1648.536130141134</v>
      </c>
      <c r="K23" s="1172">
        <v>870.40264102837443</v>
      </c>
      <c r="L23" s="1172">
        <v>388.18545693212008</v>
      </c>
      <c r="M23" s="1172" t="s">
        <v>356</v>
      </c>
      <c r="N23" s="1172">
        <v>4981.1421799012796</v>
      </c>
      <c r="O23" s="1172">
        <v>2115.5385640024206</v>
      </c>
      <c r="P23" s="1172">
        <v>1769.7037023679165</v>
      </c>
      <c r="Q23" s="1172">
        <v>699.47533835212676</v>
      </c>
      <c r="R23" s="1172">
        <v>391.41210017881588</v>
      </c>
      <c r="S23" s="1172">
        <v>5.0124750000000056</v>
      </c>
      <c r="T23" s="1172">
        <v>4505.0328207861176</v>
      </c>
      <c r="U23" s="1172">
        <v>1648.3850114241575</v>
      </c>
      <c r="V23" s="1172">
        <v>1813.0557720127915</v>
      </c>
      <c r="W23" s="1172">
        <v>716.58029983004394</v>
      </c>
      <c r="X23" s="1172" t="s">
        <v>356</v>
      </c>
      <c r="Y23" s="1172" t="s">
        <v>356</v>
      </c>
      <c r="Z23" s="1172">
        <v>4966.0481272840188</v>
      </c>
      <c r="AA23" s="1172">
        <v>1979.4526747380557</v>
      </c>
      <c r="AB23" s="1172">
        <v>1849.3047926663671</v>
      </c>
      <c r="AC23" s="1172">
        <v>697.30637136989901</v>
      </c>
      <c r="AD23" s="1172">
        <v>426.13729050969755</v>
      </c>
      <c r="AE23" s="1172">
        <v>13.846998000000006</v>
      </c>
      <c r="AF23" s="1172">
        <v>5502.570341541209</v>
      </c>
      <c r="AG23" s="1172">
        <v>2593.0096247782362</v>
      </c>
      <c r="AH23" s="1172">
        <v>1864.789832819336</v>
      </c>
      <c r="AI23" s="1172">
        <v>707.51152786805289</v>
      </c>
      <c r="AJ23" s="1172">
        <v>334.76156407558398</v>
      </c>
      <c r="AK23" s="1172">
        <v>2.4977920000000013</v>
      </c>
      <c r="AL23" s="1172">
        <v>5847.6776064648675</v>
      </c>
      <c r="AM23" s="1172">
        <v>2820.082626595603</v>
      </c>
      <c r="AN23" s="1172">
        <v>1918.4675462102712</v>
      </c>
      <c r="AO23" s="1172">
        <v>749.19645869034923</v>
      </c>
      <c r="AP23" s="1172">
        <v>359</v>
      </c>
      <c r="AQ23" s="1172">
        <v>1</v>
      </c>
      <c r="AR23" s="1172">
        <v>5900.4089999999997</v>
      </c>
      <c r="AS23" s="1172">
        <v>2681.3150000000001</v>
      </c>
      <c r="AT23" s="1172">
        <v>2093.9789999999998</v>
      </c>
      <c r="AU23" s="1172">
        <v>765.93499999999995</v>
      </c>
      <c r="AV23" s="1172">
        <v>357.41500000000002</v>
      </c>
      <c r="AW23" s="1172">
        <v>1.764</v>
      </c>
      <c r="AX23" s="1010"/>
    </row>
    <row r="24" spans="1:50" s="376" customFormat="1">
      <c r="A24" s="131" t="s">
        <v>448</v>
      </c>
      <c r="B24" s="1172">
        <v>4288.862688911031</v>
      </c>
      <c r="C24" s="1172">
        <v>2471.4681327113171</v>
      </c>
      <c r="D24" s="1172">
        <v>1310.366207660453</v>
      </c>
      <c r="E24" s="1172">
        <v>382.71790289500893</v>
      </c>
      <c r="F24" s="1172">
        <v>73.590382644252344</v>
      </c>
      <c r="G24" s="1172">
        <v>50.720063000000003</v>
      </c>
      <c r="H24" s="1172">
        <v>4244.646974632471</v>
      </c>
      <c r="I24" s="1172">
        <v>2331.442345629338</v>
      </c>
      <c r="J24" s="1172">
        <v>1331.2047542537728</v>
      </c>
      <c r="K24" s="1172">
        <v>466.00797005827468</v>
      </c>
      <c r="L24" s="1172">
        <v>80.227494691085155</v>
      </c>
      <c r="M24" s="1172">
        <v>35.764410000000005</v>
      </c>
      <c r="N24" s="1172">
        <v>3435.6814365656032</v>
      </c>
      <c r="O24" s="1172">
        <v>1625.3217118360139</v>
      </c>
      <c r="P24" s="1172">
        <v>1319.7706378817049</v>
      </c>
      <c r="Q24" s="1172">
        <v>384.99703482117332</v>
      </c>
      <c r="R24" s="1172">
        <v>68.873741026711002</v>
      </c>
      <c r="S24" s="1172">
        <v>36.718311</v>
      </c>
      <c r="T24" s="1172">
        <v>3709.0288655452691</v>
      </c>
      <c r="U24" s="1172">
        <v>1907.8764101783831</v>
      </c>
      <c r="V24" s="1172">
        <v>1353.271800375815</v>
      </c>
      <c r="W24" s="1172">
        <v>344.86904193626214</v>
      </c>
      <c r="X24" s="1172">
        <v>66.506075054808434</v>
      </c>
      <c r="Y24" s="1172">
        <v>36.505538000000001</v>
      </c>
      <c r="Z24" s="1172">
        <v>3931.0553598104962</v>
      </c>
      <c r="AA24" s="1172">
        <v>1919.3010087253256</v>
      </c>
      <c r="AB24" s="1172">
        <v>1546.6271893860344</v>
      </c>
      <c r="AC24" s="1172">
        <v>339.49060872612239</v>
      </c>
      <c r="AD24" s="1172">
        <v>60.165728973013856</v>
      </c>
      <c r="AE24" s="1172">
        <v>65.470823999999993</v>
      </c>
      <c r="AF24" s="1172">
        <v>3627.5032311793098</v>
      </c>
      <c r="AG24" s="1172">
        <v>1118.7050299381958</v>
      </c>
      <c r="AH24" s="1172">
        <v>1557.8177152555363</v>
      </c>
      <c r="AI24" s="1172">
        <v>292.63357156996739</v>
      </c>
      <c r="AJ24" s="1172" t="s">
        <v>356</v>
      </c>
      <c r="AK24" s="1172" t="s">
        <v>356</v>
      </c>
      <c r="AL24" s="1172">
        <v>3212.2086835764135</v>
      </c>
      <c r="AM24" s="1172">
        <v>1101.382533515464</v>
      </c>
      <c r="AN24" s="1172">
        <v>1630.3754535682399</v>
      </c>
      <c r="AO24" s="1172">
        <v>285.9196267798452</v>
      </c>
      <c r="AP24" s="1172">
        <v>154</v>
      </c>
      <c r="AQ24" s="1172">
        <v>41</v>
      </c>
      <c r="AR24" s="1172">
        <v>3574.011</v>
      </c>
      <c r="AS24" s="1172" t="s">
        <v>356</v>
      </c>
      <c r="AT24" s="1172">
        <v>1796.809</v>
      </c>
      <c r="AU24" s="1172">
        <v>287.08800000000002</v>
      </c>
      <c r="AV24" s="1172" t="s">
        <v>356</v>
      </c>
      <c r="AW24" s="1172">
        <v>37.765999999999998</v>
      </c>
      <c r="AX24" s="1010"/>
    </row>
    <row r="25" spans="1:50" s="376" customFormat="1">
      <c r="A25" s="131" t="s">
        <v>449</v>
      </c>
      <c r="B25" s="1172">
        <v>3592.8380253547261</v>
      </c>
      <c r="C25" s="1172">
        <v>1798.6666256128979</v>
      </c>
      <c r="D25" s="1172">
        <v>1093.0381683511334</v>
      </c>
      <c r="E25" s="1172">
        <v>508.86254038279236</v>
      </c>
      <c r="F25" s="1172">
        <v>99.378242007902998</v>
      </c>
      <c r="G25" s="1172">
        <v>92.892449000000028</v>
      </c>
      <c r="H25" s="1172">
        <v>3585.4391635856732</v>
      </c>
      <c r="I25" s="1172">
        <v>1431.2933630160126</v>
      </c>
      <c r="J25" s="1172">
        <v>1217.3467070246402</v>
      </c>
      <c r="K25" s="1172">
        <v>715.7960559832751</v>
      </c>
      <c r="L25" s="1172">
        <v>142.22122056174581</v>
      </c>
      <c r="M25" s="1172">
        <v>78.781817000000032</v>
      </c>
      <c r="N25" s="1172">
        <v>3252.2537109403356</v>
      </c>
      <c r="O25" s="1172">
        <v>1298.0752705247514</v>
      </c>
      <c r="P25" s="1172">
        <v>1173.5259479561269</v>
      </c>
      <c r="Q25" s="1172">
        <v>408.19501357961246</v>
      </c>
      <c r="R25" s="1172">
        <v>294.69035587984411</v>
      </c>
      <c r="S25" s="1172">
        <v>77.767123000000026</v>
      </c>
      <c r="T25" s="1172">
        <v>3263.0053811825428</v>
      </c>
      <c r="U25" s="1172">
        <v>1547.7123708718241</v>
      </c>
      <c r="V25" s="1172">
        <v>1140.4541592529038</v>
      </c>
      <c r="W25" s="1172">
        <v>370.10479524986448</v>
      </c>
      <c r="X25" s="1172">
        <v>146.2185888079506</v>
      </c>
      <c r="Y25" s="1172">
        <v>58.515467000000179</v>
      </c>
      <c r="Z25" s="1172">
        <v>3849.5623123875184</v>
      </c>
      <c r="AA25" s="1172">
        <v>1911.7544900284101</v>
      </c>
      <c r="AB25" s="1172">
        <v>1454.6362536677912</v>
      </c>
      <c r="AC25" s="1172">
        <v>327.03904841047699</v>
      </c>
      <c r="AD25" s="1172">
        <v>123.98666628083996</v>
      </c>
      <c r="AE25" s="1172">
        <v>32.145853999999815</v>
      </c>
      <c r="AF25" s="1172">
        <v>3464.3038268444307</v>
      </c>
      <c r="AG25" s="1172" t="s">
        <v>356</v>
      </c>
      <c r="AH25" s="1172">
        <v>1479.8400349298072</v>
      </c>
      <c r="AI25" s="1172">
        <v>329.47726853495163</v>
      </c>
      <c r="AJ25" s="1172">
        <v>88.143145013573658</v>
      </c>
      <c r="AK25" s="1172" t="s">
        <v>356</v>
      </c>
      <c r="AL25" s="1172">
        <v>4025.173503403656</v>
      </c>
      <c r="AM25" s="1172">
        <v>2152.858496527344</v>
      </c>
      <c r="AN25" s="1172">
        <v>1429.0663720876266</v>
      </c>
      <c r="AO25" s="1172">
        <v>318.64486932499733</v>
      </c>
      <c r="AP25" s="1172" t="s">
        <v>356</v>
      </c>
      <c r="AQ25" s="1172" t="s">
        <v>356</v>
      </c>
      <c r="AR25" s="1172">
        <v>3863.6849999999999</v>
      </c>
      <c r="AS25" s="1172">
        <v>1818.8510000000001</v>
      </c>
      <c r="AT25" s="1172">
        <v>1550.86</v>
      </c>
      <c r="AU25" s="1172">
        <v>351.68700000000001</v>
      </c>
      <c r="AV25" s="1172">
        <v>99.989000000000004</v>
      </c>
      <c r="AW25" s="1172">
        <v>42.298000000000002</v>
      </c>
      <c r="AX25" s="1010"/>
    </row>
    <row r="26" spans="1:50" s="376" customFormat="1">
      <c r="A26" s="131" t="s">
        <v>450</v>
      </c>
      <c r="B26" s="1172">
        <v>3294.0918914696535</v>
      </c>
      <c r="C26" s="1172">
        <v>2000.9692147213593</v>
      </c>
      <c r="D26" s="1172">
        <v>812.65804868327484</v>
      </c>
      <c r="E26" s="1172">
        <v>405.08777735339191</v>
      </c>
      <c r="F26" s="1172">
        <v>48.206768711627348</v>
      </c>
      <c r="G26" s="1172">
        <v>27.170081999999994</v>
      </c>
      <c r="H26" s="1172">
        <v>3326.1332693500385</v>
      </c>
      <c r="I26" s="1172">
        <v>1722.3496470642717</v>
      </c>
      <c r="J26" s="1172">
        <v>1026.078366796723</v>
      </c>
      <c r="K26" s="1172">
        <v>472.47552431388272</v>
      </c>
      <c r="L26" s="1172">
        <v>66.801058175160335</v>
      </c>
      <c r="M26" s="1172">
        <v>38.428672999999996</v>
      </c>
      <c r="N26" s="1172">
        <v>2913.7585509439696</v>
      </c>
      <c r="O26" s="1172">
        <v>1400.3675759165899</v>
      </c>
      <c r="P26" s="1172">
        <v>1025.5770983202221</v>
      </c>
      <c r="Q26" s="1172">
        <v>400.92862594941653</v>
      </c>
      <c r="R26" s="1172">
        <v>65.965399757740983</v>
      </c>
      <c r="S26" s="1172">
        <v>20.919851000000001</v>
      </c>
      <c r="T26" s="1172">
        <v>3718.654807004586</v>
      </c>
      <c r="U26" s="1172">
        <v>2319.0731864807326</v>
      </c>
      <c r="V26" s="1172">
        <v>953.77616457281988</v>
      </c>
      <c r="W26" s="1172">
        <v>363.03050242524313</v>
      </c>
      <c r="X26" s="1172">
        <v>63.912389525790303</v>
      </c>
      <c r="Y26" s="1172">
        <v>18.862563999999999</v>
      </c>
      <c r="Z26" s="1172">
        <v>3052.7620892408731</v>
      </c>
      <c r="AA26" s="1172">
        <v>1425.7847934224367</v>
      </c>
      <c r="AB26" s="1172">
        <v>1103.1504449865247</v>
      </c>
      <c r="AC26" s="1172">
        <v>345.76723318283581</v>
      </c>
      <c r="AD26" s="1172">
        <v>164.68420164907562</v>
      </c>
      <c r="AE26" s="1172">
        <v>13.375415999999984</v>
      </c>
      <c r="AF26" s="1172">
        <v>3118.3694212359896</v>
      </c>
      <c r="AG26" s="1172">
        <v>1593.1166050059855</v>
      </c>
      <c r="AH26" s="1172">
        <v>1090.4019403310692</v>
      </c>
      <c r="AI26" s="1172">
        <v>337.09744851635537</v>
      </c>
      <c r="AJ26" s="1172">
        <v>86.212602382579163</v>
      </c>
      <c r="AK26" s="1172">
        <v>11.540824999999993</v>
      </c>
      <c r="AL26" s="1172">
        <v>3423.1914273531052</v>
      </c>
      <c r="AM26" s="1172">
        <v>1920.9762309767116</v>
      </c>
      <c r="AN26" s="1172">
        <v>1096.6588552102844</v>
      </c>
      <c r="AO26" s="1172">
        <v>316.23076133508454</v>
      </c>
      <c r="AP26" s="1172">
        <v>80</v>
      </c>
      <c r="AQ26" s="1172">
        <v>9</v>
      </c>
      <c r="AR26" s="1172">
        <v>3402.5459999999998</v>
      </c>
      <c r="AS26" s="1172">
        <v>1853.424</v>
      </c>
      <c r="AT26" s="1172">
        <v>1132.116</v>
      </c>
      <c r="AU26" s="1172">
        <v>345.44400000000002</v>
      </c>
      <c r="AV26" s="1172">
        <v>63.353000000000002</v>
      </c>
      <c r="AW26" s="1172">
        <v>8.2089999999999996</v>
      </c>
      <c r="AX26" s="1010"/>
    </row>
    <row r="27" spans="1:50" s="376" customFormat="1" ht="20.25" customHeight="1">
      <c r="A27" s="131" t="s">
        <v>460</v>
      </c>
      <c r="B27" s="1172">
        <v>109323.90350838444</v>
      </c>
      <c r="C27" s="1172">
        <v>49512.786579139283</v>
      </c>
      <c r="D27" s="1172">
        <v>36731.076998000004</v>
      </c>
      <c r="E27" s="1172">
        <v>13917.558021075496</v>
      </c>
      <c r="F27" s="1172">
        <v>4642.5065321696447</v>
      </c>
      <c r="G27" s="1172">
        <v>4519.9753780000019</v>
      </c>
      <c r="H27" s="1172">
        <v>120138.00246865561</v>
      </c>
      <c r="I27" s="1172">
        <v>53134.232665833893</v>
      </c>
      <c r="J27" s="1172">
        <v>41987.373721000011</v>
      </c>
      <c r="K27" s="1172">
        <v>15110.915920369282</v>
      </c>
      <c r="L27" s="1172">
        <v>6082.3539184524143</v>
      </c>
      <c r="M27" s="1172">
        <v>3823.1262430000011</v>
      </c>
      <c r="N27" s="1172">
        <v>113576.71290075821</v>
      </c>
      <c r="O27" s="1172">
        <v>48399.308281493875</v>
      </c>
      <c r="P27" s="1172">
        <v>42697.917485999998</v>
      </c>
      <c r="Q27" s="1172">
        <v>12359.17535216945</v>
      </c>
      <c r="R27" s="1172">
        <v>6447.9751210948871</v>
      </c>
      <c r="S27" s="1172">
        <v>3672.3366599999999</v>
      </c>
      <c r="T27" s="1172">
        <v>117476.07489289736</v>
      </c>
      <c r="U27" s="1172">
        <v>53627.664563972925</v>
      </c>
      <c r="V27" s="1172">
        <v>42500.809575000007</v>
      </c>
      <c r="W27" s="1172">
        <v>11748.248492587667</v>
      </c>
      <c r="X27" s="1172">
        <v>5676.1464623367874</v>
      </c>
      <c r="Y27" s="1172">
        <v>3923.2057990000003</v>
      </c>
      <c r="Z27" s="1172">
        <v>121299.33194654336</v>
      </c>
      <c r="AA27" s="1172">
        <v>55707.466198013564</v>
      </c>
      <c r="AB27" s="1172">
        <v>47894.974875999993</v>
      </c>
      <c r="AC27" s="1172">
        <v>11119.190100209047</v>
      </c>
      <c r="AD27" s="1172">
        <v>5973.608698320746</v>
      </c>
      <c r="AE27" s="1172">
        <v>604.09207399999991</v>
      </c>
      <c r="AF27" s="1172">
        <v>122167.36149905047</v>
      </c>
      <c r="AG27" s="1172">
        <v>56421.007575995332</v>
      </c>
      <c r="AH27" s="1172">
        <v>47929.369198</v>
      </c>
      <c r="AI27" s="1172">
        <v>11318.026116436997</v>
      </c>
      <c r="AJ27" s="1172">
        <v>5932.8672946181223</v>
      </c>
      <c r="AK27" s="1172">
        <v>566.09131400000024</v>
      </c>
      <c r="AL27" s="1172">
        <v>127292.51318868209</v>
      </c>
      <c r="AM27" s="1172">
        <v>59790.42661727807</v>
      </c>
      <c r="AN27" s="1172">
        <v>49187.237484999998</v>
      </c>
      <c r="AO27" s="1172">
        <v>10898.012087435291</v>
      </c>
      <c r="AP27" s="1172">
        <v>5448</v>
      </c>
      <c r="AQ27" s="1172">
        <v>1969</v>
      </c>
      <c r="AR27" s="1172">
        <v>135394.546</v>
      </c>
      <c r="AS27" s="1172">
        <v>58174.805999999997</v>
      </c>
      <c r="AT27" s="1172">
        <v>53020.207999999999</v>
      </c>
      <c r="AU27" s="1172">
        <v>11580.644</v>
      </c>
      <c r="AV27" s="1172">
        <v>5607.2340000000004</v>
      </c>
      <c r="AW27" s="1172">
        <v>7011.6540000000005</v>
      </c>
      <c r="AX27" s="1010"/>
    </row>
    <row r="28" spans="1:50">
      <c r="A28" s="319"/>
      <c r="B28" s="331"/>
      <c r="C28" s="319"/>
      <c r="D28" s="319"/>
      <c r="E28" s="319"/>
      <c r="H28" s="328"/>
      <c r="I28" s="319"/>
      <c r="J28" s="319"/>
      <c r="K28" s="319"/>
      <c r="N28" s="328"/>
      <c r="O28" s="319"/>
      <c r="P28" s="319"/>
      <c r="Q28" s="319"/>
      <c r="T28" s="328"/>
      <c r="U28" s="319"/>
      <c r="V28" s="319"/>
      <c r="W28" s="319"/>
      <c r="Z28" s="328"/>
      <c r="AA28" s="319"/>
      <c r="AB28" s="319"/>
      <c r="AC28" s="319"/>
    </row>
    <row r="29" spans="1:50" s="374" customFormat="1" ht="18.75" customHeight="1">
      <c r="A29" s="248"/>
      <c r="B29" s="1443" t="s">
        <v>1379</v>
      </c>
      <c r="C29" s="1443"/>
      <c r="D29" s="1443"/>
      <c r="E29" s="1443"/>
      <c r="F29" s="1443"/>
      <c r="G29" s="1443"/>
      <c r="H29" s="371"/>
      <c r="I29" s="371"/>
      <c r="J29" s="371"/>
      <c r="K29" s="371"/>
      <c r="L29" s="371"/>
      <c r="M29" s="371"/>
      <c r="N29" s="371"/>
      <c r="O29" s="371"/>
      <c r="P29" s="371"/>
      <c r="Q29" s="371"/>
      <c r="R29" s="371"/>
    </row>
    <row r="30" spans="1:50" s="374" customFormat="1" ht="15" customHeight="1">
      <c r="A30" s="248"/>
      <c r="B30" s="1444" t="s">
        <v>985</v>
      </c>
      <c r="C30" s="1444"/>
      <c r="D30" s="1444"/>
      <c r="E30" s="1444"/>
      <c r="F30" s="1444"/>
      <c r="G30" s="1444"/>
      <c r="H30" s="371"/>
      <c r="I30" s="371"/>
      <c r="J30" s="371"/>
      <c r="K30" s="371"/>
      <c r="L30" s="371"/>
      <c r="M30" s="371"/>
      <c r="N30" s="371"/>
      <c r="O30" s="371"/>
      <c r="P30" s="371"/>
      <c r="Q30" s="371"/>
      <c r="R30" s="371"/>
    </row>
    <row r="31" spans="1:50" s="374" customFormat="1" ht="30" customHeight="1">
      <c r="A31" s="248"/>
      <c r="B31" s="1444" t="s">
        <v>986</v>
      </c>
      <c r="C31" s="1444"/>
      <c r="D31" s="1444"/>
      <c r="E31" s="1444"/>
      <c r="F31" s="1444"/>
      <c r="G31" s="1444"/>
      <c r="H31" s="371"/>
      <c r="I31" s="371"/>
      <c r="J31" s="371"/>
      <c r="K31" s="371"/>
      <c r="L31" s="371"/>
      <c r="M31" s="371"/>
      <c r="N31" s="371"/>
      <c r="O31" s="371"/>
      <c r="P31" s="371"/>
      <c r="Q31" s="371"/>
      <c r="R31" s="371"/>
    </row>
  </sheetData>
  <sheetProtection selectLockedCells="1"/>
  <mergeCells count="36">
    <mergeCell ref="AR5:AW5"/>
    <mergeCell ref="AR6:AR7"/>
    <mergeCell ref="AS6:AW6"/>
    <mergeCell ref="AR9:AW9"/>
    <mergeCell ref="AL9:AQ9"/>
    <mergeCell ref="AL6:AL7"/>
    <mergeCell ref="AM6:AQ6"/>
    <mergeCell ref="AL5:AQ5"/>
    <mergeCell ref="H9:M9"/>
    <mergeCell ref="N9:S9"/>
    <mergeCell ref="T9:Y9"/>
    <mergeCell ref="Z9:AE9"/>
    <mergeCell ref="AF9:AK9"/>
    <mergeCell ref="Z5:AE5"/>
    <mergeCell ref="Z6:Z7"/>
    <mergeCell ref="AA6:AE6"/>
    <mergeCell ref="AF6:AF7"/>
    <mergeCell ref="H6:H7"/>
    <mergeCell ref="I6:M6"/>
    <mergeCell ref="N6:N7"/>
    <mergeCell ref="O6:S6"/>
    <mergeCell ref="T6:T7"/>
    <mergeCell ref="H5:M5"/>
    <mergeCell ref="N5:S5"/>
    <mergeCell ref="T5:Y5"/>
    <mergeCell ref="AF5:AK5"/>
    <mergeCell ref="AG6:AK6"/>
    <mergeCell ref="U6:Y6"/>
    <mergeCell ref="B29:G29"/>
    <mergeCell ref="B30:G30"/>
    <mergeCell ref="B31:G31"/>
    <mergeCell ref="A5:A7"/>
    <mergeCell ref="B5:G5"/>
    <mergeCell ref="B6:B7"/>
    <mergeCell ref="C6:G6"/>
    <mergeCell ref="B9:G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&amp;"Arial,Fett"Umsätze der Umweltschutzwirtschaft*) 2010 – 2017 nach Wirtschaftszweigen**) und Bundesländern</oddHeader>
    <oddFooter>&amp;CStatistische Ämter der Länder – Indikatoren und Kennzahlen, UGRdL 2020</oddFooter>
  </headerFooter>
  <colBreaks count="3" manualBreakCount="3">
    <brk id="7" max="1048575" man="1"/>
    <brk id="13" max="1048575" man="1"/>
    <brk id="25" max="1048575" man="1"/>
  </colBreaks>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7">
    <pageSetUpPr autoPageBreaks="0"/>
  </sheetPr>
  <dimension ref="A1:AK31"/>
  <sheetViews>
    <sheetView showGridLines="0" showRowColHeaders="0" zoomScaleNormal="100" workbookViewId="0">
      <pane xSplit="1" topLeftCell="B1" activePane="topRight" state="frozen"/>
      <selection pane="topRight"/>
    </sheetView>
  </sheetViews>
  <sheetFormatPr baseColWidth="10" defaultColWidth="11.453125" defaultRowHeight="12.75" customHeight="1"/>
  <cols>
    <col min="1" max="1" width="23.7265625" style="674" customWidth="1"/>
    <col min="2" max="3" width="13.81640625" style="523" customWidth="1"/>
    <col min="4" max="5" width="13.81640625" style="217" customWidth="1"/>
    <col min="6" max="7" width="13.81640625" style="523" customWidth="1"/>
    <col min="8" max="9" width="13.81640625" style="217" customWidth="1"/>
    <col min="10" max="11" width="13.81640625" style="523" customWidth="1"/>
    <col min="12" max="13" width="13.81640625" style="217" customWidth="1"/>
    <col min="14" max="15" width="13.81640625" style="523" customWidth="1"/>
    <col min="16" max="17" width="13.81640625" style="217" customWidth="1"/>
    <col min="18" max="19" width="13.81640625" style="523" customWidth="1"/>
    <col min="20" max="37" width="13.81640625" style="217" customWidth="1"/>
    <col min="38" max="16384" width="11.453125" style="217"/>
  </cols>
  <sheetData>
    <row r="1" spans="1:37" ht="12.75" customHeight="1">
      <c r="A1" s="473" t="s">
        <v>322</v>
      </c>
    </row>
    <row r="3" spans="1:37" ht="12.75" customHeight="1">
      <c r="A3" s="125" t="s">
        <v>712</v>
      </c>
      <c r="B3" s="125" t="s">
        <v>1301</v>
      </c>
      <c r="C3" s="125"/>
      <c r="F3" s="125"/>
      <c r="G3" s="125"/>
      <c r="J3" s="125"/>
      <c r="K3" s="125"/>
      <c r="N3" s="125"/>
      <c r="O3" s="125"/>
      <c r="R3" s="125"/>
      <c r="S3" s="125"/>
    </row>
    <row r="4" spans="1:37" ht="12.75" customHeight="1">
      <c r="A4" s="125"/>
      <c r="B4" s="125"/>
      <c r="C4" s="125"/>
      <c r="F4" s="125"/>
      <c r="G4" s="125"/>
      <c r="J4" s="125"/>
      <c r="K4" s="125"/>
      <c r="N4" s="125"/>
      <c r="O4" s="125"/>
      <c r="R4" s="125"/>
      <c r="S4" s="125"/>
    </row>
    <row r="5" spans="1:37" ht="16" customHeight="1">
      <c r="A5" s="1286" t="s">
        <v>433</v>
      </c>
      <c r="B5" s="1455">
        <v>2010</v>
      </c>
      <c r="C5" s="1456"/>
      <c r="D5" s="1456"/>
      <c r="E5" s="1457"/>
      <c r="F5" s="1458">
        <v>2011</v>
      </c>
      <c r="G5" s="1459"/>
      <c r="H5" s="1459"/>
      <c r="I5" s="1459"/>
      <c r="J5" s="1458">
        <v>2012</v>
      </c>
      <c r="K5" s="1459"/>
      <c r="L5" s="1459"/>
      <c r="M5" s="1459"/>
      <c r="N5" s="1458">
        <v>2013</v>
      </c>
      <c r="O5" s="1459"/>
      <c r="P5" s="1459"/>
      <c r="Q5" s="1459"/>
      <c r="R5" s="1458">
        <v>2014</v>
      </c>
      <c r="S5" s="1459"/>
      <c r="T5" s="1459"/>
      <c r="U5" s="1459"/>
      <c r="V5" s="1458">
        <v>2015</v>
      </c>
      <c r="W5" s="1459"/>
      <c r="X5" s="1459"/>
      <c r="Y5" s="1459"/>
      <c r="Z5" s="1458">
        <v>2016</v>
      </c>
      <c r="AA5" s="1459"/>
      <c r="AB5" s="1459"/>
      <c r="AC5" s="1459"/>
      <c r="AD5" s="1458">
        <v>2017</v>
      </c>
      <c r="AE5" s="1459"/>
      <c r="AF5" s="1459"/>
      <c r="AG5" s="1459"/>
      <c r="AH5" s="606"/>
      <c r="AI5" s="607"/>
      <c r="AJ5" s="607"/>
      <c r="AK5" s="607"/>
    </row>
    <row r="6" spans="1:37" ht="16" customHeight="1">
      <c r="A6" s="1384"/>
      <c r="B6" s="1286" t="s">
        <v>646</v>
      </c>
      <c r="C6" s="1460" t="s">
        <v>595</v>
      </c>
      <c r="D6" s="1459"/>
      <c r="E6" s="1459"/>
      <c r="F6" s="1461" t="s">
        <v>646</v>
      </c>
      <c r="G6" s="1460" t="s">
        <v>595</v>
      </c>
      <c r="H6" s="1459"/>
      <c r="I6" s="1459"/>
      <c r="J6" s="1461" t="s">
        <v>646</v>
      </c>
      <c r="K6" s="1460" t="s">
        <v>595</v>
      </c>
      <c r="L6" s="1459"/>
      <c r="M6" s="1459"/>
      <c r="N6" s="1461" t="s">
        <v>646</v>
      </c>
      <c r="O6" s="1460" t="s">
        <v>595</v>
      </c>
      <c r="P6" s="1459"/>
      <c r="Q6" s="1459"/>
      <c r="R6" s="1461" t="s">
        <v>646</v>
      </c>
      <c r="S6" s="1460" t="s">
        <v>595</v>
      </c>
      <c r="T6" s="1459"/>
      <c r="U6" s="1459"/>
      <c r="V6" s="1461" t="s">
        <v>646</v>
      </c>
      <c r="W6" s="1460" t="s">
        <v>595</v>
      </c>
      <c r="X6" s="1459"/>
      <c r="Y6" s="1459"/>
      <c r="Z6" s="1461" t="s">
        <v>646</v>
      </c>
      <c r="AA6" s="1460" t="s">
        <v>595</v>
      </c>
      <c r="AB6" s="1459"/>
      <c r="AC6" s="1459"/>
      <c r="AD6" s="1461" t="s">
        <v>646</v>
      </c>
      <c r="AE6" s="1460" t="s">
        <v>595</v>
      </c>
      <c r="AF6" s="1459"/>
      <c r="AG6" s="1459"/>
      <c r="AH6" s="608"/>
      <c r="AI6" s="607"/>
      <c r="AJ6" s="607"/>
      <c r="AK6" s="607"/>
    </row>
    <row r="7" spans="1:37" ht="47.15" customHeight="1">
      <c r="A7" s="1287"/>
      <c r="B7" s="1287"/>
      <c r="C7" s="525" t="s">
        <v>981</v>
      </c>
      <c r="D7" s="525" t="s">
        <v>597</v>
      </c>
      <c r="E7" s="522" t="s">
        <v>988</v>
      </c>
      <c r="F7" s="1289"/>
      <c r="G7" s="525" t="s">
        <v>981</v>
      </c>
      <c r="H7" s="525" t="s">
        <v>597</v>
      </c>
      <c r="I7" s="522" t="s">
        <v>988</v>
      </c>
      <c r="J7" s="1289"/>
      <c r="K7" s="525" t="s">
        <v>981</v>
      </c>
      <c r="L7" s="525" t="s">
        <v>597</v>
      </c>
      <c r="M7" s="522" t="s">
        <v>988</v>
      </c>
      <c r="N7" s="1289"/>
      <c r="O7" s="525" t="s">
        <v>981</v>
      </c>
      <c r="P7" s="525" t="s">
        <v>597</v>
      </c>
      <c r="Q7" s="522" t="s">
        <v>988</v>
      </c>
      <c r="R7" s="1289"/>
      <c r="S7" s="525" t="s">
        <v>981</v>
      </c>
      <c r="T7" s="525" t="s">
        <v>597</v>
      </c>
      <c r="U7" s="522" t="s">
        <v>988</v>
      </c>
      <c r="V7" s="1289"/>
      <c r="W7" s="525" t="s">
        <v>981</v>
      </c>
      <c r="X7" s="525" t="s">
        <v>597</v>
      </c>
      <c r="Y7" s="522" t="s">
        <v>988</v>
      </c>
      <c r="Z7" s="1289"/>
      <c r="AA7" s="525" t="s">
        <v>981</v>
      </c>
      <c r="AB7" s="525" t="s">
        <v>597</v>
      </c>
      <c r="AC7" s="522" t="s">
        <v>988</v>
      </c>
      <c r="AD7" s="1289"/>
      <c r="AE7" s="771" t="s">
        <v>981</v>
      </c>
      <c r="AF7" s="771" t="s">
        <v>597</v>
      </c>
      <c r="AG7" s="766" t="s">
        <v>988</v>
      </c>
      <c r="AH7" s="608"/>
      <c r="AI7" s="387"/>
      <c r="AJ7" s="387"/>
      <c r="AK7" s="499"/>
    </row>
    <row r="8" spans="1:37" ht="12.75" customHeight="1">
      <c r="A8" s="146"/>
      <c r="B8" s="134"/>
      <c r="C8" s="134"/>
      <c r="F8" s="134"/>
      <c r="G8" s="134"/>
      <c r="J8" s="134"/>
      <c r="K8" s="134"/>
      <c r="N8" s="134"/>
      <c r="O8" s="134"/>
      <c r="R8" s="134"/>
      <c r="S8" s="134"/>
    </row>
    <row r="9" spans="1:37" ht="12.75" customHeight="1">
      <c r="A9" s="142"/>
      <c r="B9" s="1276" t="s">
        <v>989</v>
      </c>
      <c r="C9" s="1276"/>
      <c r="D9" s="1276"/>
      <c r="E9" s="1276"/>
      <c r="F9" s="1276"/>
      <c r="G9" s="1276"/>
      <c r="H9" s="1276"/>
      <c r="I9" s="1276"/>
      <c r="J9" s="1276" t="s">
        <v>989</v>
      </c>
      <c r="K9" s="1276"/>
      <c r="L9" s="1276"/>
      <c r="M9" s="1276"/>
      <c r="N9" s="1276"/>
      <c r="O9" s="1276"/>
      <c r="P9" s="1276"/>
      <c r="Q9" s="1276"/>
      <c r="R9" s="1276" t="s">
        <v>989</v>
      </c>
      <c r="S9" s="1276"/>
      <c r="T9" s="1276"/>
      <c r="U9" s="1276"/>
      <c r="V9" s="1276"/>
      <c r="W9" s="1276"/>
      <c r="X9" s="1276"/>
      <c r="Y9" s="1276"/>
      <c r="Z9" s="1276" t="s">
        <v>989</v>
      </c>
      <c r="AA9" s="1276"/>
      <c r="AB9" s="1276"/>
      <c r="AC9" s="1276"/>
      <c r="AD9" s="1276"/>
      <c r="AE9" s="1276"/>
      <c r="AF9" s="1276"/>
      <c r="AG9" s="1276"/>
      <c r="AH9" s="142"/>
      <c r="AI9" s="142"/>
      <c r="AJ9" s="142"/>
      <c r="AK9" s="142"/>
    </row>
    <row r="10" spans="1:37" ht="12.75" customHeight="1">
      <c r="A10" s="142"/>
      <c r="B10" s="134"/>
      <c r="C10" s="134"/>
      <c r="F10" s="134"/>
      <c r="G10" s="134"/>
      <c r="J10" s="134"/>
      <c r="K10" s="134"/>
      <c r="N10" s="134"/>
      <c r="O10" s="134"/>
      <c r="R10" s="134"/>
      <c r="S10" s="134"/>
    </row>
    <row r="11" spans="1:37" ht="12.75" customHeight="1">
      <c r="A11" s="133" t="s">
        <v>435</v>
      </c>
      <c r="B11" s="1173">
        <v>51.435706052822596</v>
      </c>
      <c r="C11" s="1173">
        <v>22.341796931587851</v>
      </c>
      <c r="D11" s="1173">
        <v>11.273173383018008</v>
      </c>
      <c r="E11" s="1173">
        <v>17.820735738216744</v>
      </c>
      <c r="F11" s="1173">
        <v>56.249689400673972</v>
      </c>
      <c r="G11" s="1173">
        <v>27.087296749218382</v>
      </c>
      <c r="H11" s="1173">
        <v>10.04624683489318</v>
      </c>
      <c r="I11" s="1173">
        <v>19.116145816562415</v>
      </c>
      <c r="J11" s="1173">
        <v>56.369426490389003</v>
      </c>
      <c r="K11" s="1173">
        <v>26.236443183373844</v>
      </c>
      <c r="L11" s="1173">
        <v>10.475858048609574</v>
      </c>
      <c r="M11" s="1173">
        <v>19.657125258405575</v>
      </c>
      <c r="N11" s="1173">
        <v>57.854539919791101</v>
      </c>
      <c r="O11" s="1173">
        <v>27.829724414861467</v>
      </c>
      <c r="P11" s="1173">
        <v>10.720059929901172</v>
      </c>
      <c r="Q11" s="1173">
        <v>19.304755575028466</v>
      </c>
      <c r="R11" s="1173">
        <v>58.590417067169327</v>
      </c>
      <c r="S11" s="1173">
        <v>25.214322091789352</v>
      </c>
      <c r="T11" s="1173">
        <v>9.9426451826619022</v>
      </c>
      <c r="U11" s="1173">
        <v>23.433449792718079</v>
      </c>
      <c r="V11" s="1173">
        <v>62.713135861051697</v>
      </c>
      <c r="W11" s="1173">
        <v>29.580208946807581</v>
      </c>
      <c r="X11" s="1173">
        <v>9.5338605016948694</v>
      </c>
      <c r="Y11" s="1173">
        <v>23.599066412549249</v>
      </c>
      <c r="Z11" s="1173">
        <v>56.271000000000001</v>
      </c>
      <c r="AA11" s="1173">
        <v>25.943999999999999</v>
      </c>
      <c r="AB11" s="1173">
        <v>9.0380000000000003</v>
      </c>
      <c r="AC11" s="1173">
        <v>21.289000000000001</v>
      </c>
      <c r="AD11" s="1173">
        <v>59.253999999999998</v>
      </c>
      <c r="AE11" s="1173">
        <v>27.295999999999999</v>
      </c>
      <c r="AF11" s="1173">
        <v>9.0239999999999991</v>
      </c>
      <c r="AG11" s="1173">
        <v>22.934000000000001</v>
      </c>
    </row>
    <row r="12" spans="1:37" ht="12.75" customHeight="1">
      <c r="A12" s="133" t="s">
        <v>436</v>
      </c>
      <c r="B12" s="1173">
        <v>78.100512243248374</v>
      </c>
      <c r="C12" s="1173">
        <v>35.273161445239424</v>
      </c>
      <c r="D12" s="1173">
        <v>20.973926368196889</v>
      </c>
      <c r="E12" s="1173">
        <v>21.853424429812062</v>
      </c>
      <c r="F12" s="1173">
        <v>84.036642270928112</v>
      </c>
      <c r="G12" s="1173">
        <v>38.002222647590656</v>
      </c>
      <c r="H12" s="1173">
        <v>18.532676763445043</v>
      </c>
      <c r="I12" s="1173">
        <v>27.501742859892403</v>
      </c>
      <c r="J12" s="1173">
        <v>99.671019302218426</v>
      </c>
      <c r="K12" s="1173">
        <v>46.052912950558266</v>
      </c>
      <c r="L12" s="1173">
        <v>20.327716973111535</v>
      </c>
      <c r="M12" s="1173">
        <v>33.290389378548618</v>
      </c>
      <c r="N12" s="1173">
        <v>99.193316292055869</v>
      </c>
      <c r="O12" s="1173">
        <v>44.274249981130623</v>
      </c>
      <c r="P12" s="1173">
        <v>20.776279086402425</v>
      </c>
      <c r="Q12" s="1173">
        <v>34.14278722452282</v>
      </c>
      <c r="R12" s="1173">
        <v>89.372490090676322</v>
      </c>
      <c r="S12" s="1173">
        <v>40.147451743943776</v>
      </c>
      <c r="T12" s="1173">
        <v>17.695206339260658</v>
      </c>
      <c r="U12" s="1173">
        <v>31.529832007471878</v>
      </c>
      <c r="V12" s="1173">
        <v>94.591009197079302</v>
      </c>
      <c r="W12" s="1173">
        <v>45.182524231385152</v>
      </c>
      <c r="X12" s="1173">
        <v>17.290358876049943</v>
      </c>
      <c r="Y12" s="1173">
        <v>32.118126089644221</v>
      </c>
      <c r="Z12" s="1173">
        <v>92.355999999999995</v>
      </c>
      <c r="AA12" s="1173">
        <v>44.34</v>
      </c>
      <c r="AB12" s="1173">
        <v>16.638000000000002</v>
      </c>
      <c r="AC12" s="1173">
        <v>31.378</v>
      </c>
      <c r="AD12" s="1173">
        <v>95.72</v>
      </c>
      <c r="AE12" s="1173">
        <v>45.692</v>
      </c>
      <c r="AF12" s="1173">
        <v>17.317</v>
      </c>
      <c r="AG12" s="1173">
        <v>32.710999999999999</v>
      </c>
    </row>
    <row r="13" spans="1:37" ht="12.75" customHeight="1">
      <c r="A13" s="133" t="s">
        <v>437</v>
      </c>
      <c r="B13" s="1173">
        <v>10.30523184598432</v>
      </c>
      <c r="C13" s="1173">
        <v>1.1711540576078594</v>
      </c>
      <c r="D13" s="1173">
        <v>2.5208935426876473</v>
      </c>
      <c r="E13" s="1173">
        <v>6.6131842456888128</v>
      </c>
      <c r="F13" s="1173">
        <v>13.242170382105451</v>
      </c>
      <c r="G13" s="1173">
        <v>3.4712795102756324</v>
      </c>
      <c r="H13" s="1173">
        <v>2.5601441881216904</v>
      </c>
      <c r="I13" s="1173">
        <v>7.2107466837081287</v>
      </c>
      <c r="J13" s="1173">
        <v>13.336681540286015</v>
      </c>
      <c r="K13" s="1173">
        <v>2.077729912705355</v>
      </c>
      <c r="L13" s="1173">
        <v>2.8958106903244945</v>
      </c>
      <c r="M13" s="1173">
        <v>8.3631409372561691</v>
      </c>
      <c r="N13" s="1173">
        <v>12.028041289410833</v>
      </c>
      <c r="O13" s="1173">
        <v>1.1691448800394137</v>
      </c>
      <c r="P13" s="1173">
        <v>2.7210227050794589</v>
      </c>
      <c r="Q13" s="1173">
        <v>8.1378737042919607</v>
      </c>
      <c r="R13" s="1173">
        <v>12.819862009097394</v>
      </c>
      <c r="S13" s="1173">
        <v>1.1416880841209189</v>
      </c>
      <c r="T13" s="1173">
        <v>2.0664496853445007</v>
      </c>
      <c r="U13" s="1173">
        <v>9.6117242396319735</v>
      </c>
      <c r="V13" s="1173">
        <v>13.380081607999005</v>
      </c>
      <c r="W13" s="1173">
        <v>1.175062296069374</v>
      </c>
      <c r="X13" s="1173">
        <v>2.009199951403227</v>
      </c>
      <c r="Y13" s="1173">
        <v>10.195819360526404</v>
      </c>
      <c r="Z13" s="1173">
        <v>13.340999999999999</v>
      </c>
      <c r="AA13" s="1173">
        <v>1.409</v>
      </c>
      <c r="AB13" s="1173">
        <v>1.929</v>
      </c>
      <c r="AC13" s="1173">
        <v>10.004</v>
      </c>
      <c r="AD13" s="1173">
        <v>19.094999999999999</v>
      </c>
      <c r="AE13" s="1173" t="s">
        <v>356</v>
      </c>
      <c r="AF13" s="1173">
        <v>1.887</v>
      </c>
      <c r="AG13" s="1173" t="s">
        <v>356</v>
      </c>
    </row>
    <row r="14" spans="1:37" ht="12.75" customHeight="1">
      <c r="A14" s="133" t="s">
        <v>438</v>
      </c>
      <c r="B14" s="1173">
        <v>15.135136269384351</v>
      </c>
      <c r="C14" s="1173">
        <v>3.4142811365588686</v>
      </c>
      <c r="D14" s="1173">
        <v>3.2563553600494775</v>
      </c>
      <c r="E14" s="1173">
        <v>8.4644997727760032</v>
      </c>
      <c r="F14" s="1173">
        <v>16.238426885003214</v>
      </c>
      <c r="G14" s="1173">
        <v>3.6934036848179401</v>
      </c>
      <c r="H14" s="1173">
        <v>3.506680945282882</v>
      </c>
      <c r="I14" s="1173">
        <v>9.0383422549023908</v>
      </c>
      <c r="J14" s="1173">
        <v>17.940568463938412</v>
      </c>
      <c r="K14" s="1173">
        <v>5.0436176810790387</v>
      </c>
      <c r="L14" s="1173">
        <v>3.8038135315664241</v>
      </c>
      <c r="M14" s="1173">
        <v>9.0931372512929478</v>
      </c>
      <c r="N14" s="1173">
        <v>16.468024739944362</v>
      </c>
      <c r="O14" s="1173">
        <v>4.6183725192638212</v>
      </c>
      <c r="P14" s="1173">
        <v>3.34440634633612</v>
      </c>
      <c r="Q14" s="1173">
        <v>8.5052458743444213</v>
      </c>
      <c r="R14" s="1173">
        <v>16.57015512753182</v>
      </c>
      <c r="S14" s="1173">
        <v>4.0418626641271072</v>
      </c>
      <c r="T14" s="1173">
        <v>3.0547915083129773</v>
      </c>
      <c r="U14" s="1173">
        <v>9.4735009550917368</v>
      </c>
      <c r="V14" s="1173">
        <v>16.721420086998297</v>
      </c>
      <c r="W14" s="1173">
        <v>3.7654772823740776</v>
      </c>
      <c r="X14" s="1173">
        <v>3.24276018516459</v>
      </c>
      <c r="Y14" s="1173">
        <v>9.7131826194596265</v>
      </c>
      <c r="Z14" s="1173">
        <v>17.29</v>
      </c>
      <c r="AA14" s="1173">
        <v>4.2839999999999998</v>
      </c>
      <c r="AB14" s="1173">
        <v>3.4830000000000001</v>
      </c>
      <c r="AC14" s="1173">
        <v>9.5220000000000002</v>
      </c>
      <c r="AD14" s="1173">
        <v>18.231999999999999</v>
      </c>
      <c r="AE14" s="1173">
        <v>4.6619999999999999</v>
      </c>
      <c r="AF14" s="1173">
        <v>3.4340000000000002</v>
      </c>
      <c r="AG14" s="1173">
        <v>10.135999999999999</v>
      </c>
    </row>
    <row r="15" spans="1:37" ht="12.75" customHeight="1">
      <c r="A15" s="133" t="s">
        <v>439</v>
      </c>
      <c r="B15" s="1173">
        <v>5.3250125227405931</v>
      </c>
      <c r="C15" s="1173">
        <v>1.6784667981096351</v>
      </c>
      <c r="D15" s="1173">
        <v>0.50977919045894693</v>
      </c>
      <c r="E15" s="1173">
        <v>3.1367665341720121</v>
      </c>
      <c r="F15" s="1173">
        <v>5.25006984537261</v>
      </c>
      <c r="G15" s="1173">
        <v>1.4438149777522258</v>
      </c>
      <c r="H15" s="1173">
        <v>0.3945341734615902</v>
      </c>
      <c r="I15" s="1173">
        <v>3.4117206941587939</v>
      </c>
      <c r="J15" s="1173">
        <v>6.0764458299150244</v>
      </c>
      <c r="K15" s="1173">
        <v>1.981183941809247</v>
      </c>
      <c r="L15" s="1173">
        <v>0.40756197297815705</v>
      </c>
      <c r="M15" s="1173">
        <v>3.6876999151276197</v>
      </c>
      <c r="N15" s="1173">
        <v>6.4029299807346609</v>
      </c>
      <c r="O15" s="1173">
        <v>1.835346716637533</v>
      </c>
      <c r="P15" s="1173">
        <v>0.38901440710944507</v>
      </c>
      <c r="Q15" s="1173">
        <v>4.178568856987682</v>
      </c>
      <c r="R15" s="1173">
        <v>6.4391551776895106</v>
      </c>
      <c r="S15" s="1173">
        <v>1.5196107335637292</v>
      </c>
      <c r="T15" s="1173">
        <v>0.38922658616789341</v>
      </c>
      <c r="U15" s="1173">
        <v>4.530317857957888</v>
      </c>
      <c r="V15" s="1173">
        <v>6.4697337402209358</v>
      </c>
      <c r="W15" s="1173">
        <v>1.4961897172126155</v>
      </c>
      <c r="X15" s="1173">
        <v>0.51473960322681278</v>
      </c>
      <c r="Y15" s="1173">
        <v>4.458804419781508</v>
      </c>
      <c r="Z15" s="1173">
        <v>6.3079999999999998</v>
      </c>
      <c r="AA15" s="1173">
        <v>1.3180000000000001</v>
      </c>
      <c r="AB15" s="1173">
        <v>0.51900000000000002</v>
      </c>
      <c r="AC15" s="1173">
        <v>4.4710000000000001</v>
      </c>
      <c r="AD15" s="1173">
        <v>6.2220000000000004</v>
      </c>
      <c r="AE15" s="1173">
        <v>1.351</v>
      </c>
      <c r="AF15" s="1173">
        <v>0.499</v>
      </c>
      <c r="AG15" s="1173">
        <v>4.3719999999999999</v>
      </c>
    </row>
    <row r="16" spans="1:37" ht="12.75" customHeight="1">
      <c r="A16" s="133" t="s">
        <v>440</v>
      </c>
      <c r="B16" s="1173">
        <v>7.9886893079437176</v>
      </c>
      <c r="C16" s="1173">
        <v>0.48353590872469765</v>
      </c>
      <c r="D16" s="1173">
        <v>1.2638588667339028</v>
      </c>
      <c r="E16" s="1173">
        <v>6.2412945324851172</v>
      </c>
      <c r="F16" s="1173">
        <v>8.6721885176144617</v>
      </c>
      <c r="G16" s="1173">
        <v>0.50900627636805185</v>
      </c>
      <c r="H16" s="1173">
        <v>1.3427012763030841</v>
      </c>
      <c r="I16" s="1173">
        <v>6.820480964943326</v>
      </c>
      <c r="J16" s="1173">
        <v>8.9344671906925992</v>
      </c>
      <c r="K16" s="1173">
        <v>0.60223243310295915</v>
      </c>
      <c r="L16" s="1173">
        <v>1.2076570577670782</v>
      </c>
      <c r="M16" s="1173">
        <v>7.1245776998225612</v>
      </c>
      <c r="N16" s="1173">
        <v>8.932689230011615</v>
      </c>
      <c r="O16" s="1173">
        <v>0.34561390638841011</v>
      </c>
      <c r="P16" s="1173">
        <v>1.6309996810364027</v>
      </c>
      <c r="Q16" s="1173">
        <v>6.9560756425868009</v>
      </c>
      <c r="R16" s="1173">
        <v>10.309152466373682</v>
      </c>
      <c r="S16" s="1173">
        <v>1.431394189681215</v>
      </c>
      <c r="T16" s="1173">
        <v>1.0353750149452032</v>
      </c>
      <c r="U16" s="1173">
        <v>7.8423832617472637</v>
      </c>
      <c r="V16" s="1173">
        <v>10.462165233040643</v>
      </c>
      <c r="W16" s="1173">
        <v>1.6635262382234788</v>
      </c>
      <c r="X16" s="1173">
        <v>1.046356921825679</v>
      </c>
      <c r="Y16" s="1173">
        <v>7.7522820729914859</v>
      </c>
      <c r="Z16" s="1173">
        <v>10.734</v>
      </c>
      <c r="AA16" s="1173">
        <v>0.74199999999999999</v>
      </c>
      <c r="AB16" s="1173">
        <v>1.1459999999999999</v>
      </c>
      <c r="AC16" s="1173">
        <v>8.8469999999999995</v>
      </c>
      <c r="AD16" s="1173">
        <v>12.147</v>
      </c>
      <c r="AE16" s="1173">
        <v>1.343</v>
      </c>
      <c r="AF16" s="1173">
        <v>1.6060000000000001</v>
      </c>
      <c r="AG16" s="1173">
        <v>9.1969999999999992</v>
      </c>
    </row>
    <row r="17" spans="1:33" ht="12.75" customHeight="1">
      <c r="A17" s="133" t="s">
        <v>441</v>
      </c>
      <c r="B17" s="1173">
        <v>25.282168250866881</v>
      </c>
      <c r="C17" s="1173">
        <v>7.3099173113261902</v>
      </c>
      <c r="D17" s="1173">
        <v>5.7563385653164172</v>
      </c>
      <c r="E17" s="1173">
        <v>12.215912374224272</v>
      </c>
      <c r="F17" s="1173">
        <v>28.68667677276602</v>
      </c>
      <c r="G17" s="1173">
        <v>9.7689640361563956</v>
      </c>
      <c r="H17" s="1173">
        <v>5.3689688703037817</v>
      </c>
      <c r="I17" s="1173">
        <v>13.548743866305838</v>
      </c>
      <c r="J17" s="1173">
        <v>29.05956210458389</v>
      </c>
      <c r="K17" s="1173">
        <v>10.007340721577812</v>
      </c>
      <c r="L17" s="1173">
        <v>5.3413724562529428</v>
      </c>
      <c r="M17" s="1173">
        <v>13.710848926753137</v>
      </c>
      <c r="N17" s="1173">
        <v>30.152485803668519</v>
      </c>
      <c r="O17" s="1173">
        <v>10.411182516071216</v>
      </c>
      <c r="P17" s="1173">
        <v>5.9552796993009629</v>
      </c>
      <c r="Q17" s="1173">
        <v>13.786023588296342</v>
      </c>
      <c r="R17" s="1173">
        <v>33.551166212099702</v>
      </c>
      <c r="S17" s="1173">
        <v>11.151669363386285</v>
      </c>
      <c r="T17" s="1173">
        <v>5.817923983347697</v>
      </c>
      <c r="U17" s="1173">
        <v>16.581572865365715</v>
      </c>
      <c r="V17" s="1173">
        <v>34.433858937049138</v>
      </c>
      <c r="W17" s="1173">
        <v>10.393999227432639</v>
      </c>
      <c r="X17" s="1173">
        <v>6.1295467928559031</v>
      </c>
      <c r="Y17" s="1173">
        <v>17.910312916760596</v>
      </c>
      <c r="Z17" s="1173">
        <v>35.371000000000002</v>
      </c>
      <c r="AA17" s="1173">
        <v>10.656000000000001</v>
      </c>
      <c r="AB17" s="1173">
        <v>6.02</v>
      </c>
      <c r="AC17" s="1173">
        <v>18.696000000000002</v>
      </c>
      <c r="AD17" s="1173">
        <v>36.991999999999997</v>
      </c>
      <c r="AE17" s="1173">
        <v>11.804</v>
      </c>
      <c r="AF17" s="1173">
        <v>5.82</v>
      </c>
      <c r="AG17" s="1173">
        <v>19.367999999999999</v>
      </c>
    </row>
    <row r="18" spans="1:33" ht="12.75" customHeight="1">
      <c r="A18" s="133" t="s">
        <v>442</v>
      </c>
      <c r="B18" s="1173">
        <v>11.17904550031651</v>
      </c>
      <c r="C18" s="1173">
        <v>3.9087873362562848</v>
      </c>
      <c r="D18" s="1173">
        <v>2.3546108759460713</v>
      </c>
      <c r="E18" s="1173">
        <v>4.9156472881141546</v>
      </c>
      <c r="F18" s="1173">
        <v>10.845729442733454</v>
      </c>
      <c r="G18" s="1173">
        <v>3.2188686608317392</v>
      </c>
      <c r="H18" s="1173">
        <v>2.374889096851847</v>
      </c>
      <c r="I18" s="1173">
        <v>5.2519716850498668</v>
      </c>
      <c r="J18" s="1173">
        <v>12.73350630702706</v>
      </c>
      <c r="K18" s="1173">
        <v>4.3500670250879185</v>
      </c>
      <c r="L18" s="1173">
        <v>2.493813433467658</v>
      </c>
      <c r="M18" s="1173">
        <v>5.8896258484714847</v>
      </c>
      <c r="N18" s="1173">
        <v>11.981883314089878</v>
      </c>
      <c r="O18" s="1173">
        <v>4.2671422165456976</v>
      </c>
      <c r="P18" s="1173">
        <v>2.3027627502845576</v>
      </c>
      <c r="Q18" s="1173">
        <v>5.4119783472596206</v>
      </c>
      <c r="R18" s="1173">
        <v>12.772027891823898</v>
      </c>
      <c r="S18" s="1173">
        <v>4.6931842328569804</v>
      </c>
      <c r="T18" s="1173">
        <v>2.2459948823409293</v>
      </c>
      <c r="U18" s="1173">
        <v>5.8328487766259896</v>
      </c>
      <c r="V18" s="1173">
        <v>13.257167725129301</v>
      </c>
      <c r="W18" s="1173">
        <v>5.1653813704990323</v>
      </c>
      <c r="X18" s="1173">
        <v>2.2449445223626872</v>
      </c>
      <c r="Y18" s="1173">
        <v>5.8468418322675824</v>
      </c>
      <c r="Z18" s="1173">
        <v>16.190999999999999</v>
      </c>
      <c r="AA18" s="1173">
        <v>6.6909999999999998</v>
      </c>
      <c r="AB18" s="1173">
        <v>3.621</v>
      </c>
      <c r="AC18" s="1173">
        <v>5.8789999999999996</v>
      </c>
      <c r="AD18" s="1173">
        <v>15.326000000000001</v>
      </c>
      <c r="AE18" s="1173">
        <v>6.569</v>
      </c>
      <c r="AF18" s="1173">
        <v>2.9060000000000001</v>
      </c>
      <c r="AG18" s="1173">
        <v>5.851</v>
      </c>
    </row>
    <row r="19" spans="1:33" ht="12.75" customHeight="1">
      <c r="A19" s="133" t="s">
        <v>443</v>
      </c>
      <c r="B19" s="1173">
        <v>35.414125618033736</v>
      </c>
      <c r="C19" s="1173">
        <v>9.9100716593338927</v>
      </c>
      <c r="D19" s="1173">
        <v>7.1493186847916075</v>
      </c>
      <c r="E19" s="1173">
        <v>18.354735273908236</v>
      </c>
      <c r="F19" s="1173">
        <v>38.744637023224684</v>
      </c>
      <c r="G19" s="1173">
        <v>11.35372789523085</v>
      </c>
      <c r="H19" s="1173">
        <v>7.470457454967363</v>
      </c>
      <c r="I19" s="1173">
        <v>19.920451673026474</v>
      </c>
      <c r="J19" s="1173">
        <v>43.218571853792724</v>
      </c>
      <c r="K19" s="1173">
        <v>13.877083010007116</v>
      </c>
      <c r="L19" s="1173">
        <v>7.4155556388397992</v>
      </c>
      <c r="M19" s="1173">
        <v>21.92593320494581</v>
      </c>
      <c r="N19" s="1173">
        <v>44.560342354033757</v>
      </c>
      <c r="O19" s="1173">
        <v>14.68355991898936</v>
      </c>
      <c r="P19" s="1173">
        <v>7.5711639209197239</v>
      </c>
      <c r="Q19" s="1173">
        <v>22.305618514124674</v>
      </c>
      <c r="R19" s="1173">
        <v>46.790406033434977</v>
      </c>
      <c r="S19" s="1173">
        <v>13.9667417340469</v>
      </c>
      <c r="T19" s="1173">
        <v>7.8887092245819881</v>
      </c>
      <c r="U19" s="1173">
        <v>24.934955074806087</v>
      </c>
      <c r="V19" s="1173">
        <v>47.758596624872801</v>
      </c>
      <c r="W19" s="1173">
        <v>14.71015738535611</v>
      </c>
      <c r="X19" s="1173">
        <v>8.1194754779669687</v>
      </c>
      <c r="Y19" s="1173">
        <v>24.928963761549724</v>
      </c>
      <c r="Z19" s="1173">
        <v>46.774000000000001</v>
      </c>
      <c r="AA19" s="1173">
        <v>14.302</v>
      </c>
      <c r="AB19" s="1173">
        <v>7.673</v>
      </c>
      <c r="AC19" s="1173">
        <v>24.798999999999999</v>
      </c>
      <c r="AD19" s="1173">
        <v>46.185000000000002</v>
      </c>
      <c r="AE19" s="1173">
        <v>12.385999999999999</v>
      </c>
      <c r="AF19" s="1173">
        <v>7.4820000000000002</v>
      </c>
      <c r="AG19" s="1173">
        <v>26.317</v>
      </c>
    </row>
    <row r="20" spans="1:33" ht="12.75" customHeight="1">
      <c r="A20" s="133" t="s">
        <v>444</v>
      </c>
      <c r="B20" s="1173">
        <v>75.737464732374633</v>
      </c>
      <c r="C20" s="1173">
        <v>24.342150214718856</v>
      </c>
      <c r="D20" s="1173">
        <v>13.129675401268665</v>
      </c>
      <c r="E20" s="1173">
        <v>38.265639116387106</v>
      </c>
      <c r="F20" s="1173">
        <v>74.505217241216485</v>
      </c>
      <c r="G20" s="1173">
        <v>19.74087521829518</v>
      </c>
      <c r="H20" s="1173">
        <v>12.239527051288558</v>
      </c>
      <c r="I20" s="1173">
        <v>42.524814971632736</v>
      </c>
      <c r="J20" s="1173">
        <v>77.441880097230438</v>
      </c>
      <c r="K20" s="1173">
        <v>20.987115296794947</v>
      </c>
      <c r="L20" s="1173">
        <v>12.00996594956589</v>
      </c>
      <c r="M20" s="1173">
        <v>44.444798850869617</v>
      </c>
      <c r="N20" s="1173">
        <v>80.864478021064215</v>
      </c>
      <c r="O20" s="1173">
        <v>24.72945094871438</v>
      </c>
      <c r="P20" s="1173">
        <v>11.652167927919354</v>
      </c>
      <c r="Q20" s="1173">
        <v>44.482859144430478</v>
      </c>
      <c r="R20" s="1173">
        <v>83.854048049391892</v>
      </c>
      <c r="S20" s="1173">
        <v>23.22905161173669</v>
      </c>
      <c r="T20" s="1173">
        <v>11.163431787538123</v>
      </c>
      <c r="U20" s="1173">
        <v>49.461564650117069</v>
      </c>
      <c r="V20" s="1173">
        <v>87.724708640047126</v>
      </c>
      <c r="W20" s="1173">
        <v>26.149528868673787</v>
      </c>
      <c r="X20" s="1173">
        <v>11.033178942254352</v>
      </c>
      <c r="Y20" s="1173">
        <v>50.54200082911899</v>
      </c>
      <c r="Z20" s="1173">
        <v>88.617000000000004</v>
      </c>
      <c r="AA20" s="1173">
        <v>27.635999999999999</v>
      </c>
      <c r="AB20" s="1173">
        <v>10.444000000000001</v>
      </c>
      <c r="AC20" s="1173">
        <v>50.536999999999999</v>
      </c>
      <c r="AD20" s="1173">
        <v>89.388000000000005</v>
      </c>
      <c r="AE20" s="1173">
        <v>25.867999999999999</v>
      </c>
      <c r="AF20" s="1173">
        <v>9.8339999999999996</v>
      </c>
      <c r="AG20" s="1173">
        <v>53.686</v>
      </c>
    </row>
    <row r="21" spans="1:33" ht="12.75" customHeight="1">
      <c r="A21" s="133" t="s">
        <v>445</v>
      </c>
      <c r="B21" s="1173">
        <v>23.736528376771794</v>
      </c>
      <c r="C21" s="1173">
        <v>9.1000806469082018</v>
      </c>
      <c r="D21" s="1173">
        <v>6.0678843322524081</v>
      </c>
      <c r="E21" s="1173">
        <v>8.5685633976111859</v>
      </c>
      <c r="F21" s="1173">
        <v>25.918092877283492</v>
      </c>
      <c r="G21" s="1173">
        <v>10.062651454406835</v>
      </c>
      <c r="H21" s="1173">
        <v>5.7837144349753382</v>
      </c>
      <c r="I21" s="1173">
        <v>10.07172698790132</v>
      </c>
      <c r="J21" s="1173">
        <v>29.005477807952236</v>
      </c>
      <c r="K21" s="1173">
        <v>12.189134835981271</v>
      </c>
      <c r="L21" s="1173">
        <v>5.7553061336233275</v>
      </c>
      <c r="M21" s="1173">
        <v>11.061036838347633</v>
      </c>
      <c r="N21" s="1173">
        <v>28.546590453741203</v>
      </c>
      <c r="O21" s="1173">
        <v>12.176461138995151</v>
      </c>
      <c r="P21" s="1173">
        <v>5.8606951821925346</v>
      </c>
      <c r="Q21" s="1173">
        <v>10.509434132553517</v>
      </c>
      <c r="R21" s="1173">
        <v>30.143988075381234</v>
      </c>
      <c r="S21" s="1173">
        <v>12.838287902015518</v>
      </c>
      <c r="T21" s="1173">
        <v>5.8020425111193106</v>
      </c>
      <c r="U21" s="1173">
        <v>11.503657662246406</v>
      </c>
      <c r="V21" s="1173">
        <v>29.889078833124827</v>
      </c>
      <c r="W21" s="1173">
        <v>12.697689789363693</v>
      </c>
      <c r="X21" s="1173">
        <v>5.8974220201438765</v>
      </c>
      <c r="Y21" s="1173">
        <v>11.293967023617254</v>
      </c>
      <c r="Z21" s="1173">
        <v>29.256</v>
      </c>
      <c r="AA21" s="1173">
        <v>12.275</v>
      </c>
      <c r="AB21" s="1173">
        <v>5.6920000000000002</v>
      </c>
      <c r="AC21" s="1173">
        <v>11.289</v>
      </c>
      <c r="AD21" s="1173">
        <v>31.327999999999999</v>
      </c>
      <c r="AE21" s="1173">
        <v>13.785</v>
      </c>
      <c r="AF21" s="1173">
        <v>5.7720000000000002</v>
      </c>
      <c r="AG21" s="1173">
        <v>11.772</v>
      </c>
    </row>
    <row r="22" spans="1:33" ht="12.75" customHeight="1">
      <c r="A22" s="133" t="s">
        <v>446</v>
      </c>
      <c r="B22" s="1173">
        <v>6.0844134721237983</v>
      </c>
      <c r="C22" s="1173">
        <v>2.4529739885130351</v>
      </c>
      <c r="D22" s="1173">
        <v>1.0607351700302843</v>
      </c>
      <c r="E22" s="1173">
        <v>2.5707043135804786</v>
      </c>
      <c r="F22" s="1173">
        <v>10.400947011167821</v>
      </c>
      <c r="G22" s="1173">
        <v>6.6706887435130691</v>
      </c>
      <c r="H22" s="1173">
        <v>0.94423584850120046</v>
      </c>
      <c r="I22" s="1173">
        <v>2.7860224191535501</v>
      </c>
      <c r="J22" s="1173">
        <v>9.4742323084729509</v>
      </c>
      <c r="K22" s="1173">
        <v>5.7624832868158462</v>
      </c>
      <c r="L22" s="1173">
        <v>0.93972906868560357</v>
      </c>
      <c r="M22" s="1173">
        <v>2.7720199529715015</v>
      </c>
      <c r="N22" s="1173">
        <v>11.158608219148663</v>
      </c>
      <c r="O22" s="1173">
        <v>7.2069874802123701</v>
      </c>
      <c r="P22" s="1173">
        <v>1.0281961652237899</v>
      </c>
      <c r="Q22" s="1173">
        <v>2.9234245737125026</v>
      </c>
      <c r="R22" s="1173">
        <v>12.102495044088244</v>
      </c>
      <c r="S22" s="1173">
        <v>7.9037543475116232</v>
      </c>
      <c r="T22" s="1173">
        <v>1.0409263881492901</v>
      </c>
      <c r="U22" s="1173">
        <v>3.1578143084273291</v>
      </c>
      <c r="V22" s="1173">
        <v>9.405729596571355</v>
      </c>
      <c r="W22" s="1173">
        <v>5.3353895043034809</v>
      </c>
      <c r="X22" s="1173">
        <v>1.0481333914891446</v>
      </c>
      <c r="Y22" s="1173">
        <v>3.0222067007787294</v>
      </c>
      <c r="Z22" s="1173">
        <v>9.2750000000000004</v>
      </c>
      <c r="AA22" s="1173">
        <v>5.27</v>
      </c>
      <c r="AB22" s="1173">
        <v>1.03</v>
      </c>
      <c r="AC22" s="1173">
        <v>2.9740000000000002</v>
      </c>
      <c r="AD22" s="1173">
        <v>9.1470000000000002</v>
      </c>
      <c r="AE22" s="1173">
        <v>5.1970000000000001</v>
      </c>
      <c r="AF22" s="1173">
        <v>0.98399999999999999</v>
      </c>
      <c r="AG22" s="1173">
        <v>2.9649999999999999</v>
      </c>
    </row>
    <row r="23" spans="1:33" ht="12.75" customHeight="1">
      <c r="A23" s="133" t="s">
        <v>447</v>
      </c>
      <c r="B23" s="1173">
        <v>26.930443188303084</v>
      </c>
      <c r="C23" s="1173">
        <v>6.9934142956286465</v>
      </c>
      <c r="D23" s="1173">
        <v>5.6235219953301128</v>
      </c>
      <c r="E23" s="1173">
        <v>14.313506897344329</v>
      </c>
      <c r="F23" s="1173">
        <v>28.07496185848677</v>
      </c>
      <c r="G23" s="1173">
        <v>7.5000743983856735</v>
      </c>
      <c r="H23" s="1173">
        <v>6.0501578790940647</v>
      </c>
      <c r="I23" s="1173">
        <v>14.524729581007032</v>
      </c>
      <c r="J23" s="1173">
        <v>28.6011142932709</v>
      </c>
      <c r="K23" s="1173">
        <v>7.657723000216011</v>
      </c>
      <c r="L23" s="1173">
        <v>5.6215719748870558</v>
      </c>
      <c r="M23" s="1173">
        <v>15.321819318167837</v>
      </c>
      <c r="N23" s="1173">
        <v>28.650299402756467</v>
      </c>
      <c r="O23" s="1173">
        <v>7.3190071636481671</v>
      </c>
      <c r="P23" s="1173">
        <v>6.0344085829723708</v>
      </c>
      <c r="Q23" s="1173">
        <v>15.296883656135931</v>
      </c>
      <c r="R23" s="1173">
        <v>32.178862580670959</v>
      </c>
      <c r="S23" s="1173">
        <v>8.7703076204646795</v>
      </c>
      <c r="T23" s="1173">
        <v>5.9044307364683011</v>
      </c>
      <c r="U23" s="1173">
        <v>17.504124223737982</v>
      </c>
      <c r="V23" s="1173">
        <v>32.648732857068133</v>
      </c>
      <c r="W23" s="1173">
        <v>9.7198008973107424</v>
      </c>
      <c r="X23" s="1173">
        <v>5.7896445630419633</v>
      </c>
      <c r="Y23" s="1173">
        <v>17.139287396715424</v>
      </c>
      <c r="Z23" s="1173">
        <v>33.957999999999998</v>
      </c>
      <c r="AA23" s="1173">
        <v>10.612</v>
      </c>
      <c r="AB23" s="1173">
        <v>6.0679999999999996</v>
      </c>
      <c r="AC23" s="1173">
        <v>17.277000000000001</v>
      </c>
      <c r="AD23" s="1173">
        <v>34.496000000000002</v>
      </c>
      <c r="AE23" s="1173">
        <v>10.696999999999999</v>
      </c>
      <c r="AF23" s="1173">
        <v>5.9809999999999999</v>
      </c>
      <c r="AG23" s="1173">
        <v>17.818000000000001</v>
      </c>
    </row>
    <row r="24" spans="1:33" ht="12.75" customHeight="1">
      <c r="A24" s="133" t="s">
        <v>448</v>
      </c>
      <c r="B24" s="1173">
        <v>18.505032243879505</v>
      </c>
      <c r="C24" s="1173">
        <v>8.0704379459827482</v>
      </c>
      <c r="D24" s="1173">
        <v>2.9313081041229263</v>
      </c>
      <c r="E24" s="1173">
        <v>7.5032861937738291</v>
      </c>
      <c r="F24" s="1173">
        <v>18.916859075198808</v>
      </c>
      <c r="G24" s="1173">
        <v>8.1776137335320485</v>
      </c>
      <c r="H24" s="1173">
        <v>3.2653227457632092</v>
      </c>
      <c r="I24" s="1173">
        <v>7.4739225959035531</v>
      </c>
      <c r="J24" s="1173">
        <v>20.522586296854307</v>
      </c>
      <c r="K24" s="1173">
        <v>9.0303932803237252</v>
      </c>
      <c r="L24" s="1173">
        <v>3.3518882967738053</v>
      </c>
      <c r="M24" s="1173">
        <v>8.1403047197567755</v>
      </c>
      <c r="N24" s="1173">
        <v>18.967120107974431</v>
      </c>
      <c r="O24" s="1173">
        <v>7.857870209066272</v>
      </c>
      <c r="P24" s="1173">
        <v>2.9693009512268373</v>
      </c>
      <c r="Q24" s="1173">
        <v>8.139948947681324</v>
      </c>
      <c r="R24" s="1173">
        <v>18.778846472269034</v>
      </c>
      <c r="S24" s="1173">
        <v>6.818082748334195</v>
      </c>
      <c r="T24" s="1173">
        <v>2.878332917624137</v>
      </c>
      <c r="U24" s="1173">
        <v>9.0824308063106987</v>
      </c>
      <c r="V24" s="1173">
        <v>18.034962017712115</v>
      </c>
      <c r="W24" s="1173">
        <v>5.8963300267230228</v>
      </c>
      <c r="X24" s="1173">
        <v>2.5150581969790617</v>
      </c>
      <c r="Y24" s="1173">
        <v>9.6235737940100297</v>
      </c>
      <c r="Z24" s="1173">
        <v>18.266999999999999</v>
      </c>
      <c r="AA24" s="1173">
        <v>6.2149999999999999</v>
      </c>
      <c r="AB24" s="1173">
        <v>2.3839999999999999</v>
      </c>
      <c r="AC24" s="1173">
        <v>9.6679999999999993</v>
      </c>
      <c r="AD24" s="1173">
        <v>18.582000000000001</v>
      </c>
      <c r="AE24" s="1173">
        <v>6.26</v>
      </c>
      <c r="AF24" s="1173">
        <v>2.3319999999999999</v>
      </c>
      <c r="AG24" s="1173">
        <v>9.99</v>
      </c>
    </row>
    <row r="25" spans="1:33" ht="12.75" customHeight="1">
      <c r="A25" s="133" t="s">
        <v>449</v>
      </c>
      <c r="B25" s="1173">
        <v>12.98172287730169</v>
      </c>
      <c r="C25" s="1173">
        <v>2.9622860023588826</v>
      </c>
      <c r="D25" s="1173">
        <v>2.9962782923317639</v>
      </c>
      <c r="E25" s="1173">
        <v>7.0231585826110443</v>
      </c>
      <c r="F25" s="1173">
        <v>13.182835606588611</v>
      </c>
      <c r="G25" s="1173">
        <v>2.6109893074396102</v>
      </c>
      <c r="H25" s="1173">
        <v>2.9924124218097781</v>
      </c>
      <c r="I25" s="1173">
        <v>7.5794338773392225</v>
      </c>
      <c r="J25" s="1173">
        <v>13.370619674744953</v>
      </c>
      <c r="K25" s="1173">
        <v>2.5333956536755462</v>
      </c>
      <c r="L25" s="1173">
        <v>2.8553243204679792</v>
      </c>
      <c r="M25" s="1173">
        <v>7.9818997006014287</v>
      </c>
      <c r="N25" s="1173">
        <v>12.634225430446403</v>
      </c>
      <c r="O25" s="1173">
        <v>2.1683423320198196</v>
      </c>
      <c r="P25" s="1173">
        <v>2.7827876247087571</v>
      </c>
      <c r="Q25" s="1173">
        <v>7.6830954737178265</v>
      </c>
      <c r="R25" s="1173">
        <v>12.98543375767216</v>
      </c>
      <c r="S25" s="1173">
        <v>2.431468124811961</v>
      </c>
      <c r="T25" s="1173">
        <v>2.5751689443111019</v>
      </c>
      <c r="U25" s="1173">
        <v>7.9787966885490977</v>
      </c>
      <c r="V25" s="1173">
        <v>14.236918790078628</v>
      </c>
      <c r="W25" s="1173">
        <v>3.4609855358176347</v>
      </c>
      <c r="X25" s="1173">
        <v>2.4906804352385166</v>
      </c>
      <c r="Y25" s="1173">
        <v>8.2852528190224763</v>
      </c>
      <c r="Z25" s="1173">
        <v>14.451000000000001</v>
      </c>
      <c r="AA25" s="1173">
        <v>3.2280000000000002</v>
      </c>
      <c r="AB25" s="1173">
        <v>2.8260000000000001</v>
      </c>
      <c r="AC25" s="1173">
        <v>8.3970000000000002</v>
      </c>
      <c r="AD25" s="1173">
        <v>14.502000000000001</v>
      </c>
      <c r="AE25" s="1173">
        <v>2.9209999999999998</v>
      </c>
      <c r="AF25" s="1173">
        <v>2.7450000000000001</v>
      </c>
      <c r="AG25" s="1173">
        <v>8.8350000000000009</v>
      </c>
    </row>
    <row r="26" spans="1:33" ht="12.65" customHeight="1">
      <c r="A26" s="133" t="s">
        <v>450</v>
      </c>
      <c r="B26" s="1173">
        <v>17.932351539575155</v>
      </c>
      <c r="C26" s="1173">
        <v>7.8613753860345517</v>
      </c>
      <c r="D26" s="1173">
        <v>3.4277700868658898</v>
      </c>
      <c r="E26" s="1173">
        <v>6.6432060666747175</v>
      </c>
      <c r="F26" s="1173">
        <v>19.352773434420204</v>
      </c>
      <c r="G26" s="1173">
        <v>8.3817188132180593</v>
      </c>
      <c r="H26" s="1173">
        <v>3.5562338733086136</v>
      </c>
      <c r="I26" s="1173">
        <v>7.4148207478935326</v>
      </c>
      <c r="J26" s="1173">
        <v>19.844114866534962</v>
      </c>
      <c r="K26" s="1173">
        <v>8.7317407730946179</v>
      </c>
      <c r="L26" s="1173">
        <v>3.5209295170408086</v>
      </c>
      <c r="M26" s="1173">
        <v>7.5914445763995344</v>
      </c>
      <c r="N26" s="1173">
        <v>18.349742264177515</v>
      </c>
      <c r="O26" s="1173">
        <v>7.4359430538663318</v>
      </c>
      <c r="P26" s="1173">
        <v>3.4777504812205207</v>
      </c>
      <c r="Q26" s="1173">
        <v>7.4360487290906647</v>
      </c>
      <c r="R26" s="1173">
        <v>19.301334452434894</v>
      </c>
      <c r="S26" s="1173">
        <v>7.3672479556572359</v>
      </c>
      <c r="T26" s="1173">
        <v>3.1161867360481237</v>
      </c>
      <c r="U26" s="1173">
        <v>8.8178997607295315</v>
      </c>
      <c r="V26" s="1173">
        <v>17.90085560329522</v>
      </c>
      <c r="W26" s="1173">
        <v>6.5247509261299088</v>
      </c>
      <c r="X26" s="1173">
        <v>3.0013326104414539</v>
      </c>
      <c r="Y26" s="1173">
        <v>8.3747720667238514</v>
      </c>
      <c r="Z26" s="1173">
        <v>17.786999999999999</v>
      </c>
      <c r="AA26" s="1173">
        <v>6.7629999999999999</v>
      </c>
      <c r="AB26" s="1173">
        <v>2.8759999999999999</v>
      </c>
      <c r="AC26" s="1173">
        <v>8.1489999999999991</v>
      </c>
      <c r="AD26" s="1173">
        <v>18.190999999999999</v>
      </c>
      <c r="AE26" s="1173">
        <v>6.85</v>
      </c>
      <c r="AF26" s="1173">
        <v>3.05</v>
      </c>
      <c r="AG26" s="1173">
        <v>8.2919999999999998</v>
      </c>
    </row>
    <row r="27" spans="1:33" ht="20.25" customHeight="1">
      <c r="A27" s="133" t="s">
        <v>460</v>
      </c>
      <c r="B27" s="1173">
        <v>422.0735840416707</v>
      </c>
      <c r="C27" s="1173">
        <v>147.27389106488965</v>
      </c>
      <c r="D27" s="1173">
        <v>90.295428219401003</v>
      </c>
      <c r="E27" s="1173">
        <v>184.5042647573801</v>
      </c>
      <c r="F27" s="1173">
        <v>452.31791764478419</v>
      </c>
      <c r="G27" s="1173">
        <v>161.69319610703235</v>
      </c>
      <c r="H27" s="1173">
        <v>86.4289038583712</v>
      </c>
      <c r="I27" s="1173">
        <v>204.19581767938058</v>
      </c>
      <c r="J27" s="1173">
        <v>485.60027442790391</v>
      </c>
      <c r="K27" s="1173">
        <v>177.12059698620348</v>
      </c>
      <c r="L27" s="1173">
        <v>88.423875063962114</v>
      </c>
      <c r="M27" s="1173">
        <v>220.05580237773827</v>
      </c>
      <c r="N27" s="1173">
        <v>486.74531682304951</v>
      </c>
      <c r="O27" s="1173">
        <v>178.3283993964501</v>
      </c>
      <c r="P27" s="1173">
        <v>89.216295441834419</v>
      </c>
      <c r="Q27" s="1173">
        <v>219.20062198476509</v>
      </c>
      <c r="R27" s="1173">
        <v>496.55984050780506</v>
      </c>
      <c r="S27" s="1173">
        <v>172.66612514804817</v>
      </c>
      <c r="T27" s="1173">
        <v>82.616842428222142</v>
      </c>
      <c r="U27" s="1173">
        <v>241.27687293153471</v>
      </c>
      <c r="V27" s="1173">
        <v>509.62815535133848</v>
      </c>
      <c r="W27" s="1173">
        <v>182.9170022436823</v>
      </c>
      <c r="X27" s="1173">
        <v>81.906692992139057</v>
      </c>
      <c r="Y27" s="1173">
        <v>244.8044601155172</v>
      </c>
      <c r="Z27" s="1173">
        <v>506.24599999999998</v>
      </c>
      <c r="AA27" s="1173">
        <v>181.68299999999999</v>
      </c>
      <c r="AB27" s="1173">
        <v>81.388000000000005</v>
      </c>
      <c r="AC27" s="1173">
        <v>243.17500000000001</v>
      </c>
      <c r="AD27" s="1173">
        <v>524.80700000000002</v>
      </c>
      <c r="AE27" s="1173" t="s">
        <v>356</v>
      </c>
      <c r="AF27" s="1173">
        <v>80.671999999999997</v>
      </c>
      <c r="AG27" s="1173" t="s">
        <v>356</v>
      </c>
    </row>
    <row r="28" spans="1:33" ht="12.75" customHeight="1">
      <c r="A28" s="146"/>
      <c r="B28" s="151"/>
      <c r="C28" s="134"/>
      <c r="F28" s="134"/>
      <c r="G28" s="134"/>
      <c r="J28" s="134"/>
      <c r="K28" s="134"/>
      <c r="N28" s="134"/>
      <c r="O28" s="134"/>
      <c r="R28" s="134"/>
      <c r="S28" s="134"/>
    </row>
    <row r="29" spans="1:33" s="374" customFormat="1" ht="45" customHeight="1">
      <c r="A29" s="248"/>
      <c r="B29" s="1281" t="s">
        <v>1380</v>
      </c>
      <c r="C29" s="1281"/>
      <c r="D29" s="1281"/>
      <c r="E29" s="1281"/>
      <c r="F29" s="1281"/>
      <c r="G29" s="1281"/>
      <c r="H29" s="1281"/>
      <c r="I29" s="1281"/>
      <c r="J29" s="399"/>
      <c r="K29" s="399"/>
      <c r="L29" s="399"/>
      <c r="M29" s="399"/>
      <c r="N29" s="399"/>
      <c r="O29" s="399"/>
      <c r="P29" s="399"/>
      <c r="Q29" s="399"/>
      <c r="R29" s="146"/>
    </row>
    <row r="30" spans="1:33" s="374" customFormat="1" ht="15" customHeight="1">
      <c r="A30" s="248"/>
      <c r="B30" s="1281" t="s">
        <v>985</v>
      </c>
      <c r="C30" s="1281"/>
      <c r="D30" s="1281"/>
      <c r="E30" s="1281"/>
      <c r="F30" s="1281"/>
      <c r="G30" s="1281"/>
      <c r="H30" s="1281"/>
      <c r="I30" s="1281"/>
      <c r="J30" s="474"/>
      <c r="K30" s="474"/>
      <c r="L30" s="474"/>
      <c r="M30" s="474"/>
      <c r="N30" s="474"/>
      <c r="O30" s="474"/>
      <c r="P30" s="474"/>
      <c r="Q30" s="474"/>
      <c r="R30" s="146"/>
    </row>
    <row r="31" spans="1:33" s="374" customFormat="1" ht="30" customHeight="1">
      <c r="A31" s="248"/>
      <c r="B31" s="1281" t="s">
        <v>986</v>
      </c>
      <c r="C31" s="1281"/>
      <c r="D31" s="1281"/>
      <c r="E31" s="1281"/>
      <c r="F31" s="1281"/>
      <c r="G31" s="1281"/>
      <c r="H31" s="1281"/>
      <c r="I31" s="1281"/>
      <c r="J31" s="474"/>
      <c r="K31" s="474"/>
      <c r="L31" s="474"/>
      <c r="M31" s="474"/>
      <c r="N31" s="474"/>
      <c r="O31" s="474"/>
      <c r="P31" s="474"/>
      <c r="Q31" s="474"/>
      <c r="R31" s="146"/>
    </row>
  </sheetData>
  <sheetProtection selectLockedCells="1"/>
  <mergeCells count="32">
    <mergeCell ref="B31:I31"/>
    <mergeCell ref="B30:I30"/>
    <mergeCell ref="B29:I29"/>
    <mergeCell ref="V6:V7"/>
    <mergeCell ref="W6:Y6"/>
    <mergeCell ref="B9:I9"/>
    <mergeCell ref="J9:Q9"/>
    <mergeCell ref="R9:Y9"/>
    <mergeCell ref="B6:B7"/>
    <mergeCell ref="C6:E6"/>
    <mergeCell ref="N6:N7"/>
    <mergeCell ref="Z9:AG9"/>
    <mergeCell ref="AA6:AC6"/>
    <mergeCell ref="R5:U5"/>
    <mergeCell ref="R6:R7"/>
    <mergeCell ref="S6:U6"/>
    <mergeCell ref="Z6:Z7"/>
    <mergeCell ref="AD5:AG5"/>
    <mergeCell ref="AD6:AD7"/>
    <mergeCell ref="AE6:AG6"/>
    <mergeCell ref="V5:Y5"/>
    <mergeCell ref="Z5:AC5"/>
    <mergeCell ref="A5:A7"/>
    <mergeCell ref="B5:E5"/>
    <mergeCell ref="F5:I5"/>
    <mergeCell ref="J5:M5"/>
    <mergeCell ref="N5:Q5"/>
    <mergeCell ref="O6:Q6"/>
    <mergeCell ref="F6:F7"/>
    <mergeCell ref="G6:I6"/>
    <mergeCell ref="J6:J7"/>
    <mergeCell ref="K6:M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&amp;"Arial,Fett"Beschäftigte der Umweltschutzwirtschaft*) 2010 – 2017 nach Wirtschaftszweigen**) und Bundesländern</oddHeader>
    <oddFooter>&amp;CStatistische Ämter der Länder – Indikatoren und Kennzahlen, UGRdL 2020</oddFooter>
  </headerFooter>
  <colBreaks count="2" manualBreakCount="2">
    <brk id="9" max="1048575" man="1"/>
    <brk id="17" max="1048575" man="1"/>
  </colBreaks>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8">
    <pageSetUpPr autoPageBreaks="0"/>
  </sheetPr>
  <dimension ref="A1:AW33"/>
  <sheetViews>
    <sheetView showGridLines="0" showRowColHeaders="0" zoomScaleNormal="100" workbookViewId="0">
      <pane xSplit="1" topLeftCell="B1" activePane="topRight" state="frozen"/>
      <selection pane="topRight"/>
    </sheetView>
  </sheetViews>
  <sheetFormatPr baseColWidth="10" defaultColWidth="11.453125" defaultRowHeight="12.5"/>
  <cols>
    <col min="1" max="1" width="23.453125" style="317" customWidth="1"/>
    <col min="2" max="49" width="18.54296875" style="317" customWidth="1"/>
    <col min="50" max="16384" width="11.453125" style="317"/>
  </cols>
  <sheetData>
    <row r="1" spans="1:49" ht="13">
      <c r="A1" s="691" t="s">
        <v>322</v>
      </c>
    </row>
    <row r="3" spans="1:49" ht="13">
      <c r="A3" s="318" t="s">
        <v>714</v>
      </c>
      <c r="B3" s="318" t="s">
        <v>1302</v>
      </c>
      <c r="H3" s="318"/>
      <c r="N3" s="318"/>
      <c r="T3" s="318"/>
      <c r="Z3" s="318"/>
    </row>
    <row r="4" spans="1:49" ht="13">
      <c r="A4" s="319"/>
      <c r="B4" s="318"/>
      <c r="H4" s="318"/>
      <c r="N4" s="318"/>
      <c r="T4" s="318"/>
      <c r="Z4" s="318"/>
    </row>
    <row r="5" spans="1:49" ht="15" customHeight="1">
      <c r="A5" s="1445" t="s">
        <v>433</v>
      </c>
      <c r="B5" s="1452" t="s">
        <v>991</v>
      </c>
      <c r="C5" s="1449"/>
      <c r="D5" s="1449"/>
      <c r="E5" s="1449"/>
      <c r="F5" s="1449"/>
      <c r="G5" s="1449"/>
      <c r="H5" s="1452" t="s">
        <v>992</v>
      </c>
      <c r="I5" s="1449"/>
      <c r="J5" s="1449"/>
      <c r="K5" s="1449"/>
      <c r="L5" s="1449"/>
      <c r="M5" s="1449"/>
      <c r="N5" s="1452" t="s">
        <v>993</v>
      </c>
      <c r="O5" s="1449"/>
      <c r="P5" s="1449"/>
      <c r="Q5" s="1449"/>
      <c r="R5" s="1449"/>
      <c r="S5" s="1449"/>
      <c r="T5" s="1452" t="s">
        <v>994</v>
      </c>
      <c r="U5" s="1449"/>
      <c r="V5" s="1449"/>
      <c r="W5" s="1449"/>
      <c r="X5" s="1449"/>
      <c r="Y5" s="1449"/>
      <c r="Z5" s="1452" t="s">
        <v>995</v>
      </c>
      <c r="AA5" s="1449"/>
      <c r="AB5" s="1449"/>
      <c r="AC5" s="1449"/>
      <c r="AD5" s="1449"/>
      <c r="AE5" s="1449"/>
      <c r="AF5" s="1452" t="s">
        <v>996</v>
      </c>
      <c r="AG5" s="1449"/>
      <c r="AH5" s="1449"/>
      <c r="AI5" s="1449"/>
      <c r="AJ5" s="1449"/>
      <c r="AK5" s="1449"/>
      <c r="AL5" s="1452" t="s">
        <v>1087</v>
      </c>
      <c r="AM5" s="1449"/>
      <c r="AN5" s="1449"/>
      <c r="AO5" s="1449"/>
      <c r="AP5" s="1449"/>
      <c r="AQ5" s="1449"/>
      <c r="AR5" s="1452" t="s">
        <v>1082</v>
      </c>
      <c r="AS5" s="1449"/>
      <c r="AT5" s="1449"/>
      <c r="AU5" s="1449"/>
      <c r="AV5" s="1449"/>
      <c r="AW5" s="1449"/>
    </row>
    <row r="6" spans="1:49" ht="15" customHeight="1">
      <c r="A6" s="1446"/>
      <c r="B6" s="1450" t="s">
        <v>646</v>
      </c>
      <c r="C6" s="1452" t="s">
        <v>595</v>
      </c>
      <c r="D6" s="1449"/>
      <c r="E6" s="1449"/>
      <c r="F6" s="1449"/>
      <c r="G6" s="1449"/>
      <c r="H6" s="1453" t="s">
        <v>646</v>
      </c>
      <c r="I6" s="1452" t="s">
        <v>595</v>
      </c>
      <c r="J6" s="1449"/>
      <c r="K6" s="1449"/>
      <c r="L6" s="1449"/>
      <c r="M6" s="1449"/>
      <c r="N6" s="1453" t="s">
        <v>646</v>
      </c>
      <c r="O6" s="1452" t="s">
        <v>595</v>
      </c>
      <c r="P6" s="1449"/>
      <c r="Q6" s="1449"/>
      <c r="R6" s="1449"/>
      <c r="S6" s="1449"/>
      <c r="T6" s="1453" t="s">
        <v>646</v>
      </c>
      <c r="U6" s="1452" t="s">
        <v>595</v>
      </c>
      <c r="V6" s="1449"/>
      <c r="W6" s="1449"/>
      <c r="X6" s="1449"/>
      <c r="Y6" s="1449"/>
      <c r="Z6" s="1453" t="s">
        <v>646</v>
      </c>
      <c r="AA6" s="1452" t="s">
        <v>595</v>
      </c>
      <c r="AB6" s="1449"/>
      <c r="AC6" s="1449"/>
      <c r="AD6" s="1449"/>
      <c r="AE6" s="1449"/>
      <c r="AF6" s="1453" t="s">
        <v>646</v>
      </c>
      <c r="AG6" s="1452" t="s">
        <v>595</v>
      </c>
      <c r="AH6" s="1449"/>
      <c r="AI6" s="1449"/>
      <c r="AJ6" s="1449"/>
      <c r="AK6" s="1449"/>
      <c r="AL6" s="1453" t="s">
        <v>646</v>
      </c>
      <c r="AM6" s="1452" t="s">
        <v>595</v>
      </c>
      <c r="AN6" s="1449"/>
      <c r="AO6" s="1449"/>
      <c r="AP6" s="1449"/>
      <c r="AQ6" s="1449"/>
      <c r="AR6" s="1453" t="s">
        <v>646</v>
      </c>
      <c r="AS6" s="1452" t="s">
        <v>595</v>
      </c>
      <c r="AT6" s="1449"/>
      <c r="AU6" s="1449"/>
      <c r="AV6" s="1449"/>
      <c r="AW6" s="1449"/>
    </row>
    <row r="7" spans="1:49" ht="83.5" customHeight="1">
      <c r="A7" s="1447"/>
      <c r="B7" s="1451"/>
      <c r="C7" s="471" t="s">
        <v>981</v>
      </c>
      <c r="D7" s="471" t="s">
        <v>997</v>
      </c>
      <c r="E7" s="471" t="s">
        <v>597</v>
      </c>
      <c r="F7" s="471" t="s">
        <v>983</v>
      </c>
      <c r="G7" s="605" t="s">
        <v>984</v>
      </c>
      <c r="H7" s="1454"/>
      <c r="I7" s="471" t="s">
        <v>981</v>
      </c>
      <c r="J7" s="471" t="s">
        <v>997</v>
      </c>
      <c r="K7" s="471" t="s">
        <v>597</v>
      </c>
      <c r="L7" s="471" t="s">
        <v>983</v>
      </c>
      <c r="M7" s="605" t="s">
        <v>984</v>
      </c>
      <c r="N7" s="1454"/>
      <c r="O7" s="471" t="s">
        <v>981</v>
      </c>
      <c r="P7" s="471" t="s">
        <v>997</v>
      </c>
      <c r="Q7" s="471" t="s">
        <v>597</v>
      </c>
      <c r="R7" s="471" t="s">
        <v>983</v>
      </c>
      <c r="S7" s="605" t="s">
        <v>984</v>
      </c>
      <c r="T7" s="1454"/>
      <c r="U7" s="471" t="s">
        <v>981</v>
      </c>
      <c r="V7" s="471" t="s">
        <v>997</v>
      </c>
      <c r="W7" s="471" t="s">
        <v>597</v>
      </c>
      <c r="X7" s="471" t="s">
        <v>983</v>
      </c>
      <c r="Y7" s="605" t="s">
        <v>984</v>
      </c>
      <c r="Z7" s="1454"/>
      <c r="AA7" s="471" t="s">
        <v>981</v>
      </c>
      <c r="AB7" s="471" t="s">
        <v>997</v>
      </c>
      <c r="AC7" s="471" t="s">
        <v>597</v>
      </c>
      <c r="AD7" s="471" t="s">
        <v>983</v>
      </c>
      <c r="AE7" s="605" t="s">
        <v>984</v>
      </c>
      <c r="AF7" s="1454"/>
      <c r="AG7" s="471" t="s">
        <v>981</v>
      </c>
      <c r="AH7" s="471" t="s">
        <v>997</v>
      </c>
      <c r="AI7" s="471" t="s">
        <v>597</v>
      </c>
      <c r="AJ7" s="471" t="s">
        <v>983</v>
      </c>
      <c r="AK7" s="605" t="s">
        <v>984</v>
      </c>
      <c r="AL7" s="1454"/>
      <c r="AM7" s="471" t="s">
        <v>981</v>
      </c>
      <c r="AN7" s="471" t="s">
        <v>997</v>
      </c>
      <c r="AO7" s="471" t="s">
        <v>597</v>
      </c>
      <c r="AP7" s="471" t="s">
        <v>983</v>
      </c>
      <c r="AQ7" s="605" t="s">
        <v>984</v>
      </c>
      <c r="AR7" s="1454"/>
      <c r="AS7" s="471" t="s">
        <v>981</v>
      </c>
      <c r="AT7" s="471" t="s">
        <v>997</v>
      </c>
      <c r="AU7" s="471" t="s">
        <v>597</v>
      </c>
      <c r="AV7" s="471" t="s">
        <v>983</v>
      </c>
      <c r="AW7" s="605" t="s">
        <v>984</v>
      </c>
    </row>
    <row r="8" spans="1:49" ht="7.5" customHeight="1">
      <c r="A8" s="693"/>
      <c r="B8" s="472"/>
      <c r="C8" s="472"/>
      <c r="D8" s="472"/>
      <c r="E8" s="472"/>
      <c r="H8" s="472"/>
      <c r="I8" s="472"/>
      <c r="J8" s="472"/>
      <c r="K8" s="472"/>
      <c r="N8" s="472"/>
      <c r="O8" s="472"/>
      <c r="P8" s="472"/>
      <c r="Q8" s="472"/>
      <c r="T8" s="472"/>
      <c r="U8" s="472"/>
      <c r="V8" s="472"/>
      <c r="W8" s="472"/>
      <c r="Z8" s="472"/>
      <c r="AA8" s="472"/>
      <c r="AB8" s="472"/>
      <c r="AC8" s="472"/>
    </row>
    <row r="9" spans="1:49" ht="13">
      <c r="B9" s="1353" t="s">
        <v>502</v>
      </c>
      <c r="C9" s="1353"/>
      <c r="D9" s="1353"/>
      <c r="E9" s="1353"/>
      <c r="F9" s="1353"/>
      <c r="G9" s="1353"/>
      <c r="H9" s="1353" t="s">
        <v>502</v>
      </c>
      <c r="I9" s="1353"/>
      <c r="J9" s="1353"/>
      <c r="K9" s="1353"/>
      <c r="L9" s="1353"/>
      <c r="M9" s="1353"/>
      <c r="N9" s="1353" t="s">
        <v>502</v>
      </c>
      <c r="O9" s="1353"/>
      <c r="P9" s="1353"/>
      <c r="Q9" s="1353"/>
      <c r="R9" s="1353"/>
      <c r="S9" s="1353"/>
      <c r="T9" s="1353" t="s">
        <v>502</v>
      </c>
      <c r="U9" s="1353"/>
      <c r="V9" s="1353"/>
      <c r="W9" s="1353"/>
      <c r="X9" s="1353"/>
      <c r="Y9" s="1353"/>
      <c r="Z9" s="1353" t="s">
        <v>502</v>
      </c>
      <c r="AA9" s="1353"/>
      <c r="AB9" s="1353"/>
      <c r="AC9" s="1353"/>
      <c r="AD9" s="1353"/>
      <c r="AE9" s="1353"/>
      <c r="AF9" s="1353" t="s">
        <v>502</v>
      </c>
      <c r="AG9" s="1353"/>
      <c r="AH9" s="1353"/>
      <c r="AI9" s="1353"/>
      <c r="AJ9" s="1353"/>
      <c r="AK9" s="1353"/>
      <c r="AL9" s="1353" t="s">
        <v>502</v>
      </c>
      <c r="AM9" s="1353"/>
      <c r="AN9" s="1353"/>
      <c r="AO9" s="1353"/>
      <c r="AP9" s="1353"/>
      <c r="AQ9" s="1353"/>
      <c r="AR9" s="1353" t="s">
        <v>502</v>
      </c>
      <c r="AS9" s="1353"/>
      <c r="AT9" s="1353"/>
      <c r="AU9" s="1353"/>
      <c r="AV9" s="1353"/>
      <c r="AW9" s="1353"/>
    </row>
    <row r="10" spans="1:49" ht="7.5" customHeight="1">
      <c r="A10" s="693"/>
      <c r="B10" s="472"/>
      <c r="C10" s="472"/>
      <c r="D10" s="472"/>
      <c r="E10" s="472"/>
      <c r="H10" s="472"/>
      <c r="I10" s="472"/>
      <c r="J10" s="472"/>
      <c r="K10" s="472"/>
      <c r="N10" s="472"/>
      <c r="O10" s="472"/>
      <c r="P10" s="472"/>
      <c r="Q10" s="472"/>
      <c r="T10" s="472"/>
      <c r="U10" s="472"/>
      <c r="V10" s="472"/>
      <c r="W10" s="472"/>
      <c r="Z10" s="472"/>
      <c r="AA10" s="472"/>
      <c r="AB10" s="472"/>
      <c r="AC10" s="472"/>
    </row>
    <row r="11" spans="1:49" s="376" customFormat="1">
      <c r="A11" s="131" t="s">
        <v>435</v>
      </c>
      <c r="B11" s="1174">
        <v>1.8404942734640419</v>
      </c>
      <c r="C11" s="1174">
        <v>2.4452092686786298</v>
      </c>
      <c r="D11" s="1174">
        <v>70.914996041444923</v>
      </c>
      <c r="E11" s="1174">
        <v>5.2776278937984422</v>
      </c>
      <c r="F11" s="1174">
        <v>2.043254831515056</v>
      </c>
      <c r="G11" s="1174">
        <v>0.1697464334085903</v>
      </c>
      <c r="H11" s="1174">
        <v>1.930608469638263</v>
      </c>
      <c r="I11" s="1174">
        <v>2.684241167623882</v>
      </c>
      <c r="J11" s="1174">
        <v>72.037528867519924</v>
      </c>
      <c r="K11" s="1174">
        <v>4.9755253948181126</v>
      </c>
      <c r="L11" s="1174">
        <v>2.0497271623433475</v>
      </c>
      <c r="M11" s="1174">
        <v>0.10389140549638556</v>
      </c>
      <c r="N11" s="1174">
        <v>1.7409285488502557</v>
      </c>
      <c r="O11" s="1174">
        <v>2.3596476721136921</v>
      </c>
      <c r="P11" s="1174">
        <v>71.681245572372717</v>
      </c>
      <c r="Q11" s="1174">
        <v>3.9560508945947599</v>
      </c>
      <c r="R11" s="1174">
        <v>2.0125593524306087</v>
      </c>
      <c r="S11" s="1174">
        <v>9.5230682336187714E-2</v>
      </c>
      <c r="T11" s="1174">
        <v>1.9497117323231783</v>
      </c>
      <c r="U11" s="1174">
        <v>3.0447565311420073</v>
      </c>
      <c r="V11" s="1174">
        <v>71.583759553905011</v>
      </c>
      <c r="W11" s="1174">
        <v>3.7808797966561314</v>
      </c>
      <c r="X11" s="1174">
        <v>1.6672849256755453</v>
      </c>
      <c r="Y11" s="1174">
        <v>2.4132469520407266E-2</v>
      </c>
      <c r="Z11" s="1174">
        <v>1.9433163877669219</v>
      </c>
      <c r="AA11" s="1174">
        <v>2.8901312210553236</v>
      </c>
      <c r="AB11" s="1174">
        <v>74.713231475313052</v>
      </c>
      <c r="AC11" s="1174">
        <v>3.4266571742616199</v>
      </c>
      <c r="AD11" s="1174">
        <v>1.8763228986497131</v>
      </c>
      <c r="AE11" s="1174">
        <v>2.2640716705055755E-2</v>
      </c>
      <c r="AF11" s="1174">
        <v>2.0174889206983959</v>
      </c>
      <c r="AG11" s="1174">
        <v>3.1229578199129122</v>
      </c>
      <c r="AH11" s="1174">
        <v>71.40826006024902</v>
      </c>
      <c r="AI11" s="1174">
        <v>3.3260563704735118</v>
      </c>
      <c r="AJ11" s="1174">
        <v>1.6779097377342118</v>
      </c>
      <c r="AK11" s="1174">
        <v>2.0270816887859991E-2</v>
      </c>
      <c r="AL11" s="1174">
        <v>1.9</v>
      </c>
      <c r="AM11" s="1174">
        <v>2.8</v>
      </c>
      <c r="AN11" s="1174">
        <v>72.2</v>
      </c>
      <c r="AO11" s="1174">
        <v>3</v>
      </c>
      <c r="AP11" s="1174">
        <v>1.2</v>
      </c>
      <c r="AQ11" s="1174">
        <v>0</v>
      </c>
      <c r="AR11" s="1174">
        <v>1.9</v>
      </c>
      <c r="AS11" s="1174">
        <v>3</v>
      </c>
      <c r="AT11" s="1174">
        <v>72.400000000000006</v>
      </c>
      <c r="AU11" s="1174">
        <v>3</v>
      </c>
      <c r="AV11" s="1174">
        <v>1.2</v>
      </c>
      <c r="AW11" s="1174">
        <v>0</v>
      </c>
    </row>
    <row r="12" spans="1:49" s="376" customFormat="1">
      <c r="A12" s="131" t="s">
        <v>436</v>
      </c>
      <c r="B12" s="1174">
        <v>2.5997833878538752</v>
      </c>
      <c r="C12" s="1174">
        <v>4.4585068956053968</v>
      </c>
      <c r="D12" s="1174">
        <v>79.347591710111175</v>
      </c>
      <c r="E12" s="1174">
        <v>7.5702706262765167</v>
      </c>
      <c r="F12" s="1174">
        <v>1.7701690453605039</v>
      </c>
      <c r="G12" s="1174">
        <v>6.8169829893150458E-3</v>
      </c>
      <c r="H12" s="1174">
        <v>2.7823242065615288</v>
      </c>
      <c r="I12" s="1174">
        <v>4.6613480917241841</v>
      </c>
      <c r="J12" s="1174">
        <v>80.533215284230536</v>
      </c>
      <c r="K12" s="1174">
        <v>7.0991322190852868</v>
      </c>
      <c r="L12" s="1174">
        <v>2.6561436933415696</v>
      </c>
      <c r="M12" s="1174">
        <v>6.1259657308525902E-4</v>
      </c>
      <c r="N12" s="1174">
        <v>2.3651957355852598</v>
      </c>
      <c r="O12" s="1174">
        <v>3.7381645455871575</v>
      </c>
      <c r="P12" s="1174">
        <v>80.388706962063353</v>
      </c>
      <c r="Q12" s="1174">
        <v>5.4291661424971345</v>
      </c>
      <c r="R12" s="1174">
        <v>2.9048866650446623</v>
      </c>
      <c r="S12" s="1174">
        <v>1.2422139027235473E-2</v>
      </c>
      <c r="T12" s="1174">
        <v>2.500343670665842</v>
      </c>
      <c r="U12" s="1174">
        <v>4.253856991421384</v>
      </c>
      <c r="V12" s="1174">
        <v>79.891844271238682</v>
      </c>
      <c r="W12" s="1174">
        <v>5.0286194908903568</v>
      </c>
      <c r="X12" s="1174">
        <v>2.6887357673941588</v>
      </c>
      <c r="Y12" s="1174">
        <v>5.7828508077419601E-3</v>
      </c>
      <c r="Z12" s="1174">
        <v>2.4995942110587457</v>
      </c>
      <c r="AA12" s="1174">
        <v>4.1753708562211864</v>
      </c>
      <c r="AB12" s="1174">
        <v>82.823074806992608</v>
      </c>
      <c r="AC12" s="1174">
        <v>4.4676394475462597</v>
      </c>
      <c r="AD12" s="1174">
        <v>1.3655802154504111</v>
      </c>
      <c r="AE12" s="1174">
        <v>8.0257322215807163E-3</v>
      </c>
      <c r="AF12" s="1174">
        <v>2.222695741082374</v>
      </c>
      <c r="AG12" s="1174">
        <v>3.3934460299699527</v>
      </c>
      <c r="AH12" s="1174">
        <v>81.705701893824255</v>
      </c>
      <c r="AI12" s="1174">
        <v>5.0128764413309153</v>
      </c>
      <c r="AJ12" s="1174">
        <v>1.3580407228907636</v>
      </c>
      <c r="AK12" s="1174">
        <v>4.8009110389454638E-3</v>
      </c>
      <c r="AL12" s="1174">
        <v>2.1</v>
      </c>
      <c r="AM12" s="1174">
        <v>3.1</v>
      </c>
      <c r="AN12" s="1174">
        <v>81.8</v>
      </c>
      <c r="AO12" s="1174">
        <v>4.2</v>
      </c>
      <c r="AP12" s="1174">
        <v>1.2</v>
      </c>
      <c r="AQ12" s="1174">
        <v>0</v>
      </c>
      <c r="AR12" s="1174">
        <v>2.1</v>
      </c>
      <c r="AS12" s="1174">
        <v>2.9</v>
      </c>
      <c r="AT12" s="1174">
        <v>82.5</v>
      </c>
      <c r="AU12" s="1174">
        <v>4.3</v>
      </c>
      <c r="AV12" s="1174">
        <v>1.1000000000000001</v>
      </c>
      <c r="AW12" s="1174">
        <v>0</v>
      </c>
    </row>
    <row r="13" spans="1:49" s="376" customFormat="1">
      <c r="A13" s="131" t="s">
        <v>437</v>
      </c>
      <c r="B13" s="1174">
        <v>2.2846288835916879</v>
      </c>
      <c r="C13" s="1174">
        <v>0.93098777785434639</v>
      </c>
      <c r="D13" s="1174">
        <v>85.306857335861793</v>
      </c>
      <c r="E13" s="1174">
        <v>4.7840296520304015</v>
      </c>
      <c r="F13" s="1174">
        <v>0.57396358317587937</v>
      </c>
      <c r="G13" s="1174">
        <v>1.2839581180532291E-3</v>
      </c>
      <c r="H13" s="1174">
        <v>2.4571822665278735</v>
      </c>
      <c r="I13" s="1174">
        <v>2.3421397369791386</v>
      </c>
      <c r="J13" s="1174">
        <v>87.018090761962796</v>
      </c>
      <c r="K13" s="1174">
        <v>4.8172682871872787</v>
      </c>
      <c r="L13" s="1174">
        <v>0.76186875403592869</v>
      </c>
      <c r="M13" s="1174">
        <v>5.9777320218441805E-3</v>
      </c>
      <c r="N13" s="1174">
        <v>2.1400252148216685</v>
      </c>
      <c r="O13" s="1174">
        <v>0.72188134639430113</v>
      </c>
      <c r="P13" s="1174">
        <v>86.611396987119889</v>
      </c>
      <c r="Q13" s="1174">
        <v>4.0384941364511251</v>
      </c>
      <c r="R13" s="1174">
        <v>0.89352660309284881</v>
      </c>
      <c r="S13" s="1174">
        <v>2.4148276083344302E-3</v>
      </c>
      <c r="T13" s="1174">
        <v>2.0821989554175842</v>
      </c>
      <c r="U13" s="1174">
        <v>0.85246150748774785</v>
      </c>
      <c r="V13" s="1174">
        <v>86.700717233574295</v>
      </c>
      <c r="W13" s="1174">
        <v>3.8101310358185514</v>
      </c>
      <c r="X13" s="1174">
        <v>0.62908470306433573</v>
      </c>
      <c r="Y13" s="1174">
        <v>1.4200093818605946E-3</v>
      </c>
      <c r="Z13" s="1174">
        <v>2.1104015223444823</v>
      </c>
      <c r="AA13" s="1174">
        <v>0.8403420993742855</v>
      </c>
      <c r="AB13" s="1174">
        <v>87.298814313123501</v>
      </c>
      <c r="AC13" s="1174">
        <v>2.6889868285375051</v>
      </c>
      <c r="AD13" s="1174">
        <v>0.90502905555337954</v>
      </c>
      <c r="AE13" s="1174">
        <v>2.384239851867987E-3</v>
      </c>
      <c r="AF13" s="1174">
        <v>2.0162437813729257</v>
      </c>
      <c r="AG13" s="1174">
        <v>0.9654207278818574</v>
      </c>
      <c r="AH13" s="1174">
        <v>87.170471653952916</v>
      </c>
      <c r="AI13" s="1174">
        <v>2.6061108692526846</v>
      </c>
      <c r="AJ13" s="1174">
        <v>0.65406619365901653</v>
      </c>
      <c r="AK13" s="1174">
        <v>2.055933097716327E-3</v>
      </c>
      <c r="AL13" s="1174">
        <v>2</v>
      </c>
      <c r="AM13" s="1174">
        <v>1</v>
      </c>
      <c r="AN13" s="1174">
        <v>87.5</v>
      </c>
      <c r="AO13" s="1174">
        <v>2.2000000000000002</v>
      </c>
      <c r="AP13" s="1174">
        <v>0.5</v>
      </c>
      <c r="AQ13" s="1174">
        <v>0</v>
      </c>
      <c r="AR13" s="1174">
        <v>2.4</v>
      </c>
      <c r="AS13" s="1174">
        <v>5.3</v>
      </c>
      <c r="AT13" s="1174">
        <v>86.7</v>
      </c>
      <c r="AU13" s="1174">
        <v>2.4</v>
      </c>
      <c r="AV13" s="1174">
        <v>0.5</v>
      </c>
      <c r="AW13" s="1174">
        <v>0</v>
      </c>
    </row>
    <row r="14" spans="1:49" s="376" customFormat="1">
      <c r="A14" s="131" t="s">
        <v>438</v>
      </c>
      <c r="B14" s="1174">
        <v>3.0270495242912006</v>
      </c>
      <c r="C14" s="1174">
        <v>6.1735393956763849</v>
      </c>
      <c r="D14" s="1174">
        <v>57.497209000302142</v>
      </c>
      <c r="E14" s="1174">
        <v>5.2175284720475643</v>
      </c>
      <c r="F14" s="1174">
        <v>1.6258284882567551</v>
      </c>
      <c r="G14" s="1174">
        <v>5.1072067501288141E-4</v>
      </c>
      <c r="H14" s="1174">
        <v>2.7991083051704937</v>
      </c>
      <c r="I14" s="1174">
        <v>4.7077344524734475</v>
      </c>
      <c r="J14" s="1174">
        <v>59.683461168728712</v>
      </c>
      <c r="K14" s="1174">
        <v>5.2523395899080096</v>
      </c>
      <c r="L14" s="1174">
        <v>1.6172623030201647</v>
      </c>
      <c r="M14" s="1174">
        <v>1.6447424274333308E-2</v>
      </c>
      <c r="N14" s="1174">
        <v>2.6099977946518007</v>
      </c>
      <c r="O14" s="1174">
        <v>3.5822516197274439</v>
      </c>
      <c r="P14" s="1174">
        <v>73.894606212045517</v>
      </c>
      <c r="Q14" s="1174">
        <v>4.3721188716595352</v>
      </c>
      <c r="R14" s="1174">
        <v>1.7341943422254231</v>
      </c>
      <c r="S14" s="1174">
        <v>3.2931872556962623E-3</v>
      </c>
      <c r="T14" s="1174">
        <v>2.439428837918737</v>
      </c>
      <c r="U14" s="1174">
        <v>3.1568299485080207</v>
      </c>
      <c r="V14" s="1174">
        <v>74.296245741553875</v>
      </c>
      <c r="W14" s="1174">
        <v>3.9602257621347392</v>
      </c>
      <c r="X14" s="1174">
        <v>1.7284865687728042</v>
      </c>
      <c r="Y14" s="1174">
        <v>2.6808121514074228E-2</v>
      </c>
      <c r="Z14" s="1174">
        <v>2.1406744306676528</v>
      </c>
      <c r="AA14" s="1174">
        <v>2.0407112744538809</v>
      </c>
      <c r="AB14" s="1174">
        <v>75.152120155255631</v>
      </c>
      <c r="AC14" s="1174">
        <v>3.5122625510866876</v>
      </c>
      <c r="AD14" s="1174">
        <v>1.8240912488090739</v>
      </c>
      <c r="AE14" s="1174">
        <v>3.3870461773826695E-2</v>
      </c>
      <c r="AF14" s="1174">
        <v>2.3858959360457321</v>
      </c>
      <c r="AG14" s="1174">
        <v>2.8985238745384954</v>
      </c>
      <c r="AH14" s="1174">
        <v>73.657330348681413</v>
      </c>
      <c r="AI14" s="1174">
        <v>3.7153816762391414</v>
      </c>
      <c r="AJ14" s="1174">
        <v>2.8551746313612387</v>
      </c>
      <c r="AK14" s="1174">
        <v>3.6549610458700997E-2</v>
      </c>
      <c r="AL14" s="1174">
        <v>2.5</v>
      </c>
      <c r="AM14" s="1174">
        <v>3.5</v>
      </c>
      <c r="AN14" s="1174">
        <v>73.400000000000006</v>
      </c>
      <c r="AO14" s="1174">
        <v>3.3</v>
      </c>
      <c r="AP14" s="1174">
        <v>3.5</v>
      </c>
      <c r="AQ14" s="1174">
        <v>0</v>
      </c>
      <c r="AR14" s="1174">
        <v>2.4</v>
      </c>
      <c r="AS14" s="1174">
        <v>3.1</v>
      </c>
      <c r="AT14" s="1174">
        <v>73.900000000000006</v>
      </c>
      <c r="AU14" s="1174">
        <v>3.3</v>
      </c>
      <c r="AV14" s="1174">
        <v>3.8</v>
      </c>
      <c r="AW14" s="1174">
        <v>0</v>
      </c>
    </row>
    <row r="15" spans="1:49" s="376" customFormat="1">
      <c r="A15" s="131" t="s">
        <v>439</v>
      </c>
      <c r="B15" s="1174">
        <v>2.2440743630397844</v>
      </c>
      <c r="C15" s="1174" t="s">
        <v>356</v>
      </c>
      <c r="D15" s="1174" t="s">
        <v>356</v>
      </c>
      <c r="E15" s="1174" t="s">
        <v>356</v>
      </c>
      <c r="F15" s="1174" t="s">
        <v>356</v>
      </c>
      <c r="G15" s="1174" t="s">
        <v>356</v>
      </c>
      <c r="H15" s="1174">
        <v>2.0214859518820552</v>
      </c>
      <c r="I15" s="1174" t="s">
        <v>356</v>
      </c>
      <c r="J15" s="1174" t="s">
        <v>356</v>
      </c>
      <c r="K15" s="1174" t="s">
        <v>356</v>
      </c>
      <c r="L15" s="1174" t="s">
        <v>356</v>
      </c>
      <c r="M15" s="1174" t="s">
        <v>356</v>
      </c>
      <c r="N15" s="1174">
        <v>2.064662205356139</v>
      </c>
      <c r="O15" s="1174" t="s">
        <v>356</v>
      </c>
      <c r="P15" s="1174" t="s">
        <v>356</v>
      </c>
      <c r="Q15" s="1174" t="s">
        <v>356</v>
      </c>
      <c r="R15" s="1174" t="s">
        <v>356</v>
      </c>
      <c r="S15" s="1174" t="s">
        <v>356</v>
      </c>
      <c r="T15" s="1174">
        <v>2.4080200383805073</v>
      </c>
      <c r="U15" s="1174" t="s">
        <v>356</v>
      </c>
      <c r="V15" s="1174" t="s">
        <v>356</v>
      </c>
      <c r="W15" s="1174" t="s">
        <v>356</v>
      </c>
      <c r="X15" s="1174" t="s">
        <v>356</v>
      </c>
      <c r="Y15" s="1174" t="s">
        <v>356</v>
      </c>
      <c r="Z15" s="1174">
        <v>2.1323923545836538</v>
      </c>
      <c r="AA15" s="1174" t="s">
        <v>356</v>
      </c>
      <c r="AB15" s="1174" t="s">
        <v>356</v>
      </c>
      <c r="AC15" s="1174" t="s">
        <v>356</v>
      </c>
      <c r="AD15" s="1174" t="s">
        <v>356</v>
      </c>
      <c r="AE15" s="1174" t="s">
        <v>356</v>
      </c>
      <c r="AF15" s="1174">
        <v>2.9919752285533794</v>
      </c>
      <c r="AG15" s="1174" t="s">
        <v>356</v>
      </c>
      <c r="AH15" s="1174" t="s">
        <v>356</v>
      </c>
      <c r="AI15" s="1174" t="s">
        <v>356</v>
      </c>
      <c r="AJ15" s="1174" t="s">
        <v>356</v>
      </c>
      <c r="AK15" s="1174" t="s">
        <v>356</v>
      </c>
      <c r="AL15" s="1174">
        <v>2.2000000000000002</v>
      </c>
      <c r="AM15" s="1174" t="s">
        <v>356</v>
      </c>
      <c r="AN15" s="1174" t="s">
        <v>356</v>
      </c>
      <c r="AO15" s="1174" t="s">
        <v>356</v>
      </c>
      <c r="AP15" s="1174" t="s">
        <v>356</v>
      </c>
      <c r="AQ15" s="1174" t="s">
        <v>356</v>
      </c>
      <c r="AR15" s="1174">
        <v>2.2000000000000002</v>
      </c>
      <c r="AS15" s="1174" t="s">
        <v>356</v>
      </c>
      <c r="AT15" s="1174" t="s">
        <v>356</v>
      </c>
      <c r="AU15" s="1174" t="s">
        <v>356</v>
      </c>
      <c r="AV15" s="1174" t="s">
        <v>356</v>
      </c>
      <c r="AW15" s="1174" t="s">
        <v>356</v>
      </c>
    </row>
    <row r="16" spans="1:49" s="376" customFormat="1">
      <c r="A16" s="131" t="s">
        <v>440</v>
      </c>
      <c r="B16" s="1174">
        <v>1.0408034952131946</v>
      </c>
      <c r="C16" s="1174">
        <v>0.2700862378537276</v>
      </c>
      <c r="D16" s="1174">
        <v>76.953953875673747</v>
      </c>
      <c r="E16" s="1174">
        <v>5.3708655869269624</v>
      </c>
      <c r="F16" s="1174">
        <v>1.0057656578869916</v>
      </c>
      <c r="G16" s="1174">
        <v>0.1898006578712341</v>
      </c>
      <c r="H16" s="1174">
        <v>1.0598982564031438</v>
      </c>
      <c r="I16" s="1174">
        <v>0.24530594487466223</v>
      </c>
      <c r="J16" s="1174">
        <v>78.092457835830302</v>
      </c>
      <c r="K16" s="1174">
        <v>5.1250977180819346</v>
      </c>
      <c r="L16" s="1174">
        <v>1.0512773685362842</v>
      </c>
      <c r="M16" s="1174">
        <v>0.15088238539809889</v>
      </c>
      <c r="N16" s="1174">
        <v>0.99150690503686179</v>
      </c>
      <c r="O16" s="1174">
        <v>0.23238080244579917</v>
      </c>
      <c r="P16" s="1174">
        <v>76.736159574965569</v>
      </c>
      <c r="Q16" s="1174">
        <v>5.0018733061046898</v>
      </c>
      <c r="R16" s="1174">
        <v>0.91306716879753413</v>
      </c>
      <c r="S16" s="1174">
        <v>8.7385924179092592E-2</v>
      </c>
      <c r="T16" s="1174">
        <v>0.98223210854662368</v>
      </c>
      <c r="U16" s="1174">
        <v>0.15376132556085373</v>
      </c>
      <c r="V16" s="1174">
        <v>76.39145978216942</v>
      </c>
      <c r="W16" s="1174">
        <v>7.5986037563173143</v>
      </c>
      <c r="X16" s="1174">
        <v>0.48606469250205253</v>
      </c>
      <c r="Y16" s="1174">
        <v>8.0061467093083052E-2</v>
      </c>
      <c r="Z16" s="1174">
        <v>1.6197592807846137</v>
      </c>
      <c r="AA16" s="1174">
        <v>2.6100593287379183</v>
      </c>
      <c r="AB16" s="1174">
        <v>79.382197909430758</v>
      </c>
      <c r="AC16" s="1174">
        <v>3.1904338148361209</v>
      </c>
      <c r="AD16" s="1174">
        <v>0.49708944890273432</v>
      </c>
      <c r="AE16" s="1174">
        <v>1.9547589331287578E-2</v>
      </c>
      <c r="AF16" s="1174">
        <v>1.683798992597034</v>
      </c>
      <c r="AG16" s="1174">
        <v>3.3626903505635388</v>
      </c>
      <c r="AH16" s="1174">
        <v>78.083361735670039</v>
      </c>
      <c r="AI16" s="1174">
        <v>3.513600332462711</v>
      </c>
      <c r="AJ16" s="1174">
        <v>0.47159801045040711</v>
      </c>
      <c r="AK16" s="1174">
        <v>1.1005410453607908E-2</v>
      </c>
      <c r="AL16" s="1174">
        <v>1.4</v>
      </c>
      <c r="AM16" s="1174">
        <v>0.3</v>
      </c>
      <c r="AN16" s="1174">
        <v>78.2</v>
      </c>
      <c r="AO16" s="1174">
        <v>3.3</v>
      </c>
      <c r="AP16" s="1174">
        <v>0.5</v>
      </c>
      <c r="AQ16" s="1174">
        <v>0.7</v>
      </c>
      <c r="AR16" s="1174">
        <v>1.5</v>
      </c>
      <c r="AS16" s="1174">
        <v>0.4</v>
      </c>
      <c r="AT16" s="1174">
        <v>77.7</v>
      </c>
      <c r="AU16" s="1174">
        <v>5.4</v>
      </c>
      <c r="AV16" s="1174">
        <v>0.5</v>
      </c>
      <c r="AW16" s="1174">
        <v>0.7</v>
      </c>
    </row>
    <row r="17" spans="1:49" s="376" customFormat="1">
      <c r="A17" s="131" t="s">
        <v>441</v>
      </c>
      <c r="B17" s="1174">
        <v>1.5981017738638974</v>
      </c>
      <c r="C17" s="1174">
        <v>2.9014414308689389</v>
      </c>
      <c r="D17" s="1174">
        <v>66.282979123709239</v>
      </c>
      <c r="E17" s="1174">
        <v>5.2427829172970526</v>
      </c>
      <c r="F17" s="1174">
        <v>0.96852406932596469</v>
      </c>
      <c r="G17" s="1174">
        <v>0.15386566335415647</v>
      </c>
      <c r="H17" s="1174">
        <v>1.460311402175235</v>
      </c>
      <c r="I17" s="1174">
        <v>2.427446991483087</v>
      </c>
      <c r="J17" s="1174">
        <v>67.320596788416253</v>
      </c>
      <c r="K17" s="1174">
        <v>5.376885365450649</v>
      </c>
      <c r="L17" s="1174">
        <v>1.2116072939612972</v>
      </c>
      <c r="M17" s="1174">
        <v>4.1243581068909956E-2</v>
      </c>
      <c r="N17" s="1174">
        <v>1.4235845653812966</v>
      </c>
      <c r="O17" s="1174">
        <v>2.5816278250218492</v>
      </c>
      <c r="P17" s="1174">
        <v>66.659881378080428</v>
      </c>
      <c r="Q17" s="1174">
        <v>4.2741022462953033</v>
      </c>
      <c r="R17" s="1174">
        <v>0.87741033906214727</v>
      </c>
      <c r="S17" s="1174">
        <v>2.3740173028618326E-2</v>
      </c>
      <c r="T17" s="1174">
        <v>1.2700162977721028</v>
      </c>
      <c r="U17" s="1174">
        <v>2.0328992926555793</v>
      </c>
      <c r="V17" s="1174">
        <v>64.058226524647168</v>
      </c>
      <c r="W17" s="1174">
        <v>4.5953446151040627</v>
      </c>
      <c r="X17" s="1174">
        <v>0.92129142616011983</v>
      </c>
      <c r="Y17" s="1174">
        <v>1.475735787656255E-3</v>
      </c>
      <c r="Z17" s="1174">
        <v>1.4169792942385522</v>
      </c>
      <c r="AA17" s="1174">
        <v>2.0749093789139241</v>
      </c>
      <c r="AB17" s="1174">
        <v>68.913102626865879</v>
      </c>
      <c r="AC17" s="1174">
        <v>4.4912153692148653</v>
      </c>
      <c r="AD17" s="1174">
        <v>1.3203913604548345</v>
      </c>
      <c r="AE17" s="1174">
        <v>3.0875967158617825E-4</v>
      </c>
      <c r="AF17" s="1174">
        <v>1.4366215731570122</v>
      </c>
      <c r="AG17" s="1174">
        <v>2.0003518172354395</v>
      </c>
      <c r="AH17" s="1174">
        <v>69.881959055832539</v>
      </c>
      <c r="AI17" s="1174">
        <v>4.3435260212514821</v>
      </c>
      <c r="AJ17" s="1174">
        <v>1.6946997371616603</v>
      </c>
      <c r="AK17" s="1174">
        <v>4.7009801551106374E-4</v>
      </c>
      <c r="AL17" s="1174">
        <v>1.5</v>
      </c>
      <c r="AM17" s="1174">
        <v>2.1</v>
      </c>
      <c r="AN17" s="1174">
        <v>70</v>
      </c>
      <c r="AO17" s="1174">
        <v>4.4000000000000004</v>
      </c>
      <c r="AP17" s="1174">
        <v>1.2</v>
      </c>
      <c r="AQ17" s="1174">
        <v>0.2</v>
      </c>
      <c r="AR17" s="1174">
        <v>1.6</v>
      </c>
      <c r="AS17" s="1174">
        <v>2.2999999999999998</v>
      </c>
      <c r="AT17" s="1174">
        <v>70.5</v>
      </c>
      <c r="AU17" s="1174">
        <v>4.0999999999999996</v>
      </c>
      <c r="AV17" s="1174">
        <v>1</v>
      </c>
      <c r="AW17" s="1174">
        <v>0.2</v>
      </c>
    </row>
    <row r="18" spans="1:49" s="376" customFormat="1">
      <c r="A18" s="131" t="s">
        <v>442</v>
      </c>
      <c r="B18" s="1174" t="s">
        <v>356</v>
      </c>
      <c r="C18" s="1174" t="s">
        <v>356</v>
      </c>
      <c r="D18" s="1174" t="s">
        <v>356</v>
      </c>
      <c r="E18" s="1174" t="s">
        <v>356</v>
      </c>
      <c r="F18" s="1174" t="s">
        <v>356</v>
      </c>
      <c r="G18" s="1174" t="s">
        <v>356</v>
      </c>
      <c r="H18" s="1174" t="s">
        <v>356</v>
      </c>
      <c r="I18" s="1174" t="s">
        <v>356</v>
      </c>
      <c r="J18" s="1174" t="s">
        <v>356</v>
      </c>
      <c r="K18" s="1174" t="s">
        <v>356</v>
      </c>
      <c r="L18" s="1174" t="s">
        <v>356</v>
      </c>
      <c r="M18" s="1174" t="s">
        <v>356</v>
      </c>
      <c r="N18" s="1174" t="s">
        <v>356</v>
      </c>
      <c r="O18" s="1174" t="s">
        <v>356</v>
      </c>
      <c r="P18" s="1174" t="s">
        <v>356</v>
      </c>
      <c r="Q18" s="1174" t="s">
        <v>356</v>
      </c>
      <c r="R18" s="1174" t="s">
        <v>356</v>
      </c>
      <c r="S18" s="1174" t="s">
        <v>356</v>
      </c>
      <c r="T18" s="1174" t="s">
        <v>356</v>
      </c>
      <c r="U18" s="1174" t="s">
        <v>356</v>
      </c>
      <c r="V18" s="1174" t="s">
        <v>356</v>
      </c>
      <c r="W18" s="1174" t="s">
        <v>356</v>
      </c>
      <c r="X18" s="1174" t="s">
        <v>356</v>
      </c>
      <c r="Y18" s="1174" t="s">
        <v>356</v>
      </c>
      <c r="Z18" s="1174" t="s">
        <v>356</v>
      </c>
      <c r="AA18" s="1174" t="s">
        <v>356</v>
      </c>
      <c r="AB18" s="1174" t="s">
        <v>356</v>
      </c>
      <c r="AC18" s="1174" t="s">
        <v>356</v>
      </c>
      <c r="AD18" s="1174" t="s">
        <v>356</v>
      </c>
      <c r="AE18" s="1174" t="s">
        <v>356</v>
      </c>
      <c r="AF18" s="1174" t="s">
        <v>356</v>
      </c>
      <c r="AG18" s="1174" t="s">
        <v>356</v>
      </c>
      <c r="AH18" s="1174" t="s">
        <v>356</v>
      </c>
      <c r="AI18" s="1174" t="s">
        <v>356</v>
      </c>
      <c r="AJ18" s="1174" t="s">
        <v>356</v>
      </c>
      <c r="AK18" s="1174" t="s">
        <v>356</v>
      </c>
      <c r="AL18" s="1174" t="s">
        <v>356</v>
      </c>
      <c r="AM18" s="1174" t="s">
        <v>356</v>
      </c>
      <c r="AN18" s="1174" t="s">
        <v>356</v>
      </c>
      <c r="AO18" s="1174" t="s">
        <v>356</v>
      </c>
      <c r="AP18" s="1174" t="s">
        <v>356</v>
      </c>
      <c r="AQ18" s="1174" t="s">
        <v>356</v>
      </c>
      <c r="AR18" s="1174" t="s">
        <v>356</v>
      </c>
      <c r="AS18" s="1174" t="s">
        <v>356</v>
      </c>
      <c r="AT18" s="1174" t="s">
        <v>356</v>
      </c>
      <c r="AU18" s="1174" t="s">
        <v>356</v>
      </c>
      <c r="AV18" s="1174" t="s">
        <v>356</v>
      </c>
      <c r="AW18" s="1174" t="s">
        <v>356</v>
      </c>
    </row>
    <row r="19" spans="1:49" s="376" customFormat="1">
      <c r="A19" s="131" t="s">
        <v>443</v>
      </c>
      <c r="B19" s="1174">
        <v>2.455225972686609</v>
      </c>
      <c r="C19" s="1174" t="s">
        <v>356</v>
      </c>
      <c r="D19" s="1174" t="s">
        <v>356</v>
      </c>
      <c r="E19" s="1174" t="s">
        <v>356</v>
      </c>
      <c r="F19" s="1174" t="s">
        <v>356</v>
      </c>
      <c r="G19" s="1174" t="s">
        <v>356</v>
      </c>
      <c r="H19" s="1174">
        <v>2.6788116705564082</v>
      </c>
      <c r="I19" s="1174" t="s">
        <v>356</v>
      </c>
      <c r="J19" s="1174" t="s">
        <v>356</v>
      </c>
      <c r="K19" s="1174" t="s">
        <v>356</v>
      </c>
      <c r="L19" s="1174" t="s">
        <v>356</v>
      </c>
      <c r="M19" s="1174" t="s">
        <v>356</v>
      </c>
      <c r="N19" s="1174">
        <v>2.6702029449054008</v>
      </c>
      <c r="O19" s="1174" t="s">
        <v>356</v>
      </c>
      <c r="P19" s="1174" t="s">
        <v>356</v>
      </c>
      <c r="Q19" s="1174" t="s">
        <v>356</v>
      </c>
      <c r="R19" s="1174" t="s">
        <v>356</v>
      </c>
      <c r="S19" s="1174" t="s">
        <v>356</v>
      </c>
      <c r="T19" s="1174">
        <v>2.7415004460756105</v>
      </c>
      <c r="U19" s="1174" t="s">
        <v>356</v>
      </c>
      <c r="V19" s="1174" t="s">
        <v>356</v>
      </c>
      <c r="W19" s="1174" t="s">
        <v>356</v>
      </c>
      <c r="X19" s="1174" t="s">
        <v>356</v>
      </c>
      <c r="Y19" s="1174" t="s">
        <v>356</v>
      </c>
      <c r="Z19" s="1174">
        <v>2.2337516924031955</v>
      </c>
      <c r="AA19" s="1174" t="s">
        <v>356</v>
      </c>
      <c r="AB19" s="1174" t="s">
        <v>356</v>
      </c>
      <c r="AC19" s="1174" t="s">
        <v>356</v>
      </c>
      <c r="AD19" s="1174" t="s">
        <v>356</v>
      </c>
      <c r="AE19" s="1174" t="s">
        <v>356</v>
      </c>
      <c r="AF19" s="1174">
        <v>2.0375636150024539</v>
      </c>
      <c r="AG19" s="1174" t="s">
        <v>356</v>
      </c>
      <c r="AH19" s="1174" t="s">
        <v>356</v>
      </c>
      <c r="AI19" s="1174" t="s">
        <v>356</v>
      </c>
      <c r="AJ19" s="1174" t="s">
        <v>356</v>
      </c>
      <c r="AK19" s="1174" t="s">
        <v>356</v>
      </c>
      <c r="AL19" s="1174">
        <v>3</v>
      </c>
      <c r="AM19" s="1174" t="s">
        <v>356</v>
      </c>
      <c r="AN19" s="1174" t="s">
        <v>356</v>
      </c>
      <c r="AO19" s="1174" t="s">
        <v>356</v>
      </c>
      <c r="AP19" s="1174" t="s">
        <v>356</v>
      </c>
      <c r="AQ19" s="1174" t="s">
        <v>356</v>
      </c>
      <c r="AR19" s="1174">
        <v>3.1</v>
      </c>
      <c r="AS19" s="1174" t="s">
        <v>356</v>
      </c>
      <c r="AT19" s="1174" t="s">
        <v>356</v>
      </c>
      <c r="AU19" s="1174" t="s">
        <v>356</v>
      </c>
      <c r="AV19" s="1174" t="s">
        <v>356</v>
      </c>
      <c r="AW19" s="1174" t="s">
        <v>356</v>
      </c>
    </row>
    <row r="20" spans="1:49" s="376" customFormat="1">
      <c r="A20" s="131" t="s">
        <v>444</v>
      </c>
      <c r="B20" s="1174">
        <v>1.7818840489610903</v>
      </c>
      <c r="C20" s="1174">
        <v>1.6138494275431994</v>
      </c>
      <c r="D20" s="1174">
        <v>76.203462483834471</v>
      </c>
      <c r="E20" s="1174">
        <v>5.0336379620129943</v>
      </c>
      <c r="F20" s="1174">
        <v>1.1214168002174669</v>
      </c>
      <c r="G20" s="1174">
        <v>2.0419587404177295E-2</v>
      </c>
      <c r="H20" s="1174">
        <v>1.7884084912834335</v>
      </c>
      <c r="I20" s="1174">
        <v>1.1073682001486134</v>
      </c>
      <c r="J20" s="1174">
        <v>79.476676646934038</v>
      </c>
      <c r="K20" s="1174">
        <v>4.7992869344965907</v>
      </c>
      <c r="L20" s="1174">
        <v>1.0421997775588678</v>
      </c>
      <c r="M20" s="1174">
        <v>1.0205651034857672E-2</v>
      </c>
      <c r="N20" s="1174">
        <v>1.8242837284137947</v>
      </c>
      <c r="O20" s="1174">
        <v>1.2773531611731264</v>
      </c>
      <c r="P20" s="1174">
        <v>79.710952854356648</v>
      </c>
      <c r="Q20" s="1174">
        <v>3.4276870925403804</v>
      </c>
      <c r="R20" s="1174">
        <v>1.192424327007739</v>
      </c>
      <c r="S20" s="1174">
        <v>1.3696306838999027E-2</v>
      </c>
      <c r="T20" s="1174">
        <v>1.8082661160319493</v>
      </c>
      <c r="U20" s="1174">
        <v>1.4420942521759736</v>
      </c>
      <c r="V20" s="1174">
        <v>79.148830320140149</v>
      </c>
      <c r="W20" s="1174">
        <v>3.1333612460418698</v>
      </c>
      <c r="X20" s="1174">
        <v>1.1420562548849349</v>
      </c>
      <c r="Y20" s="1174">
        <v>1.1234124136994818E-2</v>
      </c>
      <c r="Z20" s="1174">
        <v>1.809891717392198</v>
      </c>
      <c r="AA20" s="1174">
        <v>1.4547185382711942</v>
      </c>
      <c r="AB20" s="1174">
        <v>79.955857358179017</v>
      </c>
      <c r="AC20" s="1174">
        <v>3.0995410494877635</v>
      </c>
      <c r="AD20" s="1174">
        <v>1.0319649399060251</v>
      </c>
      <c r="AE20" s="1174">
        <v>1.0360990733935807E-2</v>
      </c>
      <c r="AF20" s="1174">
        <v>1.8369375037329525</v>
      </c>
      <c r="AG20" s="1174">
        <v>1.6239896328168646</v>
      </c>
      <c r="AH20" s="1174">
        <v>79.620334998482122</v>
      </c>
      <c r="AI20" s="1174">
        <v>2.7830082699458596</v>
      </c>
      <c r="AJ20" s="1174">
        <v>0.90946899139804582</v>
      </c>
      <c r="AK20" s="1174">
        <v>1.2361002516011688E-2</v>
      </c>
      <c r="AL20" s="1174">
        <v>1.8</v>
      </c>
      <c r="AM20" s="1174">
        <v>1.6</v>
      </c>
      <c r="AN20" s="1174">
        <v>78.5</v>
      </c>
      <c r="AO20" s="1174">
        <v>2.6</v>
      </c>
      <c r="AP20" s="1174">
        <v>0.8</v>
      </c>
      <c r="AQ20" s="1174">
        <v>0</v>
      </c>
      <c r="AR20" s="1174">
        <v>1.8</v>
      </c>
      <c r="AS20" s="1174">
        <v>1.5</v>
      </c>
      <c r="AT20" s="1174">
        <v>79.8</v>
      </c>
      <c r="AU20" s="1174">
        <v>2.4</v>
      </c>
      <c r="AV20" s="1174">
        <v>0.8</v>
      </c>
      <c r="AW20" s="1174">
        <v>0</v>
      </c>
    </row>
    <row r="21" spans="1:49" s="376" customFormat="1">
      <c r="A21" s="131" t="s">
        <v>445</v>
      </c>
      <c r="B21" s="1174">
        <v>3.2117896721411197</v>
      </c>
      <c r="C21" s="1174">
        <v>3.8091037358666036</v>
      </c>
      <c r="D21" s="1174">
        <v>70.651246793575694</v>
      </c>
      <c r="E21" s="1174">
        <v>8.1451151812343277</v>
      </c>
      <c r="F21" s="1174">
        <v>7.54194352241411</v>
      </c>
      <c r="G21" s="1174">
        <v>4.9072519121204979E-2</v>
      </c>
      <c r="H21" s="1174">
        <v>3.4979251023713922</v>
      </c>
      <c r="I21" s="1174">
        <v>3.6777356088473026</v>
      </c>
      <c r="J21" s="1174">
        <v>71.741838161356497</v>
      </c>
      <c r="K21" s="1174">
        <v>8.894177254726424</v>
      </c>
      <c r="L21" s="1174">
        <v>11.59674161723593</v>
      </c>
      <c r="M21" s="1174">
        <v>3.3048704346911741E-2</v>
      </c>
      <c r="N21" s="1174">
        <v>3.8511619408956719</v>
      </c>
      <c r="O21" s="1174">
        <v>4.7255302122069205</v>
      </c>
      <c r="P21" s="1174">
        <v>71.152980117425315</v>
      </c>
      <c r="Q21" s="1174">
        <v>8.4380083298202191</v>
      </c>
      <c r="R21" s="1174">
        <v>10.471561488976047</v>
      </c>
      <c r="S21" s="1174">
        <v>3.2500708159933653E-2</v>
      </c>
      <c r="T21" s="1174">
        <v>3.6506614015093488</v>
      </c>
      <c r="U21" s="1174">
        <v>4.9111123581665854</v>
      </c>
      <c r="V21" s="1174">
        <v>70.508076890067301</v>
      </c>
      <c r="W21" s="1174">
        <v>7.0767190894750103</v>
      </c>
      <c r="X21" s="1174">
        <v>7.4076271024446845</v>
      </c>
      <c r="Y21" s="1174">
        <v>1.1563355788448538E-2</v>
      </c>
      <c r="Z21" s="1174">
        <v>3.6501161021430537</v>
      </c>
      <c r="AA21" s="1174">
        <v>5.0304286474785398</v>
      </c>
      <c r="AB21" s="1174">
        <v>76.340066842543109</v>
      </c>
      <c r="AC21" s="1174">
        <v>6.6504503537356898</v>
      </c>
      <c r="AD21" s="1174">
        <v>6.5273931989487579</v>
      </c>
      <c r="AE21" s="1174">
        <v>1.8307357958781766E-2</v>
      </c>
      <c r="AF21" s="1174">
        <v>3.5669431397558515</v>
      </c>
      <c r="AG21" s="1174">
        <v>5.1291171249315326</v>
      </c>
      <c r="AH21" s="1174">
        <v>75.815954539452008</v>
      </c>
      <c r="AI21" s="1174">
        <v>6.5588004169582295</v>
      </c>
      <c r="AJ21" s="1174">
        <v>5.1826890975348441</v>
      </c>
      <c r="AK21" s="1174">
        <v>2.0256706179342616E-2</v>
      </c>
      <c r="AL21" s="1174">
        <v>3.4</v>
      </c>
      <c r="AM21" s="1174">
        <v>4.7</v>
      </c>
      <c r="AN21" s="1174">
        <v>76.400000000000006</v>
      </c>
      <c r="AO21" s="1174">
        <v>5.6</v>
      </c>
      <c r="AP21" s="1174">
        <v>6.1</v>
      </c>
      <c r="AQ21" s="1174">
        <v>0</v>
      </c>
      <c r="AR21" s="1174">
        <v>3.7</v>
      </c>
      <c r="AS21" s="1174">
        <v>4.9000000000000004</v>
      </c>
      <c r="AT21" s="1174">
        <v>78</v>
      </c>
      <c r="AU21" s="1174">
        <v>5.8</v>
      </c>
      <c r="AV21" s="1174">
        <v>6.1</v>
      </c>
      <c r="AW21" s="1174">
        <v>0</v>
      </c>
    </row>
    <row r="22" spans="1:49" s="376" customFormat="1">
      <c r="A22" s="131" t="s">
        <v>446</v>
      </c>
      <c r="B22" s="1174">
        <v>2.7849865312785478</v>
      </c>
      <c r="C22" s="1174">
        <v>4.1629883542752228</v>
      </c>
      <c r="D22" s="1174">
        <v>70.145494566639911</v>
      </c>
      <c r="E22" s="1174">
        <v>6.149581054166787</v>
      </c>
      <c r="F22" s="1174">
        <v>2.3895060917391757</v>
      </c>
      <c r="G22" s="1174">
        <v>1.1870569716495274E-2</v>
      </c>
      <c r="H22" s="1174">
        <v>4.2256272401514341</v>
      </c>
      <c r="I22" s="1174">
        <v>6.8335866013353899</v>
      </c>
      <c r="J22" s="1174">
        <v>74.411222825537664</v>
      </c>
      <c r="K22" s="1174">
        <v>5.5684660527687964</v>
      </c>
      <c r="L22" s="1174">
        <v>4.8759851551992579</v>
      </c>
      <c r="M22" s="1174">
        <v>1.3327377014025173E-2</v>
      </c>
      <c r="N22" s="1174">
        <v>3.938812089968728</v>
      </c>
      <c r="O22" s="1174">
        <v>6.4322141184642874</v>
      </c>
      <c r="P22" s="1174">
        <v>74.086292361674438</v>
      </c>
      <c r="Q22" s="1174">
        <v>4.7366382562197531</v>
      </c>
      <c r="R22" s="1174">
        <v>3.1079355219844897</v>
      </c>
      <c r="S22" s="1174">
        <v>9.3364807087729287E-3</v>
      </c>
      <c r="T22" s="1174">
        <v>5.156165031872856</v>
      </c>
      <c r="U22" s="1174">
        <v>8.8395755429326712</v>
      </c>
      <c r="V22" s="1174">
        <v>80.09066920796883</v>
      </c>
      <c r="W22" s="1174">
        <v>5.569258305107887</v>
      </c>
      <c r="X22" s="1174">
        <v>3.9888294903350601</v>
      </c>
      <c r="Y22" s="1174">
        <v>1.1532309551568257E-2</v>
      </c>
      <c r="Z22" s="1174">
        <v>5.9891091827182903</v>
      </c>
      <c r="AA22" s="1174">
        <v>10.41375482525932</v>
      </c>
      <c r="AB22" s="1174">
        <v>80.953021793643444</v>
      </c>
      <c r="AC22" s="1174">
        <v>5.0254661409091659</v>
      </c>
      <c r="AD22" s="1174">
        <v>6.6836634641160853</v>
      </c>
      <c r="AE22" s="1174">
        <v>1.03408818619454E-2</v>
      </c>
      <c r="AF22" s="1174">
        <v>6.0360777047596956</v>
      </c>
      <c r="AG22" s="1174">
        <v>11.458411110298501</v>
      </c>
      <c r="AH22" s="1174">
        <v>80.069741936081741</v>
      </c>
      <c r="AI22" s="1174">
        <v>4.8574682501421007</v>
      </c>
      <c r="AJ22" s="1174">
        <v>3.130295507999306</v>
      </c>
      <c r="AK22" s="1174">
        <v>1.2063750585261155E-2</v>
      </c>
      <c r="AL22" s="1174">
        <v>4.7</v>
      </c>
      <c r="AM22" s="1174">
        <v>8.6</v>
      </c>
      <c r="AN22" s="1174">
        <v>78</v>
      </c>
      <c r="AO22" s="1174">
        <v>4.5</v>
      </c>
      <c r="AP22" s="1174">
        <v>2.9</v>
      </c>
      <c r="AQ22" s="1174">
        <v>0</v>
      </c>
      <c r="AR22" s="1174">
        <v>4.8</v>
      </c>
      <c r="AS22" s="1174">
        <v>8.4</v>
      </c>
      <c r="AT22" s="1174">
        <v>77.5</v>
      </c>
      <c r="AU22" s="1174">
        <v>4.3</v>
      </c>
      <c r="AV22" s="1174">
        <v>3.8</v>
      </c>
      <c r="AW22" s="1174">
        <v>0</v>
      </c>
    </row>
    <row r="23" spans="1:49" s="376" customFormat="1">
      <c r="A23" s="131" t="s">
        <v>447</v>
      </c>
      <c r="B23" s="1174">
        <v>2.9675008234918994</v>
      </c>
      <c r="C23" s="1174">
        <v>5.1752026098197801</v>
      </c>
      <c r="D23" s="1174">
        <v>61.590344485292789</v>
      </c>
      <c r="E23" s="1174">
        <v>5.2612322789739245</v>
      </c>
      <c r="F23" s="1174">
        <v>3.9591322161795839</v>
      </c>
      <c r="G23" s="1174">
        <v>1.4445582456469265E-3</v>
      </c>
      <c r="H23" s="1174">
        <v>2.9111192955177345</v>
      </c>
      <c r="I23" s="1174">
        <v>4.3719724314971407</v>
      </c>
      <c r="J23" s="1174">
        <v>64.378414554362891</v>
      </c>
      <c r="K23" s="1174">
        <v>5.7294274324098744</v>
      </c>
      <c r="L23" s="1174">
        <v>4.83968662954838</v>
      </c>
      <c r="M23" s="1174">
        <v>1.6185320964898151E-3</v>
      </c>
      <c r="N23" s="1174">
        <v>2.6124090407799829</v>
      </c>
      <c r="O23" s="1174">
        <v>3.6281316443653755</v>
      </c>
      <c r="P23" s="1174">
        <v>65.114751857200275</v>
      </c>
      <c r="Q23" s="1174">
        <v>4.4939481079562569</v>
      </c>
      <c r="R23" s="1174">
        <v>4.6684061151464329</v>
      </c>
      <c r="S23" s="1174">
        <v>4.7423449608296015E-3</v>
      </c>
      <c r="T23" s="1174">
        <v>2.3302458382583842</v>
      </c>
      <c r="U23" s="1174">
        <v>2.8543495528162195</v>
      </c>
      <c r="V23" s="1174">
        <v>65.76066653849081</v>
      </c>
      <c r="W23" s="1174">
        <v>4.5755875783624047</v>
      </c>
      <c r="X23" s="1174">
        <v>3.8851216399873247</v>
      </c>
      <c r="Y23" s="1174">
        <v>2.7252613243796179E-3</v>
      </c>
      <c r="Z23" s="1174">
        <v>2.5025984880803183</v>
      </c>
      <c r="AA23" s="1174">
        <v>3.3133746762738068</v>
      </c>
      <c r="AB23" s="1174">
        <v>66.186039540673974</v>
      </c>
      <c r="AC23" s="1174">
        <v>4.2987520378191721</v>
      </c>
      <c r="AD23" s="1174">
        <v>4.9809480565622728</v>
      </c>
      <c r="AE23" s="1174">
        <v>1.2460874719515548E-2</v>
      </c>
      <c r="AF23" s="1174">
        <v>2.697889234993371</v>
      </c>
      <c r="AG23" s="1174">
        <v>4.1726847587763256</v>
      </c>
      <c r="AH23" s="1174">
        <v>65.677663232470749</v>
      </c>
      <c r="AI23" s="1174">
        <v>4.3420460742071691</v>
      </c>
      <c r="AJ23" s="1174">
        <v>3.6887245406975842</v>
      </c>
      <c r="AK23" s="1174">
        <v>2.1986275231901911E-3</v>
      </c>
      <c r="AL23" s="1174">
        <v>2.8</v>
      </c>
      <c r="AM23" s="1174">
        <v>4.4000000000000004</v>
      </c>
      <c r="AN23" s="1174">
        <v>66.099999999999994</v>
      </c>
      <c r="AO23" s="1174">
        <v>4.4000000000000004</v>
      </c>
      <c r="AP23" s="1174">
        <v>3.8</v>
      </c>
      <c r="AQ23" s="1174">
        <v>0</v>
      </c>
      <c r="AR23" s="1174">
        <v>2.7</v>
      </c>
      <c r="AS23" s="1174">
        <v>4</v>
      </c>
      <c r="AT23" s="1174">
        <v>67.900000000000006</v>
      </c>
      <c r="AU23" s="1174">
        <v>4.4000000000000004</v>
      </c>
      <c r="AV23" s="1174">
        <v>3.7</v>
      </c>
      <c r="AW23" s="1174">
        <v>0</v>
      </c>
    </row>
    <row r="24" spans="1:49" s="376" customFormat="1">
      <c r="A24" s="131" t="s">
        <v>448</v>
      </c>
      <c r="B24" s="1174">
        <v>4.2432618810496674</v>
      </c>
      <c r="C24" s="1174">
        <v>6.8505253274832176</v>
      </c>
      <c r="D24" s="1174">
        <v>67.42779820025568</v>
      </c>
      <c r="E24" s="1174">
        <v>5.3423151717307018</v>
      </c>
      <c r="F24" s="1174">
        <v>2.3781970536961832</v>
      </c>
      <c r="G24" s="1174">
        <v>9.6068059665691527E-2</v>
      </c>
      <c r="H24" s="1174">
        <v>3.943460194112669</v>
      </c>
      <c r="I24" s="1174">
        <v>5.8655934163176315</v>
      </c>
      <c r="J24" s="1174">
        <v>67.194723893048746</v>
      </c>
      <c r="K24" s="1174">
        <v>5.79172409168459</v>
      </c>
      <c r="L24" s="1174">
        <v>2.7624978157606459</v>
      </c>
      <c r="M24" s="1174">
        <v>6.5075325955157429E-2</v>
      </c>
      <c r="N24" s="1174">
        <v>3.1255450131500244</v>
      </c>
      <c r="O24" s="1174">
        <v>4.0461990741590039</v>
      </c>
      <c r="P24" s="1174">
        <v>68.310897475561916</v>
      </c>
      <c r="Q24" s="1174">
        <v>4.7349273167215218</v>
      </c>
      <c r="R24" s="1174">
        <v>2.2613599016938428</v>
      </c>
      <c r="S24" s="1174">
        <v>6.482197587247561E-2</v>
      </c>
      <c r="T24" s="1174">
        <v>3.3200521826373874</v>
      </c>
      <c r="U24" s="1174">
        <v>4.6052645449996756</v>
      </c>
      <c r="V24" s="1174">
        <v>67.153692035167722</v>
      </c>
      <c r="W24" s="1174">
        <v>4.4275465869559136</v>
      </c>
      <c r="X24" s="1174">
        <v>2.2875011025370173</v>
      </c>
      <c r="Y24" s="1174">
        <v>6.3403980589306352E-2</v>
      </c>
      <c r="Z24" s="1174">
        <v>3.5234663721873907</v>
      </c>
      <c r="AA24" s="1174">
        <v>4.8198577752839133</v>
      </c>
      <c r="AB24" s="1174">
        <v>70.748559729289937</v>
      </c>
      <c r="AC24" s="1174">
        <v>4.2168309586074901</v>
      </c>
      <c r="AD24" s="1174">
        <v>2.0878735101291386</v>
      </c>
      <c r="AE24" s="1174">
        <v>0.11167058577674407</v>
      </c>
      <c r="AF24" s="1174">
        <v>3.2521654796244635</v>
      </c>
      <c r="AG24" s="1174">
        <v>2.8711045147105674</v>
      </c>
      <c r="AH24" s="1174">
        <v>70.274405180503479</v>
      </c>
      <c r="AI24" s="1174">
        <v>3.6909997686763831</v>
      </c>
      <c r="AJ24" s="1174">
        <v>20.248004400462865</v>
      </c>
      <c r="AK24" s="1174">
        <v>7.3917267945967327E-2</v>
      </c>
      <c r="AL24" s="1174">
        <v>2.8</v>
      </c>
      <c r="AM24" s="1174">
        <v>2.8</v>
      </c>
      <c r="AN24" s="1174">
        <v>70.7</v>
      </c>
      <c r="AO24" s="1174">
        <v>3.5</v>
      </c>
      <c r="AP24" s="1174">
        <v>4.8</v>
      </c>
      <c r="AQ24" s="1174">
        <v>0.1</v>
      </c>
      <c r="AR24" s="1174">
        <v>2.9</v>
      </c>
      <c r="AS24" s="1174">
        <v>2.9</v>
      </c>
      <c r="AT24" s="1174">
        <v>65</v>
      </c>
      <c r="AU24" s="1174">
        <v>3.4</v>
      </c>
      <c r="AV24" s="1174">
        <v>8.9</v>
      </c>
      <c r="AW24" s="1174">
        <v>0.1</v>
      </c>
    </row>
    <row r="25" spans="1:49" s="376" customFormat="1">
      <c r="A25" s="131" t="s">
        <v>449</v>
      </c>
      <c r="B25" s="1174">
        <v>2.7000999340198439</v>
      </c>
      <c r="C25" s="1174">
        <v>5.4855420807406681</v>
      </c>
      <c r="D25" s="1174">
        <v>77.336694261940309</v>
      </c>
      <c r="E25" s="1174">
        <v>7.0624562000104971</v>
      </c>
      <c r="F25" s="1174">
        <v>2.1321598167207583</v>
      </c>
      <c r="G25" s="1174">
        <v>0.10677970487322876</v>
      </c>
      <c r="H25" s="1174">
        <v>2.5435941794835859</v>
      </c>
      <c r="I25" s="1174">
        <v>3.8600461099142036</v>
      </c>
      <c r="J25" s="1174">
        <v>78.104989341393548</v>
      </c>
      <c r="K25" s="1174">
        <v>9.3298011102143246</v>
      </c>
      <c r="L25" s="1174">
        <v>3.1212102115883602</v>
      </c>
      <c r="M25" s="1174">
        <v>8.7445468967902812E-2</v>
      </c>
      <c r="N25" s="1174">
        <v>2.2350539495880959</v>
      </c>
      <c r="O25" s="1174">
        <v>3.4465863476065546</v>
      </c>
      <c r="P25" s="1174">
        <v>76.668520866385876</v>
      </c>
      <c r="Q25" s="1174">
        <v>5.0879192920453047</v>
      </c>
      <c r="R25" s="1174">
        <v>6.165329460084914</v>
      </c>
      <c r="S25" s="1174">
        <v>8.3159800735458422E-2</v>
      </c>
      <c r="T25" s="1174">
        <v>2.2257143173325904</v>
      </c>
      <c r="U25" s="1174">
        <v>4.0484165797350657</v>
      </c>
      <c r="V25" s="1174">
        <v>75.499065856162957</v>
      </c>
      <c r="W25" s="1174">
        <v>4.5008121087893906</v>
      </c>
      <c r="X25" s="1174">
        <v>3.0631784838848604</v>
      </c>
      <c r="Y25" s="1174">
        <v>6.2338204008861767E-2</v>
      </c>
      <c r="Z25" s="1174">
        <v>2.5435638215176151</v>
      </c>
      <c r="AA25" s="1174">
        <v>4.8921043451698232</v>
      </c>
      <c r="AB25" s="1174">
        <v>80.00877036568977</v>
      </c>
      <c r="AC25" s="1174">
        <v>3.7994586407494402</v>
      </c>
      <c r="AD25" s="1174">
        <v>2.5050999678916703</v>
      </c>
      <c r="AE25" s="1174">
        <v>3.3177038833556459E-2</v>
      </c>
      <c r="AF25" s="1174">
        <v>2.2460132833968758</v>
      </c>
      <c r="AG25" s="1174">
        <v>3.8626422767674833</v>
      </c>
      <c r="AH25" s="1174">
        <v>78.724359147951148</v>
      </c>
      <c r="AI25" s="1174">
        <v>3.737294517254012</v>
      </c>
      <c r="AJ25" s="1174">
        <v>1.6842823694674931</v>
      </c>
      <c r="AK25" s="1174">
        <v>8.8265563679590972E-2</v>
      </c>
      <c r="AL25" s="1174">
        <v>2.6</v>
      </c>
      <c r="AM25" s="1174">
        <v>5.5</v>
      </c>
      <c r="AN25" s="1174">
        <v>78.3</v>
      </c>
      <c r="AO25" s="1174">
        <v>3.4</v>
      </c>
      <c r="AP25" s="1174">
        <v>1.5</v>
      </c>
      <c r="AQ25" s="1174">
        <v>0</v>
      </c>
      <c r="AR25" s="1174">
        <v>2.2999999999999998</v>
      </c>
      <c r="AS25" s="1174">
        <v>4.4000000000000004</v>
      </c>
      <c r="AT25" s="1174">
        <v>78.599999999999994</v>
      </c>
      <c r="AU25" s="1174">
        <v>3.6</v>
      </c>
      <c r="AV25" s="1174">
        <v>1.7</v>
      </c>
      <c r="AW25" s="1174">
        <v>0</v>
      </c>
    </row>
    <row r="26" spans="1:49" s="376" customFormat="1">
      <c r="A26" s="131" t="s">
        <v>450</v>
      </c>
      <c r="B26" s="1174" t="s">
        <v>356</v>
      </c>
      <c r="C26" s="1174" t="s">
        <v>356</v>
      </c>
      <c r="D26" s="1174" t="s">
        <v>356</v>
      </c>
      <c r="E26" s="1174" t="s">
        <v>356</v>
      </c>
      <c r="F26" s="1174" t="s">
        <v>356</v>
      </c>
      <c r="G26" s="1174" t="s">
        <v>356</v>
      </c>
      <c r="H26" s="1174" t="s">
        <v>356</v>
      </c>
      <c r="I26" s="1174" t="s">
        <v>356</v>
      </c>
      <c r="J26" s="1174" t="s">
        <v>356</v>
      </c>
      <c r="K26" s="1174" t="s">
        <v>356</v>
      </c>
      <c r="L26" s="1174" t="s">
        <v>356</v>
      </c>
      <c r="M26" s="1174" t="s">
        <v>356</v>
      </c>
      <c r="N26" s="1174" t="s">
        <v>356</v>
      </c>
      <c r="O26" s="1174" t="s">
        <v>356</v>
      </c>
      <c r="P26" s="1174" t="s">
        <v>356</v>
      </c>
      <c r="Q26" s="1174" t="s">
        <v>356</v>
      </c>
      <c r="R26" s="1174" t="s">
        <v>356</v>
      </c>
      <c r="S26" s="1174" t="s">
        <v>356</v>
      </c>
      <c r="T26" s="1174" t="s">
        <v>356</v>
      </c>
      <c r="U26" s="1174" t="s">
        <v>356</v>
      </c>
      <c r="V26" s="1174" t="s">
        <v>356</v>
      </c>
      <c r="W26" s="1174" t="s">
        <v>356</v>
      </c>
      <c r="X26" s="1174" t="s">
        <v>356</v>
      </c>
      <c r="Y26" s="1174" t="s">
        <v>356</v>
      </c>
      <c r="Z26" s="1174" t="s">
        <v>356</v>
      </c>
      <c r="AA26" s="1174" t="s">
        <v>356</v>
      </c>
      <c r="AB26" s="1174" t="s">
        <v>356</v>
      </c>
      <c r="AC26" s="1174" t="s">
        <v>356</v>
      </c>
      <c r="AD26" s="1174" t="s">
        <v>356</v>
      </c>
      <c r="AE26" s="1174" t="s">
        <v>356</v>
      </c>
      <c r="AF26" s="1174" t="s">
        <v>356</v>
      </c>
      <c r="AG26" s="1174" t="s">
        <v>356</v>
      </c>
      <c r="AH26" s="1174" t="s">
        <v>356</v>
      </c>
      <c r="AI26" s="1174" t="s">
        <v>356</v>
      </c>
      <c r="AJ26" s="1174" t="s">
        <v>356</v>
      </c>
      <c r="AK26" s="1174" t="s">
        <v>356</v>
      </c>
      <c r="AL26" s="1174" t="s">
        <v>356</v>
      </c>
      <c r="AM26" s="1174" t="s">
        <v>356</v>
      </c>
      <c r="AN26" s="1174" t="s">
        <v>356</v>
      </c>
      <c r="AO26" s="1174" t="s">
        <v>356</v>
      </c>
      <c r="AP26" s="1174" t="s">
        <v>356</v>
      </c>
      <c r="AQ26" s="1174" t="s">
        <v>356</v>
      </c>
      <c r="AR26" s="1174" t="s">
        <v>356</v>
      </c>
      <c r="AS26" s="1174" t="s">
        <v>356</v>
      </c>
      <c r="AT26" s="1174" t="s">
        <v>356</v>
      </c>
      <c r="AU26" s="1174" t="s">
        <v>356</v>
      </c>
      <c r="AV26" s="1174" t="s">
        <v>356</v>
      </c>
      <c r="AW26" s="1174" t="s">
        <v>356</v>
      </c>
    </row>
    <row r="27" spans="1:49" s="376" customFormat="1" ht="20.25" customHeight="1">
      <c r="A27" s="131" t="s">
        <v>460</v>
      </c>
      <c r="B27" s="1174">
        <v>2.2686706629652154</v>
      </c>
      <c r="C27" s="1174">
        <v>3.1585250948895047</v>
      </c>
      <c r="D27" s="1174">
        <v>73.444527309445746</v>
      </c>
      <c r="E27" s="1174">
        <v>5.8934246386152669</v>
      </c>
      <c r="F27" s="1174">
        <v>1.7789017325488539</v>
      </c>
      <c r="G27" s="1174">
        <v>0.167151498318026</v>
      </c>
      <c r="H27" s="1174">
        <v>2.3282391666062323</v>
      </c>
      <c r="I27" s="1174">
        <v>3.0209798831544799</v>
      </c>
      <c r="J27" s="1174">
        <v>75.313674835874451</v>
      </c>
      <c r="K27" s="1174">
        <v>5.9203469404393889</v>
      </c>
      <c r="L27" s="1174">
        <v>2.2169890694956633</v>
      </c>
      <c r="M27" s="1174">
        <v>0.13577132078385282</v>
      </c>
      <c r="N27" s="1174">
        <v>2.1844242222692758</v>
      </c>
      <c r="O27" s="1174">
        <v>2.7534055789625262</v>
      </c>
      <c r="P27" s="1174">
        <v>75.684056803034608</v>
      </c>
      <c r="Q27" s="1174">
        <v>4.6931498043135242</v>
      </c>
      <c r="R27" s="1174">
        <v>2.2490556732667049</v>
      </c>
      <c r="S27" s="1174">
        <v>0.12952960768430347</v>
      </c>
      <c r="T27" s="1174">
        <v>2.2352305831154591</v>
      </c>
      <c r="U27" s="1174">
        <v>3.0609939161453799</v>
      </c>
      <c r="V27" s="1174">
        <v>75.344022363452652</v>
      </c>
      <c r="W27" s="1174">
        <v>4.3947436613065243</v>
      </c>
      <c r="X27" s="1174">
        <v>2.002146905825569</v>
      </c>
      <c r="Y27" s="1174">
        <v>0.13544867307845898</v>
      </c>
      <c r="Z27" s="1174">
        <v>2.2309699666197762</v>
      </c>
      <c r="AA27" s="1174">
        <v>3.1088664035188303</v>
      </c>
      <c r="AB27" s="1174">
        <v>77.555175368301448</v>
      </c>
      <c r="AC27" s="1174">
        <v>3.9736512367493195</v>
      </c>
      <c r="AD27" s="1174">
        <v>1.9750731942725519</v>
      </c>
      <c r="AE27" s="1174">
        <v>2.012869979698665E-2</v>
      </c>
      <c r="AF27" s="1174">
        <v>2.1938030161681334</v>
      </c>
      <c r="AG27" s="1174">
        <v>3.1006635684029962</v>
      </c>
      <c r="AH27" s="1174">
        <v>76.640394583139766</v>
      </c>
      <c r="AI27" s="1174">
        <v>3.9986384298144819</v>
      </c>
      <c r="AJ27" s="1174">
        <v>1.8362495311680889</v>
      </c>
      <c r="AK27" s="1174">
        <v>1.8377064319461234E-2</v>
      </c>
      <c r="AL27" s="1174">
        <v>2.2000000000000002</v>
      </c>
      <c r="AM27" s="1174">
        <v>3.2</v>
      </c>
      <c r="AN27" s="1174">
        <v>76.5</v>
      </c>
      <c r="AO27" s="1174">
        <v>3.6</v>
      </c>
      <c r="AP27" s="1174">
        <v>1.6</v>
      </c>
      <c r="AQ27" s="1174">
        <v>0.1</v>
      </c>
      <c r="AR27" s="1174">
        <v>2.2999999999999998</v>
      </c>
      <c r="AS27" s="1174">
        <v>3</v>
      </c>
      <c r="AT27" s="1174">
        <v>77.2</v>
      </c>
      <c r="AU27" s="1174">
        <v>3.7</v>
      </c>
      <c r="AV27" s="1174">
        <v>1.6</v>
      </c>
      <c r="AW27" s="1174">
        <v>0.2</v>
      </c>
    </row>
    <row r="28" spans="1:49" ht="12.75" customHeight="1">
      <c r="A28" s="319"/>
      <c r="B28" s="331"/>
      <c r="C28" s="319"/>
      <c r="D28" s="319"/>
      <c r="E28" s="319"/>
      <c r="H28" s="328"/>
      <c r="I28" s="319"/>
      <c r="J28" s="319"/>
      <c r="K28" s="319"/>
      <c r="N28" s="328"/>
      <c r="O28" s="319"/>
      <c r="P28" s="319"/>
      <c r="Q28" s="319"/>
      <c r="T28" s="328"/>
      <c r="U28" s="319"/>
      <c r="V28" s="319"/>
      <c r="W28" s="319"/>
      <c r="Z28" s="328"/>
      <c r="AA28" s="319"/>
      <c r="AB28" s="319"/>
      <c r="AC28" s="319"/>
    </row>
    <row r="29" spans="1:49" s="374" customFormat="1" ht="18.75" customHeight="1">
      <c r="A29" s="248"/>
      <c r="B29" s="1443" t="s">
        <v>1379</v>
      </c>
      <c r="C29" s="1444"/>
      <c r="D29" s="1444"/>
      <c r="E29" s="1444"/>
      <c r="F29" s="1444"/>
      <c r="G29" s="1444"/>
      <c r="H29" s="371"/>
      <c r="I29" s="371"/>
      <c r="J29" s="371"/>
      <c r="K29" s="371"/>
      <c r="L29" s="371"/>
      <c r="M29" s="371"/>
      <c r="N29" s="371"/>
      <c r="O29" s="371"/>
      <c r="P29" s="371"/>
      <c r="Q29" s="371"/>
      <c r="R29" s="371"/>
    </row>
    <row r="30" spans="1:49" s="374" customFormat="1" ht="41.25" customHeight="1">
      <c r="A30" s="248"/>
      <c r="B30" s="1444" t="s">
        <v>1381</v>
      </c>
      <c r="C30" s="1444"/>
      <c r="D30" s="1444"/>
      <c r="E30" s="1444"/>
      <c r="F30" s="1444"/>
      <c r="G30" s="1444"/>
      <c r="H30" s="371"/>
      <c r="I30" s="371"/>
      <c r="J30" s="371"/>
      <c r="K30" s="371"/>
      <c r="L30" s="371"/>
      <c r="M30" s="371"/>
      <c r="N30" s="371"/>
      <c r="O30" s="371"/>
      <c r="P30" s="371"/>
      <c r="Q30" s="371"/>
      <c r="R30" s="371"/>
    </row>
    <row r="31" spans="1:49" s="374" customFormat="1" ht="15" customHeight="1">
      <c r="A31" s="248"/>
      <c r="B31" s="1444" t="s">
        <v>998</v>
      </c>
      <c r="C31" s="1444"/>
      <c r="D31" s="1444"/>
      <c r="E31" s="1444"/>
      <c r="F31" s="1444"/>
      <c r="G31" s="1444"/>
      <c r="H31" s="371"/>
      <c r="I31" s="371"/>
      <c r="J31" s="371"/>
      <c r="K31" s="371"/>
      <c r="L31" s="371"/>
      <c r="M31" s="371"/>
      <c r="N31" s="371"/>
      <c r="O31" s="371"/>
      <c r="P31" s="371"/>
      <c r="Q31" s="371"/>
      <c r="R31" s="371"/>
    </row>
    <row r="32" spans="1:49" s="374" customFormat="1" ht="15" customHeight="1">
      <c r="A32" s="248"/>
      <c r="B32" s="1444" t="s">
        <v>999</v>
      </c>
      <c r="C32" s="1444"/>
      <c r="D32" s="1444"/>
      <c r="E32" s="1444"/>
      <c r="F32" s="1444"/>
      <c r="G32" s="1444"/>
      <c r="H32" s="371"/>
      <c r="I32" s="371"/>
      <c r="J32" s="371"/>
      <c r="K32" s="371"/>
      <c r="L32" s="371"/>
      <c r="M32" s="371"/>
      <c r="N32" s="371"/>
      <c r="O32" s="371"/>
      <c r="P32" s="371"/>
      <c r="Q32" s="371"/>
      <c r="R32" s="371"/>
    </row>
    <row r="33" spans="2:7">
      <c r="B33" s="840"/>
      <c r="C33" s="840"/>
      <c r="D33" s="840"/>
      <c r="E33" s="840"/>
      <c r="F33" s="840"/>
      <c r="G33" s="840"/>
    </row>
  </sheetData>
  <sheetProtection selectLockedCells="1"/>
  <mergeCells count="37">
    <mergeCell ref="O6:S6"/>
    <mergeCell ref="T6:T7"/>
    <mergeCell ref="U6:Y6"/>
    <mergeCell ref="Z5:AE5"/>
    <mergeCell ref="Z6:Z7"/>
    <mergeCell ref="AA6:AE6"/>
    <mergeCell ref="AR5:AW5"/>
    <mergeCell ref="AR6:AR7"/>
    <mergeCell ref="AS6:AW6"/>
    <mergeCell ref="AR9:AW9"/>
    <mergeCell ref="AF5:AK5"/>
    <mergeCell ref="AL5:AQ5"/>
    <mergeCell ref="AF6:AF7"/>
    <mergeCell ref="AG6:AK6"/>
    <mergeCell ref="AL6:AL7"/>
    <mergeCell ref="H5:M5"/>
    <mergeCell ref="N5:S5"/>
    <mergeCell ref="T5:Y5"/>
    <mergeCell ref="AM6:AQ6"/>
    <mergeCell ref="B9:G9"/>
    <mergeCell ref="H9:M9"/>
    <mergeCell ref="N9:S9"/>
    <mergeCell ref="T9:Y9"/>
    <mergeCell ref="Z9:AE9"/>
    <mergeCell ref="AF9:AK9"/>
    <mergeCell ref="AL9:AQ9"/>
    <mergeCell ref="B6:B7"/>
    <mergeCell ref="C6:G6"/>
    <mergeCell ref="H6:H7"/>
    <mergeCell ref="I6:M6"/>
    <mergeCell ref="N6:N7"/>
    <mergeCell ref="B29:G29"/>
    <mergeCell ref="B30:G30"/>
    <mergeCell ref="B31:G31"/>
    <mergeCell ref="B32:G32"/>
    <mergeCell ref="A5:A7"/>
    <mergeCell ref="B5:G5"/>
  </mergeCells>
  <hyperlinks>
    <hyperlink ref="A1" location="Inhalt!A1" display="Zurück zum Inhalt"/>
  </hyperlinks>
  <pageMargins left="0.59055118110236227" right="0.59055118110236227" top="1.1811023622047245" bottom="0.78740157480314965" header="0.39370078740157483" footer="0.39370078740157483"/>
  <pageSetup paperSize="9" scale="79" pageOrder="overThenDown" orientation="landscape" r:id="rId1"/>
  <headerFooter alignWithMargins="0">
    <oddHeader>&amp;L&amp;"Arial,Fett"
Tabelle &amp;A&amp;CSeite &amp;P von &amp;N
&amp;"Arial,Fett"Anteil der Umsätze der Umweltschutzwirtschaft*) an der Gesamtwirtschaft**) 2010 – 2017
nach Wirtschaftszweigen***) und Bundesländern</oddHeader>
    <oddFooter>&amp;CStatistische Ämter der Länder – Indikatoren und Kennzahlen, UGRdL 2020</oddFooter>
  </headerFooter>
  <colBreaks count="7" manualBreakCount="7">
    <brk id="7" max="1048575" man="1"/>
    <brk id="13" max="1048575" man="1"/>
    <brk id="19" min="4" max="31" man="1"/>
    <brk id="25" max="1048575" man="1"/>
    <brk id="31" min="4" max="31" man="1"/>
    <brk id="37" min="4" max="31" man="1"/>
    <brk id="43" min="4" max="31" man="1"/>
  </colBreak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9">
    <pageSetUpPr autoPageBreaks="0"/>
  </sheetPr>
  <dimension ref="A1:AK31"/>
  <sheetViews>
    <sheetView showGridLines="0" showRowColHeaders="0" zoomScaleNormal="100" workbookViewId="0">
      <pane xSplit="1" topLeftCell="B1" activePane="topRight" state="frozen"/>
      <selection pane="topRight"/>
    </sheetView>
  </sheetViews>
  <sheetFormatPr baseColWidth="10" defaultColWidth="11.453125" defaultRowHeight="12.75" customHeight="1"/>
  <cols>
    <col min="1" max="1" width="23.7265625" style="674" customWidth="1"/>
    <col min="2" max="29" width="13.81640625" style="523" customWidth="1"/>
    <col min="30" max="33" width="13.81640625" style="674" customWidth="1"/>
    <col min="34" max="37" width="13.81640625" style="523" customWidth="1"/>
    <col min="38" max="16384" width="11.453125" style="523"/>
  </cols>
  <sheetData>
    <row r="1" spans="1:37" ht="12.75" customHeight="1">
      <c r="A1" s="473" t="s">
        <v>322</v>
      </c>
    </row>
    <row r="3" spans="1:37" s="674" customFormat="1" ht="12.75" customHeight="1">
      <c r="A3" s="125" t="s">
        <v>717</v>
      </c>
      <c r="B3" s="125" t="s">
        <v>1303</v>
      </c>
      <c r="C3" s="125"/>
      <c r="F3" s="125"/>
      <c r="G3" s="125"/>
      <c r="J3" s="125"/>
      <c r="K3" s="125"/>
      <c r="N3" s="125"/>
      <c r="O3" s="125"/>
      <c r="Z3" s="125"/>
      <c r="AA3" s="125"/>
      <c r="AD3" s="125"/>
      <c r="AE3" s="125"/>
    </row>
    <row r="4" spans="1:37" ht="12.75" customHeight="1">
      <c r="A4" s="125"/>
      <c r="B4" s="125"/>
      <c r="C4" s="125"/>
      <c r="F4" s="125"/>
      <c r="G4" s="125"/>
      <c r="J4" s="125"/>
      <c r="K4" s="125"/>
      <c r="N4" s="125"/>
      <c r="O4" s="125"/>
      <c r="Z4" s="125"/>
      <c r="AA4" s="125"/>
      <c r="AD4" s="125"/>
      <c r="AE4" s="125"/>
    </row>
    <row r="5" spans="1:37" ht="16" customHeight="1">
      <c r="A5" s="1286" t="s">
        <v>433</v>
      </c>
      <c r="B5" s="1460" t="s">
        <v>991</v>
      </c>
      <c r="C5" s="1459"/>
      <c r="D5" s="1459"/>
      <c r="E5" s="1462"/>
      <c r="F5" s="1460" t="s">
        <v>992</v>
      </c>
      <c r="G5" s="1459"/>
      <c r="H5" s="1459"/>
      <c r="I5" s="1459"/>
      <c r="J5" s="1460" t="s">
        <v>993</v>
      </c>
      <c r="K5" s="1459"/>
      <c r="L5" s="1459"/>
      <c r="M5" s="1459"/>
      <c r="N5" s="1460" t="s">
        <v>994</v>
      </c>
      <c r="O5" s="1459"/>
      <c r="P5" s="1459"/>
      <c r="Q5" s="1459"/>
      <c r="R5" s="1460" t="s">
        <v>995</v>
      </c>
      <c r="S5" s="1459"/>
      <c r="T5" s="1459"/>
      <c r="U5" s="1459"/>
      <c r="V5" s="1460" t="s">
        <v>996</v>
      </c>
      <c r="W5" s="1459"/>
      <c r="X5" s="1459"/>
      <c r="Y5" s="1459"/>
      <c r="Z5" s="1460" t="s">
        <v>1087</v>
      </c>
      <c r="AA5" s="1459"/>
      <c r="AB5" s="1459"/>
      <c r="AC5" s="1459"/>
      <c r="AD5" s="1460" t="s">
        <v>1082</v>
      </c>
      <c r="AE5" s="1459"/>
      <c r="AF5" s="1459"/>
      <c r="AG5" s="1459"/>
      <c r="AH5" s="607"/>
      <c r="AI5" s="607"/>
      <c r="AJ5" s="607"/>
      <c r="AK5" s="607"/>
    </row>
    <row r="6" spans="1:37" ht="16" customHeight="1">
      <c r="A6" s="1384"/>
      <c r="B6" s="1286" t="s">
        <v>646</v>
      </c>
      <c r="C6" s="1460" t="s">
        <v>595</v>
      </c>
      <c r="D6" s="1459"/>
      <c r="E6" s="1459"/>
      <c r="F6" s="1461" t="s">
        <v>646</v>
      </c>
      <c r="G6" s="1460" t="s">
        <v>595</v>
      </c>
      <c r="H6" s="1459"/>
      <c r="I6" s="1459"/>
      <c r="J6" s="1461" t="s">
        <v>646</v>
      </c>
      <c r="K6" s="1460" t="s">
        <v>595</v>
      </c>
      <c r="L6" s="1459"/>
      <c r="M6" s="1459"/>
      <c r="N6" s="1461" t="s">
        <v>646</v>
      </c>
      <c r="O6" s="1460" t="s">
        <v>595</v>
      </c>
      <c r="P6" s="1459"/>
      <c r="Q6" s="1459"/>
      <c r="R6" s="1461" t="s">
        <v>646</v>
      </c>
      <c r="S6" s="1460" t="s">
        <v>595</v>
      </c>
      <c r="T6" s="1459"/>
      <c r="U6" s="1459"/>
      <c r="V6" s="1461" t="s">
        <v>646</v>
      </c>
      <c r="W6" s="1460" t="s">
        <v>595</v>
      </c>
      <c r="X6" s="1459"/>
      <c r="Y6" s="1459"/>
      <c r="Z6" s="1461" t="s">
        <v>646</v>
      </c>
      <c r="AA6" s="1460" t="s">
        <v>595</v>
      </c>
      <c r="AB6" s="1459"/>
      <c r="AC6" s="1459"/>
      <c r="AD6" s="1461" t="s">
        <v>646</v>
      </c>
      <c r="AE6" s="1460" t="s">
        <v>595</v>
      </c>
      <c r="AF6" s="1459"/>
      <c r="AG6" s="1459"/>
      <c r="AH6" s="608"/>
      <c r="AI6" s="607"/>
      <c r="AJ6" s="607"/>
      <c r="AK6" s="607"/>
    </row>
    <row r="7" spans="1:37" ht="47.15" customHeight="1">
      <c r="A7" s="1287"/>
      <c r="B7" s="1287"/>
      <c r="C7" s="525" t="s">
        <v>981</v>
      </c>
      <c r="D7" s="525" t="s">
        <v>597</v>
      </c>
      <c r="E7" s="522" t="s">
        <v>988</v>
      </c>
      <c r="F7" s="1289"/>
      <c r="G7" s="525" t="s">
        <v>981</v>
      </c>
      <c r="H7" s="525" t="s">
        <v>597</v>
      </c>
      <c r="I7" s="522" t="s">
        <v>988</v>
      </c>
      <c r="J7" s="1289"/>
      <c r="K7" s="525" t="s">
        <v>981</v>
      </c>
      <c r="L7" s="525" t="s">
        <v>597</v>
      </c>
      <c r="M7" s="522" t="s">
        <v>988</v>
      </c>
      <c r="N7" s="1289"/>
      <c r="O7" s="525" t="s">
        <v>981</v>
      </c>
      <c r="P7" s="525" t="s">
        <v>597</v>
      </c>
      <c r="Q7" s="522" t="s">
        <v>988</v>
      </c>
      <c r="R7" s="1289"/>
      <c r="S7" s="525" t="s">
        <v>981</v>
      </c>
      <c r="T7" s="525" t="s">
        <v>597</v>
      </c>
      <c r="U7" s="522" t="s">
        <v>988</v>
      </c>
      <c r="V7" s="1289"/>
      <c r="W7" s="525" t="s">
        <v>981</v>
      </c>
      <c r="X7" s="525" t="s">
        <v>597</v>
      </c>
      <c r="Y7" s="522" t="s">
        <v>988</v>
      </c>
      <c r="Z7" s="1289"/>
      <c r="AA7" s="525" t="s">
        <v>981</v>
      </c>
      <c r="AB7" s="525" t="s">
        <v>597</v>
      </c>
      <c r="AC7" s="522" t="s">
        <v>988</v>
      </c>
      <c r="AD7" s="1289"/>
      <c r="AE7" s="771" t="s">
        <v>981</v>
      </c>
      <c r="AF7" s="771" t="s">
        <v>597</v>
      </c>
      <c r="AG7" s="766" t="s">
        <v>988</v>
      </c>
      <c r="AH7" s="608"/>
      <c r="AI7" s="387"/>
      <c r="AJ7" s="387"/>
      <c r="AK7" s="499"/>
    </row>
    <row r="8" spans="1:37" ht="12.75" customHeight="1">
      <c r="A8" s="146"/>
      <c r="B8" s="134"/>
      <c r="C8" s="134"/>
      <c r="F8" s="134"/>
      <c r="G8" s="134"/>
      <c r="J8" s="134"/>
      <c r="K8" s="134"/>
      <c r="N8" s="134"/>
      <c r="O8" s="134"/>
      <c r="R8" s="134"/>
      <c r="S8" s="134"/>
      <c r="Z8" s="134"/>
      <c r="AA8" s="134"/>
      <c r="AD8" s="134"/>
      <c r="AE8" s="134"/>
    </row>
    <row r="9" spans="1:37" ht="12.75" customHeight="1">
      <c r="A9" s="142"/>
      <c r="B9" s="1276" t="s">
        <v>502</v>
      </c>
      <c r="C9" s="1276"/>
      <c r="D9" s="1276"/>
      <c r="E9" s="1276"/>
      <c r="F9" s="1276"/>
      <c r="G9" s="1276"/>
      <c r="H9" s="1276"/>
      <c r="I9" s="1276"/>
      <c r="J9" s="1276" t="s">
        <v>502</v>
      </c>
      <c r="K9" s="1276"/>
      <c r="L9" s="1276"/>
      <c r="M9" s="1276"/>
      <c r="N9" s="1276"/>
      <c r="O9" s="1276"/>
      <c r="P9" s="1276"/>
      <c r="Q9" s="1276"/>
      <c r="R9" s="1276" t="s">
        <v>502</v>
      </c>
      <c r="S9" s="1276"/>
      <c r="T9" s="1276"/>
      <c r="U9" s="1276"/>
      <c r="V9" s="1276"/>
      <c r="W9" s="1276"/>
      <c r="X9" s="1276"/>
      <c r="Y9" s="1276"/>
      <c r="Z9" s="1276" t="s">
        <v>502</v>
      </c>
      <c r="AA9" s="1276"/>
      <c r="AB9" s="1276"/>
      <c r="AC9" s="1276"/>
      <c r="AD9" s="1276"/>
      <c r="AE9" s="1276"/>
      <c r="AF9" s="1276"/>
      <c r="AG9" s="1276"/>
      <c r="AH9" s="142"/>
      <c r="AI9" s="142"/>
      <c r="AJ9" s="142"/>
      <c r="AK9" s="142"/>
    </row>
    <row r="10" spans="1:37" ht="12.75" customHeight="1">
      <c r="A10" s="142"/>
      <c r="B10" s="134"/>
      <c r="C10" s="134"/>
      <c r="F10" s="134"/>
      <c r="G10" s="134"/>
      <c r="J10" s="134"/>
      <c r="K10" s="134"/>
      <c r="N10" s="134"/>
      <c r="O10" s="134"/>
      <c r="R10" s="134"/>
      <c r="S10" s="134"/>
      <c r="Z10" s="134"/>
      <c r="AA10" s="134"/>
      <c r="AD10" s="134"/>
      <c r="AE10" s="134"/>
    </row>
    <row r="11" spans="1:37" ht="12.75" customHeight="1">
      <c r="A11" s="133" t="s">
        <v>435</v>
      </c>
      <c r="B11" s="1174" t="s">
        <v>356</v>
      </c>
      <c r="C11" s="1174" t="s">
        <v>356</v>
      </c>
      <c r="D11" s="1174" t="s">
        <v>356</v>
      </c>
      <c r="E11" s="1174" t="s">
        <v>356</v>
      </c>
      <c r="F11" s="1174" t="s">
        <v>356</v>
      </c>
      <c r="G11" s="1174" t="s">
        <v>356</v>
      </c>
      <c r="H11" s="1174" t="s">
        <v>356</v>
      </c>
      <c r="I11" s="1174" t="s">
        <v>356</v>
      </c>
      <c r="J11" s="1174" t="s">
        <v>356</v>
      </c>
      <c r="K11" s="1174" t="s">
        <v>356</v>
      </c>
      <c r="L11" s="1174" t="s">
        <v>356</v>
      </c>
      <c r="M11" s="1174" t="s">
        <v>356</v>
      </c>
      <c r="N11" s="1174" t="s">
        <v>356</v>
      </c>
      <c r="O11" s="1174" t="s">
        <v>356</v>
      </c>
      <c r="P11" s="1174" t="s">
        <v>356</v>
      </c>
      <c r="Q11" s="1174" t="s">
        <v>356</v>
      </c>
      <c r="R11" s="1174" t="s">
        <v>356</v>
      </c>
      <c r="S11" s="1174" t="s">
        <v>356</v>
      </c>
      <c r="T11" s="1174" t="s">
        <v>356</v>
      </c>
      <c r="U11" s="1174" t="s">
        <v>356</v>
      </c>
      <c r="V11" s="1174" t="s">
        <v>356</v>
      </c>
      <c r="W11" s="1174" t="s">
        <v>356</v>
      </c>
      <c r="X11" s="1174" t="s">
        <v>356</v>
      </c>
      <c r="Y11" s="1174" t="s">
        <v>356</v>
      </c>
      <c r="Z11" s="1174" t="s">
        <v>356</v>
      </c>
      <c r="AA11" s="1174" t="s">
        <v>356</v>
      </c>
      <c r="AB11" s="1174" t="s">
        <v>356</v>
      </c>
      <c r="AC11" s="1174" t="s">
        <v>356</v>
      </c>
      <c r="AD11" s="1174" t="s">
        <v>356</v>
      </c>
      <c r="AE11" s="1174" t="s">
        <v>356</v>
      </c>
      <c r="AF11" s="1174" t="s">
        <v>356</v>
      </c>
      <c r="AG11" s="1174" t="s">
        <v>356</v>
      </c>
      <c r="AH11" s="475"/>
      <c r="AI11" s="475"/>
      <c r="AJ11" s="475"/>
      <c r="AK11" s="475"/>
    </row>
    <row r="12" spans="1:37" ht="12.75" customHeight="1">
      <c r="A12" s="133" t="s">
        <v>436</v>
      </c>
      <c r="B12" s="1174" t="s">
        <v>356</v>
      </c>
      <c r="C12" s="1174" t="s">
        <v>356</v>
      </c>
      <c r="D12" s="1174" t="s">
        <v>356</v>
      </c>
      <c r="E12" s="1174" t="s">
        <v>356</v>
      </c>
      <c r="F12" s="1174" t="s">
        <v>356</v>
      </c>
      <c r="G12" s="1174" t="s">
        <v>356</v>
      </c>
      <c r="H12" s="1174" t="s">
        <v>356</v>
      </c>
      <c r="I12" s="1174" t="s">
        <v>356</v>
      </c>
      <c r="J12" s="1174" t="s">
        <v>356</v>
      </c>
      <c r="K12" s="1174" t="s">
        <v>356</v>
      </c>
      <c r="L12" s="1174" t="s">
        <v>356</v>
      </c>
      <c r="M12" s="1174" t="s">
        <v>356</v>
      </c>
      <c r="N12" s="1174" t="s">
        <v>356</v>
      </c>
      <c r="O12" s="1174" t="s">
        <v>356</v>
      </c>
      <c r="P12" s="1174" t="s">
        <v>356</v>
      </c>
      <c r="Q12" s="1174" t="s">
        <v>356</v>
      </c>
      <c r="R12" s="1174" t="s">
        <v>356</v>
      </c>
      <c r="S12" s="1174" t="s">
        <v>356</v>
      </c>
      <c r="T12" s="1174" t="s">
        <v>356</v>
      </c>
      <c r="U12" s="1174" t="s">
        <v>356</v>
      </c>
      <c r="V12" s="1174" t="s">
        <v>356</v>
      </c>
      <c r="W12" s="1174" t="s">
        <v>356</v>
      </c>
      <c r="X12" s="1174" t="s">
        <v>356</v>
      </c>
      <c r="Y12" s="1174" t="s">
        <v>356</v>
      </c>
      <c r="Z12" s="1174" t="s">
        <v>356</v>
      </c>
      <c r="AA12" s="1174" t="s">
        <v>356</v>
      </c>
      <c r="AB12" s="1174" t="s">
        <v>356</v>
      </c>
      <c r="AC12" s="1174" t="s">
        <v>356</v>
      </c>
      <c r="AD12" s="1174" t="s">
        <v>356</v>
      </c>
      <c r="AE12" s="1174" t="s">
        <v>356</v>
      </c>
      <c r="AF12" s="1174" t="s">
        <v>356</v>
      </c>
      <c r="AG12" s="1174" t="s">
        <v>356</v>
      </c>
      <c r="AH12" s="475"/>
      <c r="AI12" s="475"/>
      <c r="AJ12" s="475"/>
      <c r="AK12" s="475"/>
    </row>
    <row r="13" spans="1:37" ht="12.75" customHeight="1">
      <c r="A13" s="133" t="s">
        <v>437</v>
      </c>
      <c r="B13" s="1174">
        <v>0.70826594036276724</v>
      </c>
      <c r="C13" s="1174">
        <v>1.0659857994933863</v>
      </c>
      <c r="D13" s="1174">
        <v>3.6259720324082685</v>
      </c>
      <c r="E13" s="1174">
        <v>0.5184348615127925</v>
      </c>
      <c r="F13" s="1174">
        <v>0.89431825367092943</v>
      </c>
      <c r="G13" s="1174">
        <v>3.0473878590778969</v>
      </c>
      <c r="H13" s="1174">
        <v>3.5957081293843971</v>
      </c>
      <c r="I13" s="1174">
        <v>0.55656084746780443</v>
      </c>
      <c r="J13" s="1174">
        <v>0.88234743898683521</v>
      </c>
      <c r="K13" s="1174">
        <v>1.8067216632220482</v>
      </c>
      <c r="L13" s="1174">
        <v>3.9506284997605654</v>
      </c>
      <c r="M13" s="1174">
        <v>0.63203906720497049</v>
      </c>
      <c r="N13" s="1174">
        <v>0.78512736339697831</v>
      </c>
      <c r="O13" s="1174">
        <v>1.0243167366451553</v>
      </c>
      <c r="P13" s="1174">
        <v>3.6770080202692652</v>
      </c>
      <c r="Q13" s="1174">
        <v>0.60556594314318446</v>
      </c>
      <c r="R13" s="1174">
        <v>0.82298991275040756</v>
      </c>
      <c r="S13" s="1174">
        <v>0.99542961132843244</v>
      </c>
      <c r="T13" s="1174">
        <v>2.8155950640313119</v>
      </c>
      <c r="U13" s="1174">
        <v>0.70177421669703777</v>
      </c>
      <c r="V13" s="1174">
        <v>0.84032173248407804</v>
      </c>
      <c r="W13" s="1174">
        <v>1.0276374303162104</v>
      </c>
      <c r="X13" s="1174">
        <v>2.7660452537283891</v>
      </c>
      <c r="Y13" s="1174">
        <v>0.72554011644188743</v>
      </c>
      <c r="Z13" s="1174">
        <v>0.8</v>
      </c>
      <c r="AA13" s="1174">
        <v>1.3</v>
      </c>
      <c r="AB13" s="1174">
        <v>2.6</v>
      </c>
      <c r="AC13" s="1174">
        <v>0.7</v>
      </c>
      <c r="AD13" s="1174">
        <v>1.1000000000000001</v>
      </c>
      <c r="AE13" s="1174">
        <v>6</v>
      </c>
      <c r="AF13" s="1174">
        <v>2.5</v>
      </c>
      <c r="AG13" s="1174">
        <v>0.7</v>
      </c>
      <c r="AH13" s="475"/>
      <c r="AI13" s="475"/>
      <c r="AJ13" s="475"/>
      <c r="AK13" s="475"/>
    </row>
    <row r="14" spans="1:37" ht="12.75" customHeight="1">
      <c r="A14" s="133" t="s">
        <v>438</v>
      </c>
      <c r="B14" s="1174">
        <v>1.6181346623613975</v>
      </c>
      <c r="C14" s="1174">
        <v>2.9962703099957086</v>
      </c>
      <c r="D14" s="1174">
        <v>3.6537661876646448</v>
      </c>
      <c r="E14" s="1174">
        <v>1.1559254724650456</v>
      </c>
      <c r="F14" s="1174">
        <v>1.7132756789410439</v>
      </c>
      <c r="G14" s="1174">
        <v>3.0474884977251047</v>
      </c>
      <c r="H14" s="1174">
        <v>3.8226205322754474</v>
      </c>
      <c r="I14" s="1174">
        <v>1.2299239668107815</v>
      </c>
      <c r="J14" s="1174">
        <v>1.8938634502204592</v>
      </c>
      <c r="K14" s="1174">
        <v>4.1038386339129689</v>
      </c>
      <c r="L14" s="1174">
        <v>4.1166813112190734</v>
      </c>
      <c r="M14" s="1174">
        <v>1.2422318649307309</v>
      </c>
      <c r="N14" s="1174">
        <v>1.7477062970549007</v>
      </c>
      <c r="O14" s="1174">
        <v>3.7818004432192831</v>
      </c>
      <c r="P14" s="1174">
        <v>3.7010384072596612</v>
      </c>
      <c r="Q14" s="1174">
        <v>1.1654534071013756</v>
      </c>
      <c r="R14" s="1174">
        <v>1.756371703657376</v>
      </c>
      <c r="S14" s="1174">
        <v>3.29740706994551</v>
      </c>
      <c r="T14" s="1174">
        <v>3.4019995860669727</v>
      </c>
      <c r="U14" s="1174">
        <v>1.2958581997499159</v>
      </c>
      <c r="V14" s="1174">
        <v>1.7618909729720529</v>
      </c>
      <c r="W14" s="1174">
        <v>3.1202165084306248</v>
      </c>
      <c r="X14" s="1174">
        <v>3.6527441934358271</v>
      </c>
      <c r="Y14" s="1174">
        <v>1.31329326051874</v>
      </c>
      <c r="Z14" s="1174">
        <v>1.8</v>
      </c>
      <c r="AA14" s="1174">
        <v>3.6</v>
      </c>
      <c r="AB14" s="1174">
        <v>3.9</v>
      </c>
      <c r="AC14" s="1174">
        <v>1.3</v>
      </c>
      <c r="AD14" s="1174">
        <v>1.9</v>
      </c>
      <c r="AE14" s="1174">
        <v>3.8</v>
      </c>
      <c r="AF14" s="1174">
        <v>3.9</v>
      </c>
      <c r="AG14" s="1174">
        <v>1.3</v>
      </c>
      <c r="AH14" s="475"/>
      <c r="AI14" s="475"/>
      <c r="AJ14" s="475"/>
      <c r="AK14" s="475"/>
    </row>
    <row r="15" spans="1:37" ht="12.75" customHeight="1">
      <c r="A15" s="133" t="s">
        <v>439</v>
      </c>
      <c r="B15" s="1174">
        <v>1.5929446375771734</v>
      </c>
      <c r="C15" s="1174">
        <v>3.055856558678625</v>
      </c>
      <c r="D15" s="1174">
        <v>3.7451349102766942</v>
      </c>
      <c r="E15" s="1174">
        <v>1.1803477473258126</v>
      </c>
      <c r="F15" s="1174">
        <v>1.550980751956458</v>
      </c>
      <c r="G15" s="1174">
        <v>2.6014684283823888</v>
      </c>
      <c r="H15" s="1174">
        <v>2.9888952534968949</v>
      </c>
      <c r="I15" s="1174">
        <v>1.2645369511337266</v>
      </c>
      <c r="J15" s="1174">
        <v>1.761799312819665</v>
      </c>
      <c r="K15" s="1174">
        <v>3.4276538785627113</v>
      </c>
      <c r="L15" s="1174">
        <v>3.0643757366778721</v>
      </c>
      <c r="M15" s="1174">
        <v>1.346858990185398</v>
      </c>
      <c r="N15" s="1174">
        <v>1.8510874443076661</v>
      </c>
      <c r="O15" s="1174">
        <v>3.1815603457235304</v>
      </c>
      <c r="P15" s="1174">
        <v>2.8701077697317769</v>
      </c>
      <c r="Q15" s="1174">
        <v>1.5213605392076324</v>
      </c>
      <c r="R15" s="1174">
        <v>1.8590824564154007</v>
      </c>
      <c r="S15" s="1174">
        <v>2.6558263720572706</v>
      </c>
      <c r="T15" s="1174">
        <v>2.8979717531672504</v>
      </c>
      <c r="U15" s="1174">
        <v>1.6431281288723738</v>
      </c>
      <c r="V15" s="1174">
        <v>1.8599687041553286</v>
      </c>
      <c r="W15" s="1174">
        <v>2.6597982599954055</v>
      </c>
      <c r="X15" s="1174">
        <v>3.8424873337325529</v>
      </c>
      <c r="Y15" s="1174">
        <v>1.6027737648975737</v>
      </c>
      <c r="Z15" s="1174">
        <v>1.8</v>
      </c>
      <c r="AA15" s="1174">
        <v>2.2999999999999998</v>
      </c>
      <c r="AB15" s="1174">
        <v>3.6</v>
      </c>
      <c r="AC15" s="1174">
        <v>1.6</v>
      </c>
      <c r="AD15" s="1174">
        <v>1.7</v>
      </c>
      <c r="AE15" s="1174">
        <v>2.4</v>
      </c>
      <c r="AF15" s="1174">
        <v>3.3</v>
      </c>
      <c r="AG15" s="1174">
        <v>1.5</v>
      </c>
      <c r="AH15" s="475"/>
      <c r="AI15" s="475"/>
      <c r="AJ15" s="475"/>
      <c r="AK15" s="475"/>
    </row>
    <row r="16" spans="1:37" ht="12.75" customHeight="1">
      <c r="A16" s="133" t="s">
        <v>440</v>
      </c>
      <c r="B16" s="1174">
        <v>0.82149199626955771</v>
      </c>
      <c r="C16" s="1174">
        <v>0.51403297120667124</v>
      </c>
      <c r="D16" s="1174">
        <v>3.6988078367617265</v>
      </c>
      <c r="E16" s="1174">
        <v>0.739293184818542</v>
      </c>
      <c r="F16" s="1174">
        <v>0.87997854060014835</v>
      </c>
      <c r="G16" s="1174">
        <v>0.53467045836980243</v>
      </c>
      <c r="H16" s="1174">
        <v>3.8472815939916449</v>
      </c>
      <c r="I16" s="1174">
        <v>0.79734404546917548</v>
      </c>
      <c r="J16" s="1174">
        <v>0.89041929347145699</v>
      </c>
      <c r="K16" s="1174">
        <v>0.62863510762313057</v>
      </c>
      <c r="L16" s="1174">
        <v>3.421124809538465</v>
      </c>
      <c r="M16" s="1174">
        <v>0.81675773241116145</v>
      </c>
      <c r="N16" s="1174">
        <v>0.88194736468075463</v>
      </c>
      <c r="O16" s="1174">
        <v>0.35571258672554845</v>
      </c>
      <c r="P16" s="1174">
        <v>4.7470739886966724</v>
      </c>
      <c r="Q16" s="1174">
        <v>0.78928101350327595</v>
      </c>
      <c r="R16" s="1174">
        <v>1.0097666930187827</v>
      </c>
      <c r="S16" s="1174">
        <v>1.4540187209796587</v>
      </c>
      <c r="T16" s="1174">
        <v>3.0326440788061371</v>
      </c>
      <c r="U16" s="1174">
        <v>0.88279437274201789</v>
      </c>
      <c r="V16" s="1174">
        <v>1.0153617116116109</v>
      </c>
      <c r="W16" s="1174">
        <v>1.699504753862753</v>
      </c>
      <c r="X16" s="1174">
        <v>3.0307224383075417</v>
      </c>
      <c r="Y16" s="1174">
        <v>0.86330230884780135</v>
      </c>
      <c r="Z16" s="1174">
        <v>1</v>
      </c>
      <c r="AA16" s="1174">
        <v>0.8</v>
      </c>
      <c r="AB16" s="1174">
        <v>3.2</v>
      </c>
      <c r="AC16" s="1174">
        <v>1</v>
      </c>
      <c r="AD16" s="1174">
        <v>1.1000000000000001</v>
      </c>
      <c r="AE16" s="1174">
        <v>1.3</v>
      </c>
      <c r="AF16" s="1174">
        <v>4.4000000000000004</v>
      </c>
      <c r="AG16" s="1174">
        <v>1</v>
      </c>
      <c r="AH16" s="475"/>
      <c r="AI16" s="475"/>
      <c r="AJ16" s="475"/>
      <c r="AK16" s="475"/>
    </row>
    <row r="17" spans="1:37" ht="12.75" customHeight="1">
      <c r="A17" s="133" t="s">
        <v>441</v>
      </c>
      <c r="B17" s="1174" t="s">
        <v>356</v>
      </c>
      <c r="C17" s="1174" t="s">
        <v>356</v>
      </c>
      <c r="D17" s="1174" t="s">
        <v>356</v>
      </c>
      <c r="E17" s="1174" t="s">
        <v>356</v>
      </c>
      <c r="F17" s="1174" t="s">
        <v>356</v>
      </c>
      <c r="G17" s="1174" t="s">
        <v>356</v>
      </c>
      <c r="H17" s="1174" t="s">
        <v>356</v>
      </c>
      <c r="I17" s="1174" t="s">
        <v>356</v>
      </c>
      <c r="J17" s="1174" t="s">
        <v>356</v>
      </c>
      <c r="K17" s="1174" t="s">
        <v>356</v>
      </c>
      <c r="L17" s="1174" t="s">
        <v>356</v>
      </c>
      <c r="M17" s="1174" t="s">
        <v>356</v>
      </c>
      <c r="N17" s="1174" t="s">
        <v>356</v>
      </c>
      <c r="O17" s="1174" t="s">
        <v>356</v>
      </c>
      <c r="P17" s="1174" t="s">
        <v>356</v>
      </c>
      <c r="Q17" s="1174" t="s">
        <v>356</v>
      </c>
      <c r="R17" s="1174" t="s">
        <v>356</v>
      </c>
      <c r="S17" s="1174" t="s">
        <v>356</v>
      </c>
      <c r="T17" s="1174" t="s">
        <v>356</v>
      </c>
      <c r="U17" s="1174" t="s">
        <v>356</v>
      </c>
      <c r="V17" s="1174" t="s">
        <v>356</v>
      </c>
      <c r="W17" s="1174" t="s">
        <v>356</v>
      </c>
      <c r="X17" s="1174" t="s">
        <v>356</v>
      </c>
      <c r="Y17" s="1174" t="s">
        <v>356</v>
      </c>
      <c r="Z17" s="1174" t="s">
        <v>356</v>
      </c>
      <c r="AA17" s="1174" t="s">
        <v>356</v>
      </c>
      <c r="AB17" s="1174" t="s">
        <v>356</v>
      </c>
      <c r="AC17" s="1174" t="s">
        <v>356</v>
      </c>
      <c r="AD17" s="1174" t="s">
        <v>356</v>
      </c>
      <c r="AE17" s="1174" t="s">
        <v>356</v>
      </c>
      <c r="AF17" s="1174" t="s">
        <v>356</v>
      </c>
      <c r="AG17" s="1174" t="s">
        <v>356</v>
      </c>
      <c r="AH17" s="475"/>
      <c r="AI17" s="475"/>
      <c r="AJ17" s="475"/>
      <c r="AK17" s="475"/>
    </row>
    <row r="18" spans="1:37" ht="12.75" customHeight="1">
      <c r="A18" s="133" t="s">
        <v>442</v>
      </c>
      <c r="B18" s="1174" t="s">
        <v>356</v>
      </c>
      <c r="C18" s="1174" t="s">
        <v>356</v>
      </c>
      <c r="D18" s="1174" t="s">
        <v>356</v>
      </c>
      <c r="E18" s="1174" t="s">
        <v>356</v>
      </c>
      <c r="F18" s="1174" t="s">
        <v>356</v>
      </c>
      <c r="G18" s="1174" t="s">
        <v>356</v>
      </c>
      <c r="H18" s="1174" t="s">
        <v>356</v>
      </c>
      <c r="I18" s="1174" t="s">
        <v>356</v>
      </c>
      <c r="J18" s="1174" t="s">
        <v>356</v>
      </c>
      <c r="K18" s="1174" t="s">
        <v>356</v>
      </c>
      <c r="L18" s="1174" t="s">
        <v>356</v>
      </c>
      <c r="M18" s="1174" t="s">
        <v>356</v>
      </c>
      <c r="N18" s="1174" t="s">
        <v>356</v>
      </c>
      <c r="O18" s="1174" t="s">
        <v>356</v>
      </c>
      <c r="P18" s="1174" t="s">
        <v>356</v>
      </c>
      <c r="Q18" s="1174" t="s">
        <v>356</v>
      </c>
      <c r="R18" s="1174" t="s">
        <v>356</v>
      </c>
      <c r="S18" s="1174" t="s">
        <v>356</v>
      </c>
      <c r="T18" s="1174" t="s">
        <v>356</v>
      </c>
      <c r="U18" s="1174" t="s">
        <v>356</v>
      </c>
      <c r="V18" s="1174" t="s">
        <v>356</v>
      </c>
      <c r="W18" s="1174" t="s">
        <v>356</v>
      </c>
      <c r="X18" s="1174" t="s">
        <v>356</v>
      </c>
      <c r="Y18" s="1174" t="s">
        <v>356</v>
      </c>
      <c r="Z18" s="1174" t="s">
        <v>356</v>
      </c>
      <c r="AA18" s="1174" t="s">
        <v>356</v>
      </c>
      <c r="AB18" s="1174" t="s">
        <v>356</v>
      </c>
      <c r="AC18" s="1174" t="s">
        <v>356</v>
      </c>
      <c r="AD18" s="1174" t="s">
        <v>356</v>
      </c>
      <c r="AE18" s="1174" t="s">
        <v>356</v>
      </c>
      <c r="AF18" s="1174" t="s">
        <v>356</v>
      </c>
      <c r="AG18" s="1174" t="s">
        <v>356</v>
      </c>
      <c r="AH18" s="475"/>
      <c r="AI18" s="475"/>
      <c r="AJ18" s="475"/>
      <c r="AK18" s="475"/>
    </row>
    <row r="19" spans="1:37" ht="12.75" customHeight="1">
      <c r="A19" s="133" t="s">
        <v>443</v>
      </c>
      <c r="B19" s="1174" t="s">
        <v>356</v>
      </c>
      <c r="C19" s="1174" t="s">
        <v>356</v>
      </c>
      <c r="D19" s="1174" t="s">
        <v>356</v>
      </c>
      <c r="E19" s="1174" t="s">
        <v>356</v>
      </c>
      <c r="F19" s="1174" t="s">
        <v>356</v>
      </c>
      <c r="G19" s="1174" t="s">
        <v>356</v>
      </c>
      <c r="H19" s="1174" t="s">
        <v>356</v>
      </c>
      <c r="I19" s="1174" t="s">
        <v>356</v>
      </c>
      <c r="J19" s="1174" t="s">
        <v>356</v>
      </c>
      <c r="K19" s="1174" t="s">
        <v>356</v>
      </c>
      <c r="L19" s="1174" t="s">
        <v>356</v>
      </c>
      <c r="M19" s="1174" t="s">
        <v>356</v>
      </c>
      <c r="N19" s="1174">
        <v>1.4019479991415262</v>
      </c>
      <c r="O19" s="1174">
        <v>2.4979687521672211</v>
      </c>
      <c r="P19" s="1174">
        <v>3.5133826403952408</v>
      </c>
      <c r="Q19" s="1174">
        <v>0.93912699668418731</v>
      </c>
      <c r="R19" s="1174">
        <v>1.4619854594304891</v>
      </c>
      <c r="S19" s="1174">
        <v>2.3465746188315633</v>
      </c>
      <c r="T19" s="1174">
        <v>3.5944198662155764</v>
      </c>
      <c r="U19" s="1174">
        <v>1.0451393315457902</v>
      </c>
      <c r="V19" s="1174">
        <v>1.4765463575249438</v>
      </c>
      <c r="W19" s="1174">
        <v>2.4500676859943087</v>
      </c>
      <c r="X19" s="1174">
        <v>3.7243591935998208</v>
      </c>
      <c r="Y19" s="1174">
        <v>1.0317972213390048</v>
      </c>
      <c r="Z19" s="1174">
        <v>1.4</v>
      </c>
      <c r="AA19" s="1174">
        <v>2.2999999999999998</v>
      </c>
      <c r="AB19" s="1174">
        <v>3.5</v>
      </c>
      <c r="AC19" s="1174">
        <v>1</v>
      </c>
      <c r="AD19" s="1174">
        <v>1.4</v>
      </c>
      <c r="AE19" s="1174">
        <v>2</v>
      </c>
      <c r="AF19" s="1174">
        <v>3.4</v>
      </c>
      <c r="AG19" s="1174">
        <v>1.1000000000000001</v>
      </c>
      <c r="AH19" s="475"/>
      <c r="AI19" s="475"/>
      <c r="AJ19" s="475"/>
      <c r="AK19" s="475"/>
    </row>
    <row r="20" spans="1:37" ht="12.75" customHeight="1">
      <c r="A20" s="133" t="s">
        <v>444</v>
      </c>
      <c r="B20" s="1174">
        <v>1.051826552286224</v>
      </c>
      <c r="C20" s="1174">
        <v>1.7897544843481963</v>
      </c>
      <c r="D20" s="1174">
        <v>3.313740419791515</v>
      </c>
      <c r="E20" s="1174">
        <v>0.70286162012785869</v>
      </c>
      <c r="F20" s="1174">
        <v>1.024501291760513</v>
      </c>
      <c r="G20" s="1174">
        <v>1.4361177955983688</v>
      </c>
      <c r="H20" s="1174">
        <v>3.0423880316402081</v>
      </c>
      <c r="I20" s="1174">
        <v>0.77382002117451443</v>
      </c>
      <c r="J20" s="1174">
        <v>1.0553109043951656</v>
      </c>
      <c r="K20" s="1174">
        <v>1.4992938488923377</v>
      </c>
      <c r="L20" s="1174">
        <v>2.9314049181268951</v>
      </c>
      <c r="M20" s="1174">
        <v>0.80387785506564924</v>
      </c>
      <c r="N20" s="1174">
        <v>1.0969099809219884</v>
      </c>
      <c r="O20" s="1174">
        <v>1.7656339143976529</v>
      </c>
      <c r="P20" s="1174">
        <v>2.855405619549237</v>
      </c>
      <c r="Q20" s="1174">
        <v>0.79956938091334995</v>
      </c>
      <c r="R20" s="1174">
        <v>1.1295433881243222</v>
      </c>
      <c r="S20" s="1174">
        <v>1.6530650280802448</v>
      </c>
      <c r="T20" s="1174">
        <v>2.7494105823555213</v>
      </c>
      <c r="U20" s="1174">
        <v>0.88127964759402888</v>
      </c>
      <c r="V20" s="1174">
        <v>1.1704872731024685</v>
      </c>
      <c r="W20" s="1174">
        <v>1.8627222925697617</v>
      </c>
      <c r="X20" s="1174">
        <v>2.7094368161758959</v>
      </c>
      <c r="Y20" s="1174">
        <v>0.88924939043116491</v>
      </c>
      <c r="Z20" s="1174">
        <v>1.2</v>
      </c>
      <c r="AA20" s="1174">
        <v>2</v>
      </c>
      <c r="AB20" s="1174">
        <v>2.5</v>
      </c>
      <c r="AC20" s="1174">
        <v>0.9</v>
      </c>
      <c r="AD20" s="1174">
        <v>1.2</v>
      </c>
      <c r="AE20" s="1174">
        <v>1.8</v>
      </c>
      <c r="AF20" s="1174">
        <v>2.2999999999999998</v>
      </c>
      <c r="AG20" s="1174">
        <v>0.9</v>
      </c>
      <c r="AH20" s="475"/>
      <c r="AI20" s="475"/>
      <c r="AJ20" s="475"/>
      <c r="AK20" s="475"/>
    </row>
    <row r="21" spans="1:37" ht="12.75" customHeight="1">
      <c r="A21" s="133" t="s">
        <v>445</v>
      </c>
      <c r="B21" s="1174">
        <v>1.502891395704838</v>
      </c>
      <c r="C21" s="1174">
        <v>2.7752986782864411</v>
      </c>
      <c r="D21" s="1174">
        <v>5.5544971831668661</v>
      </c>
      <c r="E21" s="1174">
        <v>0.75014615552607045</v>
      </c>
      <c r="F21" s="1174">
        <v>1.6536778458038341</v>
      </c>
      <c r="G21" s="1174">
        <v>3.0409946976146371</v>
      </c>
      <c r="H21" s="1174">
        <v>5.3012964573559467</v>
      </c>
      <c r="I21" s="1174">
        <v>0.8934380367161644</v>
      </c>
      <c r="J21" s="1174">
        <v>1.8396320040560816</v>
      </c>
      <c r="K21" s="1174">
        <v>3.6287987007982352</v>
      </c>
      <c r="L21" s="1174">
        <v>5.2607917126355828</v>
      </c>
      <c r="M21" s="1174">
        <v>0.97764158019689151</v>
      </c>
      <c r="N21" s="1174">
        <v>1.8062192267788453</v>
      </c>
      <c r="O21" s="1174">
        <v>3.6143515248195714</v>
      </c>
      <c r="P21" s="1174">
        <v>5.3824138844227312</v>
      </c>
      <c r="Q21" s="1174">
        <v>0.92620001644102501</v>
      </c>
      <c r="R21" s="1174">
        <v>1.8947329166843436</v>
      </c>
      <c r="S21" s="1174">
        <v>3.8015154500142185</v>
      </c>
      <c r="T21" s="1174">
        <v>5.2985721823522045</v>
      </c>
      <c r="U21" s="1174">
        <v>1.0058115378206014</v>
      </c>
      <c r="V21" s="1174">
        <v>1.86059249671475</v>
      </c>
      <c r="W21" s="1174">
        <v>3.7571909412628508</v>
      </c>
      <c r="X21" s="1174">
        <v>5.4398240233035793</v>
      </c>
      <c r="Y21" s="1174">
        <v>0.97356832916405578</v>
      </c>
      <c r="Z21" s="1174">
        <v>1.8</v>
      </c>
      <c r="AA21" s="1174">
        <v>3.6</v>
      </c>
      <c r="AB21" s="1174">
        <v>5.2</v>
      </c>
      <c r="AC21" s="1174">
        <v>1</v>
      </c>
      <c r="AD21" s="1174">
        <v>1.9</v>
      </c>
      <c r="AE21" s="1174">
        <v>4.0999999999999996</v>
      </c>
      <c r="AF21" s="1174">
        <v>5.2</v>
      </c>
      <c r="AG21" s="1174">
        <v>1</v>
      </c>
      <c r="AH21" s="475"/>
      <c r="AI21" s="475"/>
      <c r="AJ21" s="475"/>
      <c r="AK21" s="475"/>
    </row>
    <row r="22" spans="1:37" ht="12.75" customHeight="1">
      <c r="A22" s="133" t="s">
        <v>446</v>
      </c>
      <c r="B22" s="1174">
        <v>1.3934673310440424</v>
      </c>
      <c r="C22" s="1174">
        <v>2.4551525559201153</v>
      </c>
      <c r="D22" s="1174">
        <v>4.1812344384023907</v>
      </c>
      <c r="E22" s="1174">
        <v>0.82564211030682766</v>
      </c>
      <c r="F22" s="1174">
        <v>2.4132127636120231</v>
      </c>
      <c r="G22" s="1174">
        <v>6.46384568169871</v>
      </c>
      <c r="H22" s="1174">
        <v>3.9179910726190892</v>
      </c>
      <c r="I22" s="1174">
        <v>0.91736003264851829</v>
      </c>
      <c r="J22" s="1174">
        <v>2.1981977513858353</v>
      </c>
      <c r="K22" s="1174">
        <v>5.4933110455823133</v>
      </c>
      <c r="L22" s="1174">
        <v>3.8831779697752213</v>
      </c>
      <c r="M22" s="1174">
        <v>0.91819143854637331</v>
      </c>
      <c r="N22" s="1174">
        <v>2.6200004740887346</v>
      </c>
      <c r="O22" s="1174">
        <v>6.9046335759227153</v>
      </c>
      <c r="P22" s="1174">
        <v>4.3024360416092966</v>
      </c>
      <c r="Q22" s="1174">
        <v>0.98225431205564839</v>
      </c>
      <c r="R22" s="1174">
        <v>2.8503419809062325</v>
      </c>
      <c r="S22" s="1174">
        <v>7.6321269493830792</v>
      </c>
      <c r="T22" s="1174">
        <v>4.3422592530839728</v>
      </c>
      <c r="U22" s="1174">
        <v>1.0629973401378576</v>
      </c>
      <c r="V22" s="1174">
        <v>2.2075809082115061</v>
      </c>
      <c r="W22" s="1174">
        <v>5.2575255508947301</v>
      </c>
      <c r="X22" s="1174">
        <v>4.4369190682349604</v>
      </c>
      <c r="Y22" s="1174">
        <v>1.0041854927311942</v>
      </c>
      <c r="Z22" s="1174">
        <v>2.2000000000000002</v>
      </c>
      <c r="AA22" s="1174">
        <v>5.2</v>
      </c>
      <c r="AB22" s="1174">
        <v>4.3</v>
      </c>
      <c r="AC22" s="1174">
        <v>1</v>
      </c>
      <c r="AD22" s="1174">
        <v>2.1</v>
      </c>
      <c r="AE22" s="1174">
        <v>5.2</v>
      </c>
      <c r="AF22" s="1174">
        <v>4.0999999999999996</v>
      </c>
      <c r="AG22" s="1174">
        <v>1</v>
      </c>
      <c r="AH22" s="475"/>
      <c r="AI22" s="475"/>
      <c r="AJ22" s="475"/>
      <c r="AK22" s="475"/>
    </row>
    <row r="23" spans="1:37" ht="12.75" customHeight="1">
      <c r="A23" s="133" t="s">
        <v>447</v>
      </c>
      <c r="B23" s="1174" t="s">
        <v>356</v>
      </c>
      <c r="C23" s="1174" t="s">
        <v>356</v>
      </c>
      <c r="D23" s="1174" t="s">
        <v>356</v>
      </c>
      <c r="E23" s="1174" t="s">
        <v>356</v>
      </c>
      <c r="F23" s="1174" t="s">
        <v>356</v>
      </c>
      <c r="G23" s="1174" t="s">
        <v>356</v>
      </c>
      <c r="H23" s="1174" t="s">
        <v>356</v>
      </c>
      <c r="I23" s="1174" t="s">
        <v>356</v>
      </c>
      <c r="J23" s="1174" t="s">
        <v>356</v>
      </c>
      <c r="K23" s="1174" t="s">
        <v>356</v>
      </c>
      <c r="L23" s="1174" t="s">
        <v>356</v>
      </c>
      <c r="M23" s="1174" t="s">
        <v>356</v>
      </c>
      <c r="N23" s="1174" t="s">
        <v>356</v>
      </c>
      <c r="O23" s="1174" t="s">
        <v>356</v>
      </c>
      <c r="P23" s="1174" t="s">
        <v>356</v>
      </c>
      <c r="Q23" s="1174" t="s">
        <v>356</v>
      </c>
      <c r="R23" s="1174" t="s">
        <v>356</v>
      </c>
      <c r="S23" s="1174" t="s">
        <v>356</v>
      </c>
      <c r="T23" s="1174" t="s">
        <v>356</v>
      </c>
      <c r="U23" s="1174" t="s">
        <v>356</v>
      </c>
      <c r="V23" s="1174" t="s">
        <v>356</v>
      </c>
      <c r="W23" s="1174" t="s">
        <v>356</v>
      </c>
      <c r="X23" s="1174" t="s">
        <v>356</v>
      </c>
      <c r="Y23" s="1174" t="s">
        <v>356</v>
      </c>
      <c r="Z23" s="1174" t="s">
        <v>356</v>
      </c>
      <c r="AA23" s="1174" t="s">
        <v>356</v>
      </c>
      <c r="AB23" s="1174" t="s">
        <v>356</v>
      </c>
      <c r="AC23" s="1174" t="s">
        <v>356</v>
      </c>
      <c r="AD23" s="1174" t="s">
        <v>356</v>
      </c>
      <c r="AE23" s="1174" t="s">
        <v>356</v>
      </c>
      <c r="AF23" s="1174" t="s">
        <v>356</v>
      </c>
      <c r="AG23" s="1174" t="s">
        <v>356</v>
      </c>
      <c r="AH23" s="475"/>
      <c r="AI23" s="475"/>
      <c r="AJ23" s="475"/>
      <c r="AK23" s="475"/>
    </row>
    <row r="24" spans="1:37" ht="12.75" customHeight="1">
      <c r="A24" s="133" t="s">
        <v>448</v>
      </c>
      <c r="B24" s="1174" t="s">
        <v>356</v>
      </c>
      <c r="C24" s="1174" t="s">
        <v>356</v>
      </c>
      <c r="D24" s="1174" t="s">
        <v>356</v>
      </c>
      <c r="E24" s="1174" t="s">
        <v>356</v>
      </c>
      <c r="F24" s="1174" t="s">
        <v>356</v>
      </c>
      <c r="G24" s="1174" t="s">
        <v>356</v>
      </c>
      <c r="H24" s="1174" t="s">
        <v>356</v>
      </c>
      <c r="I24" s="1174" t="s">
        <v>356</v>
      </c>
      <c r="J24" s="1174" t="s">
        <v>356</v>
      </c>
      <c r="K24" s="1174" t="s">
        <v>356</v>
      </c>
      <c r="L24" s="1174" t="s">
        <v>356</v>
      </c>
      <c r="M24" s="1174" t="s">
        <v>356</v>
      </c>
      <c r="N24" s="1174" t="s">
        <v>356</v>
      </c>
      <c r="O24" s="1174" t="s">
        <v>356</v>
      </c>
      <c r="P24" s="1174" t="s">
        <v>356</v>
      </c>
      <c r="Q24" s="1174" t="s">
        <v>356</v>
      </c>
      <c r="R24" s="1174" t="s">
        <v>356</v>
      </c>
      <c r="S24" s="1174" t="s">
        <v>356</v>
      </c>
      <c r="T24" s="1174" t="s">
        <v>356</v>
      </c>
      <c r="U24" s="1174" t="s">
        <v>356</v>
      </c>
      <c r="V24" s="1174" t="s">
        <v>356</v>
      </c>
      <c r="W24" s="1174" t="s">
        <v>356</v>
      </c>
      <c r="X24" s="1174" t="s">
        <v>356</v>
      </c>
      <c r="Y24" s="1174" t="s">
        <v>356</v>
      </c>
      <c r="Z24" s="1174" t="s">
        <v>356</v>
      </c>
      <c r="AA24" s="1174" t="s">
        <v>356</v>
      </c>
      <c r="AB24" s="1174" t="s">
        <v>356</v>
      </c>
      <c r="AC24" s="1174" t="s">
        <v>356</v>
      </c>
      <c r="AD24" s="1174" t="s">
        <v>356</v>
      </c>
      <c r="AE24" s="1174" t="s">
        <v>356</v>
      </c>
      <c r="AF24" s="1174" t="s">
        <v>356</v>
      </c>
      <c r="AG24" s="1174" t="s">
        <v>356</v>
      </c>
      <c r="AH24" s="475"/>
      <c r="AI24" s="475"/>
      <c r="AJ24" s="475"/>
      <c r="AK24" s="475"/>
    </row>
    <row r="25" spans="1:37" ht="12.75" customHeight="1">
      <c r="A25" s="133" t="s">
        <v>449</v>
      </c>
      <c r="B25" s="1174">
        <v>1.1883214658732564</v>
      </c>
      <c r="C25" s="1174">
        <v>1.9731611435562326</v>
      </c>
      <c r="D25" s="1174">
        <v>4.2022318418780564</v>
      </c>
      <c r="E25" s="1174">
        <v>0.80632261146745199</v>
      </c>
      <c r="F25" s="1174">
        <v>1.2224439546168964</v>
      </c>
      <c r="G25" s="1174">
        <v>1.7476501388484673</v>
      </c>
      <c r="H25" s="1174">
        <v>4.1161106214714973</v>
      </c>
      <c r="I25" s="1174">
        <v>0.88513767106612429</v>
      </c>
      <c r="J25" s="1174">
        <v>1.2303873814985693</v>
      </c>
      <c r="K25" s="1174">
        <v>1.6810853707203359</v>
      </c>
      <c r="L25" s="1174">
        <v>3.8481459844581933</v>
      </c>
      <c r="M25" s="1174">
        <v>0.92618933634270451</v>
      </c>
      <c r="N25" s="1174">
        <v>1.1648827790032015</v>
      </c>
      <c r="O25" s="1174">
        <v>1.4363973396528942</v>
      </c>
      <c r="P25" s="1174">
        <v>3.7365392745334098</v>
      </c>
      <c r="Q25" s="1174">
        <v>0.89425665460657211</v>
      </c>
      <c r="R25" s="1174">
        <v>1.1869075950108734</v>
      </c>
      <c r="S25" s="1174">
        <v>1.6127002220680247</v>
      </c>
      <c r="T25" s="1174">
        <v>3.4924648325911738</v>
      </c>
      <c r="U25" s="1174">
        <v>0.9175766215609088</v>
      </c>
      <c r="V25" s="1174">
        <v>1.2898972832977984</v>
      </c>
      <c r="W25" s="1174">
        <v>2.290511337329094</v>
      </c>
      <c r="X25" s="1174">
        <v>3.36778683979463</v>
      </c>
      <c r="Y25" s="1174">
        <v>0.94293326023281576</v>
      </c>
      <c r="Z25" s="1174">
        <v>1.3</v>
      </c>
      <c r="AA25" s="1174">
        <v>2.1</v>
      </c>
      <c r="AB25" s="1174">
        <v>3.7</v>
      </c>
      <c r="AC25" s="1174">
        <v>0.9</v>
      </c>
      <c r="AD25" s="1174">
        <v>1.3</v>
      </c>
      <c r="AE25" s="1174">
        <v>1.9</v>
      </c>
      <c r="AF25" s="1174">
        <v>3.5</v>
      </c>
      <c r="AG25" s="1174">
        <v>1</v>
      </c>
      <c r="AH25" s="475"/>
      <c r="AI25" s="475"/>
      <c r="AJ25" s="475"/>
      <c r="AK25" s="475"/>
    </row>
    <row r="26" spans="1:37" ht="12.65" customHeight="1">
      <c r="A26" s="133" t="s">
        <v>450</v>
      </c>
      <c r="B26" s="1174" t="s">
        <v>356</v>
      </c>
      <c r="C26" s="1174" t="s">
        <v>356</v>
      </c>
      <c r="D26" s="1174" t="s">
        <v>356</v>
      </c>
      <c r="E26" s="1174" t="s">
        <v>356</v>
      </c>
      <c r="F26" s="1174" t="s">
        <v>356</v>
      </c>
      <c r="G26" s="1174" t="s">
        <v>356</v>
      </c>
      <c r="H26" s="1174" t="s">
        <v>356</v>
      </c>
      <c r="I26" s="1174" t="s">
        <v>356</v>
      </c>
      <c r="J26" s="1174" t="s">
        <v>356</v>
      </c>
      <c r="K26" s="1174" t="s">
        <v>356</v>
      </c>
      <c r="L26" s="1174" t="s">
        <v>356</v>
      </c>
      <c r="M26" s="1174" t="s">
        <v>356</v>
      </c>
      <c r="N26" s="1174" t="s">
        <v>356</v>
      </c>
      <c r="O26" s="1174" t="s">
        <v>356</v>
      </c>
      <c r="P26" s="1174" t="s">
        <v>356</v>
      </c>
      <c r="Q26" s="1174" t="s">
        <v>356</v>
      </c>
      <c r="R26" s="1174" t="s">
        <v>356</v>
      </c>
      <c r="S26" s="1174" t="s">
        <v>356</v>
      </c>
      <c r="T26" s="1174" t="s">
        <v>356</v>
      </c>
      <c r="U26" s="1174" t="s">
        <v>356</v>
      </c>
      <c r="V26" s="1174" t="s">
        <v>356</v>
      </c>
      <c r="W26" s="1174" t="s">
        <v>356</v>
      </c>
      <c r="X26" s="1174" t="s">
        <v>356</v>
      </c>
      <c r="Y26" s="1174" t="s">
        <v>356</v>
      </c>
      <c r="Z26" s="1174" t="s">
        <v>356</v>
      </c>
      <c r="AA26" s="1174" t="s">
        <v>356</v>
      </c>
      <c r="AB26" s="1174" t="s">
        <v>356</v>
      </c>
      <c r="AC26" s="1174" t="s">
        <v>356</v>
      </c>
      <c r="AD26" s="1174" t="s">
        <v>356</v>
      </c>
      <c r="AE26" s="1174" t="s">
        <v>356</v>
      </c>
      <c r="AF26" s="1174" t="s">
        <v>356</v>
      </c>
      <c r="AG26" s="1174" t="s">
        <v>356</v>
      </c>
      <c r="AH26" s="475"/>
      <c r="AI26" s="475"/>
      <c r="AJ26" s="475"/>
      <c r="AK26" s="475"/>
    </row>
    <row r="27" spans="1:37" ht="20.25" customHeight="1">
      <c r="A27" s="133" t="s">
        <v>460</v>
      </c>
      <c r="B27" s="1174">
        <v>1.2238775997928735</v>
      </c>
      <c r="C27" s="1174">
        <v>2.1993272076862129</v>
      </c>
      <c r="D27" s="1174">
        <v>4.165758350865965</v>
      </c>
      <c r="E27" s="1174">
        <v>0.72008110008491377</v>
      </c>
      <c r="F27" s="1174">
        <v>1.3017751493248888</v>
      </c>
      <c r="G27" s="1174">
        <v>2.3765078284320253</v>
      </c>
      <c r="H27" s="1174">
        <v>3.9520202225638479</v>
      </c>
      <c r="I27" s="1174">
        <v>0.79282504912308172</v>
      </c>
      <c r="J27" s="1174">
        <v>1.3840641025047782</v>
      </c>
      <c r="K27" s="1174">
        <v>2.5576242850199775</v>
      </c>
      <c r="L27" s="1174">
        <v>4.0028915827959306</v>
      </c>
      <c r="M27" s="1174">
        <v>0.84796982909162411</v>
      </c>
      <c r="N27" s="1174">
        <v>1.3791906919644064</v>
      </c>
      <c r="O27" s="1174">
        <v>2.5655717040272212</v>
      </c>
      <c r="P27" s="1174">
        <v>4.0226913852499884</v>
      </c>
      <c r="Q27" s="1174">
        <v>0.83909535512567934</v>
      </c>
      <c r="R27" s="1174">
        <v>1.3956457796915684</v>
      </c>
      <c r="S27" s="1174">
        <v>2.4647719716869347</v>
      </c>
      <c r="T27" s="1174">
        <v>3.7160275410455088</v>
      </c>
      <c r="U27" s="1174">
        <v>0.91564087259920468</v>
      </c>
      <c r="V27" s="1174">
        <v>1.4185332073369259</v>
      </c>
      <c r="W27" s="1174">
        <v>2.6004481090170626</v>
      </c>
      <c r="X27" s="1174">
        <v>3.7075222599344224</v>
      </c>
      <c r="Y27" s="1174">
        <v>0.91744938620088057</v>
      </c>
      <c r="Z27" s="1174">
        <v>1.4</v>
      </c>
      <c r="AA27" s="1174">
        <v>2.6</v>
      </c>
      <c r="AB27" s="1174">
        <v>3.6</v>
      </c>
      <c r="AC27" s="1174">
        <v>0.9</v>
      </c>
      <c r="AD27" s="1174">
        <v>1.4</v>
      </c>
      <c r="AE27" s="1174">
        <v>2.6</v>
      </c>
      <c r="AF27" s="1174">
        <v>3.6</v>
      </c>
      <c r="AG27" s="1174">
        <v>0.9</v>
      </c>
      <c r="AH27" s="475"/>
      <c r="AI27" s="475"/>
      <c r="AJ27" s="475"/>
      <c r="AK27" s="475"/>
    </row>
    <row r="28" spans="1:37" ht="12.75" customHeight="1">
      <c r="A28" s="146"/>
      <c r="B28" s="151"/>
      <c r="C28" s="134"/>
      <c r="D28" s="217"/>
      <c r="E28" s="217"/>
      <c r="F28" s="134"/>
      <c r="G28" s="134"/>
      <c r="H28" s="217"/>
      <c r="I28" s="217"/>
      <c r="J28" s="134"/>
      <c r="K28" s="134"/>
      <c r="L28" s="217"/>
      <c r="M28" s="217"/>
      <c r="N28" s="134"/>
      <c r="O28" s="134"/>
      <c r="P28" s="217"/>
      <c r="Q28" s="217"/>
      <c r="R28" s="134"/>
      <c r="S28" s="134"/>
      <c r="T28" s="217"/>
      <c r="U28" s="217"/>
      <c r="V28" s="217"/>
      <c r="W28" s="217"/>
      <c r="X28" s="217"/>
      <c r="Y28" s="217"/>
      <c r="Z28" s="134"/>
      <c r="AA28" s="134"/>
      <c r="AB28" s="217"/>
      <c r="AC28" s="217"/>
      <c r="AD28" s="134"/>
      <c r="AE28" s="134"/>
      <c r="AF28" s="217"/>
      <c r="AG28" s="217"/>
      <c r="AH28" s="217"/>
      <c r="AI28" s="217"/>
      <c r="AJ28" s="217"/>
      <c r="AK28" s="217"/>
    </row>
    <row r="29" spans="1:37" s="371" customFormat="1" ht="45" customHeight="1">
      <c r="A29" s="248"/>
      <c r="B29" s="1281" t="s">
        <v>1380</v>
      </c>
      <c r="C29" s="1281"/>
      <c r="D29" s="1281"/>
      <c r="E29" s="1281"/>
      <c r="F29" s="1281"/>
      <c r="G29" s="1281"/>
      <c r="H29" s="1281"/>
      <c r="I29" s="1281"/>
      <c r="J29" s="682"/>
      <c r="K29" s="682"/>
      <c r="L29" s="682"/>
      <c r="M29" s="682"/>
      <c r="N29" s="682"/>
      <c r="O29" s="682"/>
      <c r="P29" s="682"/>
      <c r="Q29" s="682"/>
    </row>
    <row r="30" spans="1:37" s="371" customFormat="1" ht="15" customHeight="1">
      <c r="A30" s="248"/>
      <c r="B30" s="1281" t="s">
        <v>985</v>
      </c>
      <c r="C30" s="1281"/>
      <c r="D30" s="1281"/>
      <c r="E30" s="1281"/>
      <c r="F30" s="1281"/>
      <c r="G30" s="1281"/>
      <c r="H30" s="1281"/>
      <c r="I30" s="1281"/>
      <c r="J30" s="474"/>
      <c r="K30" s="474"/>
      <c r="L30" s="474"/>
      <c r="M30" s="474"/>
      <c r="N30" s="474"/>
      <c r="O30" s="474"/>
      <c r="P30" s="474"/>
      <c r="Q30" s="474"/>
    </row>
    <row r="31" spans="1:37" s="371" customFormat="1" ht="15" customHeight="1">
      <c r="A31" s="248"/>
      <c r="B31" s="1281" t="s">
        <v>999</v>
      </c>
      <c r="C31" s="1281"/>
      <c r="D31" s="1281"/>
      <c r="E31" s="1281"/>
      <c r="F31" s="1281"/>
      <c r="G31" s="1281"/>
      <c r="H31" s="1281"/>
      <c r="I31" s="1281"/>
      <c r="J31" s="474"/>
      <c r="K31" s="474"/>
      <c r="L31" s="474"/>
      <c r="M31" s="474"/>
      <c r="N31" s="474"/>
      <c r="O31" s="474"/>
      <c r="P31" s="474"/>
      <c r="Q31" s="474"/>
    </row>
  </sheetData>
  <sheetProtection selectLockedCells="1"/>
  <mergeCells count="32">
    <mergeCell ref="B31:I31"/>
    <mergeCell ref="B29:I29"/>
    <mergeCell ref="B30:I30"/>
    <mergeCell ref="V6:V7"/>
    <mergeCell ref="W6:Y6"/>
    <mergeCell ref="B9:I9"/>
    <mergeCell ref="J9:Q9"/>
    <mergeCell ref="R9:Y9"/>
    <mergeCell ref="B6:B7"/>
    <mergeCell ref="C6:E6"/>
    <mergeCell ref="N6:N7"/>
    <mergeCell ref="Z9:AG9"/>
    <mergeCell ref="AA6:AC6"/>
    <mergeCell ref="R5:U5"/>
    <mergeCell ref="R6:R7"/>
    <mergeCell ref="S6:U6"/>
    <mergeCell ref="Z6:Z7"/>
    <mergeCell ref="AD5:AG5"/>
    <mergeCell ref="AD6:AD7"/>
    <mergeCell ref="AE6:AG6"/>
    <mergeCell ref="V5:Y5"/>
    <mergeCell ref="Z5:AC5"/>
    <mergeCell ref="A5:A7"/>
    <mergeCell ref="B5:E5"/>
    <mergeCell ref="F5:I5"/>
    <mergeCell ref="J5:M5"/>
    <mergeCell ref="N5:Q5"/>
    <mergeCell ref="O6:Q6"/>
    <mergeCell ref="F6:F7"/>
    <mergeCell ref="G6:I6"/>
    <mergeCell ref="J6:J7"/>
    <mergeCell ref="K6:M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&amp;"Arial,Fett"Anteil der Beschäftigten der Umweltschutzwirtschaft*) an der Gesamtwirtschaft 2010 – 2017
nach Wirtschaftszweigen**) und Bundesländern</oddHeader>
    <oddFooter>&amp;CStatistische Ämter der Länder – Indikatoren und Kennzahlen, UGRdL 2020</oddFooter>
  </headerFooter>
  <colBreaks count="3" manualBreakCount="3">
    <brk id="9" max="1048575" man="1"/>
    <brk id="17" min="4" max="30" man="1"/>
    <brk id="25" max="1048575" man="1"/>
  </colBreaks>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0">
    <pageSetUpPr autoPageBreaks="0"/>
  </sheetPr>
  <dimension ref="A1:S69"/>
  <sheetViews>
    <sheetView showGridLines="0" showRowColHeaders="0" zoomScaleNormal="100" workbookViewId="0">
      <pane ySplit="5" topLeftCell="A6" activePane="bottomLeft" state="frozen"/>
      <selection pane="bottomLeft"/>
    </sheetView>
  </sheetViews>
  <sheetFormatPr baseColWidth="10" defaultColWidth="11.453125" defaultRowHeight="12.5"/>
  <cols>
    <col min="1" max="1" width="26.453125" style="317" customWidth="1"/>
    <col min="2" max="14" width="14.7265625" style="317" customWidth="1"/>
    <col min="15" max="16384" width="11.453125" style="317"/>
  </cols>
  <sheetData>
    <row r="1" spans="1:14" ht="13">
      <c r="A1" s="691" t="s">
        <v>322</v>
      </c>
    </row>
    <row r="3" spans="1:14" ht="13">
      <c r="A3" s="318" t="s">
        <v>1026</v>
      </c>
      <c r="B3" s="663" t="s">
        <v>1387</v>
      </c>
    </row>
    <row r="4" spans="1:14" ht="13">
      <c r="A4" s="319"/>
      <c r="B4" s="663"/>
    </row>
    <row r="5" spans="1:14" ht="16.5" customHeight="1">
      <c r="A5" s="664" t="s">
        <v>433</v>
      </c>
      <c r="B5" s="476">
        <v>2008</v>
      </c>
      <c r="C5" s="476">
        <v>2009</v>
      </c>
      <c r="D5" s="476">
        <v>2010</v>
      </c>
      <c r="E5" s="476">
        <v>2011</v>
      </c>
      <c r="F5" s="476">
        <v>2012</v>
      </c>
      <c r="G5" s="476">
        <v>2013</v>
      </c>
      <c r="H5" s="476">
        <v>2014</v>
      </c>
      <c r="I5" s="476">
        <v>2015</v>
      </c>
      <c r="J5" s="658">
        <v>2016</v>
      </c>
      <c r="K5" s="858"/>
    </row>
    <row r="6" spans="1:14">
      <c r="A6" s="693"/>
      <c r="B6" s="472"/>
      <c r="C6" s="472"/>
      <c r="D6" s="472"/>
      <c r="E6" s="472"/>
    </row>
    <row r="7" spans="1:14" ht="13">
      <c r="B7" s="1353" t="s">
        <v>1006</v>
      </c>
      <c r="C7" s="1353"/>
      <c r="D7" s="1353"/>
      <c r="E7" s="1353"/>
      <c r="F7" s="1353" t="s">
        <v>1006</v>
      </c>
      <c r="G7" s="1353"/>
      <c r="H7" s="1353"/>
      <c r="I7" s="1353"/>
      <c r="J7" s="1353" t="s">
        <v>1006</v>
      </c>
      <c r="K7" s="1353"/>
      <c r="L7" s="1353"/>
      <c r="M7" s="1353"/>
      <c r="N7" s="798"/>
    </row>
    <row r="8" spans="1:14">
      <c r="A8" s="693"/>
      <c r="B8" s="472"/>
      <c r="C8" s="472"/>
      <c r="D8" s="472"/>
      <c r="E8" s="472"/>
    </row>
    <row r="9" spans="1:14" s="84" customFormat="1">
      <c r="A9" s="81" t="s">
        <v>435</v>
      </c>
      <c r="B9" s="838">
        <v>86468.547833882883</v>
      </c>
      <c r="C9" s="244">
        <v>88551.373816662745</v>
      </c>
      <c r="D9" s="838">
        <v>90141.776314376722</v>
      </c>
      <c r="E9" s="244">
        <v>92625.664875301678</v>
      </c>
      <c r="F9" s="838">
        <v>93821.931003381382</v>
      </c>
      <c r="G9" s="244">
        <v>95593.478887517209</v>
      </c>
      <c r="H9" s="856">
        <v>98488.746948413027</v>
      </c>
      <c r="I9" s="856">
        <v>101036.78963057495</v>
      </c>
      <c r="J9" s="856">
        <v>104337.52293641513</v>
      </c>
    </row>
    <row r="10" spans="1:14" s="84" customFormat="1">
      <c r="A10" s="81" t="s">
        <v>436</v>
      </c>
      <c r="B10" s="838">
        <v>113458.96229747373</v>
      </c>
      <c r="C10" s="244">
        <v>115164.51326358247</v>
      </c>
      <c r="D10" s="838">
        <v>116129.77410241305</v>
      </c>
      <c r="E10" s="244">
        <v>118244.67663890845</v>
      </c>
      <c r="F10" s="838">
        <v>118724.18652793112</v>
      </c>
      <c r="G10" s="244">
        <v>119914.20278779163</v>
      </c>
      <c r="H10" s="857">
        <v>122408.11683692598</v>
      </c>
      <c r="I10" s="857">
        <v>124484.67604733874</v>
      </c>
      <c r="J10" s="857">
        <v>127432.67896956376</v>
      </c>
    </row>
    <row r="11" spans="1:14" s="84" customFormat="1">
      <c r="A11" s="81" t="s">
        <v>437</v>
      </c>
      <c r="B11" s="838">
        <v>15970.163781223042</v>
      </c>
      <c r="C11" s="244">
        <v>16124.901444988023</v>
      </c>
      <c r="D11" s="838">
        <v>16269.645531858187</v>
      </c>
      <c r="E11" s="244">
        <v>16661.737345045221</v>
      </c>
      <c r="F11" s="838">
        <v>16670.22760713696</v>
      </c>
      <c r="G11" s="244">
        <v>16796.781734097167</v>
      </c>
      <c r="H11" s="857">
        <v>17179.09007325846</v>
      </c>
      <c r="I11" s="857">
        <v>17489.46797904183</v>
      </c>
      <c r="J11" s="857">
        <v>17896.911018340699</v>
      </c>
    </row>
    <row r="12" spans="1:14" s="84" customFormat="1">
      <c r="A12" s="81" t="s">
        <v>438</v>
      </c>
      <c r="B12" s="838">
        <v>23299.530292329106</v>
      </c>
      <c r="C12" s="244">
        <v>23532.498064391701</v>
      </c>
      <c r="D12" s="838">
        <v>23603.880626248621</v>
      </c>
      <c r="E12" s="244">
        <v>23942.7408071752</v>
      </c>
      <c r="F12" s="838">
        <v>23906.506861131915</v>
      </c>
      <c r="G12" s="244">
        <v>24059.158834346799</v>
      </c>
      <c r="H12" s="856">
        <v>24466.959254254489</v>
      </c>
      <c r="I12" s="856">
        <v>24801.931475151698</v>
      </c>
      <c r="J12" s="856">
        <v>25293.222559168975</v>
      </c>
    </row>
    <row r="13" spans="1:14" s="84" customFormat="1">
      <c r="A13" s="81" t="s">
        <v>439</v>
      </c>
      <c r="B13" s="838">
        <v>3709.738519672349</v>
      </c>
      <c r="C13" s="244">
        <v>3761.565605070632</v>
      </c>
      <c r="D13" s="838">
        <v>3812.8594041190158</v>
      </c>
      <c r="E13" s="244">
        <v>3914.5840227441536</v>
      </c>
      <c r="F13" s="838">
        <v>3943.2262789890574</v>
      </c>
      <c r="G13" s="244">
        <v>4013.1840552942963</v>
      </c>
      <c r="H13" s="857">
        <v>4112.7725090075819</v>
      </c>
      <c r="I13" s="857">
        <v>4215.6125252082838</v>
      </c>
      <c r="J13" s="857">
        <v>4351.0734536102427</v>
      </c>
    </row>
    <row r="14" spans="1:14" s="84" customFormat="1">
      <c r="A14" s="81" t="s">
        <v>440</v>
      </c>
      <c r="B14" s="838">
        <v>10225.393617574353</v>
      </c>
      <c r="C14" s="244">
        <v>10318.735155060174</v>
      </c>
      <c r="D14" s="838">
        <v>10385.96388254856</v>
      </c>
      <c r="E14" s="244">
        <v>10544.304708868915</v>
      </c>
      <c r="F14" s="838">
        <v>10558.066672009947</v>
      </c>
      <c r="G14" s="244">
        <v>10675.229777626218</v>
      </c>
      <c r="H14" s="857">
        <v>10883.343109142608</v>
      </c>
      <c r="I14" s="857">
        <v>11069.230869880997</v>
      </c>
      <c r="J14" s="857">
        <v>11333.352314349173</v>
      </c>
    </row>
    <row r="15" spans="1:14" s="84" customFormat="1">
      <c r="A15" s="81" t="s">
        <v>441</v>
      </c>
      <c r="B15" s="838">
        <v>55936.942175987358</v>
      </c>
      <c r="C15" s="244">
        <v>56472.091789820093</v>
      </c>
      <c r="D15" s="838">
        <v>56679.309706771295</v>
      </c>
      <c r="E15" s="244">
        <v>57441.336882069758</v>
      </c>
      <c r="F15" s="838">
        <v>57301.001921470081</v>
      </c>
      <c r="G15" s="244">
        <v>57573.463466477071</v>
      </c>
      <c r="H15" s="857">
        <v>58492.291846220345</v>
      </c>
      <c r="I15" s="857">
        <v>59234.763562883694</v>
      </c>
      <c r="J15" s="857">
        <v>60367.577074853674</v>
      </c>
    </row>
    <row r="16" spans="1:14" s="84" customFormat="1">
      <c r="A16" s="81" t="s">
        <v>442</v>
      </c>
      <c r="B16" s="838">
        <v>14121.914870945413</v>
      </c>
      <c r="C16" s="244">
        <v>14118.887103963811</v>
      </c>
      <c r="D16" s="838">
        <v>14052.262478125247</v>
      </c>
      <c r="E16" s="244">
        <v>14126.583880030823</v>
      </c>
      <c r="F16" s="838">
        <v>13966.884897464141</v>
      </c>
      <c r="G16" s="244">
        <v>13895.175256634515</v>
      </c>
      <c r="H16" s="856">
        <v>13986.371851443339</v>
      </c>
      <c r="I16" s="856">
        <v>14012.612205157429</v>
      </c>
      <c r="J16" s="856">
        <v>14118.606668439141</v>
      </c>
    </row>
    <row r="17" spans="1:14" s="84" customFormat="1">
      <c r="A17" s="81" t="s">
        <v>443</v>
      </c>
      <c r="B17" s="838">
        <v>74868.464361211096</v>
      </c>
      <c r="C17" s="244">
        <v>75544.45034509417</v>
      </c>
      <c r="D17" s="838">
        <v>75916.242474546932</v>
      </c>
      <c r="E17" s="244">
        <v>76869.967817925208</v>
      </c>
      <c r="F17" s="838">
        <v>76725.566369971071</v>
      </c>
      <c r="G17" s="244">
        <v>77016.122476920136</v>
      </c>
      <c r="H17" s="857">
        <v>78199.847382507258</v>
      </c>
      <c r="I17" s="857">
        <v>79026.879926680849</v>
      </c>
      <c r="J17" s="857">
        <v>80413.682750449065</v>
      </c>
    </row>
    <row r="18" spans="1:14" s="84" customFormat="1">
      <c r="A18" s="81" t="s">
        <v>444</v>
      </c>
      <c r="B18" s="838">
        <v>145332.66073345768</v>
      </c>
      <c r="C18" s="244">
        <v>147053.34622263891</v>
      </c>
      <c r="D18" s="838">
        <v>148008.03003786132</v>
      </c>
      <c r="E18" s="244">
        <v>150419.43215220488</v>
      </c>
      <c r="F18" s="838">
        <v>150641.47412358251</v>
      </c>
      <c r="G18" s="244">
        <v>151827.88844199019</v>
      </c>
      <c r="H18" s="856">
        <v>154945.36277088104</v>
      </c>
      <c r="I18" s="856">
        <v>157152.44377730365</v>
      </c>
      <c r="J18" s="856">
        <v>160421.66144491924</v>
      </c>
    </row>
    <row r="19" spans="1:14" s="84" customFormat="1">
      <c r="A19" s="81" t="s">
        <v>445</v>
      </c>
      <c r="B19" s="838">
        <v>37117.678449263331</v>
      </c>
      <c r="C19" s="244">
        <v>37659.658314736087</v>
      </c>
      <c r="D19" s="838">
        <v>37940.642906392626</v>
      </c>
      <c r="E19" s="244">
        <v>38622.521064563982</v>
      </c>
      <c r="F19" s="838">
        <v>38688.536645534354</v>
      </c>
      <c r="G19" s="244">
        <v>39012.281753484851</v>
      </c>
      <c r="H19" s="857">
        <v>39775.12391134732</v>
      </c>
      <c r="I19" s="857">
        <v>40378.591209671053</v>
      </c>
      <c r="J19" s="857">
        <v>41272.873326043897</v>
      </c>
    </row>
    <row r="20" spans="1:14" s="84" customFormat="1">
      <c r="A20" s="81" t="s">
        <v>446</v>
      </c>
      <c r="B20" s="838">
        <v>9538.1908508602519</v>
      </c>
      <c r="C20" s="244">
        <v>9702.5385888203782</v>
      </c>
      <c r="D20" s="838">
        <v>9798.1384477195606</v>
      </c>
      <c r="E20" s="244">
        <v>9982.1669322868765</v>
      </c>
      <c r="F20" s="838">
        <v>10030.038954496453</v>
      </c>
      <c r="G20" s="244">
        <v>10125.435096908541</v>
      </c>
      <c r="H20" s="856">
        <v>10343.691187687482</v>
      </c>
      <c r="I20" s="856">
        <v>10520.669581698792</v>
      </c>
      <c r="J20" s="856">
        <v>10771.175684835105</v>
      </c>
    </row>
    <row r="21" spans="1:14" s="84" customFormat="1">
      <c r="A21" s="81" t="s">
        <v>447</v>
      </c>
      <c r="B21" s="838">
        <v>32126.027268860238</v>
      </c>
      <c r="C21" s="244">
        <v>32521.43231307052</v>
      </c>
      <c r="D21" s="838">
        <v>32669.481521476911</v>
      </c>
      <c r="E21" s="244">
        <v>33130.929963578979</v>
      </c>
      <c r="F21" s="838">
        <v>33070.046956400322</v>
      </c>
      <c r="G21" s="244">
        <v>33271.840203080588</v>
      </c>
      <c r="H21" s="857">
        <v>33843.330638753774</v>
      </c>
      <c r="I21" s="857">
        <v>34285.979750875616</v>
      </c>
      <c r="J21" s="857">
        <v>34962.423717928708</v>
      </c>
    </row>
    <row r="22" spans="1:14" s="84" customFormat="1">
      <c r="A22" s="81" t="s">
        <v>448</v>
      </c>
      <c r="B22" s="838">
        <v>19842.938288807945</v>
      </c>
      <c r="C22" s="244">
        <v>20125.618802273933</v>
      </c>
      <c r="D22" s="838">
        <v>20305.799069728673</v>
      </c>
      <c r="E22" s="244">
        <v>20688.469854604948</v>
      </c>
      <c r="F22" s="838">
        <v>20725.233714459449</v>
      </c>
      <c r="G22" s="244">
        <v>20951.799982413857</v>
      </c>
      <c r="H22" s="857">
        <v>21394.688320527217</v>
      </c>
      <c r="I22" s="857">
        <v>21745.779352511454</v>
      </c>
      <c r="J22" s="857">
        <v>22253.306183306402</v>
      </c>
    </row>
    <row r="23" spans="1:14" s="84" customFormat="1">
      <c r="A23" s="81" t="s">
        <v>449</v>
      </c>
      <c r="B23" s="838">
        <v>25162.632588909044</v>
      </c>
      <c r="C23" s="244">
        <v>25658.387966946109</v>
      </c>
      <c r="D23" s="838">
        <v>26025.471261733914</v>
      </c>
      <c r="E23" s="244">
        <v>26656.185813141539</v>
      </c>
      <c r="F23" s="838">
        <v>26925.592319567517</v>
      </c>
      <c r="G23" s="244">
        <v>27364.263021320094</v>
      </c>
      <c r="H23" s="857">
        <v>28117.186477737665</v>
      </c>
      <c r="I23" s="857">
        <v>28769.610745274516</v>
      </c>
      <c r="J23" s="857">
        <v>29640.367473680704</v>
      </c>
    </row>
    <row r="24" spans="1:14" s="84" customFormat="1">
      <c r="A24" s="81" t="s">
        <v>450</v>
      </c>
      <c r="B24" s="838">
        <v>19340.980694168575</v>
      </c>
      <c r="C24" s="244">
        <v>19429.532997142342</v>
      </c>
      <c r="D24" s="838">
        <v>19426.572475400222</v>
      </c>
      <c r="E24" s="244">
        <v>19605.92080673396</v>
      </c>
      <c r="F24" s="838">
        <v>19462.275837679153</v>
      </c>
      <c r="G24" s="244">
        <v>19439.92997916503</v>
      </c>
      <c r="H24" s="856">
        <v>19620.680728137988</v>
      </c>
      <c r="I24" s="856">
        <v>19694.707759888344</v>
      </c>
      <c r="J24" s="856">
        <v>19942.967603198435</v>
      </c>
    </row>
    <row r="25" spans="1:14" s="84" customFormat="1" ht="20.25" customHeight="1">
      <c r="A25" s="81" t="s">
        <v>460</v>
      </c>
      <c r="B25" s="838">
        <v>686520.76662462635</v>
      </c>
      <c r="C25" s="244">
        <v>695739.531794262</v>
      </c>
      <c r="D25" s="838">
        <v>701165.85024132067</v>
      </c>
      <c r="E25" s="244">
        <v>713477.22356518463</v>
      </c>
      <c r="F25" s="838">
        <v>715160.79669120547</v>
      </c>
      <c r="G25" s="244">
        <v>721530.23575506825</v>
      </c>
      <c r="H25" s="857">
        <v>736257.60384624545</v>
      </c>
      <c r="I25" s="857">
        <v>747919.74639914185</v>
      </c>
      <c r="J25" s="857">
        <v>764809.40317910246</v>
      </c>
    </row>
    <row r="26" spans="1:14">
      <c r="A26" s="693"/>
      <c r="B26" s="843"/>
      <c r="C26" s="843"/>
      <c r="D26" s="843"/>
      <c r="E26" s="843"/>
      <c r="F26" s="840"/>
      <c r="G26" s="840"/>
      <c r="H26" s="840"/>
      <c r="I26" s="840"/>
      <c r="J26" s="840"/>
      <c r="K26" s="840"/>
      <c r="L26" s="840"/>
      <c r="M26" s="840"/>
    </row>
    <row r="27" spans="1:14" s="324" customFormat="1" ht="12.75" customHeight="1">
      <c r="B27" s="1463" t="s">
        <v>462</v>
      </c>
      <c r="C27" s="1463"/>
      <c r="D27" s="1463"/>
      <c r="E27" s="1463"/>
      <c r="F27" s="1463" t="s">
        <v>462</v>
      </c>
      <c r="G27" s="1463"/>
      <c r="H27" s="1463"/>
      <c r="I27" s="1463"/>
      <c r="J27" s="1463" t="s">
        <v>462</v>
      </c>
      <c r="K27" s="1463"/>
      <c r="L27" s="1463"/>
      <c r="M27" s="1463"/>
      <c r="N27" s="799"/>
    </row>
    <row r="28" spans="1:14" s="324" customFormat="1">
      <c r="A28" s="693"/>
      <c r="B28" s="323"/>
      <c r="C28" s="323"/>
      <c r="D28" s="323"/>
      <c r="E28" s="323"/>
    </row>
    <row r="29" spans="1:14" s="84" customFormat="1">
      <c r="A29" s="81" t="s">
        <v>435</v>
      </c>
      <c r="B29" s="665" t="s">
        <v>356</v>
      </c>
      <c r="C29" s="140">
        <v>2.4087671586450625</v>
      </c>
      <c r="D29" s="140">
        <v>1.7960223869668681</v>
      </c>
      <c r="E29" s="140">
        <v>2.7555354048739815</v>
      </c>
      <c r="F29" s="140">
        <v>1.2915061173274154</v>
      </c>
      <c r="G29" s="140">
        <v>1.8882023266734791</v>
      </c>
      <c r="H29" s="140">
        <v>3.0287296733939542</v>
      </c>
      <c r="I29" s="140">
        <v>2.5871409283910793</v>
      </c>
      <c r="J29" s="140">
        <v>3.2668628109709346</v>
      </c>
      <c r="K29" s="140"/>
      <c r="L29" s="140"/>
      <c r="M29" s="140"/>
      <c r="N29" s="140"/>
    </row>
    <row r="30" spans="1:14" s="84" customFormat="1">
      <c r="A30" s="81" t="s">
        <v>436</v>
      </c>
      <c r="B30" s="665" t="s">
        <v>356</v>
      </c>
      <c r="C30" s="140">
        <v>1.5032315927912521</v>
      </c>
      <c r="D30" s="140">
        <v>0.83815822381096439</v>
      </c>
      <c r="E30" s="140">
        <v>1.8211544393691099</v>
      </c>
      <c r="F30" s="140">
        <v>0.40552344735735346</v>
      </c>
      <c r="G30" s="140">
        <v>1.0023368402533066</v>
      </c>
      <c r="H30" s="140">
        <v>2.0797486796020053</v>
      </c>
      <c r="I30" s="140">
        <v>1.6964228059967468</v>
      </c>
      <c r="J30" s="140">
        <v>2.3681653162706908</v>
      </c>
      <c r="K30" s="140"/>
      <c r="L30" s="140"/>
      <c r="M30" s="140"/>
      <c r="N30" s="140"/>
    </row>
    <row r="31" spans="1:14" s="84" customFormat="1">
      <c r="A31" s="81" t="s">
        <v>437</v>
      </c>
      <c r="B31" s="665" t="s">
        <v>356</v>
      </c>
      <c r="C31" s="140">
        <v>0.96891720012861526</v>
      </c>
      <c r="D31" s="140">
        <v>0.89764323437246674</v>
      </c>
      <c r="E31" s="140">
        <v>2.4099591624123917</v>
      </c>
      <c r="F31" s="140">
        <v>5.0956643451485206E-2</v>
      </c>
      <c r="G31" s="140">
        <v>0.75916256179985453</v>
      </c>
      <c r="H31" s="140">
        <v>2.2760808898600686</v>
      </c>
      <c r="I31" s="140">
        <v>1.8067191245857401</v>
      </c>
      <c r="J31" s="140">
        <v>2.329647990362659</v>
      </c>
      <c r="K31" s="140"/>
      <c r="L31" s="140"/>
      <c r="M31" s="140"/>
      <c r="N31" s="140"/>
    </row>
    <row r="32" spans="1:14" s="84" customFormat="1">
      <c r="A32" s="81" t="s">
        <v>438</v>
      </c>
      <c r="B32" s="665" t="s">
        <v>356</v>
      </c>
      <c r="C32" s="140">
        <v>0.9998818394175828</v>
      </c>
      <c r="D32" s="140">
        <v>0.3033360999822321</v>
      </c>
      <c r="E32" s="140">
        <v>1.4356121617974509</v>
      </c>
      <c r="F32" s="140">
        <v>-0.15133583216349678</v>
      </c>
      <c r="G32" s="140">
        <v>0.63853734090726277</v>
      </c>
      <c r="H32" s="140">
        <v>1.6949903473994965</v>
      </c>
      <c r="I32" s="140">
        <v>1.3690798983897565</v>
      </c>
      <c r="J32" s="140">
        <v>1.9808581622342132</v>
      </c>
      <c r="K32" s="140"/>
      <c r="L32" s="140"/>
      <c r="M32" s="140"/>
      <c r="N32" s="140"/>
    </row>
    <row r="33" spans="1:14" s="84" customFormat="1">
      <c r="A33" s="81" t="s">
        <v>439</v>
      </c>
      <c r="B33" s="665" t="s">
        <v>356</v>
      </c>
      <c r="C33" s="140">
        <v>1.3970549439926714</v>
      </c>
      <c r="D33" s="140">
        <v>1.363628989462228</v>
      </c>
      <c r="E33" s="140">
        <v>2.6679352119630977</v>
      </c>
      <c r="F33" s="140">
        <v>0.73168071188379713</v>
      </c>
      <c r="G33" s="140">
        <v>1.7741253317873031</v>
      </c>
      <c r="H33" s="140">
        <v>2.4815321784682709</v>
      </c>
      <c r="I33" s="140">
        <v>2.5005033946192583</v>
      </c>
      <c r="J33" s="140">
        <v>3.2133154456662538</v>
      </c>
      <c r="K33" s="140"/>
      <c r="L33" s="140"/>
      <c r="M33" s="140"/>
      <c r="N33" s="140"/>
    </row>
    <row r="34" spans="1:14" s="84" customFormat="1">
      <c r="A34" s="81" t="s">
        <v>440</v>
      </c>
      <c r="B34" s="665" t="s">
        <v>356</v>
      </c>
      <c r="C34" s="140">
        <v>0.91284053188324776</v>
      </c>
      <c r="D34" s="140">
        <v>0.6515210098731643</v>
      </c>
      <c r="E34" s="140">
        <v>1.5245655397128246</v>
      </c>
      <c r="F34" s="140">
        <v>0.13051560554255559</v>
      </c>
      <c r="G34" s="140">
        <v>1.1097022708416659</v>
      </c>
      <c r="H34" s="140">
        <v>1.9494974426926746</v>
      </c>
      <c r="I34" s="140">
        <v>1.708002392961717</v>
      </c>
      <c r="J34" s="140">
        <v>2.3860866899690478</v>
      </c>
      <c r="K34" s="140"/>
      <c r="L34" s="140"/>
      <c r="M34" s="140"/>
      <c r="N34" s="140"/>
    </row>
    <row r="35" spans="1:14" s="84" customFormat="1">
      <c r="A35" s="81" t="s">
        <v>441</v>
      </c>
      <c r="B35" s="665" t="s">
        <v>356</v>
      </c>
      <c r="C35" s="140">
        <v>0.95670158756455237</v>
      </c>
      <c r="D35" s="140">
        <v>0.36693862469702765</v>
      </c>
      <c r="E35" s="140">
        <v>1.3444538743340075</v>
      </c>
      <c r="F35" s="140">
        <v>-0.24431005303340214</v>
      </c>
      <c r="G35" s="140">
        <v>0.47549176431573414</v>
      </c>
      <c r="H35" s="140">
        <v>1.5959234071062554</v>
      </c>
      <c r="I35" s="140">
        <v>1.2693496753646656</v>
      </c>
      <c r="J35" s="140">
        <v>1.9124133259473268</v>
      </c>
      <c r="K35" s="140"/>
      <c r="L35" s="140"/>
      <c r="M35" s="140"/>
      <c r="N35" s="140"/>
    </row>
    <row r="36" spans="1:14" s="84" customFormat="1">
      <c r="A36" s="81" t="s">
        <v>442</v>
      </c>
      <c r="B36" s="665" t="s">
        <v>356</v>
      </c>
      <c r="C36" s="140">
        <v>-2.144020134147695E-2</v>
      </c>
      <c r="D36" s="140">
        <v>-0.47188298445887256</v>
      </c>
      <c r="E36" s="140">
        <v>0.52889278165184805</v>
      </c>
      <c r="F36" s="140">
        <v>-1.1304855011156008</v>
      </c>
      <c r="G36" s="140">
        <v>-0.51342616020731668</v>
      </c>
      <c r="H36" s="140">
        <v>0.65631842077904423</v>
      </c>
      <c r="I36" s="140">
        <v>0.18761372851231783</v>
      </c>
      <c r="J36" s="140">
        <v>0.75642187002576122</v>
      </c>
      <c r="K36" s="140"/>
      <c r="L36" s="140"/>
      <c r="M36" s="140"/>
      <c r="N36" s="140"/>
    </row>
    <row r="37" spans="1:14" s="84" customFormat="1">
      <c r="A37" s="81" t="s">
        <v>443</v>
      </c>
      <c r="B37" s="665" t="s">
        <v>356</v>
      </c>
      <c r="C37" s="140">
        <v>0.90289815565296294</v>
      </c>
      <c r="D37" s="140">
        <v>0.4921501549807914</v>
      </c>
      <c r="E37" s="140">
        <v>1.2562862864268283</v>
      </c>
      <c r="F37" s="140">
        <v>-0.18785157852045131</v>
      </c>
      <c r="G37" s="140">
        <v>0.37869529114715306</v>
      </c>
      <c r="H37" s="140">
        <v>1.5369832543073727</v>
      </c>
      <c r="I37" s="140">
        <v>1.057588437645208</v>
      </c>
      <c r="J37" s="140">
        <v>1.7548495208906871</v>
      </c>
      <c r="K37" s="140"/>
      <c r="L37" s="140"/>
      <c r="M37" s="140"/>
      <c r="N37" s="140"/>
    </row>
    <row r="38" spans="1:14" s="84" customFormat="1">
      <c r="A38" s="81" t="s">
        <v>444</v>
      </c>
      <c r="B38" s="665" t="s">
        <v>356</v>
      </c>
      <c r="C38" s="140">
        <v>1.1839633847597355</v>
      </c>
      <c r="D38" s="140">
        <v>0.64920917459234317</v>
      </c>
      <c r="E38" s="140">
        <v>1.6292373553831681</v>
      </c>
      <c r="F38" s="140">
        <v>0.14761521713028003</v>
      </c>
      <c r="G38" s="140">
        <v>0.78757481982310651</v>
      </c>
      <c r="H38" s="140">
        <v>2.0532949255116364</v>
      </c>
      <c r="I38" s="140">
        <v>1.4244253373921367</v>
      </c>
      <c r="J38" s="140">
        <v>2.0802843335025187</v>
      </c>
      <c r="K38" s="140"/>
      <c r="L38" s="140"/>
      <c r="M38" s="140"/>
      <c r="N38" s="140"/>
    </row>
    <row r="39" spans="1:14" s="84" customFormat="1">
      <c r="A39" s="81" t="s">
        <v>445</v>
      </c>
      <c r="B39" s="665" t="s">
        <v>356</v>
      </c>
      <c r="C39" s="140">
        <v>1.4601663900224651</v>
      </c>
      <c r="D39" s="140">
        <v>0.74611561610103649</v>
      </c>
      <c r="E39" s="140">
        <v>1.7972235205757841</v>
      </c>
      <c r="F39" s="140">
        <v>0.1709250953867496</v>
      </c>
      <c r="G39" s="140">
        <v>0.83679853522674819</v>
      </c>
      <c r="H39" s="140">
        <v>1.9553897479844977</v>
      </c>
      <c r="I39" s="140">
        <v>1.5171977833903583</v>
      </c>
      <c r="J39" s="140">
        <v>2.2147432329403642</v>
      </c>
      <c r="K39" s="140"/>
      <c r="L39" s="140"/>
      <c r="M39" s="140"/>
      <c r="N39" s="140"/>
    </row>
    <row r="40" spans="1:14" s="84" customFormat="1">
      <c r="A40" s="81" t="s">
        <v>446</v>
      </c>
      <c r="B40" s="665" t="s">
        <v>356</v>
      </c>
      <c r="C40" s="140">
        <v>1.7230493762378813</v>
      </c>
      <c r="D40" s="140">
        <v>0.98530769060106138</v>
      </c>
      <c r="E40" s="140">
        <v>1.8781984511572887</v>
      </c>
      <c r="F40" s="140">
        <v>0.47957545224710429</v>
      </c>
      <c r="G40" s="140">
        <v>0.95110440592378609</v>
      </c>
      <c r="H40" s="140">
        <v>2.155523083107596</v>
      </c>
      <c r="I40" s="140">
        <v>1.7109790963401394</v>
      </c>
      <c r="J40" s="140">
        <v>2.3810851694466351</v>
      </c>
      <c r="K40" s="140"/>
      <c r="L40" s="140"/>
      <c r="M40" s="140"/>
      <c r="N40" s="140"/>
    </row>
    <row r="41" spans="1:14" s="84" customFormat="1">
      <c r="A41" s="81" t="s">
        <v>447</v>
      </c>
      <c r="B41" s="665" t="s">
        <v>356</v>
      </c>
      <c r="C41" s="140">
        <v>1.2307934650654744</v>
      </c>
      <c r="D41" s="140">
        <v>0.45523581797131385</v>
      </c>
      <c r="E41" s="140">
        <v>1.4124755600994519</v>
      </c>
      <c r="F41" s="140">
        <v>-0.18376486034526351</v>
      </c>
      <c r="G41" s="140">
        <v>0.61019945616136795</v>
      </c>
      <c r="H41" s="140">
        <v>1.7176399988248079</v>
      </c>
      <c r="I41" s="140">
        <v>1.3079360209747364</v>
      </c>
      <c r="J41" s="140">
        <v>1.9729462945734184</v>
      </c>
      <c r="K41" s="140"/>
      <c r="L41" s="140"/>
      <c r="M41" s="140"/>
      <c r="N41" s="140"/>
    </row>
    <row r="42" spans="1:14" s="84" customFormat="1">
      <c r="A42" s="81" t="s">
        <v>448</v>
      </c>
      <c r="B42" s="665" t="s">
        <v>356</v>
      </c>
      <c r="C42" s="140">
        <v>1.4245899944436502</v>
      </c>
      <c r="D42" s="140">
        <v>0.8952781488357715</v>
      </c>
      <c r="E42" s="140">
        <v>1.884539404542565</v>
      </c>
      <c r="F42" s="140">
        <v>0.17770216991817733</v>
      </c>
      <c r="G42" s="140">
        <v>1.093190412595149</v>
      </c>
      <c r="H42" s="140">
        <v>2.1138438629860161</v>
      </c>
      <c r="I42" s="140">
        <v>1.6410196153565124</v>
      </c>
      <c r="J42" s="140">
        <v>2.3339095949041422</v>
      </c>
      <c r="K42" s="140"/>
      <c r="L42" s="140"/>
      <c r="M42" s="140"/>
      <c r="N42" s="140"/>
    </row>
    <row r="43" spans="1:14" s="84" customFormat="1">
      <c r="A43" s="81" t="s">
        <v>449</v>
      </c>
      <c r="B43" s="665" t="s">
        <v>356</v>
      </c>
      <c r="C43" s="140">
        <v>1.9702047322964802</v>
      </c>
      <c r="D43" s="140">
        <v>1.430656108484655</v>
      </c>
      <c r="E43" s="140">
        <v>2.4234510302028127</v>
      </c>
      <c r="F43" s="140">
        <v>1.0106716253949486</v>
      </c>
      <c r="G43" s="140">
        <v>1.6291961066118716</v>
      </c>
      <c r="H43" s="140">
        <v>2.7514845030942467</v>
      </c>
      <c r="I43" s="140">
        <v>2.3203753620705356</v>
      </c>
      <c r="J43" s="140">
        <v>3.026654535286724</v>
      </c>
      <c r="K43" s="140"/>
      <c r="L43" s="140"/>
      <c r="M43" s="140"/>
      <c r="N43" s="140"/>
    </row>
    <row r="44" spans="1:14" s="84" customFormat="1">
      <c r="A44" s="81" t="s">
        <v>450</v>
      </c>
      <c r="B44" s="665" t="s">
        <v>356</v>
      </c>
      <c r="C44" s="140">
        <v>0.45784805007569673</v>
      </c>
      <c r="D44" s="140">
        <v>-1.5237225426645296E-2</v>
      </c>
      <c r="E44" s="140">
        <v>0.92321139800058916</v>
      </c>
      <c r="F44" s="140">
        <v>-0.7326611714430129</v>
      </c>
      <c r="G44" s="140">
        <v>-0.11481626660979316</v>
      </c>
      <c r="H44" s="140">
        <v>0.92979115236875032</v>
      </c>
      <c r="I44" s="140">
        <v>0.37729084314692329</v>
      </c>
      <c r="J44" s="140">
        <v>1.2605408840628485</v>
      </c>
      <c r="K44" s="140"/>
      <c r="L44" s="140"/>
      <c r="M44" s="140"/>
      <c r="N44" s="140"/>
    </row>
    <row r="45" spans="1:14" s="84" customFormat="1" ht="20.25" customHeight="1">
      <c r="A45" s="81" t="s">
        <v>460</v>
      </c>
      <c r="B45" s="665" t="s">
        <v>356</v>
      </c>
      <c r="C45" s="140">
        <v>1.3428239345127082</v>
      </c>
      <c r="D45" s="140">
        <v>0.77993533486082356</v>
      </c>
      <c r="E45" s="140">
        <v>1.7558432601397698</v>
      </c>
      <c r="F45" s="140">
        <v>0.2359673259936983</v>
      </c>
      <c r="G45" s="140">
        <v>0.89063034401939944</v>
      </c>
      <c r="H45" s="140">
        <v>2.0411297214405977</v>
      </c>
      <c r="I45" s="140">
        <v>1.5839758383441875</v>
      </c>
      <c r="J45" s="140">
        <v>2.2582177915846984</v>
      </c>
      <c r="K45" s="140"/>
      <c r="L45" s="140"/>
      <c r="M45" s="140"/>
      <c r="N45" s="140"/>
    </row>
    <row r="46" spans="1:14" s="324" customFormat="1">
      <c r="A46" s="328"/>
      <c r="B46" s="329"/>
      <c r="C46" s="329"/>
      <c r="D46" s="329"/>
      <c r="E46" s="329"/>
    </row>
    <row r="47" spans="1:14" s="324" customFormat="1" ht="13">
      <c r="B47" s="1353" t="s">
        <v>464</v>
      </c>
      <c r="C47" s="1353"/>
      <c r="D47" s="1353"/>
      <c r="E47" s="1353"/>
      <c r="F47" s="1353" t="s">
        <v>464</v>
      </c>
      <c r="G47" s="1353"/>
      <c r="H47" s="1353"/>
      <c r="I47" s="1353"/>
      <c r="J47" s="1353" t="s">
        <v>464</v>
      </c>
      <c r="K47" s="1353"/>
      <c r="L47" s="1353"/>
      <c r="M47" s="1353"/>
      <c r="N47" s="798"/>
    </row>
    <row r="48" spans="1:14" s="324" customFormat="1">
      <c r="A48" s="693"/>
      <c r="B48" s="323"/>
      <c r="C48" s="323"/>
      <c r="D48" s="323"/>
      <c r="E48" s="323"/>
    </row>
    <row r="49" spans="1:10" s="84" customFormat="1">
      <c r="A49" s="81" t="s">
        <v>435</v>
      </c>
      <c r="B49" s="149">
        <v>12.595183137578982</v>
      </c>
      <c r="C49" s="149">
        <v>12.727661685156104</v>
      </c>
      <c r="D49" s="149">
        <v>12.855984968941739</v>
      </c>
      <c r="E49" s="149">
        <v>12.982287565181011</v>
      </c>
      <c r="F49" s="149">
        <v>13.118998054348348</v>
      </c>
      <c r="G49" s="149">
        <v>13.248714211883357</v>
      </c>
      <c r="H49" s="149">
        <v>13.376941227350731</v>
      </c>
      <c r="I49" s="149">
        <v>13.509041593969989</v>
      </c>
      <c r="J49" s="149">
        <v>13.642290811633949</v>
      </c>
    </row>
    <row r="50" spans="1:10" s="84" customFormat="1">
      <c r="A50" s="81" t="s">
        <v>436</v>
      </c>
      <c r="B50" s="149">
        <v>16.526661364565896</v>
      </c>
      <c r="C50" s="149">
        <v>16.552820128903917</v>
      </c>
      <c r="D50" s="149">
        <v>16.562383074196298</v>
      </c>
      <c r="E50" s="149">
        <v>16.573013508132739</v>
      </c>
      <c r="F50" s="149">
        <v>16.601047914989984</v>
      </c>
      <c r="G50" s="149">
        <v>16.61942865946617</v>
      </c>
      <c r="H50" s="149">
        <v>16.62571852534494</v>
      </c>
      <c r="I50" s="149">
        <v>16.644122132978833</v>
      </c>
      <c r="J50" s="149">
        <v>16.662017809909386</v>
      </c>
    </row>
    <row r="51" spans="1:10" s="84" customFormat="1">
      <c r="A51" s="81" t="s">
        <v>437</v>
      </c>
      <c r="B51" s="149">
        <v>2.3262462779884352</v>
      </c>
      <c r="C51" s="149">
        <v>2.3176635375889978</v>
      </c>
      <c r="D51" s="149">
        <v>2.3203704981151967</v>
      </c>
      <c r="E51" s="149">
        <v>2.335286508767294</v>
      </c>
      <c r="F51" s="149">
        <v>2.3309761502957338</v>
      </c>
      <c r="G51" s="149">
        <v>2.3279387199234471</v>
      </c>
      <c r="H51" s="149">
        <v>2.3332988322991928</v>
      </c>
      <c r="I51" s="149">
        <v>2.3384150590012953</v>
      </c>
      <c r="J51" s="149">
        <v>2.3400485067192114</v>
      </c>
    </row>
    <row r="52" spans="1:10" s="84" customFormat="1">
      <c r="A52" s="81" t="s">
        <v>438</v>
      </c>
      <c r="B52" s="149">
        <v>3.3938565918237908</v>
      </c>
      <c r="C52" s="149">
        <v>3.3823718488013883</v>
      </c>
      <c r="D52" s="149">
        <v>3.3663762458090134</v>
      </c>
      <c r="E52" s="149">
        <v>3.3557820791440784</v>
      </c>
      <c r="F52" s="149">
        <v>3.3428156257639978</v>
      </c>
      <c r="G52" s="149">
        <v>3.3344630123738788</v>
      </c>
      <c r="H52" s="149">
        <v>3.3231519955023767</v>
      </c>
      <c r="I52" s="149">
        <v>3.3161220297445748</v>
      </c>
      <c r="J52" s="149">
        <v>3.3071275606748562</v>
      </c>
    </row>
    <row r="53" spans="1:10" s="84" customFormat="1">
      <c r="A53" s="81" t="s">
        <v>439</v>
      </c>
      <c r="B53" s="149">
        <v>0.5403679975933996</v>
      </c>
      <c r="C53" s="149">
        <v>0.54065716164924915</v>
      </c>
      <c r="D53" s="149">
        <v>0.54378852061987071</v>
      </c>
      <c r="E53" s="149">
        <v>0.54866278746549357</v>
      </c>
      <c r="F53" s="149">
        <v>0.55137617962742957</v>
      </c>
      <c r="G53" s="149">
        <v>0.55620455753937625</v>
      </c>
      <c r="H53" s="149">
        <v>0.5586050979334215</v>
      </c>
      <c r="I53" s="149">
        <v>0.56364503618260409</v>
      </c>
      <c r="J53" s="149">
        <v>0.56890951334071294</v>
      </c>
    </row>
    <row r="54" spans="1:10" s="84" customFormat="1">
      <c r="A54" s="81" t="s">
        <v>440</v>
      </c>
      <c r="B54" s="149">
        <v>1.4894514652264497</v>
      </c>
      <c r="C54" s="149">
        <v>1.483131931349208</v>
      </c>
      <c r="D54" s="149">
        <v>1.4812421168221495</v>
      </c>
      <c r="E54" s="149">
        <v>1.4778754472609408</v>
      </c>
      <c r="F54" s="149">
        <v>1.4763206709397894</v>
      </c>
      <c r="G54" s="149">
        <v>1.4795263245558634</v>
      </c>
      <c r="H54" s="149">
        <v>1.47819771942422</v>
      </c>
      <c r="I54" s="149">
        <v>1.4800024899962581</v>
      </c>
      <c r="J54" s="149">
        <v>1.4818531607011554</v>
      </c>
    </row>
    <row r="55" spans="1:10" s="84" customFormat="1">
      <c r="A55" s="81" t="s">
        <v>441</v>
      </c>
      <c r="B55" s="149">
        <v>8.1478878564750516</v>
      </c>
      <c r="C55" s="149">
        <v>8.1168439062507556</v>
      </c>
      <c r="D55" s="149">
        <v>8.0835810368208811</v>
      </c>
      <c r="E55" s="149">
        <v>8.0508998724640861</v>
      </c>
      <c r="F55" s="149">
        <v>8.012324247439377</v>
      </c>
      <c r="G55" s="149">
        <v>7.9793556268958694</v>
      </c>
      <c r="H55" s="149">
        <v>7.9445416306268042</v>
      </c>
      <c r="I55" s="149">
        <v>7.919935774936997</v>
      </c>
      <c r="J55" s="149">
        <v>7.8931530946039956</v>
      </c>
    </row>
    <row r="56" spans="1:10" s="84" customFormat="1">
      <c r="A56" s="81" t="s">
        <v>442</v>
      </c>
      <c r="B56" s="149">
        <v>2.0570266126657386</v>
      </c>
      <c r="C56" s="149">
        <v>2.0293351834633029</v>
      </c>
      <c r="D56" s="149">
        <v>2.0041281921087388</v>
      </c>
      <c r="E56" s="149">
        <v>1.9799628374177793</v>
      </c>
      <c r="F56" s="149">
        <v>1.9529712705288025</v>
      </c>
      <c r="G56" s="149">
        <v>1.9257925126441122</v>
      </c>
      <c r="H56" s="149">
        <v>1.8996573724166452</v>
      </c>
      <c r="I56" s="149">
        <v>1.8735448920316815</v>
      </c>
      <c r="J56" s="149">
        <v>1.8460294303066846</v>
      </c>
    </row>
    <row r="57" spans="1:10" s="84" customFormat="1">
      <c r="A57" s="81" t="s">
        <v>443</v>
      </c>
      <c r="B57" s="149">
        <v>10.905491574466449</v>
      </c>
      <c r="C57" s="149">
        <v>10.85815120355034</v>
      </c>
      <c r="D57" s="149">
        <v>10.827144882828906</v>
      </c>
      <c r="E57" s="149">
        <v>10.773990434314435</v>
      </c>
      <c r="F57" s="149">
        <v>10.728435720323732</v>
      </c>
      <c r="G57" s="149">
        <v>10.673997936666391</v>
      </c>
      <c r="H57" s="149">
        <v>10.621261766803828</v>
      </c>
      <c r="I57" s="149">
        <v>10.566224559139615</v>
      </c>
      <c r="J57" s="149">
        <v>10.514212092083531</v>
      </c>
    </row>
    <row r="58" spans="1:10" s="84" customFormat="1">
      <c r="A58" s="81" t="s">
        <v>444</v>
      </c>
      <c r="B58" s="149">
        <v>21.16944858755048</v>
      </c>
      <c r="C58" s="149">
        <v>21.136264291810321</v>
      </c>
      <c r="D58" s="149">
        <v>21.108847498337418</v>
      </c>
      <c r="E58" s="149">
        <v>21.082583603800533</v>
      </c>
      <c r="F58" s="149">
        <v>21.064000546527019</v>
      </c>
      <c r="G58" s="149">
        <v>21.042484558267343</v>
      </c>
      <c r="H58" s="149">
        <v>21.044993214526947</v>
      </c>
      <c r="I58" s="149">
        <v>21.011939387068434</v>
      </c>
      <c r="J58" s="149">
        <v>20.975377757921187</v>
      </c>
    </row>
    <row r="59" spans="1:10" s="84" customFormat="1">
      <c r="A59" s="81" t="s">
        <v>445</v>
      </c>
      <c r="B59" s="149">
        <v>5.4066359320428852</v>
      </c>
      <c r="C59" s="149">
        <v>5.4128961477313995</v>
      </c>
      <c r="D59" s="149">
        <v>5.4110796886834365</v>
      </c>
      <c r="E59" s="149">
        <v>5.4132801705386679</v>
      </c>
      <c r="F59" s="149">
        <v>5.4097675410246824</v>
      </c>
      <c r="G59" s="149">
        <v>5.4068810730653869</v>
      </c>
      <c r="H59" s="149">
        <v>5.402337945789645</v>
      </c>
      <c r="I59" s="149">
        <v>5.3987866217028895</v>
      </c>
      <c r="J59" s="149">
        <v>5.3964913551642946</v>
      </c>
    </row>
    <row r="60" spans="1:10" s="84" customFormat="1">
      <c r="A60" s="81" t="s">
        <v>446</v>
      </c>
      <c r="B60" s="149">
        <v>1.3893521237174045</v>
      </c>
      <c r="C60" s="149">
        <v>1.3945647969432227</v>
      </c>
      <c r="D60" s="149">
        <v>1.3974066826482394</v>
      </c>
      <c r="E60" s="149">
        <v>1.3990869788956741</v>
      </c>
      <c r="F60" s="149">
        <v>1.4024872449527259</v>
      </c>
      <c r="G60" s="149">
        <v>1.4033278988388418</v>
      </c>
      <c r="H60" s="149">
        <v>1.4049011016866295</v>
      </c>
      <c r="I60" s="149">
        <v>1.406657550138305</v>
      </c>
      <c r="J60" s="149">
        <v>1.4083477059856075</v>
      </c>
    </row>
    <row r="61" spans="1:10" s="84" customFormat="1">
      <c r="A61" s="81" t="s">
        <v>447</v>
      </c>
      <c r="B61" s="149">
        <v>4.6795419498833608</v>
      </c>
      <c r="C61" s="149">
        <v>4.6743689019941268</v>
      </c>
      <c r="D61" s="149">
        <v>4.6593087085221043</v>
      </c>
      <c r="E61" s="149">
        <v>4.6435862098059077</v>
      </c>
      <c r="F61" s="149">
        <v>4.6241414671223113</v>
      </c>
      <c r="G61" s="149">
        <v>4.6112884192943362</v>
      </c>
      <c r="H61" s="149">
        <v>4.5966697609579272</v>
      </c>
      <c r="I61" s="149">
        <v>4.5841789732047324</v>
      </c>
      <c r="J61" s="149">
        <v>4.5713904108134029</v>
      </c>
    </row>
    <row r="62" spans="1:10" s="84" customFormat="1">
      <c r="A62" s="81" t="s">
        <v>448</v>
      </c>
      <c r="B62" s="149">
        <v>2.8903624265247614</v>
      </c>
      <c r="C62" s="149">
        <v>2.8926944470686342</v>
      </c>
      <c r="D62" s="149">
        <v>2.8960051409719991</v>
      </c>
      <c r="E62" s="149">
        <v>2.8996678760432508</v>
      </c>
      <c r="F62" s="149">
        <v>2.8979823573031034</v>
      </c>
      <c r="G62" s="149">
        <v>2.9038006924946367</v>
      </c>
      <c r="H62" s="149">
        <v>2.9058699304102702</v>
      </c>
      <c r="I62" s="149">
        <v>2.9075017015136275</v>
      </c>
      <c r="J62" s="149">
        <v>2.9096538419644848</v>
      </c>
    </row>
    <row r="63" spans="1:10" s="84" customFormat="1">
      <c r="A63" s="81" t="s">
        <v>449</v>
      </c>
      <c r="B63" s="149">
        <v>3.6652398313636723</v>
      </c>
      <c r="C63" s="149">
        <v>3.6879301512126208</v>
      </c>
      <c r="D63" s="149">
        <v>3.7117425574529497</v>
      </c>
      <c r="E63" s="149">
        <v>3.7360948510651624</v>
      </c>
      <c r="F63" s="149">
        <v>3.764970401641512</v>
      </c>
      <c r="G63" s="149">
        <v>3.7925317145835051</v>
      </c>
      <c r="H63" s="149">
        <v>3.8189332552699105</v>
      </c>
      <c r="I63" s="149">
        <v>3.846617352167228</v>
      </c>
      <c r="J63" s="149">
        <v>3.8755234115158421</v>
      </c>
    </row>
    <row r="64" spans="1:10" s="84" customFormat="1">
      <c r="A64" s="81" t="s">
        <v>450</v>
      </c>
      <c r="B64" s="149">
        <v>2.8172462705332517</v>
      </c>
      <c r="C64" s="149">
        <v>2.7926446765264266</v>
      </c>
      <c r="D64" s="149">
        <v>2.770610187121088</v>
      </c>
      <c r="E64" s="149">
        <v>2.7479392697029419</v>
      </c>
      <c r="F64" s="149">
        <v>2.7213846071714474</v>
      </c>
      <c r="G64" s="149">
        <v>2.6942640815074781</v>
      </c>
      <c r="H64" s="149">
        <v>2.6649206236565299</v>
      </c>
      <c r="I64" s="149">
        <v>2.6332648462229371</v>
      </c>
      <c r="J64" s="149">
        <v>2.6075735366616835</v>
      </c>
    </row>
    <row r="65" spans="1:19" s="84" customFormat="1" ht="20.25" customHeight="1">
      <c r="A65" s="81" t="s">
        <v>460</v>
      </c>
      <c r="B65" s="150">
        <v>100</v>
      </c>
      <c r="C65" s="150">
        <v>99.999999999999986</v>
      </c>
      <c r="D65" s="150">
        <v>100.00000000000001</v>
      </c>
      <c r="E65" s="150">
        <v>100</v>
      </c>
      <c r="F65" s="150">
        <v>100</v>
      </c>
      <c r="G65" s="150">
        <v>100</v>
      </c>
      <c r="H65" s="150">
        <v>100</v>
      </c>
      <c r="I65" s="150">
        <v>100</v>
      </c>
      <c r="J65" s="150">
        <v>99.999999999999986</v>
      </c>
    </row>
    <row r="66" spans="1:19">
      <c r="A66" s="319"/>
      <c r="B66" s="842"/>
      <c r="C66" s="841"/>
      <c r="D66" s="841"/>
      <c r="E66" s="841"/>
      <c r="F66" s="840"/>
      <c r="G66" s="840"/>
      <c r="H66" s="840"/>
      <c r="I66" s="840"/>
      <c r="J66" s="840"/>
      <c r="K66" s="840"/>
      <c r="L66" s="840"/>
      <c r="M66" s="840"/>
    </row>
    <row r="67" spans="1:19" s="263" customFormat="1" ht="30" customHeight="1">
      <c r="A67" s="91"/>
      <c r="B67" s="1281" t="s">
        <v>1386</v>
      </c>
      <c r="C67" s="1281"/>
      <c r="D67" s="1281"/>
      <c r="E67" s="1281"/>
      <c r="F67" s="268"/>
      <c r="G67" s="268"/>
      <c r="H67" s="268"/>
      <c r="I67" s="268"/>
      <c r="J67" s="268"/>
      <c r="K67" s="200"/>
      <c r="L67" s="200"/>
      <c r="M67" s="200"/>
      <c r="N67" s="200"/>
      <c r="O67" s="200"/>
      <c r="P67" s="200"/>
      <c r="Q67" s="200"/>
      <c r="R67" s="200"/>
      <c r="S67" s="200"/>
    </row>
    <row r="69" spans="1:19">
      <c r="J69" s="666"/>
      <c r="K69" s="666"/>
    </row>
  </sheetData>
  <sheetProtection selectLockedCells="1"/>
  <mergeCells count="10">
    <mergeCell ref="J7:M7"/>
    <mergeCell ref="J27:M27"/>
    <mergeCell ref="J47:M47"/>
    <mergeCell ref="B67:E67"/>
    <mergeCell ref="B7:E7"/>
    <mergeCell ref="B27:E27"/>
    <mergeCell ref="B47:E47"/>
    <mergeCell ref="F7:I7"/>
    <mergeCell ref="F27:I27"/>
    <mergeCell ref="F47:I4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&amp;"Arial,Fett"Fahrleistungen der im Bundesland zugelassenen Kraftfahrzeuge*) 
(Inländerkonzept) 2008 – 2016 nach Bundesländern</oddHeader>
    <oddFooter>&amp;CStatistische Ämter der Länder – Indikatoren und Kennzahlen, UGRdL 2020</oddFooter>
  </headerFooter>
  <rowBreaks count="1" manualBreakCount="1">
    <brk id="45" max="16383" man="1"/>
  </rowBreaks>
  <colBreaks count="2" manualBreakCount="2">
    <brk id="5" min="4" max="66" man="1"/>
    <brk id="9" min="4" max="66" man="1"/>
  </colBreak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1">
    <pageSetUpPr autoPageBreaks="0"/>
  </sheetPr>
  <dimension ref="A1:H235"/>
  <sheetViews>
    <sheetView showGridLines="0" showRowColHeaders="0" zoomScaleNormal="100" workbookViewId="0">
      <pane ySplit="7" topLeftCell="A8" activePane="bottomLeft" state="frozen"/>
      <selection pane="bottomLeft"/>
    </sheetView>
  </sheetViews>
  <sheetFormatPr baseColWidth="10" defaultColWidth="11.453125" defaultRowHeight="12.5"/>
  <cols>
    <col min="1" max="1" width="15.7265625" style="317" customWidth="1"/>
    <col min="2" max="2" width="14.1796875" style="317" customWidth="1"/>
    <col min="3" max="8" width="17.7265625" style="317" customWidth="1"/>
    <col min="9" max="16384" width="11.453125" style="317"/>
  </cols>
  <sheetData>
    <row r="1" spans="1:8" ht="13">
      <c r="A1" s="691" t="s">
        <v>322</v>
      </c>
    </row>
    <row r="3" spans="1:8" ht="13">
      <c r="A3" s="318" t="s">
        <v>1027</v>
      </c>
      <c r="B3" s="318" t="s">
        <v>1388</v>
      </c>
    </row>
    <row r="4" spans="1:8" ht="13">
      <c r="A4" s="318"/>
      <c r="B4" s="318" t="s">
        <v>1006</v>
      </c>
    </row>
    <row r="5" spans="1:8" ht="13">
      <c r="A5" s="319"/>
      <c r="B5" s="318"/>
    </row>
    <row r="6" spans="1:8" ht="16.5" customHeight="1">
      <c r="A6" s="1355" t="s">
        <v>506</v>
      </c>
      <c r="B6" s="1465" t="s">
        <v>456</v>
      </c>
      <c r="C6" s="1467" t="s">
        <v>507</v>
      </c>
      <c r="D6" s="1468"/>
      <c r="E6" s="1468"/>
      <c r="F6" s="1468"/>
      <c r="G6" s="1468"/>
      <c r="H6" s="1468"/>
    </row>
    <row r="7" spans="1:8" ht="59.25" customHeight="1">
      <c r="A7" s="1356"/>
      <c r="B7" s="1466"/>
      <c r="C7" s="803" t="s">
        <v>1001</v>
      </c>
      <c r="D7" s="476" t="s">
        <v>1002</v>
      </c>
      <c r="E7" s="477" t="s">
        <v>1003</v>
      </c>
      <c r="F7" s="476" t="s">
        <v>1004</v>
      </c>
      <c r="G7" s="477" t="s">
        <v>1005</v>
      </c>
      <c r="H7" s="659" t="s">
        <v>1132</v>
      </c>
    </row>
    <row r="8" spans="1:8">
      <c r="A8" s="845"/>
      <c r="B8" s="843"/>
      <c r="C8" s="843"/>
      <c r="D8" s="843"/>
      <c r="E8" s="843"/>
      <c r="F8" s="840"/>
      <c r="G8" s="840"/>
      <c r="H8" s="840"/>
    </row>
    <row r="9" spans="1:8" ht="13">
      <c r="A9" s="840"/>
      <c r="B9" s="1292" t="s">
        <v>435</v>
      </c>
      <c r="C9" s="1292"/>
      <c r="D9" s="1292"/>
      <c r="E9" s="1292"/>
      <c r="F9" s="1292"/>
      <c r="G9" s="1292"/>
      <c r="H9" s="1292"/>
    </row>
    <row r="10" spans="1:8">
      <c r="A10" s="845"/>
      <c r="B10" s="843"/>
      <c r="C10" s="843"/>
      <c r="D10" s="843"/>
      <c r="E10" s="843"/>
      <c r="F10" s="840"/>
      <c r="G10" s="840"/>
      <c r="H10" s="840"/>
    </row>
    <row r="11" spans="1:8" s="84" customFormat="1">
      <c r="A11" s="174">
        <v>2008</v>
      </c>
      <c r="B11" s="838">
        <v>86468.547833882883</v>
      </c>
      <c r="C11" s="244">
        <v>1640.6310000000001</v>
      </c>
      <c r="D11" s="838">
        <v>73806.713077882887</v>
      </c>
      <c r="E11" s="244">
        <v>372.99779999999998</v>
      </c>
      <c r="F11" s="838">
        <v>7004.6476560000001</v>
      </c>
      <c r="G11" s="244">
        <v>1810.0920000000001</v>
      </c>
      <c r="H11" s="857">
        <v>1833.4663</v>
      </c>
    </row>
    <row r="12" spans="1:8" s="84" customFormat="1">
      <c r="A12" s="174">
        <v>2009</v>
      </c>
      <c r="B12" s="838">
        <v>88551.373816662745</v>
      </c>
      <c r="C12" s="244">
        <v>1687.53</v>
      </c>
      <c r="D12" s="838">
        <v>76082.379784662757</v>
      </c>
      <c r="E12" s="244">
        <v>373.69788299999999</v>
      </c>
      <c r="F12" s="838">
        <v>6916.7501700000003</v>
      </c>
      <c r="G12" s="244">
        <v>1676.8925369999999</v>
      </c>
      <c r="H12" s="856">
        <v>1814.1234420000001</v>
      </c>
    </row>
    <row r="13" spans="1:8" s="84" customFormat="1">
      <c r="A13" s="174">
        <v>2010</v>
      </c>
      <c r="B13" s="838">
        <v>90141.776314376693</v>
      </c>
      <c r="C13" s="244">
        <v>1718.6790000000001</v>
      </c>
      <c r="D13" s="838">
        <v>77469.302343376694</v>
      </c>
      <c r="E13" s="244">
        <v>375.908008</v>
      </c>
      <c r="F13" s="838">
        <v>7035.8239860000003</v>
      </c>
      <c r="G13" s="244">
        <v>1731.3440760000001</v>
      </c>
      <c r="H13" s="857">
        <v>1810.718901</v>
      </c>
    </row>
    <row r="14" spans="1:8" s="84" customFormat="1">
      <c r="A14" s="174">
        <v>2011</v>
      </c>
      <c r="B14" s="838">
        <v>92625.664875301663</v>
      </c>
      <c r="C14" s="244">
        <v>1762.9259999999999</v>
      </c>
      <c r="D14" s="838">
        <v>79667.239352301665</v>
      </c>
      <c r="E14" s="244">
        <v>373.58491800000002</v>
      </c>
      <c r="F14" s="838">
        <v>7220.2317650000005</v>
      </c>
      <c r="G14" s="244">
        <v>1790.905256</v>
      </c>
      <c r="H14" s="857">
        <v>1810.7775839999999</v>
      </c>
    </row>
    <row r="15" spans="1:8" s="84" customFormat="1">
      <c r="A15" s="174">
        <v>2012</v>
      </c>
      <c r="B15" s="838">
        <v>93821.931003381425</v>
      </c>
      <c r="C15" s="244">
        <v>1806.3030000000001</v>
      </c>
      <c r="D15" s="838">
        <v>80774.449424381426</v>
      </c>
      <c r="E15" s="244">
        <v>371.44420000000002</v>
      </c>
      <c r="F15" s="838">
        <v>7308.2610080000004</v>
      </c>
      <c r="G15" s="244">
        <v>1751.097894</v>
      </c>
      <c r="H15" s="857">
        <v>1810.375477</v>
      </c>
    </row>
    <row r="16" spans="1:8" s="84" customFormat="1">
      <c r="A16" s="174">
        <v>2013</v>
      </c>
      <c r="B16" s="838">
        <v>95593.478887517223</v>
      </c>
      <c r="C16" s="244">
        <v>1849.23</v>
      </c>
      <c r="D16" s="838">
        <v>82394.17758151723</v>
      </c>
      <c r="E16" s="244">
        <v>356.58748000000003</v>
      </c>
      <c r="F16" s="838">
        <v>7452.9641119999997</v>
      </c>
      <c r="G16" s="244">
        <v>1732.370142</v>
      </c>
      <c r="H16" s="856">
        <v>1808.149572</v>
      </c>
    </row>
    <row r="17" spans="1:8" s="84" customFormat="1">
      <c r="A17" s="174">
        <v>2014</v>
      </c>
      <c r="B17" s="838">
        <v>98488.746948413042</v>
      </c>
      <c r="C17" s="244">
        <v>1900.239</v>
      </c>
      <c r="D17" s="838">
        <v>84991.03221341304</v>
      </c>
      <c r="E17" s="244">
        <v>364.86853000000002</v>
      </c>
      <c r="F17" s="838">
        <v>7658.6549299999997</v>
      </c>
      <c r="G17" s="244">
        <v>1767.2514510000001</v>
      </c>
      <c r="H17" s="857">
        <v>1806.700824</v>
      </c>
    </row>
    <row r="18" spans="1:8" s="84" customFormat="1">
      <c r="A18" s="174">
        <v>2015</v>
      </c>
      <c r="B18" s="838">
        <v>101036.78963057493</v>
      </c>
      <c r="C18" s="244">
        <v>1946.097</v>
      </c>
      <c r="D18" s="838">
        <v>87141.983849574943</v>
      </c>
      <c r="E18" s="244">
        <v>372.86390399999999</v>
      </c>
      <c r="F18" s="838">
        <v>7947.4748689999997</v>
      </c>
      <c r="G18" s="244">
        <v>1824.688132</v>
      </c>
      <c r="H18" s="856">
        <v>1803.6818760000001</v>
      </c>
    </row>
    <row r="19" spans="1:8" s="84" customFormat="1">
      <c r="A19" s="174">
        <v>2016</v>
      </c>
      <c r="B19" s="838">
        <v>104337.52293641513</v>
      </c>
      <c r="C19" s="244">
        <v>1993.425</v>
      </c>
      <c r="D19" s="838">
        <v>90046.457010415135</v>
      </c>
      <c r="E19" s="244">
        <v>384.14188799999999</v>
      </c>
      <c r="F19" s="838">
        <v>8262.4851500000004</v>
      </c>
      <c r="G19" s="244">
        <v>1849.648064</v>
      </c>
      <c r="H19" s="857">
        <v>1801.365824</v>
      </c>
    </row>
    <row r="20" spans="1:8" s="84" customFormat="1">
      <c r="A20" s="845"/>
      <c r="B20" s="843"/>
      <c r="C20" s="843"/>
      <c r="D20" s="843"/>
      <c r="E20" s="843"/>
      <c r="F20" s="840"/>
      <c r="G20" s="840"/>
      <c r="H20" s="840"/>
    </row>
    <row r="21" spans="1:8" ht="13">
      <c r="A21" s="324"/>
      <c r="B21" s="1464" t="s">
        <v>436</v>
      </c>
      <c r="C21" s="1464"/>
      <c r="D21" s="1464"/>
      <c r="E21" s="1464"/>
      <c r="F21" s="1464"/>
      <c r="G21" s="1464"/>
      <c r="H21" s="1464"/>
    </row>
    <row r="22" spans="1:8" s="324" customFormat="1">
      <c r="A22" s="845"/>
      <c r="B22" s="323"/>
      <c r="C22" s="323"/>
      <c r="D22" s="323"/>
      <c r="E22" s="323"/>
    </row>
    <row r="23" spans="1:8" s="324" customFormat="1">
      <c r="A23" s="174">
        <v>2008</v>
      </c>
      <c r="B23" s="838">
        <v>113458.96229747376</v>
      </c>
      <c r="C23" s="838">
        <v>2186.6460000000002</v>
      </c>
      <c r="D23" s="838">
        <v>95259.568573473749</v>
      </c>
      <c r="E23" s="838">
        <v>566.64089999999999</v>
      </c>
      <c r="F23" s="838">
        <v>8746.3948240000009</v>
      </c>
      <c r="G23" s="838">
        <v>2484.3119999999999</v>
      </c>
      <c r="H23" s="838">
        <v>4215.3999999999996</v>
      </c>
    </row>
    <row r="24" spans="1:8" s="84" customFormat="1">
      <c r="A24" s="174">
        <v>2009</v>
      </c>
      <c r="B24" s="838">
        <v>115164.51326358246</v>
      </c>
      <c r="C24" s="838">
        <v>2261.37</v>
      </c>
      <c r="D24" s="838">
        <v>97112.258279582456</v>
      </c>
      <c r="E24" s="838">
        <v>569.34048600000006</v>
      </c>
      <c r="F24" s="838">
        <v>8743.5571080000009</v>
      </c>
      <c r="G24" s="838">
        <v>2273.2566419999998</v>
      </c>
      <c r="H24" s="838">
        <v>4204.7307479999999</v>
      </c>
    </row>
    <row r="25" spans="1:8" s="84" customFormat="1">
      <c r="A25" s="174">
        <v>2010</v>
      </c>
      <c r="B25" s="838">
        <v>116129.77410241305</v>
      </c>
      <c r="C25" s="838">
        <v>2314.9229999999998</v>
      </c>
      <c r="D25" s="838">
        <v>97804.654505413055</v>
      </c>
      <c r="E25" s="838">
        <v>572.30325600000003</v>
      </c>
      <c r="F25" s="838">
        <v>8943.8707439999998</v>
      </c>
      <c r="G25" s="838">
        <v>2290.546566</v>
      </c>
      <c r="H25" s="838">
        <v>4203.4760310000001</v>
      </c>
    </row>
    <row r="26" spans="1:8" s="84" customFormat="1">
      <c r="A26" s="174">
        <v>2011</v>
      </c>
      <c r="B26" s="838">
        <v>118244.67663890845</v>
      </c>
      <c r="C26" s="838">
        <v>2377.9110000000001</v>
      </c>
      <c r="D26" s="838">
        <v>99497.176966908446</v>
      </c>
      <c r="E26" s="838">
        <v>576.93799799999999</v>
      </c>
      <c r="F26" s="838">
        <v>9239.2559689999998</v>
      </c>
      <c r="G26" s="838">
        <v>2341.1728159999998</v>
      </c>
      <c r="H26" s="838">
        <v>4212.2218890000004</v>
      </c>
    </row>
    <row r="27" spans="1:8" s="84" customFormat="1">
      <c r="A27" s="174">
        <v>2012</v>
      </c>
      <c r="B27" s="838">
        <v>118724.18652793115</v>
      </c>
      <c r="C27" s="838">
        <v>2443.7130000000002</v>
      </c>
      <c r="D27" s="838">
        <v>99808.117751931146</v>
      </c>
      <c r="E27" s="838">
        <v>584.48159999999996</v>
      </c>
      <c r="F27" s="838">
        <v>9362.1811849999995</v>
      </c>
      <c r="G27" s="838">
        <v>2304.9117390000001</v>
      </c>
      <c r="H27" s="838">
        <v>4220.7812519999998</v>
      </c>
    </row>
    <row r="28" spans="1:8" s="84" customFormat="1">
      <c r="A28" s="174">
        <v>2013</v>
      </c>
      <c r="B28" s="838">
        <v>119914.20278779161</v>
      </c>
      <c r="C28" s="838">
        <v>2510.058</v>
      </c>
      <c r="D28" s="838">
        <v>100741.31477379162</v>
      </c>
      <c r="E28" s="838">
        <v>576.75548000000003</v>
      </c>
      <c r="F28" s="838">
        <v>9539.0693759999995</v>
      </c>
      <c r="G28" s="838">
        <v>2317.368606</v>
      </c>
      <c r="H28" s="838">
        <v>4229.6365519999999</v>
      </c>
    </row>
    <row r="29" spans="1:8" s="84" customFormat="1">
      <c r="A29" s="174">
        <v>2014</v>
      </c>
      <c r="B29" s="838">
        <v>122408.116836926</v>
      </c>
      <c r="C29" s="838">
        <v>2587.2089999999998</v>
      </c>
      <c r="D29" s="838">
        <v>102839.616102926</v>
      </c>
      <c r="E29" s="838">
        <v>585.86803999999995</v>
      </c>
      <c r="F29" s="838">
        <v>9813.3995369999993</v>
      </c>
      <c r="G29" s="838">
        <v>2343.3630210000001</v>
      </c>
      <c r="H29" s="838">
        <v>4238.6611359999997</v>
      </c>
    </row>
    <row r="30" spans="1:8" s="84" customFormat="1">
      <c r="A30" s="174">
        <v>2015</v>
      </c>
      <c r="B30" s="838">
        <v>124484.67604733877</v>
      </c>
      <c r="C30" s="838">
        <v>2657.6729999999998</v>
      </c>
      <c r="D30" s="838">
        <v>104363.04877733877</v>
      </c>
      <c r="E30" s="838">
        <v>597.21057199999996</v>
      </c>
      <c r="F30" s="838">
        <v>10202.950004</v>
      </c>
      <c r="G30" s="838">
        <v>2419.1838680000001</v>
      </c>
      <c r="H30" s="838">
        <v>4244.6098259999999</v>
      </c>
    </row>
    <row r="31" spans="1:8" s="84" customFormat="1">
      <c r="A31" s="174">
        <v>2016</v>
      </c>
      <c r="B31" s="838">
        <v>127432.67896956379</v>
      </c>
      <c r="C31" s="838">
        <v>2729.7420000000002</v>
      </c>
      <c r="D31" s="838">
        <v>106751.10560556377</v>
      </c>
      <c r="E31" s="838">
        <v>618.41421200000002</v>
      </c>
      <c r="F31" s="838">
        <v>10617.570239999999</v>
      </c>
      <c r="G31" s="838">
        <v>2466.511344</v>
      </c>
      <c r="H31" s="838">
        <v>4249.3355680000004</v>
      </c>
    </row>
    <row r="32" spans="1:8" s="84" customFormat="1">
      <c r="A32" s="328"/>
      <c r="B32" s="329"/>
      <c r="C32" s="329"/>
      <c r="D32" s="329"/>
      <c r="E32" s="329"/>
      <c r="F32" s="324"/>
      <c r="G32" s="324"/>
      <c r="H32" s="324"/>
    </row>
    <row r="33" spans="1:8" s="84" customFormat="1" ht="13">
      <c r="A33" s="324"/>
      <c r="B33" s="1464" t="s">
        <v>437</v>
      </c>
      <c r="C33" s="1464"/>
      <c r="D33" s="1464"/>
      <c r="E33" s="1464"/>
      <c r="F33" s="1464"/>
      <c r="G33" s="1464"/>
      <c r="H33" s="1464"/>
    </row>
    <row r="34" spans="1:8" s="84" customFormat="1">
      <c r="A34" s="845"/>
      <c r="B34" s="323"/>
      <c r="C34" s="323"/>
      <c r="D34" s="323"/>
      <c r="E34" s="323"/>
      <c r="F34" s="324"/>
      <c r="G34" s="324"/>
      <c r="H34" s="324"/>
    </row>
    <row r="35" spans="1:8" s="324" customFormat="1">
      <c r="A35" s="174">
        <v>2008</v>
      </c>
      <c r="B35" s="838">
        <v>15970.163781223044</v>
      </c>
      <c r="C35" s="244">
        <v>270.87599999999998</v>
      </c>
      <c r="D35" s="838">
        <v>13476.914827223043</v>
      </c>
      <c r="E35" s="244">
        <v>91.639799999999994</v>
      </c>
      <c r="F35" s="838">
        <v>1803.715954</v>
      </c>
      <c r="G35" s="244">
        <v>319.66800000000001</v>
      </c>
      <c r="H35" s="857">
        <v>7.3491999999999997</v>
      </c>
    </row>
    <row r="36" spans="1:8" s="324" customFormat="1">
      <c r="A36" s="174">
        <v>2009</v>
      </c>
      <c r="B36" s="838">
        <v>16124.901444988023</v>
      </c>
      <c r="C36" s="244">
        <v>280.43400000000003</v>
      </c>
      <c r="D36" s="838">
        <v>13718.423081988023</v>
      </c>
      <c r="E36" s="244">
        <v>99.326915999999997</v>
      </c>
      <c r="F36" s="838">
        <v>1758.384219</v>
      </c>
      <c r="G36" s="244">
        <v>260.83057200000002</v>
      </c>
      <c r="H36" s="856">
        <v>7.502656</v>
      </c>
    </row>
    <row r="37" spans="1:8" s="324" customFormat="1">
      <c r="A37" s="174">
        <v>2010</v>
      </c>
      <c r="B37" s="838">
        <v>16269.645531858183</v>
      </c>
      <c r="C37" s="244">
        <v>284.95499999999998</v>
      </c>
      <c r="D37" s="838">
        <v>13795.526750858184</v>
      </c>
      <c r="E37" s="244">
        <v>92.919120000000007</v>
      </c>
      <c r="F37" s="838">
        <v>1785.428422</v>
      </c>
      <c r="G37" s="244">
        <v>303.24155400000001</v>
      </c>
      <c r="H37" s="857">
        <v>7.5746849999999997</v>
      </c>
    </row>
    <row r="38" spans="1:8" s="84" customFormat="1">
      <c r="A38" s="174">
        <v>2011</v>
      </c>
      <c r="B38" s="838">
        <v>16661.737345045221</v>
      </c>
      <c r="C38" s="244">
        <v>291.30900000000003</v>
      </c>
      <c r="D38" s="838">
        <v>14013.238287045222</v>
      </c>
      <c r="E38" s="244">
        <v>93.079853999999997</v>
      </c>
      <c r="F38" s="838">
        <v>1867.940272</v>
      </c>
      <c r="G38" s="244">
        <v>387.983656</v>
      </c>
      <c r="H38" s="857">
        <v>8.1862759999999994</v>
      </c>
    </row>
    <row r="39" spans="1:8" s="84" customFormat="1">
      <c r="A39" s="174">
        <v>2012</v>
      </c>
      <c r="B39" s="838">
        <v>16670.22760713696</v>
      </c>
      <c r="C39" s="244">
        <v>296.51100000000002</v>
      </c>
      <c r="D39" s="838">
        <v>14035.986933136961</v>
      </c>
      <c r="E39" s="244">
        <v>93.596040000000002</v>
      </c>
      <c r="F39" s="838">
        <v>1926.8582100000001</v>
      </c>
      <c r="G39" s="244">
        <v>308.61242099999998</v>
      </c>
      <c r="H39" s="857">
        <v>8.6630029999999998</v>
      </c>
    </row>
    <row r="40" spans="1:8" s="84" customFormat="1">
      <c r="A40" s="174">
        <v>2013</v>
      </c>
      <c r="B40" s="838">
        <v>16796.781734097163</v>
      </c>
      <c r="C40" s="244">
        <v>300.98099999999999</v>
      </c>
      <c r="D40" s="838">
        <v>14146.024383097165</v>
      </c>
      <c r="E40" s="244">
        <v>90.311220000000006</v>
      </c>
      <c r="F40" s="838">
        <v>1967.396784</v>
      </c>
      <c r="G40" s="244">
        <v>283.17762900000002</v>
      </c>
      <c r="H40" s="856">
        <v>8.8907179999999997</v>
      </c>
    </row>
    <row r="41" spans="1:8" s="84" customFormat="1">
      <c r="A41" s="174">
        <v>2014</v>
      </c>
      <c r="B41" s="838">
        <v>17179.090073258456</v>
      </c>
      <c r="C41" s="244">
        <v>306.387</v>
      </c>
      <c r="D41" s="838">
        <v>14419.071258258455</v>
      </c>
      <c r="E41" s="244">
        <v>93.485050000000001</v>
      </c>
      <c r="F41" s="838">
        <v>2042.682656</v>
      </c>
      <c r="G41" s="244">
        <v>308.18823300000003</v>
      </c>
      <c r="H41" s="857">
        <v>9.2758760000000002</v>
      </c>
    </row>
    <row r="42" spans="1:8" s="84" customFormat="1">
      <c r="A42" s="174">
        <v>2015</v>
      </c>
      <c r="B42" s="838">
        <v>17489.467979041834</v>
      </c>
      <c r="C42" s="244">
        <v>309.45</v>
      </c>
      <c r="D42" s="838">
        <v>14610.800375041836</v>
      </c>
      <c r="E42" s="244">
        <v>97.863864000000007</v>
      </c>
      <c r="F42" s="838">
        <v>2144.9920659999998</v>
      </c>
      <c r="G42" s="244">
        <v>316.25687799999997</v>
      </c>
      <c r="H42" s="856">
        <v>10.104796</v>
      </c>
    </row>
    <row r="43" spans="1:8" s="84" customFormat="1">
      <c r="A43" s="174">
        <v>2016</v>
      </c>
      <c r="B43" s="838">
        <v>17896.911018340696</v>
      </c>
      <c r="C43" s="244">
        <v>313.58999999999997</v>
      </c>
      <c r="D43" s="838">
        <v>14922.802544340695</v>
      </c>
      <c r="E43" s="244">
        <v>98.353268</v>
      </c>
      <c r="F43" s="838">
        <v>2217.1487659999998</v>
      </c>
      <c r="G43" s="244">
        <v>334.41609599999998</v>
      </c>
      <c r="H43" s="857">
        <v>10.600344</v>
      </c>
    </row>
    <row r="44" spans="1:8" s="84" customFormat="1">
      <c r="A44" s="844"/>
      <c r="B44" s="838"/>
      <c r="C44" s="244"/>
      <c r="D44" s="838"/>
      <c r="E44" s="244"/>
      <c r="F44" s="838"/>
      <c r="G44" s="244"/>
      <c r="H44" s="857"/>
    </row>
    <row r="45" spans="1:8" s="84" customFormat="1" ht="13">
      <c r="A45" s="324"/>
      <c r="B45" s="1285" t="s">
        <v>438</v>
      </c>
      <c r="C45" s="1285"/>
      <c r="D45" s="1285"/>
      <c r="E45" s="1285"/>
      <c r="F45" s="1285"/>
      <c r="G45" s="1285"/>
      <c r="H45" s="1285"/>
    </row>
    <row r="46" spans="1:8" s="84" customFormat="1">
      <c r="A46" s="845"/>
      <c r="B46" s="323"/>
      <c r="C46" s="323"/>
      <c r="D46" s="323"/>
      <c r="E46" s="323"/>
      <c r="F46" s="324"/>
      <c r="G46" s="324"/>
      <c r="H46" s="324"/>
    </row>
    <row r="47" spans="1:8" s="84" customFormat="1">
      <c r="A47" s="174">
        <v>2008</v>
      </c>
      <c r="B47" s="838">
        <v>23299.530292329113</v>
      </c>
      <c r="C47" s="244">
        <v>279.10199999999998</v>
      </c>
      <c r="D47" s="838">
        <v>19333.078964329114</v>
      </c>
      <c r="E47" s="244">
        <v>105.7077</v>
      </c>
      <c r="F47" s="838">
        <v>2665.8295280000002</v>
      </c>
      <c r="G47" s="244">
        <v>701.14800000000002</v>
      </c>
      <c r="H47" s="857">
        <v>214.66409999999999</v>
      </c>
    </row>
    <row r="48" spans="1:8" s="84" customFormat="1">
      <c r="A48" s="174">
        <v>2009</v>
      </c>
      <c r="B48" s="838">
        <v>23532.498064391701</v>
      </c>
      <c r="C48" s="244">
        <v>292.428</v>
      </c>
      <c r="D48" s="838">
        <v>19616.0672153917</v>
      </c>
      <c r="E48" s="244">
        <v>104.17106699999999</v>
      </c>
      <c r="F48" s="838">
        <v>2658.1526610000001</v>
      </c>
      <c r="G48" s="244">
        <v>641.61220200000002</v>
      </c>
      <c r="H48" s="856">
        <v>220.06691900000001</v>
      </c>
    </row>
    <row r="49" spans="1:8" s="84" customFormat="1">
      <c r="A49" s="174">
        <v>2010</v>
      </c>
      <c r="B49" s="838">
        <v>23603.880626248632</v>
      </c>
      <c r="C49" s="244">
        <v>301.62</v>
      </c>
      <c r="D49" s="838">
        <v>19662.437729248632</v>
      </c>
      <c r="E49" s="244">
        <v>105.65732800000001</v>
      </c>
      <c r="F49" s="838">
        <v>2685.0577039999998</v>
      </c>
      <c r="G49" s="244">
        <v>622.52813700000002</v>
      </c>
      <c r="H49" s="857">
        <v>226.57972799999999</v>
      </c>
    </row>
    <row r="50" spans="1:8" s="84" customFormat="1">
      <c r="A50" s="174">
        <v>2011</v>
      </c>
      <c r="B50" s="838">
        <v>23942.7408071752</v>
      </c>
      <c r="C50" s="244">
        <v>310.995</v>
      </c>
      <c r="D50" s="838">
        <v>19907.7865651752</v>
      </c>
      <c r="E50" s="244">
        <v>103.85844</v>
      </c>
      <c r="F50" s="838">
        <v>2754.412284</v>
      </c>
      <c r="G50" s="244">
        <v>632.16784800000005</v>
      </c>
      <c r="H50" s="857">
        <v>233.52067</v>
      </c>
    </row>
    <row r="51" spans="1:8" s="84" customFormat="1">
      <c r="A51" s="174">
        <v>2012</v>
      </c>
      <c r="B51" s="838">
        <v>23906.506861131911</v>
      </c>
      <c r="C51" s="244">
        <v>320.47800000000001</v>
      </c>
      <c r="D51" s="838">
        <v>19874.986751131913</v>
      </c>
      <c r="E51" s="244">
        <v>102.8986</v>
      </c>
      <c r="F51" s="838">
        <v>2769.6709559999999</v>
      </c>
      <c r="G51" s="244">
        <v>600.43148099999996</v>
      </c>
      <c r="H51" s="857">
        <v>238.04107300000001</v>
      </c>
    </row>
    <row r="52" spans="1:8" s="84" customFormat="1">
      <c r="A52" s="174">
        <v>2013</v>
      </c>
      <c r="B52" s="838">
        <v>24059.158834346803</v>
      </c>
      <c r="C52" s="244">
        <v>330.57600000000002</v>
      </c>
      <c r="D52" s="838">
        <v>19965.1096733468</v>
      </c>
      <c r="E52" s="244">
        <v>98.990920000000003</v>
      </c>
      <c r="F52" s="838">
        <v>2810.5563160000002</v>
      </c>
      <c r="G52" s="244">
        <v>609.88623900000005</v>
      </c>
      <c r="H52" s="856">
        <v>244.03968599999999</v>
      </c>
    </row>
    <row r="53" spans="1:8" s="84" customFormat="1">
      <c r="A53" s="174">
        <v>2014</v>
      </c>
      <c r="B53" s="838">
        <v>24466.959254254485</v>
      </c>
      <c r="C53" s="244">
        <v>342.89100000000002</v>
      </c>
      <c r="D53" s="838">
        <v>20283.454720254485</v>
      </c>
      <c r="E53" s="244">
        <v>102.21599999999999</v>
      </c>
      <c r="F53" s="838">
        <v>2875.9379469999999</v>
      </c>
      <c r="G53" s="244">
        <v>611.79273899999998</v>
      </c>
      <c r="H53" s="857">
        <v>250.66684799999999</v>
      </c>
    </row>
    <row r="54" spans="1:8" s="84" customFormat="1">
      <c r="A54" s="174">
        <v>2015</v>
      </c>
      <c r="B54" s="838">
        <v>24801.93147515169</v>
      </c>
      <c r="C54" s="244">
        <v>355.36500000000001</v>
      </c>
      <c r="D54" s="838">
        <v>20485.184313151691</v>
      </c>
      <c r="E54" s="244">
        <v>102.85603999999999</v>
      </c>
      <c r="F54" s="838">
        <v>2983.7405880000001</v>
      </c>
      <c r="G54" s="244">
        <v>618.89800000000002</v>
      </c>
      <c r="H54" s="856">
        <v>255.88753399999999</v>
      </c>
    </row>
    <row r="55" spans="1:8" s="84" customFormat="1">
      <c r="A55" s="174">
        <v>2016</v>
      </c>
      <c r="B55" s="838">
        <v>25293.222559168978</v>
      </c>
      <c r="C55" s="244">
        <v>368.82</v>
      </c>
      <c r="D55" s="838">
        <v>20853.133955168978</v>
      </c>
      <c r="E55" s="244">
        <v>107.36206</v>
      </c>
      <c r="F55" s="838">
        <v>3080.7897659999999</v>
      </c>
      <c r="G55" s="244">
        <v>622.94201599999997</v>
      </c>
      <c r="H55" s="857">
        <v>260.17476199999999</v>
      </c>
    </row>
    <row r="56" spans="1:8" s="84" customFormat="1">
      <c r="A56" s="844"/>
      <c r="B56" s="838"/>
      <c r="C56" s="244"/>
      <c r="D56" s="838"/>
      <c r="E56" s="244"/>
      <c r="F56" s="838"/>
      <c r="G56" s="244"/>
      <c r="H56" s="857"/>
    </row>
    <row r="57" spans="1:8" s="84" customFormat="1" ht="13">
      <c r="A57" s="324"/>
      <c r="B57" s="1285" t="s">
        <v>439</v>
      </c>
      <c r="C57" s="1285"/>
      <c r="D57" s="1285"/>
      <c r="E57" s="1285"/>
      <c r="F57" s="1285"/>
      <c r="G57" s="1285"/>
      <c r="H57" s="1285"/>
    </row>
    <row r="58" spans="1:8" s="84" customFormat="1">
      <c r="A58" s="845"/>
      <c r="B58" s="323"/>
      <c r="C58" s="323"/>
      <c r="D58" s="323"/>
      <c r="E58" s="323"/>
      <c r="F58" s="324"/>
      <c r="G58" s="324"/>
      <c r="H58" s="324"/>
    </row>
    <row r="59" spans="1:8" s="84" customFormat="1">
      <c r="A59" s="174">
        <v>2008</v>
      </c>
      <c r="B59" s="838">
        <v>3709.7385196723485</v>
      </c>
      <c r="C59" s="244">
        <v>56.439</v>
      </c>
      <c r="D59" s="838">
        <v>2992.4620836723484</v>
      </c>
      <c r="E59" s="244">
        <v>22.138200000000001</v>
      </c>
      <c r="F59" s="838">
        <v>412.34663599999999</v>
      </c>
      <c r="G59" s="244">
        <v>220.72800000000001</v>
      </c>
      <c r="H59" s="857">
        <v>5.6246</v>
      </c>
    </row>
    <row r="60" spans="1:8" s="84" customFormat="1">
      <c r="A60" s="174">
        <v>2009</v>
      </c>
      <c r="B60" s="838">
        <v>3761.565605070632</v>
      </c>
      <c r="C60" s="244">
        <v>57.954000000000001</v>
      </c>
      <c r="D60" s="838">
        <v>3087.4478910706321</v>
      </c>
      <c r="E60" s="244">
        <v>21.209526</v>
      </c>
      <c r="F60" s="838">
        <v>399.53164900000002</v>
      </c>
      <c r="G60" s="244">
        <v>189.90636000000001</v>
      </c>
      <c r="H60" s="856">
        <v>5.5161790000000002</v>
      </c>
    </row>
    <row r="61" spans="1:8" s="84" customFormat="1">
      <c r="A61" s="174">
        <v>2010</v>
      </c>
      <c r="B61" s="838">
        <v>3812.8594041190154</v>
      </c>
      <c r="C61" s="244">
        <v>58.353000000000002</v>
      </c>
      <c r="D61" s="838">
        <v>3146.4331101190151</v>
      </c>
      <c r="E61" s="244">
        <v>20.895896</v>
      </c>
      <c r="F61" s="838">
        <v>398.15440599999999</v>
      </c>
      <c r="G61" s="244">
        <v>183.33107100000001</v>
      </c>
      <c r="H61" s="857">
        <v>5.6919209999999998</v>
      </c>
    </row>
    <row r="62" spans="1:8" s="84" customFormat="1">
      <c r="A62" s="174">
        <v>2011</v>
      </c>
      <c r="B62" s="838">
        <v>3914.5840227441536</v>
      </c>
      <c r="C62" s="244">
        <v>59.289000000000001</v>
      </c>
      <c r="D62" s="838">
        <v>3238.4174957441537</v>
      </c>
      <c r="E62" s="244">
        <v>19.462548000000002</v>
      </c>
      <c r="F62" s="838">
        <v>401.08455600000002</v>
      </c>
      <c r="G62" s="244">
        <v>190.626712</v>
      </c>
      <c r="H62" s="857">
        <v>5.7037110000000002</v>
      </c>
    </row>
    <row r="63" spans="1:8" s="84" customFormat="1">
      <c r="A63" s="174">
        <v>2012</v>
      </c>
      <c r="B63" s="838">
        <v>3943.2262789890569</v>
      </c>
      <c r="C63" s="244">
        <v>60.15</v>
      </c>
      <c r="D63" s="838">
        <v>3286.1131579890571</v>
      </c>
      <c r="E63" s="244">
        <v>18.692879999999999</v>
      </c>
      <c r="F63" s="838">
        <v>396.55997200000002</v>
      </c>
      <c r="G63" s="244">
        <v>176.009106</v>
      </c>
      <c r="H63" s="857">
        <v>5.7011630000000002</v>
      </c>
    </row>
    <row r="64" spans="1:8" s="84" customFormat="1">
      <c r="A64" s="174">
        <v>2013</v>
      </c>
      <c r="B64" s="838">
        <v>4013.1840552942963</v>
      </c>
      <c r="C64" s="244">
        <v>60.603000000000002</v>
      </c>
      <c r="D64" s="838">
        <v>3354.6870472942965</v>
      </c>
      <c r="E64" s="244">
        <v>18.460239999999999</v>
      </c>
      <c r="F64" s="838">
        <v>394.80967600000002</v>
      </c>
      <c r="G64" s="244">
        <v>178.82997599999999</v>
      </c>
      <c r="H64" s="856">
        <v>5.7941159999999998</v>
      </c>
    </row>
    <row r="65" spans="1:8" s="84" customFormat="1">
      <c r="A65" s="174">
        <v>2014</v>
      </c>
      <c r="B65" s="838">
        <v>4112.7725090075828</v>
      </c>
      <c r="C65" s="244">
        <v>61.179000000000002</v>
      </c>
      <c r="D65" s="838">
        <v>3463.1189870075827</v>
      </c>
      <c r="E65" s="244">
        <v>17.419309999999999</v>
      </c>
      <c r="F65" s="838">
        <v>392.45084800000001</v>
      </c>
      <c r="G65" s="244">
        <v>172.384086</v>
      </c>
      <c r="H65" s="857">
        <v>6.2202780000000004</v>
      </c>
    </row>
    <row r="66" spans="1:8" s="84" customFormat="1">
      <c r="A66" s="174">
        <v>2015</v>
      </c>
      <c r="B66" s="838">
        <v>4215.6125252082838</v>
      </c>
      <c r="C66" s="244">
        <v>61.59</v>
      </c>
      <c r="D66" s="838">
        <v>3553.4703682082836</v>
      </c>
      <c r="E66" s="244">
        <v>17.687795999999999</v>
      </c>
      <c r="F66" s="838">
        <v>401.37633499999998</v>
      </c>
      <c r="G66" s="244">
        <v>175.236548</v>
      </c>
      <c r="H66" s="856">
        <v>6.2514779999999996</v>
      </c>
    </row>
    <row r="67" spans="1:8" s="84" customFormat="1">
      <c r="A67" s="174">
        <v>2016</v>
      </c>
      <c r="B67" s="838">
        <v>4351.0734536102418</v>
      </c>
      <c r="C67" s="244">
        <v>61.338000000000001</v>
      </c>
      <c r="D67" s="838">
        <v>3674.6436316102418</v>
      </c>
      <c r="E67" s="244">
        <v>18.979687999999999</v>
      </c>
      <c r="F67" s="838">
        <v>424.72044399999999</v>
      </c>
      <c r="G67" s="244">
        <v>164.982032</v>
      </c>
      <c r="H67" s="857">
        <v>6.4096580000000003</v>
      </c>
    </row>
    <row r="68" spans="1:8" s="84" customFormat="1">
      <c r="A68" s="844"/>
      <c r="B68" s="838"/>
      <c r="C68" s="244"/>
      <c r="D68" s="838"/>
      <c r="E68" s="244"/>
      <c r="F68" s="838"/>
      <c r="G68" s="244"/>
      <c r="H68" s="857"/>
    </row>
    <row r="69" spans="1:8" s="84" customFormat="1" ht="13">
      <c r="A69" s="324"/>
      <c r="B69" s="1285" t="s">
        <v>440</v>
      </c>
      <c r="C69" s="1285"/>
      <c r="D69" s="1285"/>
      <c r="E69" s="1285"/>
      <c r="F69" s="1285"/>
      <c r="G69" s="1285"/>
      <c r="H69" s="1285"/>
    </row>
    <row r="70" spans="1:8" s="84" customFormat="1">
      <c r="A70" s="845"/>
      <c r="B70" s="323"/>
      <c r="C70" s="323"/>
      <c r="D70" s="323"/>
      <c r="E70" s="323"/>
      <c r="F70" s="324"/>
      <c r="G70" s="324"/>
      <c r="H70" s="324"/>
    </row>
    <row r="71" spans="1:8" s="84" customFormat="1">
      <c r="A71" s="174">
        <v>2008</v>
      </c>
      <c r="B71" s="838">
        <v>10225.393617574355</v>
      </c>
      <c r="C71" s="244">
        <v>139.953</v>
      </c>
      <c r="D71" s="838">
        <v>8476.871459574355</v>
      </c>
      <c r="E71" s="244">
        <v>64.474199999999996</v>
      </c>
      <c r="F71" s="838">
        <v>1186.359858</v>
      </c>
      <c r="G71" s="244">
        <v>340.57799999999997</v>
      </c>
      <c r="H71" s="857">
        <v>17.1571</v>
      </c>
    </row>
    <row r="72" spans="1:8" s="84" customFormat="1">
      <c r="A72" s="174">
        <v>2009</v>
      </c>
      <c r="B72" s="838">
        <v>10318.735155060172</v>
      </c>
      <c r="C72" s="244">
        <v>145.34399999999999</v>
      </c>
      <c r="D72" s="838">
        <v>8639.8764980601736</v>
      </c>
      <c r="E72" s="244">
        <v>65.112371999999993</v>
      </c>
      <c r="F72" s="838">
        <v>1144.8901169999999</v>
      </c>
      <c r="G72" s="244">
        <v>306.46623299999999</v>
      </c>
      <c r="H72" s="856">
        <v>17.045935</v>
      </c>
    </row>
    <row r="73" spans="1:8" s="84" customFormat="1">
      <c r="A73" s="174">
        <v>2010</v>
      </c>
      <c r="B73" s="838">
        <v>10385.963882548558</v>
      </c>
      <c r="C73" s="244">
        <v>147.15299999999999</v>
      </c>
      <c r="D73" s="838">
        <v>8699.6077125485572</v>
      </c>
      <c r="E73" s="244">
        <v>65.217879999999994</v>
      </c>
      <c r="F73" s="838">
        <v>1149.282504</v>
      </c>
      <c r="G73" s="244">
        <v>307.13413500000001</v>
      </c>
      <c r="H73" s="857">
        <v>17.568650999999999</v>
      </c>
    </row>
    <row r="74" spans="1:8" s="84" customFormat="1">
      <c r="A74" s="174">
        <v>2011</v>
      </c>
      <c r="B74" s="838">
        <v>10544.304708868916</v>
      </c>
      <c r="C74" s="244">
        <v>149.529</v>
      </c>
      <c r="D74" s="838">
        <v>8848.2572668689154</v>
      </c>
      <c r="E74" s="244">
        <v>67.115244000000004</v>
      </c>
      <c r="F74" s="838">
        <v>1157.759495</v>
      </c>
      <c r="G74" s="244">
        <v>303.90315199999998</v>
      </c>
      <c r="H74" s="857">
        <v>17.740551</v>
      </c>
    </row>
    <row r="75" spans="1:8" s="84" customFormat="1">
      <c r="A75" s="174">
        <v>2012</v>
      </c>
      <c r="B75" s="838">
        <v>10558.066672009945</v>
      </c>
      <c r="C75" s="244">
        <v>152.30699999999999</v>
      </c>
      <c r="D75" s="838">
        <v>8874.0088050099457</v>
      </c>
      <c r="E75" s="244">
        <v>69.286519999999996</v>
      </c>
      <c r="F75" s="838">
        <v>1153.198261</v>
      </c>
      <c r="G75" s="244">
        <v>291.17669100000001</v>
      </c>
      <c r="H75" s="857">
        <v>18.089395</v>
      </c>
    </row>
    <row r="76" spans="1:8" s="84" customFormat="1">
      <c r="A76" s="174">
        <v>2013</v>
      </c>
      <c r="B76" s="838">
        <v>10675.229777626218</v>
      </c>
      <c r="C76" s="244">
        <v>154.39500000000001</v>
      </c>
      <c r="D76" s="838">
        <v>8955.0658076262189</v>
      </c>
      <c r="E76" s="244">
        <v>68.675479999999993</v>
      </c>
      <c r="F76" s="838">
        <v>1183.150212</v>
      </c>
      <c r="G76" s="244">
        <v>295.57626599999998</v>
      </c>
      <c r="H76" s="856">
        <v>18.367011999999999</v>
      </c>
    </row>
    <row r="77" spans="1:8" s="84" customFormat="1">
      <c r="A77" s="174">
        <v>2014</v>
      </c>
      <c r="B77" s="838">
        <v>10883.343109142606</v>
      </c>
      <c r="C77" s="244">
        <v>156.38399999999999</v>
      </c>
      <c r="D77" s="838">
        <v>9139.6372901426075</v>
      </c>
      <c r="E77" s="244">
        <v>70.827169999999995</v>
      </c>
      <c r="F77" s="838">
        <v>1202.893141</v>
      </c>
      <c r="G77" s="244">
        <v>294.79656</v>
      </c>
      <c r="H77" s="857">
        <v>18.804948</v>
      </c>
    </row>
    <row r="78" spans="1:8" s="84" customFormat="1">
      <c r="A78" s="174">
        <v>2015</v>
      </c>
      <c r="B78" s="838">
        <v>11069.230869880996</v>
      </c>
      <c r="C78" s="244">
        <v>157.60499999999999</v>
      </c>
      <c r="D78" s="838">
        <v>9273.0539868809956</v>
      </c>
      <c r="E78" s="244">
        <v>73.763704000000004</v>
      </c>
      <c r="F78" s="838">
        <v>1249.160715</v>
      </c>
      <c r="G78" s="244">
        <v>296.62896999999998</v>
      </c>
      <c r="H78" s="856">
        <v>19.018494</v>
      </c>
    </row>
    <row r="79" spans="1:8" s="84" customFormat="1">
      <c r="A79" s="174">
        <v>2016</v>
      </c>
      <c r="B79" s="838">
        <v>11333.352314349171</v>
      </c>
      <c r="C79" s="244">
        <v>158.51400000000001</v>
      </c>
      <c r="D79" s="838">
        <v>9483.2259263491705</v>
      </c>
      <c r="E79" s="244">
        <v>77.143248</v>
      </c>
      <c r="F79" s="838">
        <v>1295.3456980000001</v>
      </c>
      <c r="G79" s="244">
        <v>299.48476799999997</v>
      </c>
      <c r="H79" s="857">
        <v>19.638674000000002</v>
      </c>
    </row>
    <row r="80" spans="1:8" s="84" customFormat="1">
      <c r="A80" s="844"/>
      <c r="B80" s="838"/>
      <c r="C80" s="244"/>
      <c r="D80" s="838"/>
      <c r="E80" s="244"/>
      <c r="F80" s="838"/>
      <c r="G80" s="244"/>
      <c r="H80" s="857"/>
    </row>
    <row r="81" spans="1:8" s="84" customFormat="1" ht="13">
      <c r="A81" s="324"/>
      <c r="B81" s="1285" t="s">
        <v>441</v>
      </c>
      <c r="C81" s="1285"/>
      <c r="D81" s="1285"/>
      <c r="E81" s="1285"/>
      <c r="F81" s="1285"/>
      <c r="G81" s="1285"/>
      <c r="H81" s="1285"/>
    </row>
    <row r="82" spans="1:8" s="84" customFormat="1">
      <c r="A82" s="845"/>
      <c r="B82" s="323"/>
      <c r="C82" s="323"/>
      <c r="D82" s="323"/>
      <c r="E82" s="323"/>
      <c r="F82" s="324"/>
      <c r="G82" s="324"/>
      <c r="H82" s="324"/>
    </row>
    <row r="83" spans="1:8" s="84" customFormat="1">
      <c r="A83" s="174">
        <v>2008</v>
      </c>
      <c r="B83" s="838">
        <v>55936.942175987358</v>
      </c>
      <c r="C83" s="244">
        <v>867.09900000000005</v>
      </c>
      <c r="D83" s="838">
        <v>48920.051901987361</v>
      </c>
      <c r="E83" s="244">
        <v>254.54519999999999</v>
      </c>
      <c r="F83" s="838">
        <v>4144.2148740000002</v>
      </c>
      <c r="G83" s="244">
        <v>1034.076</v>
      </c>
      <c r="H83" s="857">
        <v>716.95519999999999</v>
      </c>
    </row>
    <row r="84" spans="1:8" s="84" customFormat="1">
      <c r="A84" s="174">
        <v>2009</v>
      </c>
      <c r="B84" s="838">
        <v>56472.091789820108</v>
      </c>
      <c r="C84" s="244">
        <v>888.82799999999997</v>
      </c>
      <c r="D84" s="838">
        <v>49616.173008820107</v>
      </c>
      <c r="E84" s="244">
        <v>251.459442</v>
      </c>
      <c r="F84" s="838">
        <v>4086.9367539999998</v>
      </c>
      <c r="G84" s="244">
        <v>920.17382699999996</v>
      </c>
      <c r="H84" s="856">
        <v>708.520758</v>
      </c>
    </row>
    <row r="85" spans="1:8" s="84" customFormat="1">
      <c r="A85" s="174">
        <v>2010</v>
      </c>
      <c r="B85" s="838">
        <v>56679.309706771302</v>
      </c>
      <c r="C85" s="244">
        <v>900.04499999999996</v>
      </c>
      <c r="D85" s="838">
        <v>49713.317882771298</v>
      </c>
      <c r="E85" s="244">
        <v>252.713832</v>
      </c>
      <c r="F85" s="838">
        <v>4158.1559479999996</v>
      </c>
      <c r="G85" s="244">
        <v>950.35941000000003</v>
      </c>
      <c r="H85" s="857">
        <v>704.71763399999998</v>
      </c>
    </row>
    <row r="86" spans="1:8" s="84" customFormat="1">
      <c r="A86" s="174">
        <v>2011</v>
      </c>
      <c r="B86" s="838">
        <v>57441.336882069758</v>
      </c>
      <c r="C86" s="244">
        <v>916.596</v>
      </c>
      <c r="D86" s="838">
        <v>50313.096160069756</v>
      </c>
      <c r="E86" s="244">
        <v>251.79125999999999</v>
      </c>
      <c r="F86" s="838">
        <v>4261.3577679999999</v>
      </c>
      <c r="G86" s="244">
        <v>995.60037599999998</v>
      </c>
      <c r="H86" s="857">
        <v>702.89531799999997</v>
      </c>
    </row>
    <row r="87" spans="1:8" s="84" customFormat="1">
      <c r="A87" s="174">
        <v>2012</v>
      </c>
      <c r="B87" s="838">
        <v>57301.001921470073</v>
      </c>
      <c r="C87" s="244">
        <v>930.56700000000001</v>
      </c>
      <c r="D87" s="838">
        <v>50209.533965470073</v>
      </c>
      <c r="E87" s="244">
        <v>251.47628</v>
      </c>
      <c r="F87" s="838">
        <v>4266.9832809999998</v>
      </c>
      <c r="G87" s="244">
        <v>942.90592500000002</v>
      </c>
      <c r="H87" s="857">
        <v>699.53547000000003</v>
      </c>
    </row>
    <row r="88" spans="1:8" s="84" customFormat="1">
      <c r="A88" s="174">
        <v>2013</v>
      </c>
      <c r="B88" s="838">
        <v>57573.463466477056</v>
      </c>
      <c r="C88" s="244">
        <v>941.86500000000001</v>
      </c>
      <c r="D88" s="838">
        <v>50416.291476477061</v>
      </c>
      <c r="E88" s="244">
        <v>244.13244</v>
      </c>
      <c r="F88" s="838">
        <v>4344.2212760000002</v>
      </c>
      <c r="G88" s="244">
        <v>930.35028</v>
      </c>
      <c r="H88" s="856">
        <v>696.60299399999997</v>
      </c>
    </row>
    <row r="89" spans="1:8" s="84" customFormat="1">
      <c r="A89" s="174">
        <v>2014</v>
      </c>
      <c r="B89" s="838">
        <v>58492.291846220338</v>
      </c>
      <c r="C89" s="244">
        <v>955.52099999999996</v>
      </c>
      <c r="D89" s="838">
        <v>51198.771382220337</v>
      </c>
      <c r="E89" s="244">
        <v>245.10544999999999</v>
      </c>
      <c r="F89" s="838">
        <v>4464.669234</v>
      </c>
      <c r="G89" s="244">
        <v>934.00178400000004</v>
      </c>
      <c r="H89" s="857">
        <v>694.22299599999997</v>
      </c>
    </row>
    <row r="90" spans="1:8" s="84" customFormat="1">
      <c r="A90" s="174">
        <v>2015</v>
      </c>
      <c r="B90" s="838">
        <v>59234.763562883702</v>
      </c>
      <c r="C90" s="244">
        <v>969.00599999999997</v>
      </c>
      <c r="D90" s="838">
        <v>51686.181584883707</v>
      </c>
      <c r="E90" s="244">
        <v>245.04698400000001</v>
      </c>
      <c r="F90" s="838">
        <v>4665.2151960000001</v>
      </c>
      <c r="G90" s="244">
        <v>976.35580200000004</v>
      </c>
      <c r="H90" s="856">
        <v>692.95799599999998</v>
      </c>
    </row>
    <row r="91" spans="1:8" s="84" customFormat="1">
      <c r="A91" s="174">
        <v>2016</v>
      </c>
      <c r="B91" s="838">
        <v>60367.577074853667</v>
      </c>
      <c r="C91" s="244">
        <v>984.96900000000005</v>
      </c>
      <c r="D91" s="838">
        <v>52592.206770853671</v>
      </c>
      <c r="E91" s="244">
        <v>249.75345200000001</v>
      </c>
      <c r="F91" s="838">
        <v>4856.4121619999996</v>
      </c>
      <c r="G91" s="244">
        <v>994.08737599999995</v>
      </c>
      <c r="H91" s="857">
        <v>690.14831400000003</v>
      </c>
    </row>
    <row r="92" spans="1:8" s="84" customFormat="1">
      <c r="A92" s="844"/>
      <c r="B92" s="838"/>
      <c r="C92" s="244"/>
      <c r="D92" s="838"/>
      <c r="E92" s="244"/>
      <c r="F92" s="838"/>
      <c r="G92" s="244"/>
      <c r="H92" s="857"/>
    </row>
    <row r="93" spans="1:8" s="84" customFormat="1" ht="13">
      <c r="A93" s="324"/>
      <c r="B93" s="1285" t="s">
        <v>442</v>
      </c>
      <c r="C93" s="1285"/>
      <c r="D93" s="1285"/>
      <c r="E93" s="1285"/>
      <c r="F93" s="1285"/>
      <c r="G93" s="1285"/>
      <c r="H93" s="1285"/>
    </row>
    <row r="94" spans="1:8" s="84" customFormat="1">
      <c r="A94" s="845"/>
      <c r="B94" s="323"/>
      <c r="C94" s="323"/>
      <c r="D94" s="323"/>
      <c r="E94" s="323"/>
      <c r="F94" s="324"/>
      <c r="G94" s="324"/>
      <c r="H94" s="324"/>
    </row>
    <row r="95" spans="1:8" s="84" customFormat="1">
      <c r="A95" s="174">
        <v>2008</v>
      </c>
      <c r="B95" s="838">
        <v>14121.914870945417</v>
      </c>
      <c r="C95" s="244">
        <v>151.119</v>
      </c>
      <c r="D95" s="838">
        <v>11573.428034945417</v>
      </c>
      <c r="E95" s="244">
        <v>70.736400000000003</v>
      </c>
      <c r="F95" s="838">
        <v>1580.847436</v>
      </c>
      <c r="G95" s="244">
        <v>573.44399999999996</v>
      </c>
      <c r="H95" s="857">
        <v>172.34</v>
      </c>
    </row>
    <row r="96" spans="1:8" s="84" customFormat="1">
      <c r="A96" s="174">
        <v>2009</v>
      </c>
      <c r="B96" s="838">
        <v>14118.887103963812</v>
      </c>
      <c r="C96" s="244">
        <v>157.90199999999999</v>
      </c>
      <c r="D96" s="838">
        <v>11608.501411963813</v>
      </c>
      <c r="E96" s="244">
        <v>71.265753000000004</v>
      </c>
      <c r="F96" s="838">
        <v>1582.4046619999999</v>
      </c>
      <c r="G96" s="244">
        <v>523.98652800000002</v>
      </c>
      <c r="H96" s="856">
        <v>174.82674900000001</v>
      </c>
    </row>
    <row r="97" spans="1:8" s="84" customFormat="1">
      <c r="A97" s="174">
        <v>2010</v>
      </c>
      <c r="B97" s="838">
        <v>14052.262478125247</v>
      </c>
      <c r="C97" s="244">
        <v>162.89400000000001</v>
      </c>
      <c r="D97" s="838">
        <v>11500.289305125249</v>
      </c>
      <c r="E97" s="244">
        <v>70.845376000000002</v>
      </c>
      <c r="F97" s="838">
        <v>1617.16068</v>
      </c>
      <c r="G97" s="244">
        <v>521.60585400000002</v>
      </c>
      <c r="H97" s="857">
        <v>179.467263</v>
      </c>
    </row>
    <row r="98" spans="1:8" s="84" customFormat="1">
      <c r="A98" s="174">
        <v>2011</v>
      </c>
      <c r="B98" s="838">
        <v>14126.583880030827</v>
      </c>
      <c r="C98" s="244">
        <v>167.80500000000001</v>
      </c>
      <c r="D98" s="838">
        <v>11505.417279030826</v>
      </c>
      <c r="E98" s="244">
        <v>70.606284000000002</v>
      </c>
      <c r="F98" s="838">
        <v>1658.164389</v>
      </c>
      <c r="G98" s="244">
        <v>542.49461599999995</v>
      </c>
      <c r="H98" s="857">
        <v>182.09631200000001</v>
      </c>
    </row>
    <row r="99" spans="1:8" s="84" customFormat="1">
      <c r="A99" s="174">
        <v>2012</v>
      </c>
      <c r="B99" s="838">
        <v>13966.884897464142</v>
      </c>
      <c r="C99" s="244">
        <v>172.26</v>
      </c>
      <c r="D99" s="838">
        <v>11347.279051464142</v>
      </c>
      <c r="E99" s="244">
        <v>69.549800000000005</v>
      </c>
      <c r="F99" s="838">
        <v>1674.330336</v>
      </c>
      <c r="G99" s="244">
        <v>516.28114200000005</v>
      </c>
      <c r="H99" s="857">
        <v>187.18456800000001</v>
      </c>
    </row>
    <row r="100" spans="1:8" s="84" customFormat="1">
      <c r="A100" s="174">
        <v>2013</v>
      </c>
      <c r="B100" s="838">
        <v>13895.175256634519</v>
      </c>
      <c r="C100" s="244">
        <v>177.18899999999999</v>
      </c>
      <c r="D100" s="838">
        <v>11257.866683634518</v>
      </c>
      <c r="E100" s="244">
        <v>67.744</v>
      </c>
      <c r="F100" s="838">
        <v>1697.8094120000001</v>
      </c>
      <c r="G100" s="244">
        <v>502.73305499999998</v>
      </c>
      <c r="H100" s="856">
        <v>191.83310599999999</v>
      </c>
    </row>
    <row r="101" spans="1:8" s="84" customFormat="1">
      <c r="A101" s="174">
        <v>2014</v>
      </c>
      <c r="B101" s="838">
        <v>13986.371851443337</v>
      </c>
      <c r="C101" s="244">
        <v>183.459</v>
      </c>
      <c r="D101" s="838">
        <v>11293.179276443336</v>
      </c>
      <c r="E101" s="244">
        <v>69.080979999999997</v>
      </c>
      <c r="F101" s="838">
        <v>1740.838221</v>
      </c>
      <c r="G101" s="244">
        <v>503.49095399999999</v>
      </c>
      <c r="H101" s="857">
        <v>196.32342</v>
      </c>
    </row>
    <row r="102" spans="1:8" s="84" customFormat="1">
      <c r="A102" s="174">
        <v>2015</v>
      </c>
      <c r="B102" s="838">
        <v>14012.612205157431</v>
      </c>
      <c r="C102" s="244">
        <v>189.066</v>
      </c>
      <c r="D102" s="838">
        <v>11258.76144515743</v>
      </c>
      <c r="E102" s="244">
        <v>71.956192000000001</v>
      </c>
      <c r="F102" s="838">
        <v>1787.593932</v>
      </c>
      <c r="G102" s="244">
        <v>503.87138599999997</v>
      </c>
      <c r="H102" s="856">
        <v>201.36324999999999</v>
      </c>
    </row>
    <row r="103" spans="1:8" s="84" customFormat="1">
      <c r="A103" s="174">
        <v>2016</v>
      </c>
      <c r="B103" s="838">
        <v>14118.606668439141</v>
      </c>
      <c r="C103" s="244">
        <v>194.88</v>
      </c>
      <c r="D103" s="838">
        <v>11310.48023243914</v>
      </c>
      <c r="E103" s="244">
        <v>74.781720000000007</v>
      </c>
      <c r="F103" s="838">
        <v>1838.845726</v>
      </c>
      <c r="G103" s="244">
        <v>496.05910399999999</v>
      </c>
      <c r="H103" s="857">
        <v>203.55988600000001</v>
      </c>
    </row>
    <row r="104" spans="1:8" s="84" customFormat="1">
      <c r="A104" s="844"/>
      <c r="B104" s="838"/>
      <c r="C104" s="244"/>
      <c r="D104" s="838"/>
      <c r="E104" s="244"/>
      <c r="F104" s="838"/>
      <c r="G104" s="244"/>
      <c r="H104" s="857"/>
    </row>
    <row r="105" spans="1:8" s="84" customFormat="1" ht="13">
      <c r="A105" s="324"/>
      <c r="B105" s="1285" t="s">
        <v>443</v>
      </c>
      <c r="C105" s="1285"/>
      <c r="D105" s="1285"/>
      <c r="E105" s="1285"/>
      <c r="F105" s="1285"/>
      <c r="G105" s="1285"/>
      <c r="H105" s="1285"/>
    </row>
    <row r="106" spans="1:8" s="84" customFormat="1">
      <c r="A106" s="845"/>
      <c r="B106" s="323"/>
      <c r="C106" s="323"/>
      <c r="D106" s="323"/>
      <c r="E106" s="323"/>
      <c r="F106" s="324"/>
      <c r="G106" s="324"/>
      <c r="H106" s="324"/>
    </row>
    <row r="107" spans="1:8" s="84" customFormat="1">
      <c r="A107" s="174">
        <v>2008</v>
      </c>
      <c r="B107" s="838">
        <v>74868.464361211096</v>
      </c>
      <c r="C107" s="244">
        <v>1081.7370000000001</v>
      </c>
      <c r="D107" s="838">
        <v>64474.85042521108</v>
      </c>
      <c r="E107" s="244">
        <v>326.4282</v>
      </c>
      <c r="F107" s="838">
        <v>5375.2063360000002</v>
      </c>
      <c r="G107" s="244">
        <v>2311.3200000000002</v>
      </c>
      <c r="H107" s="857">
        <v>1298.9223999999999</v>
      </c>
    </row>
    <row r="108" spans="1:8" s="84" customFormat="1">
      <c r="A108" s="174">
        <v>2009</v>
      </c>
      <c r="B108" s="838">
        <v>75544.450345094156</v>
      </c>
      <c r="C108" s="244">
        <v>1112.0219999999999</v>
      </c>
      <c r="D108" s="838">
        <v>65322.570010094161</v>
      </c>
      <c r="E108" s="244">
        <v>325.256373</v>
      </c>
      <c r="F108" s="838">
        <v>5345.355544</v>
      </c>
      <c r="G108" s="244">
        <v>2162.8977930000001</v>
      </c>
      <c r="H108" s="856">
        <v>1276.3486250000001</v>
      </c>
    </row>
    <row r="109" spans="1:8" s="84" customFormat="1">
      <c r="A109" s="174">
        <v>2010</v>
      </c>
      <c r="B109" s="838">
        <v>75916.242474546932</v>
      </c>
      <c r="C109" s="244">
        <v>1128.9659999999999</v>
      </c>
      <c r="D109" s="838">
        <v>65380.010177546945</v>
      </c>
      <c r="E109" s="244">
        <v>326.35114399999998</v>
      </c>
      <c r="F109" s="838">
        <v>5494.2377420000003</v>
      </c>
      <c r="G109" s="244">
        <v>2322.1619190000001</v>
      </c>
      <c r="H109" s="857">
        <v>1264.515492</v>
      </c>
    </row>
    <row r="110" spans="1:8" s="84" customFormat="1">
      <c r="A110" s="174">
        <v>2011</v>
      </c>
      <c r="B110" s="838">
        <v>76869.967817925208</v>
      </c>
      <c r="C110" s="244">
        <v>1149.144</v>
      </c>
      <c r="D110" s="838">
        <v>66096.904645925199</v>
      </c>
      <c r="E110" s="244">
        <v>324.23034000000001</v>
      </c>
      <c r="F110" s="838">
        <v>5644.3368719999999</v>
      </c>
      <c r="G110" s="244">
        <v>2396.0573840000002</v>
      </c>
      <c r="H110" s="857">
        <v>1259.294576</v>
      </c>
    </row>
    <row r="111" spans="1:8" s="84" customFormat="1">
      <c r="A111" s="174">
        <v>2012</v>
      </c>
      <c r="B111" s="838">
        <v>76725.566369971071</v>
      </c>
      <c r="C111" s="244">
        <v>1169.0429999999999</v>
      </c>
      <c r="D111" s="838">
        <v>65888.505572971058</v>
      </c>
      <c r="E111" s="244">
        <v>328.66120000000001</v>
      </c>
      <c r="F111" s="838">
        <v>5745.1849220000004</v>
      </c>
      <c r="G111" s="244">
        <v>2337.6725580000002</v>
      </c>
      <c r="H111" s="857">
        <v>1256.4991170000001</v>
      </c>
    </row>
    <row r="112" spans="1:8" s="84" customFormat="1">
      <c r="A112" s="174">
        <v>2013</v>
      </c>
      <c r="B112" s="838">
        <v>77016.122476920136</v>
      </c>
      <c r="C112" s="244">
        <v>1186.5509999999999</v>
      </c>
      <c r="D112" s="838">
        <v>66086.573487920148</v>
      </c>
      <c r="E112" s="244">
        <v>321.06421999999998</v>
      </c>
      <c r="F112" s="838">
        <v>5836.2043759999997</v>
      </c>
      <c r="G112" s="244">
        <v>2331.0342569999998</v>
      </c>
      <c r="H112" s="856">
        <v>1254.695136</v>
      </c>
    </row>
    <row r="113" spans="1:8" s="84" customFormat="1">
      <c r="A113" s="174">
        <v>2014</v>
      </c>
      <c r="B113" s="838">
        <v>78199.847382507258</v>
      </c>
      <c r="C113" s="244">
        <v>1210.1489999999999</v>
      </c>
      <c r="D113" s="838">
        <v>67037.246218507265</v>
      </c>
      <c r="E113" s="244">
        <v>329.05034000000001</v>
      </c>
      <c r="F113" s="838">
        <v>5987.6934709999996</v>
      </c>
      <c r="G113" s="244">
        <v>2381.650623</v>
      </c>
      <c r="H113" s="857">
        <v>1254.05773</v>
      </c>
    </row>
    <row r="114" spans="1:8" s="84" customFormat="1">
      <c r="A114" s="174">
        <v>2015</v>
      </c>
      <c r="B114" s="838">
        <v>79026.879926680849</v>
      </c>
      <c r="C114" s="244">
        <v>1231.2090000000001</v>
      </c>
      <c r="D114" s="838">
        <v>67599.069073680861</v>
      </c>
      <c r="E114" s="244">
        <v>335.16436800000002</v>
      </c>
      <c r="F114" s="838">
        <v>6230.7880889999997</v>
      </c>
      <c r="G114" s="244">
        <v>2376.479906</v>
      </c>
      <c r="H114" s="856">
        <v>1254.16949</v>
      </c>
    </row>
    <row r="115" spans="1:8" s="84" customFormat="1">
      <c r="A115" s="174">
        <v>2016</v>
      </c>
      <c r="B115" s="838">
        <v>80413.682750449065</v>
      </c>
      <c r="C115" s="244">
        <v>1248.327</v>
      </c>
      <c r="D115" s="838">
        <v>68705.670746449061</v>
      </c>
      <c r="E115" s="244">
        <v>341.80931199999998</v>
      </c>
      <c r="F115" s="838">
        <v>6469.4892600000003</v>
      </c>
      <c r="G115" s="244">
        <v>2395.1075999999998</v>
      </c>
      <c r="H115" s="857">
        <v>1253.278832</v>
      </c>
    </row>
    <row r="116" spans="1:8" s="84" customFormat="1">
      <c r="A116" s="844"/>
      <c r="B116" s="838"/>
      <c r="C116" s="244"/>
      <c r="D116" s="838"/>
      <c r="E116" s="244"/>
      <c r="F116" s="838"/>
      <c r="G116" s="244"/>
      <c r="H116" s="857"/>
    </row>
    <row r="117" spans="1:8" s="84" customFormat="1" ht="13">
      <c r="A117" s="324"/>
      <c r="B117" s="1285" t="s">
        <v>444</v>
      </c>
      <c r="C117" s="1285"/>
      <c r="D117" s="1285"/>
      <c r="E117" s="1285"/>
      <c r="F117" s="1285"/>
      <c r="G117" s="1285"/>
      <c r="H117" s="1285"/>
    </row>
    <row r="118" spans="1:8" s="84" customFormat="1">
      <c r="A118" s="845"/>
      <c r="B118" s="323"/>
      <c r="C118" s="323"/>
      <c r="D118" s="323"/>
      <c r="E118" s="323"/>
      <c r="F118" s="324"/>
      <c r="G118" s="324"/>
      <c r="H118" s="324"/>
    </row>
    <row r="119" spans="1:8" s="84" customFormat="1">
      <c r="A119" s="174">
        <v>2008</v>
      </c>
      <c r="B119" s="838">
        <v>145332.66073345765</v>
      </c>
      <c r="C119" s="244">
        <v>2263.866</v>
      </c>
      <c r="D119" s="838">
        <v>125757.43293745766</v>
      </c>
      <c r="E119" s="244">
        <v>705.73230000000001</v>
      </c>
      <c r="F119" s="838">
        <v>11582.179195999999</v>
      </c>
      <c r="G119" s="244">
        <v>4025.5320000000002</v>
      </c>
      <c r="H119" s="857">
        <v>997.91830000000004</v>
      </c>
    </row>
    <row r="120" spans="1:8" s="84" customFormat="1">
      <c r="A120" s="174">
        <v>2009</v>
      </c>
      <c r="B120" s="838">
        <v>147053.34622263891</v>
      </c>
      <c r="C120" s="244">
        <v>2308.8330000000001</v>
      </c>
      <c r="D120" s="838">
        <v>127777.65188563893</v>
      </c>
      <c r="E120" s="244">
        <v>713.09393999999998</v>
      </c>
      <c r="F120" s="838">
        <v>11584.783600999999</v>
      </c>
      <c r="G120" s="244">
        <v>3679.241943</v>
      </c>
      <c r="H120" s="856">
        <v>989.74185299999999</v>
      </c>
    </row>
    <row r="121" spans="1:8" s="84" customFormat="1">
      <c r="A121" s="174">
        <v>2010</v>
      </c>
      <c r="B121" s="838">
        <v>148008.03003786132</v>
      </c>
      <c r="C121" s="244">
        <v>2320.1819999999998</v>
      </c>
      <c r="D121" s="838">
        <v>128260.91271686133</v>
      </c>
      <c r="E121" s="244">
        <v>711.332944</v>
      </c>
      <c r="F121" s="838">
        <v>11970.364439999999</v>
      </c>
      <c r="G121" s="244">
        <v>3754.9165499999999</v>
      </c>
      <c r="H121" s="857">
        <v>990.32138699999996</v>
      </c>
    </row>
    <row r="122" spans="1:8" s="84" customFormat="1">
      <c r="A122" s="174">
        <v>2011</v>
      </c>
      <c r="B122" s="838">
        <v>150419.43215220488</v>
      </c>
      <c r="C122" s="244">
        <v>2345.9789999999998</v>
      </c>
      <c r="D122" s="838">
        <v>130046.1981122049</v>
      </c>
      <c r="E122" s="244">
        <v>703.35728400000005</v>
      </c>
      <c r="F122" s="838">
        <v>12453.209553999999</v>
      </c>
      <c r="G122" s="244">
        <v>3874.4334159999999</v>
      </c>
      <c r="H122" s="857">
        <v>996.25478599999997</v>
      </c>
    </row>
    <row r="123" spans="1:8" s="84" customFormat="1">
      <c r="A123" s="174">
        <v>2012</v>
      </c>
      <c r="B123" s="838">
        <v>150641.47412358251</v>
      </c>
      <c r="C123" s="244">
        <v>2363.8530000000001</v>
      </c>
      <c r="D123" s="838">
        <v>130017.8557565825</v>
      </c>
      <c r="E123" s="244">
        <v>706.68740000000003</v>
      </c>
      <c r="F123" s="838">
        <v>12788.182595</v>
      </c>
      <c r="G123" s="244">
        <v>3764.465874</v>
      </c>
      <c r="H123" s="857">
        <v>1000.429498</v>
      </c>
    </row>
    <row r="124" spans="1:8" s="84" customFormat="1">
      <c r="A124" s="174">
        <v>2013</v>
      </c>
      <c r="B124" s="838">
        <v>151827.8884419901</v>
      </c>
      <c r="C124" s="244">
        <v>2381.6849999999999</v>
      </c>
      <c r="D124" s="838">
        <v>130795.59055599013</v>
      </c>
      <c r="E124" s="244">
        <v>687.72861999999998</v>
      </c>
      <c r="F124" s="838">
        <v>13186.694044</v>
      </c>
      <c r="G124" s="244">
        <v>3769.9096559999998</v>
      </c>
      <c r="H124" s="856">
        <v>1006.280566</v>
      </c>
    </row>
    <row r="125" spans="1:8" s="84" customFormat="1">
      <c r="A125" s="174">
        <v>2014</v>
      </c>
      <c r="B125" s="838">
        <v>154945.36277088104</v>
      </c>
      <c r="C125" s="244">
        <v>2414.2890000000002</v>
      </c>
      <c r="D125" s="838">
        <v>133073.75148288102</v>
      </c>
      <c r="E125" s="244">
        <v>695.36693000000002</v>
      </c>
      <c r="F125" s="838">
        <v>13921.906688999999</v>
      </c>
      <c r="G125" s="244">
        <v>3830.4678629999999</v>
      </c>
      <c r="H125" s="857">
        <v>1009.5808060000001</v>
      </c>
    </row>
    <row r="126" spans="1:8" s="84" customFormat="1">
      <c r="A126" s="174">
        <v>2015</v>
      </c>
      <c r="B126" s="838">
        <v>157152.44377730365</v>
      </c>
      <c r="C126" s="244">
        <v>2443.4850000000001</v>
      </c>
      <c r="D126" s="838">
        <v>134593.24830930363</v>
      </c>
      <c r="E126" s="244">
        <v>709.27631599999995</v>
      </c>
      <c r="F126" s="838">
        <v>14501.355047999999</v>
      </c>
      <c r="G126" s="244">
        <v>3889.4202740000001</v>
      </c>
      <c r="H126" s="856">
        <v>1015.65883</v>
      </c>
    </row>
    <row r="127" spans="1:8" s="84" customFormat="1">
      <c r="A127" s="174">
        <v>2016</v>
      </c>
      <c r="B127" s="838">
        <v>160421.66144491918</v>
      </c>
      <c r="C127" s="244">
        <v>2478.0360000000001</v>
      </c>
      <c r="D127" s="838">
        <v>137211.82744891921</v>
      </c>
      <c r="E127" s="244">
        <v>717.46719199999995</v>
      </c>
      <c r="F127" s="838">
        <v>15095.185407999999</v>
      </c>
      <c r="G127" s="244">
        <v>3900.4081120000001</v>
      </c>
      <c r="H127" s="857">
        <v>1018.737284</v>
      </c>
    </row>
    <row r="128" spans="1:8" s="84" customFormat="1">
      <c r="A128" s="844"/>
      <c r="B128" s="838"/>
      <c r="C128" s="244"/>
      <c r="D128" s="838"/>
      <c r="E128" s="244"/>
      <c r="F128" s="838"/>
      <c r="G128" s="244"/>
      <c r="H128" s="857"/>
    </row>
    <row r="129" spans="1:8" s="84" customFormat="1" ht="13">
      <c r="A129" s="324"/>
      <c r="B129" s="1285" t="s">
        <v>445</v>
      </c>
      <c r="C129" s="1285"/>
      <c r="D129" s="1285"/>
      <c r="E129" s="1285"/>
      <c r="F129" s="1285"/>
      <c r="G129" s="1285"/>
      <c r="H129" s="1285"/>
    </row>
    <row r="130" spans="1:8" s="84" customFormat="1">
      <c r="A130" s="845"/>
      <c r="B130" s="323"/>
      <c r="C130" s="323"/>
      <c r="D130" s="323"/>
      <c r="E130" s="323"/>
      <c r="F130" s="324"/>
      <c r="G130" s="324"/>
      <c r="H130" s="324"/>
    </row>
    <row r="131" spans="1:8" s="84" customFormat="1">
      <c r="A131" s="174">
        <v>2008</v>
      </c>
      <c r="B131" s="838">
        <v>37117.678449263338</v>
      </c>
      <c r="C131" s="244">
        <v>634.524</v>
      </c>
      <c r="D131" s="838">
        <v>31852.918587263332</v>
      </c>
      <c r="E131" s="244">
        <v>207.2259</v>
      </c>
      <c r="F131" s="838">
        <v>2795.203262</v>
      </c>
      <c r="G131" s="244">
        <v>816.71400000000006</v>
      </c>
      <c r="H131" s="857">
        <v>811.09270000000004</v>
      </c>
    </row>
    <row r="132" spans="1:8" s="84" customFormat="1">
      <c r="A132" s="174">
        <v>2009</v>
      </c>
      <c r="B132" s="838">
        <v>37659.658314736087</v>
      </c>
      <c r="C132" s="244">
        <v>652.91099999999994</v>
      </c>
      <c r="D132" s="838">
        <v>32438.170577736088</v>
      </c>
      <c r="E132" s="244">
        <v>210.78603000000001</v>
      </c>
      <c r="F132" s="838">
        <v>2793.866426</v>
      </c>
      <c r="G132" s="244">
        <v>755.07156299999997</v>
      </c>
      <c r="H132" s="856">
        <v>808.85271799999998</v>
      </c>
    </row>
    <row r="133" spans="1:8" s="84" customFormat="1">
      <c r="A133" s="174">
        <v>2010</v>
      </c>
      <c r="B133" s="838">
        <v>37940.642906392626</v>
      </c>
      <c r="C133" s="244">
        <v>661.90800000000002</v>
      </c>
      <c r="D133" s="838">
        <v>32635.025652392625</v>
      </c>
      <c r="E133" s="244">
        <v>213.19048799999999</v>
      </c>
      <c r="F133" s="838">
        <v>2854.3464680000002</v>
      </c>
      <c r="G133" s="244">
        <v>765.41434200000003</v>
      </c>
      <c r="H133" s="857">
        <v>810.75795600000004</v>
      </c>
    </row>
    <row r="134" spans="1:8" s="84" customFormat="1">
      <c r="A134" s="174">
        <v>2011</v>
      </c>
      <c r="B134" s="838">
        <v>38622.521064563982</v>
      </c>
      <c r="C134" s="244">
        <v>673.59299999999996</v>
      </c>
      <c r="D134" s="838">
        <v>33164.830737563978</v>
      </c>
      <c r="E134" s="244">
        <v>210.55334999999999</v>
      </c>
      <c r="F134" s="838">
        <v>2932.9018099999998</v>
      </c>
      <c r="G134" s="244">
        <v>827.43936799999994</v>
      </c>
      <c r="H134" s="857">
        <v>813.20279900000003</v>
      </c>
    </row>
    <row r="135" spans="1:8" s="84" customFormat="1">
      <c r="A135" s="174">
        <v>2012</v>
      </c>
      <c r="B135" s="838">
        <v>38688.536645534346</v>
      </c>
      <c r="C135" s="244">
        <v>681.85199999999998</v>
      </c>
      <c r="D135" s="838">
        <v>33233.489032534344</v>
      </c>
      <c r="E135" s="244">
        <v>216.59168</v>
      </c>
      <c r="F135" s="838">
        <v>2964.6908119999998</v>
      </c>
      <c r="G135" s="244">
        <v>780.47833500000002</v>
      </c>
      <c r="H135" s="857">
        <v>811.43478600000003</v>
      </c>
    </row>
    <row r="136" spans="1:8" s="84" customFormat="1">
      <c r="A136" s="174">
        <v>2013</v>
      </c>
      <c r="B136" s="838">
        <v>39012.281753484844</v>
      </c>
      <c r="C136" s="244">
        <v>690.822</v>
      </c>
      <c r="D136" s="838">
        <v>33508.97842048484</v>
      </c>
      <c r="E136" s="244">
        <v>210.85319999999999</v>
      </c>
      <c r="F136" s="838">
        <v>3006.845444</v>
      </c>
      <c r="G136" s="244">
        <v>785.45817899999997</v>
      </c>
      <c r="H136" s="856">
        <v>809.32451000000003</v>
      </c>
    </row>
    <row r="137" spans="1:8" s="84" customFormat="1">
      <c r="A137" s="174">
        <v>2014</v>
      </c>
      <c r="B137" s="838">
        <v>39775.123911347313</v>
      </c>
      <c r="C137" s="244">
        <v>701.73599999999999</v>
      </c>
      <c r="D137" s="838">
        <v>34171.022444347313</v>
      </c>
      <c r="E137" s="244">
        <v>215.80352999999999</v>
      </c>
      <c r="F137" s="838">
        <v>3075.9694340000001</v>
      </c>
      <c r="G137" s="244">
        <v>801.79271700000004</v>
      </c>
      <c r="H137" s="857">
        <v>808.79978600000004</v>
      </c>
    </row>
    <row r="138" spans="1:8" s="84" customFormat="1">
      <c r="A138" s="174">
        <v>2015</v>
      </c>
      <c r="B138" s="838">
        <v>40378.591209671053</v>
      </c>
      <c r="C138" s="244">
        <v>714.10199999999998</v>
      </c>
      <c r="D138" s="838">
        <v>34640.862009671051</v>
      </c>
      <c r="E138" s="244">
        <v>227.01490000000001</v>
      </c>
      <c r="F138" s="838">
        <v>3165.0244640000001</v>
      </c>
      <c r="G138" s="244">
        <v>826.75931400000002</v>
      </c>
      <c r="H138" s="856">
        <v>804.82852200000002</v>
      </c>
    </row>
    <row r="139" spans="1:8" s="84" customFormat="1">
      <c r="A139" s="174">
        <v>2016</v>
      </c>
      <c r="B139" s="838">
        <v>41272.873326043904</v>
      </c>
      <c r="C139" s="244">
        <v>726.28499999999997</v>
      </c>
      <c r="D139" s="838">
        <v>35396.406310043909</v>
      </c>
      <c r="E139" s="244">
        <v>234.972036</v>
      </c>
      <c r="F139" s="838">
        <v>3293.488816</v>
      </c>
      <c r="G139" s="244">
        <v>818.48896000000002</v>
      </c>
      <c r="H139" s="857">
        <v>803.23220400000002</v>
      </c>
    </row>
    <row r="140" spans="1:8" s="84" customFormat="1">
      <c r="A140" s="844"/>
      <c r="B140" s="838"/>
      <c r="C140" s="244"/>
      <c r="D140" s="838"/>
      <c r="E140" s="244"/>
      <c r="F140" s="838"/>
      <c r="G140" s="244"/>
      <c r="H140" s="857"/>
    </row>
    <row r="141" spans="1:8" s="84" customFormat="1" ht="13">
      <c r="A141" s="324"/>
      <c r="B141" s="1285" t="s">
        <v>446</v>
      </c>
      <c r="C141" s="1285"/>
      <c r="D141" s="1285"/>
      <c r="E141" s="1285"/>
      <c r="F141" s="1285"/>
      <c r="G141" s="1285"/>
      <c r="H141" s="1285"/>
    </row>
    <row r="142" spans="1:8" s="84" customFormat="1">
      <c r="A142" s="845"/>
      <c r="B142" s="323"/>
      <c r="C142" s="323"/>
      <c r="D142" s="323"/>
      <c r="E142" s="323"/>
      <c r="F142" s="324"/>
      <c r="G142" s="324"/>
      <c r="H142" s="324"/>
    </row>
    <row r="143" spans="1:8" s="84" customFormat="1">
      <c r="A143" s="174">
        <v>2008</v>
      </c>
      <c r="B143" s="838">
        <v>9538.1908508602501</v>
      </c>
      <c r="C143" s="244">
        <v>162.94200000000001</v>
      </c>
      <c r="D143" s="838">
        <v>8355.259752860251</v>
      </c>
      <c r="E143" s="244">
        <v>57.065399999999997</v>
      </c>
      <c r="F143" s="838">
        <v>697.38579800000002</v>
      </c>
      <c r="G143" s="244">
        <v>195.53399999999999</v>
      </c>
      <c r="H143" s="857">
        <v>70.003900000000002</v>
      </c>
    </row>
    <row r="144" spans="1:8" s="84" customFormat="1">
      <c r="A144" s="174">
        <v>2009</v>
      </c>
      <c r="B144" s="838">
        <v>9702.5385888203746</v>
      </c>
      <c r="C144" s="244">
        <v>165.57</v>
      </c>
      <c r="D144" s="838">
        <v>8534.3293268203761</v>
      </c>
      <c r="E144" s="244">
        <v>57.169710000000002</v>
      </c>
      <c r="F144" s="838">
        <v>691.58102599999995</v>
      </c>
      <c r="G144" s="244">
        <v>183.70533599999999</v>
      </c>
      <c r="H144" s="856">
        <v>70.183189999999996</v>
      </c>
    </row>
    <row r="145" spans="1:8" s="84" customFormat="1">
      <c r="A145" s="174">
        <v>2010</v>
      </c>
      <c r="B145" s="838">
        <v>9798.1384477195625</v>
      </c>
      <c r="C145" s="244">
        <v>166.761</v>
      </c>
      <c r="D145" s="838">
        <v>8611.8310987195619</v>
      </c>
      <c r="E145" s="244">
        <v>57.060192000000001</v>
      </c>
      <c r="F145" s="838">
        <v>709.88130000000001</v>
      </c>
      <c r="G145" s="244">
        <v>181.717074</v>
      </c>
      <c r="H145" s="857">
        <v>70.887782999999999</v>
      </c>
    </row>
    <row r="146" spans="1:8" s="84" customFormat="1">
      <c r="A146" s="174">
        <v>2011</v>
      </c>
      <c r="B146" s="838">
        <v>9982.1669322868747</v>
      </c>
      <c r="C146" s="244">
        <v>168.93</v>
      </c>
      <c r="D146" s="838">
        <v>8777.7667132868755</v>
      </c>
      <c r="E146" s="244">
        <v>55.638449999999999</v>
      </c>
      <c r="F146" s="838">
        <v>727.05865900000003</v>
      </c>
      <c r="G146" s="244">
        <v>181.05271999999999</v>
      </c>
      <c r="H146" s="857">
        <v>71.720389999999995</v>
      </c>
    </row>
    <row r="147" spans="1:8" s="84" customFormat="1">
      <c r="A147" s="174">
        <v>2012</v>
      </c>
      <c r="B147" s="838">
        <v>10030.038954496456</v>
      </c>
      <c r="C147" s="244">
        <v>170.649</v>
      </c>
      <c r="D147" s="838">
        <v>8822.1231804964555</v>
      </c>
      <c r="E147" s="244">
        <v>55.069400000000002</v>
      </c>
      <c r="F147" s="838">
        <v>736.01259700000003</v>
      </c>
      <c r="G147" s="244">
        <v>173.80669800000001</v>
      </c>
      <c r="H147" s="857">
        <v>72.378079</v>
      </c>
    </row>
    <row r="148" spans="1:8" s="84" customFormat="1">
      <c r="A148" s="174">
        <v>2013</v>
      </c>
      <c r="B148" s="838">
        <v>10125.435096908541</v>
      </c>
      <c r="C148" s="244">
        <v>171.999</v>
      </c>
      <c r="D148" s="838">
        <v>8921.6574569085406</v>
      </c>
      <c r="E148" s="244">
        <v>53.433079999999997</v>
      </c>
      <c r="F148" s="838">
        <v>737.91810399999997</v>
      </c>
      <c r="G148" s="244">
        <v>167.42685</v>
      </c>
      <c r="H148" s="856">
        <v>73.000606000000005</v>
      </c>
    </row>
    <row r="149" spans="1:8" s="84" customFormat="1">
      <c r="A149" s="174">
        <v>2014</v>
      </c>
      <c r="B149" s="838">
        <v>10343.691187687487</v>
      </c>
      <c r="C149" s="244">
        <v>174.59100000000001</v>
      </c>
      <c r="D149" s="838">
        <v>9124.8509276874865</v>
      </c>
      <c r="E149" s="244">
        <v>55.02628</v>
      </c>
      <c r="F149" s="838">
        <v>750.79711499999996</v>
      </c>
      <c r="G149" s="244">
        <v>164.20527899999999</v>
      </c>
      <c r="H149" s="857">
        <v>74.220585999999997</v>
      </c>
    </row>
    <row r="150" spans="1:8" s="84" customFormat="1">
      <c r="A150" s="174">
        <v>2015</v>
      </c>
      <c r="B150" s="838">
        <v>10520.669581698792</v>
      </c>
      <c r="C150" s="244">
        <v>176.81100000000001</v>
      </c>
      <c r="D150" s="838">
        <v>9277.612604698792</v>
      </c>
      <c r="E150" s="244">
        <v>54.612684000000002</v>
      </c>
      <c r="F150" s="838">
        <v>768.32216100000005</v>
      </c>
      <c r="G150" s="244">
        <v>168.16342800000001</v>
      </c>
      <c r="H150" s="856">
        <v>75.147704000000004</v>
      </c>
    </row>
    <row r="151" spans="1:8" s="84" customFormat="1">
      <c r="A151" s="174">
        <v>2016</v>
      </c>
      <c r="B151" s="838">
        <v>10771.175684835105</v>
      </c>
      <c r="C151" s="244">
        <v>179.49299999999999</v>
      </c>
      <c r="D151" s="838">
        <v>9507.8597688351056</v>
      </c>
      <c r="E151" s="244">
        <v>51.210172</v>
      </c>
      <c r="F151" s="838">
        <v>794.60454400000003</v>
      </c>
      <c r="G151" s="244">
        <v>162.15670399999999</v>
      </c>
      <c r="H151" s="857">
        <v>75.851495999999997</v>
      </c>
    </row>
    <row r="152" spans="1:8" s="84" customFormat="1">
      <c r="A152" s="844"/>
      <c r="B152" s="838"/>
      <c r="C152" s="244"/>
      <c r="D152" s="838"/>
      <c r="E152" s="244"/>
      <c r="F152" s="838"/>
      <c r="G152" s="244"/>
      <c r="H152" s="857"/>
    </row>
    <row r="153" spans="1:8" s="84" customFormat="1" ht="13">
      <c r="A153" s="324"/>
      <c r="B153" s="1285" t="s">
        <v>447</v>
      </c>
      <c r="C153" s="1285"/>
      <c r="D153" s="1285"/>
      <c r="E153" s="1285"/>
      <c r="F153" s="1285"/>
      <c r="G153" s="1285"/>
      <c r="H153" s="1285"/>
    </row>
    <row r="154" spans="1:8" s="84" customFormat="1">
      <c r="A154" s="845"/>
      <c r="B154" s="323"/>
      <c r="C154" s="323"/>
      <c r="D154" s="323"/>
      <c r="E154" s="323"/>
      <c r="F154" s="324"/>
      <c r="G154" s="324"/>
      <c r="H154" s="324"/>
    </row>
    <row r="155" spans="1:8" s="84" customFormat="1">
      <c r="A155" s="174">
        <v>2008</v>
      </c>
      <c r="B155" s="838">
        <v>32126.027268860242</v>
      </c>
      <c r="C155" s="244">
        <v>390.81</v>
      </c>
      <c r="D155" s="838">
        <v>26238.608184860241</v>
      </c>
      <c r="E155" s="244">
        <v>162.9495</v>
      </c>
      <c r="F155" s="838">
        <v>4085.240084</v>
      </c>
      <c r="G155" s="244">
        <v>981.95399999999995</v>
      </c>
      <c r="H155" s="857">
        <v>266.46550000000002</v>
      </c>
    </row>
    <row r="156" spans="1:8" s="84" customFormat="1">
      <c r="A156" s="174">
        <v>2009</v>
      </c>
      <c r="B156" s="838">
        <v>32521.432313070516</v>
      </c>
      <c r="C156" s="244">
        <v>408.53699999999998</v>
      </c>
      <c r="D156" s="838">
        <v>26661.703576070515</v>
      </c>
      <c r="E156" s="244">
        <v>164.701134</v>
      </c>
      <c r="F156" s="838">
        <v>4068.35473</v>
      </c>
      <c r="G156" s="244">
        <v>944.59035900000003</v>
      </c>
      <c r="H156" s="856">
        <v>273.54551400000003</v>
      </c>
    </row>
    <row r="157" spans="1:8" s="84" customFormat="1">
      <c r="A157" s="174">
        <v>2010</v>
      </c>
      <c r="B157" s="838">
        <v>32669.481521476915</v>
      </c>
      <c r="C157" s="244">
        <v>423.04199999999997</v>
      </c>
      <c r="D157" s="838">
        <v>26764.140330476912</v>
      </c>
      <c r="E157" s="244">
        <v>162.106784</v>
      </c>
      <c r="F157" s="838">
        <v>4100.7320339999997</v>
      </c>
      <c r="G157" s="244">
        <v>938.30190300000004</v>
      </c>
      <c r="H157" s="857">
        <v>281.15847000000002</v>
      </c>
    </row>
    <row r="158" spans="1:8" s="84" customFormat="1">
      <c r="A158" s="174">
        <v>2011</v>
      </c>
      <c r="B158" s="838">
        <v>33130.929963578987</v>
      </c>
      <c r="C158" s="244">
        <v>437.48099999999999</v>
      </c>
      <c r="D158" s="838">
        <v>27138.305720578985</v>
      </c>
      <c r="E158" s="244">
        <v>162.76974000000001</v>
      </c>
      <c r="F158" s="838">
        <v>4160.6429529999996</v>
      </c>
      <c r="G158" s="244">
        <v>940.241848</v>
      </c>
      <c r="H158" s="857">
        <v>291.48870199999999</v>
      </c>
    </row>
    <row r="159" spans="1:8" s="84" customFormat="1">
      <c r="A159" s="174">
        <v>2012</v>
      </c>
      <c r="B159" s="838">
        <v>33070.046956400322</v>
      </c>
      <c r="C159" s="244">
        <v>451.68</v>
      </c>
      <c r="D159" s="838">
        <v>27134.029163400319</v>
      </c>
      <c r="E159" s="244">
        <v>166.08580000000001</v>
      </c>
      <c r="F159" s="838">
        <v>4150.1830140000002</v>
      </c>
      <c r="G159" s="244">
        <v>869.12525700000003</v>
      </c>
      <c r="H159" s="857">
        <v>298.94372199999998</v>
      </c>
    </row>
    <row r="160" spans="1:8" s="84" customFormat="1">
      <c r="A160" s="174">
        <v>2013</v>
      </c>
      <c r="B160" s="838">
        <v>33271.840203080588</v>
      </c>
      <c r="C160" s="244">
        <v>463.35</v>
      </c>
      <c r="D160" s="838">
        <v>27297.993681080588</v>
      </c>
      <c r="E160" s="244">
        <v>162.88198</v>
      </c>
      <c r="F160" s="838">
        <v>4190.7005680000002</v>
      </c>
      <c r="G160" s="244">
        <v>849.44238600000006</v>
      </c>
      <c r="H160" s="856">
        <v>307.471588</v>
      </c>
    </row>
    <row r="161" spans="1:8" s="84" customFormat="1">
      <c r="A161" s="174">
        <v>2014</v>
      </c>
      <c r="B161" s="838">
        <v>33843.330638753774</v>
      </c>
      <c r="C161" s="244">
        <v>477.69600000000003</v>
      </c>
      <c r="D161" s="838">
        <v>27775.154594753774</v>
      </c>
      <c r="E161" s="244">
        <v>162.48085</v>
      </c>
      <c r="F161" s="838">
        <v>4249.0176750000001</v>
      </c>
      <c r="G161" s="244">
        <v>864.34710900000005</v>
      </c>
      <c r="H161" s="857">
        <v>314.63441</v>
      </c>
    </row>
    <row r="162" spans="1:8" s="84" customFormat="1">
      <c r="A162" s="174">
        <v>2015</v>
      </c>
      <c r="B162" s="838">
        <v>34285.979750875609</v>
      </c>
      <c r="C162" s="244">
        <v>491.01299999999998</v>
      </c>
      <c r="D162" s="838">
        <v>28094.023407875611</v>
      </c>
      <c r="E162" s="244">
        <v>166.936644</v>
      </c>
      <c r="F162" s="838">
        <v>4341.399343</v>
      </c>
      <c r="G162" s="244">
        <v>870.96631400000001</v>
      </c>
      <c r="H162" s="856">
        <v>321.64104200000003</v>
      </c>
    </row>
    <row r="163" spans="1:8" s="84" customFormat="1">
      <c r="A163" s="174">
        <v>2016</v>
      </c>
      <c r="B163" s="838">
        <v>34962.423717928701</v>
      </c>
      <c r="C163" s="244">
        <v>504.49200000000002</v>
      </c>
      <c r="D163" s="838">
        <v>28642.367795928702</v>
      </c>
      <c r="E163" s="244">
        <v>169.68016</v>
      </c>
      <c r="F163" s="838">
        <v>4450.7201100000002</v>
      </c>
      <c r="G163" s="244">
        <v>868.06062399999996</v>
      </c>
      <c r="H163" s="857">
        <v>327.10302799999999</v>
      </c>
    </row>
    <row r="164" spans="1:8" s="84" customFormat="1">
      <c r="A164" s="844"/>
      <c r="B164" s="838"/>
      <c r="C164" s="244"/>
      <c r="D164" s="838"/>
      <c r="E164" s="244"/>
      <c r="F164" s="838"/>
      <c r="G164" s="244"/>
      <c r="H164" s="857"/>
    </row>
    <row r="165" spans="1:8" s="84" customFormat="1" ht="13">
      <c r="A165" s="324"/>
      <c r="B165" s="1285" t="s">
        <v>448</v>
      </c>
      <c r="C165" s="1285"/>
      <c r="D165" s="1285"/>
      <c r="E165" s="1285"/>
      <c r="F165" s="1285"/>
      <c r="G165" s="1285"/>
      <c r="H165" s="1285"/>
    </row>
    <row r="166" spans="1:8" s="84" customFormat="1">
      <c r="A166" s="845"/>
      <c r="B166" s="323"/>
      <c r="C166" s="323"/>
      <c r="D166" s="323"/>
      <c r="E166" s="323"/>
      <c r="F166" s="324"/>
      <c r="G166" s="324"/>
      <c r="H166" s="324"/>
    </row>
    <row r="167" spans="1:8" s="84" customFormat="1">
      <c r="A167" s="174">
        <v>2008</v>
      </c>
      <c r="B167" s="838">
        <v>19842.938288807938</v>
      </c>
      <c r="C167" s="244">
        <v>219.36</v>
      </c>
      <c r="D167" s="838">
        <v>16421.108748807939</v>
      </c>
      <c r="E167" s="244">
        <v>95.079599999999999</v>
      </c>
      <c r="F167" s="838">
        <v>2129.8798400000001</v>
      </c>
      <c r="G167" s="244">
        <v>779.38199999999995</v>
      </c>
      <c r="H167" s="857">
        <v>198.12809999999999</v>
      </c>
    </row>
    <row r="168" spans="1:8" s="84" customFormat="1">
      <c r="A168" s="174">
        <v>2009</v>
      </c>
      <c r="B168" s="838">
        <v>20125.618802273933</v>
      </c>
      <c r="C168" s="244">
        <v>226.512</v>
      </c>
      <c r="D168" s="838">
        <v>16757.336690273933</v>
      </c>
      <c r="E168" s="244">
        <v>94.133636999999993</v>
      </c>
      <c r="F168" s="838">
        <v>2106.7797799999998</v>
      </c>
      <c r="G168" s="244">
        <v>738.89076599999999</v>
      </c>
      <c r="H168" s="856">
        <v>201.96592899999999</v>
      </c>
    </row>
    <row r="169" spans="1:8" s="84" customFormat="1">
      <c r="A169" s="174">
        <v>2010</v>
      </c>
      <c r="B169" s="838">
        <v>20305.79906972867</v>
      </c>
      <c r="C169" s="244">
        <v>231.70500000000001</v>
      </c>
      <c r="D169" s="838">
        <v>16893.755582728671</v>
      </c>
      <c r="E169" s="244">
        <v>93.311735999999996</v>
      </c>
      <c r="F169" s="838">
        <v>2141.3366879999999</v>
      </c>
      <c r="G169" s="244">
        <v>742.05885599999999</v>
      </c>
      <c r="H169" s="857">
        <v>203.63120699999999</v>
      </c>
    </row>
    <row r="170" spans="1:8" s="84" customFormat="1">
      <c r="A170" s="174">
        <v>2011</v>
      </c>
      <c r="B170" s="838">
        <v>20688.469854604948</v>
      </c>
      <c r="C170" s="244">
        <v>237.852</v>
      </c>
      <c r="D170" s="838">
        <v>17203.303660604946</v>
      </c>
      <c r="E170" s="244">
        <v>91.727075999999997</v>
      </c>
      <c r="F170" s="838">
        <v>2188.2284070000001</v>
      </c>
      <c r="G170" s="244">
        <v>758.05162399999995</v>
      </c>
      <c r="H170" s="857">
        <v>209.307087</v>
      </c>
    </row>
    <row r="171" spans="1:8" s="84" customFormat="1">
      <c r="A171" s="174">
        <v>2012</v>
      </c>
      <c r="B171" s="838">
        <v>20725.233714459446</v>
      </c>
      <c r="C171" s="244">
        <v>243.501</v>
      </c>
      <c r="D171" s="838">
        <v>17274.283936459447</v>
      </c>
      <c r="E171" s="244">
        <v>91.226519999999994</v>
      </c>
      <c r="F171" s="838">
        <v>2202.8910700000001</v>
      </c>
      <c r="G171" s="244">
        <v>698.53040399999998</v>
      </c>
      <c r="H171" s="857">
        <v>214.80078399999999</v>
      </c>
    </row>
    <row r="172" spans="1:8" s="84" customFormat="1">
      <c r="A172" s="174">
        <v>2013</v>
      </c>
      <c r="B172" s="838">
        <v>20951.799982413857</v>
      </c>
      <c r="C172" s="244">
        <v>249.23099999999999</v>
      </c>
      <c r="D172" s="838">
        <v>17453.140279413856</v>
      </c>
      <c r="E172" s="244">
        <v>90.395899999999997</v>
      </c>
      <c r="F172" s="838">
        <v>2235.1092119999998</v>
      </c>
      <c r="G172" s="244">
        <v>702.55926299999999</v>
      </c>
      <c r="H172" s="856">
        <v>221.364328</v>
      </c>
    </row>
    <row r="173" spans="1:8" s="84" customFormat="1">
      <c r="A173" s="174">
        <v>2014</v>
      </c>
      <c r="B173" s="838">
        <v>21394.688320527221</v>
      </c>
      <c r="C173" s="244">
        <v>255.69</v>
      </c>
      <c r="D173" s="838">
        <v>17834.33330652722</v>
      </c>
      <c r="E173" s="244">
        <v>90.844470000000001</v>
      </c>
      <c r="F173" s="838">
        <v>2278.7974250000002</v>
      </c>
      <c r="G173" s="244">
        <v>709.75866900000005</v>
      </c>
      <c r="H173" s="857">
        <v>225.26445000000001</v>
      </c>
    </row>
    <row r="174" spans="1:8" s="84" customFormat="1">
      <c r="A174" s="174">
        <v>2015</v>
      </c>
      <c r="B174" s="838">
        <v>21745.779352511458</v>
      </c>
      <c r="C174" s="244">
        <v>261.096</v>
      </c>
      <c r="D174" s="838">
        <v>18116.418905511458</v>
      </c>
      <c r="E174" s="244">
        <v>92.613472000000002</v>
      </c>
      <c r="F174" s="838">
        <v>2352.610361</v>
      </c>
      <c r="G174" s="244">
        <v>692.10479199999997</v>
      </c>
      <c r="H174" s="856">
        <v>230.935822</v>
      </c>
    </row>
    <row r="175" spans="1:8" s="84" customFormat="1">
      <c r="A175" s="174">
        <v>2016</v>
      </c>
      <c r="B175" s="838">
        <v>22253.306183306395</v>
      </c>
      <c r="C175" s="244">
        <v>268.25700000000001</v>
      </c>
      <c r="D175" s="838">
        <v>18549.228271306398</v>
      </c>
      <c r="E175" s="244">
        <v>96.035471999999999</v>
      </c>
      <c r="F175" s="838">
        <v>2411.9433119999999</v>
      </c>
      <c r="G175" s="244">
        <v>692.97590400000001</v>
      </c>
      <c r="H175" s="857">
        <v>234.86622399999999</v>
      </c>
    </row>
    <row r="176" spans="1:8" s="84" customFormat="1">
      <c r="A176" s="844"/>
      <c r="B176" s="838"/>
      <c r="C176" s="244"/>
      <c r="D176" s="838"/>
      <c r="E176" s="244"/>
      <c r="F176" s="838"/>
      <c r="G176" s="244"/>
      <c r="H176" s="857"/>
    </row>
    <row r="177" spans="1:8" s="84" customFormat="1" ht="13">
      <c r="A177" s="324"/>
      <c r="B177" s="1285" t="s">
        <v>449</v>
      </c>
      <c r="C177" s="1285"/>
      <c r="D177" s="1285"/>
      <c r="E177" s="1285"/>
      <c r="F177" s="1285"/>
      <c r="G177" s="1285"/>
      <c r="H177" s="1285"/>
    </row>
    <row r="178" spans="1:8" s="84" customFormat="1">
      <c r="A178" s="845"/>
      <c r="B178" s="323"/>
      <c r="C178" s="323"/>
      <c r="D178" s="323"/>
      <c r="E178" s="323"/>
      <c r="F178" s="324"/>
      <c r="G178" s="324"/>
      <c r="H178" s="324"/>
    </row>
    <row r="179" spans="1:8" s="84" customFormat="1">
      <c r="A179" s="174">
        <v>2008</v>
      </c>
      <c r="B179" s="838">
        <v>25162.632588909044</v>
      </c>
      <c r="C179" s="244">
        <v>382.32299999999998</v>
      </c>
      <c r="D179" s="838">
        <v>21191.425770909042</v>
      </c>
      <c r="E179" s="244">
        <v>112.0581</v>
      </c>
      <c r="F179" s="838">
        <v>2167.109618</v>
      </c>
      <c r="G179" s="244">
        <v>902.29200000000003</v>
      </c>
      <c r="H179" s="857">
        <v>407.42410000000001</v>
      </c>
    </row>
    <row r="180" spans="1:8" s="84" customFormat="1">
      <c r="A180" s="174">
        <v>2009</v>
      </c>
      <c r="B180" s="838">
        <v>25658.387966946113</v>
      </c>
      <c r="C180" s="244">
        <v>393.78300000000002</v>
      </c>
      <c r="D180" s="838">
        <v>21784.647623946115</v>
      </c>
      <c r="E180" s="244">
        <v>112.331934</v>
      </c>
      <c r="F180" s="838">
        <v>2158.7819720000002</v>
      </c>
      <c r="G180" s="244">
        <v>804.679755</v>
      </c>
      <c r="H180" s="856">
        <v>404.16368199999999</v>
      </c>
    </row>
    <row r="181" spans="1:8" s="84" customFormat="1">
      <c r="A181" s="174">
        <v>2010</v>
      </c>
      <c r="B181" s="838">
        <v>26025.471261733917</v>
      </c>
      <c r="C181" s="244">
        <v>400.113</v>
      </c>
      <c r="D181" s="838">
        <v>22121.958988733917</v>
      </c>
      <c r="E181" s="244">
        <v>114.164008</v>
      </c>
      <c r="F181" s="838">
        <v>2215.5566319999998</v>
      </c>
      <c r="G181" s="244">
        <v>770.92092000000002</v>
      </c>
      <c r="H181" s="857">
        <v>402.75771300000002</v>
      </c>
    </row>
    <row r="182" spans="1:8" s="84" customFormat="1">
      <c r="A182" s="174">
        <v>2011</v>
      </c>
      <c r="B182" s="838">
        <v>26656.185813141539</v>
      </c>
      <c r="C182" s="244">
        <v>405.68700000000001</v>
      </c>
      <c r="D182" s="838">
        <v>22689.542613141541</v>
      </c>
      <c r="E182" s="244">
        <v>110.491416</v>
      </c>
      <c r="F182" s="838">
        <v>2273.7855960000002</v>
      </c>
      <c r="G182" s="244">
        <v>773.78709600000002</v>
      </c>
      <c r="H182" s="857">
        <v>402.89209199999999</v>
      </c>
    </row>
    <row r="183" spans="1:8" s="84" customFormat="1">
      <c r="A183" s="174">
        <v>2012</v>
      </c>
      <c r="B183" s="838">
        <v>26925.592319567524</v>
      </c>
      <c r="C183" s="244">
        <v>410.505</v>
      </c>
      <c r="D183" s="838">
        <v>22945.408612567524</v>
      </c>
      <c r="E183" s="244">
        <v>110.797</v>
      </c>
      <c r="F183" s="838">
        <v>2306.2627670000002</v>
      </c>
      <c r="G183" s="244">
        <v>750.47052599999995</v>
      </c>
      <c r="H183" s="857">
        <v>402.148414</v>
      </c>
    </row>
    <row r="184" spans="1:8" s="84" customFormat="1">
      <c r="A184" s="174">
        <v>2013</v>
      </c>
      <c r="B184" s="838">
        <v>27364.263021320101</v>
      </c>
      <c r="C184" s="244">
        <v>414.79500000000002</v>
      </c>
      <c r="D184" s="838">
        <v>23346.252349320104</v>
      </c>
      <c r="E184" s="244">
        <v>107.41658</v>
      </c>
      <c r="F184" s="838">
        <v>2346.509</v>
      </c>
      <c r="G184" s="244">
        <v>748.44326999999998</v>
      </c>
      <c r="H184" s="856">
        <v>400.84682199999997</v>
      </c>
    </row>
    <row r="185" spans="1:8" s="84" customFormat="1">
      <c r="A185" s="174">
        <v>2014</v>
      </c>
      <c r="B185" s="838">
        <v>28117.186477737665</v>
      </c>
      <c r="C185" s="244">
        <v>421.983</v>
      </c>
      <c r="D185" s="838">
        <v>24022.320678737662</v>
      </c>
      <c r="E185" s="244">
        <v>107.58234</v>
      </c>
      <c r="F185" s="838">
        <v>2409.1809039999998</v>
      </c>
      <c r="G185" s="244">
        <v>757.57323299999996</v>
      </c>
      <c r="H185" s="857">
        <v>398.54632199999998</v>
      </c>
    </row>
    <row r="186" spans="1:8" s="84" customFormat="1">
      <c r="A186" s="174">
        <v>2015</v>
      </c>
      <c r="B186" s="838">
        <v>28769.610745274516</v>
      </c>
      <c r="C186" s="244">
        <v>430.04399999999998</v>
      </c>
      <c r="D186" s="838">
        <v>24570.396688274515</v>
      </c>
      <c r="E186" s="244">
        <v>109.784836</v>
      </c>
      <c r="F186" s="838">
        <v>2502.0266969999998</v>
      </c>
      <c r="G186" s="244">
        <v>760.62564199999997</v>
      </c>
      <c r="H186" s="856">
        <v>396.73288200000002</v>
      </c>
    </row>
    <row r="187" spans="1:8" s="84" customFormat="1">
      <c r="A187" s="174">
        <v>2016</v>
      </c>
      <c r="B187" s="838">
        <v>29640.367473680704</v>
      </c>
      <c r="C187" s="244">
        <v>437.01299999999998</v>
      </c>
      <c r="D187" s="838">
        <v>25328.836465680706</v>
      </c>
      <c r="E187" s="244">
        <v>110.94808399999999</v>
      </c>
      <c r="F187" s="838">
        <v>2607.1451539999998</v>
      </c>
      <c r="G187" s="244">
        <v>761.72555199999999</v>
      </c>
      <c r="H187" s="857">
        <v>394.69921799999997</v>
      </c>
    </row>
    <row r="188" spans="1:8" s="84" customFormat="1">
      <c r="A188" s="844"/>
      <c r="B188" s="838"/>
      <c r="C188" s="244"/>
      <c r="D188" s="838"/>
      <c r="E188" s="244"/>
      <c r="F188" s="838"/>
      <c r="G188" s="244"/>
      <c r="H188" s="857"/>
    </row>
    <row r="189" spans="1:8" s="84" customFormat="1" ht="13">
      <c r="A189" s="324"/>
      <c r="B189" s="1285" t="s">
        <v>450</v>
      </c>
      <c r="C189" s="1285"/>
      <c r="D189" s="1285"/>
      <c r="E189" s="1285"/>
      <c r="F189" s="1285"/>
      <c r="G189" s="1285"/>
      <c r="H189" s="1285"/>
    </row>
    <row r="190" spans="1:8" s="84" customFormat="1">
      <c r="A190" s="845"/>
      <c r="B190" s="323"/>
      <c r="C190" s="323"/>
      <c r="D190" s="323"/>
      <c r="E190" s="323"/>
      <c r="F190" s="324"/>
      <c r="G190" s="324"/>
      <c r="H190" s="324"/>
    </row>
    <row r="191" spans="1:8" s="84" customFormat="1">
      <c r="A191" s="174">
        <v>2008</v>
      </c>
      <c r="B191" s="838">
        <v>19340.980694168575</v>
      </c>
      <c r="C191" s="244">
        <v>239.27099999999999</v>
      </c>
      <c r="D191" s="838">
        <v>16066.394144168575</v>
      </c>
      <c r="E191" s="244">
        <v>100.2834</v>
      </c>
      <c r="F191" s="838">
        <v>2167.4551499999998</v>
      </c>
      <c r="G191" s="244">
        <v>542.33399999999995</v>
      </c>
      <c r="H191" s="857">
        <v>225.24299999999999</v>
      </c>
    </row>
    <row r="192" spans="1:8" s="84" customFormat="1">
      <c r="A192" s="174">
        <v>2009</v>
      </c>
      <c r="B192" s="838">
        <v>19429.532997142342</v>
      </c>
      <c r="C192" s="244">
        <v>246.822</v>
      </c>
      <c r="D192" s="838">
        <v>16190.412084142343</v>
      </c>
      <c r="E192" s="244">
        <v>100.15609499999999</v>
      </c>
      <c r="F192" s="838">
        <v>2165.2897459999999</v>
      </c>
      <c r="G192" s="244">
        <v>494.62855500000001</v>
      </c>
      <c r="H192" s="856">
        <v>232.22451699999999</v>
      </c>
    </row>
    <row r="193" spans="1:8" s="84" customFormat="1">
      <c r="A193" s="174">
        <v>2010</v>
      </c>
      <c r="B193" s="838">
        <v>19426.572475400219</v>
      </c>
      <c r="C193" s="244">
        <v>252.465</v>
      </c>
      <c r="D193" s="838">
        <v>16116.437749400218</v>
      </c>
      <c r="E193" s="244">
        <v>99.855335999999994</v>
      </c>
      <c r="F193" s="838">
        <v>2201.6455620000002</v>
      </c>
      <c r="G193" s="244">
        <v>516.28915800000004</v>
      </c>
      <c r="H193" s="857">
        <v>239.87967</v>
      </c>
    </row>
    <row r="194" spans="1:8" s="84" customFormat="1">
      <c r="A194" s="174">
        <v>2011</v>
      </c>
      <c r="B194" s="838">
        <v>19605.920806733957</v>
      </c>
      <c r="C194" s="244">
        <v>258.90600000000001</v>
      </c>
      <c r="D194" s="838">
        <v>16203.042088733957</v>
      </c>
      <c r="E194" s="244">
        <v>99.407364000000001</v>
      </c>
      <c r="F194" s="838">
        <v>2260.1559980000002</v>
      </c>
      <c r="G194" s="244">
        <v>533.96333600000003</v>
      </c>
      <c r="H194" s="857">
        <v>250.44602</v>
      </c>
    </row>
    <row r="195" spans="1:8" s="84" customFormat="1">
      <c r="A195" s="174">
        <v>2012</v>
      </c>
      <c r="B195" s="838">
        <v>19462.275837679153</v>
      </c>
      <c r="C195" s="244">
        <v>264.99299999999999</v>
      </c>
      <c r="D195" s="838">
        <v>16061.179526679152</v>
      </c>
      <c r="E195" s="244">
        <v>98.247320000000002</v>
      </c>
      <c r="F195" s="838">
        <v>2270.660989</v>
      </c>
      <c r="G195" s="244">
        <v>509.58215100000001</v>
      </c>
      <c r="H195" s="857">
        <v>257.61285099999998</v>
      </c>
    </row>
    <row r="196" spans="1:8" s="84" customFormat="1">
      <c r="A196" s="174">
        <v>2013</v>
      </c>
      <c r="B196" s="838">
        <v>19439.929979165023</v>
      </c>
      <c r="C196" s="244">
        <v>270.71699999999998</v>
      </c>
      <c r="D196" s="838">
        <v>16017.448348165026</v>
      </c>
      <c r="E196" s="244">
        <v>94.8416</v>
      </c>
      <c r="F196" s="838">
        <v>2293.0797480000001</v>
      </c>
      <c r="G196" s="244">
        <v>498.93201299999998</v>
      </c>
      <c r="H196" s="856">
        <v>264.91127</v>
      </c>
    </row>
    <row r="197" spans="1:8" s="84" customFormat="1">
      <c r="A197" s="174">
        <v>2014</v>
      </c>
      <c r="B197" s="838">
        <v>19620.680728137992</v>
      </c>
      <c r="C197" s="244">
        <v>277.50599999999997</v>
      </c>
      <c r="D197" s="838">
        <v>16153.533155137993</v>
      </c>
      <c r="E197" s="244">
        <v>94.762749999999997</v>
      </c>
      <c r="F197" s="838">
        <v>2330.147923</v>
      </c>
      <c r="G197" s="244">
        <v>492.52596</v>
      </c>
      <c r="H197" s="857">
        <v>272.20494000000002</v>
      </c>
    </row>
    <row r="198" spans="1:8" s="84" customFormat="1">
      <c r="A198" s="174">
        <v>2015</v>
      </c>
      <c r="B198" s="838">
        <v>19694.707759888344</v>
      </c>
      <c r="C198" s="244">
        <v>283.03500000000003</v>
      </c>
      <c r="D198" s="838">
        <v>16192.772640888345</v>
      </c>
      <c r="E198" s="244">
        <v>95.712063999999998</v>
      </c>
      <c r="F198" s="838">
        <v>2376.0372689999999</v>
      </c>
      <c r="G198" s="244">
        <v>468.417372</v>
      </c>
      <c r="H198" s="856">
        <v>278.73341399999998</v>
      </c>
    </row>
    <row r="199" spans="1:8" s="84" customFormat="1">
      <c r="A199" s="174">
        <v>2016</v>
      </c>
      <c r="B199" s="838">
        <v>19942.967603198438</v>
      </c>
      <c r="C199" s="244">
        <v>289.35599999999999</v>
      </c>
      <c r="D199" s="838">
        <v>16359.084579198437</v>
      </c>
      <c r="E199" s="244">
        <v>100.015084</v>
      </c>
      <c r="F199" s="838">
        <v>2448.3045219999999</v>
      </c>
      <c r="G199" s="244">
        <v>463.43940800000001</v>
      </c>
      <c r="H199" s="857">
        <v>282.76801</v>
      </c>
    </row>
    <row r="200" spans="1:8" s="84" customFormat="1">
      <c r="A200" s="844"/>
      <c r="B200" s="838"/>
      <c r="C200" s="244"/>
      <c r="D200" s="838"/>
      <c r="E200" s="244"/>
      <c r="F200" s="838"/>
      <c r="G200" s="244"/>
      <c r="H200" s="857"/>
    </row>
    <row r="201" spans="1:8" s="84" customFormat="1" ht="13">
      <c r="A201" s="324"/>
      <c r="B201" s="1285" t="s">
        <v>460</v>
      </c>
      <c r="C201" s="1285"/>
      <c r="D201" s="1285"/>
      <c r="E201" s="1285"/>
      <c r="F201" s="1285"/>
      <c r="G201" s="1285"/>
      <c r="H201" s="1285"/>
    </row>
    <row r="202" spans="1:8" s="84" customFormat="1">
      <c r="A202" s="845"/>
      <c r="B202" s="323"/>
      <c r="C202" s="323"/>
      <c r="D202" s="323"/>
      <c r="E202" s="323"/>
      <c r="F202" s="324"/>
      <c r="G202" s="324"/>
      <c r="H202" s="324"/>
    </row>
    <row r="203" spans="1:8" s="84" customFormat="1">
      <c r="A203" s="174">
        <v>2008</v>
      </c>
      <c r="B203" s="838">
        <v>686520.76662462635</v>
      </c>
      <c r="C203" s="244">
        <v>10966.698</v>
      </c>
      <c r="D203" s="838">
        <v>584197.08747462626</v>
      </c>
      <c r="E203" s="244">
        <v>3315.7026000000001</v>
      </c>
      <c r="F203" s="838">
        <v>58544.016049999998</v>
      </c>
      <c r="G203" s="244">
        <v>18039.108</v>
      </c>
      <c r="H203" s="857">
        <v>11458.154500000001</v>
      </c>
    </row>
    <row r="204" spans="1:8" s="84" customFormat="1">
      <c r="A204" s="174">
        <v>2009</v>
      </c>
      <c r="B204" s="838">
        <v>695739.53179426224</v>
      </c>
      <c r="C204" s="244">
        <v>11286.78</v>
      </c>
      <c r="D204" s="838">
        <v>594947.94894626224</v>
      </c>
      <c r="E204" s="244">
        <v>3333.2122979999999</v>
      </c>
      <c r="F204" s="838">
        <v>58205.400164999999</v>
      </c>
      <c r="G204" s="244">
        <v>16556.830970999999</v>
      </c>
      <c r="H204" s="856">
        <v>11409.359414</v>
      </c>
    </row>
    <row r="205" spans="1:8" s="84" customFormat="1">
      <c r="A205" s="174">
        <v>2010</v>
      </c>
      <c r="B205" s="838">
        <v>701165.85024132079</v>
      </c>
      <c r="C205" s="244">
        <v>11473.763999999999</v>
      </c>
      <c r="D205" s="838">
        <v>598575.64163632097</v>
      </c>
      <c r="E205" s="244">
        <v>3333.8333280000002</v>
      </c>
      <c r="F205" s="838">
        <v>59461.035259999997</v>
      </c>
      <c r="G205" s="244">
        <v>16901.871524999999</v>
      </c>
      <c r="H205" s="857">
        <v>11419.704492000001</v>
      </c>
    </row>
    <row r="206" spans="1:8" s="84" customFormat="1">
      <c r="A206" s="174">
        <v>2011</v>
      </c>
      <c r="B206" s="838">
        <v>713477.22356518439</v>
      </c>
      <c r="C206" s="244">
        <v>11713.932000000001</v>
      </c>
      <c r="D206" s="838">
        <v>608310.52366518474</v>
      </c>
      <c r="E206" s="244">
        <v>3314.611566</v>
      </c>
      <c r="F206" s="838">
        <v>61200.526346999999</v>
      </c>
      <c r="G206" s="244">
        <v>17469.881224000001</v>
      </c>
      <c r="H206" s="857">
        <v>11467.748763</v>
      </c>
    </row>
    <row r="207" spans="1:8" s="84" customFormat="1">
      <c r="A207" s="174">
        <v>2012</v>
      </c>
      <c r="B207" s="838">
        <v>715160.79669120547</v>
      </c>
      <c r="C207" s="244">
        <v>11938.365</v>
      </c>
      <c r="D207" s="838">
        <v>609587.35062220553</v>
      </c>
      <c r="E207" s="244">
        <v>3334.7922400000002</v>
      </c>
      <c r="F207" s="838">
        <v>62022.111975</v>
      </c>
      <c r="G207" s="244">
        <v>16775.558202</v>
      </c>
      <c r="H207" s="857">
        <v>11502.618651999999</v>
      </c>
    </row>
    <row r="208" spans="1:8" s="84" customFormat="1">
      <c r="A208" s="174">
        <v>2013</v>
      </c>
      <c r="B208" s="838">
        <v>721530.23575506813</v>
      </c>
      <c r="C208" s="244">
        <v>12154.047</v>
      </c>
      <c r="D208" s="838">
        <v>614658.17200606817</v>
      </c>
      <c r="E208" s="244">
        <v>3250.2724400000002</v>
      </c>
      <c r="F208" s="838">
        <v>63223.037660000002</v>
      </c>
      <c r="G208" s="244">
        <v>16703.498067</v>
      </c>
      <c r="H208" s="856">
        <v>11541.208581999999</v>
      </c>
    </row>
    <row r="209" spans="1:8" s="84" customFormat="1">
      <c r="A209" s="174">
        <v>2014</v>
      </c>
      <c r="B209" s="838">
        <v>736257.60384624556</v>
      </c>
      <c r="C209" s="244">
        <v>12426.909</v>
      </c>
      <c r="D209" s="838">
        <v>626820.09403924563</v>
      </c>
      <c r="E209" s="244">
        <v>3299.78802</v>
      </c>
      <c r="F209" s="838">
        <v>65195.037149999996</v>
      </c>
      <c r="G209" s="244">
        <v>16937.590281000001</v>
      </c>
      <c r="H209" s="857">
        <v>11578.185356</v>
      </c>
    </row>
    <row r="210" spans="1:8" s="84" customFormat="1">
      <c r="A210" s="174">
        <v>2015</v>
      </c>
      <c r="B210" s="838">
        <v>747919.74639914196</v>
      </c>
      <c r="C210" s="244">
        <v>12676.647000000001</v>
      </c>
      <c r="D210" s="838">
        <v>635456.88834014186</v>
      </c>
      <c r="E210" s="244">
        <v>3370.3643400000001</v>
      </c>
      <c r="F210" s="838">
        <v>67620.067137000005</v>
      </c>
      <c r="G210" s="244">
        <v>17184.056626000001</v>
      </c>
      <c r="H210" s="856">
        <v>11611.722956</v>
      </c>
    </row>
    <row r="211" spans="1:8" s="84" customFormat="1">
      <c r="A211" s="174">
        <v>2016</v>
      </c>
      <c r="B211" s="838">
        <v>764809.40317910234</v>
      </c>
      <c r="C211" s="244">
        <v>12936.537</v>
      </c>
      <c r="D211" s="838">
        <v>649335.33706310228</v>
      </c>
      <c r="E211" s="244">
        <v>3451.0670479999999</v>
      </c>
      <c r="F211" s="838">
        <v>70164.199078000005</v>
      </c>
      <c r="G211" s="244">
        <v>17290.493664000001</v>
      </c>
      <c r="H211" s="857">
        <v>11631.769326</v>
      </c>
    </row>
    <row r="212" spans="1:8" s="84" customFormat="1">
      <c r="A212" s="841"/>
      <c r="B212" s="842"/>
      <c r="C212" s="841"/>
      <c r="D212" s="841"/>
      <c r="E212" s="841"/>
      <c r="F212" s="840"/>
      <c r="G212" s="840"/>
      <c r="H212" s="840"/>
    </row>
    <row r="213" spans="1:8" s="84" customFormat="1" ht="15" customHeight="1">
      <c r="A213" s="91"/>
      <c r="B213" s="1270" t="s">
        <v>1007</v>
      </c>
      <c r="C213" s="1270"/>
      <c r="D213" s="1270"/>
      <c r="E213" s="1270"/>
      <c r="F213" s="1270"/>
      <c r="G213" s="1270"/>
      <c r="H213" s="1270"/>
    </row>
    <row r="214" spans="1:8" s="84" customFormat="1" ht="15" customHeight="1">
      <c r="A214" s="91"/>
      <c r="B214" s="1270" t="s">
        <v>1133</v>
      </c>
      <c r="C214" s="1270"/>
      <c r="D214" s="1270"/>
      <c r="E214" s="1270"/>
      <c r="F214" s="1270"/>
      <c r="G214" s="1270"/>
      <c r="H214" s="1270"/>
    </row>
    <row r="215" spans="1:8" s="84" customFormat="1" ht="12.65" customHeight="1"/>
    <row r="216" spans="1:8" s="84" customFormat="1" ht="12.65" customHeight="1"/>
    <row r="217" spans="1:8" s="84" customFormat="1" ht="12.65" customHeight="1"/>
    <row r="218" spans="1:8" s="84" customFormat="1" ht="12.65" customHeight="1"/>
    <row r="219" spans="1:8" s="84" customFormat="1" ht="12.65" customHeight="1"/>
    <row r="220" spans="1:8" s="84" customFormat="1"/>
    <row r="221" spans="1:8" s="84" customFormat="1"/>
    <row r="222" spans="1:8" s="84" customFormat="1"/>
    <row r="223" spans="1:8" s="84" customFormat="1"/>
    <row r="224" spans="1:8" s="84" customFormat="1"/>
    <row r="225" s="84" customFormat="1"/>
    <row r="226" s="84" customFormat="1"/>
    <row r="227" s="84" customFormat="1"/>
    <row r="228" s="84" customFormat="1"/>
    <row r="229" s="84" customFormat="1"/>
    <row r="230" s="84" customFormat="1"/>
    <row r="231" s="84" customFormat="1"/>
    <row r="232" s="84" customFormat="1"/>
    <row r="234" s="263" customFormat="1" ht="20.149999999999999" customHeight="1"/>
    <row r="235" s="263" customFormat="1" ht="15" customHeight="1"/>
  </sheetData>
  <sheetProtection selectLockedCells="1"/>
  <mergeCells count="22">
    <mergeCell ref="B177:H177"/>
    <mergeCell ref="B21:H21"/>
    <mergeCell ref="A6:A7"/>
    <mergeCell ref="B6:B7"/>
    <mergeCell ref="C6:H6"/>
    <mergeCell ref="B9:H9"/>
    <mergeCell ref="B189:H189"/>
    <mergeCell ref="B201:H201"/>
    <mergeCell ref="B213:H213"/>
    <mergeCell ref="B214:H214"/>
    <mergeCell ref="B33:H33"/>
    <mergeCell ref="B45:H45"/>
    <mergeCell ref="B57:H57"/>
    <mergeCell ref="B69:H69"/>
    <mergeCell ref="B81:H81"/>
    <mergeCell ref="B93:H93"/>
    <mergeCell ref="B105:H105"/>
    <mergeCell ref="B117:H117"/>
    <mergeCell ref="B129:H129"/>
    <mergeCell ref="B141:H141"/>
    <mergeCell ref="B153:H153"/>
    <mergeCell ref="B165:H165"/>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&amp;"Arial,Fett"Fahrleistungen der im Bundesland zugelassenen Kraftfahrzeuge (Inländerkonzept) 2008 – 2016 
nach Fahrzeugarten*) und Bundesländern
Mill. Kilometer</oddHeader>
    <oddFooter>&amp;CStatistische Ämter der Länder – Indikatoren und Kennzahlen, UGRdL 2020</oddFooter>
  </headerFooter>
  <rowBreaks count="8" manualBreakCount="8">
    <brk id="31" max="7" man="1"/>
    <brk id="55" max="7" man="1"/>
    <brk id="79" max="7" man="1"/>
    <brk id="103" max="7" man="1"/>
    <brk id="127" max="7" man="1"/>
    <brk id="151" max="7" man="1"/>
    <brk id="175" max="7" man="1"/>
    <brk id="199" max="7" man="1"/>
  </rowBreaks>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2">
    <pageSetUpPr autoPageBreaks="0"/>
  </sheetPr>
  <dimension ref="A1:I219"/>
  <sheetViews>
    <sheetView showGridLines="0" showRowColHeaders="0" zoomScaleNormal="100" workbookViewId="0">
      <pane ySplit="8" topLeftCell="A9" activePane="bottomLeft" state="frozen"/>
      <selection pane="bottomLeft"/>
    </sheetView>
  </sheetViews>
  <sheetFormatPr baseColWidth="10" defaultColWidth="11.453125" defaultRowHeight="12.5"/>
  <cols>
    <col min="1" max="1" width="15.54296875" style="317" customWidth="1"/>
    <col min="2" max="2" width="12.7265625" style="317" customWidth="1"/>
    <col min="3" max="9" width="15.453125" style="317" customWidth="1"/>
    <col min="10" max="13" width="11.453125" style="317"/>
    <col min="14" max="14" width="5.81640625" style="317" customWidth="1"/>
    <col min="15" max="16384" width="11.453125" style="317"/>
  </cols>
  <sheetData>
    <row r="1" spans="1:9" ht="13">
      <c r="A1" s="691" t="s">
        <v>322</v>
      </c>
    </row>
    <row r="3" spans="1:9" ht="13">
      <c r="A3" s="318" t="s">
        <v>1028</v>
      </c>
      <c r="B3" s="318" t="s">
        <v>1392</v>
      </c>
    </row>
    <row r="4" spans="1:9" ht="13">
      <c r="A4" s="318"/>
      <c r="B4" s="318" t="s">
        <v>1006</v>
      </c>
    </row>
    <row r="5" spans="1:9" ht="13">
      <c r="A5" s="319"/>
      <c r="B5" s="318"/>
    </row>
    <row r="6" spans="1:9" ht="16.5" customHeight="1">
      <c r="A6" s="1355" t="s">
        <v>506</v>
      </c>
      <c r="B6" s="1440" t="s">
        <v>456</v>
      </c>
      <c r="C6" s="1440" t="s">
        <v>507</v>
      </c>
      <c r="D6" s="1440"/>
      <c r="E6" s="1440"/>
      <c r="F6" s="1440"/>
      <c r="G6" s="1440"/>
      <c r="H6" s="1440"/>
      <c r="I6" s="1441"/>
    </row>
    <row r="7" spans="1:9" ht="16.5" customHeight="1">
      <c r="A7" s="1469"/>
      <c r="B7" s="1440"/>
      <c r="C7" s="1440" t="s">
        <v>1008</v>
      </c>
      <c r="D7" s="1440" t="s">
        <v>1009</v>
      </c>
      <c r="E7" s="1440" t="s">
        <v>1010</v>
      </c>
      <c r="F7" s="1440" t="s">
        <v>595</v>
      </c>
      <c r="G7" s="1440"/>
      <c r="H7" s="1440"/>
      <c r="I7" s="1441" t="s">
        <v>1011</v>
      </c>
    </row>
    <row r="8" spans="1:9" ht="66" customHeight="1">
      <c r="A8" s="1356"/>
      <c r="B8" s="1440"/>
      <c r="C8" s="1440"/>
      <c r="D8" s="1440"/>
      <c r="E8" s="1440"/>
      <c r="F8" s="803" t="s">
        <v>1012</v>
      </c>
      <c r="G8" s="803" t="s">
        <v>1013</v>
      </c>
      <c r="H8" s="803" t="s">
        <v>1014</v>
      </c>
      <c r="I8" s="1441"/>
    </row>
    <row r="9" spans="1:9">
      <c r="A9" s="845"/>
      <c r="B9" s="843"/>
      <c r="C9" s="843"/>
      <c r="D9" s="843"/>
      <c r="E9" s="843"/>
      <c r="F9" s="840"/>
      <c r="G9" s="840"/>
      <c r="H9" s="840"/>
      <c r="I9" s="840"/>
    </row>
    <row r="10" spans="1:9" ht="13">
      <c r="A10" s="840"/>
      <c r="B10" s="1292" t="s">
        <v>435</v>
      </c>
      <c r="C10" s="1292"/>
      <c r="D10" s="1292"/>
      <c r="E10" s="1292"/>
      <c r="F10" s="1292"/>
      <c r="G10" s="1292"/>
      <c r="H10" s="1292"/>
      <c r="I10" s="1292"/>
    </row>
    <row r="11" spans="1:9">
      <c r="A11" s="845"/>
      <c r="B11" s="843"/>
      <c r="C11" s="843"/>
      <c r="D11" s="843"/>
      <c r="E11" s="843"/>
      <c r="F11" s="840"/>
      <c r="G11" s="840"/>
      <c r="H11" s="840"/>
      <c r="I11" s="840"/>
    </row>
    <row r="12" spans="1:9" s="84" customFormat="1">
      <c r="A12" s="174">
        <v>2008</v>
      </c>
      <c r="B12" s="838">
        <v>86468.547833882883</v>
      </c>
      <c r="C12" s="244">
        <v>62712.630836592711</v>
      </c>
      <c r="D12" s="838">
        <v>2578.4941346925384</v>
      </c>
      <c r="E12" s="244">
        <v>21168.581598827561</v>
      </c>
      <c r="F12" s="838">
        <v>1033.7703518217133</v>
      </c>
      <c r="G12" s="244">
        <v>5715.5792293428112</v>
      </c>
      <c r="H12" s="857">
        <v>14419.232017663035</v>
      </c>
      <c r="I12" s="857">
        <v>8.8412637700742742</v>
      </c>
    </row>
    <row r="13" spans="1:9" s="84" customFormat="1">
      <c r="A13" s="174">
        <v>2009</v>
      </c>
      <c r="B13" s="838">
        <v>88551.373816662745</v>
      </c>
      <c r="C13" s="244">
        <v>65163.713002135162</v>
      </c>
      <c r="D13" s="838">
        <v>2469.8931707066345</v>
      </c>
      <c r="E13" s="244">
        <v>20843.633034761184</v>
      </c>
      <c r="F13" s="838">
        <v>983.11632024770608</v>
      </c>
      <c r="G13" s="244">
        <v>5771.5457433161755</v>
      </c>
      <c r="H13" s="856">
        <v>14088.970971197305</v>
      </c>
      <c r="I13" s="856">
        <v>74.134609059773936</v>
      </c>
    </row>
    <row r="14" spans="1:9" s="84" customFormat="1">
      <c r="A14" s="174">
        <v>2010</v>
      </c>
      <c r="B14" s="838">
        <v>90141.776314376708</v>
      </c>
      <c r="C14" s="244">
        <v>66660.077143588322</v>
      </c>
      <c r="D14" s="838">
        <v>2501.9177191869048</v>
      </c>
      <c r="E14" s="244">
        <v>20946.20848245766</v>
      </c>
      <c r="F14" s="838">
        <v>936.64700708044199</v>
      </c>
      <c r="G14" s="244">
        <v>5866.0178249948331</v>
      </c>
      <c r="H14" s="857">
        <v>14143.543650382386</v>
      </c>
      <c r="I14" s="857">
        <v>33.572969143833987</v>
      </c>
    </row>
    <row r="15" spans="1:9" s="84" customFormat="1">
      <c r="A15" s="174">
        <v>2011</v>
      </c>
      <c r="B15" s="838">
        <v>92625.664875301663</v>
      </c>
      <c r="C15" s="244">
        <v>68402.091952605508</v>
      </c>
      <c r="D15" s="838">
        <v>2584.7704839266898</v>
      </c>
      <c r="E15" s="244">
        <v>21622.05967013671</v>
      </c>
      <c r="F15" s="838">
        <v>895.39803467913225</v>
      </c>
      <c r="G15" s="244">
        <v>6171.5189081537683</v>
      </c>
      <c r="H15" s="857">
        <v>14555.142727303812</v>
      </c>
      <c r="I15" s="857">
        <v>16.742768632757059</v>
      </c>
    </row>
    <row r="16" spans="1:9" s="84" customFormat="1">
      <c r="A16" s="174">
        <v>2012</v>
      </c>
      <c r="B16" s="838">
        <v>93821.931003381382</v>
      </c>
      <c r="C16" s="244">
        <v>69292.284278702093</v>
      </c>
      <c r="D16" s="838">
        <v>2522.7870203291131</v>
      </c>
      <c r="E16" s="244">
        <v>21988.858156954288</v>
      </c>
      <c r="F16" s="838">
        <v>857.64565138541866</v>
      </c>
      <c r="G16" s="244">
        <v>6400.8496287978069</v>
      </c>
      <c r="H16" s="857">
        <v>14730.362876771063</v>
      </c>
      <c r="I16" s="857">
        <v>18.001547395885623</v>
      </c>
    </row>
    <row r="17" spans="1:9" s="84" customFormat="1">
      <c r="A17" s="174">
        <v>2013</v>
      </c>
      <c r="B17" s="838">
        <v>95593.478887517209</v>
      </c>
      <c r="C17" s="244">
        <v>70727.454753685815</v>
      </c>
      <c r="D17" s="838">
        <v>2550.8224599112177</v>
      </c>
      <c r="E17" s="244">
        <v>22296.367079278851</v>
      </c>
      <c r="F17" s="838">
        <v>822.01928357488896</v>
      </c>
      <c r="G17" s="244">
        <v>6572.320918839825</v>
      </c>
      <c r="H17" s="856">
        <v>14902.026876864138</v>
      </c>
      <c r="I17" s="856">
        <v>18.834594641315615</v>
      </c>
    </row>
    <row r="18" spans="1:9" s="84" customFormat="1">
      <c r="A18" s="174">
        <v>2014</v>
      </c>
      <c r="B18" s="838">
        <v>98488.746948413027</v>
      </c>
      <c r="C18" s="244">
        <v>72966.473953578039</v>
      </c>
      <c r="D18" s="838">
        <v>2612.0351293205786</v>
      </c>
      <c r="E18" s="244">
        <v>22890.517203885</v>
      </c>
      <c r="F18" s="838">
        <v>786.21248541318869</v>
      </c>
      <c r="G18" s="244">
        <v>6786.2295722548961</v>
      </c>
      <c r="H18" s="857">
        <v>15318.075146216914</v>
      </c>
      <c r="I18" s="857">
        <v>19.720661629419045</v>
      </c>
    </row>
    <row r="19" spans="1:9" s="84" customFormat="1">
      <c r="A19" s="174">
        <v>2015</v>
      </c>
      <c r="B19" s="838">
        <v>101036.78963057493</v>
      </c>
      <c r="C19" s="244">
        <v>74949.070595309007</v>
      </c>
      <c r="D19" s="838">
        <v>2685.1043795189858</v>
      </c>
      <c r="E19" s="244">
        <v>23381.767194738513</v>
      </c>
      <c r="F19" s="838">
        <v>755.16128401228332</v>
      </c>
      <c r="G19" s="244">
        <v>6939.5815687245995</v>
      </c>
      <c r="H19" s="856">
        <v>15687.02434200163</v>
      </c>
      <c r="I19" s="856">
        <v>20.847461008443062</v>
      </c>
    </row>
    <row r="20" spans="1:9" s="84" customFormat="1">
      <c r="A20" s="174">
        <v>2016</v>
      </c>
      <c r="B20" s="838">
        <v>104337.52293641515</v>
      </c>
      <c r="C20" s="244">
        <v>77314.737285531723</v>
      </c>
      <c r="D20" s="838">
        <v>2741.3961553872005</v>
      </c>
      <c r="E20" s="244">
        <v>24258.39176257345</v>
      </c>
      <c r="F20" s="838">
        <v>731.96288005393387</v>
      </c>
      <c r="G20" s="244">
        <v>7117.5459334458528</v>
      </c>
      <c r="H20" s="857">
        <v>16408.882949073664</v>
      </c>
      <c r="I20" s="857">
        <v>22.997732922762481</v>
      </c>
    </row>
    <row r="21" spans="1:9" s="84" customFormat="1">
      <c r="A21" s="845"/>
      <c r="B21" s="843"/>
      <c r="C21" s="843"/>
      <c r="D21" s="843"/>
      <c r="E21" s="843"/>
      <c r="F21" s="840"/>
      <c r="G21" s="840"/>
      <c r="H21" s="840"/>
      <c r="I21" s="840"/>
    </row>
    <row r="22" spans="1:9" ht="13">
      <c r="A22" s="324"/>
      <c r="B22" s="1464" t="s">
        <v>436</v>
      </c>
      <c r="C22" s="1464"/>
      <c r="D22" s="1464"/>
      <c r="E22" s="1464"/>
      <c r="F22" s="1464"/>
      <c r="G22" s="1464"/>
      <c r="H22" s="1464"/>
      <c r="I22" s="1464"/>
    </row>
    <row r="23" spans="1:9" s="324" customFormat="1">
      <c r="A23" s="845"/>
      <c r="B23" s="323"/>
      <c r="C23" s="323"/>
      <c r="D23" s="323"/>
      <c r="E23" s="323"/>
    </row>
    <row r="24" spans="1:9" s="324" customFormat="1">
      <c r="A24" s="174">
        <v>2008</v>
      </c>
      <c r="B24" s="838">
        <v>113458.96229747373</v>
      </c>
      <c r="C24" s="838">
        <v>81188.407314472119</v>
      </c>
      <c r="D24" s="838">
        <v>3608.655561310321</v>
      </c>
      <c r="E24" s="838">
        <v>28640.808437071446</v>
      </c>
      <c r="F24" s="838">
        <v>3606.266680890637</v>
      </c>
      <c r="G24" s="838">
        <v>7175.1649906243183</v>
      </c>
      <c r="H24" s="838">
        <v>17859.376765556492</v>
      </c>
      <c r="I24" s="838">
        <v>21.090984619842917</v>
      </c>
    </row>
    <row r="25" spans="1:9" s="84" customFormat="1">
      <c r="A25" s="174">
        <v>2009</v>
      </c>
      <c r="B25" s="838">
        <v>115164.51326358247</v>
      </c>
      <c r="C25" s="838">
        <v>83367.661022766435</v>
      </c>
      <c r="D25" s="838">
        <v>3566.0766355154187</v>
      </c>
      <c r="E25" s="838">
        <v>28099.601520317421</v>
      </c>
      <c r="F25" s="838">
        <v>3510.0078781924053</v>
      </c>
      <c r="G25" s="838">
        <v>7222.6451703844677</v>
      </c>
      <c r="H25" s="838">
        <v>17366.948471740547</v>
      </c>
      <c r="I25" s="838">
        <v>131.17408498319645</v>
      </c>
    </row>
    <row r="26" spans="1:9" s="84" customFormat="1">
      <c r="A26" s="174">
        <v>2010</v>
      </c>
      <c r="B26" s="838">
        <v>116129.77410241305</v>
      </c>
      <c r="C26" s="838">
        <v>84479.872895058186</v>
      </c>
      <c r="D26" s="838">
        <v>3575.4034491389884</v>
      </c>
      <c r="E26" s="838">
        <v>27997.876122176614</v>
      </c>
      <c r="F26" s="838">
        <v>3419.7178643056113</v>
      </c>
      <c r="G26" s="838">
        <v>7340.8245932605987</v>
      </c>
      <c r="H26" s="838">
        <v>17237.333664610404</v>
      </c>
      <c r="I26" s="838">
        <v>76.621636039266591</v>
      </c>
    </row>
    <row r="27" spans="1:9" s="84" customFormat="1">
      <c r="A27" s="174">
        <v>2011</v>
      </c>
      <c r="B27" s="838">
        <v>118244.67663890845</v>
      </c>
      <c r="C27" s="838">
        <v>85083.497744350228</v>
      </c>
      <c r="D27" s="838">
        <v>3700.5430558297071</v>
      </c>
      <c r="E27" s="838">
        <v>29389.655373774764</v>
      </c>
      <c r="F27" s="838">
        <v>3350.4299957559501</v>
      </c>
      <c r="G27" s="838">
        <v>7852.6833904233235</v>
      </c>
      <c r="H27" s="838">
        <v>18186.54198759549</v>
      </c>
      <c r="I27" s="838">
        <v>70.980464953741205</v>
      </c>
    </row>
    <row r="28" spans="1:9" s="84" customFormat="1">
      <c r="A28" s="174">
        <v>2012</v>
      </c>
      <c r="B28" s="838">
        <v>118724.18652793112</v>
      </c>
      <c r="C28" s="838">
        <v>85429.953906602605</v>
      </c>
      <c r="D28" s="838">
        <v>3610.5084809266032</v>
      </c>
      <c r="E28" s="838">
        <v>29614.897978213783</v>
      </c>
      <c r="F28" s="838">
        <v>3274.9934144117574</v>
      </c>
      <c r="G28" s="838">
        <v>8025.1567670479935</v>
      </c>
      <c r="H28" s="838">
        <v>18314.747796754033</v>
      </c>
      <c r="I28" s="838">
        <v>68.826162188137829</v>
      </c>
    </row>
    <row r="29" spans="1:9" s="84" customFormat="1">
      <c r="A29" s="174">
        <v>2013</v>
      </c>
      <c r="B29" s="838">
        <v>119914.20278779161</v>
      </c>
      <c r="C29" s="838">
        <v>86152.58546528322</v>
      </c>
      <c r="D29" s="838">
        <v>3632.9511430295483</v>
      </c>
      <c r="E29" s="838">
        <v>30058.176976138704</v>
      </c>
      <c r="F29" s="838">
        <v>3202.3222980059832</v>
      </c>
      <c r="G29" s="838">
        <v>8257.0252141398087</v>
      </c>
      <c r="H29" s="838">
        <v>18598.829463992908</v>
      </c>
      <c r="I29" s="838">
        <v>70.489203340150212</v>
      </c>
    </row>
    <row r="30" spans="1:9" s="84" customFormat="1">
      <c r="A30" s="174">
        <v>2014</v>
      </c>
      <c r="B30" s="838">
        <v>122408.11683692597</v>
      </c>
      <c r="C30" s="838">
        <v>87961.666236973688</v>
      </c>
      <c r="D30" s="838">
        <v>3663.1536056936211</v>
      </c>
      <c r="E30" s="838">
        <v>30710.466261914833</v>
      </c>
      <c r="F30" s="838">
        <v>3138.7296652274736</v>
      </c>
      <c r="G30" s="838">
        <v>8461.603247734447</v>
      </c>
      <c r="H30" s="838">
        <v>19110.133348952917</v>
      </c>
      <c r="I30" s="838">
        <v>72.830732343827606</v>
      </c>
    </row>
    <row r="31" spans="1:9" s="84" customFormat="1">
      <c r="A31" s="174">
        <v>2015</v>
      </c>
      <c r="B31" s="838">
        <v>124484.67604733874</v>
      </c>
      <c r="C31" s="838">
        <v>89468.789563694794</v>
      </c>
      <c r="D31" s="838">
        <v>3795.3985813922209</v>
      </c>
      <c r="E31" s="838">
        <v>31146.759711355335</v>
      </c>
      <c r="F31" s="838">
        <v>3078.5709366723108</v>
      </c>
      <c r="G31" s="838">
        <v>8716.3482299463067</v>
      </c>
      <c r="H31" s="838">
        <v>19351.840544736719</v>
      </c>
      <c r="I31" s="838">
        <v>73.728190896395901</v>
      </c>
    </row>
    <row r="32" spans="1:9" s="84" customFormat="1">
      <c r="A32" s="174">
        <v>2016</v>
      </c>
      <c r="B32" s="838">
        <v>127432.67896956376</v>
      </c>
      <c r="C32" s="838">
        <v>91365.874895401648</v>
      </c>
      <c r="D32" s="838">
        <v>3883.5937992255008</v>
      </c>
      <c r="E32" s="838">
        <v>32106.241349204312</v>
      </c>
      <c r="F32" s="838">
        <v>3038.7813286769342</v>
      </c>
      <c r="G32" s="838">
        <v>9063.5923431757619</v>
      </c>
      <c r="H32" s="838">
        <v>20003.867677351616</v>
      </c>
      <c r="I32" s="838">
        <v>76.968925732294508</v>
      </c>
    </row>
    <row r="33" spans="1:9" s="84" customFormat="1">
      <c r="A33" s="328"/>
      <c r="B33" s="329"/>
      <c r="C33" s="329"/>
      <c r="D33" s="329"/>
      <c r="E33" s="329"/>
      <c r="F33" s="324"/>
      <c r="G33" s="324"/>
      <c r="H33" s="324"/>
      <c r="I33" s="324"/>
    </row>
    <row r="34" spans="1:9" s="84" customFormat="1" ht="13">
      <c r="A34" s="324"/>
      <c r="B34" s="1464" t="s">
        <v>437</v>
      </c>
      <c r="C34" s="1464"/>
      <c r="D34" s="1464"/>
      <c r="E34" s="1464"/>
      <c r="F34" s="1464"/>
      <c r="G34" s="1464"/>
      <c r="H34" s="1464"/>
      <c r="I34" s="1464"/>
    </row>
    <row r="35" spans="1:9" s="324" customFormat="1">
      <c r="A35" s="845"/>
      <c r="B35" s="323"/>
      <c r="C35" s="323"/>
      <c r="D35" s="323"/>
      <c r="E35" s="323"/>
    </row>
    <row r="36" spans="1:9" s="324" customFormat="1">
      <c r="A36" s="174">
        <v>2008</v>
      </c>
      <c r="B36" s="838">
        <v>15970.163781223044</v>
      </c>
      <c r="C36" s="244">
        <v>11784.889145143483</v>
      </c>
      <c r="D36" s="838">
        <v>346.77240298005222</v>
      </c>
      <c r="E36" s="244">
        <v>3798.5936890544799</v>
      </c>
      <c r="F36" s="838">
        <v>13.307375583971696</v>
      </c>
      <c r="G36" s="244">
        <v>722.11735726284201</v>
      </c>
      <c r="H36" s="857">
        <v>3063.1689562076663</v>
      </c>
      <c r="I36" s="857">
        <v>39.908544045028613</v>
      </c>
    </row>
    <row r="37" spans="1:9" s="324" customFormat="1">
      <c r="A37" s="174">
        <v>2009</v>
      </c>
      <c r="B37" s="838">
        <v>16124.901444988025</v>
      </c>
      <c r="C37" s="244">
        <v>11830.435541584418</v>
      </c>
      <c r="D37" s="838">
        <v>384.73267891825441</v>
      </c>
      <c r="E37" s="244">
        <v>3824.9540591774439</v>
      </c>
      <c r="F37" s="838">
        <v>14.957914079741693</v>
      </c>
      <c r="G37" s="244">
        <v>772.31680929427682</v>
      </c>
      <c r="H37" s="856">
        <v>3037.6793358034251</v>
      </c>
      <c r="I37" s="856">
        <v>84.779165307906609</v>
      </c>
    </row>
    <row r="38" spans="1:9" s="84" customFormat="1">
      <c r="A38" s="174">
        <v>2010</v>
      </c>
      <c r="B38" s="838">
        <v>16269.645531858187</v>
      </c>
      <c r="C38" s="244">
        <v>11811.324580419023</v>
      </c>
      <c r="D38" s="838">
        <v>416.26075063760339</v>
      </c>
      <c r="E38" s="244">
        <v>4001.001548306665</v>
      </c>
      <c r="F38" s="838">
        <v>18.23426692381895</v>
      </c>
      <c r="G38" s="244">
        <v>826.01374261661408</v>
      </c>
      <c r="H38" s="857">
        <v>3156.7535387662319</v>
      </c>
      <c r="I38" s="857">
        <v>41.058652494894055</v>
      </c>
    </row>
    <row r="39" spans="1:9" s="84" customFormat="1">
      <c r="A39" s="174">
        <v>2011</v>
      </c>
      <c r="B39" s="838">
        <v>16661.737345045225</v>
      </c>
      <c r="C39" s="244">
        <v>11822.364950126404</v>
      </c>
      <c r="D39" s="838">
        <v>464.56729242105706</v>
      </c>
      <c r="E39" s="244">
        <v>4330.5296389628893</v>
      </c>
      <c r="F39" s="838">
        <v>21.248334135900059</v>
      </c>
      <c r="G39" s="244">
        <v>882.67683368906091</v>
      </c>
      <c r="H39" s="857">
        <v>3426.6044711379286</v>
      </c>
      <c r="I39" s="857">
        <v>44.275463534873431</v>
      </c>
    </row>
    <row r="40" spans="1:9" s="84" customFormat="1">
      <c r="A40" s="174">
        <v>2012</v>
      </c>
      <c r="B40" s="838">
        <v>16670.22760713696</v>
      </c>
      <c r="C40" s="244">
        <v>11667.870107179979</v>
      </c>
      <c r="D40" s="838">
        <v>488.14967488848316</v>
      </c>
      <c r="E40" s="244">
        <v>4467.7001263605707</v>
      </c>
      <c r="F40" s="838">
        <v>22.99920874702255</v>
      </c>
      <c r="G40" s="244">
        <v>913.50992865823491</v>
      </c>
      <c r="H40" s="857">
        <v>3531.1909889553135</v>
      </c>
      <c r="I40" s="857">
        <v>46.507698707926394</v>
      </c>
    </row>
    <row r="41" spans="1:9" s="84" customFormat="1">
      <c r="A41" s="174">
        <v>2013</v>
      </c>
      <c r="B41" s="838">
        <v>16796.781734097167</v>
      </c>
      <c r="C41" s="244">
        <v>11664.040022653593</v>
      </c>
      <c r="D41" s="838">
        <v>563.00308355575874</v>
      </c>
      <c r="E41" s="244">
        <v>4521.4185411871867</v>
      </c>
      <c r="F41" s="838">
        <v>23.306692194678732</v>
      </c>
      <c r="G41" s="244">
        <v>926.63373712401278</v>
      </c>
      <c r="H41" s="856">
        <v>3571.4781118684955</v>
      </c>
      <c r="I41" s="856">
        <v>48.320086700628408</v>
      </c>
    </row>
    <row r="42" spans="1:9" s="84" customFormat="1">
      <c r="A42" s="174">
        <v>2014</v>
      </c>
      <c r="B42" s="838">
        <v>17179.09007325846</v>
      </c>
      <c r="C42" s="244">
        <v>11565.607112864262</v>
      </c>
      <c r="D42" s="838">
        <v>807.18211848170063</v>
      </c>
      <c r="E42" s="244">
        <v>4753.3477561839118</v>
      </c>
      <c r="F42" s="838">
        <v>23.312765358897195</v>
      </c>
      <c r="G42" s="244">
        <v>944.70284812377088</v>
      </c>
      <c r="H42" s="857">
        <v>3785.3321427012434</v>
      </c>
      <c r="I42" s="857">
        <v>52.953085728586039</v>
      </c>
    </row>
    <row r="43" spans="1:9" s="84" customFormat="1">
      <c r="A43" s="174">
        <v>2015</v>
      </c>
      <c r="B43" s="838">
        <v>17489.46797904183</v>
      </c>
      <c r="C43" s="244">
        <v>11693.728737390347</v>
      </c>
      <c r="D43" s="838">
        <v>783.48943352143885</v>
      </c>
      <c r="E43" s="244">
        <v>4954.9193743473897</v>
      </c>
      <c r="F43" s="838">
        <v>23.293992368995017</v>
      </c>
      <c r="G43" s="244">
        <v>965.95403510854749</v>
      </c>
      <c r="H43" s="856">
        <v>3965.6713468698472</v>
      </c>
      <c r="I43" s="856">
        <v>57.330433782658268</v>
      </c>
    </row>
    <row r="44" spans="1:9" s="84" customFormat="1">
      <c r="A44" s="174">
        <v>2016</v>
      </c>
      <c r="B44" s="838">
        <v>17896.911018340699</v>
      </c>
      <c r="C44" s="244">
        <v>11917.557220142809</v>
      </c>
      <c r="D44" s="838">
        <v>763.19924193034194</v>
      </c>
      <c r="E44" s="244">
        <v>5158.1271845617639</v>
      </c>
      <c r="F44" s="838">
        <v>23.285618540733626</v>
      </c>
      <c r="G44" s="244">
        <v>996.20312335295773</v>
      </c>
      <c r="H44" s="857">
        <v>4138.6384426680725</v>
      </c>
      <c r="I44" s="857">
        <v>58.027371705782997</v>
      </c>
    </row>
    <row r="45" spans="1:9" s="84" customFormat="1">
      <c r="A45" s="844"/>
      <c r="B45" s="838"/>
      <c r="C45" s="244"/>
      <c r="D45" s="838"/>
      <c r="E45" s="244"/>
      <c r="F45" s="838"/>
      <c r="G45" s="244"/>
      <c r="H45" s="857"/>
      <c r="I45" s="857"/>
    </row>
    <row r="46" spans="1:9" s="84" customFormat="1" ht="13">
      <c r="A46" s="324"/>
      <c r="B46" s="1285" t="s">
        <v>438</v>
      </c>
      <c r="C46" s="1285"/>
      <c r="D46" s="1285"/>
      <c r="E46" s="1285"/>
      <c r="F46" s="1285"/>
      <c r="G46" s="1285"/>
      <c r="H46" s="1285"/>
      <c r="I46" s="1285"/>
    </row>
    <row r="47" spans="1:9" s="84" customFormat="1">
      <c r="A47" s="845"/>
      <c r="B47" s="323"/>
      <c r="C47" s="323"/>
      <c r="D47" s="323"/>
      <c r="E47" s="323"/>
      <c r="F47" s="324"/>
      <c r="G47" s="324"/>
      <c r="H47" s="324"/>
      <c r="I47" s="324"/>
    </row>
    <row r="48" spans="1:9" s="84" customFormat="1">
      <c r="A48" s="174">
        <v>2008</v>
      </c>
      <c r="B48" s="838">
        <v>23299.530292329106</v>
      </c>
      <c r="C48" s="244">
        <v>18602.214006293427</v>
      </c>
      <c r="D48" s="838">
        <v>872.58797270029561</v>
      </c>
      <c r="E48" s="244">
        <v>3822.6273786915285</v>
      </c>
      <c r="F48" s="838">
        <v>251.33347668948562</v>
      </c>
      <c r="G48" s="244">
        <v>924.3217730275112</v>
      </c>
      <c r="H48" s="857">
        <v>2646.9721289745316</v>
      </c>
      <c r="I48" s="857">
        <v>2.1009346438542611</v>
      </c>
    </row>
    <row r="49" spans="1:9" s="84" customFormat="1">
      <c r="A49" s="174">
        <v>2009</v>
      </c>
      <c r="B49" s="838">
        <v>23532.498064391697</v>
      </c>
      <c r="C49" s="244">
        <v>18886.825010399767</v>
      </c>
      <c r="D49" s="838">
        <v>864.73848429454517</v>
      </c>
      <c r="E49" s="244">
        <v>3746.722012419943</v>
      </c>
      <c r="F49" s="838">
        <v>252.00944757773294</v>
      </c>
      <c r="G49" s="244">
        <v>918.25912679183182</v>
      </c>
      <c r="H49" s="856">
        <v>2576.4534380503778</v>
      </c>
      <c r="I49" s="856">
        <v>34.212557277444333</v>
      </c>
    </row>
    <row r="50" spans="1:9" s="84" customFormat="1">
      <c r="A50" s="174">
        <v>2010</v>
      </c>
      <c r="B50" s="838">
        <v>23603.880626248621</v>
      </c>
      <c r="C50" s="244">
        <v>18984.965758082861</v>
      </c>
      <c r="D50" s="838">
        <v>832.64227282934769</v>
      </c>
      <c r="E50" s="244">
        <v>3784.1304698584604</v>
      </c>
      <c r="F50" s="838">
        <v>253.64314321294577</v>
      </c>
      <c r="G50" s="244">
        <v>918.66602543990791</v>
      </c>
      <c r="H50" s="857">
        <v>2611.8213012056071</v>
      </c>
      <c r="I50" s="857">
        <v>2.1421254779535097</v>
      </c>
    </row>
    <row r="51" spans="1:9" s="84" customFormat="1">
      <c r="A51" s="174">
        <v>2011</v>
      </c>
      <c r="B51" s="838">
        <v>23942.7408071752</v>
      </c>
      <c r="C51" s="244">
        <v>19241.651338775351</v>
      </c>
      <c r="D51" s="838">
        <v>843.13100669133632</v>
      </c>
      <c r="E51" s="244">
        <v>3855.6158422870199</v>
      </c>
      <c r="F51" s="838">
        <v>259.63597219972888</v>
      </c>
      <c r="G51" s="244">
        <v>940.9870044068291</v>
      </c>
      <c r="H51" s="857">
        <v>2654.9928656804614</v>
      </c>
      <c r="I51" s="857">
        <v>2.3426194214925693</v>
      </c>
    </row>
    <row r="52" spans="1:9" s="84" customFormat="1">
      <c r="A52" s="174">
        <v>2012</v>
      </c>
      <c r="B52" s="838">
        <v>23906.506861131915</v>
      </c>
      <c r="C52" s="244">
        <v>19217.224029125955</v>
      </c>
      <c r="D52" s="838">
        <v>800.57828834307497</v>
      </c>
      <c r="E52" s="244">
        <v>3886.1088802186441</v>
      </c>
      <c r="F52" s="838">
        <v>262.75681911211223</v>
      </c>
      <c r="G52" s="244">
        <v>947.11471076998998</v>
      </c>
      <c r="H52" s="857">
        <v>2676.2373503365416</v>
      </c>
      <c r="I52" s="857">
        <v>2.595663444243911</v>
      </c>
    </row>
    <row r="53" spans="1:9" s="84" customFormat="1">
      <c r="A53" s="174">
        <v>2013</v>
      </c>
      <c r="B53" s="838">
        <v>24059.158834346803</v>
      </c>
      <c r="C53" s="244">
        <v>19318.742671963329</v>
      </c>
      <c r="D53" s="838">
        <v>811.40499146056959</v>
      </c>
      <c r="E53" s="244">
        <v>3926.2087312408671</v>
      </c>
      <c r="F53" s="838">
        <v>267.30330642361815</v>
      </c>
      <c r="G53" s="244">
        <v>953.11632934123111</v>
      </c>
      <c r="H53" s="856">
        <v>2705.7890954760178</v>
      </c>
      <c r="I53" s="856">
        <v>2.8024396820329134</v>
      </c>
    </row>
    <row r="54" spans="1:9" s="84" customFormat="1">
      <c r="A54" s="174">
        <v>2014</v>
      </c>
      <c r="B54" s="838">
        <v>24466.959254254492</v>
      </c>
      <c r="C54" s="244">
        <v>19617.686996879889</v>
      </c>
      <c r="D54" s="838">
        <v>821.57390142107818</v>
      </c>
      <c r="E54" s="244">
        <v>4024.843712585845</v>
      </c>
      <c r="F54" s="838">
        <v>272.12347731063579</v>
      </c>
      <c r="G54" s="244">
        <v>965.51472013924899</v>
      </c>
      <c r="H54" s="857">
        <v>2787.20551513596</v>
      </c>
      <c r="I54" s="857">
        <v>2.8546433676788312</v>
      </c>
    </row>
    <row r="55" spans="1:9" s="84" customFormat="1">
      <c r="A55" s="174">
        <v>2015</v>
      </c>
      <c r="B55" s="838">
        <v>24801.931475151698</v>
      </c>
      <c r="C55" s="244">
        <v>19832.608302463916</v>
      </c>
      <c r="D55" s="838">
        <v>833.93870424620809</v>
      </c>
      <c r="E55" s="244">
        <v>4132.1981016375858</v>
      </c>
      <c r="F55" s="838">
        <v>270.5559514802797</v>
      </c>
      <c r="G55" s="244">
        <v>991.28631221828846</v>
      </c>
      <c r="H55" s="856">
        <v>2870.3558379390174</v>
      </c>
      <c r="I55" s="856">
        <v>3.186366803990925</v>
      </c>
    </row>
    <row r="56" spans="1:9" s="84" customFormat="1">
      <c r="A56" s="174">
        <v>2016</v>
      </c>
      <c r="B56" s="838">
        <v>25293.222559168975</v>
      </c>
      <c r="C56" s="244">
        <v>20194.228246166495</v>
      </c>
      <c r="D56" s="838">
        <v>859.01511681080706</v>
      </c>
      <c r="E56" s="244">
        <v>4236.6754774014689</v>
      </c>
      <c r="F56" s="838">
        <v>266.97470941856824</v>
      </c>
      <c r="G56" s="244">
        <v>1009.6778273855607</v>
      </c>
      <c r="H56" s="857">
        <v>2960.0229405973405</v>
      </c>
      <c r="I56" s="857">
        <v>3.3037187902049108</v>
      </c>
    </row>
    <row r="57" spans="1:9" s="84" customFormat="1">
      <c r="A57" s="844"/>
      <c r="B57" s="838"/>
      <c r="C57" s="244"/>
      <c r="D57" s="838"/>
      <c r="E57" s="244"/>
      <c r="F57" s="838"/>
      <c r="G57" s="244"/>
      <c r="H57" s="857"/>
      <c r="I57" s="857"/>
    </row>
    <row r="58" spans="1:9" s="84" customFormat="1" ht="13">
      <c r="A58" s="324"/>
      <c r="B58" s="1285" t="s">
        <v>439</v>
      </c>
      <c r="C58" s="1285"/>
      <c r="D58" s="1285"/>
      <c r="E58" s="1285"/>
      <c r="F58" s="1285"/>
      <c r="G58" s="1285"/>
      <c r="H58" s="1285"/>
      <c r="I58" s="1285"/>
    </row>
    <row r="59" spans="1:9" s="84" customFormat="1">
      <c r="A59" s="845"/>
      <c r="B59" s="323"/>
      <c r="C59" s="323"/>
      <c r="D59" s="323"/>
      <c r="E59" s="323"/>
      <c r="F59" s="324"/>
      <c r="G59" s="324"/>
      <c r="H59" s="324"/>
      <c r="I59" s="324"/>
    </row>
    <row r="60" spans="1:9" s="84" customFormat="1">
      <c r="A60" s="174">
        <v>2008</v>
      </c>
      <c r="B60" s="838">
        <v>3709.7385196723485</v>
      </c>
      <c r="C60" s="244">
        <v>2300.3580162395601</v>
      </c>
      <c r="D60" s="838">
        <v>265.50132945310503</v>
      </c>
      <c r="E60" s="244">
        <v>1143.6855377593624</v>
      </c>
      <c r="F60" s="838">
        <v>2.8527354320877247</v>
      </c>
      <c r="G60" s="244">
        <v>178.53230848808192</v>
      </c>
      <c r="H60" s="857">
        <v>962.30049383919277</v>
      </c>
      <c r="I60" s="838">
        <v>0.19363622032118838</v>
      </c>
    </row>
    <row r="61" spans="1:9" s="84" customFormat="1">
      <c r="A61" s="174">
        <v>2009</v>
      </c>
      <c r="B61" s="838">
        <v>3761.565605070632</v>
      </c>
      <c r="C61" s="244">
        <v>2412.3439982925688</v>
      </c>
      <c r="D61" s="838">
        <v>251.26033583448557</v>
      </c>
      <c r="E61" s="244">
        <v>1091.4822687049277</v>
      </c>
      <c r="F61" s="838">
        <v>2.948613649569003</v>
      </c>
      <c r="G61" s="244">
        <v>173.43770180977637</v>
      </c>
      <c r="H61" s="856">
        <v>915.09595324558234</v>
      </c>
      <c r="I61" s="856">
        <v>6.4790022386497697</v>
      </c>
    </row>
    <row r="62" spans="1:9" s="84" customFormat="1">
      <c r="A62" s="174">
        <v>2010</v>
      </c>
      <c r="B62" s="838">
        <v>3812.8594041190163</v>
      </c>
      <c r="C62" s="244">
        <v>2461.1849718087069</v>
      </c>
      <c r="D62" s="838">
        <v>245.95844574037775</v>
      </c>
      <c r="E62" s="244">
        <v>1105.5206507301466</v>
      </c>
      <c r="F62" s="838">
        <v>3.0062322256254697</v>
      </c>
      <c r="G62" s="244">
        <v>178.36674216279243</v>
      </c>
      <c r="H62" s="857">
        <v>924.14767634172881</v>
      </c>
      <c r="I62" s="838">
        <v>0.19533583978458</v>
      </c>
    </row>
    <row r="63" spans="1:9" s="84" customFormat="1">
      <c r="A63" s="174">
        <v>2011</v>
      </c>
      <c r="B63" s="838">
        <v>3914.5840227441536</v>
      </c>
      <c r="C63" s="244">
        <v>2504.15497385361</v>
      </c>
      <c r="D63" s="838">
        <v>252.46274412314406</v>
      </c>
      <c r="E63" s="244">
        <v>1157.7939512890325</v>
      </c>
      <c r="F63" s="838">
        <v>2.9201275512906211</v>
      </c>
      <c r="G63" s="244">
        <v>181.32516751930865</v>
      </c>
      <c r="H63" s="857">
        <v>973.54865621843317</v>
      </c>
      <c r="I63" s="838">
        <v>0.17235347836699139</v>
      </c>
    </row>
    <row r="64" spans="1:9" s="84" customFormat="1">
      <c r="A64" s="174">
        <v>2012</v>
      </c>
      <c r="B64" s="838">
        <v>3943.2262789890574</v>
      </c>
      <c r="C64" s="244">
        <v>2537.974234886588</v>
      </c>
      <c r="D64" s="838">
        <v>236.08617740057625</v>
      </c>
      <c r="E64" s="244">
        <v>1168.8221057945191</v>
      </c>
      <c r="F64" s="838">
        <v>2.9242129400938119</v>
      </c>
      <c r="G64" s="244">
        <v>172.55905258366155</v>
      </c>
      <c r="H64" s="857">
        <v>993.33884027076385</v>
      </c>
      <c r="I64" s="838">
        <v>0.34376090737398524</v>
      </c>
    </row>
    <row r="65" spans="1:9" s="84" customFormat="1">
      <c r="A65" s="174">
        <v>2013</v>
      </c>
      <c r="B65" s="838">
        <v>4013.1840552942967</v>
      </c>
      <c r="C65" s="244">
        <v>2599.0760600033423</v>
      </c>
      <c r="D65" s="838">
        <v>235.27385770421603</v>
      </c>
      <c r="E65" s="244">
        <v>1178.3265423347802</v>
      </c>
      <c r="F65" s="838">
        <v>2.7772476594319966</v>
      </c>
      <c r="G65" s="244">
        <v>167.12803661429149</v>
      </c>
      <c r="H65" s="856">
        <v>1008.4212580610568</v>
      </c>
      <c r="I65" s="856">
        <v>0.50759525195815203</v>
      </c>
    </row>
    <row r="66" spans="1:9" s="84" customFormat="1">
      <c r="A66" s="174">
        <v>2014</v>
      </c>
      <c r="B66" s="838">
        <v>4112.7725090075819</v>
      </c>
      <c r="C66" s="244">
        <v>2666.4284771809685</v>
      </c>
      <c r="D66" s="838">
        <v>216.47169335115819</v>
      </c>
      <c r="E66" s="244">
        <v>1229.5769076194986</v>
      </c>
      <c r="F66" s="838">
        <v>2.7579198159187408</v>
      </c>
      <c r="G66" s="244">
        <v>171.04820071061437</v>
      </c>
      <c r="H66" s="857">
        <v>1055.7707870929653</v>
      </c>
      <c r="I66" s="838">
        <v>0.29543085595743551</v>
      </c>
    </row>
    <row r="67" spans="1:9" s="84" customFormat="1">
      <c r="A67" s="174">
        <v>2015</v>
      </c>
      <c r="B67" s="838">
        <v>4215.6125252082838</v>
      </c>
      <c r="C67" s="244">
        <v>2740.0855079215039</v>
      </c>
      <c r="D67" s="838">
        <v>207.68588976485347</v>
      </c>
      <c r="E67" s="244">
        <v>1267.3977142488638</v>
      </c>
      <c r="F67" s="838">
        <v>2.8788385246354986</v>
      </c>
      <c r="G67" s="244">
        <v>175.68940056746641</v>
      </c>
      <c r="H67" s="856">
        <v>1088.8294751567621</v>
      </c>
      <c r="I67" s="838">
        <v>0.44341327306218858</v>
      </c>
    </row>
    <row r="68" spans="1:9" s="84" customFormat="1">
      <c r="A68" s="174">
        <v>2016</v>
      </c>
      <c r="B68" s="838">
        <v>4351.0734536102418</v>
      </c>
      <c r="C68" s="244">
        <v>2809.6458057055811</v>
      </c>
      <c r="D68" s="838">
        <v>191.06538251863398</v>
      </c>
      <c r="E68" s="244">
        <v>1349.8424270117284</v>
      </c>
      <c r="F68" s="838">
        <v>3.1672181550215037</v>
      </c>
      <c r="G68" s="244">
        <v>179.12876513208207</v>
      </c>
      <c r="H68" s="857">
        <v>1167.5464437246249</v>
      </c>
      <c r="I68" s="857">
        <v>0.51983837429800195</v>
      </c>
    </row>
    <row r="69" spans="1:9" s="84" customFormat="1">
      <c r="A69" s="844"/>
      <c r="B69" s="838"/>
      <c r="C69" s="244"/>
      <c r="D69" s="838"/>
      <c r="E69" s="244"/>
      <c r="F69" s="838"/>
      <c r="G69" s="244"/>
      <c r="H69" s="857"/>
      <c r="I69" s="857"/>
    </row>
    <row r="70" spans="1:9" s="84" customFormat="1" ht="13">
      <c r="A70" s="324"/>
      <c r="B70" s="1285" t="s">
        <v>440</v>
      </c>
      <c r="C70" s="1285"/>
      <c r="D70" s="1285"/>
      <c r="E70" s="1285"/>
      <c r="F70" s="1285"/>
      <c r="G70" s="1285"/>
      <c r="H70" s="1285"/>
      <c r="I70" s="1285"/>
    </row>
    <row r="71" spans="1:9" s="84" customFormat="1">
      <c r="A71" s="845"/>
      <c r="B71" s="323"/>
      <c r="C71" s="323"/>
      <c r="D71" s="323"/>
      <c r="E71" s="323"/>
      <c r="F71" s="324"/>
      <c r="G71" s="324"/>
      <c r="H71" s="324"/>
      <c r="I71" s="324"/>
    </row>
    <row r="72" spans="1:9" s="84" customFormat="1">
      <c r="A72" s="174">
        <v>2008</v>
      </c>
      <c r="B72" s="838">
        <v>10225.393617574355</v>
      </c>
      <c r="C72" s="244">
        <v>5331.9110049675919</v>
      </c>
      <c r="D72" s="838">
        <v>418.55320458533276</v>
      </c>
      <c r="E72" s="244">
        <v>4471.730766293078</v>
      </c>
      <c r="F72" s="838">
        <v>15.982320071139718</v>
      </c>
      <c r="G72" s="244">
        <v>307.85655128352857</v>
      </c>
      <c r="H72" s="857">
        <v>4147.8918949384106</v>
      </c>
      <c r="I72" s="857">
        <v>3.1986417283508981</v>
      </c>
    </row>
    <row r="73" spans="1:9" s="84" customFormat="1">
      <c r="A73" s="174">
        <v>2009</v>
      </c>
      <c r="B73" s="838">
        <v>10318.735155060176</v>
      </c>
      <c r="C73" s="244">
        <v>5628.5207899063889</v>
      </c>
      <c r="D73" s="838">
        <v>413.53095414066627</v>
      </c>
      <c r="E73" s="244">
        <v>4254.758247778348</v>
      </c>
      <c r="F73" s="838">
        <v>15.041521252586465</v>
      </c>
      <c r="G73" s="244">
        <v>336.60701115173606</v>
      </c>
      <c r="H73" s="856">
        <v>3903.1097153740252</v>
      </c>
      <c r="I73" s="856">
        <v>21.925163234771283</v>
      </c>
    </row>
    <row r="74" spans="1:9" s="84" customFormat="1">
      <c r="A74" s="174">
        <v>2010</v>
      </c>
      <c r="B74" s="838">
        <v>10385.963882548558</v>
      </c>
      <c r="C74" s="244">
        <v>5703.7996700857384</v>
      </c>
      <c r="D74" s="838">
        <v>406.56843592807979</v>
      </c>
      <c r="E74" s="244">
        <v>4269.7298530354683</v>
      </c>
      <c r="F74" s="838">
        <v>14.698197460563101</v>
      </c>
      <c r="G74" s="244">
        <v>366.261442390995</v>
      </c>
      <c r="H74" s="857">
        <v>3888.7702131839105</v>
      </c>
      <c r="I74" s="857">
        <v>5.86592349927058</v>
      </c>
    </row>
    <row r="75" spans="1:9" s="84" customFormat="1">
      <c r="A75" s="174">
        <v>2011</v>
      </c>
      <c r="B75" s="838">
        <v>10544.304708868916</v>
      </c>
      <c r="C75" s="244">
        <v>5939.3420098035294</v>
      </c>
      <c r="D75" s="838">
        <v>397.12992293854438</v>
      </c>
      <c r="E75" s="244">
        <v>4196.5009707721692</v>
      </c>
      <c r="F75" s="838">
        <v>14.331137771281909</v>
      </c>
      <c r="G75" s="244">
        <v>393.28281103599249</v>
      </c>
      <c r="H75" s="857">
        <v>3788.8870219648948</v>
      </c>
      <c r="I75" s="857">
        <v>11.331805354670946</v>
      </c>
    </row>
    <row r="76" spans="1:9" s="84" customFormat="1">
      <c r="A76" s="174">
        <v>2012</v>
      </c>
      <c r="B76" s="838">
        <v>10558.066672009947</v>
      </c>
      <c r="C76" s="244">
        <v>5969.6542334802525</v>
      </c>
      <c r="D76" s="838">
        <v>389.53624679838572</v>
      </c>
      <c r="E76" s="244">
        <v>4185.2164986598546</v>
      </c>
      <c r="F76" s="838">
        <v>15.006493610609777</v>
      </c>
      <c r="G76" s="244">
        <v>414.98220103884864</v>
      </c>
      <c r="H76" s="857">
        <v>3755.2278040103965</v>
      </c>
      <c r="I76" s="857">
        <v>13.659693071454086</v>
      </c>
    </row>
    <row r="77" spans="1:9" s="84" customFormat="1">
      <c r="A77" s="174">
        <v>2013</v>
      </c>
      <c r="B77" s="838">
        <v>10675.229777626218</v>
      </c>
      <c r="C77" s="244">
        <v>6070.4318921917911</v>
      </c>
      <c r="D77" s="838">
        <v>453.47113093094384</v>
      </c>
      <c r="E77" s="244">
        <v>4138.5019047153819</v>
      </c>
      <c r="F77" s="838">
        <v>14.861949742003056</v>
      </c>
      <c r="G77" s="244">
        <v>429.49490540113993</v>
      </c>
      <c r="H77" s="856">
        <v>3694.1450495722383</v>
      </c>
      <c r="I77" s="856">
        <v>12.824849788101796</v>
      </c>
    </row>
    <row r="78" spans="1:9" s="84" customFormat="1">
      <c r="A78" s="174">
        <v>2014</v>
      </c>
      <c r="B78" s="838">
        <v>10883.343109142608</v>
      </c>
      <c r="C78" s="244">
        <v>6155.0904164816511</v>
      </c>
      <c r="D78" s="838">
        <v>458.24082904614403</v>
      </c>
      <c r="E78" s="244">
        <v>4257.8880099443877</v>
      </c>
      <c r="F78" s="838">
        <v>14.552002695318967</v>
      </c>
      <c r="G78" s="244">
        <v>428.12518094913753</v>
      </c>
      <c r="H78" s="857">
        <v>3815.2108262999313</v>
      </c>
      <c r="I78" s="857">
        <v>12.123853670425113</v>
      </c>
    </row>
    <row r="79" spans="1:9" s="84" customFormat="1">
      <c r="A79" s="174">
        <v>2015</v>
      </c>
      <c r="B79" s="838">
        <v>11069.230869880997</v>
      </c>
      <c r="C79" s="244">
        <v>6178.7380750204638</v>
      </c>
      <c r="D79" s="838">
        <v>452.1748939177379</v>
      </c>
      <c r="E79" s="244">
        <v>4427.212076935426</v>
      </c>
      <c r="F79" s="838">
        <v>14.144922291941903</v>
      </c>
      <c r="G79" s="244">
        <v>440.86423676455968</v>
      </c>
      <c r="H79" s="856">
        <v>3972.2029178789244</v>
      </c>
      <c r="I79" s="856">
        <v>11.105824007368151</v>
      </c>
    </row>
    <row r="80" spans="1:9" s="84" customFormat="1">
      <c r="A80" s="174">
        <v>2016</v>
      </c>
      <c r="B80" s="838">
        <v>11333.352314349171</v>
      </c>
      <c r="C80" s="244">
        <v>6302.0392227021148</v>
      </c>
      <c r="D80" s="838">
        <v>477.19890137105</v>
      </c>
      <c r="E80" s="244">
        <v>4542.3316495461913</v>
      </c>
      <c r="F80" s="838">
        <v>14.705673262818117</v>
      </c>
      <c r="G80" s="244">
        <v>466.5022797885963</v>
      </c>
      <c r="H80" s="857">
        <v>4061.1236964947771</v>
      </c>
      <c r="I80" s="857">
        <v>11.78254072981534</v>
      </c>
    </row>
    <row r="81" spans="1:9" s="84" customFormat="1">
      <c r="A81" s="844"/>
      <c r="B81" s="838"/>
      <c r="C81" s="244"/>
      <c r="D81" s="838"/>
      <c r="E81" s="244"/>
      <c r="F81" s="838"/>
      <c r="G81" s="244"/>
      <c r="H81" s="857"/>
      <c r="I81" s="857"/>
    </row>
    <row r="82" spans="1:9" s="84" customFormat="1" ht="13">
      <c r="A82" s="324"/>
      <c r="B82" s="1285" t="s">
        <v>441</v>
      </c>
      <c r="C82" s="1285"/>
      <c r="D82" s="1285"/>
      <c r="E82" s="1285"/>
      <c r="F82" s="1285"/>
      <c r="G82" s="1285"/>
      <c r="H82" s="1285"/>
      <c r="I82" s="1285"/>
    </row>
    <row r="83" spans="1:9" s="84" customFormat="1">
      <c r="A83" s="845"/>
      <c r="B83" s="323"/>
      <c r="C83" s="323"/>
      <c r="D83" s="323"/>
      <c r="E83" s="323"/>
      <c r="F83" s="324"/>
      <c r="G83" s="324"/>
      <c r="H83" s="324"/>
      <c r="I83" s="324"/>
    </row>
    <row r="84" spans="1:9" s="84" customFormat="1">
      <c r="A84" s="174">
        <v>2008</v>
      </c>
      <c r="B84" s="838">
        <v>55936.942175987366</v>
      </c>
      <c r="C84" s="244">
        <v>41942.360957191988</v>
      </c>
      <c r="D84" s="838">
        <v>1254.332627973014</v>
      </c>
      <c r="E84" s="244">
        <v>12702.518000713697</v>
      </c>
      <c r="F84" s="838">
        <v>392.56745350383022</v>
      </c>
      <c r="G84" s="244">
        <v>1824.5552867073347</v>
      </c>
      <c r="H84" s="857">
        <v>10485.395260502533</v>
      </c>
      <c r="I84" s="857">
        <v>37.730590108663556</v>
      </c>
    </row>
    <row r="85" spans="1:9" s="84" customFormat="1">
      <c r="A85" s="174">
        <v>2009</v>
      </c>
      <c r="B85" s="838">
        <v>56472.091789820093</v>
      </c>
      <c r="C85" s="244">
        <v>42631.392759007053</v>
      </c>
      <c r="D85" s="838">
        <v>1210.9786933728583</v>
      </c>
      <c r="E85" s="244">
        <v>12463.953435179541</v>
      </c>
      <c r="F85" s="838">
        <v>372.05117271623698</v>
      </c>
      <c r="G85" s="244">
        <v>1848.0179586371387</v>
      </c>
      <c r="H85" s="856">
        <v>10243.884303826164</v>
      </c>
      <c r="I85" s="856">
        <v>165.76690226064079</v>
      </c>
    </row>
    <row r="86" spans="1:9" s="84" customFormat="1">
      <c r="A86" s="174">
        <v>2010</v>
      </c>
      <c r="B86" s="838">
        <v>56679.309706771295</v>
      </c>
      <c r="C86" s="244">
        <v>42713.897953513864</v>
      </c>
      <c r="D86" s="838">
        <v>1239.7235576472497</v>
      </c>
      <c r="E86" s="244">
        <v>12611.224857452551</v>
      </c>
      <c r="F86" s="838">
        <v>354.02138320531736</v>
      </c>
      <c r="G86" s="244">
        <v>2053.2145465622834</v>
      </c>
      <c r="H86" s="857">
        <v>10203.98892768495</v>
      </c>
      <c r="I86" s="857">
        <v>114.46333815763194</v>
      </c>
    </row>
    <row r="87" spans="1:9" s="84" customFormat="1">
      <c r="A87" s="174">
        <v>2011</v>
      </c>
      <c r="B87" s="838">
        <v>57441.336882069765</v>
      </c>
      <c r="C87" s="244">
        <v>43202.437087755017</v>
      </c>
      <c r="D87" s="838">
        <v>1285.6698809421382</v>
      </c>
      <c r="E87" s="244">
        <v>12890.835394075171</v>
      </c>
      <c r="F87" s="838">
        <v>337.24133253871867</v>
      </c>
      <c r="G87" s="244">
        <v>2215.794665118071</v>
      </c>
      <c r="H87" s="857">
        <v>10337.799396418381</v>
      </c>
      <c r="I87" s="857">
        <v>62.394519297428538</v>
      </c>
    </row>
    <row r="88" spans="1:9" s="84" customFormat="1">
      <c r="A88" s="174">
        <v>2012</v>
      </c>
      <c r="B88" s="838">
        <v>57301.001921470081</v>
      </c>
      <c r="C88" s="244">
        <v>43055.361860792931</v>
      </c>
      <c r="D88" s="838">
        <v>1276.2384219913333</v>
      </c>
      <c r="E88" s="244">
        <v>12909.83498916819</v>
      </c>
      <c r="F88" s="838">
        <v>320.99600148899259</v>
      </c>
      <c r="G88" s="244">
        <v>2261.8730169965957</v>
      </c>
      <c r="H88" s="857">
        <v>10326.965970682602</v>
      </c>
      <c r="I88" s="857">
        <v>59.566649517621869</v>
      </c>
    </row>
    <row r="89" spans="1:9" s="84" customFormat="1">
      <c r="A89" s="174">
        <v>2013</v>
      </c>
      <c r="B89" s="838">
        <v>57573.463466477071</v>
      </c>
      <c r="C89" s="244">
        <v>43281.729741511073</v>
      </c>
      <c r="D89" s="838">
        <v>1328.6822200478371</v>
      </c>
      <c r="E89" s="244">
        <v>12901.270304659687</v>
      </c>
      <c r="F89" s="838">
        <v>302.30774191677159</v>
      </c>
      <c r="G89" s="244">
        <v>2302.633189735508</v>
      </c>
      <c r="H89" s="856">
        <v>10296.329373007407</v>
      </c>
      <c r="I89" s="856">
        <v>61.781200258476062</v>
      </c>
    </row>
    <row r="90" spans="1:9" s="84" customFormat="1">
      <c r="A90" s="174">
        <v>2014</v>
      </c>
      <c r="B90" s="838">
        <v>58492.291846220338</v>
      </c>
      <c r="C90" s="244">
        <v>43885.893994151811</v>
      </c>
      <c r="D90" s="838">
        <v>1408.3944676157685</v>
      </c>
      <c r="E90" s="244">
        <v>13132.887777901407</v>
      </c>
      <c r="F90" s="838">
        <v>285.38558946878055</v>
      </c>
      <c r="G90" s="244">
        <v>2408.2762430649982</v>
      </c>
      <c r="H90" s="857">
        <v>10439.225945367629</v>
      </c>
      <c r="I90" s="857">
        <v>65.115606551351661</v>
      </c>
    </row>
    <row r="91" spans="1:9" s="84" customFormat="1">
      <c r="A91" s="174">
        <v>2015</v>
      </c>
      <c r="B91" s="838">
        <v>59234.763562883694</v>
      </c>
      <c r="C91" s="244">
        <v>44168.668488679235</v>
      </c>
      <c r="D91" s="838">
        <v>1667.7459611788479</v>
      </c>
      <c r="E91" s="244">
        <v>13328.81795635822</v>
      </c>
      <c r="F91" s="838">
        <v>272.59008225111393</v>
      </c>
      <c r="G91" s="244">
        <v>2559.4173057465359</v>
      </c>
      <c r="H91" s="856">
        <v>10496.810568360568</v>
      </c>
      <c r="I91" s="856">
        <v>69.531156667386384</v>
      </c>
    </row>
    <row r="92" spans="1:9" s="84" customFormat="1">
      <c r="A92" s="174">
        <v>2016</v>
      </c>
      <c r="B92" s="838">
        <v>60367.577074853682</v>
      </c>
      <c r="C92" s="244">
        <v>44789.588077120803</v>
      </c>
      <c r="D92" s="838">
        <v>2005.9649827926746</v>
      </c>
      <c r="E92" s="244">
        <v>13490.497502205792</v>
      </c>
      <c r="F92" s="838">
        <v>261.65760707023526</v>
      </c>
      <c r="G92" s="244">
        <v>2841.3163350715931</v>
      </c>
      <c r="H92" s="857">
        <v>10387.523560063963</v>
      </c>
      <c r="I92" s="857">
        <v>81.526512734409394</v>
      </c>
    </row>
    <row r="93" spans="1:9" s="84" customFormat="1">
      <c r="A93" s="844"/>
      <c r="B93" s="838"/>
      <c r="C93" s="244"/>
      <c r="D93" s="838"/>
      <c r="E93" s="244"/>
      <c r="F93" s="838"/>
      <c r="G93" s="244"/>
      <c r="H93" s="857"/>
      <c r="I93" s="857"/>
    </row>
    <row r="94" spans="1:9" s="84" customFormat="1" ht="13">
      <c r="A94" s="324"/>
      <c r="B94" s="1285" t="s">
        <v>442</v>
      </c>
      <c r="C94" s="1285"/>
      <c r="D94" s="1285"/>
      <c r="E94" s="1285"/>
      <c r="F94" s="1285"/>
      <c r="G94" s="1285"/>
      <c r="H94" s="1285"/>
      <c r="I94" s="1285"/>
    </row>
    <row r="95" spans="1:9" s="84" customFormat="1">
      <c r="A95" s="845"/>
      <c r="B95" s="323"/>
      <c r="C95" s="323"/>
      <c r="D95" s="323"/>
      <c r="E95" s="323"/>
      <c r="F95" s="324"/>
      <c r="G95" s="324"/>
      <c r="H95" s="324"/>
      <c r="I95" s="324"/>
    </row>
    <row r="96" spans="1:9" s="84" customFormat="1">
      <c r="A96" s="174">
        <v>2008</v>
      </c>
      <c r="B96" s="838">
        <v>14121.914870945413</v>
      </c>
      <c r="C96" s="244">
        <v>11277.346989034711</v>
      </c>
      <c r="D96" s="838">
        <v>563.35402630017109</v>
      </c>
      <c r="E96" s="244">
        <v>2280.4846835640055</v>
      </c>
      <c r="F96" s="838">
        <v>218.33121214078241</v>
      </c>
      <c r="G96" s="244">
        <v>468.8561532541122</v>
      </c>
      <c r="H96" s="857">
        <v>1593.2973181691107</v>
      </c>
      <c r="I96" s="857">
        <v>0.72917204652564493</v>
      </c>
    </row>
    <row r="97" spans="1:9" s="84" customFormat="1">
      <c r="A97" s="174">
        <v>2009</v>
      </c>
      <c r="B97" s="838">
        <v>14118.887103963812</v>
      </c>
      <c r="C97" s="244">
        <v>11284.883771795492</v>
      </c>
      <c r="D97" s="838">
        <v>550.722831087072</v>
      </c>
      <c r="E97" s="244">
        <v>2277.4062542959027</v>
      </c>
      <c r="F97" s="838">
        <v>220.0440709462668</v>
      </c>
      <c r="G97" s="244">
        <v>477.98537673018336</v>
      </c>
      <c r="H97" s="856">
        <v>1579.3768066194525</v>
      </c>
      <c r="I97" s="856">
        <v>5.8742467853451368</v>
      </c>
    </row>
    <row r="98" spans="1:9" s="84" customFormat="1">
      <c r="A98" s="174">
        <v>2010</v>
      </c>
      <c r="B98" s="838">
        <v>14052.262478125247</v>
      </c>
      <c r="C98" s="244">
        <v>11178.271999397697</v>
      </c>
      <c r="D98" s="838">
        <v>551.59820061079154</v>
      </c>
      <c r="E98" s="244">
        <v>2321.0544331314563</v>
      </c>
      <c r="F98" s="838">
        <v>224.55866044272284</v>
      </c>
      <c r="G98" s="244">
        <v>490.1986850950239</v>
      </c>
      <c r="H98" s="857">
        <v>1606.2970875937096</v>
      </c>
      <c r="I98" s="857">
        <v>1.33784498530234</v>
      </c>
    </row>
    <row r="99" spans="1:9" s="84" customFormat="1">
      <c r="A99" s="174">
        <v>2011</v>
      </c>
      <c r="B99" s="838">
        <v>14126.583880030823</v>
      </c>
      <c r="C99" s="244">
        <v>11179.006605449998</v>
      </c>
      <c r="D99" s="838">
        <v>571.92371434801703</v>
      </c>
      <c r="E99" s="244">
        <v>2367.0642154046518</v>
      </c>
      <c r="F99" s="838">
        <v>222.7445631911861</v>
      </c>
      <c r="G99" s="244">
        <v>510.82506520698388</v>
      </c>
      <c r="H99" s="857">
        <v>1633.4945870064814</v>
      </c>
      <c r="I99" s="857">
        <v>8.5893448281563334</v>
      </c>
    </row>
    <row r="100" spans="1:9" s="84" customFormat="1">
      <c r="A100" s="174">
        <v>2012</v>
      </c>
      <c r="B100" s="838">
        <v>13966.884897464141</v>
      </c>
      <c r="C100" s="244">
        <v>11015.715933463811</v>
      </c>
      <c r="D100" s="838">
        <v>551.39750481258125</v>
      </c>
      <c r="E100" s="244">
        <v>2394.894018773457</v>
      </c>
      <c r="F100" s="838">
        <v>223.21777334295581</v>
      </c>
      <c r="G100" s="244">
        <v>517.47999892950315</v>
      </c>
      <c r="H100" s="857">
        <v>1654.1962465009981</v>
      </c>
      <c r="I100" s="857">
        <v>4.8774404142908176</v>
      </c>
    </row>
    <row r="101" spans="1:9" s="84" customFormat="1">
      <c r="A101" s="174">
        <v>2013</v>
      </c>
      <c r="B101" s="838">
        <v>13895.175256634519</v>
      </c>
      <c r="C101" s="244">
        <v>10937.051785136979</v>
      </c>
      <c r="D101" s="838">
        <v>548.206998591451</v>
      </c>
      <c r="E101" s="244">
        <v>2405.8316492240542</v>
      </c>
      <c r="F101" s="838">
        <v>225.21383537482873</v>
      </c>
      <c r="G101" s="244">
        <v>529.56706019904641</v>
      </c>
      <c r="H101" s="856">
        <v>1651.0507536501791</v>
      </c>
      <c r="I101" s="856">
        <v>4.0848236820329129</v>
      </c>
    </row>
    <row r="102" spans="1:9" s="84" customFormat="1">
      <c r="A102" s="174">
        <v>2014</v>
      </c>
      <c r="B102" s="838">
        <v>13986.371851443337</v>
      </c>
      <c r="C102" s="244">
        <v>10975.701455186821</v>
      </c>
      <c r="D102" s="838">
        <v>549.0129486197452</v>
      </c>
      <c r="E102" s="244">
        <v>2458.1365655410659</v>
      </c>
      <c r="F102" s="838">
        <v>229.43255986481435</v>
      </c>
      <c r="G102" s="244">
        <v>541.37172613362713</v>
      </c>
      <c r="H102" s="857">
        <v>1687.3322795426243</v>
      </c>
      <c r="I102" s="857">
        <v>3.5208820957059181</v>
      </c>
    </row>
    <row r="103" spans="1:9" s="84" customFormat="1">
      <c r="A103" s="174">
        <v>2015</v>
      </c>
      <c r="B103" s="838">
        <v>14012.612205157428</v>
      </c>
      <c r="C103" s="244">
        <v>10960.355208344452</v>
      </c>
      <c r="D103" s="838">
        <v>544.89089163546089</v>
      </c>
      <c r="E103" s="244">
        <v>2504.1520724594811</v>
      </c>
      <c r="F103" s="838">
        <v>232.31708759816078</v>
      </c>
      <c r="G103" s="244">
        <v>548.28592171037337</v>
      </c>
      <c r="H103" s="856">
        <v>1723.5490631509472</v>
      </c>
      <c r="I103" s="856">
        <v>3.2140327180354094</v>
      </c>
    </row>
    <row r="104" spans="1:9" s="84" customFormat="1">
      <c r="A104" s="174">
        <v>2016</v>
      </c>
      <c r="B104" s="838">
        <v>14118.606668439139</v>
      </c>
      <c r="C104" s="244">
        <v>11017.333914044259</v>
      </c>
      <c r="D104" s="838">
        <v>544.21961503690375</v>
      </c>
      <c r="E104" s="244">
        <v>2554.0491701292199</v>
      </c>
      <c r="F104" s="838">
        <v>227.29274546754368</v>
      </c>
      <c r="G104" s="244">
        <v>552.55285969305351</v>
      </c>
      <c r="H104" s="857">
        <v>1774.2035649686227</v>
      </c>
      <c r="I104" s="857">
        <v>3.003969228757907</v>
      </c>
    </row>
    <row r="105" spans="1:9" s="84" customFormat="1">
      <c r="A105" s="844"/>
      <c r="B105" s="838"/>
      <c r="C105" s="244"/>
      <c r="D105" s="838"/>
      <c r="E105" s="244"/>
      <c r="F105" s="838"/>
      <c r="G105" s="244"/>
      <c r="H105" s="857"/>
      <c r="I105" s="857"/>
    </row>
    <row r="106" spans="1:9" s="84" customFormat="1" ht="13">
      <c r="A106" s="324"/>
      <c r="B106" s="1285" t="s">
        <v>443</v>
      </c>
      <c r="C106" s="1285"/>
      <c r="D106" s="1285"/>
      <c r="E106" s="1285"/>
      <c r="F106" s="1285"/>
      <c r="G106" s="1285"/>
      <c r="H106" s="1285"/>
      <c r="I106" s="1285"/>
    </row>
    <row r="107" spans="1:9" s="84" customFormat="1">
      <c r="A107" s="845"/>
      <c r="B107" s="323"/>
      <c r="C107" s="323"/>
      <c r="D107" s="323"/>
      <c r="E107" s="323"/>
      <c r="F107" s="324"/>
      <c r="G107" s="324"/>
      <c r="H107" s="324"/>
      <c r="I107" s="324"/>
    </row>
    <row r="108" spans="1:9" s="84" customFormat="1">
      <c r="A108" s="174">
        <v>2008</v>
      </c>
      <c r="B108" s="838">
        <v>74868.464361211096</v>
      </c>
      <c r="C108" s="244">
        <v>59812.194759575686</v>
      </c>
      <c r="D108" s="838">
        <v>1847.8974291553643</v>
      </c>
      <c r="E108" s="244">
        <v>13203.137976421205</v>
      </c>
      <c r="F108" s="838">
        <v>923.00573883507025</v>
      </c>
      <c r="G108" s="244">
        <v>4086.4318228912221</v>
      </c>
      <c r="H108" s="857">
        <v>8193.700414694913</v>
      </c>
      <c r="I108" s="857">
        <v>5.2341960588326817</v>
      </c>
    </row>
    <row r="109" spans="1:9" s="84" customFormat="1">
      <c r="A109" s="174">
        <v>2009</v>
      </c>
      <c r="B109" s="838">
        <v>75544.450345094156</v>
      </c>
      <c r="C109" s="244">
        <v>60516.392897751735</v>
      </c>
      <c r="D109" s="838">
        <v>1792.6673637656747</v>
      </c>
      <c r="E109" s="244">
        <v>13166.39276692374</v>
      </c>
      <c r="F109" s="838">
        <v>888.15083910302235</v>
      </c>
      <c r="G109" s="244">
        <v>4165.1964933607933</v>
      </c>
      <c r="H109" s="856">
        <v>8113.0454344599239</v>
      </c>
      <c r="I109" s="856">
        <v>68.99731665302086</v>
      </c>
    </row>
    <row r="110" spans="1:9" s="84" customFormat="1">
      <c r="A110" s="174">
        <v>2010</v>
      </c>
      <c r="B110" s="838">
        <v>75916.242474546947</v>
      </c>
      <c r="C110" s="244">
        <v>60515.82345713376</v>
      </c>
      <c r="D110" s="838">
        <v>1864.3602799395192</v>
      </c>
      <c r="E110" s="244">
        <v>13525.365974152004</v>
      </c>
      <c r="F110" s="838">
        <v>861.77666280264521</v>
      </c>
      <c r="G110" s="244">
        <v>4335.3705525059158</v>
      </c>
      <c r="H110" s="857">
        <v>8328.2187588434444</v>
      </c>
      <c r="I110" s="857">
        <v>10.692763321664749</v>
      </c>
    </row>
    <row r="111" spans="1:9" s="84" customFormat="1">
      <c r="A111" s="174">
        <v>2011</v>
      </c>
      <c r="B111" s="838">
        <v>76869.967817925208</v>
      </c>
      <c r="C111" s="244">
        <v>60810.045334544404</v>
      </c>
      <c r="D111" s="838">
        <v>1936.7171566650884</v>
      </c>
      <c r="E111" s="244">
        <v>14116.337516784966</v>
      </c>
      <c r="F111" s="838">
        <v>837.37434331188945</v>
      </c>
      <c r="G111" s="244">
        <v>4615.2356634192702</v>
      </c>
      <c r="H111" s="857">
        <v>8663.7275100538045</v>
      </c>
      <c r="I111" s="857">
        <v>6.8678099307375735</v>
      </c>
    </row>
    <row r="112" spans="1:9" s="84" customFormat="1">
      <c r="A112" s="174">
        <v>2012</v>
      </c>
      <c r="B112" s="838">
        <v>76725.566369971071</v>
      </c>
      <c r="C112" s="244">
        <v>60417.868083403628</v>
      </c>
      <c r="D112" s="838">
        <v>1920.5970395674183</v>
      </c>
      <c r="E112" s="244">
        <v>14380.133940138725</v>
      </c>
      <c r="F112" s="838">
        <v>815.23117678683786</v>
      </c>
      <c r="G112" s="244">
        <v>4892.0616974450077</v>
      </c>
      <c r="H112" s="857">
        <v>8672.8410659068813</v>
      </c>
      <c r="I112" s="857">
        <v>6.967306861301461</v>
      </c>
    </row>
    <row r="113" spans="1:9" s="84" customFormat="1">
      <c r="A113" s="174">
        <v>2013</v>
      </c>
      <c r="B113" s="838">
        <v>77016.122476920151</v>
      </c>
      <c r="C113" s="244">
        <v>60271.950286931788</v>
      </c>
      <c r="D113" s="838">
        <v>1994.7168177569554</v>
      </c>
      <c r="E113" s="244">
        <v>14741.910443266979</v>
      </c>
      <c r="F113" s="838">
        <v>794.11493283916423</v>
      </c>
      <c r="G113" s="244">
        <v>5138.3475213021138</v>
      </c>
      <c r="H113" s="856">
        <v>8809.4479891257015</v>
      </c>
      <c r="I113" s="856">
        <v>7.5449289644245905</v>
      </c>
    </row>
    <row r="114" spans="1:9" s="84" customFormat="1">
      <c r="A114" s="174">
        <v>2014</v>
      </c>
      <c r="B114" s="838">
        <v>78199.847382507243</v>
      </c>
      <c r="C114" s="244">
        <v>61001.700365390316</v>
      </c>
      <c r="D114" s="838">
        <v>2054.7752417217071</v>
      </c>
      <c r="E114" s="244">
        <v>15125.812771085155</v>
      </c>
      <c r="F114" s="838">
        <v>775.28749683363242</v>
      </c>
      <c r="G114" s="244">
        <v>5285.73297049143</v>
      </c>
      <c r="H114" s="857">
        <v>9064.792303760094</v>
      </c>
      <c r="I114" s="857">
        <v>17.559004310076858</v>
      </c>
    </row>
    <row r="115" spans="1:9" s="84" customFormat="1">
      <c r="A115" s="174">
        <v>2015</v>
      </c>
      <c r="B115" s="838">
        <v>79026.879926680864</v>
      </c>
      <c r="C115" s="244">
        <v>61491.278166215008</v>
      </c>
      <c r="D115" s="838">
        <v>2099.053339885822</v>
      </c>
      <c r="E115" s="244">
        <v>15404.252842948406</v>
      </c>
      <c r="F115" s="838">
        <v>756.1509438802816</v>
      </c>
      <c r="G115" s="244">
        <v>5398.6906655991479</v>
      </c>
      <c r="H115" s="856">
        <v>9249.4112334689762</v>
      </c>
      <c r="I115" s="856">
        <v>32.295577631620553</v>
      </c>
    </row>
    <row r="116" spans="1:9" s="84" customFormat="1">
      <c r="A116" s="174">
        <v>2016</v>
      </c>
      <c r="B116" s="838">
        <v>80413.682750449065</v>
      </c>
      <c r="C116" s="244">
        <v>62537.559184711747</v>
      </c>
      <c r="D116" s="838">
        <v>2126.0693109575113</v>
      </c>
      <c r="E116" s="244">
        <v>15708.236789218003</v>
      </c>
      <c r="F116" s="838">
        <v>743.44691971774364</v>
      </c>
      <c r="G116" s="244">
        <v>5365.197249500131</v>
      </c>
      <c r="H116" s="857">
        <v>9599.5926200001286</v>
      </c>
      <c r="I116" s="857">
        <v>41.817465561811304</v>
      </c>
    </row>
    <row r="117" spans="1:9" s="84" customFormat="1">
      <c r="A117" s="844"/>
      <c r="B117" s="838"/>
      <c r="C117" s="244"/>
      <c r="D117" s="838"/>
      <c r="E117" s="244"/>
      <c r="F117" s="838"/>
      <c r="G117" s="244"/>
      <c r="H117" s="857"/>
      <c r="I117" s="857"/>
    </row>
    <row r="118" spans="1:9" s="84" customFormat="1" ht="13">
      <c r="A118" s="324"/>
      <c r="B118" s="1285" t="s">
        <v>444</v>
      </c>
      <c r="C118" s="1285"/>
      <c r="D118" s="1285"/>
      <c r="E118" s="1285"/>
      <c r="F118" s="1285"/>
      <c r="G118" s="1285"/>
      <c r="H118" s="1285"/>
      <c r="I118" s="1285"/>
    </row>
    <row r="119" spans="1:9" s="84" customFormat="1">
      <c r="A119" s="845"/>
      <c r="B119" s="323"/>
      <c r="C119" s="323"/>
      <c r="D119" s="323"/>
      <c r="E119" s="323"/>
      <c r="F119" s="324"/>
      <c r="G119" s="324"/>
      <c r="H119" s="324"/>
      <c r="I119" s="324"/>
    </row>
    <row r="120" spans="1:9" s="84" customFormat="1">
      <c r="A120" s="174">
        <v>2008</v>
      </c>
      <c r="B120" s="838">
        <v>145332.66073345771</v>
      </c>
      <c r="C120" s="244">
        <v>112207.40143867</v>
      </c>
      <c r="D120" s="838">
        <v>4216.2623273778636</v>
      </c>
      <c r="E120" s="244">
        <v>28890.435569793739</v>
      </c>
      <c r="F120" s="838">
        <v>526.2925258868454</v>
      </c>
      <c r="G120" s="244">
        <v>4500.1564354453303</v>
      </c>
      <c r="H120" s="857">
        <v>23863.986608461564</v>
      </c>
      <c r="I120" s="857">
        <v>18.561397616090535</v>
      </c>
    </row>
    <row r="121" spans="1:9" s="84" customFormat="1">
      <c r="A121" s="174">
        <v>2009</v>
      </c>
      <c r="B121" s="838">
        <v>147053.34622263894</v>
      </c>
      <c r="C121" s="244">
        <v>114110.87805542586</v>
      </c>
      <c r="D121" s="838">
        <v>4288.5279024246165</v>
      </c>
      <c r="E121" s="244">
        <v>28365.230301521504</v>
      </c>
      <c r="F121" s="838">
        <v>504.45068631178509</v>
      </c>
      <c r="G121" s="244">
        <v>4612.8901586663978</v>
      </c>
      <c r="H121" s="856">
        <v>23247.889456543318</v>
      </c>
      <c r="I121" s="856">
        <v>288.70996326696923</v>
      </c>
    </row>
    <row r="122" spans="1:9" s="84" customFormat="1">
      <c r="A122" s="174">
        <v>2010</v>
      </c>
      <c r="B122" s="838">
        <v>148008.03003786132</v>
      </c>
      <c r="C122" s="244">
        <v>114201.52826926966</v>
      </c>
      <c r="D122" s="838">
        <v>4586.0373647319393</v>
      </c>
      <c r="E122" s="244">
        <v>29130.587860586984</v>
      </c>
      <c r="F122" s="838">
        <v>493.07967792976353</v>
      </c>
      <c r="G122" s="244">
        <v>4996.749097535755</v>
      </c>
      <c r="H122" s="857">
        <v>23640.759085121463</v>
      </c>
      <c r="I122" s="857">
        <v>89.87654327274538</v>
      </c>
    </row>
    <row r="123" spans="1:9" s="84" customFormat="1">
      <c r="A123" s="174">
        <v>2011</v>
      </c>
      <c r="B123" s="838">
        <v>150419.43215220488</v>
      </c>
      <c r="C123" s="244">
        <v>115695.29250698535</v>
      </c>
      <c r="D123" s="838">
        <v>4999.1403491292085</v>
      </c>
      <c r="E123" s="244">
        <v>29671.737153450456</v>
      </c>
      <c r="F123" s="838">
        <v>485.13074822432088</v>
      </c>
      <c r="G123" s="244">
        <v>5378.0393464633225</v>
      </c>
      <c r="H123" s="857">
        <v>23808.567058762808</v>
      </c>
      <c r="I123" s="857">
        <v>53.262142639895472</v>
      </c>
    </row>
    <row r="124" spans="1:9" s="84" customFormat="1">
      <c r="A124" s="174">
        <v>2012</v>
      </c>
      <c r="B124" s="838">
        <v>150641.47412358251</v>
      </c>
      <c r="C124" s="244">
        <v>115350.19503007851</v>
      </c>
      <c r="D124" s="838">
        <v>5164.6251477876613</v>
      </c>
      <c r="E124" s="244">
        <v>30085.513962845307</v>
      </c>
      <c r="F124" s="838">
        <v>469.93958252688401</v>
      </c>
      <c r="G124" s="244">
        <v>5572.2055149824764</v>
      </c>
      <c r="H124" s="857">
        <v>24043.368865335946</v>
      </c>
      <c r="I124" s="857">
        <v>41.139982871044559</v>
      </c>
    </row>
    <row r="125" spans="1:9" s="84" customFormat="1">
      <c r="A125" s="174">
        <v>2013</v>
      </c>
      <c r="B125" s="838">
        <v>151827.88844199013</v>
      </c>
      <c r="C125" s="244">
        <v>115774.66568116014</v>
      </c>
      <c r="D125" s="838">
        <v>5607.4988649591769</v>
      </c>
      <c r="E125" s="244">
        <v>30402.970578098175</v>
      </c>
      <c r="F125" s="838">
        <v>463.22707205620424</v>
      </c>
      <c r="G125" s="244">
        <v>5692.9985680118289</v>
      </c>
      <c r="H125" s="856">
        <v>24246.744938030144</v>
      </c>
      <c r="I125" s="856">
        <v>42.753317772676141</v>
      </c>
    </row>
    <row r="126" spans="1:9" s="84" customFormat="1">
      <c r="A126" s="174">
        <v>2014</v>
      </c>
      <c r="B126" s="838">
        <v>154945.36277088104</v>
      </c>
      <c r="C126" s="244">
        <v>117408.77331161364</v>
      </c>
      <c r="D126" s="838">
        <v>6253.0731210411359</v>
      </c>
      <c r="E126" s="244">
        <v>31240.058380943985</v>
      </c>
      <c r="F126" s="838">
        <v>453.88386228477458</v>
      </c>
      <c r="G126" s="244">
        <v>5769.5603714584204</v>
      </c>
      <c r="H126" s="857">
        <v>25016.614147200791</v>
      </c>
      <c r="I126" s="857">
        <v>43.45795728228088</v>
      </c>
    </row>
    <row r="127" spans="1:9" s="84" customFormat="1">
      <c r="A127" s="174">
        <v>2015</v>
      </c>
      <c r="B127" s="838">
        <v>157152.44377730365</v>
      </c>
      <c r="C127" s="244">
        <v>118298.28548786926</v>
      </c>
      <c r="D127" s="838">
        <v>6431.9874284761927</v>
      </c>
      <c r="E127" s="244">
        <v>32378.503104704923</v>
      </c>
      <c r="F127" s="838">
        <v>442.89211285925205</v>
      </c>
      <c r="G127" s="244">
        <v>5851.4702697414205</v>
      </c>
      <c r="H127" s="856">
        <v>26084.140722104246</v>
      </c>
      <c r="I127" s="856">
        <v>43.667756253263789</v>
      </c>
    </row>
    <row r="128" spans="1:9" s="84" customFormat="1">
      <c r="A128" s="174">
        <v>2016</v>
      </c>
      <c r="B128" s="838">
        <v>160421.66144491921</v>
      </c>
      <c r="C128" s="244">
        <v>120132.23696277819</v>
      </c>
      <c r="D128" s="838">
        <v>6578.5573543888704</v>
      </c>
      <c r="E128" s="244">
        <v>33668.615560681756</v>
      </c>
      <c r="F128" s="838">
        <v>430.92334319192514</v>
      </c>
      <c r="G128" s="244">
        <v>6002.925923067487</v>
      </c>
      <c r="H128" s="857">
        <v>27234.766294422345</v>
      </c>
      <c r="I128" s="857">
        <v>42.251567070417437</v>
      </c>
    </row>
    <row r="129" spans="1:9" s="84" customFormat="1">
      <c r="A129" s="844"/>
      <c r="B129" s="838"/>
      <c r="C129" s="244"/>
      <c r="D129" s="838"/>
      <c r="E129" s="244"/>
      <c r="F129" s="838"/>
      <c r="G129" s="244"/>
      <c r="H129" s="857"/>
      <c r="I129" s="857"/>
    </row>
    <row r="130" spans="1:9" s="84" customFormat="1" ht="13">
      <c r="A130" s="324"/>
      <c r="B130" s="1285" t="s">
        <v>445</v>
      </c>
      <c r="C130" s="1285"/>
      <c r="D130" s="1285"/>
      <c r="E130" s="1285"/>
      <c r="F130" s="1285"/>
      <c r="G130" s="1285"/>
      <c r="H130" s="1285"/>
      <c r="I130" s="1285"/>
    </row>
    <row r="131" spans="1:9" s="84" customFormat="1">
      <c r="A131" s="845"/>
      <c r="B131" s="323"/>
      <c r="C131" s="323"/>
      <c r="D131" s="323"/>
      <c r="E131" s="323"/>
      <c r="F131" s="324"/>
      <c r="G131" s="324"/>
      <c r="H131" s="324"/>
      <c r="I131" s="324"/>
    </row>
    <row r="132" spans="1:9" s="84" customFormat="1">
      <c r="A132" s="174">
        <v>2008</v>
      </c>
      <c r="B132" s="838">
        <v>37117.678449263338</v>
      </c>
      <c r="C132" s="244">
        <v>29260.774543778487</v>
      </c>
      <c r="D132" s="838">
        <v>939.95163127001604</v>
      </c>
      <c r="E132" s="244">
        <v>6915.0494942955675</v>
      </c>
      <c r="F132" s="838">
        <v>583.51807942909363</v>
      </c>
      <c r="G132" s="244">
        <v>1500.7460837173471</v>
      </c>
      <c r="H132" s="857">
        <v>4830.7853311491272</v>
      </c>
      <c r="I132" s="857">
        <v>1.9027799192557462</v>
      </c>
    </row>
    <row r="133" spans="1:9" s="84" customFormat="1">
      <c r="A133" s="174">
        <v>2009</v>
      </c>
      <c r="B133" s="838">
        <v>37659.658314736087</v>
      </c>
      <c r="C133" s="244">
        <v>29846.201563296905</v>
      </c>
      <c r="D133" s="838">
        <v>941.31684549900297</v>
      </c>
      <c r="E133" s="244">
        <v>6824.8373350686252</v>
      </c>
      <c r="F133" s="838">
        <v>564.44171671350909</v>
      </c>
      <c r="G133" s="244">
        <v>1544.9831383006247</v>
      </c>
      <c r="H133" s="856">
        <v>4715.4124800544923</v>
      </c>
      <c r="I133" s="856">
        <v>47.302570871554202</v>
      </c>
    </row>
    <row r="134" spans="1:9" s="84" customFormat="1">
      <c r="A134" s="174">
        <v>2010</v>
      </c>
      <c r="B134" s="838">
        <v>37940.642906392619</v>
      </c>
      <c r="C134" s="244">
        <v>30053.114822952717</v>
      </c>
      <c r="D134" s="838">
        <v>953.98298823583093</v>
      </c>
      <c r="E134" s="244">
        <v>6904.9530803725893</v>
      </c>
      <c r="F134" s="838">
        <v>551.43127747727874</v>
      </c>
      <c r="G134" s="244">
        <v>1708.8423829437606</v>
      </c>
      <c r="H134" s="857">
        <v>4644.6794199515498</v>
      </c>
      <c r="I134" s="857">
        <v>28.5920148314814</v>
      </c>
    </row>
    <row r="135" spans="1:9" s="84" customFormat="1">
      <c r="A135" s="174">
        <v>2011</v>
      </c>
      <c r="B135" s="838">
        <v>38622.521064563989</v>
      </c>
      <c r="C135" s="244">
        <v>30528.204041759105</v>
      </c>
      <c r="D135" s="838">
        <v>984.84168991950253</v>
      </c>
      <c r="E135" s="244">
        <v>7092.4646275579234</v>
      </c>
      <c r="F135" s="838">
        <v>537.24860670531268</v>
      </c>
      <c r="G135" s="244">
        <v>1894.0125759478346</v>
      </c>
      <c r="H135" s="857">
        <v>4661.203444904776</v>
      </c>
      <c r="I135" s="857">
        <v>17.010705327454136</v>
      </c>
    </row>
    <row r="136" spans="1:9" s="84" customFormat="1">
      <c r="A136" s="174">
        <v>2012</v>
      </c>
      <c r="B136" s="838">
        <v>38688.536645534354</v>
      </c>
      <c r="C136" s="244">
        <v>30560.04049217009</v>
      </c>
      <c r="D136" s="838">
        <v>962.81488804871549</v>
      </c>
      <c r="E136" s="244">
        <v>7146.7312731758884</v>
      </c>
      <c r="F136" s="838">
        <v>520.77872999735234</v>
      </c>
      <c r="G136" s="244">
        <v>1989.052162749161</v>
      </c>
      <c r="H136" s="857">
        <v>4636.9003804293743</v>
      </c>
      <c r="I136" s="857">
        <v>18.949992139660473</v>
      </c>
    </row>
    <row r="137" spans="1:9" s="84" customFormat="1">
      <c r="A137" s="174">
        <v>2013</v>
      </c>
      <c r="B137" s="838">
        <v>39012.281753484851</v>
      </c>
      <c r="C137" s="244">
        <v>30824.573436177456</v>
      </c>
      <c r="D137" s="838">
        <v>978.87024615784992</v>
      </c>
      <c r="E137" s="244">
        <v>7192.1337181242488</v>
      </c>
      <c r="F137" s="838">
        <v>503.48603806559117</v>
      </c>
      <c r="G137" s="244">
        <v>2064.8505898252488</v>
      </c>
      <c r="H137" s="856">
        <v>4623.7970902334082</v>
      </c>
      <c r="I137" s="856">
        <v>16.704353025291642</v>
      </c>
    </row>
    <row r="138" spans="1:9" s="84" customFormat="1">
      <c r="A138" s="174">
        <v>2014</v>
      </c>
      <c r="B138" s="838">
        <v>39775.123911347313</v>
      </c>
      <c r="C138" s="244">
        <v>31438.926502939783</v>
      </c>
      <c r="D138" s="838">
        <v>1001.6285919973236</v>
      </c>
      <c r="E138" s="244">
        <v>7319.3157830517994</v>
      </c>
      <c r="F138" s="838">
        <v>488.95100124812171</v>
      </c>
      <c r="G138" s="244">
        <v>2134.5428883553827</v>
      </c>
      <c r="H138" s="857">
        <v>4695.8218934482957</v>
      </c>
      <c r="I138" s="857">
        <v>15.253033358413507</v>
      </c>
    </row>
    <row r="139" spans="1:9" s="84" customFormat="1">
      <c r="A139" s="174">
        <v>2015</v>
      </c>
      <c r="B139" s="838">
        <v>40378.591209671053</v>
      </c>
      <c r="C139" s="244">
        <v>31926.122073368697</v>
      </c>
      <c r="D139" s="838">
        <v>1027.7881986876534</v>
      </c>
      <c r="E139" s="244">
        <v>7410.4138356073345</v>
      </c>
      <c r="F139" s="838">
        <v>471.14181184712493</v>
      </c>
      <c r="G139" s="244">
        <v>2142.2947052310778</v>
      </c>
      <c r="H139" s="856">
        <v>4796.9773185291306</v>
      </c>
      <c r="I139" s="856">
        <v>14.26710200736815</v>
      </c>
    </row>
    <row r="140" spans="1:9" s="84" customFormat="1">
      <c r="A140" s="174">
        <v>2016</v>
      </c>
      <c r="B140" s="838">
        <v>41272.873326043889</v>
      </c>
      <c r="C140" s="244">
        <v>32638.953703104758</v>
      </c>
      <c r="D140" s="838">
        <v>1062.9984921839011</v>
      </c>
      <c r="E140" s="244">
        <v>7554.1729463089541</v>
      </c>
      <c r="F140" s="838">
        <v>461.26220843928161</v>
      </c>
      <c r="G140" s="244">
        <v>2246.4387019880205</v>
      </c>
      <c r="H140" s="857">
        <v>4846.472035881653</v>
      </c>
      <c r="I140" s="857">
        <v>16.748184446283847</v>
      </c>
    </row>
    <row r="141" spans="1:9" s="84" customFormat="1">
      <c r="A141" s="844"/>
      <c r="B141" s="838"/>
      <c r="C141" s="244"/>
      <c r="D141" s="838"/>
      <c r="E141" s="244"/>
      <c r="F141" s="838"/>
      <c r="G141" s="244"/>
      <c r="H141" s="857"/>
      <c r="I141" s="857"/>
    </row>
    <row r="142" spans="1:9" s="84" customFormat="1" ht="13">
      <c r="A142" s="324"/>
      <c r="B142" s="1285" t="s">
        <v>446</v>
      </c>
      <c r="C142" s="1285"/>
      <c r="D142" s="1285"/>
      <c r="E142" s="1285"/>
      <c r="F142" s="1285"/>
      <c r="G142" s="1285"/>
      <c r="H142" s="1285"/>
      <c r="I142" s="1285"/>
    </row>
    <row r="143" spans="1:9" s="84" customFormat="1">
      <c r="A143" s="845"/>
      <c r="B143" s="323"/>
      <c r="C143" s="323"/>
      <c r="D143" s="323"/>
      <c r="E143" s="323"/>
      <c r="F143" s="324"/>
      <c r="G143" s="324"/>
      <c r="H143" s="324"/>
      <c r="I143" s="324"/>
    </row>
    <row r="144" spans="1:9" s="84" customFormat="1">
      <c r="A144" s="174">
        <v>2008</v>
      </c>
      <c r="B144" s="838">
        <v>9538.1908508602519</v>
      </c>
      <c r="C144" s="244">
        <v>7828.207041755827</v>
      </c>
      <c r="D144" s="838">
        <v>177.82832988563987</v>
      </c>
      <c r="E144" s="244">
        <v>1531.731879612903</v>
      </c>
      <c r="F144" s="838">
        <v>26.592150783431194</v>
      </c>
      <c r="G144" s="244">
        <v>258.48033679725484</v>
      </c>
      <c r="H144" s="857">
        <v>1246.6593920322168</v>
      </c>
      <c r="I144" s="857">
        <v>0.42359960588326812</v>
      </c>
    </row>
    <row r="145" spans="1:9" s="84" customFormat="1">
      <c r="A145" s="174">
        <v>2009</v>
      </c>
      <c r="B145" s="838">
        <v>9702.5385888203746</v>
      </c>
      <c r="C145" s="244">
        <v>7962.1029787642838</v>
      </c>
      <c r="D145" s="838">
        <v>189.3371924686796</v>
      </c>
      <c r="E145" s="244">
        <v>1541.6547519654298</v>
      </c>
      <c r="F145" s="838">
        <v>26.12627940201164</v>
      </c>
      <c r="G145" s="244">
        <v>283.00098376997983</v>
      </c>
      <c r="H145" s="856">
        <v>1232.5274887934381</v>
      </c>
      <c r="I145" s="856">
        <v>9.4436656219832642</v>
      </c>
    </row>
    <row r="146" spans="1:9" s="84" customFormat="1">
      <c r="A146" s="174">
        <v>2010</v>
      </c>
      <c r="B146" s="838">
        <v>9798.1384477195606</v>
      </c>
      <c r="C146" s="244">
        <v>8078.8783421964217</v>
      </c>
      <c r="D146" s="838">
        <v>197.82081038415711</v>
      </c>
      <c r="E146" s="244">
        <v>1518.6624845689157</v>
      </c>
      <c r="F146" s="838">
        <v>25.576364795691603</v>
      </c>
      <c r="G146" s="244">
        <v>307.42528501929269</v>
      </c>
      <c r="H146" s="857">
        <v>1185.6608347539313</v>
      </c>
      <c r="I146" s="857">
        <v>2.7768105700661296</v>
      </c>
    </row>
    <row r="147" spans="1:9" s="84" customFormat="1">
      <c r="A147" s="174">
        <v>2011</v>
      </c>
      <c r="B147" s="838">
        <v>9982.1669322868747</v>
      </c>
      <c r="C147" s="244">
        <v>8214.1349343681468</v>
      </c>
      <c r="D147" s="838">
        <v>210.95017890699799</v>
      </c>
      <c r="E147" s="244">
        <v>1554.9117765469728</v>
      </c>
      <c r="F147" s="838">
        <v>24.705157147067659</v>
      </c>
      <c r="G147" s="244">
        <v>355.20814000060079</v>
      </c>
      <c r="H147" s="857">
        <v>1174.9984793993042</v>
      </c>
      <c r="I147" s="857">
        <v>2.1700424647585863</v>
      </c>
    </row>
    <row r="148" spans="1:9" s="84" customFormat="1">
      <c r="A148" s="174">
        <v>2012</v>
      </c>
      <c r="B148" s="838">
        <v>10030.038954496453</v>
      </c>
      <c r="C148" s="244">
        <v>8247.0216835328047</v>
      </c>
      <c r="D148" s="838">
        <v>222.289257783952</v>
      </c>
      <c r="E148" s="244">
        <v>1558.5264910188628</v>
      </c>
      <c r="F148" s="838">
        <v>23.90941135438463</v>
      </c>
      <c r="G148" s="244">
        <v>363.93730094838935</v>
      </c>
      <c r="H148" s="857">
        <v>1170.6797787160888</v>
      </c>
      <c r="I148" s="857">
        <v>2.2015221608324014</v>
      </c>
    </row>
    <row r="149" spans="1:9" s="84" customFormat="1">
      <c r="A149" s="174">
        <v>2013</v>
      </c>
      <c r="B149" s="838">
        <v>10125.435096908541</v>
      </c>
      <c r="C149" s="244">
        <v>8346.9944873644308</v>
      </c>
      <c r="D149" s="838">
        <v>227.46671164759397</v>
      </c>
      <c r="E149" s="244">
        <v>1548.8018829998946</v>
      </c>
      <c r="F149" s="838">
        <v>23.150180889686137</v>
      </c>
      <c r="G149" s="244">
        <v>351.91444314063051</v>
      </c>
      <c r="H149" s="856">
        <v>1173.7372589695781</v>
      </c>
      <c r="I149" s="856">
        <v>2.1720148966218402</v>
      </c>
    </row>
    <row r="150" spans="1:9" s="84" customFormat="1">
      <c r="A150" s="174">
        <v>2014</v>
      </c>
      <c r="B150" s="838">
        <v>10343.691187687482</v>
      </c>
      <c r="C150" s="244">
        <v>8540.9802017107959</v>
      </c>
      <c r="D150" s="838">
        <v>227.52553928179719</v>
      </c>
      <c r="E150" s="244">
        <v>1572.8393462070946</v>
      </c>
      <c r="F150" s="838">
        <v>22.435393935551136</v>
      </c>
      <c r="G150" s="244">
        <v>357.5949279299727</v>
      </c>
      <c r="H150" s="857">
        <v>1192.8090243415709</v>
      </c>
      <c r="I150" s="857">
        <v>2.3461004877949168</v>
      </c>
    </row>
    <row r="151" spans="1:9" s="84" customFormat="1">
      <c r="A151" s="174">
        <v>2015</v>
      </c>
      <c r="B151" s="838">
        <v>10520.669581698794</v>
      </c>
      <c r="C151" s="244">
        <v>8670.2831241836084</v>
      </c>
      <c r="D151" s="838">
        <v>231.89356122916573</v>
      </c>
      <c r="E151" s="244">
        <v>1615.7770332152572</v>
      </c>
      <c r="F151" s="838">
        <v>21.921645285648665</v>
      </c>
      <c r="G151" s="244">
        <v>362.29389751635802</v>
      </c>
      <c r="H151" s="856">
        <v>1231.5614904132503</v>
      </c>
      <c r="I151" s="856">
        <v>2.7158630707598759</v>
      </c>
    </row>
    <row r="152" spans="1:9" s="84" customFormat="1">
      <c r="A152" s="174">
        <v>2016</v>
      </c>
      <c r="B152" s="838">
        <v>10771.175684835105</v>
      </c>
      <c r="C152" s="244">
        <v>8875.5852889100261</v>
      </c>
      <c r="D152" s="838">
        <v>229.31354171701497</v>
      </c>
      <c r="E152" s="244">
        <v>1663.581262166457</v>
      </c>
      <c r="F152" s="838">
        <v>21.365544733498609</v>
      </c>
      <c r="G152" s="244">
        <v>370.38236569268929</v>
      </c>
      <c r="H152" s="857">
        <v>1271.8333517402689</v>
      </c>
      <c r="I152" s="857">
        <v>2.6955920416089065</v>
      </c>
    </row>
    <row r="153" spans="1:9" s="84" customFormat="1">
      <c r="A153" s="844"/>
      <c r="B153" s="838"/>
      <c r="C153" s="244"/>
      <c r="D153" s="838"/>
      <c r="E153" s="244"/>
      <c r="F153" s="838"/>
      <c r="G153" s="244"/>
      <c r="H153" s="857"/>
      <c r="I153" s="857"/>
    </row>
    <row r="154" spans="1:9" s="84" customFormat="1" ht="13">
      <c r="A154" s="324"/>
      <c r="B154" s="1285" t="s">
        <v>447</v>
      </c>
      <c r="C154" s="1285"/>
      <c r="D154" s="1285"/>
      <c r="E154" s="1285"/>
      <c r="F154" s="1285"/>
      <c r="G154" s="1285"/>
      <c r="H154" s="1285"/>
      <c r="I154" s="1285"/>
    </row>
    <row r="155" spans="1:9" s="84" customFormat="1">
      <c r="A155" s="845"/>
      <c r="B155" s="323"/>
      <c r="C155" s="323"/>
      <c r="D155" s="323"/>
      <c r="E155" s="323"/>
      <c r="F155" s="324"/>
      <c r="G155" s="324"/>
      <c r="H155" s="324"/>
      <c r="I155" s="324"/>
    </row>
    <row r="156" spans="1:9" s="84" customFormat="1">
      <c r="A156" s="174">
        <v>2008</v>
      </c>
      <c r="B156" s="838">
        <v>32126.027268860234</v>
      </c>
      <c r="C156" s="244">
        <v>23095.126003152043</v>
      </c>
      <c r="D156" s="838">
        <v>1572.1009713546684</v>
      </c>
      <c r="E156" s="244">
        <v>7450.8557565663414</v>
      </c>
      <c r="F156" s="838">
        <v>318.53691761039391</v>
      </c>
      <c r="G156" s="244">
        <v>2007.1127095945881</v>
      </c>
      <c r="H156" s="857">
        <v>5125.2061293613597</v>
      </c>
      <c r="I156" s="857">
        <v>7.9445377871835801</v>
      </c>
    </row>
    <row r="157" spans="1:9" s="84" customFormat="1">
      <c r="A157" s="174">
        <v>2009</v>
      </c>
      <c r="B157" s="838">
        <v>32521.432313070523</v>
      </c>
      <c r="C157" s="244">
        <v>23562.072084605319</v>
      </c>
      <c r="D157" s="838">
        <v>1567.3701271455564</v>
      </c>
      <c r="E157" s="244">
        <v>7375.8730391740974</v>
      </c>
      <c r="F157" s="838">
        <v>317.37218313922801</v>
      </c>
      <c r="G157" s="244">
        <v>1996.2865559432996</v>
      </c>
      <c r="H157" s="856">
        <v>5062.2143000915703</v>
      </c>
      <c r="I157" s="856">
        <v>16.11706214554669</v>
      </c>
    </row>
    <row r="158" spans="1:9" s="84" customFormat="1">
      <c r="A158" s="174">
        <v>2010</v>
      </c>
      <c r="B158" s="838">
        <v>32669.481521476911</v>
      </c>
      <c r="C158" s="244">
        <v>23682.356231345217</v>
      </c>
      <c r="D158" s="838">
        <v>1569.7551801459613</v>
      </c>
      <c r="E158" s="244">
        <v>7403.5970987735709</v>
      </c>
      <c r="F158" s="838">
        <v>317.85527491506588</v>
      </c>
      <c r="G158" s="244">
        <v>2010.4108083623644</v>
      </c>
      <c r="H158" s="857">
        <v>5075.3310154961418</v>
      </c>
      <c r="I158" s="857">
        <v>13.77301121216172</v>
      </c>
    </row>
    <row r="159" spans="1:9" s="84" customFormat="1">
      <c r="A159" s="174">
        <v>2011</v>
      </c>
      <c r="B159" s="838">
        <v>33130.929963578972</v>
      </c>
      <c r="C159" s="244">
        <v>24015.575676613862</v>
      </c>
      <c r="D159" s="838">
        <v>1573.6103901762897</v>
      </c>
      <c r="E159" s="244">
        <v>7524.627515547907</v>
      </c>
      <c r="F159" s="838">
        <v>320.97774317861411</v>
      </c>
      <c r="G159" s="244">
        <v>2073.6876404731961</v>
      </c>
      <c r="H159" s="857">
        <v>5129.9621318960972</v>
      </c>
      <c r="I159" s="857">
        <v>17.116381240922102</v>
      </c>
    </row>
    <row r="160" spans="1:9" s="84" customFormat="1">
      <c r="A160" s="174">
        <v>2012</v>
      </c>
      <c r="B160" s="838">
        <v>33070.046956400329</v>
      </c>
      <c r="C160" s="244">
        <v>24024.068757162011</v>
      </c>
      <c r="D160" s="838">
        <v>1481.7082639962666</v>
      </c>
      <c r="E160" s="244">
        <v>7543.6658123747311</v>
      </c>
      <c r="F160" s="838">
        <v>320.62659601443374</v>
      </c>
      <c r="G160" s="244">
        <v>2086.5105168040195</v>
      </c>
      <c r="H160" s="857">
        <v>5136.5286995562774</v>
      </c>
      <c r="I160" s="857">
        <v>20.604122867315898</v>
      </c>
    </row>
    <row r="161" spans="1:9" s="84" customFormat="1">
      <c r="A161" s="174">
        <v>2013</v>
      </c>
      <c r="B161" s="838">
        <v>33271.840203080588</v>
      </c>
      <c r="C161" s="244">
        <v>24187.51945387472</v>
      </c>
      <c r="D161" s="838">
        <v>1477.1306438123795</v>
      </c>
      <c r="E161" s="244">
        <v>7584.8333972482551</v>
      </c>
      <c r="F161" s="838">
        <v>321.76039275814736</v>
      </c>
      <c r="G161" s="244">
        <v>2114.6725492724204</v>
      </c>
      <c r="H161" s="856">
        <v>5148.4004552176875</v>
      </c>
      <c r="I161" s="856">
        <v>22.35670814523192</v>
      </c>
    </row>
    <row r="162" spans="1:9" s="84" customFormat="1">
      <c r="A162" s="174">
        <v>2014</v>
      </c>
      <c r="B162" s="838">
        <v>33843.330638753774</v>
      </c>
      <c r="C162" s="244">
        <v>24631.760470800691</v>
      </c>
      <c r="D162" s="838">
        <v>1478.6154801428927</v>
      </c>
      <c r="E162" s="244">
        <v>7708.6873503570396</v>
      </c>
      <c r="F162" s="838">
        <v>325.13524504599343</v>
      </c>
      <c r="G162" s="244">
        <v>2145.9784295244267</v>
      </c>
      <c r="H162" s="857">
        <v>5237.5736757866189</v>
      </c>
      <c r="I162" s="857">
        <v>24.267337453152045</v>
      </c>
    </row>
    <row r="163" spans="1:9" s="84" customFormat="1">
      <c r="A163" s="174">
        <v>2015</v>
      </c>
      <c r="B163" s="838">
        <v>34285.979750875616</v>
      </c>
      <c r="C163" s="244">
        <v>24953.107411684079</v>
      </c>
      <c r="D163" s="838">
        <v>1491.549252286889</v>
      </c>
      <c r="E163" s="244">
        <v>7815.3746894664291</v>
      </c>
      <c r="F163" s="838">
        <v>326.1687013980083</v>
      </c>
      <c r="G163" s="244">
        <v>2181.8777414870883</v>
      </c>
      <c r="H163" s="856">
        <v>5307.3282465813318</v>
      </c>
      <c r="I163" s="856">
        <v>25.948397438220638</v>
      </c>
    </row>
    <row r="164" spans="1:9" s="84" customFormat="1">
      <c r="A164" s="174">
        <v>2016</v>
      </c>
      <c r="B164" s="838">
        <v>34962.423717928701</v>
      </c>
      <c r="C164" s="244">
        <v>25457.253930137878</v>
      </c>
      <c r="D164" s="838">
        <v>1495.4129959690363</v>
      </c>
      <c r="E164" s="244">
        <v>7982.6350775568581</v>
      </c>
      <c r="F164" s="838">
        <v>327.12770618612706</v>
      </c>
      <c r="G164" s="244">
        <v>2231.6732308611195</v>
      </c>
      <c r="H164" s="857">
        <v>5423.8341405096116</v>
      </c>
      <c r="I164" s="857">
        <v>27.121714264932983</v>
      </c>
    </row>
    <row r="165" spans="1:9" s="84" customFormat="1">
      <c r="A165" s="844"/>
      <c r="B165" s="838"/>
      <c r="C165" s="244"/>
      <c r="D165" s="838"/>
      <c r="E165" s="244"/>
      <c r="F165" s="838"/>
      <c r="G165" s="244"/>
      <c r="H165" s="857"/>
      <c r="I165" s="857"/>
    </row>
    <row r="166" spans="1:9" s="84" customFormat="1" ht="13">
      <c r="A166" s="324"/>
      <c r="B166" s="1285" t="s">
        <v>448</v>
      </c>
      <c r="C166" s="1285"/>
      <c r="D166" s="1285"/>
      <c r="E166" s="1285"/>
      <c r="F166" s="1285"/>
      <c r="G166" s="1285"/>
      <c r="H166" s="1285"/>
      <c r="I166" s="1285"/>
    </row>
    <row r="167" spans="1:9" s="84" customFormat="1">
      <c r="A167" s="845"/>
      <c r="B167" s="323"/>
      <c r="C167" s="323"/>
      <c r="D167" s="323"/>
      <c r="E167" s="323"/>
      <c r="F167" s="324"/>
      <c r="G167" s="324"/>
      <c r="H167" s="324"/>
      <c r="I167" s="324"/>
    </row>
    <row r="168" spans="1:9" s="84" customFormat="1">
      <c r="A168" s="174">
        <v>2008</v>
      </c>
      <c r="B168" s="838">
        <v>19842.938288807945</v>
      </c>
      <c r="C168" s="244">
        <v>14911.940917171767</v>
      </c>
      <c r="D168" s="838">
        <v>878.72650221102788</v>
      </c>
      <c r="E168" s="244">
        <v>4048.0702013197902</v>
      </c>
      <c r="F168" s="838">
        <v>237.31362079214145</v>
      </c>
      <c r="G168" s="244">
        <v>978.54720963234456</v>
      </c>
      <c r="H168" s="857">
        <v>2832.2093708953043</v>
      </c>
      <c r="I168" s="857">
        <v>4.2006681053583259</v>
      </c>
    </row>
    <row r="169" spans="1:9" s="84" customFormat="1">
      <c r="A169" s="174">
        <v>2009</v>
      </c>
      <c r="B169" s="838">
        <v>20125.618802273933</v>
      </c>
      <c r="C169" s="244">
        <v>15291.032308411159</v>
      </c>
      <c r="D169" s="838">
        <v>851.03614085575259</v>
      </c>
      <c r="E169" s="244">
        <v>3973.9099806420772</v>
      </c>
      <c r="F169" s="838">
        <v>239.04729580632451</v>
      </c>
      <c r="G169" s="244">
        <v>965.62131727832661</v>
      </c>
      <c r="H169" s="856">
        <v>2769.2413675574267</v>
      </c>
      <c r="I169" s="856">
        <v>9.6403723649430013</v>
      </c>
    </row>
    <row r="170" spans="1:9" s="84" customFormat="1">
      <c r="A170" s="174">
        <v>2010</v>
      </c>
      <c r="B170" s="838">
        <v>20305.799069728673</v>
      </c>
      <c r="C170" s="244">
        <v>15487.751809593656</v>
      </c>
      <c r="D170" s="838">
        <v>853.66525563435152</v>
      </c>
      <c r="E170" s="244">
        <v>3948.6687952858115</v>
      </c>
      <c r="F170" s="838">
        <v>234.72478950544013</v>
      </c>
      <c r="G170" s="244">
        <v>961.43458447446369</v>
      </c>
      <c r="H170" s="857">
        <v>2752.5094213059078</v>
      </c>
      <c r="I170" s="857">
        <v>15.713209214854471</v>
      </c>
    </row>
    <row r="171" spans="1:9" s="84" customFormat="1">
      <c r="A171" s="174">
        <v>2011</v>
      </c>
      <c r="B171" s="838">
        <v>20688.469854604948</v>
      </c>
      <c r="C171" s="244">
        <v>15787.760812620187</v>
      </c>
      <c r="D171" s="838">
        <v>873.3995728520124</v>
      </c>
      <c r="E171" s="244">
        <v>4019.9377328534392</v>
      </c>
      <c r="F171" s="838">
        <v>237.08773477213433</v>
      </c>
      <c r="G171" s="244">
        <v>991.21454803574102</v>
      </c>
      <c r="H171" s="857">
        <v>2791.6354500455641</v>
      </c>
      <c r="I171" s="857">
        <v>7.3717362793065142</v>
      </c>
    </row>
    <row r="172" spans="1:9" s="84" customFormat="1">
      <c r="A172" s="174">
        <v>2012</v>
      </c>
      <c r="B172" s="838">
        <v>20725.233714459453</v>
      </c>
      <c r="C172" s="244">
        <v>15893.934500828444</v>
      </c>
      <c r="D172" s="838">
        <v>829.45947974629883</v>
      </c>
      <c r="E172" s="244">
        <v>3994.403786957967</v>
      </c>
      <c r="F172" s="838">
        <v>239.35041828858306</v>
      </c>
      <c r="G172" s="244">
        <v>983.52347271429335</v>
      </c>
      <c r="H172" s="857">
        <v>2771.5298959550901</v>
      </c>
      <c r="I172" s="857">
        <v>7.4359469267411145</v>
      </c>
    </row>
    <row r="173" spans="1:9" s="84" customFormat="1">
      <c r="A173" s="174">
        <v>2013</v>
      </c>
      <c r="B173" s="838">
        <v>20951.799982413857</v>
      </c>
      <c r="C173" s="244">
        <v>16110.162011185663</v>
      </c>
      <c r="D173" s="838">
        <v>837.41450415468012</v>
      </c>
      <c r="E173" s="244">
        <v>3997.6508682202998</v>
      </c>
      <c r="F173" s="838">
        <v>244.85328131665239</v>
      </c>
      <c r="G173" s="244">
        <v>991.12377885321962</v>
      </c>
      <c r="H173" s="856">
        <v>2761.6738080504279</v>
      </c>
      <c r="I173" s="856">
        <v>6.5725988532138224</v>
      </c>
    </row>
    <row r="174" spans="1:9" s="84" customFormat="1">
      <c r="A174" s="174">
        <v>2014</v>
      </c>
      <c r="B174" s="838">
        <v>21394.688320527217</v>
      </c>
      <c r="C174" s="244">
        <v>16505.307956231241</v>
      </c>
      <c r="D174" s="838">
        <v>838.88756287955073</v>
      </c>
      <c r="E174" s="244">
        <v>4044.0504523212026</v>
      </c>
      <c r="F174" s="838">
        <v>247.4465280723384</v>
      </c>
      <c r="G174" s="244">
        <v>988.52896629553425</v>
      </c>
      <c r="H174" s="857">
        <v>2808.0749579533299</v>
      </c>
      <c r="I174" s="857">
        <v>6.4423490952222311</v>
      </c>
    </row>
    <row r="175" spans="1:9" s="84" customFormat="1">
      <c r="A175" s="174">
        <v>2015</v>
      </c>
      <c r="B175" s="838">
        <v>21745.77935251145</v>
      </c>
      <c r="C175" s="244">
        <v>16820.405815250993</v>
      </c>
      <c r="D175" s="838">
        <v>832.29359821627622</v>
      </c>
      <c r="E175" s="244">
        <v>4085.1937879912289</v>
      </c>
      <c r="F175" s="838">
        <v>246.59442563223612</v>
      </c>
      <c r="G175" s="244">
        <v>989.81939430270972</v>
      </c>
      <c r="H175" s="856">
        <v>2848.779968056283</v>
      </c>
      <c r="I175" s="856">
        <v>7.8861510529550713</v>
      </c>
    </row>
    <row r="176" spans="1:9" s="84" customFormat="1">
      <c r="A176" s="174">
        <v>2016</v>
      </c>
      <c r="B176" s="838">
        <v>22253.306183306395</v>
      </c>
      <c r="C176" s="244">
        <v>17255.992428739875</v>
      </c>
      <c r="D176" s="838">
        <v>846.16199102603605</v>
      </c>
      <c r="E176" s="244">
        <v>4141.7320016008716</v>
      </c>
      <c r="F176" s="838">
        <v>246.39209830690621</v>
      </c>
      <c r="G176" s="244">
        <v>999.54047762380003</v>
      </c>
      <c r="H176" s="857">
        <v>2895.7994256701659</v>
      </c>
      <c r="I176" s="857">
        <v>9.4197619396104297</v>
      </c>
    </row>
    <row r="177" spans="1:9" s="84" customFormat="1">
      <c r="A177" s="844"/>
      <c r="B177" s="838"/>
      <c r="C177" s="244"/>
      <c r="D177" s="838"/>
      <c r="E177" s="244"/>
      <c r="F177" s="838"/>
      <c r="G177" s="244"/>
      <c r="H177" s="857"/>
      <c r="I177" s="857"/>
    </row>
    <row r="178" spans="1:9" s="84" customFormat="1" ht="13">
      <c r="A178" s="324"/>
      <c r="B178" s="1285" t="s">
        <v>449</v>
      </c>
      <c r="C178" s="1285"/>
      <c r="D178" s="1285"/>
      <c r="E178" s="1285"/>
      <c r="F178" s="1285"/>
      <c r="G178" s="1285"/>
      <c r="H178" s="1285"/>
      <c r="I178" s="1285"/>
    </row>
    <row r="179" spans="1:9" s="84" customFormat="1">
      <c r="A179" s="845"/>
      <c r="B179" s="323"/>
      <c r="C179" s="323"/>
      <c r="D179" s="323"/>
      <c r="E179" s="323"/>
      <c r="F179" s="324"/>
      <c r="G179" s="324"/>
      <c r="H179" s="324"/>
      <c r="I179" s="324"/>
    </row>
    <row r="180" spans="1:9" s="84" customFormat="1">
      <c r="A180" s="174">
        <v>2008</v>
      </c>
      <c r="B180" s="838">
        <v>25162.632588909044</v>
      </c>
      <c r="C180" s="244">
        <v>19880.565679360159</v>
      </c>
      <c r="D180" s="838">
        <v>932.86707742969634</v>
      </c>
      <c r="E180" s="244">
        <v>4347.6463695218563</v>
      </c>
      <c r="F180" s="838">
        <v>307.76531214078244</v>
      </c>
      <c r="G180" s="244">
        <v>937.43452798294936</v>
      </c>
      <c r="H180" s="857">
        <v>3102.4465293981248</v>
      </c>
      <c r="I180" s="857">
        <v>1.5534625973286158</v>
      </c>
    </row>
    <row r="181" spans="1:9" s="84" customFormat="1">
      <c r="A181" s="174">
        <v>2009</v>
      </c>
      <c r="B181" s="838">
        <v>25658.387966946106</v>
      </c>
      <c r="C181" s="244">
        <v>20449.566717874834</v>
      </c>
      <c r="D181" s="838">
        <v>861.35799703276348</v>
      </c>
      <c r="E181" s="244">
        <v>4318.2330344061829</v>
      </c>
      <c r="F181" s="838">
        <v>298.6485787778758</v>
      </c>
      <c r="G181" s="244">
        <v>925.72398323192385</v>
      </c>
      <c r="H181" s="856">
        <v>3093.8604723963845</v>
      </c>
      <c r="I181" s="856">
        <v>29.230217632329129</v>
      </c>
    </row>
    <row r="182" spans="1:9" s="84" customFormat="1">
      <c r="A182" s="174">
        <v>2010</v>
      </c>
      <c r="B182" s="838">
        <v>26025.471261733914</v>
      </c>
      <c r="C182" s="244">
        <v>20810.621045603737</v>
      </c>
      <c r="D182" s="838">
        <v>839.80304154100497</v>
      </c>
      <c r="E182" s="244">
        <v>4372.654049137921</v>
      </c>
      <c r="F182" s="838">
        <v>289.58091797015481</v>
      </c>
      <c r="G182" s="244">
        <v>940.26544192459016</v>
      </c>
      <c r="H182" s="857">
        <v>3142.8076892431764</v>
      </c>
      <c r="I182" s="857">
        <v>2.3931254512509401</v>
      </c>
    </row>
    <row r="183" spans="1:9" s="84" customFormat="1">
      <c r="A183" s="174">
        <v>2011</v>
      </c>
      <c r="B183" s="838">
        <v>26656.185813141536</v>
      </c>
      <c r="C183" s="244">
        <v>21309.000623432697</v>
      </c>
      <c r="D183" s="838">
        <v>839.43909642929941</v>
      </c>
      <c r="E183" s="244">
        <v>4505.1352565972347</v>
      </c>
      <c r="F183" s="838">
        <v>284.19320437541779</v>
      </c>
      <c r="G183" s="244">
        <v>972.37543707076463</v>
      </c>
      <c r="H183" s="857">
        <v>3248.5666151510518</v>
      </c>
      <c r="I183" s="857">
        <v>2.6108366823090732</v>
      </c>
    </row>
    <row r="184" spans="1:9" s="84" customFormat="1">
      <c r="A184" s="174">
        <v>2012</v>
      </c>
      <c r="B184" s="838">
        <v>26925.59231956752</v>
      </c>
      <c r="C184" s="244">
        <v>21505.133315007861</v>
      </c>
      <c r="D184" s="838">
        <v>825.80445300853842</v>
      </c>
      <c r="E184" s="244">
        <v>4592.3393915455854</v>
      </c>
      <c r="F184" s="838">
        <v>276.46020966137291</v>
      </c>
      <c r="G184" s="244">
        <v>996.03349934077971</v>
      </c>
      <c r="H184" s="857">
        <v>3319.8456825434332</v>
      </c>
      <c r="I184" s="857">
        <v>2.3151600055334658</v>
      </c>
    </row>
    <row r="185" spans="1:9" s="84" customFormat="1">
      <c r="A185" s="174">
        <v>2013</v>
      </c>
      <c r="B185" s="838">
        <v>27364.263021320094</v>
      </c>
      <c r="C185" s="244">
        <v>21857.384497702595</v>
      </c>
      <c r="D185" s="838">
        <v>856.80717534355961</v>
      </c>
      <c r="E185" s="244">
        <v>4647.2790544363925</v>
      </c>
      <c r="F185" s="838">
        <v>269.33641350594968</v>
      </c>
      <c r="G185" s="244">
        <v>1017.0466598584228</v>
      </c>
      <c r="H185" s="856">
        <v>3360.8959810720207</v>
      </c>
      <c r="I185" s="856">
        <v>2.7922938375486059</v>
      </c>
    </row>
    <row r="186" spans="1:9" s="84" customFormat="1">
      <c r="A186" s="174">
        <v>2014</v>
      </c>
      <c r="B186" s="838">
        <v>28117.186477737669</v>
      </c>
      <c r="C186" s="244">
        <v>22509.186021007466</v>
      </c>
      <c r="D186" s="838">
        <v>848.01286776386314</v>
      </c>
      <c r="E186" s="244">
        <v>4757.1817338706314</v>
      </c>
      <c r="F186" s="838">
        <v>262.53834975444727</v>
      </c>
      <c r="G186" s="244">
        <v>1063.5120836438655</v>
      </c>
      <c r="H186" s="857">
        <v>3431.1313004723183</v>
      </c>
      <c r="I186" s="857">
        <v>2.8058550957059181</v>
      </c>
    </row>
    <row r="187" spans="1:9" s="84" customFormat="1">
      <c r="A187" s="174">
        <v>2015</v>
      </c>
      <c r="B187" s="838">
        <v>28769.610745274516</v>
      </c>
      <c r="C187" s="244">
        <v>23013.588770185303</v>
      </c>
      <c r="D187" s="838">
        <v>848.56881214874102</v>
      </c>
      <c r="E187" s="244">
        <v>4904.6069713880515</v>
      </c>
      <c r="F187" s="838">
        <v>254.32993770713941</v>
      </c>
      <c r="G187" s="244">
        <v>1091.6316503272762</v>
      </c>
      <c r="H187" s="856">
        <v>3558.6453833536357</v>
      </c>
      <c r="I187" s="856">
        <v>2.8461915524176153</v>
      </c>
    </row>
    <row r="188" spans="1:9" s="84" customFormat="1">
      <c r="A188" s="174">
        <v>2016</v>
      </c>
      <c r="B188" s="838">
        <v>29640.367473680701</v>
      </c>
      <c r="C188" s="244">
        <v>23691.924464110914</v>
      </c>
      <c r="D188" s="838">
        <v>841.41940221723257</v>
      </c>
      <c r="E188" s="244">
        <v>5103.9966601805036</v>
      </c>
      <c r="F188" s="838">
        <v>249.19917690029854</v>
      </c>
      <c r="G188" s="244">
        <v>1123.9853281665373</v>
      </c>
      <c r="H188" s="857">
        <v>3730.8121551136674</v>
      </c>
      <c r="I188" s="857">
        <v>3.0269471720516083</v>
      </c>
    </row>
    <row r="189" spans="1:9" s="84" customFormat="1">
      <c r="A189" s="844"/>
      <c r="B189" s="838"/>
      <c r="C189" s="244"/>
      <c r="D189" s="838"/>
      <c r="E189" s="244"/>
      <c r="F189" s="838"/>
      <c r="G189" s="244"/>
      <c r="H189" s="857"/>
      <c r="I189" s="857"/>
    </row>
    <row r="190" spans="1:9" s="84" customFormat="1" ht="13">
      <c r="A190" s="324"/>
      <c r="B190" s="1285" t="s">
        <v>450</v>
      </c>
      <c r="C190" s="1285"/>
      <c r="D190" s="1285"/>
      <c r="E190" s="1285"/>
      <c r="F190" s="1285"/>
      <c r="G190" s="1285"/>
      <c r="H190" s="1285"/>
      <c r="I190" s="1285"/>
    </row>
    <row r="191" spans="1:9" s="84" customFormat="1">
      <c r="A191" s="845"/>
      <c r="B191" s="323"/>
      <c r="C191" s="323"/>
      <c r="D191" s="323"/>
      <c r="E191" s="323"/>
      <c r="F191" s="324"/>
      <c r="G191" s="324"/>
      <c r="H191" s="324"/>
      <c r="I191" s="324"/>
    </row>
    <row r="192" spans="1:9" s="84" customFormat="1">
      <c r="A192" s="174">
        <v>2008</v>
      </c>
      <c r="B192" s="838">
        <v>19340.980694168575</v>
      </c>
      <c r="C192" s="244">
        <v>15222.050091426321</v>
      </c>
      <c r="D192" s="838">
        <v>710.82334044035076</v>
      </c>
      <c r="E192" s="244">
        <v>3401.9175583703404</v>
      </c>
      <c r="F192" s="838">
        <v>183.64072553114673</v>
      </c>
      <c r="G192" s="244">
        <v>898.08593677837655</v>
      </c>
      <c r="H192" s="857">
        <v>2320.1908960608166</v>
      </c>
      <c r="I192" s="857">
        <v>6.1897039315627822</v>
      </c>
    </row>
    <row r="193" spans="1:9" s="84" customFormat="1">
      <c r="A193" s="174">
        <v>2009</v>
      </c>
      <c r="B193" s="838">
        <v>19429.532997142342</v>
      </c>
      <c r="C193" s="244">
        <v>15392.70558566306</v>
      </c>
      <c r="D193" s="838">
        <v>685.18016965804998</v>
      </c>
      <c r="E193" s="244">
        <v>3343.0402288582991</v>
      </c>
      <c r="F193" s="838">
        <v>182.45918206753092</v>
      </c>
      <c r="G193" s="244">
        <v>900.91238626079917</v>
      </c>
      <c r="H193" s="856">
        <v>2259.6686605299692</v>
      </c>
      <c r="I193" s="856">
        <v>8.6070129629313605</v>
      </c>
    </row>
    <row r="194" spans="1:9" s="84" customFormat="1">
      <c r="A194" s="174">
        <v>2010</v>
      </c>
      <c r="B194" s="838">
        <v>19426.572475400222</v>
      </c>
      <c r="C194" s="244">
        <v>15345.481577202256</v>
      </c>
      <c r="D194" s="838">
        <v>703.19998326881876</v>
      </c>
      <c r="E194" s="244">
        <v>3368.5945400053279</v>
      </c>
      <c r="F194" s="838">
        <v>181.07635794345225</v>
      </c>
      <c r="G194" s="244">
        <v>933.07201715627593</v>
      </c>
      <c r="H194" s="857">
        <v>2254.4461649055997</v>
      </c>
      <c r="I194" s="857">
        <v>9.2963749238189504</v>
      </c>
    </row>
    <row r="195" spans="1:9" s="84" customFormat="1">
      <c r="A195" s="174">
        <v>2011</v>
      </c>
      <c r="B195" s="838">
        <v>19605.920806733964</v>
      </c>
      <c r="C195" s="244">
        <v>15459.058515724659</v>
      </c>
      <c r="D195" s="838">
        <v>721.10886105247721</v>
      </c>
      <c r="E195" s="244">
        <v>3414.3934772696343</v>
      </c>
      <c r="F195" s="838">
        <v>183.48337502806922</v>
      </c>
      <c r="G195" s="244">
        <v>966.04773541988561</v>
      </c>
      <c r="H195" s="857">
        <v>2264.8623668216796</v>
      </c>
      <c r="I195" s="857">
        <v>11.359952687190678</v>
      </c>
    </row>
    <row r="196" spans="1:9" s="84" customFormat="1">
      <c r="A196" s="174">
        <v>2012</v>
      </c>
      <c r="B196" s="838">
        <v>19462.275837679157</v>
      </c>
      <c r="C196" s="244">
        <v>15348.56498047266</v>
      </c>
      <c r="D196" s="838">
        <v>688.74785172596967</v>
      </c>
      <c r="E196" s="244">
        <v>3412.5606565399512</v>
      </c>
      <c r="F196" s="838">
        <v>185.77143239179503</v>
      </c>
      <c r="G196" s="244">
        <v>972.45994957703772</v>
      </c>
      <c r="H196" s="857">
        <v>2254.3292745711187</v>
      </c>
      <c r="I196" s="857">
        <v>12.402348940574781</v>
      </c>
    </row>
    <row r="197" spans="1:9" s="84" customFormat="1">
      <c r="A197" s="174">
        <v>2013</v>
      </c>
      <c r="B197" s="838">
        <v>19439.929979165026</v>
      </c>
      <c r="C197" s="244">
        <v>15329.980515117766</v>
      </c>
      <c r="D197" s="838">
        <v>690.77625820837193</v>
      </c>
      <c r="E197" s="244">
        <v>3406.9003106659165</v>
      </c>
      <c r="F197" s="838">
        <v>186.8500963591635</v>
      </c>
      <c r="G197" s="244">
        <v>983.98605608550702</v>
      </c>
      <c r="H197" s="856">
        <v>2236.0641582212461</v>
      </c>
      <c r="I197" s="856">
        <v>12.272895172974724</v>
      </c>
    </row>
    <row r="198" spans="1:9" s="84" customFormat="1">
      <c r="A198" s="174">
        <v>2014</v>
      </c>
      <c r="B198" s="838">
        <v>19620.680728137992</v>
      </c>
      <c r="C198" s="244">
        <v>15485.394015381908</v>
      </c>
      <c r="D198" s="838">
        <v>670.89723125842966</v>
      </c>
      <c r="E198" s="244">
        <v>3451.4986016192197</v>
      </c>
      <c r="F198" s="838">
        <v>188.35415552154569</v>
      </c>
      <c r="G198" s="244">
        <v>999.39845753584154</v>
      </c>
      <c r="H198" s="857">
        <v>2263.7459885618323</v>
      </c>
      <c r="I198" s="857">
        <v>12.890879878432852</v>
      </c>
    </row>
    <row r="199" spans="1:9" s="84" customFormat="1">
      <c r="A199" s="174">
        <v>2015</v>
      </c>
      <c r="B199" s="838">
        <v>19694.707759888348</v>
      </c>
      <c r="C199" s="244">
        <v>15554.521790235574</v>
      </c>
      <c r="D199" s="838">
        <v>651.85439433047316</v>
      </c>
      <c r="E199" s="244">
        <v>3475.0753339129351</v>
      </c>
      <c r="F199" s="838">
        <v>186.99443306984119</v>
      </c>
      <c r="G199" s="244">
        <v>1010.7986953354072</v>
      </c>
      <c r="H199" s="856">
        <v>2277.2822055076867</v>
      </c>
      <c r="I199" s="856">
        <v>13.256241409363611</v>
      </c>
    </row>
    <row r="200" spans="1:9" s="84" customFormat="1">
      <c r="A200" s="174">
        <v>2016</v>
      </c>
      <c r="B200" s="838">
        <v>19942.967603198435</v>
      </c>
      <c r="C200" s="244">
        <v>15705.131252396592</v>
      </c>
      <c r="D200" s="838">
        <v>645.49548452672911</v>
      </c>
      <c r="E200" s="244">
        <v>3576.3388095112391</v>
      </c>
      <c r="F200" s="838">
        <v>185.98403344858087</v>
      </c>
      <c r="G200" s="244">
        <v>1038.8805850917081</v>
      </c>
      <c r="H200" s="857">
        <v>2351.4741909709501</v>
      </c>
      <c r="I200" s="857">
        <v>16.002056763875551</v>
      </c>
    </row>
    <row r="201" spans="1:9" s="84" customFormat="1">
      <c r="A201" s="844"/>
      <c r="B201" s="838"/>
      <c r="C201" s="244"/>
      <c r="D201" s="838"/>
      <c r="E201" s="244"/>
      <c r="F201" s="838"/>
      <c r="G201" s="244"/>
      <c r="H201" s="857"/>
      <c r="I201" s="857"/>
    </row>
    <row r="202" spans="1:9" s="84" customFormat="1" ht="13">
      <c r="A202" s="324"/>
      <c r="B202" s="1285" t="s">
        <v>460</v>
      </c>
      <c r="C202" s="1285"/>
      <c r="D202" s="1285"/>
      <c r="E202" s="1285"/>
      <c r="F202" s="1285"/>
      <c r="G202" s="1285"/>
      <c r="H202" s="1285"/>
      <c r="I202" s="1285"/>
    </row>
    <row r="203" spans="1:9" s="84" customFormat="1">
      <c r="A203" s="845"/>
      <c r="B203" s="323"/>
      <c r="C203" s="323"/>
      <c r="D203" s="323"/>
      <c r="E203" s="323"/>
      <c r="F203" s="324"/>
      <c r="G203" s="324"/>
      <c r="H203" s="324"/>
      <c r="I203" s="324"/>
    </row>
    <row r="204" spans="1:9" s="84" customFormat="1">
      <c r="A204" s="174">
        <v>2008</v>
      </c>
      <c r="B204" s="838">
        <v>686520.76662462647</v>
      </c>
      <c r="C204" s="244">
        <v>517358.37874482578</v>
      </c>
      <c r="D204" s="838">
        <v>21184.708869119455</v>
      </c>
      <c r="E204" s="244">
        <v>147817.87489787687</v>
      </c>
      <c r="F204" s="838">
        <v>8641.0766771425515</v>
      </c>
      <c r="G204" s="244">
        <v>32483.978712829954</v>
      </c>
      <c r="H204" s="857">
        <v>106692.81950790439</v>
      </c>
      <c r="I204" s="857">
        <v>159.80411280415686</v>
      </c>
    </row>
    <row r="205" spans="1:9" s="84" customFormat="1">
      <c r="A205" s="174">
        <v>2009</v>
      </c>
      <c r="B205" s="838">
        <v>695739.53179426224</v>
      </c>
      <c r="C205" s="244">
        <v>528336.72808768053</v>
      </c>
      <c r="D205" s="838">
        <v>20888.727522720033</v>
      </c>
      <c r="E205" s="244">
        <v>145511.68227119467</v>
      </c>
      <c r="F205" s="838">
        <v>8390.8736999835328</v>
      </c>
      <c r="G205" s="244">
        <v>32915.429914927729</v>
      </c>
      <c r="H205" s="856">
        <v>104205.3786562834</v>
      </c>
      <c r="I205" s="856">
        <v>1002.3939126670061</v>
      </c>
    </row>
    <row r="206" spans="1:9" s="84" customFormat="1">
      <c r="A206" s="174">
        <v>2010</v>
      </c>
      <c r="B206" s="838">
        <v>701165.85024132079</v>
      </c>
      <c r="C206" s="244">
        <v>532168.95052725181</v>
      </c>
      <c r="D206" s="838">
        <v>21338.697735600923</v>
      </c>
      <c r="E206" s="244">
        <v>147209.83030003213</v>
      </c>
      <c r="F206" s="838">
        <v>8179.6280781965388</v>
      </c>
      <c r="G206" s="244">
        <v>34233.133772445472</v>
      </c>
      <c r="H206" s="857">
        <v>104797.06844939015</v>
      </c>
      <c r="I206" s="857">
        <v>448.37167843598132</v>
      </c>
    </row>
    <row r="207" spans="1:9" s="84" customFormat="1">
      <c r="A207" s="174">
        <v>2011</v>
      </c>
      <c r="B207" s="838">
        <v>713477.22356518474</v>
      </c>
      <c r="C207" s="244">
        <v>539193.61910876795</v>
      </c>
      <c r="D207" s="838">
        <v>22239.405396351511</v>
      </c>
      <c r="E207" s="244">
        <v>151709.60011331088</v>
      </c>
      <c r="F207" s="838">
        <v>8014.1504105660142</v>
      </c>
      <c r="G207" s="244">
        <v>36394.914932383952</v>
      </c>
      <c r="H207" s="857">
        <v>107300.53477036096</v>
      </c>
      <c r="I207" s="857">
        <v>334.59894675406122</v>
      </c>
    </row>
    <row r="208" spans="1:9" s="84" customFormat="1">
      <c r="A208" s="174">
        <v>2012</v>
      </c>
      <c r="B208" s="838">
        <v>715160.79669120535</v>
      </c>
      <c r="C208" s="244">
        <v>539532.86542689009</v>
      </c>
      <c r="D208" s="838">
        <v>21971.328197154973</v>
      </c>
      <c r="E208" s="244">
        <v>153330.20806874032</v>
      </c>
      <c r="F208" s="838">
        <v>7832.607132060607</v>
      </c>
      <c r="G208" s="244">
        <v>37509.309419383797</v>
      </c>
      <c r="H208" s="857">
        <v>107988.29151729593</v>
      </c>
      <c r="I208" s="857">
        <v>326.39499841993864</v>
      </c>
    </row>
    <row r="209" spans="1:9" s="84" customFormat="1">
      <c r="A209" s="174">
        <v>2013</v>
      </c>
      <c r="B209" s="838">
        <v>721530.23575506813</v>
      </c>
      <c r="C209" s="244">
        <v>543454.3427619437</v>
      </c>
      <c r="D209" s="838">
        <v>22794.497107272102</v>
      </c>
      <c r="E209" s="244">
        <v>154948.5819818397</v>
      </c>
      <c r="F209" s="838">
        <v>7666.8907626827631</v>
      </c>
      <c r="G209" s="244">
        <v>38492.859557744254</v>
      </c>
      <c r="H209" s="856">
        <v>108788.83166141265</v>
      </c>
      <c r="I209" s="856">
        <v>332.8139040126793</v>
      </c>
    </row>
    <row r="210" spans="1:9" s="84" customFormat="1">
      <c r="A210" s="174">
        <v>2014</v>
      </c>
      <c r="B210" s="838">
        <v>736257.60384624545</v>
      </c>
      <c r="C210" s="244">
        <v>553316.57748837292</v>
      </c>
      <c r="D210" s="838">
        <v>23909.480329636492</v>
      </c>
      <c r="E210" s="244">
        <v>158677.10861503211</v>
      </c>
      <c r="F210" s="838">
        <v>7516.538497851433</v>
      </c>
      <c r="G210" s="244">
        <v>39451.720834345622</v>
      </c>
      <c r="H210" s="857">
        <v>111708.84928283503</v>
      </c>
      <c r="I210" s="857">
        <v>354.43741320403092</v>
      </c>
    </row>
    <row r="211" spans="1:9" s="84" customFormat="1">
      <c r="A211" s="174">
        <v>2015</v>
      </c>
      <c r="B211" s="838">
        <v>747919.74639914196</v>
      </c>
      <c r="C211" s="244">
        <v>560719.63711781625</v>
      </c>
      <c r="D211" s="838">
        <v>24585.417320436965</v>
      </c>
      <c r="E211" s="244">
        <v>162232.42180131542</v>
      </c>
      <c r="F211" s="838">
        <v>7355.7071068792529</v>
      </c>
      <c r="G211" s="244">
        <v>40366.304030327163</v>
      </c>
      <c r="H211" s="856">
        <v>114510.41066410896</v>
      </c>
      <c r="I211" s="856">
        <v>382.27015957330963</v>
      </c>
    </row>
    <row r="212" spans="1:9" s="84" customFormat="1">
      <c r="A212" s="174">
        <v>2016</v>
      </c>
      <c r="B212" s="838">
        <v>764809.40317910234</v>
      </c>
      <c r="C212" s="244">
        <v>572005.64188170549</v>
      </c>
      <c r="D212" s="838">
        <v>25291.081768059445</v>
      </c>
      <c r="E212" s="244">
        <v>167095.46562985855</v>
      </c>
      <c r="F212" s="838">
        <v>7233.5288115701505</v>
      </c>
      <c r="G212" s="244">
        <v>41605.543329036947</v>
      </c>
      <c r="H212" s="857">
        <v>118256.39348925147</v>
      </c>
      <c r="I212" s="857">
        <v>417.21389947891765</v>
      </c>
    </row>
    <row r="213" spans="1:9" s="84" customFormat="1">
      <c r="A213" s="840"/>
      <c r="B213" s="478"/>
      <c r="C213" s="479"/>
      <c r="D213" s="479"/>
      <c r="E213" s="479"/>
      <c r="F213" s="479"/>
      <c r="G213" s="479"/>
      <c r="H213" s="479"/>
      <c r="I213" s="479"/>
    </row>
    <row r="214" spans="1:9" s="84" customFormat="1" ht="15" customHeight="1">
      <c r="A214" s="840"/>
      <c r="B214" s="1281" t="s">
        <v>1007</v>
      </c>
      <c r="C214" s="1281"/>
      <c r="D214" s="1281"/>
      <c r="E214" s="1281"/>
      <c r="F214" s="1281"/>
      <c r="G214" s="1281"/>
      <c r="H214" s="1281"/>
      <c r="I214" s="1281"/>
    </row>
    <row r="215" spans="1:9" s="84" customFormat="1" ht="15" customHeight="1">
      <c r="A215" s="840"/>
      <c r="B215" s="1281" t="s">
        <v>1062</v>
      </c>
      <c r="C215" s="1281"/>
      <c r="D215" s="1281"/>
      <c r="E215" s="1281"/>
      <c r="F215" s="1281"/>
      <c r="G215" s="1281"/>
      <c r="H215" s="1281"/>
      <c r="I215" s="1281"/>
    </row>
    <row r="216" spans="1:9" s="84" customFormat="1" ht="15" customHeight="1">
      <c r="A216" s="840"/>
      <c r="B216" s="1281" t="s">
        <v>1015</v>
      </c>
      <c r="C216" s="1281"/>
      <c r="D216" s="1281"/>
      <c r="E216" s="1281"/>
      <c r="F216" s="1281"/>
      <c r="G216" s="1281"/>
      <c r="H216" s="1281"/>
      <c r="I216" s="1281"/>
    </row>
    <row r="217" spans="1:9" s="84" customFormat="1" ht="15" customHeight="1">
      <c r="A217" s="840"/>
      <c r="B217" s="1281" t="s">
        <v>1016</v>
      </c>
      <c r="C217" s="1281"/>
      <c r="D217" s="1281"/>
      <c r="E217" s="1281"/>
      <c r="F217" s="1281"/>
      <c r="G217" s="1281"/>
      <c r="H217" s="1281"/>
      <c r="I217" s="1281"/>
    </row>
    <row r="218" spans="1:9" s="84" customFormat="1" ht="15" customHeight="1">
      <c r="A218" s="840"/>
      <c r="B218" s="1281" t="s">
        <v>1017</v>
      </c>
      <c r="C218" s="1281"/>
      <c r="D218" s="1281"/>
      <c r="E218" s="1281"/>
      <c r="F218" s="1281"/>
      <c r="G218" s="1281"/>
      <c r="H218" s="1281"/>
      <c r="I218" s="1281"/>
    </row>
    <row r="219" spans="1:9">
      <c r="A219" s="859"/>
      <c r="B219" s="479"/>
      <c r="C219" s="479"/>
      <c r="D219" s="479"/>
      <c r="E219" s="479"/>
      <c r="F219" s="479"/>
      <c r="G219" s="479"/>
      <c r="H219" s="479"/>
      <c r="I219" s="479"/>
    </row>
  </sheetData>
  <sheetProtection selectLockedCells="1"/>
  <mergeCells count="30">
    <mergeCell ref="A6:A8"/>
    <mergeCell ref="B6:B8"/>
    <mergeCell ref="C6:I6"/>
    <mergeCell ref="C7:C8"/>
    <mergeCell ref="D7:D8"/>
    <mergeCell ref="E7:E8"/>
    <mergeCell ref="F7:H7"/>
    <mergeCell ref="I7:I8"/>
    <mergeCell ref="B10:I10"/>
    <mergeCell ref="B22:I22"/>
    <mergeCell ref="B34:I34"/>
    <mergeCell ref="B46:I46"/>
    <mergeCell ref="B58:I58"/>
    <mergeCell ref="B218:I218"/>
    <mergeCell ref="B202:I202"/>
    <mergeCell ref="B214:I214"/>
    <mergeCell ref="B215:I215"/>
    <mergeCell ref="B216:I216"/>
    <mergeCell ref="B217:I217"/>
    <mergeCell ref="B70:I70"/>
    <mergeCell ref="B82:I82"/>
    <mergeCell ref="B94:I94"/>
    <mergeCell ref="B106:I106"/>
    <mergeCell ref="B118:I118"/>
    <mergeCell ref="B130:I130"/>
    <mergeCell ref="B142:I142"/>
    <mergeCell ref="B154:I154"/>
    <mergeCell ref="B178:I178"/>
    <mergeCell ref="B190:I190"/>
    <mergeCell ref="B166:I166"/>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&amp;"Arial,Fett"Fahrleistungen der im Bundesland zugelassenen Kraftfahrzeuge*) (Inländerkonzept) 2008 – 2016 
nach Wirtschaftszweigen**) und Bundesländern
Mill. Kilometer</oddHeader>
    <oddFooter>&amp;CStatistische Ämter der Länder – Indikatoren und Kennzahlen, UGRdL 2020</oddFooter>
  </headerFooter>
  <rowBreaks count="8" manualBreakCount="8">
    <brk id="32" max="8" man="1"/>
    <brk id="56" max="8" man="1"/>
    <brk id="80" max="8" man="1"/>
    <brk id="104" max="8" man="1"/>
    <brk id="128" max="8" man="1"/>
    <brk id="152" max="8" man="1"/>
    <brk id="176" max="8" man="1"/>
    <brk id="200" max="8"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pageSetUpPr autoPageBreaks="0"/>
  </sheetPr>
  <dimension ref="A1:V50"/>
  <sheetViews>
    <sheetView showGridLines="0" showRowColHeaders="0" zoomScaleNormal="100" workbookViewId="0">
      <pane xSplit="1" ySplit="5" topLeftCell="B6" activePane="bottomRight" state="frozen"/>
      <selection activeCell="C72" sqref="C72"/>
      <selection pane="topRight" activeCell="C72" sqref="C72"/>
      <selection pane="bottomLeft" activeCell="C72" sqref="C72"/>
      <selection pane="bottomRight"/>
    </sheetView>
  </sheetViews>
  <sheetFormatPr baseColWidth="10" defaultColWidth="11.453125" defaultRowHeight="12.75" customHeight="1"/>
  <cols>
    <col min="1" max="1" width="24.54296875" style="674" customWidth="1"/>
    <col min="2" max="16" width="12.54296875" style="124" customWidth="1"/>
    <col min="17" max="17" width="12.54296875" style="390" customWidth="1"/>
    <col min="18" max="18" width="12.54296875" style="124" customWidth="1"/>
    <col min="19" max="19" width="12.54296875" style="674" customWidth="1"/>
    <col min="20" max="16384" width="11.453125" style="124"/>
  </cols>
  <sheetData>
    <row r="1" spans="1:22" ht="12.75" customHeight="1">
      <c r="A1" s="123" t="s">
        <v>322</v>
      </c>
    </row>
    <row r="3" spans="1:22" s="674" customFormat="1" ht="12.75" customHeight="1">
      <c r="A3" s="125" t="s">
        <v>625</v>
      </c>
      <c r="B3" s="126" t="s">
        <v>1206</v>
      </c>
      <c r="C3" s="125"/>
      <c r="D3" s="125"/>
      <c r="E3" s="125"/>
      <c r="F3" s="125"/>
      <c r="G3" s="125"/>
      <c r="H3" s="125"/>
      <c r="I3" s="125"/>
      <c r="J3" s="125"/>
      <c r="K3" s="125"/>
      <c r="L3" s="125"/>
      <c r="M3" s="125"/>
      <c r="N3" s="125"/>
      <c r="O3" s="125"/>
      <c r="P3" s="125"/>
      <c r="Q3" s="125"/>
      <c r="R3" s="125"/>
      <c r="S3" s="125"/>
    </row>
    <row r="4" spans="1:22" ht="12.75" customHeight="1">
      <c r="A4" s="156"/>
      <c r="B4" s="125"/>
      <c r="C4" s="125"/>
      <c r="D4" s="125"/>
      <c r="E4" s="125"/>
      <c r="F4" s="127"/>
      <c r="G4" s="127"/>
      <c r="H4" s="127"/>
      <c r="I4" s="127"/>
      <c r="J4" s="127"/>
      <c r="K4" s="127"/>
      <c r="L4" s="127"/>
      <c r="M4" s="127"/>
      <c r="N4" s="127"/>
      <c r="O4" s="127"/>
      <c r="P4" s="127"/>
      <c r="Q4" s="127"/>
      <c r="R4" s="127"/>
      <c r="S4" s="127"/>
    </row>
    <row r="5" spans="1:22" ht="12.75" customHeight="1">
      <c r="A5" s="688" t="s">
        <v>433</v>
      </c>
      <c r="B5" s="129">
        <v>1990</v>
      </c>
      <c r="C5" s="129">
        <v>1995</v>
      </c>
      <c r="D5" s="129">
        <v>2000</v>
      </c>
      <c r="E5" s="129">
        <v>2004</v>
      </c>
      <c r="F5" s="129">
        <v>2005</v>
      </c>
      <c r="G5" s="129">
        <v>2006</v>
      </c>
      <c r="H5" s="129">
        <v>2007</v>
      </c>
      <c r="I5" s="129">
        <v>2008</v>
      </c>
      <c r="J5" s="129">
        <v>2009</v>
      </c>
      <c r="K5" s="129">
        <v>2010</v>
      </c>
      <c r="L5" s="129">
        <v>2011</v>
      </c>
      <c r="M5" s="129">
        <v>2012</v>
      </c>
      <c r="N5" s="129">
        <v>2013</v>
      </c>
      <c r="O5" s="129">
        <v>2014</v>
      </c>
      <c r="P5" s="129">
        <v>2015</v>
      </c>
      <c r="Q5" s="277">
        <v>2016</v>
      </c>
      <c r="R5" s="129">
        <v>2017</v>
      </c>
      <c r="S5" s="763">
        <v>2018</v>
      </c>
    </row>
    <row r="6" spans="1:22" ht="12.75" customHeight="1">
      <c r="A6" s="125"/>
      <c r="B6" s="125"/>
      <c r="C6" s="125"/>
      <c r="D6" s="125"/>
      <c r="E6" s="125"/>
      <c r="F6" s="127"/>
      <c r="G6" s="127"/>
      <c r="H6" s="127"/>
      <c r="I6" s="127"/>
      <c r="J6" s="127"/>
      <c r="K6" s="127"/>
      <c r="L6" s="127"/>
      <c r="M6" s="127"/>
      <c r="N6" s="127"/>
      <c r="O6" s="127"/>
      <c r="P6" s="127"/>
      <c r="Q6" s="127"/>
      <c r="R6" s="127"/>
      <c r="S6" s="127"/>
    </row>
    <row r="7" spans="1:22" ht="13">
      <c r="B7" s="1283" t="s">
        <v>502</v>
      </c>
      <c r="C7" s="1283"/>
      <c r="D7" s="1283"/>
      <c r="E7" s="1283"/>
      <c r="F7" s="1283"/>
      <c r="G7" s="1283" t="s">
        <v>502</v>
      </c>
      <c r="H7" s="1283"/>
      <c r="I7" s="1283"/>
      <c r="J7" s="1283"/>
      <c r="K7" s="1283"/>
      <c r="L7" s="1283" t="s">
        <v>502</v>
      </c>
      <c r="M7" s="1283"/>
      <c r="N7" s="1283"/>
      <c r="O7" s="1283"/>
      <c r="P7" s="1283"/>
      <c r="Q7" s="1283" t="s">
        <v>502</v>
      </c>
      <c r="R7" s="1283"/>
      <c r="S7" s="1283"/>
      <c r="T7" s="1283"/>
      <c r="U7" s="1283"/>
      <c r="V7" s="1283"/>
    </row>
    <row r="8" spans="1:22" ht="12.75" customHeight="1">
      <c r="A8" s="128"/>
      <c r="C8" s="130"/>
      <c r="D8" s="130"/>
      <c r="E8" s="130"/>
      <c r="F8" s="130"/>
      <c r="G8" s="130"/>
      <c r="H8" s="130"/>
      <c r="I8" s="130"/>
      <c r="J8" s="130"/>
      <c r="K8" s="130"/>
      <c r="L8" s="130"/>
      <c r="M8" s="130"/>
      <c r="N8" s="130"/>
      <c r="O8" s="130"/>
      <c r="P8" s="130"/>
      <c r="Q8" s="130"/>
      <c r="R8" s="130"/>
      <c r="S8" s="130"/>
    </row>
    <row r="9" spans="1:22" ht="14.5">
      <c r="A9" s="131" t="s">
        <v>490</v>
      </c>
      <c r="B9" s="1083">
        <v>1.9733841793525</v>
      </c>
      <c r="C9" s="1083">
        <v>2.0228670813137999</v>
      </c>
      <c r="D9" s="1083">
        <v>2.7579326046600001</v>
      </c>
      <c r="E9" s="1083">
        <v>4.9792477149568999</v>
      </c>
      <c r="F9" s="1083">
        <v>5.9054512275263997</v>
      </c>
      <c r="G9" s="1083">
        <v>7.3955522045197002</v>
      </c>
      <c r="H9" s="1083">
        <v>8.6686243517041</v>
      </c>
      <c r="I9" s="1083">
        <v>8.7125024299139007</v>
      </c>
      <c r="J9" s="1083">
        <v>9.3293581626223006</v>
      </c>
      <c r="K9" s="1083">
        <v>10.538718287025</v>
      </c>
      <c r="L9" s="1083">
        <v>10.404059835315</v>
      </c>
      <c r="M9" s="1083">
        <v>12.100216063334001</v>
      </c>
      <c r="N9" s="1083">
        <v>11.841141977323</v>
      </c>
      <c r="O9" s="1083">
        <v>12.38250671364</v>
      </c>
      <c r="P9" s="1083">
        <v>12.307095664084001</v>
      </c>
      <c r="Q9" s="1083">
        <v>12.633715970538001</v>
      </c>
      <c r="R9" s="1083">
        <v>13.007524213705</v>
      </c>
      <c r="S9" s="1083">
        <v>13.941128459341</v>
      </c>
    </row>
    <row r="10" spans="1:22" ht="12.5">
      <c r="A10" s="131" t="s">
        <v>436</v>
      </c>
      <c r="B10" s="1083">
        <v>3.4119820694438001</v>
      </c>
      <c r="C10" s="1083">
        <v>5.5335741299625996</v>
      </c>
      <c r="D10" s="1083">
        <v>6.3536721793263</v>
      </c>
      <c r="E10" s="1083">
        <v>7.2473546532256004</v>
      </c>
      <c r="F10" s="1083">
        <v>8.0482713436934006</v>
      </c>
      <c r="G10" s="1083">
        <v>9.1577767720145005</v>
      </c>
      <c r="H10" s="1083">
        <v>10.432067917453001</v>
      </c>
      <c r="I10" s="1083">
        <v>10.147458641476</v>
      </c>
      <c r="J10" s="1083">
        <v>10.710950348213</v>
      </c>
      <c r="K10" s="1083" t="s">
        <v>356</v>
      </c>
      <c r="L10" s="1083">
        <v>14.155231196809</v>
      </c>
      <c r="M10" s="1083">
        <v>15.469613840657001</v>
      </c>
      <c r="N10" s="1083">
        <v>15.936164398031</v>
      </c>
      <c r="O10" s="1083">
        <v>16.290496216935001</v>
      </c>
      <c r="P10" s="1083">
        <v>17.078343570745002</v>
      </c>
      <c r="Q10" s="1083">
        <v>17.877656705456001</v>
      </c>
      <c r="R10" s="1083">
        <v>18.475024026690999</v>
      </c>
      <c r="S10" s="1083" t="s">
        <v>493</v>
      </c>
    </row>
    <row r="11" spans="1:22" ht="12.5">
      <c r="A11" s="131" t="s">
        <v>437</v>
      </c>
      <c r="B11" s="1083">
        <v>0.63204706007788003</v>
      </c>
      <c r="C11" s="1083">
        <v>0.54170522853354997</v>
      </c>
      <c r="D11" s="1083">
        <v>0.74045747484389002</v>
      </c>
      <c r="E11" s="1083">
        <v>0.92825379094920002</v>
      </c>
      <c r="F11" s="1083">
        <v>1.1230051088194</v>
      </c>
      <c r="G11" s="1083">
        <v>1.7417266154408999</v>
      </c>
      <c r="H11" s="1083">
        <v>2.2463675692608001</v>
      </c>
      <c r="I11" s="1083">
        <v>2.1859440466331002</v>
      </c>
      <c r="J11" s="1083">
        <v>2.8886805520146002</v>
      </c>
      <c r="K11" s="1083">
        <v>3.0753611398091998</v>
      </c>
      <c r="L11" s="1083">
        <v>3.3286459533761001</v>
      </c>
      <c r="M11" s="1083">
        <v>3.6291845667856002</v>
      </c>
      <c r="N11" s="1083">
        <v>3.6938336778466998</v>
      </c>
      <c r="O11" s="1083">
        <v>3.7771770719097</v>
      </c>
      <c r="P11" s="1083">
        <v>3.9942725663294998</v>
      </c>
      <c r="Q11" s="1083">
        <v>3.9907103862787001</v>
      </c>
      <c r="R11" s="1083">
        <v>4.1999294822508997</v>
      </c>
      <c r="S11" s="1083" t="s">
        <v>493</v>
      </c>
    </row>
    <row r="12" spans="1:22" ht="12.5">
      <c r="A12" s="131" t="s">
        <v>438</v>
      </c>
      <c r="B12" s="1083">
        <v>0.11040321222956</v>
      </c>
      <c r="C12" s="1083">
        <v>1.4926003129873</v>
      </c>
      <c r="D12" s="1083">
        <v>1.7707037173792</v>
      </c>
      <c r="E12" s="1083">
        <v>6.1587857477887002</v>
      </c>
      <c r="F12" s="1083">
        <v>6.8328646941704001</v>
      </c>
      <c r="G12" s="1083">
        <v>10.385146472342001</v>
      </c>
      <c r="H12" s="1083">
        <v>13.339606131094</v>
      </c>
      <c r="I12" s="1083">
        <v>13.192634137631</v>
      </c>
      <c r="J12" s="1083">
        <v>14.683151009453001</v>
      </c>
      <c r="K12" s="1083">
        <v>16.825047847534002</v>
      </c>
      <c r="L12" s="1083">
        <v>17.728655035976999</v>
      </c>
      <c r="M12" s="1083">
        <v>17.565930646891001</v>
      </c>
      <c r="N12" s="1083">
        <v>17.613009905803001</v>
      </c>
      <c r="O12" s="1083">
        <v>17.771186190556001</v>
      </c>
      <c r="P12" s="1083">
        <v>18.552579959477001</v>
      </c>
      <c r="Q12" s="1083">
        <v>18.422494992288001</v>
      </c>
      <c r="R12" s="1083">
        <v>19.931420980136</v>
      </c>
      <c r="S12" s="1083" t="s">
        <v>493</v>
      </c>
    </row>
    <row r="13" spans="1:22" ht="14.5">
      <c r="A13" s="131" t="s">
        <v>716</v>
      </c>
      <c r="B13" s="1083">
        <v>1.5101844732798999</v>
      </c>
      <c r="C13" s="1083">
        <v>1.701537537069</v>
      </c>
      <c r="D13" s="1083">
        <v>1.8939486183415</v>
      </c>
      <c r="E13" s="1083">
        <v>2.2172006321673998</v>
      </c>
      <c r="F13" s="1083">
        <v>3.9747592480280001</v>
      </c>
      <c r="G13" s="1083">
        <v>3.8583779274419001</v>
      </c>
      <c r="H13" s="1083">
        <v>3.7515692708467001</v>
      </c>
      <c r="I13" s="1083">
        <v>4.4201185024519001</v>
      </c>
      <c r="J13" s="1083">
        <v>5.0327116314942</v>
      </c>
      <c r="K13" s="1083">
        <v>4.9449309846518998</v>
      </c>
      <c r="L13" s="1083">
        <v>4.9620815953174002</v>
      </c>
      <c r="M13" s="1083">
        <v>5.2424621829235001</v>
      </c>
      <c r="N13" s="1083">
        <v>5.9021166067579998</v>
      </c>
      <c r="O13" s="1083">
        <v>7.0664073051714</v>
      </c>
      <c r="P13" s="1083">
        <v>6.5502643018019002</v>
      </c>
      <c r="Q13" s="1083">
        <v>6.1423945431532001</v>
      </c>
      <c r="R13" s="1083">
        <v>6.0445039788560999</v>
      </c>
      <c r="S13" s="1083">
        <v>5.4307410942710996</v>
      </c>
    </row>
    <row r="14" spans="1:22" ht="14.5">
      <c r="A14" s="131" t="s">
        <v>767</v>
      </c>
      <c r="B14" s="1083">
        <v>0.81721546646572996</v>
      </c>
      <c r="C14" s="1083">
        <v>0.98103486777044002</v>
      </c>
      <c r="D14" s="1083">
        <v>1.8555606152999999</v>
      </c>
      <c r="E14" s="1083">
        <v>2.4721037098662002</v>
      </c>
      <c r="F14" s="1083">
        <v>3.1074066038954</v>
      </c>
      <c r="G14" s="1083">
        <v>4.5486750677314998</v>
      </c>
      <c r="H14" s="1083">
        <v>5.3207861243933996</v>
      </c>
      <c r="I14" s="1083">
        <v>4.7692173805974996</v>
      </c>
      <c r="J14" s="1083">
        <v>5.0919136866369001</v>
      </c>
      <c r="K14" s="1083">
        <v>4.3834408661781996</v>
      </c>
      <c r="L14" s="1083">
        <v>4.5759648690750003</v>
      </c>
      <c r="M14" s="1083">
        <v>4.7470509658289002</v>
      </c>
      <c r="N14" s="1083">
        <v>4.3311914112230996</v>
      </c>
      <c r="O14" s="1083">
        <v>4.8284925923520996</v>
      </c>
      <c r="P14" s="1083">
        <v>4.5429007163325998</v>
      </c>
      <c r="Q14" s="1083">
        <v>4.0684565160987001</v>
      </c>
      <c r="R14" s="1083">
        <v>4.1397695248066997</v>
      </c>
      <c r="S14" s="1083" t="s">
        <v>493</v>
      </c>
    </row>
    <row r="15" spans="1:22" ht="14.5">
      <c r="A15" s="131" t="s">
        <v>492</v>
      </c>
      <c r="B15" s="1083">
        <v>0.89647903985545996</v>
      </c>
      <c r="C15" s="1083">
        <v>0.96440640239583997</v>
      </c>
      <c r="D15" s="1083">
        <v>1.9523728347325999</v>
      </c>
      <c r="E15" s="1083">
        <v>3.2169020466732001</v>
      </c>
      <c r="F15" s="1083">
        <v>3.7122150913010001</v>
      </c>
      <c r="G15" s="1083">
        <v>4.8296498503857999</v>
      </c>
      <c r="H15" s="1083">
        <v>5.7067379503908997</v>
      </c>
      <c r="I15" s="1083">
        <v>4.9844105734147002</v>
      </c>
      <c r="J15" s="1083">
        <v>6.1354108668998002</v>
      </c>
      <c r="K15" s="1083">
        <v>6.7499857733418001</v>
      </c>
      <c r="L15" s="1083">
        <v>7.8271991937415004</v>
      </c>
      <c r="M15" s="1083">
        <v>8.3467467362254002</v>
      </c>
      <c r="N15" s="1083">
        <v>8.6070564510594991</v>
      </c>
      <c r="O15" s="1083">
        <v>8.7293667268468997</v>
      </c>
      <c r="P15" s="1083">
        <v>9.1974492530569005</v>
      </c>
      <c r="Q15" s="1083">
        <v>9.3848627796302004</v>
      </c>
      <c r="R15" s="1083">
        <v>9.8644552778652006</v>
      </c>
      <c r="S15" s="1083">
        <v>11.133682273546</v>
      </c>
    </row>
    <row r="16" spans="1:22" ht="12.5">
      <c r="A16" s="131" t="s">
        <v>442</v>
      </c>
      <c r="B16" s="1083">
        <v>0.64404740961366003</v>
      </c>
      <c r="C16" s="1083">
        <v>1.4889037424956999</v>
      </c>
      <c r="D16" s="1083">
        <v>4.4553473226094997</v>
      </c>
      <c r="E16" s="1083">
        <v>10.167610599036999</v>
      </c>
      <c r="F16" s="1083">
        <v>12.363074864066</v>
      </c>
      <c r="G16" s="1083">
        <v>15.236617923906</v>
      </c>
      <c r="H16" s="1083">
        <v>20.197137799252999</v>
      </c>
      <c r="I16" s="1083">
        <v>24.136944871030277</v>
      </c>
      <c r="J16" s="1083">
        <v>26.437355187168183</v>
      </c>
      <c r="K16" s="1083">
        <v>23.697866319828886</v>
      </c>
      <c r="L16" s="1083">
        <v>28.48726574426923</v>
      </c>
      <c r="M16" s="1083">
        <v>31.838285734857031</v>
      </c>
      <c r="N16" s="1083">
        <v>33.403525203959688</v>
      </c>
      <c r="O16" s="1083">
        <v>36.620792764292261</v>
      </c>
      <c r="P16" s="1083">
        <v>40.256897549120687</v>
      </c>
      <c r="Q16" s="1083">
        <v>39.679787708209503</v>
      </c>
      <c r="R16" s="1083" t="s">
        <v>493</v>
      </c>
      <c r="S16" s="1083" t="s">
        <v>493</v>
      </c>
    </row>
    <row r="17" spans="1:22" ht="12.5">
      <c r="A17" s="131" t="s">
        <v>443</v>
      </c>
      <c r="B17" s="1083">
        <v>0.83859389191666001</v>
      </c>
      <c r="C17" s="1083" t="s">
        <v>493</v>
      </c>
      <c r="D17" s="1083">
        <v>1.7355973958343001</v>
      </c>
      <c r="E17" s="1083">
        <v>5.0066336751969001</v>
      </c>
      <c r="F17" s="1083" t="s">
        <v>493</v>
      </c>
      <c r="G17" s="1083">
        <v>7.8533505819893996</v>
      </c>
      <c r="H17" s="1083" t="s">
        <v>493</v>
      </c>
      <c r="I17" s="1083">
        <v>10.292851634181</v>
      </c>
      <c r="J17" s="1083">
        <v>11.111529945002999</v>
      </c>
      <c r="K17" s="1083">
        <v>12.228229166299</v>
      </c>
      <c r="L17" s="1083">
        <v>12.601076385640001</v>
      </c>
      <c r="M17" s="1083">
        <v>14.717236564644001</v>
      </c>
      <c r="N17" s="1083">
        <v>14.63455101203</v>
      </c>
      <c r="O17" s="1083">
        <v>14.832793600027999</v>
      </c>
      <c r="P17" s="1083">
        <v>16.826454450438</v>
      </c>
      <c r="Q17" s="1083">
        <v>17.391446451850999</v>
      </c>
      <c r="R17" s="1083">
        <v>19.028261619264001</v>
      </c>
      <c r="S17" s="1083" t="s">
        <v>493</v>
      </c>
    </row>
    <row r="18" spans="1:22" ht="12.5">
      <c r="A18" s="131" t="s">
        <v>444</v>
      </c>
      <c r="B18" s="1083">
        <v>0.42056710568231997</v>
      </c>
      <c r="C18" s="1083">
        <v>0.48643187481860001</v>
      </c>
      <c r="D18" s="1083">
        <v>0.94326732135553004</v>
      </c>
      <c r="E18" s="1083">
        <v>2.0916800363201</v>
      </c>
      <c r="F18" s="1083">
        <v>2.7678250867912002</v>
      </c>
      <c r="G18" s="1083">
        <v>3.4185122765600999</v>
      </c>
      <c r="H18" s="1083">
        <v>4.0752625534805</v>
      </c>
      <c r="I18" s="1083">
        <v>4.0967552756816996</v>
      </c>
      <c r="J18" s="1083">
        <v>3.9778436221161</v>
      </c>
      <c r="K18" s="1083">
        <v>4.1512756530352002</v>
      </c>
      <c r="L18" s="1083">
        <v>3.8197424668317002</v>
      </c>
      <c r="M18" s="1083">
        <v>4.2692268314422002</v>
      </c>
      <c r="N18" s="1083">
        <v>4.2625821036406002</v>
      </c>
      <c r="O18" s="1083">
        <v>4.1494780042143997</v>
      </c>
      <c r="P18" s="1083">
        <v>4.5114303836685998</v>
      </c>
      <c r="Q18" s="1083">
        <v>4.8298567033038999</v>
      </c>
      <c r="R18" s="1083">
        <v>5.1016126470190999</v>
      </c>
      <c r="S18" s="1083" t="s">
        <v>493</v>
      </c>
    </row>
    <row r="19" spans="1:22" ht="12.5">
      <c r="A19" s="131" t="s">
        <v>445</v>
      </c>
      <c r="B19" s="1083">
        <v>0.87523773863322996</v>
      </c>
      <c r="C19" s="1083">
        <v>0.89524532540987001</v>
      </c>
      <c r="D19" s="1083">
        <v>1.8786630943384</v>
      </c>
      <c r="E19" s="1083">
        <v>3.2445734055525999</v>
      </c>
      <c r="F19" s="1083">
        <v>3.8408961889265001</v>
      </c>
      <c r="G19" s="1083">
        <v>6.8342913381416004</v>
      </c>
      <c r="H19" s="1083">
        <v>8.5185588878504994</v>
      </c>
      <c r="I19" s="1083">
        <v>8.0541656807563005</v>
      </c>
      <c r="J19" s="1083">
        <v>9.1720167291226993</v>
      </c>
      <c r="K19" s="1083">
        <v>9.4865945830332006</v>
      </c>
      <c r="L19" s="1083">
        <v>9.8172265475173006</v>
      </c>
      <c r="M19" s="1083">
        <v>10.720073296495</v>
      </c>
      <c r="N19" s="1083">
        <v>11.286009025863001</v>
      </c>
      <c r="O19" s="1083">
        <v>11.557260893420001</v>
      </c>
      <c r="P19" s="1083">
        <v>12.409930284539</v>
      </c>
      <c r="Q19" s="1083">
        <v>12.670731185626</v>
      </c>
      <c r="R19" s="1083">
        <v>12.880768508983</v>
      </c>
      <c r="S19" s="1083" t="s">
        <v>493</v>
      </c>
    </row>
    <row r="20" spans="1:22" ht="12.5">
      <c r="A20" s="131" t="s">
        <v>446</v>
      </c>
      <c r="B20" s="1083" t="s">
        <v>493</v>
      </c>
      <c r="C20" s="1083" t="s">
        <v>493</v>
      </c>
      <c r="D20" s="1083">
        <v>1.1406311098651001</v>
      </c>
      <c r="E20" s="1083">
        <v>1.7281475574802001</v>
      </c>
      <c r="F20" s="1083">
        <v>2.1978693662903002</v>
      </c>
      <c r="G20" s="1083">
        <v>2.2259249317677998</v>
      </c>
      <c r="H20" s="1083">
        <v>2.5190098323608998</v>
      </c>
      <c r="I20" s="1083">
        <v>2.8824242546330998</v>
      </c>
      <c r="J20" s="1083">
        <v>2.8829382292407999</v>
      </c>
      <c r="K20" s="1083">
        <v>3.2842466726614998</v>
      </c>
      <c r="L20" s="1083">
        <v>3.1900638527127998</v>
      </c>
      <c r="M20" s="1083">
        <v>2.9949703146347</v>
      </c>
      <c r="N20" s="1083">
        <v>3.2048690627476999</v>
      </c>
      <c r="O20" s="1083">
        <v>3.9406897612629002</v>
      </c>
      <c r="P20" s="1083">
        <v>4.0695938989040004</v>
      </c>
      <c r="Q20" s="1083" t="s">
        <v>493</v>
      </c>
      <c r="R20" s="1083" t="s">
        <v>493</v>
      </c>
      <c r="S20" s="1083" t="s">
        <v>493</v>
      </c>
    </row>
    <row r="21" spans="1:22" ht="12.5">
      <c r="A21" s="131" t="s">
        <v>447</v>
      </c>
      <c r="B21" s="1083">
        <v>0.11996568700098</v>
      </c>
      <c r="C21" s="1083">
        <v>0.31385942050624999</v>
      </c>
      <c r="D21" s="1083">
        <v>0.62672568046595001</v>
      </c>
      <c r="E21" s="1083">
        <v>2.5201949018348002</v>
      </c>
      <c r="F21" s="1083">
        <v>3.0991333583399001</v>
      </c>
      <c r="G21" s="1083">
        <v>4.8643902761554996</v>
      </c>
      <c r="H21" s="1083">
        <v>6.0156768946932004</v>
      </c>
      <c r="I21" s="1083">
        <v>6.2436597266789002</v>
      </c>
      <c r="J21" s="1083">
        <v>6.7864786415161999</v>
      </c>
      <c r="K21" s="1083">
        <v>7.4359316609967001</v>
      </c>
      <c r="L21" s="1083">
        <v>7.8400345823565001</v>
      </c>
      <c r="M21" s="1083">
        <v>8.0167279723355005</v>
      </c>
      <c r="N21" s="1083">
        <v>8.3561783770570006</v>
      </c>
      <c r="O21" s="1083">
        <v>8.5160266663193003</v>
      </c>
      <c r="P21" s="1083">
        <v>9.3765896116192007</v>
      </c>
      <c r="Q21" s="1083">
        <v>9.0791341740685993</v>
      </c>
      <c r="R21" s="1083">
        <v>9.0740513389696993</v>
      </c>
      <c r="S21" s="1083" t="s">
        <v>493</v>
      </c>
    </row>
    <row r="22" spans="1:22" ht="12.5">
      <c r="A22" s="131" t="s">
        <v>448</v>
      </c>
      <c r="B22" s="1083">
        <v>0.10277563469495</v>
      </c>
      <c r="C22" s="1083">
        <v>0.12367580023501</v>
      </c>
      <c r="D22" s="1083">
        <v>1.1257424380554</v>
      </c>
      <c r="E22" s="1083">
        <v>4.4641759102437</v>
      </c>
      <c r="F22" s="1083">
        <v>6.1964288508485001</v>
      </c>
      <c r="G22" s="1083">
        <v>10.004407624717</v>
      </c>
      <c r="H22" s="1083">
        <v>13.195556602321</v>
      </c>
      <c r="I22" s="1083">
        <v>14.176058716594</v>
      </c>
      <c r="J22" s="1083">
        <v>14.853196932987</v>
      </c>
      <c r="K22" s="1083">
        <v>14.547701845639001</v>
      </c>
      <c r="L22" s="1083">
        <v>16.439914328232</v>
      </c>
      <c r="M22" s="1083">
        <v>16.913514647869999</v>
      </c>
      <c r="N22" s="1083">
        <v>18.100292631630001</v>
      </c>
      <c r="O22" s="1083">
        <v>19.365062893969998</v>
      </c>
      <c r="P22" s="1083" t="s">
        <v>356</v>
      </c>
      <c r="Q22" s="1083" t="s">
        <v>356</v>
      </c>
      <c r="R22" s="1083" t="s">
        <v>356</v>
      </c>
      <c r="S22" s="1083" t="s">
        <v>493</v>
      </c>
    </row>
    <row r="23" spans="1:22" ht="14.5">
      <c r="A23" s="131" t="s">
        <v>495</v>
      </c>
      <c r="B23" s="1083">
        <v>0.31372229465450002</v>
      </c>
      <c r="C23" s="1083">
        <v>0.86167493301385001</v>
      </c>
      <c r="D23" s="1083">
        <v>1.8413145933141</v>
      </c>
      <c r="E23" s="1083">
        <v>3.8176422888953998</v>
      </c>
      <c r="F23" s="1083">
        <v>4.3183962914708998</v>
      </c>
      <c r="G23" s="1083">
        <v>5.1315626507595002</v>
      </c>
      <c r="H23" s="1083">
        <v>7.6029994822141003</v>
      </c>
      <c r="I23" s="1083">
        <v>9.2211611227786001</v>
      </c>
      <c r="J23" s="1083">
        <v>10.125729806968</v>
      </c>
      <c r="K23" s="1083">
        <v>12.229660870977</v>
      </c>
      <c r="L23" s="1083">
        <v>14.556258462659001</v>
      </c>
      <c r="M23" s="1083">
        <v>16.349383512946002</v>
      </c>
      <c r="N23" s="1083">
        <v>16.140012103741999</v>
      </c>
      <c r="O23" s="1083">
        <v>17.878463535133001</v>
      </c>
      <c r="P23" s="1083">
        <v>22.854927917314999</v>
      </c>
      <c r="Q23" s="1083">
        <v>24.370950864847</v>
      </c>
      <c r="R23" s="1083">
        <v>29.861532658824999</v>
      </c>
      <c r="S23" s="1083">
        <v>27.736521012628</v>
      </c>
    </row>
    <row r="24" spans="1:22" ht="13.5" customHeight="1">
      <c r="A24" s="131" t="s">
        <v>450</v>
      </c>
      <c r="B24" s="1083">
        <v>0.59668874477318001</v>
      </c>
      <c r="C24" s="1083">
        <v>1.0623167966355</v>
      </c>
      <c r="D24" s="1083">
        <v>3.4737010248282001</v>
      </c>
      <c r="E24" s="1083">
        <v>13.229849825074</v>
      </c>
      <c r="F24" s="1083">
        <v>13.955587801910999</v>
      </c>
      <c r="G24" s="1083">
        <v>15.449865567132001</v>
      </c>
      <c r="H24" s="1083">
        <v>19.292465554090999</v>
      </c>
      <c r="I24" s="1083">
        <v>18.889035525610002</v>
      </c>
      <c r="J24" s="1083">
        <v>19.052310045915998</v>
      </c>
      <c r="K24" s="1083">
        <v>20.431815800887001</v>
      </c>
      <c r="L24" s="1083">
        <v>21.467574411655001</v>
      </c>
      <c r="M24" s="1083">
        <v>21.677760117041</v>
      </c>
      <c r="N24" s="1083">
        <v>23.082896926229001</v>
      </c>
      <c r="O24" s="1083">
        <v>23.1165437029</v>
      </c>
      <c r="P24" s="1083">
        <v>24.079636937478998</v>
      </c>
      <c r="Q24" s="1083">
        <v>24.525170096339</v>
      </c>
      <c r="R24" s="1083">
        <v>26.349027963714001</v>
      </c>
      <c r="S24" s="1083" t="s">
        <v>493</v>
      </c>
    </row>
    <row r="25" spans="1:22" ht="20.25" customHeight="1">
      <c r="A25" s="133" t="s">
        <v>451</v>
      </c>
      <c r="B25" s="1083">
        <v>1.3180000000000001</v>
      </c>
      <c r="C25" s="1083">
        <v>1.925</v>
      </c>
      <c r="D25" s="1083">
        <v>2.8929999999999998</v>
      </c>
      <c r="E25" s="1083">
        <v>4.4560000000000004</v>
      </c>
      <c r="F25" s="1083">
        <v>5.2850000000000001</v>
      </c>
      <c r="G25" s="1083">
        <v>6.3259999999999996</v>
      </c>
      <c r="H25" s="1083">
        <v>7.8650000000000002</v>
      </c>
      <c r="I25" s="1083">
        <v>7.9770000000000003</v>
      </c>
      <c r="J25" s="1083">
        <v>8.8759999999999994</v>
      </c>
      <c r="K25" s="1083">
        <v>9.94</v>
      </c>
      <c r="L25" s="1083">
        <v>10.754</v>
      </c>
      <c r="M25" s="1083">
        <v>10.298</v>
      </c>
      <c r="N25" s="1083">
        <v>10.843</v>
      </c>
      <c r="O25" s="1083">
        <v>11.522</v>
      </c>
      <c r="P25" s="1083">
        <v>12.395</v>
      </c>
      <c r="Q25" s="1083">
        <v>12.425000000000001</v>
      </c>
      <c r="R25" s="1083">
        <v>13.292</v>
      </c>
      <c r="S25" s="1083">
        <v>13.726000000000001</v>
      </c>
    </row>
    <row r="26" spans="1:22" ht="12.75" customHeight="1">
      <c r="A26" s="125"/>
      <c r="B26" s="125"/>
      <c r="C26" s="125"/>
      <c r="D26" s="125"/>
      <c r="E26" s="125"/>
      <c r="F26" s="127"/>
      <c r="G26" s="127"/>
      <c r="H26" s="127"/>
      <c r="I26" s="127"/>
      <c r="J26" s="127"/>
      <c r="K26" s="127"/>
      <c r="L26" s="127"/>
      <c r="M26" s="127"/>
      <c r="N26" s="127"/>
      <c r="O26" s="127"/>
      <c r="P26" s="127"/>
      <c r="Q26" s="127"/>
      <c r="R26" s="127"/>
      <c r="S26" s="127"/>
    </row>
    <row r="27" spans="1:22" ht="13">
      <c r="B27" s="1283" t="s">
        <v>503</v>
      </c>
      <c r="C27" s="1283"/>
      <c r="D27" s="1283"/>
      <c r="E27" s="1283"/>
      <c r="F27" s="1283"/>
      <c r="G27" s="1283" t="s">
        <v>503</v>
      </c>
      <c r="H27" s="1283"/>
      <c r="I27" s="1283"/>
      <c r="J27" s="1283"/>
      <c r="K27" s="1283"/>
      <c r="L27" s="1283" t="s">
        <v>503</v>
      </c>
      <c r="M27" s="1283"/>
      <c r="N27" s="1283"/>
      <c r="O27" s="1283"/>
      <c r="P27" s="1283"/>
      <c r="Q27" s="1283" t="s">
        <v>503</v>
      </c>
      <c r="R27" s="1283"/>
      <c r="S27" s="1283"/>
      <c r="T27" s="1283"/>
      <c r="U27" s="1283"/>
      <c r="V27" s="1283"/>
    </row>
    <row r="28" spans="1:22" ht="12.75" customHeight="1">
      <c r="A28" s="128"/>
      <c r="C28" s="130"/>
      <c r="D28" s="130"/>
      <c r="E28" s="130"/>
      <c r="F28" s="130"/>
      <c r="G28" s="130"/>
      <c r="H28" s="130"/>
      <c r="I28" s="130"/>
      <c r="J28" s="130"/>
      <c r="K28" s="130"/>
      <c r="L28" s="130"/>
      <c r="M28" s="130"/>
      <c r="N28" s="130"/>
      <c r="O28" s="130"/>
      <c r="P28" s="130"/>
      <c r="Q28" s="130"/>
      <c r="R28" s="130"/>
      <c r="S28" s="130"/>
    </row>
    <row r="29" spans="1:22" ht="14.5">
      <c r="A29" s="131" t="s">
        <v>490</v>
      </c>
      <c r="B29" s="144">
        <v>71.553024030323613</v>
      </c>
      <c r="C29" s="144">
        <v>73.347226755861215</v>
      </c>
      <c r="D29" s="143">
        <v>100</v>
      </c>
      <c r="E29" s="144">
        <v>180.54276259483669</v>
      </c>
      <c r="F29" s="144">
        <v>214.1260166237611</v>
      </c>
      <c r="G29" s="144">
        <v>268.15565369594771</v>
      </c>
      <c r="H29" s="144">
        <v>314.31603285217966</v>
      </c>
      <c r="I29" s="144">
        <v>315.90701002601128</v>
      </c>
      <c r="J29" s="144">
        <v>338.27360925567035</v>
      </c>
      <c r="K29" s="144">
        <v>382.12385136670957</v>
      </c>
      <c r="L29" s="144">
        <v>377.24126462465239</v>
      </c>
      <c r="M29" s="144">
        <v>438.74226813550882</v>
      </c>
      <c r="N29" s="144">
        <v>429.34848941976901</v>
      </c>
      <c r="O29" s="144">
        <v>448.97785728040026</v>
      </c>
      <c r="P29" s="144">
        <v>446.24352470720464</v>
      </c>
      <c r="Q29" s="144">
        <v>458.08646481031377</v>
      </c>
      <c r="R29" s="144">
        <v>471.64039439276212</v>
      </c>
      <c r="S29" s="144">
        <v>505.49199192848562</v>
      </c>
    </row>
    <row r="30" spans="1:22" ht="12.5">
      <c r="A30" s="131" t="s">
        <v>436</v>
      </c>
      <c r="B30" s="144">
        <v>53.700946053618765</v>
      </c>
      <c r="C30" s="144">
        <v>87.092534423917073</v>
      </c>
      <c r="D30" s="143">
        <v>99.999999999999986</v>
      </c>
      <c r="E30" s="144">
        <v>114.06560566355911</v>
      </c>
      <c r="F30" s="144">
        <v>126.67117717972639</v>
      </c>
      <c r="G30" s="144">
        <v>144.1336051584822</v>
      </c>
      <c r="H30" s="144">
        <v>164.18958396054902</v>
      </c>
      <c r="I30" s="144">
        <v>159.71013856355376</v>
      </c>
      <c r="J30" s="144">
        <v>168.57889494306136</v>
      </c>
      <c r="K30" s="144" t="s">
        <v>356</v>
      </c>
      <c r="L30" s="144">
        <v>222.78818921233554</v>
      </c>
      <c r="M30" s="144">
        <v>243.47516529090572</v>
      </c>
      <c r="N30" s="144">
        <v>250.81817173200085</v>
      </c>
      <c r="O30" s="144">
        <v>256.39497533318337</v>
      </c>
      <c r="P30" s="144">
        <v>268.79484947798915</v>
      </c>
      <c r="Q30" s="144">
        <v>281.37518274277136</v>
      </c>
      <c r="R30" s="144">
        <v>290.77710503864813</v>
      </c>
      <c r="S30" s="144" t="s">
        <v>358</v>
      </c>
    </row>
    <row r="31" spans="1:22" ht="12.5">
      <c r="A31" s="131" t="s">
        <v>437</v>
      </c>
      <c r="B31" s="144">
        <v>85.358995155141614</v>
      </c>
      <c r="C31" s="144">
        <v>73.158182196453239</v>
      </c>
      <c r="D31" s="143">
        <v>100</v>
      </c>
      <c r="E31" s="144">
        <v>125.3622014072993</v>
      </c>
      <c r="F31" s="144">
        <v>151.66368724364114</v>
      </c>
      <c r="G31" s="144">
        <v>235.22304448450689</v>
      </c>
      <c r="H31" s="144">
        <v>303.37563541166219</v>
      </c>
      <c r="I31" s="144">
        <v>295.21533928656208</v>
      </c>
      <c r="J31" s="144">
        <v>390.12106031121078</v>
      </c>
      <c r="K31" s="144">
        <v>415.33258077482105</v>
      </c>
      <c r="L31" s="144">
        <v>449.53911149021428</v>
      </c>
      <c r="M31" s="144">
        <v>490.12734560492322</v>
      </c>
      <c r="N31" s="144">
        <v>498.85831439887448</v>
      </c>
      <c r="O31" s="144">
        <v>510.11397686356514</v>
      </c>
      <c r="P31" s="144">
        <v>539.43308049818916</v>
      </c>
      <c r="Q31" s="144">
        <v>538.95200222268784</v>
      </c>
      <c r="R31" s="144">
        <v>567.2073852906093</v>
      </c>
      <c r="S31" s="144" t="s">
        <v>358</v>
      </c>
    </row>
    <row r="32" spans="1:22" ht="12.5">
      <c r="A32" s="131" t="s">
        <v>438</v>
      </c>
      <c r="B32" s="144">
        <v>6.234990707139116</v>
      </c>
      <c r="C32" s="144">
        <v>84.294187578511568</v>
      </c>
      <c r="D32" s="143">
        <v>100</v>
      </c>
      <c r="E32" s="144">
        <v>347.81571232618495</v>
      </c>
      <c r="F32" s="144">
        <v>385.88413335934325</v>
      </c>
      <c r="G32" s="144">
        <v>586.49825887941029</v>
      </c>
      <c r="H32" s="144">
        <v>753.35054646170909</v>
      </c>
      <c r="I32" s="144">
        <v>745.05034400431941</v>
      </c>
      <c r="J32" s="144">
        <v>829.22686982243306</v>
      </c>
      <c r="K32" s="144">
        <v>950.18989808394247</v>
      </c>
      <c r="L32" s="144">
        <v>1001.2208627548936</v>
      </c>
      <c r="M32" s="144">
        <v>992.03104813549226</v>
      </c>
      <c r="N32" s="144">
        <v>994.6898361896383</v>
      </c>
      <c r="O32" s="144">
        <v>1003.6227978816777</v>
      </c>
      <c r="P32" s="144">
        <v>1047.7517936731099</v>
      </c>
      <c r="Q32" s="144">
        <v>1040.4052813282024</v>
      </c>
      <c r="R32" s="144">
        <v>1125.6214568542437</v>
      </c>
      <c r="S32" s="144" t="s">
        <v>358</v>
      </c>
    </row>
    <row r="33" spans="1:19" ht="14.5">
      <c r="A33" s="131" t="s">
        <v>716</v>
      </c>
      <c r="B33" s="144">
        <v>79.737351829657555</v>
      </c>
      <c r="C33" s="144">
        <v>89.840744389307076</v>
      </c>
      <c r="D33" s="143">
        <v>100</v>
      </c>
      <c r="E33" s="144">
        <v>117.06762320241647</v>
      </c>
      <c r="F33" s="144">
        <v>209.86626614552154</v>
      </c>
      <c r="G33" s="144">
        <v>203.721362347233</v>
      </c>
      <c r="H33" s="144">
        <v>198.08189274595466</v>
      </c>
      <c r="I33" s="144">
        <v>233.38112025037543</v>
      </c>
      <c r="J33" s="144">
        <v>265.72587992916425</v>
      </c>
      <c r="K33" s="144">
        <v>261.09108434959001</v>
      </c>
      <c r="L33" s="144">
        <v>261.99663218227192</v>
      </c>
      <c r="M33" s="144">
        <v>276.80065510511258</v>
      </c>
      <c r="N33" s="144">
        <v>311.63023904663197</v>
      </c>
      <c r="O33" s="144">
        <v>373.1044885134919</v>
      </c>
      <c r="P33" s="144">
        <v>345.85227066708177</v>
      </c>
      <c r="Q33" s="144">
        <v>324.31685229834773</v>
      </c>
      <c r="R33" s="144">
        <v>319.14825567702957</v>
      </c>
      <c r="S33" s="144">
        <v>286.74173320640091</v>
      </c>
    </row>
    <row r="34" spans="1:19" ht="14.5">
      <c r="A34" s="131" t="s">
        <v>1500</v>
      </c>
      <c r="B34" s="144">
        <v>44.041431992433488</v>
      </c>
      <c r="C34" s="144">
        <v>52.869998408099967</v>
      </c>
      <c r="D34" s="143">
        <v>100</v>
      </c>
      <c r="E34" s="144">
        <v>133.22678275678535</v>
      </c>
      <c r="F34" s="144">
        <v>167.464569913444</v>
      </c>
      <c r="G34" s="144">
        <v>245.137508859881</v>
      </c>
      <c r="H34" s="144">
        <v>286.74817090430406</v>
      </c>
      <c r="I34" s="144">
        <v>257.02299031748043</v>
      </c>
      <c r="J34" s="144">
        <v>274.41376178452998</v>
      </c>
      <c r="K34" s="144">
        <v>236.23269593214027</v>
      </c>
      <c r="L34" s="144">
        <v>246.6082127063888</v>
      </c>
      <c r="M34" s="144">
        <v>255.82839637181107</v>
      </c>
      <c r="N34" s="144">
        <v>233.4168647205766</v>
      </c>
      <c r="O34" s="144">
        <v>260.2174540965587</v>
      </c>
      <c r="P34" s="144">
        <v>244.82631711808136</v>
      </c>
      <c r="Q34" s="144">
        <v>219.2575377248416</v>
      </c>
      <c r="R34" s="144">
        <v>223.10074328331214</v>
      </c>
      <c r="S34" s="144" t="s">
        <v>358</v>
      </c>
    </row>
    <row r="35" spans="1:19" ht="14.5">
      <c r="A35" s="131" t="s">
        <v>492</v>
      </c>
      <c r="B35" s="144">
        <v>45.917410030868574</v>
      </c>
      <c r="C35" s="144">
        <v>49.396630870861642</v>
      </c>
      <c r="D35" s="143">
        <v>100</v>
      </c>
      <c r="E35" s="144">
        <v>164.76883868924514</v>
      </c>
      <c r="F35" s="144">
        <v>190.13863670201243</v>
      </c>
      <c r="G35" s="144">
        <v>247.37333794378861</v>
      </c>
      <c r="H35" s="144">
        <v>292.29754936497585</v>
      </c>
      <c r="I35" s="144">
        <v>255.30013964250702</v>
      </c>
      <c r="J35" s="144">
        <v>314.25405833103162</v>
      </c>
      <c r="K35" s="144">
        <v>345.73241612769567</v>
      </c>
      <c r="L35" s="144">
        <v>400.90699145655378</v>
      </c>
      <c r="M35" s="144">
        <v>427.51807378884087</v>
      </c>
      <c r="N35" s="144">
        <v>440.8510658384742</v>
      </c>
      <c r="O35" s="144">
        <v>447.11576454824456</v>
      </c>
      <c r="P35" s="144">
        <v>471.09082289175558</v>
      </c>
      <c r="Q35" s="144">
        <v>480.69009221364041</v>
      </c>
      <c r="R35" s="144">
        <v>505.25468816084259</v>
      </c>
      <c r="S35" s="144">
        <v>570.26414604211027</v>
      </c>
    </row>
    <row r="36" spans="1:19" ht="12.5">
      <c r="A36" s="131" t="s">
        <v>442</v>
      </c>
      <c r="B36" s="144">
        <v>14.455604983820679</v>
      </c>
      <c r="C36" s="144">
        <v>33.418354051545592</v>
      </c>
      <c r="D36" s="143">
        <v>100</v>
      </c>
      <c r="E36" s="144">
        <v>228.21140222760059</v>
      </c>
      <c r="F36" s="144">
        <v>277.4884642848661</v>
      </c>
      <c r="G36" s="144">
        <v>341.98496369934861</v>
      </c>
      <c r="H36" s="144">
        <v>453.32353095703263</v>
      </c>
      <c r="I36" s="144">
        <v>541.75226134543539</v>
      </c>
      <c r="J36" s="144">
        <v>593.38483114451799</v>
      </c>
      <c r="K36" s="144">
        <v>531.89716993711352</v>
      </c>
      <c r="L36" s="144">
        <v>639.39494906951995</v>
      </c>
      <c r="M36" s="144">
        <v>714.60838918859702</v>
      </c>
      <c r="N36" s="144">
        <v>749.74009398654971</v>
      </c>
      <c r="O36" s="144">
        <v>821.95146893381673</v>
      </c>
      <c r="P36" s="144">
        <v>903.56361994113172</v>
      </c>
      <c r="Q36" s="144">
        <v>890.61042462047658</v>
      </c>
      <c r="R36" s="144" t="s">
        <v>358</v>
      </c>
      <c r="S36" s="144" t="s">
        <v>358</v>
      </c>
    </row>
    <row r="37" spans="1:19" ht="12.5">
      <c r="A37" s="131" t="s">
        <v>443</v>
      </c>
      <c r="B37" s="144">
        <v>48.31730526500062</v>
      </c>
      <c r="C37" s="144" t="s">
        <v>358</v>
      </c>
      <c r="D37" s="143">
        <v>100</v>
      </c>
      <c r="E37" s="144">
        <v>288.46745721176978</v>
      </c>
      <c r="F37" s="144" t="s">
        <v>358</v>
      </c>
      <c r="G37" s="144">
        <v>452.48688439142887</v>
      </c>
      <c r="H37" s="144" t="s">
        <v>358</v>
      </c>
      <c r="I37" s="144">
        <v>593.04373576990963</v>
      </c>
      <c r="J37" s="144">
        <v>640.21356402541142</v>
      </c>
      <c r="K37" s="144">
        <v>704.55447764836617</v>
      </c>
      <c r="L37" s="144">
        <v>726.03683411167344</v>
      </c>
      <c r="M37" s="144">
        <v>847.96373859327207</v>
      </c>
      <c r="N37" s="144">
        <v>843.19964106624991</v>
      </c>
      <c r="O37" s="144">
        <v>854.62179394996667</v>
      </c>
      <c r="P37" s="144">
        <v>969.49064862761782</v>
      </c>
      <c r="Q37" s="144">
        <v>1002.0438203925138</v>
      </c>
      <c r="R37" s="144">
        <v>1096.3522799086209</v>
      </c>
      <c r="S37" s="144" t="s">
        <v>358</v>
      </c>
    </row>
    <row r="38" spans="1:19" ht="12.5">
      <c r="A38" s="131" t="s">
        <v>444</v>
      </c>
      <c r="B38" s="144">
        <v>44.586205433041037</v>
      </c>
      <c r="C38" s="144">
        <v>51.568825062185887</v>
      </c>
      <c r="D38" s="143">
        <v>100</v>
      </c>
      <c r="E38" s="144">
        <v>221.74838340781636</v>
      </c>
      <c r="F38" s="144">
        <v>293.42955322714613</v>
      </c>
      <c r="G38" s="144">
        <v>362.41182103579064</v>
      </c>
      <c r="H38" s="144">
        <v>432.03686391087001</v>
      </c>
      <c r="I38" s="144">
        <v>434.31540380243683</v>
      </c>
      <c r="J38" s="144">
        <v>421.70904599978161</v>
      </c>
      <c r="K38" s="144">
        <v>440.09535357056319</v>
      </c>
      <c r="L38" s="144">
        <v>404.94803332553784</v>
      </c>
      <c r="M38" s="144">
        <v>452.59988709320203</v>
      </c>
      <c r="N38" s="144">
        <v>451.89544969235459</v>
      </c>
      <c r="O38" s="144">
        <v>439.90477675526364</v>
      </c>
      <c r="P38" s="144">
        <v>478.27697212974704</v>
      </c>
      <c r="Q38" s="144">
        <v>512.03477465572701</v>
      </c>
      <c r="R38" s="144">
        <v>540.84484127869348</v>
      </c>
      <c r="S38" s="144" t="s">
        <v>358</v>
      </c>
    </row>
    <row r="39" spans="1:19" ht="12.5">
      <c r="A39" s="131" t="s">
        <v>445</v>
      </c>
      <c r="B39" s="144">
        <v>46.588328757342111</v>
      </c>
      <c r="C39" s="144">
        <v>47.65331943272907</v>
      </c>
      <c r="D39" s="143">
        <v>100</v>
      </c>
      <c r="E39" s="144">
        <v>172.70650684151678</v>
      </c>
      <c r="F39" s="144">
        <v>204.4483761086035</v>
      </c>
      <c r="G39" s="144">
        <v>363.78482968753912</v>
      </c>
      <c r="H39" s="144">
        <v>453.43728279553181</v>
      </c>
      <c r="I39" s="144">
        <v>428.71793803948111</v>
      </c>
      <c r="J39" s="144">
        <v>488.22041358899241</v>
      </c>
      <c r="K39" s="144">
        <v>504.96518570159333</v>
      </c>
      <c r="L39" s="144">
        <v>522.56450755341996</v>
      </c>
      <c r="M39" s="144">
        <v>570.62244575950638</v>
      </c>
      <c r="N39" s="144">
        <v>600.74683214222296</v>
      </c>
      <c r="O39" s="144">
        <v>615.18539051782818</v>
      </c>
      <c r="P39" s="144">
        <v>660.57242099118082</v>
      </c>
      <c r="Q39" s="144">
        <v>674.45468130027825</v>
      </c>
      <c r="R39" s="144">
        <v>685.63482977873468</v>
      </c>
      <c r="S39" s="144" t="s">
        <v>358</v>
      </c>
    </row>
    <row r="40" spans="1:19" ht="12.5">
      <c r="A40" s="131" t="s">
        <v>446</v>
      </c>
      <c r="B40" s="144" t="s">
        <v>358</v>
      </c>
      <c r="C40" s="144" t="s">
        <v>358</v>
      </c>
      <c r="D40" s="143">
        <v>100</v>
      </c>
      <c r="E40" s="144">
        <v>151.50801539023291</v>
      </c>
      <c r="F40" s="144">
        <v>192.68888488849277</v>
      </c>
      <c r="G40" s="144">
        <v>195.1485377275967</v>
      </c>
      <c r="H40" s="144">
        <v>220.84351466258164</v>
      </c>
      <c r="I40" s="144">
        <v>252.70433444288554</v>
      </c>
      <c r="J40" s="144">
        <v>252.7493949890389</v>
      </c>
      <c r="K40" s="144">
        <v>287.93241252642326</v>
      </c>
      <c r="L40" s="144">
        <v>279.67533281553938</v>
      </c>
      <c r="M40" s="144">
        <v>262.57133342513418</v>
      </c>
      <c r="N40" s="144">
        <v>280.97331687952408</v>
      </c>
      <c r="O40" s="144">
        <v>345.48327914087463</v>
      </c>
      <c r="P40" s="144">
        <v>356.78440327524487</v>
      </c>
      <c r="Q40" s="144" t="s">
        <v>358</v>
      </c>
      <c r="R40" s="144" t="s">
        <v>358</v>
      </c>
      <c r="S40" s="144" t="s">
        <v>358</v>
      </c>
    </row>
    <row r="41" spans="1:19" ht="12.5">
      <c r="A41" s="131" t="s">
        <v>447</v>
      </c>
      <c r="B41" s="144">
        <v>19.141658103396917</v>
      </c>
      <c r="C41" s="144">
        <v>50.079234071421133</v>
      </c>
      <c r="D41" s="143">
        <v>100</v>
      </c>
      <c r="E41" s="144">
        <v>402.12089282205858</v>
      </c>
      <c r="F41" s="144">
        <v>494.49599002163052</v>
      </c>
      <c r="G41" s="144">
        <v>776.15939920301093</v>
      </c>
      <c r="H41" s="144">
        <v>959.85804989205838</v>
      </c>
      <c r="I41" s="144">
        <v>996.23486339939723</v>
      </c>
      <c r="J41" s="144">
        <v>1082.8467466772186</v>
      </c>
      <c r="K41" s="144">
        <v>1186.4731082135215</v>
      </c>
      <c r="L41" s="144">
        <v>1250.9515449451012</v>
      </c>
      <c r="M41" s="144">
        <v>1279.1446436940842</v>
      </c>
      <c r="N41" s="144">
        <v>1333.3071609327474</v>
      </c>
      <c r="O41" s="144">
        <v>1358.8124648072364</v>
      </c>
      <c r="P41" s="144">
        <v>1496.1234083543559</v>
      </c>
      <c r="Q41" s="144">
        <v>1448.6615846535219</v>
      </c>
      <c r="R41" s="144">
        <v>1447.8505703202459</v>
      </c>
      <c r="S41" s="144" t="s">
        <v>358</v>
      </c>
    </row>
    <row r="42" spans="1:19" ht="12.5">
      <c r="A42" s="131" t="s">
        <v>448</v>
      </c>
      <c r="B42" s="144">
        <v>9.1295869481907381</v>
      </c>
      <c r="C42" s="144">
        <v>10.986154208474789</v>
      </c>
      <c r="D42" s="143">
        <v>100</v>
      </c>
      <c r="E42" s="144">
        <v>396.55393270552077</v>
      </c>
      <c r="F42" s="144">
        <v>550.43042186027651</v>
      </c>
      <c r="G42" s="144">
        <v>888.69418852135914</v>
      </c>
      <c r="H42" s="144">
        <v>1172.1648004240578</v>
      </c>
      <c r="I42" s="144">
        <v>1259.2630638569183</v>
      </c>
      <c r="J42" s="144">
        <v>1319.4134316055736</v>
      </c>
      <c r="K42" s="144">
        <v>1292.2762217944457</v>
      </c>
      <c r="L42" s="144">
        <v>1460.3619595819982</v>
      </c>
      <c r="M42" s="144">
        <v>1502.4320018605936</v>
      </c>
      <c r="N42" s="144">
        <v>1607.8538056090636</v>
      </c>
      <c r="O42" s="144">
        <v>1720.2036841945019</v>
      </c>
      <c r="P42" s="144" t="s">
        <v>356</v>
      </c>
      <c r="Q42" s="144" t="s">
        <v>356</v>
      </c>
      <c r="R42" s="144" t="s">
        <v>356</v>
      </c>
      <c r="S42" s="144" t="s">
        <v>358</v>
      </c>
    </row>
    <row r="43" spans="1:19" ht="14.5">
      <c r="A43" s="131" t="s">
        <v>495</v>
      </c>
      <c r="B43" s="144">
        <v>17.037951895544651</v>
      </c>
      <c r="C43" s="144">
        <v>46.796725347348705</v>
      </c>
      <c r="D43" s="143">
        <v>100</v>
      </c>
      <c r="E43" s="144">
        <v>207.33242992574105</v>
      </c>
      <c r="F43" s="144">
        <v>234.52789149400107</v>
      </c>
      <c r="G43" s="144">
        <v>278.69016350559792</v>
      </c>
      <c r="H43" s="144">
        <v>412.91148779360947</v>
      </c>
      <c r="I43" s="144">
        <v>500.79226853798207</v>
      </c>
      <c r="J43" s="144">
        <v>549.91851168371784</v>
      </c>
      <c r="K43" s="144">
        <v>664.18095611599858</v>
      </c>
      <c r="L43" s="144">
        <v>790.53620253233532</v>
      </c>
      <c r="M43" s="144">
        <v>887.91907544269634</v>
      </c>
      <c r="N43" s="144">
        <v>876.54831837792108</v>
      </c>
      <c r="O43" s="144">
        <v>970.96192036116713</v>
      </c>
      <c r="P43" s="144">
        <v>1241.2288481448156</v>
      </c>
      <c r="Q43" s="144">
        <v>1323.5625760714149</v>
      </c>
      <c r="R43" s="144">
        <v>1621.7507191467244</v>
      </c>
      <c r="S43" s="144">
        <v>1506.3434088525999</v>
      </c>
    </row>
    <row r="44" spans="1:19" ht="12.5">
      <c r="A44" s="131" t="s">
        <v>450</v>
      </c>
      <c r="B44" s="144">
        <v>17.177320112132868</v>
      </c>
      <c r="C44" s="144">
        <v>30.581699145741521</v>
      </c>
      <c r="D44" s="143">
        <v>100</v>
      </c>
      <c r="E44" s="144">
        <v>380.85746961278318</v>
      </c>
      <c r="F44" s="144">
        <v>401.7498253926791</v>
      </c>
      <c r="G44" s="144">
        <v>444.76670435090512</v>
      </c>
      <c r="H44" s="144">
        <v>555.38647155292108</v>
      </c>
      <c r="I44" s="144">
        <v>543.77263301018263</v>
      </c>
      <c r="J44" s="144">
        <v>548.47293735816754</v>
      </c>
      <c r="K44" s="144">
        <v>588.18578959015349</v>
      </c>
      <c r="L44" s="144">
        <v>618.00293860110571</v>
      </c>
      <c r="M44" s="144">
        <v>624.05370992205985</v>
      </c>
      <c r="N44" s="144">
        <v>664.50442226445261</v>
      </c>
      <c r="O44" s="144">
        <v>665.47303690429953</v>
      </c>
      <c r="P44" s="144">
        <v>693.19831399911322</v>
      </c>
      <c r="Q44" s="144">
        <v>706.0242064888688</v>
      </c>
      <c r="R44" s="144">
        <v>758.52895155296665</v>
      </c>
      <c r="S44" s="144" t="s">
        <v>358</v>
      </c>
    </row>
    <row r="45" spans="1:19" ht="20.25" customHeight="1">
      <c r="A45" s="133" t="s">
        <v>451</v>
      </c>
      <c r="B45" s="144">
        <v>45.558244037331498</v>
      </c>
      <c r="C45" s="144">
        <v>66.539923954372625</v>
      </c>
      <c r="D45" s="143">
        <v>99.999999999999986</v>
      </c>
      <c r="E45" s="144">
        <v>154.02696163152439</v>
      </c>
      <c r="F45" s="144">
        <v>182.68233667473211</v>
      </c>
      <c r="G45" s="144">
        <v>218.66574490148633</v>
      </c>
      <c r="H45" s="144">
        <v>271.86311787072248</v>
      </c>
      <c r="I45" s="144">
        <v>275.73453162806777</v>
      </c>
      <c r="J45" s="144">
        <v>306.80954026961632</v>
      </c>
      <c r="K45" s="144">
        <v>343.58797096439685</v>
      </c>
      <c r="L45" s="144">
        <v>371.72485309367437</v>
      </c>
      <c r="M45" s="144">
        <v>355.96266851019703</v>
      </c>
      <c r="N45" s="144">
        <v>374.80124438299345</v>
      </c>
      <c r="O45" s="144">
        <v>398.27169028689946</v>
      </c>
      <c r="P45" s="144">
        <v>428.44797787763571</v>
      </c>
      <c r="Q45" s="144">
        <v>429.48496370549606</v>
      </c>
      <c r="R45" s="144">
        <v>459.45385413066026</v>
      </c>
      <c r="S45" s="144">
        <v>474.45558244037341</v>
      </c>
    </row>
    <row r="46" spans="1:19" ht="12.75" customHeight="1">
      <c r="A46" s="146"/>
      <c r="B46" s="151"/>
      <c r="C46" s="134"/>
      <c r="D46" s="134"/>
      <c r="E46" s="134"/>
      <c r="F46" s="134"/>
      <c r="G46" s="134"/>
      <c r="H46" s="134"/>
      <c r="I46" s="134"/>
      <c r="J46" s="134"/>
      <c r="K46" s="134"/>
      <c r="L46" s="134"/>
      <c r="M46" s="134"/>
      <c r="N46" s="134"/>
      <c r="O46" s="134"/>
      <c r="P46" s="134"/>
      <c r="Q46" s="134"/>
      <c r="R46" s="134"/>
      <c r="S46" s="134"/>
    </row>
    <row r="47" spans="1:19" s="152" customFormat="1" ht="20.149999999999999" customHeight="1">
      <c r="B47" s="1281" t="s">
        <v>499</v>
      </c>
      <c r="C47" s="1281"/>
      <c r="D47" s="1281"/>
      <c r="E47" s="1281"/>
      <c r="F47" s="1281"/>
      <c r="G47" s="153"/>
    </row>
    <row r="48" spans="1:19" s="154" customFormat="1" ht="15" customHeight="1">
      <c r="B48" s="1281" t="s">
        <v>504</v>
      </c>
      <c r="C48" s="1281"/>
      <c r="D48" s="1281"/>
      <c r="E48" s="1281"/>
      <c r="F48" s="1281"/>
      <c r="G48" s="155"/>
    </row>
    <row r="49" spans="2:7" s="154" customFormat="1" ht="15" customHeight="1">
      <c r="B49" s="1281" t="s">
        <v>505</v>
      </c>
      <c r="C49" s="1281"/>
      <c r="D49" s="1281"/>
      <c r="E49" s="1281"/>
      <c r="F49" s="1281"/>
      <c r="G49" s="155"/>
    </row>
    <row r="50" spans="2:7" s="154" customFormat="1" ht="25" customHeight="1">
      <c r="B50" s="1281" t="s">
        <v>1565</v>
      </c>
      <c r="C50" s="1281"/>
      <c r="D50" s="1281"/>
      <c r="E50" s="1281"/>
      <c r="F50" s="1281"/>
      <c r="G50" s="155"/>
    </row>
  </sheetData>
  <sheetProtection selectLockedCells="1"/>
  <mergeCells count="12">
    <mergeCell ref="Q7:V7"/>
    <mergeCell ref="Q27:V27"/>
    <mergeCell ref="G7:K7"/>
    <mergeCell ref="B27:F27"/>
    <mergeCell ref="G27:K27"/>
    <mergeCell ref="L7:P7"/>
    <mergeCell ref="L27:P27"/>
    <mergeCell ref="B47:F47"/>
    <mergeCell ref="B48:F48"/>
    <mergeCell ref="B49:F49"/>
    <mergeCell ref="B50:F50"/>
    <mergeCell ref="B7:F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&amp;"Arial,Fett"Anteil erneuerbarer Energieträger am Primärenergieverbrauch
1990, 1995, 2000 und 2004 – 2018 nach Bundesländern</oddHeader>
    <oddFooter>&amp;CStatistische Ämter der Länder – Indikatoren und Kennzahlen, UGRdL 2020</oddFooter>
  </headerFooter>
  <colBreaks count="2" manualBreakCount="2">
    <brk id="6" max="1048575" man="1"/>
    <brk id="11" max="1048575" man="1"/>
  </colBreak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3">
    <pageSetUpPr autoPageBreaks="0"/>
  </sheetPr>
  <dimension ref="A1:T97"/>
  <sheetViews>
    <sheetView showGridLines="0" showRowColHeaders="0" zoomScaleNormal="100" workbookViewId="0">
      <pane xSplit="1" ySplit="5" topLeftCell="B6" activePane="bottomRight" state="frozen"/>
      <selection pane="topRight" activeCell="B1" sqref="B1"/>
      <selection pane="bottomLeft" activeCell="A6" sqref="A6"/>
      <selection pane="bottomRight"/>
    </sheetView>
  </sheetViews>
  <sheetFormatPr baseColWidth="10" defaultColWidth="11.453125" defaultRowHeight="12.75" customHeight="1"/>
  <cols>
    <col min="1" max="1" width="25" style="480" customWidth="1"/>
    <col min="2" max="18" width="13.7265625" style="480" customWidth="1"/>
    <col min="19" max="16384" width="11.453125" style="480"/>
  </cols>
  <sheetData>
    <row r="1" spans="1:19" ht="12.75" customHeight="1">
      <c r="A1" s="691" t="s">
        <v>322</v>
      </c>
    </row>
    <row r="3" spans="1:19" ht="12.75" customHeight="1">
      <c r="A3" s="481" t="s">
        <v>1029</v>
      </c>
      <c r="B3" s="481" t="s">
        <v>1304</v>
      </c>
      <c r="C3" s="482"/>
      <c r="D3" s="482"/>
      <c r="E3" s="482"/>
      <c r="F3" s="482"/>
      <c r="G3" s="482"/>
      <c r="H3" s="482"/>
      <c r="I3" s="482"/>
      <c r="J3" s="482"/>
      <c r="K3" s="482"/>
      <c r="L3" s="482"/>
      <c r="M3" s="482"/>
      <c r="N3" s="482"/>
      <c r="O3" s="482"/>
      <c r="P3" s="482"/>
    </row>
    <row r="4" spans="1:19" ht="12.75" customHeight="1">
      <c r="A4" s="483"/>
      <c r="B4" s="484"/>
    </row>
    <row r="5" spans="1:19" ht="19.399999999999999" customHeight="1">
      <c r="A5" s="688" t="s">
        <v>433</v>
      </c>
      <c r="B5" s="485">
        <v>2006</v>
      </c>
      <c r="C5" s="485">
        <v>2007</v>
      </c>
      <c r="D5" s="485" t="s">
        <v>1018</v>
      </c>
      <c r="E5" s="486">
        <v>2009</v>
      </c>
      <c r="F5" s="486">
        <v>2010</v>
      </c>
      <c r="G5" s="486">
        <v>2011</v>
      </c>
      <c r="H5" s="486">
        <v>2012</v>
      </c>
      <c r="I5" s="486">
        <v>2013</v>
      </c>
      <c r="J5" s="486">
        <v>2014</v>
      </c>
      <c r="K5" s="486">
        <v>2015</v>
      </c>
      <c r="L5" s="486">
        <v>2016</v>
      </c>
      <c r="M5" s="486">
        <v>2017</v>
      </c>
      <c r="N5" s="486">
        <v>2018</v>
      </c>
      <c r="O5" s="486">
        <v>2019</v>
      </c>
      <c r="P5" s="486">
        <v>2020</v>
      </c>
    </row>
    <row r="6" spans="1:19" ht="12.75" customHeight="1">
      <c r="A6" s="487"/>
      <c r="B6" s="487"/>
      <c r="C6" s="487"/>
      <c r="D6" s="487"/>
      <c r="E6" s="487"/>
      <c r="F6" s="487"/>
      <c r="G6" s="487"/>
      <c r="H6" s="487"/>
      <c r="I6" s="487"/>
      <c r="J6" s="487"/>
      <c r="K6" s="487"/>
      <c r="L6" s="487"/>
      <c r="M6" s="487"/>
      <c r="N6" s="487"/>
      <c r="O6" s="487"/>
      <c r="P6" s="487"/>
    </row>
    <row r="7" spans="1:19" ht="13">
      <c r="A7" s="288"/>
      <c r="B7" s="1283" t="s">
        <v>1019</v>
      </c>
      <c r="C7" s="1283"/>
      <c r="D7" s="1283"/>
      <c r="E7" s="1283"/>
      <c r="F7" s="1283" t="s">
        <v>1019</v>
      </c>
      <c r="G7" s="1283"/>
      <c r="H7" s="1283"/>
      <c r="I7" s="1283"/>
      <c r="J7" s="1283" t="s">
        <v>1019</v>
      </c>
      <c r="K7" s="1283"/>
      <c r="L7" s="1283"/>
      <c r="M7" s="1283"/>
      <c r="N7" s="1283" t="s">
        <v>1019</v>
      </c>
      <c r="O7" s="1283"/>
      <c r="P7" s="1283"/>
      <c r="Q7" s="1283"/>
      <c r="R7" s="800"/>
    </row>
    <row r="8" spans="1:19" ht="12.75" customHeight="1">
      <c r="A8" s="487"/>
      <c r="B8" s="488"/>
      <c r="C8" s="488"/>
      <c r="D8" s="488"/>
      <c r="E8" s="488"/>
      <c r="F8" s="488"/>
      <c r="G8" s="488"/>
      <c r="H8" s="488"/>
      <c r="I8" s="488"/>
      <c r="J8" s="488"/>
      <c r="K8" s="488"/>
      <c r="L8" s="488"/>
      <c r="M8" s="488"/>
      <c r="N8" s="488"/>
      <c r="O8" s="488"/>
      <c r="P8" s="488"/>
    </row>
    <row r="9" spans="1:19" ht="12.75" customHeight="1">
      <c r="A9" s="706" t="s">
        <v>435</v>
      </c>
      <c r="B9" s="1175">
        <v>7529744</v>
      </c>
      <c r="C9" s="1175">
        <v>7637665</v>
      </c>
      <c r="D9" s="1175">
        <v>6812594</v>
      </c>
      <c r="E9" s="1175">
        <v>6867506</v>
      </c>
      <c r="F9" s="1175">
        <v>6944460</v>
      </c>
      <c r="G9" s="1175">
        <v>7040779</v>
      </c>
      <c r="H9" s="1175">
        <v>7173076</v>
      </c>
      <c r="I9" s="1175">
        <v>7290153</v>
      </c>
      <c r="J9" s="1175">
        <v>7395563</v>
      </c>
      <c r="K9" s="1175">
        <v>7526662</v>
      </c>
      <c r="L9" s="1175">
        <v>7670154</v>
      </c>
      <c r="M9" s="1175">
        <v>7832035</v>
      </c>
      <c r="N9" s="1175">
        <v>7974348</v>
      </c>
      <c r="O9" s="1175">
        <v>8111142</v>
      </c>
      <c r="P9" s="1175">
        <v>8236990</v>
      </c>
      <c r="S9" s="667"/>
    </row>
    <row r="10" spans="1:19" ht="12.75" customHeight="1">
      <c r="A10" s="706" t="s">
        <v>436</v>
      </c>
      <c r="B10" s="1175">
        <v>9338023</v>
      </c>
      <c r="C10" s="1175">
        <v>9496289</v>
      </c>
      <c r="D10" s="1175">
        <v>8409763</v>
      </c>
      <c r="E10" s="1175">
        <v>8499456</v>
      </c>
      <c r="F10" s="1175">
        <v>8630327</v>
      </c>
      <c r="G10" s="1175">
        <v>8761017</v>
      </c>
      <c r="H10" s="1175">
        <v>8959539</v>
      </c>
      <c r="I10" s="1175">
        <v>9103344</v>
      </c>
      <c r="J10" s="1175">
        <v>9240580</v>
      </c>
      <c r="K10" s="1175">
        <v>9403527</v>
      </c>
      <c r="L10" s="1175">
        <v>9575438</v>
      </c>
      <c r="M10" s="1175">
        <v>9771823</v>
      </c>
      <c r="N10" s="1175">
        <v>9972076</v>
      </c>
      <c r="O10" s="1175">
        <v>10150608</v>
      </c>
      <c r="P10" s="1175">
        <v>10328092</v>
      </c>
      <c r="S10" s="667"/>
    </row>
    <row r="11" spans="1:19" ht="12.75" customHeight="1">
      <c r="A11" s="706" t="s">
        <v>437</v>
      </c>
      <c r="B11" s="1175">
        <v>1416379</v>
      </c>
      <c r="C11" s="1175">
        <v>1421687</v>
      </c>
      <c r="D11" s="1175">
        <v>1269459</v>
      </c>
      <c r="E11" s="1175">
        <v>1266879</v>
      </c>
      <c r="F11" s="1175">
        <v>1287193</v>
      </c>
      <c r="G11" s="1175">
        <v>1304550</v>
      </c>
      <c r="H11" s="1175">
        <v>1327015</v>
      </c>
      <c r="I11" s="1175">
        <v>1344876</v>
      </c>
      <c r="J11" s="1175">
        <v>1352561</v>
      </c>
      <c r="K11" s="1175">
        <v>1368868</v>
      </c>
      <c r="L11" s="1175">
        <v>1387733</v>
      </c>
      <c r="M11" s="1175">
        <v>1409642</v>
      </c>
      <c r="N11" s="1175">
        <v>1422065</v>
      </c>
      <c r="O11" s="1175">
        <v>1434141</v>
      </c>
      <c r="P11" s="1175">
        <v>1452634</v>
      </c>
      <c r="S11" s="667"/>
    </row>
    <row r="12" spans="1:19" ht="12.75" customHeight="1">
      <c r="A12" s="706" t="s">
        <v>438</v>
      </c>
      <c r="B12" s="1175">
        <v>1718918</v>
      </c>
      <c r="C12" s="1175">
        <v>1737648</v>
      </c>
      <c r="D12" s="1175">
        <v>1539785</v>
      </c>
      <c r="E12" s="1175">
        <v>1546337</v>
      </c>
      <c r="F12" s="1175">
        <v>1567213</v>
      </c>
      <c r="G12" s="1175">
        <v>1585455</v>
      </c>
      <c r="H12" s="1175">
        <v>1603755</v>
      </c>
      <c r="I12" s="1175">
        <v>1616136</v>
      </c>
      <c r="J12" s="1175">
        <v>1629582</v>
      </c>
      <c r="K12" s="1175">
        <v>1648058</v>
      </c>
      <c r="L12" s="1175">
        <v>1674666</v>
      </c>
      <c r="M12" s="1175">
        <v>1703339</v>
      </c>
      <c r="N12" s="1175">
        <v>1732846</v>
      </c>
      <c r="O12" s="1175">
        <v>1759920</v>
      </c>
      <c r="P12" s="1175">
        <v>1785323</v>
      </c>
      <c r="S12" s="667"/>
    </row>
    <row r="13" spans="1:19" ht="12.75" customHeight="1">
      <c r="A13" s="706" t="s">
        <v>439</v>
      </c>
      <c r="B13" s="1175">
        <v>336765</v>
      </c>
      <c r="C13" s="1175">
        <v>335365</v>
      </c>
      <c r="D13" s="1175">
        <v>298262</v>
      </c>
      <c r="E13" s="1175">
        <v>299283</v>
      </c>
      <c r="F13" s="1175">
        <v>301277</v>
      </c>
      <c r="G13" s="1175">
        <v>305462</v>
      </c>
      <c r="H13" s="1175">
        <v>311045</v>
      </c>
      <c r="I13" s="1175">
        <v>314819</v>
      </c>
      <c r="J13" s="1175">
        <v>318041</v>
      </c>
      <c r="K13" s="1175">
        <v>322178</v>
      </c>
      <c r="L13" s="1175">
        <v>327257</v>
      </c>
      <c r="M13" s="1175">
        <v>333993</v>
      </c>
      <c r="N13" s="1175">
        <v>334378</v>
      </c>
      <c r="O13" s="1175">
        <v>337171</v>
      </c>
      <c r="P13" s="1175">
        <v>339374</v>
      </c>
      <c r="S13" s="667"/>
    </row>
    <row r="14" spans="1:19" ht="12.75" customHeight="1">
      <c r="A14" s="706" t="s">
        <v>440</v>
      </c>
      <c r="B14" s="1175">
        <v>959687</v>
      </c>
      <c r="C14" s="1175">
        <v>956009</v>
      </c>
      <c r="D14" s="1175">
        <v>817691</v>
      </c>
      <c r="E14" s="1175">
        <v>818189</v>
      </c>
      <c r="F14" s="1175">
        <v>823381</v>
      </c>
      <c r="G14" s="1175">
        <v>834906</v>
      </c>
      <c r="H14" s="1175">
        <v>841862</v>
      </c>
      <c r="I14" s="1175">
        <v>850335</v>
      </c>
      <c r="J14" s="1175">
        <v>856031</v>
      </c>
      <c r="K14" s="1175">
        <v>865967</v>
      </c>
      <c r="L14" s="1175">
        <v>879843</v>
      </c>
      <c r="M14" s="1175">
        <v>892367</v>
      </c>
      <c r="N14" s="1175">
        <v>907426</v>
      </c>
      <c r="O14" s="1175">
        <v>921354</v>
      </c>
      <c r="P14" s="1175">
        <v>935335</v>
      </c>
      <c r="S14" s="667"/>
    </row>
    <row r="15" spans="1:19" ht="12.75" customHeight="1">
      <c r="A15" s="706" t="s">
        <v>441</v>
      </c>
      <c r="B15" s="1175">
        <v>4270675</v>
      </c>
      <c r="C15" s="1175">
        <v>4277440</v>
      </c>
      <c r="D15" s="1175">
        <v>3857499</v>
      </c>
      <c r="E15" s="1175">
        <v>3860815</v>
      </c>
      <c r="F15" s="1175">
        <v>3905719</v>
      </c>
      <c r="G15" s="1175">
        <v>3960671</v>
      </c>
      <c r="H15" s="1175">
        <v>4021865</v>
      </c>
      <c r="I15" s="1175">
        <v>4070638</v>
      </c>
      <c r="J15" s="1175">
        <v>4105981</v>
      </c>
      <c r="K15" s="1175">
        <v>4159474</v>
      </c>
      <c r="L15" s="1175">
        <v>4228482</v>
      </c>
      <c r="M15" s="1175">
        <v>4301872</v>
      </c>
      <c r="N15" s="1175">
        <v>4375747</v>
      </c>
      <c r="O15" s="1175">
        <v>4433686</v>
      </c>
      <c r="P15" s="1175">
        <v>4497864</v>
      </c>
      <c r="S15" s="667"/>
    </row>
    <row r="16" spans="1:19" ht="12.75" customHeight="1">
      <c r="A16" s="707" t="s">
        <v>442</v>
      </c>
      <c r="B16" s="1175">
        <v>1069642</v>
      </c>
      <c r="C16" s="1175">
        <v>1081158</v>
      </c>
      <c r="D16" s="1175">
        <v>946975</v>
      </c>
      <c r="E16" s="1175">
        <v>951827</v>
      </c>
      <c r="F16" s="1175">
        <v>964337</v>
      </c>
      <c r="G16" s="1175">
        <v>974944</v>
      </c>
      <c r="H16" s="1175">
        <v>983970</v>
      </c>
      <c r="I16" s="1175">
        <v>988768</v>
      </c>
      <c r="J16" s="1175">
        <v>993121</v>
      </c>
      <c r="K16" s="1175">
        <v>1002884</v>
      </c>
      <c r="L16" s="1175">
        <v>1015072</v>
      </c>
      <c r="M16" s="1175">
        <v>1028628</v>
      </c>
      <c r="N16" s="1175">
        <v>1041973</v>
      </c>
      <c r="O16" s="1175">
        <v>1055176</v>
      </c>
      <c r="P16" s="1175">
        <v>1069138</v>
      </c>
      <c r="S16" s="667"/>
    </row>
    <row r="17" spans="1:19" ht="12.75" customHeight="1">
      <c r="A17" s="707" t="s">
        <v>443</v>
      </c>
      <c r="B17" s="1175">
        <v>5430676</v>
      </c>
      <c r="C17" s="1175">
        <v>5486994</v>
      </c>
      <c r="D17" s="1175">
        <v>4871662</v>
      </c>
      <c r="E17" s="1175">
        <v>4895553</v>
      </c>
      <c r="F17" s="1175">
        <v>4962949</v>
      </c>
      <c r="G17" s="1175">
        <v>5043947</v>
      </c>
      <c r="H17" s="1175">
        <v>5142420</v>
      </c>
      <c r="I17" s="1175">
        <v>5222810</v>
      </c>
      <c r="J17" s="1175">
        <v>5299143</v>
      </c>
      <c r="K17" s="1175">
        <v>5384978</v>
      </c>
      <c r="L17" s="1175">
        <v>5483501</v>
      </c>
      <c r="M17" s="1175">
        <v>5578351</v>
      </c>
      <c r="N17" s="1175">
        <v>5670072</v>
      </c>
      <c r="O17" s="1175">
        <v>5763976</v>
      </c>
      <c r="P17" s="1175">
        <v>5851532</v>
      </c>
      <c r="S17" s="667"/>
    </row>
    <row r="18" spans="1:19" ht="12.75" customHeight="1">
      <c r="A18" s="706" t="s">
        <v>444</v>
      </c>
      <c r="B18" s="1175">
        <v>11445479</v>
      </c>
      <c r="C18" s="1175">
        <v>11563285</v>
      </c>
      <c r="D18" s="1175">
        <v>10289181</v>
      </c>
      <c r="E18" s="1175">
        <v>10318681</v>
      </c>
      <c r="F18" s="1175">
        <v>10425356</v>
      </c>
      <c r="G18" s="1175">
        <v>10573240</v>
      </c>
      <c r="H18" s="1175">
        <v>10729393</v>
      </c>
      <c r="I18" s="1175">
        <v>10863004</v>
      </c>
      <c r="J18" s="1175">
        <v>10974876</v>
      </c>
      <c r="K18" s="1175">
        <v>11133413</v>
      </c>
      <c r="L18" s="1175">
        <v>11331513</v>
      </c>
      <c r="M18" s="1175">
        <v>11541084</v>
      </c>
      <c r="N18" s="1175">
        <v>11721774</v>
      </c>
      <c r="O18" s="1175">
        <v>11896789</v>
      </c>
      <c r="P18" s="1175">
        <v>12086160</v>
      </c>
      <c r="S18" s="667"/>
    </row>
    <row r="19" spans="1:19" ht="12.75" customHeight="1">
      <c r="A19" s="706" t="s">
        <v>445</v>
      </c>
      <c r="B19" s="1175">
        <v>2934273</v>
      </c>
      <c r="C19" s="1175">
        <v>2975990</v>
      </c>
      <c r="D19" s="1175">
        <v>2657954</v>
      </c>
      <c r="E19" s="1175">
        <v>2671389</v>
      </c>
      <c r="F19" s="1175">
        <v>2710686</v>
      </c>
      <c r="G19" s="1175">
        <v>2751541</v>
      </c>
      <c r="H19" s="1175">
        <v>2796124</v>
      </c>
      <c r="I19" s="1175">
        <v>2831701</v>
      </c>
      <c r="J19" s="1175">
        <v>2861761</v>
      </c>
      <c r="K19" s="1175">
        <v>2901080</v>
      </c>
      <c r="L19" s="1175">
        <v>2947349</v>
      </c>
      <c r="M19" s="1175">
        <v>2997387</v>
      </c>
      <c r="N19" s="1175">
        <v>3040984</v>
      </c>
      <c r="O19" s="1175">
        <v>3090622</v>
      </c>
      <c r="P19" s="1175">
        <v>3137740</v>
      </c>
      <c r="S19" s="667"/>
    </row>
    <row r="20" spans="1:19" ht="12.75" customHeight="1">
      <c r="A20" s="706" t="s">
        <v>446</v>
      </c>
      <c r="B20" s="1175">
        <v>756665</v>
      </c>
      <c r="C20" s="1175">
        <v>764122</v>
      </c>
      <c r="D20" s="1175">
        <v>676104</v>
      </c>
      <c r="E20" s="1175">
        <v>678332</v>
      </c>
      <c r="F20" s="1175">
        <v>686905</v>
      </c>
      <c r="G20" s="1175">
        <v>693217</v>
      </c>
      <c r="H20" s="1175">
        <v>702616</v>
      </c>
      <c r="I20" s="1175">
        <v>708778</v>
      </c>
      <c r="J20" s="1175">
        <v>713328</v>
      </c>
      <c r="K20" s="1175">
        <v>720282</v>
      </c>
      <c r="L20" s="1175">
        <v>729260</v>
      </c>
      <c r="M20" s="1175">
        <v>738769</v>
      </c>
      <c r="N20" s="1175">
        <v>747138</v>
      </c>
      <c r="O20" s="1175">
        <v>755593</v>
      </c>
      <c r="P20" s="1175">
        <v>763967</v>
      </c>
      <c r="S20" s="667"/>
    </row>
    <row r="21" spans="1:19" ht="12.75" customHeight="1">
      <c r="A21" s="706" t="s">
        <v>447</v>
      </c>
      <c r="B21" s="1175">
        <v>2691571</v>
      </c>
      <c r="C21" s="1175">
        <v>2718343</v>
      </c>
      <c r="D21" s="1175">
        <v>2399053</v>
      </c>
      <c r="E21" s="1175">
        <v>2405706</v>
      </c>
      <c r="F21" s="1175">
        <v>2428237</v>
      </c>
      <c r="G21" s="1175">
        <v>2448377</v>
      </c>
      <c r="H21" s="1175">
        <v>2468071</v>
      </c>
      <c r="I21" s="1175">
        <v>2478285</v>
      </c>
      <c r="J21" s="1175">
        <v>2488816</v>
      </c>
      <c r="K21" s="1175">
        <v>2505640</v>
      </c>
      <c r="L21" s="1175">
        <v>2528754</v>
      </c>
      <c r="M21" s="1175">
        <v>2555478</v>
      </c>
      <c r="N21" s="1175">
        <v>2580395</v>
      </c>
      <c r="O21" s="1175">
        <v>2604833</v>
      </c>
      <c r="P21" s="1175">
        <v>2630613</v>
      </c>
      <c r="S21" s="667"/>
    </row>
    <row r="22" spans="1:19" ht="12.75" customHeight="1">
      <c r="A22" s="706" t="s">
        <v>448</v>
      </c>
      <c r="B22" s="1175">
        <v>1546437</v>
      </c>
      <c r="C22" s="1175">
        <v>1558932</v>
      </c>
      <c r="D22" s="1175">
        <v>1384383</v>
      </c>
      <c r="E22" s="1175">
        <v>1384486</v>
      </c>
      <c r="F22" s="1175">
        <v>1393631</v>
      </c>
      <c r="G22" s="1175">
        <v>1403176</v>
      </c>
      <c r="H22" s="1175">
        <v>1411183</v>
      </c>
      <c r="I22" s="1175">
        <v>1413700</v>
      </c>
      <c r="J22" s="1175">
        <v>1416469</v>
      </c>
      <c r="K22" s="1175">
        <v>1423417</v>
      </c>
      <c r="L22" s="1175">
        <v>1433562</v>
      </c>
      <c r="M22" s="1175">
        <v>1445919</v>
      </c>
      <c r="N22" s="1175">
        <v>1457872</v>
      </c>
      <c r="O22" s="1175">
        <v>1469499</v>
      </c>
      <c r="P22" s="1175">
        <v>1480508</v>
      </c>
      <c r="S22" s="667"/>
    </row>
    <row r="23" spans="1:19" ht="12.75" customHeight="1">
      <c r="A23" s="706" t="s">
        <v>449</v>
      </c>
      <c r="B23" s="1175">
        <v>1922894</v>
      </c>
      <c r="C23" s="1175">
        <v>1941625</v>
      </c>
      <c r="D23" s="1175">
        <v>1720034</v>
      </c>
      <c r="E23" s="1175">
        <v>1730303</v>
      </c>
      <c r="F23" s="1175">
        <v>1756915</v>
      </c>
      <c r="G23" s="1175">
        <v>1786603</v>
      </c>
      <c r="H23" s="1175">
        <v>1816170</v>
      </c>
      <c r="I23" s="1175">
        <v>1839039</v>
      </c>
      <c r="J23" s="1175">
        <v>1860410</v>
      </c>
      <c r="K23" s="1175">
        <v>1887417</v>
      </c>
      <c r="L23" s="1175">
        <v>1923189</v>
      </c>
      <c r="M23" s="1175">
        <v>1960830</v>
      </c>
      <c r="N23" s="1175">
        <v>1993913</v>
      </c>
      <c r="O23" s="1175">
        <v>2024920</v>
      </c>
      <c r="P23" s="1175">
        <v>2056831</v>
      </c>
      <c r="S23" s="667"/>
    </row>
    <row r="24" spans="1:19" ht="12.75" customHeight="1">
      <c r="A24" s="706" t="s">
        <v>450</v>
      </c>
      <c r="B24" s="1175">
        <v>1528702</v>
      </c>
      <c r="C24" s="1175">
        <v>1545720</v>
      </c>
      <c r="D24" s="1175">
        <v>1364313</v>
      </c>
      <c r="E24" s="1175">
        <v>1368347</v>
      </c>
      <c r="F24" s="1175">
        <v>1380452</v>
      </c>
      <c r="G24" s="1175">
        <v>1391906</v>
      </c>
      <c r="H24" s="1175">
        <v>1403296</v>
      </c>
      <c r="I24" s="1175">
        <v>1409417</v>
      </c>
      <c r="J24" s="1175">
        <v>1413480</v>
      </c>
      <c r="K24" s="1175">
        <v>1421341</v>
      </c>
      <c r="L24" s="1175">
        <v>1430610</v>
      </c>
      <c r="M24" s="1175">
        <v>1444352</v>
      </c>
      <c r="N24" s="1175">
        <v>1455493</v>
      </c>
      <c r="O24" s="1175">
        <v>1466939</v>
      </c>
      <c r="P24" s="1175">
        <v>1478326</v>
      </c>
      <c r="S24" s="667"/>
    </row>
    <row r="25" spans="1:19" ht="12.75" customHeight="1">
      <c r="A25" s="706" t="s">
        <v>460</v>
      </c>
      <c r="B25" s="1175">
        <v>54896530</v>
      </c>
      <c r="C25" s="1175">
        <v>55498272</v>
      </c>
      <c r="D25" s="1175">
        <v>49314712</v>
      </c>
      <c r="E25" s="1175">
        <v>49563089</v>
      </c>
      <c r="F25" s="1175">
        <v>50169038</v>
      </c>
      <c r="G25" s="1175">
        <v>50859791</v>
      </c>
      <c r="H25" s="1175">
        <v>51691400</v>
      </c>
      <c r="I25" s="1175">
        <v>52345803</v>
      </c>
      <c r="J25" s="1175">
        <v>52919743</v>
      </c>
      <c r="K25" s="1175">
        <v>53675186</v>
      </c>
      <c r="L25" s="1175">
        <v>54566383</v>
      </c>
      <c r="M25" s="1175">
        <v>55535869</v>
      </c>
      <c r="N25" s="1175">
        <v>56428500</v>
      </c>
      <c r="O25" s="1175">
        <v>57276369</v>
      </c>
      <c r="P25" s="1175">
        <v>58130427</v>
      </c>
      <c r="S25" s="667"/>
    </row>
    <row r="26" spans="1:19" ht="14.5">
      <c r="A26" s="706" t="s">
        <v>1020</v>
      </c>
      <c r="B26" s="1175">
        <v>13337</v>
      </c>
      <c r="C26" s="1175">
        <v>13102</v>
      </c>
      <c r="D26" s="1175">
        <v>15325</v>
      </c>
      <c r="E26" s="1175">
        <v>39534</v>
      </c>
      <c r="F26" s="1175">
        <v>15381</v>
      </c>
      <c r="G26" s="1175">
        <v>42340</v>
      </c>
      <c r="H26" s="1175">
        <v>43777</v>
      </c>
      <c r="I26" s="1175">
        <v>45209</v>
      </c>
      <c r="J26" s="1175">
        <v>47076</v>
      </c>
      <c r="K26" s="1175">
        <v>40455</v>
      </c>
      <c r="L26" s="1175">
        <v>36058</v>
      </c>
      <c r="M26" s="1175">
        <v>32399</v>
      </c>
      <c r="N26" s="1175">
        <v>30508</v>
      </c>
      <c r="O26" s="1175">
        <v>28832</v>
      </c>
      <c r="P26" s="1175">
        <v>27917</v>
      </c>
      <c r="S26" s="667"/>
    </row>
    <row r="27" spans="1:19" ht="20.25" customHeight="1">
      <c r="A27" s="706" t="s">
        <v>451</v>
      </c>
      <c r="B27" s="1175">
        <v>54909867</v>
      </c>
      <c r="C27" s="1175">
        <v>55511374</v>
      </c>
      <c r="D27" s="1175">
        <v>49330037</v>
      </c>
      <c r="E27" s="1175">
        <v>49602623</v>
      </c>
      <c r="F27" s="1175">
        <v>50184419</v>
      </c>
      <c r="G27" s="1175">
        <v>50902131</v>
      </c>
      <c r="H27" s="1175">
        <v>51735177</v>
      </c>
      <c r="I27" s="1175">
        <v>52391012</v>
      </c>
      <c r="J27" s="1175">
        <v>52966819</v>
      </c>
      <c r="K27" s="1175">
        <v>53715641</v>
      </c>
      <c r="L27" s="1175">
        <v>54602441</v>
      </c>
      <c r="M27" s="1175">
        <v>55568268</v>
      </c>
      <c r="N27" s="1175">
        <v>56459008</v>
      </c>
      <c r="O27" s="1175">
        <v>57305201</v>
      </c>
      <c r="P27" s="1175">
        <v>58158344</v>
      </c>
      <c r="S27" s="667"/>
    </row>
    <row r="28" spans="1:19" ht="12.75" customHeight="1">
      <c r="A28" s="489"/>
      <c r="B28" s="490"/>
      <c r="C28" s="490"/>
      <c r="D28" s="490"/>
      <c r="E28" s="490"/>
      <c r="F28" s="490"/>
      <c r="G28" s="490"/>
      <c r="H28" s="490"/>
      <c r="I28" s="490"/>
      <c r="J28" s="490"/>
      <c r="K28" s="490"/>
      <c r="L28" s="490"/>
      <c r="M28" s="490"/>
      <c r="N28" s="490"/>
      <c r="O28" s="490"/>
      <c r="P28" s="490"/>
    </row>
    <row r="29" spans="1:19" ht="13.4" customHeight="1">
      <c r="A29" s="708"/>
      <c r="B29" s="1418" t="s">
        <v>462</v>
      </c>
      <c r="C29" s="1418"/>
      <c r="D29" s="1418"/>
      <c r="E29" s="1418"/>
      <c r="F29" s="1418" t="s">
        <v>462</v>
      </c>
      <c r="G29" s="1418"/>
      <c r="H29" s="1418"/>
      <c r="I29" s="1418"/>
      <c r="J29" s="1418" t="s">
        <v>462</v>
      </c>
      <c r="K29" s="1418"/>
      <c r="L29" s="1418"/>
      <c r="M29" s="1418"/>
      <c r="N29" s="1418" t="s">
        <v>462</v>
      </c>
      <c r="O29" s="1418"/>
      <c r="P29" s="1418"/>
      <c r="Q29" s="1418"/>
      <c r="R29" s="671"/>
    </row>
    <row r="30" spans="1:19" ht="12.75" customHeight="1">
      <c r="A30" s="487"/>
      <c r="B30" s="488"/>
      <c r="C30" s="488"/>
      <c r="D30" s="488"/>
      <c r="E30" s="488"/>
      <c r="F30" s="488"/>
      <c r="G30" s="488"/>
      <c r="H30" s="488"/>
      <c r="I30" s="488"/>
      <c r="J30" s="488"/>
      <c r="K30" s="488"/>
      <c r="L30" s="488"/>
      <c r="M30" s="488"/>
      <c r="N30" s="488"/>
      <c r="O30" s="488"/>
      <c r="P30" s="488"/>
    </row>
    <row r="31" spans="1:19" ht="12.75" customHeight="1">
      <c r="A31" s="706" t="s">
        <v>435</v>
      </c>
      <c r="B31" s="491" t="s">
        <v>356</v>
      </c>
      <c r="C31" s="140">
        <v>1.4332625385404896</v>
      </c>
      <c r="D31" s="140" t="s">
        <v>360</v>
      </c>
      <c r="E31" s="140">
        <v>0.80603658459611438</v>
      </c>
      <c r="F31" s="140">
        <v>1.1205523519018357</v>
      </c>
      <c r="G31" s="140">
        <v>1.3869904931412975</v>
      </c>
      <c r="H31" s="140">
        <v>1.8790108310458322</v>
      </c>
      <c r="I31" s="140">
        <v>1.6321728641938336</v>
      </c>
      <c r="J31" s="140">
        <v>1.445923014235774</v>
      </c>
      <c r="K31" s="140">
        <v>1.7726709920529373</v>
      </c>
      <c r="L31" s="140">
        <v>1.9064493662662159</v>
      </c>
      <c r="M31" s="140">
        <v>2.1105312878985245</v>
      </c>
      <c r="N31" s="140">
        <v>1.8170628706332366</v>
      </c>
      <c r="O31" s="140">
        <v>1.7154255119039163</v>
      </c>
      <c r="P31" s="140">
        <v>1.5515447763089298</v>
      </c>
    </row>
    <row r="32" spans="1:19" ht="12.75" customHeight="1">
      <c r="A32" s="706" t="s">
        <v>436</v>
      </c>
      <c r="B32" s="491" t="s">
        <v>356</v>
      </c>
      <c r="C32" s="140">
        <v>1.6948555384796151</v>
      </c>
      <c r="D32" s="140" t="s">
        <v>360</v>
      </c>
      <c r="E32" s="140">
        <v>1.0665342174327606</v>
      </c>
      <c r="F32" s="140">
        <v>1.5397573680009629</v>
      </c>
      <c r="G32" s="140">
        <v>1.5143111031598266</v>
      </c>
      <c r="H32" s="140">
        <v>2.2659698069299452</v>
      </c>
      <c r="I32" s="140">
        <v>1.6050490990663633</v>
      </c>
      <c r="J32" s="140">
        <v>1.5075339347826429</v>
      </c>
      <c r="K32" s="140">
        <v>1.763384982327949</v>
      </c>
      <c r="L32" s="140">
        <v>1.8281544786333939</v>
      </c>
      <c r="M32" s="140">
        <v>2.0509244590169118</v>
      </c>
      <c r="N32" s="140">
        <v>2.0492900864045538</v>
      </c>
      <c r="O32" s="140">
        <v>1.7903192875786402</v>
      </c>
      <c r="P32" s="140">
        <v>1.7485060993390675</v>
      </c>
    </row>
    <row r="33" spans="1:16" ht="12.75" customHeight="1">
      <c r="A33" s="706" t="s">
        <v>437</v>
      </c>
      <c r="B33" s="492" t="s">
        <v>356</v>
      </c>
      <c r="C33" s="140">
        <v>0.37475845095133309</v>
      </c>
      <c r="D33" s="140" t="s">
        <v>360</v>
      </c>
      <c r="E33" s="140">
        <v>-0.20323618171205737</v>
      </c>
      <c r="F33" s="140">
        <v>1.6034680502242082</v>
      </c>
      <c r="G33" s="140">
        <v>1.3484380353218199</v>
      </c>
      <c r="H33" s="140">
        <v>1.7220497489555839</v>
      </c>
      <c r="I33" s="140">
        <v>1.3459531354204728</v>
      </c>
      <c r="J33" s="140">
        <v>0.57142814653543894</v>
      </c>
      <c r="K33" s="140">
        <v>1.2056387844984471</v>
      </c>
      <c r="L33" s="140">
        <v>1.3781460301504609</v>
      </c>
      <c r="M33" s="140">
        <v>1.5787619088109892</v>
      </c>
      <c r="N33" s="140">
        <v>0.881287589331194</v>
      </c>
      <c r="O33" s="140">
        <v>0.84918762503824041</v>
      </c>
      <c r="P33" s="140">
        <v>1.2894826938215971</v>
      </c>
    </row>
    <row r="34" spans="1:16" ht="12.75" customHeight="1">
      <c r="A34" s="706" t="s">
        <v>438</v>
      </c>
      <c r="B34" s="491" t="s">
        <v>356</v>
      </c>
      <c r="C34" s="140">
        <v>1.0896389472912631</v>
      </c>
      <c r="D34" s="140" t="s">
        <v>360</v>
      </c>
      <c r="E34" s="140">
        <v>0.42551395162311678</v>
      </c>
      <c r="F34" s="140">
        <v>1.350029133364842</v>
      </c>
      <c r="G34" s="140">
        <v>1.1639770726761469</v>
      </c>
      <c r="H34" s="140">
        <v>1.1542427883478297</v>
      </c>
      <c r="I34" s="140">
        <v>0.77200071083176169</v>
      </c>
      <c r="J34" s="140">
        <v>0.83198443695332003</v>
      </c>
      <c r="K34" s="140">
        <v>1.1337876829763758</v>
      </c>
      <c r="L34" s="140">
        <v>1.6145062855797505</v>
      </c>
      <c r="M34" s="140">
        <v>1.7121623057970936</v>
      </c>
      <c r="N34" s="140">
        <v>1.7323034346069761</v>
      </c>
      <c r="O34" s="140">
        <v>1.562400813459476</v>
      </c>
      <c r="P34" s="140">
        <v>1.4434178826310244</v>
      </c>
    </row>
    <row r="35" spans="1:16" ht="12.75" customHeight="1">
      <c r="A35" s="706" t="s">
        <v>439</v>
      </c>
      <c r="B35" s="491" t="s">
        <v>356</v>
      </c>
      <c r="C35" s="140">
        <v>-0.41572016094309561</v>
      </c>
      <c r="D35" s="140" t="s">
        <v>360</v>
      </c>
      <c r="E35" s="140">
        <v>0.34231648684713889</v>
      </c>
      <c r="F35" s="140">
        <v>0.66625902573818507</v>
      </c>
      <c r="G35" s="140">
        <v>1.3890871191627667</v>
      </c>
      <c r="H35" s="140">
        <v>1.8277232519920688</v>
      </c>
      <c r="I35" s="140">
        <v>1.2133292610394051</v>
      </c>
      <c r="J35" s="140">
        <v>1.0234452177282805</v>
      </c>
      <c r="K35" s="140">
        <v>1.3007756861536706</v>
      </c>
      <c r="L35" s="140">
        <v>1.5764577345442632</v>
      </c>
      <c r="M35" s="140">
        <v>2.0583211359879243</v>
      </c>
      <c r="N35" s="140">
        <v>0.11527187695550367</v>
      </c>
      <c r="O35" s="140">
        <v>0.83528222550526721</v>
      </c>
      <c r="P35" s="140">
        <v>0.65337766296626398</v>
      </c>
    </row>
    <row r="36" spans="1:16" ht="12.75" customHeight="1">
      <c r="A36" s="706" t="s">
        <v>440</v>
      </c>
      <c r="B36" s="492" t="s">
        <v>356</v>
      </c>
      <c r="C36" s="140">
        <v>-0.38324995545423235</v>
      </c>
      <c r="D36" s="140" t="s">
        <v>360</v>
      </c>
      <c r="E36" s="140">
        <v>6.0903201820735831E-2</v>
      </c>
      <c r="F36" s="140">
        <v>0.63457220764395572</v>
      </c>
      <c r="G36" s="140">
        <v>1.3997165346297749</v>
      </c>
      <c r="H36" s="140">
        <v>0.83314768369133674</v>
      </c>
      <c r="I36" s="140">
        <v>1.0064594909854634</v>
      </c>
      <c r="J36" s="140">
        <v>0.66985364591602092</v>
      </c>
      <c r="K36" s="140">
        <v>1.1607056286513</v>
      </c>
      <c r="L36" s="140">
        <v>1.6023705291310222</v>
      </c>
      <c r="M36" s="140">
        <v>1.4234357720638826</v>
      </c>
      <c r="N36" s="140">
        <v>1.6875343888781202</v>
      </c>
      <c r="O36" s="140">
        <v>1.5348909993762589</v>
      </c>
      <c r="P36" s="140">
        <v>1.517440636280952</v>
      </c>
    </row>
    <row r="37" spans="1:16" ht="12.75" customHeight="1">
      <c r="A37" s="706" t="s">
        <v>441</v>
      </c>
      <c r="B37" s="491" t="s">
        <v>356</v>
      </c>
      <c r="C37" s="140">
        <v>0.15840587260795758</v>
      </c>
      <c r="D37" s="140" t="s">
        <v>360</v>
      </c>
      <c r="E37" s="140">
        <v>8.5962433172369401E-2</v>
      </c>
      <c r="F37" s="140">
        <v>1.1630704915930892</v>
      </c>
      <c r="G37" s="140">
        <v>1.4069624568485324</v>
      </c>
      <c r="H37" s="140">
        <v>1.5450412316498898</v>
      </c>
      <c r="I37" s="140">
        <v>1.2126960999436847</v>
      </c>
      <c r="J37" s="140">
        <v>0.86824227553518085</v>
      </c>
      <c r="K37" s="140">
        <v>1.3028068079223942</v>
      </c>
      <c r="L37" s="140">
        <v>1.6590559287063655</v>
      </c>
      <c r="M37" s="140">
        <v>1.7356110301521852</v>
      </c>
      <c r="N37" s="140">
        <v>1.7172756418600983</v>
      </c>
      <c r="O37" s="140">
        <v>1.324093920420907</v>
      </c>
      <c r="P37" s="140">
        <v>1.4475089124489244</v>
      </c>
    </row>
    <row r="38" spans="1:16" ht="12.75" customHeight="1">
      <c r="A38" s="707" t="s">
        <v>442</v>
      </c>
      <c r="B38" s="491" t="s">
        <v>356</v>
      </c>
      <c r="C38" s="140">
        <v>1.0766218977938422</v>
      </c>
      <c r="D38" s="140" t="s">
        <v>360</v>
      </c>
      <c r="E38" s="140">
        <v>0.51236833073734545</v>
      </c>
      <c r="F38" s="140">
        <v>1.314314471012068</v>
      </c>
      <c r="G38" s="140">
        <v>1.099926685380737</v>
      </c>
      <c r="H38" s="140">
        <v>0.92579676371155983</v>
      </c>
      <c r="I38" s="140">
        <v>0.4876164923727373</v>
      </c>
      <c r="J38" s="140">
        <v>0.44024482992976743</v>
      </c>
      <c r="K38" s="140">
        <v>0.98306248684701814</v>
      </c>
      <c r="L38" s="140">
        <v>1.2152950889634297</v>
      </c>
      <c r="M38" s="140">
        <v>1.3354717694902405</v>
      </c>
      <c r="N38" s="140">
        <v>1.2973592007995052</v>
      </c>
      <c r="O38" s="140">
        <v>1.2671153667129573</v>
      </c>
      <c r="P38" s="140">
        <v>1.3231915813096577</v>
      </c>
    </row>
    <row r="39" spans="1:16" ht="12.75" customHeight="1">
      <c r="A39" s="707" t="s">
        <v>443</v>
      </c>
      <c r="B39" s="491" t="s">
        <v>356</v>
      </c>
      <c r="C39" s="140">
        <v>1.0370348000874969</v>
      </c>
      <c r="D39" s="140" t="s">
        <v>360</v>
      </c>
      <c r="E39" s="140">
        <v>0.49040758574794552</v>
      </c>
      <c r="F39" s="140">
        <v>1.3766779769313047</v>
      </c>
      <c r="G39" s="140">
        <v>1.632053845405224</v>
      </c>
      <c r="H39" s="140">
        <v>1.9523004504210633</v>
      </c>
      <c r="I39" s="140">
        <v>1.5632717669890894</v>
      </c>
      <c r="J39" s="140">
        <v>1.4615312446748021</v>
      </c>
      <c r="K39" s="140">
        <v>1.6197902189089888</v>
      </c>
      <c r="L39" s="140">
        <v>1.8295896473486124</v>
      </c>
      <c r="M39" s="140">
        <v>1.7297343430775385</v>
      </c>
      <c r="N39" s="140">
        <v>1.6442314225117798</v>
      </c>
      <c r="O39" s="140">
        <v>1.6561341725466576</v>
      </c>
      <c r="P39" s="140">
        <v>1.5190208980745297</v>
      </c>
    </row>
    <row r="40" spans="1:16" ht="12.75" customHeight="1">
      <c r="A40" s="706" t="s">
        <v>444</v>
      </c>
      <c r="B40" s="491" t="s">
        <v>356</v>
      </c>
      <c r="C40" s="140">
        <v>1.0292797706413097</v>
      </c>
      <c r="D40" s="140" t="s">
        <v>360</v>
      </c>
      <c r="E40" s="140">
        <v>0.28670892270240245</v>
      </c>
      <c r="F40" s="140">
        <v>1.0338046112676551</v>
      </c>
      <c r="G40" s="140">
        <v>1.4185031187424215</v>
      </c>
      <c r="H40" s="140">
        <v>1.4768699093182391</v>
      </c>
      <c r="I40" s="140">
        <v>1.2452801384011138</v>
      </c>
      <c r="J40" s="140">
        <v>1.0298440468216654</v>
      </c>
      <c r="K40" s="140">
        <v>1.4445447948569097</v>
      </c>
      <c r="L40" s="140">
        <v>1.779328585043956</v>
      </c>
      <c r="M40" s="140">
        <v>1.8494529371320425</v>
      </c>
      <c r="N40" s="140">
        <v>1.5656241649397913</v>
      </c>
      <c r="O40" s="140">
        <v>1.4930760480452818</v>
      </c>
      <c r="P40" s="140">
        <v>1.5917824549128312</v>
      </c>
    </row>
    <row r="41" spans="1:16" ht="12.75" customHeight="1">
      <c r="A41" s="706" t="s">
        <v>445</v>
      </c>
      <c r="B41" s="491" t="s">
        <v>356</v>
      </c>
      <c r="C41" s="140">
        <v>1.421715021063136</v>
      </c>
      <c r="D41" s="140" t="s">
        <v>360</v>
      </c>
      <c r="E41" s="140">
        <v>0.50546397717944558</v>
      </c>
      <c r="F41" s="140">
        <v>1.4710324853475072</v>
      </c>
      <c r="G41" s="140">
        <v>1.5071830525557033</v>
      </c>
      <c r="H41" s="140">
        <v>1.6202920472564273</v>
      </c>
      <c r="I41" s="140">
        <v>1.2723684643456465</v>
      </c>
      <c r="J41" s="140">
        <v>1.0615527557464617</v>
      </c>
      <c r="K41" s="140">
        <v>1.3739442252515204</v>
      </c>
      <c r="L41" s="140">
        <v>1.5948888000330896</v>
      </c>
      <c r="M41" s="140">
        <v>1.6977290439645998</v>
      </c>
      <c r="N41" s="140">
        <v>1.4545002030101557</v>
      </c>
      <c r="O41" s="140">
        <v>1.6323005974382028</v>
      </c>
      <c r="P41" s="140">
        <v>1.5245474859106025</v>
      </c>
    </row>
    <row r="42" spans="1:16" ht="12.75" customHeight="1">
      <c r="A42" s="706" t="s">
        <v>446</v>
      </c>
      <c r="B42" s="492" t="s">
        <v>356</v>
      </c>
      <c r="C42" s="140">
        <v>0.98550877865369557</v>
      </c>
      <c r="D42" s="140" t="s">
        <v>360</v>
      </c>
      <c r="E42" s="140">
        <v>0.32953510110870354</v>
      </c>
      <c r="F42" s="140">
        <v>1.2638354080302889</v>
      </c>
      <c r="G42" s="140">
        <v>0.91890436086504224</v>
      </c>
      <c r="H42" s="140">
        <v>1.3558524964044381</v>
      </c>
      <c r="I42" s="140">
        <v>0.87700820932059287</v>
      </c>
      <c r="J42" s="140">
        <v>0.64194994765638569</v>
      </c>
      <c r="K42" s="140">
        <v>0.97486710181010494</v>
      </c>
      <c r="L42" s="140">
        <v>1.2464562490802251</v>
      </c>
      <c r="M42" s="140">
        <v>1.3039245262320662</v>
      </c>
      <c r="N42" s="140">
        <v>1.1328304246658973</v>
      </c>
      <c r="O42" s="140">
        <v>1.1316517162826614</v>
      </c>
      <c r="P42" s="140">
        <v>1.1082686049235519</v>
      </c>
    </row>
    <row r="43" spans="1:16" ht="12.75" customHeight="1">
      <c r="A43" s="706" t="s">
        <v>447</v>
      </c>
      <c r="B43" s="491" t="s">
        <v>356</v>
      </c>
      <c r="C43" s="140">
        <v>0.99466073902564744</v>
      </c>
      <c r="D43" s="140" t="s">
        <v>360</v>
      </c>
      <c r="E43" s="140">
        <v>0.27731775829879268</v>
      </c>
      <c r="F43" s="140">
        <v>0.93656498341859162</v>
      </c>
      <c r="G43" s="140">
        <v>0.82940833205326214</v>
      </c>
      <c r="H43" s="140">
        <v>0.8043695885070008</v>
      </c>
      <c r="I43" s="140">
        <v>0.41384546878919082</v>
      </c>
      <c r="J43" s="140">
        <v>0.42493095023372973</v>
      </c>
      <c r="K43" s="140">
        <v>0.67598408239098262</v>
      </c>
      <c r="L43" s="140">
        <v>0.92247888762950936</v>
      </c>
      <c r="M43" s="140">
        <v>1.0568050510251226</v>
      </c>
      <c r="N43" s="140">
        <v>0.97504263390254664</v>
      </c>
      <c r="O43" s="140">
        <v>0.94706430604617253</v>
      </c>
      <c r="P43" s="140">
        <v>0.98969876379790378</v>
      </c>
    </row>
    <row r="44" spans="1:16" ht="12.75" customHeight="1">
      <c r="A44" s="706" t="s">
        <v>448</v>
      </c>
      <c r="B44" s="491" t="s">
        <v>356</v>
      </c>
      <c r="C44" s="140">
        <v>0.80798635831915533</v>
      </c>
      <c r="D44" s="140" t="s">
        <v>360</v>
      </c>
      <c r="E44" s="140">
        <v>7.4401375919848078E-3</v>
      </c>
      <c r="F44" s="140">
        <v>0.66053394544978516</v>
      </c>
      <c r="G44" s="140">
        <v>0.68490152701826901</v>
      </c>
      <c r="H44" s="140">
        <v>0.57063404733261791</v>
      </c>
      <c r="I44" s="140">
        <v>0.17836099216047785</v>
      </c>
      <c r="J44" s="140">
        <v>0.19586899625097942</v>
      </c>
      <c r="K44" s="140">
        <v>0.49051550016272927</v>
      </c>
      <c r="L44" s="140">
        <v>0.71272157069924447</v>
      </c>
      <c r="M44" s="140">
        <v>0.86197876338798096</v>
      </c>
      <c r="N44" s="140">
        <v>0.82667148021431558</v>
      </c>
      <c r="O44" s="140">
        <v>0.79753229364443712</v>
      </c>
      <c r="P44" s="140">
        <v>0.7491668929342552</v>
      </c>
    </row>
    <row r="45" spans="1:16" ht="12.75" customHeight="1">
      <c r="A45" s="706" t="s">
        <v>449</v>
      </c>
      <c r="B45" s="491" t="s">
        <v>356</v>
      </c>
      <c r="C45" s="140">
        <v>0.97410465683495318</v>
      </c>
      <c r="D45" s="140" t="s">
        <v>360</v>
      </c>
      <c r="E45" s="140">
        <v>0.59702308210187027</v>
      </c>
      <c r="F45" s="140">
        <v>1.5379965243081699</v>
      </c>
      <c r="G45" s="140">
        <v>1.6897800975004458</v>
      </c>
      <c r="H45" s="140">
        <v>1.6549283752462145</v>
      </c>
      <c r="I45" s="140">
        <v>1.2591882918449215</v>
      </c>
      <c r="J45" s="140">
        <v>1.162074322513007</v>
      </c>
      <c r="K45" s="140">
        <v>1.4516692557017024</v>
      </c>
      <c r="L45" s="140">
        <v>1.8952886405071041</v>
      </c>
      <c r="M45" s="140">
        <v>1.9572179333388391</v>
      </c>
      <c r="N45" s="140">
        <v>1.6871936883870546</v>
      </c>
      <c r="O45" s="140">
        <v>1.5550828947902886</v>
      </c>
      <c r="P45" s="140">
        <v>1.5759141101870711</v>
      </c>
    </row>
    <row r="46" spans="1:16" ht="12.75" customHeight="1">
      <c r="A46" s="706" t="s">
        <v>450</v>
      </c>
      <c r="B46" s="491" t="s">
        <v>356</v>
      </c>
      <c r="C46" s="140">
        <v>1.1132320099012105</v>
      </c>
      <c r="D46" s="140" t="s">
        <v>360</v>
      </c>
      <c r="E46" s="140">
        <v>0.29567995027534266</v>
      </c>
      <c r="F46" s="140">
        <v>0.88464402669791298</v>
      </c>
      <c r="G46" s="140">
        <v>0.82972823394077011</v>
      </c>
      <c r="H46" s="140">
        <v>0.81830238536223021</v>
      </c>
      <c r="I46" s="140">
        <v>0.4361873760062025</v>
      </c>
      <c r="J46" s="140">
        <v>0.28827522301774877</v>
      </c>
      <c r="K46" s="140">
        <v>0.55614511701615754</v>
      </c>
      <c r="L46" s="140">
        <v>0.65213062875129424</v>
      </c>
      <c r="M46" s="140">
        <v>0.96056926765506034</v>
      </c>
      <c r="N46" s="140">
        <v>0.77134936635944484</v>
      </c>
      <c r="O46" s="140">
        <v>0.78640020941358557</v>
      </c>
      <c r="P46" s="140">
        <v>0.77624222956782774</v>
      </c>
    </row>
    <row r="47" spans="1:16" ht="12.75" customHeight="1">
      <c r="A47" s="706" t="s">
        <v>460</v>
      </c>
      <c r="B47" s="493" t="s">
        <v>356</v>
      </c>
      <c r="C47" s="140">
        <v>1.0961384991000358</v>
      </c>
      <c r="D47" s="140" t="s">
        <v>360</v>
      </c>
      <c r="E47" s="140">
        <v>0.50365700199161267</v>
      </c>
      <c r="F47" s="140">
        <v>1.2225811833479554</v>
      </c>
      <c r="G47" s="140">
        <v>1.3768511965487562</v>
      </c>
      <c r="H47" s="140">
        <v>1.6351010958735515</v>
      </c>
      <c r="I47" s="140">
        <v>1.2659804145370401</v>
      </c>
      <c r="J47" s="140">
        <v>1.0964393840705782</v>
      </c>
      <c r="K47" s="140">
        <v>1.4275258290653454</v>
      </c>
      <c r="L47" s="140">
        <v>1.6603519548120431</v>
      </c>
      <c r="M47" s="140">
        <v>1.7767092973708714</v>
      </c>
      <c r="N47" s="140">
        <v>1.6073053615132977</v>
      </c>
      <c r="O47" s="140">
        <v>1.502554560195648</v>
      </c>
      <c r="P47" s="140">
        <v>1.4911175671767865</v>
      </c>
    </row>
    <row r="48" spans="1:16" ht="14.5">
      <c r="A48" s="706" t="s">
        <v>1020</v>
      </c>
      <c r="B48" s="493" t="s">
        <v>356</v>
      </c>
      <c r="C48" s="140">
        <v>-1.7620154457524251</v>
      </c>
      <c r="D48" s="140" t="s">
        <v>360</v>
      </c>
      <c r="E48" s="140">
        <v>157.97063621533442</v>
      </c>
      <c r="F48" s="140">
        <v>-61.094247989072699</v>
      </c>
      <c r="G48" s="140">
        <v>175.27468955204472</v>
      </c>
      <c r="H48" s="140">
        <v>3.3939537080774613</v>
      </c>
      <c r="I48" s="140">
        <v>3.2711241062658445</v>
      </c>
      <c r="J48" s="140">
        <v>4.1297086863235251</v>
      </c>
      <c r="K48" s="140">
        <v>-14.064491460616878</v>
      </c>
      <c r="L48" s="140">
        <v>-10.868866641947847</v>
      </c>
      <c r="M48" s="140">
        <v>-10.147540074324695</v>
      </c>
      <c r="N48" s="140">
        <v>-5.8365998950584839</v>
      </c>
      <c r="O48" s="140">
        <v>-5.4936410121935211</v>
      </c>
      <c r="P48" s="140">
        <v>-3.1735571587125406</v>
      </c>
    </row>
    <row r="49" spans="1:18" ht="20.25" customHeight="1">
      <c r="A49" s="706" t="s">
        <v>451</v>
      </c>
      <c r="B49" s="491" t="s">
        <v>356</v>
      </c>
      <c r="C49" s="140">
        <v>1.095444285086316</v>
      </c>
      <c r="D49" s="140" t="s">
        <v>360</v>
      </c>
      <c r="E49" s="140">
        <v>0.55257611098082293</v>
      </c>
      <c r="F49" s="140">
        <v>1.1729137791765538</v>
      </c>
      <c r="G49" s="140">
        <v>1.4301490667850487</v>
      </c>
      <c r="H49" s="140">
        <v>1.6365640959118224</v>
      </c>
      <c r="I49" s="140">
        <v>1.26767711648111</v>
      </c>
      <c r="J49" s="140">
        <v>1.0990568382225518</v>
      </c>
      <c r="K49" s="140">
        <v>1.4137567898876426</v>
      </c>
      <c r="L49" s="140">
        <v>1.6509157919198998</v>
      </c>
      <c r="M49" s="140">
        <v>1.7688348401859884</v>
      </c>
      <c r="N49" s="140">
        <v>1.6029652030903634</v>
      </c>
      <c r="O49" s="140">
        <v>1.4987741194460966</v>
      </c>
      <c r="P49" s="140">
        <v>1.4887706265963487</v>
      </c>
    </row>
    <row r="50" spans="1:18" ht="12.75" customHeight="1">
      <c r="A50" s="489"/>
      <c r="B50" s="490"/>
      <c r="C50" s="490"/>
      <c r="D50" s="490"/>
      <c r="E50" s="490"/>
      <c r="F50" s="490"/>
      <c r="G50" s="490"/>
      <c r="H50" s="490"/>
      <c r="I50" s="490"/>
      <c r="J50" s="490"/>
      <c r="K50" s="490"/>
      <c r="L50" s="490"/>
      <c r="M50" s="490"/>
      <c r="N50" s="490"/>
      <c r="O50" s="490"/>
      <c r="P50" s="490"/>
    </row>
    <row r="51" spans="1:18" ht="13.4" customHeight="1">
      <c r="A51" s="708"/>
      <c r="B51" s="1418" t="s">
        <v>464</v>
      </c>
      <c r="C51" s="1418"/>
      <c r="D51" s="1418"/>
      <c r="E51" s="1418"/>
      <c r="F51" s="1418" t="s">
        <v>464</v>
      </c>
      <c r="G51" s="1418"/>
      <c r="H51" s="1418"/>
      <c r="I51" s="1418"/>
      <c r="J51" s="1418" t="s">
        <v>464</v>
      </c>
      <c r="K51" s="1418"/>
      <c r="L51" s="1418"/>
      <c r="M51" s="1418"/>
      <c r="N51" s="1418" t="s">
        <v>464</v>
      </c>
      <c r="O51" s="1418"/>
      <c r="P51" s="1418"/>
      <c r="Q51" s="1418"/>
      <c r="R51" s="671"/>
    </row>
    <row r="52" spans="1:18" ht="12.75" customHeight="1">
      <c r="A52" s="487"/>
      <c r="B52" s="488"/>
      <c r="C52" s="488"/>
      <c r="D52" s="488"/>
      <c r="E52" s="488"/>
      <c r="F52" s="488"/>
      <c r="G52" s="488"/>
      <c r="H52" s="488"/>
      <c r="I52" s="488"/>
      <c r="J52" s="488"/>
      <c r="K52" s="488"/>
      <c r="L52" s="488"/>
      <c r="M52" s="488"/>
      <c r="N52" s="488"/>
      <c r="O52" s="488"/>
      <c r="P52" s="488"/>
    </row>
    <row r="53" spans="1:18" ht="12.75" customHeight="1">
      <c r="A53" s="706" t="s">
        <v>435</v>
      </c>
      <c r="B53" s="149">
        <v>13.716247638967344</v>
      </c>
      <c r="C53" s="149">
        <v>13.761987039884774</v>
      </c>
      <c r="D53" s="149">
        <v>13.814526585899964</v>
      </c>
      <c r="E53" s="149">
        <v>13.856089558905419</v>
      </c>
      <c r="F53" s="149">
        <v>13.842123103895275</v>
      </c>
      <c r="G53" s="149">
        <v>13.843507536238205</v>
      </c>
      <c r="H53" s="149">
        <v>13.876729978294263</v>
      </c>
      <c r="I53" s="149">
        <v>13.926910243405761</v>
      </c>
      <c r="J53" s="149">
        <v>13.975054640760444</v>
      </c>
      <c r="K53" s="149">
        <v>14.022610000829806</v>
      </c>
      <c r="L53" s="149">
        <v>14.056555663585032</v>
      </c>
      <c r="M53" s="149">
        <v>14.102660390530668</v>
      </c>
      <c r="N53" s="149">
        <v>14.131773837688403</v>
      </c>
      <c r="O53" s="149">
        <v>14.161410965139916</v>
      </c>
      <c r="P53" s="149">
        <v>14.16984258519209</v>
      </c>
    </row>
    <row r="54" spans="1:18" ht="12.75" customHeight="1">
      <c r="A54" s="706" t="s">
        <v>436</v>
      </c>
      <c r="B54" s="149">
        <v>17.010224507814975</v>
      </c>
      <c r="C54" s="149">
        <v>17.110963382787848</v>
      </c>
      <c r="D54" s="149">
        <v>17.053253803854719</v>
      </c>
      <c r="E54" s="149">
        <v>17.148761652043117</v>
      </c>
      <c r="F54" s="149">
        <v>17.20249648797332</v>
      </c>
      <c r="G54" s="149">
        <v>17.225821867809092</v>
      </c>
      <c r="H54" s="149">
        <v>17.332745872620979</v>
      </c>
      <c r="I54" s="149">
        <v>17.390781071789078</v>
      </c>
      <c r="J54" s="149">
        <v>17.461498254063706</v>
      </c>
      <c r="K54" s="149">
        <v>17.519318889737988</v>
      </c>
      <c r="L54" s="149">
        <v>17.548236613007681</v>
      </c>
      <c r="M54" s="149">
        <v>17.595516512040174</v>
      </c>
      <c r="N54" s="149">
        <v>17.67205578741239</v>
      </c>
      <c r="O54" s="149">
        <v>17.722156933516509</v>
      </c>
      <c r="P54" s="149">
        <v>17.767101555954508</v>
      </c>
    </row>
    <row r="55" spans="1:18" ht="12.75" customHeight="1">
      <c r="A55" s="706" t="s">
        <v>437</v>
      </c>
      <c r="B55" s="149">
        <v>2.5800883953867393</v>
      </c>
      <c r="C55" s="149">
        <v>2.5616779563875429</v>
      </c>
      <c r="D55" s="149">
        <v>2.5741993586011414</v>
      </c>
      <c r="E55" s="149">
        <v>2.5560937091713551</v>
      </c>
      <c r="F55" s="149">
        <v>2.5657119436892533</v>
      </c>
      <c r="G55" s="149">
        <v>2.5649928447405537</v>
      </c>
      <c r="H55" s="149">
        <v>2.5671871916798539</v>
      </c>
      <c r="I55" s="149">
        <v>2.5692145748533077</v>
      </c>
      <c r="J55" s="149">
        <v>2.5558722006643153</v>
      </c>
      <c r="K55" s="149">
        <v>2.5502808690779384</v>
      </c>
      <c r="L55" s="149">
        <v>2.5432013699716913</v>
      </c>
      <c r="M55" s="149">
        <v>2.5382550509833566</v>
      </c>
      <c r="N55" s="149">
        <v>2.5201183798966835</v>
      </c>
      <c r="O55" s="149">
        <v>2.5038965022381219</v>
      </c>
      <c r="P55" s="149">
        <v>2.4989219501174489</v>
      </c>
    </row>
    <row r="56" spans="1:18" ht="12.75" customHeight="1">
      <c r="A56" s="706" t="s">
        <v>438</v>
      </c>
      <c r="B56" s="149">
        <v>3.1311960883502108</v>
      </c>
      <c r="C56" s="149">
        <v>3.1309947812429186</v>
      </c>
      <c r="D56" s="149">
        <v>3.1223643767807059</v>
      </c>
      <c r="E56" s="149">
        <v>3.1199366932113533</v>
      </c>
      <c r="F56" s="149">
        <v>3.1238649622900883</v>
      </c>
      <c r="G56" s="149">
        <v>3.1173053778376714</v>
      </c>
      <c r="H56" s="149">
        <v>3.1025567115613044</v>
      </c>
      <c r="I56" s="149">
        <v>3.0874223096739963</v>
      </c>
      <c r="J56" s="149">
        <v>3.079346020255616</v>
      </c>
      <c r="K56" s="149">
        <v>3.0704281117908003</v>
      </c>
      <c r="L56" s="149">
        <v>3.0690434438361067</v>
      </c>
      <c r="M56" s="149">
        <v>3.0670970503765775</v>
      </c>
      <c r="N56" s="149">
        <v>3.070870216291413</v>
      </c>
      <c r="O56" s="149">
        <v>3.0726808118719955</v>
      </c>
      <c r="P56" s="149">
        <v>3.0712366864258542</v>
      </c>
    </row>
    <row r="57" spans="1:18" ht="12.75" customHeight="1">
      <c r="A57" s="706" t="s">
        <v>439</v>
      </c>
      <c r="B57" s="149">
        <v>0.61345407441963995</v>
      </c>
      <c r="C57" s="149">
        <v>0.60428007560307462</v>
      </c>
      <c r="D57" s="149">
        <v>0.60481342768462276</v>
      </c>
      <c r="E57" s="149">
        <v>0.60384250868625233</v>
      </c>
      <c r="F57" s="149">
        <v>0.60052377324835293</v>
      </c>
      <c r="G57" s="149">
        <v>0.60059625490792912</v>
      </c>
      <c r="H57" s="149">
        <v>0.60173452450504339</v>
      </c>
      <c r="I57" s="149">
        <v>0.6014216650759947</v>
      </c>
      <c r="J57" s="149">
        <v>0.60098742354058676</v>
      </c>
      <c r="K57" s="149">
        <v>0.60023639228749015</v>
      </c>
      <c r="L57" s="149">
        <v>0.59974105302160119</v>
      </c>
      <c r="M57" s="149">
        <v>0.60140051108230608</v>
      </c>
      <c r="N57" s="149">
        <v>0.59256935768273122</v>
      </c>
      <c r="O57" s="149">
        <v>0.58867383859476152</v>
      </c>
      <c r="P57" s="149">
        <v>0.58381473784804638</v>
      </c>
    </row>
    <row r="58" spans="1:18" ht="12.75" customHeight="1">
      <c r="A58" s="706" t="s">
        <v>440</v>
      </c>
      <c r="B58" s="149">
        <v>1.7481742470790047</v>
      </c>
      <c r="C58" s="149">
        <v>1.7225923718850202</v>
      </c>
      <c r="D58" s="149">
        <v>1.6581076251646771</v>
      </c>
      <c r="E58" s="149">
        <v>1.6508030804940346</v>
      </c>
      <c r="F58" s="149">
        <v>1.6412134512126781</v>
      </c>
      <c r="G58" s="149">
        <v>1.6415836234954249</v>
      </c>
      <c r="H58" s="149">
        <v>1.6286306813125588</v>
      </c>
      <c r="I58" s="149">
        <v>1.6244568833913962</v>
      </c>
      <c r="J58" s="149">
        <v>1.6176023379403033</v>
      </c>
      <c r="K58" s="149">
        <v>1.6133469942703134</v>
      </c>
      <c r="L58" s="149">
        <v>1.6124268306367311</v>
      </c>
      <c r="M58" s="149">
        <v>1.6068299930626817</v>
      </c>
      <c r="N58" s="149">
        <v>1.6080987444287904</v>
      </c>
      <c r="O58" s="149">
        <v>1.608611048650797</v>
      </c>
      <c r="P58" s="149">
        <v>1.6090282632880024</v>
      </c>
    </row>
    <row r="59" spans="1:18" ht="12.75" customHeight="1">
      <c r="A59" s="706" t="s">
        <v>441</v>
      </c>
      <c r="B59" s="149">
        <v>7.7794989956560094</v>
      </c>
      <c r="C59" s="149">
        <v>7.7073390681425185</v>
      </c>
      <c r="D59" s="149">
        <v>7.8222072958674076</v>
      </c>
      <c r="E59" s="149">
        <v>7.7896980956937529</v>
      </c>
      <c r="F59" s="149">
        <v>7.7851183831748978</v>
      </c>
      <c r="G59" s="149">
        <v>7.7874307426862996</v>
      </c>
      <c r="H59" s="149">
        <v>7.7805302235961884</v>
      </c>
      <c r="I59" s="149">
        <v>7.7764362502949851</v>
      </c>
      <c r="J59" s="149">
        <v>7.7588831071987636</v>
      </c>
      <c r="K59" s="149">
        <v>7.7493424987851931</v>
      </c>
      <c r="L59" s="149">
        <v>7.7492437055980057</v>
      </c>
      <c r="M59" s="149">
        <v>7.7461144976411553</v>
      </c>
      <c r="N59" s="149">
        <v>7.754498170250848</v>
      </c>
      <c r="O59" s="149">
        <v>7.7408642995508323</v>
      </c>
      <c r="P59" s="149">
        <v>7.737538208690605</v>
      </c>
    </row>
    <row r="60" spans="1:18" ht="12.75" customHeight="1">
      <c r="A60" s="707" t="s">
        <v>442</v>
      </c>
      <c r="B60" s="149">
        <v>1.9484692384017714</v>
      </c>
      <c r="C60" s="149">
        <v>1.9480930865739388</v>
      </c>
      <c r="D60" s="149">
        <v>1.9202687425204876</v>
      </c>
      <c r="E60" s="149">
        <v>1.9204351851435248</v>
      </c>
      <c r="F60" s="149">
        <v>1.9221755856670004</v>
      </c>
      <c r="G60" s="149">
        <v>1.9169249043905823</v>
      </c>
      <c r="H60" s="149">
        <v>1.9035468182328201</v>
      </c>
      <c r="I60" s="149">
        <v>1.8889155258540975</v>
      </c>
      <c r="J60" s="149">
        <v>1.8766549943373685</v>
      </c>
      <c r="K60" s="149">
        <v>1.8684313455383275</v>
      </c>
      <c r="L60" s="149">
        <v>1.860251576506363</v>
      </c>
      <c r="M60" s="149">
        <v>1.8521867371878165</v>
      </c>
      <c r="N60" s="149">
        <v>1.8465367677680604</v>
      </c>
      <c r="O60" s="149">
        <v>1.8422536526363953</v>
      </c>
      <c r="P60" s="149">
        <v>1.8392054818382806</v>
      </c>
    </row>
    <row r="61" spans="1:18" ht="12.75" customHeight="1">
      <c r="A61" s="707" t="s">
        <v>443</v>
      </c>
      <c r="B61" s="149">
        <v>9.8925669800987421</v>
      </c>
      <c r="C61" s="149">
        <v>9.8867835020160619</v>
      </c>
      <c r="D61" s="149">
        <v>9.8787193566090377</v>
      </c>
      <c r="E61" s="149">
        <v>9.8774170431548356</v>
      </c>
      <c r="F61" s="149">
        <v>9.8924539872580368</v>
      </c>
      <c r="G61" s="149">
        <v>9.9173569156035271</v>
      </c>
      <c r="H61" s="149">
        <v>9.9483086161334384</v>
      </c>
      <c r="I61" s="149">
        <v>9.9775143386376168</v>
      </c>
      <c r="J61" s="149">
        <v>10.013546362082673</v>
      </c>
      <c r="K61" s="149">
        <v>10.032527879828866</v>
      </c>
      <c r="L61" s="149">
        <v>10.049229394588972</v>
      </c>
      <c r="M61" s="149">
        <v>10.044591181241803</v>
      </c>
      <c r="N61" s="149">
        <v>10.048241580052633</v>
      </c>
      <c r="O61" s="149">
        <v>10.063445188014624</v>
      </c>
      <c r="P61" s="149">
        <v>10.066211968475649</v>
      </c>
    </row>
    <row r="62" spans="1:18" ht="12.75" customHeight="1">
      <c r="A62" s="706" t="s">
        <v>444</v>
      </c>
      <c r="B62" s="149">
        <v>20.849184820971381</v>
      </c>
      <c r="C62" s="149">
        <v>20.835396460632143</v>
      </c>
      <c r="D62" s="149">
        <v>20.864323409209</v>
      </c>
      <c r="E62" s="149">
        <v>20.819285496914851</v>
      </c>
      <c r="F62" s="149">
        <v>20.780458257939888</v>
      </c>
      <c r="G62" s="149">
        <v>20.788996163983452</v>
      </c>
      <c r="H62" s="149">
        <v>20.756630696789021</v>
      </c>
      <c r="I62" s="149">
        <v>20.752387732021226</v>
      </c>
      <c r="J62" s="149">
        <v>20.738717495283378</v>
      </c>
      <c r="K62" s="149">
        <v>20.742197334910028</v>
      </c>
      <c r="L62" s="149">
        <v>20.766472646720967</v>
      </c>
      <c r="M62" s="149">
        <v>20.781315225300606</v>
      </c>
      <c r="N62" s="149">
        <v>20.772790345304234</v>
      </c>
      <c r="O62" s="149">
        <v>20.770850540473333</v>
      </c>
      <c r="P62" s="149">
        <v>20.791452297434525</v>
      </c>
    </row>
    <row r="63" spans="1:18" ht="12.75" customHeight="1">
      <c r="A63" s="706" t="s">
        <v>445</v>
      </c>
      <c r="B63" s="149">
        <v>5.3450974041528676</v>
      </c>
      <c r="C63" s="149">
        <v>5.3623111004248925</v>
      </c>
      <c r="D63" s="149">
        <v>5.38977901766921</v>
      </c>
      <c r="E63" s="149">
        <v>5.3898759215754293</v>
      </c>
      <c r="F63" s="149">
        <v>5.4031053973966969</v>
      </c>
      <c r="G63" s="149">
        <v>5.4100517243572632</v>
      </c>
      <c r="H63" s="149">
        <v>5.4092634364710568</v>
      </c>
      <c r="I63" s="149">
        <v>5.4096046630519741</v>
      </c>
      <c r="J63" s="149">
        <v>5.4077379022796839</v>
      </c>
      <c r="K63" s="149">
        <v>5.4048811307332967</v>
      </c>
      <c r="L63" s="149">
        <v>5.4014007122297256</v>
      </c>
      <c r="M63" s="149">
        <v>5.3972091442379337</v>
      </c>
      <c r="N63" s="149">
        <v>5.3890923912561917</v>
      </c>
      <c r="O63" s="149">
        <v>5.3959810196767188</v>
      </c>
      <c r="P63" s="149">
        <v>5.3977583890790966</v>
      </c>
    </row>
    <row r="64" spans="1:18" ht="12.75" customHeight="1">
      <c r="A64" s="706" t="s">
        <v>446</v>
      </c>
      <c r="B64" s="149">
        <v>1.3783475931903164</v>
      </c>
      <c r="C64" s="149">
        <v>1.376839264472955</v>
      </c>
      <c r="D64" s="149">
        <v>1.37099857746305</v>
      </c>
      <c r="E64" s="149">
        <v>1.3686233317701404</v>
      </c>
      <c r="F64" s="149">
        <v>1.3691811272123655</v>
      </c>
      <c r="G64" s="149">
        <v>1.3629961633149457</v>
      </c>
      <c r="H64" s="149">
        <v>1.3592512487570467</v>
      </c>
      <c r="I64" s="149">
        <v>1.3540302361967778</v>
      </c>
      <c r="J64" s="149">
        <v>1.3479430540696316</v>
      </c>
      <c r="K64" s="149">
        <v>1.3419273479555338</v>
      </c>
      <c r="L64" s="149">
        <v>1.3364638810675797</v>
      </c>
      <c r="M64" s="149">
        <v>1.3302555867091952</v>
      </c>
      <c r="N64" s="149">
        <v>1.324043701321141</v>
      </c>
      <c r="O64" s="149">
        <v>1.3192054824564734</v>
      </c>
      <c r="P64" s="149">
        <v>1.3142291213515429</v>
      </c>
    </row>
    <row r="65" spans="1:17" ht="12.75" customHeight="1">
      <c r="A65" s="706" t="s">
        <v>447</v>
      </c>
      <c r="B65" s="149">
        <v>4.9029893146251684</v>
      </c>
      <c r="C65" s="149">
        <v>4.8980678173187089</v>
      </c>
      <c r="D65" s="149">
        <v>4.8647815280762465</v>
      </c>
      <c r="E65" s="149">
        <v>4.853825797661643</v>
      </c>
      <c r="F65" s="149">
        <v>4.8401107471903284</v>
      </c>
      <c r="G65" s="149">
        <v>4.8139737735060688</v>
      </c>
      <c r="H65" s="149">
        <v>4.7746259532533459</v>
      </c>
      <c r="I65" s="149">
        <v>4.7344483377206004</v>
      </c>
      <c r="J65" s="149">
        <v>4.7030009197134612</v>
      </c>
      <c r="K65" s="149">
        <v>4.668153362337673</v>
      </c>
      <c r="L65" s="149">
        <v>4.6342708843281768</v>
      </c>
      <c r="M65" s="149">
        <v>4.6014909751389679</v>
      </c>
      <c r="N65" s="149">
        <v>4.5728576871616289</v>
      </c>
      <c r="O65" s="149">
        <v>4.547831933969138</v>
      </c>
      <c r="P65" s="149">
        <v>4.5253632835003943</v>
      </c>
    </row>
    <row r="66" spans="1:17" ht="12.75" customHeight="1">
      <c r="A66" s="706" t="s">
        <v>448</v>
      </c>
      <c r="B66" s="149">
        <v>2.8170031876331709</v>
      </c>
      <c r="C66" s="149">
        <v>2.8089739442698325</v>
      </c>
      <c r="D66" s="149">
        <v>2.8072413765693289</v>
      </c>
      <c r="E66" s="149">
        <v>2.7933811792884824</v>
      </c>
      <c r="F66" s="149">
        <v>2.7778706858999369</v>
      </c>
      <c r="G66" s="149">
        <v>2.7589102755062442</v>
      </c>
      <c r="H66" s="149">
        <v>2.730015050859524</v>
      </c>
      <c r="I66" s="149">
        <v>2.7006940747475019</v>
      </c>
      <c r="J66" s="149">
        <v>2.6766362036187514</v>
      </c>
      <c r="K66" s="149">
        <v>2.6519088354905747</v>
      </c>
      <c r="L66" s="149">
        <v>2.6271889782395874</v>
      </c>
      <c r="M66" s="149">
        <v>2.6035767982670803</v>
      </c>
      <c r="N66" s="149">
        <v>2.5835739032581055</v>
      </c>
      <c r="O66" s="149">
        <v>2.565628767424136</v>
      </c>
      <c r="P66" s="149">
        <v>2.5468727418775026</v>
      </c>
    </row>
    <row r="67" spans="1:17" ht="12.75" customHeight="1">
      <c r="A67" s="706" t="s">
        <v>449</v>
      </c>
      <c r="B67" s="149">
        <v>3.5027605569969542</v>
      </c>
      <c r="C67" s="149">
        <v>3.4985323507009372</v>
      </c>
      <c r="D67" s="149">
        <v>3.4878719356609036</v>
      </c>
      <c r="E67" s="149">
        <v>3.4911121056236021</v>
      </c>
      <c r="F67" s="149">
        <v>3.5019906102245772</v>
      </c>
      <c r="G67" s="149">
        <v>3.5128005146541006</v>
      </c>
      <c r="H67" s="149">
        <v>3.5134858022804569</v>
      </c>
      <c r="I67" s="149">
        <v>3.5132501453841485</v>
      </c>
      <c r="J67" s="149">
        <v>3.5155310561504427</v>
      </c>
      <c r="K67" s="149">
        <v>3.5163678799361775</v>
      </c>
      <c r="L67" s="149">
        <v>3.524494192697361</v>
      </c>
      <c r="M67" s="149">
        <v>3.5307451477890801</v>
      </c>
      <c r="N67" s="149">
        <v>3.5335211816723819</v>
      </c>
      <c r="O67" s="149">
        <v>3.535349805431975</v>
      </c>
      <c r="P67" s="149">
        <v>3.5383036150758018</v>
      </c>
    </row>
    <row r="68" spans="1:17" ht="12.75" customHeight="1">
      <c r="A68" s="706" t="s">
        <v>450</v>
      </c>
      <c r="B68" s="149">
        <v>2.7846969562557051</v>
      </c>
      <c r="C68" s="149">
        <v>2.7851677976568352</v>
      </c>
      <c r="D68" s="149">
        <v>2.7665435823694966</v>
      </c>
      <c r="E68" s="149">
        <v>2.7608186406622073</v>
      </c>
      <c r="F68" s="149">
        <v>2.7516014957273049</v>
      </c>
      <c r="G68" s="149">
        <v>2.7367513169686442</v>
      </c>
      <c r="H68" s="149">
        <v>2.714757193653103</v>
      </c>
      <c r="I68" s="149">
        <v>2.6925119479015347</v>
      </c>
      <c r="J68" s="149">
        <v>2.6709880280408771</v>
      </c>
      <c r="K68" s="149">
        <v>2.648041126489995</v>
      </c>
      <c r="L68" s="149">
        <v>2.6217790539644161</v>
      </c>
      <c r="M68" s="149">
        <v>2.6007551984105985</v>
      </c>
      <c r="N68" s="149">
        <v>2.5793579485543652</v>
      </c>
      <c r="O68" s="149">
        <v>2.5611592103542735</v>
      </c>
      <c r="P68" s="149">
        <v>2.5431191138506519</v>
      </c>
    </row>
    <row r="69" spans="1:17" ht="12.75" customHeight="1">
      <c r="A69" s="706" t="s">
        <v>460</v>
      </c>
      <c r="B69" s="495">
        <v>100</v>
      </c>
      <c r="C69" s="495">
        <v>100</v>
      </c>
      <c r="D69" s="495">
        <v>100</v>
      </c>
      <c r="E69" s="495">
        <v>100</v>
      </c>
      <c r="F69" s="495">
        <v>100</v>
      </c>
      <c r="G69" s="495">
        <v>100</v>
      </c>
      <c r="H69" s="495">
        <v>100</v>
      </c>
      <c r="I69" s="495">
        <v>100</v>
      </c>
      <c r="J69" s="495">
        <v>100</v>
      </c>
      <c r="K69" s="495">
        <v>100</v>
      </c>
      <c r="L69" s="495">
        <v>100</v>
      </c>
      <c r="M69" s="495">
        <v>100</v>
      </c>
      <c r="N69" s="495">
        <v>100</v>
      </c>
      <c r="O69" s="495">
        <v>100</v>
      </c>
      <c r="P69" s="495">
        <v>100</v>
      </c>
    </row>
    <row r="70" spans="1:17" ht="14.5">
      <c r="A70" s="706" t="s">
        <v>1020</v>
      </c>
      <c r="B70" s="493" t="s">
        <v>360</v>
      </c>
      <c r="C70" s="493" t="s">
        <v>360</v>
      </c>
      <c r="D70" s="493" t="s">
        <v>360</v>
      </c>
      <c r="E70" s="493" t="s">
        <v>360</v>
      </c>
      <c r="F70" s="493" t="s">
        <v>360</v>
      </c>
      <c r="G70" s="493" t="s">
        <v>360</v>
      </c>
      <c r="H70" s="493" t="s">
        <v>360</v>
      </c>
      <c r="I70" s="493" t="s">
        <v>360</v>
      </c>
      <c r="J70" s="493" t="s">
        <v>360</v>
      </c>
      <c r="K70" s="493" t="s">
        <v>360</v>
      </c>
      <c r="L70" s="493" t="s">
        <v>360</v>
      </c>
      <c r="M70" s="493" t="s">
        <v>360</v>
      </c>
      <c r="N70" s="493" t="s">
        <v>360</v>
      </c>
      <c r="O70" s="493" t="s">
        <v>360</v>
      </c>
      <c r="P70" s="493" t="s">
        <v>360</v>
      </c>
    </row>
    <row r="71" spans="1:17" ht="20.25" customHeight="1">
      <c r="A71" s="706" t="s">
        <v>451</v>
      </c>
      <c r="B71" s="491" t="s">
        <v>360</v>
      </c>
      <c r="C71" s="491" t="s">
        <v>360</v>
      </c>
      <c r="D71" s="491" t="s">
        <v>360</v>
      </c>
      <c r="E71" s="491" t="s">
        <v>360</v>
      </c>
      <c r="F71" s="491" t="s">
        <v>360</v>
      </c>
      <c r="G71" s="491" t="s">
        <v>360</v>
      </c>
      <c r="H71" s="491" t="s">
        <v>360</v>
      </c>
      <c r="I71" s="494" t="s">
        <v>360</v>
      </c>
      <c r="J71" s="494" t="s">
        <v>360</v>
      </c>
      <c r="K71" s="494" t="s">
        <v>360</v>
      </c>
      <c r="L71" s="494" t="s">
        <v>360</v>
      </c>
      <c r="M71" s="494" t="s">
        <v>360</v>
      </c>
      <c r="N71" s="494" t="s">
        <v>360</v>
      </c>
      <c r="O71" s="494" t="s">
        <v>360</v>
      </c>
      <c r="P71" s="494" t="s">
        <v>360</v>
      </c>
    </row>
    <row r="72" spans="1:17" ht="12.75" customHeight="1">
      <c r="A72" s="489"/>
      <c r="B72" s="490"/>
      <c r="C72" s="490"/>
      <c r="D72" s="490"/>
      <c r="E72" s="490"/>
      <c r="F72" s="490"/>
      <c r="G72" s="490"/>
      <c r="H72" s="490"/>
      <c r="I72" s="490"/>
      <c r="J72" s="490"/>
      <c r="K72" s="490"/>
      <c r="L72" s="490"/>
      <c r="M72" s="490"/>
      <c r="N72" s="490"/>
      <c r="O72" s="490"/>
      <c r="P72" s="490"/>
    </row>
    <row r="73" spans="1:17" ht="13.4" customHeight="1">
      <c r="A73" s="708"/>
      <c r="B73" s="1418" t="s">
        <v>453</v>
      </c>
      <c r="C73" s="1418"/>
      <c r="D73" s="1418"/>
      <c r="E73" s="1418"/>
      <c r="F73" s="1418" t="s">
        <v>453</v>
      </c>
      <c r="G73" s="1418"/>
      <c r="H73" s="1418"/>
      <c r="I73" s="1418"/>
      <c r="J73" s="1418" t="s">
        <v>453</v>
      </c>
      <c r="K73" s="1418"/>
      <c r="L73" s="1418"/>
      <c r="M73" s="1418"/>
      <c r="N73" s="1418" t="s">
        <v>453</v>
      </c>
      <c r="O73" s="1418"/>
      <c r="P73" s="1418"/>
      <c r="Q73" s="1418"/>
    </row>
    <row r="74" spans="1:17" ht="12.75" customHeight="1">
      <c r="A74" s="487"/>
      <c r="B74" s="488"/>
      <c r="C74" s="488"/>
      <c r="D74" s="488"/>
      <c r="E74" s="488"/>
      <c r="F74" s="488"/>
      <c r="G74" s="488"/>
      <c r="H74" s="488"/>
      <c r="I74" s="488"/>
      <c r="J74" s="488"/>
      <c r="K74" s="488"/>
      <c r="L74" s="488"/>
      <c r="M74" s="488"/>
      <c r="N74" s="488"/>
      <c r="O74" s="488"/>
      <c r="P74" s="488"/>
    </row>
    <row r="75" spans="1:17" ht="12.75" customHeight="1">
      <c r="A75" s="706" t="s">
        <v>435</v>
      </c>
      <c r="B75" s="149">
        <v>13.712916113965456</v>
      </c>
      <c r="C75" s="149">
        <v>13.758738884755401</v>
      </c>
      <c r="D75" s="149">
        <v>13.810234928467619</v>
      </c>
      <c r="E75" s="149">
        <v>13.845046057342572</v>
      </c>
      <c r="F75" s="149">
        <v>13.837880637813102</v>
      </c>
      <c r="G75" s="149">
        <v>13.831992613433023</v>
      </c>
      <c r="H75" s="149">
        <v>13.864987839898566</v>
      </c>
      <c r="I75" s="149">
        <v>13.914892501026701</v>
      </c>
      <c r="J75" s="149">
        <v>13.96263385195928</v>
      </c>
      <c r="K75" s="149">
        <v>14.0120491161969</v>
      </c>
      <c r="L75" s="149">
        <v>14.047273088029161</v>
      </c>
      <c r="M75" s="149">
        <v>14.094437854352416</v>
      </c>
      <c r="N75" s="149">
        <v>14.12413763982534</v>
      </c>
      <c r="O75" s="149">
        <v>14.154285925984276</v>
      </c>
      <c r="P75" s="149">
        <v>14.163040818356176</v>
      </c>
    </row>
    <row r="76" spans="1:17" ht="12.75" customHeight="1">
      <c r="A76" s="706" t="s">
        <v>436</v>
      </c>
      <c r="B76" s="149">
        <v>17.006092912226503</v>
      </c>
      <c r="C76" s="149">
        <v>17.106924789863786</v>
      </c>
      <c r="D76" s="149">
        <v>17.047955994843466</v>
      </c>
      <c r="E76" s="149">
        <v>17.135093843726771</v>
      </c>
      <c r="F76" s="149">
        <v>17.197224102564583</v>
      </c>
      <c r="G76" s="149">
        <v>17.211493562027886</v>
      </c>
      <c r="H76" s="149">
        <v>17.318079340870913</v>
      </c>
      <c r="I76" s="149">
        <v>17.375774302660922</v>
      </c>
      <c r="J76" s="149">
        <v>17.445978773994337</v>
      </c>
      <c r="K76" s="149">
        <v>17.506124519672024</v>
      </c>
      <c r="L76" s="149">
        <v>17.536648224206679</v>
      </c>
      <c r="M76" s="149">
        <v>17.585257471044446</v>
      </c>
      <c r="N76" s="149">
        <v>17.662506574681579</v>
      </c>
      <c r="O76" s="149">
        <v>17.713240374115433</v>
      </c>
      <c r="P76" s="149">
        <v>17.758573043276474</v>
      </c>
    </row>
    <row r="77" spans="1:17" ht="12.75" customHeight="1">
      <c r="A77" s="706" t="s">
        <v>437</v>
      </c>
      <c r="B77" s="149">
        <v>2.5794617204226702</v>
      </c>
      <c r="C77" s="149">
        <v>2.5610733396726948</v>
      </c>
      <c r="D77" s="149">
        <v>2.5733996510077621</v>
      </c>
      <c r="E77" s="149">
        <v>2.554056465925199</v>
      </c>
      <c r="F77" s="149">
        <v>2.5649255797900139</v>
      </c>
      <c r="G77" s="149">
        <v>2.5628593034739544</v>
      </c>
      <c r="H77" s="149">
        <v>2.5650149027227642</v>
      </c>
      <c r="I77" s="149">
        <v>2.5669975605739399</v>
      </c>
      <c r="J77" s="149">
        <v>2.5536005853022812</v>
      </c>
      <c r="K77" s="149">
        <v>2.5483601694337037</v>
      </c>
      <c r="L77" s="149">
        <v>2.5415219074180215</v>
      </c>
      <c r="M77" s="149">
        <v>2.5367751249688042</v>
      </c>
      <c r="N77" s="149">
        <v>2.5187566171902986</v>
      </c>
      <c r="O77" s="149">
        <v>2.5026367152957021</v>
      </c>
      <c r="P77" s="149">
        <v>2.4977224248338294</v>
      </c>
    </row>
    <row r="78" spans="1:17" ht="12.75" customHeight="1">
      <c r="A78" s="706" t="s">
        <v>438</v>
      </c>
      <c r="B78" s="149">
        <v>3.1304355554166614</v>
      </c>
      <c r="C78" s="149">
        <v>3.130255792263402</v>
      </c>
      <c r="D78" s="149">
        <v>3.1213943747903534</v>
      </c>
      <c r="E78" s="149">
        <v>3.1174500590422407</v>
      </c>
      <c r="F78" s="149">
        <v>3.1229075303233063</v>
      </c>
      <c r="G78" s="149">
        <v>3.11471242726557</v>
      </c>
      <c r="H78" s="149">
        <v>3.0999314064393748</v>
      </c>
      <c r="I78" s="149">
        <v>3.0847581260694104</v>
      </c>
      <c r="J78" s="149">
        <v>3.0766091503437272</v>
      </c>
      <c r="K78" s="149">
        <v>3.068115672304832</v>
      </c>
      <c r="L78" s="149">
        <v>3.0670167291605153</v>
      </c>
      <c r="M78" s="149">
        <v>3.0653087837828599</v>
      </c>
      <c r="N78" s="149">
        <v>3.0692108511718801</v>
      </c>
      <c r="O78" s="149">
        <v>3.0711348521402098</v>
      </c>
      <c r="P78" s="149">
        <v>3.069762440278561</v>
      </c>
    </row>
    <row r="79" spans="1:17" ht="12.75" customHeight="1">
      <c r="A79" s="706" t="s">
        <v>439</v>
      </c>
      <c r="B79" s="149">
        <v>0.61330507320296368</v>
      </c>
      <c r="C79" s="149">
        <v>0.60413745118252704</v>
      </c>
      <c r="D79" s="149">
        <v>0.60462553474265579</v>
      </c>
      <c r="E79" s="149">
        <v>0.60336123757003735</v>
      </c>
      <c r="F79" s="149">
        <v>0.60033971898728167</v>
      </c>
      <c r="G79" s="149">
        <v>0.60009668357499613</v>
      </c>
      <c r="H79" s="149">
        <v>0.60122535194960292</v>
      </c>
      <c r="I79" s="149">
        <v>0.60090268918645817</v>
      </c>
      <c r="J79" s="149">
        <v>0.60045327622940703</v>
      </c>
      <c r="K79" s="149">
        <v>0.59978433469685299</v>
      </c>
      <c r="L79" s="149">
        <v>0.59934499997903024</v>
      </c>
      <c r="M79" s="149">
        <v>0.60104986536560756</v>
      </c>
      <c r="N79" s="149">
        <v>0.59224915889418395</v>
      </c>
      <c r="O79" s="149">
        <v>0.58837765877481174</v>
      </c>
      <c r="P79" s="149">
        <v>0.58353449678690994</v>
      </c>
    </row>
    <row r="80" spans="1:17" ht="12.75" customHeight="1">
      <c r="A80" s="706" t="s">
        <v>440</v>
      </c>
      <c r="B80" s="149">
        <v>1.7477496348698132</v>
      </c>
      <c r="C80" s="149">
        <v>1.7221857992562029</v>
      </c>
      <c r="D80" s="149">
        <v>1.6575925130564975</v>
      </c>
      <c r="E80" s="149">
        <v>1.6494873668273551</v>
      </c>
      <c r="F80" s="149">
        <v>1.6407104364404419</v>
      </c>
      <c r="G80" s="149">
        <v>1.6402181668975706</v>
      </c>
      <c r="H80" s="149">
        <v>1.6272525751675693</v>
      </c>
      <c r="I80" s="149">
        <v>1.6230551148735208</v>
      </c>
      <c r="J80" s="149">
        <v>1.6161646407347967</v>
      </c>
      <c r="K80" s="149">
        <v>1.6121319300648391</v>
      </c>
      <c r="L80" s="149">
        <v>1.6113620268368587</v>
      </c>
      <c r="M80" s="149">
        <v>1.6058931331097093</v>
      </c>
      <c r="N80" s="149">
        <v>1.6072297975904926</v>
      </c>
      <c r="O80" s="149">
        <v>1.6078017072132771</v>
      </c>
      <c r="P80" s="149">
        <v>1.6082559021969403</v>
      </c>
    </row>
    <row r="81" spans="1:20" ht="12.75" customHeight="1">
      <c r="A81" s="706" t="s">
        <v>441</v>
      </c>
      <c r="B81" s="149">
        <v>7.7776094413049668</v>
      </c>
      <c r="C81" s="149">
        <v>7.7055199534423346</v>
      </c>
      <c r="D81" s="149">
        <v>7.8197772282230407</v>
      </c>
      <c r="E81" s="149">
        <v>7.7834895948950118</v>
      </c>
      <c r="F81" s="149">
        <v>7.7827323257443712</v>
      </c>
      <c r="G81" s="149">
        <v>7.7809532178525096</v>
      </c>
      <c r="H81" s="149">
        <v>7.7739465354491779</v>
      </c>
      <c r="I81" s="149">
        <v>7.7697258453415632</v>
      </c>
      <c r="J81" s="149">
        <v>7.751987145008651</v>
      </c>
      <c r="K81" s="149">
        <v>7.7435062163737367</v>
      </c>
      <c r="L81" s="149">
        <v>7.7441263111295706</v>
      </c>
      <c r="M81" s="149">
        <v>7.7415981365480029</v>
      </c>
      <c r="N81" s="149">
        <v>7.7503079756555406</v>
      </c>
      <c r="O81" s="149">
        <v>7.7369696338731977</v>
      </c>
      <c r="P81" s="149">
        <v>7.7338240579889961</v>
      </c>
    </row>
    <row r="82" spans="1:20" ht="12.75" customHeight="1">
      <c r="A82" s="707" t="s">
        <v>442</v>
      </c>
      <c r="B82" s="149">
        <v>1.9479959767522295</v>
      </c>
      <c r="C82" s="149">
        <v>1.9476332904316149</v>
      </c>
      <c r="D82" s="149">
        <v>1.9196721867449644</v>
      </c>
      <c r="E82" s="149">
        <v>1.9189045708328774</v>
      </c>
      <c r="F82" s="149">
        <v>1.9215864589365874</v>
      </c>
      <c r="G82" s="149">
        <v>1.9153304210387578</v>
      </c>
      <c r="H82" s="149">
        <v>1.9019360849968678</v>
      </c>
      <c r="I82" s="149">
        <v>1.8872855519568892</v>
      </c>
      <c r="J82" s="149">
        <v>1.874987055575303</v>
      </c>
      <c r="K82" s="149">
        <v>1.8670241689939062</v>
      </c>
      <c r="L82" s="149">
        <v>1.859023115834693</v>
      </c>
      <c r="M82" s="149">
        <v>1.8511068223324867</v>
      </c>
      <c r="N82" s="149">
        <v>1.8455389793600341</v>
      </c>
      <c r="O82" s="149">
        <v>1.8413267584560082</v>
      </c>
      <c r="P82" s="149">
        <v>1.8383226317448105</v>
      </c>
    </row>
    <row r="83" spans="1:20" ht="12.75" customHeight="1">
      <c r="A83" s="707" t="s">
        <v>443</v>
      </c>
      <c r="B83" s="149">
        <v>9.8901641848813817</v>
      </c>
      <c r="C83" s="149">
        <v>9.8844499867720792</v>
      </c>
      <c r="D83" s="149">
        <v>9.8756504074789149</v>
      </c>
      <c r="E83" s="149">
        <v>9.869544600494212</v>
      </c>
      <c r="F83" s="149">
        <v>9.8894220534863617</v>
      </c>
      <c r="G83" s="149">
        <v>9.9091077346054526</v>
      </c>
      <c r="H83" s="149">
        <v>9.9398906086665164</v>
      </c>
      <c r="I83" s="149">
        <v>9.96890458997051</v>
      </c>
      <c r="J83" s="149">
        <v>10.004646493873834</v>
      </c>
      <c r="K83" s="149">
        <v>10.024972056090702</v>
      </c>
      <c r="L83" s="149">
        <v>10.042593150734781</v>
      </c>
      <c r="M83" s="149">
        <v>10.03873469657179</v>
      </c>
      <c r="N83" s="149">
        <v>10.042811945969721</v>
      </c>
      <c r="O83" s="149">
        <v>10.058381960827605</v>
      </c>
      <c r="P83" s="149">
        <v>10.061380014534114</v>
      </c>
    </row>
    <row r="84" spans="1:20" ht="12.75" customHeight="1">
      <c r="A84" s="706" t="s">
        <v>444</v>
      </c>
      <c r="B84" s="149">
        <v>20.844120784339179</v>
      </c>
      <c r="C84" s="149">
        <v>20.830478813224836</v>
      </c>
      <c r="D84" s="149">
        <v>20.857841643216283</v>
      </c>
      <c r="E84" s="149">
        <v>20.802692228594445</v>
      </c>
      <c r="F84" s="149">
        <v>20.774089264638093</v>
      </c>
      <c r="G84" s="149">
        <v>20.771704037302484</v>
      </c>
      <c r="H84" s="149">
        <v>20.739066960184559</v>
      </c>
      <c r="I84" s="149">
        <v>20.734480181447918</v>
      </c>
      <c r="J84" s="149">
        <v>20.720285278978146</v>
      </c>
      <c r="K84" s="149">
        <v>20.726575710043189</v>
      </c>
      <c r="L84" s="149">
        <v>20.752759020425479</v>
      </c>
      <c r="M84" s="149">
        <v>20.76919870887464</v>
      </c>
      <c r="N84" s="149">
        <v>20.761565630058538</v>
      </c>
      <c r="O84" s="149">
        <v>20.760400090037205</v>
      </c>
      <c r="P84" s="149">
        <v>20.78147204466482</v>
      </c>
    </row>
    <row r="85" spans="1:20" ht="12.75" customHeight="1">
      <c r="A85" s="706" t="s">
        <v>445</v>
      </c>
      <c r="B85" s="149">
        <v>5.3437991390509101</v>
      </c>
      <c r="C85" s="149">
        <v>5.3610454679071715</v>
      </c>
      <c r="D85" s="149">
        <v>5.3881046146387446</v>
      </c>
      <c r="E85" s="149">
        <v>5.385580113374246</v>
      </c>
      <c r="F85" s="149">
        <v>5.4014494020544506</v>
      </c>
      <c r="G85" s="149">
        <v>5.4055516850561718</v>
      </c>
      <c r="H85" s="149">
        <v>5.4046862543835505</v>
      </c>
      <c r="I85" s="149">
        <v>5.4049366330240005</v>
      </c>
      <c r="J85" s="149">
        <v>5.4029315976101948</v>
      </c>
      <c r="K85" s="149">
        <v>5.4008105385915428</v>
      </c>
      <c r="L85" s="149">
        <v>5.3978337708381936</v>
      </c>
      <c r="M85" s="149">
        <v>5.3940623090861859</v>
      </c>
      <c r="N85" s="149">
        <v>5.3861803593856976</v>
      </c>
      <c r="O85" s="149">
        <v>5.3932661365239785</v>
      </c>
      <c r="P85" s="149">
        <v>5.3951673727161147</v>
      </c>
    </row>
    <row r="86" spans="1:20" ht="12.75" customHeight="1">
      <c r="A86" s="706" t="s">
        <v>446</v>
      </c>
      <c r="B86" s="149">
        <v>1.378012807789172</v>
      </c>
      <c r="C86" s="149">
        <v>1.3765142977725611</v>
      </c>
      <c r="D86" s="149">
        <v>1.3705726594123577</v>
      </c>
      <c r="E86" s="149">
        <v>1.3675325193992263</v>
      </c>
      <c r="F86" s="149">
        <v>1.3687614875047174</v>
      </c>
      <c r="G86" s="149">
        <v>1.3618624336179559</v>
      </c>
      <c r="H86" s="149">
        <v>1.3581010846836379</v>
      </c>
      <c r="I86" s="149">
        <v>1.3528618229401639</v>
      </c>
      <c r="J86" s="149">
        <v>1.3467450254092095</v>
      </c>
      <c r="K86" s="149">
        <v>1.3409166987321253</v>
      </c>
      <c r="L86" s="149">
        <v>1.335581315860952</v>
      </c>
      <c r="M86" s="149">
        <v>1.3294799830723534</v>
      </c>
      <c r="N86" s="149">
        <v>1.3233282455122131</v>
      </c>
      <c r="O86" s="149">
        <v>1.3185417498142968</v>
      </c>
      <c r="P86" s="149">
        <v>1.3135982688915626</v>
      </c>
    </row>
    <row r="87" spans="1:20" ht="12.75" customHeight="1">
      <c r="A87" s="706" t="s">
        <v>447</v>
      </c>
      <c r="B87" s="149">
        <v>4.9017984326933446</v>
      </c>
      <c r="C87" s="149">
        <v>4.8969117572193399</v>
      </c>
      <c r="D87" s="149">
        <v>4.863270222156939</v>
      </c>
      <c r="E87" s="149">
        <v>4.8499572290763737</v>
      </c>
      <c r="F87" s="149">
        <v>4.8386273038251177</v>
      </c>
      <c r="G87" s="149">
        <v>4.8099695472474426</v>
      </c>
      <c r="H87" s="149">
        <v>4.7705857853738474</v>
      </c>
      <c r="I87" s="149">
        <v>4.7303629103404221</v>
      </c>
      <c r="J87" s="149">
        <v>4.6988209731832296</v>
      </c>
      <c r="K87" s="149">
        <v>4.6646376238905907</v>
      </c>
      <c r="L87" s="149">
        <v>4.6312105350747963</v>
      </c>
      <c r="M87" s="149">
        <v>4.5988080823393664</v>
      </c>
      <c r="N87" s="149">
        <v>4.5703867131353073</v>
      </c>
      <c r="O87" s="149">
        <v>4.5455437805723777</v>
      </c>
      <c r="P87" s="149">
        <v>4.5231910317116322</v>
      </c>
    </row>
    <row r="88" spans="1:20" ht="12.75" customHeight="1">
      <c r="A88" s="706" t="s">
        <v>448</v>
      </c>
      <c r="B88" s="149">
        <v>2.8163189686837158</v>
      </c>
      <c r="C88" s="149">
        <v>2.8083109598404103</v>
      </c>
      <c r="D88" s="149">
        <v>2.8063692715251767</v>
      </c>
      <c r="E88" s="149">
        <v>2.7911548145347074</v>
      </c>
      <c r="F88" s="149">
        <v>2.7770192975632537</v>
      </c>
      <c r="G88" s="149">
        <v>2.7566154352162582</v>
      </c>
      <c r="H88" s="149">
        <v>2.7277049810808611</v>
      </c>
      <c r="I88" s="149">
        <v>2.6983636048106878</v>
      </c>
      <c r="J88" s="149">
        <v>2.6742572552827837</v>
      </c>
      <c r="K88" s="149">
        <v>2.6499115965124571</v>
      </c>
      <c r="L88" s="149">
        <v>2.6254540525028909</v>
      </c>
      <c r="M88" s="149">
        <v>2.6020587865002378</v>
      </c>
      <c r="N88" s="149">
        <v>2.5821778519381708</v>
      </c>
      <c r="O88" s="149">
        <v>2.564337921090269</v>
      </c>
      <c r="P88" s="149">
        <v>2.545650199393573</v>
      </c>
    </row>
    <row r="89" spans="1:20" ht="12.75" customHeight="1">
      <c r="A89" s="706" t="s">
        <v>449</v>
      </c>
      <c r="B89" s="149">
        <v>3.5019097751593535</v>
      </c>
      <c r="C89" s="149">
        <v>3.4977066141436168</v>
      </c>
      <c r="D89" s="149">
        <v>3.4867883841238552</v>
      </c>
      <c r="E89" s="149">
        <v>3.4883296393418548</v>
      </c>
      <c r="F89" s="149">
        <v>3.5009172866980887</v>
      </c>
      <c r="G89" s="149">
        <v>3.5098785942773199</v>
      </c>
      <c r="H89" s="149">
        <v>3.5105127793416075</v>
      </c>
      <c r="I89" s="149">
        <v>3.5102185084724078</v>
      </c>
      <c r="J89" s="149">
        <v>3.5124065124620754</v>
      </c>
      <c r="K89" s="149">
        <v>3.5137195886762291</v>
      </c>
      <c r="L89" s="149">
        <v>3.5221667104589702</v>
      </c>
      <c r="M89" s="149">
        <v>3.5286865518284647</v>
      </c>
      <c r="N89" s="149">
        <v>3.5316118200305606</v>
      </c>
      <c r="O89" s="149">
        <v>3.5335710627731678</v>
      </c>
      <c r="P89" s="149">
        <v>3.5366051688129221</v>
      </c>
    </row>
    <row r="90" spans="1:20" ht="12.75" customHeight="1">
      <c r="A90" s="706" t="s">
        <v>450</v>
      </c>
      <c r="B90" s="149">
        <v>2.7840205841329029</v>
      </c>
      <c r="C90" s="149">
        <v>2.7845104320422696</v>
      </c>
      <c r="D90" s="149">
        <v>2.7656841206099236</v>
      </c>
      <c r="E90" s="149">
        <v>2.7586182287174612</v>
      </c>
      <c r="F90" s="149">
        <v>2.7507581586228986</v>
      </c>
      <c r="G90" s="149">
        <v>2.7344749083294766</v>
      </c>
      <c r="H90" s="149">
        <v>2.7124600346878101</v>
      </c>
      <c r="I90" s="149">
        <v>2.6901885384462512</v>
      </c>
      <c r="J90" s="149">
        <v>2.6686140997064594</v>
      </c>
      <c r="K90" s="149">
        <v>2.6460468004095863</v>
      </c>
      <c r="L90" s="149">
        <v>2.6200477007978455</v>
      </c>
      <c r="M90" s="149">
        <v>2.5992388317735582</v>
      </c>
      <c r="N90" s="149">
        <v>2.5779641753535589</v>
      </c>
      <c r="O90" s="149">
        <v>2.559870612791324</v>
      </c>
      <c r="P90" s="149">
        <v>2.5418983731723861</v>
      </c>
    </row>
    <row r="91" spans="1:20" ht="12.75" customHeight="1">
      <c r="A91" s="706" t="s">
        <v>460</v>
      </c>
      <c r="B91" s="149">
        <v>99.975711104891218</v>
      </c>
      <c r="C91" s="149">
        <v>99.976397629790242</v>
      </c>
      <c r="D91" s="149">
        <v>99.968933735038561</v>
      </c>
      <c r="E91" s="149">
        <v>99.920298569694594</v>
      </c>
      <c r="F91" s="149">
        <v>99.969351044992678</v>
      </c>
      <c r="G91" s="149">
        <v>99.916820771216834</v>
      </c>
      <c r="H91" s="149">
        <v>99.915382525897229</v>
      </c>
      <c r="I91" s="149">
        <v>99.913708481141754</v>
      </c>
      <c r="J91" s="149">
        <v>99.911121715653721</v>
      </c>
      <c r="K91" s="149">
        <v>99.924686740683228</v>
      </c>
      <c r="L91" s="149">
        <v>99.93396265928844</v>
      </c>
      <c r="M91" s="149">
        <v>99.941695141550937</v>
      </c>
      <c r="N91" s="149">
        <v>99.945964335753118</v>
      </c>
      <c r="O91" s="149">
        <v>99.949686940283129</v>
      </c>
      <c r="P91" s="149">
        <v>99.951998289359821</v>
      </c>
    </row>
    <row r="92" spans="1:20" ht="14.5">
      <c r="A92" s="706" t="s">
        <v>1020</v>
      </c>
      <c r="B92" s="149">
        <v>2.42888951087789E-2</v>
      </c>
      <c r="C92" s="149">
        <v>2.360237020975197E-2</v>
      </c>
      <c r="D92" s="149">
        <v>3.1066264961447324E-2</v>
      </c>
      <c r="E92" s="149">
        <v>7.9701430305409465E-2</v>
      </c>
      <c r="F92" s="149">
        <v>3.0648955007330062E-2</v>
      </c>
      <c r="G92" s="149">
        <v>8.317922878317216E-2</v>
      </c>
      <c r="H92" s="149">
        <v>8.461747410277537E-2</v>
      </c>
      <c r="I92" s="149">
        <v>8.6291518858234689E-2</v>
      </c>
      <c r="J92" s="149">
        <v>8.887828434628102E-2</v>
      </c>
      <c r="K92" s="149">
        <v>7.5313259316778888E-2</v>
      </c>
      <c r="L92" s="149">
        <v>6.6037340711562698E-2</v>
      </c>
      <c r="M92" s="149">
        <v>5.8304858449070254E-2</v>
      </c>
      <c r="N92" s="149">
        <v>5.4035664246881568E-2</v>
      </c>
      <c r="O92" s="149">
        <v>5.0313059716865838E-2</v>
      </c>
      <c r="P92" s="149">
        <v>4.8001710640179163E-2</v>
      </c>
    </row>
    <row r="93" spans="1:20" ht="20.25" customHeight="1">
      <c r="A93" s="706" t="s">
        <v>451</v>
      </c>
      <c r="B93" s="495">
        <v>100</v>
      </c>
      <c r="C93" s="495">
        <v>100</v>
      </c>
      <c r="D93" s="495">
        <v>100</v>
      </c>
      <c r="E93" s="495">
        <v>100</v>
      </c>
      <c r="F93" s="495">
        <v>100</v>
      </c>
      <c r="G93" s="495">
        <v>100</v>
      </c>
      <c r="H93" s="495">
        <v>100</v>
      </c>
      <c r="I93" s="495">
        <v>100</v>
      </c>
      <c r="J93" s="495">
        <v>100</v>
      </c>
      <c r="K93" s="495">
        <v>100</v>
      </c>
      <c r="L93" s="495">
        <v>100</v>
      </c>
      <c r="M93" s="495">
        <v>100</v>
      </c>
      <c r="N93" s="495">
        <v>100</v>
      </c>
      <c r="O93" s="495">
        <v>100</v>
      </c>
      <c r="P93" s="495">
        <v>100</v>
      </c>
    </row>
    <row r="94" spans="1:20" ht="12.75" customHeight="1">
      <c r="A94" s="489"/>
      <c r="B94" s="496"/>
      <c r="C94" s="490"/>
      <c r="D94" s="490"/>
      <c r="E94" s="490"/>
      <c r="F94" s="490"/>
      <c r="G94" s="490"/>
      <c r="H94" s="490"/>
      <c r="I94" s="490"/>
      <c r="J94" s="490"/>
      <c r="K94" s="490"/>
      <c r="L94" s="490"/>
      <c r="M94" s="490"/>
      <c r="N94" s="490"/>
      <c r="O94" s="490"/>
      <c r="P94" s="490"/>
    </row>
    <row r="95" spans="1:20" s="374" customFormat="1" ht="45" customHeight="1">
      <c r="A95" s="248"/>
      <c r="B95" s="1470" t="s">
        <v>1021</v>
      </c>
      <c r="C95" s="1470"/>
      <c r="D95" s="1470"/>
      <c r="E95" s="1470"/>
      <c r="F95" s="371"/>
      <c r="G95" s="371"/>
      <c r="H95" s="371"/>
      <c r="I95" s="371"/>
      <c r="J95" s="371"/>
      <c r="K95" s="371"/>
      <c r="L95" s="371"/>
      <c r="M95" s="371"/>
      <c r="N95" s="371"/>
      <c r="O95" s="371"/>
      <c r="P95" s="371"/>
      <c r="Q95" s="371"/>
      <c r="R95" s="371"/>
      <c r="S95" s="371"/>
      <c r="T95" s="371"/>
    </row>
    <row r="96" spans="1:20" s="374" customFormat="1" ht="26.25" customHeight="1">
      <c r="A96" s="248"/>
      <c r="B96" s="1470" t="s">
        <v>1022</v>
      </c>
      <c r="C96" s="1470"/>
      <c r="D96" s="1470"/>
      <c r="E96" s="1470"/>
      <c r="F96" s="371"/>
      <c r="G96" s="371"/>
      <c r="H96" s="371"/>
      <c r="I96" s="371"/>
      <c r="J96" s="371"/>
      <c r="K96" s="371"/>
      <c r="L96" s="371"/>
      <c r="M96" s="371"/>
      <c r="N96" s="371"/>
      <c r="O96" s="371"/>
      <c r="P96" s="371"/>
      <c r="Q96" s="371"/>
      <c r="R96" s="371"/>
      <c r="S96" s="371"/>
      <c r="T96" s="371"/>
    </row>
    <row r="97" spans="1:20" s="374" customFormat="1" ht="26.25" customHeight="1">
      <c r="A97" s="248"/>
      <c r="B97" s="1470" t="s">
        <v>1023</v>
      </c>
      <c r="C97" s="1470"/>
      <c r="D97" s="1470"/>
      <c r="E97" s="1470"/>
      <c r="F97" s="371"/>
      <c r="G97" s="371"/>
      <c r="H97" s="371"/>
      <c r="I97" s="371"/>
      <c r="J97" s="371"/>
      <c r="K97" s="371"/>
      <c r="L97" s="371"/>
      <c r="M97" s="371"/>
      <c r="N97" s="371"/>
      <c r="O97" s="371"/>
      <c r="P97" s="371"/>
      <c r="Q97" s="371"/>
      <c r="R97" s="371"/>
      <c r="S97" s="371"/>
      <c r="T97" s="371"/>
    </row>
  </sheetData>
  <mergeCells count="19">
    <mergeCell ref="N7:Q7"/>
    <mergeCell ref="N29:Q29"/>
    <mergeCell ref="N51:Q51"/>
    <mergeCell ref="N73:Q73"/>
    <mergeCell ref="B95:E95"/>
    <mergeCell ref="B96:E96"/>
    <mergeCell ref="B97:E97"/>
    <mergeCell ref="J7:M7"/>
    <mergeCell ref="J29:M29"/>
    <mergeCell ref="J51:M51"/>
    <mergeCell ref="J73:M73"/>
    <mergeCell ref="B51:E51"/>
    <mergeCell ref="F51:I51"/>
    <mergeCell ref="B73:E73"/>
    <mergeCell ref="F73:I73"/>
    <mergeCell ref="B7:E7"/>
    <mergeCell ref="F7:I7"/>
    <mergeCell ref="B29:E29"/>
    <mergeCell ref="F29:I2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&amp;"Arial,Fett"Bestand an Kraftfahrzeugen 2006 – 2020 nach Bundesländern</oddHeader>
    <oddFooter>&amp;CStatistische Ämter der Länder – Indikatoren und Kennzahlen, UGRdL 2020</oddFooter>
  </headerFooter>
  <rowBreaks count="1" manualBreakCount="1">
    <brk id="49" max="16383" man="1"/>
  </rowBreaks>
  <colBreaks count="3" manualBreakCount="3">
    <brk id="5" max="1048575" man="1"/>
    <brk id="9" max="1048575" man="1"/>
    <brk id="13" min="4" max="96" man="1"/>
  </colBreaks>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7">
    <pageSetUpPr autoPageBreaks="0"/>
  </sheetPr>
  <dimension ref="A1:I321"/>
  <sheetViews>
    <sheetView showGridLines="0" showRowColHeaders="0" zoomScaleNormal="100" workbookViewId="0">
      <pane xSplit="1" ySplit="7" topLeftCell="B8" activePane="bottomRight" state="frozen"/>
      <selection pane="topRight"/>
      <selection pane="bottomLeft"/>
      <selection pane="bottomRight"/>
    </sheetView>
  </sheetViews>
  <sheetFormatPr baseColWidth="10" defaultColWidth="11.453125" defaultRowHeight="12.5"/>
  <cols>
    <col min="1" max="1" width="15.26953125" style="317" customWidth="1"/>
    <col min="2" max="9" width="13.7265625" style="317" customWidth="1"/>
    <col min="10" max="16384" width="11.453125" style="317"/>
  </cols>
  <sheetData>
    <row r="1" spans="1:9" ht="13">
      <c r="A1" s="668" t="s">
        <v>322</v>
      </c>
    </row>
    <row r="3" spans="1:9" ht="13">
      <c r="A3" s="318" t="s">
        <v>1030</v>
      </c>
      <c r="B3" s="318" t="s">
        <v>1383</v>
      </c>
    </row>
    <row r="4" spans="1:9" ht="13">
      <c r="A4" s="318"/>
      <c r="B4" s="318" t="s">
        <v>1019</v>
      </c>
    </row>
    <row r="5" spans="1:9" ht="13">
      <c r="A5" s="319"/>
      <c r="B5" s="318"/>
    </row>
    <row r="6" spans="1:9" ht="16.5" customHeight="1">
      <c r="A6" s="1355" t="s">
        <v>506</v>
      </c>
      <c r="B6" s="1465" t="s">
        <v>456</v>
      </c>
      <c r="C6" s="1467" t="s">
        <v>507</v>
      </c>
      <c r="D6" s="1468"/>
      <c r="E6" s="1468"/>
      <c r="F6" s="1468"/>
      <c r="G6" s="1468"/>
      <c r="H6" s="1468"/>
      <c r="I6" s="1468"/>
    </row>
    <row r="7" spans="1:9" ht="59.25" customHeight="1">
      <c r="A7" s="1356"/>
      <c r="B7" s="1466"/>
      <c r="C7" s="669" t="s">
        <v>1001</v>
      </c>
      <c r="D7" s="670" t="s">
        <v>1002</v>
      </c>
      <c r="E7" s="477" t="s">
        <v>1003</v>
      </c>
      <c r="F7" s="670" t="s">
        <v>1004</v>
      </c>
      <c r="G7" s="477" t="s">
        <v>1005</v>
      </c>
      <c r="H7" s="477" t="s">
        <v>1132</v>
      </c>
      <c r="I7" s="497" t="s">
        <v>1024</v>
      </c>
    </row>
    <row r="8" spans="1:9">
      <c r="A8" s="845"/>
      <c r="B8" s="843"/>
      <c r="C8" s="843"/>
      <c r="D8" s="843"/>
      <c r="E8" s="843"/>
      <c r="F8" s="840"/>
      <c r="G8" s="840"/>
      <c r="H8" s="840"/>
      <c r="I8" s="840"/>
    </row>
    <row r="9" spans="1:9" ht="13">
      <c r="A9" s="837"/>
      <c r="B9" s="1292" t="s">
        <v>435</v>
      </c>
      <c r="C9" s="1292"/>
      <c r="D9" s="1292"/>
      <c r="E9" s="1292"/>
      <c r="F9" s="1292"/>
      <c r="G9" s="1292"/>
      <c r="H9" s="1292"/>
      <c r="I9" s="1292"/>
    </row>
    <row r="10" spans="1:9">
      <c r="A10" s="833"/>
      <c r="B10" s="323"/>
      <c r="C10" s="323"/>
      <c r="D10" s="323"/>
      <c r="E10" s="323"/>
      <c r="F10" s="841"/>
      <c r="G10" s="841"/>
      <c r="H10" s="841"/>
      <c r="I10" s="841"/>
    </row>
    <row r="11" spans="1:9">
      <c r="A11" s="807">
        <v>2006</v>
      </c>
      <c r="B11" s="838">
        <v>7529744</v>
      </c>
      <c r="C11" s="838">
        <v>578529</v>
      </c>
      <c r="D11" s="838">
        <v>6267590</v>
      </c>
      <c r="E11" s="838">
        <v>9428</v>
      </c>
      <c r="F11" s="838">
        <v>299826</v>
      </c>
      <c r="G11" s="838">
        <v>19265</v>
      </c>
      <c r="H11" s="838">
        <v>322491</v>
      </c>
      <c r="I11" s="838">
        <v>32615</v>
      </c>
    </row>
    <row r="12" spans="1:9">
      <c r="A12" s="807">
        <v>2007</v>
      </c>
      <c r="B12" s="838">
        <v>7637665</v>
      </c>
      <c r="C12" s="838">
        <v>590279</v>
      </c>
      <c r="D12" s="838">
        <v>6352765</v>
      </c>
      <c r="E12" s="838">
        <v>9327</v>
      </c>
      <c r="F12" s="838">
        <v>306782</v>
      </c>
      <c r="G12" s="838">
        <v>20286</v>
      </c>
      <c r="H12" s="838">
        <v>325700</v>
      </c>
      <c r="I12" s="838">
        <v>32526</v>
      </c>
    </row>
    <row r="13" spans="1:9" s="376" customFormat="1" ht="14.5">
      <c r="A13" s="807" t="s">
        <v>1384</v>
      </c>
      <c r="B13" s="838">
        <v>6812594</v>
      </c>
      <c r="C13" s="838">
        <v>531528</v>
      </c>
      <c r="D13" s="838">
        <v>5629358</v>
      </c>
      <c r="E13" s="838">
        <v>8416</v>
      </c>
      <c r="F13" s="838">
        <v>276269</v>
      </c>
      <c r="G13" s="838">
        <v>18144</v>
      </c>
      <c r="H13" s="838">
        <v>319054</v>
      </c>
      <c r="I13" s="838">
        <v>29825</v>
      </c>
    </row>
    <row r="14" spans="1:9" s="376" customFormat="1">
      <c r="A14" s="807">
        <v>2009</v>
      </c>
      <c r="B14" s="838">
        <v>6867506</v>
      </c>
      <c r="C14" s="838">
        <v>546877</v>
      </c>
      <c r="D14" s="838">
        <v>5663963</v>
      </c>
      <c r="E14" s="838">
        <v>8458</v>
      </c>
      <c r="F14" s="838">
        <v>278813</v>
      </c>
      <c r="G14" s="838">
        <v>17746</v>
      </c>
      <c r="H14" s="838">
        <v>321837</v>
      </c>
      <c r="I14" s="838">
        <v>29812</v>
      </c>
    </row>
    <row r="15" spans="1:9" s="376" customFormat="1">
      <c r="A15" s="807">
        <v>2010</v>
      </c>
      <c r="B15" s="838">
        <v>6944460</v>
      </c>
      <c r="C15" s="838">
        <v>562510</v>
      </c>
      <c r="D15" s="838">
        <v>5718717</v>
      </c>
      <c r="E15" s="838">
        <v>8563</v>
      </c>
      <c r="F15" s="838">
        <v>282278</v>
      </c>
      <c r="G15" s="838">
        <v>17307</v>
      </c>
      <c r="H15" s="838">
        <v>325227</v>
      </c>
      <c r="I15" s="838">
        <v>29858</v>
      </c>
    </row>
    <row r="16" spans="1:9" s="376" customFormat="1">
      <c r="A16" s="807">
        <v>2011</v>
      </c>
      <c r="B16" s="838">
        <v>7040779</v>
      </c>
      <c r="C16" s="838">
        <v>572893</v>
      </c>
      <c r="D16" s="838">
        <v>5794361</v>
      </c>
      <c r="E16" s="838">
        <v>8617</v>
      </c>
      <c r="F16" s="838">
        <v>288153</v>
      </c>
      <c r="G16" s="838">
        <v>18236</v>
      </c>
      <c r="H16" s="838">
        <v>328755</v>
      </c>
      <c r="I16" s="838">
        <v>29764</v>
      </c>
    </row>
    <row r="17" spans="1:9" s="376" customFormat="1">
      <c r="A17" s="807">
        <v>2012</v>
      </c>
      <c r="B17" s="838">
        <v>7173076</v>
      </c>
      <c r="C17" s="838">
        <v>587642</v>
      </c>
      <c r="D17" s="838">
        <v>5897054</v>
      </c>
      <c r="E17" s="838">
        <v>8561</v>
      </c>
      <c r="F17" s="838">
        <v>298037</v>
      </c>
      <c r="G17" s="838">
        <v>18893</v>
      </c>
      <c r="H17" s="838">
        <v>332986</v>
      </c>
      <c r="I17" s="838">
        <v>29903</v>
      </c>
    </row>
    <row r="18" spans="1:9" s="376" customFormat="1">
      <c r="A18" s="807">
        <v>2013</v>
      </c>
      <c r="B18" s="838">
        <v>7290153</v>
      </c>
      <c r="C18" s="838">
        <v>602101</v>
      </c>
      <c r="D18" s="838">
        <v>5989716</v>
      </c>
      <c r="E18" s="838">
        <v>8465</v>
      </c>
      <c r="F18" s="838">
        <v>304322</v>
      </c>
      <c r="G18" s="838">
        <v>19082</v>
      </c>
      <c r="H18" s="838">
        <v>336449</v>
      </c>
      <c r="I18" s="838">
        <v>30018</v>
      </c>
    </row>
    <row r="19" spans="1:9" s="376" customFormat="1">
      <c r="A19" s="807">
        <v>2014</v>
      </c>
      <c r="B19" s="838">
        <v>7395563</v>
      </c>
      <c r="C19" s="838">
        <v>616410</v>
      </c>
      <c r="D19" s="838">
        <v>6070405</v>
      </c>
      <c r="E19" s="838">
        <v>8422</v>
      </c>
      <c r="F19" s="838">
        <v>311096</v>
      </c>
      <c r="G19" s="838">
        <v>19142</v>
      </c>
      <c r="H19" s="838">
        <v>339759</v>
      </c>
      <c r="I19" s="838">
        <v>30329</v>
      </c>
    </row>
    <row r="20" spans="1:9" s="376" customFormat="1">
      <c r="A20" s="807">
        <v>2015</v>
      </c>
      <c r="B20" s="838">
        <v>7526662</v>
      </c>
      <c r="C20" s="838">
        <v>633413</v>
      </c>
      <c r="D20" s="838">
        <v>6171168</v>
      </c>
      <c r="E20" s="838">
        <v>8567</v>
      </c>
      <c r="F20" s="838">
        <v>319784</v>
      </c>
      <c r="G20" s="838">
        <v>19663</v>
      </c>
      <c r="H20" s="838">
        <v>343084</v>
      </c>
      <c r="I20" s="838">
        <v>30983</v>
      </c>
    </row>
    <row r="21" spans="1:9" s="376" customFormat="1">
      <c r="A21" s="807">
        <v>2016</v>
      </c>
      <c r="B21" s="838">
        <v>7670154</v>
      </c>
      <c r="C21" s="838">
        <v>648699</v>
      </c>
      <c r="D21" s="838">
        <v>6282597</v>
      </c>
      <c r="E21" s="838">
        <v>8664</v>
      </c>
      <c r="F21" s="838">
        <v>331954</v>
      </c>
      <c r="G21" s="838">
        <v>20638</v>
      </c>
      <c r="H21" s="838">
        <v>346118</v>
      </c>
      <c r="I21" s="838">
        <v>31484</v>
      </c>
    </row>
    <row r="22" spans="1:9" s="376" customFormat="1">
      <c r="A22" s="807">
        <v>2017</v>
      </c>
      <c r="B22" s="838">
        <v>7832035</v>
      </c>
      <c r="C22" s="838">
        <v>664475</v>
      </c>
      <c r="D22" s="838">
        <v>6410321</v>
      </c>
      <c r="E22" s="838">
        <v>8784</v>
      </c>
      <c r="F22" s="838">
        <v>345941</v>
      </c>
      <c r="G22" s="838">
        <v>21604</v>
      </c>
      <c r="H22" s="838">
        <v>348826</v>
      </c>
      <c r="I22" s="838">
        <v>32084</v>
      </c>
    </row>
    <row r="23" spans="1:9" s="376" customFormat="1">
      <c r="A23" s="807">
        <v>2018</v>
      </c>
      <c r="B23" s="838">
        <v>7974348</v>
      </c>
      <c r="C23" s="838">
        <v>675708</v>
      </c>
      <c r="D23" s="838">
        <v>6521643</v>
      </c>
      <c r="E23" s="838">
        <v>8958</v>
      </c>
      <c r="F23" s="838">
        <v>360346</v>
      </c>
      <c r="G23" s="838">
        <v>22934</v>
      </c>
      <c r="H23" s="838">
        <v>351934</v>
      </c>
      <c r="I23" s="838">
        <v>32825</v>
      </c>
    </row>
    <row r="24" spans="1:9" s="376" customFormat="1">
      <c r="A24" s="807">
        <v>2019</v>
      </c>
      <c r="B24" s="838">
        <v>8111142</v>
      </c>
      <c r="C24" s="838">
        <v>687913</v>
      </c>
      <c r="D24" s="838">
        <v>6626660</v>
      </c>
      <c r="E24" s="838">
        <v>9178</v>
      </c>
      <c r="F24" s="838">
        <v>374479</v>
      </c>
      <c r="G24" s="838">
        <v>24247</v>
      </c>
      <c r="H24" s="838">
        <v>355192</v>
      </c>
      <c r="I24" s="838">
        <v>33473</v>
      </c>
    </row>
    <row r="25" spans="1:9">
      <c r="A25" s="807">
        <v>2020</v>
      </c>
      <c r="B25" s="838">
        <v>8236990</v>
      </c>
      <c r="C25" s="838">
        <v>698756</v>
      </c>
      <c r="D25" s="838">
        <v>6723070</v>
      </c>
      <c r="E25" s="838">
        <v>9225</v>
      </c>
      <c r="F25" s="838">
        <v>388734</v>
      </c>
      <c r="G25" s="838">
        <v>24446</v>
      </c>
      <c r="H25" s="838">
        <v>358422</v>
      </c>
      <c r="I25" s="838">
        <v>34337</v>
      </c>
    </row>
    <row r="26" spans="1:9" s="324" customFormat="1">
      <c r="A26" s="833"/>
      <c r="B26" s="323"/>
      <c r="C26" s="323"/>
      <c r="D26" s="323"/>
      <c r="E26" s="323"/>
      <c r="F26" s="841"/>
      <c r="G26" s="841"/>
      <c r="H26" s="841"/>
      <c r="I26" s="841"/>
    </row>
    <row r="27" spans="1:9" s="324" customFormat="1" ht="13">
      <c r="A27" s="837"/>
      <c r="B27" s="1464" t="s">
        <v>436</v>
      </c>
      <c r="C27" s="1464"/>
      <c r="D27" s="1464"/>
      <c r="E27" s="1464"/>
      <c r="F27" s="1464"/>
      <c r="G27" s="1464"/>
      <c r="H27" s="1464"/>
      <c r="I27" s="1464"/>
    </row>
    <row r="28" spans="1:9" s="376" customFormat="1">
      <c r="A28" s="833"/>
      <c r="B28" s="323"/>
      <c r="C28" s="323"/>
      <c r="D28" s="323"/>
      <c r="E28" s="323"/>
      <c r="F28" s="841"/>
      <c r="G28" s="841"/>
      <c r="H28" s="841"/>
      <c r="I28" s="841"/>
    </row>
    <row r="29" spans="1:9" s="376" customFormat="1">
      <c r="A29" s="807">
        <v>2006</v>
      </c>
      <c r="B29" s="838">
        <v>9338023</v>
      </c>
      <c r="C29" s="838">
        <v>775278</v>
      </c>
      <c r="D29" s="838">
        <v>7513438</v>
      </c>
      <c r="E29" s="838">
        <v>14325</v>
      </c>
      <c r="F29" s="838">
        <v>384093</v>
      </c>
      <c r="G29" s="838">
        <v>28245</v>
      </c>
      <c r="H29" s="838">
        <v>576909</v>
      </c>
      <c r="I29" s="838">
        <v>45735</v>
      </c>
    </row>
    <row r="30" spans="1:9" s="376" customFormat="1">
      <c r="A30" s="807">
        <v>2007</v>
      </c>
      <c r="B30" s="838">
        <v>9496289</v>
      </c>
      <c r="C30" s="838">
        <v>791750</v>
      </c>
      <c r="D30" s="838">
        <v>7638869</v>
      </c>
      <c r="E30" s="838">
        <v>14374</v>
      </c>
      <c r="F30" s="838">
        <v>394206</v>
      </c>
      <c r="G30" s="838">
        <v>29648</v>
      </c>
      <c r="H30" s="838">
        <v>581668</v>
      </c>
      <c r="I30" s="838">
        <v>45774</v>
      </c>
    </row>
    <row r="31" spans="1:9" s="376" customFormat="1" ht="14.5">
      <c r="A31" s="807" t="s">
        <v>1384</v>
      </c>
      <c r="B31" s="838">
        <v>8409763</v>
      </c>
      <c r="C31" s="838">
        <v>706225</v>
      </c>
      <c r="D31" s="838">
        <v>6717050</v>
      </c>
      <c r="E31" s="838">
        <v>12735</v>
      </c>
      <c r="F31" s="838">
        <v>341366</v>
      </c>
      <c r="G31" s="838">
        <v>25049</v>
      </c>
      <c r="H31" s="838">
        <v>565782</v>
      </c>
      <c r="I31" s="838">
        <v>41556</v>
      </c>
    </row>
    <row r="32" spans="1:9" s="376" customFormat="1">
      <c r="A32" s="807">
        <v>2009</v>
      </c>
      <c r="B32" s="838">
        <v>8499456</v>
      </c>
      <c r="C32" s="838">
        <v>728882</v>
      </c>
      <c r="D32" s="838">
        <v>6772212</v>
      </c>
      <c r="E32" s="838">
        <v>12849</v>
      </c>
      <c r="F32" s="838">
        <v>346851</v>
      </c>
      <c r="G32" s="838">
        <v>24356</v>
      </c>
      <c r="H32" s="838">
        <v>572036</v>
      </c>
      <c r="I32" s="838">
        <v>42270</v>
      </c>
    </row>
    <row r="33" spans="1:9" s="376" customFormat="1">
      <c r="A33" s="807">
        <v>2010</v>
      </c>
      <c r="B33" s="838">
        <v>8630327</v>
      </c>
      <c r="C33" s="838">
        <v>753790</v>
      </c>
      <c r="D33" s="838">
        <v>6862802</v>
      </c>
      <c r="E33" s="838">
        <v>13046</v>
      </c>
      <c r="F33" s="838">
        <v>354440</v>
      </c>
      <c r="G33" s="838">
        <v>23462</v>
      </c>
      <c r="H33" s="838">
        <v>579855</v>
      </c>
      <c r="I33" s="838">
        <v>42932</v>
      </c>
    </row>
    <row r="34" spans="1:9" s="376" customFormat="1">
      <c r="A34" s="807">
        <v>2011</v>
      </c>
      <c r="B34" s="838">
        <v>8761017</v>
      </c>
      <c r="C34" s="838">
        <v>771641</v>
      </c>
      <c r="D34" s="838">
        <v>6958119</v>
      </c>
      <c r="E34" s="838">
        <v>13119</v>
      </c>
      <c r="F34" s="838">
        <v>364135</v>
      </c>
      <c r="G34" s="838">
        <v>24126</v>
      </c>
      <c r="H34" s="838">
        <v>586317</v>
      </c>
      <c r="I34" s="838">
        <v>43560</v>
      </c>
    </row>
    <row r="35" spans="1:9" s="376" customFormat="1">
      <c r="A35" s="807">
        <v>2012</v>
      </c>
      <c r="B35" s="838">
        <v>8959539</v>
      </c>
      <c r="C35" s="838">
        <v>792637</v>
      </c>
      <c r="D35" s="838">
        <v>7110701</v>
      </c>
      <c r="E35" s="838">
        <v>13221</v>
      </c>
      <c r="F35" s="838">
        <v>379303</v>
      </c>
      <c r="G35" s="838">
        <v>24698</v>
      </c>
      <c r="H35" s="838">
        <v>594584</v>
      </c>
      <c r="I35" s="838">
        <v>44395</v>
      </c>
    </row>
    <row r="36" spans="1:9" s="376" customFormat="1">
      <c r="A36" s="807">
        <v>2013</v>
      </c>
      <c r="B36" s="838">
        <v>9103344</v>
      </c>
      <c r="C36" s="838">
        <v>814571</v>
      </c>
      <c r="D36" s="838">
        <v>7214493</v>
      </c>
      <c r="E36" s="838">
        <v>13320</v>
      </c>
      <c r="F36" s="838">
        <v>387828</v>
      </c>
      <c r="G36" s="838">
        <v>25117</v>
      </c>
      <c r="H36" s="838">
        <v>602769</v>
      </c>
      <c r="I36" s="838">
        <v>45246</v>
      </c>
    </row>
    <row r="37" spans="1:9" s="376" customFormat="1">
      <c r="A37" s="807">
        <v>2014</v>
      </c>
      <c r="B37" s="838">
        <v>9240580</v>
      </c>
      <c r="C37" s="838">
        <v>836686</v>
      </c>
      <c r="D37" s="838">
        <v>7311093</v>
      </c>
      <c r="E37" s="838">
        <v>13622</v>
      </c>
      <c r="F37" s="838">
        <v>396513</v>
      </c>
      <c r="G37" s="838">
        <v>25606</v>
      </c>
      <c r="H37" s="838">
        <v>610709</v>
      </c>
      <c r="I37" s="838">
        <v>46351</v>
      </c>
    </row>
    <row r="38" spans="1:9" s="376" customFormat="1">
      <c r="A38" s="807">
        <v>2015</v>
      </c>
      <c r="B38" s="838">
        <v>9403527</v>
      </c>
      <c r="C38" s="838">
        <v>862403</v>
      </c>
      <c r="D38" s="838">
        <v>7427661</v>
      </c>
      <c r="E38" s="838">
        <v>13756</v>
      </c>
      <c r="F38" s="838">
        <v>408154</v>
      </c>
      <c r="G38" s="838">
        <v>26073</v>
      </c>
      <c r="H38" s="838">
        <v>618086</v>
      </c>
      <c r="I38" s="838">
        <v>47394</v>
      </c>
    </row>
    <row r="39" spans="1:9" s="376" customFormat="1">
      <c r="A39" s="807">
        <v>2016</v>
      </c>
      <c r="B39" s="838">
        <v>9575438</v>
      </c>
      <c r="C39" s="838">
        <v>885891</v>
      </c>
      <c r="D39" s="838">
        <v>7550273</v>
      </c>
      <c r="E39" s="838">
        <v>13877</v>
      </c>
      <c r="F39" s="838">
        <v>424397</v>
      </c>
      <c r="G39" s="838">
        <v>27362</v>
      </c>
      <c r="H39" s="838">
        <v>625127</v>
      </c>
      <c r="I39" s="838">
        <v>48511</v>
      </c>
    </row>
    <row r="40" spans="1:9" s="376" customFormat="1">
      <c r="A40" s="807">
        <v>2017</v>
      </c>
      <c r="B40" s="838">
        <v>9771823</v>
      </c>
      <c r="C40" s="838">
        <v>909914</v>
      </c>
      <c r="D40" s="838">
        <v>7695182</v>
      </c>
      <c r="E40" s="838">
        <v>14141</v>
      </c>
      <c r="F40" s="838">
        <v>442591</v>
      </c>
      <c r="G40" s="838">
        <v>28809</v>
      </c>
      <c r="H40" s="838">
        <v>631340</v>
      </c>
      <c r="I40" s="838">
        <v>49846</v>
      </c>
    </row>
    <row r="41" spans="1:9" s="376" customFormat="1">
      <c r="A41" s="807">
        <v>2018</v>
      </c>
      <c r="B41" s="838">
        <v>9972076</v>
      </c>
      <c r="C41" s="838">
        <v>926882</v>
      </c>
      <c r="D41" s="838">
        <v>7845761</v>
      </c>
      <c r="E41" s="838">
        <v>14203</v>
      </c>
      <c r="F41" s="838">
        <v>465408</v>
      </c>
      <c r="G41" s="838">
        <v>30145</v>
      </c>
      <c r="H41" s="838">
        <v>638456</v>
      </c>
      <c r="I41" s="838">
        <v>51221</v>
      </c>
    </row>
    <row r="42" spans="1:9" s="324" customFormat="1">
      <c r="A42" s="807">
        <v>2019</v>
      </c>
      <c r="B42" s="838">
        <v>10150608</v>
      </c>
      <c r="C42" s="838">
        <v>944258</v>
      </c>
      <c r="D42" s="838">
        <v>7973421</v>
      </c>
      <c r="E42" s="838">
        <v>14311</v>
      </c>
      <c r="F42" s="838">
        <v>489299</v>
      </c>
      <c r="G42" s="838">
        <v>31371</v>
      </c>
      <c r="H42" s="838">
        <v>645226</v>
      </c>
      <c r="I42" s="838">
        <v>52722</v>
      </c>
    </row>
    <row r="43" spans="1:9" s="324" customFormat="1">
      <c r="A43" s="807">
        <v>2020</v>
      </c>
      <c r="B43" s="838">
        <v>10328092</v>
      </c>
      <c r="C43" s="838">
        <v>962034</v>
      </c>
      <c r="D43" s="838">
        <v>8096844</v>
      </c>
      <c r="E43" s="838">
        <v>14399</v>
      </c>
      <c r="F43" s="838">
        <v>514025</v>
      </c>
      <c r="G43" s="838">
        <v>31538</v>
      </c>
      <c r="H43" s="838">
        <v>653937</v>
      </c>
      <c r="I43" s="838">
        <v>55315</v>
      </c>
    </row>
    <row r="44" spans="1:9" s="324" customFormat="1">
      <c r="A44" s="814"/>
      <c r="B44" s="329"/>
      <c r="C44" s="329"/>
      <c r="D44" s="329"/>
      <c r="E44" s="329"/>
      <c r="F44" s="841"/>
      <c r="G44" s="841"/>
      <c r="H44" s="841"/>
      <c r="I44" s="841"/>
    </row>
    <row r="45" spans="1:9" s="376" customFormat="1" ht="13">
      <c r="A45" s="837"/>
      <c r="B45" s="1464" t="s">
        <v>437</v>
      </c>
      <c r="C45" s="1464"/>
      <c r="D45" s="1464"/>
      <c r="E45" s="1464"/>
      <c r="F45" s="1464"/>
      <c r="G45" s="1464"/>
      <c r="H45" s="1464"/>
      <c r="I45" s="1464"/>
    </row>
    <row r="46" spans="1:9" s="376" customFormat="1">
      <c r="A46" s="833"/>
      <c r="B46" s="323"/>
      <c r="C46" s="323"/>
      <c r="D46" s="323"/>
      <c r="E46" s="323"/>
      <c r="F46" s="841"/>
      <c r="G46" s="841"/>
      <c r="H46" s="841"/>
      <c r="I46" s="841"/>
    </row>
    <row r="47" spans="1:9" s="376" customFormat="1">
      <c r="A47" s="807">
        <v>2006</v>
      </c>
      <c r="B47" s="838">
        <v>1416379</v>
      </c>
      <c r="C47" s="838">
        <v>94307</v>
      </c>
      <c r="D47" s="838">
        <v>1225967</v>
      </c>
      <c r="E47" s="838">
        <v>2394</v>
      </c>
      <c r="F47" s="838">
        <v>80812</v>
      </c>
      <c r="G47" s="838">
        <v>2827</v>
      </c>
      <c r="H47" s="838">
        <v>1623</v>
      </c>
      <c r="I47" s="838">
        <v>8449</v>
      </c>
    </row>
    <row r="48" spans="1:9" s="376" customFormat="1">
      <c r="A48" s="807">
        <v>2007</v>
      </c>
      <c r="B48" s="838">
        <v>1421687</v>
      </c>
      <c r="C48" s="838">
        <v>96000</v>
      </c>
      <c r="D48" s="838">
        <v>1228621</v>
      </c>
      <c r="E48" s="838">
        <v>2376</v>
      </c>
      <c r="F48" s="838">
        <v>81925</v>
      </c>
      <c r="G48" s="838">
        <v>2764</v>
      </c>
      <c r="H48" s="838">
        <v>1625</v>
      </c>
      <c r="I48" s="838">
        <v>8376</v>
      </c>
    </row>
    <row r="49" spans="1:9" s="376" customFormat="1" ht="14.5">
      <c r="A49" s="807" t="s">
        <v>1384</v>
      </c>
      <c r="B49" s="838">
        <v>1269459</v>
      </c>
      <c r="C49" s="838">
        <v>88280</v>
      </c>
      <c r="D49" s="838">
        <v>1091164</v>
      </c>
      <c r="E49" s="838">
        <v>2170</v>
      </c>
      <c r="F49" s="838">
        <v>75580</v>
      </c>
      <c r="G49" s="838">
        <v>2883</v>
      </c>
      <c r="H49" s="838">
        <v>1598</v>
      </c>
      <c r="I49" s="838">
        <v>7784</v>
      </c>
    </row>
    <row r="50" spans="1:9" s="376" customFormat="1">
      <c r="A50" s="807">
        <v>2009</v>
      </c>
      <c r="B50" s="838">
        <v>1266879</v>
      </c>
      <c r="C50" s="838">
        <v>90292</v>
      </c>
      <c r="D50" s="838">
        <v>1088221</v>
      </c>
      <c r="E50" s="838">
        <v>2078</v>
      </c>
      <c r="F50" s="838">
        <v>73929</v>
      </c>
      <c r="G50" s="838">
        <v>3134</v>
      </c>
      <c r="H50" s="838">
        <v>1600</v>
      </c>
      <c r="I50" s="838">
        <v>7625</v>
      </c>
    </row>
    <row r="51" spans="1:9" s="376" customFormat="1">
      <c r="A51" s="807">
        <v>2010</v>
      </c>
      <c r="B51" s="838">
        <v>1287193</v>
      </c>
      <c r="C51" s="838">
        <v>93478</v>
      </c>
      <c r="D51" s="838">
        <v>1105732</v>
      </c>
      <c r="E51" s="838">
        <v>2276</v>
      </c>
      <c r="F51" s="838">
        <v>73655</v>
      </c>
      <c r="G51" s="838">
        <v>2692</v>
      </c>
      <c r="H51" s="838">
        <v>1649</v>
      </c>
      <c r="I51" s="838">
        <v>7711</v>
      </c>
    </row>
    <row r="52" spans="1:9" s="376" customFormat="1">
      <c r="A52" s="807">
        <v>2011</v>
      </c>
      <c r="B52" s="838">
        <v>1304550</v>
      </c>
      <c r="C52" s="838">
        <v>94985</v>
      </c>
      <c r="D52" s="838">
        <v>1120360</v>
      </c>
      <c r="E52" s="838">
        <v>2130</v>
      </c>
      <c r="F52" s="838">
        <v>74545</v>
      </c>
      <c r="G52" s="838">
        <v>3194</v>
      </c>
      <c r="H52" s="838">
        <v>1659</v>
      </c>
      <c r="I52" s="838">
        <v>7677</v>
      </c>
    </row>
    <row r="53" spans="1:9" s="376" customFormat="1">
      <c r="A53" s="807">
        <v>2012</v>
      </c>
      <c r="B53" s="838">
        <v>1327015</v>
      </c>
      <c r="C53" s="838">
        <v>97103</v>
      </c>
      <c r="D53" s="838">
        <v>1135704</v>
      </c>
      <c r="E53" s="838">
        <v>2133</v>
      </c>
      <c r="F53" s="838">
        <v>78367</v>
      </c>
      <c r="G53" s="838">
        <v>4093</v>
      </c>
      <c r="H53" s="838">
        <v>1790</v>
      </c>
      <c r="I53" s="838">
        <v>7825</v>
      </c>
    </row>
    <row r="54" spans="1:9" s="376" customFormat="1">
      <c r="A54" s="807">
        <v>2013</v>
      </c>
      <c r="B54" s="838">
        <v>1344876</v>
      </c>
      <c r="C54" s="838">
        <v>98837</v>
      </c>
      <c r="D54" s="838">
        <v>1149520</v>
      </c>
      <c r="E54" s="838">
        <v>2133</v>
      </c>
      <c r="F54" s="838">
        <v>81085</v>
      </c>
      <c r="G54" s="838">
        <v>3363</v>
      </c>
      <c r="H54" s="838">
        <v>1891</v>
      </c>
      <c r="I54" s="838">
        <v>8047</v>
      </c>
    </row>
    <row r="55" spans="1:9" s="376" customFormat="1">
      <c r="A55" s="807">
        <v>2014</v>
      </c>
      <c r="B55" s="838">
        <v>1352561</v>
      </c>
      <c r="C55" s="838">
        <v>100327</v>
      </c>
      <c r="D55" s="838">
        <v>1154106</v>
      </c>
      <c r="E55" s="838">
        <v>2133</v>
      </c>
      <c r="F55" s="838">
        <v>82771</v>
      </c>
      <c r="G55" s="838">
        <v>3129</v>
      </c>
      <c r="H55" s="838">
        <v>1951</v>
      </c>
      <c r="I55" s="838">
        <v>8144</v>
      </c>
    </row>
    <row r="56" spans="1:9" s="376" customFormat="1">
      <c r="A56" s="807">
        <v>2015</v>
      </c>
      <c r="B56" s="838">
        <v>1368868</v>
      </c>
      <c r="C56" s="838">
        <v>102129</v>
      </c>
      <c r="D56" s="838">
        <v>1165215</v>
      </c>
      <c r="E56" s="838">
        <v>2195</v>
      </c>
      <c r="F56" s="838">
        <v>85664</v>
      </c>
      <c r="G56" s="838">
        <v>3429</v>
      </c>
      <c r="H56" s="838">
        <v>2046</v>
      </c>
      <c r="I56" s="838">
        <v>8190</v>
      </c>
    </row>
    <row r="57" spans="1:9" s="376" customFormat="1">
      <c r="A57" s="807">
        <v>2016</v>
      </c>
      <c r="B57" s="838">
        <v>1387733</v>
      </c>
      <c r="C57" s="838">
        <v>103150</v>
      </c>
      <c r="D57" s="838">
        <v>1178417</v>
      </c>
      <c r="E57" s="838">
        <v>2274</v>
      </c>
      <c r="F57" s="838">
        <v>89879</v>
      </c>
      <c r="G57" s="838">
        <v>3577</v>
      </c>
      <c r="H57" s="838">
        <v>2210</v>
      </c>
      <c r="I57" s="838">
        <v>8226</v>
      </c>
    </row>
    <row r="58" spans="1:9" s="376" customFormat="1">
      <c r="A58" s="807">
        <v>2017</v>
      </c>
      <c r="B58" s="838">
        <v>1409642</v>
      </c>
      <c r="C58" s="838">
        <v>104530</v>
      </c>
      <c r="D58" s="838">
        <v>1195149</v>
      </c>
      <c r="E58" s="838">
        <v>2249</v>
      </c>
      <c r="F58" s="838">
        <v>93141</v>
      </c>
      <c r="G58" s="838">
        <v>3906</v>
      </c>
      <c r="H58" s="838">
        <v>2340</v>
      </c>
      <c r="I58" s="838">
        <v>8327</v>
      </c>
    </row>
    <row r="59" spans="1:9" s="376" customFormat="1">
      <c r="A59" s="807">
        <v>2018</v>
      </c>
      <c r="B59" s="838">
        <v>1422065</v>
      </c>
      <c r="C59" s="838">
        <v>105080</v>
      </c>
      <c r="D59" s="838">
        <v>1202829</v>
      </c>
      <c r="E59" s="838">
        <v>2285</v>
      </c>
      <c r="F59" s="838">
        <v>96943</v>
      </c>
      <c r="G59" s="838">
        <v>3997</v>
      </c>
      <c r="H59" s="838">
        <v>2449</v>
      </c>
      <c r="I59" s="838">
        <v>8482</v>
      </c>
    </row>
    <row r="60" spans="1:9" s="376" customFormat="1">
      <c r="A60" s="807">
        <v>2019</v>
      </c>
      <c r="B60" s="838">
        <v>1434141</v>
      </c>
      <c r="C60" s="838">
        <v>105305</v>
      </c>
      <c r="D60" s="838">
        <v>1210790</v>
      </c>
      <c r="E60" s="838">
        <v>2325</v>
      </c>
      <c r="F60" s="838">
        <v>100659</v>
      </c>
      <c r="G60" s="838">
        <v>4013</v>
      </c>
      <c r="H60" s="838">
        <v>2490</v>
      </c>
      <c r="I60" s="838">
        <v>8559</v>
      </c>
    </row>
    <row r="61" spans="1:9" s="376" customFormat="1">
      <c r="A61" s="807">
        <v>2020</v>
      </c>
      <c r="B61" s="838">
        <v>1452634</v>
      </c>
      <c r="C61" s="838">
        <v>106775</v>
      </c>
      <c r="D61" s="838">
        <v>1221433</v>
      </c>
      <c r="E61" s="838">
        <v>2366</v>
      </c>
      <c r="F61" s="838">
        <v>106639</v>
      </c>
      <c r="G61" s="838">
        <v>4064</v>
      </c>
      <c r="H61" s="838">
        <v>2643</v>
      </c>
      <c r="I61" s="838">
        <v>8714</v>
      </c>
    </row>
    <row r="62" spans="1:9" s="376" customFormat="1">
      <c r="A62" s="834"/>
      <c r="B62" s="838"/>
      <c r="C62" s="244"/>
      <c r="D62" s="838"/>
      <c r="E62" s="244"/>
      <c r="F62" s="838"/>
      <c r="G62" s="244"/>
      <c r="H62" s="857"/>
      <c r="I62" s="1010"/>
    </row>
    <row r="63" spans="1:9" s="376" customFormat="1" ht="13">
      <c r="A63" s="837"/>
      <c r="B63" s="1285" t="s">
        <v>438</v>
      </c>
      <c r="C63" s="1285"/>
      <c r="D63" s="1285"/>
      <c r="E63" s="1285"/>
      <c r="F63" s="1285"/>
      <c r="G63" s="1285"/>
      <c r="H63" s="1285"/>
      <c r="I63" s="1285"/>
    </row>
    <row r="64" spans="1:9" s="376" customFormat="1">
      <c r="A64" s="833"/>
      <c r="B64" s="323"/>
      <c r="C64" s="323"/>
      <c r="D64" s="323"/>
      <c r="E64" s="323"/>
      <c r="F64" s="841"/>
      <c r="G64" s="841"/>
      <c r="H64" s="841"/>
      <c r="I64" s="1010"/>
    </row>
    <row r="65" spans="1:9" s="376" customFormat="1">
      <c r="A65" s="807">
        <v>2006</v>
      </c>
      <c r="B65" s="838">
        <v>1718918</v>
      </c>
      <c r="C65" s="838">
        <v>94375</v>
      </c>
      <c r="D65" s="838">
        <v>1452002</v>
      </c>
      <c r="E65" s="838">
        <v>2808</v>
      </c>
      <c r="F65" s="838">
        <v>119268</v>
      </c>
      <c r="G65" s="838">
        <v>7879</v>
      </c>
      <c r="H65" s="838">
        <v>30455</v>
      </c>
      <c r="I65" s="838">
        <v>12131</v>
      </c>
    </row>
    <row r="66" spans="1:9" s="376" customFormat="1">
      <c r="A66" s="807">
        <v>2007</v>
      </c>
      <c r="B66" s="838">
        <v>1737648</v>
      </c>
      <c r="C66" s="838">
        <v>97880</v>
      </c>
      <c r="D66" s="838">
        <v>1465417</v>
      </c>
      <c r="E66" s="838">
        <v>2739</v>
      </c>
      <c r="F66" s="838">
        <v>120148</v>
      </c>
      <c r="G66" s="838">
        <v>8076</v>
      </c>
      <c r="H66" s="838">
        <v>31192</v>
      </c>
      <c r="I66" s="838">
        <v>12196</v>
      </c>
    </row>
    <row r="67" spans="1:9" s="376" customFormat="1" ht="14.5">
      <c r="A67" s="807" t="s">
        <v>1384</v>
      </c>
      <c r="B67" s="838">
        <v>1539785</v>
      </c>
      <c r="C67" s="838">
        <v>89535</v>
      </c>
      <c r="D67" s="838">
        <v>1293427</v>
      </c>
      <c r="E67" s="838">
        <v>2447</v>
      </c>
      <c r="F67" s="838">
        <v>106326</v>
      </c>
      <c r="G67" s="838">
        <v>7137</v>
      </c>
      <c r="H67" s="838">
        <v>29802</v>
      </c>
      <c r="I67" s="838">
        <v>11111</v>
      </c>
    </row>
    <row r="68" spans="1:9" s="376" customFormat="1">
      <c r="A68" s="807">
        <v>2009</v>
      </c>
      <c r="B68" s="838">
        <v>1546337</v>
      </c>
      <c r="C68" s="838">
        <v>93034</v>
      </c>
      <c r="D68" s="838">
        <v>1295571</v>
      </c>
      <c r="E68" s="838">
        <v>2397</v>
      </c>
      <c r="F68" s="838">
        <v>106289</v>
      </c>
      <c r="G68" s="838">
        <v>6874</v>
      </c>
      <c r="H68" s="838">
        <v>31079</v>
      </c>
      <c r="I68" s="838">
        <v>11093</v>
      </c>
    </row>
    <row r="69" spans="1:9" s="376" customFormat="1">
      <c r="A69" s="807">
        <v>2010</v>
      </c>
      <c r="B69" s="838">
        <v>1567213</v>
      </c>
      <c r="C69" s="838">
        <v>97476</v>
      </c>
      <c r="D69" s="838">
        <v>1308910</v>
      </c>
      <c r="E69" s="838">
        <v>2387</v>
      </c>
      <c r="F69" s="838">
        <v>108258</v>
      </c>
      <c r="G69" s="838">
        <v>6622</v>
      </c>
      <c r="H69" s="838">
        <v>32481</v>
      </c>
      <c r="I69" s="838">
        <v>11079</v>
      </c>
    </row>
    <row r="70" spans="1:9" s="376" customFormat="1">
      <c r="A70" s="807">
        <v>2011</v>
      </c>
      <c r="B70" s="838">
        <v>1585455</v>
      </c>
      <c r="C70" s="838">
        <v>100540</v>
      </c>
      <c r="D70" s="838">
        <v>1321092</v>
      </c>
      <c r="E70" s="838">
        <v>2422</v>
      </c>
      <c r="F70" s="838">
        <v>109932</v>
      </c>
      <c r="G70" s="838">
        <v>6557</v>
      </c>
      <c r="H70" s="838">
        <v>33904</v>
      </c>
      <c r="I70" s="838">
        <v>11008</v>
      </c>
    </row>
    <row r="71" spans="1:9" s="376" customFormat="1">
      <c r="A71" s="807">
        <v>2012</v>
      </c>
      <c r="B71" s="838">
        <v>1603755</v>
      </c>
      <c r="C71" s="838">
        <v>103665</v>
      </c>
      <c r="D71" s="838">
        <v>1330774</v>
      </c>
      <c r="E71" s="838">
        <v>2380</v>
      </c>
      <c r="F71" s="838">
        <v>113667</v>
      </c>
      <c r="G71" s="838">
        <v>6669</v>
      </c>
      <c r="H71" s="838">
        <v>35392</v>
      </c>
      <c r="I71" s="838">
        <v>11208</v>
      </c>
    </row>
    <row r="72" spans="1:9" s="376" customFormat="1">
      <c r="A72" s="807">
        <v>2013</v>
      </c>
      <c r="B72" s="838">
        <v>1616136</v>
      </c>
      <c r="C72" s="838">
        <v>106826</v>
      </c>
      <c r="D72" s="838">
        <v>1337091</v>
      </c>
      <c r="E72" s="838">
        <v>2345</v>
      </c>
      <c r="F72" s="838">
        <v>115429</v>
      </c>
      <c r="G72" s="838">
        <v>6543</v>
      </c>
      <c r="H72" s="838">
        <v>36566</v>
      </c>
      <c r="I72" s="838">
        <v>11336</v>
      </c>
    </row>
    <row r="73" spans="1:9" s="376" customFormat="1">
      <c r="A73" s="807">
        <v>2014</v>
      </c>
      <c r="B73" s="838">
        <v>1629582</v>
      </c>
      <c r="C73" s="838">
        <v>110192</v>
      </c>
      <c r="D73" s="838">
        <v>1343315</v>
      </c>
      <c r="E73" s="838">
        <v>2338</v>
      </c>
      <c r="F73" s="838">
        <v>117610</v>
      </c>
      <c r="G73" s="838">
        <v>6739</v>
      </c>
      <c r="H73" s="838">
        <v>37847</v>
      </c>
      <c r="I73" s="838">
        <v>11541</v>
      </c>
    </row>
    <row r="74" spans="1:9" s="376" customFormat="1">
      <c r="A74" s="807">
        <v>2015</v>
      </c>
      <c r="B74" s="838">
        <v>1648058</v>
      </c>
      <c r="C74" s="838">
        <v>114297</v>
      </c>
      <c r="D74" s="838">
        <v>1353356</v>
      </c>
      <c r="E74" s="838">
        <v>2400</v>
      </c>
      <c r="F74" s="838">
        <v>120443</v>
      </c>
      <c r="G74" s="838">
        <v>6807</v>
      </c>
      <c r="H74" s="838">
        <v>39048</v>
      </c>
      <c r="I74" s="838">
        <v>11707</v>
      </c>
    </row>
    <row r="75" spans="1:9" s="376" customFormat="1">
      <c r="A75" s="807">
        <v>2016</v>
      </c>
      <c r="B75" s="838">
        <v>1674666</v>
      </c>
      <c r="C75" s="838">
        <v>118455</v>
      </c>
      <c r="D75" s="838">
        <v>1369736</v>
      </c>
      <c r="E75" s="838">
        <v>2390</v>
      </c>
      <c r="F75" s="838">
        <v>125007</v>
      </c>
      <c r="G75" s="838">
        <v>7000</v>
      </c>
      <c r="H75" s="838">
        <v>40177</v>
      </c>
      <c r="I75" s="838">
        <v>11901</v>
      </c>
    </row>
    <row r="76" spans="1:9" s="376" customFormat="1">
      <c r="A76" s="807">
        <v>2017</v>
      </c>
      <c r="B76" s="838">
        <v>1703339</v>
      </c>
      <c r="C76" s="838">
        <v>122940</v>
      </c>
      <c r="D76" s="838">
        <v>1387847</v>
      </c>
      <c r="E76" s="838">
        <v>2455</v>
      </c>
      <c r="F76" s="838">
        <v>129479</v>
      </c>
      <c r="G76" s="838">
        <v>7276</v>
      </c>
      <c r="H76" s="838">
        <v>41137</v>
      </c>
      <c r="I76" s="838">
        <v>12205</v>
      </c>
    </row>
    <row r="77" spans="1:9" s="376" customFormat="1">
      <c r="A77" s="807">
        <v>2018</v>
      </c>
      <c r="B77" s="838">
        <v>1732846</v>
      </c>
      <c r="C77" s="838">
        <v>126486</v>
      </c>
      <c r="D77" s="838">
        <v>1407031</v>
      </c>
      <c r="E77" s="838">
        <v>2407</v>
      </c>
      <c r="F77" s="838">
        <v>134389</v>
      </c>
      <c r="G77" s="838">
        <v>7678</v>
      </c>
      <c r="H77" s="838">
        <v>42249</v>
      </c>
      <c r="I77" s="838">
        <v>12606</v>
      </c>
    </row>
    <row r="78" spans="1:9" s="376" customFormat="1">
      <c r="A78" s="807">
        <v>2019</v>
      </c>
      <c r="B78" s="838">
        <v>1759920</v>
      </c>
      <c r="C78" s="838">
        <v>130406</v>
      </c>
      <c r="D78" s="838">
        <v>1423631</v>
      </c>
      <c r="E78" s="838">
        <v>2489</v>
      </c>
      <c r="F78" s="838">
        <v>139176</v>
      </c>
      <c r="G78" s="838">
        <v>7843</v>
      </c>
      <c r="H78" s="838">
        <v>43440</v>
      </c>
      <c r="I78" s="838">
        <v>12935</v>
      </c>
    </row>
    <row r="79" spans="1:9" s="376" customFormat="1">
      <c r="A79" s="807">
        <v>2020</v>
      </c>
      <c r="B79" s="838">
        <v>1785323</v>
      </c>
      <c r="C79" s="838">
        <v>134563</v>
      </c>
      <c r="D79" s="838">
        <v>1439194</v>
      </c>
      <c r="E79" s="838">
        <v>2479</v>
      </c>
      <c r="F79" s="838">
        <v>143564</v>
      </c>
      <c r="G79" s="838">
        <v>7833</v>
      </c>
      <c r="H79" s="838">
        <v>44447</v>
      </c>
      <c r="I79" s="838">
        <v>13243</v>
      </c>
    </row>
    <row r="80" spans="1:9" s="376" customFormat="1">
      <c r="A80" s="834"/>
      <c r="B80" s="838"/>
      <c r="C80" s="244"/>
      <c r="D80" s="838"/>
      <c r="E80" s="244"/>
      <c r="F80" s="838"/>
      <c r="G80" s="244"/>
      <c r="H80" s="857"/>
      <c r="I80" s="1010"/>
    </row>
    <row r="81" spans="1:9" s="376" customFormat="1" ht="13">
      <c r="A81" s="837"/>
      <c r="B81" s="1285" t="s">
        <v>439</v>
      </c>
      <c r="C81" s="1285"/>
      <c r="D81" s="1285"/>
      <c r="E81" s="1285"/>
      <c r="F81" s="1285"/>
      <c r="G81" s="1285"/>
      <c r="H81" s="1285"/>
      <c r="I81" s="1285"/>
    </row>
    <row r="82" spans="1:9" s="376" customFormat="1">
      <c r="A82" s="833"/>
      <c r="B82" s="323"/>
      <c r="C82" s="323"/>
      <c r="D82" s="323"/>
      <c r="E82" s="323"/>
      <c r="F82" s="841"/>
      <c r="G82" s="841"/>
      <c r="H82" s="841"/>
      <c r="I82" s="1010"/>
    </row>
    <row r="83" spans="1:9" s="376" customFormat="1">
      <c r="A83" s="807">
        <v>2006</v>
      </c>
      <c r="B83" s="838">
        <v>336765</v>
      </c>
      <c r="C83" s="838">
        <v>20243</v>
      </c>
      <c r="D83" s="838">
        <v>293925</v>
      </c>
      <c r="E83" s="838">
        <v>441</v>
      </c>
      <c r="F83" s="838">
        <v>17420</v>
      </c>
      <c r="G83" s="838">
        <v>1810</v>
      </c>
      <c r="H83" s="838">
        <v>1197</v>
      </c>
      <c r="I83" s="838">
        <v>1729</v>
      </c>
    </row>
    <row r="84" spans="1:9" s="376" customFormat="1">
      <c r="A84" s="807">
        <v>2007</v>
      </c>
      <c r="B84" s="838">
        <v>335365</v>
      </c>
      <c r="C84" s="838">
        <v>20349</v>
      </c>
      <c r="D84" s="838">
        <v>292248</v>
      </c>
      <c r="E84" s="838">
        <v>428</v>
      </c>
      <c r="F84" s="838">
        <v>17513</v>
      </c>
      <c r="G84" s="838">
        <v>1945</v>
      </c>
      <c r="H84" s="838">
        <v>1203</v>
      </c>
      <c r="I84" s="838">
        <v>1679</v>
      </c>
    </row>
    <row r="85" spans="1:9" s="376" customFormat="1" ht="14.5">
      <c r="A85" s="807" t="s">
        <v>1384</v>
      </c>
      <c r="B85" s="838">
        <v>298262</v>
      </c>
      <c r="C85" s="838">
        <v>18518</v>
      </c>
      <c r="D85" s="838">
        <v>258846</v>
      </c>
      <c r="E85" s="838">
        <v>496</v>
      </c>
      <c r="F85" s="838">
        <v>15716</v>
      </c>
      <c r="G85" s="838">
        <v>2072</v>
      </c>
      <c r="H85" s="838">
        <v>1133</v>
      </c>
      <c r="I85" s="838">
        <v>1481</v>
      </c>
    </row>
    <row r="86" spans="1:9" s="376" customFormat="1">
      <c r="A86" s="807">
        <v>2009</v>
      </c>
      <c r="B86" s="838">
        <v>299283</v>
      </c>
      <c r="C86" s="838">
        <v>18813</v>
      </c>
      <c r="D86" s="838">
        <v>259335</v>
      </c>
      <c r="E86" s="838">
        <v>502</v>
      </c>
      <c r="F86" s="838">
        <v>15806</v>
      </c>
      <c r="G86" s="838">
        <v>2164</v>
      </c>
      <c r="H86" s="838">
        <v>1154</v>
      </c>
      <c r="I86" s="838">
        <v>1509</v>
      </c>
    </row>
    <row r="87" spans="1:9" s="376" customFormat="1">
      <c r="A87" s="807">
        <v>2010</v>
      </c>
      <c r="B87" s="838">
        <v>301277</v>
      </c>
      <c r="C87" s="838">
        <v>19318</v>
      </c>
      <c r="D87" s="838">
        <v>261172</v>
      </c>
      <c r="E87" s="838">
        <v>486</v>
      </c>
      <c r="F87" s="838">
        <v>15651</v>
      </c>
      <c r="G87" s="838">
        <v>1960</v>
      </c>
      <c r="H87" s="838">
        <v>1154</v>
      </c>
      <c r="I87" s="838">
        <v>1536</v>
      </c>
    </row>
    <row r="88" spans="1:9" s="376" customFormat="1">
      <c r="A88" s="807">
        <v>2011</v>
      </c>
      <c r="B88" s="838">
        <v>305462</v>
      </c>
      <c r="C88" s="838">
        <v>19451</v>
      </c>
      <c r="D88" s="838">
        <v>265066</v>
      </c>
      <c r="E88" s="838">
        <v>479</v>
      </c>
      <c r="F88" s="838">
        <v>15764</v>
      </c>
      <c r="G88" s="838">
        <v>1931</v>
      </c>
      <c r="H88" s="838">
        <v>1195</v>
      </c>
      <c r="I88" s="838">
        <v>1576</v>
      </c>
    </row>
    <row r="89" spans="1:9" s="376" customFormat="1">
      <c r="A89" s="807">
        <v>2012</v>
      </c>
      <c r="B89" s="838">
        <v>311045</v>
      </c>
      <c r="C89" s="838">
        <v>19763</v>
      </c>
      <c r="D89" s="838">
        <v>269995</v>
      </c>
      <c r="E89" s="838">
        <v>446</v>
      </c>
      <c r="F89" s="838">
        <v>16040</v>
      </c>
      <c r="G89" s="838">
        <v>2011</v>
      </c>
      <c r="H89" s="838">
        <v>1202</v>
      </c>
      <c r="I89" s="838">
        <v>1588</v>
      </c>
    </row>
    <row r="90" spans="1:9" s="376" customFormat="1">
      <c r="A90" s="807">
        <v>2013</v>
      </c>
      <c r="B90" s="838">
        <v>314819</v>
      </c>
      <c r="C90" s="838">
        <v>20050</v>
      </c>
      <c r="D90" s="838">
        <v>273406</v>
      </c>
      <c r="E90" s="838">
        <v>426</v>
      </c>
      <c r="F90" s="838">
        <v>16158</v>
      </c>
      <c r="G90" s="838">
        <v>1918</v>
      </c>
      <c r="H90" s="838">
        <v>1201</v>
      </c>
      <c r="I90" s="838">
        <v>1660</v>
      </c>
    </row>
    <row r="91" spans="1:9" s="376" customFormat="1">
      <c r="A91" s="807">
        <v>2014</v>
      </c>
      <c r="B91" s="838">
        <v>318041</v>
      </c>
      <c r="C91" s="838">
        <v>20201</v>
      </c>
      <c r="D91" s="838">
        <v>276270</v>
      </c>
      <c r="E91" s="838">
        <v>436</v>
      </c>
      <c r="F91" s="838">
        <v>16232</v>
      </c>
      <c r="G91" s="838">
        <v>1976</v>
      </c>
      <c r="H91" s="838">
        <v>1227</v>
      </c>
      <c r="I91" s="838">
        <v>1699</v>
      </c>
    </row>
    <row r="92" spans="1:9" s="376" customFormat="1">
      <c r="A92" s="807">
        <v>2015</v>
      </c>
      <c r="B92" s="838">
        <v>322178</v>
      </c>
      <c r="C92" s="838">
        <v>20393</v>
      </c>
      <c r="D92" s="838">
        <v>280107</v>
      </c>
      <c r="E92" s="838">
        <v>409</v>
      </c>
      <c r="F92" s="838">
        <v>16297</v>
      </c>
      <c r="G92" s="838">
        <v>1918</v>
      </c>
      <c r="H92" s="838">
        <v>1325</v>
      </c>
      <c r="I92" s="838">
        <v>1729</v>
      </c>
    </row>
    <row r="93" spans="1:9" s="376" customFormat="1">
      <c r="A93" s="807">
        <v>2016</v>
      </c>
      <c r="B93" s="838">
        <v>327257</v>
      </c>
      <c r="C93" s="838">
        <v>20530</v>
      </c>
      <c r="D93" s="838">
        <v>284484</v>
      </c>
      <c r="E93" s="838">
        <v>411</v>
      </c>
      <c r="F93" s="838">
        <v>16706</v>
      </c>
      <c r="G93" s="838">
        <v>1982</v>
      </c>
      <c r="H93" s="838">
        <v>1341</v>
      </c>
      <c r="I93" s="838">
        <v>1803</v>
      </c>
    </row>
    <row r="94" spans="1:9" s="376" customFormat="1">
      <c r="A94" s="807">
        <v>2017</v>
      </c>
      <c r="B94" s="838">
        <v>333993</v>
      </c>
      <c r="C94" s="838">
        <v>20446</v>
      </c>
      <c r="D94" s="838">
        <v>290136</v>
      </c>
      <c r="E94" s="838">
        <v>434</v>
      </c>
      <c r="F94" s="838">
        <v>17843</v>
      </c>
      <c r="G94" s="838">
        <v>1927</v>
      </c>
      <c r="H94" s="838">
        <v>1387</v>
      </c>
      <c r="I94" s="838">
        <v>1820</v>
      </c>
    </row>
    <row r="95" spans="1:9" s="376" customFormat="1">
      <c r="A95" s="807">
        <v>2018</v>
      </c>
      <c r="B95" s="838">
        <v>334378</v>
      </c>
      <c r="C95" s="838">
        <v>20414</v>
      </c>
      <c r="D95" s="838">
        <v>290188</v>
      </c>
      <c r="E95" s="838">
        <v>445</v>
      </c>
      <c r="F95" s="838">
        <v>18075</v>
      </c>
      <c r="G95" s="838">
        <v>1943</v>
      </c>
      <c r="H95" s="838">
        <v>1414</v>
      </c>
      <c r="I95" s="838">
        <v>1899</v>
      </c>
    </row>
    <row r="96" spans="1:9" s="376" customFormat="1">
      <c r="A96" s="807">
        <v>2019</v>
      </c>
      <c r="B96" s="838">
        <v>337171</v>
      </c>
      <c r="C96" s="838">
        <v>20267</v>
      </c>
      <c r="D96" s="838">
        <v>292514</v>
      </c>
      <c r="E96" s="838">
        <v>460</v>
      </c>
      <c r="F96" s="838">
        <v>18482</v>
      </c>
      <c r="G96" s="838">
        <v>2008</v>
      </c>
      <c r="H96" s="838">
        <v>1429</v>
      </c>
      <c r="I96" s="838">
        <v>2011</v>
      </c>
    </row>
    <row r="97" spans="1:9" s="376" customFormat="1">
      <c r="A97" s="807">
        <v>2020</v>
      </c>
      <c r="B97" s="838">
        <v>339374</v>
      </c>
      <c r="C97" s="838">
        <v>20168</v>
      </c>
      <c r="D97" s="838">
        <v>294547</v>
      </c>
      <c r="E97" s="838">
        <v>452</v>
      </c>
      <c r="F97" s="838">
        <v>18665</v>
      </c>
      <c r="G97" s="838">
        <v>2055</v>
      </c>
      <c r="H97" s="838">
        <v>1460</v>
      </c>
      <c r="I97" s="838">
        <v>2027</v>
      </c>
    </row>
    <row r="98" spans="1:9" s="376" customFormat="1">
      <c r="A98" s="834"/>
      <c r="B98" s="838"/>
      <c r="C98" s="244"/>
      <c r="D98" s="838"/>
      <c r="E98" s="244"/>
      <c r="F98" s="838"/>
      <c r="G98" s="244"/>
      <c r="H98" s="857"/>
      <c r="I98" s="1010"/>
    </row>
    <row r="99" spans="1:9" s="376" customFormat="1" ht="13">
      <c r="A99" s="837"/>
      <c r="B99" s="1285" t="s">
        <v>440</v>
      </c>
      <c r="C99" s="1285"/>
      <c r="D99" s="1285"/>
      <c r="E99" s="1285"/>
      <c r="F99" s="1285"/>
      <c r="G99" s="1285"/>
      <c r="H99" s="1285"/>
      <c r="I99" s="1285"/>
    </row>
    <row r="100" spans="1:9" s="376" customFormat="1">
      <c r="A100" s="833"/>
      <c r="B100" s="323"/>
      <c r="C100" s="323"/>
      <c r="D100" s="323"/>
      <c r="E100" s="323"/>
      <c r="F100" s="841"/>
      <c r="G100" s="841"/>
      <c r="H100" s="841"/>
      <c r="I100" s="1010"/>
    </row>
    <row r="101" spans="1:9" s="376" customFormat="1">
      <c r="A101" s="807">
        <v>2006</v>
      </c>
      <c r="B101" s="838">
        <v>959687</v>
      </c>
      <c r="C101" s="838">
        <v>48746</v>
      </c>
      <c r="D101" s="838">
        <v>844253</v>
      </c>
      <c r="E101" s="838">
        <v>1607</v>
      </c>
      <c r="F101" s="838">
        <v>53277</v>
      </c>
      <c r="G101" s="838">
        <v>3501</v>
      </c>
      <c r="H101" s="838">
        <v>3230</v>
      </c>
      <c r="I101" s="838">
        <v>5073</v>
      </c>
    </row>
    <row r="102" spans="1:9" s="376" customFormat="1">
      <c r="A102" s="807">
        <v>2007</v>
      </c>
      <c r="B102" s="838">
        <v>956009</v>
      </c>
      <c r="C102" s="838">
        <v>49482</v>
      </c>
      <c r="D102" s="838">
        <v>840049</v>
      </c>
      <c r="E102" s="838">
        <v>1695</v>
      </c>
      <c r="F102" s="838">
        <v>52797</v>
      </c>
      <c r="G102" s="838">
        <v>3716</v>
      </c>
      <c r="H102" s="838">
        <v>3237</v>
      </c>
      <c r="I102" s="838">
        <v>5033</v>
      </c>
    </row>
    <row r="103" spans="1:9" s="376" customFormat="1" ht="14.5">
      <c r="A103" s="807" t="s">
        <v>1384</v>
      </c>
      <c r="B103" s="838">
        <v>817691</v>
      </c>
      <c r="C103" s="838">
        <v>45039</v>
      </c>
      <c r="D103" s="838">
        <v>712833</v>
      </c>
      <c r="E103" s="838">
        <v>1445</v>
      </c>
      <c r="F103" s="838">
        <v>47397</v>
      </c>
      <c r="G103" s="838">
        <v>3274</v>
      </c>
      <c r="H103" s="838">
        <v>3153</v>
      </c>
      <c r="I103" s="838">
        <v>4550</v>
      </c>
    </row>
    <row r="104" spans="1:9" s="376" customFormat="1">
      <c r="A104" s="807">
        <v>2009</v>
      </c>
      <c r="B104" s="838">
        <v>818189</v>
      </c>
      <c r="C104" s="838">
        <v>46651</v>
      </c>
      <c r="D104" s="838">
        <v>711450</v>
      </c>
      <c r="E104" s="838">
        <v>1462</v>
      </c>
      <c r="F104" s="838">
        <v>47626</v>
      </c>
      <c r="G104" s="838">
        <v>3339</v>
      </c>
      <c r="H104" s="838">
        <v>3177</v>
      </c>
      <c r="I104" s="838">
        <v>4484</v>
      </c>
    </row>
    <row r="105" spans="1:9" s="376" customFormat="1">
      <c r="A105" s="807">
        <v>2010</v>
      </c>
      <c r="B105" s="838">
        <v>823381</v>
      </c>
      <c r="C105" s="838">
        <v>48448</v>
      </c>
      <c r="D105" s="838">
        <v>715480</v>
      </c>
      <c r="E105" s="838">
        <v>1492</v>
      </c>
      <c r="F105" s="838">
        <v>47073</v>
      </c>
      <c r="G105" s="838">
        <v>3163</v>
      </c>
      <c r="H105" s="838">
        <v>3221</v>
      </c>
      <c r="I105" s="838">
        <v>4504</v>
      </c>
    </row>
    <row r="106" spans="1:9" s="376" customFormat="1">
      <c r="A106" s="807">
        <v>2011</v>
      </c>
      <c r="B106" s="838">
        <v>834906</v>
      </c>
      <c r="C106" s="838">
        <v>49051</v>
      </c>
      <c r="D106" s="838">
        <v>725845</v>
      </c>
      <c r="E106" s="838">
        <v>1495</v>
      </c>
      <c r="F106" s="838">
        <v>47464</v>
      </c>
      <c r="G106" s="838">
        <v>3235</v>
      </c>
      <c r="H106" s="838">
        <v>3333</v>
      </c>
      <c r="I106" s="838">
        <v>4483</v>
      </c>
    </row>
    <row r="107" spans="1:9" s="376" customFormat="1">
      <c r="A107" s="807">
        <v>2012</v>
      </c>
      <c r="B107" s="838">
        <v>841862</v>
      </c>
      <c r="C107" s="838">
        <v>49843</v>
      </c>
      <c r="D107" s="838">
        <v>731283</v>
      </c>
      <c r="E107" s="838">
        <v>1538</v>
      </c>
      <c r="F107" s="838">
        <v>48226</v>
      </c>
      <c r="G107" s="838">
        <v>3206</v>
      </c>
      <c r="H107" s="838">
        <v>3396</v>
      </c>
      <c r="I107" s="838">
        <v>4370</v>
      </c>
    </row>
    <row r="108" spans="1:9" s="376" customFormat="1">
      <c r="A108" s="807">
        <v>2013</v>
      </c>
      <c r="B108" s="838">
        <v>850335</v>
      </c>
      <c r="C108" s="838">
        <v>50769</v>
      </c>
      <c r="D108" s="838">
        <v>738610</v>
      </c>
      <c r="E108" s="838">
        <v>1579</v>
      </c>
      <c r="F108" s="838">
        <v>48254</v>
      </c>
      <c r="G108" s="838">
        <v>3173</v>
      </c>
      <c r="H108" s="838">
        <v>3485</v>
      </c>
      <c r="I108" s="838">
        <v>4465</v>
      </c>
    </row>
    <row r="109" spans="1:9" s="376" customFormat="1">
      <c r="A109" s="807">
        <v>2014</v>
      </c>
      <c r="B109" s="838">
        <v>856031</v>
      </c>
      <c r="C109" s="838">
        <v>51465</v>
      </c>
      <c r="D109" s="838">
        <v>742320</v>
      </c>
      <c r="E109" s="838">
        <v>1622</v>
      </c>
      <c r="F109" s="838">
        <v>49373</v>
      </c>
      <c r="G109" s="838">
        <v>3266</v>
      </c>
      <c r="H109" s="838">
        <v>3564</v>
      </c>
      <c r="I109" s="838">
        <v>4421</v>
      </c>
    </row>
    <row r="110" spans="1:9" s="376" customFormat="1">
      <c r="A110" s="807">
        <v>2015</v>
      </c>
      <c r="B110" s="838">
        <v>865967</v>
      </c>
      <c r="C110" s="838">
        <v>52128</v>
      </c>
      <c r="D110" s="838">
        <v>750510</v>
      </c>
      <c r="E110" s="838">
        <v>1663</v>
      </c>
      <c r="F110" s="838">
        <v>50243</v>
      </c>
      <c r="G110" s="838">
        <v>3280</v>
      </c>
      <c r="H110" s="838">
        <v>3670</v>
      </c>
      <c r="I110" s="838">
        <v>4473</v>
      </c>
    </row>
    <row r="111" spans="1:9" s="376" customFormat="1">
      <c r="A111" s="807">
        <v>2016</v>
      </c>
      <c r="B111" s="838">
        <v>879843</v>
      </c>
      <c r="C111" s="838">
        <v>52535</v>
      </c>
      <c r="D111" s="838">
        <v>761655</v>
      </c>
      <c r="E111" s="838">
        <v>1714</v>
      </c>
      <c r="F111" s="838">
        <v>52285</v>
      </c>
      <c r="G111" s="838">
        <v>3355</v>
      </c>
      <c r="H111" s="838">
        <v>3721</v>
      </c>
      <c r="I111" s="838">
        <v>4578</v>
      </c>
    </row>
    <row r="112" spans="1:9" s="376" customFormat="1">
      <c r="A112" s="807">
        <v>2017</v>
      </c>
      <c r="B112" s="838">
        <v>892367</v>
      </c>
      <c r="C112" s="838">
        <v>52838</v>
      </c>
      <c r="D112" s="838">
        <v>771573</v>
      </c>
      <c r="E112" s="838">
        <v>1764</v>
      </c>
      <c r="F112" s="838">
        <v>54134</v>
      </c>
      <c r="G112" s="838">
        <v>3498</v>
      </c>
      <c r="H112" s="838">
        <v>3859</v>
      </c>
      <c r="I112" s="838">
        <v>4701</v>
      </c>
    </row>
    <row r="113" spans="1:9" s="376" customFormat="1">
      <c r="A113" s="807">
        <v>2018</v>
      </c>
      <c r="B113" s="838">
        <v>907426</v>
      </c>
      <c r="C113" s="838">
        <v>53253</v>
      </c>
      <c r="D113" s="838">
        <v>783255</v>
      </c>
      <c r="E113" s="838">
        <v>1835</v>
      </c>
      <c r="F113" s="838">
        <v>56640</v>
      </c>
      <c r="G113" s="838">
        <v>3681</v>
      </c>
      <c r="H113" s="838">
        <v>3942</v>
      </c>
      <c r="I113" s="838">
        <v>4820</v>
      </c>
    </row>
    <row r="114" spans="1:9" s="376" customFormat="1">
      <c r="A114" s="807">
        <v>2019</v>
      </c>
      <c r="B114" s="838">
        <v>921354</v>
      </c>
      <c r="C114" s="838">
        <v>53264</v>
      </c>
      <c r="D114" s="838">
        <v>794618</v>
      </c>
      <c r="E114" s="838">
        <v>1885</v>
      </c>
      <c r="F114" s="838">
        <v>58821</v>
      </c>
      <c r="G114" s="838">
        <v>3721</v>
      </c>
      <c r="H114" s="838">
        <v>4076</v>
      </c>
      <c r="I114" s="838">
        <v>4969</v>
      </c>
    </row>
    <row r="115" spans="1:9" s="376" customFormat="1">
      <c r="A115" s="807">
        <v>2020</v>
      </c>
      <c r="B115" s="838">
        <v>935335</v>
      </c>
      <c r="C115" s="838">
        <v>53726</v>
      </c>
      <c r="D115" s="838">
        <v>804196</v>
      </c>
      <c r="E115" s="838">
        <v>2159</v>
      </c>
      <c r="F115" s="838">
        <v>62285</v>
      </c>
      <c r="G115" s="838">
        <v>3687</v>
      </c>
      <c r="H115" s="838">
        <v>4174</v>
      </c>
      <c r="I115" s="838">
        <v>5108</v>
      </c>
    </row>
    <row r="116" spans="1:9" s="376" customFormat="1">
      <c r="A116" s="834"/>
      <c r="B116" s="838"/>
      <c r="C116" s="244"/>
      <c r="D116" s="838"/>
      <c r="E116" s="244"/>
      <c r="F116" s="838"/>
      <c r="G116" s="244"/>
      <c r="H116" s="857"/>
      <c r="I116" s="1010"/>
    </row>
    <row r="117" spans="1:9" s="376" customFormat="1" ht="13">
      <c r="A117" s="837"/>
      <c r="B117" s="1285" t="s">
        <v>441</v>
      </c>
      <c r="C117" s="1285"/>
      <c r="D117" s="1285"/>
      <c r="E117" s="1285"/>
      <c r="F117" s="1285"/>
      <c r="G117" s="1285"/>
      <c r="H117" s="1285"/>
      <c r="I117" s="1285"/>
    </row>
    <row r="118" spans="1:9" s="376" customFormat="1">
      <c r="A118" s="833"/>
      <c r="B118" s="323"/>
      <c r="C118" s="323"/>
      <c r="D118" s="323"/>
      <c r="E118" s="323"/>
      <c r="F118" s="841"/>
      <c r="G118" s="841"/>
      <c r="H118" s="841"/>
      <c r="I118" s="1010"/>
    </row>
    <row r="119" spans="1:9" s="376" customFormat="1">
      <c r="A119" s="807">
        <v>2006</v>
      </c>
      <c r="B119" s="838">
        <v>4270675</v>
      </c>
      <c r="C119" s="838">
        <v>312189</v>
      </c>
      <c r="D119" s="838">
        <v>3609110</v>
      </c>
      <c r="E119" s="838">
        <v>6249</v>
      </c>
      <c r="F119" s="838">
        <v>182995</v>
      </c>
      <c r="G119" s="838">
        <v>11951</v>
      </c>
      <c r="H119" s="838">
        <v>126348</v>
      </c>
      <c r="I119" s="838">
        <v>21833</v>
      </c>
    </row>
    <row r="120" spans="1:9" s="376" customFormat="1">
      <c r="A120" s="807">
        <v>2007</v>
      </c>
      <c r="B120" s="838">
        <v>4277440</v>
      </c>
      <c r="C120" s="838">
        <v>316020</v>
      </c>
      <c r="D120" s="838">
        <v>3612233</v>
      </c>
      <c r="E120" s="838">
        <v>6274</v>
      </c>
      <c r="F120" s="838">
        <v>181789</v>
      </c>
      <c r="G120" s="838">
        <v>12025</v>
      </c>
      <c r="H120" s="838">
        <v>127016</v>
      </c>
      <c r="I120" s="838">
        <v>22083</v>
      </c>
    </row>
    <row r="121" spans="1:9" s="376" customFormat="1" ht="14.5">
      <c r="A121" s="807" t="s">
        <v>1384</v>
      </c>
      <c r="B121" s="838">
        <v>3857499</v>
      </c>
      <c r="C121" s="838">
        <v>282698</v>
      </c>
      <c r="D121" s="838">
        <v>3247373</v>
      </c>
      <c r="E121" s="838">
        <v>5789</v>
      </c>
      <c r="F121" s="838">
        <v>166221</v>
      </c>
      <c r="G121" s="838">
        <v>11686</v>
      </c>
      <c r="H121" s="838">
        <v>123311</v>
      </c>
      <c r="I121" s="838">
        <v>20421</v>
      </c>
    </row>
    <row r="122" spans="1:9" s="376" customFormat="1">
      <c r="A122" s="807">
        <v>2009</v>
      </c>
      <c r="B122" s="838">
        <v>3860815</v>
      </c>
      <c r="C122" s="838">
        <v>289033</v>
      </c>
      <c r="D122" s="838">
        <v>3243845</v>
      </c>
      <c r="E122" s="838">
        <v>5772</v>
      </c>
      <c r="F122" s="838">
        <v>167525</v>
      </c>
      <c r="G122" s="838">
        <v>10138</v>
      </c>
      <c r="H122" s="838">
        <v>124356</v>
      </c>
      <c r="I122" s="838">
        <v>20146</v>
      </c>
    </row>
    <row r="123" spans="1:9" s="376" customFormat="1">
      <c r="A123" s="807">
        <v>2010</v>
      </c>
      <c r="B123" s="838">
        <v>3905719</v>
      </c>
      <c r="C123" s="838">
        <v>296276</v>
      </c>
      <c r="D123" s="838">
        <v>3279051</v>
      </c>
      <c r="E123" s="838">
        <v>5762</v>
      </c>
      <c r="F123" s="838">
        <v>169318</v>
      </c>
      <c r="G123" s="838">
        <v>9497</v>
      </c>
      <c r="H123" s="838">
        <v>125719</v>
      </c>
      <c r="I123" s="838">
        <v>20096</v>
      </c>
    </row>
    <row r="124" spans="1:9" s="376" customFormat="1">
      <c r="A124" s="807">
        <v>2011</v>
      </c>
      <c r="B124" s="838">
        <v>3960671</v>
      </c>
      <c r="C124" s="838">
        <v>300015</v>
      </c>
      <c r="D124" s="838">
        <v>3325303</v>
      </c>
      <c r="E124" s="838">
        <v>5793</v>
      </c>
      <c r="F124" s="838">
        <v>172639</v>
      </c>
      <c r="G124" s="838">
        <v>10010</v>
      </c>
      <c r="H124" s="838">
        <v>126918</v>
      </c>
      <c r="I124" s="838">
        <v>19993</v>
      </c>
    </row>
    <row r="125" spans="1:9" s="376" customFormat="1">
      <c r="A125" s="807">
        <v>2012</v>
      </c>
      <c r="B125" s="838">
        <v>4021865</v>
      </c>
      <c r="C125" s="838">
        <v>305532</v>
      </c>
      <c r="D125" s="838">
        <v>3372935</v>
      </c>
      <c r="E125" s="838">
        <v>5770</v>
      </c>
      <c r="F125" s="838">
        <v>178509</v>
      </c>
      <c r="G125" s="838">
        <v>10503</v>
      </c>
      <c r="H125" s="838">
        <v>128605</v>
      </c>
      <c r="I125" s="838">
        <v>20011</v>
      </c>
    </row>
    <row r="126" spans="1:9" s="376" customFormat="1">
      <c r="A126" s="807">
        <v>2013</v>
      </c>
      <c r="B126" s="838">
        <v>4070638</v>
      </c>
      <c r="C126" s="838">
        <v>310189</v>
      </c>
      <c r="D126" s="838">
        <v>3414865</v>
      </c>
      <c r="E126" s="838">
        <v>5731</v>
      </c>
      <c r="F126" s="838">
        <v>179799</v>
      </c>
      <c r="G126" s="838">
        <v>10275</v>
      </c>
      <c r="H126" s="838">
        <v>129795</v>
      </c>
      <c r="I126" s="838">
        <v>19984</v>
      </c>
    </row>
    <row r="127" spans="1:9" s="376" customFormat="1">
      <c r="A127" s="807">
        <v>2014</v>
      </c>
      <c r="B127" s="838">
        <v>4105981</v>
      </c>
      <c r="C127" s="838">
        <v>313955</v>
      </c>
      <c r="D127" s="838">
        <v>3441406</v>
      </c>
      <c r="E127" s="838">
        <v>5766</v>
      </c>
      <c r="F127" s="838">
        <v>183419</v>
      </c>
      <c r="G127" s="838">
        <v>10280</v>
      </c>
      <c r="H127" s="838">
        <v>131003</v>
      </c>
      <c r="I127" s="838">
        <v>20152</v>
      </c>
    </row>
    <row r="128" spans="1:9" s="376" customFormat="1">
      <c r="A128" s="807">
        <v>2015</v>
      </c>
      <c r="B128" s="838">
        <v>4159474</v>
      </c>
      <c r="C128" s="838">
        <v>318507</v>
      </c>
      <c r="D128" s="838">
        <v>3483965</v>
      </c>
      <c r="E128" s="838">
        <v>5755</v>
      </c>
      <c r="F128" s="838">
        <v>188240</v>
      </c>
      <c r="G128" s="838">
        <v>10392</v>
      </c>
      <c r="H128" s="838">
        <v>132324</v>
      </c>
      <c r="I128" s="838">
        <v>20291</v>
      </c>
    </row>
    <row r="129" spans="1:9" s="376" customFormat="1">
      <c r="A129" s="807">
        <v>2016</v>
      </c>
      <c r="B129" s="838">
        <v>4228482</v>
      </c>
      <c r="C129" s="838">
        <v>323002</v>
      </c>
      <c r="D129" s="838">
        <v>3539412</v>
      </c>
      <c r="E129" s="838">
        <v>5694</v>
      </c>
      <c r="F129" s="838">
        <v>195227</v>
      </c>
      <c r="G129" s="838">
        <v>11043</v>
      </c>
      <c r="H129" s="838">
        <v>133434</v>
      </c>
      <c r="I129" s="838">
        <v>20670</v>
      </c>
    </row>
    <row r="130" spans="1:9" s="376" customFormat="1">
      <c r="A130" s="807">
        <v>2017</v>
      </c>
      <c r="B130" s="838">
        <v>4301872</v>
      </c>
      <c r="C130" s="838">
        <v>328323</v>
      </c>
      <c r="D130" s="838">
        <v>3598862</v>
      </c>
      <c r="E130" s="838">
        <v>5711</v>
      </c>
      <c r="F130" s="838">
        <v>201919</v>
      </c>
      <c r="G130" s="838">
        <v>11611</v>
      </c>
      <c r="H130" s="838">
        <v>134403</v>
      </c>
      <c r="I130" s="838">
        <v>21043</v>
      </c>
    </row>
    <row r="131" spans="1:9" s="376" customFormat="1">
      <c r="A131" s="807">
        <v>2018</v>
      </c>
      <c r="B131" s="838">
        <v>4375747</v>
      </c>
      <c r="C131" s="838">
        <v>330822</v>
      </c>
      <c r="D131" s="838">
        <v>3658894</v>
      </c>
      <c r="E131" s="838">
        <v>5642</v>
      </c>
      <c r="F131" s="838">
        <v>210947</v>
      </c>
      <c r="G131" s="838">
        <v>12379</v>
      </c>
      <c r="H131" s="838">
        <v>135590</v>
      </c>
      <c r="I131" s="838">
        <v>21473</v>
      </c>
    </row>
    <row r="132" spans="1:9" s="376" customFormat="1">
      <c r="A132" s="807">
        <v>2019</v>
      </c>
      <c r="B132" s="838">
        <v>4433686</v>
      </c>
      <c r="C132" s="838">
        <v>333883</v>
      </c>
      <c r="D132" s="838">
        <v>3703192</v>
      </c>
      <c r="E132" s="838">
        <v>5397</v>
      </c>
      <c r="F132" s="838">
        <v>219396</v>
      </c>
      <c r="G132" s="838">
        <v>13069</v>
      </c>
      <c r="H132" s="838">
        <v>136680</v>
      </c>
      <c r="I132" s="838">
        <v>22069</v>
      </c>
    </row>
    <row r="133" spans="1:9" s="376" customFormat="1">
      <c r="A133" s="807">
        <v>2020</v>
      </c>
      <c r="B133" s="838">
        <v>4497864</v>
      </c>
      <c r="C133" s="838">
        <v>337081</v>
      </c>
      <c r="D133" s="838">
        <v>3754502</v>
      </c>
      <c r="E133" s="838">
        <v>5456</v>
      </c>
      <c r="F133" s="838">
        <v>227341</v>
      </c>
      <c r="G133" s="838">
        <v>13107</v>
      </c>
      <c r="H133" s="838">
        <v>137847</v>
      </c>
      <c r="I133" s="838">
        <v>22530</v>
      </c>
    </row>
    <row r="134" spans="1:9" s="376" customFormat="1">
      <c r="A134" s="834"/>
      <c r="B134" s="838"/>
      <c r="C134" s="244"/>
      <c r="D134" s="838"/>
      <c r="E134" s="244"/>
      <c r="F134" s="838"/>
      <c r="G134" s="244"/>
      <c r="H134" s="857"/>
      <c r="I134" s="1010"/>
    </row>
    <row r="135" spans="1:9" s="376" customFormat="1" ht="13">
      <c r="A135" s="837"/>
      <c r="B135" s="1285" t="s">
        <v>442</v>
      </c>
      <c r="C135" s="1285"/>
      <c r="D135" s="1285"/>
      <c r="E135" s="1285"/>
      <c r="F135" s="1285"/>
      <c r="G135" s="1285"/>
      <c r="H135" s="1285"/>
      <c r="I135" s="1285"/>
    </row>
    <row r="136" spans="1:9" s="376" customFormat="1">
      <c r="A136" s="833"/>
      <c r="B136" s="323"/>
      <c r="C136" s="323"/>
      <c r="D136" s="323"/>
      <c r="E136" s="323"/>
      <c r="F136" s="841"/>
      <c r="G136" s="841"/>
      <c r="H136" s="841"/>
      <c r="I136" s="1010"/>
    </row>
    <row r="137" spans="1:9" s="376" customFormat="1">
      <c r="A137" s="807">
        <v>2006</v>
      </c>
      <c r="B137" s="838">
        <v>1069642</v>
      </c>
      <c r="C137" s="838">
        <v>53225</v>
      </c>
      <c r="D137" s="838">
        <v>907282</v>
      </c>
      <c r="E137" s="838">
        <v>1832</v>
      </c>
      <c r="F137" s="838">
        <v>71765</v>
      </c>
      <c r="G137" s="838">
        <v>5694</v>
      </c>
      <c r="H137" s="838">
        <v>22536</v>
      </c>
      <c r="I137" s="838">
        <v>7308</v>
      </c>
    </row>
    <row r="138" spans="1:9" s="376" customFormat="1">
      <c r="A138" s="807">
        <v>2007</v>
      </c>
      <c r="B138" s="838">
        <v>1081158</v>
      </c>
      <c r="C138" s="838">
        <v>55035</v>
      </c>
      <c r="D138" s="838">
        <v>915884</v>
      </c>
      <c r="E138" s="838">
        <v>1834</v>
      </c>
      <c r="F138" s="838">
        <v>72084</v>
      </c>
      <c r="G138" s="838">
        <v>5966</v>
      </c>
      <c r="H138" s="838">
        <v>22919</v>
      </c>
      <c r="I138" s="838">
        <v>7436</v>
      </c>
    </row>
    <row r="139" spans="1:9" s="376" customFormat="1" ht="14.5">
      <c r="A139" s="807" t="s">
        <v>1384</v>
      </c>
      <c r="B139" s="838">
        <v>946975</v>
      </c>
      <c r="C139" s="838">
        <v>48751</v>
      </c>
      <c r="D139" s="838">
        <v>800300</v>
      </c>
      <c r="E139" s="838">
        <v>1620</v>
      </c>
      <c r="F139" s="838">
        <v>63117</v>
      </c>
      <c r="G139" s="838">
        <v>5569</v>
      </c>
      <c r="H139" s="838">
        <v>20919</v>
      </c>
      <c r="I139" s="838">
        <v>6699</v>
      </c>
    </row>
    <row r="140" spans="1:9" s="376" customFormat="1">
      <c r="A140" s="807">
        <v>2009</v>
      </c>
      <c r="B140" s="838">
        <v>951827</v>
      </c>
      <c r="C140" s="838">
        <v>50373</v>
      </c>
      <c r="D140" s="838">
        <v>801800</v>
      </c>
      <c r="E140" s="838">
        <v>1604</v>
      </c>
      <c r="F140" s="838">
        <v>63967</v>
      </c>
      <c r="G140" s="838">
        <v>5622</v>
      </c>
      <c r="H140" s="838">
        <v>21632</v>
      </c>
      <c r="I140" s="838">
        <v>6829</v>
      </c>
    </row>
    <row r="141" spans="1:9" s="376" customFormat="1">
      <c r="A141" s="807">
        <v>2010</v>
      </c>
      <c r="B141" s="838">
        <v>964337</v>
      </c>
      <c r="C141" s="838">
        <v>52634</v>
      </c>
      <c r="D141" s="838">
        <v>809762</v>
      </c>
      <c r="E141" s="838">
        <v>1633</v>
      </c>
      <c r="F141" s="838">
        <v>65544</v>
      </c>
      <c r="G141" s="838">
        <v>5408</v>
      </c>
      <c r="H141" s="838">
        <v>22400</v>
      </c>
      <c r="I141" s="838">
        <v>6956</v>
      </c>
    </row>
    <row r="142" spans="1:9" s="376" customFormat="1">
      <c r="A142" s="807">
        <v>2011</v>
      </c>
      <c r="B142" s="838">
        <v>974944</v>
      </c>
      <c r="C142" s="838">
        <v>54298</v>
      </c>
      <c r="D142" s="838">
        <v>815906</v>
      </c>
      <c r="E142" s="838">
        <v>1624</v>
      </c>
      <c r="F142" s="838">
        <v>67264</v>
      </c>
      <c r="G142" s="838">
        <v>5494</v>
      </c>
      <c r="H142" s="838">
        <v>23317</v>
      </c>
      <c r="I142" s="838">
        <v>7041</v>
      </c>
    </row>
    <row r="143" spans="1:9" s="376" customFormat="1">
      <c r="A143" s="807">
        <v>2012</v>
      </c>
      <c r="B143" s="838">
        <v>983970</v>
      </c>
      <c r="C143" s="838">
        <v>55935</v>
      </c>
      <c r="D143" s="838">
        <v>819575</v>
      </c>
      <c r="E143" s="838">
        <v>1618</v>
      </c>
      <c r="F143" s="838">
        <v>69663</v>
      </c>
      <c r="G143" s="838">
        <v>5723</v>
      </c>
      <c r="H143" s="838">
        <v>24360</v>
      </c>
      <c r="I143" s="838">
        <v>7096</v>
      </c>
    </row>
    <row r="144" spans="1:9" s="376" customFormat="1">
      <c r="A144" s="807">
        <v>2013</v>
      </c>
      <c r="B144" s="838">
        <v>988768</v>
      </c>
      <c r="C144" s="838">
        <v>57420</v>
      </c>
      <c r="D144" s="838">
        <v>820717</v>
      </c>
      <c r="E144" s="838">
        <v>1585</v>
      </c>
      <c r="F144" s="838">
        <v>70940</v>
      </c>
      <c r="G144" s="838">
        <v>5626</v>
      </c>
      <c r="H144" s="838">
        <v>25296</v>
      </c>
      <c r="I144" s="838">
        <v>7184</v>
      </c>
    </row>
    <row r="145" spans="1:9" s="376" customFormat="1">
      <c r="A145" s="807">
        <v>2014</v>
      </c>
      <c r="B145" s="838">
        <v>993121</v>
      </c>
      <c r="C145" s="838">
        <v>59063</v>
      </c>
      <c r="D145" s="838">
        <v>821255</v>
      </c>
      <c r="E145" s="838">
        <v>1600</v>
      </c>
      <c r="F145" s="838">
        <v>72120</v>
      </c>
      <c r="G145" s="838">
        <v>5555</v>
      </c>
      <c r="H145" s="838">
        <v>26227</v>
      </c>
      <c r="I145" s="838">
        <v>7301</v>
      </c>
    </row>
    <row r="146" spans="1:9" s="376" customFormat="1">
      <c r="A146" s="807">
        <v>2015</v>
      </c>
      <c r="B146" s="838">
        <v>1002884</v>
      </c>
      <c r="C146" s="838">
        <v>61153</v>
      </c>
      <c r="D146" s="838">
        <v>825797</v>
      </c>
      <c r="E146" s="838">
        <v>1622</v>
      </c>
      <c r="F146" s="838">
        <v>74063</v>
      </c>
      <c r="G146" s="838">
        <v>5602</v>
      </c>
      <c r="H146" s="838">
        <v>27086</v>
      </c>
      <c r="I146" s="838">
        <v>7561</v>
      </c>
    </row>
    <row r="147" spans="1:9" s="376" customFormat="1">
      <c r="A147" s="807">
        <v>2016</v>
      </c>
      <c r="B147" s="838">
        <v>1015072</v>
      </c>
      <c r="C147" s="838">
        <v>63022</v>
      </c>
      <c r="D147" s="838">
        <v>832708</v>
      </c>
      <c r="E147" s="838">
        <v>1672</v>
      </c>
      <c r="F147" s="838">
        <v>76177</v>
      </c>
      <c r="G147" s="838">
        <v>5699</v>
      </c>
      <c r="H147" s="838">
        <v>27935</v>
      </c>
      <c r="I147" s="838">
        <v>7859</v>
      </c>
    </row>
    <row r="148" spans="1:9" s="376" customFormat="1">
      <c r="A148" s="807">
        <v>2017</v>
      </c>
      <c r="B148" s="838">
        <v>1028628</v>
      </c>
      <c r="C148" s="838">
        <v>64960</v>
      </c>
      <c r="D148" s="838">
        <v>840968</v>
      </c>
      <c r="E148" s="838">
        <v>1710</v>
      </c>
      <c r="F148" s="838">
        <v>78579</v>
      </c>
      <c r="G148" s="838">
        <v>5794</v>
      </c>
      <c r="H148" s="838">
        <v>28571</v>
      </c>
      <c r="I148" s="838">
        <v>8046</v>
      </c>
    </row>
    <row r="149" spans="1:9" s="376" customFormat="1">
      <c r="A149" s="807">
        <v>2018</v>
      </c>
      <c r="B149" s="838">
        <v>1041973</v>
      </c>
      <c r="C149" s="838">
        <v>66747</v>
      </c>
      <c r="D149" s="838">
        <v>848812</v>
      </c>
      <c r="E149" s="838">
        <v>1681</v>
      </c>
      <c r="F149" s="838">
        <v>81118</v>
      </c>
      <c r="G149" s="838">
        <v>5947</v>
      </c>
      <c r="H149" s="838">
        <v>29303</v>
      </c>
      <c r="I149" s="838">
        <v>8365</v>
      </c>
    </row>
    <row r="150" spans="1:9" s="376" customFormat="1">
      <c r="A150" s="807">
        <v>2019</v>
      </c>
      <c r="B150" s="838">
        <v>1055176</v>
      </c>
      <c r="C150" s="838">
        <v>68650</v>
      </c>
      <c r="D150" s="838">
        <v>856882</v>
      </c>
      <c r="E150" s="838">
        <v>1691</v>
      </c>
      <c r="F150" s="838">
        <v>83401</v>
      </c>
      <c r="G150" s="838">
        <v>5992</v>
      </c>
      <c r="H150" s="838">
        <v>29994</v>
      </c>
      <c r="I150" s="838">
        <v>8566</v>
      </c>
    </row>
    <row r="151" spans="1:9" s="376" customFormat="1">
      <c r="A151" s="807">
        <v>2020</v>
      </c>
      <c r="B151" s="838">
        <v>1069138</v>
      </c>
      <c r="C151" s="838">
        <v>70833</v>
      </c>
      <c r="D151" s="838">
        <v>864963</v>
      </c>
      <c r="E151" s="838">
        <v>1685</v>
      </c>
      <c r="F151" s="838">
        <v>86132</v>
      </c>
      <c r="G151" s="838">
        <v>5964</v>
      </c>
      <c r="H151" s="838">
        <v>30823</v>
      </c>
      <c r="I151" s="838">
        <v>8738</v>
      </c>
    </row>
    <row r="152" spans="1:9" s="376" customFormat="1">
      <c r="A152" s="834"/>
      <c r="B152" s="838"/>
      <c r="C152" s="244"/>
      <c r="D152" s="838"/>
      <c r="E152" s="244"/>
      <c r="F152" s="838"/>
      <c r="G152" s="244"/>
      <c r="H152" s="857"/>
      <c r="I152" s="1010"/>
    </row>
    <row r="153" spans="1:9" s="376" customFormat="1" ht="13">
      <c r="A153" s="837"/>
      <c r="B153" s="1285" t="s">
        <v>443</v>
      </c>
      <c r="C153" s="1285"/>
      <c r="D153" s="1285"/>
      <c r="E153" s="1285"/>
      <c r="F153" s="1285"/>
      <c r="G153" s="1285"/>
      <c r="H153" s="1285"/>
      <c r="I153" s="1285"/>
    </row>
    <row r="154" spans="1:9" s="376" customFormat="1">
      <c r="A154" s="833"/>
      <c r="B154" s="323"/>
      <c r="C154" s="323"/>
      <c r="D154" s="323"/>
      <c r="E154" s="323"/>
      <c r="F154" s="841"/>
      <c r="G154" s="841"/>
      <c r="H154" s="841"/>
      <c r="I154" s="1010"/>
    </row>
    <row r="155" spans="1:9" s="376" customFormat="1">
      <c r="A155" s="807">
        <v>2006</v>
      </c>
      <c r="B155" s="838">
        <v>5430676</v>
      </c>
      <c r="C155" s="838">
        <v>387554</v>
      </c>
      <c r="D155" s="838">
        <v>4529350</v>
      </c>
      <c r="E155" s="838">
        <v>8410</v>
      </c>
      <c r="F155" s="838">
        <v>241306</v>
      </c>
      <c r="G155" s="838">
        <v>23851</v>
      </c>
      <c r="H155" s="838">
        <v>210501</v>
      </c>
      <c r="I155" s="838">
        <v>29704</v>
      </c>
    </row>
    <row r="156" spans="1:9" s="376" customFormat="1">
      <c r="A156" s="807">
        <v>2007</v>
      </c>
      <c r="B156" s="838">
        <v>5486994</v>
      </c>
      <c r="C156" s="838">
        <v>392797</v>
      </c>
      <c r="D156" s="838">
        <v>4577511</v>
      </c>
      <c r="E156" s="838">
        <v>8239</v>
      </c>
      <c r="F156" s="838">
        <v>242738</v>
      </c>
      <c r="G156" s="838">
        <v>25485</v>
      </c>
      <c r="H156" s="838">
        <v>210920</v>
      </c>
      <c r="I156" s="838">
        <v>29304</v>
      </c>
    </row>
    <row r="157" spans="1:9" s="376" customFormat="1" ht="14.5">
      <c r="A157" s="807" t="s">
        <v>1384</v>
      </c>
      <c r="B157" s="838">
        <v>4871662</v>
      </c>
      <c r="C157" s="838">
        <v>352333</v>
      </c>
      <c r="D157" s="838">
        <v>4044777</v>
      </c>
      <c r="E157" s="838">
        <v>7336</v>
      </c>
      <c r="F157" s="838">
        <v>216710</v>
      </c>
      <c r="G157" s="838">
        <v>23627</v>
      </c>
      <c r="H157" s="838">
        <v>200142</v>
      </c>
      <c r="I157" s="838">
        <v>26737</v>
      </c>
    </row>
    <row r="158" spans="1:9" s="376" customFormat="1">
      <c r="A158" s="807">
        <v>2009</v>
      </c>
      <c r="B158" s="838">
        <v>4895553</v>
      </c>
      <c r="C158" s="838">
        <v>360579</v>
      </c>
      <c r="D158" s="838">
        <v>4058368</v>
      </c>
      <c r="E158" s="838">
        <v>7402</v>
      </c>
      <c r="F158" s="838">
        <v>218887</v>
      </c>
      <c r="G158" s="838">
        <v>22660</v>
      </c>
      <c r="H158" s="838">
        <v>200584</v>
      </c>
      <c r="I158" s="838">
        <v>27073</v>
      </c>
    </row>
    <row r="159" spans="1:9" s="376" customFormat="1">
      <c r="A159" s="807">
        <v>2010</v>
      </c>
      <c r="B159" s="838">
        <v>4962949</v>
      </c>
      <c r="C159" s="838">
        <v>370674</v>
      </c>
      <c r="D159" s="838">
        <v>4110328</v>
      </c>
      <c r="E159" s="838">
        <v>7453</v>
      </c>
      <c r="F159" s="838">
        <v>223330</v>
      </c>
      <c r="G159" s="838">
        <v>22323</v>
      </c>
      <c r="H159" s="838">
        <v>201373</v>
      </c>
      <c r="I159" s="838">
        <v>27468</v>
      </c>
    </row>
    <row r="160" spans="1:9" s="376" customFormat="1">
      <c r="A160" s="807">
        <v>2011</v>
      </c>
      <c r="B160" s="838">
        <v>5043947</v>
      </c>
      <c r="C160" s="838">
        <v>376322</v>
      </c>
      <c r="D160" s="838">
        <v>4175413</v>
      </c>
      <c r="E160" s="838">
        <v>7481</v>
      </c>
      <c r="F160" s="838">
        <v>230193</v>
      </c>
      <c r="G160" s="838">
        <v>24459</v>
      </c>
      <c r="H160" s="838">
        <v>202492</v>
      </c>
      <c r="I160" s="838">
        <v>27587</v>
      </c>
    </row>
    <row r="161" spans="1:9" s="376" customFormat="1">
      <c r="A161" s="807">
        <v>2012</v>
      </c>
      <c r="B161" s="838">
        <v>5142420</v>
      </c>
      <c r="C161" s="838">
        <v>383048</v>
      </c>
      <c r="D161" s="838">
        <v>4255217</v>
      </c>
      <c r="E161" s="838">
        <v>7430</v>
      </c>
      <c r="F161" s="838">
        <v>238668</v>
      </c>
      <c r="G161" s="838">
        <v>25277</v>
      </c>
      <c r="H161" s="838">
        <v>204708</v>
      </c>
      <c r="I161" s="838">
        <v>28072</v>
      </c>
    </row>
    <row r="162" spans="1:9" s="376" customFormat="1">
      <c r="A162" s="807">
        <v>2013</v>
      </c>
      <c r="B162" s="838">
        <v>5222810</v>
      </c>
      <c r="C162" s="838">
        <v>389681</v>
      </c>
      <c r="D162" s="838">
        <v>4320354</v>
      </c>
      <c r="E162" s="838">
        <v>7490</v>
      </c>
      <c r="F162" s="838">
        <v>244354</v>
      </c>
      <c r="G162" s="838">
        <v>25474</v>
      </c>
      <c r="H162" s="838">
        <v>206919</v>
      </c>
      <c r="I162" s="838">
        <v>28538</v>
      </c>
    </row>
    <row r="163" spans="1:9" s="376" customFormat="1">
      <c r="A163" s="807">
        <v>2014</v>
      </c>
      <c r="B163" s="838">
        <v>5299143</v>
      </c>
      <c r="C163" s="838">
        <v>395517</v>
      </c>
      <c r="D163" s="838">
        <v>4383401</v>
      </c>
      <c r="E163" s="838">
        <v>7583</v>
      </c>
      <c r="F163" s="838">
        <v>248559</v>
      </c>
      <c r="G163" s="838">
        <v>25757</v>
      </c>
      <c r="H163" s="838">
        <v>209317</v>
      </c>
      <c r="I163" s="838">
        <v>29009</v>
      </c>
    </row>
    <row r="164" spans="1:9" s="376" customFormat="1">
      <c r="A164" s="807">
        <v>2015</v>
      </c>
      <c r="B164" s="838">
        <v>5384978</v>
      </c>
      <c r="C164" s="838">
        <v>403383</v>
      </c>
      <c r="D164" s="838">
        <v>4451016</v>
      </c>
      <c r="E164" s="838">
        <v>7726</v>
      </c>
      <c r="F164" s="838">
        <v>254989</v>
      </c>
      <c r="G164" s="838">
        <v>26499</v>
      </c>
      <c r="H164" s="838">
        <v>211877</v>
      </c>
      <c r="I164" s="838">
        <v>29488</v>
      </c>
    </row>
    <row r="165" spans="1:9" s="376" customFormat="1">
      <c r="A165" s="807">
        <v>2016</v>
      </c>
      <c r="B165" s="838">
        <v>5483501</v>
      </c>
      <c r="C165" s="838">
        <v>410403</v>
      </c>
      <c r="D165" s="838">
        <v>4528650</v>
      </c>
      <c r="E165" s="838">
        <v>7788</v>
      </c>
      <c r="F165" s="838">
        <v>265383</v>
      </c>
      <c r="G165" s="838">
        <v>26879</v>
      </c>
      <c r="H165" s="838">
        <v>214383</v>
      </c>
      <c r="I165" s="838">
        <v>30015</v>
      </c>
    </row>
    <row r="166" spans="1:9" s="376" customFormat="1">
      <c r="A166" s="807">
        <v>2017</v>
      </c>
      <c r="B166" s="838">
        <v>5578351</v>
      </c>
      <c r="C166" s="838">
        <v>416109</v>
      </c>
      <c r="D166" s="838">
        <v>4602743</v>
      </c>
      <c r="E166" s="838">
        <v>7816</v>
      </c>
      <c r="F166" s="838">
        <v>276245</v>
      </c>
      <c r="G166" s="838">
        <v>27975</v>
      </c>
      <c r="H166" s="838">
        <v>216760</v>
      </c>
      <c r="I166" s="838">
        <v>30703</v>
      </c>
    </row>
    <row r="167" spans="1:9" s="376" customFormat="1">
      <c r="A167" s="807">
        <v>2018</v>
      </c>
      <c r="B167" s="838">
        <v>5670072</v>
      </c>
      <c r="C167" s="838">
        <v>418922</v>
      </c>
      <c r="D167" s="838">
        <v>4674059</v>
      </c>
      <c r="E167" s="838">
        <v>7936</v>
      </c>
      <c r="F167" s="838">
        <v>288419</v>
      </c>
      <c r="G167" s="838">
        <v>29535</v>
      </c>
      <c r="H167" s="838">
        <v>219623</v>
      </c>
      <c r="I167" s="838">
        <v>31578</v>
      </c>
    </row>
    <row r="168" spans="1:9" s="376" customFormat="1">
      <c r="A168" s="807">
        <v>2019</v>
      </c>
      <c r="B168" s="838">
        <v>5763976</v>
      </c>
      <c r="C168" s="838">
        <v>423125</v>
      </c>
      <c r="D168" s="838">
        <v>4747593</v>
      </c>
      <c r="E168" s="838">
        <v>7932</v>
      </c>
      <c r="F168" s="838">
        <v>299586</v>
      </c>
      <c r="G168" s="838">
        <v>30791</v>
      </c>
      <c r="H168" s="838">
        <v>222570</v>
      </c>
      <c r="I168" s="838">
        <v>32379</v>
      </c>
    </row>
    <row r="169" spans="1:9" s="376" customFormat="1">
      <c r="A169" s="807">
        <v>2020</v>
      </c>
      <c r="B169" s="838">
        <v>5851532</v>
      </c>
      <c r="C169" s="838">
        <v>427800</v>
      </c>
      <c r="D169" s="838">
        <v>4812978</v>
      </c>
      <c r="E169" s="838">
        <v>7898</v>
      </c>
      <c r="F169" s="838">
        <v>312866</v>
      </c>
      <c r="G169" s="838">
        <v>30637</v>
      </c>
      <c r="H169" s="838">
        <v>225904</v>
      </c>
      <c r="I169" s="838">
        <v>33449</v>
      </c>
    </row>
    <row r="170" spans="1:9" s="376" customFormat="1">
      <c r="A170" s="834"/>
      <c r="B170" s="838"/>
      <c r="C170" s="244"/>
      <c r="D170" s="838"/>
      <c r="E170" s="244"/>
      <c r="F170" s="838"/>
      <c r="G170" s="244"/>
      <c r="H170" s="857"/>
      <c r="I170" s="1010"/>
    </row>
    <row r="171" spans="1:9" s="376" customFormat="1" ht="13">
      <c r="A171" s="837"/>
      <c r="B171" s="1285" t="s">
        <v>444</v>
      </c>
      <c r="C171" s="1285"/>
      <c r="D171" s="1285"/>
      <c r="E171" s="1285"/>
      <c r="F171" s="1285"/>
      <c r="G171" s="1285"/>
      <c r="H171" s="1285"/>
      <c r="I171" s="1285"/>
    </row>
    <row r="172" spans="1:9" s="376" customFormat="1">
      <c r="A172" s="833"/>
      <c r="B172" s="323"/>
      <c r="C172" s="323"/>
      <c r="D172" s="323"/>
      <c r="E172" s="323"/>
      <c r="F172" s="841"/>
      <c r="G172" s="841"/>
      <c r="H172" s="841"/>
      <c r="I172" s="1010"/>
    </row>
    <row r="173" spans="1:9" s="376" customFormat="1">
      <c r="A173" s="807">
        <v>2006</v>
      </c>
      <c r="B173" s="838">
        <v>11445479</v>
      </c>
      <c r="C173" s="838">
        <v>825714</v>
      </c>
      <c r="D173" s="838">
        <v>9831843</v>
      </c>
      <c r="E173" s="838">
        <v>17719</v>
      </c>
      <c r="F173" s="838">
        <v>496514</v>
      </c>
      <c r="G173" s="838">
        <v>42592</v>
      </c>
      <c r="H173" s="838">
        <v>183090</v>
      </c>
      <c r="I173" s="838">
        <v>48007</v>
      </c>
    </row>
    <row r="174" spans="1:9" s="376" customFormat="1">
      <c r="A174" s="807">
        <v>2007</v>
      </c>
      <c r="B174" s="838">
        <v>11563285</v>
      </c>
      <c r="C174" s="838">
        <v>829935</v>
      </c>
      <c r="D174" s="838">
        <v>9932590</v>
      </c>
      <c r="E174" s="838">
        <v>17658</v>
      </c>
      <c r="F174" s="838">
        <v>505713</v>
      </c>
      <c r="G174" s="838">
        <v>43765</v>
      </c>
      <c r="H174" s="838">
        <v>184891</v>
      </c>
      <c r="I174" s="838">
        <v>48733</v>
      </c>
    </row>
    <row r="175" spans="1:9" s="376" customFormat="1" ht="14.5">
      <c r="A175" s="807" t="s">
        <v>1384</v>
      </c>
      <c r="B175" s="838">
        <v>10289181</v>
      </c>
      <c r="C175" s="838">
        <v>744921</v>
      </c>
      <c r="D175" s="838">
        <v>8809659</v>
      </c>
      <c r="E175" s="838">
        <v>15823</v>
      </c>
      <c r="F175" s="838">
        <v>457978</v>
      </c>
      <c r="G175" s="838">
        <v>39463</v>
      </c>
      <c r="H175" s="838">
        <v>177630</v>
      </c>
      <c r="I175" s="838">
        <v>43707</v>
      </c>
    </row>
    <row r="176" spans="1:9" s="376" customFormat="1">
      <c r="A176" s="807">
        <v>2009</v>
      </c>
      <c r="B176" s="838">
        <v>10318681</v>
      </c>
      <c r="C176" s="838">
        <v>754622</v>
      </c>
      <c r="D176" s="838">
        <v>8820040</v>
      </c>
      <c r="E176" s="838">
        <v>16003</v>
      </c>
      <c r="F176" s="838">
        <v>465188</v>
      </c>
      <c r="G176" s="838">
        <v>39466</v>
      </c>
      <c r="H176" s="838">
        <v>179465</v>
      </c>
      <c r="I176" s="838">
        <v>43897</v>
      </c>
    </row>
    <row r="177" spans="1:9" s="376" customFormat="1">
      <c r="A177" s="807">
        <v>2010</v>
      </c>
      <c r="B177" s="838">
        <v>10425356</v>
      </c>
      <c r="C177" s="838">
        <v>769611</v>
      </c>
      <c r="D177" s="838">
        <v>8902315</v>
      </c>
      <c r="E177" s="838">
        <v>16340</v>
      </c>
      <c r="F177" s="838">
        <v>472860</v>
      </c>
      <c r="G177" s="838">
        <v>37973</v>
      </c>
      <c r="H177" s="838">
        <v>182161</v>
      </c>
      <c r="I177" s="838">
        <v>44096</v>
      </c>
    </row>
    <row r="178" spans="1:9" s="376" customFormat="1">
      <c r="A178" s="807">
        <v>2011</v>
      </c>
      <c r="B178" s="838">
        <v>10573240</v>
      </c>
      <c r="C178" s="838">
        <v>773394</v>
      </c>
      <c r="D178" s="838">
        <v>9029180</v>
      </c>
      <c r="E178" s="838">
        <v>16306</v>
      </c>
      <c r="F178" s="838">
        <v>486025</v>
      </c>
      <c r="G178" s="838">
        <v>39550</v>
      </c>
      <c r="H178" s="838">
        <v>184749</v>
      </c>
      <c r="I178" s="838">
        <v>44036</v>
      </c>
    </row>
    <row r="179" spans="1:9" s="376" customFormat="1">
      <c r="A179" s="807">
        <v>2012</v>
      </c>
      <c r="B179" s="838">
        <v>10729393</v>
      </c>
      <c r="C179" s="838">
        <v>781993</v>
      </c>
      <c r="D179" s="838">
        <v>9153264</v>
      </c>
      <c r="E179" s="838">
        <v>16118</v>
      </c>
      <c r="F179" s="838">
        <v>504453</v>
      </c>
      <c r="G179" s="838">
        <v>40873</v>
      </c>
      <c r="H179" s="838">
        <v>188040</v>
      </c>
      <c r="I179" s="838">
        <v>44652</v>
      </c>
    </row>
    <row r="180" spans="1:9" s="376" customFormat="1">
      <c r="A180" s="807">
        <v>2013</v>
      </c>
      <c r="B180" s="838">
        <v>10863004</v>
      </c>
      <c r="C180" s="838">
        <v>787951</v>
      </c>
      <c r="D180" s="838">
        <v>9264268</v>
      </c>
      <c r="E180" s="838">
        <v>16105</v>
      </c>
      <c r="F180" s="838">
        <v>517873</v>
      </c>
      <c r="G180" s="838">
        <v>41022</v>
      </c>
      <c r="H180" s="838">
        <v>190781</v>
      </c>
      <c r="I180" s="838">
        <v>45004</v>
      </c>
    </row>
    <row r="181" spans="1:9" s="376" customFormat="1">
      <c r="A181" s="807">
        <v>2014</v>
      </c>
      <c r="B181" s="838">
        <v>10974876</v>
      </c>
      <c r="C181" s="838">
        <v>793895</v>
      </c>
      <c r="D181" s="838">
        <v>9354668</v>
      </c>
      <c r="E181" s="838">
        <v>16243</v>
      </c>
      <c r="F181" s="838">
        <v>529614</v>
      </c>
      <c r="G181" s="838">
        <v>41656</v>
      </c>
      <c r="H181" s="838">
        <v>193472</v>
      </c>
      <c r="I181" s="838">
        <v>45328</v>
      </c>
    </row>
    <row r="182" spans="1:9" s="376" customFormat="1">
      <c r="A182" s="807">
        <v>2015</v>
      </c>
      <c r="B182" s="838">
        <v>11133413</v>
      </c>
      <c r="C182" s="838">
        <v>804763</v>
      </c>
      <c r="D182" s="838">
        <v>9478829</v>
      </c>
      <c r="E182" s="838">
        <v>16327</v>
      </c>
      <c r="F182" s="838">
        <v>549240</v>
      </c>
      <c r="G182" s="838">
        <v>42619</v>
      </c>
      <c r="H182" s="838">
        <v>195919</v>
      </c>
      <c r="I182" s="838">
        <v>45716</v>
      </c>
    </row>
    <row r="183" spans="1:9" s="376" customFormat="1">
      <c r="A183" s="807">
        <v>2016</v>
      </c>
      <c r="B183" s="838">
        <v>11331513</v>
      </c>
      <c r="C183" s="838">
        <v>814495</v>
      </c>
      <c r="D183" s="838">
        <v>9639714</v>
      </c>
      <c r="E183" s="838">
        <v>16481</v>
      </c>
      <c r="F183" s="838">
        <v>571593</v>
      </c>
      <c r="G183" s="838">
        <v>43991</v>
      </c>
      <c r="H183" s="838">
        <v>198817</v>
      </c>
      <c r="I183" s="838">
        <v>46422</v>
      </c>
    </row>
    <row r="184" spans="1:9" s="376" customFormat="1">
      <c r="A184" s="807">
        <v>2017</v>
      </c>
      <c r="B184" s="838">
        <v>11541084</v>
      </c>
      <c r="C184" s="838">
        <v>826012</v>
      </c>
      <c r="D184" s="838">
        <v>9807338</v>
      </c>
      <c r="E184" s="838">
        <v>16406</v>
      </c>
      <c r="F184" s="838">
        <v>596838</v>
      </c>
      <c r="G184" s="838">
        <v>45557</v>
      </c>
      <c r="H184" s="838">
        <v>201184</v>
      </c>
      <c r="I184" s="838">
        <v>47749</v>
      </c>
    </row>
    <row r="185" spans="1:9" s="376" customFormat="1">
      <c r="A185" s="807">
        <v>2018</v>
      </c>
      <c r="B185" s="838">
        <v>11721774</v>
      </c>
      <c r="C185" s="838">
        <v>833009</v>
      </c>
      <c r="D185" s="838">
        <v>9950324</v>
      </c>
      <c r="E185" s="838">
        <v>16563</v>
      </c>
      <c r="F185" s="838">
        <v>621293</v>
      </c>
      <c r="G185" s="838">
        <v>47579</v>
      </c>
      <c r="H185" s="838">
        <v>204030</v>
      </c>
      <c r="I185" s="838">
        <v>48976</v>
      </c>
    </row>
    <row r="186" spans="1:9" s="376" customFormat="1">
      <c r="A186" s="807">
        <v>2019</v>
      </c>
      <c r="B186" s="838">
        <v>11896789</v>
      </c>
      <c r="C186" s="838">
        <v>842577</v>
      </c>
      <c r="D186" s="838">
        <v>10083891</v>
      </c>
      <c r="E186" s="838">
        <v>16953</v>
      </c>
      <c r="F186" s="838">
        <v>646508</v>
      </c>
      <c r="G186" s="838">
        <v>49259</v>
      </c>
      <c r="H186" s="838">
        <v>207383</v>
      </c>
      <c r="I186" s="838">
        <v>50218</v>
      </c>
    </row>
    <row r="187" spans="1:9" s="376" customFormat="1">
      <c r="A187" s="807">
        <v>2020</v>
      </c>
      <c r="B187" s="838">
        <v>12086160</v>
      </c>
      <c r="C187" s="838">
        <v>852574</v>
      </c>
      <c r="D187" s="838">
        <v>10232556</v>
      </c>
      <c r="E187" s="838">
        <v>17117</v>
      </c>
      <c r="F187" s="838">
        <v>672049</v>
      </c>
      <c r="G187" s="838">
        <v>49553</v>
      </c>
      <c r="H187" s="838">
        <v>210559</v>
      </c>
      <c r="I187" s="838">
        <v>51752</v>
      </c>
    </row>
    <row r="188" spans="1:9" s="376" customFormat="1">
      <c r="A188" s="834"/>
      <c r="B188" s="838"/>
      <c r="C188" s="244"/>
      <c r="D188" s="838"/>
      <c r="E188" s="244"/>
      <c r="F188" s="838"/>
      <c r="G188" s="244"/>
      <c r="H188" s="857"/>
      <c r="I188" s="1010"/>
    </row>
    <row r="189" spans="1:9" s="376" customFormat="1" ht="13">
      <c r="A189" s="837"/>
      <c r="B189" s="1285" t="s">
        <v>445</v>
      </c>
      <c r="C189" s="1285"/>
      <c r="D189" s="1285"/>
      <c r="E189" s="1285"/>
      <c r="F189" s="1285"/>
      <c r="G189" s="1285"/>
      <c r="H189" s="1285"/>
      <c r="I189" s="1285"/>
    </row>
    <row r="190" spans="1:9" s="376" customFormat="1">
      <c r="A190" s="833"/>
      <c r="B190" s="323"/>
      <c r="C190" s="323"/>
      <c r="D190" s="323"/>
      <c r="E190" s="323"/>
      <c r="F190" s="841"/>
      <c r="G190" s="841"/>
      <c r="H190" s="841"/>
      <c r="I190" s="1010"/>
    </row>
    <row r="191" spans="1:9" s="376" customFormat="1">
      <c r="A191" s="807">
        <v>2006</v>
      </c>
      <c r="B191" s="838">
        <v>2934273</v>
      </c>
      <c r="C191" s="838">
        <v>225174</v>
      </c>
      <c r="D191" s="838">
        <v>2427464</v>
      </c>
      <c r="E191" s="838">
        <v>5214</v>
      </c>
      <c r="F191" s="838">
        <v>123967</v>
      </c>
      <c r="G191" s="838">
        <v>8886</v>
      </c>
      <c r="H191" s="838">
        <v>128155</v>
      </c>
      <c r="I191" s="838">
        <v>15413</v>
      </c>
    </row>
    <row r="192" spans="1:9" s="376" customFormat="1">
      <c r="A192" s="807">
        <v>2007</v>
      </c>
      <c r="B192" s="838">
        <v>2975990</v>
      </c>
      <c r="C192" s="838">
        <v>229360</v>
      </c>
      <c r="D192" s="838">
        <v>2462913</v>
      </c>
      <c r="E192" s="838">
        <v>5293</v>
      </c>
      <c r="F192" s="838">
        <v>124888</v>
      </c>
      <c r="G192" s="838">
        <v>9308</v>
      </c>
      <c r="H192" s="838">
        <v>128954</v>
      </c>
      <c r="I192" s="838">
        <v>15274</v>
      </c>
    </row>
    <row r="193" spans="1:9" s="376" customFormat="1" ht="14.5">
      <c r="A193" s="807" t="s">
        <v>1384</v>
      </c>
      <c r="B193" s="838">
        <v>2657954</v>
      </c>
      <c r="C193" s="838">
        <v>207131</v>
      </c>
      <c r="D193" s="838">
        <v>2188548</v>
      </c>
      <c r="E193" s="838">
        <v>4609</v>
      </c>
      <c r="F193" s="838">
        <v>110865</v>
      </c>
      <c r="G193" s="838">
        <v>7929</v>
      </c>
      <c r="H193" s="838">
        <v>124983</v>
      </c>
      <c r="I193" s="838">
        <v>13889</v>
      </c>
    </row>
    <row r="194" spans="1:9" s="376" customFormat="1">
      <c r="A194" s="807">
        <v>2009</v>
      </c>
      <c r="B194" s="838">
        <v>2671389</v>
      </c>
      <c r="C194" s="838">
        <v>211508</v>
      </c>
      <c r="D194" s="838">
        <v>2195226</v>
      </c>
      <c r="E194" s="838">
        <v>4699</v>
      </c>
      <c r="F194" s="838">
        <v>111889</v>
      </c>
      <c r="G194" s="838">
        <v>8007</v>
      </c>
      <c r="H194" s="838">
        <v>126109</v>
      </c>
      <c r="I194" s="838">
        <v>13951</v>
      </c>
    </row>
    <row r="195" spans="1:9" s="376" customFormat="1">
      <c r="A195" s="807">
        <v>2010</v>
      </c>
      <c r="B195" s="838">
        <v>2710686</v>
      </c>
      <c r="C195" s="838">
        <v>217637</v>
      </c>
      <c r="D195" s="838">
        <v>2223969</v>
      </c>
      <c r="E195" s="838">
        <v>4830</v>
      </c>
      <c r="F195" s="838">
        <v>114475</v>
      </c>
      <c r="G195" s="838">
        <v>7793</v>
      </c>
      <c r="H195" s="838">
        <v>127982</v>
      </c>
      <c r="I195" s="838">
        <v>14000</v>
      </c>
    </row>
    <row r="196" spans="1:9" s="376" customFormat="1">
      <c r="A196" s="807">
        <v>2011</v>
      </c>
      <c r="B196" s="838">
        <v>2751541</v>
      </c>
      <c r="C196" s="838">
        <v>220636</v>
      </c>
      <c r="D196" s="838">
        <v>2256812</v>
      </c>
      <c r="E196" s="838">
        <v>4887</v>
      </c>
      <c r="F196" s="838">
        <v>117491</v>
      </c>
      <c r="G196" s="838">
        <v>8062</v>
      </c>
      <c r="H196" s="838">
        <v>129612</v>
      </c>
      <c r="I196" s="838">
        <v>14041</v>
      </c>
    </row>
    <row r="197" spans="1:9" s="376" customFormat="1">
      <c r="A197" s="807">
        <v>2012</v>
      </c>
      <c r="B197" s="838">
        <v>2796124</v>
      </c>
      <c r="C197" s="838">
        <v>224531</v>
      </c>
      <c r="D197" s="838">
        <v>2290720</v>
      </c>
      <c r="E197" s="838">
        <v>4825</v>
      </c>
      <c r="F197" s="838">
        <v>121861</v>
      </c>
      <c r="G197" s="838">
        <v>8729</v>
      </c>
      <c r="H197" s="838">
        <v>131407</v>
      </c>
      <c r="I197" s="838">
        <v>14051</v>
      </c>
    </row>
    <row r="198" spans="1:9" s="376" customFormat="1">
      <c r="A198" s="807">
        <v>2013</v>
      </c>
      <c r="B198" s="838">
        <v>2831701</v>
      </c>
      <c r="C198" s="838">
        <v>227284</v>
      </c>
      <c r="D198" s="838">
        <v>2320090</v>
      </c>
      <c r="E198" s="838">
        <v>4936</v>
      </c>
      <c r="F198" s="838">
        <v>124164</v>
      </c>
      <c r="G198" s="838">
        <v>8505</v>
      </c>
      <c r="H198" s="838">
        <v>132582</v>
      </c>
      <c r="I198" s="838">
        <v>14140</v>
      </c>
    </row>
    <row r="199" spans="1:9" s="376" customFormat="1">
      <c r="A199" s="807">
        <v>2014</v>
      </c>
      <c r="B199" s="838">
        <v>2861761</v>
      </c>
      <c r="C199" s="838">
        <v>230274</v>
      </c>
      <c r="D199" s="838">
        <v>2343457</v>
      </c>
      <c r="E199" s="838">
        <v>4980</v>
      </c>
      <c r="F199" s="838">
        <v>126390</v>
      </c>
      <c r="G199" s="838">
        <v>8679</v>
      </c>
      <c r="H199" s="838">
        <v>133830</v>
      </c>
      <c r="I199" s="838">
        <v>14151</v>
      </c>
    </row>
    <row r="200" spans="1:9" s="376" customFormat="1">
      <c r="A200" s="807">
        <v>2015</v>
      </c>
      <c r="B200" s="838">
        <v>2901080</v>
      </c>
      <c r="C200" s="838">
        <v>233912</v>
      </c>
      <c r="D200" s="838">
        <v>2374497</v>
      </c>
      <c r="E200" s="838">
        <v>5067</v>
      </c>
      <c r="F200" s="838">
        <v>129215</v>
      </c>
      <c r="G200" s="838">
        <v>8921</v>
      </c>
      <c r="H200" s="838">
        <v>135201</v>
      </c>
      <c r="I200" s="838">
        <v>14267</v>
      </c>
    </row>
    <row r="201" spans="1:9" s="376" customFormat="1">
      <c r="A201" s="807">
        <v>2016</v>
      </c>
      <c r="B201" s="838">
        <v>2947349</v>
      </c>
      <c r="C201" s="838">
        <v>238034</v>
      </c>
      <c r="D201" s="838">
        <v>2410786</v>
      </c>
      <c r="E201" s="838">
        <v>5275</v>
      </c>
      <c r="F201" s="838">
        <v>133226</v>
      </c>
      <c r="G201" s="838">
        <v>9351</v>
      </c>
      <c r="H201" s="838">
        <v>136227</v>
      </c>
      <c r="I201" s="838">
        <v>14450</v>
      </c>
    </row>
    <row r="202" spans="1:9" s="376" customFormat="1">
      <c r="A202" s="807">
        <v>2017</v>
      </c>
      <c r="B202" s="838">
        <v>2997387</v>
      </c>
      <c r="C202" s="838">
        <v>242095</v>
      </c>
      <c r="D202" s="838">
        <v>2449404</v>
      </c>
      <c r="E202" s="838">
        <v>5373</v>
      </c>
      <c r="F202" s="838">
        <v>138920</v>
      </c>
      <c r="G202" s="838">
        <v>9560</v>
      </c>
      <c r="H202" s="838">
        <v>137316</v>
      </c>
      <c r="I202" s="838">
        <v>14719</v>
      </c>
    </row>
    <row r="203" spans="1:9" s="376" customFormat="1">
      <c r="A203" s="807">
        <v>2018</v>
      </c>
      <c r="B203" s="838">
        <v>3040984</v>
      </c>
      <c r="C203" s="838">
        <v>245232</v>
      </c>
      <c r="D203" s="838">
        <v>2482960</v>
      </c>
      <c r="E203" s="838">
        <v>5334</v>
      </c>
      <c r="F203" s="838">
        <v>144063</v>
      </c>
      <c r="G203" s="838">
        <v>9931</v>
      </c>
      <c r="H203" s="838">
        <v>138783</v>
      </c>
      <c r="I203" s="838">
        <v>14681</v>
      </c>
    </row>
    <row r="204" spans="1:9" s="376" customFormat="1">
      <c r="A204" s="807">
        <v>2019</v>
      </c>
      <c r="B204" s="838">
        <v>3090622</v>
      </c>
      <c r="C204" s="838">
        <v>248845</v>
      </c>
      <c r="D204" s="838">
        <v>2520846</v>
      </c>
      <c r="E204" s="838">
        <v>5667</v>
      </c>
      <c r="F204" s="838">
        <v>149831</v>
      </c>
      <c r="G204" s="838">
        <v>10451</v>
      </c>
      <c r="H204" s="838">
        <v>140056</v>
      </c>
      <c r="I204" s="838">
        <v>14926</v>
      </c>
    </row>
    <row r="205" spans="1:9" s="376" customFormat="1">
      <c r="A205" s="807">
        <v>2020</v>
      </c>
      <c r="B205" s="838">
        <v>3137740</v>
      </c>
      <c r="C205" s="838">
        <v>251759</v>
      </c>
      <c r="D205" s="838">
        <v>2556805</v>
      </c>
      <c r="E205" s="838">
        <v>5783</v>
      </c>
      <c r="F205" s="838">
        <v>156278</v>
      </c>
      <c r="G205" s="838">
        <v>10697</v>
      </c>
      <c r="H205" s="838">
        <v>141213</v>
      </c>
      <c r="I205" s="838">
        <v>15205</v>
      </c>
    </row>
    <row r="206" spans="1:9" s="376" customFormat="1">
      <c r="A206" s="834"/>
      <c r="B206" s="838"/>
      <c r="C206" s="838"/>
      <c r="D206" s="838"/>
      <c r="E206" s="838"/>
      <c r="F206" s="838"/>
      <c r="G206" s="838"/>
      <c r="H206" s="838"/>
      <c r="I206" s="838"/>
    </row>
    <row r="207" spans="1:9" s="376" customFormat="1" ht="13">
      <c r="A207" s="837"/>
      <c r="B207" s="1285" t="s">
        <v>446</v>
      </c>
      <c r="C207" s="1285"/>
      <c r="D207" s="1285"/>
      <c r="E207" s="1285"/>
      <c r="F207" s="1285"/>
      <c r="G207" s="1285"/>
      <c r="H207" s="1285"/>
      <c r="I207" s="1285"/>
    </row>
    <row r="208" spans="1:9" s="376" customFormat="1">
      <c r="A208" s="833"/>
      <c r="B208" s="323"/>
      <c r="C208" s="323"/>
      <c r="D208" s="323"/>
      <c r="E208" s="323"/>
      <c r="F208" s="841"/>
      <c r="G208" s="841"/>
      <c r="H208" s="841"/>
      <c r="I208" s="1010"/>
    </row>
    <row r="209" spans="1:9" s="376" customFormat="1">
      <c r="A209" s="807">
        <v>2006</v>
      </c>
      <c r="B209" s="838">
        <v>756665</v>
      </c>
      <c r="C209" s="838">
        <v>58626</v>
      </c>
      <c r="D209" s="838">
        <v>645070</v>
      </c>
      <c r="E209" s="838">
        <v>1336</v>
      </c>
      <c r="F209" s="838">
        <v>32395</v>
      </c>
      <c r="G209" s="838">
        <v>2366</v>
      </c>
      <c r="H209" s="838">
        <v>13398</v>
      </c>
      <c r="I209" s="838">
        <v>3474</v>
      </c>
    </row>
    <row r="210" spans="1:9" s="376" customFormat="1">
      <c r="A210" s="807">
        <v>2007</v>
      </c>
      <c r="B210" s="838">
        <v>764122</v>
      </c>
      <c r="C210" s="838">
        <v>59368</v>
      </c>
      <c r="D210" s="838">
        <v>651564</v>
      </c>
      <c r="E210" s="838">
        <v>1320</v>
      </c>
      <c r="F210" s="838">
        <v>32312</v>
      </c>
      <c r="G210" s="838">
        <v>2387</v>
      </c>
      <c r="H210" s="838">
        <v>13714</v>
      </c>
      <c r="I210" s="838">
        <v>3457</v>
      </c>
    </row>
    <row r="211" spans="1:9" s="376" customFormat="1" ht="14.5">
      <c r="A211" s="807" t="s">
        <v>1384</v>
      </c>
      <c r="B211" s="838">
        <v>676104</v>
      </c>
      <c r="C211" s="838">
        <v>53546</v>
      </c>
      <c r="D211" s="838">
        <v>574200</v>
      </c>
      <c r="E211" s="838">
        <v>1294</v>
      </c>
      <c r="F211" s="838">
        <v>28546</v>
      </c>
      <c r="G211" s="838">
        <v>2007</v>
      </c>
      <c r="H211" s="838">
        <v>13418</v>
      </c>
      <c r="I211" s="838">
        <v>3093</v>
      </c>
    </row>
    <row r="212" spans="1:9" s="376" customFormat="1">
      <c r="A212" s="807">
        <v>2009</v>
      </c>
      <c r="B212" s="838">
        <v>678332</v>
      </c>
      <c r="C212" s="838">
        <v>54314</v>
      </c>
      <c r="D212" s="838">
        <v>575317</v>
      </c>
      <c r="E212" s="838">
        <v>1294</v>
      </c>
      <c r="F212" s="838">
        <v>28753</v>
      </c>
      <c r="G212" s="838">
        <v>1917</v>
      </c>
      <c r="H212" s="838">
        <v>13689</v>
      </c>
      <c r="I212" s="838">
        <v>3048</v>
      </c>
    </row>
    <row r="213" spans="1:9" s="376" customFormat="1">
      <c r="A213" s="807">
        <v>2010</v>
      </c>
      <c r="B213" s="838">
        <v>686905</v>
      </c>
      <c r="C213" s="838">
        <v>55190</v>
      </c>
      <c r="D213" s="838">
        <v>582159</v>
      </c>
      <c r="E213" s="838">
        <v>1310</v>
      </c>
      <c r="F213" s="838">
        <v>29244</v>
      </c>
      <c r="G213" s="838">
        <v>1896</v>
      </c>
      <c r="H213" s="838">
        <v>14013</v>
      </c>
      <c r="I213" s="838">
        <v>3093</v>
      </c>
    </row>
    <row r="214" spans="1:9" s="376" customFormat="1">
      <c r="A214" s="807">
        <v>2011</v>
      </c>
      <c r="B214" s="838">
        <v>693217</v>
      </c>
      <c r="C214" s="838">
        <v>55587</v>
      </c>
      <c r="D214" s="838">
        <v>587008</v>
      </c>
      <c r="E214" s="838">
        <v>1308</v>
      </c>
      <c r="F214" s="838">
        <v>30036</v>
      </c>
      <c r="G214" s="838">
        <v>1914</v>
      </c>
      <c r="H214" s="838">
        <v>14297</v>
      </c>
      <c r="I214" s="838">
        <v>3067</v>
      </c>
    </row>
    <row r="215" spans="1:9" s="376" customFormat="1">
      <c r="A215" s="807">
        <v>2012</v>
      </c>
      <c r="B215" s="838">
        <v>702616</v>
      </c>
      <c r="C215" s="838">
        <v>56310</v>
      </c>
      <c r="D215" s="838">
        <v>594513</v>
      </c>
      <c r="E215" s="838">
        <v>1275</v>
      </c>
      <c r="F215" s="838">
        <v>30873</v>
      </c>
      <c r="G215" s="838">
        <v>1910</v>
      </c>
      <c r="H215" s="838">
        <v>14626</v>
      </c>
      <c r="I215" s="838">
        <v>3109</v>
      </c>
    </row>
    <row r="216" spans="1:9" s="376" customFormat="1">
      <c r="A216" s="807">
        <v>2013</v>
      </c>
      <c r="B216" s="838">
        <v>708778</v>
      </c>
      <c r="C216" s="838">
        <v>56883</v>
      </c>
      <c r="D216" s="838">
        <v>599509</v>
      </c>
      <c r="E216" s="838">
        <v>1255</v>
      </c>
      <c r="F216" s="838">
        <v>31275</v>
      </c>
      <c r="G216" s="838">
        <v>1894</v>
      </c>
      <c r="H216" s="838">
        <v>14888</v>
      </c>
      <c r="I216" s="838">
        <v>3074</v>
      </c>
    </row>
    <row r="217" spans="1:9" s="376" customFormat="1">
      <c r="A217" s="807">
        <v>2014</v>
      </c>
      <c r="B217" s="838">
        <v>713328</v>
      </c>
      <c r="C217" s="838">
        <v>57333</v>
      </c>
      <c r="D217" s="838">
        <v>603331</v>
      </c>
      <c r="E217" s="838">
        <v>1262</v>
      </c>
      <c r="F217" s="838">
        <v>31351</v>
      </c>
      <c r="G217" s="838">
        <v>1850</v>
      </c>
      <c r="H217" s="838">
        <v>15147</v>
      </c>
      <c r="I217" s="838">
        <v>3054</v>
      </c>
    </row>
    <row r="218" spans="1:9" s="376" customFormat="1">
      <c r="A218" s="807">
        <v>2015</v>
      </c>
      <c r="B218" s="838">
        <v>720282</v>
      </c>
      <c r="C218" s="838">
        <v>58197</v>
      </c>
      <c r="D218" s="838">
        <v>608463</v>
      </c>
      <c r="E218" s="838">
        <v>1292</v>
      </c>
      <c r="F218" s="838">
        <v>31869</v>
      </c>
      <c r="G218" s="838">
        <v>1827</v>
      </c>
      <c r="H218" s="838">
        <v>15517</v>
      </c>
      <c r="I218" s="838">
        <v>3117</v>
      </c>
    </row>
    <row r="219" spans="1:9" s="376" customFormat="1">
      <c r="A219" s="807">
        <v>2016</v>
      </c>
      <c r="B219" s="838">
        <v>729260</v>
      </c>
      <c r="C219" s="838">
        <v>58937</v>
      </c>
      <c r="D219" s="838">
        <v>615611</v>
      </c>
      <c r="E219" s="838">
        <v>1269</v>
      </c>
      <c r="F219" s="838">
        <v>32605</v>
      </c>
      <c r="G219" s="838">
        <v>1902</v>
      </c>
      <c r="H219" s="838">
        <v>15812</v>
      </c>
      <c r="I219" s="838">
        <v>3124</v>
      </c>
    </row>
    <row r="220" spans="1:9" s="376" customFormat="1">
      <c r="A220" s="807">
        <v>2017</v>
      </c>
      <c r="B220" s="838">
        <v>738769</v>
      </c>
      <c r="C220" s="838">
        <v>59831</v>
      </c>
      <c r="D220" s="838">
        <v>622819</v>
      </c>
      <c r="E220" s="838">
        <v>1171</v>
      </c>
      <c r="F220" s="838">
        <v>33819</v>
      </c>
      <c r="G220" s="838">
        <v>1894</v>
      </c>
      <c r="H220" s="838">
        <v>16086</v>
      </c>
      <c r="I220" s="838">
        <v>3149</v>
      </c>
    </row>
    <row r="221" spans="1:9" s="376" customFormat="1">
      <c r="A221" s="807">
        <v>2018</v>
      </c>
      <c r="B221" s="838">
        <v>747138</v>
      </c>
      <c r="C221" s="838">
        <v>59963</v>
      </c>
      <c r="D221" s="838">
        <v>629613</v>
      </c>
      <c r="E221" s="838">
        <v>1161</v>
      </c>
      <c r="F221" s="838">
        <v>34965</v>
      </c>
      <c r="G221" s="838">
        <v>1924</v>
      </c>
      <c r="H221" s="838">
        <v>16336</v>
      </c>
      <c r="I221" s="838">
        <v>3176</v>
      </c>
    </row>
    <row r="222" spans="1:9" s="376" customFormat="1">
      <c r="A222" s="807">
        <v>2019</v>
      </c>
      <c r="B222" s="838">
        <v>755593</v>
      </c>
      <c r="C222" s="838">
        <v>60348</v>
      </c>
      <c r="D222" s="838">
        <v>636176</v>
      </c>
      <c r="E222" s="838">
        <v>1128</v>
      </c>
      <c r="F222" s="838">
        <v>36130</v>
      </c>
      <c r="G222" s="838">
        <v>1968</v>
      </c>
      <c r="H222" s="838">
        <v>16606</v>
      </c>
      <c r="I222" s="838">
        <v>3237</v>
      </c>
    </row>
    <row r="223" spans="1:9" s="376" customFormat="1">
      <c r="A223" s="807">
        <v>2020</v>
      </c>
      <c r="B223" s="838">
        <v>763967</v>
      </c>
      <c r="C223" s="838">
        <v>60934</v>
      </c>
      <c r="D223" s="838">
        <v>642412</v>
      </c>
      <c r="E223" s="838">
        <v>1154</v>
      </c>
      <c r="F223" s="838">
        <v>37362</v>
      </c>
      <c r="G223" s="838">
        <v>1964</v>
      </c>
      <c r="H223" s="838">
        <v>16874</v>
      </c>
      <c r="I223" s="838">
        <v>3267</v>
      </c>
    </row>
    <row r="224" spans="1:9" s="376" customFormat="1">
      <c r="A224" s="834"/>
      <c r="B224" s="838"/>
      <c r="C224" s="244"/>
      <c r="D224" s="838"/>
      <c r="E224" s="244"/>
      <c r="F224" s="838"/>
      <c r="G224" s="244"/>
      <c r="H224" s="857"/>
      <c r="I224" s="1010"/>
    </row>
    <row r="225" spans="1:9" s="376" customFormat="1" ht="13">
      <c r="A225" s="837"/>
      <c r="B225" s="1285" t="s">
        <v>447</v>
      </c>
      <c r="C225" s="1285"/>
      <c r="D225" s="1285"/>
      <c r="E225" s="1285"/>
      <c r="F225" s="1285"/>
      <c r="G225" s="1285"/>
      <c r="H225" s="1285"/>
      <c r="I225" s="1285"/>
    </row>
    <row r="226" spans="1:9" s="376" customFormat="1">
      <c r="A226" s="833"/>
      <c r="B226" s="323"/>
      <c r="C226" s="323"/>
      <c r="D226" s="323"/>
      <c r="E226" s="323"/>
      <c r="F226" s="841"/>
      <c r="G226" s="841"/>
      <c r="H226" s="841"/>
      <c r="I226" s="1010"/>
    </row>
    <row r="227" spans="1:9" s="376" customFormat="1">
      <c r="A227" s="807">
        <v>2006</v>
      </c>
      <c r="B227" s="838">
        <v>2691571</v>
      </c>
      <c r="C227" s="838">
        <v>132041</v>
      </c>
      <c r="D227" s="838">
        <v>2311802</v>
      </c>
      <c r="E227" s="838">
        <v>4131</v>
      </c>
      <c r="F227" s="838">
        <v>180176</v>
      </c>
      <c r="G227" s="838">
        <v>10520</v>
      </c>
      <c r="H227" s="838">
        <v>37452</v>
      </c>
      <c r="I227" s="838">
        <v>15449</v>
      </c>
    </row>
    <row r="228" spans="1:9" s="376" customFormat="1">
      <c r="A228" s="807">
        <v>2007</v>
      </c>
      <c r="B228" s="838">
        <v>2718343</v>
      </c>
      <c r="C228" s="838">
        <v>136292</v>
      </c>
      <c r="D228" s="838">
        <v>2332618</v>
      </c>
      <c r="E228" s="838">
        <v>4060</v>
      </c>
      <c r="F228" s="838">
        <v>180347</v>
      </c>
      <c r="G228" s="838">
        <v>10894</v>
      </c>
      <c r="H228" s="838">
        <v>38662</v>
      </c>
      <c r="I228" s="838">
        <v>15470</v>
      </c>
    </row>
    <row r="229" spans="1:9" s="376" customFormat="1" ht="14.5">
      <c r="A229" s="807" t="s">
        <v>1384</v>
      </c>
      <c r="B229" s="838">
        <v>2399053</v>
      </c>
      <c r="C229" s="838">
        <v>124473</v>
      </c>
      <c r="D229" s="838">
        <v>2050604</v>
      </c>
      <c r="E229" s="838">
        <v>3718</v>
      </c>
      <c r="F229" s="838">
        <v>159176</v>
      </c>
      <c r="G229" s="838">
        <v>9579</v>
      </c>
      <c r="H229" s="838">
        <v>37364</v>
      </c>
      <c r="I229" s="838">
        <v>14139</v>
      </c>
    </row>
    <row r="230" spans="1:9" s="376" customFormat="1">
      <c r="A230" s="807">
        <v>2009</v>
      </c>
      <c r="B230" s="838">
        <v>2405706</v>
      </c>
      <c r="C230" s="838">
        <v>130270</v>
      </c>
      <c r="D230" s="838">
        <v>2049158</v>
      </c>
      <c r="E230" s="838">
        <v>3695</v>
      </c>
      <c r="F230" s="838">
        <v>160083</v>
      </c>
      <c r="G230" s="838">
        <v>9627</v>
      </c>
      <c r="H230" s="838">
        <v>38605</v>
      </c>
      <c r="I230" s="838">
        <v>14268</v>
      </c>
    </row>
    <row r="231" spans="1:9" s="376" customFormat="1">
      <c r="A231" s="807">
        <v>2010</v>
      </c>
      <c r="B231" s="838">
        <v>2428237</v>
      </c>
      <c r="C231" s="838">
        <v>136179</v>
      </c>
      <c r="D231" s="838">
        <v>2061040</v>
      </c>
      <c r="E231" s="838">
        <v>3774</v>
      </c>
      <c r="F231" s="838">
        <v>162891</v>
      </c>
      <c r="G231" s="838">
        <v>9749</v>
      </c>
      <c r="H231" s="838">
        <v>40234</v>
      </c>
      <c r="I231" s="838">
        <v>14370</v>
      </c>
    </row>
    <row r="232" spans="1:9" s="376" customFormat="1">
      <c r="A232" s="807">
        <v>2011</v>
      </c>
      <c r="B232" s="838">
        <v>2448377</v>
      </c>
      <c r="C232" s="838">
        <v>141014</v>
      </c>
      <c r="D232" s="838">
        <v>2072636</v>
      </c>
      <c r="E232" s="838">
        <v>3716</v>
      </c>
      <c r="F232" s="838">
        <v>165073</v>
      </c>
      <c r="G232" s="838">
        <v>9883</v>
      </c>
      <c r="H232" s="838">
        <v>41650</v>
      </c>
      <c r="I232" s="838">
        <v>14405</v>
      </c>
    </row>
    <row r="233" spans="1:9" s="376" customFormat="1">
      <c r="A233" s="807">
        <v>2012</v>
      </c>
      <c r="B233" s="838">
        <v>2468071</v>
      </c>
      <c r="C233" s="838">
        <v>145827</v>
      </c>
      <c r="D233" s="838">
        <v>2081384</v>
      </c>
      <c r="E233" s="838">
        <v>3730</v>
      </c>
      <c r="F233" s="838">
        <v>169029</v>
      </c>
      <c r="G233" s="838">
        <v>9919</v>
      </c>
      <c r="H233" s="838">
        <v>43626</v>
      </c>
      <c r="I233" s="838">
        <v>14556</v>
      </c>
    </row>
    <row r="234" spans="1:9" s="376" customFormat="1">
      <c r="A234" s="807">
        <v>2013</v>
      </c>
      <c r="B234" s="838">
        <v>2478285</v>
      </c>
      <c r="C234" s="838">
        <v>150560</v>
      </c>
      <c r="D234" s="838">
        <v>2084165</v>
      </c>
      <c r="E234" s="838">
        <v>3785</v>
      </c>
      <c r="F234" s="838">
        <v>170492</v>
      </c>
      <c r="G234" s="838">
        <v>9471</v>
      </c>
      <c r="H234" s="838">
        <v>45089</v>
      </c>
      <c r="I234" s="838">
        <v>14723</v>
      </c>
    </row>
    <row r="235" spans="1:9" s="376" customFormat="1">
      <c r="A235" s="807">
        <v>2014</v>
      </c>
      <c r="B235" s="838">
        <v>2488816</v>
      </c>
      <c r="C235" s="838">
        <v>154450</v>
      </c>
      <c r="D235" s="838">
        <v>2086828</v>
      </c>
      <c r="E235" s="838">
        <v>3847</v>
      </c>
      <c r="F235" s="838">
        <v>172732</v>
      </c>
      <c r="G235" s="838">
        <v>9386</v>
      </c>
      <c r="H235" s="838">
        <v>46751</v>
      </c>
      <c r="I235" s="838">
        <v>14822</v>
      </c>
    </row>
    <row r="236" spans="1:9" s="376" customFormat="1">
      <c r="A236" s="807">
        <v>2015</v>
      </c>
      <c r="B236" s="838">
        <v>2505640</v>
      </c>
      <c r="C236" s="838">
        <v>159232</v>
      </c>
      <c r="D236" s="838">
        <v>2094414</v>
      </c>
      <c r="E236" s="838">
        <v>3815</v>
      </c>
      <c r="F236" s="838">
        <v>175398</v>
      </c>
      <c r="G236" s="838">
        <v>9617</v>
      </c>
      <c r="H236" s="838">
        <v>48149</v>
      </c>
      <c r="I236" s="838">
        <v>15015</v>
      </c>
    </row>
    <row r="237" spans="1:9" s="376" customFormat="1">
      <c r="A237" s="807">
        <v>2016</v>
      </c>
      <c r="B237" s="838">
        <v>2528754</v>
      </c>
      <c r="C237" s="838">
        <v>163671</v>
      </c>
      <c r="D237" s="838">
        <v>2107126</v>
      </c>
      <c r="E237" s="838">
        <v>3879</v>
      </c>
      <c r="F237" s="838">
        <v>179552</v>
      </c>
      <c r="G237" s="838">
        <v>9851</v>
      </c>
      <c r="H237" s="838">
        <v>49423</v>
      </c>
      <c r="I237" s="838">
        <v>15252</v>
      </c>
    </row>
    <row r="238" spans="1:9" s="376" customFormat="1">
      <c r="A238" s="807">
        <v>2017</v>
      </c>
      <c r="B238" s="838">
        <v>2555478</v>
      </c>
      <c r="C238" s="838">
        <v>168164</v>
      </c>
      <c r="D238" s="838">
        <v>2122324</v>
      </c>
      <c r="E238" s="838">
        <v>3880</v>
      </c>
      <c r="F238" s="838">
        <v>184778</v>
      </c>
      <c r="G238" s="838">
        <v>10139</v>
      </c>
      <c r="H238" s="838">
        <v>50638</v>
      </c>
      <c r="I238" s="838">
        <v>15555</v>
      </c>
    </row>
    <row r="239" spans="1:9" s="376" customFormat="1">
      <c r="A239" s="807">
        <v>2018</v>
      </c>
      <c r="B239" s="838">
        <v>2580395</v>
      </c>
      <c r="C239" s="838">
        <v>172254</v>
      </c>
      <c r="D239" s="838">
        <v>2135861</v>
      </c>
      <c r="E239" s="838">
        <v>3935</v>
      </c>
      <c r="F239" s="838">
        <v>189831</v>
      </c>
      <c r="G239" s="838">
        <v>10347</v>
      </c>
      <c r="H239" s="838">
        <v>52172</v>
      </c>
      <c r="I239" s="838">
        <v>15995</v>
      </c>
    </row>
    <row r="240" spans="1:9" s="376" customFormat="1">
      <c r="A240" s="807">
        <v>2019</v>
      </c>
      <c r="B240" s="838">
        <v>2604833</v>
      </c>
      <c r="C240" s="838">
        <v>176496</v>
      </c>
      <c r="D240" s="838">
        <v>2148960</v>
      </c>
      <c r="E240" s="838">
        <v>3976</v>
      </c>
      <c r="F240" s="838">
        <v>194868</v>
      </c>
      <c r="G240" s="838">
        <v>10486</v>
      </c>
      <c r="H240" s="838">
        <v>53723</v>
      </c>
      <c r="I240" s="838">
        <v>16324</v>
      </c>
    </row>
    <row r="241" spans="1:9" s="376" customFormat="1">
      <c r="A241" s="807">
        <v>2020</v>
      </c>
      <c r="B241" s="838">
        <v>2630613</v>
      </c>
      <c r="C241" s="838">
        <v>180950</v>
      </c>
      <c r="D241" s="838">
        <v>2162883</v>
      </c>
      <c r="E241" s="838">
        <v>3974</v>
      </c>
      <c r="F241" s="838">
        <v>200345</v>
      </c>
      <c r="G241" s="838">
        <v>10298</v>
      </c>
      <c r="H241" s="838">
        <v>55341</v>
      </c>
      <c r="I241" s="838">
        <v>16822</v>
      </c>
    </row>
    <row r="242" spans="1:9" s="376" customFormat="1">
      <c r="A242" s="834"/>
      <c r="B242" s="838"/>
      <c r="C242" s="244"/>
      <c r="D242" s="838"/>
      <c r="E242" s="244"/>
      <c r="F242" s="838"/>
      <c r="G242" s="244"/>
      <c r="H242" s="857"/>
      <c r="I242" s="1010"/>
    </row>
    <row r="243" spans="1:9" s="376" customFormat="1" ht="13">
      <c r="A243" s="837"/>
      <c r="B243" s="1285" t="s">
        <v>448</v>
      </c>
      <c r="C243" s="1285"/>
      <c r="D243" s="1285"/>
      <c r="E243" s="1285"/>
      <c r="F243" s="1285"/>
      <c r="G243" s="1285"/>
      <c r="H243" s="1285"/>
      <c r="I243" s="1285"/>
    </row>
    <row r="244" spans="1:9" s="376" customFormat="1">
      <c r="A244" s="833"/>
      <c r="B244" s="323"/>
      <c r="C244" s="323"/>
      <c r="D244" s="323"/>
      <c r="E244" s="323"/>
      <c r="F244" s="841"/>
      <c r="G244" s="841"/>
      <c r="H244" s="841"/>
      <c r="I244" s="1010"/>
    </row>
    <row r="245" spans="1:9" s="376" customFormat="1">
      <c r="A245" s="807">
        <v>2006</v>
      </c>
      <c r="B245" s="838">
        <v>1546437</v>
      </c>
      <c r="C245" s="838">
        <v>76552</v>
      </c>
      <c r="D245" s="838">
        <v>1326539</v>
      </c>
      <c r="E245" s="838">
        <v>2480</v>
      </c>
      <c r="F245" s="838">
        <v>95972</v>
      </c>
      <c r="G245" s="838">
        <v>8012</v>
      </c>
      <c r="H245" s="838">
        <v>26599</v>
      </c>
      <c r="I245" s="838">
        <v>10283</v>
      </c>
    </row>
    <row r="246" spans="1:9" s="376" customFormat="1">
      <c r="A246" s="807">
        <v>2007</v>
      </c>
      <c r="B246" s="838">
        <v>1558932</v>
      </c>
      <c r="C246" s="838">
        <v>79327</v>
      </c>
      <c r="D246" s="838">
        <v>1335682</v>
      </c>
      <c r="E246" s="838">
        <v>2483</v>
      </c>
      <c r="F246" s="838">
        <v>95611</v>
      </c>
      <c r="G246" s="838">
        <v>8388</v>
      </c>
      <c r="H246" s="838">
        <v>27183</v>
      </c>
      <c r="I246" s="838">
        <v>10258</v>
      </c>
    </row>
    <row r="247" spans="1:9" s="376" customFormat="1" ht="14.5">
      <c r="A247" s="807" t="s">
        <v>1384</v>
      </c>
      <c r="B247" s="838">
        <v>1384383</v>
      </c>
      <c r="C247" s="838">
        <v>71183</v>
      </c>
      <c r="D247" s="838">
        <v>1184174</v>
      </c>
      <c r="E247" s="838">
        <v>2170</v>
      </c>
      <c r="F247" s="838">
        <v>84233</v>
      </c>
      <c r="G247" s="838">
        <v>7536</v>
      </c>
      <c r="H247" s="838">
        <v>25765</v>
      </c>
      <c r="I247" s="838">
        <v>9322</v>
      </c>
    </row>
    <row r="248" spans="1:9" s="376" customFormat="1">
      <c r="A248" s="807">
        <v>2009</v>
      </c>
      <c r="B248" s="838">
        <v>1384486</v>
      </c>
      <c r="C248" s="838">
        <v>73120</v>
      </c>
      <c r="D248" s="838">
        <v>1180629</v>
      </c>
      <c r="E248" s="838">
        <v>2156</v>
      </c>
      <c r="F248" s="838">
        <v>85067</v>
      </c>
      <c r="G248" s="838">
        <v>7641</v>
      </c>
      <c r="H248" s="838">
        <v>26583</v>
      </c>
      <c r="I248" s="838">
        <v>9290</v>
      </c>
    </row>
    <row r="249" spans="1:9" s="376" customFormat="1">
      <c r="A249" s="807">
        <v>2010</v>
      </c>
      <c r="B249" s="838">
        <v>1393631</v>
      </c>
      <c r="C249" s="838">
        <v>75504</v>
      </c>
      <c r="D249" s="838">
        <v>1185187</v>
      </c>
      <c r="E249" s="838">
        <v>2157</v>
      </c>
      <c r="F249" s="838">
        <v>86210</v>
      </c>
      <c r="G249" s="838">
        <v>7626</v>
      </c>
      <c r="H249" s="838">
        <v>27514</v>
      </c>
      <c r="I249" s="838">
        <v>9433</v>
      </c>
    </row>
    <row r="250" spans="1:9" s="376" customFormat="1">
      <c r="A250" s="807">
        <v>2011</v>
      </c>
      <c r="B250" s="838">
        <v>1403176</v>
      </c>
      <c r="C250" s="838">
        <v>77235</v>
      </c>
      <c r="D250" s="838">
        <v>1190052</v>
      </c>
      <c r="E250" s="838">
        <v>2139</v>
      </c>
      <c r="F250" s="838">
        <v>88008</v>
      </c>
      <c r="G250" s="838">
        <v>7816</v>
      </c>
      <c r="H250" s="838">
        <v>28433</v>
      </c>
      <c r="I250" s="838">
        <v>9493</v>
      </c>
    </row>
    <row r="251" spans="1:9" s="376" customFormat="1">
      <c r="A251" s="807">
        <v>2012</v>
      </c>
      <c r="B251" s="838">
        <v>1411183</v>
      </c>
      <c r="C251" s="838">
        <v>79284</v>
      </c>
      <c r="D251" s="838">
        <v>1191910</v>
      </c>
      <c r="E251" s="838">
        <v>2102</v>
      </c>
      <c r="F251" s="838">
        <v>90797</v>
      </c>
      <c r="G251" s="838">
        <v>7997</v>
      </c>
      <c r="H251" s="838">
        <v>29517</v>
      </c>
      <c r="I251" s="838">
        <v>9576</v>
      </c>
    </row>
    <row r="252" spans="1:9" s="376" customFormat="1">
      <c r="A252" s="807">
        <v>2013</v>
      </c>
      <c r="B252" s="838">
        <v>1413700</v>
      </c>
      <c r="C252" s="838">
        <v>81167</v>
      </c>
      <c r="D252" s="838">
        <v>1190580</v>
      </c>
      <c r="E252" s="838">
        <v>2079</v>
      </c>
      <c r="F252" s="838">
        <v>92075</v>
      </c>
      <c r="G252" s="838">
        <v>7612</v>
      </c>
      <c r="H252" s="838">
        <v>30503</v>
      </c>
      <c r="I252" s="838">
        <v>9684</v>
      </c>
    </row>
    <row r="253" spans="1:9" s="376" customFormat="1">
      <c r="A253" s="807">
        <v>2014</v>
      </c>
      <c r="B253" s="838">
        <v>1416469</v>
      </c>
      <c r="C253" s="838">
        <v>83077</v>
      </c>
      <c r="D253" s="838">
        <v>1188376</v>
      </c>
      <c r="E253" s="838">
        <v>2135</v>
      </c>
      <c r="F253" s="838">
        <v>93534</v>
      </c>
      <c r="G253" s="838">
        <v>7763</v>
      </c>
      <c r="H253" s="838">
        <v>31671</v>
      </c>
      <c r="I253" s="838">
        <v>9913</v>
      </c>
    </row>
    <row r="254" spans="1:9" s="376" customFormat="1">
      <c r="A254" s="807">
        <v>2015</v>
      </c>
      <c r="B254" s="838">
        <v>1423417</v>
      </c>
      <c r="C254" s="838">
        <v>85230</v>
      </c>
      <c r="D254" s="838">
        <v>1189962</v>
      </c>
      <c r="E254" s="838">
        <v>2133</v>
      </c>
      <c r="F254" s="838">
        <v>95488</v>
      </c>
      <c r="G254" s="838">
        <v>7897</v>
      </c>
      <c r="H254" s="838">
        <v>32521</v>
      </c>
      <c r="I254" s="838">
        <v>10186</v>
      </c>
    </row>
    <row r="255" spans="1:9" s="376" customFormat="1">
      <c r="A255" s="807">
        <v>2016</v>
      </c>
      <c r="B255" s="838">
        <v>1433562</v>
      </c>
      <c r="C255" s="838">
        <v>87032</v>
      </c>
      <c r="D255" s="838">
        <v>1193889</v>
      </c>
      <c r="E255" s="838">
        <v>2152</v>
      </c>
      <c r="F255" s="838">
        <v>98641</v>
      </c>
      <c r="G255" s="838">
        <v>7828</v>
      </c>
      <c r="H255" s="838">
        <v>33601</v>
      </c>
      <c r="I255" s="838">
        <v>10419</v>
      </c>
    </row>
    <row r="256" spans="1:9" s="376" customFormat="1">
      <c r="A256" s="807">
        <v>2017</v>
      </c>
      <c r="B256" s="838">
        <v>1445919</v>
      </c>
      <c r="C256" s="838">
        <v>89419</v>
      </c>
      <c r="D256" s="838">
        <v>1199771</v>
      </c>
      <c r="E256" s="838">
        <v>2196</v>
      </c>
      <c r="F256" s="838">
        <v>101445</v>
      </c>
      <c r="G256" s="838">
        <v>8094</v>
      </c>
      <c r="H256" s="838">
        <v>34388</v>
      </c>
      <c r="I256" s="838">
        <v>10606</v>
      </c>
    </row>
    <row r="257" spans="1:9" s="376" customFormat="1">
      <c r="A257" s="807">
        <v>2018</v>
      </c>
      <c r="B257" s="838">
        <v>1457872</v>
      </c>
      <c r="C257" s="838">
        <v>91223</v>
      </c>
      <c r="D257" s="838">
        <v>1205202</v>
      </c>
      <c r="E257" s="838">
        <v>2241</v>
      </c>
      <c r="F257" s="838">
        <v>104789</v>
      </c>
      <c r="G257" s="838">
        <v>8271</v>
      </c>
      <c r="H257" s="838">
        <v>35354</v>
      </c>
      <c r="I257" s="838">
        <v>10792</v>
      </c>
    </row>
    <row r="258" spans="1:9" s="376" customFormat="1">
      <c r="A258" s="807">
        <v>2019</v>
      </c>
      <c r="B258" s="838">
        <v>1469499</v>
      </c>
      <c r="C258" s="838">
        <v>93303</v>
      </c>
      <c r="D258" s="838">
        <v>1210884</v>
      </c>
      <c r="E258" s="838">
        <v>2288</v>
      </c>
      <c r="F258" s="838">
        <v>107437</v>
      </c>
      <c r="G258" s="838">
        <v>8385</v>
      </c>
      <c r="H258" s="838">
        <v>36223</v>
      </c>
      <c r="I258" s="838">
        <v>10979</v>
      </c>
    </row>
    <row r="259" spans="1:9" s="376" customFormat="1">
      <c r="A259" s="807">
        <v>2020</v>
      </c>
      <c r="B259" s="838">
        <v>1480508</v>
      </c>
      <c r="C259" s="838">
        <v>95240</v>
      </c>
      <c r="D259" s="838">
        <v>1215896</v>
      </c>
      <c r="E259" s="838">
        <v>2327</v>
      </c>
      <c r="F259" s="838">
        <v>110472</v>
      </c>
      <c r="G259" s="838">
        <v>8466</v>
      </c>
      <c r="H259" s="838">
        <v>36972</v>
      </c>
      <c r="I259" s="838">
        <v>11135</v>
      </c>
    </row>
    <row r="260" spans="1:9" s="376" customFormat="1">
      <c r="A260" s="834"/>
      <c r="B260" s="838"/>
      <c r="C260" s="838"/>
      <c r="D260" s="838"/>
      <c r="E260" s="838"/>
      <c r="F260" s="838"/>
      <c r="G260" s="838"/>
      <c r="H260" s="838"/>
      <c r="I260" s="838"/>
    </row>
    <row r="261" spans="1:9" s="376" customFormat="1">
      <c r="A261" s="834"/>
      <c r="B261" s="838"/>
      <c r="C261" s="244"/>
      <c r="D261" s="838"/>
      <c r="E261" s="244"/>
      <c r="F261" s="838"/>
      <c r="G261" s="244"/>
      <c r="H261" s="857"/>
      <c r="I261" s="1010"/>
    </row>
    <row r="262" spans="1:9" s="376" customFormat="1" ht="13">
      <c r="A262" s="837"/>
      <c r="B262" s="1285" t="s">
        <v>449</v>
      </c>
      <c r="C262" s="1285"/>
      <c r="D262" s="1285"/>
      <c r="E262" s="1285"/>
      <c r="F262" s="1285"/>
      <c r="G262" s="1285"/>
      <c r="H262" s="1285"/>
      <c r="I262" s="1285"/>
    </row>
    <row r="263" spans="1:9" s="376" customFormat="1">
      <c r="A263" s="833"/>
      <c r="B263" s="323"/>
      <c r="C263" s="323"/>
      <c r="D263" s="323"/>
      <c r="E263" s="323"/>
      <c r="F263" s="841"/>
      <c r="G263" s="841"/>
      <c r="H263" s="841"/>
      <c r="I263" s="1010"/>
    </row>
    <row r="264" spans="1:9" s="376" customFormat="1">
      <c r="A264" s="807">
        <v>2006</v>
      </c>
      <c r="B264" s="838">
        <v>1922894</v>
      </c>
      <c r="C264" s="838">
        <v>136876</v>
      </c>
      <c r="D264" s="838">
        <v>1606540</v>
      </c>
      <c r="E264" s="838">
        <v>2830</v>
      </c>
      <c r="F264" s="838">
        <v>93939</v>
      </c>
      <c r="G264" s="838">
        <v>8520</v>
      </c>
      <c r="H264" s="838">
        <v>63843</v>
      </c>
      <c r="I264" s="838">
        <v>10346</v>
      </c>
    </row>
    <row r="265" spans="1:9" s="376" customFormat="1">
      <c r="A265" s="807">
        <v>2007</v>
      </c>
      <c r="B265" s="838">
        <v>1941625</v>
      </c>
      <c r="C265" s="838">
        <v>139510</v>
      </c>
      <c r="D265" s="838">
        <v>1620182</v>
      </c>
      <c r="E265" s="838">
        <v>2811</v>
      </c>
      <c r="F265" s="838">
        <v>95306</v>
      </c>
      <c r="G265" s="838">
        <v>9274</v>
      </c>
      <c r="H265" s="838">
        <v>64113</v>
      </c>
      <c r="I265" s="838">
        <v>10429</v>
      </c>
    </row>
    <row r="266" spans="1:9" s="376" customFormat="1" ht="14.5">
      <c r="A266" s="807" t="s">
        <v>1384</v>
      </c>
      <c r="B266" s="838">
        <v>1720034</v>
      </c>
      <c r="C266" s="838">
        <v>124540</v>
      </c>
      <c r="D266" s="838">
        <v>1427095</v>
      </c>
      <c r="E266" s="838">
        <v>2570</v>
      </c>
      <c r="F266" s="838">
        <v>86469</v>
      </c>
      <c r="G266" s="838">
        <v>8655</v>
      </c>
      <c r="H266" s="838">
        <v>60904</v>
      </c>
      <c r="I266" s="838">
        <v>9801</v>
      </c>
    </row>
    <row r="267" spans="1:9" s="376" customFormat="1">
      <c r="A267" s="807">
        <v>2009</v>
      </c>
      <c r="B267" s="838">
        <v>1730303</v>
      </c>
      <c r="C267" s="838">
        <v>127441</v>
      </c>
      <c r="D267" s="838">
        <v>1432290</v>
      </c>
      <c r="E267" s="838">
        <v>2541</v>
      </c>
      <c r="F267" s="838">
        <v>87784</v>
      </c>
      <c r="G267" s="838">
        <v>8846</v>
      </c>
      <c r="H267" s="838">
        <v>61311</v>
      </c>
      <c r="I267" s="838">
        <v>10090</v>
      </c>
    </row>
    <row r="268" spans="1:9" s="376" customFormat="1">
      <c r="A268" s="807">
        <v>2010</v>
      </c>
      <c r="B268" s="838">
        <v>1756915</v>
      </c>
      <c r="C268" s="838">
        <v>131261</v>
      </c>
      <c r="D268" s="838">
        <v>1452553</v>
      </c>
      <c r="E268" s="838">
        <v>2574</v>
      </c>
      <c r="F268" s="838">
        <v>89744</v>
      </c>
      <c r="G268" s="838">
        <v>8305</v>
      </c>
      <c r="H268" s="838">
        <v>62056</v>
      </c>
      <c r="I268" s="838">
        <v>10422</v>
      </c>
    </row>
    <row r="269" spans="1:9" s="376" customFormat="1">
      <c r="A269" s="807">
        <v>2011</v>
      </c>
      <c r="B269" s="838">
        <v>1786603</v>
      </c>
      <c r="C269" s="838">
        <v>133371</v>
      </c>
      <c r="D269" s="838">
        <v>1476405</v>
      </c>
      <c r="E269" s="838">
        <v>2617</v>
      </c>
      <c r="F269" s="838">
        <v>92490</v>
      </c>
      <c r="G269" s="838">
        <v>8120</v>
      </c>
      <c r="H269" s="838">
        <v>62827</v>
      </c>
      <c r="I269" s="838">
        <v>10773</v>
      </c>
    </row>
    <row r="270" spans="1:9" s="376" customFormat="1">
      <c r="A270" s="807">
        <v>2012</v>
      </c>
      <c r="B270" s="838">
        <v>1816170</v>
      </c>
      <c r="C270" s="838">
        <v>135229</v>
      </c>
      <c r="D270" s="838">
        <v>1499358</v>
      </c>
      <c r="E270" s="838">
        <v>2532</v>
      </c>
      <c r="F270" s="838">
        <v>95850</v>
      </c>
      <c r="G270" s="838">
        <v>8163</v>
      </c>
      <c r="H270" s="838">
        <v>63787</v>
      </c>
      <c r="I270" s="838">
        <v>11251</v>
      </c>
    </row>
    <row r="271" spans="1:9" s="376" customFormat="1">
      <c r="A271" s="807">
        <v>2013</v>
      </c>
      <c r="B271" s="838">
        <v>1839039</v>
      </c>
      <c r="C271" s="838">
        <v>136835</v>
      </c>
      <c r="D271" s="838">
        <v>1517779</v>
      </c>
      <c r="E271" s="838">
        <v>2525</v>
      </c>
      <c r="F271" s="838">
        <v>97955</v>
      </c>
      <c r="G271" s="838">
        <v>8178</v>
      </c>
      <c r="H271" s="838">
        <v>64448</v>
      </c>
      <c r="I271" s="838">
        <v>11319</v>
      </c>
    </row>
    <row r="272" spans="1:9" s="376" customFormat="1">
      <c r="A272" s="807">
        <v>2014</v>
      </c>
      <c r="B272" s="838">
        <v>1860410</v>
      </c>
      <c r="C272" s="838">
        <v>138265</v>
      </c>
      <c r="D272" s="838">
        <v>1534917</v>
      </c>
      <c r="E272" s="838">
        <v>2537</v>
      </c>
      <c r="F272" s="838">
        <v>99876</v>
      </c>
      <c r="G272" s="838">
        <v>8270</v>
      </c>
      <c r="H272" s="838">
        <v>65039</v>
      </c>
      <c r="I272" s="838">
        <v>11506</v>
      </c>
    </row>
    <row r="273" spans="1:9" s="376" customFormat="1">
      <c r="A273" s="807">
        <v>2015</v>
      </c>
      <c r="B273" s="838">
        <v>1887417</v>
      </c>
      <c r="C273" s="838">
        <v>140661</v>
      </c>
      <c r="D273" s="838">
        <v>1555863</v>
      </c>
      <c r="E273" s="838">
        <v>2526</v>
      </c>
      <c r="F273" s="838">
        <v>102657</v>
      </c>
      <c r="G273" s="838">
        <v>8429</v>
      </c>
      <c r="H273" s="838">
        <v>65587</v>
      </c>
      <c r="I273" s="838">
        <v>11694</v>
      </c>
    </row>
    <row r="274" spans="1:9" s="376" customFormat="1">
      <c r="A274" s="807">
        <v>2016</v>
      </c>
      <c r="B274" s="838">
        <v>1923189</v>
      </c>
      <c r="C274" s="838">
        <v>143348</v>
      </c>
      <c r="D274" s="838">
        <v>1583822</v>
      </c>
      <c r="E274" s="838">
        <v>2551</v>
      </c>
      <c r="F274" s="838">
        <v>106634</v>
      </c>
      <c r="G274" s="838">
        <v>8603</v>
      </c>
      <c r="H274" s="838">
        <v>66127</v>
      </c>
      <c r="I274" s="838">
        <v>12104</v>
      </c>
    </row>
    <row r="275" spans="1:9" s="376" customFormat="1">
      <c r="A275" s="807">
        <v>2017</v>
      </c>
      <c r="B275" s="838">
        <v>1960830</v>
      </c>
      <c r="C275" s="838">
        <v>145671</v>
      </c>
      <c r="D275" s="838">
        <v>1613213</v>
      </c>
      <c r="E275" s="838">
        <v>2537</v>
      </c>
      <c r="F275" s="838">
        <v>111388</v>
      </c>
      <c r="G275" s="838">
        <v>8897</v>
      </c>
      <c r="H275" s="838">
        <v>66429</v>
      </c>
      <c r="I275" s="838">
        <v>12695</v>
      </c>
    </row>
    <row r="276" spans="1:9" s="376" customFormat="1">
      <c r="A276" s="807">
        <v>2018</v>
      </c>
      <c r="B276" s="838">
        <v>1993913</v>
      </c>
      <c r="C276" s="838">
        <v>146853</v>
      </c>
      <c r="D276" s="838">
        <v>1639337</v>
      </c>
      <c r="E276" s="838">
        <v>2544</v>
      </c>
      <c r="F276" s="838">
        <v>115944</v>
      </c>
      <c r="G276" s="838">
        <v>9090</v>
      </c>
      <c r="H276" s="838">
        <v>67113</v>
      </c>
      <c r="I276" s="838">
        <v>13032</v>
      </c>
    </row>
    <row r="277" spans="1:9" s="376" customFormat="1">
      <c r="A277" s="807">
        <v>2019</v>
      </c>
      <c r="B277" s="838">
        <v>2024920</v>
      </c>
      <c r="C277" s="838">
        <v>148020</v>
      </c>
      <c r="D277" s="838">
        <v>1663285</v>
      </c>
      <c r="E277" s="838">
        <v>2529</v>
      </c>
      <c r="F277" s="838">
        <v>120468</v>
      </c>
      <c r="G277" s="838">
        <v>9288</v>
      </c>
      <c r="H277" s="838">
        <v>68005</v>
      </c>
      <c r="I277" s="838">
        <v>13325</v>
      </c>
    </row>
    <row r="278" spans="1:9" s="376" customFormat="1">
      <c r="A278" s="807">
        <v>2020</v>
      </c>
      <c r="B278" s="838">
        <v>2056831</v>
      </c>
      <c r="C278" s="838">
        <v>149562</v>
      </c>
      <c r="D278" s="838">
        <v>1687370</v>
      </c>
      <c r="E278" s="838">
        <v>2585</v>
      </c>
      <c r="F278" s="838">
        <v>125677</v>
      </c>
      <c r="G278" s="838">
        <v>9271</v>
      </c>
      <c r="H278" s="838">
        <v>68707</v>
      </c>
      <c r="I278" s="838">
        <v>13659</v>
      </c>
    </row>
    <row r="279" spans="1:9" s="376" customFormat="1">
      <c r="A279" s="834"/>
      <c r="B279" s="838"/>
      <c r="C279" s="244"/>
      <c r="D279" s="838"/>
      <c r="E279" s="244"/>
      <c r="F279" s="838"/>
      <c r="G279" s="244"/>
      <c r="H279" s="857"/>
      <c r="I279" s="1010"/>
    </row>
    <row r="280" spans="1:9" s="376" customFormat="1" ht="13">
      <c r="A280" s="837"/>
      <c r="B280" s="1285" t="s">
        <v>450</v>
      </c>
      <c r="C280" s="1285"/>
      <c r="D280" s="1285"/>
      <c r="E280" s="1285"/>
      <c r="F280" s="1285"/>
      <c r="G280" s="1285"/>
      <c r="H280" s="1285"/>
      <c r="I280" s="1285"/>
    </row>
    <row r="281" spans="1:9" s="376" customFormat="1">
      <c r="A281" s="833"/>
      <c r="B281" s="323"/>
      <c r="C281" s="323"/>
      <c r="D281" s="323"/>
      <c r="E281" s="323"/>
      <c r="F281" s="841"/>
      <c r="G281" s="841"/>
      <c r="H281" s="841"/>
      <c r="I281" s="1010"/>
    </row>
    <row r="282" spans="1:9" s="376" customFormat="1">
      <c r="A282" s="807">
        <v>2006</v>
      </c>
      <c r="B282" s="838">
        <v>1528702</v>
      </c>
      <c r="C282" s="838">
        <v>82832</v>
      </c>
      <c r="D282" s="838">
        <v>1292962</v>
      </c>
      <c r="E282" s="838">
        <v>2608</v>
      </c>
      <c r="F282" s="838">
        <v>98490</v>
      </c>
      <c r="G282" s="838">
        <v>6189</v>
      </c>
      <c r="H282" s="838">
        <v>35936</v>
      </c>
      <c r="I282" s="838">
        <v>9685</v>
      </c>
    </row>
    <row r="283" spans="1:9" s="376" customFormat="1">
      <c r="A283" s="807">
        <v>2007</v>
      </c>
      <c r="B283" s="838">
        <v>1545720</v>
      </c>
      <c r="C283" s="838">
        <v>85509</v>
      </c>
      <c r="D283" s="838">
        <v>1305114</v>
      </c>
      <c r="E283" s="838">
        <v>2548</v>
      </c>
      <c r="F283" s="838">
        <v>99060</v>
      </c>
      <c r="G283" s="838">
        <v>6328</v>
      </c>
      <c r="H283" s="838">
        <v>37483</v>
      </c>
      <c r="I283" s="838">
        <v>9678</v>
      </c>
    </row>
    <row r="284" spans="1:9" s="376" customFormat="1" ht="14.5">
      <c r="A284" s="807" t="s">
        <v>1384</v>
      </c>
      <c r="B284" s="838">
        <v>1364313</v>
      </c>
      <c r="C284" s="838">
        <v>77151</v>
      </c>
      <c r="D284" s="838">
        <v>1147465</v>
      </c>
      <c r="E284" s="838">
        <v>2343</v>
      </c>
      <c r="F284" s="838">
        <v>86099</v>
      </c>
      <c r="G284" s="838">
        <v>5287</v>
      </c>
      <c r="H284" s="838">
        <v>37150</v>
      </c>
      <c r="I284" s="838">
        <v>8818</v>
      </c>
    </row>
    <row r="285" spans="1:9" s="376" customFormat="1">
      <c r="A285" s="807">
        <v>2009</v>
      </c>
      <c r="B285" s="838">
        <v>1368347</v>
      </c>
      <c r="C285" s="838">
        <v>79757</v>
      </c>
      <c r="D285" s="838">
        <v>1146044</v>
      </c>
      <c r="E285" s="838">
        <v>2274</v>
      </c>
      <c r="F285" s="838">
        <v>87096</v>
      </c>
      <c r="G285" s="838">
        <v>5317</v>
      </c>
      <c r="H285" s="838">
        <v>38918</v>
      </c>
      <c r="I285" s="838">
        <v>8941</v>
      </c>
    </row>
    <row r="286" spans="1:9" s="376" customFormat="1">
      <c r="A286" s="807">
        <v>2010</v>
      </c>
      <c r="B286" s="838">
        <v>1380452</v>
      </c>
      <c r="C286" s="838">
        <v>82274</v>
      </c>
      <c r="D286" s="838">
        <v>1151673</v>
      </c>
      <c r="E286" s="838">
        <v>2295</v>
      </c>
      <c r="F286" s="838">
        <v>89202</v>
      </c>
      <c r="G286" s="838">
        <v>5105</v>
      </c>
      <c r="H286" s="838">
        <v>40878</v>
      </c>
      <c r="I286" s="838">
        <v>9025</v>
      </c>
    </row>
    <row r="287" spans="1:9" s="376" customFormat="1">
      <c r="A287" s="807">
        <v>2011</v>
      </c>
      <c r="B287" s="838">
        <v>1391906</v>
      </c>
      <c r="C287" s="838">
        <v>84155</v>
      </c>
      <c r="D287" s="838">
        <v>1157305</v>
      </c>
      <c r="E287" s="838">
        <v>2289</v>
      </c>
      <c r="F287" s="838">
        <v>91077</v>
      </c>
      <c r="G287" s="838">
        <v>5438</v>
      </c>
      <c r="H287" s="838">
        <v>42634</v>
      </c>
      <c r="I287" s="838">
        <v>9008</v>
      </c>
    </row>
    <row r="288" spans="1:9" s="376" customFormat="1">
      <c r="A288" s="807">
        <v>2012</v>
      </c>
      <c r="B288" s="838">
        <v>1403296</v>
      </c>
      <c r="C288" s="838">
        <v>86302</v>
      </c>
      <c r="D288" s="838">
        <v>1160958</v>
      </c>
      <c r="E288" s="838">
        <v>2278</v>
      </c>
      <c r="F288" s="838">
        <v>94241</v>
      </c>
      <c r="G288" s="838">
        <v>5633</v>
      </c>
      <c r="H288" s="838">
        <v>44852</v>
      </c>
      <c r="I288" s="838">
        <v>9032</v>
      </c>
    </row>
    <row r="289" spans="1:9" s="376" customFormat="1">
      <c r="A289" s="807">
        <v>2013</v>
      </c>
      <c r="B289" s="838">
        <v>1409417</v>
      </c>
      <c r="C289" s="838">
        <v>88331</v>
      </c>
      <c r="D289" s="838">
        <v>1162296</v>
      </c>
      <c r="E289" s="838">
        <v>2239</v>
      </c>
      <c r="F289" s="838">
        <v>95499</v>
      </c>
      <c r="G289" s="838">
        <v>5553</v>
      </c>
      <c r="H289" s="838">
        <v>46457</v>
      </c>
      <c r="I289" s="838">
        <v>9042</v>
      </c>
    </row>
    <row r="290" spans="1:9" s="376" customFormat="1">
      <c r="A290" s="807">
        <v>2014</v>
      </c>
      <c r="B290" s="838">
        <v>1413480</v>
      </c>
      <c r="C290" s="838">
        <v>90239</v>
      </c>
      <c r="D290" s="838">
        <v>1161592</v>
      </c>
      <c r="E290" s="838">
        <v>2240</v>
      </c>
      <c r="F290" s="838">
        <v>96662</v>
      </c>
      <c r="G290" s="838">
        <v>5513</v>
      </c>
      <c r="H290" s="838">
        <v>48190</v>
      </c>
      <c r="I290" s="838">
        <v>9044</v>
      </c>
    </row>
    <row r="291" spans="1:9" s="376" customFormat="1">
      <c r="A291" s="807">
        <v>2015</v>
      </c>
      <c r="B291" s="838">
        <v>1421341</v>
      </c>
      <c r="C291" s="838">
        <v>92502</v>
      </c>
      <c r="D291" s="838">
        <v>1163737</v>
      </c>
      <c r="E291" s="838">
        <v>2225</v>
      </c>
      <c r="F291" s="838">
        <v>98336</v>
      </c>
      <c r="G291" s="838">
        <v>5480</v>
      </c>
      <c r="H291" s="838">
        <v>49862</v>
      </c>
      <c r="I291" s="838">
        <v>9199</v>
      </c>
    </row>
    <row r="292" spans="1:9" s="376" customFormat="1">
      <c r="A292" s="807">
        <v>2016</v>
      </c>
      <c r="B292" s="838">
        <v>1430610</v>
      </c>
      <c r="C292" s="838">
        <v>94345</v>
      </c>
      <c r="D292" s="838">
        <v>1167684</v>
      </c>
      <c r="E292" s="838">
        <v>2224</v>
      </c>
      <c r="F292" s="838">
        <v>100348</v>
      </c>
      <c r="G292" s="838">
        <v>5298</v>
      </c>
      <c r="H292" s="838">
        <v>51381</v>
      </c>
      <c r="I292" s="838">
        <v>9330</v>
      </c>
    </row>
    <row r="293" spans="1:9" s="376" customFormat="1">
      <c r="A293" s="807">
        <v>2017</v>
      </c>
      <c r="B293" s="838">
        <v>1444352</v>
      </c>
      <c r="C293" s="838">
        <v>96452</v>
      </c>
      <c r="D293" s="838">
        <v>1174517</v>
      </c>
      <c r="E293" s="838">
        <v>2287</v>
      </c>
      <c r="F293" s="838">
        <v>103727</v>
      </c>
      <c r="G293" s="838">
        <v>5413</v>
      </c>
      <c r="H293" s="838">
        <v>52493</v>
      </c>
      <c r="I293" s="838">
        <v>9463</v>
      </c>
    </row>
    <row r="294" spans="1:9" s="376" customFormat="1">
      <c r="A294" s="807">
        <v>2018</v>
      </c>
      <c r="B294" s="838">
        <v>1455493</v>
      </c>
      <c r="C294" s="838">
        <v>98072</v>
      </c>
      <c r="D294" s="838">
        <v>1179434</v>
      </c>
      <c r="E294" s="838">
        <v>2233</v>
      </c>
      <c r="F294" s="838">
        <v>106886</v>
      </c>
      <c r="G294" s="838">
        <v>5530</v>
      </c>
      <c r="H294" s="838">
        <v>53693</v>
      </c>
      <c r="I294" s="838">
        <v>9645</v>
      </c>
    </row>
    <row r="295" spans="1:9" s="376" customFormat="1">
      <c r="A295" s="807">
        <v>2019</v>
      </c>
      <c r="B295" s="838">
        <v>1466939</v>
      </c>
      <c r="C295" s="838">
        <v>100081</v>
      </c>
      <c r="D295" s="838">
        <v>1184512</v>
      </c>
      <c r="E295" s="838">
        <v>2257</v>
      </c>
      <c r="F295" s="838">
        <v>109674</v>
      </c>
      <c r="G295" s="838">
        <v>5535</v>
      </c>
      <c r="H295" s="838">
        <v>55025</v>
      </c>
      <c r="I295" s="838">
        <v>9855</v>
      </c>
    </row>
    <row r="296" spans="1:9" s="376" customFormat="1">
      <c r="A296" s="807">
        <v>2020</v>
      </c>
      <c r="B296" s="838">
        <v>1478326</v>
      </c>
      <c r="C296" s="838">
        <v>102004</v>
      </c>
      <c r="D296" s="838">
        <v>1189416</v>
      </c>
      <c r="E296" s="838">
        <v>2250</v>
      </c>
      <c r="F296" s="838">
        <v>112604</v>
      </c>
      <c r="G296" s="838">
        <v>5548</v>
      </c>
      <c r="H296" s="838">
        <v>56367</v>
      </c>
      <c r="I296" s="838">
        <v>10137</v>
      </c>
    </row>
    <row r="297" spans="1:9" s="376" customFormat="1">
      <c r="A297" s="834"/>
      <c r="B297" s="838"/>
      <c r="C297" s="244"/>
      <c r="D297" s="838"/>
      <c r="E297" s="244"/>
      <c r="F297" s="838"/>
      <c r="G297" s="244"/>
      <c r="H297" s="857"/>
      <c r="I297" s="1010"/>
    </row>
    <row r="298" spans="1:9" ht="13">
      <c r="A298" s="837"/>
      <c r="B298" s="1285" t="s">
        <v>460</v>
      </c>
      <c r="C298" s="1285"/>
      <c r="D298" s="1285"/>
      <c r="E298" s="1285"/>
      <c r="F298" s="1285"/>
      <c r="G298" s="1285"/>
      <c r="H298" s="1285"/>
      <c r="I298" s="1285"/>
    </row>
    <row r="299" spans="1:9" s="374" customFormat="1" ht="12.75" customHeight="1">
      <c r="A299" s="833"/>
      <c r="B299" s="323"/>
      <c r="C299" s="323"/>
      <c r="D299" s="323"/>
      <c r="E299" s="323"/>
      <c r="F299" s="841"/>
      <c r="G299" s="841"/>
      <c r="H299" s="841"/>
      <c r="I299" s="1010"/>
    </row>
    <row r="300" spans="1:9" s="374" customFormat="1" ht="12.75" customHeight="1">
      <c r="A300" s="807">
        <v>2006</v>
      </c>
      <c r="B300" s="838">
        <v>54896530</v>
      </c>
      <c r="C300" s="838">
        <v>3902261</v>
      </c>
      <c r="D300" s="838">
        <v>46085137</v>
      </c>
      <c r="E300" s="838">
        <v>83812</v>
      </c>
      <c r="F300" s="838">
        <v>2572215</v>
      </c>
      <c r="G300" s="838">
        <v>192108</v>
      </c>
      <c r="H300" s="838">
        <v>1783763</v>
      </c>
      <c r="I300" s="838">
        <v>277234</v>
      </c>
    </row>
    <row r="301" spans="1:9" s="374" customFormat="1">
      <c r="A301" s="807">
        <v>2007</v>
      </c>
      <c r="B301" s="838">
        <v>55498272</v>
      </c>
      <c r="C301" s="838">
        <v>3968893</v>
      </c>
      <c r="D301" s="838">
        <v>46564260</v>
      </c>
      <c r="E301" s="838">
        <v>83459</v>
      </c>
      <c r="F301" s="838">
        <v>2603219</v>
      </c>
      <c r="G301" s="838">
        <v>200255</v>
      </c>
      <c r="H301" s="838">
        <v>1800480</v>
      </c>
      <c r="I301" s="838">
        <v>277706</v>
      </c>
    </row>
    <row r="302" spans="1:9" s="374" customFormat="1" ht="15" customHeight="1">
      <c r="A302" s="807" t="s">
        <v>1384</v>
      </c>
      <c r="B302" s="838">
        <v>49314712</v>
      </c>
      <c r="C302" s="838">
        <v>3565852</v>
      </c>
      <c r="D302" s="838">
        <v>41176873</v>
      </c>
      <c r="E302" s="838">
        <v>74981</v>
      </c>
      <c r="F302" s="838">
        <v>2322068</v>
      </c>
      <c r="G302" s="838">
        <v>179897</v>
      </c>
      <c r="H302" s="838">
        <v>1742108</v>
      </c>
      <c r="I302" s="838">
        <v>252933</v>
      </c>
    </row>
    <row r="303" spans="1:9">
      <c r="A303" s="807">
        <v>2009</v>
      </c>
      <c r="B303" s="838">
        <v>49563089</v>
      </c>
      <c r="C303" s="838">
        <v>3655566</v>
      </c>
      <c r="D303" s="838">
        <v>41293469</v>
      </c>
      <c r="E303" s="838">
        <v>75186</v>
      </c>
      <c r="F303" s="838">
        <v>2345553</v>
      </c>
      <c r="G303" s="838">
        <v>176854</v>
      </c>
      <c r="H303" s="838">
        <v>1762135</v>
      </c>
      <c r="I303" s="838">
        <v>254326</v>
      </c>
    </row>
    <row r="304" spans="1:9">
      <c r="A304" s="807">
        <v>2010</v>
      </c>
      <c r="B304" s="838">
        <v>50169038</v>
      </c>
      <c r="C304" s="838">
        <v>3762260</v>
      </c>
      <c r="D304" s="838">
        <v>41730850</v>
      </c>
      <c r="E304" s="838">
        <v>76378</v>
      </c>
      <c r="F304" s="838">
        <v>2384173</v>
      </c>
      <c r="G304" s="838">
        <v>170881</v>
      </c>
      <c r="H304" s="838">
        <v>1787917</v>
      </c>
      <c r="I304" s="838">
        <v>256579</v>
      </c>
    </row>
    <row r="305" spans="1:9">
      <c r="A305" s="807">
        <v>2011</v>
      </c>
      <c r="B305" s="838">
        <v>50859791</v>
      </c>
      <c r="C305" s="838">
        <v>3824588</v>
      </c>
      <c r="D305" s="838">
        <v>42270863</v>
      </c>
      <c r="E305" s="838">
        <v>76422</v>
      </c>
      <c r="F305" s="838">
        <v>2440289</v>
      </c>
      <c r="G305" s="838">
        <v>178025</v>
      </c>
      <c r="H305" s="838">
        <v>1812092</v>
      </c>
      <c r="I305" s="838">
        <v>257512</v>
      </c>
    </row>
    <row r="306" spans="1:9">
      <c r="A306" s="807">
        <v>2012</v>
      </c>
      <c r="B306" s="838">
        <v>51691400</v>
      </c>
      <c r="C306" s="838">
        <v>3904644</v>
      </c>
      <c r="D306" s="838">
        <v>42895345</v>
      </c>
      <c r="E306" s="838">
        <v>75957</v>
      </c>
      <c r="F306" s="838">
        <v>2527584</v>
      </c>
      <c r="G306" s="838">
        <v>184297</v>
      </c>
      <c r="H306" s="838">
        <v>1842878</v>
      </c>
      <c r="I306" s="838">
        <v>260695</v>
      </c>
    </row>
    <row r="307" spans="1:9">
      <c r="A307" s="807">
        <v>2013</v>
      </c>
      <c r="B307" s="838">
        <v>52345803</v>
      </c>
      <c r="C307" s="838">
        <v>3979455</v>
      </c>
      <c r="D307" s="838">
        <v>43397459</v>
      </c>
      <c r="E307" s="838">
        <v>75998</v>
      </c>
      <c r="F307" s="838">
        <v>2577502</v>
      </c>
      <c r="G307" s="838">
        <v>182806</v>
      </c>
      <c r="H307" s="838">
        <v>1869119</v>
      </c>
      <c r="I307" s="838">
        <v>263464</v>
      </c>
    </row>
    <row r="308" spans="1:9">
      <c r="A308" s="807">
        <v>2014</v>
      </c>
      <c r="B308" s="838">
        <v>52919743</v>
      </c>
      <c r="C308" s="838">
        <v>4051349</v>
      </c>
      <c r="D308" s="838">
        <v>43816740</v>
      </c>
      <c r="E308" s="838">
        <v>76766</v>
      </c>
      <c r="F308" s="838">
        <v>2627852</v>
      </c>
      <c r="G308" s="838">
        <v>184567</v>
      </c>
      <c r="H308" s="838">
        <v>1895704</v>
      </c>
      <c r="I308" s="838">
        <v>266765</v>
      </c>
    </row>
    <row r="309" spans="1:9">
      <c r="A309" s="807">
        <v>2015</v>
      </c>
      <c r="B309" s="838">
        <v>53675186</v>
      </c>
      <c r="C309" s="838">
        <v>4142303</v>
      </c>
      <c r="D309" s="838">
        <v>44374560</v>
      </c>
      <c r="E309" s="838">
        <v>77478</v>
      </c>
      <c r="F309" s="838">
        <v>2700080</v>
      </c>
      <c r="G309" s="838">
        <v>188453</v>
      </c>
      <c r="H309" s="838">
        <v>1921302</v>
      </c>
      <c r="I309" s="838">
        <v>271010</v>
      </c>
    </row>
    <row r="310" spans="1:9">
      <c r="A310" s="807">
        <v>2016</v>
      </c>
      <c r="B310" s="838">
        <v>54566383</v>
      </c>
      <c r="C310" s="838">
        <v>4225549</v>
      </c>
      <c r="D310" s="838">
        <v>45046564</v>
      </c>
      <c r="E310" s="838">
        <v>78315</v>
      </c>
      <c r="F310" s="838">
        <v>2799614</v>
      </c>
      <c r="G310" s="838">
        <v>194359</v>
      </c>
      <c r="H310" s="838">
        <v>1945834</v>
      </c>
      <c r="I310" s="838">
        <v>276148</v>
      </c>
    </row>
    <row r="311" spans="1:9">
      <c r="A311" s="807">
        <v>2017</v>
      </c>
      <c r="B311" s="838">
        <v>55535869</v>
      </c>
      <c r="C311" s="838">
        <v>4312179</v>
      </c>
      <c r="D311" s="838">
        <v>45782167</v>
      </c>
      <c r="E311" s="838">
        <v>78914</v>
      </c>
      <c r="F311" s="838">
        <v>2910787</v>
      </c>
      <c r="G311" s="838">
        <v>201954</v>
      </c>
      <c r="H311" s="838">
        <v>1967157</v>
      </c>
      <c r="I311" s="838">
        <v>282711</v>
      </c>
    </row>
    <row r="312" spans="1:9">
      <c r="A312" s="807">
        <v>2018</v>
      </c>
      <c r="B312" s="838">
        <v>56428500</v>
      </c>
      <c r="C312" s="838">
        <v>4370920</v>
      </c>
      <c r="D312" s="838">
        <v>46455203</v>
      </c>
      <c r="E312" s="838">
        <v>79403</v>
      </c>
      <c r="F312" s="838">
        <v>3030056</v>
      </c>
      <c r="G312" s="838">
        <v>210911</v>
      </c>
      <c r="H312" s="838">
        <v>1992441</v>
      </c>
      <c r="I312" s="838">
        <v>289566</v>
      </c>
    </row>
    <row r="313" spans="1:9">
      <c r="A313" s="807">
        <v>2019</v>
      </c>
      <c r="B313" s="838">
        <v>57276369</v>
      </c>
      <c r="C313" s="838">
        <v>4436741</v>
      </c>
      <c r="D313" s="838">
        <v>47077855</v>
      </c>
      <c r="E313" s="838">
        <v>80466</v>
      </c>
      <c r="F313" s="838">
        <v>3148215</v>
      </c>
      <c r="G313" s="838">
        <v>218427</v>
      </c>
      <c r="H313" s="838">
        <v>2018118</v>
      </c>
      <c r="I313" s="838">
        <v>296547</v>
      </c>
    </row>
    <row r="314" spans="1:9" ht="12.75" customHeight="1">
      <c r="A314" s="807">
        <v>2020</v>
      </c>
      <c r="B314" s="838">
        <v>58130427</v>
      </c>
      <c r="C314" s="838">
        <v>4504759</v>
      </c>
      <c r="D314" s="838">
        <v>47699065</v>
      </c>
      <c r="E314" s="838">
        <v>81309</v>
      </c>
      <c r="F314" s="838">
        <v>3275038</v>
      </c>
      <c r="G314" s="838">
        <v>219128</v>
      </c>
      <c r="H314" s="838">
        <v>2045690</v>
      </c>
      <c r="I314" s="838">
        <v>305438</v>
      </c>
    </row>
    <row r="315" spans="1:9">
      <c r="A315" s="844"/>
      <c r="B315" s="838"/>
      <c r="C315" s="838"/>
      <c r="D315" s="838"/>
      <c r="E315" s="838"/>
      <c r="F315" s="838"/>
      <c r="G315" s="838"/>
      <c r="H315" s="838"/>
      <c r="I315" s="838"/>
    </row>
    <row r="316" spans="1:9" ht="11.25" customHeight="1">
      <c r="A316" s="841"/>
      <c r="B316" s="842"/>
      <c r="C316" s="841"/>
      <c r="D316" s="841"/>
      <c r="E316" s="841"/>
      <c r="F316" s="841"/>
      <c r="G316" s="841"/>
      <c r="H316" s="841"/>
      <c r="I316" s="841"/>
    </row>
    <row r="317" spans="1:9" ht="15" customHeight="1">
      <c r="A317" s="839"/>
      <c r="B317" s="1281" t="s">
        <v>1133</v>
      </c>
      <c r="C317" s="1281"/>
      <c r="D317" s="1281"/>
      <c r="E317" s="1281"/>
      <c r="F317" s="1281"/>
      <c r="G317" s="1281"/>
      <c r="H317" s="1281"/>
      <c r="I317" s="1281"/>
    </row>
    <row r="318" spans="1:9" ht="15" customHeight="1">
      <c r="A318" s="839"/>
      <c r="B318" s="1176" t="s">
        <v>1025</v>
      </c>
      <c r="C318" s="1176"/>
      <c r="D318" s="1176"/>
      <c r="E318" s="1176"/>
      <c r="F318" s="1176"/>
      <c r="G318" s="1176"/>
      <c r="H318" s="1176"/>
      <c r="I318" s="1176"/>
    </row>
    <row r="319" spans="1:9" ht="26.25" customHeight="1">
      <c r="A319" s="839"/>
      <c r="B319" s="1270" t="s">
        <v>1134</v>
      </c>
      <c r="C319" s="1270"/>
      <c r="D319" s="1270"/>
      <c r="E319" s="1270"/>
      <c r="F319" s="1270"/>
      <c r="G319" s="1270"/>
      <c r="H319" s="1270"/>
      <c r="I319" s="1270"/>
    </row>
    <row r="320" spans="1:9" ht="15" customHeight="1">
      <c r="A320" s="839"/>
      <c r="B320" s="97" t="s">
        <v>1023</v>
      </c>
      <c r="C320" s="97"/>
      <c r="D320" s="97"/>
      <c r="E320" s="97"/>
      <c r="F320" s="1176"/>
      <c r="G320" s="1176"/>
      <c r="H320" s="1176"/>
      <c r="I320" s="1176"/>
    </row>
    <row r="321" spans="2:9">
      <c r="B321" s="841"/>
      <c r="C321" s="841"/>
      <c r="D321" s="841"/>
      <c r="E321" s="841"/>
      <c r="F321" s="841"/>
      <c r="G321" s="841"/>
      <c r="H321" s="841"/>
      <c r="I321" s="841"/>
    </row>
  </sheetData>
  <sheetProtection selectLockedCells="1"/>
  <mergeCells count="22">
    <mergeCell ref="B317:I317"/>
    <mergeCell ref="B319:I319"/>
    <mergeCell ref="B280:I280"/>
    <mergeCell ref="B298:I298"/>
    <mergeCell ref="B171:I171"/>
    <mergeCell ref="B189:I189"/>
    <mergeCell ref="B207:I207"/>
    <mergeCell ref="B225:I225"/>
    <mergeCell ref="B243:I243"/>
    <mergeCell ref="B262:I262"/>
    <mergeCell ref="A6:A7"/>
    <mergeCell ref="B6:B7"/>
    <mergeCell ref="C6:I6"/>
    <mergeCell ref="B153:I153"/>
    <mergeCell ref="B9:I9"/>
    <mergeCell ref="B27:I27"/>
    <mergeCell ref="B45:I45"/>
    <mergeCell ref="B63:I63"/>
    <mergeCell ref="B81:I81"/>
    <mergeCell ref="B99:I99"/>
    <mergeCell ref="B117:I117"/>
    <mergeCell ref="B135:I135"/>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&amp;"Arial,Fett"Bestand an Kraftfahrzeugen 2006 – 2020 nach Fahrzeugarten und Bundesländern
Anzahl</oddHeader>
    <oddFooter>&amp;CStatistische Ämter der Länder – Indikatoren und Kennzahlen, UGRdL 2020</oddFooter>
  </headerFooter>
  <rowBreaks count="9" manualBreakCount="9">
    <brk id="36" max="8" man="1"/>
    <brk id="65" max="8" man="1"/>
    <brk id="94" max="8" man="1"/>
    <brk id="123" max="8" man="1"/>
    <brk id="152" max="8" man="1"/>
    <brk id="181" max="8" man="1"/>
    <brk id="210" max="8" man="1"/>
    <brk id="239" max="8" man="1"/>
    <brk id="268" max="8" man="1"/>
  </rowBreaks>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9">
    <pageSetUpPr autoPageBreaks="0"/>
  </sheetPr>
  <dimension ref="A1:I313"/>
  <sheetViews>
    <sheetView showGridLines="0" showRowColHeaders="0" zoomScaleNormal="100" workbookViewId="0">
      <pane xSplit="1" ySplit="8" topLeftCell="B9" activePane="bottomRight" state="frozen"/>
      <selection pane="topRight" activeCell="B1" sqref="B1"/>
      <selection pane="bottomLeft" activeCell="A9" sqref="A9"/>
      <selection pane="bottomRight"/>
    </sheetView>
  </sheetViews>
  <sheetFormatPr baseColWidth="10" defaultColWidth="11.453125" defaultRowHeight="12.5"/>
  <cols>
    <col min="1" max="1" width="15.26953125" style="317" customWidth="1"/>
    <col min="2" max="9" width="13.7265625" style="317" customWidth="1"/>
    <col min="10" max="16384" width="11.453125" style="317"/>
  </cols>
  <sheetData>
    <row r="1" spans="1:9" ht="13">
      <c r="A1" s="668" t="s">
        <v>322</v>
      </c>
    </row>
    <row r="3" spans="1:9" ht="13">
      <c r="A3" s="318" t="s">
        <v>1136</v>
      </c>
      <c r="B3" s="698" t="s">
        <v>1305</v>
      </c>
    </row>
    <row r="4" spans="1:9" ht="13">
      <c r="A4" s="318"/>
      <c r="B4" s="318" t="s">
        <v>1019</v>
      </c>
    </row>
    <row r="5" spans="1:9" ht="13">
      <c r="A5" s="319"/>
      <c r="B5" s="318"/>
    </row>
    <row r="6" spans="1:9" ht="16.5" customHeight="1">
      <c r="A6" s="1355" t="s">
        <v>506</v>
      </c>
      <c r="B6" s="1440" t="s">
        <v>456</v>
      </c>
      <c r="C6" s="1440" t="s">
        <v>507</v>
      </c>
      <c r="D6" s="1440"/>
      <c r="E6" s="1440"/>
      <c r="F6" s="1440"/>
      <c r="G6" s="1440"/>
      <c r="H6" s="1440"/>
      <c r="I6" s="1441"/>
    </row>
    <row r="7" spans="1:9" ht="16.5" customHeight="1">
      <c r="A7" s="1469"/>
      <c r="B7" s="1440"/>
      <c r="C7" s="1440" t="s">
        <v>1008</v>
      </c>
      <c r="D7" s="1440" t="s">
        <v>1009</v>
      </c>
      <c r="E7" s="1440" t="s">
        <v>1010</v>
      </c>
      <c r="F7" s="1440" t="s">
        <v>595</v>
      </c>
      <c r="G7" s="1440"/>
      <c r="H7" s="1440"/>
      <c r="I7" s="1441" t="s">
        <v>1011</v>
      </c>
    </row>
    <row r="8" spans="1:9" ht="59.25" customHeight="1">
      <c r="A8" s="1356"/>
      <c r="B8" s="1440"/>
      <c r="C8" s="1440"/>
      <c r="D8" s="1440"/>
      <c r="E8" s="1440"/>
      <c r="F8" s="657" t="s">
        <v>1012</v>
      </c>
      <c r="G8" s="657" t="s">
        <v>1013</v>
      </c>
      <c r="H8" s="657" t="s">
        <v>1014</v>
      </c>
      <c r="I8" s="1441"/>
    </row>
    <row r="9" spans="1:9">
      <c r="A9" s="833"/>
      <c r="B9" s="804"/>
      <c r="C9" s="804"/>
      <c r="D9" s="804"/>
      <c r="E9" s="804"/>
      <c r="F9" s="837"/>
      <c r="G9" s="837"/>
      <c r="H9" s="837"/>
      <c r="I9" s="837"/>
    </row>
    <row r="10" spans="1:9" ht="13">
      <c r="A10" s="837"/>
      <c r="B10" s="1292" t="s">
        <v>435</v>
      </c>
      <c r="C10" s="1292"/>
      <c r="D10" s="1292"/>
      <c r="E10" s="1292"/>
      <c r="F10" s="1292"/>
      <c r="G10" s="1292"/>
      <c r="H10" s="1292"/>
      <c r="I10" s="1292"/>
    </row>
    <row r="11" spans="1:9">
      <c r="A11" s="833"/>
      <c r="B11" s="323"/>
      <c r="C11" s="323"/>
      <c r="D11" s="323"/>
      <c r="E11" s="323"/>
      <c r="F11" s="841"/>
      <c r="G11" s="841"/>
      <c r="H11" s="841"/>
      <c r="I11" s="841"/>
    </row>
    <row r="12" spans="1:9">
      <c r="A12" s="807">
        <v>2006</v>
      </c>
      <c r="B12" s="838">
        <v>7529744</v>
      </c>
      <c r="C12" s="838">
        <v>6407977</v>
      </c>
      <c r="D12" s="838">
        <v>66606</v>
      </c>
      <c r="E12" s="838">
        <v>1020627</v>
      </c>
      <c r="F12" s="838">
        <v>126280</v>
      </c>
      <c r="G12" s="838">
        <v>257424</v>
      </c>
      <c r="H12" s="838">
        <v>636923</v>
      </c>
      <c r="I12" s="838">
        <v>34534</v>
      </c>
    </row>
    <row r="13" spans="1:9">
      <c r="A13" s="807">
        <v>2007</v>
      </c>
      <c r="B13" s="838">
        <v>7637665</v>
      </c>
      <c r="C13" s="838">
        <v>6494497</v>
      </c>
      <c r="D13" s="838">
        <v>68065</v>
      </c>
      <c r="E13" s="838">
        <v>1040676</v>
      </c>
      <c r="F13" s="838">
        <v>119887</v>
      </c>
      <c r="G13" s="838">
        <v>253938</v>
      </c>
      <c r="H13" s="838">
        <v>666851</v>
      </c>
      <c r="I13" s="838">
        <v>34427</v>
      </c>
    </row>
    <row r="14" spans="1:9" s="376" customFormat="1" ht="14.5">
      <c r="A14" s="807" t="s">
        <v>1385</v>
      </c>
      <c r="B14" s="838">
        <v>6812594</v>
      </c>
      <c r="C14" s="838">
        <v>5821562</v>
      </c>
      <c r="D14" s="838">
        <v>60443</v>
      </c>
      <c r="E14" s="838">
        <v>898843</v>
      </c>
      <c r="F14" s="838">
        <v>109571</v>
      </c>
      <c r="G14" s="838">
        <v>216319</v>
      </c>
      <c r="H14" s="838">
        <v>572953</v>
      </c>
      <c r="I14" s="838">
        <v>31746</v>
      </c>
    </row>
    <row r="15" spans="1:9" s="376" customFormat="1">
      <c r="A15" s="807">
        <v>2009</v>
      </c>
      <c r="B15" s="838">
        <v>6867506</v>
      </c>
      <c r="C15" s="838">
        <v>5864924</v>
      </c>
      <c r="D15" s="838">
        <v>55416</v>
      </c>
      <c r="E15" s="838">
        <v>916939</v>
      </c>
      <c r="F15" s="838">
        <v>103664</v>
      </c>
      <c r="G15" s="838">
        <v>226995</v>
      </c>
      <c r="H15" s="838">
        <v>586280</v>
      </c>
      <c r="I15" s="838">
        <v>30227</v>
      </c>
    </row>
    <row r="16" spans="1:9" s="376" customFormat="1">
      <c r="A16" s="807">
        <v>2010</v>
      </c>
      <c r="B16" s="838">
        <v>6944460</v>
      </c>
      <c r="C16" s="838">
        <v>5956506</v>
      </c>
      <c r="D16" s="838">
        <v>52879</v>
      </c>
      <c r="E16" s="838">
        <v>901843</v>
      </c>
      <c r="F16" s="838">
        <v>98534</v>
      </c>
      <c r="G16" s="838">
        <v>229536</v>
      </c>
      <c r="H16" s="838">
        <v>573773</v>
      </c>
      <c r="I16" s="838">
        <v>33232</v>
      </c>
    </row>
    <row r="17" spans="1:9" s="376" customFormat="1">
      <c r="A17" s="807">
        <v>2011</v>
      </c>
      <c r="B17" s="838">
        <v>7040779</v>
      </c>
      <c r="C17" s="838">
        <v>6048543</v>
      </c>
      <c r="D17" s="838">
        <v>53396</v>
      </c>
      <c r="E17" s="838">
        <v>907501</v>
      </c>
      <c r="F17" s="838">
        <v>93236</v>
      </c>
      <c r="G17" s="838">
        <v>234807</v>
      </c>
      <c r="H17" s="838">
        <v>579458</v>
      </c>
      <c r="I17" s="838">
        <v>31339</v>
      </c>
    </row>
    <row r="18" spans="1:9" s="376" customFormat="1">
      <c r="A18" s="807">
        <v>2012</v>
      </c>
      <c r="B18" s="838">
        <v>7173076</v>
      </c>
      <c r="C18" s="838">
        <v>6153802</v>
      </c>
      <c r="D18" s="838">
        <v>54516</v>
      </c>
      <c r="E18" s="838">
        <v>934107</v>
      </c>
      <c r="F18" s="838">
        <v>88548</v>
      </c>
      <c r="G18" s="838">
        <v>247833</v>
      </c>
      <c r="H18" s="838">
        <v>597726</v>
      </c>
      <c r="I18" s="838">
        <v>30651</v>
      </c>
    </row>
    <row r="19" spans="1:9" s="376" customFormat="1">
      <c r="A19" s="807">
        <v>2013</v>
      </c>
      <c r="B19" s="838">
        <v>7290153</v>
      </c>
      <c r="C19" s="838">
        <v>6249117</v>
      </c>
      <c r="D19" s="838">
        <v>54568</v>
      </c>
      <c r="E19" s="838">
        <v>955643</v>
      </c>
      <c r="F19" s="838">
        <v>84239</v>
      </c>
      <c r="G19" s="838">
        <v>259554</v>
      </c>
      <c r="H19" s="838">
        <v>611850</v>
      </c>
      <c r="I19" s="838">
        <v>30825</v>
      </c>
    </row>
    <row r="20" spans="1:9" s="376" customFormat="1">
      <c r="A20" s="807">
        <v>2014</v>
      </c>
      <c r="B20" s="838">
        <v>7395563</v>
      </c>
      <c r="C20" s="838">
        <v>6339425</v>
      </c>
      <c r="D20" s="838">
        <v>56442</v>
      </c>
      <c r="E20" s="838">
        <v>968519</v>
      </c>
      <c r="F20" s="838">
        <v>79921</v>
      </c>
      <c r="G20" s="838">
        <v>267438</v>
      </c>
      <c r="H20" s="838">
        <v>621160</v>
      </c>
      <c r="I20" s="838">
        <v>31177</v>
      </c>
    </row>
    <row r="21" spans="1:9" s="376" customFormat="1">
      <c r="A21" s="807">
        <v>2015</v>
      </c>
      <c r="B21" s="838">
        <v>7526662</v>
      </c>
      <c r="C21" s="838">
        <v>6450603</v>
      </c>
      <c r="D21" s="838">
        <v>57102</v>
      </c>
      <c r="E21" s="838">
        <v>987088</v>
      </c>
      <c r="F21" s="838">
        <v>75730</v>
      </c>
      <c r="G21" s="838">
        <v>275090</v>
      </c>
      <c r="H21" s="838">
        <v>636268</v>
      </c>
      <c r="I21" s="838">
        <v>31869</v>
      </c>
    </row>
    <row r="22" spans="1:9" s="376" customFormat="1">
      <c r="A22" s="807">
        <v>2016</v>
      </c>
      <c r="B22" s="838">
        <v>7670154</v>
      </c>
      <c r="C22" s="838">
        <v>6572730</v>
      </c>
      <c r="D22" s="838">
        <v>58434</v>
      </c>
      <c r="E22" s="838">
        <v>1006573</v>
      </c>
      <c r="F22" s="838">
        <v>71823</v>
      </c>
      <c r="G22" s="838">
        <v>281829</v>
      </c>
      <c r="H22" s="838">
        <v>652921</v>
      </c>
      <c r="I22" s="838">
        <v>32417</v>
      </c>
    </row>
    <row r="23" spans="1:9" s="376" customFormat="1">
      <c r="A23" s="807">
        <v>2017</v>
      </c>
      <c r="B23" s="838">
        <v>7832035</v>
      </c>
      <c r="C23" s="838">
        <v>6700752</v>
      </c>
      <c r="D23" s="838">
        <v>60239</v>
      </c>
      <c r="E23" s="838">
        <v>1037936</v>
      </c>
      <c r="F23" s="838">
        <v>68519</v>
      </c>
      <c r="G23" s="838">
        <v>288451</v>
      </c>
      <c r="H23" s="838">
        <v>680966</v>
      </c>
      <c r="I23" s="838">
        <v>33108</v>
      </c>
    </row>
    <row r="24" spans="1:9" s="376" customFormat="1">
      <c r="A24" s="807">
        <v>2018</v>
      </c>
      <c r="B24" s="838">
        <v>7974348</v>
      </c>
      <c r="C24" s="838">
        <v>6809917</v>
      </c>
      <c r="D24" s="838">
        <v>62257</v>
      </c>
      <c r="E24" s="838">
        <v>1068271</v>
      </c>
      <c r="F24" s="838">
        <v>65483</v>
      </c>
      <c r="G24" s="838">
        <v>297297</v>
      </c>
      <c r="H24" s="838">
        <v>705491</v>
      </c>
      <c r="I24" s="838">
        <v>33903</v>
      </c>
    </row>
    <row r="25" spans="1:9" s="376" customFormat="1">
      <c r="A25" s="807">
        <v>2019</v>
      </c>
      <c r="B25" s="838">
        <v>8111142</v>
      </c>
      <c r="C25" s="838">
        <v>6916978</v>
      </c>
      <c r="D25" s="838">
        <v>63823</v>
      </c>
      <c r="E25" s="838">
        <v>1095773</v>
      </c>
      <c r="F25" s="838">
        <v>63103</v>
      </c>
      <c r="G25" s="838">
        <v>305949</v>
      </c>
      <c r="H25" s="838">
        <v>726721</v>
      </c>
      <c r="I25" s="838">
        <v>34568</v>
      </c>
    </row>
    <row r="26" spans="1:9">
      <c r="A26" s="833"/>
      <c r="B26" s="323"/>
      <c r="C26" s="323"/>
      <c r="D26" s="323"/>
      <c r="E26" s="323"/>
      <c r="F26" s="841"/>
      <c r="G26" s="841"/>
      <c r="H26" s="841"/>
      <c r="I26" s="841"/>
    </row>
    <row r="27" spans="1:9" s="324" customFormat="1" ht="13">
      <c r="A27" s="837"/>
      <c r="B27" s="1464" t="s">
        <v>436</v>
      </c>
      <c r="C27" s="1464"/>
      <c r="D27" s="1464"/>
      <c r="E27" s="1464"/>
      <c r="F27" s="1464"/>
      <c r="G27" s="1464"/>
      <c r="H27" s="1464"/>
      <c r="I27" s="1464"/>
    </row>
    <row r="28" spans="1:9" s="324" customFormat="1">
      <c r="A28" s="833"/>
      <c r="B28" s="323"/>
      <c r="C28" s="323"/>
      <c r="D28" s="323"/>
      <c r="E28" s="323"/>
      <c r="F28" s="841"/>
      <c r="G28" s="841"/>
      <c r="H28" s="841"/>
      <c r="I28" s="841"/>
    </row>
    <row r="29" spans="1:9" s="376" customFormat="1">
      <c r="A29" s="807">
        <v>2006</v>
      </c>
      <c r="B29" s="838">
        <v>9338023</v>
      </c>
      <c r="C29" s="838">
        <v>7627645</v>
      </c>
      <c r="D29" s="838">
        <v>92229</v>
      </c>
      <c r="E29" s="838">
        <v>1569472</v>
      </c>
      <c r="F29" s="838">
        <v>385260</v>
      </c>
      <c r="G29" s="838">
        <v>342217</v>
      </c>
      <c r="H29" s="838">
        <v>841995</v>
      </c>
      <c r="I29" s="838">
        <v>48677</v>
      </c>
    </row>
    <row r="30" spans="1:9" s="376" customFormat="1">
      <c r="A30" s="807">
        <v>2007</v>
      </c>
      <c r="B30" s="838">
        <v>9496289</v>
      </c>
      <c r="C30" s="838">
        <v>7759927</v>
      </c>
      <c r="D30" s="838">
        <v>96449</v>
      </c>
      <c r="E30" s="838">
        <v>1591092</v>
      </c>
      <c r="F30" s="838">
        <v>372944</v>
      </c>
      <c r="G30" s="838">
        <v>343104</v>
      </c>
      <c r="H30" s="838">
        <v>875044</v>
      </c>
      <c r="I30" s="838">
        <v>48821</v>
      </c>
    </row>
    <row r="31" spans="1:9" s="376" customFormat="1" ht="14.5">
      <c r="A31" s="807" t="s">
        <v>1385</v>
      </c>
      <c r="B31" s="838">
        <v>8409763</v>
      </c>
      <c r="C31" s="838">
        <v>6944004</v>
      </c>
      <c r="D31" s="838">
        <v>82535</v>
      </c>
      <c r="E31" s="838">
        <v>1338839</v>
      </c>
      <c r="F31" s="838">
        <v>345146</v>
      </c>
      <c r="G31" s="838">
        <v>268306</v>
      </c>
      <c r="H31" s="838">
        <v>725387</v>
      </c>
      <c r="I31" s="838">
        <v>44385</v>
      </c>
    </row>
    <row r="32" spans="1:9" s="376" customFormat="1">
      <c r="A32" s="807">
        <v>2009</v>
      </c>
      <c r="B32" s="838">
        <v>8499456</v>
      </c>
      <c r="C32" s="838">
        <v>7025771</v>
      </c>
      <c r="D32" s="838">
        <v>81800</v>
      </c>
      <c r="E32" s="838">
        <v>1348682</v>
      </c>
      <c r="F32" s="838">
        <v>334933</v>
      </c>
      <c r="G32" s="838">
        <v>285654</v>
      </c>
      <c r="H32" s="838">
        <v>728095</v>
      </c>
      <c r="I32" s="838">
        <v>43203</v>
      </c>
    </row>
    <row r="33" spans="1:9" s="376" customFormat="1">
      <c r="A33" s="807">
        <v>2010</v>
      </c>
      <c r="B33" s="838">
        <v>8630327</v>
      </c>
      <c r="C33" s="838">
        <v>7175521</v>
      </c>
      <c r="D33" s="838">
        <v>80335</v>
      </c>
      <c r="E33" s="838">
        <v>1325659</v>
      </c>
      <c r="F33" s="838">
        <v>325383</v>
      </c>
      <c r="G33" s="838">
        <v>288206</v>
      </c>
      <c r="H33" s="838">
        <v>712070</v>
      </c>
      <c r="I33" s="838">
        <v>48812</v>
      </c>
    </row>
    <row r="34" spans="1:9" s="376" customFormat="1">
      <c r="A34" s="807">
        <v>2011</v>
      </c>
      <c r="B34" s="838">
        <v>8761017</v>
      </c>
      <c r="C34" s="838">
        <v>7310720</v>
      </c>
      <c r="D34" s="838">
        <v>79925</v>
      </c>
      <c r="E34" s="838">
        <v>1323288</v>
      </c>
      <c r="F34" s="838">
        <v>315745</v>
      </c>
      <c r="G34" s="838">
        <v>295045</v>
      </c>
      <c r="H34" s="838">
        <v>712498</v>
      </c>
      <c r="I34" s="838">
        <v>47084</v>
      </c>
    </row>
    <row r="35" spans="1:9" s="376" customFormat="1">
      <c r="A35" s="807">
        <v>2012</v>
      </c>
      <c r="B35" s="838">
        <v>8959539</v>
      </c>
      <c r="C35" s="838">
        <v>7452438</v>
      </c>
      <c r="D35" s="838">
        <v>82022</v>
      </c>
      <c r="E35" s="838">
        <v>1377450</v>
      </c>
      <c r="F35" s="838">
        <v>307041</v>
      </c>
      <c r="G35" s="838">
        <v>316354</v>
      </c>
      <c r="H35" s="838">
        <v>754055</v>
      </c>
      <c r="I35" s="838">
        <v>47629</v>
      </c>
    </row>
    <row r="36" spans="1:9" s="376" customFormat="1">
      <c r="A36" s="807">
        <v>2013</v>
      </c>
      <c r="B36" s="838">
        <v>9103344</v>
      </c>
      <c r="C36" s="838">
        <v>7580587</v>
      </c>
      <c r="D36" s="838">
        <v>81890</v>
      </c>
      <c r="E36" s="838">
        <v>1392377</v>
      </c>
      <c r="F36" s="838">
        <v>298489</v>
      </c>
      <c r="G36" s="838">
        <v>326791</v>
      </c>
      <c r="H36" s="838">
        <v>767097</v>
      </c>
      <c r="I36" s="838">
        <v>48490</v>
      </c>
    </row>
    <row r="37" spans="1:9" s="376" customFormat="1">
      <c r="A37" s="807">
        <v>2014</v>
      </c>
      <c r="B37" s="838">
        <v>9240580</v>
      </c>
      <c r="C37" s="838">
        <v>7698593</v>
      </c>
      <c r="D37" s="838">
        <v>83949</v>
      </c>
      <c r="E37" s="838">
        <v>1408297</v>
      </c>
      <c r="F37" s="838">
        <v>289971</v>
      </c>
      <c r="G37" s="838">
        <v>336963</v>
      </c>
      <c r="H37" s="838">
        <v>781363</v>
      </c>
      <c r="I37" s="838">
        <v>49741</v>
      </c>
    </row>
    <row r="38" spans="1:9" s="376" customFormat="1">
      <c r="A38" s="807">
        <v>2015</v>
      </c>
      <c r="B38" s="838">
        <v>9403527</v>
      </c>
      <c r="C38" s="838">
        <v>7842139</v>
      </c>
      <c r="D38" s="838">
        <v>83926</v>
      </c>
      <c r="E38" s="838">
        <v>1426568</v>
      </c>
      <c r="F38" s="838">
        <v>282249</v>
      </c>
      <c r="G38" s="838">
        <v>344846</v>
      </c>
      <c r="H38" s="838">
        <v>799473</v>
      </c>
      <c r="I38" s="838">
        <v>50894</v>
      </c>
    </row>
    <row r="39" spans="1:9" s="376" customFormat="1">
      <c r="A39" s="807">
        <v>2016</v>
      </c>
      <c r="B39" s="838">
        <v>9575438</v>
      </c>
      <c r="C39" s="838">
        <v>7994154</v>
      </c>
      <c r="D39" s="838">
        <v>86479</v>
      </c>
      <c r="E39" s="838">
        <v>1442704</v>
      </c>
      <c r="F39" s="838">
        <v>274973</v>
      </c>
      <c r="G39" s="838">
        <v>356240</v>
      </c>
      <c r="H39" s="838">
        <v>811491</v>
      </c>
      <c r="I39" s="838">
        <v>52101</v>
      </c>
    </row>
    <row r="40" spans="1:9" s="376" customFormat="1">
      <c r="A40" s="807">
        <v>2017</v>
      </c>
      <c r="B40" s="838">
        <v>9771823</v>
      </c>
      <c r="C40" s="838">
        <v>8155343</v>
      </c>
      <c r="D40" s="838">
        <v>88966</v>
      </c>
      <c r="E40" s="838">
        <v>1473899</v>
      </c>
      <c r="F40" s="838">
        <v>268667</v>
      </c>
      <c r="G40" s="838">
        <v>369414</v>
      </c>
      <c r="H40" s="838">
        <v>835818</v>
      </c>
      <c r="I40" s="838">
        <v>53615</v>
      </c>
    </row>
    <row r="41" spans="1:9" s="376" customFormat="1">
      <c r="A41" s="807">
        <v>2018</v>
      </c>
      <c r="B41" s="838">
        <v>9972076</v>
      </c>
      <c r="C41" s="838">
        <v>8296827</v>
      </c>
      <c r="D41" s="838">
        <v>89884</v>
      </c>
      <c r="E41" s="838">
        <v>1530230</v>
      </c>
      <c r="F41" s="838">
        <v>262687</v>
      </c>
      <c r="G41" s="838">
        <v>379373</v>
      </c>
      <c r="H41" s="838">
        <v>888170</v>
      </c>
      <c r="I41" s="838">
        <v>55135</v>
      </c>
    </row>
    <row r="42" spans="1:9" s="376" customFormat="1">
      <c r="A42" s="807">
        <v>2019</v>
      </c>
      <c r="B42" s="838">
        <v>10150608</v>
      </c>
      <c r="C42" s="838">
        <v>8435445</v>
      </c>
      <c r="D42" s="838">
        <v>91359</v>
      </c>
      <c r="E42" s="838">
        <v>1566551</v>
      </c>
      <c r="F42" s="838">
        <v>257536</v>
      </c>
      <c r="G42" s="838">
        <v>390401</v>
      </c>
      <c r="H42" s="838">
        <v>918614</v>
      </c>
      <c r="I42" s="838">
        <v>57253</v>
      </c>
    </row>
    <row r="43" spans="1:9" s="324" customFormat="1">
      <c r="A43" s="814"/>
      <c r="B43" s="838"/>
      <c r="C43" s="838"/>
      <c r="D43" s="838"/>
      <c r="E43" s="838"/>
      <c r="F43" s="838"/>
      <c r="G43" s="838"/>
      <c r="H43" s="838"/>
      <c r="I43" s="838"/>
    </row>
    <row r="44" spans="1:9" s="324" customFormat="1" ht="13">
      <c r="A44" s="837"/>
      <c r="B44" s="1464" t="s">
        <v>437</v>
      </c>
      <c r="C44" s="1464"/>
      <c r="D44" s="1464"/>
      <c r="E44" s="1464"/>
      <c r="F44" s="1464"/>
      <c r="G44" s="1464"/>
      <c r="H44" s="1464"/>
      <c r="I44" s="1464"/>
    </row>
    <row r="45" spans="1:9" s="324" customFormat="1">
      <c r="A45" s="833"/>
      <c r="B45" s="323"/>
      <c r="C45" s="323"/>
      <c r="D45" s="323"/>
      <c r="E45" s="323"/>
      <c r="F45" s="841"/>
      <c r="G45" s="841"/>
      <c r="H45" s="841"/>
      <c r="I45" s="841"/>
    </row>
    <row r="46" spans="1:9" s="376" customFormat="1">
      <c r="A46" s="807">
        <v>2006</v>
      </c>
      <c r="B46" s="838">
        <v>1416379</v>
      </c>
      <c r="C46" s="838">
        <v>1235706</v>
      </c>
      <c r="D46" s="838">
        <v>7245</v>
      </c>
      <c r="E46" s="838">
        <v>145559</v>
      </c>
      <c r="F46" s="838">
        <v>727</v>
      </c>
      <c r="G46" s="838">
        <v>26491</v>
      </c>
      <c r="H46" s="838">
        <v>118341</v>
      </c>
      <c r="I46" s="838">
        <v>27869</v>
      </c>
    </row>
    <row r="47" spans="1:9" s="376" customFormat="1">
      <c r="A47" s="807">
        <v>2007</v>
      </c>
      <c r="B47" s="838">
        <v>1421687</v>
      </c>
      <c r="C47" s="838">
        <v>1240122</v>
      </c>
      <c r="D47" s="838">
        <v>7389</v>
      </c>
      <c r="E47" s="838">
        <v>149418</v>
      </c>
      <c r="F47" s="838">
        <v>611</v>
      </c>
      <c r="G47" s="838">
        <v>25726</v>
      </c>
      <c r="H47" s="838">
        <v>123081</v>
      </c>
      <c r="I47" s="838">
        <v>24758</v>
      </c>
    </row>
    <row r="48" spans="1:9" s="376" customFormat="1" ht="14.5">
      <c r="A48" s="807" t="s">
        <v>1385</v>
      </c>
      <c r="B48" s="838">
        <v>1269459</v>
      </c>
      <c r="C48" s="838">
        <v>1098600</v>
      </c>
      <c r="D48" s="838">
        <v>7960</v>
      </c>
      <c r="E48" s="838">
        <v>143433</v>
      </c>
      <c r="F48" s="838">
        <v>583</v>
      </c>
      <c r="G48" s="838">
        <v>24321</v>
      </c>
      <c r="H48" s="838">
        <v>118529</v>
      </c>
      <c r="I48" s="838">
        <v>19466</v>
      </c>
    </row>
    <row r="49" spans="1:9" s="376" customFormat="1">
      <c r="A49" s="807">
        <v>2009</v>
      </c>
      <c r="B49" s="838">
        <v>1266879</v>
      </c>
      <c r="C49" s="838">
        <v>1099950</v>
      </c>
      <c r="D49" s="838">
        <v>9162</v>
      </c>
      <c r="E49" s="838">
        <v>148440</v>
      </c>
      <c r="F49" s="838">
        <v>591</v>
      </c>
      <c r="G49" s="838">
        <v>28132</v>
      </c>
      <c r="H49" s="838">
        <v>119717</v>
      </c>
      <c r="I49" s="838">
        <v>9327</v>
      </c>
    </row>
    <row r="50" spans="1:9" s="376" customFormat="1">
      <c r="A50" s="807">
        <v>2010</v>
      </c>
      <c r="B50" s="838">
        <v>1287193</v>
      </c>
      <c r="C50" s="838">
        <v>1113809</v>
      </c>
      <c r="D50" s="838">
        <v>10322</v>
      </c>
      <c r="E50" s="838">
        <v>151583</v>
      </c>
      <c r="F50" s="838">
        <v>668</v>
      </c>
      <c r="G50" s="838">
        <v>30236</v>
      </c>
      <c r="H50" s="838">
        <v>120679</v>
      </c>
      <c r="I50" s="838">
        <v>11479</v>
      </c>
    </row>
    <row r="51" spans="1:9" s="376" customFormat="1">
      <c r="A51" s="807">
        <v>2011</v>
      </c>
      <c r="B51" s="838">
        <v>1304550</v>
      </c>
      <c r="C51" s="838">
        <v>1125341</v>
      </c>
      <c r="D51" s="838">
        <v>11674</v>
      </c>
      <c r="E51" s="838">
        <v>158128</v>
      </c>
      <c r="F51" s="838">
        <v>812</v>
      </c>
      <c r="G51" s="838">
        <v>32619</v>
      </c>
      <c r="H51" s="838">
        <v>124697</v>
      </c>
      <c r="I51" s="838">
        <v>9407</v>
      </c>
    </row>
    <row r="52" spans="1:9" s="376" customFormat="1">
      <c r="A52" s="807">
        <v>2012</v>
      </c>
      <c r="B52" s="838">
        <v>1327015</v>
      </c>
      <c r="C52" s="838">
        <v>1134416</v>
      </c>
      <c r="D52" s="838">
        <v>13152</v>
      </c>
      <c r="E52" s="838">
        <v>169777</v>
      </c>
      <c r="F52" s="838">
        <v>950</v>
      </c>
      <c r="G52" s="838">
        <v>35017</v>
      </c>
      <c r="H52" s="838">
        <v>133810</v>
      </c>
      <c r="I52" s="838">
        <v>9670</v>
      </c>
    </row>
    <row r="53" spans="1:9" s="376" customFormat="1">
      <c r="A53" s="807">
        <v>2013</v>
      </c>
      <c r="B53" s="838">
        <v>1344876</v>
      </c>
      <c r="C53" s="838">
        <v>1141112</v>
      </c>
      <c r="D53" s="838">
        <v>14430</v>
      </c>
      <c r="E53" s="838">
        <v>179345</v>
      </c>
      <c r="F53" s="838">
        <v>1034</v>
      </c>
      <c r="G53" s="838">
        <v>36612</v>
      </c>
      <c r="H53" s="838">
        <v>141699</v>
      </c>
      <c r="I53" s="838">
        <v>9989</v>
      </c>
    </row>
    <row r="54" spans="1:9" s="376" customFormat="1">
      <c r="A54" s="807">
        <v>2014</v>
      </c>
      <c r="B54" s="838">
        <v>1352561</v>
      </c>
      <c r="C54" s="838">
        <v>1141970</v>
      </c>
      <c r="D54" s="838">
        <v>17378</v>
      </c>
      <c r="E54" s="838">
        <v>183058</v>
      </c>
      <c r="F54" s="838">
        <v>1051</v>
      </c>
      <c r="G54" s="838">
        <v>37264</v>
      </c>
      <c r="H54" s="838">
        <v>144743</v>
      </c>
      <c r="I54" s="838">
        <v>10155</v>
      </c>
    </row>
    <row r="55" spans="1:9" s="376" customFormat="1">
      <c r="A55" s="807">
        <v>2015</v>
      </c>
      <c r="B55" s="838">
        <v>1368868</v>
      </c>
      <c r="C55" s="838">
        <v>1140490</v>
      </c>
      <c r="D55" s="838">
        <v>26732</v>
      </c>
      <c r="E55" s="838">
        <v>191257</v>
      </c>
      <c r="F55" s="838">
        <v>1054</v>
      </c>
      <c r="G55" s="838">
        <v>37869</v>
      </c>
      <c r="H55" s="838">
        <v>152334</v>
      </c>
      <c r="I55" s="838">
        <v>10389</v>
      </c>
    </row>
    <row r="56" spans="1:9" s="376" customFormat="1">
      <c r="A56" s="807">
        <v>2016</v>
      </c>
      <c r="B56" s="838">
        <v>1387733</v>
      </c>
      <c r="C56" s="838">
        <v>1151779</v>
      </c>
      <c r="D56" s="838">
        <v>25461</v>
      </c>
      <c r="E56" s="838">
        <v>199900</v>
      </c>
      <c r="F56" s="838">
        <v>1069</v>
      </c>
      <c r="G56" s="838">
        <v>38915</v>
      </c>
      <c r="H56" s="838">
        <v>159916</v>
      </c>
      <c r="I56" s="838">
        <v>10593</v>
      </c>
    </row>
    <row r="57" spans="1:9" s="376" customFormat="1">
      <c r="A57" s="807">
        <v>2017</v>
      </c>
      <c r="B57" s="838">
        <v>1409642</v>
      </c>
      <c r="C57" s="838">
        <v>1166912</v>
      </c>
      <c r="D57" s="838">
        <v>24383</v>
      </c>
      <c r="E57" s="838">
        <v>207629</v>
      </c>
      <c r="F57" s="838">
        <v>1062</v>
      </c>
      <c r="G57" s="838">
        <v>40162</v>
      </c>
      <c r="H57" s="838">
        <v>166405</v>
      </c>
      <c r="I57" s="838">
        <v>10718</v>
      </c>
    </row>
    <row r="58" spans="1:9" s="376" customFormat="1">
      <c r="A58" s="807">
        <v>2018</v>
      </c>
      <c r="B58" s="838">
        <v>1422065</v>
      </c>
      <c r="C58" s="838">
        <v>1175223</v>
      </c>
      <c r="D58" s="838">
        <v>22668</v>
      </c>
      <c r="E58" s="838">
        <v>213062</v>
      </c>
      <c r="F58" s="838">
        <v>1117</v>
      </c>
      <c r="G58" s="838">
        <v>41626</v>
      </c>
      <c r="H58" s="838">
        <v>170319</v>
      </c>
      <c r="I58" s="838">
        <v>11112</v>
      </c>
    </row>
    <row r="59" spans="1:9" s="376" customFormat="1">
      <c r="A59" s="807">
        <v>2019</v>
      </c>
      <c r="B59" s="838">
        <v>1434141</v>
      </c>
      <c r="C59" s="838">
        <v>1181940</v>
      </c>
      <c r="D59" s="838">
        <v>23423</v>
      </c>
      <c r="E59" s="838">
        <v>217516</v>
      </c>
      <c r="F59" s="838">
        <v>1118</v>
      </c>
      <c r="G59" s="838">
        <v>44812</v>
      </c>
      <c r="H59" s="838">
        <v>171586</v>
      </c>
      <c r="I59" s="838">
        <v>11262</v>
      </c>
    </row>
    <row r="60" spans="1:9" s="376" customFormat="1">
      <c r="A60" s="834"/>
      <c r="B60" s="838"/>
      <c r="C60" s="244"/>
      <c r="D60" s="838"/>
      <c r="E60" s="244"/>
      <c r="F60" s="838"/>
      <c r="G60" s="244"/>
      <c r="H60" s="857"/>
      <c r="I60" s="857"/>
    </row>
    <row r="61" spans="1:9" s="376" customFormat="1" ht="13">
      <c r="A61" s="837"/>
      <c r="B61" s="1285" t="s">
        <v>438</v>
      </c>
      <c r="C61" s="1285"/>
      <c r="D61" s="1285"/>
      <c r="E61" s="1285"/>
      <c r="F61" s="1285"/>
      <c r="G61" s="1285"/>
      <c r="H61" s="1285"/>
      <c r="I61" s="1285"/>
    </row>
    <row r="62" spans="1:9" s="376" customFormat="1">
      <c r="A62" s="833"/>
      <c r="B62" s="323"/>
      <c r="C62" s="323"/>
      <c r="D62" s="323"/>
      <c r="E62" s="323"/>
      <c r="F62" s="841"/>
      <c r="G62" s="841"/>
      <c r="H62" s="841"/>
      <c r="I62" s="841"/>
    </row>
    <row r="63" spans="1:9" s="376" customFormat="1">
      <c r="A63" s="807">
        <v>2006</v>
      </c>
      <c r="B63" s="838">
        <v>1718918</v>
      </c>
      <c r="C63" s="838">
        <v>1503618</v>
      </c>
      <c r="D63" s="838">
        <v>20116</v>
      </c>
      <c r="E63" s="838">
        <v>182029</v>
      </c>
      <c r="F63" s="838">
        <v>16629</v>
      </c>
      <c r="G63" s="838">
        <v>39226</v>
      </c>
      <c r="H63" s="838">
        <v>126174</v>
      </c>
      <c r="I63" s="838">
        <v>13155</v>
      </c>
    </row>
    <row r="64" spans="1:9" s="376" customFormat="1">
      <c r="A64" s="807">
        <v>2007</v>
      </c>
      <c r="B64" s="838">
        <v>1737648</v>
      </c>
      <c r="C64" s="838">
        <v>1525008</v>
      </c>
      <c r="D64" s="838">
        <v>19619</v>
      </c>
      <c r="E64" s="838">
        <v>179653</v>
      </c>
      <c r="F64" s="838">
        <v>16258</v>
      </c>
      <c r="G64" s="838">
        <v>38241</v>
      </c>
      <c r="H64" s="838">
        <v>125154</v>
      </c>
      <c r="I64" s="838">
        <v>13368</v>
      </c>
    </row>
    <row r="65" spans="1:9" s="376" customFormat="1" ht="14.5">
      <c r="A65" s="807" t="s">
        <v>1385</v>
      </c>
      <c r="B65" s="838">
        <v>1539785</v>
      </c>
      <c r="C65" s="838">
        <v>1354404</v>
      </c>
      <c r="D65" s="838">
        <v>16957</v>
      </c>
      <c r="E65" s="838">
        <v>156057</v>
      </c>
      <c r="F65" s="838">
        <v>14279</v>
      </c>
      <c r="G65" s="838">
        <v>33107</v>
      </c>
      <c r="H65" s="838">
        <v>108671</v>
      </c>
      <c r="I65" s="838">
        <v>12367</v>
      </c>
    </row>
    <row r="66" spans="1:9" s="376" customFormat="1">
      <c r="A66" s="807">
        <v>2009</v>
      </c>
      <c r="B66" s="838">
        <v>1546337</v>
      </c>
      <c r="C66" s="838">
        <v>1362341</v>
      </c>
      <c r="D66" s="838">
        <v>16568</v>
      </c>
      <c r="E66" s="838">
        <v>156242</v>
      </c>
      <c r="F66" s="838">
        <v>14462</v>
      </c>
      <c r="G66" s="838">
        <v>35684</v>
      </c>
      <c r="H66" s="838">
        <v>106096</v>
      </c>
      <c r="I66" s="838">
        <v>11186</v>
      </c>
    </row>
    <row r="67" spans="1:9" s="376" customFormat="1">
      <c r="A67" s="807">
        <v>2010</v>
      </c>
      <c r="B67" s="838">
        <v>1567213</v>
      </c>
      <c r="C67" s="838">
        <v>1383190</v>
      </c>
      <c r="D67" s="838">
        <v>16637</v>
      </c>
      <c r="E67" s="838">
        <v>154770</v>
      </c>
      <c r="F67" s="838">
        <v>14566</v>
      </c>
      <c r="G67" s="838">
        <v>35665</v>
      </c>
      <c r="H67" s="838">
        <v>104539</v>
      </c>
      <c r="I67" s="838">
        <v>12616</v>
      </c>
    </row>
    <row r="68" spans="1:9" s="376" customFormat="1">
      <c r="A68" s="807">
        <v>2011</v>
      </c>
      <c r="B68" s="838">
        <v>1585455</v>
      </c>
      <c r="C68" s="838">
        <v>1400963</v>
      </c>
      <c r="D68" s="838">
        <v>16397</v>
      </c>
      <c r="E68" s="838">
        <v>156992</v>
      </c>
      <c r="F68" s="838">
        <v>14660</v>
      </c>
      <c r="G68" s="838">
        <v>35933</v>
      </c>
      <c r="H68" s="838">
        <v>106399</v>
      </c>
      <c r="I68" s="838">
        <v>11103</v>
      </c>
    </row>
    <row r="69" spans="1:9" s="376" customFormat="1">
      <c r="A69" s="807">
        <v>2012</v>
      </c>
      <c r="B69" s="838">
        <v>1603755</v>
      </c>
      <c r="C69" s="838">
        <v>1415534</v>
      </c>
      <c r="D69" s="838">
        <v>16696</v>
      </c>
      <c r="E69" s="838">
        <v>160214</v>
      </c>
      <c r="F69" s="838">
        <v>14838</v>
      </c>
      <c r="G69" s="838">
        <v>36887</v>
      </c>
      <c r="H69" s="838">
        <v>108489</v>
      </c>
      <c r="I69" s="838">
        <v>11311</v>
      </c>
    </row>
    <row r="70" spans="1:9" s="376" customFormat="1">
      <c r="A70" s="807">
        <v>2013</v>
      </c>
      <c r="B70" s="838">
        <v>1616136</v>
      </c>
      <c r="C70" s="838">
        <v>1425099</v>
      </c>
      <c r="D70" s="838">
        <v>16404</v>
      </c>
      <c r="E70" s="838">
        <v>163182</v>
      </c>
      <c r="F70" s="838">
        <v>14967</v>
      </c>
      <c r="G70" s="838">
        <v>37501</v>
      </c>
      <c r="H70" s="838">
        <v>110714</v>
      </c>
      <c r="I70" s="838">
        <v>11451</v>
      </c>
    </row>
    <row r="71" spans="1:9" s="376" customFormat="1">
      <c r="A71" s="807">
        <v>2014</v>
      </c>
      <c r="B71" s="838">
        <v>1629582</v>
      </c>
      <c r="C71" s="838">
        <v>1435659</v>
      </c>
      <c r="D71" s="838">
        <v>16943</v>
      </c>
      <c r="E71" s="838">
        <v>165316</v>
      </c>
      <c r="F71" s="838">
        <v>15139</v>
      </c>
      <c r="G71" s="838">
        <v>37865</v>
      </c>
      <c r="H71" s="838">
        <v>112312</v>
      </c>
      <c r="I71" s="838">
        <v>11664</v>
      </c>
    </row>
    <row r="72" spans="1:9" s="376" customFormat="1">
      <c r="A72" s="807">
        <v>2015</v>
      </c>
      <c r="B72" s="838">
        <v>1648058</v>
      </c>
      <c r="C72" s="838">
        <v>1450251</v>
      </c>
      <c r="D72" s="838">
        <v>17103</v>
      </c>
      <c r="E72" s="838">
        <v>168873</v>
      </c>
      <c r="F72" s="838">
        <v>15326</v>
      </c>
      <c r="G72" s="838">
        <v>38326</v>
      </c>
      <c r="H72" s="838">
        <v>115221</v>
      </c>
      <c r="I72" s="838">
        <v>11831</v>
      </c>
    </row>
    <row r="73" spans="1:9" s="376" customFormat="1">
      <c r="A73" s="807">
        <v>2016</v>
      </c>
      <c r="B73" s="838">
        <v>1674666</v>
      </c>
      <c r="C73" s="838">
        <v>1471733</v>
      </c>
      <c r="D73" s="838">
        <v>17301</v>
      </c>
      <c r="E73" s="838">
        <v>173594</v>
      </c>
      <c r="F73" s="838">
        <v>15320</v>
      </c>
      <c r="G73" s="838">
        <v>39375</v>
      </c>
      <c r="H73" s="838">
        <v>118899</v>
      </c>
      <c r="I73" s="838">
        <v>12038</v>
      </c>
    </row>
    <row r="74" spans="1:9" s="376" customFormat="1">
      <c r="A74" s="807">
        <v>2017</v>
      </c>
      <c r="B74" s="838">
        <v>1703339</v>
      </c>
      <c r="C74" s="838">
        <v>1495014</v>
      </c>
      <c r="D74" s="838">
        <v>17923</v>
      </c>
      <c r="E74" s="838">
        <v>178056</v>
      </c>
      <c r="F74" s="838">
        <v>15201</v>
      </c>
      <c r="G74" s="838">
        <v>40294</v>
      </c>
      <c r="H74" s="838">
        <v>122561</v>
      </c>
      <c r="I74" s="838">
        <v>12346</v>
      </c>
    </row>
    <row r="75" spans="1:9" s="376" customFormat="1">
      <c r="A75" s="807">
        <v>2018</v>
      </c>
      <c r="B75" s="838">
        <v>1732846</v>
      </c>
      <c r="C75" s="838">
        <v>1517862</v>
      </c>
      <c r="D75" s="838">
        <v>18608</v>
      </c>
      <c r="E75" s="838">
        <v>183621</v>
      </c>
      <c r="F75" s="838">
        <v>15225</v>
      </c>
      <c r="G75" s="838">
        <v>41285</v>
      </c>
      <c r="H75" s="838">
        <v>127111</v>
      </c>
      <c r="I75" s="838">
        <v>12755</v>
      </c>
    </row>
    <row r="76" spans="1:9" s="376" customFormat="1">
      <c r="A76" s="807">
        <v>2019</v>
      </c>
      <c r="B76" s="838">
        <v>1759920</v>
      </c>
      <c r="C76" s="838">
        <v>1539123</v>
      </c>
      <c r="D76" s="838">
        <v>18911</v>
      </c>
      <c r="E76" s="838">
        <v>188810</v>
      </c>
      <c r="F76" s="838">
        <v>15399</v>
      </c>
      <c r="G76" s="838">
        <v>42900</v>
      </c>
      <c r="H76" s="838">
        <v>130511</v>
      </c>
      <c r="I76" s="838">
        <v>13076</v>
      </c>
    </row>
    <row r="77" spans="1:9" s="376" customFormat="1">
      <c r="A77" s="834"/>
      <c r="B77" s="838"/>
      <c r="C77" s="244"/>
      <c r="D77" s="838"/>
      <c r="E77" s="244"/>
      <c r="F77" s="838"/>
      <c r="G77" s="244"/>
      <c r="H77" s="857"/>
      <c r="I77" s="857"/>
    </row>
    <row r="78" spans="1:9" s="376" customFormat="1" ht="13">
      <c r="A78" s="837"/>
      <c r="B78" s="1285" t="s">
        <v>439</v>
      </c>
      <c r="C78" s="1285"/>
      <c r="D78" s="1285"/>
      <c r="E78" s="1285"/>
      <c r="F78" s="1285"/>
      <c r="G78" s="1285"/>
      <c r="H78" s="1285"/>
      <c r="I78" s="1285"/>
    </row>
    <row r="79" spans="1:9" s="376" customFormat="1">
      <c r="A79" s="833"/>
      <c r="B79" s="323"/>
      <c r="C79" s="323"/>
      <c r="D79" s="323"/>
      <c r="E79" s="323"/>
      <c r="F79" s="841"/>
      <c r="G79" s="841"/>
      <c r="H79" s="841"/>
      <c r="I79" s="841"/>
    </row>
    <row r="80" spans="1:9" s="376" customFormat="1">
      <c r="A80" s="807">
        <v>2006</v>
      </c>
      <c r="B80" s="838">
        <v>336765</v>
      </c>
      <c r="C80" s="838">
        <v>279865</v>
      </c>
      <c r="D80" s="838">
        <v>5736</v>
      </c>
      <c r="E80" s="838">
        <v>49176</v>
      </c>
      <c r="F80" s="838">
        <v>269</v>
      </c>
      <c r="G80" s="838">
        <v>7526</v>
      </c>
      <c r="H80" s="838">
        <v>41381</v>
      </c>
      <c r="I80" s="838">
        <v>1988</v>
      </c>
    </row>
    <row r="81" spans="1:9" s="376" customFormat="1">
      <c r="A81" s="807">
        <v>2007</v>
      </c>
      <c r="B81" s="838">
        <v>335365</v>
      </c>
      <c r="C81" s="838">
        <v>279114</v>
      </c>
      <c r="D81" s="838">
        <v>5607</v>
      </c>
      <c r="E81" s="838">
        <v>48704</v>
      </c>
      <c r="F81" s="838">
        <v>248</v>
      </c>
      <c r="G81" s="838">
        <v>7414</v>
      </c>
      <c r="H81" s="838">
        <v>41042</v>
      </c>
      <c r="I81" s="838">
        <v>1940</v>
      </c>
    </row>
    <row r="82" spans="1:9" s="376" customFormat="1" ht="14.5">
      <c r="A82" s="807" t="s">
        <v>1385</v>
      </c>
      <c r="B82" s="838">
        <v>298262</v>
      </c>
      <c r="C82" s="838">
        <v>248164</v>
      </c>
      <c r="D82" s="838">
        <v>5048</v>
      </c>
      <c r="E82" s="838">
        <v>43308</v>
      </c>
      <c r="F82" s="838">
        <v>211</v>
      </c>
      <c r="G82" s="838">
        <v>6195</v>
      </c>
      <c r="H82" s="838">
        <v>36902</v>
      </c>
      <c r="I82" s="838">
        <v>1742</v>
      </c>
    </row>
    <row r="83" spans="1:9" s="376" customFormat="1">
      <c r="A83" s="807">
        <v>2009</v>
      </c>
      <c r="B83" s="838">
        <v>299283</v>
      </c>
      <c r="C83" s="838">
        <v>248214</v>
      </c>
      <c r="D83" s="838">
        <v>5300</v>
      </c>
      <c r="E83" s="838">
        <v>44252</v>
      </c>
      <c r="F83" s="838">
        <v>202</v>
      </c>
      <c r="G83" s="838">
        <v>6803</v>
      </c>
      <c r="H83" s="838">
        <v>37247</v>
      </c>
      <c r="I83" s="838">
        <v>1517</v>
      </c>
    </row>
    <row r="84" spans="1:9" s="376" customFormat="1">
      <c r="A84" s="807">
        <v>2010</v>
      </c>
      <c r="B84" s="838">
        <v>301277</v>
      </c>
      <c r="C84" s="838">
        <v>251688</v>
      </c>
      <c r="D84" s="838">
        <v>5185</v>
      </c>
      <c r="E84" s="838">
        <v>42571</v>
      </c>
      <c r="F84" s="838">
        <v>206</v>
      </c>
      <c r="G84" s="838">
        <v>6703</v>
      </c>
      <c r="H84" s="838">
        <v>35662</v>
      </c>
      <c r="I84" s="838">
        <v>1833</v>
      </c>
    </row>
    <row r="85" spans="1:9" s="376" customFormat="1">
      <c r="A85" s="807">
        <v>2011</v>
      </c>
      <c r="B85" s="838">
        <v>305462</v>
      </c>
      <c r="C85" s="838">
        <v>255115</v>
      </c>
      <c r="D85" s="838">
        <v>5149</v>
      </c>
      <c r="E85" s="838">
        <v>43614</v>
      </c>
      <c r="F85" s="838">
        <v>206</v>
      </c>
      <c r="G85" s="838">
        <v>7023</v>
      </c>
      <c r="H85" s="838">
        <v>36385</v>
      </c>
      <c r="I85" s="838">
        <v>1584</v>
      </c>
    </row>
    <row r="86" spans="1:9" s="376" customFormat="1">
      <c r="A86" s="807">
        <v>2012</v>
      </c>
      <c r="B86" s="838">
        <v>311045</v>
      </c>
      <c r="C86" s="838">
        <v>258346</v>
      </c>
      <c r="D86" s="838">
        <v>5211</v>
      </c>
      <c r="E86" s="838">
        <v>45893</v>
      </c>
      <c r="F86" s="838">
        <v>199</v>
      </c>
      <c r="G86" s="838">
        <v>7136</v>
      </c>
      <c r="H86" s="838">
        <v>38558</v>
      </c>
      <c r="I86" s="838">
        <v>1595</v>
      </c>
    </row>
    <row r="87" spans="1:9" s="376" customFormat="1">
      <c r="A87" s="807">
        <v>2013</v>
      </c>
      <c r="B87" s="838">
        <v>314819</v>
      </c>
      <c r="C87" s="838">
        <v>261057</v>
      </c>
      <c r="D87" s="838">
        <v>5066</v>
      </c>
      <c r="E87" s="838">
        <v>47022</v>
      </c>
      <c r="F87" s="838">
        <v>194</v>
      </c>
      <c r="G87" s="838">
        <v>6931</v>
      </c>
      <c r="H87" s="838">
        <v>39897</v>
      </c>
      <c r="I87" s="838">
        <v>1674</v>
      </c>
    </row>
    <row r="88" spans="1:9" s="376" customFormat="1">
      <c r="A88" s="807">
        <v>2014</v>
      </c>
      <c r="B88" s="838">
        <v>318041</v>
      </c>
      <c r="C88" s="838">
        <v>263636</v>
      </c>
      <c r="D88" s="838">
        <v>5180</v>
      </c>
      <c r="E88" s="838">
        <v>47508</v>
      </c>
      <c r="F88" s="838">
        <v>183</v>
      </c>
      <c r="G88" s="838">
        <v>6745</v>
      </c>
      <c r="H88" s="838">
        <v>40580</v>
      </c>
      <c r="I88" s="838">
        <v>1717</v>
      </c>
    </row>
    <row r="89" spans="1:9" s="376" customFormat="1">
      <c r="A89" s="807">
        <v>2015</v>
      </c>
      <c r="B89" s="838">
        <v>322178</v>
      </c>
      <c r="C89" s="838">
        <v>266239</v>
      </c>
      <c r="D89" s="838">
        <v>4849</v>
      </c>
      <c r="E89" s="838">
        <v>49349</v>
      </c>
      <c r="F89" s="838">
        <v>182</v>
      </c>
      <c r="G89" s="838">
        <v>6887</v>
      </c>
      <c r="H89" s="838">
        <v>42280</v>
      </c>
      <c r="I89" s="838">
        <v>1741</v>
      </c>
    </row>
    <row r="90" spans="1:9" s="376" customFormat="1">
      <c r="A90" s="807">
        <v>2016</v>
      </c>
      <c r="B90" s="838">
        <v>327257</v>
      </c>
      <c r="C90" s="838">
        <v>269941</v>
      </c>
      <c r="D90" s="838">
        <v>4685</v>
      </c>
      <c r="E90" s="838">
        <v>50810</v>
      </c>
      <c r="F90" s="838">
        <v>185</v>
      </c>
      <c r="G90" s="838">
        <v>7078</v>
      </c>
      <c r="H90" s="838">
        <v>43547</v>
      </c>
      <c r="I90" s="838">
        <v>1821</v>
      </c>
    </row>
    <row r="91" spans="1:9" s="376" customFormat="1">
      <c r="A91" s="807">
        <v>2017</v>
      </c>
      <c r="B91" s="838">
        <v>333993</v>
      </c>
      <c r="C91" s="838">
        <v>273713</v>
      </c>
      <c r="D91" s="838">
        <v>4333</v>
      </c>
      <c r="E91" s="838">
        <v>54106</v>
      </c>
      <c r="F91" s="838">
        <v>193</v>
      </c>
      <c r="G91" s="838">
        <v>7222</v>
      </c>
      <c r="H91" s="838">
        <v>46691</v>
      </c>
      <c r="I91" s="838">
        <v>1841</v>
      </c>
    </row>
    <row r="92" spans="1:9" s="376" customFormat="1">
      <c r="A92" s="807">
        <v>2018</v>
      </c>
      <c r="B92" s="838">
        <v>334378</v>
      </c>
      <c r="C92" s="838">
        <v>276806</v>
      </c>
      <c r="D92" s="838">
        <v>4234</v>
      </c>
      <c r="E92" s="838">
        <v>51420</v>
      </c>
      <c r="F92" s="838">
        <v>191</v>
      </c>
      <c r="G92" s="838">
        <v>6888</v>
      </c>
      <c r="H92" s="838">
        <v>44341</v>
      </c>
      <c r="I92" s="838">
        <v>1918</v>
      </c>
    </row>
    <row r="93" spans="1:9" s="376" customFormat="1">
      <c r="A93" s="807">
        <v>2019</v>
      </c>
      <c r="B93" s="838">
        <v>337171</v>
      </c>
      <c r="C93" s="838">
        <v>278376</v>
      </c>
      <c r="D93" s="838">
        <v>4069</v>
      </c>
      <c r="E93" s="838">
        <v>52694</v>
      </c>
      <c r="F93" s="838">
        <v>177</v>
      </c>
      <c r="G93" s="838">
        <v>6981</v>
      </c>
      <c r="H93" s="838">
        <v>45536</v>
      </c>
      <c r="I93" s="838">
        <v>2032</v>
      </c>
    </row>
    <row r="94" spans="1:9" s="376" customFormat="1">
      <c r="A94" s="834"/>
      <c r="B94" s="838"/>
      <c r="C94" s="244"/>
      <c r="D94" s="838"/>
      <c r="E94" s="244"/>
      <c r="F94" s="838"/>
      <c r="G94" s="244"/>
      <c r="H94" s="857"/>
      <c r="I94" s="857"/>
    </row>
    <row r="95" spans="1:9" s="376" customFormat="1" ht="13">
      <c r="A95" s="837"/>
      <c r="B95" s="1285" t="s">
        <v>440</v>
      </c>
      <c r="C95" s="1285"/>
      <c r="D95" s="1285"/>
      <c r="E95" s="1285"/>
      <c r="F95" s="1285"/>
      <c r="G95" s="1285"/>
      <c r="H95" s="1285"/>
      <c r="I95" s="1285"/>
    </row>
    <row r="96" spans="1:9" s="376" customFormat="1">
      <c r="A96" s="833"/>
      <c r="B96" s="323"/>
      <c r="C96" s="323"/>
      <c r="D96" s="323"/>
      <c r="E96" s="323"/>
      <c r="F96" s="841"/>
      <c r="G96" s="841"/>
      <c r="H96" s="841"/>
      <c r="I96" s="841"/>
    </row>
    <row r="97" spans="1:9" s="376" customFormat="1">
      <c r="A97" s="807">
        <v>2006</v>
      </c>
      <c r="B97" s="838">
        <v>959687</v>
      </c>
      <c r="C97" s="838">
        <v>701252</v>
      </c>
      <c r="D97" s="838">
        <v>10105</v>
      </c>
      <c r="E97" s="838">
        <v>242734</v>
      </c>
      <c r="F97" s="838">
        <v>1265</v>
      </c>
      <c r="G97" s="838">
        <v>14757</v>
      </c>
      <c r="H97" s="838">
        <v>226712</v>
      </c>
      <c r="I97" s="838">
        <v>5596</v>
      </c>
    </row>
    <row r="98" spans="1:9" s="376" customFormat="1">
      <c r="A98" s="807">
        <v>2007</v>
      </c>
      <c r="B98" s="838">
        <v>956009</v>
      </c>
      <c r="C98" s="838">
        <v>699644</v>
      </c>
      <c r="D98" s="838">
        <v>10104</v>
      </c>
      <c r="E98" s="838">
        <v>240620</v>
      </c>
      <c r="F98" s="838">
        <v>1159</v>
      </c>
      <c r="G98" s="838">
        <v>13375</v>
      </c>
      <c r="H98" s="838">
        <v>226086</v>
      </c>
      <c r="I98" s="838">
        <v>5641</v>
      </c>
    </row>
    <row r="99" spans="1:9" s="376" customFormat="1" ht="14.5">
      <c r="A99" s="807" t="s">
        <v>1385</v>
      </c>
      <c r="B99" s="838">
        <v>817691</v>
      </c>
      <c r="C99" s="838">
        <v>623466</v>
      </c>
      <c r="D99" s="838">
        <v>9312</v>
      </c>
      <c r="E99" s="838">
        <v>179670</v>
      </c>
      <c r="F99" s="838">
        <v>1010</v>
      </c>
      <c r="G99" s="838">
        <v>11050</v>
      </c>
      <c r="H99" s="838">
        <v>167610</v>
      </c>
      <c r="I99" s="838">
        <v>5243</v>
      </c>
    </row>
    <row r="100" spans="1:9" s="376" customFormat="1">
      <c r="A100" s="807">
        <v>2009</v>
      </c>
      <c r="B100" s="838">
        <v>818189</v>
      </c>
      <c r="C100" s="838">
        <v>627052</v>
      </c>
      <c r="D100" s="838">
        <v>9247</v>
      </c>
      <c r="E100" s="838">
        <v>177272</v>
      </c>
      <c r="F100" s="838">
        <v>928</v>
      </c>
      <c r="G100" s="838">
        <v>11989</v>
      </c>
      <c r="H100" s="838">
        <v>164355</v>
      </c>
      <c r="I100" s="838">
        <v>4618</v>
      </c>
    </row>
    <row r="101" spans="1:9" s="376" customFormat="1">
      <c r="A101" s="807">
        <v>2010</v>
      </c>
      <c r="B101" s="838">
        <v>823381</v>
      </c>
      <c r="C101" s="838">
        <v>639884</v>
      </c>
      <c r="D101" s="838">
        <v>9238</v>
      </c>
      <c r="E101" s="838">
        <v>168844</v>
      </c>
      <c r="F101" s="838">
        <v>886</v>
      </c>
      <c r="G101" s="838">
        <v>13082</v>
      </c>
      <c r="H101" s="838">
        <v>154876</v>
      </c>
      <c r="I101" s="838">
        <v>5415</v>
      </c>
    </row>
    <row r="102" spans="1:9" s="376" customFormat="1">
      <c r="A102" s="807">
        <v>2011</v>
      </c>
      <c r="B102" s="838">
        <v>834906</v>
      </c>
      <c r="C102" s="838">
        <v>650510</v>
      </c>
      <c r="D102" s="838">
        <v>9176</v>
      </c>
      <c r="E102" s="838">
        <v>170491</v>
      </c>
      <c r="F102" s="838">
        <v>871</v>
      </c>
      <c r="G102" s="838">
        <v>14371</v>
      </c>
      <c r="H102" s="838">
        <v>155249</v>
      </c>
      <c r="I102" s="838">
        <v>4729</v>
      </c>
    </row>
    <row r="103" spans="1:9" s="376" customFormat="1">
      <c r="A103" s="807">
        <v>2012</v>
      </c>
      <c r="B103" s="838">
        <v>841862</v>
      </c>
      <c r="C103" s="838">
        <v>660285</v>
      </c>
      <c r="D103" s="838">
        <v>9084</v>
      </c>
      <c r="E103" s="838">
        <v>167660</v>
      </c>
      <c r="F103" s="838">
        <v>847</v>
      </c>
      <c r="G103" s="838">
        <v>15471</v>
      </c>
      <c r="H103" s="838">
        <v>151342</v>
      </c>
      <c r="I103" s="838">
        <v>4833</v>
      </c>
    </row>
    <row r="104" spans="1:9" s="376" customFormat="1">
      <c r="A104" s="807">
        <v>2013</v>
      </c>
      <c r="B104" s="838">
        <v>850335</v>
      </c>
      <c r="C104" s="838">
        <v>667212</v>
      </c>
      <c r="D104" s="838">
        <v>9299</v>
      </c>
      <c r="E104" s="838">
        <v>168807</v>
      </c>
      <c r="F104" s="838">
        <v>872</v>
      </c>
      <c r="G104" s="838">
        <v>16492</v>
      </c>
      <c r="H104" s="838">
        <v>151443</v>
      </c>
      <c r="I104" s="838">
        <v>5017</v>
      </c>
    </row>
    <row r="105" spans="1:9" s="376" customFormat="1">
      <c r="A105" s="807">
        <v>2014</v>
      </c>
      <c r="B105" s="838">
        <v>856031</v>
      </c>
      <c r="C105" s="838">
        <v>672138</v>
      </c>
      <c r="D105" s="838">
        <v>11752</v>
      </c>
      <c r="E105" s="838">
        <v>167196</v>
      </c>
      <c r="F105" s="838">
        <v>863</v>
      </c>
      <c r="G105" s="838">
        <v>17106</v>
      </c>
      <c r="H105" s="838">
        <v>149227</v>
      </c>
      <c r="I105" s="838">
        <v>4945</v>
      </c>
    </row>
    <row r="106" spans="1:9" s="376" customFormat="1">
      <c r="A106" s="807">
        <v>2015</v>
      </c>
      <c r="B106" s="838">
        <v>865967</v>
      </c>
      <c r="C106" s="838">
        <v>677809</v>
      </c>
      <c r="D106" s="838">
        <v>11952</v>
      </c>
      <c r="E106" s="838">
        <v>171238</v>
      </c>
      <c r="F106" s="838">
        <v>841</v>
      </c>
      <c r="G106" s="838">
        <v>16986</v>
      </c>
      <c r="H106" s="838">
        <v>153411</v>
      </c>
      <c r="I106" s="838">
        <v>4968</v>
      </c>
    </row>
    <row r="107" spans="1:9" s="376" customFormat="1">
      <c r="A107" s="807">
        <v>2016</v>
      </c>
      <c r="B107" s="838">
        <v>879843</v>
      </c>
      <c r="C107" s="838">
        <v>684652</v>
      </c>
      <c r="D107" s="838">
        <v>11914</v>
      </c>
      <c r="E107" s="838">
        <v>178238</v>
      </c>
      <c r="F107" s="838">
        <v>821</v>
      </c>
      <c r="G107" s="838">
        <v>17524</v>
      </c>
      <c r="H107" s="838">
        <v>159893</v>
      </c>
      <c r="I107" s="838">
        <v>5039</v>
      </c>
    </row>
    <row r="108" spans="1:9" s="376" customFormat="1">
      <c r="A108" s="807">
        <v>2017</v>
      </c>
      <c r="B108" s="838">
        <v>892367</v>
      </c>
      <c r="C108" s="838">
        <v>692109</v>
      </c>
      <c r="D108" s="838">
        <v>12705</v>
      </c>
      <c r="E108" s="838">
        <v>182362</v>
      </c>
      <c r="F108" s="838">
        <v>842</v>
      </c>
      <c r="G108" s="838">
        <v>18569</v>
      </c>
      <c r="H108" s="838">
        <v>162951</v>
      </c>
      <c r="I108" s="838">
        <v>5191</v>
      </c>
    </row>
    <row r="109" spans="1:9" s="376" customFormat="1">
      <c r="A109" s="807">
        <v>2018</v>
      </c>
      <c r="B109" s="838">
        <v>907426</v>
      </c>
      <c r="C109" s="838">
        <v>699016</v>
      </c>
      <c r="D109" s="838">
        <v>13228</v>
      </c>
      <c r="E109" s="838">
        <v>189871</v>
      </c>
      <c r="F109" s="838">
        <v>876</v>
      </c>
      <c r="G109" s="838">
        <v>19754</v>
      </c>
      <c r="H109" s="838">
        <v>169241</v>
      </c>
      <c r="I109" s="838">
        <v>5311</v>
      </c>
    </row>
    <row r="110" spans="1:9" s="376" customFormat="1">
      <c r="A110" s="807">
        <v>2019</v>
      </c>
      <c r="B110" s="838">
        <v>921354</v>
      </c>
      <c r="C110" s="838">
        <v>703555</v>
      </c>
      <c r="D110" s="838">
        <v>13834</v>
      </c>
      <c r="E110" s="838">
        <v>198503</v>
      </c>
      <c r="F110" s="838">
        <v>869</v>
      </c>
      <c r="G110" s="838">
        <v>20887</v>
      </c>
      <c r="H110" s="838">
        <v>176747</v>
      </c>
      <c r="I110" s="838">
        <v>5462</v>
      </c>
    </row>
    <row r="111" spans="1:9" s="376" customFormat="1">
      <c r="A111" s="834"/>
      <c r="B111" s="838"/>
      <c r="C111" s="244"/>
      <c r="D111" s="838"/>
      <c r="E111" s="244"/>
      <c r="F111" s="838"/>
      <c r="G111" s="244"/>
      <c r="H111" s="857"/>
      <c r="I111" s="857"/>
    </row>
    <row r="112" spans="1:9" s="376" customFormat="1" ht="13">
      <c r="A112" s="837"/>
      <c r="B112" s="1285" t="s">
        <v>441</v>
      </c>
      <c r="C112" s="1285"/>
      <c r="D112" s="1285"/>
      <c r="E112" s="1285"/>
      <c r="F112" s="1285"/>
      <c r="G112" s="1285"/>
      <c r="H112" s="1285"/>
      <c r="I112" s="1285"/>
    </row>
    <row r="113" spans="1:9" s="376" customFormat="1">
      <c r="A113" s="833"/>
      <c r="B113" s="323"/>
      <c r="C113" s="323"/>
      <c r="D113" s="323"/>
      <c r="E113" s="323"/>
      <c r="F113" s="841"/>
      <c r="G113" s="841"/>
      <c r="H113" s="841"/>
      <c r="I113" s="841"/>
    </row>
    <row r="114" spans="1:9" s="376" customFormat="1">
      <c r="A114" s="807">
        <v>2006</v>
      </c>
      <c r="B114" s="838">
        <v>4270675</v>
      </c>
      <c r="C114" s="838">
        <v>3585709</v>
      </c>
      <c r="D114" s="838">
        <v>36197</v>
      </c>
      <c r="E114" s="838">
        <v>623802</v>
      </c>
      <c r="F114" s="838">
        <v>48646</v>
      </c>
      <c r="G114" s="838">
        <v>86380</v>
      </c>
      <c r="H114" s="838">
        <v>488776</v>
      </c>
      <c r="I114" s="838">
        <v>24967</v>
      </c>
    </row>
    <row r="115" spans="1:9" s="376" customFormat="1">
      <c r="A115" s="807">
        <v>2007</v>
      </c>
      <c r="B115" s="838">
        <v>4277440</v>
      </c>
      <c r="C115" s="838">
        <v>3628462</v>
      </c>
      <c r="D115" s="838">
        <v>35816</v>
      </c>
      <c r="E115" s="838">
        <v>587770</v>
      </c>
      <c r="F115" s="838">
        <v>45916</v>
      </c>
      <c r="G115" s="838">
        <v>82011</v>
      </c>
      <c r="H115" s="838">
        <v>459843</v>
      </c>
      <c r="I115" s="838">
        <v>25392</v>
      </c>
    </row>
    <row r="116" spans="1:9" s="376" customFormat="1" ht="14.5">
      <c r="A116" s="807" t="s">
        <v>1385</v>
      </c>
      <c r="B116" s="838">
        <v>3857499</v>
      </c>
      <c r="C116" s="838">
        <v>3262056</v>
      </c>
      <c r="D116" s="838">
        <v>30947</v>
      </c>
      <c r="E116" s="838">
        <v>540849</v>
      </c>
      <c r="F116" s="838">
        <v>42002</v>
      </c>
      <c r="G116" s="838">
        <v>69986</v>
      </c>
      <c r="H116" s="838">
        <v>428861</v>
      </c>
      <c r="I116" s="838">
        <v>23647</v>
      </c>
    </row>
    <row r="117" spans="1:9" s="376" customFormat="1">
      <c r="A117" s="807">
        <v>2009</v>
      </c>
      <c r="B117" s="838">
        <v>3860815</v>
      </c>
      <c r="C117" s="838">
        <v>3279945</v>
      </c>
      <c r="D117" s="838">
        <v>27508</v>
      </c>
      <c r="E117" s="838">
        <v>531681</v>
      </c>
      <c r="F117" s="838">
        <v>39591</v>
      </c>
      <c r="G117" s="838">
        <v>72360</v>
      </c>
      <c r="H117" s="838">
        <v>419730</v>
      </c>
      <c r="I117" s="838">
        <v>21681</v>
      </c>
    </row>
    <row r="118" spans="1:9" s="376" customFormat="1">
      <c r="A118" s="807">
        <v>2010</v>
      </c>
      <c r="B118" s="838">
        <v>3905719</v>
      </c>
      <c r="C118" s="838">
        <v>3329807</v>
      </c>
      <c r="D118" s="838">
        <v>26890</v>
      </c>
      <c r="E118" s="838">
        <v>521877</v>
      </c>
      <c r="F118" s="838">
        <v>37568</v>
      </c>
      <c r="G118" s="838">
        <v>73366</v>
      </c>
      <c r="H118" s="838">
        <v>410943</v>
      </c>
      <c r="I118" s="838">
        <v>27145</v>
      </c>
    </row>
    <row r="119" spans="1:9" s="376" customFormat="1">
      <c r="A119" s="807">
        <v>2011</v>
      </c>
      <c r="B119" s="838">
        <v>3960671</v>
      </c>
      <c r="C119" s="838">
        <v>3379444</v>
      </c>
      <c r="D119" s="838">
        <v>27550</v>
      </c>
      <c r="E119" s="838">
        <v>528835</v>
      </c>
      <c r="F119" s="838">
        <v>35292</v>
      </c>
      <c r="G119" s="838">
        <v>82182</v>
      </c>
      <c r="H119" s="838">
        <v>411361</v>
      </c>
      <c r="I119" s="838">
        <v>24842</v>
      </c>
    </row>
    <row r="120" spans="1:9" s="376" customFormat="1">
      <c r="A120" s="807">
        <v>2012</v>
      </c>
      <c r="B120" s="838">
        <v>4021865</v>
      </c>
      <c r="C120" s="838">
        <v>3431061</v>
      </c>
      <c r="D120" s="838">
        <v>28084</v>
      </c>
      <c r="E120" s="838">
        <v>540099</v>
      </c>
      <c r="F120" s="838">
        <v>33281</v>
      </c>
      <c r="G120" s="838">
        <v>88984</v>
      </c>
      <c r="H120" s="838">
        <v>417834</v>
      </c>
      <c r="I120" s="838">
        <v>22621</v>
      </c>
    </row>
    <row r="121" spans="1:9" s="376" customFormat="1">
      <c r="A121" s="807">
        <v>2013</v>
      </c>
      <c r="B121" s="838">
        <v>4070638</v>
      </c>
      <c r="C121" s="838">
        <v>3473802</v>
      </c>
      <c r="D121" s="838">
        <v>28453</v>
      </c>
      <c r="E121" s="838">
        <v>545878</v>
      </c>
      <c r="F121" s="838">
        <v>31371</v>
      </c>
      <c r="G121" s="838">
        <v>91764</v>
      </c>
      <c r="H121" s="838">
        <v>422743</v>
      </c>
      <c r="I121" s="838">
        <v>22505</v>
      </c>
    </row>
    <row r="122" spans="1:9" s="376" customFormat="1">
      <c r="A122" s="807">
        <v>2014</v>
      </c>
      <c r="B122" s="838">
        <v>4105981</v>
      </c>
      <c r="C122" s="838">
        <v>3506010</v>
      </c>
      <c r="D122" s="838">
        <v>31188</v>
      </c>
      <c r="E122" s="838">
        <v>546004</v>
      </c>
      <c r="F122" s="838">
        <v>29319</v>
      </c>
      <c r="G122" s="838">
        <v>93718</v>
      </c>
      <c r="H122" s="838">
        <v>422967</v>
      </c>
      <c r="I122" s="838">
        <v>22779</v>
      </c>
    </row>
    <row r="123" spans="1:9" s="376" customFormat="1">
      <c r="A123" s="807">
        <v>2015</v>
      </c>
      <c r="B123" s="838">
        <v>4159474</v>
      </c>
      <c r="C123" s="838">
        <v>3550485</v>
      </c>
      <c r="D123" s="838">
        <v>33292</v>
      </c>
      <c r="E123" s="838">
        <v>552649</v>
      </c>
      <c r="F123" s="838">
        <v>27474</v>
      </c>
      <c r="G123" s="838">
        <v>97583</v>
      </c>
      <c r="H123" s="838">
        <v>427592</v>
      </c>
      <c r="I123" s="838">
        <v>23048</v>
      </c>
    </row>
    <row r="124" spans="1:9" s="376" customFormat="1">
      <c r="A124" s="807">
        <v>2016</v>
      </c>
      <c r="B124" s="838">
        <v>4228482</v>
      </c>
      <c r="C124" s="838">
        <v>3602935</v>
      </c>
      <c r="D124" s="838">
        <v>41684</v>
      </c>
      <c r="E124" s="838">
        <v>560251</v>
      </c>
      <c r="F124" s="838">
        <v>26028</v>
      </c>
      <c r="G124" s="838">
        <v>103870</v>
      </c>
      <c r="H124" s="838">
        <v>430353</v>
      </c>
      <c r="I124" s="838">
        <v>23612</v>
      </c>
    </row>
    <row r="125" spans="1:9" s="376" customFormat="1">
      <c r="A125" s="807">
        <v>2017</v>
      </c>
      <c r="B125" s="838">
        <v>4301872</v>
      </c>
      <c r="C125" s="838">
        <v>3659871</v>
      </c>
      <c r="D125" s="838">
        <v>53036</v>
      </c>
      <c r="E125" s="838">
        <v>564497</v>
      </c>
      <c r="F125" s="838">
        <v>24581</v>
      </c>
      <c r="G125" s="838">
        <v>115037</v>
      </c>
      <c r="H125" s="838">
        <v>424879</v>
      </c>
      <c r="I125" s="838">
        <v>24468</v>
      </c>
    </row>
    <row r="126" spans="1:9" s="376" customFormat="1">
      <c r="A126" s="807">
        <v>2018</v>
      </c>
      <c r="B126" s="838">
        <v>4375747</v>
      </c>
      <c r="C126" s="838">
        <v>3708113</v>
      </c>
      <c r="D126" s="838">
        <v>58295</v>
      </c>
      <c r="E126" s="838">
        <v>584001</v>
      </c>
      <c r="F126" s="838">
        <v>23281</v>
      </c>
      <c r="G126" s="838">
        <v>129439</v>
      </c>
      <c r="H126" s="838">
        <v>431281</v>
      </c>
      <c r="I126" s="838">
        <v>25338</v>
      </c>
    </row>
    <row r="127" spans="1:9" s="376" customFormat="1">
      <c r="A127" s="807">
        <v>2019</v>
      </c>
      <c r="B127" s="838">
        <v>4433686</v>
      </c>
      <c r="C127" s="838">
        <v>3752909</v>
      </c>
      <c r="D127" s="838">
        <v>61691</v>
      </c>
      <c r="E127" s="838">
        <v>592792</v>
      </c>
      <c r="F127" s="838">
        <v>22174</v>
      </c>
      <c r="G127" s="838">
        <v>134547</v>
      </c>
      <c r="H127" s="838">
        <v>436071</v>
      </c>
      <c r="I127" s="838">
        <v>26294</v>
      </c>
    </row>
    <row r="128" spans="1:9" s="376" customFormat="1">
      <c r="A128" s="834"/>
      <c r="B128" s="838"/>
      <c r="C128" s="244"/>
      <c r="D128" s="838"/>
      <c r="E128" s="244"/>
      <c r="F128" s="838"/>
      <c r="G128" s="244"/>
      <c r="H128" s="857"/>
      <c r="I128" s="857"/>
    </row>
    <row r="129" spans="1:9" s="376" customFormat="1" ht="13">
      <c r="A129" s="837"/>
      <c r="B129" s="1285" t="s">
        <v>442</v>
      </c>
      <c r="C129" s="1285"/>
      <c r="D129" s="1285"/>
      <c r="E129" s="1285"/>
      <c r="F129" s="1285"/>
      <c r="G129" s="1285"/>
      <c r="H129" s="1285"/>
      <c r="I129" s="1285"/>
    </row>
    <row r="130" spans="1:9" s="376" customFormat="1">
      <c r="A130" s="833"/>
      <c r="B130" s="323"/>
      <c r="C130" s="323"/>
      <c r="D130" s="323"/>
      <c r="E130" s="323"/>
      <c r="F130" s="841"/>
      <c r="G130" s="841"/>
      <c r="H130" s="841"/>
      <c r="I130" s="841"/>
    </row>
    <row r="131" spans="1:9" s="376" customFormat="1">
      <c r="A131" s="807">
        <v>2006</v>
      </c>
      <c r="B131" s="838">
        <v>1069642</v>
      </c>
      <c r="C131" s="838">
        <v>940936</v>
      </c>
      <c r="D131" s="838">
        <v>10794</v>
      </c>
      <c r="E131" s="838">
        <v>110412</v>
      </c>
      <c r="F131" s="838">
        <v>15104</v>
      </c>
      <c r="G131" s="838">
        <v>19239</v>
      </c>
      <c r="H131" s="838">
        <v>76069</v>
      </c>
      <c r="I131" s="838">
        <v>7500</v>
      </c>
    </row>
    <row r="132" spans="1:9" s="376" customFormat="1">
      <c r="A132" s="807">
        <v>2007</v>
      </c>
      <c r="B132" s="838">
        <v>1081158</v>
      </c>
      <c r="C132" s="838">
        <v>953771</v>
      </c>
      <c r="D132" s="838">
        <v>10875</v>
      </c>
      <c r="E132" s="838">
        <v>108872</v>
      </c>
      <c r="F132" s="838">
        <v>14747</v>
      </c>
      <c r="G132" s="838">
        <v>18602</v>
      </c>
      <c r="H132" s="838">
        <v>75523</v>
      </c>
      <c r="I132" s="838">
        <v>7640</v>
      </c>
    </row>
    <row r="133" spans="1:9" s="376" customFormat="1" ht="14.5">
      <c r="A133" s="807" t="s">
        <v>1385</v>
      </c>
      <c r="B133" s="838">
        <v>946975</v>
      </c>
      <c r="C133" s="838">
        <v>837009</v>
      </c>
      <c r="D133" s="838">
        <v>9811</v>
      </c>
      <c r="E133" s="838">
        <v>93227</v>
      </c>
      <c r="F133" s="838">
        <v>12722</v>
      </c>
      <c r="G133" s="838">
        <v>15873</v>
      </c>
      <c r="H133" s="838">
        <v>64632</v>
      </c>
      <c r="I133" s="838">
        <v>6928</v>
      </c>
    </row>
    <row r="134" spans="1:9" s="376" customFormat="1">
      <c r="A134" s="807">
        <v>2009</v>
      </c>
      <c r="B134" s="838">
        <v>951827</v>
      </c>
      <c r="C134" s="838">
        <v>841051</v>
      </c>
      <c r="D134" s="838">
        <v>9850</v>
      </c>
      <c r="E134" s="838">
        <v>94068</v>
      </c>
      <c r="F134" s="838">
        <v>12902</v>
      </c>
      <c r="G134" s="838">
        <v>17795</v>
      </c>
      <c r="H134" s="838">
        <v>63371</v>
      </c>
      <c r="I134" s="838">
        <v>6858</v>
      </c>
    </row>
    <row r="135" spans="1:9" s="376" customFormat="1">
      <c r="A135" s="807">
        <v>2010</v>
      </c>
      <c r="B135" s="838">
        <v>964337</v>
      </c>
      <c r="C135" s="838">
        <v>852455</v>
      </c>
      <c r="D135" s="838">
        <v>9935</v>
      </c>
      <c r="E135" s="838">
        <v>94744</v>
      </c>
      <c r="F135" s="838">
        <v>12985</v>
      </c>
      <c r="G135" s="838">
        <v>18269</v>
      </c>
      <c r="H135" s="838">
        <v>63490</v>
      </c>
      <c r="I135" s="838">
        <v>7203</v>
      </c>
    </row>
    <row r="136" spans="1:9" s="376" customFormat="1">
      <c r="A136" s="807">
        <v>2011</v>
      </c>
      <c r="B136" s="838">
        <v>974944</v>
      </c>
      <c r="C136" s="838">
        <v>860667</v>
      </c>
      <c r="D136" s="838">
        <v>10092</v>
      </c>
      <c r="E136" s="838">
        <v>97092</v>
      </c>
      <c r="F136" s="838">
        <v>13139</v>
      </c>
      <c r="G136" s="838">
        <v>18905</v>
      </c>
      <c r="H136" s="838">
        <v>65048</v>
      </c>
      <c r="I136" s="838">
        <v>7093</v>
      </c>
    </row>
    <row r="137" spans="1:9" s="376" customFormat="1">
      <c r="A137" s="807">
        <v>2012</v>
      </c>
      <c r="B137" s="838">
        <v>983970</v>
      </c>
      <c r="C137" s="838">
        <v>866874</v>
      </c>
      <c r="D137" s="838">
        <v>10383</v>
      </c>
      <c r="E137" s="838">
        <v>99096</v>
      </c>
      <c r="F137" s="838">
        <v>12948</v>
      </c>
      <c r="G137" s="838">
        <v>19826</v>
      </c>
      <c r="H137" s="838">
        <v>66322</v>
      </c>
      <c r="I137" s="838">
        <v>7617</v>
      </c>
    </row>
    <row r="138" spans="1:9" s="376" customFormat="1">
      <c r="A138" s="807">
        <v>2013</v>
      </c>
      <c r="B138" s="838">
        <v>988768</v>
      </c>
      <c r="C138" s="838">
        <v>869403</v>
      </c>
      <c r="D138" s="838">
        <v>10305</v>
      </c>
      <c r="E138" s="838">
        <v>101524</v>
      </c>
      <c r="F138" s="838">
        <v>13109</v>
      </c>
      <c r="G138" s="838">
        <v>20337</v>
      </c>
      <c r="H138" s="838">
        <v>68078</v>
      </c>
      <c r="I138" s="838">
        <v>7536</v>
      </c>
    </row>
    <row r="139" spans="1:9" s="376" customFormat="1">
      <c r="A139" s="807">
        <v>2014</v>
      </c>
      <c r="B139" s="838">
        <v>993121</v>
      </c>
      <c r="C139" s="838">
        <v>872472</v>
      </c>
      <c r="D139" s="838">
        <v>10790</v>
      </c>
      <c r="E139" s="838">
        <v>102257</v>
      </c>
      <c r="F139" s="838">
        <v>13195</v>
      </c>
      <c r="G139" s="838">
        <v>20950</v>
      </c>
      <c r="H139" s="838">
        <v>68112</v>
      </c>
      <c r="I139" s="838">
        <v>7602</v>
      </c>
    </row>
    <row r="140" spans="1:9" s="376" customFormat="1">
      <c r="A140" s="807">
        <v>2015</v>
      </c>
      <c r="B140" s="838">
        <v>1002884</v>
      </c>
      <c r="C140" s="838">
        <v>880079</v>
      </c>
      <c r="D140" s="838">
        <v>10721</v>
      </c>
      <c r="E140" s="838">
        <v>104268</v>
      </c>
      <c r="F140" s="838">
        <v>13380</v>
      </c>
      <c r="G140" s="838">
        <v>21434</v>
      </c>
      <c r="H140" s="838">
        <v>69454</v>
      </c>
      <c r="I140" s="838">
        <v>7816</v>
      </c>
    </row>
    <row r="141" spans="1:9" s="376" customFormat="1">
      <c r="A141" s="807">
        <v>2016</v>
      </c>
      <c r="B141" s="838">
        <v>1015072</v>
      </c>
      <c r="C141" s="838">
        <v>890054</v>
      </c>
      <c r="D141" s="838">
        <v>10530</v>
      </c>
      <c r="E141" s="838">
        <v>106397</v>
      </c>
      <c r="F141" s="838">
        <v>13569</v>
      </c>
      <c r="G141" s="838">
        <v>21780</v>
      </c>
      <c r="H141" s="838">
        <v>71048</v>
      </c>
      <c r="I141" s="838">
        <v>8091</v>
      </c>
    </row>
    <row r="142" spans="1:9" s="376" customFormat="1">
      <c r="A142" s="807">
        <v>2017</v>
      </c>
      <c r="B142" s="838">
        <v>1028628</v>
      </c>
      <c r="C142" s="838">
        <v>901161</v>
      </c>
      <c r="D142" s="838">
        <v>10595</v>
      </c>
      <c r="E142" s="838">
        <v>108609</v>
      </c>
      <c r="F142" s="838">
        <v>13383</v>
      </c>
      <c r="G142" s="838">
        <v>22033</v>
      </c>
      <c r="H142" s="838">
        <v>73193</v>
      </c>
      <c r="I142" s="838">
        <v>8263</v>
      </c>
    </row>
    <row r="143" spans="1:9" s="376" customFormat="1">
      <c r="A143" s="807">
        <v>2018</v>
      </c>
      <c r="B143" s="838">
        <v>1041973</v>
      </c>
      <c r="C143" s="838">
        <v>911220</v>
      </c>
      <c r="D143" s="838">
        <v>10554</v>
      </c>
      <c r="E143" s="838">
        <v>111636</v>
      </c>
      <c r="F143" s="838">
        <v>13357</v>
      </c>
      <c r="G143" s="838">
        <v>22498</v>
      </c>
      <c r="H143" s="838">
        <v>75781</v>
      </c>
      <c r="I143" s="838">
        <v>8563</v>
      </c>
    </row>
    <row r="144" spans="1:9" s="376" customFormat="1">
      <c r="A144" s="807">
        <v>2019</v>
      </c>
      <c r="B144" s="838">
        <v>1055176</v>
      </c>
      <c r="C144" s="838">
        <v>921193</v>
      </c>
      <c r="D144" s="838">
        <v>10651</v>
      </c>
      <c r="E144" s="838">
        <v>114592</v>
      </c>
      <c r="F144" s="838">
        <v>13387</v>
      </c>
      <c r="G144" s="838">
        <v>22865</v>
      </c>
      <c r="H144" s="838">
        <v>78340</v>
      </c>
      <c r="I144" s="838">
        <v>8740</v>
      </c>
    </row>
    <row r="145" spans="1:9" s="376" customFormat="1">
      <c r="A145" s="834"/>
      <c r="B145" s="838"/>
      <c r="C145" s="244"/>
      <c r="D145" s="838"/>
      <c r="E145" s="244"/>
      <c r="F145" s="838"/>
      <c r="G145" s="244"/>
      <c r="H145" s="857"/>
      <c r="I145" s="857"/>
    </row>
    <row r="146" spans="1:9" s="376" customFormat="1" ht="13">
      <c r="A146" s="837"/>
      <c r="B146" s="1285" t="s">
        <v>443</v>
      </c>
      <c r="C146" s="1285"/>
      <c r="D146" s="1285"/>
      <c r="E146" s="1285"/>
      <c r="F146" s="1285"/>
      <c r="G146" s="1285"/>
      <c r="H146" s="1285"/>
      <c r="I146" s="1285"/>
    </row>
    <row r="147" spans="1:9" s="376" customFormat="1">
      <c r="A147" s="833"/>
      <c r="B147" s="323"/>
      <c r="C147" s="323"/>
      <c r="D147" s="323"/>
      <c r="E147" s="323"/>
      <c r="F147" s="841"/>
      <c r="G147" s="841"/>
      <c r="H147" s="841"/>
      <c r="I147" s="841"/>
    </row>
    <row r="148" spans="1:9" s="376" customFormat="1">
      <c r="A148" s="807">
        <v>2006</v>
      </c>
      <c r="B148" s="838">
        <v>5430676</v>
      </c>
      <c r="C148" s="838">
        <v>4735783</v>
      </c>
      <c r="D148" s="838">
        <v>40948</v>
      </c>
      <c r="E148" s="838">
        <v>621961</v>
      </c>
      <c r="F148" s="838">
        <v>95240</v>
      </c>
      <c r="G148" s="838">
        <v>172714</v>
      </c>
      <c r="H148" s="838">
        <v>354007</v>
      </c>
      <c r="I148" s="838">
        <v>31984</v>
      </c>
    </row>
    <row r="149" spans="1:9" s="376" customFormat="1">
      <c r="A149" s="807">
        <v>2007</v>
      </c>
      <c r="B149" s="838">
        <v>5486994</v>
      </c>
      <c r="C149" s="838">
        <v>4779987</v>
      </c>
      <c r="D149" s="838">
        <v>40680</v>
      </c>
      <c r="E149" s="838">
        <v>634686</v>
      </c>
      <c r="F149" s="838">
        <v>90744</v>
      </c>
      <c r="G149" s="838">
        <v>177121</v>
      </c>
      <c r="H149" s="838">
        <v>366821</v>
      </c>
      <c r="I149" s="838">
        <v>31641</v>
      </c>
    </row>
    <row r="150" spans="1:9" s="376" customFormat="1" ht="14.5">
      <c r="A150" s="807" t="s">
        <v>1385</v>
      </c>
      <c r="B150" s="838">
        <v>4871662</v>
      </c>
      <c r="C150" s="838">
        <v>4265039</v>
      </c>
      <c r="D150" s="838">
        <v>35237</v>
      </c>
      <c r="E150" s="838">
        <v>542122</v>
      </c>
      <c r="F150" s="838">
        <v>80963</v>
      </c>
      <c r="G150" s="838">
        <v>143586</v>
      </c>
      <c r="H150" s="838">
        <v>317573</v>
      </c>
      <c r="I150" s="838">
        <v>29264</v>
      </c>
    </row>
    <row r="151" spans="1:9" s="376" customFormat="1">
      <c r="A151" s="807">
        <v>2009</v>
      </c>
      <c r="B151" s="838">
        <v>4895553</v>
      </c>
      <c r="C151" s="838">
        <v>4280742</v>
      </c>
      <c r="D151" s="838">
        <v>34557</v>
      </c>
      <c r="E151" s="838">
        <v>552980</v>
      </c>
      <c r="F151" s="838">
        <v>76673</v>
      </c>
      <c r="G151" s="838">
        <v>158843</v>
      </c>
      <c r="H151" s="838">
        <v>317464</v>
      </c>
      <c r="I151" s="838">
        <v>27274</v>
      </c>
    </row>
    <row r="152" spans="1:9" s="376" customFormat="1">
      <c r="A152" s="807">
        <v>2010</v>
      </c>
      <c r="B152" s="838">
        <v>4962949</v>
      </c>
      <c r="C152" s="838">
        <v>4346254</v>
      </c>
      <c r="D152" s="838">
        <v>34277</v>
      </c>
      <c r="E152" s="838">
        <v>551938</v>
      </c>
      <c r="F152" s="838">
        <v>72865</v>
      </c>
      <c r="G152" s="838">
        <v>162011</v>
      </c>
      <c r="H152" s="838">
        <v>317062</v>
      </c>
      <c r="I152" s="838">
        <v>30480</v>
      </c>
    </row>
    <row r="153" spans="1:9" s="376" customFormat="1">
      <c r="A153" s="807">
        <v>2011</v>
      </c>
      <c r="B153" s="838">
        <v>5043947</v>
      </c>
      <c r="C153" s="838">
        <v>4415315</v>
      </c>
      <c r="D153" s="838">
        <v>35628</v>
      </c>
      <c r="E153" s="838">
        <v>564937</v>
      </c>
      <c r="F153" s="838">
        <v>69742</v>
      </c>
      <c r="G153" s="838">
        <v>170009</v>
      </c>
      <c r="H153" s="838">
        <v>325186</v>
      </c>
      <c r="I153" s="838">
        <v>28067</v>
      </c>
    </row>
    <row r="154" spans="1:9" s="376" customFormat="1">
      <c r="A154" s="807">
        <v>2012</v>
      </c>
      <c r="B154" s="838">
        <v>5142420</v>
      </c>
      <c r="C154" s="838">
        <v>4488835</v>
      </c>
      <c r="D154" s="838">
        <v>36585</v>
      </c>
      <c r="E154" s="838">
        <v>588616</v>
      </c>
      <c r="F154" s="838">
        <v>66808</v>
      </c>
      <c r="G154" s="838">
        <v>181205</v>
      </c>
      <c r="H154" s="838">
        <v>340603</v>
      </c>
      <c r="I154" s="838">
        <v>28384</v>
      </c>
    </row>
    <row r="155" spans="1:9" s="376" customFormat="1">
      <c r="A155" s="807">
        <v>2013</v>
      </c>
      <c r="B155" s="838">
        <v>5222810</v>
      </c>
      <c r="C155" s="838">
        <v>4552038</v>
      </c>
      <c r="D155" s="838">
        <v>37158</v>
      </c>
      <c r="E155" s="838">
        <v>604749</v>
      </c>
      <c r="F155" s="838">
        <v>64409</v>
      </c>
      <c r="G155" s="838">
        <v>194501</v>
      </c>
      <c r="H155" s="838">
        <v>345839</v>
      </c>
      <c r="I155" s="838">
        <v>28865</v>
      </c>
    </row>
    <row r="156" spans="1:9" s="376" customFormat="1">
      <c r="A156" s="807">
        <v>2014</v>
      </c>
      <c r="B156" s="838">
        <v>5299143</v>
      </c>
      <c r="C156" s="838">
        <v>4608961</v>
      </c>
      <c r="D156" s="838">
        <v>40260</v>
      </c>
      <c r="E156" s="838">
        <v>620556</v>
      </c>
      <c r="F156" s="838">
        <v>62129</v>
      </c>
      <c r="G156" s="838">
        <v>205119</v>
      </c>
      <c r="H156" s="838">
        <v>353308</v>
      </c>
      <c r="I156" s="838">
        <v>29366</v>
      </c>
    </row>
    <row r="157" spans="1:9" s="376" customFormat="1">
      <c r="A157" s="807">
        <v>2015</v>
      </c>
      <c r="B157" s="838">
        <v>5384978</v>
      </c>
      <c r="C157" s="838">
        <v>4681279</v>
      </c>
      <c r="D157" s="838">
        <v>41112</v>
      </c>
      <c r="E157" s="838">
        <v>632362</v>
      </c>
      <c r="F157" s="838">
        <v>59923</v>
      </c>
      <c r="G157" s="838">
        <v>210173</v>
      </c>
      <c r="H157" s="838">
        <v>362266</v>
      </c>
      <c r="I157" s="838">
        <v>30225</v>
      </c>
    </row>
    <row r="158" spans="1:9" s="376" customFormat="1">
      <c r="A158" s="807">
        <v>2016</v>
      </c>
      <c r="B158" s="838">
        <v>5483501</v>
      </c>
      <c r="C158" s="838">
        <v>4765242</v>
      </c>
      <c r="D158" s="838">
        <v>41757</v>
      </c>
      <c r="E158" s="838">
        <v>645215</v>
      </c>
      <c r="F158" s="838">
        <v>57999</v>
      </c>
      <c r="G158" s="838">
        <v>215363</v>
      </c>
      <c r="H158" s="838">
        <v>371853</v>
      </c>
      <c r="I158" s="838">
        <v>31287</v>
      </c>
    </row>
    <row r="159" spans="1:9" s="376" customFormat="1">
      <c r="A159" s="807">
        <v>2017</v>
      </c>
      <c r="B159" s="838">
        <v>5578351</v>
      </c>
      <c r="C159" s="838">
        <v>4847840</v>
      </c>
      <c r="D159" s="838">
        <v>42704</v>
      </c>
      <c r="E159" s="838">
        <v>655466</v>
      </c>
      <c r="F159" s="838">
        <v>56136</v>
      </c>
      <c r="G159" s="838">
        <v>214015</v>
      </c>
      <c r="H159" s="838">
        <v>385315</v>
      </c>
      <c r="I159" s="838">
        <v>32341</v>
      </c>
    </row>
    <row r="160" spans="1:9" s="376" customFormat="1">
      <c r="A160" s="807">
        <v>2018</v>
      </c>
      <c r="B160" s="838">
        <v>5670072</v>
      </c>
      <c r="C160" s="838">
        <v>4919090</v>
      </c>
      <c r="D160" s="838">
        <v>44291</v>
      </c>
      <c r="E160" s="838">
        <v>673419</v>
      </c>
      <c r="F160" s="838">
        <v>54533</v>
      </c>
      <c r="G160" s="838">
        <v>218135</v>
      </c>
      <c r="H160" s="838">
        <v>400751</v>
      </c>
      <c r="I160" s="838">
        <v>33272</v>
      </c>
    </row>
    <row r="161" spans="1:9" s="376" customFormat="1">
      <c r="A161" s="807">
        <v>2019</v>
      </c>
      <c r="B161" s="838">
        <v>5763976</v>
      </c>
      <c r="C161" s="838">
        <v>4991401</v>
      </c>
      <c r="D161" s="838">
        <v>45368</v>
      </c>
      <c r="E161" s="838">
        <v>693158</v>
      </c>
      <c r="F161" s="838">
        <v>53211</v>
      </c>
      <c r="G161" s="838">
        <v>219158</v>
      </c>
      <c r="H161" s="838">
        <v>420789</v>
      </c>
      <c r="I161" s="838">
        <v>34049</v>
      </c>
    </row>
    <row r="162" spans="1:9" s="376" customFormat="1">
      <c r="A162" s="834"/>
      <c r="B162" s="838"/>
      <c r="C162" s="244"/>
      <c r="D162" s="838"/>
      <c r="E162" s="244"/>
      <c r="F162" s="838"/>
      <c r="G162" s="244"/>
      <c r="H162" s="857"/>
      <c r="I162" s="857"/>
    </row>
    <row r="163" spans="1:9" s="376" customFormat="1" ht="13">
      <c r="A163" s="837"/>
      <c r="B163" s="1285" t="s">
        <v>444</v>
      </c>
      <c r="C163" s="1285"/>
      <c r="D163" s="1285"/>
      <c r="E163" s="1285"/>
      <c r="F163" s="1285"/>
      <c r="G163" s="1285"/>
      <c r="H163" s="1285"/>
      <c r="I163" s="1285"/>
    </row>
    <row r="164" spans="1:9" s="376" customFormat="1">
      <c r="A164" s="833"/>
      <c r="B164" s="323"/>
      <c r="C164" s="323"/>
      <c r="D164" s="323"/>
      <c r="E164" s="323"/>
      <c r="F164" s="841"/>
      <c r="G164" s="841"/>
      <c r="H164" s="841"/>
      <c r="I164" s="841"/>
    </row>
    <row r="165" spans="1:9" s="376" customFormat="1">
      <c r="A165" s="807">
        <v>2006</v>
      </c>
      <c r="B165" s="838">
        <v>11445479</v>
      </c>
      <c r="C165" s="838">
        <v>9979286</v>
      </c>
      <c r="D165" s="838">
        <v>130853</v>
      </c>
      <c r="E165" s="838">
        <v>1278028</v>
      </c>
      <c r="F165" s="838">
        <v>56764</v>
      </c>
      <c r="G165" s="838">
        <v>178553</v>
      </c>
      <c r="H165" s="838">
        <v>1042711</v>
      </c>
      <c r="I165" s="838">
        <v>57312</v>
      </c>
    </row>
    <row r="166" spans="1:9" s="376" customFormat="1">
      <c r="A166" s="807">
        <v>2007</v>
      </c>
      <c r="B166" s="838">
        <v>11563285</v>
      </c>
      <c r="C166" s="838">
        <v>10054878</v>
      </c>
      <c r="D166" s="838">
        <v>132794</v>
      </c>
      <c r="E166" s="838">
        <v>1317261</v>
      </c>
      <c r="F166" s="838">
        <v>53331</v>
      </c>
      <c r="G166" s="838">
        <v>179853</v>
      </c>
      <c r="H166" s="838">
        <v>1084077</v>
      </c>
      <c r="I166" s="838">
        <v>58352</v>
      </c>
    </row>
    <row r="167" spans="1:9" s="376" customFormat="1" ht="14.5">
      <c r="A167" s="807" t="s">
        <v>1385</v>
      </c>
      <c r="B167" s="838">
        <v>10289181</v>
      </c>
      <c r="C167" s="838">
        <v>9005871</v>
      </c>
      <c r="D167" s="838">
        <v>122058</v>
      </c>
      <c r="E167" s="838">
        <v>1108516</v>
      </c>
      <c r="F167" s="838">
        <v>47786</v>
      </c>
      <c r="G167" s="838">
        <v>156912</v>
      </c>
      <c r="H167" s="838">
        <v>903818</v>
      </c>
      <c r="I167" s="838">
        <v>52736</v>
      </c>
    </row>
    <row r="168" spans="1:9" s="376" customFormat="1">
      <c r="A168" s="807">
        <v>2009</v>
      </c>
      <c r="B168" s="838">
        <v>10318681</v>
      </c>
      <c r="C168" s="838">
        <v>9030651</v>
      </c>
      <c r="D168" s="838">
        <v>90954</v>
      </c>
      <c r="E168" s="838">
        <v>1152414</v>
      </c>
      <c r="F168" s="838">
        <v>45491</v>
      </c>
      <c r="G168" s="838">
        <v>172174</v>
      </c>
      <c r="H168" s="838">
        <v>934749</v>
      </c>
      <c r="I168" s="838">
        <v>44662</v>
      </c>
    </row>
    <row r="169" spans="1:9" s="376" customFormat="1">
      <c r="A169" s="807">
        <v>2010</v>
      </c>
      <c r="B169" s="838">
        <v>10425356</v>
      </c>
      <c r="C169" s="838">
        <v>9139188</v>
      </c>
      <c r="D169" s="838">
        <v>92644</v>
      </c>
      <c r="E169" s="838">
        <v>1136731</v>
      </c>
      <c r="F169" s="838">
        <v>43376</v>
      </c>
      <c r="G169" s="838">
        <v>177661</v>
      </c>
      <c r="H169" s="838">
        <v>915694</v>
      </c>
      <c r="I169" s="838">
        <v>56793</v>
      </c>
    </row>
    <row r="170" spans="1:9" s="376" customFormat="1">
      <c r="A170" s="807">
        <v>2011</v>
      </c>
      <c r="B170" s="838">
        <v>10573240</v>
      </c>
      <c r="C170" s="838">
        <v>9253094</v>
      </c>
      <c r="D170" s="838">
        <v>99439</v>
      </c>
      <c r="E170" s="838">
        <v>1172764</v>
      </c>
      <c r="F170" s="838">
        <v>41642</v>
      </c>
      <c r="G170" s="838">
        <v>194099</v>
      </c>
      <c r="H170" s="838">
        <v>937023</v>
      </c>
      <c r="I170" s="838">
        <v>47943</v>
      </c>
    </row>
    <row r="171" spans="1:9" s="376" customFormat="1">
      <c r="A171" s="807">
        <v>2012</v>
      </c>
      <c r="B171" s="838">
        <v>10729393</v>
      </c>
      <c r="C171" s="838">
        <v>9378393</v>
      </c>
      <c r="D171" s="838">
        <v>107334</v>
      </c>
      <c r="E171" s="838">
        <v>1196772</v>
      </c>
      <c r="F171" s="838">
        <v>40210</v>
      </c>
      <c r="G171" s="838">
        <v>210007</v>
      </c>
      <c r="H171" s="838">
        <v>946555</v>
      </c>
      <c r="I171" s="838">
        <v>46894</v>
      </c>
    </row>
    <row r="172" spans="1:9" s="376" customFormat="1">
      <c r="A172" s="807">
        <v>2013</v>
      </c>
      <c r="B172" s="838">
        <v>10863004</v>
      </c>
      <c r="C172" s="838">
        <v>9476485</v>
      </c>
      <c r="D172" s="838">
        <v>114032</v>
      </c>
      <c r="E172" s="838">
        <v>1225685</v>
      </c>
      <c r="F172" s="838">
        <v>38595</v>
      </c>
      <c r="G172" s="838">
        <v>220197</v>
      </c>
      <c r="H172" s="838">
        <v>966893</v>
      </c>
      <c r="I172" s="838">
        <v>46802</v>
      </c>
    </row>
    <row r="173" spans="1:9" s="376" customFormat="1">
      <c r="A173" s="807">
        <v>2014</v>
      </c>
      <c r="B173" s="838">
        <v>10974876</v>
      </c>
      <c r="C173" s="838">
        <v>9559110</v>
      </c>
      <c r="D173" s="838">
        <v>127641</v>
      </c>
      <c r="E173" s="838">
        <v>1240927</v>
      </c>
      <c r="F173" s="838">
        <v>37291</v>
      </c>
      <c r="G173" s="838">
        <v>225657</v>
      </c>
      <c r="H173" s="838">
        <v>977979</v>
      </c>
      <c r="I173" s="838">
        <v>47198</v>
      </c>
    </row>
    <row r="174" spans="1:9" s="376" customFormat="1">
      <c r="A174" s="807">
        <v>2015</v>
      </c>
      <c r="B174" s="838">
        <v>11133413</v>
      </c>
      <c r="C174" s="838">
        <v>9675281</v>
      </c>
      <c r="D174" s="838">
        <v>140605</v>
      </c>
      <c r="E174" s="838">
        <v>1269925</v>
      </c>
      <c r="F174" s="838">
        <v>35918</v>
      </c>
      <c r="G174" s="838">
        <v>227946</v>
      </c>
      <c r="H174" s="838">
        <v>1006061</v>
      </c>
      <c r="I174" s="838">
        <v>47602</v>
      </c>
    </row>
    <row r="175" spans="1:9" s="376" customFormat="1">
      <c r="A175" s="807">
        <v>2016</v>
      </c>
      <c r="B175" s="838">
        <v>11331513</v>
      </c>
      <c r="C175" s="838">
        <v>9821142</v>
      </c>
      <c r="D175" s="838">
        <v>143601</v>
      </c>
      <c r="E175" s="838">
        <v>1318374</v>
      </c>
      <c r="F175" s="838">
        <v>34586</v>
      </c>
      <c r="G175" s="838">
        <v>232041</v>
      </c>
      <c r="H175" s="838">
        <v>1051747</v>
      </c>
      <c r="I175" s="838">
        <v>48396</v>
      </c>
    </row>
    <row r="176" spans="1:9" s="376" customFormat="1">
      <c r="A176" s="807">
        <v>2017</v>
      </c>
      <c r="B176" s="838">
        <v>11541084</v>
      </c>
      <c r="C176" s="838">
        <v>9975436</v>
      </c>
      <c r="D176" s="838">
        <v>148331</v>
      </c>
      <c r="E176" s="838">
        <v>1367670</v>
      </c>
      <c r="F176" s="838">
        <v>33046</v>
      </c>
      <c r="G176" s="838">
        <v>237972</v>
      </c>
      <c r="H176" s="838">
        <v>1096652</v>
      </c>
      <c r="I176" s="838">
        <v>49647</v>
      </c>
    </row>
    <row r="177" spans="1:9" s="376" customFormat="1">
      <c r="A177" s="807">
        <v>2018</v>
      </c>
      <c r="B177" s="838">
        <v>11721774</v>
      </c>
      <c r="C177" s="838">
        <v>10107548</v>
      </c>
      <c r="D177" s="838">
        <v>156408</v>
      </c>
      <c r="E177" s="838">
        <v>1406883</v>
      </c>
      <c r="F177" s="838">
        <v>31929</v>
      </c>
      <c r="G177" s="838">
        <v>246213</v>
      </c>
      <c r="H177" s="838">
        <v>1128741</v>
      </c>
      <c r="I177" s="838">
        <v>50935</v>
      </c>
    </row>
    <row r="178" spans="1:9" s="376" customFormat="1">
      <c r="A178" s="807">
        <v>2019</v>
      </c>
      <c r="B178" s="838">
        <v>11896789</v>
      </c>
      <c r="C178" s="838">
        <v>10236873</v>
      </c>
      <c r="D178" s="838">
        <v>164050</v>
      </c>
      <c r="E178" s="838">
        <v>1443632</v>
      </c>
      <c r="F178" s="838">
        <v>31328</v>
      </c>
      <c r="G178" s="838">
        <v>252952</v>
      </c>
      <c r="H178" s="838">
        <v>1159352</v>
      </c>
      <c r="I178" s="838">
        <v>52234</v>
      </c>
    </row>
    <row r="179" spans="1:9" s="376" customFormat="1">
      <c r="A179" s="834"/>
      <c r="B179" s="838"/>
      <c r="C179" s="244"/>
      <c r="D179" s="838"/>
      <c r="E179" s="244"/>
      <c r="F179" s="838"/>
      <c r="G179" s="244"/>
      <c r="H179" s="857"/>
      <c r="I179" s="857"/>
    </row>
    <row r="180" spans="1:9" s="376" customFormat="1" ht="13">
      <c r="A180" s="837"/>
      <c r="B180" s="1285" t="s">
        <v>445</v>
      </c>
      <c r="C180" s="1285"/>
      <c r="D180" s="1285"/>
      <c r="E180" s="1285"/>
      <c r="F180" s="1285"/>
      <c r="G180" s="1285"/>
      <c r="H180" s="1285"/>
      <c r="I180" s="1285"/>
    </row>
    <row r="181" spans="1:9" s="376" customFormat="1">
      <c r="A181" s="833"/>
      <c r="B181" s="323"/>
      <c r="C181" s="323"/>
      <c r="D181" s="323"/>
      <c r="E181" s="323"/>
      <c r="F181" s="841"/>
      <c r="G181" s="841"/>
      <c r="H181" s="841"/>
      <c r="I181" s="841"/>
    </row>
    <row r="182" spans="1:9" s="376" customFormat="1">
      <c r="A182" s="807">
        <v>2006</v>
      </c>
      <c r="B182" s="838">
        <v>2934273</v>
      </c>
      <c r="C182" s="838">
        <v>2550307</v>
      </c>
      <c r="D182" s="838">
        <v>24122</v>
      </c>
      <c r="E182" s="838">
        <v>343261</v>
      </c>
      <c r="F182" s="838">
        <v>62650</v>
      </c>
      <c r="G182" s="838">
        <v>64035</v>
      </c>
      <c r="H182" s="838">
        <v>216576</v>
      </c>
      <c r="I182" s="838">
        <v>16583</v>
      </c>
    </row>
    <row r="183" spans="1:9" s="376" customFormat="1">
      <c r="A183" s="807">
        <v>2007</v>
      </c>
      <c r="B183" s="838">
        <v>2975990</v>
      </c>
      <c r="C183" s="838">
        <v>2586378</v>
      </c>
      <c r="D183" s="838">
        <v>23743</v>
      </c>
      <c r="E183" s="838">
        <v>349415</v>
      </c>
      <c r="F183" s="838">
        <v>59892</v>
      </c>
      <c r="G183" s="838">
        <v>63134</v>
      </c>
      <c r="H183" s="838">
        <v>226389</v>
      </c>
      <c r="I183" s="838">
        <v>16454</v>
      </c>
    </row>
    <row r="184" spans="1:9" s="376" customFormat="1" ht="14.5">
      <c r="A184" s="807" t="s">
        <v>1385</v>
      </c>
      <c r="B184" s="838">
        <v>2657954</v>
      </c>
      <c r="C184" s="838">
        <v>2318572</v>
      </c>
      <c r="D184" s="838">
        <v>20322</v>
      </c>
      <c r="E184" s="838">
        <v>304046</v>
      </c>
      <c r="F184" s="838">
        <v>55241</v>
      </c>
      <c r="G184" s="838">
        <v>54321</v>
      </c>
      <c r="H184" s="838">
        <v>194484</v>
      </c>
      <c r="I184" s="838">
        <v>15014</v>
      </c>
    </row>
    <row r="185" spans="1:9" s="376" customFormat="1">
      <c r="A185" s="807">
        <v>2009</v>
      </c>
      <c r="B185" s="838">
        <v>2671389</v>
      </c>
      <c r="C185" s="838">
        <v>2333130</v>
      </c>
      <c r="D185" s="838">
        <v>19578</v>
      </c>
      <c r="E185" s="838">
        <v>304649</v>
      </c>
      <c r="F185" s="838">
        <v>53041</v>
      </c>
      <c r="G185" s="838">
        <v>58327</v>
      </c>
      <c r="H185" s="838">
        <v>193281</v>
      </c>
      <c r="I185" s="838">
        <v>14032</v>
      </c>
    </row>
    <row r="186" spans="1:9" s="376" customFormat="1">
      <c r="A186" s="807">
        <v>2010</v>
      </c>
      <c r="B186" s="838">
        <v>2710686</v>
      </c>
      <c r="C186" s="838">
        <v>2372784</v>
      </c>
      <c r="D186" s="838">
        <v>19874</v>
      </c>
      <c r="E186" s="838">
        <v>301910</v>
      </c>
      <c r="F186" s="838">
        <v>51353</v>
      </c>
      <c r="G186" s="838">
        <v>60271</v>
      </c>
      <c r="H186" s="838">
        <v>190286</v>
      </c>
      <c r="I186" s="838">
        <v>16118</v>
      </c>
    </row>
    <row r="187" spans="1:9" s="376" customFormat="1">
      <c r="A187" s="807">
        <v>2011</v>
      </c>
      <c r="B187" s="838">
        <v>2751541</v>
      </c>
      <c r="C187" s="838">
        <v>2410199</v>
      </c>
      <c r="D187" s="838">
        <v>20052</v>
      </c>
      <c r="E187" s="838">
        <v>306014</v>
      </c>
      <c r="F187" s="838">
        <v>49840</v>
      </c>
      <c r="G187" s="838">
        <v>67310</v>
      </c>
      <c r="H187" s="838">
        <v>188864</v>
      </c>
      <c r="I187" s="838">
        <v>15276</v>
      </c>
    </row>
    <row r="188" spans="1:9" s="376" customFormat="1">
      <c r="A188" s="807">
        <v>2012</v>
      </c>
      <c r="B188" s="838">
        <v>2796124</v>
      </c>
      <c r="C188" s="838">
        <v>2448629</v>
      </c>
      <c r="D188" s="838">
        <v>20403</v>
      </c>
      <c r="E188" s="838">
        <v>312349</v>
      </c>
      <c r="F188" s="838">
        <v>48188</v>
      </c>
      <c r="G188" s="838">
        <v>74453</v>
      </c>
      <c r="H188" s="838">
        <v>189708</v>
      </c>
      <c r="I188" s="838">
        <v>14743</v>
      </c>
    </row>
    <row r="189" spans="1:9" s="376" customFormat="1">
      <c r="A189" s="807">
        <v>2013</v>
      </c>
      <c r="B189" s="838">
        <v>2831701</v>
      </c>
      <c r="C189" s="838">
        <v>2479444</v>
      </c>
      <c r="D189" s="838">
        <v>20386</v>
      </c>
      <c r="E189" s="838">
        <v>316954</v>
      </c>
      <c r="F189" s="838">
        <v>46282</v>
      </c>
      <c r="G189" s="838">
        <v>79505</v>
      </c>
      <c r="H189" s="838">
        <v>191167</v>
      </c>
      <c r="I189" s="838">
        <v>14917</v>
      </c>
    </row>
    <row r="190" spans="1:9" s="376" customFormat="1">
      <c r="A190" s="807">
        <v>2014</v>
      </c>
      <c r="B190" s="838">
        <v>2861761</v>
      </c>
      <c r="C190" s="838">
        <v>2507046</v>
      </c>
      <c r="D190" s="838">
        <v>21354</v>
      </c>
      <c r="E190" s="838">
        <v>318512</v>
      </c>
      <c r="F190" s="838">
        <v>44373</v>
      </c>
      <c r="G190" s="838">
        <v>82807</v>
      </c>
      <c r="H190" s="838">
        <v>191332</v>
      </c>
      <c r="I190" s="838">
        <v>14849</v>
      </c>
    </row>
    <row r="191" spans="1:9" s="376" customFormat="1">
      <c r="A191" s="807">
        <v>2015</v>
      </c>
      <c r="B191" s="838">
        <v>2901080</v>
      </c>
      <c r="C191" s="838">
        <v>2542925</v>
      </c>
      <c r="D191" s="838">
        <v>21437</v>
      </c>
      <c r="E191" s="838">
        <v>321808</v>
      </c>
      <c r="F191" s="838">
        <v>42675</v>
      </c>
      <c r="G191" s="838">
        <v>85280</v>
      </c>
      <c r="H191" s="838">
        <v>193853</v>
      </c>
      <c r="I191" s="838">
        <v>14910</v>
      </c>
    </row>
    <row r="192" spans="1:9" s="376" customFormat="1">
      <c r="A192" s="807">
        <v>2016</v>
      </c>
      <c r="B192" s="838">
        <v>2947349</v>
      </c>
      <c r="C192" s="838">
        <v>2585662</v>
      </c>
      <c r="D192" s="838">
        <v>21752</v>
      </c>
      <c r="E192" s="838">
        <v>324882</v>
      </c>
      <c r="F192" s="838">
        <v>40774</v>
      </c>
      <c r="G192" s="838">
        <v>85783</v>
      </c>
      <c r="H192" s="838">
        <v>198325</v>
      </c>
      <c r="I192" s="838">
        <v>15053</v>
      </c>
    </row>
    <row r="193" spans="1:9" s="376" customFormat="1">
      <c r="A193" s="807">
        <v>2017</v>
      </c>
      <c r="B193" s="838">
        <v>2997387</v>
      </c>
      <c r="C193" s="838">
        <v>2629288</v>
      </c>
      <c r="D193" s="838">
        <v>22845</v>
      </c>
      <c r="E193" s="838">
        <v>329816</v>
      </c>
      <c r="F193" s="838">
        <v>39396</v>
      </c>
      <c r="G193" s="838">
        <v>90155</v>
      </c>
      <c r="H193" s="838">
        <v>200265</v>
      </c>
      <c r="I193" s="838">
        <v>15438</v>
      </c>
    </row>
    <row r="194" spans="1:9" s="376" customFormat="1">
      <c r="A194" s="807">
        <v>2018</v>
      </c>
      <c r="B194" s="838">
        <v>3040984</v>
      </c>
      <c r="C194" s="838">
        <v>2669055</v>
      </c>
      <c r="D194" s="838">
        <v>24385</v>
      </c>
      <c r="E194" s="838">
        <v>331980</v>
      </c>
      <c r="F194" s="838">
        <v>38231</v>
      </c>
      <c r="G194" s="838">
        <v>93357</v>
      </c>
      <c r="H194" s="838">
        <v>200392</v>
      </c>
      <c r="I194" s="838">
        <v>15564</v>
      </c>
    </row>
    <row r="195" spans="1:9" s="376" customFormat="1">
      <c r="A195" s="807">
        <v>2019</v>
      </c>
      <c r="B195" s="838">
        <v>3090622</v>
      </c>
      <c r="C195" s="838">
        <v>2710040</v>
      </c>
      <c r="D195" s="838">
        <v>26641</v>
      </c>
      <c r="E195" s="838">
        <v>338067</v>
      </c>
      <c r="F195" s="838">
        <v>37078</v>
      </c>
      <c r="G195" s="838">
        <v>97734</v>
      </c>
      <c r="H195" s="838">
        <v>203255</v>
      </c>
      <c r="I195" s="838">
        <v>15874</v>
      </c>
    </row>
    <row r="196" spans="1:9" s="376" customFormat="1">
      <c r="A196" s="834"/>
      <c r="B196" s="838"/>
      <c r="C196" s="244"/>
      <c r="D196" s="838"/>
      <c r="E196" s="244"/>
      <c r="F196" s="838"/>
      <c r="G196" s="244"/>
      <c r="H196" s="857"/>
      <c r="I196" s="857"/>
    </row>
    <row r="197" spans="1:9" s="376" customFormat="1" ht="13">
      <c r="A197" s="837"/>
      <c r="B197" s="1285" t="s">
        <v>446</v>
      </c>
      <c r="C197" s="1285"/>
      <c r="D197" s="1285"/>
      <c r="E197" s="1285"/>
      <c r="F197" s="1285"/>
      <c r="G197" s="1285"/>
      <c r="H197" s="1285"/>
      <c r="I197" s="1285"/>
    </row>
    <row r="198" spans="1:9" s="376" customFormat="1">
      <c r="A198" s="833"/>
      <c r="B198" s="323"/>
      <c r="C198" s="323"/>
      <c r="D198" s="323"/>
      <c r="E198" s="323"/>
      <c r="F198" s="841"/>
      <c r="G198" s="841"/>
      <c r="H198" s="841"/>
      <c r="I198" s="841"/>
    </row>
    <row r="199" spans="1:9" s="376" customFormat="1">
      <c r="A199" s="807">
        <v>2006</v>
      </c>
      <c r="B199" s="838">
        <v>756665</v>
      </c>
      <c r="C199" s="838">
        <v>676811</v>
      </c>
      <c r="D199" s="838">
        <v>3787</v>
      </c>
      <c r="E199" s="838">
        <v>72210</v>
      </c>
      <c r="F199" s="838">
        <v>3403</v>
      </c>
      <c r="G199" s="838">
        <v>10374</v>
      </c>
      <c r="H199" s="838">
        <v>58433</v>
      </c>
      <c r="I199" s="838">
        <v>3857</v>
      </c>
    </row>
    <row r="200" spans="1:9" s="376" customFormat="1">
      <c r="A200" s="807">
        <v>2007</v>
      </c>
      <c r="B200" s="838">
        <v>764122</v>
      </c>
      <c r="C200" s="838">
        <v>683678</v>
      </c>
      <c r="D200" s="838">
        <v>3719</v>
      </c>
      <c r="E200" s="838">
        <v>72920</v>
      </c>
      <c r="F200" s="838">
        <v>3104</v>
      </c>
      <c r="G200" s="838">
        <v>10126</v>
      </c>
      <c r="H200" s="838">
        <v>59690</v>
      </c>
      <c r="I200" s="838">
        <v>3805</v>
      </c>
    </row>
    <row r="201" spans="1:9" s="376" customFormat="1" ht="14.5">
      <c r="A201" s="807" t="s">
        <v>1385</v>
      </c>
      <c r="B201" s="838">
        <v>676104</v>
      </c>
      <c r="C201" s="838">
        <v>608178</v>
      </c>
      <c r="D201" s="838">
        <v>3196</v>
      </c>
      <c r="E201" s="838">
        <v>61336</v>
      </c>
      <c r="F201" s="838">
        <v>2865</v>
      </c>
      <c r="G201" s="838">
        <v>8706</v>
      </c>
      <c r="H201" s="838">
        <v>49765</v>
      </c>
      <c r="I201" s="838">
        <v>3394</v>
      </c>
    </row>
    <row r="202" spans="1:9" s="376" customFormat="1">
      <c r="A202" s="807">
        <v>2009</v>
      </c>
      <c r="B202" s="838">
        <v>678332</v>
      </c>
      <c r="C202" s="838">
        <v>610020</v>
      </c>
      <c r="D202" s="838">
        <v>3412</v>
      </c>
      <c r="E202" s="838">
        <v>61833</v>
      </c>
      <c r="F202" s="838">
        <v>2734</v>
      </c>
      <c r="G202" s="838">
        <v>10119</v>
      </c>
      <c r="H202" s="838">
        <v>48980</v>
      </c>
      <c r="I202" s="838">
        <v>3067</v>
      </c>
    </row>
    <row r="203" spans="1:9" s="376" customFormat="1">
      <c r="A203" s="807">
        <v>2010</v>
      </c>
      <c r="B203" s="838">
        <v>686905</v>
      </c>
      <c r="C203" s="838">
        <v>617000</v>
      </c>
      <c r="D203" s="838">
        <v>3700</v>
      </c>
      <c r="E203" s="838">
        <v>62697</v>
      </c>
      <c r="F203" s="838">
        <v>2640</v>
      </c>
      <c r="G203" s="838">
        <v>11159</v>
      </c>
      <c r="H203" s="838">
        <v>48898</v>
      </c>
      <c r="I203" s="838">
        <v>3508</v>
      </c>
    </row>
    <row r="204" spans="1:9" s="376" customFormat="1">
      <c r="A204" s="807">
        <v>2011</v>
      </c>
      <c r="B204" s="838">
        <v>693217</v>
      </c>
      <c r="C204" s="838">
        <v>623907</v>
      </c>
      <c r="D204" s="838">
        <v>3972</v>
      </c>
      <c r="E204" s="838">
        <v>62143</v>
      </c>
      <c r="F204" s="838">
        <v>2542</v>
      </c>
      <c r="G204" s="838">
        <v>12250</v>
      </c>
      <c r="H204" s="838">
        <v>47351</v>
      </c>
      <c r="I204" s="838">
        <v>3195</v>
      </c>
    </row>
    <row r="205" spans="1:9" s="376" customFormat="1">
      <c r="A205" s="807">
        <v>2012</v>
      </c>
      <c r="B205" s="838">
        <v>702616</v>
      </c>
      <c r="C205" s="838">
        <v>631311</v>
      </c>
      <c r="D205" s="838">
        <v>4247</v>
      </c>
      <c r="E205" s="838">
        <v>63853</v>
      </c>
      <c r="F205" s="838">
        <v>2416</v>
      </c>
      <c r="G205" s="838">
        <v>14139</v>
      </c>
      <c r="H205" s="838">
        <v>47298</v>
      </c>
      <c r="I205" s="838">
        <v>3205</v>
      </c>
    </row>
    <row r="206" spans="1:9" s="376" customFormat="1">
      <c r="A206" s="807">
        <v>2013</v>
      </c>
      <c r="B206" s="838">
        <v>708778</v>
      </c>
      <c r="C206" s="838">
        <v>636166</v>
      </c>
      <c r="D206" s="838">
        <v>4640</v>
      </c>
      <c r="E206" s="838">
        <v>64794</v>
      </c>
      <c r="F206" s="838">
        <v>2295</v>
      </c>
      <c r="G206" s="838">
        <v>14720</v>
      </c>
      <c r="H206" s="838">
        <v>47779</v>
      </c>
      <c r="I206" s="838">
        <v>3178</v>
      </c>
    </row>
    <row r="207" spans="1:9" s="376" customFormat="1">
      <c r="A207" s="807">
        <v>2014</v>
      </c>
      <c r="B207" s="838">
        <v>713328</v>
      </c>
      <c r="C207" s="838">
        <v>640648</v>
      </c>
      <c r="D207" s="838">
        <v>4840</v>
      </c>
      <c r="E207" s="838">
        <v>64682</v>
      </c>
      <c r="F207" s="838">
        <v>2189</v>
      </c>
      <c r="G207" s="838">
        <v>14296</v>
      </c>
      <c r="H207" s="838">
        <v>48197</v>
      </c>
      <c r="I207" s="838">
        <v>3158</v>
      </c>
    </row>
    <row r="208" spans="1:9" s="376" customFormat="1">
      <c r="A208" s="807">
        <v>2015</v>
      </c>
      <c r="B208" s="838">
        <v>720282</v>
      </c>
      <c r="C208" s="838">
        <v>646795</v>
      </c>
      <c r="D208" s="838">
        <v>4840</v>
      </c>
      <c r="E208" s="838">
        <v>65419</v>
      </c>
      <c r="F208" s="838">
        <v>2101</v>
      </c>
      <c r="G208" s="838">
        <v>14467</v>
      </c>
      <c r="H208" s="838">
        <v>48851</v>
      </c>
      <c r="I208" s="838">
        <v>3228</v>
      </c>
    </row>
    <row r="209" spans="1:9" s="376" customFormat="1">
      <c r="A209" s="807">
        <v>2016</v>
      </c>
      <c r="B209" s="838">
        <v>729260</v>
      </c>
      <c r="C209" s="838">
        <v>653883</v>
      </c>
      <c r="D209" s="838">
        <v>4915</v>
      </c>
      <c r="E209" s="838">
        <v>67216</v>
      </c>
      <c r="F209" s="838">
        <v>2010</v>
      </c>
      <c r="G209" s="838">
        <v>14663</v>
      </c>
      <c r="H209" s="838">
        <v>50543</v>
      </c>
      <c r="I209" s="838">
        <v>3246</v>
      </c>
    </row>
    <row r="210" spans="1:9" s="376" customFormat="1">
      <c r="A210" s="807">
        <v>2017</v>
      </c>
      <c r="B210" s="838">
        <v>738769</v>
      </c>
      <c r="C210" s="838">
        <v>661377</v>
      </c>
      <c r="D210" s="838">
        <v>4952</v>
      </c>
      <c r="E210" s="838">
        <v>69169</v>
      </c>
      <c r="F210" s="838">
        <v>1927</v>
      </c>
      <c r="G210" s="838">
        <v>15061</v>
      </c>
      <c r="H210" s="838">
        <v>52181</v>
      </c>
      <c r="I210" s="838">
        <v>3271</v>
      </c>
    </row>
    <row r="211" spans="1:9" s="376" customFormat="1">
      <c r="A211" s="807">
        <v>2018</v>
      </c>
      <c r="B211" s="838">
        <v>747138</v>
      </c>
      <c r="C211" s="838">
        <v>667890</v>
      </c>
      <c r="D211" s="838">
        <v>5025</v>
      </c>
      <c r="E211" s="838">
        <v>70919</v>
      </c>
      <c r="F211" s="838">
        <v>1860</v>
      </c>
      <c r="G211" s="838">
        <v>15273</v>
      </c>
      <c r="H211" s="838">
        <v>53786</v>
      </c>
      <c r="I211" s="838">
        <v>3304</v>
      </c>
    </row>
    <row r="212" spans="1:9" s="376" customFormat="1">
      <c r="A212" s="807">
        <v>2019</v>
      </c>
      <c r="B212" s="838">
        <v>755593</v>
      </c>
      <c r="C212" s="838">
        <v>674260</v>
      </c>
      <c r="D212" s="838">
        <v>5004</v>
      </c>
      <c r="E212" s="838">
        <v>72961</v>
      </c>
      <c r="F212" s="838">
        <v>1779</v>
      </c>
      <c r="G212" s="838">
        <v>15698</v>
      </c>
      <c r="H212" s="838">
        <v>55484</v>
      </c>
      <c r="I212" s="838">
        <v>3368</v>
      </c>
    </row>
    <row r="213" spans="1:9" s="376" customFormat="1">
      <c r="A213" s="834"/>
      <c r="B213" s="838"/>
      <c r="C213" s="244"/>
      <c r="D213" s="838"/>
      <c r="E213" s="244"/>
      <c r="F213" s="838"/>
      <c r="G213" s="244"/>
      <c r="H213" s="857"/>
      <c r="I213" s="857"/>
    </row>
    <row r="214" spans="1:9" s="376" customFormat="1" ht="13">
      <c r="A214" s="837"/>
      <c r="B214" s="1285" t="s">
        <v>447</v>
      </c>
      <c r="C214" s="1285"/>
      <c r="D214" s="1285"/>
      <c r="E214" s="1285"/>
      <c r="F214" s="1285"/>
      <c r="G214" s="1285"/>
      <c r="H214" s="1285"/>
      <c r="I214" s="1285"/>
    </row>
    <row r="215" spans="1:9" s="376" customFormat="1">
      <c r="A215" s="833"/>
      <c r="B215" s="323"/>
      <c r="C215" s="323"/>
      <c r="D215" s="323"/>
      <c r="E215" s="323"/>
      <c r="F215" s="841"/>
      <c r="G215" s="841"/>
      <c r="H215" s="841"/>
      <c r="I215" s="841"/>
    </row>
    <row r="216" spans="1:9" s="376" customFormat="1">
      <c r="A216" s="807">
        <v>2006</v>
      </c>
      <c r="B216" s="838">
        <v>2691571</v>
      </c>
      <c r="C216" s="838">
        <v>2275882</v>
      </c>
      <c r="D216" s="838">
        <v>42099</v>
      </c>
      <c r="E216" s="838">
        <v>357561</v>
      </c>
      <c r="F216" s="838">
        <v>21389</v>
      </c>
      <c r="G216" s="838">
        <v>90388</v>
      </c>
      <c r="H216" s="838">
        <v>245784</v>
      </c>
      <c r="I216" s="838">
        <v>16029</v>
      </c>
    </row>
    <row r="217" spans="1:9" s="376" customFormat="1">
      <c r="A217" s="807">
        <v>2007</v>
      </c>
      <c r="B217" s="838">
        <v>2718343</v>
      </c>
      <c r="C217" s="838">
        <v>2307624</v>
      </c>
      <c r="D217" s="838">
        <v>41269</v>
      </c>
      <c r="E217" s="838">
        <v>353383</v>
      </c>
      <c r="F217" s="838">
        <v>21100</v>
      </c>
      <c r="G217" s="838">
        <v>87347</v>
      </c>
      <c r="H217" s="838">
        <v>244936</v>
      </c>
      <c r="I217" s="838">
        <v>16067</v>
      </c>
    </row>
    <row r="218" spans="1:9" s="376" customFormat="1" ht="14.5">
      <c r="A218" s="807" t="s">
        <v>1385</v>
      </c>
      <c r="B218" s="838">
        <v>2399053</v>
      </c>
      <c r="C218" s="838">
        <v>2045885</v>
      </c>
      <c r="D218" s="838">
        <v>33705</v>
      </c>
      <c r="E218" s="838">
        <v>304773</v>
      </c>
      <c r="F218" s="838">
        <v>18969</v>
      </c>
      <c r="G218" s="838">
        <v>75369</v>
      </c>
      <c r="H218" s="838">
        <v>210435</v>
      </c>
      <c r="I218" s="838">
        <v>14690</v>
      </c>
    </row>
    <row r="219" spans="1:9" s="376" customFormat="1">
      <c r="A219" s="807">
        <v>2009</v>
      </c>
      <c r="B219" s="838">
        <v>2405706</v>
      </c>
      <c r="C219" s="838">
        <v>2054150</v>
      </c>
      <c r="D219" s="838">
        <v>31187</v>
      </c>
      <c r="E219" s="838">
        <v>305756</v>
      </c>
      <c r="F219" s="838">
        <v>18871</v>
      </c>
      <c r="G219" s="838">
        <v>79506</v>
      </c>
      <c r="H219" s="838">
        <v>207379</v>
      </c>
      <c r="I219" s="838">
        <v>14613</v>
      </c>
    </row>
    <row r="220" spans="1:9" s="376" customFormat="1">
      <c r="A220" s="807">
        <v>2010</v>
      </c>
      <c r="B220" s="838">
        <v>2428237</v>
      </c>
      <c r="C220" s="838">
        <v>2077523</v>
      </c>
      <c r="D220" s="838">
        <v>30797</v>
      </c>
      <c r="E220" s="838">
        <v>304856</v>
      </c>
      <c r="F220" s="838">
        <v>18969</v>
      </c>
      <c r="G220" s="838">
        <v>79757</v>
      </c>
      <c r="H220" s="838">
        <v>206130</v>
      </c>
      <c r="I220" s="838">
        <v>15061</v>
      </c>
    </row>
    <row r="221" spans="1:9" s="376" customFormat="1">
      <c r="A221" s="807">
        <v>2011</v>
      </c>
      <c r="B221" s="838">
        <v>2448377</v>
      </c>
      <c r="C221" s="838">
        <v>2093978</v>
      </c>
      <c r="D221" s="838">
        <v>31024</v>
      </c>
      <c r="E221" s="838">
        <v>308360</v>
      </c>
      <c r="F221" s="838">
        <v>19011</v>
      </c>
      <c r="G221" s="838">
        <v>81026</v>
      </c>
      <c r="H221" s="838">
        <v>208323</v>
      </c>
      <c r="I221" s="838">
        <v>15015</v>
      </c>
    </row>
    <row r="222" spans="1:9" s="376" customFormat="1">
      <c r="A222" s="807">
        <v>2012</v>
      </c>
      <c r="B222" s="838">
        <v>2468071</v>
      </c>
      <c r="C222" s="838">
        <v>2106969</v>
      </c>
      <c r="D222" s="838">
        <v>31029</v>
      </c>
      <c r="E222" s="838">
        <v>314754</v>
      </c>
      <c r="F222" s="838">
        <v>19204</v>
      </c>
      <c r="G222" s="838">
        <v>83917</v>
      </c>
      <c r="H222" s="838">
        <v>211633</v>
      </c>
      <c r="I222" s="838">
        <v>15319</v>
      </c>
    </row>
    <row r="223" spans="1:9" s="376" customFormat="1">
      <c r="A223" s="807">
        <v>2013</v>
      </c>
      <c r="B223" s="838">
        <v>2478285</v>
      </c>
      <c r="C223" s="838">
        <v>2113472</v>
      </c>
      <c r="D223" s="838">
        <v>30278</v>
      </c>
      <c r="E223" s="838">
        <v>318887</v>
      </c>
      <c r="F223" s="838">
        <v>19269</v>
      </c>
      <c r="G223" s="838">
        <v>85402</v>
      </c>
      <c r="H223" s="838">
        <v>214216</v>
      </c>
      <c r="I223" s="838">
        <v>15648</v>
      </c>
    </row>
    <row r="224" spans="1:9" s="376" customFormat="1">
      <c r="A224" s="807">
        <v>2014</v>
      </c>
      <c r="B224" s="838">
        <v>2488816</v>
      </c>
      <c r="C224" s="838">
        <v>2120327</v>
      </c>
      <c r="D224" s="838">
        <v>31075</v>
      </c>
      <c r="E224" s="838">
        <v>321589</v>
      </c>
      <c r="F224" s="838">
        <v>19344</v>
      </c>
      <c r="G224" s="838">
        <v>86770</v>
      </c>
      <c r="H224" s="838">
        <v>215475</v>
      </c>
      <c r="I224" s="838">
        <v>15825</v>
      </c>
    </row>
    <row r="225" spans="1:9" s="376" customFormat="1">
      <c r="A225" s="807">
        <v>2015</v>
      </c>
      <c r="B225" s="838">
        <v>2505640</v>
      </c>
      <c r="C225" s="838">
        <v>2133162</v>
      </c>
      <c r="D225" s="838">
        <v>30611</v>
      </c>
      <c r="E225" s="838">
        <v>325772</v>
      </c>
      <c r="F225" s="838">
        <v>19420</v>
      </c>
      <c r="G225" s="838">
        <v>87933</v>
      </c>
      <c r="H225" s="838">
        <v>218419</v>
      </c>
      <c r="I225" s="838">
        <v>16095</v>
      </c>
    </row>
    <row r="226" spans="1:9" s="376" customFormat="1">
      <c r="A226" s="807">
        <v>2016</v>
      </c>
      <c r="B226" s="838">
        <v>2528754</v>
      </c>
      <c r="C226" s="838">
        <v>2150493</v>
      </c>
      <c r="D226" s="838">
        <v>31011</v>
      </c>
      <c r="E226" s="838">
        <v>330836</v>
      </c>
      <c r="F226" s="838">
        <v>19508</v>
      </c>
      <c r="G226" s="838">
        <v>89543</v>
      </c>
      <c r="H226" s="838">
        <v>221785</v>
      </c>
      <c r="I226" s="838">
        <v>16414</v>
      </c>
    </row>
    <row r="227" spans="1:9" s="376" customFormat="1">
      <c r="A227" s="807">
        <v>2017</v>
      </c>
      <c r="B227" s="838">
        <v>2555478</v>
      </c>
      <c r="C227" s="838">
        <v>2169886</v>
      </c>
      <c r="D227" s="838">
        <v>31415</v>
      </c>
      <c r="E227" s="838">
        <v>337409</v>
      </c>
      <c r="F227" s="838">
        <v>19489</v>
      </c>
      <c r="G227" s="838">
        <v>91725</v>
      </c>
      <c r="H227" s="838">
        <v>226195</v>
      </c>
      <c r="I227" s="838">
        <v>16768</v>
      </c>
    </row>
    <row r="228" spans="1:9" s="376" customFormat="1">
      <c r="A228" s="807">
        <v>2018</v>
      </c>
      <c r="B228" s="838">
        <v>2580395</v>
      </c>
      <c r="C228" s="838">
        <v>2186982</v>
      </c>
      <c r="D228" s="838">
        <v>32038</v>
      </c>
      <c r="E228" s="838">
        <v>344119</v>
      </c>
      <c r="F228" s="838">
        <v>19630</v>
      </c>
      <c r="G228" s="838">
        <v>93610</v>
      </c>
      <c r="H228" s="838">
        <v>230879</v>
      </c>
      <c r="I228" s="838">
        <v>17256</v>
      </c>
    </row>
    <row r="229" spans="1:9" s="376" customFormat="1">
      <c r="A229" s="807">
        <v>2019</v>
      </c>
      <c r="B229" s="838">
        <v>2604833</v>
      </c>
      <c r="C229" s="838">
        <v>2205234</v>
      </c>
      <c r="D229" s="838">
        <v>32011</v>
      </c>
      <c r="E229" s="838">
        <v>350048</v>
      </c>
      <c r="F229" s="838">
        <v>19713</v>
      </c>
      <c r="G229" s="838">
        <v>95986</v>
      </c>
      <c r="H229" s="838">
        <v>234349</v>
      </c>
      <c r="I229" s="838">
        <v>17540</v>
      </c>
    </row>
    <row r="230" spans="1:9" s="376" customFormat="1">
      <c r="A230" s="834"/>
      <c r="B230" s="838"/>
      <c r="C230" s="244"/>
      <c r="D230" s="838"/>
      <c r="E230" s="244"/>
      <c r="F230" s="838"/>
      <c r="G230" s="244"/>
      <c r="H230" s="857"/>
      <c r="I230" s="857"/>
    </row>
    <row r="231" spans="1:9" s="376" customFormat="1" ht="13">
      <c r="A231" s="837"/>
      <c r="B231" s="1285" t="s">
        <v>448</v>
      </c>
      <c r="C231" s="1285"/>
      <c r="D231" s="1285"/>
      <c r="E231" s="1285"/>
      <c r="F231" s="1285"/>
      <c r="G231" s="1285"/>
      <c r="H231" s="1285"/>
      <c r="I231" s="1285"/>
    </row>
    <row r="232" spans="1:9" s="376" customFormat="1">
      <c r="A232" s="833"/>
      <c r="B232" s="323"/>
      <c r="C232" s="323"/>
      <c r="D232" s="323"/>
      <c r="E232" s="323"/>
      <c r="F232" s="841"/>
      <c r="G232" s="841"/>
      <c r="H232" s="841"/>
      <c r="I232" s="841"/>
    </row>
    <row r="233" spans="1:9" s="376" customFormat="1">
      <c r="A233" s="807">
        <v>2006</v>
      </c>
      <c r="B233" s="838">
        <v>1546437</v>
      </c>
      <c r="C233" s="838">
        <v>1325499</v>
      </c>
      <c r="D233" s="838">
        <v>19845</v>
      </c>
      <c r="E233" s="838">
        <v>190385</v>
      </c>
      <c r="F233" s="838">
        <v>16565</v>
      </c>
      <c r="G233" s="838">
        <v>42386</v>
      </c>
      <c r="H233" s="838">
        <v>131434</v>
      </c>
      <c r="I233" s="838">
        <v>10708</v>
      </c>
    </row>
    <row r="234" spans="1:9" s="376" customFormat="1">
      <c r="A234" s="807">
        <v>2007</v>
      </c>
      <c r="B234" s="838">
        <v>1558932</v>
      </c>
      <c r="C234" s="838">
        <v>1340561</v>
      </c>
      <c r="D234" s="838">
        <v>19379</v>
      </c>
      <c r="E234" s="838">
        <v>188333</v>
      </c>
      <c r="F234" s="838">
        <v>16170</v>
      </c>
      <c r="G234" s="838">
        <v>40476</v>
      </c>
      <c r="H234" s="838">
        <v>131687</v>
      </c>
      <c r="I234" s="838">
        <v>10659</v>
      </c>
    </row>
    <row r="235" spans="1:9" s="376" customFormat="1" ht="14.5">
      <c r="A235" s="807" t="s">
        <v>1385</v>
      </c>
      <c r="B235" s="838">
        <v>1384383</v>
      </c>
      <c r="C235" s="838">
        <v>1193265</v>
      </c>
      <c r="D235" s="838">
        <v>16096</v>
      </c>
      <c r="E235" s="838">
        <v>165319</v>
      </c>
      <c r="F235" s="838">
        <v>14219</v>
      </c>
      <c r="G235" s="838">
        <v>34556</v>
      </c>
      <c r="H235" s="838">
        <v>116544</v>
      </c>
      <c r="I235" s="838">
        <v>9703</v>
      </c>
    </row>
    <row r="236" spans="1:9" s="376" customFormat="1">
      <c r="A236" s="807">
        <v>2009</v>
      </c>
      <c r="B236" s="838">
        <v>1384486</v>
      </c>
      <c r="C236" s="838">
        <v>1194754</v>
      </c>
      <c r="D236" s="838">
        <v>15605</v>
      </c>
      <c r="E236" s="838">
        <v>164657</v>
      </c>
      <c r="F236" s="838">
        <v>14102</v>
      </c>
      <c r="G236" s="838">
        <v>36657</v>
      </c>
      <c r="H236" s="838">
        <v>113898</v>
      </c>
      <c r="I236" s="838">
        <v>9470</v>
      </c>
    </row>
    <row r="237" spans="1:9" s="376" customFormat="1">
      <c r="A237" s="807">
        <v>2010</v>
      </c>
      <c r="B237" s="838">
        <v>1393631</v>
      </c>
      <c r="C237" s="838">
        <v>1205685</v>
      </c>
      <c r="D237" s="838">
        <v>15347</v>
      </c>
      <c r="E237" s="838">
        <v>162757</v>
      </c>
      <c r="F237" s="838">
        <v>14156</v>
      </c>
      <c r="G237" s="838">
        <v>36451</v>
      </c>
      <c r="H237" s="838">
        <v>112150</v>
      </c>
      <c r="I237" s="838">
        <v>9842</v>
      </c>
    </row>
    <row r="238" spans="1:9" s="376" customFormat="1">
      <c r="A238" s="807">
        <v>2011</v>
      </c>
      <c r="B238" s="838">
        <v>1403176</v>
      </c>
      <c r="C238" s="838">
        <v>1214850</v>
      </c>
      <c r="D238" s="838">
        <v>15493</v>
      </c>
      <c r="E238" s="838">
        <v>162565</v>
      </c>
      <c r="F238" s="838">
        <v>13830</v>
      </c>
      <c r="G238" s="838">
        <v>36632</v>
      </c>
      <c r="H238" s="838">
        <v>112103</v>
      </c>
      <c r="I238" s="838">
        <v>10268</v>
      </c>
    </row>
    <row r="239" spans="1:9" s="376" customFormat="1">
      <c r="A239" s="807">
        <v>2012</v>
      </c>
      <c r="B239" s="838">
        <v>1411183</v>
      </c>
      <c r="C239" s="838">
        <v>1219344</v>
      </c>
      <c r="D239" s="838">
        <v>15724</v>
      </c>
      <c r="E239" s="838">
        <v>166206</v>
      </c>
      <c r="F239" s="838">
        <v>13953</v>
      </c>
      <c r="G239" s="838">
        <v>38164</v>
      </c>
      <c r="H239" s="838">
        <v>114089</v>
      </c>
      <c r="I239" s="838">
        <v>9909</v>
      </c>
    </row>
    <row r="240" spans="1:9" s="376" customFormat="1">
      <c r="A240" s="807">
        <v>2013</v>
      </c>
      <c r="B240" s="838">
        <v>1413700</v>
      </c>
      <c r="C240" s="838">
        <v>1220921</v>
      </c>
      <c r="D240" s="838">
        <v>15495</v>
      </c>
      <c r="E240" s="838">
        <v>167266</v>
      </c>
      <c r="F240" s="838">
        <v>14158</v>
      </c>
      <c r="G240" s="838">
        <v>38626</v>
      </c>
      <c r="H240" s="838">
        <v>114482</v>
      </c>
      <c r="I240" s="838">
        <v>10018</v>
      </c>
    </row>
    <row r="241" spans="1:9" s="376" customFormat="1">
      <c r="A241" s="807">
        <v>2014</v>
      </c>
      <c r="B241" s="838">
        <v>1416469</v>
      </c>
      <c r="C241" s="838">
        <v>1222534</v>
      </c>
      <c r="D241" s="838">
        <v>16007</v>
      </c>
      <c r="E241" s="838">
        <v>167711</v>
      </c>
      <c r="F241" s="838">
        <v>14427</v>
      </c>
      <c r="G241" s="838">
        <v>39142</v>
      </c>
      <c r="H241" s="838">
        <v>114142</v>
      </c>
      <c r="I241" s="838">
        <v>10217</v>
      </c>
    </row>
    <row r="242" spans="1:9" s="376" customFormat="1">
      <c r="A242" s="807">
        <v>2015</v>
      </c>
      <c r="B242" s="838">
        <v>1423417</v>
      </c>
      <c r="C242" s="838">
        <v>1227926</v>
      </c>
      <c r="D242" s="838">
        <v>15834</v>
      </c>
      <c r="E242" s="838">
        <v>169177</v>
      </c>
      <c r="F242" s="838">
        <v>14480</v>
      </c>
      <c r="G242" s="838">
        <v>39005</v>
      </c>
      <c r="H242" s="838">
        <v>115692</v>
      </c>
      <c r="I242" s="838">
        <v>10480</v>
      </c>
    </row>
    <row r="243" spans="1:9" s="376" customFormat="1">
      <c r="A243" s="807">
        <v>2016</v>
      </c>
      <c r="B243" s="838">
        <v>1433562</v>
      </c>
      <c r="C243" s="838">
        <v>1235493</v>
      </c>
      <c r="D243" s="838">
        <v>15834</v>
      </c>
      <c r="E243" s="838">
        <v>171468</v>
      </c>
      <c r="F243" s="838">
        <v>14588</v>
      </c>
      <c r="G243" s="838">
        <v>39240</v>
      </c>
      <c r="H243" s="838">
        <v>117640</v>
      </c>
      <c r="I243" s="838">
        <v>10767</v>
      </c>
    </row>
    <row r="244" spans="1:9" s="376" customFormat="1">
      <c r="A244" s="807">
        <v>2017</v>
      </c>
      <c r="B244" s="838">
        <v>1445919</v>
      </c>
      <c r="C244" s="838">
        <v>1244749</v>
      </c>
      <c r="D244" s="838">
        <v>16248</v>
      </c>
      <c r="E244" s="838">
        <v>173906</v>
      </c>
      <c r="F244" s="838">
        <v>14614</v>
      </c>
      <c r="G244" s="838">
        <v>39645</v>
      </c>
      <c r="H244" s="838">
        <v>119647</v>
      </c>
      <c r="I244" s="838">
        <v>11016</v>
      </c>
    </row>
    <row r="245" spans="1:9" s="376" customFormat="1">
      <c r="A245" s="807">
        <v>2018</v>
      </c>
      <c r="B245" s="838">
        <v>1457872</v>
      </c>
      <c r="C245" s="838">
        <v>1252899</v>
      </c>
      <c r="D245" s="838">
        <v>16493</v>
      </c>
      <c r="E245" s="838">
        <v>177291</v>
      </c>
      <c r="F245" s="838">
        <v>14760</v>
      </c>
      <c r="G245" s="838">
        <v>40449</v>
      </c>
      <c r="H245" s="838">
        <v>122082</v>
      </c>
      <c r="I245" s="838">
        <v>11189</v>
      </c>
    </row>
    <row r="246" spans="1:9" s="376" customFormat="1">
      <c r="A246" s="807">
        <v>2019</v>
      </c>
      <c r="B246" s="838">
        <v>1469499</v>
      </c>
      <c r="C246" s="838">
        <v>1261377</v>
      </c>
      <c r="D246" s="838">
        <v>16342</v>
      </c>
      <c r="E246" s="838">
        <v>180396</v>
      </c>
      <c r="F246" s="838">
        <v>14743</v>
      </c>
      <c r="G246" s="838">
        <v>41515</v>
      </c>
      <c r="H246" s="838">
        <v>124138</v>
      </c>
      <c r="I246" s="838">
        <v>11384</v>
      </c>
    </row>
    <row r="247" spans="1:9" s="376" customFormat="1">
      <c r="A247" s="834"/>
      <c r="B247" s="838"/>
      <c r="C247" s="244"/>
      <c r="D247" s="838"/>
      <c r="E247" s="244"/>
      <c r="F247" s="838"/>
      <c r="G247" s="244"/>
      <c r="H247" s="857"/>
      <c r="I247" s="857"/>
    </row>
    <row r="248" spans="1:9" s="376" customFormat="1" ht="13">
      <c r="A248" s="837"/>
      <c r="B248" s="1285" t="s">
        <v>449</v>
      </c>
      <c r="C248" s="1285"/>
      <c r="D248" s="1285"/>
      <c r="E248" s="1285"/>
      <c r="F248" s="1285"/>
      <c r="G248" s="1285"/>
      <c r="H248" s="1285"/>
      <c r="I248" s="1285"/>
    </row>
    <row r="249" spans="1:9" s="376" customFormat="1">
      <c r="A249" s="833"/>
      <c r="B249" s="323"/>
      <c r="C249" s="323"/>
      <c r="D249" s="323"/>
      <c r="E249" s="323"/>
      <c r="F249" s="841"/>
      <c r="G249" s="841"/>
      <c r="H249" s="841"/>
      <c r="I249" s="841"/>
    </row>
    <row r="250" spans="1:9" s="376" customFormat="1">
      <c r="A250" s="807">
        <v>2006</v>
      </c>
      <c r="B250" s="838">
        <v>1922894</v>
      </c>
      <c r="C250" s="838">
        <v>1674791</v>
      </c>
      <c r="D250" s="838">
        <v>17701</v>
      </c>
      <c r="E250" s="838">
        <v>219070</v>
      </c>
      <c r="F250" s="838">
        <v>30658</v>
      </c>
      <c r="G250" s="838">
        <v>40030</v>
      </c>
      <c r="H250" s="838">
        <v>148382</v>
      </c>
      <c r="I250" s="838">
        <v>11332</v>
      </c>
    </row>
    <row r="251" spans="1:9" s="376" customFormat="1">
      <c r="A251" s="807">
        <v>2007</v>
      </c>
      <c r="B251" s="838">
        <v>1941625</v>
      </c>
      <c r="C251" s="838">
        <v>1693753</v>
      </c>
      <c r="D251" s="838">
        <v>17882</v>
      </c>
      <c r="E251" s="838">
        <v>218583</v>
      </c>
      <c r="F251" s="838">
        <v>28975</v>
      </c>
      <c r="G251" s="838">
        <v>39733</v>
      </c>
      <c r="H251" s="838">
        <v>149875</v>
      </c>
      <c r="I251" s="838">
        <v>11407</v>
      </c>
    </row>
    <row r="252" spans="1:9" s="376" customFormat="1" ht="14.5">
      <c r="A252" s="807" t="s">
        <v>1385</v>
      </c>
      <c r="B252" s="838">
        <v>1720034</v>
      </c>
      <c r="C252" s="838">
        <v>1508831</v>
      </c>
      <c r="D252" s="838">
        <v>16233</v>
      </c>
      <c r="E252" s="838">
        <v>184201</v>
      </c>
      <c r="F252" s="838">
        <v>25827</v>
      </c>
      <c r="G252" s="838">
        <v>35374</v>
      </c>
      <c r="H252" s="838">
        <v>123000</v>
      </c>
      <c r="I252" s="838">
        <v>10769</v>
      </c>
    </row>
    <row r="253" spans="1:9" s="376" customFormat="1">
      <c r="A253" s="807">
        <v>2009</v>
      </c>
      <c r="B253" s="838">
        <v>1730303</v>
      </c>
      <c r="C253" s="838">
        <v>1518483</v>
      </c>
      <c r="D253" s="838">
        <v>15694</v>
      </c>
      <c r="E253" s="838">
        <v>185975</v>
      </c>
      <c r="F253" s="838">
        <v>24680</v>
      </c>
      <c r="G253" s="838">
        <v>37051</v>
      </c>
      <c r="H253" s="838">
        <v>124244</v>
      </c>
      <c r="I253" s="838">
        <v>10151</v>
      </c>
    </row>
    <row r="254" spans="1:9" s="376" customFormat="1">
      <c r="A254" s="807">
        <v>2010</v>
      </c>
      <c r="B254" s="838">
        <v>1756915</v>
      </c>
      <c r="C254" s="838">
        <v>1544817</v>
      </c>
      <c r="D254" s="838">
        <v>15120</v>
      </c>
      <c r="E254" s="838">
        <v>185307</v>
      </c>
      <c r="F254" s="838">
        <v>23882</v>
      </c>
      <c r="G254" s="838">
        <v>36731</v>
      </c>
      <c r="H254" s="838">
        <v>124694</v>
      </c>
      <c r="I254" s="838">
        <v>11671</v>
      </c>
    </row>
    <row r="255" spans="1:9" s="376" customFormat="1">
      <c r="A255" s="807">
        <v>2011</v>
      </c>
      <c r="B255" s="838">
        <v>1786603</v>
      </c>
      <c r="C255" s="838">
        <v>1572214</v>
      </c>
      <c r="D255" s="838">
        <v>15036</v>
      </c>
      <c r="E255" s="838">
        <v>188473</v>
      </c>
      <c r="F255" s="838">
        <v>23033</v>
      </c>
      <c r="G255" s="838">
        <v>37602</v>
      </c>
      <c r="H255" s="838">
        <v>127838</v>
      </c>
      <c r="I255" s="838">
        <v>10880</v>
      </c>
    </row>
    <row r="256" spans="1:9" s="376" customFormat="1">
      <c r="A256" s="807">
        <v>2012</v>
      </c>
      <c r="B256" s="838">
        <v>1816170</v>
      </c>
      <c r="C256" s="838">
        <v>1595543</v>
      </c>
      <c r="D256" s="838">
        <v>15181</v>
      </c>
      <c r="E256" s="838">
        <v>194078</v>
      </c>
      <c r="F256" s="838">
        <v>22349</v>
      </c>
      <c r="G256" s="838">
        <v>39024</v>
      </c>
      <c r="H256" s="838">
        <v>132705</v>
      </c>
      <c r="I256" s="838">
        <v>11368</v>
      </c>
    </row>
    <row r="257" spans="1:9" s="376" customFormat="1">
      <c r="A257" s="807">
        <v>2013</v>
      </c>
      <c r="B257" s="838">
        <v>1839039</v>
      </c>
      <c r="C257" s="838">
        <v>1612788</v>
      </c>
      <c r="D257" s="838">
        <v>15663</v>
      </c>
      <c r="E257" s="838">
        <v>199160</v>
      </c>
      <c r="F257" s="838">
        <v>21689</v>
      </c>
      <c r="G257" s="838">
        <v>40373</v>
      </c>
      <c r="H257" s="838">
        <v>137098</v>
      </c>
      <c r="I257" s="838">
        <v>11428</v>
      </c>
    </row>
    <row r="258" spans="1:9" s="376" customFormat="1">
      <c r="A258" s="807">
        <v>2014</v>
      </c>
      <c r="B258" s="838">
        <v>1860410</v>
      </c>
      <c r="C258" s="838">
        <v>1630065</v>
      </c>
      <c r="D258" s="838">
        <v>17218</v>
      </c>
      <c r="E258" s="838">
        <v>201490</v>
      </c>
      <c r="F258" s="838">
        <v>20904</v>
      </c>
      <c r="G258" s="838">
        <v>41339</v>
      </c>
      <c r="H258" s="838">
        <v>139247</v>
      </c>
      <c r="I258" s="838">
        <v>11637</v>
      </c>
    </row>
    <row r="259" spans="1:9" s="376" customFormat="1">
      <c r="A259" s="807">
        <v>2015</v>
      </c>
      <c r="B259" s="838">
        <v>1887417</v>
      </c>
      <c r="C259" s="838">
        <v>1654077</v>
      </c>
      <c r="D259" s="838">
        <v>16367</v>
      </c>
      <c r="E259" s="838">
        <v>205152</v>
      </c>
      <c r="F259" s="838">
        <v>20156</v>
      </c>
      <c r="G259" s="838">
        <v>43122</v>
      </c>
      <c r="H259" s="838">
        <v>141874</v>
      </c>
      <c r="I259" s="838">
        <v>11821</v>
      </c>
    </row>
    <row r="260" spans="1:9" s="376" customFormat="1">
      <c r="A260" s="807">
        <v>2016</v>
      </c>
      <c r="B260" s="838">
        <v>1923189</v>
      </c>
      <c r="C260" s="838">
        <v>1683375</v>
      </c>
      <c r="D260" s="838">
        <v>16362</v>
      </c>
      <c r="E260" s="838">
        <v>211215</v>
      </c>
      <c r="F260" s="838">
        <v>19443</v>
      </c>
      <c r="G260" s="838">
        <v>44262</v>
      </c>
      <c r="H260" s="838">
        <v>147510</v>
      </c>
      <c r="I260" s="838">
        <v>12237</v>
      </c>
    </row>
    <row r="261" spans="1:9" s="376" customFormat="1">
      <c r="A261" s="807">
        <v>2017</v>
      </c>
      <c r="B261" s="838">
        <v>1960830</v>
      </c>
      <c r="C261" s="838">
        <v>1713083</v>
      </c>
      <c r="D261" s="838">
        <v>16435</v>
      </c>
      <c r="E261" s="838">
        <v>218477</v>
      </c>
      <c r="F261" s="838">
        <v>18863</v>
      </c>
      <c r="G261" s="838">
        <v>45509</v>
      </c>
      <c r="H261" s="838">
        <v>154105</v>
      </c>
      <c r="I261" s="838">
        <v>12835</v>
      </c>
    </row>
    <row r="262" spans="1:9" s="376" customFormat="1">
      <c r="A262" s="807">
        <v>2018</v>
      </c>
      <c r="B262" s="838">
        <v>1993913</v>
      </c>
      <c r="C262" s="838">
        <v>1739510</v>
      </c>
      <c r="D262" s="838">
        <v>16789</v>
      </c>
      <c r="E262" s="838">
        <v>224437</v>
      </c>
      <c r="F262" s="838">
        <v>18398</v>
      </c>
      <c r="G262" s="838">
        <v>46736</v>
      </c>
      <c r="H262" s="838">
        <v>159303</v>
      </c>
      <c r="I262" s="838">
        <v>13177</v>
      </c>
    </row>
    <row r="263" spans="1:9" s="376" customFormat="1">
      <c r="A263" s="807">
        <v>2019</v>
      </c>
      <c r="B263" s="838">
        <v>2024920</v>
      </c>
      <c r="C263" s="838">
        <v>1764675</v>
      </c>
      <c r="D263" s="838">
        <v>17140</v>
      </c>
      <c r="E263" s="838">
        <v>229608</v>
      </c>
      <c r="F263" s="838">
        <v>18082</v>
      </c>
      <c r="G263" s="838">
        <v>48434</v>
      </c>
      <c r="H263" s="838">
        <v>163092</v>
      </c>
      <c r="I263" s="838">
        <v>13497</v>
      </c>
    </row>
    <row r="264" spans="1:9" s="376" customFormat="1">
      <c r="A264" s="834"/>
      <c r="B264" s="838"/>
      <c r="C264" s="244"/>
      <c r="D264" s="838"/>
      <c r="E264" s="244"/>
      <c r="F264" s="838"/>
      <c r="G264" s="244"/>
      <c r="H264" s="857"/>
      <c r="I264" s="857"/>
    </row>
    <row r="265" spans="1:9" s="376" customFormat="1" ht="13">
      <c r="A265" s="837"/>
      <c r="B265" s="1285" t="s">
        <v>450</v>
      </c>
      <c r="C265" s="1285"/>
      <c r="D265" s="1285"/>
      <c r="E265" s="1285"/>
      <c r="F265" s="1285"/>
      <c r="G265" s="1285"/>
      <c r="H265" s="1285"/>
      <c r="I265" s="1285"/>
    </row>
    <row r="266" spans="1:9" s="376" customFormat="1">
      <c r="A266" s="833"/>
      <c r="B266" s="323"/>
      <c r="C266" s="323"/>
      <c r="D266" s="323"/>
      <c r="E266" s="323"/>
      <c r="F266" s="841"/>
      <c r="G266" s="841"/>
      <c r="H266" s="841"/>
      <c r="I266" s="841"/>
    </row>
    <row r="267" spans="1:9" s="376" customFormat="1">
      <c r="A267" s="807">
        <v>2006</v>
      </c>
      <c r="B267" s="838">
        <v>1528702</v>
      </c>
      <c r="C267" s="838">
        <v>1332056</v>
      </c>
      <c r="D267" s="838">
        <v>17219</v>
      </c>
      <c r="E267" s="838">
        <v>169375</v>
      </c>
      <c r="F267" s="838">
        <v>12531</v>
      </c>
      <c r="G267" s="838">
        <v>40743</v>
      </c>
      <c r="H267" s="838">
        <v>116101</v>
      </c>
      <c r="I267" s="838">
        <v>10052</v>
      </c>
    </row>
    <row r="268" spans="1:9" s="376" customFormat="1">
      <c r="A268" s="807">
        <v>2007</v>
      </c>
      <c r="B268" s="838">
        <v>1545720</v>
      </c>
      <c r="C268" s="838">
        <v>1353149</v>
      </c>
      <c r="D268" s="838">
        <v>16756</v>
      </c>
      <c r="E268" s="838">
        <v>165771</v>
      </c>
      <c r="F268" s="838">
        <v>12223</v>
      </c>
      <c r="G268" s="838">
        <v>39128</v>
      </c>
      <c r="H268" s="838">
        <v>114420</v>
      </c>
      <c r="I268" s="838">
        <v>10044</v>
      </c>
    </row>
    <row r="269" spans="1:9" s="376" customFormat="1" ht="14.5">
      <c r="A269" s="807" t="s">
        <v>1385</v>
      </c>
      <c r="B269" s="838">
        <v>1364313</v>
      </c>
      <c r="C269" s="838">
        <v>1200378</v>
      </c>
      <c r="D269" s="838">
        <v>13816</v>
      </c>
      <c r="E269" s="838">
        <v>140996</v>
      </c>
      <c r="F269" s="838">
        <v>10761</v>
      </c>
      <c r="G269" s="838">
        <v>32947</v>
      </c>
      <c r="H269" s="838">
        <v>97288</v>
      </c>
      <c r="I269" s="838">
        <v>9123</v>
      </c>
    </row>
    <row r="270" spans="1:9" s="376" customFormat="1">
      <c r="A270" s="807">
        <v>2009</v>
      </c>
      <c r="B270" s="838">
        <v>1368347</v>
      </c>
      <c r="C270" s="838">
        <v>1205282</v>
      </c>
      <c r="D270" s="838">
        <v>13361</v>
      </c>
      <c r="E270" s="838">
        <v>140517</v>
      </c>
      <c r="F270" s="838">
        <v>10823</v>
      </c>
      <c r="G270" s="838">
        <v>34794</v>
      </c>
      <c r="H270" s="838">
        <v>94900</v>
      </c>
      <c r="I270" s="838">
        <v>9187</v>
      </c>
    </row>
    <row r="271" spans="1:9" s="376" customFormat="1">
      <c r="A271" s="807">
        <v>2010</v>
      </c>
      <c r="B271" s="838">
        <v>1380452</v>
      </c>
      <c r="C271" s="838">
        <v>1218838</v>
      </c>
      <c r="D271" s="838">
        <v>13058</v>
      </c>
      <c r="E271" s="838">
        <v>139172</v>
      </c>
      <c r="F271" s="838">
        <v>10830</v>
      </c>
      <c r="G271" s="838">
        <v>35285</v>
      </c>
      <c r="H271" s="838">
        <v>93057</v>
      </c>
      <c r="I271" s="838">
        <v>9384</v>
      </c>
    </row>
    <row r="272" spans="1:9" s="376" customFormat="1">
      <c r="A272" s="807">
        <v>2011</v>
      </c>
      <c r="B272" s="838">
        <v>1391906</v>
      </c>
      <c r="C272" s="838">
        <v>1228148</v>
      </c>
      <c r="D272" s="838">
        <v>13373</v>
      </c>
      <c r="E272" s="838">
        <v>140985</v>
      </c>
      <c r="F272" s="838">
        <v>10818</v>
      </c>
      <c r="G272" s="838">
        <v>36730</v>
      </c>
      <c r="H272" s="838">
        <v>93437</v>
      </c>
      <c r="I272" s="838">
        <v>9400</v>
      </c>
    </row>
    <row r="273" spans="1:9" s="376" customFormat="1">
      <c r="A273" s="807">
        <v>2012</v>
      </c>
      <c r="B273" s="838">
        <v>1403296</v>
      </c>
      <c r="C273" s="838">
        <v>1236913</v>
      </c>
      <c r="D273" s="838">
        <v>13624</v>
      </c>
      <c r="E273" s="838">
        <v>143245</v>
      </c>
      <c r="F273" s="838">
        <v>10945</v>
      </c>
      <c r="G273" s="838">
        <v>38228</v>
      </c>
      <c r="H273" s="838">
        <v>94072</v>
      </c>
      <c r="I273" s="838">
        <v>9514</v>
      </c>
    </row>
    <row r="274" spans="1:9" s="376" customFormat="1">
      <c r="A274" s="807">
        <v>2013</v>
      </c>
      <c r="B274" s="838">
        <v>1409417</v>
      </c>
      <c r="C274" s="838">
        <v>1241896</v>
      </c>
      <c r="D274" s="838">
        <v>13373</v>
      </c>
      <c r="E274" s="838">
        <v>144563</v>
      </c>
      <c r="F274" s="838">
        <v>11049</v>
      </c>
      <c r="G274" s="838">
        <v>38955</v>
      </c>
      <c r="H274" s="838">
        <v>94559</v>
      </c>
      <c r="I274" s="838">
        <v>9585</v>
      </c>
    </row>
    <row r="275" spans="1:9" s="376" customFormat="1">
      <c r="A275" s="807">
        <v>2014</v>
      </c>
      <c r="B275" s="838">
        <v>1413480</v>
      </c>
      <c r="C275" s="838">
        <v>1245228</v>
      </c>
      <c r="D275" s="838">
        <v>13840</v>
      </c>
      <c r="E275" s="838">
        <v>144827</v>
      </c>
      <c r="F275" s="838">
        <v>11081</v>
      </c>
      <c r="G275" s="838">
        <v>39605</v>
      </c>
      <c r="H275" s="838">
        <v>94141</v>
      </c>
      <c r="I275" s="838">
        <v>9585</v>
      </c>
    </row>
    <row r="276" spans="1:9" s="376" customFormat="1">
      <c r="A276" s="807">
        <v>2015</v>
      </c>
      <c r="B276" s="838">
        <v>1421341</v>
      </c>
      <c r="C276" s="838">
        <v>1252081</v>
      </c>
      <c r="D276" s="838">
        <v>13464</v>
      </c>
      <c r="E276" s="838">
        <v>146030</v>
      </c>
      <c r="F276" s="838">
        <v>11118</v>
      </c>
      <c r="G276" s="838">
        <v>40086</v>
      </c>
      <c r="H276" s="838">
        <v>94826</v>
      </c>
      <c r="I276" s="838">
        <v>9766</v>
      </c>
    </row>
    <row r="277" spans="1:9" s="376" customFormat="1">
      <c r="A277" s="807">
        <v>2016</v>
      </c>
      <c r="B277" s="838">
        <v>1430610</v>
      </c>
      <c r="C277" s="838">
        <v>1260099</v>
      </c>
      <c r="D277" s="838">
        <v>13251</v>
      </c>
      <c r="E277" s="838">
        <v>147341</v>
      </c>
      <c r="F277" s="838">
        <v>11041</v>
      </c>
      <c r="G277" s="838">
        <v>40640</v>
      </c>
      <c r="H277" s="838">
        <v>95660</v>
      </c>
      <c r="I277" s="838">
        <v>9919</v>
      </c>
    </row>
    <row r="278" spans="1:9" s="376" customFormat="1">
      <c r="A278" s="807">
        <v>2017</v>
      </c>
      <c r="B278" s="838">
        <v>1444352</v>
      </c>
      <c r="C278" s="838">
        <v>1269650</v>
      </c>
      <c r="D278" s="838">
        <v>13360</v>
      </c>
      <c r="E278" s="838">
        <v>151179</v>
      </c>
      <c r="F278" s="838">
        <v>10925</v>
      </c>
      <c r="G278" s="838">
        <v>41675</v>
      </c>
      <c r="H278" s="838">
        <v>98579</v>
      </c>
      <c r="I278" s="838">
        <v>10163</v>
      </c>
    </row>
    <row r="279" spans="1:9" s="376" customFormat="1">
      <c r="A279" s="807">
        <v>2018</v>
      </c>
      <c r="B279" s="838">
        <v>1455493</v>
      </c>
      <c r="C279" s="838">
        <v>1277503</v>
      </c>
      <c r="D279" s="838">
        <v>13454</v>
      </c>
      <c r="E279" s="838">
        <v>154139</v>
      </c>
      <c r="F279" s="838">
        <v>10874</v>
      </c>
      <c r="G279" s="838">
        <v>42145</v>
      </c>
      <c r="H279" s="838">
        <v>101120</v>
      </c>
      <c r="I279" s="838">
        <v>10397</v>
      </c>
    </row>
    <row r="280" spans="1:9" s="376" customFormat="1">
      <c r="A280" s="807">
        <v>2019</v>
      </c>
      <c r="B280" s="838">
        <v>1466939</v>
      </c>
      <c r="C280" s="838">
        <v>1286394</v>
      </c>
      <c r="D280" s="838">
        <v>13437</v>
      </c>
      <c r="E280" s="838">
        <v>156439</v>
      </c>
      <c r="F280" s="838">
        <v>10849</v>
      </c>
      <c r="G280" s="838">
        <v>42779</v>
      </c>
      <c r="H280" s="838">
        <v>102811</v>
      </c>
      <c r="I280" s="838">
        <v>10669</v>
      </c>
    </row>
    <row r="281" spans="1:9" s="376" customFormat="1">
      <c r="A281" s="834"/>
      <c r="B281" s="838"/>
      <c r="C281" s="244"/>
      <c r="D281" s="838"/>
      <c r="E281" s="244"/>
      <c r="F281" s="838"/>
      <c r="G281" s="244"/>
      <c r="H281" s="857"/>
      <c r="I281" s="857"/>
    </row>
    <row r="282" spans="1:9" s="376" customFormat="1" ht="13">
      <c r="A282" s="837"/>
      <c r="B282" s="1285" t="s">
        <v>460</v>
      </c>
      <c r="C282" s="1285"/>
      <c r="D282" s="1285"/>
      <c r="E282" s="1285"/>
      <c r="F282" s="1285"/>
      <c r="G282" s="1285"/>
      <c r="H282" s="1285"/>
      <c r="I282" s="1285"/>
    </row>
    <row r="283" spans="1:9" s="376" customFormat="1">
      <c r="A283" s="833"/>
      <c r="B283" s="323"/>
      <c r="C283" s="323"/>
      <c r="D283" s="323"/>
      <c r="E283" s="323"/>
      <c r="F283" s="841"/>
      <c r="G283" s="841"/>
      <c r="H283" s="841"/>
      <c r="I283" s="841"/>
    </row>
    <row r="284" spans="1:9" s="376" customFormat="1">
      <c r="A284" s="807">
        <v>2006</v>
      </c>
      <c r="B284" s="838">
        <v>54896530</v>
      </c>
      <c r="C284" s="838">
        <v>46833123</v>
      </c>
      <c r="D284" s="838">
        <v>545602</v>
      </c>
      <c r="E284" s="838">
        <v>7195662</v>
      </c>
      <c r="F284" s="838">
        <v>893380</v>
      </c>
      <c r="G284" s="838">
        <v>1432483</v>
      </c>
      <c r="H284" s="838">
        <v>4869799</v>
      </c>
      <c r="I284" s="838">
        <v>322143</v>
      </c>
    </row>
    <row r="285" spans="1:9" s="376" customFormat="1">
      <c r="A285" s="807">
        <v>2007</v>
      </c>
      <c r="B285" s="838">
        <v>55498272</v>
      </c>
      <c r="C285" s="838">
        <v>47380553</v>
      </c>
      <c r="D285" s="838">
        <v>550146</v>
      </c>
      <c r="E285" s="838">
        <v>7247157</v>
      </c>
      <c r="F285" s="838">
        <v>857309</v>
      </c>
      <c r="G285" s="838">
        <v>1419329</v>
      </c>
      <c r="H285" s="838">
        <v>4970519</v>
      </c>
      <c r="I285" s="838">
        <v>320416</v>
      </c>
    </row>
    <row r="286" spans="1:9" s="376" customFormat="1" ht="14.5">
      <c r="A286" s="807" t="s">
        <v>1385</v>
      </c>
      <c r="B286" s="838">
        <v>49314712</v>
      </c>
      <c r="C286" s="838">
        <v>42335284</v>
      </c>
      <c r="D286" s="838">
        <v>483676</v>
      </c>
      <c r="E286" s="838">
        <v>6205535</v>
      </c>
      <c r="F286" s="838">
        <v>782155</v>
      </c>
      <c r="G286" s="838">
        <v>1186928</v>
      </c>
      <c r="H286" s="838">
        <v>4236452</v>
      </c>
      <c r="I286" s="838">
        <v>290217</v>
      </c>
    </row>
    <row r="287" spans="1:9" s="376" customFormat="1">
      <c r="A287" s="807">
        <v>2009</v>
      </c>
      <c r="B287" s="838">
        <v>49563089</v>
      </c>
      <c r="C287" s="838">
        <v>42576460</v>
      </c>
      <c r="D287" s="838">
        <v>439199</v>
      </c>
      <c r="E287" s="838">
        <v>6286357</v>
      </c>
      <c r="F287" s="838">
        <v>753688</v>
      </c>
      <c r="G287" s="838">
        <v>1272883</v>
      </c>
      <c r="H287" s="838">
        <v>4259786</v>
      </c>
      <c r="I287" s="838">
        <v>261073</v>
      </c>
    </row>
    <row r="288" spans="1:9" s="376" customFormat="1">
      <c r="A288" s="807">
        <v>2010</v>
      </c>
      <c r="B288" s="838">
        <v>50169038</v>
      </c>
      <c r="C288" s="838">
        <v>43224949</v>
      </c>
      <c r="D288" s="838">
        <v>436238</v>
      </c>
      <c r="E288" s="838">
        <v>6207259</v>
      </c>
      <c r="F288" s="838">
        <v>728867</v>
      </c>
      <c r="G288" s="838">
        <v>1294389</v>
      </c>
      <c r="H288" s="838">
        <v>4184003</v>
      </c>
      <c r="I288" s="838">
        <v>300592</v>
      </c>
    </row>
    <row r="289" spans="1:9" s="376" customFormat="1">
      <c r="A289" s="807">
        <v>2011</v>
      </c>
      <c r="B289" s="838">
        <v>50859791</v>
      </c>
      <c r="C289" s="838">
        <v>43843008</v>
      </c>
      <c r="D289" s="838">
        <v>447376</v>
      </c>
      <c r="E289" s="838">
        <v>6292182</v>
      </c>
      <c r="F289" s="838">
        <v>704419</v>
      </c>
      <c r="G289" s="838">
        <v>1356543</v>
      </c>
      <c r="H289" s="838">
        <v>4231220</v>
      </c>
      <c r="I289" s="838">
        <v>277225</v>
      </c>
    </row>
    <row r="290" spans="1:9" s="376" customFormat="1">
      <c r="A290" s="807">
        <v>2012</v>
      </c>
      <c r="B290" s="838">
        <v>51691400</v>
      </c>
      <c r="C290" s="838">
        <v>44478693</v>
      </c>
      <c r="D290" s="838">
        <v>463275</v>
      </c>
      <c r="E290" s="838">
        <v>6474169</v>
      </c>
      <c r="F290" s="838">
        <v>682725</v>
      </c>
      <c r="G290" s="838">
        <v>1446645</v>
      </c>
      <c r="H290" s="838">
        <v>4344799</v>
      </c>
      <c r="I290" s="838">
        <v>275263</v>
      </c>
    </row>
    <row r="291" spans="1:9" s="376" customFormat="1">
      <c r="A291" s="807">
        <v>2013</v>
      </c>
      <c r="B291" s="838">
        <v>52345803</v>
      </c>
      <c r="C291" s="838">
        <v>45000599</v>
      </c>
      <c r="D291" s="838">
        <v>471440</v>
      </c>
      <c r="E291" s="838">
        <v>6595836</v>
      </c>
      <c r="F291" s="838">
        <v>662021</v>
      </c>
      <c r="G291" s="838">
        <v>1508261</v>
      </c>
      <c r="H291" s="838">
        <v>4425554</v>
      </c>
      <c r="I291" s="838">
        <v>277928</v>
      </c>
    </row>
    <row r="292" spans="1:9" s="376" customFormat="1">
      <c r="A292" s="807">
        <v>2014</v>
      </c>
      <c r="B292" s="838">
        <v>52919743</v>
      </c>
      <c r="C292" s="838">
        <v>45463822</v>
      </c>
      <c r="D292" s="838">
        <v>505857</v>
      </c>
      <c r="E292" s="838">
        <v>6668449</v>
      </c>
      <c r="F292" s="838">
        <v>641380</v>
      </c>
      <c r="G292" s="838">
        <v>1552784</v>
      </c>
      <c r="H292" s="838">
        <v>4474285</v>
      </c>
      <c r="I292" s="838">
        <v>281615</v>
      </c>
    </row>
    <row r="293" spans="1:9" s="376" customFormat="1">
      <c r="A293" s="807">
        <v>2015</v>
      </c>
      <c r="B293" s="838">
        <v>53675186</v>
      </c>
      <c r="C293" s="838">
        <v>46071621</v>
      </c>
      <c r="D293" s="838">
        <v>529947</v>
      </c>
      <c r="E293" s="838">
        <v>6786935</v>
      </c>
      <c r="F293" s="838">
        <v>622027</v>
      </c>
      <c r="G293" s="838">
        <v>1587033</v>
      </c>
      <c r="H293" s="838">
        <v>4577875</v>
      </c>
      <c r="I293" s="838">
        <v>286683</v>
      </c>
    </row>
    <row r="294" spans="1:9" s="376" customFormat="1">
      <c r="A294" s="807">
        <v>2016</v>
      </c>
      <c r="B294" s="838">
        <v>54566383</v>
      </c>
      <c r="C294" s="838">
        <v>46793367</v>
      </c>
      <c r="D294" s="838">
        <v>544971</v>
      </c>
      <c r="E294" s="838">
        <v>6935014</v>
      </c>
      <c r="F294" s="838">
        <v>603737</v>
      </c>
      <c r="G294" s="838">
        <v>1628146</v>
      </c>
      <c r="H294" s="838">
        <v>4703131</v>
      </c>
      <c r="I294" s="838">
        <v>293031</v>
      </c>
    </row>
    <row r="295" spans="1:9" s="376" customFormat="1">
      <c r="A295" s="807">
        <v>2017</v>
      </c>
      <c r="B295" s="838">
        <v>55535869</v>
      </c>
      <c r="C295" s="838">
        <v>47556184</v>
      </c>
      <c r="D295" s="838">
        <v>568470</v>
      </c>
      <c r="E295" s="838">
        <v>7110186</v>
      </c>
      <c r="F295" s="838">
        <v>586844</v>
      </c>
      <c r="G295" s="838">
        <v>1676939</v>
      </c>
      <c r="H295" s="838">
        <v>4846403</v>
      </c>
      <c r="I295" s="838">
        <v>301029</v>
      </c>
    </row>
    <row r="296" spans="1:9" s="376" customFormat="1">
      <c r="A296" s="807">
        <v>2018</v>
      </c>
      <c r="B296" s="838">
        <v>56428500</v>
      </c>
      <c r="C296" s="838">
        <v>48215461</v>
      </c>
      <c r="D296" s="838">
        <v>588611</v>
      </c>
      <c r="E296" s="838">
        <v>7315299</v>
      </c>
      <c r="F296" s="838">
        <v>572432</v>
      </c>
      <c r="G296" s="838">
        <v>1734078</v>
      </c>
      <c r="H296" s="838">
        <v>5008789</v>
      </c>
      <c r="I296" s="838">
        <v>309129</v>
      </c>
    </row>
    <row r="297" spans="1:9" s="376" customFormat="1">
      <c r="A297" s="807">
        <v>2019</v>
      </c>
      <c r="B297" s="838">
        <v>57276369</v>
      </c>
      <c r="C297" s="838">
        <v>48859773</v>
      </c>
      <c r="D297" s="838">
        <v>607754</v>
      </c>
      <c r="E297" s="838">
        <v>7491540</v>
      </c>
      <c r="F297" s="838">
        <v>560546</v>
      </c>
      <c r="G297" s="838">
        <v>1783598</v>
      </c>
      <c r="H297" s="838">
        <v>5147396</v>
      </c>
      <c r="I297" s="838">
        <v>317302</v>
      </c>
    </row>
    <row r="298" spans="1:9" ht="12.75" customHeight="1">
      <c r="A298" s="841"/>
      <c r="B298" s="842"/>
      <c r="C298" s="841"/>
      <c r="D298" s="841"/>
      <c r="E298" s="841"/>
      <c r="F298" s="841"/>
      <c r="G298" s="841"/>
      <c r="H298" s="841"/>
      <c r="I298" s="841"/>
    </row>
    <row r="299" spans="1:9" s="374" customFormat="1" ht="15" customHeight="1">
      <c r="A299" s="839"/>
      <c r="B299" s="1281" t="s">
        <v>1054</v>
      </c>
      <c r="C299" s="1281"/>
      <c r="D299" s="1281"/>
      <c r="E299" s="1281"/>
      <c r="F299" s="1281"/>
      <c r="G299" s="1281"/>
      <c r="H299" s="1281"/>
      <c r="I299" s="1281"/>
    </row>
    <row r="300" spans="1:9" s="374" customFormat="1" ht="15" customHeight="1">
      <c r="A300" s="839"/>
      <c r="B300" s="1281" t="s">
        <v>1015</v>
      </c>
      <c r="C300" s="1281"/>
      <c r="D300" s="1281"/>
      <c r="E300" s="1281"/>
      <c r="F300" s="1281"/>
      <c r="G300" s="1281"/>
      <c r="H300" s="1281"/>
      <c r="I300" s="1281"/>
    </row>
    <row r="301" spans="1:9" s="374" customFormat="1" ht="15" customHeight="1">
      <c r="A301" s="839"/>
      <c r="B301" s="1281" t="s">
        <v>1016</v>
      </c>
      <c r="C301" s="1281"/>
      <c r="D301" s="1281"/>
      <c r="E301" s="1281"/>
      <c r="F301" s="1281"/>
      <c r="G301" s="1281"/>
      <c r="H301" s="1281"/>
      <c r="I301" s="1281"/>
    </row>
    <row r="302" spans="1:9" s="374" customFormat="1" ht="15" customHeight="1">
      <c r="A302" s="839"/>
      <c r="B302" s="1281" t="s">
        <v>1017</v>
      </c>
      <c r="C302" s="1281"/>
      <c r="D302" s="1281"/>
      <c r="E302" s="1281"/>
      <c r="F302" s="1281"/>
      <c r="G302" s="1281"/>
      <c r="H302" s="1281"/>
      <c r="I302" s="1281"/>
    </row>
    <row r="303" spans="1:9" ht="26.25" customHeight="1">
      <c r="A303" s="840"/>
      <c r="B303" s="1281" t="s">
        <v>1135</v>
      </c>
      <c r="C303" s="1281"/>
      <c r="D303" s="1281"/>
      <c r="E303" s="1281"/>
      <c r="F303" s="1281"/>
      <c r="G303" s="1281"/>
      <c r="H303" s="1281"/>
      <c r="I303" s="1281"/>
    </row>
    <row r="313" spans="3:5">
      <c r="C313" s="200"/>
      <c r="D313" s="200"/>
      <c r="E313" s="200"/>
    </row>
  </sheetData>
  <sheetProtection selectLockedCells="1"/>
  <mergeCells count="30">
    <mergeCell ref="B44:I44"/>
    <mergeCell ref="C7:C8"/>
    <mergeCell ref="D7:D8"/>
    <mergeCell ref="E7:E8"/>
    <mergeCell ref="F7:H7"/>
    <mergeCell ref="I7:I8"/>
    <mergeCell ref="A6:A8"/>
    <mergeCell ref="B6:B8"/>
    <mergeCell ref="C6:I6"/>
    <mergeCell ref="B10:I10"/>
    <mergeCell ref="B27:I27"/>
    <mergeCell ref="B300:I300"/>
    <mergeCell ref="B302:I302"/>
    <mergeCell ref="B303:I303"/>
    <mergeCell ref="B265:I265"/>
    <mergeCell ref="B282:I282"/>
    <mergeCell ref="B299:I299"/>
    <mergeCell ref="B301:I301"/>
    <mergeCell ref="B248:I248"/>
    <mergeCell ref="B61:I61"/>
    <mergeCell ref="B78:I78"/>
    <mergeCell ref="B163:I163"/>
    <mergeCell ref="B180:I180"/>
    <mergeCell ref="B197:I197"/>
    <mergeCell ref="B214:I214"/>
    <mergeCell ref="B231:I231"/>
    <mergeCell ref="B95:I95"/>
    <mergeCell ref="B112:I112"/>
    <mergeCell ref="B129:I129"/>
    <mergeCell ref="B146:I146"/>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&amp;"Arial,Fett"Bestand an Kraftfahrzeugen der Wirtschaftszweige*) und privaten Haushalte 2006 – 2019 nach Bundesländern
Anzahl</oddHeader>
    <oddFooter>&amp;CStatistische Ämter der Länder – Indikatoren und Kennzahlen, UGRdL 2020</oddFooter>
  </headerFooter>
  <rowBreaks count="9" manualBreakCount="9">
    <brk id="36" max="8" man="1"/>
    <brk id="64" max="8" man="1"/>
    <brk id="92" max="8" man="1"/>
    <brk id="120" max="8" man="1"/>
    <brk id="148" max="8" man="1"/>
    <brk id="176" max="8" man="1"/>
    <brk id="204" max="8" man="1"/>
    <brk id="232" max="8" man="1"/>
    <brk id="260" max="8" man="1"/>
  </rowBreaks>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8">
    <pageSetUpPr autoPageBreaks="0"/>
  </sheetPr>
  <dimension ref="A1:R48"/>
  <sheetViews>
    <sheetView showGridLines="0" showRowColHeaders="0" zoomScaleNormal="100" workbookViewId="0">
      <pane xSplit="1" ySplit="6" topLeftCell="B7" activePane="bottomRight" state="frozen"/>
      <selection pane="topRight"/>
      <selection pane="bottomLeft"/>
      <selection pane="bottomRight"/>
    </sheetView>
  </sheetViews>
  <sheetFormatPr baseColWidth="10" defaultColWidth="11.453125" defaultRowHeight="12.75" customHeight="1"/>
  <cols>
    <col min="1" max="1" width="29.54296875" style="674" customWidth="1"/>
    <col min="2" max="13" width="13.54296875" style="523" customWidth="1"/>
    <col min="14" max="16384" width="11.453125" style="217"/>
  </cols>
  <sheetData>
    <row r="1" spans="1:13" ht="12.75" customHeight="1">
      <c r="A1" s="473" t="s">
        <v>322</v>
      </c>
    </row>
    <row r="3" spans="1:13" ht="12.75" customHeight="1">
      <c r="A3" s="125" t="s">
        <v>645</v>
      </c>
      <c r="B3" s="125" t="s">
        <v>59</v>
      </c>
      <c r="C3" s="125"/>
      <c r="D3" s="125"/>
      <c r="E3" s="125"/>
      <c r="F3" s="125"/>
      <c r="G3" s="125"/>
      <c r="H3" s="125"/>
      <c r="I3" s="125"/>
      <c r="J3" s="125"/>
      <c r="K3" s="674"/>
      <c r="L3" s="674"/>
      <c r="M3" s="674"/>
    </row>
    <row r="4" spans="1:13" ht="12.75" customHeight="1">
      <c r="A4" s="125"/>
      <c r="B4" s="125"/>
      <c r="C4" s="125"/>
      <c r="D4" s="125"/>
      <c r="E4" s="125"/>
      <c r="F4" s="127"/>
      <c r="G4" s="128"/>
      <c r="H4" s="128"/>
      <c r="I4" s="128"/>
      <c r="J4" s="125"/>
    </row>
    <row r="5" spans="1:13" s="523" customFormat="1" ht="20.25" customHeight="1">
      <c r="A5" s="1286" t="s">
        <v>433</v>
      </c>
      <c r="B5" s="1471" t="s">
        <v>1031</v>
      </c>
      <c r="C5" s="1472"/>
      <c r="D5" s="1472"/>
      <c r="E5" s="1473" t="s">
        <v>1032</v>
      </c>
      <c r="F5" s="1473" t="s">
        <v>1033</v>
      </c>
      <c r="G5" s="1473" t="s">
        <v>1034</v>
      </c>
      <c r="H5" s="1473" t="s">
        <v>1035</v>
      </c>
      <c r="I5" s="1471" t="s">
        <v>1036</v>
      </c>
      <c r="J5" s="1472"/>
      <c r="K5" s="1472"/>
      <c r="L5" s="1472"/>
      <c r="M5" s="1472"/>
    </row>
    <row r="6" spans="1:13" s="523" customFormat="1" ht="58.5" customHeight="1">
      <c r="A6" s="1287"/>
      <c r="B6" s="498" t="s">
        <v>646</v>
      </c>
      <c r="C6" s="526" t="s">
        <v>1037</v>
      </c>
      <c r="D6" s="526" t="s">
        <v>1038</v>
      </c>
      <c r="E6" s="1474"/>
      <c r="F6" s="1474"/>
      <c r="G6" s="1474"/>
      <c r="H6" s="1474"/>
      <c r="I6" s="526" t="s">
        <v>646</v>
      </c>
      <c r="J6" s="526" t="s">
        <v>1039</v>
      </c>
      <c r="K6" s="526" t="s">
        <v>1038</v>
      </c>
      <c r="L6" s="526" t="s">
        <v>1040</v>
      </c>
      <c r="M6" s="526" t="s">
        <v>1041</v>
      </c>
    </row>
    <row r="7" spans="1:13" ht="7" customHeight="1">
      <c r="A7" s="125"/>
      <c r="B7" s="125"/>
      <c r="C7" s="125"/>
      <c r="D7" s="125"/>
      <c r="E7" s="125"/>
      <c r="F7" s="127"/>
      <c r="G7" s="128"/>
      <c r="H7" s="128"/>
      <c r="I7" s="128"/>
      <c r="J7" s="125"/>
    </row>
    <row r="8" spans="1:13" ht="15">
      <c r="A8" s="125"/>
      <c r="B8" s="1364" t="s">
        <v>1042</v>
      </c>
      <c r="C8" s="1364"/>
      <c r="D8" s="1364"/>
      <c r="E8" s="1364"/>
      <c r="F8" s="1364"/>
      <c r="G8" s="1364"/>
      <c r="H8" s="1364"/>
      <c r="I8" s="1364" t="s">
        <v>1042</v>
      </c>
      <c r="J8" s="1364"/>
      <c r="K8" s="1364"/>
      <c r="L8" s="1364"/>
      <c r="M8" s="1364"/>
    </row>
    <row r="9" spans="1:13" ht="7" customHeight="1">
      <c r="A9" s="128"/>
      <c r="C9" s="130"/>
      <c r="D9" s="130"/>
      <c r="E9" s="130"/>
      <c r="F9" s="130"/>
      <c r="G9" s="130"/>
      <c r="H9" s="130"/>
      <c r="I9" s="130"/>
      <c r="J9" s="130"/>
    </row>
    <row r="10" spans="1:13" ht="12.75" customHeight="1">
      <c r="A10" s="133" t="s">
        <v>435</v>
      </c>
      <c r="B10" s="1141">
        <v>8292.5198627008158</v>
      </c>
      <c r="C10" s="1141">
        <v>7179.2898627008153</v>
      </c>
      <c r="D10" s="1141">
        <v>1113.23</v>
      </c>
      <c r="E10" s="1177">
        <v>-2.2410000000000001</v>
      </c>
      <c r="F10" s="1141">
        <v>8290.2788627008158</v>
      </c>
      <c r="G10" s="1177">
        <v>-17.00592345058686</v>
      </c>
      <c r="H10" s="1177">
        <v>0</v>
      </c>
      <c r="I10" s="1141">
        <v>8273.2729392502279</v>
      </c>
      <c r="J10" s="1141">
        <v>6956.4660995748609</v>
      </c>
      <c r="K10" s="1141">
        <v>1113.23</v>
      </c>
      <c r="L10" s="1141">
        <v>94.527000000000001</v>
      </c>
      <c r="M10" s="1141">
        <v>109.04983967536764</v>
      </c>
    </row>
    <row r="11" spans="1:13" ht="12.75" customHeight="1">
      <c r="A11" s="133" t="s">
        <v>436</v>
      </c>
      <c r="B11" s="1141">
        <v>5814.9958219601613</v>
      </c>
      <c r="C11" s="1141">
        <v>4913.8788219601611</v>
      </c>
      <c r="D11" s="1141">
        <v>901.11699999999996</v>
      </c>
      <c r="E11" s="1177">
        <v>-0.315</v>
      </c>
      <c r="F11" s="1141">
        <v>5814.6808219601608</v>
      </c>
      <c r="G11" s="1177">
        <v>-60.949758382123321</v>
      </c>
      <c r="H11" s="1177">
        <v>0</v>
      </c>
      <c r="I11" s="1141">
        <v>5753.7310635780377</v>
      </c>
      <c r="J11" s="1141">
        <v>4527.7430045040383</v>
      </c>
      <c r="K11" s="1141">
        <v>901.11699999999996</v>
      </c>
      <c r="L11" s="1141">
        <v>137.40700000000001</v>
      </c>
      <c r="M11" s="1141">
        <v>187.46405907399952</v>
      </c>
    </row>
    <row r="12" spans="1:13" ht="12.75" customHeight="1">
      <c r="A12" s="133" t="s">
        <v>437</v>
      </c>
      <c r="B12" s="1141">
        <v>1424.2590576504037</v>
      </c>
      <c r="C12" s="1141">
        <v>1412.5640576504038</v>
      </c>
      <c r="D12" s="1141">
        <v>11.695</v>
      </c>
      <c r="E12" s="1177">
        <v>11.122999999999999</v>
      </c>
      <c r="F12" s="1141">
        <v>1435.382057650404</v>
      </c>
      <c r="G12" s="1177">
        <v>4.7072004304794666</v>
      </c>
      <c r="H12" s="1177">
        <v>0</v>
      </c>
      <c r="I12" s="1141">
        <v>1440.0892580808834</v>
      </c>
      <c r="J12" s="1141">
        <v>1394.6105201926882</v>
      </c>
      <c r="K12" s="1141">
        <v>11.695</v>
      </c>
      <c r="L12" s="1141">
        <v>13.016999999999999</v>
      </c>
      <c r="M12" s="1141">
        <v>20.766737888194999</v>
      </c>
    </row>
    <row r="13" spans="1:13" ht="12.75" customHeight="1">
      <c r="A13" s="133" t="s">
        <v>438</v>
      </c>
      <c r="B13" s="1141">
        <v>842.35084319414148</v>
      </c>
      <c r="C13" s="1141">
        <v>821.84684319414157</v>
      </c>
      <c r="D13" s="1141">
        <v>20.504000000000001</v>
      </c>
      <c r="E13" s="1177">
        <v>1.464</v>
      </c>
      <c r="F13" s="1141">
        <v>843.81484319414164</v>
      </c>
      <c r="G13" s="1177">
        <v>-11.551699812310959</v>
      </c>
      <c r="H13" s="1177">
        <v>0</v>
      </c>
      <c r="I13" s="1141">
        <v>832.26314338183079</v>
      </c>
      <c r="J13" s="1141">
        <v>713.21379809399627</v>
      </c>
      <c r="K13" s="1141">
        <v>20.504000000000001</v>
      </c>
      <c r="L13" s="1141">
        <v>21.36</v>
      </c>
      <c r="M13" s="1141">
        <v>77.185345287834465</v>
      </c>
    </row>
    <row r="14" spans="1:13" ht="12.75" customHeight="1">
      <c r="A14" s="133" t="s">
        <v>439</v>
      </c>
      <c r="B14" s="1141">
        <v>1179.8248087710097</v>
      </c>
      <c r="C14" s="1141">
        <v>1157.9018087710097</v>
      </c>
      <c r="D14" s="1141">
        <v>21.922999999999998</v>
      </c>
      <c r="E14" s="1177">
        <v>35.692</v>
      </c>
      <c r="F14" s="1141">
        <v>1215.5168087710097</v>
      </c>
      <c r="G14" s="1177">
        <v>-0.42584378312441323</v>
      </c>
      <c r="H14" s="1177">
        <v>0</v>
      </c>
      <c r="I14" s="1141">
        <v>1215.0909649878849</v>
      </c>
      <c r="J14" s="1141">
        <v>1188.6110040767173</v>
      </c>
      <c r="K14" s="1141">
        <v>21.922999999999998</v>
      </c>
      <c r="L14" s="1141">
        <v>1.0189999999999999</v>
      </c>
      <c r="M14" s="1141">
        <v>3.5379609111675419</v>
      </c>
    </row>
    <row r="15" spans="1:13" ht="12.75" customHeight="1">
      <c r="A15" s="133" t="s">
        <v>440</v>
      </c>
      <c r="B15" s="1141">
        <v>646.48150758855002</v>
      </c>
      <c r="C15" s="1141">
        <v>603.12250758854998</v>
      </c>
      <c r="D15" s="1141">
        <v>43.359000000000002</v>
      </c>
      <c r="E15" s="1177">
        <v>31.439</v>
      </c>
      <c r="F15" s="1141">
        <v>677.92050758854998</v>
      </c>
      <c r="G15" s="1177">
        <v>2.2195086377248776</v>
      </c>
      <c r="H15" s="1177">
        <v>0</v>
      </c>
      <c r="I15" s="1141">
        <v>680.14001622627484</v>
      </c>
      <c r="J15" s="1141">
        <v>573.92837959089059</v>
      </c>
      <c r="K15" s="1141">
        <v>43.359000000000002</v>
      </c>
      <c r="L15" s="1141">
        <v>0.42699999999999999</v>
      </c>
      <c r="M15" s="1141">
        <v>62.42563663538423</v>
      </c>
    </row>
    <row r="16" spans="1:13" ht="12.75" customHeight="1">
      <c r="A16" s="133" t="s">
        <v>441</v>
      </c>
      <c r="B16" s="1141">
        <v>4684.7258058849739</v>
      </c>
      <c r="C16" s="1141">
        <v>4103.7898058849742</v>
      </c>
      <c r="D16" s="1141">
        <v>580.93600000000004</v>
      </c>
      <c r="E16" s="1177">
        <v>-6.1600000000000295</v>
      </c>
      <c r="F16" s="1141">
        <v>4678.5658058849749</v>
      </c>
      <c r="G16" s="1177">
        <v>-7.8679724779698175</v>
      </c>
      <c r="H16" s="1177">
        <v>0</v>
      </c>
      <c r="I16" s="1141">
        <v>4670.6978334070045</v>
      </c>
      <c r="J16" s="1141">
        <v>3988.1827979574764</v>
      </c>
      <c r="K16" s="1141">
        <v>580.93600000000004</v>
      </c>
      <c r="L16" s="1141">
        <v>37.97</v>
      </c>
      <c r="M16" s="1141">
        <v>63.609035449528491</v>
      </c>
    </row>
    <row r="17" spans="1:18" ht="12.75" customHeight="1">
      <c r="A17" s="133" t="s">
        <v>442</v>
      </c>
      <c r="B17" s="1141">
        <v>163.48265070919447</v>
      </c>
      <c r="C17" s="1141">
        <v>146.11565070919448</v>
      </c>
      <c r="D17" s="1141">
        <v>17.367000000000001</v>
      </c>
      <c r="E17" s="1177">
        <v>0.107</v>
      </c>
      <c r="F17" s="1141">
        <v>163.58965070919447</v>
      </c>
      <c r="G17" s="1177">
        <v>-8.7974106720357739</v>
      </c>
      <c r="H17" s="1177">
        <v>0</v>
      </c>
      <c r="I17" s="1141">
        <v>154.79224003715871</v>
      </c>
      <c r="J17" s="1141">
        <v>104.7582845458505</v>
      </c>
      <c r="K17" s="1141">
        <v>17.367000000000001</v>
      </c>
      <c r="L17" s="1141">
        <v>16.216999999999999</v>
      </c>
      <c r="M17" s="1141">
        <v>16.449955491308227</v>
      </c>
    </row>
    <row r="18" spans="1:18" ht="12.75" customHeight="1">
      <c r="A18" s="133" t="s">
        <v>443</v>
      </c>
      <c r="B18" s="1141">
        <v>5999.3525230613923</v>
      </c>
      <c r="C18" s="1141">
        <v>5839.6505230613921</v>
      </c>
      <c r="D18" s="1141">
        <v>159.702</v>
      </c>
      <c r="E18" s="1177">
        <v>-49.901000000000003</v>
      </c>
      <c r="F18" s="1141">
        <v>5949.4515230613915</v>
      </c>
      <c r="G18" s="1177">
        <v>-53.818924418587642</v>
      </c>
      <c r="H18" s="1177">
        <v>0</v>
      </c>
      <c r="I18" s="1141">
        <v>5895.6325986428046</v>
      </c>
      <c r="J18" s="1141">
        <v>5484.3522274184925</v>
      </c>
      <c r="K18" s="1141">
        <v>159.702</v>
      </c>
      <c r="L18" s="1141">
        <v>36.042999999999999</v>
      </c>
      <c r="M18" s="1141">
        <v>215.53537122431084</v>
      </c>
    </row>
    <row r="19" spans="1:18" ht="12.75" customHeight="1">
      <c r="A19" s="133" t="s">
        <v>444</v>
      </c>
      <c r="B19" s="1141">
        <v>9207.1170674493169</v>
      </c>
      <c r="C19" s="1141">
        <v>7747.2870674493161</v>
      </c>
      <c r="D19" s="1141">
        <v>1459.83</v>
      </c>
      <c r="E19" s="1177">
        <v>-14.692</v>
      </c>
      <c r="F19" s="1141">
        <v>9192.4250674493142</v>
      </c>
      <c r="G19" s="1177">
        <v>-50.244700232841552</v>
      </c>
      <c r="H19" s="1177">
        <v>0</v>
      </c>
      <c r="I19" s="1141">
        <v>9142.1803672164733</v>
      </c>
      <c r="J19" s="1141">
        <v>7047.2299898947376</v>
      </c>
      <c r="K19" s="1141">
        <v>1459.83</v>
      </c>
      <c r="L19" s="1141">
        <v>100.42100000000001</v>
      </c>
      <c r="M19" s="1141">
        <v>534.69937732173616</v>
      </c>
    </row>
    <row r="20" spans="1:18" ht="12.75" customHeight="1">
      <c r="A20" s="133" t="s">
        <v>445</v>
      </c>
      <c r="B20" s="1141">
        <v>2443.7363437666982</v>
      </c>
      <c r="C20" s="1141">
        <v>2179.7653437666982</v>
      </c>
      <c r="D20" s="1141">
        <v>263.971</v>
      </c>
      <c r="E20" s="1177">
        <v>16.268000000000001</v>
      </c>
      <c r="F20" s="1141">
        <v>2460.0043437666991</v>
      </c>
      <c r="G20" s="1177">
        <v>-12.147757878673714</v>
      </c>
      <c r="H20" s="1177">
        <v>0</v>
      </c>
      <c r="I20" s="1141">
        <v>2447.8565858880247</v>
      </c>
      <c r="J20" s="1141">
        <v>2068.599222698268</v>
      </c>
      <c r="K20" s="1141">
        <v>263.971</v>
      </c>
      <c r="L20" s="1141">
        <v>27.042000000000002</v>
      </c>
      <c r="M20" s="1141">
        <v>88.24436318975701</v>
      </c>
    </row>
    <row r="21" spans="1:18" ht="12.75" customHeight="1">
      <c r="A21" s="133" t="s">
        <v>446</v>
      </c>
      <c r="B21" s="1141">
        <v>391.18881013567352</v>
      </c>
      <c r="C21" s="1141">
        <v>295.72681013567347</v>
      </c>
      <c r="D21" s="1141">
        <v>95.462000000000003</v>
      </c>
      <c r="E21" s="1177">
        <v>-0.10199999999999999</v>
      </c>
      <c r="F21" s="1141">
        <v>391.08681013567349</v>
      </c>
      <c r="G21" s="1177">
        <v>-0.60374512375725753</v>
      </c>
      <c r="H21" s="1177">
        <v>0</v>
      </c>
      <c r="I21" s="1141">
        <v>390.48306501191621</v>
      </c>
      <c r="J21" s="1141">
        <v>251.71831172164079</v>
      </c>
      <c r="K21" s="1141">
        <v>95.462000000000003</v>
      </c>
      <c r="L21" s="1141">
        <v>6.992</v>
      </c>
      <c r="M21" s="1141">
        <v>36.31075329027545</v>
      </c>
    </row>
    <row r="22" spans="1:18" ht="12.75" customHeight="1">
      <c r="A22" s="133" t="s">
        <v>447</v>
      </c>
      <c r="B22" s="1141">
        <v>967.6052859408295</v>
      </c>
      <c r="C22" s="1141">
        <v>809.8752859408296</v>
      </c>
      <c r="D22" s="1141">
        <v>157.72999999999999</v>
      </c>
      <c r="E22" s="1177">
        <v>-8.02199999999997</v>
      </c>
      <c r="F22" s="1141">
        <v>959.58328594082946</v>
      </c>
      <c r="G22" s="1177">
        <v>-7.5833151481544485</v>
      </c>
      <c r="H22" s="1177">
        <v>0</v>
      </c>
      <c r="I22" s="1141">
        <v>951.99997079267507</v>
      </c>
      <c r="J22" s="1141">
        <v>617.53233850146455</v>
      </c>
      <c r="K22" s="1141">
        <v>157.72999999999999</v>
      </c>
      <c r="L22" s="1141">
        <v>92.106999999999999</v>
      </c>
      <c r="M22" s="1141">
        <v>84.630632291210503</v>
      </c>
    </row>
    <row r="23" spans="1:18" ht="12.75" customHeight="1">
      <c r="A23" s="133" t="s">
        <v>448</v>
      </c>
      <c r="B23" s="1141">
        <v>626.59200683665881</v>
      </c>
      <c r="C23" s="1141">
        <v>582.3810068366588</v>
      </c>
      <c r="D23" s="1141">
        <v>44.210999999999999</v>
      </c>
      <c r="E23" s="1177">
        <v>7.4749999999999854</v>
      </c>
      <c r="F23" s="1141">
        <v>634.06700683665872</v>
      </c>
      <c r="G23" s="1177">
        <v>-10.101118764232101</v>
      </c>
      <c r="H23" s="1177">
        <v>0</v>
      </c>
      <c r="I23" s="1141">
        <v>623.96588807242665</v>
      </c>
      <c r="J23" s="1141">
        <v>488.81171680701073</v>
      </c>
      <c r="K23" s="1141">
        <v>44.210999999999999</v>
      </c>
      <c r="L23" s="1141">
        <v>43.828000000000003</v>
      </c>
      <c r="M23" s="1141">
        <v>47.115171265415874</v>
      </c>
    </row>
    <row r="24" spans="1:18" ht="12.75" customHeight="1">
      <c r="A24" s="133" t="s">
        <v>449</v>
      </c>
      <c r="B24" s="1141">
        <v>5346.5666923257158</v>
      </c>
      <c r="C24" s="1141">
        <v>5308.5116923257156</v>
      </c>
      <c r="D24" s="1141">
        <v>38.055</v>
      </c>
      <c r="E24" s="1177">
        <v>-17.056999999999999</v>
      </c>
      <c r="F24" s="1141">
        <v>5329.509692325717</v>
      </c>
      <c r="G24" s="1177">
        <v>-20.426835195740324</v>
      </c>
      <c r="H24" s="1177">
        <v>0</v>
      </c>
      <c r="I24" s="1141">
        <v>5309.0828571299753</v>
      </c>
      <c r="J24" s="1141">
        <v>5217.3752311915314</v>
      </c>
      <c r="K24" s="1141">
        <v>38.055</v>
      </c>
      <c r="L24" s="1141">
        <v>14.528</v>
      </c>
      <c r="M24" s="1141">
        <v>39.12462593844473</v>
      </c>
    </row>
    <row r="25" spans="1:18" ht="12.75" customHeight="1">
      <c r="A25" s="133" t="s">
        <v>450</v>
      </c>
      <c r="B25" s="1141">
        <v>370.12960557798522</v>
      </c>
      <c r="C25" s="1141">
        <v>306.65060557798523</v>
      </c>
      <c r="D25" s="1141">
        <v>63.478999999999999</v>
      </c>
      <c r="E25" s="1177">
        <v>3.9279999999999999</v>
      </c>
      <c r="F25" s="1141">
        <v>374.05760557798527</v>
      </c>
      <c r="G25" s="1177">
        <v>-6.3206732778679644</v>
      </c>
      <c r="H25" s="1177">
        <v>0</v>
      </c>
      <c r="I25" s="1141">
        <v>367.73693230011736</v>
      </c>
      <c r="J25" s="1141">
        <v>225.43729517414869</v>
      </c>
      <c r="K25" s="1141">
        <v>63.478999999999999</v>
      </c>
      <c r="L25" s="1141">
        <v>68.194000000000003</v>
      </c>
      <c r="M25" s="1141">
        <v>10.626637125968625</v>
      </c>
    </row>
    <row r="26" spans="1:18" ht="20.25" customHeight="1">
      <c r="A26" s="133" t="s">
        <v>460</v>
      </c>
      <c r="B26" s="1141">
        <v>48400.928693553513</v>
      </c>
      <c r="C26" s="1141">
        <v>43408.357693553517</v>
      </c>
      <c r="D26" s="1141">
        <v>4992.5709999999999</v>
      </c>
      <c r="E26" s="1177">
        <v>9.0060000000000002</v>
      </c>
      <c r="F26" s="1141">
        <v>48409.934693553514</v>
      </c>
      <c r="G26" s="1177">
        <v>-260.91896954980183</v>
      </c>
      <c r="H26" s="1177">
        <v>0</v>
      </c>
      <c r="I26" s="1141">
        <v>48149.015724003715</v>
      </c>
      <c r="J26" s="1141">
        <v>40848.570221943817</v>
      </c>
      <c r="K26" s="1141">
        <v>4992.5709999999999</v>
      </c>
      <c r="L26" s="1141">
        <v>711.09900000000005</v>
      </c>
      <c r="M26" s="1141">
        <v>1596.7755020599029</v>
      </c>
    </row>
    <row r="27" spans="1:18" ht="12.75" customHeight="1">
      <c r="A27" s="146"/>
      <c r="B27" s="151"/>
      <c r="C27" s="134"/>
      <c r="D27" s="134"/>
      <c r="E27" s="134"/>
      <c r="F27" s="134"/>
      <c r="G27" s="134"/>
      <c r="H27" s="134"/>
      <c r="I27" s="134"/>
      <c r="J27" s="134"/>
      <c r="K27" s="134"/>
      <c r="L27" s="134"/>
      <c r="M27" s="1163"/>
    </row>
    <row r="28" spans="1:18" s="374" customFormat="1" ht="15" customHeight="1">
      <c r="A28" s="248"/>
      <c r="B28" s="1163" t="s">
        <v>1478</v>
      </c>
      <c r="C28" s="1163"/>
      <c r="D28" s="1163"/>
      <c r="E28" s="1163"/>
      <c r="F28" s="1163"/>
      <c r="G28" s="1163"/>
      <c r="H28" s="1163"/>
      <c r="I28" s="1066"/>
      <c r="J28" s="1066"/>
      <c r="K28" s="1066"/>
      <c r="L28" s="1066"/>
      <c r="M28" s="1066"/>
      <c r="N28" s="371"/>
      <c r="O28" s="371"/>
      <c r="P28" s="371"/>
      <c r="Q28" s="371"/>
      <c r="R28" s="371"/>
    </row>
    <row r="29" spans="1:18" s="374" customFormat="1" ht="15" customHeight="1">
      <c r="A29" s="248"/>
      <c r="B29" s="1163" t="s">
        <v>1479</v>
      </c>
      <c r="C29" s="1163"/>
      <c r="D29" s="1163"/>
      <c r="E29" s="1163"/>
      <c r="F29" s="1163"/>
      <c r="G29" s="1163"/>
      <c r="H29" s="1163"/>
      <c r="I29" s="1066"/>
      <c r="J29" s="1066"/>
      <c r="K29" s="1066"/>
      <c r="L29" s="1066"/>
      <c r="M29" s="1066"/>
      <c r="N29" s="371"/>
      <c r="O29" s="371"/>
      <c r="P29" s="371"/>
      <c r="Q29" s="371"/>
      <c r="R29" s="371"/>
    </row>
    <row r="30" spans="1:18" s="374" customFormat="1" ht="15" customHeight="1">
      <c r="A30" s="248"/>
      <c r="B30" s="1163" t="s">
        <v>1043</v>
      </c>
      <c r="C30" s="1163"/>
      <c r="D30" s="1163"/>
      <c r="E30" s="1163"/>
      <c r="F30" s="1163"/>
      <c r="G30" s="1163"/>
      <c r="H30" s="1163"/>
      <c r="I30" s="1066"/>
      <c r="J30" s="1066"/>
      <c r="K30" s="1066"/>
      <c r="L30" s="1066"/>
      <c r="M30" s="1066"/>
      <c r="N30" s="371"/>
      <c r="O30" s="371"/>
      <c r="P30" s="371"/>
      <c r="Q30" s="371"/>
      <c r="R30" s="371"/>
    </row>
    <row r="31" spans="1:18" s="374" customFormat="1" ht="27" customHeight="1">
      <c r="A31" s="248"/>
      <c r="B31" s="1281" t="s">
        <v>1480</v>
      </c>
      <c r="C31" s="1281"/>
      <c r="D31" s="1281"/>
      <c r="E31" s="1281"/>
      <c r="F31" s="1281"/>
      <c r="G31" s="1281"/>
      <c r="H31" s="1281"/>
      <c r="I31" s="1066"/>
      <c r="J31" s="1066"/>
      <c r="K31" s="1066"/>
      <c r="L31" s="1066"/>
      <c r="M31" s="1066"/>
      <c r="N31" s="371"/>
      <c r="O31" s="371"/>
      <c r="P31" s="371"/>
      <c r="Q31" s="371"/>
      <c r="R31" s="371"/>
    </row>
    <row r="32" spans="1:18" s="374" customFormat="1" ht="15" customHeight="1">
      <c r="A32" s="248"/>
      <c r="B32" s="1163" t="s">
        <v>1044</v>
      </c>
      <c r="C32" s="1163"/>
      <c r="D32" s="1163"/>
      <c r="E32" s="1163"/>
      <c r="F32" s="1163"/>
      <c r="G32" s="1163"/>
      <c r="H32" s="1163"/>
      <c r="I32" s="1066"/>
      <c r="J32" s="1066"/>
      <c r="K32" s="1066"/>
      <c r="L32" s="1066"/>
      <c r="M32" s="1066"/>
      <c r="N32" s="371"/>
      <c r="O32" s="371"/>
      <c r="P32" s="371"/>
      <c r="Q32" s="371"/>
      <c r="R32" s="371"/>
    </row>
    <row r="33" spans="11:16" ht="12.75" customHeight="1">
      <c r="K33" s="132"/>
      <c r="L33" s="132"/>
      <c r="M33" s="416"/>
      <c r="N33" s="132"/>
      <c r="O33" s="132"/>
      <c r="P33" s="132"/>
    </row>
    <row r="34" spans="11:16" ht="12.75" customHeight="1">
      <c r="K34" s="244"/>
      <c r="L34" s="244"/>
      <c r="M34" s="132"/>
      <c r="N34" s="244"/>
      <c r="O34" s="244"/>
      <c r="P34" s="244"/>
    </row>
    <row r="35" spans="11:16" ht="12.75" customHeight="1">
      <c r="K35" s="132"/>
      <c r="L35" s="132"/>
      <c r="M35" s="416"/>
      <c r="N35" s="132"/>
      <c r="O35" s="132"/>
      <c r="P35" s="132"/>
    </row>
    <row r="36" spans="11:16" ht="12.75" customHeight="1">
      <c r="K36" s="244"/>
      <c r="L36" s="244"/>
      <c r="M36" s="132"/>
      <c r="N36" s="244"/>
      <c r="O36" s="244"/>
      <c r="P36" s="244"/>
    </row>
    <row r="37" spans="11:16" ht="12.75" customHeight="1">
      <c r="K37" s="132"/>
      <c r="L37" s="132"/>
      <c r="M37" s="416"/>
      <c r="N37" s="132"/>
      <c r="O37" s="132"/>
      <c r="P37" s="132"/>
    </row>
    <row r="38" spans="11:16" ht="12.75" customHeight="1">
      <c r="K38" s="244"/>
      <c r="L38" s="244"/>
      <c r="M38" s="132"/>
      <c r="N38" s="244"/>
      <c r="O38" s="244"/>
      <c r="P38" s="244"/>
    </row>
    <row r="39" spans="11:16" ht="12.75" customHeight="1">
      <c r="K39" s="132"/>
      <c r="L39" s="132"/>
      <c r="M39" s="416"/>
      <c r="N39" s="132"/>
      <c r="O39" s="132"/>
      <c r="P39" s="132"/>
    </row>
    <row r="40" spans="11:16" ht="12.75" customHeight="1">
      <c r="K40" s="244"/>
      <c r="L40" s="244"/>
      <c r="M40" s="132"/>
      <c r="N40" s="244"/>
      <c r="O40" s="244"/>
      <c r="P40" s="244"/>
    </row>
    <row r="41" spans="11:16" ht="12.75" customHeight="1">
      <c r="K41" s="132"/>
      <c r="L41" s="132"/>
      <c r="M41" s="416"/>
      <c r="N41" s="132"/>
      <c r="O41" s="132"/>
      <c r="P41" s="132"/>
    </row>
    <row r="42" spans="11:16" ht="12.75" customHeight="1">
      <c r="K42" s="244"/>
      <c r="L42" s="244"/>
      <c r="M42" s="132"/>
      <c r="N42" s="244"/>
      <c r="O42" s="244"/>
      <c r="P42" s="244"/>
    </row>
    <row r="43" spans="11:16" ht="12.75" customHeight="1">
      <c r="K43" s="132"/>
      <c r="L43" s="132"/>
      <c r="M43" s="416"/>
      <c r="N43" s="132"/>
      <c r="O43" s="132"/>
      <c r="P43" s="132"/>
    </row>
    <row r="44" spans="11:16" ht="12.75" customHeight="1">
      <c r="K44" s="244"/>
      <c r="L44" s="244"/>
      <c r="M44" s="132"/>
      <c r="N44" s="244"/>
      <c r="O44" s="244"/>
      <c r="P44" s="244"/>
    </row>
    <row r="45" spans="11:16" ht="12.75" customHeight="1">
      <c r="K45" s="132"/>
      <c r="L45" s="132"/>
      <c r="M45" s="416"/>
      <c r="N45" s="132"/>
      <c r="O45" s="132"/>
      <c r="P45" s="132"/>
    </row>
    <row r="46" spans="11:16" ht="12.75" customHeight="1">
      <c r="K46" s="244"/>
      <c r="L46" s="244"/>
      <c r="M46" s="132"/>
      <c r="N46" s="244"/>
      <c r="O46" s="244"/>
      <c r="P46" s="244"/>
    </row>
    <row r="47" spans="11:16" ht="12.75" customHeight="1">
      <c r="K47" s="132"/>
      <c r="L47" s="132"/>
      <c r="M47" s="416"/>
      <c r="N47" s="132"/>
      <c r="O47" s="132"/>
      <c r="P47" s="132"/>
    </row>
    <row r="48" spans="11:16" ht="12.75" customHeight="1">
      <c r="K48" s="244"/>
      <c r="L48" s="244"/>
      <c r="M48" s="244"/>
      <c r="N48" s="244"/>
      <c r="O48" s="244"/>
      <c r="P48" s="244"/>
    </row>
  </sheetData>
  <sheetProtection selectLockedCells="1"/>
  <mergeCells count="10">
    <mergeCell ref="B31:H31"/>
    <mergeCell ref="I5:M5"/>
    <mergeCell ref="B8:H8"/>
    <mergeCell ref="I8:M8"/>
    <mergeCell ref="H5:H6"/>
    <mergeCell ref="A5:A6"/>
    <mergeCell ref="B5:D5"/>
    <mergeCell ref="E5:E6"/>
    <mergeCell ref="F5:F6"/>
    <mergeCell ref="G5:G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1995 nach Bundesländern</oddHeader>
    <oddFooter>&amp;CStatistische Ämter der Länder – Indikatoren und Kennzahlen, UGRdL 2020</oddFooter>
  </headerFooter>
  <colBreaks count="1" manualBreakCount="1">
    <brk id="8" max="1048575" man="1"/>
  </colBreaks>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9">
    <pageSetUpPr autoPageBreaks="0"/>
  </sheetPr>
  <dimension ref="A1:R33"/>
  <sheetViews>
    <sheetView showGridLines="0" showRowColHeaders="0" zoomScaleNormal="100" workbookViewId="0">
      <pane xSplit="1" ySplit="6" topLeftCell="B7" activePane="bottomRight" state="frozen"/>
      <selection pane="topRight"/>
      <selection pane="bottomLeft"/>
      <selection pane="bottomRight"/>
    </sheetView>
  </sheetViews>
  <sheetFormatPr baseColWidth="10" defaultColWidth="11.453125" defaultRowHeight="12.75" customHeight="1"/>
  <cols>
    <col min="1" max="1" width="29.54296875" style="674" customWidth="1"/>
    <col min="2" max="13" width="13.54296875" style="523" customWidth="1"/>
    <col min="14" max="16384" width="11.453125" style="217"/>
  </cols>
  <sheetData>
    <row r="1" spans="1:13" ht="12.75" customHeight="1">
      <c r="A1" s="473" t="s">
        <v>322</v>
      </c>
    </row>
    <row r="3" spans="1:13" ht="12.75" customHeight="1">
      <c r="A3" s="125" t="s">
        <v>651</v>
      </c>
      <c r="B3" s="125" t="s">
        <v>38</v>
      </c>
      <c r="C3" s="125"/>
      <c r="D3" s="125"/>
      <c r="E3" s="125"/>
      <c r="F3" s="125"/>
      <c r="G3" s="125"/>
      <c r="H3" s="125"/>
      <c r="I3" s="125"/>
      <c r="J3" s="125"/>
      <c r="K3" s="674"/>
      <c r="L3" s="674"/>
      <c r="M3" s="674"/>
    </row>
    <row r="4" spans="1:13" ht="12.75" customHeight="1">
      <c r="A4" s="125"/>
      <c r="B4" s="125"/>
      <c r="C4" s="125"/>
      <c r="D4" s="125"/>
      <c r="E4" s="125"/>
      <c r="F4" s="127"/>
      <c r="G4" s="128"/>
      <c r="H4" s="128"/>
      <c r="I4" s="128"/>
      <c r="J4" s="125"/>
    </row>
    <row r="5" spans="1:13" s="523" customFormat="1" ht="20.25" customHeight="1">
      <c r="A5" s="1286" t="s">
        <v>433</v>
      </c>
      <c r="B5" s="1471" t="s">
        <v>1031</v>
      </c>
      <c r="C5" s="1472"/>
      <c r="D5" s="1472"/>
      <c r="E5" s="1473" t="s">
        <v>1032</v>
      </c>
      <c r="F5" s="1473" t="s">
        <v>1033</v>
      </c>
      <c r="G5" s="1473" t="s">
        <v>1034</v>
      </c>
      <c r="H5" s="1473" t="s">
        <v>1035</v>
      </c>
      <c r="I5" s="1471" t="s">
        <v>1036</v>
      </c>
      <c r="J5" s="1472"/>
      <c r="K5" s="1472"/>
      <c r="L5" s="1472"/>
      <c r="M5" s="1472"/>
    </row>
    <row r="6" spans="1:13" s="523" customFormat="1" ht="58.5" customHeight="1">
      <c r="A6" s="1287"/>
      <c r="B6" s="498" t="s">
        <v>646</v>
      </c>
      <c r="C6" s="526" t="s">
        <v>1037</v>
      </c>
      <c r="D6" s="526" t="s">
        <v>1038</v>
      </c>
      <c r="E6" s="1474"/>
      <c r="F6" s="1474"/>
      <c r="G6" s="1474"/>
      <c r="H6" s="1474"/>
      <c r="I6" s="526" t="s">
        <v>646</v>
      </c>
      <c r="J6" s="526" t="s">
        <v>1039</v>
      </c>
      <c r="K6" s="526" t="s">
        <v>1038</v>
      </c>
      <c r="L6" s="526" t="s">
        <v>1040</v>
      </c>
      <c r="M6" s="526" t="s">
        <v>1041</v>
      </c>
    </row>
    <row r="7" spans="1:13" ht="7.5" customHeight="1">
      <c r="A7" s="125"/>
      <c r="B7" s="125"/>
      <c r="C7" s="125"/>
      <c r="D7" s="125"/>
      <c r="E7" s="125"/>
      <c r="F7" s="127"/>
      <c r="G7" s="128"/>
      <c r="H7" s="128"/>
      <c r="I7" s="128"/>
      <c r="J7" s="125"/>
    </row>
    <row r="8" spans="1:13" ht="15">
      <c r="A8" s="125"/>
      <c r="B8" s="1364" t="s">
        <v>1042</v>
      </c>
      <c r="C8" s="1364"/>
      <c r="D8" s="1364"/>
      <c r="E8" s="1364"/>
      <c r="F8" s="1364"/>
      <c r="G8" s="1364"/>
      <c r="H8" s="1364"/>
      <c r="I8" s="1364" t="s">
        <v>1042</v>
      </c>
      <c r="J8" s="1364"/>
      <c r="K8" s="1364"/>
      <c r="L8" s="1364"/>
      <c r="M8" s="1364"/>
    </row>
    <row r="9" spans="1:13" ht="6.65" customHeight="1">
      <c r="A9" s="128"/>
      <c r="C9" s="130"/>
      <c r="D9" s="130"/>
      <c r="E9" s="130"/>
      <c r="F9" s="130"/>
      <c r="G9" s="130"/>
      <c r="H9" s="130"/>
      <c r="I9" s="130"/>
      <c r="J9" s="130"/>
    </row>
    <row r="10" spans="1:13" ht="12.75" customHeight="1">
      <c r="A10" s="133" t="s">
        <v>435</v>
      </c>
      <c r="B10" s="1141">
        <v>6682.2126883449664</v>
      </c>
      <c r="C10" s="1141">
        <v>5764.6326883449665</v>
      </c>
      <c r="D10" s="1141">
        <v>917.58</v>
      </c>
      <c r="E10" s="1178">
        <v>-2.0209999999999999</v>
      </c>
      <c r="F10" s="1141">
        <v>6680.1916883449667</v>
      </c>
      <c r="G10" s="1178">
        <v>-13.868745043257961</v>
      </c>
      <c r="H10" s="1178">
        <v>0</v>
      </c>
      <c r="I10" s="1141">
        <v>6666.3229433017086</v>
      </c>
      <c r="J10" s="1141">
        <v>5500.6689461453307</v>
      </c>
      <c r="K10" s="1141">
        <v>917.58</v>
      </c>
      <c r="L10" s="1141">
        <v>85.361999999999995</v>
      </c>
      <c r="M10" s="1141">
        <v>162.71199715637752</v>
      </c>
    </row>
    <row r="11" spans="1:13" ht="12.75" customHeight="1">
      <c r="A11" s="133" t="s">
        <v>436</v>
      </c>
      <c r="B11" s="1141">
        <v>5458.924380871822</v>
      </c>
      <c r="C11" s="1141">
        <v>4691.1773808718217</v>
      </c>
      <c r="D11" s="1141">
        <v>767.74699999999996</v>
      </c>
      <c r="E11" s="1178">
        <v>1.7000000000000001E-2</v>
      </c>
      <c r="F11" s="1141">
        <v>5458.9413808718218</v>
      </c>
      <c r="G11" s="1178">
        <v>-55.938149058428927</v>
      </c>
      <c r="H11" s="1178">
        <v>0</v>
      </c>
      <c r="I11" s="1141">
        <v>5403.0032318133935</v>
      </c>
      <c r="J11" s="1141">
        <v>4302.8786159492083</v>
      </c>
      <c r="K11" s="1141">
        <v>767.74699999999996</v>
      </c>
      <c r="L11" s="1141">
        <v>115.718</v>
      </c>
      <c r="M11" s="1141">
        <v>216.65961586418535</v>
      </c>
    </row>
    <row r="12" spans="1:13" ht="12.75" customHeight="1">
      <c r="A12" s="133" t="s">
        <v>437</v>
      </c>
      <c r="B12" s="1141">
        <v>1155.8221265426187</v>
      </c>
      <c r="C12" s="1141">
        <v>1142.5285265426187</v>
      </c>
      <c r="D12" s="1141">
        <v>13.2936</v>
      </c>
      <c r="E12" s="1178">
        <v>-2.69</v>
      </c>
      <c r="F12" s="1141">
        <v>1153.1321265426186</v>
      </c>
      <c r="G12" s="1178">
        <v>5.0410129946373781</v>
      </c>
      <c r="H12" s="1178">
        <v>0</v>
      </c>
      <c r="I12" s="1141">
        <v>1158.173139537256</v>
      </c>
      <c r="J12" s="1141">
        <v>1115.8679142701753</v>
      </c>
      <c r="K12" s="1141">
        <v>13.2936</v>
      </c>
      <c r="L12" s="1141">
        <v>8.1859999999999999</v>
      </c>
      <c r="M12" s="1141">
        <v>20.825625267080628</v>
      </c>
    </row>
    <row r="13" spans="1:13" ht="12.75" customHeight="1">
      <c r="A13" s="133" t="s">
        <v>438</v>
      </c>
      <c r="B13" s="1141">
        <v>812.68505921806138</v>
      </c>
      <c r="C13" s="1141">
        <v>793.46505921806136</v>
      </c>
      <c r="D13" s="1141">
        <v>19.22</v>
      </c>
      <c r="E13" s="1178">
        <v>3.3740000000000001</v>
      </c>
      <c r="F13" s="1141">
        <v>816.05905921806141</v>
      </c>
      <c r="G13" s="1178">
        <v>-12.085511674703437</v>
      </c>
      <c r="H13" s="1178">
        <v>0</v>
      </c>
      <c r="I13" s="1141">
        <v>803.97354754335811</v>
      </c>
      <c r="J13" s="1141">
        <v>662.98178264791795</v>
      </c>
      <c r="K13" s="1141">
        <v>19.22</v>
      </c>
      <c r="L13" s="1141">
        <v>15.382</v>
      </c>
      <c r="M13" s="1141">
        <v>106.38976489543998</v>
      </c>
    </row>
    <row r="14" spans="1:13" ht="12.75" customHeight="1">
      <c r="A14" s="133" t="s">
        <v>439</v>
      </c>
      <c r="B14" s="1141">
        <v>1155.3512398342277</v>
      </c>
      <c r="C14" s="1141">
        <v>1137.4042398342278</v>
      </c>
      <c r="D14" s="1141">
        <v>17.946999999999999</v>
      </c>
      <c r="E14" s="1178">
        <v>26.95</v>
      </c>
      <c r="F14" s="1141">
        <v>1182.3012398342275</v>
      </c>
      <c r="G14" s="1178">
        <v>-0.14533407569913515</v>
      </c>
      <c r="H14" s="1178">
        <v>0</v>
      </c>
      <c r="I14" s="1141">
        <v>1182.1559057585284</v>
      </c>
      <c r="J14" s="1141">
        <v>1153.0927865879137</v>
      </c>
      <c r="K14" s="1141">
        <v>17.946999999999999</v>
      </c>
      <c r="L14" s="1141">
        <v>1.3540000000000001</v>
      </c>
      <c r="M14" s="1141">
        <v>9.7621191706149109</v>
      </c>
    </row>
    <row r="15" spans="1:13" ht="12.75" customHeight="1">
      <c r="A15" s="133" t="s">
        <v>440</v>
      </c>
      <c r="B15" s="1141">
        <v>945.24910760742159</v>
      </c>
      <c r="C15" s="1141">
        <v>884.34910760742162</v>
      </c>
      <c r="D15" s="1141">
        <v>60.9</v>
      </c>
      <c r="E15" s="1178">
        <v>-15.266</v>
      </c>
      <c r="F15" s="1141">
        <v>929.98310760742152</v>
      </c>
      <c r="G15" s="1178">
        <v>2.4136444881309647</v>
      </c>
      <c r="H15" s="1178">
        <v>0</v>
      </c>
      <c r="I15" s="1141">
        <v>932.39675209555253</v>
      </c>
      <c r="J15" s="1141">
        <v>856.7377821209493</v>
      </c>
      <c r="K15" s="1141">
        <v>60.9</v>
      </c>
      <c r="L15" s="1141">
        <v>5.3460000000000001</v>
      </c>
      <c r="M15" s="1141">
        <v>9.4129699746030226</v>
      </c>
    </row>
    <row r="16" spans="1:13" ht="12.75" customHeight="1">
      <c r="A16" s="133" t="s">
        <v>441</v>
      </c>
      <c r="B16" s="1141">
        <v>5730.1810035588351</v>
      </c>
      <c r="C16" s="1141">
        <v>5142.310003558835</v>
      </c>
      <c r="D16" s="1141">
        <v>587.87099999999998</v>
      </c>
      <c r="E16" s="1178">
        <v>10.631</v>
      </c>
      <c r="F16" s="1141">
        <v>5740.8120035588363</v>
      </c>
      <c r="G16" s="1178">
        <v>-5.8594182407897115</v>
      </c>
      <c r="H16" s="1178">
        <v>0</v>
      </c>
      <c r="I16" s="1141">
        <v>5734.9525853180457</v>
      </c>
      <c r="J16" s="1141">
        <v>5040.6746959659758</v>
      </c>
      <c r="K16" s="1141">
        <v>587.87099999999998</v>
      </c>
      <c r="L16" s="1141">
        <v>31.25</v>
      </c>
      <c r="M16" s="1141">
        <v>75.156889352070408</v>
      </c>
    </row>
    <row r="17" spans="1:18" ht="12.75" customHeight="1">
      <c r="A17" s="133" t="s">
        <v>442</v>
      </c>
      <c r="B17" s="1141">
        <v>167.65675501093651</v>
      </c>
      <c r="C17" s="1141">
        <v>142.5417550109365</v>
      </c>
      <c r="D17" s="1141">
        <v>25.114999999999998</v>
      </c>
      <c r="E17" s="1178">
        <v>0.122</v>
      </c>
      <c r="F17" s="1141">
        <v>167.77875501093649</v>
      </c>
      <c r="G17" s="1178">
        <v>-8.4240586347893789</v>
      </c>
      <c r="H17" s="1178">
        <v>0</v>
      </c>
      <c r="I17" s="1141">
        <v>159.35469637614713</v>
      </c>
      <c r="J17" s="1141">
        <v>106.67753692984881</v>
      </c>
      <c r="K17" s="1141">
        <v>25.114999999999998</v>
      </c>
      <c r="L17" s="1141">
        <v>13.356999999999999</v>
      </c>
      <c r="M17" s="1141">
        <v>14.205159446298319</v>
      </c>
    </row>
    <row r="18" spans="1:18" ht="12.75" customHeight="1">
      <c r="A18" s="133" t="s">
        <v>443</v>
      </c>
      <c r="B18" s="1141">
        <v>5631.379554664949</v>
      </c>
      <c r="C18" s="1141">
        <v>5472.1285546649488</v>
      </c>
      <c r="D18" s="1141">
        <v>159.251</v>
      </c>
      <c r="E18" s="1178">
        <v>-43.438000000000002</v>
      </c>
      <c r="F18" s="1141">
        <v>5587.9415546649498</v>
      </c>
      <c r="G18" s="1178">
        <v>-52.156662488912183</v>
      </c>
      <c r="H18" s="1178">
        <v>0</v>
      </c>
      <c r="I18" s="1141">
        <v>5535.7848921760378</v>
      </c>
      <c r="J18" s="1141">
        <v>5176.988672368524</v>
      </c>
      <c r="K18" s="1141">
        <v>159.251</v>
      </c>
      <c r="L18" s="1141">
        <v>30.550999999999998</v>
      </c>
      <c r="M18" s="1141">
        <v>168.9942198075141</v>
      </c>
    </row>
    <row r="19" spans="1:18" ht="12.75" customHeight="1">
      <c r="A19" s="133" t="s">
        <v>444</v>
      </c>
      <c r="B19" s="1141">
        <v>9160.520310996515</v>
      </c>
      <c r="C19" s="1141">
        <v>7637.1303109965156</v>
      </c>
      <c r="D19" s="1141">
        <v>1523.39</v>
      </c>
      <c r="E19" s="1178">
        <v>-14.459</v>
      </c>
      <c r="F19" s="1141">
        <v>9146.0613109965179</v>
      </c>
      <c r="G19" s="1178">
        <v>-49.609337663130155</v>
      </c>
      <c r="H19" s="1178">
        <v>0</v>
      </c>
      <c r="I19" s="1141">
        <v>9096.4519733333873</v>
      </c>
      <c r="J19" s="1141">
        <v>6959.7042110727834</v>
      </c>
      <c r="K19" s="1141">
        <v>1523.39</v>
      </c>
      <c r="L19" s="1141">
        <v>95.399000000000001</v>
      </c>
      <c r="M19" s="1141">
        <v>517.95876226060466</v>
      </c>
    </row>
    <row r="20" spans="1:18" ht="12.75" customHeight="1">
      <c r="A20" s="133" t="s">
        <v>445</v>
      </c>
      <c r="B20" s="1141">
        <v>2358.0599170721475</v>
      </c>
      <c r="C20" s="1141">
        <v>2107.8199170721477</v>
      </c>
      <c r="D20" s="1141">
        <v>250.24</v>
      </c>
      <c r="E20" s="1178">
        <v>-0.96799999999999997</v>
      </c>
      <c r="F20" s="1141">
        <v>2357.0919170721477</v>
      </c>
      <c r="G20" s="1178">
        <v>-10.860125626013444</v>
      </c>
      <c r="H20" s="1178">
        <v>0</v>
      </c>
      <c r="I20" s="1141">
        <v>2346.231791446135</v>
      </c>
      <c r="J20" s="1141">
        <v>1985.3736199082155</v>
      </c>
      <c r="K20" s="1141">
        <v>250.24</v>
      </c>
      <c r="L20" s="1141">
        <v>24.978000000000002</v>
      </c>
      <c r="M20" s="1141">
        <v>85.640171537918576</v>
      </c>
    </row>
    <row r="21" spans="1:18" ht="12.75" customHeight="1">
      <c r="A21" s="133" t="s">
        <v>446</v>
      </c>
      <c r="B21" s="1141">
        <v>376.08192518778668</v>
      </c>
      <c r="C21" s="1141">
        <v>284.3069251877867</v>
      </c>
      <c r="D21" s="1141">
        <v>91.775000000000006</v>
      </c>
      <c r="E21" s="1178">
        <v>-8.6999999999999994E-2</v>
      </c>
      <c r="F21" s="1141">
        <v>375.99492518778669</v>
      </c>
      <c r="G21" s="1178">
        <v>0.10819292002019119</v>
      </c>
      <c r="H21" s="1178">
        <v>0</v>
      </c>
      <c r="I21" s="1141">
        <v>376.10311810780684</v>
      </c>
      <c r="J21" s="1141">
        <v>245.63165514826045</v>
      </c>
      <c r="K21" s="1141">
        <v>91.775000000000006</v>
      </c>
      <c r="L21" s="1141">
        <v>5.931</v>
      </c>
      <c r="M21" s="1141">
        <v>32.76546295954644</v>
      </c>
    </row>
    <row r="22" spans="1:18" ht="12.75" customHeight="1">
      <c r="A22" s="133" t="s">
        <v>447</v>
      </c>
      <c r="B22" s="1141">
        <v>788.26117431225748</v>
      </c>
      <c r="C22" s="1141">
        <v>636.05117431225744</v>
      </c>
      <c r="D22" s="1141">
        <v>152.21</v>
      </c>
      <c r="E22" s="1178">
        <v>-50.008000000000003</v>
      </c>
      <c r="F22" s="1141">
        <v>738.25317431225744</v>
      </c>
      <c r="G22" s="1178">
        <v>-7.9006471851394453</v>
      </c>
      <c r="H22" s="1178">
        <v>0</v>
      </c>
      <c r="I22" s="1141">
        <v>730.35252712711804</v>
      </c>
      <c r="J22" s="1141">
        <v>464.22610956159969</v>
      </c>
      <c r="K22" s="1141">
        <v>152.21</v>
      </c>
      <c r="L22" s="1141">
        <v>70.847999999999999</v>
      </c>
      <c r="M22" s="1141">
        <v>43.068417565518317</v>
      </c>
    </row>
    <row r="23" spans="1:18" ht="12.75" customHeight="1">
      <c r="A23" s="133" t="s">
        <v>448</v>
      </c>
      <c r="B23" s="1141">
        <v>518.75551591910607</v>
      </c>
      <c r="C23" s="1141">
        <v>478.19951591910609</v>
      </c>
      <c r="D23" s="1141">
        <v>40.555999999999997</v>
      </c>
      <c r="E23" s="1178">
        <v>57.139000000000003</v>
      </c>
      <c r="F23" s="1141">
        <v>575.8945159191062</v>
      </c>
      <c r="G23" s="1178">
        <v>-11.381948058655798</v>
      </c>
      <c r="H23" s="1178">
        <v>0</v>
      </c>
      <c r="I23" s="1141">
        <v>564.51256786045042</v>
      </c>
      <c r="J23" s="1141">
        <v>451.44520615581206</v>
      </c>
      <c r="K23" s="1141">
        <v>40.555999999999997</v>
      </c>
      <c r="L23" s="1141">
        <v>35.829000000000001</v>
      </c>
      <c r="M23" s="1141">
        <v>36.68236170463824</v>
      </c>
    </row>
    <row r="24" spans="1:18" ht="12.75" customHeight="1">
      <c r="A24" s="133" t="s">
        <v>449</v>
      </c>
      <c r="B24" s="1141">
        <v>4632.7640303816142</v>
      </c>
      <c r="C24" s="1141">
        <v>4589.0850303816142</v>
      </c>
      <c r="D24" s="1141">
        <v>43.679000000000002</v>
      </c>
      <c r="E24" s="1178">
        <v>11.571999999999999</v>
      </c>
      <c r="F24" s="1141">
        <v>4644.3360303816135</v>
      </c>
      <c r="G24" s="1178">
        <v>-18.122082800411519</v>
      </c>
      <c r="H24" s="1178">
        <v>0</v>
      </c>
      <c r="I24" s="1141">
        <v>4626.2139475812019</v>
      </c>
      <c r="J24" s="1141">
        <v>4550.2954462537054</v>
      </c>
      <c r="K24" s="1141">
        <v>43.679000000000002</v>
      </c>
      <c r="L24" s="1141">
        <v>8.7430000000000003</v>
      </c>
      <c r="M24" s="1141">
        <v>23.496501327496372</v>
      </c>
    </row>
    <row r="25" spans="1:18" ht="12.75" customHeight="1">
      <c r="A25" s="133" t="s">
        <v>450</v>
      </c>
      <c r="B25" s="1141">
        <v>291.41986039429435</v>
      </c>
      <c r="C25" s="1141">
        <v>227.94786039429437</v>
      </c>
      <c r="D25" s="1141">
        <v>63.472000000000001</v>
      </c>
      <c r="E25" s="1178">
        <v>2.4470000000000001</v>
      </c>
      <c r="F25" s="1141">
        <v>293.86686039429435</v>
      </c>
      <c r="G25" s="1178">
        <v>-5.2695495131226169</v>
      </c>
      <c r="H25" s="1178">
        <v>0</v>
      </c>
      <c r="I25" s="1141">
        <v>288.59731088117172</v>
      </c>
      <c r="J25" s="1141">
        <v>150.03481547236868</v>
      </c>
      <c r="K25" s="1141">
        <v>63.472000000000001</v>
      </c>
      <c r="L25" s="1141">
        <v>52.008000000000003</v>
      </c>
      <c r="M25" s="1141">
        <v>23.082495408803119</v>
      </c>
    </row>
    <row r="26" spans="1:18" ht="20.25" customHeight="1">
      <c r="A26" s="133" t="s">
        <v>460</v>
      </c>
      <c r="B26" s="1141">
        <v>45865.324649917558</v>
      </c>
      <c r="C26" s="1141">
        <v>41131.07804991756</v>
      </c>
      <c r="D26" s="1141">
        <v>4734.2465999999995</v>
      </c>
      <c r="E26" s="1178">
        <v>-16.685000000000464</v>
      </c>
      <c r="F26" s="1141">
        <v>45848.639649917568</v>
      </c>
      <c r="G26" s="1178">
        <v>-244.05871966026524</v>
      </c>
      <c r="H26" s="1178">
        <v>0</v>
      </c>
      <c r="I26" s="1141">
        <v>45604.580930257296</v>
      </c>
      <c r="J26" s="1141">
        <v>38723.279796558592</v>
      </c>
      <c r="K26" s="1141">
        <v>4734.2465999999995</v>
      </c>
      <c r="L26" s="1141">
        <v>600.24199999999996</v>
      </c>
      <c r="M26" s="1141">
        <v>1546.8125336987082</v>
      </c>
    </row>
    <row r="27" spans="1:18" ht="12.75" customHeight="1">
      <c r="A27" s="146"/>
      <c r="B27" s="151"/>
      <c r="C27" s="134"/>
      <c r="D27" s="134"/>
      <c r="E27" s="134"/>
      <c r="F27" s="134"/>
      <c r="G27" s="134"/>
      <c r="H27" s="134"/>
      <c r="I27" s="134"/>
      <c r="J27" s="134"/>
      <c r="K27" s="134"/>
      <c r="L27" s="134"/>
      <c r="M27" s="1163"/>
    </row>
    <row r="28" spans="1:18" s="374" customFormat="1" ht="15" customHeight="1">
      <c r="A28" s="248"/>
      <c r="B28" s="1163" t="s">
        <v>1478</v>
      </c>
      <c r="C28" s="1163"/>
      <c r="D28" s="1163"/>
      <c r="E28" s="1163"/>
      <c r="F28" s="1163"/>
      <c r="G28" s="1163"/>
      <c r="H28" s="1163"/>
      <c r="I28" s="1066"/>
      <c r="J28" s="1066"/>
      <c r="K28" s="1066"/>
      <c r="L28" s="1066"/>
      <c r="M28" s="1066"/>
      <c r="N28" s="371"/>
      <c r="O28" s="371"/>
      <c r="P28" s="371"/>
      <c r="Q28" s="371"/>
      <c r="R28" s="371"/>
    </row>
    <row r="29" spans="1:18" s="374" customFormat="1" ht="15" customHeight="1">
      <c r="A29" s="248"/>
      <c r="B29" s="1163" t="s">
        <v>1479</v>
      </c>
      <c r="C29" s="1163"/>
      <c r="D29" s="1163"/>
      <c r="E29" s="1163"/>
      <c r="F29" s="1163"/>
      <c r="G29" s="1163"/>
      <c r="H29" s="1163"/>
      <c r="I29" s="1066"/>
      <c r="J29" s="1066"/>
      <c r="K29" s="1066"/>
      <c r="L29" s="1066"/>
      <c r="M29" s="1066"/>
      <c r="N29" s="371"/>
      <c r="O29" s="371"/>
      <c r="P29" s="371"/>
      <c r="Q29" s="371"/>
      <c r="R29" s="371"/>
    </row>
    <row r="30" spans="1:18" s="374" customFormat="1" ht="15" customHeight="1">
      <c r="A30" s="248"/>
      <c r="B30" s="1163" t="s">
        <v>1043</v>
      </c>
      <c r="C30" s="1163"/>
      <c r="D30" s="1163"/>
      <c r="E30" s="1163"/>
      <c r="F30" s="1163"/>
      <c r="G30" s="1163"/>
      <c r="H30" s="1163"/>
      <c r="I30" s="1066"/>
      <c r="J30" s="1066"/>
      <c r="K30" s="1066"/>
      <c r="L30" s="1066"/>
      <c r="M30" s="1066"/>
      <c r="N30" s="371"/>
      <c r="O30" s="371"/>
      <c r="P30" s="371"/>
      <c r="Q30" s="371"/>
      <c r="R30" s="371"/>
    </row>
    <row r="31" spans="1:18" s="374" customFormat="1" ht="26.25" customHeight="1">
      <c r="A31" s="248"/>
      <c r="B31" s="1281" t="s">
        <v>1480</v>
      </c>
      <c r="C31" s="1281"/>
      <c r="D31" s="1281"/>
      <c r="E31" s="1281"/>
      <c r="F31" s="1281"/>
      <c r="G31" s="1281"/>
      <c r="H31" s="1281"/>
      <c r="I31" s="1066"/>
      <c r="J31" s="1066"/>
      <c r="K31" s="1066"/>
      <c r="L31" s="1066"/>
      <c r="M31" s="1066"/>
      <c r="N31" s="371"/>
      <c r="O31" s="371"/>
      <c r="P31" s="371"/>
      <c r="Q31" s="371"/>
      <c r="R31" s="371"/>
    </row>
    <row r="32" spans="1:18" s="374" customFormat="1" ht="15" customHeight="1">
      <c r="A32" s="674"/>
      <c r="B32" s="1163" t="s">
        <v>1044</v>
      </c>
      <c r="C32" s="1163"/>
      <c r="D32" s="1163"/>
      <c r="E32" s="1163"/>
      <c r="F32" s="1163"/>
      <c r="G32" s="1163"/>
      <c r="H32" s="1163"/>
      <c r="I32" s="1066"/>
      <c r="J32" s="1066"/>
      <c r="K32" s="1066"/>
      <c r="L32" s="1066"/>
      <c r="M32" s="1066"/>
      <c r="N32" s="371"/>
      <c r="O32" s="371"/>
      <c r="P32" s="371"/>
      <c r="Q32" s="371"/>
      <c r="R32" s="371"/>
    </row>
    <row r="33" spans="1:18" s="374" customFormat="1" ht="15" customHeight="1">
      <c r="A33" s="248"/>
      <c r="B33" s="371"/>
      <c r="C33" s="371"/>
      <c r="D33" s="371"/>
      <c r="E33" s="371"/>
      <c r="F33" s="371"/>
      <c r="G33" s="371"/>
      <c r="H33" s="371"/>
      <c r="I33" s="371"/>
      <c r="J33" s="371"/>
      <c r="K33" s="371"/>
      <c r="L33" s="371"/>
      <c r="M33" s="371"/>
      <c r="N33" s="371"/>
      <c r="O33" s="371"/>
      <c r="P33" s="371"/>
      <c r="Q33" s="371"/>
      <c r="R33" s="371"/>
    </row>
  </sheetData>
  <sheetProtection selectLockedCells="1"/>
  <mergeCells count="10">
    <mergeCell ref="B31:H31"/>
    <mergeCell ref="I5:M5"/>
    <mergeCell ref="B8:H8"/>
    <mergeCell ref="I8:M8"/>
    <mergeCell ref="H5:H6"/>
    <mergeCell ref="A5:A6"/>
    <mergeCell ref="B5:D5"/>
    <mergeCell ref="E5:E6"/>
    <mergeCell ref="F5:F6"/>
    <mergeCell ref="G5:G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1998 nach Bundesländern</oddHeader>
    <oddFooter>&amp;CStatistische Ämter der Länder – Indikatoren und Kennzahlen, UGRdL 2020</oddFooter>
  </headerFooter>
  <colBreaks count="1" manualBreakCount="1">
    <brk id="8" max="1048575" man="1"/>
  </colBreaks>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0">
    <pageSetUpPr autoPageBreaks="0"/>
  </sheetPr>
  <dimension ref="A1:R32"/>
  <sheetViews>
    <sheetView showGridLines="0" showRowColHeaders="0" zoomScaleNormal="100" workbookViewId="0">
      <pane xSplit="1" ySplit="6" topLeftCell="B7" activePane="bottomRight" state="frozen"/>
      <selection pane="topRight"/>
      <selection pane="bottomLeft"/>
      <selection pane="bottomRight"/>
    </sheetView>
  </sheetViews>
  <sheetFormatPr baseColWidth="10" defaultColWidth="11.453125" defaultRowHeight="12.75" customHeight="1"/>
  <cols>
    <col min="1" max="1" width="29.54296875" style="674" customWidth="1"/>
    <col min="2" max="13" width="13.54296875" style="523" customWidth="1"/>
    <col min="14" max="16384" width="11.453125" style="217"/>
  </cols>
  <sheetData>
    <row r="1" spans="1:13" ht="12.75" customHeight="1">
      <c r="A1" s="473" t="s">
        <v>322</v>
      </c>
    </row>
    <row r="3" spans="1:13" ht="12.75" customHeight="1">
      <c r="A3" s="125" t="s">
        <v>654</v>
      </c>
      <c r="B3" s="125" t="s">
        <v>39</v>
      </c>
      <c r="C3" s="125"/>
      <c r="D3" s="125"/>
      <c r="E3" s="125"/>
      <c r="F3" s="125"/>
      <c r="G3" s="125"/>
      <c r="H3" s="125"/>
      <c r="I3" s="125"/>
      <c r="J3" s="125"/>
      <c r="K3" s="674"/>
      <c r="L3" s="674"/>
      <c r="M3" s="674"/>
    </row>
    <row r="4" spans="1:13" ht="12.75" customHeight="1">
      <c r="A4" s="125"/>
      <c r="B4" s="125"/>
      <c r="C4" s="125"/>
      <c r="D4" s="125"/>
      <c r="E4" s="125"/>
      <c r="F4" s="127"/>
      <c r="G4" s="128"/>
      <c r="H4" s="128"/>
      <c r="I4" s="128"/>
      <c r="J4" s="125"/>
    </row>
    <row r="5" spans="1:13" s="523" customFormat="1" ht="20.25" customHeight="1">
      <c r="A5" s="1286" t="s">
        <v>433</v>
      </c>
      <c r="B5" s="1471" t="s">
        <v>1031</v>
      </c>
      <c r="C5" s="1472"/>
      <c r="D5" s="1472"/>
      <c r="E5" s="1473" t="s">
        <v>1032</v>
      </c>
      <c r="F5" s="1473" t="s">
        <v>1033</v>
      </c>
      <c r="G5" s="1473" t="s">
        <v>1034</v>
      </c>
      <c r="H5" s="1473" t="s">
        <v>1035</v>
      </c>
      <c r="I5" s="1471" t="s">
        <v>1036</v>
      </c>
      <c r="J5" s="1472"/>
      <c r="K5" s="1472"/>
      <c r="L5" s="1472"/>
      <c r="M5" s="1472"/>
    </row>
    <row r="6" spans="1:13" s="523" customFormat="1" ht="58.5" customHeight="1">
      <c r="A6" s="1287"/>
      <c r="B6" s="498" t="s">
        <v>646</v>
      </c>
      <c r="C6" s="526" t="s">
        <v>1037</v>
      </c>
      <c r="D6" s="526" t="s">
        <v>1038</v>
      </c>
      <c r="E6" s="1474"/>
      <c r="F6" s="1474"/>
      <c r="G6" s="1474"/>
      <c r="H6" s="1474"/>
      <c r="I6" s="526" t="s">
        <v>646</v>
      </c>
      <c r="J6" s="526" t="s">
        <v>1039</v>
      </c>
      <c r="K6" s="526" t="s">
        <v>1038</v>
      </c>
      <c r="L6" s="526" t="s">
        <v>1040</v>
      </c>
      <c r="M6" s="526" t="s">
        <v>1041</v>
      </c>
    </row>
    <row r="7" spans="1:13" ht="7" customHeight="1">
      <c r="A7" s="125"/>
      <c r="B7" s="125"/>
      <c r="C7" s="125"/>
      <c r="D7" s="125"/>
      <c r="E7" s="125"/>
      <c r="F7" s="127"/>
      <c r="G7" s="128"/>
      <c r="H7" s="128"/>
      <c r="I7" s="128"/>
      <c r="J7" s="125"/>
    </row>
    <row r="8" spans="1:13" ht="15">
      <c r="A8" s="125"/>
      <c r="B8" s="1364" t="s">
        <v>1042</v>
      </c>
      <c r="C8" s="1364"/>
      <c r="D8" s="1364"/>
      <c r="E8" s="1364"/>
      <c r="F8" s="1364"/>
      <c r="G8" s="1364"/>
      <c r="H8" s="1364"/>
      <c r="I8" s="1364" t="s">
        <v>1042</v>
      </c>
      <c r="J8" s="1364"/>
      <c r="K8" s="1364"/>
      <c r="L8" s="1364"/>
      <c r="M8" s="1364"/>
    </row>
    <row r="9" spans="1:13" ht="7" customHeight="1">
      <c r="A9" s="128"/>
      <c r="C9" s="130"/>
      <c r="D9" s="130"/>
      <c r="E9" s="130"/>
      <c r="F9" s="130"/>
      <c r="G9" s="130"/>
      <c r="H9" s="130"/>
      <c r="I9" s="130"/>
      <c r="J9" s="130"/>
    </row>
    <row r="10" spans="1:13" ht="12.75" customHeight="1">
      <c r="A10" s="133" t="s">
        <v>435</v>
      </c>
      <c r="B10" s="1141">
        <v>6930.6760096988091</v>
      </c>
      <c r="C10" s="1141">
        <v>5821.6850096988092</v>
      </c>
      <c r="D10" s="1141">
        <v>1108.991</v>
      </c>
      <c r="E10" s="1178">
        <v>-2.87</v>
      </c>
      <c r="F10" s="1141">
        <v>6927.8060096988092</v>
      </c>
      <c r="G10" s="1178">
        <v>-12.830099710214901</v>
      </c>
      <c r="H10" s="1178">
        <v>0</v>
      </c>
      <c r="I10" s="1141">
        <v>6914.9759099885941</v>
      </c>
      <c r="J10" s="1141">
        <v>5574.3413016927116</v>
      </c>
      <c r="K10" s="1141">
        <v>1108.991</v>
      </c>
      <c r="L10" s="1141">
        <v>82.766000000000005</v>
      </c>
      <c r="M10" s="1141">
        <v>148.87760829588385</v>
      </c>
    </row>
    <row r="11" spans="1:13" ht="12.75" customHeight="1">
      <c r="A11" s="133" t="s">
        <v>436</v>
      </c>
      <c r="B11" s="1141">
        <v>5332.7078555588196</v>
      </c>
      <c r="C11" s="1141">
        <v>4403.2258555588187</v>
      </c>
      <c r="D11" s="1141">
        <v>929.48199999999997</v>
      </c>
      <c r="E11" s="1178">
        <v>1.2589999999999999</v>
      </c>
      <c r="F11" s="1141">
        <v>5333.9668555588205</v>
      </c>
      <c r="G11" s="1178">
        <v>-54.833968881041201</v>
      </c>
      <c r="H11" s="1178">
        <v>0</v>
      </c>
      <c r="I11" s="1141">
        <v>5279.1328866777785</v>
      </c>
      <c r="J11" s="1141">
        <v>4036.8890819374692</v>
      </c>
      <c r="K11" s="1141">
        <v>929.48199999999997</v>
      </c>
      <c r="L11" s="1141">
        <v>104.04</v>
      </c>
      <c r="M11" s="1141">
        <v>208.7218047403083</v>
      </c>
    </row>
    <row r="12" spans="1:13" ht="12.75" customHeight="1">
      <c r="A12" s="133" t="s">
        <v>437</v>
      </c>
      <c r="B12" s="1141">
        <v>1025.8921895948533</v>
      </c>
      <c r="C12" s="1141">
        <v>1013.4601895948533</v>
      </c>
      <c r="D12" s="1141">
        <v>12.432</v>
      </c>
      <c r="E12" s="1178">
        <v>-3.073</v>
      </c>
      <c r="F12" s="1141">
        <v>1022.8191895948534</v>
      </c>
      <c r="G12" s="1178">
        <v>5.0456550167927823</v>
      </c>
      <c r="H12" s="1178">
        <v>0</v>
      </c>
      <c r="I12" s="1141">
        <v>1027.864844611646</v>
      </c>
      <c r="J12" s="1141">
        <v>993.32534312217501</v>
      </c>
      <c r="K12" s="1141">
        <v>12.432</v>
      </c>
      <c r="L12" s="1141">
        <v>3.9329999999999998</v>
      </c>
      <c r="M12" s="1141">
        <v>18.174501489471098</v>
      </c>
    </row>
    <row r="13" spans="1:13" ht="12.75" customHeight="1">
      <c r="A13" s="133" t="s">
        <v>438</v>
      </c>
      <c r="B13" s="1141">
        <v>655.71054733437506</v>
      </c>
      <c r="C13" s="1141">
        <v>637.28554733437511</v>
      </c>
      <c r="D13" s="1141">
        <v>18.425000000000001</v>
      </c>
      <c r="E13" s="1178">
        <v>3.0590000000000002</v>
      </c>
      <c r="F13" s="1141">
        <v>658.76954733437526</v>
      </c>
      <c r="G13" s="1178">
        <v>-11.525032741821386</v>
      </c>
      <c r="H13" s="1178">
        <v>0</v>
      </c>
      <c r="I13" s="1141">
        <v>647.24451459255374</v>
      </c>
      <c r="J13" s="1141">
        <v>516.26280682748518</v>
      </c>
      <c r="K13" s="1141">
        <v>18.425000000000001</v>
      </c>
      <c r="L13" s="1141">
        <v>13.095000000000001</v>
      </c>
      <c r="M13" s="1141">
        <v>99.46170776506861</v>
      </c>
    </row>
    <row r="14" spans="1:13" ht="12.75" customHeight="1">
      <c r="A14" s="133" t="s">
        <v>439</v>
      </c>
      <c r="B14" s="1141">
        <v>1093.6070837554057</v>
      </c>
      <c r="C14" s="1141">
        <v>1068.8100837554057</v>
      </c>
      <c r="D14" s="1141">
        <v>24.797000000000001</v>
      </c>
      <c r="E14" s="1178">
        <v>27.138000000000002</v>
      </c>
      <c r="F14" s="1141">
        <v>1120.7450837554056</v>
      </c>
      <c r="G14" s="1178">
        <v>-0.27527939071545665</v>
      </c>
      <c r="H14" s="1178">
        <v>0</v>
      </c>
      <c r="I14" s="1141">
        <v>1120.4698043646904</v>
      </c>
      <c r="J14" s="1141">
        <v>1091.8591839129163</v>
      </c>
      <c r="K14" s="1141">
        <v>24.797000000000001</v>
      </c>
      <c r="L14" s="1141">
        <v>0.56599999999999995</v>
      </c>
      <c r="M14" s="1141">
        <v>3.247620451773825</v>
      </c>
    </row>
    <row r="15" spans="1:13" ht="12.75" customHeight="1">
      <c r="A15" s="133" t="s">
        <v>440</v>
      </c>
      <c r="B15" s="1141">
        <v>751.5491075363617</v>
      </c>
      <c r="C15" s="1141">
        <v>701.81110753636165</v>
      </c>
      <c r="D15" s="1141">
        <v>49.738</v>
      </c>
      <c r="E15" s="1178">
        <v>-13.944000000000001</v>
      </c>
      <c r="F15" s="1141">
        <v>737.60510753636174</v>
      </c>
      <c r="G15" s="1178">
        <v>2.3756645540994179</v>
      </c>
      <c r="H15" s="1178">
        <v>0</v>
      </c>
      <c r="I15" s="1141">
        <v>739.98077209046107</v>
      </c>
      <c r="J15" s="1141">
        <v>620.96224309334434</v>
      </c>
      <c r="K15" s="1141">
        <v>49.738</v>
      </c>
      <c r="L15" s="1141">
        <v>4.4279999999999999</v>
      </c>
      <c r="M15" s="1141">
        <v>64.852528997116679</v>
      </c>
    </row>
    <row r="16" spans="1:13" ht="12.75" customHeight="1">
      <c r="A16" s="133" t="s">
        <v>441</v>
      </c>
      <c r="B16" s="1141">
        <v>5637.9565642803082</v>
      </c>
      <c r="C16" s="1141">
        <v>4950.3325642803075</v>
      </c>
      <c r="D16" s="1141">
        <v>687.62400000000002</v>
      </c>
      <c r="E16" s="1178">
        <v>8.83</v>
      </c>
      <c r="F16" s="1141">
        <v>5646.7865642803081</v>
      </c>
      <c r="G16" s="1178">
        <v>-5.9557740625417193</v>
      </c>
      <c r="H16" s="1178">
        <v>0</v>
      </c>
      <c r="I16" s="1141">
        <v>5640.8307902177667</v>
      </c>
      <c r="J16" s="1141">
        <v>4851.2554187869891</v>
      </c>
      <c r="K16" s="1141">
        <v>687.62400000000002</v>
      </c>
      <c r="L16" s="1141">
        <v>30.42</v>
      </c>
      <c r="M16" s="1141">
        <v>71.531371430777497</v>
      </c>
    </row>
    <row r="17" spans="1:18" ht="12.75" customHeight="1">
      <c r="A17" s="133" t="s">
        <v>442</v>
      </c>
      <c r="B17" s="1141">
        <v>163.97772676718216</v>
      </c>
      <c r="C17" s="1141">
        <v>133.85172676718219</v>
      </c>
      <c r="D17" s="1141">
        <v>30.126000000000001</v>
      </c>
      <c r="E17" s="1178">
        <v>4.4999999999999998E-2</v>
      </c>
      <c r="F17" s="1141">
        <v>164.02272676718221</v>
      </c>
      <c r="G17" s="1178">
        <v>-8.5241721000968358</v>
      </c>
      <c r="H17" s="1178">
        <v>0</v>
      </c>
      <c r="I17" s="1141">
        <v>155.49855466708536</v>
      </c>
      <c r="J17" s="1141">
        <v>94.842165555808137</v>
      </c>
      <c r="K17" s="1141">
        <v>30.126000000000001</v>
      </c>
      <c r="L17" s="1141">
        <v>11.651</v>
      </c>
      <c r="M17" s="1141">
        <v>18.879389111277213</v>
      </c>
    </row>
    <row r="18" spans="1:18" ht="12.75" customHeight="1">
      <c r="A18" s="133" t="s">
        <v>443</v>
      </c>
      <c r="B18" s="1141">
        <v>4902.2093750621034</v>
      </c>
      <c r="C18" s="1141">
        <v>4760.685375062103</v>
      </c>
      <c r="D18" s="1141">
        <v>141.524</v>
      </c>
      <c r="E18" s="1178">
        <v>-29.68</v>
      </c>
      <c r="F18" s="1141">
        <v>4872.5293750621031</v>
      </c>
      <c r="G18" s="1178">
        <v>-52.101768838828413</v>
      </c>
      <c r="H18" s="1178">
        <v>0</v>
      </c>
      <c r="I18" s="1141">
        <v>4820.4276062232748</v>
      </c>
      <c r="J18" s="1141">
        <v>4481.6297273517484</v>
      </c>
      <c r="K18" s="1141">
        <v>141.524</v>
      </c>
      <c r="L18" s="1141">
        <v>29.498000000000001</v>
      </c>
      <c r="M18" s="1141">
        <v>167.77587887152657</v>
      </c>
    </row>
    <row r="19" spans="1:18" ht="12.75" customHeight="1">
      <c r="A19" s="133" t="s">
        <v>444</v>
      </c>
      <c r="B19" s="1141">
        <v>7927.0975535560274</v>
      </c>
      <c r="C19" s="1141">
        <v>6475.2805535560274</v>
      </c>
      <c r="D19" s="1141">
        <v>1451.817</v>
      </c>
      <c r="E19" s="1178">
        <v>-15.573</v>
      </c>
      <c r="F19" s="1141">
        <v>7911.5245535560289</v>
      </c>
      <c r="G19" s="1178">
        <v>-42.170394671918899</v>
      </c>
      <c r="H19" s="1178">
        <v>0</v>
      </c>
      <c r="I19" s="1141">
        <v>7869.3541588841099</v>
      </c>
      <c r="J19" s="1141">
        <v>5810.933835006168</v>
      </c>
      <c r="K19" s="1141">
        <v>1451.817</v>
      </c>
      <c r="L19" s="1141">
        <v>97.325999999999993</v>
      </c>
      <c r="M19" s="1141">
        <v>509.2773238779414</v>
      </c>
    </row>
    <row r="20" spans="1:18" ht="12.75" customHeight="1">
      <c r="A20" s="133" t="s">
        <v>445</v>
      </c>
      <c r="B20" s="1141">
        <v>2494.8359324888002</v>
      </c>
      <c r="C20" s="1141">
        <v>2164.2899324887999</v>
      </c>
      <c r="D20" s="1141">
        <v>330.54599999999999</v>
      </c>
      <c r="E20" s="1178">
        <v>1.911</v>
      </c>
      <c r="F20" s="1141">
        <v>2496.7469324888002</v>
      </c>
      <c r="G20" s="1178">
        <v>-9.8316579000994562</v>
      </c>
      <c r="H20" s="1178">
        <v>0</v>
      </c>
      <c r="I20" s="1141">
        <v>2486.9152745887004</v>
      </c>
      <c r="J20" s="1141">
        <v>2047.2674254112308</v>
      </c>
      <c r="K20" s="1141">
        <v>330.54599999999999</v>
      </c>
      <c r="L20" s="1141">
        <v>24.492000000000001</v>
      </c>
      <c r="M20" s="1141">
        <v>84.60984917747021</v>
      </c>
    </row>
    <row r="21" spans="1:18" ht="12.75" customHeight="1">
      <c r="A21" s="133" t="s">
        <v>446</v>
      </c>
      <c r="B21" s="1141">
        <v>360.26516124920391</v>
      </c>
      <c r="C21" s="1141">
        <v>239.87716124920391</v>
      </c>
      <c r="D21" s="1141">
        <v>120.38800000000001</v>
      </c>
      <c r="E21" s="1178">
        <v>-1.2290000000000001</v>
      </c>
      <c r="F21" s="1141">
        <v>359.03616124920393</v>
      </c>
      <c r="G21" s="1178">
        <v>0.26336509043618478</v>
      </c>
      <c r="H21" s="1178">
        <v>0</v>
      </c>
      <c r="I21" s="1141">
        <v>359.29952633964012</v>
      </c>
      <c r="J21" s="1141">
        <v>200.93346304246535</v>
      </c>
      <c r="K21" s="1141">
        <v>120.38800000000001</v>
      </c>
      <c r="L21" s="1141">
        <v>6.6639999999999997</v>
      </c>
      <c r="M21" s="1141">
        <v>31.314063297174748</v>
      </c>
    </row>
    <row r="22" spans="1:18" ht="12.75" customHeight="1">
      <c r="A22" s="133" t="s">
        <v>447</v>
      </c>
      <c r="B22" s="1141">
        <v>783.08082558406113</v>
      </c>
      <c r="C22" s="1141">
        <v>620.03082558406106</v>
      </c>
      <c r="D22" s="1141">
        <v>163.05000000000001</v>
      </c>
      <c r="E22" s="1178">
        <v>-47.286000000000001</v>
      </c>
      <c r="F22" s="1141">
        <v>735.79482558406096</v>
      </c>
      <c r="G22" s="1178">
        <v>-6.5250934851219311</v>
      </c>
      <c r="H22" s="1178">
        <v>0</v>
      </c>
      <c r="I22" s="1141">
        <v>729.26973209893924</v>
      </c>
      <c r="J22" s="1141">
        <v>450.95205628175518</v>
      </c>
      <c r="K22" s="1141">
        <v>163.05000000000001</v>
      </c>
      <c r="L22" s="1141">
        <v>47.726999999999997</v>
      </c>
      <c r="M22" s="1141">
        <v>67.540675817184038</v>
      </c>
    </row>
    <row r="23" spans="1:18" ht="12.75" customHeight="1">
      <c r="A23" s="133" t="s">
        <v>448</v>
      </c>
      <c r="B23" s="1141">
        <v>392.39593718271067</v>
      </c>
      <c r="C23" s="1141">
        <v>353.54393718271069</v>
      </c>
      <c r="D23" s="1141">
        <v>38.851999999999997</v>
      </c>
      <c r="E23" s="1178">
        <v>53.046999999999997</v>
      </c>
      <c r="F23" s="1141">
        <v>445.44293718271069</v>
      </c>
      <c r="G23" s="1178">
        <v>-12.172978530555097</v>
      </c>
      <c r="H23" s="1178">
        <v>0</v>
      </c>
      <c r="I23" s="1141">
        <v>433.26995865215559</v>
      </c>
      <c r="J23" s="1141">
        <v>323.22579221584283</v>
      </c>
      <c r="K23" s="1141">
        <v>38.851999999999997</v>
      </c>
      <c r="L23" s="1141">
        <v>26.349</v>
      </c>
      <c r="M23" s="1141">
        <v>44.843166436312778</v>
      </c>
    </row>
    <row r="24" spans="1:18" ht="12.75" customHeight="1">
      <c r="A24" s="133" t="s">
        <v>449</v>
      </c>
      <c r="B24" s="1141">
        <v>5096.6361183254503</v>
      </c>
      <c r="C24" s="1141">
        <v>5063.6761183254503</v>
      </c>
      <c r="D24" s="1141">
        <v>32.96</v>
      </c>
      <c r="E24" s="1178">
        <v>12.625</v>
      </c>
      <c r="F24" s="1141">
        <v>5109.2611183254503</v>
      </c>
      <c r="G24" s="1178">
        <v>-18.393543456935166</v>
      </c>
      <c r="H24" s="1178">
        <v>0</v>
      </c>
      <c r="I24" s="1141">
        <v>5090.8675748685164</v>
      </c>
      <c r="J24" s="1141">
        <v>5025.5960841478291</v>
      </c>
      <c r="K24" s="1141">
        <v>32.96</v>
      </c>
      <c r="L24" s="1141">
        <v>10.122999999999999</v>
      </c>
      <c r="M24" s="1141">
        <v>22.188490720687447</v>
      </c>
    </row>
    <row r="25" spans="1:18" ht="12.75" customHeight="1">
      <c r="A25" s="133" t="s">
        <v>450</v>
      </c>
      <c r="B25" s="1141">
        <v>274.47986808487326</v>
      </c>
      <c r="C25" s="1141">
        <v>196.14386808487325</v>
      </c>
      <c r="D25" s="1141">
        <v>78.335999999999999</v>
      </c>
      <c r="E25" s="1178">
        <v>-0.105</v>
      </c>
      <c r="F25" s="1141">
        <v>274.37486808487324</v>
      </c>
      <c r="G25" s="1178">
        <v>-5.9114691935408112</v>
      </c>
      <c r="H25" s="1178">
        <v>0</v>
      </c>
      <c r="I25" s="1141">
        <v>268.46339889133242</v>
      </c>
      <c r="J25" s="1141">
        <v>139.7478288851168</v>
      </c>
      <c r="K25" s="1141">
        <v>78.335999999999999</v>
      </c>
      <c r="L25" s="1141">
        <v>36.557000000000002</v>
      </c>
      <c r="M25" s="1141">
        <v>13.822570006215658</v>
      </c>
    </row>
    <row r="26" spans="1:18" ht="20.25" customHeight="1">
      <c r="A26" s="133" t="s">
        <v>460</v>
      </c>
      <c r="B26" s="1141">
        <v>43823.077856059354</v>
      </c>
      <c r="C26" s="1141">
        <v>38603.98985605935</v>
      </c>
      <c r="D26" s="1141">
        <v>5219.0879999999997</v>
      </c>
      <c r="E26" s="1178">
        <v>-5.8459999999995347</v>
      </c>
      <c r="F26" s="1141">
        <v>43817.231856059349</v>
      </c>
      <c r="G26" s="1178">
        <v>-233.36654830210287</v>
      </c>
      <c r="H26" s="1178">
        <v>0</v>
      </c>
      <c r="I26" s="1141">
        <v>43583.865307757245</v>
      </c>
      <c r="J26" s="1141">
        <v>36260.023757271054</v>
      </c>
      <c r="K26" s="1141">
        <v>5219.0879999999997</v>
      </c>
      <c r="L26" s="1141">
        <v>529.63499999999999</v>
      </c>
      <c r="M26" s="1141">
        <v>1575.1185504861878</v>
      </c>
    </row>
    <row r="27" spans="1:18" ht="12.75" customHeight="1">
      <c r="A27" s="146"/>
      <c r="B27" s="151"/>
      <c r="C27" s="134"/>
      <c r="D27" s="134"/>
      <c r="E27" s="134"/>
      <c r="F27" s="134"/>
      <c r="G27" s="134"/>
      <c r="H27" s="134"/>
      <c r="I27" s="134"/>
      <c r="J27" s="134"/>
      <c r="K27" s="134"/>
      <c r="L27" s="134"/>
      <c r="M27" s="1163"/>
    </row>
    <row r="28" spans="1:18" s="374" customFormat="1" ht="15" customHeight="1">
      <c r="A28" s="248"/>
      <c r="B28" s="1163" t="s">
        <v>1478</v>
      </c>
      <c r="C28" s="1163"/>
      <c r="D28" s="1163"/>
      <c r="E28" s="1163"/>
      <c r="F28" s="1163"/>
      <c r="G28" s="1163"/>
      <c r="H28" s="1163"/>
      <c r="I28" s="1066"/>
      <c r="J28" s="1066"/>
      <c r="K28" s="1066"/>
      <c r="L28" s="1066"/>
      <c r="M28" s="1066"/>
      <c r="N28" s="371"/>
      <c r="O28" s="371"/>
      <c r="P28" s="371"/>
      <c r="Q28" s="371"/>
      <c r="R28" s="371"/>
    </row>
    <row r="29" spans="1:18" s="374" customFormat="1" ht="15" customHeight="1">
      <c r="A29" s="248"/>
      <c r="B29" s="1163" t="s">
        <v>1479</v>
      </c>
      <c r="C29" s="1163"/>
      <c r="D29" s="1163"/>
      <c r="E29" s="1163"/>
      <c r="F29" s="1163"/>
      <c r="G29" s="1163"/>
      <c r="H29" s="1163"/>
      <c r="I29" s="1066"/>
      <c r="J29" s="1066"/>
      <c r="K29" s="1066"/>
      <c r="L29" s="1066"/>
      <c r="M29" s="1066"/>
      <c r="N29" s="371"/>
      <c r="O29" s="371"/>
      <c r="P29" s="371"/>
      <c r="Q29" s="371"/>
      <c r="R29" s="371"/>
    </row>
    <row r="30" spans="1:18" s="374" customFormat="1" ht="15" customHeight="1">
      <c r="A30" s="248"/>
      <c r="B30" s="1163" t="s">
        <v>1043</v>
      </c>
      <c r="C30" s="1163"/>
      <c r="D30" s="1163"/>
      <c r="E30" s="1163"/>
      <c r="F30" s="1163"/>
      <c r="G30" s="1163"/>
      <c r="H30" s="1163"/>
      <c r="I30" s="1066"/>
      <c r="J30" s="1066"/>
      <c r="K30" s="1066"/>
      <c r="L30" s="1066"/>
      <c r="M30" s="1066"/>
      <c r="N30" s="371"/>
      <c r="O30" s="371"/>
      <c r="P30" s="371"/>
      <c r="Q30" s="371"/>
      <c r="R30" s="371"/>
    </row>
    <row r="31" spans="1:18" s="374" customFormat="1" ht="27" customHeight="1">
      <c r="A31" s="248"/>
      <c r="B31" s="1281" t="s">
        <v>1480</v>
      </c>
      <c r="C31" s="1281"/>
      <c r="D31" s="1281"/>
      <c r="E31" s="1281"/>
      <c r="F31" s="1281"/>
      <c r="G31" s="1281"/>
      <c r="H31" s="1281"/>
      <c r="I31" s="1066"/>
      <c r="J31" s="1066"/>
      <c r="K31" s="1066"/>
      <c r="L31" s="1066"/>
      <c r="M31" s="1066"/>
      <c r="N31" s="371"/>
      <c r="O31" s="371"/>
      <c r="P31" s="371"/>
      <c r="Q31" s="371"/>
      <c r="R31" s="371"/>
    </row>
    <row r="32" spans="1:18" s="374" customFormat="1" ht="15" customHeight="1">
      <c r="A32" s="248"/>
      <c r="B32" s="1163" t="s">
        <v>1044</v>
      </c>
      <c r="C32" s="1163"/>
      <c r="D32" s="1163"/>
      <c r="E32" s="1163"/>
      <c r="F32" s="1163"/>
      <c r="G32" s="1163"/>
      <c r="H32" s="1163"/>
      <c r="I32" s="1066"/>
      <c r="J32" s="1066"/>
      <c r="K32" s="1066"/>
      <c r="L32" s="1066"/>
      <c r="M32" s="1066"/>
      <c r="N32" s="371"/>
      <c r="O32" s="371"/>
      <c r="P32" s="371"/>
      <c r="Q32" s="371"/>
      <c r="R32" s="371"/>
    </row>
  </sheetData>
  <sheetProtection selectLockedCells="1"/>
  <mergeCells count="10">
    <mergeCell ref="B31:H31"/>
    <mergeCell ref="I5:M5"/>
    <mergeCell ref="B8:H8"/>
    <mergeCell ref="I8:M8"/>
    <mergeCell ref="H5:H6"/>
    <mergeCell ref="A5:A6"/>
    <mergeCell ref="B5:D5"/>
    <mergeCell ref="E5:E6"/>
    <mergeCell ref="F5:F6"/>
    <mergeCell ref="G5:G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2001 nach Bundesländern</oddHeader>
    <oddFooter>&amp;CStatistische Ämter der Länder – Indikatoren und Kennzahlen, UGRdL 2020</oddFooter>
  </headerFooter>
  <colBreaks count="1" manualBreakCount="1">
    <brk id="8" max="1048575" man="1"/>
  </colBreaks>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1">
    <pageSetUpPr autoPageBreaks="0"/>
  </sheetPr>
  <dimension ref="A1:R32"/>
  <sheetViews>
    <sheetView showGridLines="0" showRowColHeaders="0" zoomScaleNormal="100" workbookViewId="0">
      <pane xSplit="1" ySplit="6" topLeftCell="B7" activePane="bottomRight" state="frozen"/>
      <selection pane="topRight"/>
      <selection pane="bottomLeft"/>
      <selection pane="bottomRight"/>
    </sheetView>
  </sheetViews>
  <sheetFormatPr baseColWidth="10" defaultColWidth="11.453125" defaultRowHeight="12.75" customHeight="1"/>
  <cols>
    <col min="1" max="1" width="29.54296875" style="674" customWidth="1"/>
    <col min="2" max="13" width="13.54296875" style="523" customWidth="1"/>
    <col min="14" max="16384" width="11.453125" style="217"/>
  </cols>
  <sheetData>
    <row r="1" spans="1:13" ht="12.75" customHeight="1">
      <c r="A1" s="473" t="s">
        <v>322</v>
      </c>
    </row>
    <row r="3" spans="1:13" ht="12.75" customHeight="1">
      <c r="A3" s="125" t="s">
        <v>656</v>
      </c>
      <c r="B3" s="125" t="s">
        <v>62</v>
      </c>
      <c r="C3" s="125"/>
      <c r="D3" s="125"/>
      <c r="E3" s="125"/>
      <c r="F3" s="125"/>
      <c r="G3" s="125"/>
      <c r="H3" s="125"/>
      <c r="I3" s="125"/>
      <c r="J3" s="125"/>
      <c r="K3" s="674"/>
      <c r="L3" s="674"/>
      <c r="M3" s="674"/>
    </row>
    <row r="4" spans="1:13" ht="12.75" customHeight="1">
      <c r="A4" s="125"/>
      <c r="B4" s="125"/>
      <c r="C4" s="125"/>
      <c r="D4" s="125"/>
      <c r="E4" s="125"/>
      <c r="F4" s="127"/>
      <c r="G4" s="128"/>
      <c r="H4" s="128"/>
      <c r="I4" s="128"/>
      <c r="J4" s="125"/>
    </row>
    <row r="5" spans="1:13" s="523" customFormat="1" ht="20.25" customHeight="1">
      <c r="A5" s="1286" t="s">
        <v>433</v>
      </c>
      <c r="B5" s="1471" t="s">
        <v>1031</v>
      </c>
      <c r="C5" s="1472"/>
      <c r="D5" s="1472"/>
      <c r="E5" s="1473" t="s">
        <v>1032</v>
      </c>
      <c r="F5" s="1473" t="s">
        <v>1033</v>
      </c>
      <c r="G5" s="1473" t="s">
        <v>1034</v>
      </c>
      <c r="H5" s="1473" t="s">
        <v>1035</v>
      </c>
      <c r="I5" s="1471" t="s">
        <v>1036</v>
      </c>
      <c r="J5" s="1472"/>
      <c r="K5" s="1472"/>
      <c r="L5" s="1472"/>
      <c r="M5" s="1472"/>
    </row>
    <row r="6" spans="1:13" s="523" customFormat="1" ht="58.5" customHeight="1">
      <c r="A6" s="1287"/>
      <c r="B6" s="498" t="s">
        <v>646</v>
      </c>
      <c r="C6" s="526" t="s">
        <v>1037</v>
      </c>
      <c r="D6" s="526" t="s">
        <v>1038</v>
      </c>
      <c r="E6" s="1474"/>
      <c r="F6" s="1474"/>
      <c r="G6" s="1474"/>
      <c r="H6" s="1474"/>
      <c r="I6" s="526" t="s">
        <v>646</v>
      </c>
      <c r="J6" s="526" t="s">
        <v>1039</v>
      </c>
      <c r="K6" s="526" t="s">
        <v>1038</v>
      </c>
      <c r="L6" s="526" t="s">
        <v>1040</v>
      </c>
      <c r="M6" s="526" t="s">
        <v>1041</v>
      </c>
    </row>
    <row r="7" spans="1:13" ht="7" customHeight="1">
      <c r="A7" s="125"/>
      <c r="B7" s="125"/>
      <c r="C7" s="125"/>
      <c r="D7" s="125"/>
      <c r="E7" s="125"/>
      <c r="F7" s="127"/>
      <c r="G7" s="128"/>
      <c r="H7" s="128"/>
      <c r="I7" s="128"/>
      <c r="J7" s="125"/>
    </row>
    <row r="8" spans="1:13" ht="15">
      <c r="A8" s="125"/>
      <c r="B8" s="1364" t="s">
        <v>1042</v>
      </c>
      <c r="C8" s="1364"/>
      <c r="D8" s="1364"/>
      <c r="E8" s="1364"/>
      <c r="F8" s="1364"/>
      <c r="G8" s="1364"/>
      <c r="H8" s="1364"/>
      <c r="I8" s="1364" t="s">
        <v>1042</v>
      </c>
      <c r="J8" s="1364"/>
      <c r="K8" s="1364"/>
      <c r="L8" s="1364"/>
      <c r="M8" s="1364"/>
    </row>
    <row r="9" spans="1:13" ht="7" customHeight="1">
      <c r="A9" s="128"/>
      <c r="C9" s="130"/>
      <c r="D9" s="130"/>
      <c r="E9" s="130"/>
      <c r="F9" s="130"/>
      <c r="G9" s="130"/>
      <c r="H9" s="130"/>
      <c r="I9" s="130"/>
      <c r="J9" s="130"/>
    </row>
    <row r="10" spans="1:13" ht="12.75" customHeight="1">
      <c r="A10" s="133" t="s">
        <v>435</v>
      </c>
      <c r="B10" s="1141">
        <v>6152.0185147954444</v>
      </c>
      <c r="C10" s="1141">
        <v>5344.7885147954439</v>
      </c>
      <c r="D10" s="1141">
        <v>807.23</v>
      </c>
      <c r="E10" s="1178">
        <v>-3.863</v>
      </c>
      <c r="F10" s="1141">
        <v>6148.1555147954441</v>
      </c>
      <c r="G10" s="1178">
        <v>-10.813471669476424</v>
      </c>
      <c r="H10" s="1178">
        <v>0</v>
      </c>
      <c r="I10" s="1141">
        <v>6137.3420431259665</v>
      </c>
      <c r="J10" s="1141">
        <v>5090.9559069826901</v>
      </c>
      <c r="K10" s="1141">
        <v>807.23</v>
      </c>
      <c r="L10" s="1141">
        <v>80.36</v>
      </c>
      <c r="M10" s="1141">
        <v>158.7961361432769</v>
      </c>
    </row>
    <row r="11" spans="1:13" ht="12.75" customHeight="1">
      <c r="A11" s="133" t="s">
        <v>436</v>
      </c>
      <c r="B11" s="1141">
        <v>4884.6021210548515</v>
      </c>
      <c r="C11" s="1141">
        <v>4213.0271210548517</v>
      </c>
      <c r="D11" s="1141">
        <v>671.57500000000005</v>
      </c>
      <c r="E11" s="1178">
        <v>1.446</v>
      </c>
      <c r="F11" s="1141">
        <v>4886.0481210548523</v>
      </c>
      <c r="G11" s="1178">
        <v>-47.655554423327558</v>
      </c>
      <c r="H11" s="1178">
        <v>0</v>
      </c>
      <c r="I11" s="1141">
        <v>4838.3925666315236</v>
      </c>
      <c r="J11" s="1141">
        <v>3834.1909837778717</v>
      </c>
      <c r="K11" s="1141">
        <v>671.57500000000005</v>
      </c>
      <c r="L11" s="1141">
        <v>106.032</v>
      </c>
      <c r="M11" s="1141">
        <v>226.59458285365264</v>
      </c>
    </row>
    <row r="12" spans="1:13" ht="12.75" customHeight="1">
      <c r="A12" s="133" t="s">
        <v>437</v>
      </c>
      <c r="B12" s="1141">
        <v>627.0190089078045</v>
      </c>
      <c r="C12" s="1141">
        <v>617.8750089078045</v>
      </c>
      <c r="D12" s="1141">
        <v>9.1440000000000001</v>
      </c>
      <c r="E12" s="1178">
        <v>-2.9950000000000001</v>
      </c>
      <c r="F12" s="1141">
        <v>624.0240089078045</v>
      </c>
      <c r="G12" s="1178">
        <v>5.2168833028303423</v>
      </c>
      <c r="H12" s="1178">
        <v>0</v>
      </c>
      <c r="I12" s="1141">
        <v>629.2408922106348</v>
      </c>
      <c r="J12" s="1141">
        <v>599.45723913834763</v>
      </c>
      <c r="K12" s="1141">
        <v>9.1440000000000001</v>
      </c>
      <c r="L12" s="1141">
        <v>4.4039999999999999</v>
      </c>
      <c r="M12" s="1141">
        <v>16.235653072287128</v>
      </c>
    </row>
    <row r="13" spans="1:13" ht="12.75" customHeight="1">
      <c r="A13" s="133" t="s">
        <v>438</v>
      </c>
      <c r="B13" s="1141">
        <v>685.77746957315514</v>
      </c>
      <c r="C13" s="1141">
        <v>664.85046957315512</v>
      </c>
      <c r="D13" s="1141">
        <v>20.927</v>
      </c>
      <c r="E13" s="1178">
        <v>2.8149999999999853</v>
      </c>
      <c r="F13" s="1141">
        <v>688.59246957315543</v>
      </c>
      <c r="G13" s="1178">
        <v>-10.703702925351713</v>
      </c>
      <c r="H13" s="1178">
        <v>0</v>
      </c>
      <c r="I13" s="1141">
        <v>677.88876664780355</v>
      </c>
      <c r="J13" s="1141">
        <v>525.08185771285298</v>
      </c>
      <c r="K13" s="1141">
        <v>20.927</v>
      </c>
      <c r="L13" s="1141">
        <v>13.243</v>
      </c>
      <c r="M13" s="1141">
        <v>118.6369089349506</v>
      </c>
    </row>
    <row r="14" spans="1:13" ht="12.75" customHeight="1">
      <c r="A14" s="133" t="s">
        <v>439</v>
      </c>
      <c r="B14" s="1141">
        <v>1082.2689670385816</v>
      </c>
      <c r="C14" s="1141">
        <v>1062.8759670385816</v>
      </c>
      <c r="D14" s="1141">
        <v>19.393000000000001</v>
      </c>
      <c r="E14" s="1178">
        <v>26.757999999999999</v>
      </c>
      <c r="F14" s="1141">
        <v>1109.0269670385817</v>
      </c>
      <c r="G14" s="1178">
        <v>-0.83710613878582107</v>
      </c>
      <c r="H14" s="1178">
        <v>0</v>
      </c>
      <c r="I14" s="1141">
        <v>1108.189860899796</v>
      </c>
      <c r="J14" s="1141">
        <v>1075.1959483848686</v>
      </c>
      <c r="K14" s="1141">
        <v>19.393000000000001</v>
      </c>
      <c r="L14" s="1141">
        <v>1.0569999999999999</v>
      </c>
      <c r="M14" s="1141">
        <v>12.543912514927284</v>
      </c>
    </row>
    <row r="15" spans="1:13" ht="12.75" customHeight="1">
      <c r="A15" s="133" t="s">
        <v>440</v>
      </c>
      <c r="B15" s="1141">
        <v>601.13991269510393</v>
      </c>
      <c r="C15" s="1141">
        <v>561.42991269510389</v>
      </c>
      <c r="D15" s="1141">
        <v>39.71</v>
      </c>
      <c r="E15" s="1178">
        <v>-13.881</v>
      </c>
      <c r="F15" s="1141">
        <v>587.25891269510407</v>
      </c>
      <c r="G15" s="1178">
        <v>2.2064305416581438</v>
      </c>
      <c r="H15" s="1178">
        <v>0</v>
      </c>
      <c r="I15" s="1141">
        <v>589.46534323676212</v>
      </c>
      <c r="J15" s="1141">
        <v>533.79074495581472</v>
      </c>
      <c r="K15" s="1141">
        <v>39.71</v>
      </c>
      <c r="L15" s="1141">
        <v>4.7969999999999997</v>
      </c>
      <c r="M15" s="1141">
        <v>11.167598280947407</v>
      </c>
    </row>
    <row r="16" spans="1:13" ht="12.75" customHeight="1">
      <c r="A16" s="133" t="s">
        <v>441</v>
      </c>
      <c r="B16" s="1141">
        <v>5551.4210864366205</v>
      </c>
      <c r="C16" s="1141">
        <v>5046.9310864366207</v>
      </c>
      <c r="D16" s="1141">
        <v>504.49</v>
      </c>
      <c r="E16" s="1178">
        <v>9.7949999999999999</v>
      </c>
      <c r="F16" s="1141">
        <v>5561.2160864366215</v>
      </c>
      <c r="G16" s="1178">
        <v>-4.5348609461886369</v>
      </c>
      <c r="H16" s="1178">
        <v>0</v>
      </c>
      <c r="I16" s="1141">
        <v>5556.6812254904335</v>
      </c>
      <c r="J16" s="1141">
        <v>4916.5296226379587</v>
      </c>
      <c r="K16" s="1141">
        <v>504.49</v>
      </c>
      <c r="L16" s="1141">
        <v>31.334</v>
      </c>
      <c r="M16" s="1141">
        <v>104.32760285247512</v>
      </c>
    </row>
    <row r="17" spans="1:18" ht="12.75" customHeight="1">
      <c r="A17" s="133" t="s">
        <v>442</v>
      </c>
      <c r="B17" s="1141">
        <v>147.88657635580859</v>
      </c>
      <c r="C17" s="1141">
        <v>130.41657635580859</v>
      </c>
      <c r="D17" s="1141">
        <v>17.47</v>
      </c>
      <c r="E17" s="1178">
        <v>4.3999999999999997E-2</v>
      </c>
      <c r="F17" s="1141">
        <v>147.9305763558086</v>
      </c>
      <c r="G17" s="1178">
        <v>-8.5590504524290854</v>
      </c>
      <c r="H17" s="1178">
        <v>0</v>
      </c>
      <c r="I17" s="1141">
        <v>139.37152590337951</v>
      </c>
      <c r="J17" s="1141">
        <v>97.882735955791503</v>
      </c>
      <c r="K17" s="1141">
        <v>17.47</v>
      </c>
      <c r="L17" s="1141">
        <v>9.0180000000000007</v>
      </c>
      <c r="M17" s="1141">
        <v>15.00078994758802</v>
      </c>
    </row>
    <row r="18" spans="1:18" ht="12.75" customHeight="1">
      <c r="A18" s="133" t="s">
        <v>443</v>
      </c>
      <c r="B18" s="1141">
        <v>3932.6126402919713</v>
      </c>
      <c r="C18" s="1141">
        <v>3800.5716402919711</v>
      </c>
      <c r="D18" s="1141">
        <v>132.041</v>
      </c>
      <c r="E18" s="1178">
        <v>-26.059000000000001</v>
      </c>
      <c r="F18" s="1141">
        <v>3906.5536402919706</v>
      </c>
      <c r="G18" s="1178">
        <v>-49.649785033050527</v>
      </c>
      <c r="H18" s="1178">
        <v>0</v>
      </c>
      <c r="I18" s="1141">
        <v>3856.9038552589209</v>
      </c>
      <c r="J18" s="1141">
        <v>3535.3852765811434</v>
      </c>
      <c r="K18" s="1141">
        <v>132.041</v>
      </c>
      <c r="L18" s="1141">
        <v>28.347000000000001</v>
      </c>
      <c r="M18" s="1141">
        <v>161.13057867777704</v>
      </c>
    </row>
    <row r="19" spans="1:18" ht="12.75" customHeight="1">
      <c r="A19" s="133" t="s">
        <v>444</v>
      </c>
      <c r="B19" s="1141">
        <v>7239.3446264859795</v>
      </c>
      <c r="C19" s="1141">
        <v>5892.9366264859791</v>
      </c>
      <c r="D19" s="1141">
        <v>1346.4079999999999</v>
      </c>
      <c r="E19" s="1178">
        <v>-13.913</v>
      </c>
      <c r="F19" s="1141">
        <v>7225.4316264859799</v>
      </c>
      <c r="G19" s="1178">
        <v>-45.698177979883219</v>
      </c>
      <c r="H19" s="1178">
        <v>0</v>
      </c>
      <c r="I19" s="1141">
        <v>7179.7334485060965</v>
      </c>
      <c r="J19" s="1141">
        <v>5246.5867580417462</v>
      </c>
      <c r="K19" s="1141">
        <v>1346.4079999999999</v>
      </c>
      <c r="L19" s="1141">
        <v>85.671000000000006</v>
      </c>
      <c r="M19" s="1141">
        <v>501.06769046435005</v>
      </c>
    </row>
    <row r="20" spans="1:18" ht="12.75" customHeight="1">
      <c r="A20" s="133" t="s">
        <v>445</v>
      </c>
      <c r="B20" s="1141">
        <v>2427.3486996135971</v>
      </c>
      <c r="C20" s="1141">
        <v>2182.341699613597</v>
      </c>
      <c r="D20" s="1141">
        <v>245.00700000000001</v>
      </c>
      <c r="E20" s="1178">
        <v>0.70799999999999996</v>
      </c>
      <c r="F20" s="1141">
        <v>2428.0566996135976</v>
      </c>
      <c r="G20" s="1178">
        <v>-10.398516472839431</v>
      </c>
      <c r="H20" s="1178">
        <v>0</v>
      </c>
      <c r="I20" s="1141">
        <v>2417.6581831407584</v>
      </c>
      <c r="J20" s="1141">
        <v>2085.1224997126915</v>
      </c>
      <c r="K20" s="1141">
        <v>245.00700000000001</v>
      </c>
      <c r="L20" s="1141">
        <v>23.318000000000001</v>
      </c>
      <c r="M20" s="1141">
        <v>64.210683428066616</v>
      </c>
    </row>
    <row r="21" spans="1:18" ht="12.75" customHeight="1">
      <c r="A21" s="133" t="s">
        <v>446</v>
      </c>
      <c r="B21" s="1141">
        <v>312.32445202081129</v>
      </c>
      <c r="C21" s="1141">
        <v>227.66245202081126</v>
      </c>
      <c r="D21" s="1141">
        <v>84.662000000000006</v>
      </c>
      <c r="E21" s="1178">
        <v>-2.6419999999999999</v>
      </c>
      <c r="F21" s="1141">
        <v>309.68245202081124</v>
      </c>
      <c r="G21" s="1178">
        <v>0.40922595745430179</v>
      </c>
      <c r="H21" s="1178">
        <v>0</v>
      </c>
      <c r="I21" s="1141">
        <v>310.09167797826564</v>
      </c>
      <c r="J21" s="1141">
        <v>187.37874157035151</v>
      </c>
      <c r="K21" s="1141">
        <v>84.662000000000006</v>
      </c>
      <c r="L21" s="1141">
        <v>6.3090000000000002</v>
      </c>
      <c r="M21" s="1141">
        <v>31.741936407914114</v>
      </c>
    </row>
    <row r="22" spans="1:18" ht="12.75" customHeight="1">
      <c r="A22" s="133" t="s">
        <v>447</v>
      </c>
      <c r="B22" s="1141">
        <v>796.89927399789201</v>
      </c>
      <c r="C22" s="1141">
        <v>620.19327399789199</v>
      </c>
      <c r="D22" s="1141">
        <v>176.70599999999999</v>
      </c>
      <c r="E22" s="1178">
        <v>-55.032000000000018</v>
      </c>
      <c r="F22" s="1141">
        <v>741.8672739978922</v>
      </c>
      <c r="G22" s="1178">
        <v>-6.509892934050252</v>
      </c>
      <c r="H22" s="1178">
        <v>0</v>
      </c>
      <c r="I22" s="1141">
        <v>735.3573810638419</v>
      </c>
      <c r="J22" s="1141">
        <v>446.12450638853062</v>
      </c>
      <c r="K22" s="1141">
        <v>176.70599999999999</v>
      </c>
      <c r="L22" s="1141">
        <v>42.125999999999998</v>
      </c>
      <c r="M22" s="1141">
        <v>70.4008746753113</v>
      </c>
    </row>
    <row r="23" spans="1:18" ht="12.75" customHeight="1">
      <c r="A23" s="133" t="s">
        <v>448</v>
      </c>
      <c r="B23" s="1141">
        <v>414.45161444452367</v>
      </c>
      <c r="C23" s="1141">
        <v>377.66961444452363</v>
      </c>
      <c r="D23" s="1141">
        <v>36.781999999999996</v>
      </c>
      <c r="E23" s="1178">
        <v>61.148000000000003</v>
      </c>
      <c r="F23" s="1141">
        <v>475.5996144445237</v>
      </c>
      <c r="G23" s="1178">
        <v>-12.030705330881947</v>
      </c>
      <c r="H23" s="1178">
        <v>0</v>
      </c>
      <c r="I23" s="1141">
        <v>463.56890911364172</v>
      </c>
      <c r="J23" s="1141">
        <v>345.79007054813286</v>
      </c>
      <c r="K23" s="1141">
        <v>36.781999999999996</v>
      </c>
      <c r="L23" s="1141">
        <v>21.606000000000002</v>
      </c>
      <c r="M23" s="1141">
        <v>59.390838565508837</v>
      </c>
    </row>
    <row r="24" spans="1:18" ht="12.75" customHeight="1">
      <c r="A24" s="133" t="s">
        <v>449</v>
      </c>
      <c r="B24" s="1141">
        <v>5170.1846506447755</v>
      </c>
      <c r="C24" s="1141">
        <v>5142.5546506447754</v>
      </c>
      <c r="D24" s="1141">
        <v>27.63</v>
      </c>
      <c r="E24" s="1178">
        <v>12.519</v>
      </c>
      <c r="F24" s="1141">
        <v>5182.7036506447748</v>
      </c>
      <c r="G24" s="1178">
        <v>-17.056863113114719</v>
      </c>
      <c r="H24" s="1178">
        <v>0</v>
      </c>
      <c r="I24" s="1141">
        <v>5165.6467875316603</v>
      </c>
      <c r="J24" s="1141">
        <v>5111.3315639702014</v>
      </c>
      <c r="K24" s="1141">
        <v>27.63</v>
      </c>
      <c r="L24" s="1141">
        <v>8.3949999999999996</v>
      </c>
      <c r="M24" s="1141">
        <v>18.290223561458202</v>
      </c>
    </row>
    <row r="25" spans="1:18" ht="12.75" customHeight="1">
      <c r="A25" s="133" t="s">
        <v>450</v>
      </c>
      <c r="B25" s="1141">
        <v>254.43018028834931</v>
      </c>
      <c r="C25" s="1141">
        <v>187.9471802883493</v>
      </c>
      <c r="D25" s="1141">
        <v>66.483000000000004</v>
      </c>
      <c r="E25" s="1178">
        <v>1.24</v>
      </c>
      <c r="F25" s="1141">
        <v>255.67018028834931</v>
      </c>
      <c r="G25" s="1178">
        <v>-4.805840241537279</v>
      </c>
      <c r="H25" s="1178">
        <v>0</v>
      </c>
      <c r="I25" s="1141">
        <v>250.86434004681203</v>
      </c>
      <c r="J25" s="1141">
        <v>144.93404286315345</v>
      </c>
      <c r="K25" s="1141">
        <v>66.483000000000004</v>
      </c>
      <c r="L25" s="1141">
        <v>29.437999999999999</v>
      </c>
      <c r="M25" s="1141">
        <v>10.009297183658576</v>
      </c>
    </row>
    <row r="26" spans="1:18" ht="20.25" customHeight="1">
      <c r="A26" s="133" t="s">
        <v>460</v>
      </c>
      <c r="B26" s="1141">
        <v>40279.729794645275</v>
      </c>
      <c r="C26" s="1141">
        <v>36074.071794645264</v>
      </c>
      <c r="D26" s="1141">
        <v>4205.6580000000004</v>
      </c>
      <c r="E26" s="1178">
        <v>-1.9120000000000419</v>
      </c>
      <c r="F26" s="1141">
        <v>40277.817794645278</v>
      </c>
      <c r="G26" s="1178">
        <v>-221.4209878589738</v>
      </c>
      <c r="H26" s="1178">
        <v>0</v>
      </c>
      <c r="I26" s="1141">
        <v>40056.396806786295</v>
      </c>
      <c r="J26" s="1141">
        <v>33775.738499222149</v>
      </c>
      <c r="K26" s="1141">
        <v>4205.6580000000004</v>
      </c>
      <c r="L26" s="1141">
        <v>495.45499999999998</v>
      </c>
      <c r="M26" s="1141">
        <v>1579.5453075641499</v>
      </c>
    </row>
    <row r="27" spans="1:18" ht="12.75" customHeight="1">
      <c r="A27" s="146"/>
      <c r="B27" s="151"/>
      <c r="C27" s="134"/>
      <c r="D27" s="134"/>
      <c r="E27" s="134"/>
      <c r="F27" s="134"/>
      <c r="G27" s="134"/>
      <c r="H27" s="134"/>
      <c r="I27" s="134"/>
      <c r="J27" s="134"/>
      <c r="K27" s="134"/>
      <c r="L27" s="134"/>
      <c r="M27" s="1163"/>
    </row>
    <row r="28" spans="1:18" s="374" customFormat="1" ht="15" customHeight="1">
      <c r="A28" s="248"/>
      <c r="B28" s="1163" t="s">
        <v>1478</v>
      </c>
      <c r="C28" s="1163"/>
      <c r="D28" s="1163"/>
      <c r="E28" s="1163"/>
      <c r="F28" s="1163"/>
      <c r="G28" s="1163"/>
      <c r="H28" s="1163"/>
      <c r="I28" s="1066"/>
      <c r="J28" s="1066"/>
      <c r="K28" s="1066"/>
      <c r="L28" s="1066"/>
      <c r="M28" s="1066"/>
      <c r="N28" s="371"/>
      <c r="O28" s="371"/>
      <c r="P28" s="371"/>
      <c r="Q28" s="371"/>
      <c r="R28" s="371"/>
    </row>
    <row r="29" spans="1:18" s="374" customFormat="1" ht="15" customHeight="1">
      <c r="A29" s="248"/>
      <c r="B29" s="1163" t="s">
        <v>1479</v>
      </c>
      <c r="C29" s="1163"/>
      <c r="D29" s="1163"/>
      <c r="E29" s="1163"/>
      <c r="F29" s="1163"/>
      <c r="G29" s="1163"/>
      <c r="H29" s="1163"/>
      <c r="I29" s="1066"/>
      <c r="J29" s="1066"/>
      <c r="K29" s="1066"/>
      <c r="L29" s="1066"/>
      <c r="M29" s="1066"/>
      <c r="N29" s="371"/>
      <c r="O29" s="371"/>
      <c r="P29" s="371"/>
      <c r="Q29" s="371"/>
      <c r="R29" s="371"/>
    </row>
    <row r="30" spans="1:18" s="374" customFormat="1" ht="15" customHeight="1">
      <c r="A30" s="248"/>
      <c r="B30" s="1163" t="s">
        <v>1043</v>
      </c>
      <c r="C30" s="1163"/>
      <c r="D30" s="1163"/>
      <c r="E30" s="1163"/>
      <c r="F30" s="1163"/>
      <c r="G30" s="1163"/>
      <c r="H30" s="1163"/>
      <c r="I30" s="1066"/>
      <c r="J30" s="1066"/>
      <c r="K30" s="1066"/>
      <c r="L30" s="1066"/>
      <c r="M30" s="1066"/>
      <c r="N30" s="371"/>
      <c r="O30" s="371"/>
      <c r="P30" s="371"/>
      <c r="Q30" s="371"/>
      <c r="R30" s="371"/>
    </row>
    <row r="31" spans="1:18" s="374" customFormat="1" ht="27" customHeight="1">
      <c r="A31" s="248"/>
      <c r="B31" s="1281" t="s">
        <v>1480</v>
      </c>
      <c r="C31" s="1281"/>
      <c r="D31" s="1281"/>
      <c r="E31" s="1281"/>
      <c r="F31" s="1281"/>
      <c r="G31" s="1281"/>
      <c r="H31" s="1281"/>
      <c r="I31" s="1066"/>
      <c r="J31" s="1066"/>
      <c r="K31" s="1066"/>
      <c r="L31" s="1066"/>
      <c r="M31" s="1066"/>
      <c r="N31" s="371"/>
      <c r="O31" s="371"/>
      <c r="P31" s="371"/>
      <c r="Q31" s="371"/>
      <c r="R31" s="371"/>
    </row>
    <row r="32" spans="1:18" s="374" customFormat="1" ht="15" customHeight="1">
      <c r="A32" s="248"/>
      <c r="B32" s="1163" t="s">
        <v>1044</v>
      </c>
      <c r="C32" s="1163"/>
      <c r="D32" s="1163"/>
      <c r="E32" s="1163"/>
      <c r="F32" s="1163"/>
      <c r="G32" s="1163"/>
      <c r="H32" s="1163"/>
      <c r="I32" s="1066"/>
      <c r="J32" s="1066"/>
      <c r="K32" s="1066"/>
      <c r="L32" s="1066"/>
      <c r="M32" s="1066"/>
      <c r="N32" s="371"/>
      <c r="O32" s="371"/>
      <c r="P32" s="371"/>
      <c r="Q32" s="371"/>
      <c r="R32" s="371"/>
    </row>
  </sheetData>
  <sheetProtection selectLockedCells="1"/>
  <mergeCells count="10">
    <mergeCell ref="B31:H31"/>
    <mergeCell ref="I5:M5"/>
    <mergeCell ref="B8:H8"/>
    <mergeCell ref="I8:M8"/>
    <mergeCell ref="H5:H6"/>
    <mergeCell ref="A5:A6"/>
    <mergeCell ref="B5:D5"/>
    <mergeCell ref="E5:E6"/>
    <mergeCell ref="F5:F6"/>
    <mergeCell ref="G5:G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2004 nach Bundesländern</oddHeader>
    <oddFooter>&amp;CStatistische Ämter der Länder – Indikatoren und Kennzahlen, UGRdL 2020</oddFooter>
  </headerFooter>
  <colBreaks count="1" manualBreakCount="1">
    <brk id="8" max="1048575" man="1"/>
  </colBreaks>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2">
    <pageSetUpPr autoPageBreaks="0"/>
  </sheetPr>
  <dimension ref="A1:R32"/>
  <sheetViews>
    <sheetView showGridLines="0" showRowColHeaders="0" zoomScaleNormal="100" workbookViewId="0">
      <pane xSplit="1" ySplit="6" topLeftCell="B7" activePane="bottomRight" state="frozen"/>
      <selection pane="topRight"/>
      <selection pane="bottomLeft"/>
      <selection pane="bottomRight"/>
    </sheetView>
  </sheetViews>
  <sheetFormatPr baseColWidth="10" defaultColWidth="11.453125" defaultRowHeight="12.75" customHeight="1"/>
  <cols>
    <col min="1" max="1" width="29.54296875" style="674" customWidth="1"/>
    <col min="2" max="13" width="13.54296875" style="523" customWidth="1"/>
    <col min="14" max="16384" width="11.453125" style="217"/>
  </cols>
  <sheetData>
    <row r="1" spans="1:13" ht="12.75" customHeight="1">
      <c r="A1" s="473" t="s">
        <v>322</v>
      </c>
    </row>
    <row r="3" spans="1:13" ht="12.75" customHeight="1">
      <c r="A3" s="125" t="s">
        <v>665</v>
      </c>
      <c r="B3" s="125" t="s">
        <v>49</v>
      </c>
      <c r="C3" s="125"/>
      <c r="D3" s="125"/>
      <c r="E3" s="125"/>
      <c r="F3" s="125"/>
      <c r="G3" s="125"/>
      <c r="H3" s="125"/>
      <c r="I3" s="125"/>
      <c r="J3" s="125"/>
      <c r="K3" s="674"/>
      <c r="L3" s="674"/>
      <c r="M3" s="674"/>
    </row>
    <row r="4" spans="1:13" ht="12.75" customHeight="1">
      <c r="A4" s="125"/>
      <c r="B4" s="125"/>
      <c r="C4" s="125"/>
      <c r="D4" s="125"/>
      <c r="E4" s="125"/>
      <c r="F4" s="127"/>
      <c r="G4" s="128"/>
      <c r="H4" s="128"/>
      <c r="I4" s="128"/>
      <c r="J4" s="125"/>
    </row>
    <row r="5" spans="1:13" s="523" customFormat="1" ht="20.25" customHeight="1">
      <c r="A5" s="1286" t="s">
        <v>433</v>
      </c>
      <c r="B5" s="1471" t="s">
        <v>1031</v>
      </c>
      <c r="C5" s="1472"/>
      <c r="D5" s="1472"/>
      <c r="E5" s="1473" t="s">
        <v>1032</v>
      </c>
      <c r="F5" s="1473" t="s">
        <v>1033</v>
      </c>
      <c r="G5" s="1473" t="s">
        <v>1034</v>
      </c>
      <c r="H5" s="1473" t="s">
        <v>1035</v>
      </c>
      <c r="I5" s="1471" t="s">
        <v>1036</v>
      </c>
      <c r="J5" s="1472"/>
      <c r="K5" s="1472"/>
      <c r="L5" s="1472"/>
      <c r="M5" s="1472"/>
    </row>
    <row r="6" spans="1:13" s="523" customFormat="1" ht="58.5" customHeight="1">
      <c r="A6" s="1287"/>
      <c r="B6" s="498" t="s">
        <v>646</v>
      </c>
      <c r="C6" s="526" t="s">
        <v>1037</v>
      </c>
      <c r="D6" s="526" t="s">
        <v>1038</v>
      </c>
      <c r="E6" s="1474"/>
      <c r="F6" s="1474"/>
      <c r="G6" s="1474"/>
      <c r="H6" s="1474"/>
      <c r="I6" s="526" t="s">
        <v>646</v>
      </c>
      <c r="J6" s="526" t="s">
        <v>1039</v>
      </c>
      <c r="K6" s="526" t="s">
        <v>1038</v>
      </c>
      <c r="L6" s="526" t="s">
        <v>1040</v>
      </c>
      <c r="M6" s="526" t="s">
        <v>1041</v>
      </c>
    </row>
    <row r="7" spans="1:13" ht="7" customHeight="1">
      <c r="A7" s="125"/>
      <c r="B7" s="125"/>
      <c r="C7" s="125"/>
      <c r="D7" s="125"/>
      <c r="E7" s="125"/>
      <c r="F7" s="127"/>
      <c r="G7" s="128"/>
      <c r="H7" s="128"/>
      <c r="I7" s="128"/>
      <c r="J7" s="125"/>
    </row>
    <row r="8" spans="1:13" ht="15">
      <c r="A8" s="125"/>
      <c r="B8" s="1364" t="s">
        <v>1042</v>
      </c>
      <c r="C8" s="1364"/>
      <c r="D8" s="1364"/>
      <c r="E8" s="1364"/>
      <c r="F8" s="1364"/>
      <c r="G8" s="1364"/>
      <c r="H8" s="1364"/>
      <c r="I8" s="1364" t="s">
        <v>1042</v>
      </c>
      <c r="J8" s="1364"/>
      <c r="K8" s="1364"/>
      <c r="L8" s="1364"/>
      <c r="M8" s="1364"/>
    </row>
    <row r="9" spans="1:13" ht="7" customHeight="1">
      <c r="A9" s="128"/>
      <c r="C9" s="130"/>
      <c r="D9" s="130"/>
      <c r="E9" s="130"/>
      <c r="F9" s="130"/>
      <c r="G9" s="130"/>
      <c r="H9" s="130"/>
      <c r="I9" s="130"/>
      <c r="J9" s="130"/>
    </row>
    <row r="10" spans="1:13" ht="12.75" customHeight="1">
      <c r="A10" s="133" t="s">
        <v>435</v>
      </c>
      <c r="B10" s="1141">
        <v>6043.2004719288543</v>
      </c>
      <c r="C10" s="1141">
        <v>5039.0714719288544</v>
      </c>
      <c r="D10" s="1141">
        <v>1004.129</v>
      </c>
      <c r="E10" s="1177">
        <v>-3.1749999999999998</v>
      </c>
      <c r="F10" s="1141">
        <v>6040.025471928855</v>
      </c>
      <c r="G10" s="1177">
        <v>-8.332959676451301</v>
      </c>
      <c r="H10" s="1177">
        <v>0</v>
      </c>
      <c r="I10" s="1141">
        <v>6031.6925122524035</v>
      </c>
      <c r="J10" s="1141">
        <v>4748.2647513281872</v>
      </c>
      <c r="K10" s="1141">
        <v>1004.129</v>
      </c>
      <c r="L10" s="1141">
        <v>75.900999999999996</v>
      </c>
      <c r="M10" s="1141">
        <v>203.39776092421644</v>
      </c>
    </row>
    <row r="11" spans="1:13" ht="12.75" customHeight="1">
      <c r="A11" s="133" t="s">
        <v>436</v>
      </c>
      <c r="B11" s="1141">
        <v>5123.5161542906753</v>
      </c>
      <c r="C11" s="1141">
        <v>4373.6761542906752</v>
      </c>
      <c r="D11" s="1141">
        <v>749.84</v>
      </c>
      <c r="E11" s="1177">
        <v>2.2160000000000002</v>
      </c>
      <c r="F11" s="1141">
        <v>5125.7321542906739</v>
      </c>
      <c r="G11" s="1177">
        <v>-42.198661373794771</v>
      </c>
      <c r="H11" s="1177">
        <v>0</v>
      </c>
      <c r="I11" s="1141">
        <v>5083.5334929168794</v>
      </c>
      <c r="J11" s="1141">
        <v>4001.7059780894278</v>
      </c>
      <c r="K11" s="1141">
        <v>749.84</v>
      </c>
      <c r="L11" s="1141">
        <v>92.629000000000005</v>
      </c>
      <c r="M11" s="1141">
        <v>239.35851482745207</v>
      </c>
    </row>
    <row r="12" spans="1:13" ht="12.75" customHeight="1">
      <c r="A12" s="133" t="s">
        <v>437</v>
      </c>
      <c r="B12" s="1141">
        <v>581.03692653314761</v>
      </c>
      <c r="C12" s="1141">
        <v>567.64592653314753</v>
      </c>
      <c r="D12" s="1141">
        <v>13.391</v>
      </c>
      <c r="E12" s="1177">
        <v>-3.2490000000000001</v>
      </c>
      <c r="F12" s="1141">
        <v>577.7879265331477</v>
      </c>
      <c r="G12" s="1177">
        <v>5.0951265759337376</v>
      </c>
      <c r="H12" s="1177">
        <v>0</v>
      </c>
      <c r="I12" s="1141">
        <v>582.88305310908152</v>
      </c>
      <c r="J12" s="1141">
        <v>540.65605841912543</v>
      </c>
      <c r="K12" s="1141">
        <v>13.391</v>
      </c>
      <c r="L12" s="1141">
        <v>4.8650000000000002</v>
      </c>
      <c r="M12" s="1141">
        <v>23.970994689956044</v>
      </c>
    </row>
    <row r="13" spans="1:13" ht="12.75" customHeight="1">
      <c r="A13" s="133" t="s">
        <v>438</v>
      </c>
      <c r="B13" s="1141">
        <v>713.30775888488404</v>
      </c>
      <c r="C13" s="1141">
        <v>686.83075888488406</v>
      </c>
      <c r="D13" s="1141">
        <v>26.477</v>
      </c>
      <c r="E13" s="1177">
        <v>-8.6000000000014551E-2</v>
      </c>
      <c r="F13" s="1141">
        <v>713.22175888488391</v>
      </c>
      <c r="G13" s="1177">
        <v>-10.015558035515337</v>
      </c>
      <c r="H13" s="1177">
        <v>0</v>
      </c>
      <c r="I13" s="1141">
        <v>703.20620084936854</v>
      </c>
      <c r="J13" s="1141">
        <v>566.66437298595497</v>
      </c>
      <c r="K13" s="1141">
        <v>26.477</v>
      </c>
      <c r="L13" s="1141">
        <v>12.901</v>
      </c>
      <c r="M13" s="1141">
        <v>97.163827863413658</v>
      </c>
    </row>
    <row r="14" spans="1:13" ht="12.75" customHeight="1">
      <c r="A14" s="133" t="s">
        <v>439</v>
      </c>
      <c r="B14" s="1141">
        <v>1168.7907255536641</v>
      </c>
      <c r="C14" s="1141">
        <v>1152.3067255536641</v>
      </c>
      <c r="D14" s="1141">
        <v>16.484000000000002</v>
      </c>
      <c r="E14" s="1177">
        <v>26.393999999999998</v>
      </c>
      <c r="F14" s="1141">
        <v>1195.1847255536638</v>
      </c>
      <c r="G14" s="1177">
        <v>-0.5975040961856628</v>
      </c>
      <c r="H14" s="1177">
        <v>0</v>
      </c>
      <c r="I14" s="1141">
        <v>1194.5872214574783</v>
      </c>
      <c r="J14" s="1141">
        <v>1168.2590791001237</v>
      </c>
      <c r="K14" s="1141">
        <v>16.484000000000002</v>
      </c>
      <c r="L14" s="1141">
        <v>1.4830000000000001</v>
      </c>
      <c r="M14" s="1141">
        <v>8.3611423573547441</v>
      </c>
    </row>
    <row r="15" spans="1:13" ht="12.75" customHeight="1">
      <c r="A15" s="133" t="s">
        <v>440</v>
      </c>
      <c r="B15" s="1141">
        <v>588.09352095362601</v>
      </c>
      <c r="C15" s="1141">
        <v>535.95352095362603</v>
      </c>
      <c r="D15" s="1141">
        <v>52.14</v>
      </c>
      <c r="E15" s="1177">
        <v>-12.843999999999999</v>
      </c>
      <c r="F15" s="1141">
        <v>575.24952095362607</v>
      </c>
      <c r="G15" s="1177">
        <v>2.8662244388509563</v>
      </c>
      <c r="H15" s="1177">
        <v>0</v>
      </c>
      <c r="I15" s="1141">
        <v>578.11574539247704</v>
      </c>
      <c r="J15" s="1141">
        <v>510.95921816657756</v>
      </c>
      <c r="K15" s="1141">
        <v>52.14</v>
      </c>
      <c r="L15" s="1141">
        <v>4.8010000000000002</v>
      </c>
      <c r="M15" s="1141">
        <v>10.215527225899397</v>
      </c>
    </row>
    <row r="16" spans="1:13" ht="12.75" customHeight="1">
      <c r="A16" s="133" t="s">
        <v>441</v>
      </c>
      <c r="B16" s="1141">
        <v>2588.8875953765132</v>
      </c>
      <c r="C16" s="1141">
        <v>1950.8155953765133</v>
      </c>
      <c r="D16" s="1141">
        <v>638.072</v>
      </c>
      <c r="E16" s="1177">
        <v>9.3870000000000289</v>
      </c>
      <c r="F16" s="1141">
        <v>2598.2745953765138</v>
      </c>
      <c r="G16" s="1177">
        <v>-1.787837234572029</v>
      </c>
      <c r="H16" s="1177">
        <v>0</v>
      </c>
      <c r="I16" s="1141">
        <v>2596.4867581419417</v>
      </c>
      <c r="J16" s="1141">
        <v>1888.6874681272204</v>
      </c>
      <c r="K16" s="1141">
        <v>638.072</v>
      </c>
      <c r="L16" s="1141">
        <v>31.433</v>
      </c>
      <c r="M16" s="1141">
        <v>38.294290014721383</v>
      </c>
    </row>
    <row r="17" spans="1:18" ht="12.75" customHeight="1">
      <c r="A17" s="133" t="s">
        <v>442</v>
      </c>
      <c r="B17" s="1141">
        <v>162.14460798976828</v>
      </c>
      <c r="C17" s="1141">
        <v>136.61760798976826</v>
      </c>
      <c r="D17" s="1141">
        <v>25.527000000000001</v>
      </c>
      <c r="E17" s="1177">
        <v>5.1999999999999998E-2</v>
      </c>
      <c r="F17" s="1141">
        <v>162.19660798976827</v>
      </c>
      <c r="G17" s="1177">
        <v>-8.6164092380944641</v>
      </c>
      <c r="H17" s="1177">
        <v>0</v>
      </c>
      <c r="I17" s="1141">
        <v>153.58019875167381</v>
      </c>
      <c r="J17" s="1141">
        <v>107.19106619125543</v>
      </c>
      <c r="K17" s="1141">
        <v>25.527000000000001</v>
      </c>
      <c r="L17" s="1141">
        <v>7.6710000000000003</v>
      </c>
      <c r="M17" s="1141">
        <v>13.191132560418369</v>
      </c>
    </row>
    <row r="18" spans="1:18" ht="12.75" customHeight="1">
      <c r="A18" s="133" t="s">
        <v>443</v>
      </c>
      <c r="B18" s="1141">
        <v>4266.2556956404223</v>
      </c>
      <c r="C18" s="1141">
        <v>4086.7106956404223</v>
      </c>
      <c r="D18" s="1141">
        <v>179.54499999999999</v>
      </c>
      <c r="E18" s="1177">
        <v>-27.635000000000002</v>
      </c>
      <c r="F18" s="1141">
        <v>4238.6206956404221</v>
      </c>
      <c r="G18" s="1177">
        <v>-49.819787070537593</v>
      </c>
      <c r="H18" s="1177">
        <v>0</v>
      </c>
      <c r="I18" s="1141">
        <v>4188.800908569885</v>
      </c>
      <c r="J18" s="1141">
        <v>3816.1969401278234</v>
      </c>
      <c r="K18" s="1141">
        <v>179.54499999999999</v>
      </c>
      <c r="L18" s="1141">
        <v>27.486999999999998</v>
      </c>
      <c r="M18" s="1141">
        <v>165.5719684420614</v>
      </c>
    </row>
    <row r="19" spans="1:18" ht="12.75" customHeight="1">
      <c r="A19" s="133" t="s">
        <v>444</v>
      </c>
      <c r="B19" s="1141">
        <v>7801.7416465788065</v>
      </c>
      <c r="C19" s="1141">
        <v>6409.7186465788063</v>
      </c>
      <c r="D19" s="1141">
        <v>1392.0229999999999</v>
      </c>
      <c r="E19" s="1177">
        <v>-14.927</v>
      </c>
      <c r="F19" s="1141">
        <v>7786.8146465788068</v>
      </c>
      <c r="G19" s="1177">
        <v>-33.734466325223572</v>
      </c>
      <c r="H19" s="1177">
        <v>0</v>
      </c>
      <c r="I19" s="1141">
        <v>7753.0801802535834</v>
      </c>
      <c r="J19" s="1141">
        <v>5753.3628600045377</v>
      </c>
      <c r="K19" s="1141">
        <v>1392.0229999999999</v>
      </c>
      <c r="L19" s="1141">
        <v>91.242999999999995</v>
      </c>
      <c r="M19" s="1141">
        <v>516.45132024904501</v>
      </c>
    </row>
    <row r="20" spans="1:18" ht="12.75" customHeight="1">
      <c r="A20" s="133" t="s">
        <v>445</v>
      </c>
      <c r="B20" s="1141">
        <v>2529.6206946760053</v>
      </c>
      <c r="C20" s="1141">
        <v>2240.0876946760054</v>
      </c>
      <c r="D20" s="1141">
        <v>289.53300000000002</v>
      </c>
      <c r="E20" s="1177">
        <v>0.51300000000000001</v>
      </c>
      <c r="F20" s="1141">
        <v>2530.1336946760052</v>
      </c>
      <c r="G20" s="1177">
        <v>5.5936691451959852</v>
      </c>
      <c r="H20" s="1177">
        <v>0</v>
      </c>
      <c r="I20" s="1141">
        <v>2535.7273638212009</v>
      </c>
      <c r="J20" s="1141">
        <v>2153.1673144414126</v>
      </c>
      <c r="K20" s="1141">
        <v>289.53300000000002</v>
      </c>
      <c r="L20" s="1141">
        <v>22.702999999999999</v>
      </c>
      <c r="M20" s="1141">
        <v>70.324049379788548</v>
      </c>
    </row>
    <row r="21" spans="1:18" ht="12.75" customHeight="1">
      <c r="A21" s="133" t="s">
        <v>446</v>
      </c>
      <c r="B21" s="1141">
        <v>349.07525689623122</v>
      </c>
      <c r="C21" s="1141">
        <v>244.64925689623121</v>
      </c>
      <c r="D21" s="1141">
        <v>104.426</v>
      </c>
      <c r="E21" s="1177">
        <v>-2.0350000000000001</v>
      </c>
      <c r="F21" s="1141">
        <v>347.0402568962312</v>
      </c>
      <c r="G21" s="1177">
        <v>0.45802199855242975</v>
      </c>
      <c r="H21" s="1177">
        <v>0</v>
      </c>
      <c r="I21" s="1141">
        <v>347.49827889478365</v>
      </c>
      <c r="J21" s="1141">
        <v>201.25223011597447</v>
      </c>
      <c r="K21" s="1141">
        <v>104.426</v>
      </c>
      <c r="L21" s="1141">
        <v>6.4050000000000002</v>
      </c>
      <c r="M21" s="1141">
        <v>35.415048778809201</v>
      </c>
    </row>
    <row r="22" spans="1:18" ht="12.75" customHeight="1">
      <c r="A22" s="133" t="s">
        <v>447</v>
      </c>
      <c r="B22" s="1141">
        <v>756.08434097653208</v>
      </c>
      <c r="C22" s="1141">
        <v>564.66334097653203</v>
      </c>
      <c r="D22" s="1141">
        <v>191.42099999999999</v>
      </c>
      <c r="E22" s="1177">
        <v>-53.342999999999982</v>
      </c>
      <c r="F22" s="1141">
        <v>702.74134097653223</v>
      </c>
      <c r="G22" s="1177">
        <v>-4.7924078892966424</v>
      </c>
      <c r="H22" s="1177">
        <v>0</v>
      </c>
      <c r="I22" s="1141">
        <v>697.94893308723556</v>
      </c>
      <c r="J22" s="1141">
        <v>405.8426161374141</v>
      </c>
      <c r="K22" s="1141">
        <v>191.42099999999999</v>
      </c>
      <c r="L22" s="1141">
        <v>32.249000000000002</v>
      </c>
      <c r="M22" s="1141">
        <v>68.436316949821375</v>
      </c>
    </row>
    <row r="23" spans="1:18" ht="12.75" customHeight="1">
      <c r="A23" s="133" t="s">
        <v>448</v>
      </c>
      <c r="B23" s="1141">
        <v>384.04269661445954</v>
      </c>
      <c r="C23" s="1141">
        <v>338.23769661445954</v>
      </c>
      <c r="D23" s="1141">
        <v>45.805</v>
      </c>
      <c r="E23" s="1177">
        <v>59.527000000000001</v>
      </c>
      <c r="F23" s="1141">
        <v>443.56969661445959</v>
      </c>
      <c r="G23" s="1177">
        <v>-14.977009815730352</v>
      </c>
      <c r="H23" s="1177">
        <v>0</v>
      </c>
      <c r="I23" s="1141">
        <v>428.59268679872923</v>
      </c>
      <c r="J23" s="1141">
        <v>302.36002269637493</v>
      </c>
      <c r="K23" s="1141">
        <v>45.805</v>
      </c>
      <c r="L23" s="1141">
        <v>16.887</v>
      </c>
      <c r="M23" s="1141">
        <v>63.540664102354299</v>
      </c>
    </row>
    <row r="24" spans="1:18" ht="12.75" customHeight="1">
      <c r="A24" s="133" t="s">
        <v>449</v>
      </c>
      <c r="B24" s="1141">
        <v>4319.63384099839</v>
      </c>
      <c r="C24" s="1141">
        <v>4283.9348409983895</v>
      </c>
      <c r="D24" s="1141">
        <v>35.698999999999998</v>
      </c>
      <c r="E24" s="1177">
        <v>12.151999999999999</v>
      </c>
      <c r="F24" s="1141">
        <v>4331.7858409983901</v>
      </c>
      <c r="G24" s="1177">
        <v>-17.411042894341907</v>
      </c>
      <c r="H24" s="1177">
        <v>0</v>
      </c>
      <c r="I24" s="1141">
        <v>4314.3747981040478</v>
      </c>
      <c r="J24" s="1141">
        <v>4245.5061207137151</v>
      </c>
      <c r="K24" s="1141">
        <v>35.698999999999998</v>
      </c>
      <c r="L24" s="1141">
        <v>9.7919999999999998</v>
      </c>
      <c r="M24" s="1141">
        <v>23.377677390331868</v>
      </c>
    </row>
    <row r="25" spans="1:18" ht="12.75" customHeight="1">
      <c r="A25" s="133" t="s">
        <v>450</v>
      </c>
      <c r="B25" s="1141">
        <v>279.72331443222458</v>
      </c>
      <c r="C25" s="1141">
        <v>194.53831443222461</v>
      </c>
      <c r="D25" s="1141">
        <v>85.185000000000002</v>
      </c>
      <c r="E25" s="1177">
        <v>0.67600000000000005</v>
      </c>
      <c r="F25" s="1141">
        <v>280.39931443222463</v>
      </c>
      <c r="G25" s="1177">
        <v>-4.5774385421478909</v>
      </c>
      <c r="H25" s="1177">
        <v>0</v>
      </c>
      <c r="I25" s="1141">
        <v>275.82187589007674</v>
      </c>
      <c r="J25" s="1141">
        <v>155.22200669526868</v>
      </c>
      <c r="K25" s="1141">
        <v>85.185000000000002</v>
      </c>
      <c r="L25" s="1141">
        <v>24.018999999999998</v>
      </c>
      <c r="M25" s="1141">
        <v>11.395869194808068</v>
      </c>
    </row>
    <row r="26" spans="1:18" ht="20.25" customHeight="1">
      <c r="A26" s="133" t="s">
        <v>460</v>
      </c>
      <c r="B26" s="1141">
        <v>37655.155248324205</v>
      </c>
      <c r="C26" s="1141">
        <v>32805.458248324205</v>
      </c>
      <c r="D26" s="1141">
        <v>4849.6970000000019</v>
      </c>
      <c r="E26" s="1177">
        <v>-6.3769999999999705</v>
      </c>
      <c r="F26" s="1141">
        <v>37648.778248324204</v>
      </c>
      <c r="G26" s="1177">
        <v>-182.84804003335842</v>
      </c>
      <c r="H26" s="1177">
        <v>0</v>
      </c>
      <c r="I26" s="1141">
        <v>37465.930208290847</v>
      </c>
      <c r="J26" s="1141">
        <v>30565.298103340392</v>
      </c>
      <c r="K26" s="1141">
        <v>4849.6970000000019</v>
      </c>
      <c r="L26" s="1141">
        <v>462.46899999999994</v>
      </c>
      <c r="M26" s="1141">
        <v>1588.4661049504518</v>
      </c>
    </row>
    <row r="27" spans="1:18" ht="12.75" customHeight="1">
      <c r="A27" s="146"/>
      <c r="B27" s="151"/>
      <c r="C27" s="134"/>
      <c r="D27" s="134"/>
      <c r="E27" s="134"/>
      <c r="F27" s="134"/>
      <c r="G27" s="134"/>
      <c r="H27" s="134"/>
      <c r="I27" s="134"/>
      <c r="J27" s="134"/>
      <c r="K27" s="134"/>
      <c r="L27" s="134"/>
      <c r="M27" s="1163"/>
    </row>
    <row r="28" spans="1:18" s="374" customFormat="1" ht="15" customHeight="1">
      <c r="A28" s="248"/>
      <c r="B28" s="1163" t="s">
        <v>1478</v>
      </c>
      <c r="C28" s="1163"/>
      <c r="D28" s="1163"/>
      <c r="E28" s="1163"/>
      <c r="F28" s="1163"/>
      <c r="G28" s="1163"/>
      <c r="H28" s="1163"/>
      <c r="I28" s="1066"/>
      <c r="J28" s="1066"/>
      <c r="K28" s="1066"/>
      <c r="L28" s="1066"/>
      <c r="M28" s="1066"/>
      <c r="N28" s="371"/>
      <c r="O28" s="371"/>
      <c r="P28" s="371"/>
      <c r="Q28" s="371"/>
      <c r="R28" s="371"/>
    </row>
    <row r="29" spans="1:18" s="374" customFormat="1" ht="15" customHeight="1">
      <c r="A29" s="248"/>
      <c r="B29" s="1163" t="s">
        <v>1479</v>
      </c>
      <c r="C29" s="1163"/>
      <c r="D29" s="1163"/>
      <c r="E29" s="1163"/>
      <c r="F29" s="1163"/>
      <c r="G29" s="1163"/>
      <c r="H29" s="1163"/>
      <c r="I29" s="1066"/>
      <c r="J29" s="1066"/>
      <c r="K29" s="1066"/>
      <c r="L29" s="1066"/>
      <c r="M29" s="1066"/>
      <c r="N29" s="371"/>
      <c r="O29" s="371"/>
      <c r="P29" s="371"/>
      <c r="Q29" s="371"/>
      <c r="R29" s="371"/>
    </row>
    <row r="30" spans="1:18" s="374" customFormat="1" ht="15" customHeight="1">
      <c r="A30" s="248"/>
      <c r="B30" s="1163" t="s">
        <v>1043</v>
      </c>
      <c r="C30" s="1163"/>
      <c r="D30" s="1163"/>
      <c r="E30" s="1163"/>
      <c r="F30" s="1163"/>
      <c r="G30" s="1163"/>
      <c r="H30" s="1163"/>
      <c r="I30" s="1066"/>
      <c r="J30" s="1066"/>
      <c r="K30" s="1066"/>
      <c r="L30" s="1066"/>
      <c r="M30" s="1066"/>
      <c r="N30" s="371"/>
      <c r="O30" s="371"/>
      <c r="P30" s="371"/>
      <c r="Q30" s="371"/>
      <c r="R30" s="371"/>
    </row>
    <row r="31" spans="1:18" s="374" customFormat="1" ht="27" customHeight="1">
      <c r="A31" s="248"/>
      <c r="B31" s="1281" t="s">
        <v>1480</v>
      </c>
      <c r="C31" s="1281"/>
      <c r="D31" s="1281"/>
      <c r="E31" s="1281"/>
      <c r="F31" s="1281"/>
      <c r="G31" s="1281"/>
      <c r="H31" s="1281"/>
      <c r="I31" s="1066"/>
      <c r="J31" s="1066"/>
      <c r="K31" s="1066"/>
      <c r="L31" s="1066"/>
      <c r="M31" s="1066"/>
      <c r="N31" s="371"/>
      <c r="O31" s="371"/>
      <c r="P31" s="371"/>
      <c r="Q31" s="371"/>
      <c r="R31" s="371"/>
    </row>
    <row r="32" spans="1:18" s="374" customFormat="1" ht="15" customHeight="1">
      <c r="A32" s="248"/>
      <c r="B32" s="1163" t="s">
        <v>1044</v>
      </c>
      <c r="C32" s="1163"/>
      <c r="D32" s="1163"/>
      <c r="E32" s="1163"/>
      <c r="F32" s="1163"/>
      <c r="G32" s="1163"/>
      <c r="H32" s="1163"/>
      <c r="I32" s="1066"/>
      <c r="J32" s="1066"/>
      <c r="K32" s="1066"/>
      <c r="L32" s="1066"/>
      <c r="M32" s="1066"/>
      <c r="N32" s="371"/>
      <c r="O32" s="371"/>
      <c r="P32" s="371"/>
      <c r="Q32" s="371"/>
      <c r="R32" s="371"/>
    </row>
  </sheetData>
  <sheetProtection selectLockedCells="1"/>
  <mergeCells count="10">
    <mergeCell ref="B31:H31"/>
    <mergeCell ref="I5:M5"/>
    <mergeCell ref="B8:H8"/>
    <mergeCell ref="I8:M8"/>
    <mergeCell ref="H5:H6"/>
    <mergeCell ref="A5:A6"/>
    <mergeCell ref="B5:D5"/>
    <mergeCell ref="E5:E6"/>
    <mergeCell ref="F5:F6"/>
    <mergeCell ref="G5:G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2007 nach Bundesländern</oddHeader>
    <oddFooter>&amp;CStatistische Ämter der Länder – Indikatoren und Kennzahlen, UGRdL 2020</oddFooter>
  </headerFooter>
  <colBreaks count="1" manualBreakCount="1">
    <brk id="8" max="1048575" man="1"/>
  </colBreaks>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3">
    <pageSetUpPr autoPageBreaks="0"/>
  </sheetPr>
  <dimension ref="A1:R32"/>
  <sheetViews>
    <sheetView showGridLines="0" showRowColHeaders="0" zoomScaleNormal="100" workbookViewId="0">
      <pane xSplit="1" ySplit="6" topLeftCell="B7" activePane="bottomRight" state="frozen"/>
      <selection pane="topRight"/>
      <selection pane="bottomLeft"/>
      <selection pane="bottomRight"/>
    </sheetView>
  </sheetViews>
  <sheetFormatPr baseColWidth="10" defaultColWidth="11.453125" defaultRowHeight="12.75" customHeight="1"/>
  <cols>
    <col min="1" max="1" width="29.54296875" style="674" customWidth="1"/>
    <col min="2" max="13" width="13.54296875" style="523" customWidth="1"/>
    <col min="14" max="16384" width="11.453125" style="217"/>
  </cols>
  <sheetData>
    <row r="1" spans="1:13" ht="12.75" customHeight="1">
      <c r="A1" s="473" t="s">
        <v>322</v>
      </c>
    </row>
    <row r="3" spans="1:13" ht="12.75" customHeight="1">
      <c r="A3" s="125" t="s">
        <v>666</v>
      </c>
      <c r="B3" s="125" t="s">
        <v>142</v>
      </c>
      <c r="C3" s="125"/>
      <c r="D3" s="125"/>
      <c r="E3" s="125"/>
      <c r="F3" s="125"/>
      <c r="G3" s="125"/>
      <c r="H3" s="125"/>
      <c r="I3" s="125"/>
      <c r="J3" s="125"/>
      <c r="K3" s="674"/>
      <c r="L3" s="674"/>
      <c r="M3" s="674"/>
    </row>
    <row r="4" spans="1:13" ht="12.75" customHeight="1">
      <c r="A4" s="125"/>
      <c r="B4" s="125"/>
      <c r="C4" s="125"/>
      <c r="D4" s="125"/>
      <c r="E4" s="125"/>
      <c r="F4" s="127"/>
      <c r="G4" s="128"/>
      <c r="H4" s="128"/>
      <c r="I4" s="128"/>
      <c r="J4" s="125"/>
    </row>
    <row r="5" spans="1:13" s="523" customFormat="1" ht="20.25" customHeight="1">
      <c r="A5" s="1286" t="s">
        <v>433</v>
      </c>
      <c r="B5" s="1471" t="s">
        <v>1031</v>
      </c>
      <c r="C5" s="1472"/>
      <c r="D5" s="1472"/>
      <c r="E5" s="1473" t="s">
        <v>1032</v>
      </c>
      <c r="F5" s="1473" t="s">
        <v>1033</v>
      </c>
      <c r="G5" s="1473" t="s">
        <v>1034</v>
      </c>
      <c r="H5" s="1473" t="s">
        <v>1035</v>
      </c>
      <c r="I5" s="1471" t="s">
        <v>1036</v>
      </c>
      <c r="J5" s="1472"/>
      <c r="K5" s="1472"/>
      <c r="L5" s="1472"/>
      <c r="M5" s="1472"/>
    </row>
    <row r="6" spans="1:13" s="523" customFormat="1" ht="58.5" customHeight="1">
      <c r="A6" s="1287"/>
      <c r="B6" s="498" t="s">
        <v>646</v>
      </c>
      <c r="C6" s="526" t="s">
        <v>1037</v>
      </c>
      <c r="D6" s="526" t="s">
        <v>1038</v>
      </c>
      <c r="E6" s="1474"/>
      <c r="F6" s="1474"/>
      <c r="G6" s="1474"/>
      <c r="H6" s="1474"/>
      <c r="I6" s="526" t="s">
        <v>646</v>
      </c>
      <c r="J6" s="526" t="s">
        <v>1039</v>
      </c>
      <c r="K6" s="526" t="s">
        <v>1038</v>
      </c>
      <c r="L6" s="526" t="s">
        <v>1040</v>
      </c>
      <c r="M6" s="526" t="s">
        <v>1041</v>
      </c>
    </row>
    <row r="7" spans="1:13" ht="7" customHeight="1">
      <c r="A7" s="125"/>
      <c r="B7" s="125"/>
      <c r="C7" s="125"/>
      <c r="D7" s="125"/>
      <c r="E7" s="125"/>
      <c r="F7" s="127"/>
      <c r="G7" s="128"/>
      <c r="H7" s="128"/>
      <c r="I7" s="128"/>
      <c r="J7" s="125"/>
    </row>
    <row r="8" spans="1:13" ht="15">
      <c r="A8" s="125"/>
      <c r="B8" s="1364" t="s">
        <v>1042</v>
      </c>
      <c r="C8" s="1364"/>
      <c r="D8" s="1364"/>
      <c r="E8" s="1364"/>
      <c r="F8" s="1364"/>
      <c r="G8" s="1364"/>
      <c r="H8" s="1364"/>
      <c r="I8" s="1364" t="s">
        <v>1042</v>
      </c>
      <c r="J8" s="1364"/>
      <c r="K8" s="1364"/>
      <c r="L8" s="1364"/>
      <c r="M8" s="1364"/>
    </row>
    <row r="9" spans="1:13" ht="7" customHeight="1">
      <c r="A9" s="128"/>
      <c r="C9" s="130"/>
      <c r="D9" s="130"/>
      <c r="E9" s="130"/>
      <c r="F9" s="130"/>
      <c r="G9" s="130"/>
      <c r="H9" s="130"/>
      <c r="I9" s="130"/>
      <c r="J9" s="130"/>
    </row>
    <row r="10" spans="1:13" ht="12.75" customHeight="1">
      <c r="A10" s="133" t="s">
        <v>435</v>
      </c>
      <c r="B10" s="1141">
        <v>5758.753529800244</v>
      </c>
      <c r="C10" s="1141">
        <v>4668.2215298002438</v>
      </c>
      <c r="D10" s="1141">
        <v>1090.5319999999999</v>
      </c>
      <c r="E10" s="1177">
        <v>-5.9930000000000003</v>
      </c>
      <c r="F10" s="1141">
        <v>5752.7605298002436</v>
      </c>
      <c r="G10" s="1177">
        <v>-4.4443867323626876</v>
      </c>
      <c r="H10" s="1177">
        <v>0</v>
      </c>
      <c r="I10" s="1141">
        <v>5748.3161430678801</v>
      </c>
      <c r="J10" s="1141">
        <v>4436.4522012604084</v>
      </c>
      <c r="K10" s="1141">
        <v>1090.5319999999999</v>
      </c>
      <c r="L10" s="1141">
        <v>73.135999999999996</v>
      </c>
      <c r="M10" s="1141">
        <v>148.19594180747251</v>
      </c>
    </row>
    <row r="11" spans="1:13" ht="12.75" customHeight="1">
      <c r="A11" s="133" t="s">
        <v>436</v>
      </c>
      <c r="B11" s="1141">
        <v>5412.9564355249677</v>
      </c>
      <c r="C11" s="1141">
        <v>4603.8114355249672</v>
      </c>
      <c r="D11" s="1141">
        <v>809.14499999999998</v>
      </c>
      <c r="E11" s="1177">
        <v>-0.55800000000000005</v>
      </c>
      <c r="F11" s="1141">
        <v>5412.3984355249686</v>
      </c>
      <c r="G11" s="1177">
        <v>-39.13956185690256</v>
      </c>
      <c r="H11" s="1177">
        <v>0</v>
      </c>
      <c r="I11" s="1141">
        <v>5373.2588736680655</v>
      </c>
      <c r="J11" s="1141">
        <v>4231.2514221352603</v>
      </c>
      <c r="K11" s="1141">
        <v>809.14499999999998</v>
      </c>
      <c r="L11" s="1141">
        <v>99.944000000000003</v>
      </c>
      <c r="M11" s="1141">
        <v>232.91845153280568</v>
      </c>
    </row>
    <row r="12" spans="1:13" ht="12.75" customHeight="1">
      <c r="A12" s="133" t="s">
        <v>437</v>
      </c>
      <c r="B12" s="1141">
        <v>539.20316190088749</v>
      </c>
      <c r="C12" s="1141">
        <v>528.29716190088755</v>
      </c>
      <c r="D12" s="1141">
        <v>10.906000000000001</v>
      </c>
      <c r="E12" s="1177">
        <v>-3.6070000000000002</v>
      </c>
      <c r="F12" s="1141">
        <v>535.59616190088752</v>
      </c>
      <c r="G12" s="1177">
        <v>5.4827667878129214</v>
      </c>
      <c r="H12" s="1177">
        <v>0</v>
      </c>
      <c r="I12" s="1141">
        <v>541.07892868870044</v>
      </c>
      <c r="J12" s="1141">
        <v>508.53188984714404</v>
      </c>
      <c r="K12" s="1141">
        <v>10.906000000000001</v>
      </c>
      <c r="L12" s="1141">
        <v>7.5</v>
      </c>
      <c r="M12" s="1141">
        <v>14.141038841556416</v>
      </c>
    </row>
    <row r="13" spans="1:13" ht="12.75" customHeight="1">
      <c r="A13" s="133" t="s">
        <v>438</v>
      </c>
      <c r="B13" s="1141">
        <v>715.35343022250299</v>
      </c>
      <c r="C13" s="1141">
        <v>684.62143022250302</v>
      </c>
      <c r="D13" s="1141">
        <v>30.731999999999999</v>
      </c>
      <c r="E13" s="1177">
        <v>0.19099999999998546</v>
      </c>
      <c r="F13" s="1141">
        <v>715.54443022250302</v>
      </c>
      <c r="G13" s="1177">
        <v>-10.448107188716163</v>
      </c>
      <c r="H13" s="1177">
        <v>0</v>
      </c>
      <c r="I13" s="1141">
        <v>705.09632303378692</v>
      </c>
      <c r="J13" s="1141">
        <v>558.73814596046293</v>
      </c>
      <c r="K13" s="1141">
        <v>30.731999999999999</v>
      </c>
      <c r="L13" s="1141">
        <v>11.747999999999999</v>
      </c>
      <c r="M13" s="1141">
        <v>103.878177073324</v>
      </c>
    </row>
    <row r="14" spans="1:13" ht="12.75" customHeight="1">
      <c r="A14" s="133" t="s">
        <v>439</v>
      </c>
      <c r="B14" s="1141">
        <v>1209.5363015756898</v>
      </c>
      <c r="C14" s="1141">
        <v>1198.4283015756898</v>
      </c>
      <c r="D14" s="1141">
        <v>11.108000000000001</v>
      </c>
      <c r="E14" s="1177">
        <v>26.023</v>
      </c>
      <c r="F14" s="1141">
        <v>1235.5593015756897</v>
      </c>
      <c r="G14" s="1177">
        <v>0.91845269454911616</v>
      </c>
      <c r="H14" s="1177">
        <v>0</v>
      </c>
      <c r="I14" s="1141">
        <v>1236.4777542702386</v>
      </c>
      <c r="J14" s="1141">
        <v>1218.7918154578203</v>
      </c>
      <c r="K14" s="1141">
        <v>11.108000000000001</v>
      </c>
      <c r="L14" s="1141">
        <v>1.522</v>
      </c>
      <c r="M14" s="1141">
        <v>5.0559388124181339</v>
      </c>
    </row>
    <row r="15" spans="1:13" ht="12.75" customHeight="1">
      <c r="A15" s="133" t="s">
        <v>440</v>
      </c>
      <c r="B15" s="1141">
        <v>587.11719989086032</v>
      </c>
      <c r="C15" s="1141">
        <v>528.24719989086032</v>
      </c>
      <c r="D15" s="1141">
        <v>58.87</v>
      </c>
      <c r="E15" s="1177">
        <v>-9.3330000000000002</v>
      </c>
      <c r="F15" s="1141">
        <v>577.78419989086035</v>
      </c>
      <c r="G15" s="1177">
        <v>2.5236788549414366</v>
      </c>
      <c r="H15" s="1177">
        <v>0</v>
      </c>
      <c r="I15" s="1141">
        <v>580.30787874580187</v>
      </c>
      <c r="J15" s="1141">
        <v>505.14261713165359</v>
      </c>
      <c r="K15" s="1141">
        <v>58.87</v>
      </c>
      <c r="L15" s="1141">
        <v>5.0069999999999997</v>
      </c>
      <c r="M15" s="1141">
        <v>11.288261614148224</v>
      </c>
    </row>
    <row r="16" spans="1:13" ht="12.75" customHeight="1">
      <c r="A16" s="133" t="s">
        <v>441</v>
      </c>
      <c r="B16" s="1141">
        <v>5247.2924404501991</v>
      </c>
      <c r="C16" s="1141">
        <v>4652.0514404501992</v>
      </c>
      <c r="D16" s="1141">
        <v>595.24099999999999</v>
      </c>
      <c r="E16" s="1177">
        <v>9.32</v>
      </c>
      <c r="F16" s="1141">
        <v>5256.6124404501979</v>
      </c>
      <c r="G16" s="1177">
        <v>-1.5907088272392103</v>
      </c>
      <c r="H16" s="1177">
        <v>0</v>
      </c>
      <c r="I16" s="1141">
        <v>5255.0217316229591</v>
      </c>
      <c r="J16" s="1141">
        <v>4568.9866249473598</v>
      </c>
      <c r="K16" s="1141">
        <v>595.24099999999999</v>
      </c>
      <c r="L16" s="1141">
        <v>35.072000000000003</v>
      </c>
      <c r="M16" s="1141">
        <v>55.72210667559964</v>
      </c>
    </row>
    <row r="17" spans="1:18" ht="12.75" customHeight="1">
      <c r="A17" s="133" t="s">
        <v>442</v>
      </c>
      <c r="B17" s="1141">
        <v>158.63140794407042</v>
      </c>
      <c r="C17" s="1141">
        <v>137.73340794407042</v>
      </c>
      <c r="D17" s="1141">
        <v>20.898</v>
      </c>
      <c r="E17" s="1177">
        <v>0.06</v>
      </c>
      <c r="F17" s="1141">
        <v>158.69140794407042</v>
      </c>
      <c r="G17" s="1177">
        <v>-7.8174005946830096</v>
      </c>
      <c r="H17" s="1177">
        <v>0</v>
      </c>
      <c r="I17" s="1141">
        <v>150.8740073493874</v>
      </c>
      <c r="J17" s="1141">
        <v>104.20300399186814</v>
      </c>
      <c r="K17" s="1141">
        <v>20.898</v>
      </c>
      <c r="L17" s="1141">
        <v>7.7460000000000004</v>
      </c>
      <c r="M17" s="1141">
        <v>18.027003357519234</v>
      </c>
    </row>
    <row r="18" spans="1:18" ht="12.75" customHeight="1">
      <c r="A18" s="133" t="s">
        <v>443</v>
      </c>
      <c r="B18" s="1141">
        <v>4286.7289628907174</v>
      </c>
      <c r="C18" s="1141">
        <v>4138.0599628907175</v>
      </c>
      <c r="D18" s="1141">
        <v>148.66900000000001</v>
      </c>
      <c r="E18" s="1177">
        <v>-28.268999999999998</v>
      </c>
      <c r="F18" s="1141">
        <v>4258.4599628907163</v>
      </c>
      <c r="G18" s="1177">
        <v>-47.829430468906999</v>
      </c>
      <c r="H18" s="1177">
        <v>0</v>
      </c>
      <c r="I18" s="1141">
        <v>4210.6305324218083</v>
      </c>
      <c r="J18" s="1141">
        <v>3824.6115894958043</v>
      </c>
      <c r="K18" s="1141">
        <v>148.66900000000001</v>
      </c>
      <c r="L18" s="1141">
        <v>30.2</v>
      </c>
      <c r="M18" s="1141">
        <v>207.14994292600488</v>
      </c>
    </row>
    <row r="19" spans="1:18" ht="12.75" customHeight="1">
      <c r="A19" s="133" t="s">
        <v>444</v>
      </c>
      <c r="B19" s="1141">
        <v>7489.2009876074435</v>
      </c>
      <c r="C19" s="1141">
        <v>6168.622987607444</v>
      </c>
      <c r="D19" s="1141">
        <v>1320.578</v>
      </c>
      <c r="E19" s="1177">
        <v>-16.047000000000001</v>
      </c>
      <c r="F19" s="1141">
        <v>7473.1539876074448</v>
      </c>
      <c r="G19" s="1177">
        <v>-33.978795845928566</v>
      </c>
      <c r="H19" s="1177">
        <v>0</v>
      </c>
      <c r="I19" s="1141">
        <v>7439.1751917615156</v>
      </c>
      <c r="J19" s="1141">
        <v>5503.5729041089944</v>
      </c>
      <c r="K19" s="1141">
        <v>1320.578</v>
      </c>
      <c r="L19" s="1141">
        <v>88.84</v>
      </c>
      <c r="M19" s="1141">
        <v>526.18428765252099</v>
      </c>
    </row>
    <row r="20" spans="1:18" ht="12.75" customHeight="1">
      <c r="A20" s="133" t="s">
        <v>445</v>
      </c>
      <c r="B20" s="1141">
        <v>2499.9589959689351</v>
      </c>
      <c r="C20" s="1141">
        <v>2201.915995968935</v>
      </c>
      <c r="D20" s="1141">
        <v>298.04300000000001</v>
      </c>
      <c r="E20" s="1177">
        <v>1.7430000000000001</v>
      </c>
      <c r="F20" s="1141">
        <v>2501.7019959689355</v>
      </c>
      <c r="G20" s="1177">
        <v>1.8914385463292782</v>
      </c>
      <c r="H20" s="1177">
        <v>0</v>
      </c>
      <c r="I20" s="1141">
        <v>2503.5934345152646</v>
      </c>
      <c r="J20" s="1141">
        <v>2125.12069283455</v>
      </c>
      <c r="K20" s="1141">
        <v>298.04300000000001</v>
      </c>
      <c r="L20" s="1141">
        <v>24.396999999999998</v>
      </c>
      <c r="M20" s="1141">
        <v>56.032741680714473</v>
      </c>
    </row>
    <row r="21" spans="1:18" ht="12.75" customHeight="1">
      <c r="A21" s="133" t="s">
        <v>446</v>
      </c>
      <c r="B21" s="1141">
        <v>296.88120498687738</v>
      </c>
      <c r="C21" s="1141">
        <v>183.9622049868774</v>
      </c>
      <c r="D21" s="1141">
        <v>112.919</v>
      </c>
      <c r="E21" s="1177">
        <v>-2.0470000000000002</v>
      </c>
      <c r="F21" s="1141">
        <v>294.83420498687741</v>
      </c>
      <c r="G21" s="1177">
        <v>0.70893919258429061</v>
      </c>
      <c r="H21" s="1177">
        <v>0</v>
      </c>
      <c r="I21" s="1141">
        <v>295.54314417946171</v>
      </c>
      <c r="J21" s="1141">
        <v>148.37535479860807</v>
      </c>
      <c r="K21" s="1141">
        <v>112.919</v>
      </c>
      <c r="L21" s="1141">
        <v>6.8310000000000004</v>
      </c>
      <c r="M21" s="1141">
        <v>27.417789380853613</v>
      </c>
    </row>
    <row r="22" spans="1:18" ht="12.75" customHeight="1">
      <c r="A22" s="133" t="s">
        <v>447</v>
      </c>
      <c r="B22" s="1141">
        <v>830.19252135370084</v>
      </c>
      <c r="C22" s="1141">
        <v>571.60952135370087</v>
      </c>
      <c r="D22" s="1141">
        <v>258.58300000000003</v>
      </c>
      <c r="E22" s="1177">
        <v>-55.841999999999999</v>
      </c>
      <c r="F22" s="1141">
        <v>774.351</v>
      </c>
      <c r="G22" s="1177">
        <v>-4.1038432476839057</v>
      </c>
      <c r="H22" s="1177">
        <v>0</v>
      </c>
      <c r="I22" s="1141">
        <v>770.24699999999996</v>
      </c>
      <c r="J22" s="1141">
        <v>418.08664284284487</v>
      </c>
      <c r="K22" s="1141">
        <v>258.58300000000003</v>
      </c>
      <c r="L22" s="1141">
        <v>29.024000000000001</v>
      </c>
      <c r="M22" s="1141">
        <v>64.552999999999997</v>
      </c>
    </row>
    <row r="23" spans="1:18" ht="12.75" customHeight="1">
      <c r="A23" s="133" t="s">
        <v>448</v>
      </c>
      <c r="B23" s="1141">
        <v>525.10030659502991</v>
      </c>
      <c r="C23" s="1141">
        <v>452.93530659502989</v>
      </c>
      <c r="D23" s="1141">
        <v>72.165000000000006</v>
      </c>
      <c r="E23" s="1177">
        <v>62.152000000000001</v>
      </c>
      <c r="F23" s="1141">
        <v>587.25230659502984</v>
      </c>
      <c r="G23" s="1177">
        <v>-11.702711381908752</v>
      </c>
      <c r="H23" s="1177">
        <v>0</v>
      </c>
      <c r="I23" s="1141">
        <v>575.54959521312105</v>
      </c>
      <c r="J23" s="1141">
        <v>415.28564093236423</v>
      </c>
      <c r="K23" s="1141">
        <v>72.165000000000006</v>
      </c>
      <c r="L23" s="1141">
        <v>18.280999999999999</v>
      </c>
      <c r="M23" s="1141">
        <v>69.817954280756879</v>
      </c>
    </row>
    <row r="24" spans="1:18" ht="12.75" customHeight="1">
      <c r="A24" s="133" t="s">
        <v>449</v>
      </c>
      <c r="B24" s="1141">
        <v>2668.4930216328839</v>
      </c>
      <c r="C24" s="1141">
        <v>2634.3040216328841</v>
      </c>
      <c r="D24" s="1141">
        <v>34.189</v>
      </c>
      <c r="E24" s="1177">
        <v>9.2929999999999993</v>
      </c>
      <c r="F24" s="1141">
        <v>2677.7860216328836</v>
      </c>
      <c r="G24" s="1177">
        <v>-14.849859499204555</v>
      </c>
      <c r="H24" s="1177">
        <v>0</v>
      </c>
      <c r="I24" s="1141">
        <v>2662.9361621336793</v>
      </c>
      <c r="J24" s="1141">
        <v>2594.8543535172189</v>
      </c>
      <c r="K24" s="1141">
        <v>34.189</v>
      </c>
      <c r="L24" s="1141">
        <v>10.183</v>
      </c>
      <c r="M24" s="1141">
        <v>23.709808616460144</v>
      </c>
    </row>
    <row r="25" spans="1:18" ht="12.75" customHeight="1">
      <c r="A25" s="133" t="s">
        <v>450</v>
      </c>
      <c r="B25" s="1141">
        <v>289.42750329812344</v>
      </c>
      <c r="C25" s="1141">
        <v>192.44950329812343</v>
      </c>
      <c r="D25" s="1141">
        <v>96.977999999999994</v>
      </c>
      <c r="E25" s="1177">
        <v>0.39500000000000002</v>
      </c>
      <c r="F25" s="1141">
        <v>289.82250329812342</v>
      </c>
      <c r="G25" s="1177">
        <v>-4.8775878597102498</v>
      </c>
      <c r="H25" s="1177">
        <v>0</v>
      </c>
      <c r="I25" s="1141">
        <v>284.94491543841315</v>
      </c>
      <c r="J25" s="1141">
        <v>152.15547349238133</v>
      </c>
      <c r="K25" s="1141">
        <v>96.977999999999994</v>
      </c>
      <c r="L25" s="1141">
        <v>25.811</v>
      </c>
      <c r="M25" s="1141">
        <v>10.000441946031833</v>
      </c>
    </row>
    <row r="26" spans="1:18" ht="20.25" customHeight="1">
      <c r="A26" s="133" t="s">
        <v>460</v>
      </c>
      <c r="B26" s="1141">
        <v>38514.827411643135</v>
      </c>
      <c r="C26" s="1141">
        <v>33545.271411643131</v>
      </c>
      <c r="D26" s="1141">
        <v>4969.5559999999996</v>
      </c>
      <c r="E26" s="1177">
        <v>-12.519000000000009</v>
      </c>
      <c r="F26" s="1141">
        <v>38502.308890289438</v>
      </c>
      <c r="G26" s="1177">
        <v>-169.25711742702961</v>
      </c>
      <c r="H26" s="1177">
        <v>0</v>
      </c>
      <c r="I26" s="1141">
        <v>38333.05161611009</v>
      </c>
      <c r="J26" s="1141">
        <v>31314.160372754741</v>
      </c>
      <c r="K26" s="1141">
        <v>4969.5559999999996</v>
      </c>
      <c r="L26" s="1141">
        <v>475.24200000000002</v>
      </c>
      <c r="M26" s="1141">
        <v>1574.0928861981865</v>
      </c>
    </row>
    <row r="27" spans="1:18" ht="12.75" customHeight="1">
      <c r="A27" s="146"/>
      <c r="B27" s="151"/>
      <c r="C27" s="134"/>
      <c r="D27" s="134"/>
      <c r="E27" s="134"/>
      <c r="F27" s="134"/>
      <c r="G27" s="134"/>
      <c r="H27" s="134"/>
      <c r="I27" s="134"/>
      <c r="J27" s="134"/>
      <c r="K27" s="134"/>
      <c r="L27" s="134"/>
      <c r="M27" s="1163"/>
    </row>
    <row r="28" spans="1:18" s="374" customFormat="1" ht="15" customHeight="1">
      <c r="A28" s="248"/>
      <c r="B28" s="1163" t="s">
        <v>1478</v>
      </c>
      <c r="C28" s="1163"/>
      <c r="D28" s="1163"/>
      <c r="E28" s="1163"/>
      <c r="F28" s="1163"/>
      <c r="G28" s="1163"/>
      <c r="H28" s="1163"/>
      <c r="I28" s="1066"/>
      <c r="J28" s="1066"/>
      <c r="K28" s="1066"/>
      <c r="L28" s="1066"/>
      <c r="M28" s="1066"/>
      <c r="N28" s="371"/>
      <c r="O28" s="371"/>
      <c r="P28" s="371"/>
      <c r="Q28" s="371"/>
      <c r="R28" s="371"/>
    </row>
    <row r="29" spans="1:18" s="374" customFormat="1" ht="15" customHeight="1">
      <c r="A29" s="248"/>
      <c r="B29" s="1163" t="s">
        <v>1479</v>
      </c>
      <c r="C29" s="1163"/>
      <c r="D29" s="1163"/>
      <c r="E29" s="1163"/>
      <c r="F29" s="1163"/>
      <c r="G29" s="1163"/>
      <c r="H29" s="1163"/>
      <c r="I29" s="1066"/>
      <c r="J29" s="1066"/>
      <c r="K29" s="1066"/>
      <c r="L29" s="1066"/>
      <c r="M29" s="1066"/>
      <c r="N29" s="371"/>
      <c r="O29" s="371"/>
      <c r="P29" s="371"/>
      <c r="Q29" s="371"/>
      <c r="R29" s="371"/>
    </row>
    <row r="30" spans="1:18" s="374" customFormat="1" ht="15" customHeight="1">
      <c r="A30" s="248"/>
      <c r="B30" s="1163" t="s">
        <v>1043</v>
      </c>
      <c r="C30" s="1163"/>
      <c r="D30" s="1163"/>
      <c r="E30" s="1163"/>
      <c r="F30" s="1163"/>
      <c r="G30" s="1163"/>
      <c r="H30" s="1163"/>
      <c r="I30" s="1066"/>
      <c r="J30" s="1066"/>
      <c r="K30" s="1066"/>
      <c r="L30" s="1066"/>
      <c r="M30" s="1066"/>
      <c r="N30" s="371"/>
      <c r="O30" s="371"/>
      <c r="P30" s="371"/>
      <c r="Q30" s="371"/>
      <c r="R30" s="371"/>
    </row>
    <row r="31" spans="1:18" s="374" customFormat="1" ht="27" customHeight="1">
      <c r="A31" s="248"/>
      <c r="B31" s="1281" t="s">
        <v>1480</v>
      </c>
      <c r="C31" s="1281"/>
      <c r="D31" s="1281"/>
      <c r="E31" s="1281"/>
      <c r="F31" s="1281"/>
      <c r="G31" s="1281"/>
      <c r="H31" s="1281"/>
      <c r="I31" s="1066"/>
      <c r="J31" s="1066"/>
      <c r="K31" s="1066"/>
      <c r="L31" s="1066"/>
      <c r="M31" s="1066"/>
      <c r="N31" s="371"/>
      <c r="O31" s="371"/>
      <c r="P31" s="371"/>
      <c r="Q31" s="371"/>
      <c r="R31" s="371"/>
    </row>
    <row r="32" spans="1:18" s="374" customFormat="1" ht="15" customHeight="1">
      <c r="A32" s="248"/>
      <c r="B32" s="1163" t="s">
        <v>1044</v>
      </c>
      <c r="C32" s="1163"/>
      <c r="D32" s="1163"/>
      <c r="E32" s="1163"/>
      <c r="F32" s="1163"/>
      <c r="G32" s="1163"/>
      <c r="H32" s="1163"/>
      <c r="I32" s="1066"/>
      <c r="J32" s="1066"/>
      <c r="K32" s="1066"/>
      <c r="L32" s="1066"/>
      <c r="M32" s="1066"/>
      <c r="N32" s="371"/>
      <c r="O32" s="371"/>
      <c r="P32" s="371"/>
      <c r="Q32" s="371"/>
      <c r="R32" s="371"/>
    </row>
  </sheetData>
  <sheetProtection selectLockedCells="1"/>
  <mergeCells count="10">
    <mergeCell ref="B31:H31"/>
    <mergeCell ref="I5:M5"/>
    <mergeCell ref="B8:H8"/>
    <mergeCell ref="I8:M8"/>
    <mergeCell ref="H5:H6"/>
    <mergeCell ref="A5:A6"/>
    <mergeCell ref="B5:D5"/>
    <mergeCell ref="E5:E6"/>
    <mergeCell ref="F5:F6"/>
    <mergeCell ref="G5:G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2010 nach Bundesländern</oddHeader>
    <oddFooter>&amp;CStatistische Ämter der Länder – Indikatoren und Kennzahlen, UGRdL 2020</oddFooter>
  </headerFooter>
  <colBreaks count="1" manualBreakCount="1">
    <brk id="8" max="1048575" man="1"/>
  </colBreaks>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4">
    <pageSetUpPr autoPageBreaks="0"/>
  </sheetPr>
  <dimension ref="A1:R32"/>
  <sheetViews>
    <sheetView showGridLines="0" showRowColHeaders="0" zoomScaleNormal="100" workbookViewId="0">
      <pane xSplit="1" ySplit="6" topLeftCell="B7" activePane="bottomRight" state="frozen"/>
      <selection pane="topRight"/>
      <selection pane="bottomLeft"/>
      <selection pane="bottomRight"/>
    </sheetView>
  </sheetViews>
  <sheetFormatPr baseColWidth="10" defaultColWidth="11.453125" defaultRowHeight="12.75" customHeight="1"/>
  <cols>
    <col min="1" max="1" width="29.54296875" style="674" customWidth="1"/>
    <col min="2" max="13" width="13.54296875" style="523" customWidth="1"/>
    <col min="14" max="16384" width="11.453125" style="217"/>
  </cols>
  <sheetData>
    <row r="1" spans="1:13" ht="12.75" customHeight="1">
      <c r="A1" s="473" t="s">
        <v>322</v>
      </c>
    </row>
    <row r="3" spans="1:13" ht="12.75" customHeight="1">
      <c r="A3" s="125" t="s">
        <v>667</v>
      </c>
      <c r="B3" s="125" t="s">
        <v>149</v>
      </c>
      <c r="C3" s="125"/>
      <c r="D3" s="125"/>
      <c r="E3" s="125"/>
      <c r="F3" s="125"/>
      <c r="G3" s="125"/>
      <c r="H3" s="125"/>
      <c r="I3" s="125"/>
      <c r="J3" s="125"/>
      <c r="K3" s="674"/>
      <c r="L3" s="674"/>
      <c r="M3" s="674"/>
    </row>
    <row r="4" spans="1:13" ht="12.75" customHeight="1">
      <c r="A4" s="125"/>
      <c r="B4" s="125"/>
      <c r="C4" s="125"/>
      <c r="D4" s="125"/>
      <c r="E4" s="125"/>
      <c r="F4" s="127"/>
      <c r="G4" s="128"/>
      <c r="H4" s="128"/>
      <c r="I4" s="128"/>
      <c r="J4" s="125"/>
    </row>
    <row r="5" spans="1:13" s="523" customFormat="1" ht="20.25" customHeight="1">
      <c r="A5" s="1286" t="s">
        <v>433</v>
      </c>
      <c r="B5" s="1471" t="s">
        <v>1031</v>
      </c>
      <c r="C5" s="1472"/>
      <c r="D5" s="1472"/>
      <c r="E5" s="1473" t="s">
        <v>1032</v>
      </c>
      <c r="F5" s="1473" t="s">
        <v>1033</v>
      </c>
      <c r="G5" s="1473" t="s">
        <v>1034</v>
      </c>
      <c r="H5" s="1473" t="s">
        <v>1035</v>
      </c>
      <c r="I5" s="1471" t="s">
        <v>1036</v>
      </c>
      <c r="J5" s="1472"/>
      <c r="K5" s="1472"/>
      <c r="L5" s="1472"/>
      <c r="M5" s="1472"/>
    </row>
    <row r="6" spans="1:13" s="523" customFormat="1" ht="58.5" customHeight="1">
      <c r="A6" s="1287"/>
      <c r="B6" s="498" t="s">
        <v>646</v>
      </c>
      <c r="C6" s="526" t="s">
        <v>1037</v>
      </c>
      <c r="D6" s="526" t="s">
        <v>1038</v>
      </c>
      <c r="E6" s="1474"/>
      <c r="F6" s="1474"/>
      <c r="G6" s="1474"/>
      <c r="H6" s="1474"/>
      <c r="I6" s="526" t="s">
        <v>646</v>
      </c>
      <c r="J6" s="526" t="s">
        <v>1039</v>
      </c>
      <c r="K6" s="526" t="s">
        <v>1038</v>
      </c>
      <c r="L6" s="526" t="s">
        <v>1040</v>
      </c>
      <c r="M6" s="526" t="s">
        <v>1041</v>
      </c>
    </row>
    <row r="7" spans="1:13" ht="7" customHeight="1">
      <c r="A7" s="125"/>
      <c r="B7" s="125"/>
      <c r="C7" s="125"/>
      <c r="D7" s="125"/>
      <c r="E7" s="125"/>
      <c r="F7" s="127"/>
      <c r="G7" s="128"/>
      <c r="H7" s="128"/>
      <c r="I7" s="128"/>
      <c r="J7" s="125"/>
    </row>
    <row r="8" spans="1:13" ht="15">
      <c r="A8" s="125"/>
      <c r="B8" s="1364" t="s">
        <v>1042</v>
      </c>
      <c r="C8" s="1364"/>
      <c r="D8" s="1364"/>
      <c r="E8" s="1364"/>
      <c r="F8" s="1364"/>
      <c r="G8" s="1364"/>
      <c r="H8" s="1364"/>
      <c r="I8" s="1364" t="s">
        <v>1042</v>
      </c>
      <c r="J8" s="1364"/>
      <c r="K8" s="1364"/>
      <c r="L8" s="1364"/>
      <c r="M8" s="1364"/>
    </row>
    <row r="9" spans="1:13" ht="7" customHeight="1">
      <c r="A9" s="128"/>
      <c r="C9" s="130"/>
      <c r="D9" s="130"/>
      <c r="E9" s="130"/>
      <c r="F9" s="130"/>
      <c r="G9" s="130"/>
      <c r="H9" s="130"/>
      <c r="I9" s="130"/>
      <c r="J9" s="130"/>
    </row>
    <row r="10" spans="1:13" ht="12.75" customHeight="1">
      <c r="A10" s="133" t="s">
        <v>435</v>
      </c>
      <c r="B10" s="1179">
        <v>5254.2375318118893</v>
      </c>
      <c r="C10" s="1179">
        <v>4081.5915318118891</v>
      </c>
      <c r="D10" s="1179">
        <v>1172.646</v>
      </c>
      <c r="E10" s="1178">
        <v>-6</v>
      </c>
      <c r="F10" s="1179">
        <v>5248.2375318118893</v>
      </c>
      <c r="G10" s="1178">
        <v>-3.2436971048872474</v>
      </c>
      <c r="H10" s="1178">
        <v>0</v>
      </c>
      <c r="I10" s="1179">
        <v>5244.993834707001</v>
      </c>
      <c r="J10" s="1179">
        <v>3880.9272863944361</v>
      </c>
      <c r="K10" s="1179">
        <v>1172.646</v>
      </c>
      <c r="L10" s="1179">
        <v>77.355999999999995</v>
      </c>
      <c r="M10" s="1179">
        <v>114.06454831256561</v>
      </c>
    </row>
    <row r="11" spans="1:13" ht="12.75" customHeight="1">
      <c r="A11" s="133" t="s">
        <v>436</v>
      </c>
      <c r="B11" s="1179">
        <v>4382.8694480748254</v>
      </c>
      <c r="C11" s="1179">
        <v>3528.820448074825</v>
      </c>
      <c r="D11" s="1179">
        <v>854.04899999999998</v>
      </c>
      <c r="E11" s="1178">
        <v>5.5369999999999999</v>
      </c>
      <c r="F11" s="1179">
        <v>4388.4064480748248</v>
      </c>
      <c r="G11" s="1178">
        <v>-36.567192541600868</v>
      </c>
      <c r="H11" s="1178">
        <v>0</v>
      </c>
      <c r="I11" s="1179">
        <v>4351.8392555332239</v>
      </c>
      <c r="J11" s="1179">
        <v>3217.5559836231246</v>
      </c>
      <c r="K11" s="1179">
        <v>854.04899999999998</v>
      </c>
      <c r="L11" s="1179">
        <v>100.045</v>
      </c>
      <c r="M11" s="1179">
        <v>180.18927191009931</v>
      </c>
    </row>
    <row r="12" spans="1:13" ht="12.75" customHeight="1">
      <c r="A12" s="133" t="s">
        <v>437</v>
      </c>
      <c r="B12" s="1179">
        <v>548.10011154298513</v>
      </c>
      <c r="C12" s="1179">
        <v>537.64611154298507</v>
      </c>
      <c r="D12" s="1179">
        <v>10.454000000000001</v>
      </c>
      <c r="E12" s="1178">
        <v>-3.7090000000000001</v>
      </c>
      <c r="F12" s="1179">
        <v>544.39111154298507</v>
      </c>
      <c r="G12" s="1178">
        <v>6.7776804536094408</v>
      </c>
      <c r="H12" s="1178">
        <v>0</v>
      </c>
      <c r="I12" s="1179">
        <v>551.16879199659468</v>
      </c>
      <c r="J12" s="1179">
        <v>518.70987971084321</v>
      </c>
      <c r="K12" s="1179">
        <v>10.454000000000001</v>
      </c>
      <c r="L12" s="1179">
        <v>9.3770000000000007</v>
      </c>
      <c r="M12" s="1179">
        <v>12.627912285751353</v>
      </c>
    </row>
    <row r="13" spans="1:13" ht="12.75" customHeight="1">
      <c r="A13" s="133" t="s">
        <v>438</v>
      </c>
      <c r="B13" s="1179">
        <v>667.00978701079009</v>
      </c>
      <c r="C13" s="1179">
        <v>642.5717870107901</v>
      </c>
      <c r="D13" s="1179">
        <v>24.437999999999999</v>
      </c>
      <c r="E13" s="1178">
        <v>-0.28100000000000003</v>
      </c>
      <c r="F13" s="1179">
        <v>666.72878701079003</v>
      </c>
      <c r="G13" s="1178">
        <v>-10.177696521558689</v>
      </c>
      <c r="H13" s="1178">
        <v>0</v>
      </c>
      <c r="I13" s="1179">
        <v>656.55109048923123</v>
      </c>
      <c r="J13" s="1179">
        <v>511.45516872159288</v>
      </c>
      <c r="K13" s="1179">
        <v>24.437999999999999</v>
      </c>
      <c r="L13" s="1179">
        <v>11.226000000000001</v>
      </c>
      <c r="M13" s="1179">
        <v>109.43192176763846</v>
      </c>
    </row>
    <row r="14" spans="1:13" ht="12.75" customHeight="1">
      <c r="A14" s="133" t="s">
        <v>439</v>
      </c>
      <c r="B14" s="1179">
        <v>1116.989</v>
      </c>
      <c r="C14" s="1179">
        <v>1105.4259999999999</v>
      </c>
      <c r="D14" s="1179">
        <v>11.563000000000001</v>
      </c>
      <c r="E14" s="1178">
        <v>25.475000000000001</v>
      </c>
      <c r="F14" s="1179">
        <v>1142.4639999999999</v>
      </c>
      <c r="G14" s="1178">
        <v>0.60299999999999998</v>
      </c>
      <c r="H14" s="1178">
        <v>0</v>
      </c>
      <c r="I14" s="1179">
        <v>1143.067</v>
      </c>
      <c r="J14" s="1179">
        <v>1124.6020000000001</v>
      </c>
      <c r="K14" s="1179">
        <v>11.563000000000001</v>
      </c>
      <c r="L14" s="1179">
        <v>1.641</v>
      </c>
      <c r="M14" s="1179">
        <v>5.2610000000000001</v>
      </c>
    </row>
    <row r="15" spans="1:13" ht="12.75" customHeight="1">
      <c r="A15" s="133" t="s">
        <v>440</v>
      </c>
      <c r="B15" s="1179">
        <v>546.65814826827091</v>
      </c>
      <c r="C15" s="1179">
        <v>508.44814826827087</v>
      </c>
      <c r="D15" s="1179">
        <v>38.21</v>
      </c>
      <c r="E15" s="1178">
        <v>-10.010999999999999</v>
      </c>
      <c r="F15" s="1179">
        <v>536.64714826827094</v>
      </c>
      <c r="G15" s="1178">
        <v>3.0944375810112459</v>
      </c>
      <c r="H15" s="1178">
        <v>0</v>
      </c>
      <c r="I15" s="1179">
        <v>539.74158584928216</v>
      </c>
      <c r="J15" s="1179">
        <v>486.89747906474946</v>
      </c>
      <c r="K15" s="1179">
        <v>38.21</v>
      </c>
      <c r="L15" s="1179">
        <v>4.8419999999999996</v>
      </c>
      <c r="M15" s="1179">
        <v>9.792106784532745</v>
      </c>
    </row>
    <row r="16" spans="1:13" ht="12.75" customHeight="1">
      <c r="A16" s="133" t="s">
        <v>441</v>
      </c>
      <c r="B16" s="1179">
        <v>1702.1181248281391</v>
      </c>
      <c r="C16" s="1179">
        <v>1088.650124828139</v>
      </c>
      <c r="D16" s="1179">
        <v>613.46799999999996</v>
      </c>
      <c r="E16" s="1178">
        <v>10.137</v>
      </c>
      <c r="F16" s="1179">
        <v>1712.2551248281391</v>
      </c>
      <c r="G16" s="1178">
        <v>-1.0110524686149838</v>
      </c>
      <c r="H16" s="1178">
        <v>0</v>
      </c>
      <c r="I16" s="1179">
        <v>1711.2440723595241</v>
      </c>
      <c r="J16" s="1179">
        <v>1011.8257149646504</v>
      </c>
      <c r="K16" s="1179">
        <v>613.46799999999996</v>
      </c>
      <c r="L16" s="1179">
        <v>0.65800000000000003</v>
      </c>
      <c r="M16" s="1179">
        <v>85.292357394873889</v>
      </c>
    </row>
    <row r="17" spans="1:18" ht="12.75" customHeight="1">
      <c r="A17" s="133" t="s">
        <v>442</v>
      </c>
      <c r="B17" s="1179">
        <v>164.45240597536932</v>
      </c>
      <c r="C17" s="1179">
        <v>145.71140597536933</v>
      </c>
      <c r="D17" s="1179">
        <v>18.741</v>
      </c>
      <c r="E17" s="1178">
        <v>5.7000000000000002E-2</v>
      </c>
      <c r="F17" s="1179">
        <v>164.50940597536933</v>
      </c>
      <c r="G17" s="1178">
        <v>-6.7186506138645337</v>
      </c>
      <c r="H17" s="1178">
        <v>0</v>
      </c>
      <c r="I17" s="1179">
        <v>157.79075536150481</v>
      </c>
      <c r="J17" s="1179">
        <v>110.67781929715866</v>
      </c>
      <c r="K17" s="1179">
        <v>18.741</v>
      </c>
      <c r="L17" s="1179">
        <v>6.3680000000000003</v>
      </c>
      <c r="M17" s="1179">
        <v>22.003936064346117</v>
      </c>
    </row>
    <row r="18" spans="1:18" ht="12.75" customHeight="1">
      <c r="A18" s="133" t="s">
        <v>443</v>
      </c>
      <c r="B18" s="1179">
        <v>3122.8968593758946</v>
      </c>
      <c r="C18" s="1179">
        <v>2998.9508593758947</v>
      </c>
      <c r="D18" s="1179">
        <v>123.946</v>
      </c>
      <c r="E18" s="1178">
        <v>-26.914000000000001</v>
      </c>
      <c r="F18" s="1179">
        <v>3095.9828593758939</v>
      </c>
      <c r="G18" s="1178">
        <v>-54.32896160310495</v>
      </c>
      <c r="H18" s="1178">
        <v>0</v>
      </c>
      <c r="I18" s="1179">
        <v>3041.6538977727892</v>
      </c>
      <c r="J18" s="1179">
        <v>2630.9741699145839</v>
      </c>
      <c r="K18" s="1179">
        <v>123.946</v>
      </c>
      <c r="L18" s="1179">
        <v>30.937000000000001</v>
      </c>
      <c r="M18" s="1179">
        <v>255.79672785820551</v>
      </c>
    </row>
    <row r="19" spans="1:18" ht="12.75" customHeight="1">
      <c r="A19" s="133" t="s">
        <v>444</v>
      </c>
      <c r="B19" s="1179">
        <v>6416.026086326413</v>
      </c>
      <c r="C19" s="1179">
        <v>5319.5640863264125</v>
      </c>
      <c r="D19" s="1179">
        <v>1096.462</v>
      </c>
      <c r="E19" s="1178">
        <v>-15.148</v>
      </c>
      <c r="F19" s="1179">
        <v>6400.8780863264128</v>
      </c>
      <c r="G19" s="1178">
        <v>-37.896977369765509</v>
      </c>
      <c r="H19" s="1178">
        <v>0</v>
      </c>
      <c r="I19" s="1179">
        <v>6362.9811089566483</v>
      </c>
      <c r="J19" s="1179">
        <v>4611.2955741371907</v>
      </c>
      <c r="K19" s="1179">
        <v>1096.462</v>
      </c>
      <c r="L19" s="1179">
        <v>97.834000000000003</v>
      </c>
      <c r="M19" s="1179">
        <v>557.38953481945759</v>
      </c>
    </row>
    <row r="20" spans="1:18" ht="12.75" customHeight="1">
      <c r="A20" s="133" t="s">
        <v>445</v>
      </c>
      <c r="B20" s="1179">
        <v>2257.4536794512524</v>
      </c>
      <c r="C20" s="1179">
        <v>1944.0696794512523</v>
      </c>
      <c r="D20" s="1179">
        <v>313.38400000000001</v>
      </c>
      <c r="E20" s="1178">
        <v>1.29</v>
      </c>
      <c r="F20" s="1179">
        <v>2258.7436794512523</v>
      </c>
      <c r="G20" s="1178">
        <v>16.499029797021645</v>
      </c>
      <c r="H20" s="1178">
        <v>0</v>
      </c>
      <c r="I20" s="1179">
        <v>2275.242709248274</v>
      </c>
      <c r="J20" s="1179">
        <v>1865.766200371804</v>
      </c>
      <c r="K20" s="1179">
        <v>313.38400000000001</v>
      </c>
      <c r="L20" s="1179">
        <v>22.556000000000001</v>
      </c>
      <c r="M20" s="1179">
        <v>73.536508876470265</v>
      </c>
    </row>
    <row r="21" spans="1:18" ht="12.75" customHeight="1">
      <c r="A21" s="133" t="s">
        <v>446</v>
      </c>
      <c r="B21" s="1179">
        <v>329.67920355878113</v>
      </c>
      <c r="C21" s="1179">
        <v>205.06320355878117</v>
      </c>
      <c r="D21" s="1179">
        <v>124.61599999999997</v>
      </c>
      <c r="E21" s="1178">
        <v>-1.0209999999999999</v>
      </c>
      <c r="F21" s="1179">
        <v>328.65820355878105</v>
      </c>
      <c r="G21" s="1178">
        <v>0.49742077346704239</v>
      </c>
      <c r="H21" s="1178">
        <v>0</v>
      </c>
      <c r="I21" s="1179">
        <v>329.15562433224812</v>
      </c>
      <c r="J21" s="1179">
        <v>166.71302346248081</v>
      </c>
      <c r="K21" s="1179">
        <v>124.61599999999997</v>
      </c>
      <c r="L21" s="1179">
        <v>7.158999999999998</v>
      </c>
      <c r="M21" s="1179">
        <v>30.667600869767355</v>
      </c>
    </row>
    <row r="22" spans="1:18" ht="12.75" customHeight="1">
      <c r="A22" s="133" t="s">
        <v>447</v>
      </c>
      <c r="B22" s="1179">
        <v>827.81820872563969</v>
      </c>
      <c r="C22" s="1179">
        <v>597.77620872563978</v>
      </c>
      <c r="D22" s="1179">
        <v>230.042</v>
      </c>
      <c r="E22" s="1178">
        <v>-52.536000000000016</v>
      </c>
      <c r="F22" s="1179">
        <v>775.28220872563975</v>
      </c>
      <c r="G22" s="1178">
        <v>-3.3668644826639773</v>
      </c>
      <c r="H22" s="1178">
        <v>0</v>
      </c>
      <c r="I22" s="1179">
        <v>771.91534424297583</v>
      </c>
      <c r="J22" s="1179">
        <v>445.61241997545301</v>
      </c>
      <c r="K22" s="1179">
        <v>230.042</v>
      </c>
      <c r="L22" s="1179">
        <v>25.695</v>
      </c>
      <c r="M22" s="1179">
        <v>70.566000000000003</v>
      </c>
    </row>
    <row r="23" spans="1:18" ht="12.75" customHeight="1">
      <c r="A23" s="133" t="s">
        <v>448</v>
      </c>
      <c r="B23" s="1179">
        <v>455.75519807593639</v>
      </c>
      <c r="C23" s="1179">
        <v>398.2091980759364</v>
      </c>
      <c r="D23" s="1179">
        <v>57.545999999999999</v>
      </c>
      <c r="E23" s="1178">
        <v>59.571000000000005</v>
      </c>
      <c r="F23" s="1179">
        <v>515.3261980759363</v>
      </c>
      <c r="G23" s="1178">
        <v>-16.860860948715569</v>
      </c>
      <c r="H23" s="1178">
        <v>0</v>
      </c>
      <c r="I23" s="1179">
        <v>498.46533712722078</v>
      </c>
      <c r="J23" s="1179">
        <v>365.63381152069809</v>
      </c>
      <c r="K23" s="1179">
        <v>57.545999999999999</v>
      </c>
      <c r="L23" s="1179">
        <v>15.571</v>
      </c>
      <c r="M23" s="1179">
        <v>59.714525606522692</v>
      </c>
    </row>
    <row r="24" spans="1:18" ht="12.75" customHeight="1">
      <c r="A24" s="133" t="s">
        <v>449</v>
      </c>
      <c r="B24" s="1179">
        <v>2588.7015285861462</v>
      </c>
      <c r="C24" s="1179">
        <v>2555.3905285861465</v>
      </c>
      <c r="D24" s="1179">
        <v>33.311000000000007</v>
      </c>
      <c r="E24" s="1178">
        <v>9.9163400000000106</v>
      </c>
      <c r="F24" s="1179">
        <v>2598.6178685861464</v>
      </c>
      <c r="G24" s="1178">
        <v>-16.232738011117156</v>
      </c>
      <c r="H24" s="1178">
        <v>0</v>
      </c>
      <c r="I24" s="1179">
        <v>2582.3851305750286</v>
      </c>
      <c r="J24" s="1179">
        <v>2517.3996891648976</v>
      </c>
      <c r="K24" s="1179">
        <v>33.311000000000007</v>
      </c>
      <c r="L24" s="1179">
        <v>9.6839999999999904</v>
      </c>
      <c r="M24" s="1179">
        <v>21.990441410131378</v>
      </c>
    </row>
    <row r="25" spans="1:18" ht="12.75" customHeight="1">
      <c r="A25" s="133" t="s">
        <v>450</v>
      </c>
      <c r="B25" s="1179">
        <v>275.03693436362266</v>
      </c>
      <c r="C25" s="1179">
        <v>184.64793436362268</v>
      </c>
      <c r="D25" s="1179">
        <v>90.388999999999996</v>
      </c>
      <c r="E25" s="1178">
        <v>0.13500000000000728</v>
      </c>
      <c r="F25" s="1179">
        <v>275.17193436362271</v>
      </c>
      <c r="G25" s="1178">
        <v>-3.6757562427813029</v>
      </c>
      <c r="H25" s="1178">
        <v>0</v>
      </c>
      <c r="I25" s="1179">
        <v>271.49617812084136</v>
      </c>
      <c r="J25" s="1179">
        <v>149.60935157634304</v>
      </c>
      <c r="K25" s="1179">
        <v>90.388999999999996</v>
      </c>
      <c r="L25" s="1179">
        <v>20.606999999999999</v>
      </c>
      <c r="M25" s="1179">
        <v>10.890826544498376</v>
      </c>
    </row>
    <row r="26" spans="1:18" ht="20.25" customHeight="1">
      <c r="A26" s="133" t="s">
        <v>460</v>
      </c>
      <c r="B26" s="1179">
        <v>30655.802255975956</v>
      </c>
      <c r="C26" s="1179">
        <v>25842.537255975956</v>
      </c>
      <c r="D26" s="1179">
        <v>4813.2650000000003</v>
      </c>
      <c r="E26" s="1178">
        <v>-3.5016600000000007</v>
      </c>
      <c r="F26" s="1179">
        <v>30652.300595975958</v>
      </c>
      <c r="G26" s="1178">
        <v>-162.60887930356537</v>
      </c>
      <c r="H26" s="1178">
        <v>0</v>
      </c>
      <c r="I26" s="1179">
        <v>30489.691716672387</v>
      </c>
      <c r="J26" s="1179">
        <v>23615.655571900003</v>
      </c>
      <c r="K26" s="1179">
        <v>4813.2650000000003</v>
      </c>
      <c r="L26" s="1179">
        <v>441.55599999999993</v>
      </c>
      <c r="M26" s="1179">
        <v>1619.2152205048606</v>
      </c>
    </row>
    <row r="27" spans="1:18" ht="12.75" customHeight="1">
      <c r="A27" s="146"/>
      <c r="B27" s="151"/>
      <c r="C27" s="134"/>
      <c r="D27" s="134"/>
      <c r="E27" s="134"/>
      <c r="F27" s="134"/>
      <c r="G27" s="134"/>
      <c r="H27" s="134"/>
      <c r="I27" s="134"/>
      <c r="J27" s="134"/>
      <c r="K27" s="134"/>
      <c r="L27" s="134"/>
      <c r="M27" s="1163"/>
    </row>
    <row r="28" spans="1:18" s="374" customFormat="1" ht="15" customHeight="1">
      <c r="A28" s="248"/>
      <c r="B28" s="1163" t="s">
        <v>1478</v>
      </c>
      <c r="C28" s="1163"/>
      <c r="D28" s="1163"/>
      <c r="E28" s="1163"/>
      <c r="F28" s="1163"/>
      <c r="G28" s="1163"/>
      <c r="H28" s="1163"/>
      <c r="I28" s="1066"/>
      <c r="J28" s="1066"/>
      <c r="K28" s="1066"/>
      <c r="L28" s="1066"/>
      <c r="M28" s="1066"/>
      <c r="N28" s="371"/>
      <c r="O28" s="371"/>
      <c r="P28" s="371"/>
      <c r="Q28" s="371"/>
      <c r="R28" s="371"/>
    </row>
    <row r="29" spans="1:18" s="374" customFormat="1" ht="15" customHeight="1">
      <c r="A29" s="248"/>
      <c r="B29" s="1163" t="s">
        <v>1479</v>
      </c>
      <c r="C29" s="1163"/>
      <c r="D29" s="1163"/>
      <c r="E29" s="1163"/>
      <c r="F29" s="1163"/>
      <c r="G29" s="1163"/>
      <c r="H29" s="1163"/>
      <c r="I29" s="1066"/>
      <c r="J29" s="1066"/>
      <c r="K29" s="1066"/>
      <c r="L29" s="1066"/>
      <c r="M29" s="1066"/>
      <c r="N29" s="371"/>
      <c r="O29" s="371"/>
      <c r="P29" s="371"/>
      <c r="Q29" s="371"/>
      <c r="R29" s="371"/>
    </row>
    <row r="30" spans="1:18" s="374" customFormat="1" ht="15" customHeight="1">
      <c r="A30" s="248"/>
      <c r="B30" s="1163" t="s">
        <v>1043</v>
      </c>
      <c r="C30" s="1163"/>
      <c r="D30" s="1163"/>
      <c r="E30" s="1163"/>
      <c r="F30" s="1163"/>
      <c r="G30" s="1163"/>
      <c r="H30" s="1163"/>
      <c r="I30" s="1066"/>
      <c r="J30" s="1066"/>
      <c r="K30" s="1066"/>
      <c r="L30" s="1066"/>
      <c r="M30" s="1066"/>
      <c r="N30" s="371"/>
      <c r="O30" s="371"/>
      <c r="P30" s="371"/>
      <c r="Q30" s="371"/>
      <c r="R30" s="371"/>
    </row>
    <row r="31" spans="1:18" s="374" customFormat="1" ht="27" customHeight="1">
      <c r="A31" s="248"/>
      <c r="B31" s="1281" t="s">
        <v>1480</v>
      </c>
      <c r="C31" s="1281"/>
      <c r="D31" s="1281"/>
      <c r="E31" s="1281"/>
      <c r="F31" s="1281"/>
      <c r="G31" s="1281"/>
      <c r="H31" s="1281"/>
      <c r="I31" s="1066"/>
      <c r="J31" s="1066"/>
      <c r="K31" s="1066"/>
      <c r="L31" s="1066"/>
      <c r="M31" s="1066"/>
      <c r="N31" s="371"/>
      <c r="O31" s="371"/>
      <c r="P31" s="371"/>
      <c r="Q31" s="371"/>
      <c r="R31" s="371"/>
    </row>
    <row r="32" spans="1:18" s="374" customFormat="1" ht="15" customHeight="1">
      <c r="A32" s="248"/>
      <c r="B32" s="1163" t="s">
        <v>1044</v>
      </c>
      <c r="C32" s="1163"/>
      <c r="D32" s="1163"/>
      <c r="E32" s="1163"/>
      <c r="F32" s="1163"/>
      <c r="G32" s="1163"/>
      <c r="H32" s="1163"/>
      <c r="I32" s="1066"/>
      <c r="J32" s="1066"/>
      <c r="K32" s="1066"/>
      <c r="L32" s="1066"/>
      <c r="M32" s="1066"/>
      <c r="N32" s="371"/>
      <c r="O32" s="371"/>
      <c r="P32" s="371"/>
      <c r="Q32" s="371"/>
      <c r="R32" s="371"/>
    </row>
  </sheetData>
  <sheetProtection selectLockedCells="1"/>
  <mergeCells count="10">
    <mergeCell ref="B31:H31"/>
    <mergeCell ref="I5:M5"/>
    <mergeCell ref="B8:H8"/>
    <mergeCell ref="I8:M8"/>
    <mergeCell ref="H5:H6"/>
    <mergeCell ref="A5:A6"/>
    <mergeCell ref="B5:D5"/>
    <mergeCell ref="E5:E6"/>
    <mergeCell ref="F5:F6"/>
    <mergeCell ref="G5:G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2013 nach Bundesländern</oddHeader>
    <oddFooter>&amp;CStatistische Ämter der Länder – Indikatoren und Kennzahlen, UGRdL 2020</oddFooter>
  </headerFooter>
  <colBreaks count="1" manualBreakCount="1">
    <brk id="8"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autoPageBreaks="0"/>
  </sheetPr>
  <dimension ref="A1:H539"/>
  <sheetViews>
    <sheetView showGridLines="0" showRowColHeaders="0" zoomScaleNormal="100" workbookViewId="0">
      <pane ySplit="7" topLeftCell="A8" activePane="bottomLeft" state="frozen"/>
      <selection activeCell="C72" sqref="C72"/>
      <selection pane="bottomLeft"/>
    </sheetView>
  </sheetViews>
  <sheetFormatPr baseColWidth="10" defaultColWidth="11.453125" defaultRowHeight="12.5"/>
  <cols>
    <col min="1" max="1" width="11.81640625" style="643" customWidth="1"/>
    <col min="2" max="8" width="17.54296875" style="161" customWidth="1"/>
    <col min="9" max="16384" width="11.453125" style="161"/>
  </cols>
  <sheetData>
    <row r="1" spans="1:8" ht="13">
      <c r="A1" s="160" t="s">
        <v>322</v>
      </c>
    </row>
    <row r="3" spans="1:8" ht="12" customHeight="1">
      <c r="A3" s="162" t="s">
        <v>626</v>
      </c>
      <c r="B3" s="126" t="s">
        <v>1207</v>
      </c>
      <c r="C3" s="125"/>
      <c r="D3" s="125"/>
      <c r="E3" s="125"/>
      <c r="F3" s="125"/>
      <c r="G3" s="125"/>
      <c r="H3" s="125"/>
    </row>
    <row r="4" spans="1:8" ht="13">
      <c r="A4" s="162"/>
      <c r="B4" s="126" t="s">
        <v>489</v>
      </c>
      <c r="C4" s="125"/>
      <c r="D4" s="125"/>
      <c r="E4" s="125"/>
      <c r="F4" s="125"/>
      <c r="G4" s="125"/>
      <c r="H4" s="125"/>
    </row>
    <row r="5" spans="1:8" ht="13">
      <c r="A5" s="125"/>
      <c r="B5" s="125"/>
      <c r="C5" s="125"/>
      <c r="D5" s="125"/>
      <c r="E5" s="127"/>
      <c r="F5" s="127"/>
      <c r="G5" s="128"/>
      <c r="H5" s="128"/>
    </row>
    <row r="6" spans="1:8" ht="17.149999999999999" customHeight="1">
      <c r="A6" s="1286" t="s">
        <v>506</v>
      </c>
      <c r="B6" s="1288" t="s">
        <v>456</v>
      </c>
      <c r="C6" s="1290" t="s">
        <v>507</v>
      </c>
      <c r="D6" s="1291"/>
      <c r="E6" s="1291"/>
      <c r="F6" s="1291"/>
      <c r="G6" s="1291"/>
      <c r="H6" s="1291"/>
    </row>
    <row r="7" spans="1:8" ht="31.5" customHeight="1">
      <c r="A7" s="1287"/>
      <c r="B7" s="1289"/>
      <c r="C7" s="164" t="s">
        <v>508</v>
      </c>
      <c r="D7" s="165" t="s">
        <v>509</v>
      </c>
      <c r="E7" s="166" t="s">
        <v>510</v>
      </c>
      <c r="F7" s="166" t="s">
        <v>511</v>
      </c>
      <c r="G7" s="167" t="s">
        <v>512</v>
      </c>
      <c r="H7" s="166" t="s">
        <v>513</v>
      </c>
    </row>
    <row r="8" spans="1:8" ht="13">
      <c r="A8" s="125"/>
      <c r="B8" s="168"/>
      <c r="C8" s="168"/>
      <c r="D8" s="168"/>
      <c r="E8" s="169"/>
      <c r="F8" s="169"/>
      <c r="G8" s="170"/>
      <c r="H8" s="170"/>
    </row>
    <row r="9" spans="1:8" ht="13">
      <c r="A9" s="692"/>
      <c r="B9" s="1292" t="s">
        <v>435</v>
      </c>
      <c r="C9" s="1292"/>
      <c r="D9" s="1292"/>
      <c r="E9" s="1292"/>
      <c r="F9" s="1292"/>
      <c r="G9" s="1292"/>
      <c r="H9" s="1292"/>
    </row>
    <row r="10" spans="1:8" ht="13">
      <c r="A10" s="128"/>
      <c r="B10" s="172"/>
      <c r="C10" s="173"/>
      <c r="D10" s="173"/>
      <c r="E10" s="173"/>
      <c r="F10" s="173"/>
      <c r="G10" s="173"/>
      <c r="H10" s="173"/>
    </row>
    <row r="11" spans="1:8">
      <c r="A11" s="174">
        <v>1990</v>
      </c>
      <c r="B11" s="838">
        <v>28213</v>
      </c>
      <c r="C11" s="838">
        <v>1932</v>
      </c>
      <c r="D11" s="838">
        <v>14113</v>
      </c>
      <c r="E11" s="838" t="s">
        <v>1442</v>
      </c>
      <c r="F11" s="838" t="s">
        <v>1442</v>
      </c>
      <c r="G11" s="838">
        <v>12168</v>
      </c>
      <c r="H11" s="838" t="s">
        <v>1442</v>
      </c>
    </row>
    <row r="12" spans="1:8">
      <c r="A12" s="174">
        <v>1991</v>
      </c>
      <c r="B12" s="838">
        <v>28554</v>
      </c>
      <c r="C12" s="838">
        <v>2036</v>
      </c>
      <c r="D12" s="838">
        <v>13428</v>
      </c>
      <c r="E12" s="838" t="s">
        <v>1442</v>
      </c>
      <c r="F12" s="838" t="s">
        <v>1442</v>
      </c>
      <c r="G12" s="838">
        <v>13090</v>
      </c>
      <c r="H12" s="838" t="s">
        <v>1442</v>
      </c>
    </row>
    <row r="13" spans="1:8">
      <c r="A13" s="174">
        <v>1992</v>
      </c>
      <c r="B13" s="838">
        <v>29219</v>
      </c>
      <c r="C13" s="838">
        <v>2238</v>
      </c>
      <c r="D13" s="838">
        <v>15268</v>
      </c>
      <c r="E13" s="838" t="s">
        <v>1442</v>
      </c>
      <c r="F13" s="838" t="s">
        <v>1442</v>
      </c>
      <c r="G13" s="838">
        <v>11713</v>
      </c>
      <c r="H13" s="838" t="s">
        <v>1442</v>
      </c>
    </row>
    <row r="14" spans="1:8">
      <c r="A14" s="174">
        <v>1993</v>
      </c>
      <c r="B14" s="838">
        <v>30326</v>
      </c>
      <c r="C14" s="838">
        <v>3164</v>
      </c>
      <c r="D14" s="838">
        <v>15197</v>
      </c>
      <c r="E14" s="838" t="s">
        <v>1442</v>
      </c>
      <c r="F14" s="838" t="s">
        <v>1442</v>
      </c>
      <c r="G14" s="838">
        <v>11965</v>
      </c>
      <c r="H14" s="838" t="s">
        <v>1442</v>
      </c>
    </row>
    <row r="15" spans="1:8">
      <c r="A15" s="174">
        <v>1994</v>
      </c>
      <c r="B15" s="838">
        <v>32098</v>
      </c>
      <c r="C15" s="838">
        <v>2995</v>
      </c>
      <c r="D15" s="838">
        <v>16401</v>
      </c>
      <c r="E15" s="838" t="s">
        <v>1442</v>
      </c>
      <c r="F15" s="838" t="s">
        <v>1442</v>
      </c>
      <c r="G15" s="838">
        <v>12702</v>
      </c>
      <c r="H15" s="838" t="s">
        <v>1442</v>
      </c>
    </row>
    <row r="16" spans="1:8">
      <c r="A16" s="174">
        <v>1995</v>
      </c>
      <c r="B16" s="838">
        <v>31473</v>
      </c>
      <c r="C16" s="838">
        <v>3098</v>
      </c>
      <c r="D16" s="838">
        <v>17041</v>
      </c>
      <c r="E16" s="838" t="s">
        <v>1442</v>
      </c>
      <c r="F16" s="838" t="s">
        <v>1442</v>
      </c>
      <c r="G16" s="838">
        <v>11334</v>
      </c>
      <c r="H16" s="838" t="s">
        <v>1442</v>
      </c>
    </row>
    <row r="17" spans="1:8">
      <c r="A17" s="174">
        <v>1996</v>
      </c>
      <c r="B17" s="838">
        <v>30216</v>
      </c>
      <c r="C17" s="838">
        <v>3734</v>
      </c>
      <c r="D17" s="838">
        <v>14587</v>
      </c>
      <c r="E17" s="838" t="s">
        <v>1442</v>
      </c>
      <c r="F17" s="838" t="s">
        <v>1442</v>
      </c>
      <c r="G17" s="838">
        <v>11895</v>
      </c>
      <c r="H17" s="838" t="s">
        <v>1442</v>
      </c>
    </row>
    <row r="18" spans="1:8">
      <c r="A18" s="174">
        <v>1997</v>
      </c>
      <c r="B18" s="838">
        <v>33641</v>
      </c>
      <c r="C18" s="838">
        <v>3725</v>
      </c>
      <c r="D18" s="838">
        <v>16136</v>
      </c>
      <c r="E18" s="838" t="s">
        <v>1442</v>
      </c>
      <c r="F18" s="838" t="s">
        <v>1442</v>
      </c>
      <c r="G18" s="838">
        <v>13780</v>
      </c>
      <c r="H18" s="838" t="s">
        <v>1442</v>
      </c>
    </row>
    <row r="19" spans="1:8">
      <c r="A19" s="174">
        <v>1998</v>
      </c>
      <c r="B19" s="838">
        <v>32823</v>
      </c>
      <c r="C19" s="838">
        <v>4253</v>
      </c>
      <c r="D19" s="838">
        <v>13283</v>
      </c>
      <c r="E19" s="838">
        <v>67</v>
      </c>
      <c r="F19" s="838" t="s">
        <v>1442</v>
      </c>
      <c r="G19" s="838">
        <v>14183</v>
      </c>
      <c r="H19" s="838">
        <v>1037</v>
      </c>
    </row>
    <row r="20" spans="1:8">
      <c r="A20" s="174">
        <v>1999</v>
      </c>
      <c r="B20" s="838">
        <v>35553</v>
      </c>
      <c r="C20" s="838">
        <v>4007</v>
      </c>
      <c r="D20" s="838">
        <v>15588</v>
      </c>
      <c r="E20" s="838">
        <v>137</v>
      </c>
      <c r="F20" s="838" t="s">
        <v>1442</v>
      </c>
      <c r="G20" s="838">
        <v>14784</v>
      </c>
      <c r="H20" s="838">
        <v>1037</v>
      </c>
    </row>
    <row r="21" spans="1:8">
      <c r="A21" s="174">
        <v>2000</v>
      </c>
      <c r="B21" s="838">
        <v>43039</v>
      </c>
      <c r="C21" s="838">
        <v>4424</v>
      </c>
      <c r="D21" s="838">
        <v>21141</v>
      </c>
      <c r="E21" s="838">
        <v>192</v>
      </c>
      <c r="F21" s="838" t="s">
        <v>1442</v>
      </c>
      <c r="G21" s="838">
        <v>16048</v>
      </c>
      <c r="H21" s="838">
        <v>1234</v>
      </c>
    </row>
    <row r="22" spans="1:8">
      <c r="A22" s="174">
        <v>2001</v>
      </c>
      <c r="B22" s="838">
        <v>48943</v>
      </c>
      <c r="C22" s="838">
        <v>6662</v>
      </c>
      <c r="D22" s="838">
        <v>18480</v>
      </c>
      <c r="E22" s="838">
        <v>400</v>
      </c>
      <c r="F22" s="838" t="s">
        <v>1442</v>
      </c>
      <c r="G22" s="838">
        <v>22167</v>
      </c>
      <c r="H22" s="838">
        <v>1234</v>
      </c>
    </row>
    <row r="23" spans="1:8">
      <c r="A23" s="174">
        <v>2002</v>
      </c>
      <c r="B23" s="838">
        <v>42475</v>
      </c>
      <c r="C23" s="838">
        <v>4504</v>
      </c>
      <c r="D23" s="838">
        <v>18488</v>
      </c>
      <c r="E23" s="838">
        <v>744</v>
      </c>
      <c r="F23" s="838" t="s">
        <v>1442</v>
      </c>
      <c r="G23" s="838">
        <v>17505</v>
      </c>
      <c r="H23" s="838">
        <v>1234</v>
      </c>
    </row>
    <row r="24" spans="1:8">
      <c r="A24" s="174">
        <v>2003</v>
      </c>
      <c r="B24" s="838">
        <v>71560</v>
      </c>
      <c r="C24" s="838">
        <v>3462</v>
      </c>
      <c r="D24" s="838">
        <v>14103</v>
      </c>
      <c r="E24" s="838">
        <v>844</v>
      </c>
      <c r="F24" s="838">
        <v>1610</v>
      </c>
      <c r="G24" s="838">
        <v>50331</v>
      </c>
      <c r="H24" s="838">
        <v>1210</v>
      </c>
    </row>
    <row r="25" spans="1:8">
      <c r="A25" s="174">
        <v>2004</v>
      </c>
      <c r="B25" s="838">
        <v>80391</v>
      </c>
      <c r="C25" s="838">
        <v>3703</v>
      </c>
      <c r="D25" s="838">
        <v>15935</v>
      </c>
      <c r="E25" s="838">
        <v>1103</v>
      </c>
      <c r="F25" s="838">
        <v>2006</v>
      </c>
      <c r="G25" s="838">
        <v>56412</v>
      </c>
      <c r="H25" s="838">
        <v>1232</v>
      </c>
    </row>
    <row r="26" spans="1:8">
      <c r="A26" s="174">
        <v>2005</v>
      </c>
      <c r="B26" s="838">
        <v>97860</v>
      </c>
      <c r="C26" s="838">
        <v>3785</v>
      </c>
      <c r="D26" s="838">
        <v>17677</v>
      </c>
      <c r="E26" s="838">
        <v>1123</v>
      </c>
      <c r="F26" s="838">
        <v>2462</v>
      </c>
      <c r="G26" s="838">
        <v>71555</v>
      </c>
      <c r="H26" s="838">
        <v>1258</v>
      </c>
    </row>
    <row r="27" spans="1:8">
      <c r="A27" s="174">
        <v>2006</v>
      </c>
      <c r="B27" s="838">
        <v>125943</v>
      </c>
      <c r="C27" s="838">
        <v>3547</v>
      </c>
      <c r="D27" s="838">
        <v>18671</v>
      </c>
      <c r="E27" s="838">
        <v>1424</v>
      </c>
      <c r="F27" s="838">
        <v>3393</v>
      </c>
      <c r="G27" s="838">
        <v>97644</v>
      </c>
      <c r="H27" s="838">
        <v>1264</v>
      </c>
    </row>
    <row r="28" spans="1:8">
      <c r="A28" s="174">
        <v>2007</v>
      </c>
      <c r="B28" s="838">
        <v>138862</v>
      </c>
      <c r="C28" s="838">
        <v>3673</v>
      </c>
      <c r="D28" s="838">
        <v>18941</v>
      </c>
      <c r="E28" s="838">
        <v>2110</v>
      </c>
      <c r="F28" s="838">
        <v>4382</v>
      </c>
      <c r="G28" s="838">
        <v>108169</v>
      </c>
      <c r="H28" s="838">
        <v>1587</v>
      </c>
    </row>
    <row r="29" spans="1:8">
      <c r="A29" s="174">
        <v>2008</v>
      </c>
      <c r="B29" s="838">
        <v>141628</v>
      </c>
      <c r="C29" s="838">
        <v>3413</v>
      </c>
      <c r="D29" s="838">
        <v>16887</v>
      </c>
      <c r="E29" s="838">
        <v>2212</v>
      </c>
      <c r="F29" s="838">
        <v>5757</v>
      </c>
      <c r="G29" s="838">
        <v>110246</v>
      </c>
      <c r="H29" s="838">
        <v>3113</v>
      </c>
    </row>
    <row r="30" spans="1:8">
      <c r="A30" s="174">
        <v>2009</v>
      </c>
      <c r="B30" s="838">
        <v>144194</v>
      </c>
      <c r="C30" s="838">
        <v>3199</v>
      </c>
      <c r="D30" s="838">
        <v>16093</v>
      </c>
      <c r="E30" s="838">
        <v>1962</v>
      </c>
      <c r="F30" s="838">
        <v>8231</v>
      </c>
      <c r="G30" s="838">
        <v>111506</v>
      </c>
      <c r="H30" s="838">
        <v>3203</v>
      </c>
    </row>
    <row r="31" spans="1:8">
      <c r="A31" s="174">
        <v>2010</v>
      </c>
      <c r="B31" s="838">
        <v>163147.17151568001</v>
      </c>
      <c r="C31" s="838">
        <v>3255</v>
      </c>
      <c r="D31" s="838">
        <v>18477</v>
      </c>
      <c r="E31" s="838">
        <v>1949</v>
      </c>
      <c r="F31" s="838">
        <v>10945</v>
      </c>
      <c r="G31" s="838">
        <v>124914.17151568001</v>
      </c>
      <c r="H31" s="838">
        <v>3607</v>
      </c>
    </row>
    <row r="32" spans="1:8">
      <c r="A32" s="174">
        <v>2011</v>
      </c>
      <c r="B32" s="838">
        <v>149271</v>
      </c>
      <c r="C32" s="838">
        <v>2888</v>
      </c>
      <c r="D32" s="838">
        <v>15856</v>
      </c>
      <c r="E32" s="838">
        <v>2121</v>
      </c>
      <c r="F32" s="838">
        <v>16237</v>
      </c>
      <c r="G32" s="838">
        <v>108078</v>
      </c>
      <c r="H32" s="838">
        <v>4091</v>
      </c>
    </row>
    <row r="33" spans="1:8">
      <c r="A33" s="174">
        <v>2012</v>
      </c>
      <c r="B33" s="838">
        <v>168533.6569</v>
      </c>
      <c r="C33" s="838">
        <v>2739.8425000000002</v>
      </c>
      <c r="D33" s="838">
        <v>17802.407299999999</v>
      </c>
      <c r="E33" s="838">
        <v>2397.8998000000001</v>
      </c>
      <c r="F33" s="838">
        <v>19555.937999999998</v>
      </c>
      <c r="G33" s="838">
        <v>120430.6719</v>
      </c>
      <c r="H33" s="838">
        <v>5606.8973999999998</v>
      </c>
    </row>
    <row r="34" spans="1:8">
      <c r="A34" s="174">
        <v>2013</v>
      </c>
      <c r="B34" s="838">
        <v>171161.03</v>
      </c>
      <c r="C34" s="838">
        <v>2917.09</v>
      </c>
      <c r="D34" s="838">
        <v>20217.25</v>
      </c>
      <c r="E34" s="838">
        <v>2399.7600000000002</v>
      </c>
      <c r="F34" s="838">
        <v>19650.32</v>
      </c>
      <c r="G34" s="838">
        <v>119823.31</v>
      </c>
      <c r="H34" s="838">
        <v>6153.3</v>
      </c>
    </row>
    <row r="35" spans="1:8">
      <c r="A35" s="174">
        <v>2014</v>
      </c>
      <c r="B35" s="838">
        <v>171959.9</v>
      </c>
      <c r="C35" s="838">
        <v>3013.41</v>
      </c>
      <c r="D35" s="838">
        <v>17289.98</v>
      </c>
      <c r="E35" s="838">
        <v>2443.4499999999998</v>
      </c>
      <c r="F35" s="838">
        <v>22278.57</v>
      </c>
      <c r="G35" s="838">
        <v>120164.17</v>
      </c>
      <c r="H35" s="838">
        <v>6770.32</v>
      </c>
    </row>
    <row r="36" spans="1:8">
      <c r="A36" s="174">
        <v>2015</v>
      </c>
      <c r="B36" s="838">
        <v>174537.83200540999</v>
      </c>
      <c r="C36" s="838">
        <v>3065.7437259152998</v>
      </c>
      <c r="D36" s="838">
        <v>15481.186554076001</v>
      </c>
      <c r="E36" s="838">
        <v>2992.6743120000001</v>
      </c>
      <c r="F36" s="838">
        <v>23453.820211999999</v>
      </c>
      <c r="G36" s="838">
        <v>122229.93522286</v>
      </c>
      <c r="H36" s="838">
        <v>7314.4719785553998</v>
      </c>
    </row>
    <row r="37" spans="1:8">
      <c r="A37" s="174">
        <v>2016</v>
      </c>
      <c r="B37" s="838">
        <v>183392.95095284999</v>
      </c>
      <c r="C37" s="838">
        <v>2999.7757043503002</v>
      </c>
      <c r="D37" s="838">
        <v>17459.094511195999</v>
      </c>
      <c r="E37" s="838">
        <v>4444.6788720000004</v>
      </c>
      <c r="F37" s="838">
        <v>22971.686682</v>
      </c>
      <c r="G37" s="838">
        <v>127458.79164543</v>
      </c>
      <c r="H37" s="838">
        <v>8058.9235378743997</v>
      </c>
    </row>
    <row r="38" spans="1:8">
      <c r="A38" s="174">
        <v>2017</v>
      </c>
      <c r="B38" s="838">
        <v>185475.95932592999</v>
      </c>
      <c r="C38" s="838">
        <v>3031.5293806848999</v>
      </c>
      <c r="D38" s="838">
        <v>15824.336914403</v>
      </c>
      <c r="E38" s="838">
        <v>7133.6939759999996</v>
      </c>
      <c r="F38" s="838">
        <v>23968.030776</v>
      </c>
      <c r="G38" s="838">
        <v>126462.78526816001</v>
      </c>
      <c r="H38" s="838">
        <v>9055.5830106842004</v>
      </c>
    </row>
    <row r="39" spans="1:8" ht="14.5">
      <c r="A39" s="174" t="s">
        <v>1443</v>
      </c>
      <c r="B39" s="838">
        <v>197806.72444441999</v>
      </c>
      <c r="C39" s="838">
        <v>3039.7800304110001</v>
      </c>
      <c r="D39" s="838">
        <v>15005.085084</v>
      </c>
      <c r="E39" s="838">
        <v>9291.6686487594998</v>
      </c>
      <c r="F39" s="838">
        <v>25471.3806</v>
      </c>
      <c r="G39" s="838">
        <v>135114.14131377</v>
      </c>
      <c r="H39" s="838">
        <v>9884.6687674809</v>
      </c>
    </row>
    <row r="40" spans="1:8" ht="13">
      <c r="A40" s="125"/>
      <c r="B40" s="745"/>
      <c r="C40" s="745"/>
      <c r="D40" s="745"/>
      <c r="E40" s="746"/>
      <c r="F40" s="746"/>
      <c r="G40" s="747"/>
      <c r="H40" s="747"/>
    </row>
    <row r="41" spans="1:8" ht="13">
      <c r="A41" s="692"/>
      <c r="B41" s="1285" t="s">
        <v>436</v>
      </c>
      <c r="C41" s="1285"/>
      <c r="D41" s="1285"/>
      <c r="E41" s="1285"/>
      <c r="F41" s="1285"/>
      <c r="G41" s="1285"/>
      <c r="H41" s="1285"/>
    </row>
    <row r="42" spans="1:8" ht="13">
      <c r="A42" s="128"/>
      <c r="B42" s="748"/>
      <c r="C42" s="749"/>
      <c r="D42" s="749"/>
      <c r="E42" s="749"/>
      <c r="F42" s="749"/>
      <c r="G42" s="749"/>
      <c r="H42" s="749"/>
    </row>
    <row r="43" spans="1:8">
      <c r="A43" s="174">
        <v>1990</v>
      </c>
      <c r="B43" s="838">
        <v>60859.154311263002</v>
      </c>
      <c r="C43" s="838">
        <v>2539</v>
      </c>
      <c r="D43" s="838">
        <v>38258.554311262997</v>
      </c>
      <c r="E43" s="838" t="s">
        <v>1442</v>
      </c>
      <c r="F43" s="838" t="s">
        <v>1442</v>
      </c>
      <c r="G43" s="838">
        <v>20061.599999999999</v>
      </c>
      <c r="H43" s="838" t="s">
        <v>1442</v>
      </c>
    </row>
    <row r="44" spans="1:8">
      <c r="A44" s="174">
        <v>1991</v>
      </c>
      <c r="B44" s="838">
        <v>55421.168938025003</v>
      </c>
      <c r="C44" s="838">
        <v>2793</v>
      </c>
      <c r="D44" s="838">
        <v>33864.568938024997</v>
      </c>
      <c r="E44" s="838" t="s">
        <v>1442</v>
      </c>
      <c r="F44" s="838" t="s">
        <v>1442</v>
      </c>
      <c r="G44" s="838">
        <v>18763.599999999999</v>
      </c>
      <c r="H44" s="838" t="s">
        <v>1442</v>
      </c>
    </row>
    <row r="45" spans="1:8">
      <c r="A45" s="174">
        <v>1992</v>
      </c>
      <c r="B45" s="838">
        <v>61576.362790697996</v>
      </c>
      <c r="C45" s="838">
        <v>2888</v>
      </c>
      <c r="D45" s="838">
        <v>39851.162790697999</v>
      </c>
      <c r="E45" s="838" t="s">
        <v>1442</v>
      </c>
      <c r="F45" s="838" t="s">
        <v>1442</v>
      </c>
      <c r="G45" s="838">
        <v>18837.2</v>
      </c>
      <c r="H45" s="838" t="s">
        <v>1442</v>
      </c>
    </row>
    <row r="46" spans="1:8">
      <c r="A46" s="174">
        <v>1993</v>
      </c>
      <c r="B46" s="838">
        <v>63087.859667094002</v>
      </c>
      <c r="C46" s="838">
        <v>2831</v>
      </c>
      <c r="D46" s="838">
        <v>41761.459667092997</v>
      </c>
      <c r="E46" s="838" t="s">
        <v>1442</v>
      </c>
      <c r="F46" s="838" t="s">
        <v>1442</v>
      </c>
      <c r="G46" s="838">
        <v>18495.400000000001</v>
      </c>
      <c r="H46" s="838" t="s">
        <v>1442</v>
      </c>
    </row>
    <row r="47" spans="1:8">
      <c r="A47" s="174">
        <v>1994</v>
      </c>
      <c r="B47" s="838">
        <v>67189.298279159004</v>
      </c>
      <c r="C47" s="838">
        <v>2673</v>
      </c>
      <c r="D47" s="838">
        <v>43028.298279158997</v>
      </c>
      <c r="E47" s="838" t="s">
        <v>1442</v>
      </c>
      <c r="F47" s="838" t="s">
        <v>1442</v>
      </c>
      <c r="G47" s="838">
        <v>21488</v>
      </c>
      <c r="H47" s="838" t="s">
        <v>1442</v>
      </c>
    </row>
    <row r="48" spans="1:8">
      <c r="A48" s="174">
        <v>1995</v>
      </c>
      <c r="B48" s="838">
        <v>108068.6</v>
      </c>
      <c r="C48" s="838">
        <v>3125</v>
      </c>
      <c r="D48" s="838">
        <v>47205</v>
      </c>
      <c r="E48" s="838" t="s">
        <v>1442</v>
      </c>
      <c r="F48" s="838" t="s">
        <v>1442</v>
      </c>
      <c r="G48" s="838">
        <v>55027.6</v>
      </c>
      <c r="H48" s="838">
        <v>2711</v>
      </c>
    </row>
    <row r="49" spans="1:8">
      <c r="A49" s="174">
        <v>1996</v>
      </c>
      <c r="B49" s="838">
        <v>105929.4</v>
      </c>
      <c r="C49" s="838">
        <v>3487</v>
      </c>
      <c r="D49" s="838">
        <v>42858</v>
      </c>
      <c r="E49" s="838" t="s">
        <v>1442</v>
      </c>
      <c r="F49" s="838" t="s">
        <v>1442</v>
      </c>
      <c r="G49" s="838">
        <v>56243.4</v>
      </c>
      <c r="H49" s="838">
        <v>3341</v>
      </c>
    </row>
    <row r="50" spans="1:8">
      <c r="A50" s="174">
        <v>1997</v>
      </c>
      <c r="B50" s="838">
        <v>106513.57587165</v>
      </c>
      <c r="C50" s="838">
        <v>3646</v>
      </c>
      <c r="D50" s="838">
        <v>41903</v>
      </c>
      <c r="E50" s="838" t="s">
        <v>1442</v>
      </c>
      <c r="F50" s="838" t="s">
        <v>1442</v>
      </c>
      <c r="G50" s="838">
        <v>56762.8</v>
      </c>
      <c r="H50" s="838">
        <v>4201.7758716464996</v>
      </c>
    </row>
    <row r="51" spans="1:8">
      <c r="A51" s="174">
        <v>1998</v>
      </c>
      <c r="B51" s="838">
        <v>110107.01117379</v>
      </c>
      <c r="C51" s="838">
        <v>3089.8293737917002</v>
      </c>
      <c r="D51" s="838">
        <v>44372.354399999997</v>
      </c>
      <c r="E51" s="838">
        <v>270</v>
      </c>
      <c r="F51" s="838">
        <v>586.4</v>
      </c>
      <c r="G51" s="838">
        <v>60628.4274</v>
      </c>
      <c r="H51" s="838">
        <v>1160</v>
      </c>
    </row>
    <row r="52" spans="1:8">
      <c r="A52" s="174">
        <v>1999</v>
      </c>
      <c r="B52" s="838">
        <v>120086.73153518001</v>
      </c>
      <c r="C52" s="838">
        <v>2573.8098499932998</v>
      </c>
      <c r="D52" s="838">
        <v>49907.568959999997</v>
      </c>
      <c r="E52" s="838">
        <v>330</v>
      </c>
      <c r="F52" s="838">
        <v>1001.4</v>
      </c>
      <c r="G52" s="838">
        <v>65023.952725189003</v>
      </c>
      <c r="H52" s="838">
        <v>1250</v>
      </c>
    </row>
    <row r="53" spans="1:8">
      <c r="A53" s="174">
        <v>2000</v>
      </c>
      <c r="B53" s="838">
        <v>129444.86387731</v>
      </c>
      <c r="C53" s="838">
        <v>2874.7473333099001</v>
      </c>
      <c r="D53" s="838">
        <v>50917.811040000001</v>
      </c>
      <c r="E53" s="838">
        <v>412</v>
      </c>
      <c r="F53" s="838">
        <v>1255.3</v>
      </c>
      <c r="G53" s="838">
        <v>72658.005504000001</v>
      </c>
      <c r="H53" s="838">
        <v>1327</v>
      </c>
    </row>
    <row r="54" spans="1:8">
      <c r="A54" s="174">
        <v>2001</v>
      </c>
      <c r="B54" s="838">
        <v>133220.66827140999</v>
      </c>
      <c r="C54" s="838">
        <v>2882.0965034077999</v>
      </c>
      <c r="D54" s="838">
        <v>51034.463567999999</v>
      </c>
      <c r="E54" s="838">
        <v>485</v>
      </c>
      <c r="F54" s="838">
        <v>1387</v>
      </c>
      <c r="G54" s="838">
        <v>75694.108200000002</v>
      </c>
      <c r="H54" s="838">
        <v>1738</v>
      </c>
    </row>
    <row r="55" spans="1:8">
      <c r="A55" s="174">
        <v>2002</v>
      </c>
      <c r="B55" s="838">
        <v>145946.97346060001</v>
      </c>
      <c r="C55" s="838">
        <v>2854.9669805971998</v>
      </c>
      <c r="D55" s="838">
        <v>57166.728479999998</v>
      </c>
      <c r="E55" s="838">
        <v>473.2704</v>
      </c>
      <c r="F55" s="838">
        <v>2942.9304000000002</v>
      </c>
      <c r="G55" s="838">
        <v>80744.0772</v>
      </c>
      <c r="H55" s="838">
        <v>1765</v>
      </c>
    </row>
    <row r="56" spans="1:8">
      <c r="A56" s="174">
        <v>2003</v>
      </c>
      <c r="B56" s="838">
        <v>138729.98598373</v>
      </c>
      <c r="C56" s="838">
        <v>2946.6937037289999</v>
      </c>
      <c r="D56" s="838">
        <v>43074.449280000001</v>
      </c>
      <c r="E56" s="838">
        <v>606.64319999999998</v>
      </c>
      <c r="F56" s="838">
        <v>2988.0502000000001</v>
      </c>
      <c r="G56" s="838">
        <v>87256.889599999995</v>
      </c>
      <c r="H56" s="838">
        <v>1857.26</v>
      </c>
    </row>
    <row r="57" spans="1:8">
      <c r="A57" s="174">
        <v>2004</v>
      </c>
      <c r="B57" s="838">
        <v>145225.39265863999</v>
      </c>
      <c r="C57" s="838">
        <v>3955.8138602388999</v>
      </c>
      <c r="D57" s="838">
        <v>44981.950398403002</v>
      </c>
      <c r="E57" s="838">
        <v>835.47360000000003</v>
      </c>
      <c r="F57" s="838">
        <v>3652.0475999999999</v>
      </c>
      <c r="G57" s="838">
        <v>89192.695600000006</v>
      </c>
      <c r="H57" s="838">
        <v>2607.4115999999999</v>
      </c>
    </row>
    <row r="58" spans="1:8">
      <c r="A58" s="174">
        <v>2005</v>
      </c>
      <c r="B58" s="838">
        <v>161614.06838859999</v>
      </c>
      <c r="C58" s="838">
        <v>3867.0902104393999</v>
      </c>
      <c r="D58" s="838">
        <v>42404.592060000003</v>
      </c>
      <c r="E58" s="838">
        <v>861.61402799999996</v>
      </c>
      <c r="F58" s="838">
        <v>5311.5710145062003</v>
      </c>
      <c r="G58" s="838">
        <v>107193.00130395</v>
      </c>
      <c r="H58" s="838">
        <v>1976.1997717068</v>
      </c>
    </row>
    <row r="59" spans="1:8">
      <c r="A59" s="174">
        <v>2006</v>
      </c>
      <c r="B59" s="838">
        <v>190028.5581196</v>
      </c>
      <c r="C59" s="838">
        <v>3946.6348649902002</v>
      </c>
      <c r="D59" s="838">
        <v>43310.656260000003</v>
      </c>
      <c r="E59" s="838">
        <v>1273.340772</v>
      </c>
      <c r="F59" s="838">
        <v>7837.5015428621</v>
      </c>
      <c r="G59" s="838">
        <v>131463.75244851</v>
      </c>
      <c r="H59" s="838">
        <v>2196.6722312345</v>
      </c>
    </row>
    <row r="60" spans="1:8">
      <c r="A60" s="174">
        <v>2007</v>
      </c>
      <c r="B60" s="838">
        <v>206331.15480136001</v>
      </c>
      <c r="C60" s="838">
        <v>3997.2457357048002</v>
      </c>
      <c r="D60" s="838">
        <v>46213.184988000001</v>
      </c>
      <c r="E60" s="838">
        <v>1885.364208</v>
      </c>
      <c r="F60" s="838">
        <v>10017.298707947</v>
      </c>
      <c r="G60" s="838">
        <v>140318.04887405</v>
      </c>
      <c r="H60" s="838">
        <v>3900.0122876557002</v>
      </c>
    </row>
    <row r="61" spans="1:8">
      <c r="A61" s="174">
        <v>2008</v>
      </c>
      <c r="B61" s="838">
        <v>206977.89295663001</v>
      </c>
      <c r="C61" s="838">
        <v>3598.4386213584999</v>
      </c>
      <c r="D61" s="838">
        <v>45278.224199999997</v>
      </c>
      <c r="E61" s="838">
        <v>1969.6066559999999</v>
      </c>
      <c r="F61" s="838">
        <v>12705.650835913</v>
      </c>
      <c r="G61" s="838">
        <v>138931.38674915</v>
      </c>
      <c r="H61" s="838">
        <v>4494.5858942061004</v>
      </c>
    </row>
    <row r="62" spans="1:8">
      <c r="A62" s="174">
        <v>2009</v>
      </c>
      <c r="B62" s="838">
        <v>214681.97539906</v>
      </c>
      <c r="C62" s="838">
        <v>3477.8802707022001</v>
      </c>
      <c r="D62" s="838">
        <v>43152.532703999997</v>
      </c>
      <c r="E62" s="838">
        <v>2005.6195439999999</v>
      </c>
      <c r="F62" s="838">
        <v>15560.670517144001</v>
      </c>
      <c r="G62" s="838">
        <v>145591.19790175001</v>
      </c>
      <c r="H62" s="838">
        <v>4894.0744614682999</v>
      </c>
    </row>
    <row r="63" spans="1:8">
      <c r="A63" s="174">
        <v>2010</v>
      </c>
      <c r="B63" s="838" t="s">
        <v>356</v>
      </c>
      <c r="C63" s="838">
        <v>3306.4140688001999</v>
      </c>
      <c r="D63" s="838">
        <v>45110.372292</v>
      </c>
      <c r="E63" s="838">
        <v>2162.2439159999999</v>
      </c>
      <c r="F63" s="838">
        <v>22917.309368220001</v>
      </c>
      <c r="G63" s="838" t="s">
        <v>356</v>
      </c>
      <c r="H63" s="838">
        <v>5630.9378172933002</v>
      </c>
    </row>
    <row r="64" spans="1:8">
      <c r="A64" s="174">
        <v>2011</v>
      </c>
      <c r="B64" s="838">
        <v>288426</v>
      </c>
      <c r="C64" s="838">
        <v>3356</v>
      </c>
      <c r="D64" s="838">
        <v>38688</v>
      </c>
      <c r="E64" s="838">
        <v>2842</v>
      </c>
      <c r="F64" s="838">
        <v>32366</v>
      </c>
      <c r="G64" s="838">
        <v>204773</v>
      </c>
      <c r="H64" s="838">
        <v>6401</v>
      </c>
    </row>
    <row r="65" spans="1:8">
      <c r="A65" s="174">
        <v>2012</v>
      </c>
      <c r="B65" s="838">
        <v>307829.22969835001</v>
      </c>
      <c r="C65" s="838">
        <v>3414.4401671232999</v>
      </c>
      <c r="D65" s="838">
        <v>47203.614953195</v>
      </c>
      <c r="E65" s="838">
        <v>4043.865996</v>
      </c>
      <c r="F65" s="838">
        <v>38843.377271999998</v>
      </c>
      <c r="G65" s="838">
        <v>206101.44998509999</v>
      </c>
      <c r="H65" s="838">
        <v>8222.4813249305007</v>
      </c>
    </row>
    <row r="66" spans="1:8">
      <c r="A66" s="174">
        <v>2013</v>
      </c>
      <c r="B66" s="838">
        <v>319169.620085</v>
      </c>
      <c r="C66" s="838">
        <v>3565.7664669999999</v>
      </c>
      <c r="D66" s="838">
        <v>47315.714229999998</v>
      </c>
      <c r="E66" s="838">
        <v>4851.2779200000004</v>
      </c>
      <c r="F66" s="838">
        <v>40581.164230000002</v>
      </c>
      <c r="G66" s="838">
        <v>213156.83856999999</v>
      </c>
      <c r="H66" s="838">
        <v>9698.8586680000008</v>
      </c>
    </row>
    <row r="67" spans="1:8">
      <c r="A67" s="174">
        <v>2014</v>
      </c>
      <c r="B67" s="838">
        <v>314707.12540159997</v>
      </c>
      <c r="C67" s="838">
        <v>3638.1912616</v>
      </c>
      <c r="D67" s="838">
        <v>40534.572970000001</v>
      </c>
      <c r="E67" s="838">
        <v>6491.1797640000004</v>
      </c>
      <c r="F67" s="838">
        <v>45978.750679999997</v>
      </c>
      <c r="G67" s="838">
        <v>205260.83008399999</v>
      </c>
      <c r="H67" s="838">
        <v>12803.600641999999</v>
      </c>
    </row>
    <row r="68" spans="1:8">
      <c r="A68" s="174">
        <v>2015</v>
      </c>
      <c r="B68" s="838">
        <v>330370.79217470001</v>
      </c>
      <c r="C68" s="838">
        <v>3630.1094106999999</v>
      </c>
      <c r="D68" s="838">
        <v>40343.215450000003</v>
      </c>
      <c r="E68" s="838">
        <v>10022.633599999999</v>
      </c>
      <c r="F68" s="838">
        <v>48836.933210000003</v>
      </c>
      <c r="G68" s="838">
        <v>213724.64012</v>
      </c>
      <c r="H68" s="838">
        <v>13813.260383999999</v>
      </c>
    </row>
    <row r="69" spans="1:8">
      <c r="A69" s="174">
        <v>2016</v>
      </c>
      <c r="B69" s="838">
        <v>346265.68420622998</v>
      </c>
      <c r="C69" s="838">
        <v>3638.5491912299999</v>
      </c>
      <c r="D69" s="838">
        <v>43703.094190000003</v>
      </c>
      <c r="E69" s="838">
        <v>11645.47854</v>
      </c>
      <c r="F69" s="838">
        <v>48328.989979999998</v>
      </c>
      <c r="G69" s="838">
        <v>224618.53596000001</v>
      </c>
      <c r="H69" s="838">
        <v>14331.036345</v>
      </c>
    </row>
    <row r="70" spans="1:8">
      <c r="A70" s="174">
        <v>2017</v>
      </c>
      <c r="B70" s="838">
        <v>359518.41987918998</v>
      </c>
      <c r="C70" s="838">
        <v>3748.15797699</v>
      </c>
      <c r="D70" s="838">
        <v>43775.343280000001</v>
      </c>
      <c r="E70" s="838">
        <v>16647.942279999999</v>
      </c>
      <c r="F70" s="838">
        <v>50243.758370000003</v>
      </c>
      <c r="G70" s="838">
        <v>228395.14218</v>
      </c>
      <c r="H70" s="838">
        <v>16708.075792200001</v>
      </c>
    </row>
    <row r="71" spans="1:8">
      <c r="A71" s="174">
        <v>2018</v>
      </c>
      <c r="B71" s="838" t="s">
        <v>493</v>
      </c>
      <c r="C71" s="838" t="s">
        <v>493</v>
      </c>
      <c r="D71" s="838" t="s">
        <v>493</v>
      </c>
      <c r="E71" s="838" t="s">
        <v>493</v>
      </c>
      <c r="F71" s="838" t="s">
        <v>493</v>
      </c>
      <c r="G71" s="838" t="s">
        <v>493</v>
      </c>
      <c r="H71" s="838" t="s">
        <v>493</v>
      </c>
    </row>
    <row r="72" spans="1:8" ht="13">
      <c r="A72" s="125"/>
      <c r="B72" s="745"/>
      <c r="C72" s="745"/>
      <c r="D72" s="745"/>
      <c r="E72" s="746"/>
      <c r="F72" s="746"/>
      <c r="G72" s="747"/>
      <c r="H72" s="747"/>
    </row>
    <row r="73" spans="1:8" ht="13">
      <c r="A73" s="692"/>
      <c r="B73" s="1285" t="s">
        <v>437</v>
      </c>
      <c r="C73" s="1285"/>
      <c r="D73" s="1285"/>
      <c r="E73" s="1285"/>
      <c r="F73" s="1285"/>
      <c r="G73" s="1285"/>
      <c r="H73" s="1285"/>
    </row>
    <row r="74" spans="1:8" ht="13">
      <c r="A74" s="128"/>
      <c r="B74" s="748"/>
      <c r="C74" s="749"/>
      <c r="D74" s="749"/>
      <c r="E74" s="749"/>
      <c r="F74" s="749"/>
      <c r="G74" s="749"/>
      <c r="H74" s="749"/>
    </row>
    <row r="75" spans="1:8">
      <c r="A75" s="174">
        <v>1990</v>
      </c>
      <c r="B75" s="838">
        <v>2251.4</v>
      </c>
      <c r="C75" s="838">
        <v>572</v>
      </c>
      <c r="D75" s="838" t="s">
        <v>1442</v>
      </c>
      <c r="E75" s="838" t="s">
        <v>1442</v>
      </c>
      <c r="F75" s="838" t="s">
        <v>1442</v>
      </c>
      <c r="G75" s="838">
        <v>1679.4</v>
      </c>
      <c r="H75" s="838" t="s">
        <v>1442</v>
      </c>
    </row>
    <row r="76" spans="1:8">
      <c r="A76" s="174">
        <v>1991</v>
      </c>
      <c r="B76" s="838">
        <v>2578</v>
      </c>
      <c r="C76" s="838">
        <v>263</v>
      </c>
      <c r="D76" s="838" t="s">
        <v>1442</v>
      </c>
      <c r="E76" s="838" t="s">
        <v>1442</v>
      </c>
      <c r="F76" s="838" t="s">
        <v>1442</v>
      </c>
      <c r="G76" s="838">
        <v>2315</v>
      </c>
      <c r="H76" s="838" t="s">
        <v>1442</v>
      </c>
    </row>
    <row r="77" spans="1:8">
      <c r="A77" s="174">
        <v>1992</v>
      </c>
      <c r="B77" s="838">
        <v>2522.8000000000002</v>
      </c>
      <c r="C77" s="838">
        <v>215</v>
      </c>
      <c r="D77" s="838" t="s">
        <v>1442</v>
      </c>
      <c r="E77" s="838" t="s">
        <v>1442</v>
      </c>
      <c r="F77" s="838" t="s">
        <v>1442</v>
      </c>
      <c r="G77" s="838">
        <v>2307.8000000000002</v>
      </c>
      <c r="H77" s="838" t="s">
        <v>1442</v>
      </c>
    </row>
    <row r="78" spans="1:8">
      <c r="A78" s="174">
        <v>1993</v>
      </c>
      <c r="B78" s="838">
        <v>2117.1999999999998</v>
      </c>
      <c r="C78" s="838">
        <v>215</v>
      </c>
      <c r="D78" s="838" t="s">
        <v>1442</v>
      </c>
      <c r="E78" s="838" t="s">
        <v>1442</v>
      </c>
      <c r="F78" s="838" t="s">
        <v>1442</v>
      </c>
      <c r="G78" s="838">
        <v>1902.2</v>
      </c>
      <c r="H78" s="838" t="s">
        <v>1442</v>
      </c>
    </row>
    <row r="79" spans="1:8">
      <c r="A79" s="174">
        <v>1994</v>
      </c>
      <c r="B79" s="838">
        <v>2153.4</v>
      </c>
      <c r="C79" s="838">
        <v>217</v>
      </c>
      <c r="D79" s="838" t="s">
        <v>1442</v>
      </c>
      <c r="E79" s="838" t="s">
        <v>1442</v>
      </c>
      <c r="F79" s="838" t="s">
        <v>1442</v>
      </c>
      <c r="G79" s="838">
        <v>1936.4</v>
      </c>
      <c r="H79" s="838" t="s">
        <v>1442</v>
      </c>
    </row>
    <row r="80" spans="1:8">
      <c r="A80" s="174">
        <v>1995</v>
      </c>
      <c r="B80" s="838">
        <v>1837.8</v>
      </c>
      <c r="C80" s="838">
        <v>193</v>
      </c>
      <c r="D80" s="838" t="s">
        <v>1442</v>
      </c>
      <c r="E80" s="838" t="s">
        <v>1442</v>
      </c>
      <c r="F80" s="838" t="s">
        <v>1442</v>
      </c>
      <c r="G80" s="838">
        <v>1644.8</v>
      </c>
      <c r="H80" s="838" t="s">
        <v>1442</v>
      </c>
    </row>
    <row r="81" spans="1:8">
      <c r="A81" s="174">
        <v>1996</v>
      </c>
      <c r="B81" s="838">
        <v>1678.8</v>
      </c>
      <c r="C81" s="838">
        <v>165</v>
      </c>
      <c r="D81" s="838" t="s">
        <v>1442</v>
      </c>
      <c r="E81" s="838" t="s">
        <v>1442</v>
      </c>
      <c r="F81" s="838" t="s">
        <v>1442</v>
      </c>
      <c r="G81" s="838">
        <v>1513.8</v>
      </c>
      <c r="H81" s="838" t="s">
        <v>1442</v>
      </c>
    </row>
    <row r="82" spans="1:8">
      <c r="A82" s="174">
        <v>1997</v>
      </c>
      <c r="B82" s="838">
        <v>1305</v>
      </c>
      <c r="C82" s="838">
        <v>141</v>
      </c>
      <c r="D82" s="838" t="s">
        <v>1442</v>
      </c>
      <c r="E82" s="838" t="s">
        <v>1442</v>
      </c>
      <c r="F82" s="838" t="s">
        <v>1442</v>
      </c>
      <c r="G82" s="838">
        <v>1164</v>
      </c>
      <c r="H82" s="838" t="s">
        <v>1442</v>
      </c>
    </row>
    <row r="83" spans="1:8">
      <c r="A83" s="174">
        <v>1998</v>
      </c>
      <c r="B83" s="838">
        <v>1921.1598374</v>
      </c>
      <c r="C83" s="838">
        <v>161.67240000000001</v>
      </c>
      <c r="D83" s="838" t="s">
        <v>1442</v>
      </c>
      <c r="E83" s="838" t="s">
        <v>1442</v>
      </c>
      <c r="F83" s="838" t="s">
        <v>1442</v>
      </c>
      <c r="G83" s="838">
        <v>1759.4874374000001</v>
      </c>
      <c r="H83" s="838" t="s">
        <v>1442</v>
      </c>
    </row>
    <row r="84" spans="1:8">
      <c r="A84" s="174">
        <v>1999</v>
      </c>
      <c r="B84" s="838">
        <v>2140.8879711999998</v>
      </c>
      <c r="C84" s="838">
        <v>141.0984</v>
      </c>
      <c r="D84" s="838" t="s">
        <v>1442</v>
      </c>
      <c r="E84" s="838" t="s">
        <v>1442</v>
      </c>
      <c r="F84" s="838" t="s">
        <v>1442</v>
      </c>
      <c r="G84" s="838">
        <v>1999.7895712</v>
      </c>
      <c r="H84" s="838" t="s">
        <v>1442</v>
      </c>
    </row>
    <row r="85" spans="1:8">
      <c r="A85" s="174">
        <v>2000</v>
      </c>
      <c r="B85" s="838">
        <v>2454.7493232000002</v>
      </c>
      <c r="C85" s="838">
        <v>139.40280000000001</v>
      </c>
      <c r="D85" s="838" t="s">
        <v>1442</v>
      </c>
      <c r="E85" s="838" t="s">
        <v>1442</v>
      </c>
      <c r="F85" s="838" t="s">
        <v>1442</v>
      </c>
      <c r="G85" s="838">
        <v>2315.3465231999999</v>
      </c>
      <c r="H85" s="838" t="s">
        <v>1442</v>
      </c>
    </row>
    <row r="86" spans="1:8">
      <c r="A86" s="174">
        <v>2001</v>
      </c>
      <c r="B86" s="838">
        <v>2242.3320754000001</v>
      </c>
      <c r="C86" s="838">
        <v>123.1342468</v>
      </c>
      <c r="D86" s="838" t="s">
        <v>1442</v>
      </c>
      <c r="E86" s="838" t="s">
        <v>1442</v>
      </c>
      <c r="F86" s="838" t="s">
        <v>1442</v>
      </c>
      <c r="G86" s="838">
        <v>2119.1978285999999</v>
      </c>
      <c r="H86" s="838" t="s">
        <v>1442</v>
      </c>
    </row>
    <row r="87" spans="1:8">
      <c r="A87" s="174">
        <v>2002</v>
      </c>
      <c r="B87" s="838">
        <v>2242.5070265999998</v>
      </c>
      <c r="C87" s="838">
        <v>124.2324</v>
      </c>
      <c r="D87" s="838" t="s">
        <v>1442</v>
      </c>
      <c r="E87" s="838" t="s">
        <v>1442</v>
      </c>
      <c r="F87" s="838" t="s">
        <v>1442</v>
      </c>
      <c r="G87" s="838">
        <v>2118.2746265999999</v>
      </c>
      <c r="H87" s="838" t="s">
        <v>1442</v>
      </c>
    </row>
    <row r="88" spans="1:8">
      <c r="A88" s="174">
        <v>2003</v>
      </c>
      <c r="B88" s="838">
        <v>2010.5237999999999</v>
      </c>
      <c r="C88" s="838">
        <v>1.6883999999999999</v>
      </c>
      <c r="D88" s="838" t="s">
        <v>1442</v>
      </c>
      <c r="E88" s="838" t="s">
        <v>1442</v>
      </c>
      <c r="F88" s="838">
        <v>7.2</v>
      </c>
      <c r="G88" s="838">
        <v>1939.6217999999999</v>
      </c>
      <c r="H88" s="838">
        <v>62.013599999999997</v>
      </c>
    </row>
    <row r="89" spans="1:8">
      <c r="A89" s="174">
        <v>2004</v>
      </c>
      <c r="B89" s="838">
        <v>2835.6039294379998</v>
      </c>
      <c r="C89" s="838" t="s">
        <v>1442</v>
      </c>
      <c r="D89" s="838" t="s">
        <v>1442</v>
      </c>
      <c r="E89" s="838" t="s">
        <v>1442</v>
      </c>
      <c r="F89" s="838">
        <v>8.1936</v>
      </c>
      <c r="G89" s="838">
        <v>2764.2591294379999</v>
      </c>
      <c r="H89" s="838">
        <v>63.151200000000003</v>
      </c>
    </row>
    <row r="90" spans="1:8">
      <c r="A90" s="174">
        <v>2005</v>
      </c>
      <c r="B90" s="838">
        <v>3344.1299772421999</v>
      </c>
      <c r="C90" s="838" t="s">
        <v>1442</v>
      </c>
      <c r="D90" s="838" t="s">
        <v>1442</v>
      </c>
      <c r="E90" s="838" t="s">
        <v>1442</v>
      </c>
      <c r="F90" s="838">
        <v>11.606400000000001</v>
      </c>
      <c r="G90" s="838">
        <v>3104.6990532422001</v>
      </c>
      <c r="H90" s="838">
        <v>227.824524</v>
      </c>
    </row>
    <row r="91" spans="1:8">
      <c r="A91" s="174">
        <v>2006</v>
      </c>
      <c r="B91" s="838">
        <v>5293.0291999999999</v>
      </c>
      <c r="C91" s="838" t="s">
        <v>1442</v>
      </c>
      <c r="D91" s="838" t="s">
        <v>1442</v>
      </c>
      <c r="E91" s="838" t="s">
        <v>1442</v>
      </c>
      <c r="F91" s="838">
        <v>76.019199999999998</v>
      </c>
      <c r="G91" s="838">
        <v>5147.21</v>
      </c>
      <c r="H91" s="838">
        <v>69.8</v>
      </c>
    </row>
    <row r="92" spans="1:8">
      <c r="A92" s="174">
        <v>2007</v>
      </c>
      <c r="B92" s="838">
        <v>6071.8247350000001</v>
      </c>
      <c r="C92" s="838">
        <v>144.30799999999999</v>
      </c>
      <c r="D92" s="838" t="s">
        <v>1442</v>
      </c>
      <c r="E92" s="838" t="s">
        <v>1442</v>
      </c>
      <c r="F92" s="838">
        <v>87.375200000000007</v>
      </c>
      <c r="G92" s="838">
        <v>5737.5415350000003</v>
      </c>
      <c r="H92" s="838">
        <v>102.6</v>
      </c>
    </row>
    <row r="93" spans="1:8">
      <c r="A93" s="174">
        <v>2008</v>
      </c>
      <c r="B93" s="838">
        <v>6259.0481123</v>
      </c>
      <c r="C93" s="838">
        <v>146.548</v>
      </c>
      <c r="D93" s="838" t="s">
        <v>1442</v>
      </c>
      <c r="E93" s="838">
        <v>8.2187999999999999</v>
      </c>
      <c r="F93" s="838">
        <v>96.552000000000007</v>
      </c>
      <c r="G93" s="838">
        <v>5764.1293122999996</v>
      </c>
      <c r="H93" s="838">
        <v>243.6</v>
      </c>
    </row>
    <row r="94" spans="1:8">
      <c r="A94" s="174">
        <v>2009</v>
      </c>
      <c r="B94" s="838">
        <v>8160.2483883036002</v>
      </c>
      <c r="C94" s="838">
        <v>136.172</v>
      </c>
      <c r="D94" s="838" t="s">
        <v>1442</v>
      </c>
      <c r="E94" s="838">
        <v>18.8352</v>
      </c>
      <c r="F94" s="838">
        <v>122.07599999999999</v>
      </c>
      <c r="G94" s="838">
        <v>7632.5651883035998</v>
      </c>
      <c r="H94" s="838">
        <v>250.6</v>
      </c>
    </row>
    <row r="95" spans="1:8">
      <c r="A95" s="174">
        <v>2010</v>
      </c>
      <c r="B95" s="838">
        <v>9483.9078937211998</v>
      </c>
      <c r="C95" s="838">
        <v>26.065000000000001</v>
      </c>
      <c r="D95" s="838" t="s">
        <v>1442</v>
      </c>
      <c r="E95" s="838">
        <v>16.886880000000001</v>
      </c>
      <c r="F95" s="838">
        <v>159.177492</v>
      </c>
      <c r="G95" s="838">
        <v>6901.2265967211997</v>
      </c>
      <c r="H95" s="838">
        <v>2380.5519250000002</v>
      </c>
    </row>
    <row r="96" spans="1:8">
      <c r="A96" s="174">
        <v>2011</v>
      </c>
      <c r="B96" s="838">
        <v>9167.5874706197992</v>
      </c>
      <c r="C96" s="838">
        <v>27.327000000000002</v>
      </c>
      <c r="D96" s="838" t="s">
        <v>1442</v>
      </c>
      <c r="E96" s="838">
        <v>20.708244000000001</v>
      </c>
      <c r="F96" s="838">
        <v>229.59352799999999</v>
      </c>
      <c r="G96" s="838">
        <v>6333.6191486198004</v>
      </c>
      <c r="H96" s="838">
        <v>2556.3395500000001</v>
      </c>
    </row>
    <row r="97" spans="1:8">
      <c r="A97" s="174">
        <v>2012</v>
      </c>
      <c r="B97" s="838">
        <v>10117.586726619</v>
      </c>
      <c r="C97" s="838">
        <v>26.100999999999999</v>
      </c>
      <c r="D97" s="838" t="s">
        <v>1442</v>
      </c>
      <c r="E97" s="838">
        <v>18.97362</v>
      </c>
      <c r="F97" s="838">
        <v>280.30269600000003</v>
      </c>
      <c r="G97" s="838">
        <v>7346.6567106187003</v>
      </c>
      <c r="H97" s="838">
        <v>2445.5527000000002</v>
      </c>
    </row>
    <row r="98" spans="1:8">
      <c r="A98" s="174">
        <v>2013</v>
      </c>
      <c r="B98" s="838">
        <v>10674.566109767</v>
      </c>
      <c r="C98" s="838">
        <v>22.734999999999999</v>
      </c>
      <c r="D98" s="838" t="s">
        <v>1442</v>
      </c>
      <c r="E98" s="838">
        <v>17.675927999999999</v>
      </c>
      <c r="F98" s="838">
        <v>279.35121600000002</v>
      </c>
      <c r="G98" s="838">
        <v>7631.016545767</v>
      </c>
      <c r="H98" s="838">
        <v>2723.7874200000001</v>
      </c>
    </row>
    <row r="99" spans="1:8">
      <c r="A99" s="174">
        <v>2014</v>
      </c>
      <c r="B99" s="838">
        <v>10207.805670465001</v>
      </c>
      <c r="C99" s="838">
        <v>18.309999999999999</v>
      </c>
      <c r="D99" s="838" t="s">
        <v>1442</v>
      </c>
      <c r="E99" s="838">
        <v>21.180887999999999</v>
      </c>
      <c r="F99" s="838">
        <v>315.93499200000002</v>
      </c>
      <c r="G99" s="838">
        <v>7051.5903704648999</v>
      </c>
      <c r="H99" s="838">
        <v>2800.7894200000001</v>
      </c>
    </row>
    <row r="100" spans="1:8">
      <c r="A100" s="174">
        <v>2015</v>
      </c>
      <c r="B100" s="838">
        <v>10511.061108581</v>
      </c>
      <c r="C100" s="838">
        <v>24.297999999999998</v>
      </c>
      <c r="D100" s="838" t="s">
        <v>1442</v>
      </c>
      <c r="E100" s="838">
        <v>43.253999999999998</v>
      </c>
      <c r="F100" s="838">
        <v>329.91120000000001</v>
      </c>
      <c r="G100" s="838">
        <v>9590.1685379205992</v>
      </c>
      <c r="H100" s="838">
        <v>523.42937066057004</v>
      </c>
    </row>
    <row r="101" spans="1:8">
      <c r="A101" s="174">
        <v>2016</v>
      </c>
      <c r="B101" s="838">
        <v>10794.858525948999</v>
      </c>
      <c r="C101" s="838">
        <v>18.669</v>
      </c>
      <c r="D101" s="838" t="s">
        <v>1442</v>
      </c>
      <c r="E101" s="838">
        <v>68.4756</v>
      </c>
      <c r="F101" s="838">
        <v>328.73399999999998</v>
      </c>
      <c r="G101" s="838">
        <v>9838.1946614182998</v>
      </c>
      <c r="H101" s="838">
        <v>540.78526453081997</v>
      </c>
    </row>
    <row r="102" spans="1:8">
      <c r="A102" s="174">
        <v>2017</v>
      </c>
      <c r="B102" s="838">
        <v>11299.521679341</v>
      </c>
      <c r="C102" s="838">
        <v>16.515999999999998</v>
      </c>
      <c r="D102" s="838" t="s">
        <v>1442</v>
      </c>
      <c r="E102" s="838">
        <v>100.3464</v>
      </c>
      <c r="F102" s="838">
        <v>328.19760000000002</v>
      </c>
      <c r="G102" s="838">
        <v>10252.037684351</v>
      </c>
      <c r="H102" s="838">
        <v>602.42399498928</v>
      </c>
    </row>
    <row r="103" spans="1:8">
      <c r="A103" s="174">
        <v>2018</v>
      </c>
      <c r="B103" s="838" t="s">
        <v>493</v>
      </c>
      <c r="C103" s="838" t="s">
        <v>493</v>
      </c>
      <c r="D103" s="838" t="s">
        <v>493</v>
      </c>
      <c r="E103" s="838" t="s">
        <v>493</v>
      </c>
      <c r="F103" s="838" t="s">
        <v>493</v>
      </c>
      <c r="G103" s="838" t="s">
        <v>493</v>
      </c>
      <c r="H103" s="838" t="s">
        <v>493</v>
      </c>
    </row>
    <row r="104" spans="1:8" ht="13">
      <c r="A104" s="125"/>
      <c r="B104" s="745"/>
      <c r="C104" s="745"/>
      <c r="D104" s="745"/>
      <c r="E104" s="746"/>
      <c r="F104" s="746"/>
      <c r="G104" s="747"/>
      <c r="H104" s="747"/>
    </row>
    <row r="105" spans="1:8" ht="13">
      <c r="A105" s="692"/>
      <c r="B105" s="1285" t="s">
        <v>438</v>
      </c>
      <c r="C105" s="1285"/>
      <c r="D105" s="1285"/>
      <c r="E105" s="1285"/>
      <c r="F105" s="1285"/>
      <c r="G105" s="1285"/>
      <c r="H105" s="1285"/>
    </row>
    <row r="106" spans="1:8" ht="13">
      <c r="A106" s="128"/>
      <c r="B106" s="748"/>
      <c r="C106" s="749"/>
      <c r="D106" s="749"/>
      <c r="E106" s="749"/>
      <c r="F106" s="749"/>
      <c r="G106" s="749"/>
      <c r="H106" s="749"/>
    </row>
    <row r="107" spans="1:8">
      <c r="A107" s="174">
        <v>1990</v>
      </c>
      <c r="B107" s="838">
        <v>964</v>
      </c>
      <c r="C107" s="838">
        <v>373</v>
      </c>
      <c r="D107" s="838">
        <v>18</v>
      </c>
      <c r="E107" s="838" t="s">
        <v>1442</v>
      </c>
      <c r="F107" s="838" t="s">
        <v>1442</v>
      </c>
      <c r="G107" s="838">
        <v>573</v>
      </c>
      <c r="H107" s="838" t="s">
        <v>1442</v>
      </c>
    </row>
    <row r="108" spans="1:8">
      <c r="A108" s="174">
        <v>1991</v>
      </c>
      <c r="B108" s="838">
        <v>2268</v>
      </c>
      <c r="C108" s="838">
        <v>439</v>
      </c>
      <c r="D108" s="838">
        <v>18</v>
      </c>
      <c r="E108" s="838" t="s">
        <v>1442</v>
      </c>
      <c r="F108" s="838" t="s">
        <v>1442</v>
      </c>
      <c r="G108" s="838">
        <v>1241</v>
      </c>
      <c r="H108" s="838">
        <v>570</v>
      </c>
    </row>
    <row r="109" spans="1:8">
      <c r="A109" s="174">
        <v>1992</v>
      </c>
      <c r="B109" s="838">
        <v>2554</v>
      </c>
      <c r="C109" s="838">
        <v>401</v>
      </c>
      <c r="D109" s="838">
        <v>18</v>
      </c>
      <c r="E109" s="838" t="s">
        <v>1442</v>
      </c>
      <c r="F109" s="838" t="s">
        <v>1442</v>
      </c>
      <c r="G109" s="838">
        <v>1149</v>
      </c>
      <c r="H109" s="838">
        <v>986</v>
      </c>
    </row>
    <row r="110" spans="1:8">
      <c r="A110" s="174">
        <v>1993</v>
      </c>
      <c r="B110" s="838">
        <v>2784</v>
      </c>
      <c r="C110" s="838">
        <v>464</v>
      </c>
      <c r="D110" s="838">
        <v>14</v>
      </c>
      <c r="E110" s="838" t="s">
        <v>1442</v>
      </c>
      <c r="F110" s="838" t="s">
        <v>1442</v>
      </c>
      <c r="G110" s="838">
        <v>1028</v>
      </c>
      <c r="H110" s="838">
        <v>1278</v>
      </c>
    </row>
    <row r="111" spans="1:8">
      <c r="A111" s="174">
        <v>1994</v>
      </c>
      <c r="B111" s="838">
        <v>8067.2640000000001</v>
      </c>
      <c r="C111" s="838">
        <v>464</v>
      </c>
      <c r="D111" s="838">
        <v>14</v>
      </c>
      <c r="E111" s="838">
        <v>1801.2639999999999</v>
      </c>
      <c r="F111" s="838" t="s">
        <v>1442</v>
      </c>
      <c r="G111" s="838">
        <v>913</v>
      </c>
      <c r="H111" s="838">
        <v>4875</v>
      </c>
    </row>
    <row r="112" spans="1:8">
      <c r="A112" s="174">
        <v>1995</v>
      </c>
      <c r="B112" s="838">
        <v>8408.3392000000003</v>
      </c>
      <c r="C112" s="838">
        <v>482</v>
      </c>
      <c r="D112" s="838">
        <v>56.347200000000001</v>
      </c>
      <c r="E112" s="838">
        <v>133.99199999999999</v>
      </c>
      <c r="F112" s="838" t="s">
        <v>1442</v>
      </c>
      <c r="G112" s="838">
        <v>2574</v>
      </c>
      <c r="H112" s="838">
        <v>5162</v>
      </c>
    </row>
    <row r="113" spans="1:8">
      <c r="A113" s="174">
        <v>1996</v>
      </c>
      <c r="B113" s="838">
        <v>2809.3420000000001</v>
      </c>
      <c r="C113" s="838">
        <v>534</v>
      </c>
      <c r="D113" s="838">
        <v>64.349999999999994</v>
      </c>
      <c r="E113" s="838">
        <v>187.99199999999999</v>
      </c>
      <c r="F113" s="838" t="s">
        <v>1442</v>
      </c>
      <c r="G113" s="838">
        <v>1659</v>
      </c>
      <c r="H113" s="838">
        <v>364</v>
      </c>
    </row>
    <row r="114" spans="1:8">
      <c r="A114" s="174">
        <v>1997</v>
      </c>
      <c r="B114" s="838">
        <v>3363.5039999999999</v>
      </c>
      <c r="C114" s="838">
        <v>613</v>
      </c>
      <c r="D114" s="838">
        <v>43.664400000000001</v>
      </c>
      <c r="E114" s="838">
        <v>541.83960000000002</v>
      </c>
      <c r="F114" s="838" t="s">
        <v>1442</v>
      </c>
      <c r="G114" s="838">
        <v>2077</v>
      </c>
      <c r="H114" s="838">
        <v>88</v>
      </c>
    </row>
    <row r="115" spans="1:8">
      <c r="A115" s="174">
        <v>1998</v>
      </c>
      <c r="B115" s="838">
        <v>7704.0219999999999</v>
      </c>
      <c r="C115" s="838">
        <v>882</v>
      </c>
      <c r="D115" s="838">
        <v>49.190399999999997</v>
      </c>
      <c r="E115" s="838">
        <v>639.83159999999998</v>
      </c>
      <c r="F115" s="838" t="s">
        <v>1442</v>
      </c>
      <c r="G115" s="838">
        <v>6024</v>
      </c>
      <c r="H115" s="838">
        <v>109</v>
      </c>
    </row>
    <row r="116" spans="1:8">
      <c r="A116" s="174">
        <v>1999</v>
      </c>
      <c r="B116" s="838">
        <v>9966.6333598527999</v>
      </c>
      <c r="C116" s="838">
        <v>983.74391200000002</v>
      </c>
      <c r="D116" s="838">
        <v>46.915199999999999</v>
      </c>
      <c r="E116" s="838">
        <v>884.74680000000001</v>
      </c>
      <c r="F116" s="838" t="s">
        <v>1442</v>
      </c>
      <c r="G116" s="838">
        <v>7942.2274478527997</v>
      </c>
      <c r="H116" s="838">
        <v>109</v>
      </c>
    </row>
    <row r="117" spans="1:8">
      <c r="A117" s="174">
        <v>2000</v>
      </c>
      <c r="B117" s="838">
        <v>10941.234208600001</v>
      </c>
      <c r="C117" s="838">
        <v>1183.7549136</v>
      </c>
      <c r="D117" s="838">
        <v>54.2376</v>
      </c>
      <c r="E117" s="838">
        <v>1758.2328</v>
      </c>
      <c r="F117" s="838" t="s">
        <v>1442</v>
      </c>
      <c r="G117" s="838">
        <v>7836.0088949999999</v>
      </c>
      <c r="H117" s="838">
        <v>109</v>
      </c>
    </row>
    <row r="118" spans="1:8">
      <c r="A118" s="174">
        <v>2001</v>
      </c>
      <c r="B118" s="838">
        <v>13666.938918544</v>
      </c>
      <c r="C118" s="838">
        <v>1313.4560539511001</v>
      </c>
      <c r="D118" s="838">
        <v>62.276400000000002</v>
      </c>
      <c r="E118" s="838">
        <v>2561.9832000000001</v>
      </c>
      <c r="F118" s="838">
        <v>2.7</v>
      </c>
      <c r="G118" s="838">
        <v>6074.6517826087002</v>
      </c>
      <c r="H118" s="838">
        <v>3651.8714819840998</v>
      </c>
    </row>
    <row r="119" spans="1:8">
      <c r="A119" s="174">
        <v>2002</v>
      </c>
      <c r="B119" s="838">
        <v>18867.09258669</v>
      </c>
      <c r="C119" s="838">
        <v>739.68598842916003</v>
      </c>
      <c r="D119" s="838">
        <v>74.97</v>
      </c>
      <c r="E119" s="838">
        <v>4792.0248000000001</v>
      </c>
      <c r="F119" s="838">
        <v>4.7267999999999999</v>
      </c>
      <c r="G119" s="838">
        <v>12980.338158261</v>
      </c>
      <c r="H119" s="838">
        <v>275.34683999999999</v>
      </c>
    </row>
    <row r="120" spans="1:8">
      <c r="A120" s="174">
        <v>2003</v>
      </c>
      <c r="B120" s="838">
        <v>32492.795129220001</v>
      </c>
      <c r="C120" s="838">
        <v>856.55642872470003</v>
      </c>
      <c r="D120" s="838">
        <v>47.725200000000001</v>
      </c>
      <c r="E120" s="838">
        <v>7143.9624000000003</v>
      </c>
      <c r="F120" s="838">
        <v>50.546128265862002</v>
      </c>
      <c r="G120" s="838">
        <v>24264.957172229999</v>
      </c>
      <c r="H120" s="838">
        <v>129.0478</v>
      </c>
    </row>
    <row r="121" spans="1:8">
      <c r="A121" s="174">
        <v>2004</v>
      </c>
      <c r="B121" s="838">
        <v>38746.808673200998</v>
      </c>
      <c r="C121" s="838">
        <v>1767.6665201272999</v>
      </c>
      <c r="D121" s="838">
        <v>42.220799999999997</v>
      </c>
      <c r="E121" s="838">
        <v>11104.5852</v>
      </c>
      <c r="F121" s="838">
        <v>62.244</v>
      </c>
      <c r="G121" s="838">
        <v>25638.451353074001</v>
      </c>
      <c r="H121" s="838">
        <v>131.64080000000001</v>
      </c>
    </row>
    <row r="122" spans="1:8">
      <c r="A122" s="174">
        <v>2005</v>
      </c>
      <c r="B122" s="838">
        <v>45901.884181676003</v>
      </c>
      <c r="C122" s="838">
        <v>2874.7423372009998</v>
      </c>
      <c r="D122" s="838">
        <v>55.112400000000001</v>
      </c>
      <c r="E122" s="838">
        <v>12450.902400000001</v>
      </c>
      <c r="F122" s="838">
        <v>81.351200000000006</v>
      </c>
      <c r="G122" s="838">
        <v>30302.501844474999</v>
      </c>
      <c r="H122" s="838">
        <v>137.274</v>
      </c>
    </row>
    <row r="123" spans="1:8">
      <c r="A123" s="174">
        <v>2006</v>
      </c>
      <c r="B123" s="838">
        <v>69996.527831977</v>
      </c>
      <c r="C123" s="838">
        <v>3038.9843450643998</v>
      </c>
      <c r="D123" s="838">
        <v>53.031599999999997</v>
      </c>
      <c r="E123" s="838">
        <v>14846.994000000001</v>
      </c>
      <c r="F123" s="838">
        <v>102.9504</v>
      </c>
      <c r="G123" s="838">
        <v>51654.296868912999</v>
      </c>
      <c r="H123" s="838">
        <v>300.27061800000001</v>
      </c>
    </row>
    <row r="124" spans="1:8">
      <c r="A124" s="174">
        <v>2007</v>
      </c>
      <c r="B124" s="838">
        <v>88477.169805957994</v>
      </c>
      <c r="C124" s="838">
        <v>3263.2743137409002</v>
      </c>
      <c r="D124" s="838">
        <v>53.442</v>
      </c>
      <c r="E124" s="838">
        <v>21974.885999999999</v>
      </c>
      <c r="F124" s="838">
        <v>160.9468</v>
      </c>
      <c r="G124" s="838">
        <v>62484.384092216998</v>
      </c>
      <c r="H124" s="838">
        <v>540.23659999999995</v>
      </c>
    </row>
    <row r="125" spans="1:8">
      <c r="A125" s="174">
        <v>2008</v>
      </c>
      <c r="B125" s="838">
        <v>85187.616691999996</v>
      </c>
      <c r="C125" s="838">
        <v>3016.997112</v>
      </c>
      <c r="D125" s="838">
        <v>45.374400000000001</v>
      </c>
      <c r="E125" s="838">
        <v>22002.8076</v>
      </c>
      <c r="F125" s="838">
        <v>312.06720000000001</v>
      </c>
      <c r="G125" s="838">
        <v>58953.130380000002</v>
      </c>
      <c r="H125" s="838">
        <v>857.24</v>
      </c>
    </row>
    <row r="126" spans="1:8">
      <c r="A126" s="174">
        <v>2009</v>
      </c>
      <c r="B126" s="838">
        <v>91348.943153999993</v>
      </c>
      <c r="C126" s="838">
        <v>3010.6332240000002</v>
      </c>
      <c r="D126" s="838">
        <v>39.826799999999999</v>
      </c>
      <c r="E126" s="838">
        <v>21818.0736</v>
      </c>
      <c r="F126" s="838">
        <v>570.80200000000002</v>
      </c>
      <c r="G126" s="838">
        <v>65026.641530000001</v>
      </c>
      <c r="H126" s="838">
        <v>882.96600000000001</v>
      </c>
    </row>
    <row r="127" spans="1:8">
      <c r="A127" s="174">
        <v>2010</v>
      </c>
      <c r="B127" s="838">
        <v>110206.674531</v>
      </c>
      <c r="C127" s="838">
        <v>2900.5960110000001</v>
      </c>
      <c r="D127" s="838">
        <v>52.538508</v>
      </c>
      <c r="E127" s="838">
        <v>22373.772079999999</v>
      </c>
      <c r="F127" s="838">
        <v>1418.885892</v>
      </c>
      <c r="G127" s="838">
        <v>82488.045639999997</v>
      </c>
      <c r="H127" s="838">
        <v>972.83640000000003</v>
      </c>
    </row>
    <row r="128" spans="1:8">
      <c r="A128" s="174">
        <v>2011</v>
      </c>
      <c r="B128" s="838">
        <v>120108.05703500001</v>
      </c>
      <c r="C128" s="838">
        <v>2881.677185</v>
      </c>
      <c r="D128" s="838">
        <v>46.681199999999997</v>
      </c>
      <c r="E128" s="838">
        <v>27980.449199999999</v>
      </c>
      <c r="F128" s="838">
        <v>3192.1632</v>
      </c>
      <c r="G128" s="838">
        <v>84923.046249999999</v>
      </c>
      <c r="H128" s="838">
        <v>1084.04</v>
      </c>
    </row>
    <row r="129" spans="1:8">
      <c r="A129" s="174">
        <v>2012</v>
      </c>
      <c r="B129" s="838">
        <v>118151.98546500001</v>
      </c>
      <c r="C129" s="838">
        <v>2012.5774469999999</v>
      </c>
      <c r="D129" s="838">
        <v>99.178991999999994</v>
      </c>
      <c r="E129" s="838">
        <v>27021.14273</v>
      </c>
      <c r="F129" s="838">
        <v>6314.3098559999999</v>
      </c>
      <c r="G129" s="838">
        <v>81309.490439999994</v>
      </c>
      <c r="H129" s="838">
        <v>1395.2860000000001</v>
      </c>
    </row>
    <row r="130" spans="1:8">
      <c r="A130" s="174">
        <v>2013</v>
      </c>
      <c r="B130" s="838">
        <v>116852.914409</v>
      </c>
      <c r="C130" s="838">
        <v>1878.416123</v>
      </c>
      <c r="D130" s="838">
        <v>83.416104000000004</v>
      </c>
      <c r="E130" s="838">
        <v>26978.94054</v>
      </c>
      <c r="F130" s="838">
        <v>8629.2204120000006</v>
      </c>
      <c r="G130" s="838">
        <v>77795.721229999996</v>
      </c>
      <c r="H130" s="838">
        <v>1487.2</v>
      </c>
    </row>
    <row r="131" spans="1:8">
      <c r="A131" s="174">
        <v>2014</v>
      </c>
      <c r="B131" s="838">
        <v>116456.60822703999</v>
      </c>
      <c r="C131" s="838">
        <v>1814.9268767123001</v>
      </c>
      <c r="D131" s="838">
        <v>77.014799999999994</v>
      </c>
      <c r="E131" s="838">
        <v>28662.6168</v>
      </c>
      <c r="F131" s="838">
        <v>10052.629199999999</v>
      </c>
      <c r="G131" s="838">
        <v>74262.739750330002</v>
      </c>
      <c r="H131" s="838">
        <v>1586.6808000000001</v>
      </c>
    </row>
    <row r="132" spans="1:8">
      <c r="A132" s="174">
        <v>2015</v>
      </c>
      <c r="B132" s="838">
        <v>122490.674829</v>
      </c>
      <c r="C132" s="838">
        <v>1616.447703</v>
      </c>
      <c r="D132" s="838">
        <v>65.915999999999997</v>
      </c>
      <c r="E132" s="838">
        <v>34112.973599999998</v>
      </c>
      <c r="F132" s="838">
        <v>10966.2876</v>
      </c>
      <c r="G132" s="838">
        <v>74056.969930000007</v>
      </c>
      <c r="H132" s="838">
        <v>1672.0799959999999</v>
      </c>
    </row>
    <row r="133" spans="1:8">
      <c r="A133" s="174">
        <v>2016</v>
      </c>
      <c r="B133" s="838">
        <v>122247.14767077001</v>
      </c>
      <c r="C133" s="838">
        <v>1575.8076115068</v>
      </c>
      <c r="D133" s="838">
        <v>69.339600000000004</v>
      </c>
      <c r="E133" s="838">
        <v>32155.567200000001</v>
      </c>
      <c r="F133" s="838">
        <v>10822.168799999999</v>
      </c>
      <c r="G133" s="838">
        <v>75962.582073537997</v>
      </c>
      <c r="H133" s="838">
        <v>1661.6823857264001</v>
      </c>
    </row>
    <row r="134" spans="1:8">
      <c r="A134" s="174">
        <v>2017</v>
      </c>
      <c r="B134" s="838">
        <v>134641.08377555001</v>
      </c>
      <c r="C134" s="838">
        <v>1561.764739726</v>
      </c>
      <c r="D134" s="838">
        <v>77.500799999999998</v>
      </c>
      <c r="E134" s="838">
        <v>41777.9352</v>
      </c>
      <c r="F134" s="838">
        <v>11026.548000000001</v>
      </c>
      <c r="G134" s="838">
        <v>78295.390473014006</v>
      </c>
      <c r="H134" s="838">
        <v>1901.9445628087999</v>
      </c>
    </row>
    <row r="135" spans="1:8">
      <c r="A135" s="174">
        <v>2018</v>
      </c>
      <c r="B135" s="838" t="s">
        <v>493</v>
      </c>
      <c r="C135" s="838" t="s">
        <v>493</v>
      </c>
      <c r="D135" s="838" t="s">
        <v>493</v>
      </c>
      <c r="E135" s="838" t="s">
        <v>493</v>
      </c>
      <c r="F135" s="838" t="s">
        <v>493</v>
      </c>
      <c r="G135" s="838" t="s">
        <v>493</v>
      </c>
      <c r="H135" s="838" t="s">
        <v>493</v>
      </c>
    </row>
    <row r="136" spans="1:8" ht="13">
      <c r="A136" s="125"/>
      <c r="B136" s="745"/>
      <c r="C136" s="745"/>
      <c r="D136" s="745"/>
      <c r="E136" s="746"/>
      <c r="F136" s="746"/>
      <c r="G136" s="747"/>
      <c r="H136" s="747"/>
    </row>
    <row r="137" spans="1:8" ht="13">
      <c r="A137" s="692"/>
      <c r="B137" s="1285" t="s">
        <v>439</v>
      </c>
      <c r="C137" s="1285"/>
      <c r="D137" s="1285"/>
      <c r="E137" s="1285"/>
      <c r="F137" s="1285"/>
      <c r="G137" s="1285"/>
      <c r="H137" s="1285"/>
    </row>
    <row r="138" spans="1:8" ht="13">
      <c r="A138" s="128"/>
      <c r="B138" s="748"/>
      <c r="C138" s="749"/>
      <c r="D138" s="749"/>
      <c r="E138" s="749"/>
      <c r="F138" s="749"/>
      <c r="G138" s="749"/>
      <c r="H138" s="749"/>
    </row>
    <row r="139" spans="1:8">
      <c r="A139" s="174">
        <v>1990</v>
      </c>
      <c r="B139" s="838">
        <v>2451.4489428637999</v>
      </c>
      <c r="C139" s="838">
        <v>353.57888797429001</v>
      </c>
      <c r="D139" s="838" t="s">
        <v>1442</v>
      </c>
      <c r="E139" s="838">
        <v>0.16909199999999999</v>
      </c>
      <c r="F139" s="838" t="s">
        <v>1442</v>
      </c>
      <c r="G139" s="838">
        <v>2097.7009628894998</v>
      </c>
      <c r="H139" s="838" t="s">
        <v>1442</v>
      </c>
    </row>
    <row r="140" spans="1:8">
      <c r="A140" s="174">
        <v>1991</v>
      </c>
      <c r="B140" s="838">
        <v>2616.3740122355998</v>
      </c>
      <c r="C140" s="838">
        <v>378.75393686325998</v>
      </c>
      <c r="D140" s="838" t="s">
        <v>1442</v>
      </c>
      <c r="E140" s="838">
        <v>0.82799999999999996</v>
      </c>
      <c r="F140" s="838" t="s">
        <v>1442</v>
      </c>
      <c r="G140" s="838">
        <v>2236.7920753723001</v>
      </c>
      <c r="H140" s="838" t="s">
        <v>1442</v>
      </c>
    </row>
    <row r="141" spans="1:8">
      <c r="A141" s="174">
        <v>1992</v>
      </c>
      <c r="B141" s="838">
        <v>2444.2090505108999</v>
      </c>
      <c r="C141" s="838">
        <v>384.56554142031001</v>
      </c>
      <c r="D141" s="838" t="s">
        <v>1442</v>
      </c>
      <c r="E141" s="838">
        <v>5.9252000000000002</v>
      </c>
      <c r="F141" s="838" t="s">
        <v>1442</v>
      </c>
      <c r="G141" s="838">
        <v>2053.7183090906001</v>
      </c>
      <c r="H141" s="838" t="s">
        <v>1442</v>
      </c>
    </row>
    <row r="142" spans="1:8">
      <c r="A142" s="174">
        <v>1993</v>
      </c>
      <c r="B142" s="838">
        <v>2688.2040629193002</v>
      </c>
      <c r="C142" s="838">
        <v>403.19848295106999</v>
      </c>
      <c r="D142" s="838" t="s">
        <v>1442</v>
      </c>
      <c r="E142" s="838">
        <v>10.821528000000001</v>
      </c>
      <c r="F142" s="838">
        <v>8.2799999999999999E-2</v>
      </c>
      <c r="G142" s="838">
        <v>2274.1012519681999</v>
      </c>
      <c r="H142" s="838" t="s">
        <v>1442</v>
      </c>
    </row>
    <row r="143" spans="1:8">
      <c r="A143" s="174">
        <v>1994</v>
      </c>
      <c r="B143" s="838">
        <v>2270.6582909514</v>
      </c>
      <c r="C143" s="838">
        <v>370.95592925469998</v>
      </c>
      <c r="D143" s="838" t="s">
        <v>1442</v>
      </c>
      <c r="E143" s="838">
        <v>20.377656000000002</v>
      </c>
      <c r="F143" s="838">
        <v>0.14119200000000001</v>
      </c>
      <c r="G143" s="838">
        <v>1879.1835136966999</v>
      </c>
      <c r="H143" s="838" t="s">
        <v>1442</v>
      </c>
    </row>
    <row r="144" spans="1:8">
      <c r="A144" s="174">
        <v>1995</v>
      </c>
      <c r="B144" s="838">
        <v>2781.4512459974999</v>
      </c>
      <c r="C144" s="838">
        <v>329.55918879798998</v>
      </c>
      <c r="D144" s="838" t="s">
        <v>1442</v>
      </c>
      <c r="E144" s="838">
        <v>20.826414</v>
      </c>
      <c r="F144" s="838">
        <v>0.16017480000000001</v>
      </c>
      <c r="G144" s="838">
        <v>2430.9054683995</v>
      </c>
      <c r="H144" s="838" t="s">
        <v>1442</v>
      </c>
    </row>
    <row r="145" spans="1:8">
      <c r="A145" s="174">
        <v>1996</v>
      </c>
      <c r="B145" s="838">
        <v>2740.6474188771999</v>
      </c>
      <c r="C145" s="838">
        <v>319.81287255207002</v>
      </c>
      <c r="D145" s="838" t="s">
        <v>1442</v>
      </c>
      <c r="E145" s="838">
        <v>18.4181724</v>
      </c>
      <c r="F145" s="838">
        <v>0.16143479999999999</v>
      </c>
      <c r="G145" s="838">
        <v>2402.2549391252001</v>
      </c>
      <c r="H145" s="838" t="s">
        <v>1442</v>
      </c>
    </row>
    <row r="146" spans="1:8">
      <c r="A146" s="174">
        <v>1997</v>
      </c>
      <c r="B146" s="838">
        <v>2759.6130762004</v>
      </c>
      <c r="C146" s="838">
        <v>376.35353848932999</v>
      </c>
      <c r="D146" s="838" t="s">
        <v>1442</v>
      </c>
      <c r="E146" s="838">
        <v>23.202881999999999</v>
      </c>
      <c r="F146" s="838">
        <v>4.9322628000000002</v>
      </c>
      <c r="G146" s="838">
        <v>2355.1243929110001</v>
      </c>
      <c r="H146" s="838" t="s">
        <v>1442</v>
      </c>
    </row>
    <row r="147" spans="1:8">
      <c r="A147" s="174">
        <v>1998</v>
      </c>
      <c r="B147" s="838">
        <v>2821.9554534701001</v>
      </c>
      <c r="C147" s="838">
        <v>315.92192891343001</v>
      </c>
      <c r="D147" s="838" t="s">
        <v>1442</v>
      </c>
      <c r="E147" s="838">
        <v>39.976308000000003</v>
      </c>
      <c r="F147" s="838">
        <v>5.1388740000000004</v>
      </c>
      <c r="G147" s="838">
        <v>2449.8702665566002</v>
      </c>
      <c r="H147" s="838">
        <v>11.048076</v>
      </c>
    </row>
    <row r="148" spans="1:8">
      <c r="A148" s="174">
        <v>1999</v>
      </c>
      <c r="B148" s="838">
        <v>3068.2723079459001</v>
      </c>
      <c r="C148" s="838">
        <v>323.70003376661998</v>
      </c>
      <c r="D148" s="838" t="s">
        <v>1442</v>
      </c>
      <c r="E148" s="838">
        <v>47.836137600000001</v>
      </c>
      <c r="F148" s="838">
        <v>6.8426964000000003</v>
      </c>
      <c r="G148" s="838">
        <v>2678.8450401793002</v>
      </c>
      <c r="H148" s="838">
        <v>11.048400000000001</v>
      </c>
    </row>
    <row r="149" spans="1:8">
      <c r="A149" s="174">
        <v>2000</v>
      </c>
      <c r="B149" s="838">
        <v>3147.4914810308001</v>
      </c>
      <c r="C149" s="838">
        <v>319.05854911919999</v>
      </c>
      <c r="D149" s="838" t="s">
        <v>1442</v>
      </c>
      <c r="E149" s="838">
        <v>60.139281599999997</v>
      </c>
      <c r="F149" s="838">
        <v>8.1583235999999992</v>
      </c>
      <c r="G149" s="838">
        <v>2749.0869267116</v>
      </c>
      <c r="H149" s="838">
        <v>11.048400000000001</v>
      </c>
    </row>
    <row r="150" spans="1:8">
      <c r="A150" s="174">
        <v>2001</v>
      </c>
      <c r="B150" s="838">
        <v>3090.7536189320999</v>
      </c>
      <c r="C150" s="838">
        <v>327.33026031618999</v>
      </c>
      <c r="D150" s="838" t="s">
        <v>1442</v>
      </c>
      <c r="E150" s="838">
        <v>45.980715600000003</v>
      </c>
      <c r="F150" s="838">
        <v>10.003536</v>
      </c>
      <c r="G150" s="838">
        <v>2694.2915110159001</v>
      </c>
      <c r="H150" s="838">
        <v>13.147596</v>
      </c>
    </row>
    <row r="151" spans="1:8">
      <c r="A151" s="174">
        <v>2002</v>
      </c>
      <c r="B151" s="838">
        <v>3257.2262829179999</v>
      </c>
      <c r="C151" s="838">
        <v>318.16382570640002</v>
      </c>
      <c r="D151" s="838" t="s">
        <v>1442</v>
      </c>
      <c r="E151" s="838">
        <v>71.566099199999996</v>
      </c>
      <c r="F151" s="838">
        <v>12.028373999999999</v>
      </c>
      <c r="G151" s="838">
        <v>2842.3203880115998</v>
      </c>
      <c r="H151" s="838">
        <v>13.147596</v>
      </c>
    </row>
    <row r="152" spans="1:8">
      <c r="A152" s="174">
        <v>2003</v>
      </c>
      <c r="B152" s="838">
        <v>4106.1077897102996</v>
      </c>
      <c r="C152" s="838">
        <v>299.09667179643998</v>
      </c>
      <c r="D152" s="838" t="s">
        <v>1442</v>
      </c>
      <c r="E152" s="838">
        <v>132.481764</v>
      </c>
      <c r="F152" s="838">
        <v>15.664175999999999</v>
      </c>
      <c r="G152" s="838">
        <v>3645.9860165999999</v>
      </c>
      <c r="H152" s="838">
        <v>12.87916131387</v>
      </c>
    </row>
    <row r="153" spans="1:8">
      <c r="A153" s="174">
        <v>2004</v>
      </c>
      <c r="B153" s="838">
        <v>3426.8340193158001</v>
      </c>
      <c r="C153" s="838">
        <v>304.33722127454001</v>
      </c>
      <c r="D153" s="838" t="s">
        <v>1442</v>
      </c>
      <c r="E153" s="838">
        <v>179.64</v>
      </c>
      <c r="F153" s="838">
        <v>16.567446320790999</v>
      </c>
      <c r="G153" s="838">
        <v>2913.1740421738</v>
      </c>
      <c r="H153" s="838">
        <v>13.115309546705999</v>
      </c>
    </row>
    <row r="154" spans="1:8">
      <c r="A154" s="174">
        <v>2005</v>
      </c>
      <c r="B154" s="838">
        <v>5755.8274108385003</v>
      </c>
      <c r="C154" s="838">
        <v>303.00692530841002</v>
      </c>
      <c r="D154" s="838" t="s">
        <v>1442</v>
      </c>
      <c r="E154" s="838">
        <v>249.50880000000001</v>
      </c>
      <c r="F154" s="838">
        <v>17.207052467537999</v>
      </c>
      <c r="G154" s="838">
        <v>5172.9601549444997</v>
      </c>
      <c r="H154" s="838">
        <v>13.144478118062001</v>
      </c>
    </row>
    <row r="155" spans="1:8">
      <c r="A155" s="174">
        <v>2006</v>
      </c>
      <c r="B155" s="838">
        <v>5800.1507056883001</v>
      </c>
      <c r="C155" s="838">
        <v>313.54327441176002</v>
      </c>
      <c r="D155" s="838" t="s">
        <v>1442</v>
      </c>
      <c r="E155" s="838">
        <v>297.81360000000001</v>
      </c>
      <c r="F155" s="838">
        <v>21.44979</v>
      </c>
      <c r="G155" s="838">
        <v>5155.7878444717999</v>
      </c>
      <c r="H155" s="838">
        <v>11.556196804798001</v>
      </c>
    </row>
    <row r="156" spans="1:8">
      <c r="A156" s="174">
        <v>2007</v>
      </c>
      <c r="B156" s="838">
        <v>6025.9171860780998</v>
      </c>
      <c r="C156" s="838">
        <v>311.30736339839001</v>
      </c>
      <c r="D156" s="838" t="s">
        <v>1442</v>
      </c>
      <c r="E156" s="838">
        <v>435.35160000000002</v>
      </c>
      <c r="F156" s="838">
        <v>13.358830239312001</v>
      </c>
      <c r="G156" s="838">
        <v>5252.0790421299998</v>
      </c>
      <c r="H156" s="838">
        <v>13.820350310375</v>
      </c>
    </row>
    <row r="157" spans="1:8">
      <c r="A157" s="174">
        <v>2008</v>
      </c>
      <c r="B157" s="838">
        <v>7013.8069485602</v>
      </c>
      <c r="C157" s="838">
        <v>329.92926597449002</v>
      </c>
      <c r="D157" s="838" t="s">
        <v>1442</v>
      </c>
      <c r="E157" s="838">
        <v>526.58640000000003</v>
      </c>
      <c r="F157" s="838">
        <v>16.639646316888001</v>
      </c>
      <c r="G157" s="838">
        <v>6126.1164552723003</v>
      </c>
      <c r="H157" s="838">
        <v>14.535180996526</v>
      </c>
    </row>
    <row r="158" spans="1:8">
      <c r="A158" s="174">
        <v>2009</v>
      </c>
      <c r="B158" s="838">
        <v>7682.4167771805996</v>
      </c>
      <c r="C158" s="838">
        <v>317.92385230782997</v>
      </c>
      <c r="D158" s="838" t="s">
        <v>1442</v>
      </c>
      <c r="E158" s="838">
        <v>558.9062424</v>
      </c>
      <c r="F158" s="838">
        <v>21.225183124760999</v>
      </c>
      <c r="G158" s="838">
        <v>6768.6308728397998</v>
      </c>
      <c r="H158" s="838">
        <v>15.730626508192</v>
      </c>
    </row>
    <row r="159" spans="1:8">
      <c r="A159" s="174">
        <v>2010</v>
      </c>
      <c r="B159" s="838">
        <v>8302.1253127376003</v>
      </c>
      <c r="C159" s="838">
        <v>341.07249212147002</v>
      </c>
      <c r="D159" s="838" t="s">
        <v>1442</v>
      </c>
      <c r="E159" s="838">
        <v>589.18878719999998</v>
      </c>
      <c r="F159" s="838">
        <v>36.213315353631003</v>
      </c>
      <c r="G159" s="838">
        <v>7316.1431429311997</v>
      </c>
      <c r="H159" s="838">
        <v>19.507575131277999</v>
      </c>
    </row>
    <row r="160" spans="1:8">
      <c r="A160" s="174">
        <v>2011</v>
      </c>
      <c r="B160" s="838">
        <v>7887.0887677328001</v>
      </c>
      <c r="C160" s="838">
        <v>302.04000000000002</v>
      </c>
      <c r="D160" s="838" t="s">
        <v>1442</v>
      </c>
      <c r="E160" s="838">
        <v>905.82980399999997</v>
      </c>
      <c r="F160" s="838">
        <v>81.457909200000003</v>
      </c>
      <c r="G160" s="838">
        <v>6577.0064709919998</v>
      </c>
      <c r="H160" s="838">
        <v>20.754583540871</v>
      </c>
    </row>
    <row r="161" spans="1:8">
      <c r="A161" s="174">
        <v>2012</v>
      </c>
      <c r="B161" s="838">
        <v>8326.6111061938991</v>
      </c>
      <c r="C161" s="838">
        <v>310.27369449600002</v>
      </c>
      <c r="D161" s="838">
        <v>85.143600000000006</v>
      </c>
      <c r="E161" s="838">
        <v>922.29469559999995</v>
      </c>
      <c r="F161" s="838">
        <v>108.11352599999999</v>
      </c>
      <c r="G161" s="838">
        <v>6855.3482667945</v>
      </c>
      <c r="H161" s="838">
        <v>45.437323303412001</v>
      </c>
    </row>
    <row r="162" spans="1:8">
      <c r="A162" s="174">
        <v>2013</v>
      </c>
      <c r="B162" s="838">
        <v>9295.1431009987991</v>
      </c>
      <c r="C162" s="838">
        <v>323.19537668589999</v>
      </c>
      <c r="D162" s="838">
        <v>151.23240000000001</v>
      </c>
      <c r="E162" s="838">
        <v>940.17142079999996</v>
      </c>
      <c r="F162" s="838">
        <v>127.6299648</v>
      </c>
      <c r="G162" s="838">
        <v>7699.2898671243001</v>
      </c>
      <c r="H162" s="838">
        <v>53.624071588625</v>
      </c>
    </row>
    <row r="163" spans="1:8">
      <c r="A163" s="174">
        <v>2014</v>
      </c>
      <c r="B163" s="838">
        <v>11347.567997643</v>
      </c>
      <c r="C163" s="838">
        <v>300.18697562016001</v>
      </c>
      <c r="D163" s="838">
        <v>143.49600000000001</v>
      </c>
      <c r="E163" s="838">
        <v>1043.0021159999999</v>
      </c>
      <c r="F163" s="838">
        <v>153.97261012665999</v>
      </c>
      <c r="G163" s="838">
        <v>9648.3096975097997</v>
      </c>
      <c r="H163" s="838">
        <v>58.600598385936998</v>
      </c>
    </row>
    <row r="164" spans="1:8">
      <c r="A164" s="174">
        <v>2015</v>
      </c>
      <c r="B164" s="838">
        <v>10362.450467660999</v>
      </c>
      <c r="C164" s="838">
        <v>322.51471003822002</v>
      </c>
      <c r="D164" s="838">
        <v>118.386</v>
      </c>
      <c r="E164" s="838">
        <v>1223.6144039999999</v>
      </c>
      <c r="F164" s="838">
        <v>174.027816</v>
      </c>
      <c r="G164" s="838">
        <v>8462.9355648950004</v>
      </c>
      <c r="H164" s="838">
        <v>60.971972728098997</v>
      </c>
    </row>
    <row r="165" spans="1:8">
      <c r="A165" s="174">
        <v>2016</v>
      </c>
      <c r="B165" s="838">
        <v>9766.9548549692008</v>
      </c>
      <c r="C165" s="838">
        <v>319.50200000000001</v>
      </c>
      <c r="D165" s="838">
        <v>133.3152</v>
      </c>
      <c r="E165" s="838">
        <v>1021.7412</v>
      </c>
      <c r="F165" s="838">
        <v>177.27113879999999</v>
      </c>
      <c r="G165" s="838">
        <v>8044.3717389441999</v>
      </c>
      <c r="H165" s="838">
        <v>70.753577224994004</v>
      </c>
    </row>
    <row r="166" spans="1:8">
      <c r="A166" s="174">
        <v>2017</v>
      </c>
      <c r="B166" s="838">
        <v>9774.5612619247004</v>
      </c>
      <c r="C166" s="838">
        <v>319.63299999999998</v>
      </c>
      <c r="D166" s="838">
        <v>138.9744</v>
      </c>
      <c r="E166" s="838">
        <v>1168.0168060799999</v>
      </c>
      <c r="F166" s="838">
        <v>179.99701920000001</v>
      </c>
      <c r="G166" s="838">
        <v>7888.8404005823004</v>
      </c>
      <c r="H166" s="838">
        <v>79.099636062418995</v>
      </c>
    </row>
    <row r="167" spans="1:8" ht="14.5">
      <c r="A167" s="174" t="s">
        <v>1443</v>
      </c>
      <c r="B167" s="838">
        <v>8446.1517783638992</v>
      </c>
      <c r="C167" s="838">
        <v>324.74143835616002</v>
      </c>
      <c r="D167" s="838">
        <v>110.2788</v>
      </c>
      <c r="E167" s="838">
        <v>1234.1147990182001</v>
      </c>
      <c r="F167" s="838">
        <v>185.821416</v>
      </c>
      <c r="G167" s="838">
        <v>6509.9593385879998</v>
      </c>
      <c r="H167" s="838">
        <v>81.235986401470996</v>
      </c>
    </row>
    <row r="168" spans="1:8" ht="13">
      <c r="A168" s="125"/>
      <c r="B168" s="745"/>
      <c r="C168" s="745"/>
      <c r="D168" s="745"/>
      <c r="E168" s="746"/>
      <c r="F168" s="746"/>
      <c r="G168" s="747"/>
      <c r="H168" s="747"/>
    </row>
    <row r="169" spans="1:8" ht="13">
      <c r="A169" s="692"/>
      <c r="B169" s="1285" t="s">
        <v>440</v>
      </c>
      <c r="C169" s="1285"/>
      <c r="D169" s="1285"/>
      <c r="E169" s="1285"/>
      <c r="F169" s="1285"/>
      <c r="G169" s="1285"/>
      <c r="H169" s="1285"/>
    </row>
    <row r="170" spans="1:8" ht="13">
      <c r="A170" s="128"/>
      <c r="B170" s="748"/>
      <c r="C170" s="749"/>
      <c r="D170" s="749"/>
      <c r="E170" s="749"/>
      <c r="F170" s="749"/>
      <c r="G170" s="749"/>
      <c r="H170" s="749"/>
    </row>
    <row r="171" spans="1:8">
      <c r="A171" s="174">
        <v>1990</v>
      </c>
      <c r="B171" s="838">
        <v>1958.3958768575999</v>
      </c>
      <c r="C171" s="838">
        <v>586.16</v>
      </c>
      <c r="D171" s="838" t="s">
        <v>1442</v>
      </c>
      <c r="E171" s="838" t="s">
        <v>1442</v>
      </c>
      <c r="F171" s="838" t="s">
        <v>1442</v>
      </c>
      <c r="G171" s="838">
        <v>1372.2358768576</v>
      </c>
      <c r="H171" s="838" t="s">
        <v>1442</v>
      </c>
    </row>
    <row r="172" spans="1:8">
      <c r="A172" s="174">
        <v>1991</v>
      </c>
      <c r="B172" s="838">
        <v>2033.9752000000001</v>
      </c>
      <c r="C172" s="838">
        <v>644.77599999999995</v>
      </c>
      <c r="D172" s="838" t="s">
        <v>1442</v>
      </c>
      <c r="E172" s="838" t="s">
        <v>1442</v>
      </c>
      <c r="F172" s="838" t="s">
        <v>1442</v>
      </c>
      <c r="G172" s="838">
        <v>1389.1992</v>
      </c>
      <c r="H172" s="838" t="s">
        <v>1442</v>
      </c>
    </row>
    <row r="173" spans="1:8">
      <c r="A173" s="174">
        <v>1992</v>
      </c>
      <c r="B173" s="838">
        <v>1957.4494817458001</v>
      </c>
      <c r="C173" s="838">
        <v>586.16</v>
      </c>
      <c r="D173" s="838" t="s">
        <v>1442</v>
      </c>
      <c r="E173" s="838" t="s">
        <v>1442</v>
      </c>
      <c r="F173" s="838" t="s">
        <v>1442</v>
      </c>
      <c r="G173" s="838">
        <v>1371.2894817458</v>
      </c>
      <c r="H173" s="838" t="s">
        <v>1442</v>
      </c>
    </row>
    <row r="174" spans="1:8">
      <c r="A174" s="174">
        <v>1993</v>
      </c>
      <c r="B174" s="838">
        <v>1959.3054709347</v>
      </c>
      <c r="C174" s="838">
        <v>586.16</v>
      </c>
      <c r="D174" s="838" t="s">
        <v>1442</v>
      </c>
      <c r="E174" s="838" t="s">
        <v>1442</v>
      </c>
      <c r="F174" s="838" t="s">
        <v>1442</v>
      </c>
      <c r="G174" s="838">
        <v>1373.1454709346999</v>
      </c>
      <c r="H174" s="838" t="s">
        <v>1442</v>
      </c>
    </row>
    <row r="175" spans="1:8">
      <c r="A175" s="174">
        <v>1994</v>
      </c>
      <c r="B175" s="838">
        <v>1957.5726623327</v>
      </c>
      <c r="C175" s="838">
        <v>586.16</v>
      </c>
      <c r="D175" s="838" t="s">
        <v>1442</v>
      </c>
      <c r="E175" s="838" t="s">
        <v>1442</v>
      </c>
      <c r="F175" s="838" t="s">
        <v>1442</v>
      </c>
      <c r="G175" s="838">
        <v>1371.4126623326999</v>
      </c>
      <c r="H175" s="838" t="s">
        <v>1442</v>
      </c>
    </row>
    <row r="176" spans="1:8">
      <c r="A176" s="174">
        <v>1995</v>
      </c>
      <c r="B176" s="838">
        <v>2460.1999999999998</v>
      </c>
      <c r="C176" s="838">
        <v>610</v>
      </c>
      <c r="D176" s="838" t="s">
        <v>1442</v>
      </c>
      <c r="E176" s="838">
        <v>7</v>
      </c>
      <c r="F176" s="838" t="s">
        <v>1442</v>
      </c>
      <c r="G176" s="838">
        <v>1843.2</v>
      </c>
      <c r="H176" s="838" t="s">
        <v>1442</v>
      </c>
    </row>
    <row r="177" spans="1:8">
      <c r="A177" s="174">
        <v>1996</v>
      </c>
      <c r="B177" s="838">
        <v>2486.6</v>
      </c>
      <c r="C177" s="838">
        <v>635</v>
      </c>
      <c r="D177" s="838" t="s">
        <v>1442</v>
      </c>
      <c r="E177" s="838">
        <v>36</v>
      </c>
      <c r="F177" s="838" t="s">
        <v>1442</v>
      </c>
      <c r="G177" s="838">
        <v>1815.6</v>
      </c>
      <c r="H177" s="838" t="s">
        <v>1442</v>
      </c>
    </row>
    <row r="178" spans="1:8">
      <c r="A178" s="174">
        <v>1997</v>
      </c>
      <c r="B178" s="838">
        <v>2651.2</v>
      </c>
      <c r="C178" s="838">
        <v>626</v>
      </c>
      <c r="D178" s="838" t="s">
        <v>1442</v>
      </c>
      <c r="E178" s="838">
        <v>53</v>
      </c>
      <c r="F178" s="838" t="s">
        <v>1442</v>
      </c>
      <c r="G178" s="838">
        <v>1972.2</v>
      </c>
      <c r="H178" s="838" t="s">
        <v>1442</v>
      </c>
    </row>
    <row r="179" spans="1:8">
      <c r="A179" s="174">
        <v>1998</v>
      </c>
      <c r="B179" s="838" t="s">
        <v>493</v>
      </c>
      <c r="C179" s="838" t="s">
        <v>493</v>
      </c>
      <c r="D179" s="838" t="s">
        <v>493</v>
      </c>
      <c r="E179" s="838" t="s">
        <v>493</v>
      </c>
      <c r="F179" s="838" t="s">
        <v>493</v>
      </c>
      <c r="G179" s="838" t="s">
        <v>493</v>
      </c>
      <c r="H179" s="838" t="s">
        <v>493</v>
      </c>
    </row>
    <row r="180" spans="1:8">
      <c r="A180" s="174">
        <v>1999</v>
      </c>
      <c r="B180" s="838" t="s">
        <v>493</v>
      </c>
      <c r="C180" s="838" t="s">
        <v>493</v>
      </c>
      <c r="D180" s="838" t="s">
        <v>493</v>
      </c>
      <c r="E180" s="838" t="s">
        <v>493</v>
      </c>
      <c r="F180" s="838" t="s">
        <v>493</v>
      </c>
      <c r="G180" s="838" t="s">
        <v>493</v>
      </c>
      <c r="H180" s="838" t="s">
        <v>493</v>
      </c>
    </row>
    <row r="181" spans="1:8">
      <c r="A181" s="174">
        <v>2000</v>
      </c>
      <c r="B181" s="838" t="s">
        <v>493</v>
      </c>
      <c r="C181" s="838" t="s">
        <v>493</v>
      </c>
      <c r="D181" s="838" t="s">
        <v>493</v>
      </c>
      <c r="E181" s="838" t="s">
        <v>493</v>
      </c>
      <c r="F181" s="838" t="s">
        <v>493</v>
      </c>
      <c r="G181" s="838" t="s">
        <v>493</v>
      </c>
      <c r="H181" s="838" t="s">
        <v>493</v>
      </c>
    </row>
    <row r="182" spans="1:8">
      <c r="A182" s="174">
        <v>2001</v>
      </c>
      <c r="B182" s="838" t="s">
        <v>493</v>
      </c>
      <c r="C182" s="838" t="s">
        <v>493</v>
      </c>
      <c r="D182" s="838" t="s">
        <v>493</v>
      </c>
      <c r="E182" s="838" t="s">
        <v>493</v>
      </c>
      <c r="F182" s="838" t="s">
        <v>493</v>
      </c>
      <c r="G182" s="838" t="s">
        <v>493</v>
      </c>
      <c r="H182" s="838" t="s">
        <v>493</v>
      </c>
    </row>
    <row r="183" spans="1:8">
      <c r="A183" s="174">
        <v>2002</v>
      </c>
      <c r="B183" s="838" t="s">
        <v>493</v>
      </c>
      <c r="C183" s="838" t="s">
        <v>493</v>
      </c>
      <c r="D183" s="838" t="s">
        <v>493</v>
      </c>
      <c r="E183" s="838" t="s">
        <v>493</v>
      </c>
      <c r="F183" s="838" t="s">
        <v>493</v>
      </c>
      <c r="G183" s="838" t="s">
        <v>493</v>
      </c>
      <c r="H183" s="838" t="s">
        <v>493</v>
      </c>
    </row>
    <row r="184" spans="1:8">
      <c r="A184" s="174">
        <v>2003</v>
      </c>
      <c r="B184" s="838">
        <v>4582.0932378181997</v>
      </c>
      <c r="C184" s="838">
        <v>752.32389999999998</v>
      </c>
      <c r="D184" s="838">
        <v>1.5984</v>
      </c>
      <c r="E184" s="838">
        <v>154.53720000000001</v>
      </c>
      <c r="F184" s="838">
        <v>44.496720000000003</v>
      </c>
      <c r="G184" s="838">
        <v>3526.8286178182002</v>
      </c>
      <c r="H184" s="838">
        <v>102.30840000000001</v>
      </c>
    </row>
    <row r="185" spans="1:8">
      <c r="A185" s="174">
        <v>2004</v>
      </c>
      <c r="B185" s="838">
        <v>6100.7465881318003</v>
      </c>
      <c r="C185" s="838">
        <v>763.74490000000003</v>
      </c>
      <c r="D185" s="838">
        <v>2.52</v>
      </c>
      <c r="E185" s="838">
        <v>170.10720000000001</v>
      </c>
      <c r="F185" s="838">
        <v>48.286259999999999</v>
      </c>
      <c r="G185" s="838">
        <v>5011.9042281317998</v>
      </c>
      <c r="H185" s="838">
        <v>104.184</v>
      </c>
    </row>
    <row r="186" spans="1:8">
      <c r="A186" s="174">
        <v>2005</v>
      </c>
      <c r="B186" s="838">
        <v>7726.1701541596003</v>
      </c>
      <c r="C186" s="838">
        <v>726.72299999999996</v>
      </c>
      <c r="D186" s="838">
        <v>2.3652000000000002</v>
      </c>
      <c r="E186" s="838">
        <v>160.77600000000001</v>
      </c>
      <c r="F186" s="838">
        <v>52.785899999999998</v>
      </c>
      <c r="G186" s="838">
        <v>6677.3164541595997</v>
      </c>
      <c r="H186" s="838">
        <v>106.20359999999999</v>
      </c>
    </row>
    <row r="187" spans="1:8">
      <c r="A187" s="174">
        <v>2006</v>
      </c>
      <c r="B187" s="838">
        <v>11720.665674714</v>
      </c>
      <c r="C187" s="838">
        <v>769.12657945205001</v>
      </c>
      <c r="D187" s="838">
        <v>2.1240000000000001</v>
      </c>
      <c r="E187" s="838">
        <v>157.3596</v>
      </c>
      <c r="F187" s="838">
        <v>58.513500000000001</v>
      </c>
      <c r="G187" s="838">
        <v>10635.041995262</v>
      </c>
      <c r="H187" s="838">
        <v>98.5</v>
      </c>
    </row>
    <row r="188" spans="1:8">
      <c r="A188" s="174">
        <v>2007</v>
      </c>
      <c r="B188" s="838">
        <v>13260.116716492001</v>
      </c>
      <c r="C188" s="838">
        <v>746.72544441600996</v>
      </c>
      <c r="D188" s="838">
        <v>2.7431999999999999</v>
      </c>
      <c r="E188" s="838">
        <v>191.22479999999999</v>
      </c>
      <c r="F188" s="838">
        <v>69.159419999999997</v>
      </c>
      <c r="G188" s="838">
        <v>12141.763852075999</v>
      </c>
      <c r="H188" s="838">
        <v>108.5</v>
      </c>
    </row>
    <row r="189" spans="1:8">
      <c r="A189" s="174">
        <v>2008</v>
      </c>
      <c r="B189" s="838">
        <v>11556.196870567999</v>
      </c>
      <c r="C189" s="838">
        <v>721.56144681597004</v>
      </c>
      <c r="D189" s="838">
        <v>2.1707999999999998</v>
      </c>
      <c r="E189" s="838">
        <v>183.4128</v>
      </c>
      <c r="F189" s="838">
        <v>83.404560419999996</v>
      </c>
      <c r="G189" s="838">
        <v>10390.991663332001</v>
      </c>
      <c r="H189" s="838">
        <v>174.65559999999999</v>
      </c>
    </row>
    <row r="190" spans="1:8">
      <c r="A190" s="174">
        <v>2009</v>
      </c>
      <c r="B190" s="838">
        <v>12180.705839478</v>
      </c>
      <c r="C190" s="838">
        <v>702.33445975712004</v>
      </c>
      <c r="D190" s="838">
        <v>1.6919999999999999</v>
      </c>
      <c r="E190" s="838">
        <v>172.77588</v>
      </c>
      <c r="F190" s="838">
        <v>101.65044042</v>
      </c>
      <c r="G190" s="838">
        <v>11022.591396787</v>
      </c>
      <c r="H190" s="838">
        <v>179.66166251358999</v>
      </c>
    </row>
    <row r="191" spans="1:8">
      <c r="A191" s="174">
        <v>2010</v>
      </c>
      <c r="B191" s="838">
        <v>11278.237792071001</v>
      </c>
      <c r="C191" s="838">
        <v>738.68927996815</v>
      </c>
      <c r="D191" s="838">
        <v>1.895472</v>
      </c>
      <c r="E191" s="838">
        <v>215.40063599999999</v>
      </c>
      <c r="F191" s="838">
        <v>119.027556</v>
      </c>
      <c r="G191" s="838">
        <v>10001.966990936</v>
      </c>
      <c r="H191" s="838">
        <v>201.25785716685999</v>
      </c>
    </row>
    <row r="192" spans="1:8">
      <c r="A192" s="174">
        <v>2011</v>
      </c>
      <c r="B192" s="838">
        <v>11032.541671494</v>
      </c>
      <c r="C192" s="838">
        <v>747.88086027397003</v>
      </c>
      <c r="D192" s="838">
        <v>1.799172</v>
      </c>
      <c r="E192" s="838">
        <v>296.55727200000001</v>
      </c>
      <c r="F192" s="838">
        <v>140.23249200000001</v>
      </c>
      <c r="G192" s="838">
        <v>9617.9259086202001</v>
      </c>
      <c r="H192" s="838">
        <v>228.14596659983999</v>
      </c>
    </row>
    <row r="193" spans="1:8">
      <c r="A193" s="174">
        <v>2012</v>
      </c>
      <c r="B193" s="838">
        <v>11497.988683809999</v>
      </c>
      <c r="C193" s="838">
        <v>782.45646561644003</v>
      </c>
      <c r="D193" s="838">
        <v>1.662336</v>
      </c>
      <c r="E193" s="838">
        <v>293.81382000000002</v>
      </c>
      <c r="F193" s="838">
        <v>184.36766399999999</v>
      </c>
      <c r="G193" s="838">
        <v>9942.5776124437998</v>
      </c>
      <c r="H193" s="838">
        <v>293.11078575018001</v>
      </c>
    </row>
    <row r="194" spans="1:8">
      <c r="A194" s="174">
        <v>2013</v>
      </c>
      <c r="B194" s="838">
        <v>10410.587566108999</v>
      </c>
      <c r="C194" s="838">
        <v>740.4058690411</v>
      </c>
      <c r="D194" s="838">
        <v>1.830168</v>
      </c>
      <c r="E194" s="838">
        <v>268.66425600000002</v>
      </c>
      <c r="F194" s="838">
        <v>197.84502000000001</v>
      </c>
      <c r="G194" s="838">
        <v>8887.2872925373995</v>
      </c>
      <c r="H194" s="838">
        <v>314.55496053083999</v>
      </c>
    </row>
    <row r="195" spans="1:8">
      <c r="A195" s="174">
        <v>2014</v>
      </c>
      <c r="B195" s="838">
        <v>11686.047981227</v>
      </c>
      <c r="C195" s="838">
        <v>766.86310506848997</v>
      </c>
      <c r="D195" s="838">
        <v>1.317348</v>
      </c>
      <c r="E195" s="838">
        <v>301.71956399999999</v>
      </c>
      <c r="F195" s="838">
        <v>207.26506800000001</v>
      </c>
      <c r="G195" s="838">
        <v>10069.737278663</v>
      </c>
      <c r="H195" s="838">
        <v>339.14561749457999</v>
      </c>
    </row>
    <row r="196" spans="1:8">
      <c r="A196" s="174">
        <v>2015</v>
      </c>
      <c r="B196" s="838">
        <v>11784.991797151</v>
      </c>
      <c r="C196" s="838">
        <v>790.95235506848996</v>
      </c>
      <c r="D196" s="838">
        <v>1.657224</v>
      </c>
      <c r="E196" s="838">
        <v>384.21</v>
      </c>
      <c r="F196" s="838">
        <v>225.56991600000001</v>
      </c>
      <c r="G196" s="838">
        <v>10022.777378483999</v>
      </c>
      <c r="H196" s="838">
        <v>359.82492359854001</v>
      </c>
    </row>
    <row r="197" spans="1:8">
      <c r="A197" s="174">
        <v>2016</v>
      </c>
      <c r="B197" s="838">
        <v>10862.248877943999</v>
      </c>
      <c r="C197" s="838">
        <v>800.45122054795002</v>
      </c>
      <c r="D197" s="838">
        <v>1.7304839999999999</v>
      </c>
      <c r="E197" s="838">
        <v>322.20831600000002</v>
      </c>
      <c r="F197" s="838">
        <v>223.74266399999999</v>
      </c>
      <c r="G197" s="838">
        <v>9134.6090504858003</v>
      </c>
      <c r="H197" s="838">
        <v>379.50714291059001</v>
      </c>
    </row>
    <row r="198" spans="1:8">
      <c r="A198" s="174">
        <v>2017</v>
      </c>
      <c r="B198" s="838">
        <v>11195.029557807</v>
      </c>
      <c r="C198" s="838">
        <v>798.31088068493</v>
      </c>
      <c r="D198" s="838">
        <v>2.3862960000000002</v>
      </c>
      <c r="E198" s="838">
        <v>546.63998400000003</v>
      </c>
      <c r="F198" s="838">
        <v>217.77984000000001</v>
      </c>
      <c r="G198" s="838">
        <v>9227.6779804029993</v>
      </c>
      <c r="H198" s="838">
        <v>402.23457671899001</v>
      </c>
    </row>
    <row r="199" spans="1:8">
      <c r="A199" s="174">
        <v>2018</v>
      </c>
      <c r="B199" s="838" t="s">
        <v>493</v>
      </c>
      <c r="C199" s="838" t="s">
        <v>493</v>
      </c>
      <c r="D199" s="838" t="s">
        <v>493</v>
      </c>
      <c r="E199" s="838" t="s">
        <v>493</v>
      </c>
      <c r="F199" s="838" t="s">
        <v>493</v>
      </c>
      <c r="G199" s="838" t="s">
        <v>493</v>
      </c>
      <c r="H199" s="838" t="s">
        <v>493</v>
      </c>
    </row>
    <row r="200" spans="1:8" ht="13">
      <c r="A200" s="125"/>
      <c r="B200" s="745"/>
      <c r="C200" s="745"/>
      <c r="D200" s="745"/>
      <c r="E200" s="746"/>
      <c r="F200" s="746"/>
      <c r="G200" s="747"/>
      <c r="H200" s="747"/>
    </row>
    <row r="201" spans="1:8" ht="13">
      <c r="A201" s="692"/>
      <c r="B201" s="1285" t="s">
        <v>441</v>
      </c>
      <c r="C201" s="1285"/>
      <c r="D201" s="1285"/>
      <c r="E201" s="1285"/>
      <c r="F201" s="1285"/>
      <c r="G201" s="1285"/>
      <c r="H201" s="1285"/>
    </row>
    <row r="202" spans="1:8" ht="13">
      <c r="A202" s="128"/>
      <c r="B202" s="748"/>
      <c r="C202" s="749"/>
      <c r="D202" s="749"/>
      <c r="E202" s="749"/>
      <c r="F202" s="749"/>
      <c r="G202" s="749"/>
      <c r="H202" s="749"/>
    </row>
    <row r="203" spans="1:8">
      <c r="A203" s="174">
        <v>1990</v>
      </c>
      <c r="B203" s="838">
        <v>8336</v>
      </c>
      <c r="C203" s="838">
        <v>1188</v>
      </c>
      <c r="D203" s="838">
        <v>643</v>
      </c>
      <c r="E203" s="838" t="s">
        <v>1442</v>
      </c>
      <c r="F203" s="838" t="s">
        <v>1442</v>
      </c>
      <c r="G203" s="838">
        <v>6505</v>
      </c>
      <c r="H203" s="838" t="s">
        <v>1442</v>
      </c>
    </row>
    <row r="204" spans="1:8">
      <c r="A204" s="174">
        <v>1991</v>
      </c>
      <c r="B204" s="838">
        <v>8834</v>
      </c>
      <c r="C204" s="838">
        <v>1146</v>
      </c>
      <c r="D204" s="838">
        <v>558</v>
      </c>
      <c r="E204" s="838" t="s">
        <v>1442</v>
      </c>
      <c r="F204" s="838" t="s">
        <v>1442</v>
      </c>
      <c r="G204" s="838">
        <v>7130</v>
      </c>
      <c r="H204" s="838" t="s">
        <v>1442</v>
      </c>
    </row>
    <row r="205" spans="1:8">
      <c r="A205" s="174">
        <v>1992</v>
      </c>
      <c r="B205" s="838">
        <v>9039</v>
      </c>
      <c r="C205" s="838">
        <v>1674</v>
      </c>
      <c r="D205" s="838">
        <v>774</v>
      </c>
      <c r="E205" s="838" t="s">
        <v>1442</v>
      </c>
      <c r="F205" s="838" t="s">
        <v>1442</v>
      </c>
      <c r="G205" s="838">
        <v>6591</v>
      </c>
      <c r="H205" s="838" t="s">
        <v>1442</v>
      </c>
    </row>
    <row r="206" spans="1:8">
      <c r="A206" s="174">
        <v>1993</v>
      </c>
      <c r="B206" s="838">
        <v>9024</v>
      </c>
      <c r="C206" s="838">
        <v>1951</v>
      </c>
      <c r="D206" s="838">
        <v>663</v>
      </c>
      <c r="E206" s="838" t="s">
        <v>1442</v>
      </c>
      <c r="F206" s="838" t="s">
        <v>1442</v>
      </c>
      <c r="G206" s="838">
        <v>6410</v>
      </c>
      <c r="H206" s="838" t="s">
        <v>1442</v>
      </c>
    </row>
    <row r="207" spans="1:8">
      <c r="A207" s="174">
        <v>1994</v>
      </c>
      <c r="B207" s="838">
        <v>9258</v>
      </c>
      <c r="C207" s="838">
        <v>1879</v>
      </c>
      <c r="D207" s="838">
        <v>848</v>
      </c>
      <c r="E207" s="838" t="s">
        <v>1442</v>
      </c>
      <c r="F207" s="838" t="s">
        <v>1442</v>
      </c>
      <c r="G207" s="838">
        <v>6531</v>
      </c>
      <c r="H207" s="838" t="s">
        <v>1442</v>
      </c>
    </row>
    <row r="208" spans="1:8">
      <c r="A208" s="174">
        <v>1995</v>
      </c>
      <c r="B208" s="838">
        <v>9532</v>
      </c>
      <c r="C208" s="838" t="s">
        <v>1442</v>
      </c>
      <c r="D208" s="838">
        <v>1026</v>
      </c>
      <c r="E208" s="838" t="s">
        <v>1442</v>
      </c>
      <c r="F208" s="838" t="s">
        <v>1442</v>
      </c>
      <c r="G208" s="838">
        <v>8506</v>
      </c>
      <c r="H208" s="838" t="s">
        <v>1442</v>
      </c>
    </row>
    <row r="209" spans="1:8">
      <c r="A209" s="174">
        <v>1996</v>
      </c>
      <c r="B209" s="838">
        <v>7811</v>
      </c>
      <c r="C209" s="838" t="s">
        <v>1442</v>
      </c>
      <c r="D209" s="838">
        <v>795</v>
      </c>
      <c r="E209" s="838" t="s">
        <v>1442</v>
      </c>
      <c r="F209" s="838" t="s">
        <v>1442</v>
      </c>
      <c r="G209" s="838">
        <v>7016</v>
      </c>
      <c r="H209" s="838" t="s">
        <v>1442</v>
      </c>
    </row>
    <row r="210" spans="1:8">
      <c r="A210" s="174">
        <v>1997</v>
      </c>
      <c r="B210" s="838">
        <v>8465</v>
      </c>
      <c r="C210" s="838" t="s">
        <v>1442</v>
      </c>
      <c r="D210" s="838">
        <v>727</v>
      </c>
      <c r="E210" s="838" t="s">
        <v>1442</v>
      </c>
      <c r="F210" s="838" t="s">
        <v>1442</v>
      </c>
      <c r="G210" s="838">
        <v>7738</v>
      </c>
      <c r="H210" s="838" t="s">
        <v>1442</v>
      </c>
    </row>
    <row r="211" spans="1:8">
      <c r="A211" s="174">
        <v>1998</v>
      </c>
      <c r="B211" s="838">
        <v>8586</v>
      </c>
      <c r="C211" s="838" t="s">
        <v>1442</v>
      </c>
      <c r="D211" s="838">
        <v>878</v>
      </c>
      <c r="E211" s="838" t="s">
        <v>1442</v>
      </c>
      <c r="F211" s="838" t="s">
        <v>1442</v>
      </c>
      <c r="G211" s="838">
        <v>7708</v>
      </c>
      <c r="H211" s="838" t="s">
        <v>1442</v>
      </c>
    </row>
    <row r="212" spans="1:8">
      <c r="A212" s="174">
        <v>1999</v>
      </c>
      <c r="B212" s="838">
        <v>7979</v>
      </c>
      <c r="C212" s="838" t="s">
        <v>1442</v>
      </c>
      <c r="D212" s="838">
        <v>904</v>
      </c>
      <c r="E212" s="838" t="s">
        <v>1442</v>
      </c>
      <c r="F212" s="838" t="s">
        <v>1442</v>
      </c>
      <c r="G212" s="838">
        <v>7075</v>
      </c>
      <c r="H212" s="838" t="s">
        <v>1442</v>
      </c>
    </row>
    <row r="213" spans="1:8">
      <c r="A213" s="174">
        <v>2000</v>
      </c>
      <c r="B213" s="838">
        <v>20157</v>
      </c>
      <c r="C213" s="838">
        <v>1886</v>
      </c>
      <c r="D213" s="838">
        <v>1220</v>
      </c>
      <c r="E213" s="838">
        <v>778</v>
      </c>
      <c r="F213" s="838" t="s">
        <v>1442</v>
      </c>
      <c r="G213" s="838">
        <v>16273</v>
      </c>
      <c r="H213" s="838" t="s">
        <v>1442</v>
      </c>
    </row>
    <row r="214" spans="1:8">
      <c r="A214" s="174">
        <v>2001</v>
      </c>
      <c r="B214" s="838">
        <v>24495</v>
      </c>
      <c r="C214" s="838">
        <v>2226</v>
      </c>
      <c r="D214" s="838">
        <v>1663.2</v>
      </c>
      <c r="E214" s="838">
        <v>1000.8</v>
      </c>
      <c r="F214" s="838" t="s">
        <v>1442</v>
      </c>
      <c r="G214" s="838">
        <v>19605</v>
      </c>
      <c r="H214" s="838" t="s">
        <v>1442</v>
      </c>
    </row>
    <row r="215" spans="1:8">
      <c r="A215" s="174">
        <v>2002</v>
      </c>
      <c r="B215" s="838">
        <v>25163</v>
      </c>
      <c r="C215" s="838">
        <v>3108</v>
      </c>
      <c r="D215" s="838">
        <v>1397</v>
      </c>
      <c r="E215" s="838">
        <v>1318</v>
      </c>
      <c r="F215" s="838" t="s">
        <v>1442</v>
      </c>
      <c r="G215" s="838">
        <v>19340</v>
      </c>
      <c r="H215" s="838" t="s">
        <v>1442</v>
      </c>
    </row>
    <row r="216" spans="1:8">
      <c r="A216" s="174">
        <v>2003</v>
      </c>
      <c r="B216" s="838">
        <v>31149</v>
      </c>
      <c r="C216" s="838">
        <v>3005</v>
      </c>
      <c r="D216" s="838">
        <v>1047</v>
      </c>
      <c r="E216" s="838">
        <v>1323</v>
      </c>
      <c r="F216" s="838">
        <v>482</v>
      </c>
      <c r="G216" s="838">
        <v>24959</v>
      </c>
      <c r="H216" s="838">
        <v>333</v>
      </c>
    </row>
    <row r="217" spans="1:8">
      <c r="A217" s="174">
        <v>2004</v>
      </c>
      <c r="B217" s="838">
        <v>34076</v>
      </c>
      <c r="C217" s="838">
        <v>3293</v>
      </c>
      <c r="D217" s="838">
        <v>1227</v>
      </c>
      <c r="E217" s="838">
        <v>1653</v>
      </c>
      <c r="F217" s="838">
        <v>677</v>
      </c>
      <c r="G217" s="838">
        <v>26886</v>
      </c>
      <c r="H217" s="838">
        <v>340</v>
      </c>
    </row>
    <row r="218" spans="1:8">
      <c r="A218" s="174">
        <v>2005</v>
      </c>
      <c r="B218" s="838">
        <v>38494</v>
      </c>
      <c r="C218" s="838">
        <v>2582</v>
      </c>
      <c r="D218" s="838">
        <v>1417</v>
      </c>
      <c r="E218" s="838">
        <v>1821</v>
      </c>
      <c r="F218" s="838">
        <v>791</v>
      </c>
      <c r="G218" s="838">
        <v>31571</v>
      </c>
      <c r="H218" s="838">
        <v>312</v>
      </c>
    </row>
    <row r="219" spans="1:8">
      <c r="A219" s="174">
        <v>2006</v>
      </c>
      <c r="B219" s="838">
        <v>50600</v>
      </c>
      <c r="C219" s="838">
        <v>3090</v>
      </c>
      <c r="D219" s="838">
        <v>1415</v>
      </c>
      <c r="E219" s="838">
        <v>2082</v>
      </c>
      <c r="F219" s="838">
        <v>918</v>
      </c>
      <c r="G219" s="838">
        <v>42752</v>
      </c>
      <c r="H219" s="838">
        <v>343</v>
      </c>
    </row>
    <row r="220" spans="1:8">
      <c r="A220" s="174">
        <v>2007</v>
      </c>
      <c r="B220" s="838">
        <v>50852</v>
      </c>
      <c r="C220" s="838">
        <v>2692</v>
      </c>
      <c r="D220" s="838">
        <v>1728</v>
      </c>
      <c r="E220" s="838">
        <v>2526</v>
      </c>
      <c r="F220" s="838">
        <v>1220</v>
      </c>
      <c r="G220" s="838">
        <v>42226</v>
      </c>
      <c r="H220" s="838">
        <v>460</v>
      </c>
    </row>
    <row r="221" spans="1:8">
      <c r="A221" s="174">
        <v>2008</v>
      </c>
      <c r="B221" s="838">
        <v>52618</v>
      </c>
      <c r="C221" s="838">
        <v>2418</v>
      </c>
      <c r="D221" s="838">
        <v>1614</v>
      </c>
      <c r="E221" s="838">
        <v>2457</v>
      </c>
      <c r="F221" s="838">
        <v>1633</v>
      </c>
      <c r="G221" s="838">
        <v>43507</v>
      </c>
      <c r="H221" s="838">
        <v>989</v>
      </c>
    </row>
    <row r="222" spans="1:8">
      <c r="A222" s="174">
        <v>2009</v>
      </c>
      <c r="B222" s="838">
        <v>54222</v>
      </c>
      <c r="C222" s="838">
        <v>2358</v>
      </c>
      <c r="D222" s="838">
        <v>1651</v>
      </c>
      <c r="E222" s="838">
        <v>2389</v>
      </c>
      <c r="F222" s="838">
        <v>2099</v>
      </c>
      <c r="G222" s="838">
        <v>44702</v>
      </c>
      <c r="H222" s="838">
        <v>1023</v>
      </c>
    </row>
    <row r="223" spans="1:8">
      <c r="A223" s="174">
        <v>2010</v>
      </c>
      <c r="B223" s="838">
        <v>67868</v>
      </c>
      <c r="C223" s="838">
        <v>2093</v>
      </c>
      <c r="D223" s="838">
        <v>1897</v>
      </c>
      <c r="E223" s="838">
        <v>2334</v>
      </c>
      <c r="F223" s="838">
        <v>3123</v>
      </c>
      <c r="G223" s="838">
        <v>57284</v>
      </c>
      <c r="H223" s="838">
        <v>1137</v>
      </c>
    </row>
    <row r="224" spans="1:8">
      <c r="A224" s="174">
        <v>2011</v>
      </c>
      <c r="B224" s="838">
        <v>68966</v>
      </c>
      <c r="C224" s="838">
        <v>2202</v>
      </c>
      <c r="D224" s="838">
        <v>1261</v>
      </c>
      <c r="E224" s="838">
        <v>3180</v>
      </c>
      <c r="F224" s="838">
        <v>4837</v>
      </c>
      <c r="G224" s="838">
        <v>56177</v>
      </c>
      <c r="H224" s="838">
        <v>1309</v>
      </c>
    </row>
    <row r="225" spans="1:8">
      <c r="A225" s="174">
        <v>2012</v>
      </c>
      <c r="B225" s="838">
        <v>71178.702000000005</v>
      </c>
      <c r="C225" s="838">
        <v>1698.4849999999999</v>
      </c>
      <c r="D225" s="838">
        <v>1148.18</v>
      </c>
      <c r="E225" s="838">
        <v>3701.145</v>
      </c>
      <c r="F225" s="838">
        <v>6161.6840000000002</v>
      </c>
      <c r="G225" s="838">
        <v>56642.250999999997</v>
      </c>
      <c r="H225" s="838">
        <v>1826.9570000000001</v>
      </c>
    </row>
    <row r="226" spans="1:8">
      <c r="A226" s="174">
        <v>2013</v>
      </c>
      <c r="B226" s="838">
        <v>73964.329930972002</v>
      </c>
      <c r="C226" s="838">
        <v>1592.1404299999999</v>
      </c>
      <c r="D226" s="838">
        <v>1411.688664</v>
      </c>
      <c r="E226" s="838">
        <v>4412.0071440000002</v>
      </c>
      <c r="F226" s="838">
        <v>6637.851216</v>
      </c>
      <c r="G226" s="838">
        <v>57901.905420000003</v>
      </c>
      <c r="H226" s="838">
        <v>2008.7370569715999</v>
      </c>
    </row>
    <row r="227" spans="1:8">
      <c r="A227" s="174">
        <v>2014</v>
      </c>
      <c r="B227" s="838">
        <v>73955.143930749007</v>
      </c>
      <c r="C227" s="838">
        <v>1597.4037513699</v>
      </c>
      <c r="D227" s="838">
        <v>1065.24</v>
      </c>
      <c r="E227" s="838">
        <v>5143.9004999999997</v>
      </c>
      <c r="F227" s="838">
        <v>7201.0491480000001</v>
      </c>
      <c r="G227" s="838">
        <v>56722.206996900997</v>
      </c>
      <c r="H227" s="838">
        <v>2225.3435344783002</v>
      </c>
    </row>
    <row r="228" spans="1:8">
      <c r="A228" s="174">
        <v>2015</v>
      </c>
      <c r="B228" s="838">
        <v>79163.091627931004</v>
      </c>
      <c r="C228" s="838">
        <v>1731.9620723288001</v>
      </c>
      <c r="D228" s="838">
        <v>1072.463256</v>
      </c>
      <c r="E228" s="838">
        <v>7578.7092000000002</v>
      </c>
      <c r="F228" s="838">
        <v>7668.9971999999998</v>
      </c>
      <c r="G228" s="838">
        <v>58703.749740453997</v>
      </c>
      <c r="H228" s="838">
        <v>2407.2101591483001</v>
      </c>
    </row>
    <row r="229" spans="1:8">
      <c r="A229" s="174">
        <v>2016</v>
      </c>
      <c r="B229" s="838">
        <v>82710.859332991007</v>
      </c>
      <c r="C229" s="838">
        <v>1683.3171743836001</v>
      </c>
      <c r="D229" s="838">
        <v>1136.0196000000001</v>
      </c>
      <c r="E229" s="838">
        <v>7934.8392000000003</v>
      </c>
      <c r="F229" s="838">
        <v>7508.9772000000003</v>
      </c>
      <c r="G229" s="838">
        <v>61843.565551763</v>
      </c>
      <c r="H229" s="838">
        <v>2604.1406068441001</v>
      </c>
    </row>
    <row r="230" spans="1:8">
      <c r="A230" s="174">
        <v>2017</v>
      </c>
      <c r="B230" s="838">
        <v>86436.288456445996</v>
      </c>
      <c r="C230" s="838">
        <v>1699.264459726</v>
      </c>
      <c r="D230" s="838">
        <v>1055.2788</v>
      </c>
      <c r="E230" s="838">
        <v>11644.6284</v>
      </c>
      <c r="F230" s="838">
        <v>7575.5915999999997</v>
      </c>
      <c r="G230" s="838">
        <v>61548.531922930997</v>
      </c>
      <c r="H230" s="838">
        <v>2912.9932737892</v>
      </c>
    </row>
    <row r="231" spans="1:8" ht="14.5">
      <c r="A231" s="174" t="s">
        <v>1443</v>
      </c>
      <c r="B231" s="838">
        <v>95685.163351875002</v>
      </c>
      <c r="C231" s="838">
        <v>1649.3184794521001</v>
      </c>
      <c r="D231" s="838">
        <v>728.32309610043001</v>
      </c>
      <c r="E231" s="838">
        <v>13800.501061200001</v>
      </c>
      <c r="F231" s="838">
        <v>8364.4272000000001</v>
      </c>
      <c r="G231" s="838">
        <v>67959.304474724995</v>
      </c>
      <c r="H231" s="838">
        <v>3183.2890403972001</v>
      </c>
    </row>
    <row r="232" spans="1:8" ht="13">
      <c r="A232" s="125"/>
      <c r="B232" s="745"/>
      <c r="C232" s="745"/>
      <c r="D232" s="745"/>
      <c r="E232" s="746"/>
      <c r="F232" s="746"/>
      <c r="G232" s="747"/>
      <c r="H232" s="747"/>
    </row>
    <row r="233" spans="1:8" ht="13">
      <c r="A233" s="692"/>
      <c r="B233" s="1285" t="s">
        <v>442</v>
      </c>
      <c r="C233" s="1285"/>
      <c r="D233" s="1285"/>
      <c r="E233" s="1285"/>
      <c r="F233" s="1285"/>
      <c r="G233" s="1285"/>
      <c r="H233" s="1285"/>
    </row>
    <row r="234" spans="1:8" ht="13">
      <c r="A234" s="128"/>
      <c r="B234" s="748"/>
      <c r="C234" s="749"/>
      <c r="D234" s="749"/>
      <c r="E234" s="749"/>
      <c r="F234" s="749"/>
      <c r="G234" s="749"/>
      <c r="H234" s="749"/>
    </row>
    <row r="235" spans="1:8">
      <c r="A235" s="174">
        <v>1990</v>
      </c>
      <c r="B235" s="838">
        <v>1574.2</v>
      </c>
      <c r="C235" s="838">
        <v>23</v>
      </c>
      <c r="D235" s="838">
        <v>7.2</v>
      </c>
      <c r="E235" s="838" t="s">
        <v>1442</v>
      </c>
      <c r="F235" s="838" t="s">
        <v>1442</v>
      </c>
      <c r="G235" s="838">
        <v>1544</v>
      </c>
      <c r="H235" s="838" t="s">
        <v>1442</v>
      </c>
    </row>
    <row r="236" spans="1:8">
      <c r="A236" s="174">
        <v>1991</v>
      </c>
      <c r="B236" s="838">
        <v>784.2</v>
      </c>
      <c r="C236" s="838">
        <v>23</v>
      </c>
      <c r="D236" s="838">
        <v>7.2</v>
      </c>
      <c r="E236" s="838" t="s">
        <v>1442</v>
      </c>
      <c r="F236" s="838" t="s">
        <v>1442</v>
      </c>
      <c r="G236" s="838">
        <v>754</v>
      </c>
      <c r="H236" s="838" t="s">
        <v>1442</v>
      </c>
    </row>
    <row r="237" spans="1:8">
      <c r="A237" s="174">
        <v>1992</v>
      </c>
      <c r="B237" s="838">
        <v>444.2</v>
      </c>
      <c r="C237" s="838">
        <v>6</v>
      </c>
      <c r="D237" s="838">
        <v>7.2</v>
      </c>
      <c r="E237" s="838" t="s">
        <v>1442</v>
      </c>
      <c r="F237" s="838" t="s">
        <v>1442</v>
      </c>
      <c r="G237" s="838">
        <v>431</v>
      </c>
      <c r="H237" s="838" t="s">
        <v>1442</v>
      </c>
    </row>
    <row r="238" spans="1:8">
      <c r="A238" s="174">
        <v>1993</v>
      </c>
      <c r="B238" s="838">
        <v>1300</v>
      </c>
      <c r="C238" s="838">
        <v>13</v>
      </c>
      <c r="D238" s="838">
        <v>22</v>
      </c>
      <c r="E238" s="838" t="s">
        <v>1442</v>
      </c>
      <c r="F238" s="838" t="s">
        <v>1442</v>
      </c>
      <c r="G238" s="838">
        <v>1265</v>
      </c>
      <c r="H238" s="838" t="s">
        <v>1442</v>
      </c>
    </row>
    <row r="239" spans="1:8">
      <c r="A239" s="174">
        <v>1994</v>
      </c>
      <c r="B239" s="838">
        <v>1587</v>
      </c>
      <c r="C239" s="838">
        <v>29</v>
      </c>
      <c r="D239" s="838">
        <v>18</v>
      </c>
      <c r="E239" s="838">
        <v>629</v>
      </c>
      <c r="F239" s="838" t="s">
        <v>1442</v>
      </c>
      <c r="G239" s="838">
        <v>826</v>
      </c>
      <c r="H239" s="838">
        <v>85</v>
      </c>
    </row>
    <row r="240" spans="1:8">
      <c r="A240" s="174">
        <v>1995</v>
      </c>
      <c r="B240" s="838">
        <v>2428</v>
      </c>
      <c r="C240" s="838">
        <v>157</v>
      </c>
      <c r="D240" s="838">
        <v>18</v>
      </c>
      <c r="E240" s="838">
        <v>332</v>
      </c>
      <c r="F240" s="838" t="s">
        <v>1442</v>
      </c>
      <c r="G240" s="838">
        <v>1776</v>
      </c>
      <c r="H240" s="838">
        <v>145</v>
      </c>
    </row>
    <row r="241" spans="1:8">
      <c r="A241" s="174">
        <v>1996</v>
      </c>
      <c r="B241" s="838">
        <v>2748</v>
      </c>
      <c r="C241" s="838">
        <v>157</v>
      </c>
      <c r="D241" s="838">
        <v>18</v>
      </c>
      <c r="E241" s="838">
        <v>460</v>
      </c>
      <c r="F241" s="838" t="s">
        <v>1442</v>
      </c>
      <c r="G241" s="838">
        <v>2012</v>
      </c>
      <c r="H241" s="838">
        <v>101</v>
      </c>
    </row>
    <row r="242" spans="1:8">
      <c r="A242" s="174">
        <v>1997</v>
      </c>
      <c r="B242" s="838">
        <v>2215.5286000000001</v>
      </c>
      <c r="C242" s="838">
        <v>270.29860000000002</v>
      </c>
      <c r="D242" s="838">
        <v>7.65</v>
      </c>
      <c r="E242" s="838">
        <v>697.78</v>
      </c>
      <c r="F242" s="838" t="s">
        <v>1442</v>
      </c>
      <c r="G242" s="838">
        <v>580</v>
      </c>
      <c r="H242" s="838">
        <v>659.8</v>
      </c>
    </row>
    <row r="243" spans="1:8">
      <c r="A243" s="174">
        <v>1998</v>
      </c>
      <c r="B243" s="838">
        <v>2966.2053999999998</v>
      </c>
      <c r="C243" s="838">
        <v>420.6422</v>
      </c>
      <c r="D243" s="838">
        <v>18.165600000000001</v>
      </c>
      <c r="E243" s="838">
        <v>1041.3576</v>
      </c>
      <c r="F243" s="838" t="s">
        <v>1442</v>
      </c>
      <c r="G243" s="838">
        <v>466</v>
      </c>
      <c r="H243" s="838">
        <v>1020.04</v>
      </c>
    </row>
    <row r="244" spans="1:8">
      <c r="A244" s="174">
        <v>1999</v>
      </c>
      <c r="B244" s="838">
        <v>7772.4037510480002</v>
      </c>
      <c r="C244" s="838">
        <v>253.093696048</v>
      </c>
      <c r="D244" s="838">
        <v>25.016400000000001</v>
      </c>
      <c r="E244" s="838">
        <v>2499.6527999999998</v>
      </c>
      <c r="F244" s="838" t="s">
        <v>1442</v>
      </c>
      <c r="G244" s="838">
        <v>4947.9092549999996</v>
      </c>
      <c r="H244" s="838">
        <v>46.7316</v>
      </c>
    </row>
    <row r="245" spans="1:8">
      <c r="A245" s="174">
        <v>2000</v>
      </c>
      <c r="B245" s="838">
        <v>7441.3536439999998</v>
      </c>
      <c r="C245" s="838">
        <v>1074.8456000000001</v>
      </c>
      <c r="D245" s="838">
        <v>14.832000000000001</v>
      </c>
      <c r="E245" s="838">
        <v>2405.1311999999998</v>
      </c>
      <c r="F245" s="838" t="s">
        <v>1442</v>
      </c>
      <c r="G245" s="838">
        <v>3889.4812440000001</v>
      </c>
      <c r="H245" s="838">
        <v>57.063600000000001</v>
      </c>
    </row>
    <row r="246" spans="1:8">
      <c r="A246" s="174">
        <v>2001</v>
      </c>
      <c r="B246" s="838">
        <v>7772</v>
      </c>
      <c r="C246" s="838">
        <v>253</v>
      </c>
      <c r="D246" s="838">
        <v>25</v>
      </c>
      <c r="E246" s="838">
        <v>2500</v>
      </c>
      <c r="F246" s="838" t="s">
        <v>1442</v>
      </c>
      <c r="G246" s="838">
        <v>4947</v>
      </c>
      <c r="H246" s="838">
        <v>47</v>
      </c>
    </row>
    <row r="247" spans="1:8">
      <c r="A247" s="174">
        <v>2002</v>
      </c>
      <c r="B247" s="838">
        <v>11054.4</v>
      </c>
      <c r="C247" s="838">
        <v>2126.3000000000002</v>
      </c>
      <c r="D247" s="838">
        <v>35.200000000000003</v>
      </c>
      <c r="E247" s="838">
        <v>4086.7</v>
      </c>
      <c r="F247" s="838" t="s">
        <v>1442</v>
      </c>
      <c r="G247" s="838">
        <v>4734.3</v>
      </c>
      <c r="H247" s="838">
        <v>71.900000000000006</v>
      </c>
    </row>
    <row r="248" spans="1:8">
      <c r="A248" s="174">
        <v>2003</v>
      </c>
      <c r="B248" s="838">
        <v>12377.7</v>
      </c>
      <c r="C248" s="838">
        <v>793.2</v>
      </c>
      <c r="D248" s="838">
        <v>27.9</v>
      </c>
      <c r="E248" s="838">
        <v>4657.7</v>
      </c>
      <c r="F248" s="838">
        <v>59</v>
      </c>
      <c r="G248" s="838">
        <v>6646.8</v>
      </c>
      <c r="H248" s="838">
        <v>193.1</v>
      </c>
    </row>
    <row r="249" spans="1:8">
      <c r="A249" s="174">
        <v>2004</v>
      </c>
      <c r="B249" s="838">
        <v>17527.099999999999</v>
      </c>
      <c r="C249" s="838">
        <v>828</v>
      </c>
      <c r="D249" s="838">
        <v>20.5</v>
      </c>
      <c r="E249" s="838">
        <v>6131</v>
      </c>
      <c r="F249" s="838">
        <v>65.8</v>
      </c>
      <c r="G249" s="838">
        <v>10285</v>
      </c>
      <c r="H249" s="838">
        <v>196.8</v>
      </c>
    </row>
    <row r="250" spans="1:8">
      <c r="A250" s="174">
        <v>2005</v>
      </c>
      <c r="B250" s="838">
        <v>21209.3</v>
      </c>
      <c r="C250" s="838">
        <v>1020.7</v>
      </c>
      <c r="D250" s="838">
        <v>20.9</v>
      </c>
      <c r="E250" s="838">
        <v>6387.1</v>
      </c>
      <c r="F250" s="838">
        <v>90</v>
      </c>
      <c r="G250" s="838">
        <v>13476.2</v>
      </c>
      <c r="H250" s="838">
        <v>214.4</v>
      </c>
    </row>
    <row r="251" spans="1:8">
      <c r="A251" s="174">
        <v>2006</v>
      </c>
      <c r="B251" s="838">
        <v>27817.599999999999</v>
      </c>
      <c r="C251" s="838">
        <v>1031.9000000000001</v>
      </c>
      <c r="D251" s="838">
        <v>22.2</v>
      </c>
      <c r="E251" s="838">
        <v>6109.3</v>
      </c>
      <c r="F251" s="838">
        <v>121.1</v>
      </c>
      <c r="G251" s="838">
        <v>20304.8</v>
      </c>
      <c r="H251" s="838">
        <v>228.3</v>
      </c>
    </row>
    <row r="252" spans="1:8">
      <c r="A252" s="174">
        <v>2007</v>
      </c>
      <c r="B252" s="838">
        <v>35128.699999999997</v>
      </c>
      <c r="C252" s="838">
        <v>995.6</v>
      </c>
      <c r="D252" s="838">
        <v>29.5</v>
      </c>
      <c r="E252" s="838">
        <v>9119.9</v>
      </c>
      <c r="F252" s="838">
        <v>150.5</v>
      </c>
      <c r="G252" s="838">
        <v>24570.1</v>
      </c>
      <c r="H252" s="838">
        <v>263.10000000000002</v>
      </c>
    </row>
    <row r="253" spans="1:8">
      <c r="A253" s="174">
        <v>2008</v>
      </c>
      <c r="B253" s="838">
        <v>46662.400000000001</v>
      </c>
      <c r="C253" s="838">
        <v>934.3</v>
      </c>
      <c r="D253" s="838">
        <v>25.3</v>
      </c>
      <c r="E253" s="838">
        <v>9289.7999999999993</v>
      </c>
      <c r="F253" s="838">
        <v>185.5</v>
      </c>
      <c r="G253" s="838">
        <v>35787.199999999997</v>
      </c>
      <c r="H253" s="838">
        <v>440.3</v>
      </c>
    </row>
    <row r="254" spans="1:8">
      <c r="A254" s="174">
        <v>2009</v>
      </c>
      <c r="B254" s="838">
        <v>48528.7</v>
      </c>
      <c r="C254" s="838">
        <v>887.3</v>
      </c>
      <c r="D254" s="838">
        <v>15</v>
      </c>
      <c r="E254" s="838">
        <v>8713.7999999999993</v>
      </c>
      <c r="F254" s="838">
        <v>293.2</v>
      </c>
      <c r="G254" s="838">
        <v>38175.300000000003</v>
      </c>
      <c r="H254" s="838">
        <v>444.1</v>
      </c>
    </row>
    <row r="255" spans="1:8">
      <c r="A255" s="174">
        <v>2010</v>
      </c>
      <c r="B255" s="838">
        <v>46780.5</v>
      </c>
      <c r="C255" s="838">
        <v>807.4</v>
      </c>
      <c r="D255" s="838">
        <v>24.4</v>
      </c>
      <c r="E255" s="838">
        <v>9186.2999999999993</v>
      </c>
      <c r="F255" s="838">
        <v>529.70000000000005</v>
      </c>
      <c r="G255" s="838">
        <v>35738.699999999997</v>
      </c>
      <c r="H255" s="838">
        <v>494</v>
      </c>
    </row>
    <row r="256" spans="1:8">
      <c r="A256" s="174">
        <v>2011</v>
      </c>
      <c r="B256" s="838">
        <v>54108.1</v>
      </c>
      <c r="C256" s="838">
        <v>693.1</v>
      </c>
      <c r="D256" s="838">
        <v>30.6</v>
      </c>
      <c r="E256" s="838">
        <v>11045.2</v>
      </c>
      <c r="F256" s="838">
        <v>1121.8</v>
      </c>
      <c r="G256" s="838">
        <v>40720</v>
      </c>
      <c r="H256" s="838">
        <v>497.4</v>
      </c>
    </row>
    <row r="257" spans="1:8">
      <c r="A257" s="174">
        <v>2012</v>
      </c>
      <c r="B257" s="838">
        <v>63945.3</v>
      </c>
      <c r="C257" s="838">
        <v>607</v>
      </c>
      <c r="D257" s="838">
        <v>23.9</v>
      </c>
      <c r="E257" s="838">
        <v>11520.8</v>
      </c>
      <c r="F257" s="838">
        <v>1883.7</v>
      </c>
      <c r="G257" s="838">
        <v>49238.9</v>
      </c>
      <c r="H257" s="838">
        <v>671</v>
      </c>
    </row>
    <row r="258" spans="1:8">
      <c r="A258" s="174">
        <v>2013</v>
      </c>
      <c r="B258" s="838">
        <v>67070.5</v>
      </c>
      <c r="C258" s="838">
        <v>634.6</v>
      </c>
      <c r="D258" s="838">
        <v>27.5</v>
      </c>
      <c r="E258" s="838">
        <v>13277.9</v>
      </c>
      <c r="F258" s="838">
        <v>3277.7</v>
      </c>
      <c r="G258" s="838">
        <v>49154.8</v>
      </c>
      <c r="H258" s="838">
        <v>698</v>
      </c>
    </row>
    <row r="259" spans="1:8">
      <c r="A259" s="174">
        <v>2014</v>
      </c>
      <c r="B259" s="838">
        <v>74334.399999999994</v>
      </c>
      <c r="C259" s="838">
        <v>595.6</v>
      </c>
      <c r="D259" s="838">
        <v>18.899999999999999</v>
      </c>
      <c r="E259" s="838">
        <v>15840.7</v>
      </c>
      <c r="F259" s="838">
        <v>4124.1000000000004</v>
      </c>
      <c r="G259" s="838">
        <v>53056</v>
      </c>
      <c r="H259" s="838">
        <v>699.1</v>
      </c>
    </row>
    <row r="260" spans="1:8">
      <c r="A260" s="174">
        <v>2015</v>
      </c>
      <c r="B260" s="838">
        <v>79749</v>
      </c>
      <c r="C260" s="838">
        <v>767</v>
      </c>
      <c r="D260" s="838">
        <v>24</v>
      </c>
      <c r="E260" s="838">
        <v>21994</v>
      </c>
      <c r="F260" s="838">
        <v>4568</v>
      </c>
      <c r="G260" s="838">
        <v>51629</v>
      </c>
      <c r="H260" s="838">
        <v>767</v>
      </c>
    </row>
    <row r="261" spans="1:8">
      <c r="A261" s="174">
        <v>2016</v>
      </c>
      <c r="B261" s="838">
        <v>81180.100000000006</v>
      </c>
      <c r="C261" s="838">
        <v>802.1</v>
      </c>
      <c r="D261" s="838">
        <v>17.899999999999999</v>
      </c>
      <c r="E261" s="838">
        <v>21661.200000000001</v>
      </c>
      <c r="F261" s="838">
        <v>4829.2</v>
      </c>
      <c r="G261" s="838">
        <v>53066.2</v>
      </c>
      <c r="H261" s="838">
        <v>803.5</v>
      </c>
    </row>
    <row r="262" spans="1:8">
      <c r="A262" s="174">
        <v>2017</v>
      </c>
      <c r="B262" s="838" t="s">
        <v>493</v>
      </c>
      <c r="C262" s="838" t="s">
        <v>493</v>
      </c>
      <c r="D262" s="838" t="s">
        <v>493</v>
      </c>
      <c r="E262" s="838" t="s">
        <v>493</v>
      </c>
      <c r="F262" s="838" t="s">
        <v>493</v>
      </c>
      <c r="G262" s="838" t="s">
        <v>493</v>
      </c>
      <c r="H262" s="838" t="s">
        <v>493</v>
      </c>
    </row>
    <row r="263" spans="1:8">
      <c r="A263" s="174">
        <v>2018</v>
      </c>
      <c r="B263" s="838" t="s">
        <v>493</v>
      </c>
      <c r="C263" s="838" t="s">
        <v>493</v>
      </c>
      <c r="D263" s="838" t="s">
        <v>493</v>
      </c>
      <c r="E263" s="838" t="s">
        <v>493</v>
      </c>
      <c r="F263" s="838" t="s">
        <v>493</v>
      </c>
      <c r="G263" s="838" t="s">
        <v>493</v>
      </c>
      <c r="H263" s="838" t="s">
        <v>493</v>
      </c>
    </row>
    <row r="264" spans="1:8" ht="13">
      <c r="A264" s="125"/>
      <c r="B264" s="745"/>
      <c r="C264" s="745"/>
      <c r="D264" s="745"/>
      <c r="E264" s="746"/>
      <c r="F264" s="746"/>
      <c r="G264" s="747"/>
      <c r="H264" s="747"/>
    </row>
    <row r="265" spans="1:8" ht="13">
      <c r="A265" s="692"/>
      <c r="B265" s="1285" t="s">
        <v>443</v>
      </c>
      <c r="C265" s="1285"/>
      <c r="D265" s="1285"/>
      <c r="E265" s="1285"/>
      <c r="F265" s="1285"/>
      <c r="G265" s="1285"/>
      <c r="H265" s="1285"/>
    </row>
    <row r="266" spans="1:8" ht="13">
      <c r="A266" s="128"/>
      <c r="B266" s="748"/>
      <c r="C266" s="749"/>
      <c r="D266" s="749"/>
      <c r="E266" s="749"/>
      <c r="F266" s="749"/>
      <c r="G266" s="749"/>
      <c r="H266" s="749"/>
    </row>
    <row r="267" spans="1:8">
      <c r="A267" s="174">
        <v>1990</v>
      </c>
      <c r="B267" s="838">
        <v>12020.770151160001</v>
      </c>
      <c r="C267" s="838">
        <v>1104</v>
      </c>
      <c r="D267" s="838">
        <v>626.57015116032005</v>
      </c>
      <c r="E267" s="838" t="s">
        <v>1442</v>
      </c>
      <c r="F267" s="838" t="s">
        <v>1442</v>
      </c>
      <c r="G267" s="838">
        <v>10290.200000000001</v>
      </c>
      <c r="H267" s="838" t="s">
        <v>1442</v>
      </c>
    </row>
    <row r="268" spans="1:8">
      <c r="A268" s="174">
        <v>1991</v>
      </c>
      <c r="B268" s="838">
        <v>10669.083044540999</v>
      </c>
      <c r="C268" s="838">
        <v>1104</v>
      </c>
      <c r="D268" s="838">
        <v>608.48304454130005</v>
      </c>
      <c r="E268" s="838" t="s">
        <v>1442</v>
      </c>
      <c r="F268" s="838" t="s">
        <v>1442</v>
      </c>
      <c r="G268" s="838">
        <v>8956.6</v>
      </c>
      <c r="H268" s="838" t="s">
        <v>1442</v>
      </c>
    </row>
    <row r="269" spans="1:8">
      <c r="A269" s="174">
        <v>1992</v>
      </c>
      <c r="B269" s="838" t="s">
        <v>493</v>
      </c>
      <c r="C269" s="838" t="s">
        <v>493</v>
      </c>
      <c r="D269" s="838" t="s">
        <v>493</v>
      </c>
      <c r="E269" s="838" t="s">
        <v>493</v>
      </c>
      <c r="F269" s="838" t="s">
        <v>493</v>
      </c>
      <c r="G269" s="838" t="s">
        <v>493</v>
      </c>
      <c r="H269" s="838" t="s">
        <v>493</v>
      </c>
    </row>
    <row r="270" spans="1:8">
      <c r="A270" s="174">
        <v>1993</v>
      </c>
      <c r="B270" s="838" t="s">
        <v>493</v>
      </c>
      <c r="C270" s="838" t="s">
        <v>493</v>
      </c>
      <c r="D270" s="838" t="s">
        <v>493</v>
      </c>
      <c r="E270" s="838" t="s">
        <v>493</v>
      </c>
      <c r="F270" s="838" t="s">
        <v>493</v>
      </c>
      <c r="G270" s="838" t="s">
        <v>493</v>
      </c>
      <c r="H270" s="838" t="s">
        <v>493</v>
      </c>
    </row>
    <row r="271" spans="1:8">
      <c r="A271" s="174">
        <v>1994</v>
      </c>
      <c r="B271" s="838">
        <v>10162.069795744999</v>
      </c>
      <c r="C271" s="838">
        <v>1199.55</v>
      </c>
      <c r="D271" s="838">
        <v>835.27659574467998</v>
      </c>
      <c r="E271" s="838" t="s">
        <v>1442</v>
      </c>
      <c r="F271" s="838" t="s">
        <v>1442</v>
      </c>
      <c r="G271" s="838">
        <v>8127.2431999999999</v>
      </c>
      <c r="H271" s="838" t="s">
        <v>1442</v>
      </c>
    </row>
    <row r="272" spans="1:8">
      <c r="A272" s="174">
        <v>1995</v>
      </c>
      <c r="B272" s="838" t="s">
        <v>493</v>
      </c>
      <c r="C272" s="838" t="s">
        <v>493</v>
      </c>
      <c r="D272" s="838" t="s">
        <v>493</v>
      </c>
      <c r="E272" s="838" t="s">
        <v>493</v>
      </c>
      <c r="F272" s="838" t="s">
        <v>493</v>
      </c>
      <c r="G272" s="838" t="s">
        <v>493</v>
      </c>
      <c r="H272" s="838" t="s">
        <v>493</v>
      </c>
    </row>
    <row r="273" spans="1:8">
      <c r="A273" s="174">
        <v>1996</v>
      </c>
      <c r="B273" s="838">
        <v>6516.2528000000002</v>
      </c>
      <c r="C273" s="838">
        <v>1279.52</v>
      </c>
      <c r="D273" s="838">
        <v>644</v>
      </c>
      <c r="E273" s="838">
        <v>2008</v>
      </c>
      <c r="F273" s="838" t="s">
        <v>1442</v>
      </c>
      <c r="G273" s="838">
        <v>2584.7328000000002</v>
      </c>
      <c r="H273" s="838" t="s">
        <v>1442</v>
      </c>
    </row>
    <row r="274" spans="1:8">
      <c r="A274" s="174">
        <v>1997</v>
      </c>
      <c r="B274" s="838" t="s">
        <v>493</v>
      </c>
      <c r="C274" s="838" t="s">
        <v>493</v>
      </c>
      <c r="D274" s="838" t="s">
        <v>493</v>
      </c>
      <c r="E274" s="838" t="s">
        <v>493</v>
      </c>
      <c r="F274" s="838" t="s">
        <v>493</v>
      </c>
      <c r="G274" s="838" t="s">
        <v>493</v>
      </c>
      <c r="H274" s="838" t="s">
        <v>493</v>
      </c>
    </row>
    <row r="275" spans="1:8">
      <c r="A275" s="174">
        <v>1998</v>
      </c>
      <c r="B275" s="838">
        <v>19300.985020043001</v>
      </c>
      <c r="C275" s="838">
        <v>1820.2414460432999</v>
      </c>
      <c r="D275" s="838">
        <v>875.21400000000006</v>
      </c>
      <c r="E275" s="838">
        <v>4560.1632</v>
      </c>
      <c r="F275" s="838" t="s">
        <v>1442</v>
      </c>
      <c r="G275" s="838">
        <v>11451.69995</v>
      </c>
      <c r="H275" s="838">
        <v>593.66642400000001</v>
      </c>
    </row>
    <row r="276" spans="1:8">
      <c r="A276" s="174">
        <v>1999</v>
      </c>
      <c r="B276" s="838" t="s">
        <v>493</v>
      </c>
      <c r="C276" s="838" t="s">
        <v>493</v>
      </c>
      <c r="D276" s="838" t="s">
        <v>493</v>
      </c>
      <c r="E276" s="838" t="s">
        <v>493</v>
      </c>
      <c r="F276" s="838" t="s">
        <v>493</v>
      </c>
      <c r="G276" s="838" t="s">
        <v>493</v>
      </c>
      <c r="H276" s="838" t="s">
        <v>493</v>
      </c>
    </row>
    <row r="277" spans="1:8">
      <c r="A277" s="174">
        <v>2000</v>
      </c>
      <c r="B277" s="838">
        <v>25335.179467013</v>
      </c>
      <c r="C277" s="838">
        <v>2050.3973430133001</v>
      </c>
      <c r="D277" s="838">
        <v>895.26179999999999</v>
      </c>
      <c r="E277" s="838">
        <v>9299.7720000000008</v>
      </c>
      <c r="F277" s="838" t="s">
        <v>1442</v>
      </c>
      <c r="G277" s="838">
        <v>12677.349099999999</v>
      </c>
      <c r="H277" s="838">
        <v>412.399224</v>
      </c>
    </row>
    <row r="278" spans="1:8">
      <c r="A278" s="174">
        <v>2001</v>
      </c>
      <c r="B278" s="838" t="s">
        <v>493</v>
      </c>
      <c r="C278" s="838" t="s">
        <v>493</v>
      </c>
      <c r="D278" s="838" t="s">
        <v>493</v>
      </c>
      <c r="E278" s="838" t="s">
        <v>493</v>
      </c>
      <c r="F278" s="838" t="s">
        <v>493</v>
      </c>
      <c r="G278" s="838" t="s">
        <v>493</v>
      </c>
      <c r="H278" s="838" t="s">
        <v>493</v>
      </c>
    </row>
    <row r="279" spans="1:8">
      <c r="A279" s="174">
        <v>2002</v>
      </c>
      <c r="B279" s="838">
        <v>31811.939215798</v>
      </c>
      <c r="C279" s="838">
        <v>3793.4860159809</v>
      </c>
      <c r="D279" s="838">
        <v>880.94619999999998</v>
      </c>
      <c r="E279" s="838">
        <v>12999.711600000001</v>
      </c>
      <c r="F279" s="838" t="s">
        <v>1442</v>
      </c>
      <c r="G279" s="838">
        <v>13538.612775817001</v>
      </c>
      <c r="H279" s="838">
        <v>599.18262400000003</v>
      </c>
    </row>
    <row r="280" spans="1:8">
      <c r="A280" s="174">
        <v>2003</v>
      </c>
      <c r="B280" s="838" t="s">
        <v>493</v>
      </c>
      <c r="C280" s="838" t="s">
        <v>493</v>
      </c>
      <c r="D280" s="838" t="s">
        <v>493</v>
      </c>
      <c r="E280" s="838" t="s">
        <v>493</v>
      </c>
      <c r="F280" s="838" t="s">
        <v>493</v>
      </c>
      <c r="G280" s="838" t="s">
        <v>493</v>
      </c>
      <c r="H280" s="838" t="s">
        <v>493</v>
      </c>
    </row>
    <row r="281" spans="1:8">
      <c r="A281" s="174">
        <v>2004</v>
      </c>
      <c r="B281" s="838">
        <v>72306.210610805996</v>
      </c>
      <c r="C281" s="838">
        <v>10388.721148183</v>
      </c>
      <c r="D281" s="838">
        <v>1110.6345228647999</v>
      </c>
      <c r="E281" s="838">
        <v>26476.243708008002</v>
      </c>
      <c r="F281" s="838" t="s">
        <v>1442</v>
      </c>
      <c r="G281" s="838">
        <v>33855.194595868001</v>
      </c>
      <c r="H281" s="838">
        <v>475.41663588306</v>
      </c>
    </row>
    <row r="282" spans="1:8">
      <c r="A282" s="174">
        <v>2005</v>
      </c>
      <c r="B282" s="838" t="s">
        <v>493</v>
      </c>
      <c r="C282" s="838" t="s">
        <v>493</v>
      </c>
      <c r="D282" s="838" t="s">
        <v>493</v>
      </c>
      <c r="E282" s="838" t="s">
        <v>493</v>
      </c>
      <c r="F282" s="838" t="s">
        <v>493</v>
      </c>
      <c r="G282" s="838" t="s">
        <v>493</v>
      </c>
      <c r="H282" s="838" t="s">
        <v>493</v>
      </c>
    </row>
    <row r="283" spans="1:8">
      <c r="A283" s="174">
        <v>2006</v>
      </c>
      <c r="B283" s="838">
        <v>114840.32691128</v>
      </c>
      <c r="C283" s="838">
        <v>20988.123269822001</v>
      </c>
      <c r="D283" s="838">
        <v>1036.9746915587</v>
      </c>
      <c r="E283" s="838">
        <v>28978.269371999999</v>
      </c>
      <c r="F283" s="838">
        <v>848.99307538215999</v>
      </c>
      <c r="G283" s="838">
        <v>62487.047188775003</v>
      </c>
      <c r="H283" s="838">
        <v>500.91931374583999</v>
      </c>
    </row>
    <row r="284" spans="1:8">
      <c r="A284" s="174">
        <v>2007</v>
      </c>
      <c r="B284" s="838" t="s">
        <v>493</v>
      </c>
      <c r="C284" s="838" t="s">
        <v>493</v>
      </c>
      <c r="D284" s="838" t="s">
        <v>493</v>
      </c>
      <c r="E284" s="838" t="s">
        <v>493</v>
      </c>
      <c r="F284" s="838" t="s">
        <v>493</v>
      </c>
      <c r="G284" s="838" t="s">
        <v>493</v>
      </c>
      <c r="H284" s="838" t="s">
        <v>493</v>
      </c>
    </row>
    <row r="285" spans="1:8">
      <c r="A285" s="174">
        <v>2008</v>
      </c>
      <c r="B285" s="838">
        <v>151205.02976392</v>
      </c>
      <c r="C285" s="838">
        <v>2352.1627801357999</v>
      </c>
      <c r="D285" s="838">
        <v>1044.0409104</v>
      </c>
      <c r="E285" s="838">
        <v>38045.196431999997</v>
      </c>
      <c r="F285" s="838">
        <v>1596.0006080000001</v>
      </c>
      <c r="G285" s="838">
        <v>106952.42903338</v>
      </c>
      <c r="H285" s="838">
        <v>1215.2</v>
      </c>
    </row>
    <row r="286" spans="1:8">
      <c r="A286" s="174">
        <v>2009</v>
      </c>
      <c r="B286" s="838">
        <v>159415.37348476</v>
      </c>
      <c r="C286" s="838">
        <v>2335.4614864708001</v>
      </c>
      <c r="D286" s="838">
        <v>1145.5957980000001</v>
      </c>
      <c r="E286" s="838">
        <v>35461.403495999999</v>
      </c>
      <c r="F286" s="838">
        <v>2111.7952995996998</v>
      </c>
      <c r="G286" s="838">
        <v>117115.86174789</v>
      </c>
      <c r="H286" s="838">
        <v>1245.2556568072</v>
      </c>
    </row>
    <row r="287" spans="1:8">
      <c r="A287" s="174">
        <v>2010</v>
      </c>
      <c r="B287" s="838">
        <v>181029.50196724001</v>
      </c>
      <c r="C287" s="838">
        <v>2283.4301874897001</v>
      </c>
      <c r="D287" s="838">
        <v>1316.0589192</v>
      </c>
      <c r="E287" s="838">
        <v>34587.064403999997</v>
      </c>
      <c r="F287" s="838">
        <v>4046.3408182553999</v>
      </c>
      <c r="G287" s="838">
        <v>137436.78809923001</v>
      </c>
      <c r="H287" s="838">
        <v>1359.8195390592</v>
      </c>
    </row>
    <row r="288" spans="1:8">
      <c r="A288" s="174">
        <v>2011</v>
      </c>
      <c r="B288" s="838">
        <v>169953.52974031999</v>
      </c>
      <c r="C288" s="838">
        <v>2185.9135786955999</v>
      </c>
      <c r="D288" s="838">
        <v>847.22120280000001</v>
      </c>
      <c r="E288" s="838">
        <v>42592.428180000003</v>
      </c>
      <c r="F288" s="838">
        <v>7384.3275240000003</v>
      </c>
      <c r="G288" s="838">
        <v>115421.48645991999</v>
      </c>
      <c r="H288" s="838">
        <v>1522.1527949044</v>
      </c>
    </row>
    <row r="289" spans="1:8">
      <c r="A289" s="174">
        <v>2012</v>
      </c>
      <c r="B289" s="838">
        <v>195832.40703681999</v>
      </c>
      <c r="C289" s="838">
        <v>2003.8485668492999</v>
      </c>
      <c r="D289" s="838">
        <v>966.41220599999997</v>
      </c>
      <c r="E289" s="838">
        <v>45429.180624000001</v>
      </c>
      <c r="F289" s="838">
        <v>11099.622888</v>
      </c>
      <c r="G289" s="838">
        <v>134466.45180675999</v>
      </c>
      <c r="H289" s="838">
        <v>1866.8909452073999</v>
      </c>
    </row>
    <row r="290" spans="1:8">
      <c r="A290" s="174">
        <v>2013</v>
      </c>
      <c r="B290" s="838">
        <v>195624.86762745999</v>
      </c>
      <c r="C290" s="838">
        <v>1878.4831232877</v>
      </c>
      <c r="D290" s="838">
        <v>1042.6390091999999</v>
      </c>
      <c r="E290" s="838">
        <v>46504.1034</v>
      </c>
      <c r="F290" s="838">
        <v>11336.935572</v>
      </c>
      <c r="G290" s="838">
        <v>132854.90294329001</v>
      </c>
      <c r="H290" s="838">
        <v>2007.8035796913</v>
      </c>
    </row>
    <row r="291" spans="1:8">
      <c r="A291" s="174">
        <v>2014</v>
      </c>
      <c r="B291" s="838">
        <v>196519.69611352001</v>
      </c>
      <c r="C291" s="838">
        <v>1954.4680000000001</v>
      </c>
      <c r="D291" s="838">
        <v>854.07119999999998</v>
      </c>
      <c r="E291" s="838">
        <v>50404.464</v>
      </c>
      <c r="F291" s="838">
        <v>12314.854799999999</v>
      </c>
      <c r="G291" s="838">
        <v>128783.7393647</v>
      </c>
      <c r="H291" s="838">
        <v>2208.0987488256001</v>
      </c>
    </row>
    <row r="292" spans="1:8">
      <c r="A292" s="174">
        <v>2015</v>
      </c>
      <c r="B292" s="838">
        <v>221323.23392006001</v>
      </c>
      <c r="C292" s="838">
        <v>1971.3979999999999</v>
      </c>
      <c r="D292" s="838">
        <v>867.09960000000001</v>
      </c>
      <c r="E292" s="838">
        <v>68998.852799999993</v>
      </c>
      <c r="F292" s="838">
        <v>12994.0705</v>
      </c>
      <c r="G292" s="838">
        <v>134088.03033064</v>
      </c>
      <c r="H292" s="838">
        <v>2403.7826894190998</v>
      </c>
    </row>
    <row r="293" spans="1:8">
      <c r="A293" s="174">
        <v>2016</v>
      </c>
      <c r="B293" s="838">
        <v>228689.18678234</v>
      </c>
      <c r="C293" s="838">
        <v>1865.009</v>
      </c>
      <c r="D293" s="838">
        <v>962.07839999999999</v>
      </c>
      <c r="E293" s="838">
        <v>69703.676118000003</v>
      </c>
      <c r="F293" s="838">
        <v>12879.791999999999</v>
      </c>
      <c r="G293" s="838">
        <v>140671.9628747</v>
      </c>
      <c r="H293" s="838">
        <v>2606.6683896438999</v>
      </c>
    </row>
    <row r="294" spans="1:8">
      <c r="A294" s="174">
        <v>2017</v>
      </c>
      <c r="B294" s="838">
        <v>251788.95365032999</v>
      </c>
      <c r="C294" s="838">
        <v>1861.038</v>
      </c>
      <c r="D294" s="838">
        <v>839.20680000000004</v>
      </c>
      <c r="E294" s="838">
        <v>98720.623942531005</v>
      </c>
      <c r="F294" s="838">
        <v>12302.344800000001</v>
      </c>
      <c r="G294" s="838">
        <v>135215.33360787999</v>
      </c>
      <c r="H294" s="838">
        <v>2850.4064999265001</v>
      </c>
    </row>
    <row r="295" spans="1:8">
      <c r="A295" s="174">
        <v>2018</v>
      </c>
      <c r="B295" s="838" t="s">
        <v>493</v>
      </c>
      <c r="C295" s="838" t="s">
        <v>493</v>
      </c>
      <c r="D295" s="838" t="s">
        <v>493</v>
      </c>
      <c r="E295" s="838" t="s">
        <v>493</v>
      </c>
      <c r="F295" s="838" t="s">
        <v>493</v>
      </c>
      <c r="G295" s="838" t="s">
        <v>493</v>
      </c>
      <c r="H295" s="838" t="s">
        <v>493</v>
      </c>
    </row>
    <row r="296" spans="1:8" ht="13">
      <c r="A296" s="125"/>
      <c r="B296" s="745"/>
      <c r="C296" s="745"/>
      <c r="D296" s="745"/>
      <c r="E296" s="746"/>
      <c r="F296" s="746"/>
      <c r="G296" s="747"/>
      <c r="H296" s="747"/>
    </row>
    <row r="297" spans="1:8" ht="13">
      <c r="A297" s="692"/>
      <c r="B297" s="1285" t="s">
        <v>444</v>
      </c>
      <c r="C297" s="1285"/>
      <c r="D297" s="1285"/>
      <c r="E297" s="1285"/>
      <c r="F297" s="1285"/>
      <c r="G297" s="1285"/>
      <c r="H297" s="1285"/>
    </row>
    <row r="298" spans="1:8" ht="13">
      <c r="A298" s="128"/>
      <c r="B298" s="748"/>
      <c r="C298" s="749"/>
      <c r="D298" s="749"/>
      <c r="E298" s="749"/>
      <c r="F298" s="749"/>
      <c r="G298" s="749"/>
      <c r="H298" s="749"/>
    </row>
    <row r="299" spans="1:8">
      <c r="A299" s="174">
        <v>1990</v>
      </c>
      <c r="B299" s="838">
        <v>16686.070715350001</v>
      </c>
      <c r="C299" s="838">
        <v>3150.8180000000002</v>
      </c>
      <c r="D299" s="838">
        <v>1264.2537790079</v>
      </c>
      <c r="E299" s="838" t="s">
        <v>1442</v>
      </c>
      <c r="F299" s="838" t="s">
        <v>1442</v>
      </c>
      <c r="G299" s="838">
        <v>12270.998936342001</v>
      </c>
      <c r="H299" s="838" t="s">
        <v>1442</v>
      </c>
    </row>
    <row r="300" spans="1:8">
      <c r="A300" s="174">
        <v>1991</v>
      </c>
      <c r="B300" s="838">
        <v>17043.267449771</v>
      </c>
      <c r="C300" s="838">
        <v>3310.7579999999998</v>
      </c>
      <c r="D300" s="838">
        <v>1138.8965663867</v>
      </c>
      <c r="E300" s="838" t="s">
        <v>1442</v>
      </c>
      <c r="F300" s="838" t="s">
        <v>1442</v>
      </c>
      <c r="G300" s="838">
        <v>12593.612883385</v>
      </c>
      <c r="H300" s="838" t="s">
        <v>1442</v>
      </c>
    </row>
    <row r="301" spans="1:8">
      <c r="A301" s="174">
        <v>1992</v>
      </c>
      <c r="B301" s="838">
        <v>17451.302468302001</v>
      </c>
      <c r="C301" s="838">
        <v>3246.7820000000002</v>
      </c>
      <c r="D301" s="838">
        <v>1505.0653074228001</v>
      </c>
      <c r="E301" s="838" t="s">
        <v>1442</v>
      </c>
      <c r="F301" s="838" t="s">
        <v>1442</v>
      </c>
      <c r="G301" s="838">
        <v>12699.455160879001</v>
      </c>
      <c r="H301" s="838" t="s">
        <v>1442</v>
      </c>
    </row>
    <row r="302" spans="1:8">
      <c r="A302" s="174">
        <v>1993</v>
      </c>
      <c r="B302" s="838">
        <v>17462.425096030998</v>
      </c>
      <c r="C302" s="838">
        <v>3007</v>
      </c>
      <c r="D302" s="838">
        <v>1528.4250960306999</v>
      </c>
      <c r="E302" s="838" t="s">
        <v>1442</v>
      </c>
      <c r="F302" s="838" t="s">
        <v>1442</v>
      </c>
      <c r="G302" s="838">
        <v>12927</v>
      </c>
      <c r="H302" s="838" t="s">
        <v>1442</v>
      </c>
    </row>
    <row r="303" spans="1:8">
      <c r="A303" s="174">
        <v>1994</v>
      </c>
      <c r="B303" s="838">
        <v>19602.082852772</v>
      </c>
      <c r="C303" s="838">
        <v>2974.884</v>
      </c>
      <c r="D303" s="838">
        <v>2031.7399617591</v>
      </c>
      <c r="E303" s="838">
        <v>520.45889101338003</v>
      </c>
      <c r="F303" s="838" t="s">
        <v>1442</v>
      </c>
      <c r="G303" s="838">
        <v>14075</v>
      </c>
      <c r="H303" s="838" t="s">
        <v>1442</v>
      </c>
    </row>
    <row r="304" spans="1:8">
      <c r="A304" s="174">
        <v>1995</v>
      </c>
      <c r="B304" s="838">
        <v>20396</v>
      </c>
      <c r="C304" s="838">
        <v>3887</v>
      </c>
      <c r="D304" s="838">
        <v>1804</v>
      </c>
      <c r="E304" s="838">
        <v>245</v>
      </c>
      <c r="F304" s="838" t="s">
        <v>1442</v>
      </c>
      <c r="G304" s="838">
        <v>14113</v>
      </c>
      <c r="H304" s="838">
        <v>347</v>
      </c>
    </row>
    <row r="305" spans="1:8">
      <c r="A305" s="174">
        <v>1996</v>
      </c>
      <c r="B305" s="838">
        <v>21894</v>
      </c>
      <c r="C305" s="838">
        <v>7266</v>
      </c>
      <c r="D305" s="838">
        <v>1146</v>
      </c>
      <c r="E305" s="838">
        <v>301</v>
      </c>
      <c r="F305" s="838" t="s">
        <v>1442</v>
      </c>
      <c r="G305" s="838">
        <v>12961</v>
      </c>
      <c r="H305" s="838">
        <v>220</v>
      </c>
    </row>
    <row r="306" spans="1:8">
      <c r="A306" s="174">
        <v>1997</v>
      </c>
      <c r="B306" s="838">
        <v>25286</v>
      </c>
      <c r="C306" s="838">
        <v>9128</v>
      </c>
      <c r="D306" s="838">
        <v>1410</v>
      </c>
      <c r="E306" s="838">
        <v>715</v>
      </c>
      <c r="F306" s="838" t="s">
        <v>1442</v>
      </c>
      <c r="G306" s="838">
        <v>12963</v>
      </c>
      <c r="H306" s="838">
        <v>1070</v>
      </c>
    </row>
    <row r="307" spans="1:8">
      <c r="A307" s="174">
        <v>1998</v>
      </c>
      <c r="B307" s="838">
        <v>27290</v>
      </c>
      <c r="C307" s="838">
        <v>8184</v>
      </c>
      <c r="D307" s="838">
        <v>1951</v>
      </c>
      <c r="E307" s="838">
        <v>1307</v>
      </c>
      <c r="F307" s="838" t="s">
        <v>1442</v>
      </c>
      <c r="G307" s="838">
        <v>14720</v>
      </c>
      <c r="H307" s="838">
        <v>1128</v>
      </c>
    </row>
    <row r="308" spans="1:8">
      <c r="A308" s="174">
        <v>1999</v>
      </c>
      <c r="B308" s="838">
        <v>36900</v>
      </c>
      <c r="C308" s="838">
        <v>7117</v>
      </c>
      <c r="D308" s="838">
        <v>1868</v>
      </c>
      <c r="E308" s="838">
        <v>1899</v>
      </c>
      <c r="F308" s="838" t="s">
        <v>1442</v>
      </c>
      <c r="G308" s="838">
        <v>24898</v>
      </c>
      <c r="H308" s="838">
        <v>1118</v>
      </c>
    </row>
    <row r="309" spans="1:8">
      <c r="A309" s="174">
        <v>2000</v>
      </c>
      <c r="B309" s="838">
        <v>37303</v>
      </c>
      <c r="C309" s="838">
        <v>7291</v>
      </c>
      <c r="D309" s="838">
        <v>1995</v>
      </c>
      <c r="E309" s="838">
        <v>2684</v>
      </c>
      <c r="F309" s="838">
        <v>4751</v>
      </c>
      <c r="G309" s="838">
        <v>19917</v>
      </c>
      <c r="H309" s="838">
        <v>665</v>
      </c>
    </row>
    <row r="310" spans="1:8">
      <c r="A310" s="174">
        <v>2001</v>
      </c>
      <c r="B310" s="838">
        <v>48128</v>
      </c>
      <c r="C310" s="838">
        <v>10907</v>
      </c>
      <c r="D310" s="838">
        <v>3105</v>
      </c>
      <c r="E310" s="838">
        <v>5637</v>
      </c>
      <c r="F310" s="838">
        <v>4899</v>
      </c>
      <c r="G310" s="838">
        <v>20763</v>
      </c>
      <c r="H310" s="838">
        <v>2817</v>
      </c>
    </row>
    <row r="311" spans="1:8">
      <c r="A311" s="174">
        <v>2002</v>
      </c>
      <c r="B311" s="838">
        <v>49676</v>
      </c>
      <c r="C311" s="838">
        <v>7353</v>
      </c>
      <c r="D311" s="838">
        <v>3026</v>
      </c>
      <c r="E311" s="838">
        <v>8609</v>
      </c>
      <c r="F311" s="838">
        <v>144</v>
      </c>
      <c r="G311" s="838">
        <v>27430</v>
      </c>
      <c r="H311" s="838">
        <v>3114</v>
      </c>
    </row>
    <row r="312" spans="1:8">
      <c r="A312" s="174">
        <v>2003</v>
      </c>
      <c r="B312" s="838">
        <v>50068</v>
      </c>
      <c r="C312" s="838">
        <v>7585</v>
      </c>
      <c r="D312" s="838">
        <v>1478</v>
      </c>
      <c r="E312" s="838">
        <v>10797</v>
      </c>
      <c r="F312" s="838">
        <v>924</v>
      </c>
      <c r="G312" s="838">
        <v>27173</v>
      </c>
      <c r="H312" s="838">
        <v>2111</v>
      </c>
    </row>
    <row r="313" spans="1:8">
      <c r="A313" s="174">
        <v>2004</v>
      </c>
      <c r="B313" s="838">
        <v>81732</v>
      </c>
      <c r="C313" s="838">
        <v>10187</v>
      </c>
      <c r="D313" s="838">
        <v>2039</v>
      </c>
      <c r="E313" s="838">
        <v>10762</v>
      </c>
      <c r="F313" s="838">
        <v>1247</v>
      </c>
      <c r="G313" s="838">
        <v>54653</v>
      </c>
      <c r="H313" s="838">
        <v>2844</v>
      </c>
    </row>
    <row r="314" spans="1:8">
      <c r="A314" s="174">
        <v>2005</v>
      </c>
      <c r="B314" s="838">
        <v>107652</v>
      </c>
      <c r="C314" s="838">
        <v>8831</v>
      </c>
      <c r="D314" s="838">
        <v>2308</v>
      </c>
      <c r="E314" s="838">
        <v>11048</v>
      </c>
      <c r="F314" s="838">
        <v>1593</v>
      </c>
      <c r="G314" s="838">
        <v>77972</v>
      </c>
      <c r="H314" s="838">
        <v>5900</v>
      </c>
    </row>
    <row r="315" spans="1:8">
      <c r="A315" s="174">
        <v>2006</v>
      </c>
      <c r="B315" s="838">
        <v>139633</v>
      </c>
      <c r="C315" s="838">
        <v>8145</v>
      </c>
      <c r="D315" s="838">
        <v>2226</v>
      </c>
      <c r="E315" s="838">
        <v>13093</v>
      </c>
      <c r="F315" s="838">
        <v>1702</v>
      </c>
      <c r="G315" s="838">
        <v>110081</v>
      </c>
      <c r="H315" s="838">
        <v>4386</v>
      </c>
    </row>
    <row r="316" spans="1:8">
      <c r="A316" s="174">
        <v>2007</v>
      </c>
      <c r="B316" s="838">
        <v>174376</v>
      </c>
      <c r="C316" s="838">
        <v>8224</v>
      </c>
      <c r="D316" s="838">
        <v>2843</v>
      </c>
      <c r="E316" s="838">
        <v>14960</v>
      </c>
      <c r="F316" s="838">
        <v>2057</v>
      </c>
      <c r="G316" s="838">
        <v>144992</v>
      </c>
      <c r="H316" s="838">
        <v>1300</v>
      </c>
    </row>
    <row r="317" spans="1:8">
      <c r="A317" s="174">
        <v>2008</v>
      </c>
      <c r="B317" s="838">
        <v>170981</v>
      </c>
      <c r="C317" s="838">
        <v>8577</v>
      </c>
      <c r="D317" s="838">
        <v>2896</v>
      </c>
      <c r="E317" s="838">
        <v>14118</v>
      </c>
      <c r="F317" s="838">
        <v>3531</v>
      </c>
      <c r="G317" s="838">
        <v>139576</v>
      </c>
      <c r="H317" s="838">
        <v>2283</v>
      </c>
    </row>
    <row r="318" spans="1:8">
      <c r="A318" s="174">
        <v>2009</v>
      </c>
      <c r="B318" s="838">
        <v>167187.144</v>
      </c>
      <c r="C318" s="838">
        <v>7644.1440000000002</v>
      </c>
      <c r="D318" s="838">
        <v>2143</v>
      </c>
      <c r="E318" s="838">
        <v>14882</v>
      </c>
      <c r="F318" s="838">
        <v>3998</v>
      </c>
      <c r="G318" s="838">
        <v>136160</v>
      </c>
      <c r="H318" s="838">
        <v>2360</v>
      </c>
    </row>
    <row r="319" spans="1:8">
      <c r="A319" s="174">
        <v>2010</v>
      </c>
      <c r="B319" s="838">
        <v>183173.24799999999</v>
      </c>
      <c r="C319" s="838">
        <v>7931.2479999999996</v>
      </c>
      <c r="D319" s="838">
        <v>2210</v>
      </c>
      <c r="E319" s="838">
        <v>13865</v>
      </c>
      <c r="F319" s="838">
        <v>6229</v>
      </c>
      <c r="G319" s="838">
        <v>150238</v>
      </c>
      <c r="H319" s="838">
        <v>2700</v>
      </c>
    </row>
    <row r="320" spans="1:8">
      <c r="A320" s="174">
        <v>2011</v>
      </c>
      <c r="B320" s="838">
        <v>162463.592</v>
      </c>
      <c r="C320" s="838">
        <v>7500.5919999999996</v>
      </c>
      <c r="D320" s="838">
        <v>1813</v>
      </c>
      <c r="E320" s="838">
        <v>17545</v>
      </c>
      <c r="F320" s="838">
        <v>9877</v>
      </c>
      <c r="G320" s="838">
        <v>122635</v>
      </c>
      <c r="H320" s="838">
        <v>3093</v>
      </c>
    </row>
    <row r="321" spans="1:8">
      <c r="A321" s="174">
        <v>2012</v>
      </c>
      <c r="B321" s="838">
        <v>179276.92800000001</v>
      </c>
      <c r="C321" s="838">
        <v>7392.9279999999999</v>
      </c>
      <c r="D321" s="838">
        <v>2457</v>
      </c>
      <c r="E321" s="838">
        <v>16508</v>
      </c>
      <c r="F321" s="838">
        <v>12335</v>
      </c>
      <c r="G321" s="838">
        <v>136335</v>
      </c>
      <c r="H321" s="838">
        <v>4249</v>
      </c>
    </row>
    <row r="322" spans="1:8">
      <c r="A322" s="174">
        <v>2013</v>
      </c>
      <c r="B322" s="838">
        <v>178791.712</v>
      </c>
      <c r="C322" s="838">
        <v>7141.7120000000004</v>
      </c>
      <c r="D322" s="838">
        <v>1682</v>
      </c>
      <c r="E322" s="838">
        <v>17745</v>
      </c>
      <c r="F322" s="838">
        <v>13682</v>
      </c>
      <c r="G322" s="838">
        <v>133814</v>
      </c>
      <c r="H322" s="838">
        <v>4727</v>
      </c>
    </row>
    <row r="323" spans="1:8">
      <c r="A323" s="174">
        <v>2014</v>
      </c>
      <c r="B323" s="838">
        <v>177528.92</v>
      </c>
      <c r="C323" s="838">
        <v>7715.92</v>
      </c>
      <c r="D323" s="838">
        <v>1748</v>
      </c>
      <c r="E323" s="838">
        <v>19121</v>
      </c>
      <c r="F323" s="838">
        <v>15179</v>
      </c>
      <c r="G323" s="838">
        <v>128379</v>
      </c>
      <c r="H323" s="838">
        <v>5386</v>
      </c>
    </row>
    <row r="324" spans="1:8">
      <c r="A324" s="174">
        <v>2015</v>
      </c>
      <c r="B324" s="838">
        <v>191336.55845305999</v>
      </c>
      <c r="C324" s="838">
        <v>6329.3745303940004</v>
      </c>
      <c r="D324" s="838">
        <v>1242.4536000000001</v>
      </c>
      <c r="E324" s="838">
        <v>24482.538</v>
      </c>
      <c r="F324" s="838">
        <v>16241.957200000001</v>
      </c>
      <c r="G324" s="838">
        <v>137200.85712515001</v>
      </c>
      <c r="H324" s="838">
        <v>5839.3779975149</v>
      </c>
    </row>
    <row r="325" spans="1:8">
      <c r="A325" s="174">
        <v>2016</v>
      </c>
      <c r="B325" s="838">
        <v>194957.39474178999</v>
      </c>
      <c r="C325" s="838">
        <v>6278.9176229759996</v>
      </c>
      <c r="D325" s="838">
        <v>1257.1164000000001</v>
      </c>
      <c r="E325" s="838">
        <v>23444.542799999999</v>
      </c>
      <c r="F325" s="838">
        <v>15833.702799999999</v>
      </c>
      <c r="G325" s="838">
        <v>141669.00210854999</v>
      </c>
      <c r="H325" s="838">
        <v>6474.1130102618999</v>
      </c>
    </row>
    <row r="326" spans="1:8">
      <c r="A326" s="174">
        <v>2017</v>
      </c>
      <c r="B326" s="838">
        <v>202190.84587846999</v>
      </c>
      <c r="C326" s="838">
        <v>6317.6720603739996</v>
      </c>
      <c r="D326" s="838">
        <v>1343.7108000000001</v>
      </c>
      <c r="E326" s="838">
        <v>31879.364399999999</v>
      </c>
      <c r="F326" s="838">
        <v>15541.839190000001</v>
      </c>
      <c r="G326" s="838">
        <v>139962.87516678</v>
      </c>
      <c r="H326" s="838">
        <v>7145.3842613182997</v>
      </c>
    </row>
    <row r="327" spans="1:8">
      <c r="A327" s="174">
        <v>2018</v>
      </c>
      <c r="B327" s="838" t="s">
        <v>493</v>
      </c>
      <c r="C327" s="838" t="s">
        <v>493</v>
      </c>
      <c r="D327" s="838" t="s">
        <v>493</v>
      </c>
      <c r="E327" s="838" t="s">
        <v>493</v>
      </c>
      <c r="F327" s="838" t="s">
        <v>493</v>
      </c>
      <c r="G327" s="838" t="s">
        <v>493</v>
      </c>
      <c r="H327" s="838" t="s">
        <v>493</v>
      </c>
    </row>
    <row r="328" spans="1:8" ht="13">
      <c r="A328" s="125"/>
      <c r="B328" s="745"/>
      <c r="C328" s="745"/>
      <c r="D328" s="745"/>
      <c r="E328" s="746"/>
      <c r="F328" s="746"/>
      <c r="G328" s="747"/>
      <c r="H328" s="747"/>
    </row>
    <row r="329" spans="1:8" ht="13">
      <c r="A329" s="692"/>
      <c r="B329" s="1285" t="s">
        <v>445</v>
      </c>
      <c r="C329" s="1285"/>
      <c r="D329" s="1285"/>
      <c r="E329" s="1285"/>
      <c r="F329" s="1285"/>
      <c r="G329" s="1285"/>
      <c r="H329" s="1285"/>
    </row>
    <row r="330" spans="1:8" ht="13">
      <c r="A330" s="128"/>
      <c r="B330" s="748"/>
      <c r="C330" s="749"/>
      <c r="D330" s="749"/>
      <c r="E330" s="749"/>
      <c r="F330" s="749"/>
      <c r="G330" s="749"/>
      <c r="H330" s="749"/>
    </row>
    <row r="331" spans="1:8">
      <c r="A331" s="174">
        <v>1990</v>
      </c>
      <c r="B331" s="838">
        <v>5063</v>
      </c>
      <c r="C331" s="838" t="s">
        <v>1442</v>
      </c>
      <c r="D331" s="838">
        <v>3143</v>
      </c>
      <c r="E331" s="838" t="s">
        <v>1442</v>
      </c>
      <c r="F331" s="838" t="s">
        <v>1442</v>
      </c>
      <c r="G331" s="838">
        <v>1920</v>
      </c>
      <c r="H331" s="838" t="s">
        <v>1442</v>
      </c>
    </row>
    <row r="332" spans="1:8">
      <c r="A332" s="174">
        <v>1991</v>
      </c>
      <c r="B332" s="838">
        <v>5174</v>
      </c>
      <c r="C332" s="838" t="s">
        <v>1442</v>
      </c>
      <c r="D332" s="838">
        <v>2786</v>
      </c>
      <c r="E332" s="838" t="s">
        <v>1442</v>
      </c>
      <c r="F332" s="838" t="s">
        <v>1442</v>
      </c>
      <c r="G332" s="838">
        <v>2388</v>
      </c>
      <c r="H332" s="838" t="s">
        <v>1442</v>
      </c>
    </row>
    <row r="333" spans="1:8">
      <c r="A333" s="174">
        <v>1992</v>
      </c>
      <c r="B333" s="838">
        <v>4987</v>
      </c>
      <c r="C333" s="838" t="s">
        <v>1442</v>
      </c>
      <c r="D333" s="838">
        <v>3492</v>
      </c>
      <c r="E333" s="838" t="s">
        <v>1442</v>
      </c>
      <c r="F333" s="838" t="s">
        <v>1442</v>
      </c>
      <c r="G333" s="838">
        <v>1495</v>
      </c>
      <c r="H333" s="838" t="s">
        <v>1442</v>
      </c>
    </row>
    <row r="334" spans="1:8">
      <c r="A334" s="174">
        <v>1993</v>
      </c>
      <c r="B334" s="838">
        <v>4587</v>
      </c>
      <c r="C334" s="838" t="s">
        <v>1442</v>
      </c>
      <c r="D334" s="838">
        <v>2945</v>
      </c>
      <c r="E334" s="838" t="s">
        <v>1442</v>
      </c>
      <c r="F334" s="838" t="s">
        <v>1442</v>
      </c>
      <c r="G334" s="838">
        <v>1642</v>
      </c>
      <c r="H334" s="838" t="s">
        <v>1442</v>
      </c>
    </row>
    <row r="335" spans="1:8">
      <c r="A335" s="174">
        <v>1994</v>
      </c>
      <c r="B335" s="838">
        <v>7189</v>
      </c>
      <c r="C335" s="838" t="s">
        <v>1442</v>
      </c>
      <c r="D335" s="838">
        <v>3856</v>
      </c>
      <c r="E335" s="838" t="s">
        <v>1442</v>
      </c>
      <c r="F335" s="838" t="s">
        <v>1442</v>
      </c>
      <c r="G335" s="838">
        <v>3333</v>
      </c>
      <c r="H335" s="838" t="s">
        <v>1442</v>
      </c>
    </row>
    <row r="336" spans="1:8">
      <c r="A336" s="174">
        <v>1995</v>
      </c>
      <c r="B336" s="838">
        <v>5875</v>
      </c>
      <c r="C336" s="838" t="s">
        <v>1442</v>
      </c>
      <c r="D336" s="838">
        <v>3751</v>
      </c>
      <c r="E336" s="838" t="s">
        <v>1442</v>
      </c>
      <c r="F336" s="838" t="s">
        <v>1442</v>
      </c>
      <c r="G336" s="838">
        <v>2124</v>
      </c>
      <c r="H336" s="838" t="s">
        <v>1442</v>
      </c>
    </row>
    <row r="337" spans="1:8">
      <c r="A337" s="174">
        <v>1996</v>
      </c>
      <c r="B337" s="838">
        <v>7932.4</v>
      </c>
      <c r="C337" s="838">
        <v>921</v>
      </c>
      <c r="D337" s="838">
        <v>2840</v>
      </c>
      <c r="E337" s="838">
        <v>54</v>
      </c>
      <c r="F337" s="838" t="s">
        <v>1442</v>
      </c>
      <c r="G337" s="838">
        <v>4117.3999999999996</v>
      </c>
      <c r="H337" s="838" t="s">
        <v>1442</v>
      </c>
    </row>
    <row r="338" spans="1:8">
      <c r="A338" s="174">
        <v>1997</v>
      </c>
      <c r="B338" s="838">
        <v>8495.2000000000007</v>
      </c>
      <c r="C338" s="838">
        <v>1193</v>
      </c>
      <c r="D338" s="838">
        <v>3291</v>
      </c>
      <c r="E338" s="838">
        <v>198</v>
      </c>
      <c r="F338" s="838" t="s">
        <v>1442</v>
      </c>
      <c r="G338" s="838">
        <v>3813.2</v>
      </c>
      <c r="H338" s="838" t="s">
        <v>1442</v>
      </c>
    </row>
    <row r="339" spans="1:8">
      <c r="A339" s="174">
        <v>1998</v>
      </c>
      <c r="B339" s="838">
        <v>10516</v>
      </c>
      <c r="C339" s="838">
        <v>1204</v>
      </c>
      <c r="D339" s="838">
        <v>3631</v>
      </c>
      <c r="E339" s="838">
        <v>366</v>
      </c>
      <c r="F339" s="838" t="s">
        <v>1442</v>
      </c>
      <c r="G339" s="838">
        <v>5315</v>
      </c>
      <c r="H339" s="838" t="s">
        <v>1442</v>
      </c>
    </row>
    <row r="340" spans="1:8">
      <c r="A340" s="174">
        <v>1999</v>
      </c>
      <c r="B340" s="838">
        <v>10360.670985552</v>
      </c>
      <c r="C340" s="838">
        <v>1172.3199893131</v>
      </c>
      <c r="D340" s="838">
        <v>3458.3439684737</v>
      </c>
      <c r="E340" s="838">
        <v>527.54399519090998</v>
      </c>
      <c r="F340" s="838" t="s">
        <v>1442</v>
      </c>
      <c r="G340" s="838">
        <v>5173.1550328414996</v>
      </c>
      <c r="H340" s="838">
        <v>29.307999732828002</v>
      </c>
    </row>
    <row r="341" spans="1:8">
      <c r="A341" s="174">
        <v>2000</v>
      </c>
      <c r="B341" s="838">
        <v>12178.213680000001</v>
      </c>
      <c r="C341" s="838">
        <v>1275.5978399999999</v>
      </c>
      <c r="D341" s="838">
        <v>4453.5959999999995</v>
      </c>
      <c r="E341" s="838">
        <v>692.73720000000003</v>
      </c>
      <c r="F341" s="838" t="s">
        <v>1442</v>
      </c>
      <c r="G341" s="838">
        <v>5542.9286400000001</v>
      </c>
      <c r="H341" s="838">
        <v>213.35400000000001</v>
      </c>
    </row>
    <row r="342" spans="1:8">
      <c r="A342" s="174">
        <v>2001</v>
      </c>
      <c r="B342" s="838">
        <v>12501.470369999999</v>
      </c>
      <c r="C342" s="838">
        <v>1247.89815</v>
      </c>
      <c r="D342" s="838">
        <v>3936.8108999999999</v>
      </c>
      <c r="E342" s="838">
        <v>1414.422</v>
      </c>
      <c r="F342" s="838" t="s">
        <v>1442</v>
      </c>
      <c r="G342" s="838">
        <v>5656.6157199999998</v>
      </c>
      <c r="H342" s="838">
        <v>245.7236</v>
      </c>
    </row>
    <row r="343" spans="1:8">
      <c r="A343" s="174">
        <v>2002</v>
      </c>
      <c r="B343" s="838">
        <v>14168.337100000001</v>
      </c>
      <c r="C343" s="838">
        <v>1239.1827000000001</v>
      </c>
      <c r="D343" s="838">
        <v>3490.9749999999999</v>
      </c>
      <c r="E343" s="838">
        <v>2180.1419999999998</v>
      </c>
      <c r="F343" s="838" t="s">
        <v>1442</v>
      </c>
      <c r="G343" s="838">
        <v>6939.05</v>
      </c>
      <c r="H343" s="838">
        <v>318.98739999999998</v>
      </c>
    </row>
    <row r="344" spans="1:8">
      <c r="A344" s="174">
        <v>2003</v>
      </c>
      <c r="B344" s="838">
        <v>14233.563599999999</v>
      </c>
      <c r="C344" s="838">
        <v>1218.1567</v>
      </c>
      <c r="D344" s="838">
        <v>2870.982</v>
      </c>
      <c r="E344" s="838">
        <v>2642.5871999999999</v>
      </c>
      <c r="F344" s="838" t="s">
        <v>1442</v>
      </c>
      <c r="G344" s="838">
        <v>7147.9123</v>
      </c>
      <c r="H344" s="838">
        <v>353.92540000000002</v>
      </c>
    </row>
    <row r="345" spans="1:8">
      <c r="A345" s="174">
        <v>2004</v>
      </c>
      <c r="B345" s="838">
        <v>20989.0349996</v>
      </c>
      <c r="C345" s="838">
        <v>2087.048859</v>
      </c>
      <c r="D345" s="838">
        <v>3227.2596130000002</v>
      </c>
      <c r="E345" s="838">
        <v>3501.6918599999999</v>
      </c>
      <c r="F345" s="838">
        <v>273.43741699999998</v>
      </c>
      <c r="G345" s="838">
        <v>11693.65739</v>
      </c>
      <c r="H345" s="838">
        <v>205.9398606</v>
      </c>
    </row>
    <row r="346" spans="1:8">
      <c r="A346" s="174">
        <v>2005</v>
      </c>
      <c r="B346" s="838">
        <v>24968.198613799999</v>
      </c>
      <c r="C346" s="838">
        <v>1196.997482</v>
      </c>
      <c r="D346" s="838">
        <v>3501.6196359999999</v>
      </c>
      <c r="E346" s="838">
        <v>3602.1504070000001</v>
      </c>
      <c r="F346" s="838">
        <v>403.44591450000001</v>
      </c>
      <c r="G346" s="838">
        <v>16054.052019999999</v>
      </c>
      <c r="H346" s="838">
        <v>209.93315430000001</v>
      </c>
    </row>
    <row r="347" spans="1:8">
      <c r="A347" s="174">
        <v>2006</v>
      </c>
      <c r="B347" s="838">
        <v>45255.264921200003</v>
      </c>
      <c r="C347" s="838">
        <v>1240.784813</v>
      </c>
      <c r="D347" s="838">
        <v>3893.2749659999999</v>
      </c>
      <c r="E347" s="838">
        <v>4704.2352430000001</v>
      </c>
      <c r="F347" s="838">
        <v>765.49219700000003</v>
      </c>
      <c r="G347" s="838">
        <v>34353.179539999997</v>
      </c>
      <c r="H347" s="838">
        <v>298.29816219999998</v>
      </c>
    </row>
    <row r="348" spans="1:8">
      <c r="A348" s="174">
        <v>2007</v>
      </c>
      <c r="B348" s="838">
        <v>54722.733159900003</v>
      </c>
      <c r="C348" s="838">
        <v>1186.457989</v>
      </c>
      <c r="D348" s="838">
        <v>3914.3146710000001</v>
      </c>
      <c r="E348" s="838">
        <v>5763.1700520000004</v>
      </c>
      <c r="F348" s="838">
        <v>1060.376078</v>
      </c>
      <c r="G348" s="838">
        <v>42347.61275</v>
      </c>
      <c r="H348" s="838">
        <v>450.80161989999999</v>
      </c>
    </row>
    <row r="349" spans="1:8">
      <c r="A349" s="174">
        <v>2008</v>
      </c>
      <c r="B349" s="838">
        <v>53938.999429887001</v>
      </c>
      <c r="C349" s="838">
        <v>1230.8262133287001</v>
      </c>
      <c r="D349" s="838">
        <v>4076.0786159999998</v>
      </c>
      <c r="E349" s="838">
        <v>5958.1877039999999</v>
      </c>
      <c r="F349" s="838">
        <v>1413.6967849823</v>
      </c>
      <c r="G349" s="838">
        <v>40171.590236019001</v>
      </c>
      <c r="H349" s="838">
        <v>1088.6198755569001</v>
      </c>
    </row>
    <row r="350" spans="1:8">
      <c r="A350" s="174">
        <v>2009</v>
      </c>
      <c r="B350" s="838">
        <v>57014.502236</v>
      </c>
      <c r="C350" s="838">
        <v>1332.76946</v>
      </c>
      <c r="D350" s="838">
        <v>3433.4400959999998</v>
      </c>
      <c r="E350" s="838">
        <v>6012.0756359999996</v>
      </c>
      <c r="F350" s="838">
        <v>2041.0341149999999</v>
      </c>
      <c r="G350" s="838">
        <v>43064.989439999998</v>
      </c>
      <c r="H350" s="838">
        <v>1130.193489</v>
      </c>
    </row>
    <row r="351" spans="1:8">
      <c r="A351" s="174">
        <v>2010</v>
      </c>
      <c r="B351" s="838">
        <v>63731.947523000003</v>
      </c>
      <c r="C351" s="838">
        <v>1354.503821</v>
      </c>
      <c r="D351" s="838">
        <v>4011.5239200000001</v>
      </c>
      <c r="E351" s="838">
        <v>6223.5858959999996</v>
      </c>
      <c r="F351" s="838">
        <v>3027.2102140000002</v>
      </c>
      <c r="G351" s="838">
        <v>47868.265489999998</v>
      </c>
      <c r="H351" s="838">
        <v>1246.8581819999999</v>
      </c>
    </row>
    <row r="352" spans="1:8">
      <c r="A352" s="174">
        <v>2011</v>
      </c>
      <c r="B352" s="838">
        <v>62205.916873000002</v>
      </c>
      <c r="C352" s="838">
        <v>1297.170513</v>
      </c>
      <c r="D352" s="838">
        <v>2717.965224</v>
      </c>
      <c r="E352" s="838">
        <v>8054.9730719999998</v>
      </c>
      <c r="F352" s="838">
        <v>4574.8791719999999</v>
      </c>
      <c r="G352" s="838">
        <v>43794.310030000001</v>
      </c>
      <c r="H352" s="838">
        <v>1766.618862</v>
      </c>
    </row>
    <row r="353" spans="1:8">
      <c r="A353" s="174">
        <v>2012</v>
      </c>
      <c r="B353" s="838">
        <v>67607.174373000002</v>
      </c>
      <c r="C353" s="838">
        <v>1377.5781300000001</v>
      </c>
      <c r="D353" s="838">
        <v>3325.8440989999999</v>
      </c>
      <c r="E353" s="838">
        <v>9572.8378319999993</v>
      </c>
      <c r="F353" s="838">
        <v>5637.4340759999995</v>
      </c>
      <c r="G353" s="838">
        <v>45411.354480000002</v>
      </c>
      <c r="H353" s="838">
        <v>2282.1257559999999</v>
      </c>
    </row>
    <row r="354" spans="1:8">
      <c r="A354" s="174">
        <v>2013</v>
      </c>
      <c r="B354" s="838">
        <v>73894.017619865001</v>
      </c>
      <c r="C354" s="838">
        <v>1262.7509826087</v>
      </c>
      <c r="D354" s="838">
        <v>4521.806568</v>
      </c>
      <c r="E354" s="838">
        <v>10950.899364000001</v>
      </c>
      <c r="F354" s="838">
        <v>6401.0719799999997</v>
      </c>
      <c r="G354" s="838">
        <v>47719.587331873998</v>
      </c>
      <c r="H354" s="838">
        <v>3037.9013933818001</v>
      </c>
    </row>
    <row r="355" spans="1:8">
      <c r="A355" s="174">
        <v>2014</v>
      </c>
      <c r="B355" s="838">
        <v>71469.441584</v>
      </c>
      <c r="C355" s="838">
        <v>1148.3696769999999</v>
      </c>
      <c r="D355" s="838">
        <v>3837.0095999999999</v>
      </c>
      <c r="E355" s="838">
        <v>12679.6032</v>
      </c>
      <c r="F355" s="838">
        <v>7182.7560000000003</v>
      </c>
      <c r="G355" s="838">
        <v>43599.518819999998</v>
      </c>
      <c r="H355" s="838">
        <v>3022.184287</v>
      </c>
    </row>
    <row r="356" spans="1:8">
      <c r="A356" s="174">
        <v>2015</v>
      </c>
      <c r="B356" s="838">
        <v>78730.462887999995</v>
      </c>
      <c r="C356" s="838">
        <v>1154.4832879999999</v>
      </c>
      <c r="D356" s="838">
        <v>3318.2496000000001</v>
      </c>
      <c r="E356" s="838">
        <v>18128.0844</v>
      </c>
      <c r="F356" s="838">
        <v>7744.3991999999998</v>
      </c>
      <c r="G356" s="838">
        <v>45160.506240000002</v>
      </c>
      <c r="H356" s="838">
        <v>3224.7401599999998</v>
      </c>
    </row>
    <row r="357" spans="1:8">
      <c r="A357" s="174">
        <v>2016</v>
      </c>
      <c r="B357" s="838">
        <v>81559.659123321995</v>
      </c>
      <c r="C357" s="838">
        <v>1129.4338180822001</v>
      </c>
      <c r="D357" s="838">
        <v>3826.5659999999998</v>
      </c>
      <c r="E357" s="838">
        <v>17269.855200000002</v>
      </c>
      <c r="F357" s="838">
        <v>7614.3995999999997</v>
      </c>
      <c r="G357" s="838">
        <v>48287.991577116001</v>
      </c>
      <c r="H357" s="838">
        <v>3431.4129281237001</v>
      </c>
    </row>
    <row r="358" spans="1:8">
      <c r="A358" s="174">
        <v>2017</v>
      </c>
      <c r="B358" s="838">
        <v>84659.788771000007</v>
      </c>
      <c r="C358" s="838">
        <v>1100.89635</v>
      </c>
      <c r="D358" s="838">
        <v>2994.9875999999999</v>
      </c>
      <c r="E358" s="838">
        <v>21324.144820000001</v>
      </c>
      <c r="F358" s="838">
        <v>8094.6540000000005</v>
      </c>
      <c r="G358" s="838">
        <v>47441.327069999999</v>
      </c>
      <c r="H358" s="838">
        <v>3703.7789309999998</v>
      </c>
    </row>
    <row r="359" spans="1:8">
      <c r="A359" s="174">
        <v>2018</v>
      </c>
      <c r="B359" s="838" t="s">
        <v>493</v>
      </c>
      <c r="C359" s="838" t="s">
        <v>493</v>
      </c>
      <c r="D359" s="838" t="s">
        <v>493</v>
      </c>
      <c r="E359" s="838" t="s">
        <v>493</v>
      </c>
      <c r="F359" s="838" t="s">
        <v>493</v>
      </c>
      <c r="G359" s="838" t="s">
        <v>493</v>
      </c>
      <c r="H359" s="838" t="s">
        <v>493</v>
      </c>
    </row>
    <row r="360" spans="1:8" ht="13">
      <c r="A360" s="125"/>
      <c r="B360" s="745"/>
      <c r="C360" s="745"/>
      <c r="D360" s="745"/>
      <c r="E360" s="746"/>
      <c r="F360" s="746"/>
      <c r="G360" s="747"/>
      <c r="H360" s="747"/>
    </row>
    <row r="361" spans="1:8" ht="13">
      <c r="A361" s="692"/>
      <c r="B361" s="1285" t="s">
        <v>446</v>
      </c>
      <c r="C361" s="1285"/>
      <c r="D361" s="1285"/>
      <c r="E361" s="1285"/>
      <c r="F361" s="1285"/>
      <c r="G361" s="1285"/>
      <c r="H361" s="1285"/>
    </row>
    <row r="362" spans="1:8" ht="13">
      <c r="A362" s="128"/>
      <c r="B362" s="748"/>
      <c r="C362" s="749"/>
      <c r="D362" s="749"/>
      <c r="E362" s="749"/>
      <c r="F362" s="749"/>
      <c r="G362" s="749"/>
      <c r="H362" s="749"/>
    </row>
    <row r="363" spans="1:8">
      <c r="A363" s="174">
        <v>1990</v>
      </c>
      <c r="B363" s="838" t="s">
        <v>493</v>
      </c>
      <c r="C363" s="838" t="s">
        <v>493</v>
      </c>
      <c r="D363" s="838" t="s">
        <v>493</v>
      </c>
      <c r="E363" s="838" t="s">
        <v>493</v>
      </c>
      <c r="F363" s="838" t="s">
        <v>493</v>
      </c>
      <c r="G363" s="838" t="s">
        <v>493</v>
      </c>
      <c r="H363" s="838" t="s">
        <v>493</v>
      </c>
    </row>
    <row r="364" spans="1:8">
      <c r="A364" s="174">
        <v>1991</v>
      </c>
      <c r="B364" s="838" t="s">
        <v>493</v>
      </c>
      <c r="C364" s="838" t="s">
        <v>493</v>
      </c>
      <c r="D364" s="838" t="s">
        <v>493</v>
      </c>
      <c r="E364" s="838" t="s">
        <v>493</v>
      </c>
      <c r="F364" s="838" t="s">
        <v>493</v>
      </c>
      <c r="G364" s="838" t="s">
        <v>493</v>
      </c>
      <c r="H364" s="838" t="s">
        <v>493</v>
      </c>
    </row>
    <row r="365" spans="1:8">
      <c r="A365" s="174">
        <v>1992</v>
      </c>
      <c r="B365" s="838" t="s">
        <v>493</v>
      </c>
      <c r="C365" s="838" t="s">
        <v>493</v>
      </c>
      <c r="D365" s="838" t="s">
        <v>493</v>
      </c>
      <c r="E365" s="838" t="s">
        <v>493</v>
      </c>
      <c r="F365" s="838" t="s">
        <v>493</v>
      </c>
      <c r="G365" s="838" t="s">
        <v>493</v>
      </c>
      <c r="H365" s="838" t="s">
        <v>493</v>
      </c>
    </row>
    <row r="366" spans="1:8">
      <c r="A366" s="174">
        <v>1993</v>
      </c>
      <c r="B366" s="838" t="s">
        <v>493</v>
      </c>
      <c r="C366" s="838" t="s">
        <v>493</v>
      </c>
      <c r="D366" s="838" t="s">
        <v>493</v>
      </c>
      <c r="E366" s="838" t="s">
        <v>493</v>
      </c>
      <c r="F366" s="838" t="s">
        <v>493</v>
      </c>
      <c r="G366" s="838" t="s">
        <v>493</v>
      </c>
      <c r="H366" s="838" t="s">
        <v>493</v>
      </c>
    </row>
    <row r="367" spans="1:8">
      <c r="A367" s="174">
        <v>1994</v>
      </c>
      <c r="B367" s="838" t="s">
        <v>493</v>
      </c>
      <c r="C367" s="838" t="s">
        <v>493</v>
      </c>
      <c r="D367" s="838" t="s">
        <v>493</v>
      </c>
      <c r="E367" s="838" t="s">
        <v>493</v>
      </c>
      <c r="F367" s="838" t="s">
        <v>493</v>
      </c>
      <c r="G367" s="838" t="s">
        <v>493</v>
      </c>
      <c r="H367" s="838" t="s">
        <v>493</v>
      </c>
    </row>
    <row r="368" spans="1:8">
      <c r="A368" s="174">
        <v>1995</v>
      </c>
      <c r="B368" s="838" t="s">
        <v>493</v>
      </c>
      <c r="C368" s="838" t="s">
        <v>493</v>
      </c>
      <c r="D368" s="838" t="s">
        <v>493</v>
      </c>
      <c r="E368" s="838" t="s">
        <v>493</v>
      </c>
      <c r="F368" s="838" t="s">
        <v>493</v>
      </c>
      <c r="G368" s="838" t="s">
        <v>493</v>
      </c>
      <c r="H368" s="838" t="s">
        <v>493</v>
      </c>
    </row>
    <row r="369" spans="1:8">
      <c r="A369" s="174">
        <v>1996</v>
      </c>
      <c r="B369" s="838" t="s">
        <v>493</v>
      </c>
      <c r="C369" s="838" t="s">
        <v>493</v>
      </c>
      <c r="D369" s="838" t="s">
        <v>493</v>
      </c>
      <c r="E369" s="838" t="s">
        <v>493</v>
      </c>
      <c r="F369" s="838" t="s">
        <v>493</v>
      </c>
      <c r="G369" s="838" t="s">
        <v>493</v>
      </c>
      <c r="H369" s="838" t="s">
        <v>493</v>
      </c>
    </row>
    <row r="370" spans="1:8">
      <c r="A370" s="174">
        <v>1997</v>
      </c>
      <c r="B370" s="838" t="s">
        <v>493</v>
      </c>
      <c r="C370" s="838" t="s">
        <v>493</v>
      </c>
      <c r="D370" s="838" t="s">
        <v>493</v>
      </c>
      <c r="E370" s="838" t="s">
        <v>493</v>
      </c>
      <c r="F370" s="838" t="s">
        <v>493</v>
      </c>
      <c r="G370" s="838" t="s">
        <v>493</v>
      </c>
      <c r="H370" s="838" t="s">
        <v>493</v>
      </c>
    </row>
    <row r="371" spans="1:8">
      <c r="A371" s="174">
        <v>1998</v>
      </c>
      <c r="B371" s="838" t="s">
        <v>493</v>
      </c>
      <c r="C371" s="838" t="s">
        <v>493</v>
      </c>
      <c r="D371" s="838" t="s">
        <v>493</v>
      </c>
      <c r="E371" s="838" t="s">
        <v>493</v>
      </c>
      <c r="F371" s="838" t="s">
        <v>493</v>
      </c>
      <c r="G371" s="838" t="s">
        <v>493</v>
      </c>
      <c r="H371" s="838" t="s">
        <v>493</v>
      </c>
    </row>
    <row r="372" spans="1:8">
      <c r="A372" s="174">
        <v>1999</v>
      </c>
      <c r="B372" s="838" t="s">
        <v>493</v>
      </c>
      <c r="C372" s="838" t="s">
        <v>493</v>
      </c>
      <c r="D372" s="838" t="s">
        <v>493</v>
      </c>
      <c r="E372" s="838" t="s">
        <v>493</v>
      </c>
      <c r="F372" s="838" t="s">
        <v>493</v>
      </c>
      <c r="G372" s="838" t="s">
        <v>493</v>
      </c>
      <c r="H372" s="838" t="s">
        <v>493</v>
      </c>
    </row>
    <row r="373" spans="1:8">
      <c r="A373" s="174">
        <v>2000</v>
      </c>
      <c r="B373" s="838">
        <v>3092</v>
      </c>
      <c r="C373" s="838">
        <v>151</v>
      </c>
      <c r="D373" s="838">
        <v>320</v>
      </c>
      <c r="E373" s="838">
        <v>50</v>
      </c>
      <c r="F373" s="838" t="s">
        <v>1442</v>
      </c>
      <c r="G373" s="838">
        <v>2571</v>
      </c>
      <c r="H373" s="838" t="s">
        <v>1442</v>
      </c>
    </row>
    <row r="374" spans="1:8">
      <c r="A374" s="174">
        <v>2001</v>
      </c>
      <c r="B374" s="838" t="s">
        <v>493</v>
      </c>
      <c r="C374" s="838" t="s">
        <v>493</v>
      </c>
      <c r="D374" s="838" t="s">
        <v>493</v>
      </c>
      <c r="E374" s="838" t="s">
        <v>493</v>
      </c>
      <c r="F374" s="838" t="s">
        <v>493</v>
      </c>
      <c r="G374" s="838" t="s">
        <v>493</v>
      </c>
      <c r="H374" s="838" t="s">
        <v>493</v>
      </c>
    </row>
    <row r="375" spans="1:8">
      <c r="A375" s="174">
        <v>2002</v>
      </c>
      <c r="B375" s="838" t="s">
        <v>493</v>
      </c>
      <c r="C375" s="838" t="s">
        <v>493</v>
      </c>
      <c r="D375" s="838" t="s">
        <v>493</v>
      </c>
      <c r="E375" s="838" t="s">
        <v>493</v>
      </c>
      <c r="F375" s="838" t="s">
        <v>493</v>
      </c>
      <c r="G375" s="838" t="s">
        <v>493</v>
      </c>
      <c r="H375" s="838" t="s">
        <v>493</v>
      </c>
    </row>
    <row r="376" spans="1:8">
      <c r="A376" s="174">
        <v>2003</v>
      </c>
      <c r="B376" s="838">
        <v>3172.3567574774002</v>
      </c>
      <c r="C376" s="838">
        <v>293.32143587738</v>
      </c>
      <c r="D376" s="838">
        <v>291.62812680000002</v>
      </c>
      <c r="E376" s="838">
        <v>156.1968</v>
      </c>
      <c r="F376" s="838">
        <v>8.0028000000000006</v>
      </c>
      <c r="G376" s="838">
        <v>2383.0995948</v>
      </c>
      <c r="H376" s="838">
        <v>40.107999999999997</v>
      </c>
    </row>
    <row r="377" spans="1:8">
      <c r="A377" s="174">
        <v>2004</v>
      </c>
      <c r="B377" s="838">
        <v>4842.5459596687997</v>
      </c>
      <c r="C377" s="838">
        <v>152.53955966876001</v>
      </c>
      <c r="D377" s="838">
        <v>231.63120000000001</v>
      </c>
      <c r="E377" s="838">
        <v>211.61160000000001</v>
      </c>
      <c r="F377" s="838">
        <v>67.763599999999997</v>
      </c>
      <c r="G377" s="838">
        <v>4179</v>
      </c>
      <c r="H377" s="838" t="s">
        <v>1442</v>
      </c>
    </row>
    <row r="378" spans="1:8">
      <c r="A378" s="174">
        <v>2005</v>
      </c>
      <c r="B378" s="838">
        <v>6361.4759999999997</v>
      </c>
      <c r="C378" s="838">
        <v>151</v>
      </c>
      <c r="D378" s="838">
        <v>300.1284</v>
      </c>
      <c r="E378" s="838">
        <v>278.66520000000003</v>
      </c>
      <c r="F378" s="838">
        <v>166.6824</v>
      </c>
      <c r="G378" s="838">
        <v>5465</v>
      </c>
      <c r="H378" s="838" t="s">
        <v>1442</v>
      </c>
    </row>
    <row r="379" spans="1:8">
      <c r="A379" s="174">
        <v>2006</v>
      </c>
      <c r="B379" s="838">
        <v>6344.5007999999998</v>
      </c>
      <c r="C379" s="838">
        <v>138</v>
      </c>
      <c r="D379" s="838">
        <v>274.07159999999999</v>
      </c>
      <c r="E379" s="838">
        <v>372.18959999999998</v>
      </c>
      <c r="F379" s="838">
        <v>195.2396</v>
      </c>
      <c r="G379" s="838">
        <v>5365</v>
      </c>
      <c r="H379" s="838" t="s">
        <v>1442</v>
      </c>
    </row>
    <row r="380" spans="1:8">
      <c r="A380" s="174">
        <v>2007</v>
      </c>
      <c r="B380" s="838">
        <v>7526.6252000000004</v>
      </c>
      <c r="C380" s="838">
        <v>121</v>
      </c>
      <c r="D380" s="838">
        <v>299.39760000000001</v>
      </c>
      <c r="E380" s="838">
        <v>487.35</v>
      </c>
      <c r="F380" s="838">
        <v>196.8776</v>
      </c>
      <c r="G380" s="838">
        <v>6422</v>
      </c>
      <c r="H380" s="838" t="s">
        <v>1442</v>
      </c>
    </row>
    <row r="381" spans="1:8">
      <c r="A381" s="174">
        <v>2008</v>
      </c>
      <c r="B381" s="838">
        <v>8154.7524967728004</v>
      </c>
      <c r="C381" s="838">
        <v>145.05573605979001</v>
      </c>
      <c r="D381" s="838">
        <v>439.08839999999998</v>
      </c>
      <c r="E381" s="838">
        <v>720.65160000000003</v>
      </c>
      <c r="F381" s="838">
        <v>283.23079999999999</v>
      </c>
      <c r="G381" s="838">
        <v>6566.7259607129999</v>
      </c>
      <c r="H381" s="838" t="s">
        <v>1442</v>
      </c>
    </row>
    <row r="382" spans="1:8">
      <c r="A382" s="174">
        <v>2009</v>
      </c>
      <c r="B382" s="838">
        <v>6760.4126999999999</v>
      </c>
      <c r="C382" s="838">
        <v>129.46709999999999</v>
      </c>
      <c r="D382" s="838">
        <v>199.9864</v>
      </c>
      <c r="E382" s="838">
        <v>653.6232</v>
      </c>
      <c r="F382" s="838">
        <v>403.33600000000001</v>
      </c>
      <c r="G382" s="838">
        <v>5374</v>
      </c>
      <c r="H382" s="838" t="s">
        <v>1442</v>
      </c>
    </row>
    <row r="383" spans="1:8">
      <c r="A383" s="174">
        <v>2010</v>
      </c>
      <c r="B383" s="838">
        <v>8121.29</v>
      </c>
      <c r="C383" s="838">
        <v>136.03</v>
      </c>
      <c r="D383" s="838">
        <v>298.23899999999998</v>
      </c>
      <c r="E383" s="838">
        <v>651.22199999999998</v>
      </c>
      <c r="F383" s="838">
        <v>581.89</v>
      </c>
      <c r="G383" s="838">
        <v>6453.9089999999997</v>
      </c>
      <c r="H383" s="838" t="s">
        <v>1442</v>
      </c>
    </row>
    <row r="384" spans="1:8">
      <c r="A384" s="174">
        <v>2011</v>
      </c>
      <c r="B384" s="838">
        <v>8274.7540000000008</v>
      </c>
      <c r="C384" s="838">
        <v>133.54499999999999</v>
      </c>
      <c r="D384" s="838">
        <v>315.33499999999998</v>
      </c>
      <c r="E384" s="838">
        <v>809.73699999999997</v>
      </c>
      <c r="F384" s="838">
        <v>864.13699999999994</v>
      </c>
      <c r="G384" s="838">
        <v>6152</v>
      </c>
      <c r="H384" s="838" t="s">
        <v>1442</v>
      </c>
    </row>
    <row r="385" spans="1:8">
      <c r="A385" s="174">
        <v>2012</v>
      </c>
      <c r="B385" s="838">
        <v>8033.2569999999996</v>
      </c>
      <c r="C385" s="838">
        <v>117.224</v>
      </c>
      <c r="D385" s="838">
        <v>343.483</v>
      </c>
      <c r="E385" s="838">
        <v>967.06100000000004</v>
      </c>
      <c r="F385" s="838">
        <v>1133.489</v>
      </c>
      <c r="G385" s="838">
        <v>5472</v>
      </c>
      <c r="H385" s="838" t="s">
        <v>1442</v>
      </c>
    </row>
    <row r="386" spans="1:8">
      <c r="A386" s="174">
        <v>2013</v>
      </c>
      <c r="B386" s="838">
        <v>9003.1329999999998</v>
      </c>
      <c r="C386" s="838">
        <v>127.812</v>
      </c>
      <c r="D386" s="838">
        <v>444.19299999999998</v>
      </c>
      <c r="E386" s="838">
        <v>1015.324</v>
      </c>
      <c r="F386" s="838">
        <v>1316.8040000000001</v>
      </c>
      <c r="G386" s="838">
        <v>6099</v>
      </c>
      <c r="H386" s="838" t="s">
        <v>1442</v>
      </c>
    </row>
    <row r="387" spans="1:8">
      <c r="A387" s="174">
        <v>2014</v>
      </c>
      <c r="B387" s="838">
        <v>10117.888000000001</v>
      </c>
      <c r="C387" s="838">
        <v>111</v>
      </c>
      <c r="D387" s="838">
        <v>376.2</v>
      </c>
      <c r="E387" s="838">
        <v>1322.8879999999999</v>
      </c>
      <c r="F387" s="838">
        <v>1498</v>
      </c>
      <c r="G387" s="838">
        <v>6809.8</v>
      </c>
      <c r="H387" s="838" t="s">
        <v>1442</v>
      </c>
    </row>
    <row r="388" spans="1:8">
      <c r="A388" s="174">
        <v>2015</v>
      </c>
      <c r="B388" s="838">
        <v>10094.163</v>
      </c>
      <c r="C388" s="838">
        <v>130.108</v>
      </c>
      <c r="D388" s="838">
        <v>334.66300000000001</v>
      </c>
      <c r="E388" s="838">
        <v>1764.914</v>
      </c>
      <c r="F388" s="838">
        <v>1683.4780000000001</v>
      </c>
      <c r="G388" s="838">
        <v>6181</v>
      </c>
      <c r="H388" s="838" t="s">
        <v>1442</v>
      </c>
    </row>
    <row r="389" spans="1:8">
      <c r="A389" s="174">
        <v>2016</v>
      </c>
      <c r="B389" s="838" t="s">
        <v>493</v>
      </c>
      <c r="C389" s="838" t="s">
        <v>493</v>
      </c>
      <c r="D389" s="838" t="s">
        <v>493</v>
      </c>
      <c r="E389" s="838" t="s">
        <v>493</v>
      </c>
      <c r="F389" s="838" t="s">
        <v>493</v>
      </c>
      <c r="G389" s="838" t="s">
        <v>493</v>
      </c>
      <c r="H389" s="838" t="s">
        <v>493</v>
      </c>
    </row>
    <row r="390" spans="1:8">
      <c r="A390" s="174">
        <v>2017</v>
      </c>
      <c r="B390" s="838" t="s">
        <v>493</v>
      </c>
      <c r="C390" s="838" t="s">
        <v>493</v>
      </c>
      <c r="D390" s="838" t="s">
        <v>493</v>
      </c>
      <c r="E390" s="838" t="s">
        <v>493</v>
      </c>
      <c r="F390" s="838" t="s">
        <v>493</v>
      </c>
      <c r="G390" s="838" t="s">
        <v>493</v>
      </c>
      <c r="H390" s="838" t="s">
        <v>493</v>
      </c>
    </row>
    <row r="391" spans="1:8">
      <c r="A391" s="174">
        <v>2018</v>
      </c>
      <c r="B391" s="838" t="s">
        <v>493</v>
      </c>
      <c r="C391" s="838" t="s">
        <v>493</v>
      </c>
      <c r="D391" s="838" t="s">
        <v>493</v>
      </c>
      <c r="E391" s="838" t="s">
        <v>493</v>
      </c>
      <c r="F391" s="838" t="s">
        <v>493</v>
      </c>
      <c r="G391" s="838" t="s">
        <v>493</v>
      </c>
      <c r="H391" s="838" t="s">
        <v>493</v>
      </c>
    </row>
    <row r="392" spans="1:8" ht="13">
      <c r="A392" s="125"/>
      <c r="B392" s="745"/>
      <c r="C392" s="745"/>
      <c r="D392" s="745"/>
      <c r="E392" s="746"/>
      <c r="F392" s="746"/>
      <c r="G392" s="747"/>
      <c r="H392" s="747"/>
    </row>
    <row r="393" spans="1:8" ht="13">
      <c r="A393" s="692"/>
      <c r="B393" s="1285" t="s">
        <v>447</v>
      </c>
      <c r="C393" s="1285"/>
      <c r="D393" s="1285"/>
      <c r="E393" s="1285"/>
      <c r="F393" s="1285"/>
      <c r="G393" s="1285"/>
      <c r="H393" s="1285"/>
    </row>
    <row r="394" spans="1:8" ht="13">
      <c r="A394" s="128"/>
      <c r="B394" s="748"/>
      <c r="C394" s="749"/>
      <c r="D394" s="749"/>
      <c r="E394" s="749"/>
      <c r="F394" s="749"/>
      <c r="G394" s="749"/>
      <c r="H394" s="749"/>
    </row>
    <row r="395" spans="1:8">
      <c r="A395" s="174">
        <v>1990</v>
      </c>
      <c r="B395" s="838">
        <v>1109</v>
      </c>
      <c r="C395" s="838">
        <v>23</v>
      </c>
      <c r="D395" s="838">
        <v>84</v>
      </c>
      <c r="E395" s="838" t="s">
        <v>1442</v>
      </c>
      <c r="F395" s="838" t="s">
        <v>1442</v>
      </c>
      <c r="G395" s="838">
        <v>1002</v>
      </c>
      <c r="H395" s="838" t="s">
        <v>1442</v>
      </c>
    </row>
    <row r="396" spans="1:8">
      <c r="A396" s="174">
        <v>1991</v>
      </c>
      <c r="B396" s="838">
        <v>2041</v>
      </c>
      <c r="C396" s="838">
        <v>23</v>
      </c>
      <c r="D396" s="838">
        <v>151</v>
      </c>
      <c r="E396" s="838" t="s">
        <v>1442</v>
      </c>
      <c r="F396" s="838" t="s">
        <v>1442</v>
      </c>
      <c r="G396" s="838">
        <v>1867</v>
      </c>
      <c r="H396" s="838" t="s">
        <v>1442</v>
      </c>
    </row>
    <row r="397" spans="1:8">
      <c r="A397" s="174">
        <v>1992</v>
      </c>
      <c r="B397" s="838">
        <v>1703</v>
      </c>
      <c r="C397" s="838">
        <v>352</v>
      </c>
      <c r="D397" s="838">
        <v>223</v>
      </c>
      <c r="E397" s="838" t="s">
        <v>1442</v>
      </c>
      <c r="F397" s="838" t="s">
        <v>1442</v>
      </c>
      <c r="G397" s="838">
        <v>1128</v>
      </c>
      <c r="H397" s="838" t="s">
        <v>1442</v>
      </c>
    </row>
    <row r="398" spans="1:8">
      <c r="A398" s="174">
        <v>1993</v>
      </c>
      <c r="B398" s="838">
        <v>980</v>
      </c>
      <c r="C398" s="838">
        <v>29</v>
      </c>
      <c r="D398" s="838">
        <v>174</v>
      </c>
      <c r="E398" s="838" t="s">
        <v>1442</v>
      </c>
      <c r="F398" s="838" t="s">
        <v>1442</v>
      </c>
      <c r="G398" s="838">
        <v>777</v>
      </c>
      <c r="H398" s="838" t="s">
        <v>1442</v>
      </c>
    </row>
    <row r="399" spans="1:8">
      <c r="A399" s="174">
        <v>1994</v>
      </c>
      <c r="B399" s="838">
        <v>1529</v>
      </c>
      <c r="C399" s="838">
        <v>16</v>
      </c>
      <c r="D399" s="838">
        <v>264</v>
      </c>
      <c r="E399" s="838" t="s">
        <v>1442</v>
      </c>
      <c r="F399" s="838" t="s">
        <v>1442</v>
      </c>
      <c r="G399" s="838">
        <v>1249</v>
      </c>
      <c r="H399" s="838" t="s">
        <v>1442</v>
      </c>
    </row>
    <row r="400" spans="1:8">
      <c r="A400" s="174">
        <v>1995</v>
      </c>
      <c r="B400" s="838">
        <v>2038.5527460000001</v>
      </c>
      <c r="C400" s="838">
        <v>21.799821999999999</v>
      </c>
      <c r="D400" s="838">
        <v>375.61680000000001</v>
      </c>
      <c r="E400" s="838">
        <v>76.831199999999995</v>
      </c>
      <c r="F400" s="838" t="s">
        <v>1442</v>
      </c>
      <c r="G400" s="838">
        <v>1564.304924</v>
      </c>
      <c r="H400" s="838" t="s">
        <v>1442</v>
      </c>
    </row>
    <row r="401" spans="1:8">
      <c r="A401" s="174">
        <v>1996</v>
      </c>
      <c r="B401" s="838">
        <v>1895.8373979999999</v>
      </c>
      <c r="C401" s="838">
        <v>21.607894000000002</v>
      </c>
      <c r="D401" s="838">
        <v>673.81920000000002</v>
      </c>
      <c r="E401" s="838">
        <v>238.5504</v>
      </c>
      <c r="F401" s="838" t="s">
        <v>1442</v>
      </c>
      <c r="G401" s="838">
        <v>961.85990400000003</v>
      </c>
      <c r="H401" s="838" t="s">
        <v>1442</v>
      </c>
    </row>
    <row r="402" spans="1:8">
      <c r="A402" s="174">
        <v>1997</v>
      </c>
      <c r="B402" s="838">
        <v>2254.2316000000001</v>
      </c>
      <c r="C402" s="838">
        <v>58</v>
      </c>
      <c r="D402" s="838">
        <v>669.26520000000005</v>
      </c>
      <c r="E402" s="838">
        <v>434.96640000000002</v>
      </c>
      <c r="F402" s="838" t="s">
        <v>1442</v>
      </c>
      <c r="G402" s="838">
        <v>1092</v>
      </c>
      <c r="H402" s="838" t="s">
        <v>1442</v>
      </c>
    </row>
    <row r="403" spans="1:8">
      <c r="A403" s="174">
        <v>1998</v>
      </c>
      <c r="B403" s="838">
        <v>3074</v>
      </c>
      <c r="C403" s="838">
        <v>272</v>
      </c>
      <c r="D403" s="838">
        <v>906</v>
      </c>
      <c r="E403" s="838">
        <v>737</v>
      </c>
      <c r="F403" s="838" t="s">
        <v>1442</v>
      </c>
      <c r="G403" s="838">
        <v>1103</v>
      </c>
      <c r="H403" s="838">
        <v>56</v>
      </c>
    </row>
    <row r="404" spans="1:8">
      <c r="A404" s="174">
        <v>1999</v>
      </c>
      <c r="B404" s="838">
        <v>3470.9355999999998</v>
      </c>
      <c r="C404" s="838">
        <v>461</v>
      </c>
      <c r="D404" s="838">
        <v>885.096</v>
      </c>
      <c r="E404" s="838">
        <v>1045.8396</v>
      </c>
      <c r="F404" s="838" t="s">
        <v>1442</v>
      </c>
      <c r="G404" s="838">
        <v>1023</v>
      </c>
      <c r="H404" s="838">
        <v>56</v>
      </c>
    </row>
    <row r="405" spans="1:8">
      <c r="A405" s="174">
        <v>2000</v>
      </c>
      <c r="B405" s="838">
        <v>3626.47</v>
      </c>
      <c r="C405" s="838">
        <v>613</v>
      </c>
      <c r="D405" s="838">
        <v>770.28480000000002</v>
      </c>
      <c r="E405" s="838">
        <v>1622.1851999999999</v>
      </c>
      <c r="F405" s="838" t="s">
        <v>1442</v>
      </c>
      <c r="G405" s="838">
        <v>565</v>
      </c>
      <c r="H405" s="838">
        <v>56</v>
      </c>
    </row>
    <row r="406" spans="1:8">
      <c r="A406" s="174">
        <v>2001</v>
      </c>
      <c r="B406" s="838">
        <v>4650.7828</v>
      </c>
      <c r="C406" s="838">
        <v>424</v>
      </c>
      <c r="D406" s="838">
        <v>864.65160000000003</v>
      </c>
      <c r="E406" s="838">
        <v>1907.7552000000001</v>
      </c>
      <c r="F406" s="838">
        <v>2.3759999999999999</v>
      </c>
      <c r="G406" s="838">
        <v>1396</v>
      </c>
      <c r="H406" s="838">
        <v>56</v>
      </c>
    </row>
    <row r="407" spans="1:8">
      <c r="A407" s="174">
        <v>2002</v>
      </c>
      <c r="B407" s="838">
        <v>6408.4539999999997</v>
      </c>
      <c r="C407" s="838">
        <v>565</v>
      </c>
      <c r="D407" s="838">
        <v>997.86239999999998</v>
      </c>
      <c r="E407" s="838">
        <v>2664.9108000000001</v>
      </c>
      <c r="F407" s="838">
        <v>5.6807999999999996</v>
      </c>
      <c r="G407" s="838">
        <v>2080</v>
      </c>
      <c r="H407" s="838">
        <v>95</v>
      </c>
    </row>
    <row r="408" spans="1:8">
      <c r="A408" s="174">
        <v>2003</v>
      </c>
      <c r="B408" s="838">
        <v>8699</v>
      </c>
      <c r="C408" s="838">
        <v>894</v>
      </c>
      <c r="D408" s="838">
        <v>616</v>
      </c>
      <c r="E408" s="838">
        <v>2937</v>
      </c>
      <c r="F408" s="838">
        <v>9</v>
      </c>
      <c r="G408" s="838">
        <v>4146</v>
      </c>
      <c r="H408" s="838">
        <v>97</v>
      </c>
    </row>
    <row r="409" spans="1:8">
      <c r="A409" s="174">
        <v>2004</v>
      </c>
      <c r="B409" s="838">
        <v>15561.316000000001</v>
      </c>
      <c r="C409" s="838">
        <v>1062</v>
      </c>
      <c r="D409" s="838">
        <v>965.90880000000004</v>
      </c>
      <c r="E409" s="838">
        <v>4079.8368</v>
      </c>
      <c r="F409" s="838">
        <v>137.57040000000001</v>
      </c>
      <c r="G409" s="838">
        <v>9249</v>
      </c>
      <c r="H409" s="838">
        <v>67</v>
      </c>
    </row>
    <row r="410" spans="1:8">
      <c r="A410" s="174">
        <v>2005</v>
      </c>
      <c r="B410" s="838">
        <v>19571.0916</v>
      </c>
      <c r="C410" s="838">
        <v>1102</v>
      </c>
      <c r="D410" s="838">
        <v>1078.0452</v>
      </c>
      <c r="E410" s="838">
        <v>4159.6559999999999</v>
      </c>
      <c r="F410" s="838">
        <v>263.3904</v>
      </c>
      <c r="G410" s="838">
        <v>12900</v>
      </c>
      <c r="H410" s="838">
        <v>68</v>
      </c>
    </row>
    <row r="411" spans="1:8">
      <c r="A411" s="174">
        <v>2006</v>
      </c>
      <c r="B411" s="838">
        <v>31459.887888000001</v>
      </c>
      <c r="C411" s="838">
        <v>1347.6302880000001</v>
      </c>
      <c r="D411" s="838">
        <v>853.12080000000003</v>
      </c>
      <c r="E411" s="838">
        <v>4540.5108</v>
      </c>
      <c r="F411" s="838">
        <v>409.62599999999998</v>
      </c>
      <c r="G411" s="838">
        <v>24156</v>
      </c>
      <c r="H411" s="838">
        <v>153</v>
      </c>
    </row>
    <row r="412" spans="1:8">
      <c r="A412" s="174">
        <v>2007</v>
      </c>
      <c r="B412" s="838">
        <v>37565.157983999998</v>
      </c>
      <c r="C412" s="838">
        <v>1301.5859840000001</v>
      </c>
      <c r="D412" s="838">
        <v>1166.1228000000001</v>
      </c>
      <c r="E412" s="838">
        <v>5572.8</v>
      </c>
      <c r="F412" s="838">
        <v>474.64920000000001</v>
      </c>
      <c r="G412" s="838">
        <v>28791</v>
      </c>
      <c r="H412" s="838">
        <v>259</v>
      </c>
    </row>
    <row r="413" spans="1:8">
      <c r="A413" s="174">
        <v>2008</v>
      </c>
      <c r="B413" s="838">
        <v>39412.080000000002</v>
      </c>
      <c r="C413" s="838">
        <v>1247.431</v>
      </c>
      <c r="D413" s="838">
        <v>939.70100000000002</v>
      </c>
      <c r="E413" s="838">
        <v>5245.942</v>
      </c>
      <c r="F413" s="838">
        <v>673.00599999999997</v>
      </c>
      <c r="G413" s="838">
        <v>30571</v>
      </c>
      <c r="H413" s="838">
        <v>735</v>
      </c>
    </row>
    <row r="414" spans="1:8">
      <c r="A414" s="174">
        <v>2009</v>
      </c>
      <c r="B414" s="838">
        <v>42632.966999999997</v>
      </c>
      <c r="C414" s="838">
        <v>1105.2429999999999</v>
      </c>
      <c r="D414" s="838">
        <v>988.31500000000005</v>
      </c>
      <c r="E414" s="838">
        <v>4905.99</v>
      </c>
      <c r="F414" s="838">
        <v>1079.7190000000001</v>
      </c>
      <c r="G414" s="838">
        <v>33794</v>
      </c>
      <c r="H414" s="838">
        <v>759.7</v>
      </c>
    </row>
    <row r="415" spans="1:8">
      <c r="A415" s="174">
        <v>2010</v>
      </c>
      <c r="B415" s="838">
        <v>47502.099000000002</v>
      </c>
      <c r="C415" s="838">
        <v>933.08799999999997</v>
      </c>
      <c r="D415" s="838">
        <v>1168.6389999999999</v>
      </c>
      <c r="E415" s="838">
        <v>4808.5959999999995</v>
      </c>
      <c r="F415" s="838">
        <v>1657.876</v>
      </c>
      <c r="G415" s="838">
        <v>38094</v>
      </c>
      <c r="H415" s="838">
        <v>839.9</v>
      </c>
    </row>
    <row r="416" spans="1:8">
      <c r="A416" s="174">
        <v>2011</v>
      </c>
      <c r="B416" s="838">
        <v>47854.957999999999</v>
      </c>
      <c r="C416" s="838">
        <v>853.77599999999995</v>
      </c>
      <c r="D416" s="838">
        <v>967.58299999999997</v>
      </c>
      <c r="E416" s="838">
        <v>5952.1139999999996</v>
      </c>
      <c r="F416" s="838">
        <v>3080.9229999999998</v>
      </c>
      <c r="G416" s="838">
        <v>36040.561999999998</v>
      </c>
      <c r="H416" s="838">
        <v>960</v>
      </c>
    </row>
    <row r="417" spans="1:8">
      <c r="A417" s="174">
        <v>2012</v>
      </c>
      <c r="B417" s="838">
        <v>49794.468000000001</v>
      </c>
      <c r="C417" s="838">
        <v>896.69799999999998</v>
      </c>
      <c r="D417" s="838">
        <v>861.21699999999998</v>
      </c>
      <c r="E417" s="838">
        <v>6178.0860000000002</v>
      </c>
      <c r="F417" s="838">
        <v>4518.5259999999998</v>
      </c>
      <c r="G417" s="838">
        <v>36082.940999999999</v>
      </c>
      <c r="H417" s="838">
        <v>1257</v>
      </c>
    </row>
    <row r="418" spans="1:8">
      <c r="A418" s="174">
        <v>2013</v>
      </c>
      <c r="B418" s="838">
        <v>53528.940999999999</v>
      </c>
      <c r="C418" s="838">
        <v>909.94</v>
      </c>
      <c r="D418" s="838">
        <v>1133.42</v>
      </c>
      <c r="E418" s="838">
        <v>5612.4290000000001</v>
      </c>
      <c r="F418" s="838">
        <v>5293.0730000000003</v>
      </c>
      <c r="G418" s="838">
        <v>39222.078999999998</v>
      </c>
      <c r="H418" s="838">
        <v>1358</v>
      </c>
    </row>
    <row r="419" spans="1:8">
      <c r="A419" s="174">
        <v>2014</v>
      </c>
      <c r="B419" s="838">
        <v>53449.514999999999</v>
      </c>
      <c r="C419" s="838">
        <v>991.58500000000004</v>
      </c>
      <c r="D419" s="838">
        <v>701.06</v>
      </c>
      <c r="E419" s="838">
        <v>5676.6350000000002</v>
      </c>
      <c r="F419" s="838">
        <v>6255.8059999999996</v>
      </c>
      <c r="G419" s="838">
        <v>38236.228999999999</v>
      </c>
      <c r="H419" s="838">
        <v>1588.2</v>
      </c>
    </row>
    <row r="420" spans="1:8">
      <c r="A420" s="174">
        <v>2015</v>
      </c>
      <c r="B420" s="838">
        <v>57832.006000000001</v>
      </c>
      <c r="C420" s="838">
        <v>974.43100000000004</v>
      </c>
      <c r="D420" s="838">
        <v>851.38900000000001</v>
      </c>
      <c r="E420" s="838">
        <v>6981.26</v>
      </c>
      <c r="F420" s="838">
        <v>6882.5339999999997</v>
      </c>
      <c r="G420" s="838">
        <v>40469.991999999998</v>
      </c>
      <c r="H420" s="838">
        <v>1672.4</v>
      </c>
    </row>
    <row r="421" spans="1:8">
      <c r="A421" s="174">
        <v>2016</v>
      </c>
      <c r="B421" s="838">
        <v>57581.407848000003</v>
      </c>
      <c r="C421" s="838">
        <v>996.64564800000005</v>
      </c>
      <c r="D421" s="838">
        <v>958.01400000000001</v>
      </c>
      <c r="E421" s="838">
        <v>6104.5236000000004</v>
      </c>
      <c r="F421" s="838">
        <v>6527.9556000000002</v>
      </c>
      <c r="G421" s="838">
        <v>41196.94</v>
      </c>
      <c r="H421" s="838">
        <v>1797.329</v>
      </c>
    </row>
    <row r="422" spans="1:8">
      <c r="A422" s="174">
        <v>2017</v>
      </c>
      <c r="B422" s="838">
        <v>59464.433663999996</v>
      </c>
      <c r="C422" s="838">
        <v>956.52286400000003</v>
      </c>
      <c r="D422" s="838">
        <v>1020.8844</v>
      </c>
      <c r="E422" s="838">
        <v>7922.4516000000003</v>
      </c>
      <c r="F422" s="838">
        <v>6693.6527999999998</v>
      </c>
      <c r="G422" s="838">
        <v>40950.957999999999</v>
      </c>
      <c r="H422" s="838">
        <v>1919.9639999999999</v>
      </c>
    </row>
    <row r="423" spans="1:8">
      <c r="A423" s="174">
        <v>2018</v>
      </c>
      <c r="B423" s="838" t="s">
        <v>493</v>
      </c>
      <c r="C423" s="838" t="s">
        <v>493</v>
      </c>
      <c r="D423" s="838" t="s">
        <v>493</v>
      </c>
      <c r="E423" s="838" t="s">
        <v>493</v>
      </c>
      <c r="F423" s="838" t="s">
        <v>493</v>
      </c>
      <c r="G423" s="838" t="s">
        <v>493</v>
      </c>
      <c r="H423" s="838" t="s">
        <v>493</v>
      </c>
    </row>
    <row r="424" spans="1:8" ht="13">
      <c r="A424" s="125"/>
      <c r="B424" s="745"/>
      <c r="C424" s="745"/>
      <c r="D424" s="745"/>
      <c r="E424" s="746"/>
      <c r="F424" s="746"/>
      <c r="G424" s="747"/>
      <c r="H424" s="747"/>
    </row>
    <row r="425" spans="1:8" ht="13">
      <c r="A425" s="692"/>
      <c r="B425" s="1285" t="s">
        <v>448</v>
      </c>
      <c r="C425" s="1285"/>
      <c r="D425" s="1285"/>
      <c r="E425" s="1285"/>
      <c r="F425" s="1285"/>
      <c r="G425" s="1285"/>
      <c r="H425" s="1285"/>
    </row>
    <row r="426" spans="1:8" ht="13">
      <c r="A426" s="128"/>
      <c r="B426" s="748"/>
      <c r="C426" s="749"/>
      <c r="D426" s="749"/>
      <c r="E426" s="749"/>
      <c r="F426" s="749"/>
      <c r="G426" s="749"/>
      <c r="H426" s="749"/>
    </row>
    <row r="427" spans="1:8">
      <c r="A427" s="174">
        <v>1990</v>
      </c>
      <c r="B427" s="838">
        <v>742</v>
      </c>
      <c r="C427" s="838">
        <v>139</v>
      </c>
      <c r="D427" s="838" t="s">
        <v>1442</v>
      </c>
      <c r="E427" s="838" t="s">
        <v>1442</v>
      </c>
      <c r="F427" s="838" t="s">
        <v>1442</v>
      </c>
      <c r="G427" s="838">
        <v>603</v>
      </c>
      <c r="H427" s="838" t="s">
        <v>1442</v>
      </c>
    </row>
    <row r="428" spans="1:8">
      <c r="A428" s="174">
        <v>1991</v>
      </c>
      <c r="B428" s="838">
        <v>347</v>
      </c>
      <c r="C428" s="838" t="s">
        <v>1442</v>
      </c>
      <c r="D428" s="838" t="s">
        <v>1442</v>
      </c>
      <c r="E428" s="838" t="s">
        <v>1442</v>
      </c>
      <c r="F428" s="838" t="s">
        <v>1442</v>
      </c>
      <c r="G428" s="838">
        <v>347</v>
      </c>
      <c r="H428" s="838" t="s">
        <v>1442</v>
      </c>
    </row>
    <row r="429" spans="1:8">
      <c r="A429" s="174">
        <v>1992</v>
      </c>
      <c r="B429" s="838">
        <v>748</v>
      </c>
      <c r="C429" s="838" t="s">
        <v>1442</v>
      </c>
      <c r="D429" s="838">
        <v>30</v>
      </c>
      <c r="E429" s="838" t="s">
        <v>1442</v>
      </c>
      <c r="F429" s="838" t="s">
        <v>1442</v>
      </c>
      <c r="G429" s="838">
        <v>718</v>
      </c>
      <c r="H429" s="838" t="s">
        <v>1442</v>
      </c>
    </row>
    <row r="430" spans="1:8">
      <c r="A430" s="174">
        <v>1993</v>
      </c>
      <c r="B430" s="838">
        <v>426</v>
      </c>
      <c r="C430" s="838">
        <v>10</v>
      </c>
      <c r="D430" s="838">
        <v>40</v>
      </c>
      <c r="E430" s="838">
        <v>10</v>
      </c>
      <c r="F430" s="838" t="s">
        <v>1442</v>
      </c>
      <c r="G430" s="838">
        <v>366</v>
      </c>
      <c r="H430" s="838" t="s">
        <v>1442</v>
      </c>
    </row>
    <row r="431" spans="1:8">
      <c r="A431" s="174">
        <v>1994</v>
      </c>
      <c r="B431" s="838">
        <v>511</v>
      </c>
      <c r="C431" s="838">
        <v>55</v>
      </c>
      <c r="D431" s="838">
        <v>64</v>
      </c>
      <c r="E431" s="838">
        <v>14</v>
      </c>
      <c r="F431" s="838" t="s">
        <v>1442</v>
      </c>
      <c r="G431" s="838">
        <v>378</v>
      </c>
      <c r="H431" s="838" t="s">
        <v>1442</v>
      </c>
    </row>
    <row r="432" spans="1:8">
      <c r="A432" s="174">
        <v>1995</v>
      </c>
      <c r="B432" s="838">
        <v>541</v>
      </c>
      <c r="C432" s="838" t="s">
        <v>1442</v>
      </c>
      <c r="D432" s="838">
        <v>91</v>
      </c>
      <c r="E432" s="838">
        <v>29</v>
      </c>
      <c r="F432" s="838" t="s">
        <v>1442</v>
      </c>
      <c r="G432" s="838">
        <v>421</v>
      </c>
      <c r="H432" s="838" t="s">
        <v>1442</v>
      </c>
    </row>
    <row r="433" spans="1:8">
      <c r="A433" s="174">
        <v>1996</v>
      </c>
      <c r="B433" s="838">
        <v>725</v>
      </c>
      <c r="C433" s="838" t="s">
        <v>1442</v>
      </c>
      <c r="D433" s="838">
        <v>92</v>
      </c>
      <c r="E433" s="838">
        <v>88</v>
      </c>
      <c r="F433" s="838" t="s">
        <v>1442</v>
      </c>
      <c r="G433" s="838">
        <v>545</v>
      </c>
      <c r="H433" s="838" t="s">
        <v>1442</v>
      </c>
    </row>
    <row r="434" spans="1:8">
      <c r="A434" s="174">
        <v>1997</v>
      </c>
      <c r="B434" s="838">
        <v>1340</v>
      </c>
      <c r="C434" s="838">
        <v>31</v>
      </c>
      <c r="D434" s="838">
        <v>138</v>
      </c>
      <c r="E434" s="838">
        <v>224</v>
      </c>
      <c r="F434" s="838" t="s">
        <v>1442</v>
      </c>
      <c r="G434" s="838">
        <v>947</v>
      </c>
      <c r="H434" s="838" t="s">
        <v>1442</v>
      </c>
    </row>
    <row r="435" spans="1:8">
      <c r="A435" s="174">
        <v>1998</v>
      </c>
      <c r="B435" s="838">
        <v>1694.8489999999999</v>
      </c>
      <c r="C435" s="838">
        <v>133.68700000000001</v>
      </c>
      <c r="D435" s="838">
        <v>152.03899999999999</v>
      </c>
      <c r="E435" s="838">
        <v>474.84399999999999</v>
      </c>
      <c r="F435" s="838" t="s">
        <v>1442</v>
      </c>
      <c r="G435" s="838">
        <v>883.80899999999997</v>
      </c>
      <c r="H435" s="838">
        <v>50.47</v>
      </c>
    </row>
    <row r="436" spans="1:8">
      <c r="A436" s="174">
        <v>1999</v>
      </c>
      <c r="B436" s="838">
        <v>2375.7660000000001</v>
      </c>
      <c r="C436" s="838">
        <v>326.99599999999998</v>
      </c>
      <c r="D436" s="838">
        <v>173.50899999999999</v>
      </c>
      <c r="E436" s="838">
        <v>864.89300000000003</v>
      </c>
      <c r="F436" s="838" t="s">
        <v>1442</v>
      </c>
      <c r="G436" s="838">
        <v>987.20899999999995</v>
      </c>
      <c r="H436" s="838">
        <v>23.158999999999999</v>
      </c>
    </row>
    <row r="437" spans="1:8">
      <c r="A437" s="174">
        <v>2000</v>
      </c>
      <c r="B437" s="838">
        <v>4984.7139999999999</v>
      </c>
      <c r="C437" s="838">
        <v>415.738</v>
      </c>
      <c r="D437" s="838">
        <v>221.047</v>
      </c>
      <c r="E437" s="838">
        <v>2288.1019999999999</v>
      </c>
      <c r="F437" s="838">
        <v>0.29199999999999998</v>
      </c>
      <c r="G437" s="838">
        <v>1675.8140000000001</v>
      </c>
      <c r="H437" s="838">
        <v>383.721</v>
      </c>
    </row>
    <row r="438" spans="1:8">
      <c r="A438" s="174">
        <v>2001</v>
      </c>
      <c r="B438" s="838">
        <v>6700.9350000000004</v>
      </c>
      <c r="C438" s="838">
        <v>576.72299999999996</v>
      </c>
      <c r="D438" s="838">
        <v>222.87200000000001</v>
      </c>
      <c r="E438" s="838">
        <v>3170.498</v>
      </c>
      <c r="F438" s="838">
        <v>0.52900000000000003</v>
      </c>
      <c r="G438" s="838">
        <v>2304.8270000000002</v>
      </c>
      <c r="H438" s="838">
        <v>425.48599999999999</v>
      </c>
    </row>
    <row r="439" spans="1:8">
      <c r="A439" s="174">
        <v>2002</v>
      </c>
      <c r="B439" s="838">
        <v>9876.4609999999993</v>
      </c>
      <c r="C439" s="838">
        <v>759.48699999999997</v>
      </c>
      <c r="D439" s="838">
        <v>288.27699999999999</v>
      </c>
      <c r="E439" s="838">
        <v>5247.8890000000001</v>
      </c>
      <c r="F439" s="838">
        <v>7.2210000000000001</v>
      </c>
      <c r="G439" s="838">
        <v>2859.8679999999999</v>
      </c>
      <c r="H439" s="838">
        <v>713.71900000000005</v>
      </c>
    </row>
    <row r="440" spans="1:8">
      <c r="A440" s="174">
        <v>2003</v>
      </c>
      <c r="B440" s="838" t="s">
        <v>356</v>
      </c>
      <c r="C440" s="838">
        <v>605.38900000000001</v>
      </c>
      <c r="D440" s="838">
        <v>219.256</v>
      </c>
      <c r="E440" s="838">
        <v>7605.8050000000003</v>
      </c>
      <c r="F440" s="838">
        <v>42.335000000000001</v>
      </c>
      <c r="G440" s="838">
        <v>5732.25</v>
      </c>
      <c r="H440" s="838" t="s">
        <v>356</v>
      </c>
    </row>
    <row r="441" spans="1:8">
      <c r="A441" s="174">
        <v>2004</v>
      </c>
      <c r="B441" s="838">
        <v>20246.332999999999</v>
      </c>
      <c r="C441" s="838">
        <v>722.49800000000005</v>
      </c>
      <c r="D441" s="838">
        <v>240.42099999999999</v>
      </c>
      <c r="E441" s="838">
        <v>8227.7579999999998</v>
      </c>
      <c r="F441" s="838">
        <v>58.148000000000003</v>
      </c>
      <c r="G441" s="838">
        <v>10969.692999999999</v>
      </c>
      <c r="H441" s="838">
        <v>27.815000000000001</v>
      </c>
    </row>
    <row r="442" spans="1:8">
      <c r="A442" s="174">
        <v>2005</v>
      </c>
      <c r="B442" s="838">
        <v>30414.507000000001</v>
      </c>
      <c r="C442" s="838">
        <v>1019.876</v>
      </c>
      <c r="D442" s="838">
        <v>249.24199999999999</v>
      </c>
      <c r="E442" s="838">
        <v>8537.8870000000006</v>
      </c>
      <c r="F442" s="838">
        <v>90.856999999999999</v>
      </c>
      <c r="G442" s="838">
        <v>20488.280999999999</v>
      </c>
      <c r="H442" s="838">
        <v>28.364000000000001</v>
      </c>
    </row>
    <row r="443" spans="1:8">
      <c r="A443" s="174">
        <v>2006</v>
      </c>
      <c r="B443" s="838">
        <v>50700.045239999999</v>
      </c>
      <c r="C443" s="838">
        <v>1118.4059999999999</v>
      </c>
      <c r="D443" s="838">
        <v>244.16399999999999</v>
      </c>
      <c r="E443" s="838">
        <v>9756.5882399999991</v>
      </c>
      <c r="F443" s="838">
        <v>153.126</v>
      </c>
      <c r="G443" s="838">
        <v>39362.228999999999</v>
      </c>
      <c r="H443" s="838">
        <v>65.531999999999996</v>
      </c>
    </row>
    <row r="444" spans="1:8">
      <c r="A444" s="174">
        <v>2007</v>
      </c>
      <c r="B444" s="838">
        <v>65359.254200000003</v>
      </c>
      <c r="C444" s="838">
        <v>1083.3910000000001</v>
      </c>
      <c r="D444" s="838">
        <v>431.24759999999998</v>
      </c>
      <c r="E444" s="838">
        <v>15928.6896</v>
      </c>
      <c r="F444" s="838">
        <v>230.59299999999999</v>
      </c>
      <c r="G444" s="838">
        <v>47574.805999999997</v>
      </c>
      <c r="H444" s="838">
        <v>110.527</v>
      </c>
    </row>
    <row r="445" spans="1:8">
      <c r="A445" s="174">
        <v>2008</v>
      </c>
      <c r="B445" s="838">
        <v>71123.225000000006</v>
      </c>
      <c r="C445" s="838">
        <v>1049.316</v>
      </c>
      <c r="D445" s="838">
        <v>286.78699999999998</v>
      </c>
      <c r="E445" s="838">
        <v>18225.752</v>
      </c>
      <c r="F445" s="838">
        <v>352.66199999999998</v>
      </c>
      <c r="G445" s="838">
        <v>50899.855000000003</v>
      </c>
      <c r="H445" s="838">
        <v>308.85300000000001</v>
      </c>
    </row>
    <row r="446" spans="1:8">
      <c r="A446" s="174">
        <v>2009</v>
      </c>
      <c r="B446" s="838">
        <v>73826.995999999999</v>
      </c>
      <c r="C446" s="838">
        <v>1222.057</v>
      </c>
      <c r="D446" s="838">
        <v>277.351</v>
      </c>
      <c r="E446" s="838">
        <v>17344.775000000001</v>
      </c>
      <c r="F446" s="838">
        <v>600.93700000000001</v>
      </c>
      <c r="G446" s="838">
        <v>54057.41</v>
      </c>
      <c r="H446" s="838">
        <v>324.46600000000001</v>
      </c>
    </row>
    <row r="447" spans="1:8">
      <c r="A447" s="174">
        <v>2010</v>
      </c>
      <c r="B447" s="838">
        <v>76105.748999999996</v>
      </c>
      <c r="C447" s="838">
        <v>972.23699999999997</v>
      </c>
      <c r="D447" s="838">
        <v>337.14699999999999</v>
      </c>
      <c r="E447" s="838">
        <v>17445.387999999999</v>
      </c>
      <c r="F447" s="838">
        <v>1200.5029999999999</v>
      </c>
      <c r="G447" s="838">
        <v>55784.705000000002</v>
      </c>
      <c r="H447" s="838">
        <v>365.76900000000001</v>
      </c>
    </row>
    <row r="448" spans="1:8">
      <c r="A448" s="174">
        <v>2011</v>
      </c>
      <c r="B448" s="838">
        <v>84370.554999999993</v>
      </c>
      <c r="C448" s="838">
        <v>1432.4680000000001</v>
      </c>
      <c r="D448" s="838">
        <v>305.31599999999997</v>
      </c>
      <c r="E448" s="838">
        <v>21003.8</v>
      </c>
      <c r="F448" s="838">
        <v>2302.9450000000002</v>
      </c>
      <c r="G448" s="838">
        <v>58920.606</v>
      </c>
      <c r="H448" s="838">
        <v>405.42</v>
      </c>
    </row>
    <row r="449" spans="1:8">
      <c r="A449" s="174">
        <v>2012</v>
      </c>
      <c r="B449" s="838">
        <v>87192.896999999997</v>
      </c>
      <c r="C449" s="838">
        <v>897.98699999999997</v>
      </c>
      <c r="D449" s="838">
        <v>313.40899999999999</v>
      </c>
      <c r="E449" s="838">
        <v>22456.609</v>
      </c>
      <c r="F449" s="838">
        <v>3851.7440000000001</v>
      </c>
      <c r="G449" s="838">
        <v>59118.868000000002</v>
      </c>
      <c r="H449" s="838">
        <v>554.28</v>
      </c>
    </row>
    <row r="450" spans="1:8">
      <c r="A450" s="174">
        <v>2013</v>
      </c>
      <c r="B450" s="838">
        <v>93126.188999999998</v>
      </c>
      <c r="C450" s="838">
        <v>842.43499999999995</v>
      </c>
      <c r="D450" s="838">
        <v>349.97800000000001</v>
      </c>
      <c r="E450" s="838">
        <v>21570.142</v>
      </c>
      <c r="F450" s="838">
        <v>5152.6149999999998</v>
      </c>
      <c r="G450" s="838">
        <v>64617.978999999999</v>
      </c>
      <c r="H450" s="838">
        <v>593.04</v>
      </c>
    </row>
    <row r="451" spans="1:8">
      <c r="A451" s="174">
        <v>2014</v>
      </c>
      <c r="B451" s="838">
        <v>94212.659</v>
      </c>
      <c r="C451" s="838">
        <v>763.50400000000002</v>
      </c>
      <c r="D451" s="838">
        <v>376.88</v>
      </c>
      <c r="E451" s="838">
        <v>22012.52</v>
      </c>
      <c r="F451" s="838">
        <v>6255.13</v>
      </c>
      <c r="G451" s="838">
        <v>64157.781000000003</v>
      </c>
      <c r="H451" s="838">
        <v>646.84400000000005</v>
      </c>
    </row>
    <row r="452" spans="1:8">
      <c r="A452" s="174">
        <v>2015</v>
      </c>
      <c r="B452" s="838" t="s">
        <v>356</v>
      </c>
      <c r="C452" s="838" t="s">
        <v>356</v>
      </c>
      <c r="D452" s="838">
        <v>365.64800000000002</v>
      </c>
      <c r="E452" s="838">
        <v>28023.847000000002</v>
      </c>
      <c r="F452" s="838">
        <v>7043.4179999999997</v>
      </c>
      <c r="G452" s="838">
        <v>66208.89</v>
      </c>
      <c r="H452" s="838" t="s">
        <v>356</v>
      </c>
    </row>
    <row r="453" spans="1:8">
      <c r="A453" s="174">
        <v>2016</v>
      </c>
      <c r="B453" s="838" t="s">
        <v>356</v>
      </c>
      <c r="C453" s="838" t="s">
        <v>356</v>
      </c>
      <c r="D453" s="838">
        <v>376.06299999999999</v>
      </c>
      <c r="E453" s="838">
        <v>25090.923999999999</v>
      </c>
      <c r="F453" s="838">
        <v>7252.4949999999999</v>
      </c>
      <c r="G453" s="838" t="s">
        <v>356</v>
      </c>
      <c r="H453" s="838" t="s">
        <v>356</v>
      </c>
    </row>
    <row r="454" spans="1:8">
      <c r="A454" s="174">
        <v>2017</v>
      </c>
      <c r="B454" s="838" t="s">
        <v>356</v>
      </c>
      <c r="C454" s="838" t="s">
        <v>356</v>
      </c>
      <c r="D454" s="838">
        <v>387.96800000000002</v>
      </c>
      <c r="E454" s="838">
        <v>32270.632000000001</v>
      </c>
      <c r="F454" s="838">
        <v>7594.268</v>
      </c>
      <c r="G454" s="838" t="s">
        <v>356</v>
      </c>
      <c r="H454" s="838" t="s">
        <v>356</v>
      </c>
    </row>
    <row r="455" spans="1:8">
      <c r="A455" s="174">
        <v>2018</v>
      </c>
      <c r="B455" s="838" t="s">
        <v>493</v>
      </c>
      <c r="C455" s="838" t="s">
        <v>493</v>
      </c>
      <c r="D455" s="838" t="s">
        <v>493</v>
      </c>
      <c r="E455" s="838" t="s">
        <v>493</v>
      </c>
      <c r="F455" s="838" t="s">
        <v>493</v>
      </c>
      <c r="G455" s="838" t="s">
        <v>493</v>
      </c>
      <c r="H455" s="838" t="s">
        <v>493</v>
      </c>
    </row>
    <row r="456" spans="1:8" ht="13">
      <c r="A456" s="125"/>
      <c r="B456" s="745"/>
      <c r="C456" s="745"/>
      <c r="D456" s="745"/>
      <c r="E456" s="746"/>
      <c r="F456" s="746"/>
      <c r="G456" s="747"/>
      <c r="H456" s="747"/>
    </row>
    <row r="457" spans="1:8" ht="13">
      <c r="A457" s="692"/>
      <c r="B457" s="1285" t="s">
        <v>449</v>
      </c>
      <c r="C457" s="1285"/>
      <c r="D457" s="1285"/>
      <c r="E457" s="1285"/>
      <c r="F457" s="1285"/>
      <c r="G457" s="1285"/>
      <c r="H457" s="1285"/>
    </row>
    <row r="458" spans="1:8" ht="13">
      <c r="A458" s="128"/>
      <c r="B458" s="748"/>
      <c r="C458" s="749"/>
      <c r="D458" s="749"/>
      <c r="E458" s="749"/>
      <c r="F458" s="749"/>
      <c r="G458" s="749"/>
      <c r="H458" s="749"/>
    </row>
    <row r="459" spans="1:8">
      <c r="A459" s="174">
        <v>1990</v>
      </c>
      <c r="B459" s="838">
        <v>1848</v>
      </c>
      <c r="C459" s="838">
        <v>176</v>
      </c>
      <c r="D459" s="838">
        <v>30</v>
      </c>
      <c r="E459" s="838" t="s">
        <v>1442</v>
      </c>
      <c r="F459" s="838" t="s">
        <v>1442</v>
      </c>
      <c r="G459" s="838">
        <v>1642</v>
      </c>
      <c r="H459" s="838" t="s">
        <v>1442</v>
      </c>
    </row>
    <row r="460" spans="1:8">
      <c r="A460" s="174">
        <v>1991</v>
      </c>
      <c r="B460" s="838">
        <v>1821</v>
      </c>
      <c r="C460" s="838">
        <v>154</v>
      </c>
      <c r="D460" s="838">
        <v>26</v>
      </c>
      <c r="E460" s="838" t="s">
        <v>1442</v>
      </c>
      <c r="F460" s="838" t="s">
        <v>1442</v>
      </c>
      <c r="G460" s="838">
        <v>1641</v>
      </c>
      <c r="H460" s="838" t="s">
        <v>1442</v>
      </c>
    </row>
    <row r="461" spans="1:8">
      <c r="A461" s="174">
        <v>1992</v>
      </c>
      <c r="B461" s="838">
        <v>1821</v>
      </c>
      <c r="C461" s="838">
        <v>154</v>
      </c>
      <c r="D461" s="838">
        <v>26</v>
      </c>
      <c r="E461" s="838" t="s">
        <v>1442</v>
      </c>
      <c r="F461" s="838" t="s">
        <v>1442</v>
      </c>
      <c r="G461" s="838">
        <v>1641</v>
      </c>
      <c r="H461" s="838" t="s">
        <v>1442</v>
      </c>
    </row>
    <row r="462" spans="1:8">
      <c r="A462" s="174">
        <v>1993</v>
      </c>
      <c r="B462" s="838">
        <v>2653</v>
      </c>
      <c r="C462" s="838">
        <v>154</v>
      </c>
      <c r="D462" s="838">
        <v>26</v>
      </c>
      <c r="E462" s="838">
        <v>832</v>
      </c>
      <c r="F462" s="838" t="s">
        <v>1442</v>
      </c>
      <c r="G462" s="838">
        <v>1641</v>
      </c>
      <c r="H462" s="838" t="s">
        <v>1442</v>
      </c>
    </row>
    <row r="463" spans="1:8">
      <c r="A463" s="174">
        <v>1994</v>
      </c>
      <c r="B463" s="838">
        <v>3481</v>
      </c>
      <c r="C463" s="838">
        <v>154</v>
      </c>
      <c r="D463" s="838">
        <v>44</v>
      </c>
      <c r="E463" s="838">
        <v>1642</v>
      </c>
      <c r="F463" s="838" t="s">
        <v>1442</v>
      </c>
      <c r="G463" s="838">
        <v>1641</v>
      </c>
      <c r="H463" s="838" t="s">
        <v>1442</v>
      </c>
    </row>
    <row r="464" spans="1:8">
      <c r="A464" s="174">
        <v>1995</v>
      </c>
      <c r="B464" s="838">
        <v>5126</v>
      </c>
      <c r="C464" s="838">
        <v>154</v>
      </c>
      <c r="D464" s="838">
        <v>511</v>
      </c>
      <c r="E464" s="838">
        <v>2646</v>
      </c>
      <c r="F464" s="838" t="s">
        <v>1442</v>
      </c>
      <c r="G464" s="838">
        <v>1815</v>
      </c>
      <c r="H464" s="838" t="s">
        <v>1442</v>
      </c>
    </row>
    <row r="465" spans="1:8">
      <c r="A465" s="174">
        <v>1996</v>
      </c>
      <c r="B465" s="838">
        <v>5565</v>
      </c>
      <c r="C465" s="838">
        <v>401</v>
      </c>
      <c r="D465" s="838">
        <v>8</v>
      </c>
      <c r="E465" s="838">
        <v>3324</v>
      </c>
      <c r="F465" s="838">
        <v>2</v>
      </c>
      <c r="G465" s="838">
        <v>1830</v>
      </c>
      <c r="H465" s="838" t="s">
        <v>1442</v>
      </c>
    </row>
    <row r="466" spans="1:8">
      <c r="A466" s="174">
        <v>1997</v>
      </c>
      <c r="B466" s="838">
        <v>6506</v>
      </c>
      <c r="C466" s="838">
        <v>401</v>
      </c>
      <c r="D466" s="838">
        <v>11</v>
      </c>
      <c r="E466" s="838">
        <v>4285</v>
      </c>
      <c r="F466" s="838">
        <v>6</v>
      </c>
      <c r="G466" s="838">
        <v>1647</v>
      </c>
      <c r="H466" s="838">
        <v>156</v>
      </c>
    </row>
    <row r="467" spans="1:8">
      <c r="A467" s="174">
        <v>1998</v>
      </c>
      <c r="B467" s="838">
        <v>8581.3811399999995</v>
      </c>
      <c r="C467" s="838">
        <v>929</v>
      </c>
      <c r="D467" s="838">
        <v>36</v>
      </c>
      <c r="E467" s="838">
        <v>5642.62</v>
      </c>
      <c r="F467" s="838">
        <v>7.38</v>
      </c>
      <c r="G467" s="838">
        <v>1812</v>
      </c>
      <c r="H467" s="838">
        <v>154.38113999999999</v>
      </c>
    </row>
    <row r="468" spans="1:8">
      <c r="A468" s="174">
        <v>1999</v>
      </c>
      <c r="B468" s="838">
        <v>8930.3811399999995</v>
      </c>
      <c r="C468" s="838">
        <v>942</v>
      </c>
      <c r="D468" s="838">
        <v>29</v>
      </c>
      <c r="E468" s="838">
        <v>6001.68</v>
      </c>
      <c r="F468" s="838">
        <v>4.32</v>
      </c>
      <c r="G468" s="838">
        <v>1799</v>
      </c>
      <c r="H468" s="838">
        <v>154.38113999999999</v>
      </c>
    </row>
    <row r="469" spans="1:8">
      <c r="A469" s="174">
        <v>2000</v>
      </c>
      <c r="B469" s="838">
        <v>10801.871702762999</v>
      </c>
      <c r="C469" s="838">
        <v>956</v>
      </c>
      <c r="D469" s="838">
        <v>29</v>
      </c>
      <c r="E469" s="838">
        <v>7822.5479999999998</v>
      </c>
      <c r="F469" s="838">
        <v>7.452</v>
      </c>
      <c r="G469" s="838">
        <v>1805</v>
      </c>
      <c r="H469" s="838">
        <v>181.87170276307</v>
      </c>
    </row>
    <row r="470" spans="1:8">
      <c r="A470" s="174">
        <v>2001</v>
      </c>
      <c r="B470" s="838">
        <v>11375.192001527001</v>
      </c>
      <c r="C470" s="838">
        <v>1254.615064264</v>
      </c>
      <c r="D470" s="838">
        <v>26.4816</v>
      </c>
      <c r="E470" s="838">
        <v>8100.0468000000001</v>
      </c>
      <c r="F470" s="838">
        <v>5.4</v>
      </c>
      <c r="G470" s="838">
        <v>1805</v>
      </c>
      <c r="H470" s="838">
        <v>183.64853726320001</v>
      </c>
    </row>
    <row r="471" spans="1:8">
      <c r="A471" s="174">
        <v>2002</v>
      </c>
      <c r="B471" s="838">
        <v>14352.392005481001</v>
      </c>
      <c r="C471" s="838">
        <v>1368.8448652174</v>
      </c>
      <c r="D471" s="838">
        <v>48</v>
      </c>
      <c r="E471" s="838">
        <v>10937.329599999999</v>
      </c>
      <c r="F471" s="838">
        <v>5</v>
      </c>
      <c r="G471" s="838">
        <v>1805</v>
      </c>
      <c r="H471" s="838">
        <v>188.21754026351999</v>
      </c>
    </row>
    <row r="472" spans="1:8">
      <c r="A472" s="174">
        <v>2003</v>
      </c>
      <c r="B472" s="838">
        <v>19288.565060423</v>
      </c>
      <c r="C472" s="838">
        <v>1166.3326217391</v>
      </c>
      <c r="D472" s="838">
        <v>18.115200000000002</v>
      </c>
      <c r="E472" s="838">
        <v>10914.624</v>
      </c>
      <c r="F472" s="838">
        <v>134.58959999999999</v>
      </c>
      <c r="G472" s="838">
        <v>6874.9360386834996</v>
      </c>
      <c r="H472" s="838">
        <v>179.9676</v>
      </c>
    </row>
    <row r="473" spans="1:8">
      <c r="A473" s="174">
        <v>2004</v>
      </c>
      <c r="B473" s="838">
        <v>21942.307545174001</v>
      </c>
      <c r="C473" s="838">
        <v>1279.2126695652</v>
      </c>
      <c r="D473" s="838">
        <v>18.9864</v>
      </c>
      <c r="E473" s="838">
        <v>14282.481599999999</v>
      </c>
      <c r="F473" s="838">
        <v>166.19040000000001</v>
      </c>
      <c r="G473" s="838">
        <v>6012.1676756089</v>
      </c>
      <c r="H473" s="838">
        <v>183.2688</v>
      </c>
    </row>
    <row r="474" spans="1:8">
      <c r="A474" s="174">
        <v>2005</v>
      </c>
      <c r="B474" s="838">
        <v>24948.910691452998</v>
      </c>
      <c r="C474" s="838">
        <v>1175.2519521739</v>
      </c>
      <c r="D474" s="838">
        <v>19.7136</v>
      </c>
      <c r="E474" s="838">
        <v>14712.8832</v>
      </c>
      <c r="F474" s="838">
        <v>247.7664</v>
      </c>
      <c r="G474" s="838">
        <v>8606.4735392793991</v>
      </c>
      <c r="H474" s="838">
        <v>186.822</v>
      </c>
    </row>
    <row r="475" spans="1:8">
      <c r="A475" s="174">
        <v>2006</v>
      </c>
      <c r="B475" s="838">
        <v>30005.005995652002</v>
      </c>
      <c r="C475" s="838">
        <v>1145.8817347826</v>
      </c>
      <c r="D475" s="838">
        <v>19.8504</v>
      </c>
      <c r="E475" s="838">
        <v>14550.7032</v>
      </c>
      <c r="F475" s="838">
        <v>382.5684</v>
      </c>
      <c r="G475" s="838">
        <v>13711.40226087</v>
      </c>
      <c r="H475" s="838">
        <v>194.6</v>
      </c>
    </row>
    <row r="476" spans="1:8">
      <c r="A476" s="174">
        <v>2007</v>
      </c>
      <c r="B476" s="838">
        <v>37778.102254211997</v>
      </c>
      <c r="C476" s="838">
        <v>1031.5809716035001</v>
      </c>
      <c r="D476" s="838">
        <v>35.809199999999997</v>
      </c>
      <c r="E476" s="838">
        <v>18380.2608</v>
      </c>
      <c r="F476" s="838">
        <v>536.83199999999999</v>
      </c>
      <c r="G476" s="838">
        <v>17538.293282609</v>
      </c>
      <c r="H476" s="838">
        <v>255.32599999999999</v>
      </c>
    </row>
    <row r="477" spans="1:8">
      <c r="A477" s="174">
        <v>2008</v>
      </c>
      <c r="B477" s="838">
        <v>40836.385364829002</v>
      </c>
      <c r="C477" s="838">
        <v>1246.8028288293999</v>
      </c>
      <c r="D477" s="838">
        <v>27.763200000000001</v>
      </c>
      <c r="E477" s="838">
        <v>18948.689999999999</v>
      </c>
      <c r="F477" s="838">
        <v>752.28480000000002</v>
      </c>
      <c r="G477" s="838">
        <v>19305.925036000001</v>
      </c>
      <c r="H477" s="838">
        <v>554.91949999999997</v>
      </c>
    </row>
    <row r="478" spans="1:8">
      <c r="A478" s="174">
        <v>2009</v>
      </c>
      <c r="B478" s="838">
        <v>43580.800392719</v>
      </c>
      <c r="C478" s="838">
        <v>1234.9706648081001</v>
      </c>
      <c r="D478" s="838">
        <v>15.699780000000001</v>
      </c>
      <c r="E478" s="838">
        <v>17947.941210000001</v>
      </c>
      <c r="F478" s="838">
        <v>1081.0602719999999</v>
      </c>
      <c r="G478" s="838">
        <v>22725.976327149001</v>
      </c>
      <c r="H478" s="838">
        <v>575.15213876146004</v>
      </c>
    </row>
    <row r="479" spans="1:8">
      <c r="A479" s="174">
        <v>2010</v>
      </c>
      <c r="B479" s="838">
        <v>55286.769734305999</v>
      </c>
      <c r="C479" s="838">
        <v>1120.0511235496999</v>
      </c>
      <c r="D479" s="838">
        <v>31.582619999999999</v>
      </c>
      <c r="E479" s="838">
        <v>17645.007272399998</v>
      </c>
      <c r="F479" s="838">
        <v>2054.2938840000002</v>
      </c>
      <c r="G479" s="838">
        <v>33792.538590962999</v>
      </c>
      <c r="H479" s="838">
        <v>643.29624339272004</v>
      </c>
    </row>
    <row r="480" spans="1:8">
      <c r="A480" s="174">
        <v>2011</v>
      </c>
      <c r="B480" s="838">
        <v>62753.769881273998</v>
      </c>
      <c r="C480" s="838">
        <v>1075.4995380659</v>
      </c>
      <c r="D480" s="838">
        <v>40.300848000000002</v>
      </c>
      <c r="E480" s="838">
        <v>19693.554339599999</v>
      </c>
      <c r="F480" s="838">
        <v>3171.042684</v>
      </c>
      <c r="G480" s="838">
        <v>38044.179354824999</v>
      </c>
      <c r="H480" s="838">
        <v>729.19311678291001</v>
      </c>
    </row>
    <row r="481" spans="1:8">
      <c r="A481" s="174">
        <v>2012</v>
      </c>
      <c r="B481" s="838">
        <v>70060.187431633996</v>
      </c>
      <c r="C481" s="838">
        <v>876.53238179140999</v>
      </c>
      <c r="D481" s="838">
        <v>24.217307999999999</v>
      </c>
      <c r="E481" s="838">
        <v>23857.792752000001</v>
      </c>
      <c r="F481" s="838">
        <v>4298.7338639999998</v>
      </c>
      <c r="G481" s="838">
        <v>40018.649230946001</v>
      </c>
      <c r="H481" s="838">
        <v>984.26189489680996</v>
      </c>
    </row>
    <row r="482" spans="1:8">
      <c r="A482" s="174">
        <v>2013</v>
      </c>
      <c r="B482" s="838">
        <v>71611.518346701007</v>
      </c>
      <c r="C482" s="838">
        <v>855.47449041096002</v>
      </c>
      <c r="D482" s="838">
        <v>23.326163999999999</v>
      </c>
      <c r="E482" s="838">
        <v>24056.475768</v>
      </c>
      <c r="F482" s="838">
        <v>5031.4521240000004</v>
      </c>
      <c r="G482" s="838">
        <v>40590.655714852001</v>
      </c>
      <c r="H482" s="838">
        <v>1054.1340854376001</v>
      </c>
    </row>
    <row r="483" spans="1:8">
      <c r="A483" s="174">
        <v>2014</v>
      </c>
      <c r="B483" s="838">
        <v>76535.063795228998</v>
      </c>
      <c r="C483" s="838">
        <v>850.62224123288001</v>
      </c>
      <c r="D483" s="838">
        <v>19.217483999999999</v>
      </c>
      <c r="E483" s="838">
        <v>29419.530839999999</v>
      </c>
      <c r="F483" s="838">
        <v>5403.7824840000003</v>
      </c>
      <c r="G483" s="838">
        <v>39647.933402002003</v>
      </c>
      <c r="H483" s="838">
        <v>1193.977343994</v>
      </c>
    </row>
    <row r="484" spans="1:8">
      <c r="A484" s="174">
        <v>2015</v>
      </c>
      <c r="B484" s="838">
        <v>94997.481675043004</v>
      </c>
      <c r="C484" s="838">
        <v>837.75341698629995</v>
      </c>
      <c r="D484" s="838">
        <v>29.004130799999999</v>
      </c>
      <c r="E484" s="838">
        <v>49208.203476000002</v>
      </c>
      <c r="F484" s="838">
        <v>5254.9735520000004</v>
      </c>
      <c r="G484" s="838">
        <v>38398.124947908997</v>
      </c>
      <c r="H484" s="838">
        <v>1269.4221513477</v>
      </c>
    </row>
    <row r="485" spans="1:8">
      <c r="A485" s="174">
        <v>2016</v>
      </c>
      <c r="B485" s="838">
        <v>103473.94798721001</v>
      </c>
      <c r="C485" s="838">
        <v>835.28004693436003</v>
      </c>
      <c r="D485" s="838">
        <v>26.277537599999999</v>
      </c>
      <c r="E485" s="838">
        <v>53580.010284000004</v>
      </c>
      <c r="F485" s="838">
        <v>5229.2975040000001</v>
      </c>
      <c r="G485" s="838">
        <v>42435.614363139</v>
      </c>
      <c r="H485" s="838">
        <v>1367.4682515361999</v>
      </c>
    </row>
    <row r="486" spans="1:8">
      <c r="A486" s="174">
        <v>2017</v>
      </c>
      <c r="B486" s="838">
        <v>114257.898682</v>
      </c>
      <c r="C486" s="838">
        <v>865.11641145678004</v>
      </c>
      <c r="D486" s="838">
        <v>31.890149999999998</v>
      </c>
      <c r="E486" s="838">
        <v>65715.119963999998</v>
      </c>
      <c r="F486" s="838">
        <v>5046.9133680000004</v>
      </c>
      <c r="G486" s="838">
        <v>41108.656367563002</v>
      </c>
      <c r="H486" s="838">
        <v>1490.2024209803001</v>
      </c>
    </row>
    <row r="487" spans="1:8" ht="14.5">
      <c r="A487" s="174" t="s">
        <v>1443</v>
      </c>
      <c r="B487" s="838">
        <v>117274.59746927</v>
      </c>
      <c r="C487" s="838">
        <v>836.38420463942998</v>
      </c>
      <c r="D487" s="838">
        <v>24.084</v>
      </c>
      <c r="E487" s="838">
        <v>66699.778678136005</v>
      </c>
      <c r="F487" s="838">
        <v>5557.6378000000004</v>
      </c>
      <c r="G487" s="838">
        <v>42557.918289235</v>
      </c>
      <c r="H487" s="838">
        <v>1598.7944972565001</v>
      </c>
    </row>
    <row r="488" spans="1:8" ht="13">
      <c r="A488" s="125"/>
      <c r="B488" s="745"/>
      <c r="C488" s="745"/>
      <c r="D488" s="745"/>
      <c r="E488" s="746"/>
      <c r="F488" s="746"/>
      <c r="G488" s="747"/>
      <c r="H488" s="747"/>
    </row>
    <row r="489" spans="1:8" ht="13">
      <c r="A489" s="692"/>
      <c r="B489" s="1285" t="s">
        <v>450</v>
      </c>
      <c r="C489" s="1285"/>
      <c r="D489" s="1285"/>
      <c r="E489" s="1285"/>
      <c r="F489" s="1285"/>
      <c r="G489" s="1285"/>
      <c r="H489" s="1285"/>
    </row>
    <row r="490" spans="1:8" ht="13">
      <c r="A490" s="128"/>
      <c r="B490" s="748"/>
      <c r="C490" s="749"/>
      <c r="D490" s="749"/>
      <c r="E490" s="749"/>
      <c r="F490" s="749"/>
      <c r="G490" s="749"/>
      <c r="H490" s="749"/>
    </row>
    <row r="491" spans="1:8">
      <c r="A491" s="174">
        <v>1990</v>
      </c>
      <c r="B491" s="838">
        <v>2118.1829342501001</v>
      </c>
      <c r="C491" s="838">
        <v>163</v>
      </c>
      <c r="D491" s="838">
        <v>369.1829342501</v>
      </c>
      <c r="E491" s="838" t="s">
        <v>1442</v>
      </c>
      <c r="F491" s="838" t="s">
        <v>1442</v>
      </c>
      <c r="G491" s="838">
        <v>609</v>
      </c>
      <c r="H491" s="838">
        <v>977</v>
      </c>
    </row>
    <row r="492" spans="1:8">
      <c r="A492" s="174">
        <v>1991</v>
      </c>
      <c r="B492" s="838">
        <v>1750.8799963909</v>
      </c>
      <c r="C492" s="838">
        <v>202</v>
      </c>
      <c r="D492" s="838">
        <v>309.87999639087002</v>
      </c>
      <c r="E492" s="838" t="s">
        <v>1442</v>
      </c>
      <c r="F492" s="838" t="s">
        <v>1442</v>
      </c>
      <c r="G492" s="838">
        <v>614</v>
      </c>
      <c r="H492" s="838">
        <v>625</v>
      </c>
    </row>
    <row r="493" spans="1:8">
      <c r="A493" s="174">
        <v>1992</v>
      </c>
      <c r="B493" s="838">
        <v>2248</v>
      </c>
      <c r="C493" s="838">
        <v>45</v>
      </c>
      <c r="D493" s="838">
        <v>943</v>
      </c>
      <c r="E493" s="838" t="s">
        <v>1442</v>
      </c>
      <c r="F493" s="838" t="s">
        <v>1442</v>
      </c>
      <c r="G493" s="838">
        <v>615</v>
      </c>
      <c r="H493" s="838">
        <v>645</v>
      </c>
    </row>
    <row r="494" spans="1:8">
      <c r="A494" s="174">
        <v>1993</v>
      </c>
      <c r="B494" s="838">
        <v>1446.2178709322</v>
      </c>
      <c r="C494" s="838">
        <v>64</v>
      </c>
      <c r="D494" s="838">
        <v>385.21787093216</v>
      </c>
      <c r="E494" s="838" t="s">
        <v>1442</v>
      </c>
      <c r="F494" s="838" t="s">
        <v>1442</v>
      </c>
      <c r="G494" s="838">
        <v>475</v>
      </c>
      <c r="H494" s="838">
        <v>522</v>
      </c>
    </row>
    <row r="495" spans="1:8">
      <c r="A495" s="174">
        <v>1994</v>
      </c>
      <c r="B495" s="838">
        <v>2148.0429585357001</v>
      </c>
      <c r="C495" s="838">
        <v>78</v>
      </c>
      <c r="D495" s="838">
        <v>905.04295853566998</v>
      </c>
      <c r="E495" s="838" t="s">
        <v>1442</v>
      </c>
      <c r="F495" s="838" t="s">
        <v>1442</v>
      </c>
      <c r="G495" s="838">
        <v>900</v>
      </c>
      <c r="H495" s="838">
        <v>265</v>
      </c>
    </row>
    <row r="496" spans="1:8">
      <c r="A496" s="174">
        <v>1995</v>
      </c>
      <c r="B496" s="838">
        <v>2400.4895546499001</v>
      </c>
      <c r="C496" s="838">
        <v>94.657954649936997</v>
      </c>
      <c r="D496" s="838">
        <v>767.41200000000003</v>
      </c>
      <c r="E496" s="838">
        <v>25.023599999999998</v>
      </c>
      <c r="F496" s="838" t="s">
        <v>1442</v>
      </c>
      <c r="G496" s="838">
        <v>1497.952</v>
      </c>
      <c r="H496" s="838">
        <v>15.444000000000001</v>
      </c>
    </row>
    <row r="497" spans="1:8">
      <c r="A497" s="174">
        <v>1996</v>
      </c>
      <c r="B497" s="838">
        <v>2508.5142284666999</v>
      </c>
      <c r="C497" s="838">
        <v>99.859868466750001</v>
      </c>
      <c r="D497" s="838">
        <v>607.40639999999996</v>
      </c>
      <c r="E497" s="838">
        <v>37.976399999999998</v>
      </c>
      <c r="F497" s="838" t="s">
        <v>1442</v>
      </c>
      <c r="G497" s="838">
        <v>1763.2715599999999</v>
      </c>
      <c r="H497" s="838" t="s">
        <v>1442</v>
      </c>
    </row>
    <row r="498" spans="1:8">
      <c r="A498" s="174">
        <v>1997</v>
      </c>
      <c r="B498" s="838">
        <v>3551.0957256411998</v>
      </c>
      <c r="C498" s="838">
        <v>272.41432564115001</v>
      </c>
      <c r="D498" s="838">
        <v>550.20240000000001</v>
      </c>
      <c r="E498" s="838">
        <v>116.982</v>
      </c>
      <c r="F498" s="838" t="s">
        <v>1442</v>
      </c>
      <c r="G498" s="838">
        <v>2567.5970000000002</v>
      </c>
      <c r="H498" s="838">
        <v>43.9</v>
      </c>
    </row>
    <row r="499" spans="1:8">
      <c r="A499" s="174">
        <v>1998</v>
      </c>
      <c r="B499" s="838">
        <v>4157.6983329184004</v>
      </c>
      <c r="C499" s="838">
        <v>310.34213291843997</v>
      </c>
      <c r="D499" s="838">
        <v>582.47280000000001</v>
      </c>
      <c r="E499" s="838">
        <v>289.59840000000003</v>
      </c>
      <c r="F499" s="838" t="s">
        <v>1442</v>
      </c>
      <c r="G499" s="838">
        <v>2924</v>
      </c>
      <c r="H499" s="838">
        <v>51.284999999999997</v>
      </c>
    </row>
    <row r="500" spans="1:8">
      <c r="A500" s="174">
        <v>1999</v>
      </c>
      <c r="B500" s="838">
        <v>4657.0678652174001</v>
      </c>
      <c r="C500" s="838">
        <v>370.33506521739002</v>
      </c>
      <c r="D500" s="838">
        <v>717.13440000000003</v>
      </c>
      <c r="E500" s="838">
        <v>438.8184</v>
      </c>
      <c r="F500" s="838" t="s">
        <v>1442</v>
      </c>
      <c r="G500" s="838">
        <v>3059.4949999999999</v>
      </c>
      <c r="H500" s="838">
        <v>71.284999999999997</v>
      </c>
    </row>
    <row r="501" spans="1:8">
      <c r="A501" s="174">
        <v>2000</v>
      </c>
      <c r="B501" s="838">
        <v>7783.8108816000004</v>
      </c>
      <c r="C501" s="838">
        <v>660.90264160000004</v>
      </c>
      <c r="D501" s="838">
        <v>708.21720000000005</v>
      </c>
      <c r="E501" s="838">
        <v>883.79639999999995</v>
      </c>
      <c r="F501" s="838" t="s">
        <v>1442</v>
      </c>
      <c r="G501" s="838">
        <v>5446.6096399999997</v>
      </c>
      <c r="H501" s="838">
        <v>84.284999999999997</v>
      </c>
    </row>
    <row r="502" spans="1:8">
      <c r="A502" s="174">
        <v>2001</v>
      </c>
      <c r="B502" s="838">
        <v>9068.9356922494007</v>
      </c>
      <c r="C502" s="838">
        <v>269.71758024940999</v>
      </c>
      <c r="D502" s="838">
        <v>698.7636</v>
      </c>
      <c r="E502" s="838">
        <v>1052.5427999999999</v>
      </c>
      <c r="F502" s="838">
        <v>14.285</v>
      </c>
      <c r="G502" s="838">
        <v>5224.0267119999999</v>
      </c>
      <c r="H502" s="838">
        <v>1809.6</v>
      </c>
    </row>
    <row r="503" spans="1:8">
      <c r="A503" s="174">
        <v>2002</v>
      </c>
      <c r="B503" s="838">
        <v>17194.614596296</v>
      </c>
      <c r="C503" s="838">
        <v>362.37339629611</v>
      </c>
      <c r="D503" s="838">
        <v>947.54520000000002</v>
      </c>
      <c r="E503" s="838">
        <v>1272.33</v>
      </c>
      <c r="F503" s="838">
        <v>120.681</v>
      </c>
      <c r="G503" s="838">
        <v>14491.684999999999</v>
      </c>
      <c r="H503" s="838" t="s">
        <v>1442</v>
      </c>
    </row>
    <row r="504" spans="1:8">
      <c r="A504" s="174">
        <v>2003</v>
      </c>
      <c r="B504" s="838">
        <v>27857.989690589999</v>
      </c>
      <c r="C504" s="838">
        <v>420.67469058971</v>
      </c>
      <c r="D504" s="838">
        <v>613.33199999999999</v>
      </c>
      <c r="E504" s="838">
        <v>1237.8240000000001</v>
      </c>
      <c r="F504" s="838">
        <v>151.34200000000001</v>
      </c>
      <c r="G504" s="838">
        <v>25434.816999999999</v>
      </c>
      <c r="H504" s="838" t="s">
        <v>1442</v>
      </c>
    </row>
    <row r="505" spans="1:8">
      <c r="A505" s="174">
        <v>2004</v>
      </c>
      <c r="B505" s="838">
        <v>32701.168456412001</v>
      </c>
      <c r="C505" s="838">
        <v>473.60025641153999</v>
      </c>
      <c r="D505" s="838">
        <v>496.3032</v>
      </c>
      <c r="E505" s="838">
        <v>2629.944</v>
      </c>
      <c r="F505" s="838">
        <v>154.80000000000001</v>
      </c>
      <c r="G505" s="838">
        <v>28946.521000000001</v>
      </c>
      <c r="H505" s="838" t="s">
        <v>1442</v>
      </c>
    </row>
    <row r="506" spans="1:8">
      <c r="A506" s="174">
        <v>2005</v>
      </c>
      <c r="B506" s="838">
        <v>34686.775335557999</v>
      </c>
      <c r="C506" s="838">
        <v>472.24353555834</v>
      </c>
      <c r="D506" s="838">
        <v>655.72199999999998</v>
      </c>
      <c r="E506" s="838">
        <v>2805.2028</v>
      </c>
      <c r="F506" s="838">
        <v>199.23099999999999</v>
      </c>
      <c r="G506" s="838">
        <v>30537.089</v>
      </c>
      <c r="H506" s="838">
        <v>17.286999999999999</v>
      </c>
    </row>
    <row r="507" spans="1:8">
      <c r="A507" s="174">
        <v>2006</v>
      </c>
      <c r="B507" s="838">
        <v>38721.440158133002</v>
      </c>
      <c r="C507" s="838">
        <v>472.37155813300001</v>
      </c>
      <c r="D507" s="838">
        <v>587.47680000000003</v>
      </c>
      <c r="E507" s="838">
        <v>2979.4607999999998</v>
      </c>
      <c r="F507" s="838">
        <v>64.963999999999999</v>
      </c>
      <c r="G507" s="838">
        <v>34356.167000000001</v>
      </c>
      <c r="H507" s="838">
        <v>261</v>
      </c>
    </row>
    <row r="508" spans="1:8">
      <c r="A508" s="174">
        <v>2007</v>
      </c>
      <c r="B508" s="838">
        <v>46682.023569375997</v>
      </c>
      <c r="C508" s="838">
        <v>480.70471897616</v>
      </c>
      <c r="D508" s="838">
        <v>1160.8956504</v>
      </c>
      <c r="E508" s="838">
        <v>4592.5272000000004</v>
      </c>
      <c r="F508" s="838">
        <v>137.30000000000001</v>
      </c>
      <c r="G508" s="838">
        <v>39971.332000000002</v>
      </c>
      <c r="H508" s="838">
        <v>339.26400000000001</v>
      </c>
    </row>
    <row r="509" spans="1:8">
      <c r="A509" s="174">
        <v>2008</v>
      </c>
      <c r="B509" s="838">
        <v>47148.090772976</v>
      </c>
      <c r="C509" s="838">
        <v>472.36171897615998</v>
      </c>
      <c r="D509" s="838">
        <v>892.25465399999996</v>
      </c>
      <c r="E509" s="838">
        <v>4499.3123999999998</v>
      </c>
      <c r="F509" s="838">
        <v>537.9</v>
      </c>
      <c r="G509" s="838">
        <v>40284.082000000002</v>
      </c>
      <c r="H509" s="838">
        <v>462.18</v>
      </c>
    </row>
    <row r="510" spans="1:8">
      <c r="A510" s="174">
        <v>2009</v>
      </c>
      <c r="B510" s="838">
        <v>45710.633805471</v>
      </c>
      <c r="C510" s="838">
        <v>542.97181627101997</v>
      </c>
      <c r="D510" s="838">
        <v>722.98618920000001</v>
      </c>
      <c r="E510" s="838">
        <v>3970.5587999999998</v>
      </c>
      <c r="F510" s="838">
        <v>643.54100000000005</v>
      </c>
      <c r="G510" s="838">
        <v>39288.275999999998</v>
      </c>
      <c r="H510" s="838">
        <v>542.29999999999995</v>
      </c>
    </row>
    <row r="511" spans="1:8">
      <c r="A511" s="174">
        <v>2010</v>
      </c>
      <c r="B511" s="838">
        <v>51018.523848099998</v>
      </c>
      <c r="C511" s="838">
        <v>581.68367309999996</v>
      </c>
      <c r="D511" s="838">
        <v>1246.0301750000001</v>
      </c>
      <c r="E511" s="838">
        <v>3720.7116000000001</v>
      </c>
      <c r="F511" s="838">
        <v>999.29499999999996</v>
      </c>
      <c r="G511" s="838">
        <v>43878.903400000003</v>
      </c>
      <c r="H511" s="838">
        <v>591.9</v>
      </c>
    </row>
    <row r="512" spans="1:8">
      <c r="A512" s="174">
        <v>2011</v>
      </c>
      <c r="B512" s="838">
        <v>51007.591576799998</v>
      </c>
      <c r="C512" s="838">
        <v>502.42720000000003</v>
      </c>
      <c r="D512" s="838">
        <v>883.84837679999998</v>
      </c>
      <c r="E512" s="838">
        <v>5175.6480000000001</v>
      </c>
      <c r="F512" s="838">
        <v>1645</v>
      </c>
      <c r="G512" s="838">
        <v>42089.553999999996</v>
      </c>
      <c r="H512" s="838">
        <v>711.11400000000003</v>
      </c>
    </row>
    <row r="513" spans="1:8">
      <c r="A513" s="174">
        <v>2012</v>
      </c>
      <c r="B513" s="838">
        <v>52351.31</v>
      </c>
      <c r="C513" s="838">
        <v>393.00099999999998</v>
      </c>
      <c r="D513" s="838">
        <v>699.51959999999997</v>
      </c>
      <c r="E513" s="838">
        <v>5101.6103999999996</v>
      </c>
      <c r="F513" s="838">
        <v>2573.5929999999998</v>
      </c>
      <c r="G513" s="838">
        <v>42792.336000000003</v>
      </c>
      <c r="H513" s="838">
        <v>791.25</v>
      </c>
    </row>
    <row r="514" spans="1:8">
      <c r="A514" s="174">
        <v>2013</v>
      </c>
      <c r="B514" s="838">
        <v>56855.89748</v>
      </c>
      <c r="C514" s="838">
        <v>355.29180000000002</v>
      </c>
      <c r="D514" s="838">
        <v>983.58839999999998</v>
      </c>
      <c r="E514" s="838">
        <v>5387.1850800000002</v>
      </c>
      <c r="F514" s="838">
        <v>3358.5619999999999</v>
      </c>
      <c r="G514" s="838">
        <v>45928.370199999998</v>
      </c>
      <c r="H514" s="838">
        <v>842.9</v>
      </c>
    </row>
    <row r="515" spans="1:8">
      <c r="A515" s="174">
        <v>2014</v>
      </c>
      <c r="B515" s="838">
        <v>53613.968505999997</v>
      </c>
      <c r="C515" s="838">
        <v>354.5675</v>
      </c>
      <c r="D515" s="838">
        <v>594.39837599999998</v>
      </c>
      <c r="E515" s="838">
        <v>5835.3696</v>
      </c>
      <c r="F515" s="838">
        <v>4155.3860000000004</v>
      </c>
      <c r="G515" s="838">
        <v>41771.981030000003</v>
      </c>
      <c r="H515" s="838">
        <v>902.26599999999996</v>
      </c>
    </row>
    <row r="516" spans="1:8">
      <c r="A516" s="174">
        <v>2015</v>
      </c>
      <c r="B516" s="838">
        <v>56326.500564169</v>
      </c>
      <c r="C516" s="838">
        <v>340.43834246575</v>
      </c>
      <c r="D516" s="838">
        <v>680.08320000000003</v>
      </c>
      <c r="E516" s="838">
        <v>7857.6084000000001</v>
      </c>
      <c r="F516" s="838">
        <v>4601.1707999999999</v>
      </c>
      <c r="G516" s="838">
        <v>41733.334425546003</v>
      </c>
      <c r="H516" s="838">
        <v>1113.8653961575999</v>
      </c>
    </row>
    <row r="517" spans="1:8">
      <c r="A517" s="174">
        <v>2016</v>
      </c>
      <c r="B517" s="838">
        <v>59269.551438208</v>
      </c>
      <c r="C517" s="838">
        <v>448.81936986301002</v>
      </c>
      <c r="D517" s="838">
        <v>684.70920000000001</v>
      </c>
      <c r="E517" s="838">
        <v>7476.0839999999998</v>
      </c>
      <c r="F517" s="838">
        <v>4599.7452000000003</v>
      </c>
      <c r="G517" s="838">
        <v>44866.333003615997</v>
      </c>
      <c r="H517" s="838">
        <v>1193.8606647293</v>
      </c>
    </row>
    <row r="518" spans="1:8">
      <c r="A518" s="174">
        <v>2017</v>
      </c>
      <c r="B518" s="838">
        <v>64216.257691642</v>
      </c>
      <c r="C518" s="838">
        <v>450.22147342466002</v>
      </c>
      <c r="D518" s="838">
        <v>728.33759999999995</v>
      </c>
      <c r="E518" s="838">
        <v>10228.7868084</v>
      </c>
      <c r="F518" s="838">
        <v>4826.3220000000001</v>
      </c>
      <c r="G518" s="838">
        <v>46732.986988281002</v>
      </c>
      <c r="H518" s="838">
        <v>1249.6028215358999</v>
      </c>
    </row>
    <row r="519" spans="1:8">
      <c r="A519" s="174">
        <v>2018</v>
      </c>
      <c r="B519" s="838" t="s">
        <v>493</v>
      </c>
      <c r="C519" s="838" t="s">
        <v>493</v>
      </c>
      <c r="D519" s="838" t="s">
        <v>493</v>
      </c>
      <c r="E519" s="838" t="s">
        <v>493</v>
      </c>
      <c r="F519" s="838" t="s">
        <v>493</v>
      </c>
      <c r="G519" s="838" t="s">
        <v>493</v>
      </c>
      <c r="H519" s="838" t="s">
        <v>493</v>
      </c>
    </row>
    <row r="520" spans="1:8">
      <c r="A520" s="175"/>
      <c r="B520" s="176"/>
      <c r="C520" s="177"/>
      <c r="D520" s="177"/>
      <c r="E520" s="177"/>
      <c r="F520" s="177"/>
      <c r="G520" s="177"/>
      <c r="H520" s="177"/>
    </row>
    <row r="521" spans="1:8" s="152" customFormat="1" ht="20.149999999999999" customHeight="1">
      <c r="A521" s="152" t="s">
        <v>514</v>
      </c>
      <c r="B521" s="1281" t="s">
        <v>515</v>
      </c>
      <c r="C521" s="1281"/>
      <c r="D521" s="1281"/>
      <c r="E521" s="1281"/>
      <c r="F521" s="1281"/>
      <c r="G521" s="1281"/>
      <c r="H521" s="1281"/>
    </row>
    <row r="522" spans="1:8" s="154" customFormat="1" ht="15" customHeight="1">
      <c r="B522" s="1281" t="s">
        <v>516</v>
      </c>
      <c r="C522" s="1281"/>
      <c r="D522" s="1281"/>
      <c r="E522" s="1281"/>
      <c r="F522" s="1281"/>
      <c r="G522" s="1281"/>
      <c r="H522" s="1281"/>
    </row>
    <row r="523" spans="1:8" s="154" customFormat="1" ht="15" customHeight="1">
      <c r="B523" s="1281" t="s">
        <v>517</v>
      </c>
      <c r="C523" s="1281"/>
      <c r="D523" s="1281"/>
      <c r="E523" s="1281"/>
      <c r="F523" s="1281"/>
      <c r="G523" s="1281"/>
      <c r="H523" s="1281"/>
    </row>
    <row r="524" spans="1:8" s="154" customFormat="1" ht="15" customHeight="1">
      <c r="B524" s="1281" t="s">
        <v>1566</v>
      </c>
      <c r="C524" s="1281"/>
      <c r="D524" s="1281"/>
      <c r="E524" s="1281"/>
      <c r="F524" s="1281"/>
      <c r="G524" s="1281"/>
      <c r="H524" s="1281"/>
    </row>
    <row r="525" spans="1:8" ht="13">
      <c r="A525" s="178"/>
    </row>
    <row r="526" spans="1:8" ht="13">
      <c r="A526" s="178"/>
    </row>
    <row r="527" spans="1:8" ht="13">
      <c r="A527" s="178"/>
    </row>
    <row r="528" spans="1:8" ht="13">
      <c r="A528" s="178"/>
    </row>
    <row r="529" spans="1:1" ht="13">
      <c r="A529" s="178"/>
    </row>
    <row r="530" spans="1:1" ht="13">
      <c r="A530" s="178"/>
    </row>
    <row r="531" spans="1:1" ht="13">
      <c r="A531" s="178"/>
    </row>
    <row r="532" spans="1:1" ht="13">
      <c r="A532" s="178"/>
    </row>
    <row r="533" spans="1:1" ht="13">
      <c r="A533" s="178"/>
    </row>
    <row r="534" spans="1:1" ht="13">
      <c r="A534" s="178"/>
    </row>
    <row r="535" spans="1:1" ht="13">
      <c r="A535" s="178"/>
    </row>
    <row r="536" spans="1:1" ht="13">
      <c r="A536" s="178"/>
    </row>
    <row r="537" spans="1:1" ht="13">
      <c r="A537" s="178"/>
    </row>
    <row r="538" spans="1:1" ht="13">
      <c r="A538" s="178"/>
    </row>
    <row r="539" spans="1:1" ht="13">
      <c r="A539" s="178"/>
    </row>
  </sheetData>
  <sheetProtection selectLockedCells="1"/>
  <mergeCells count="23">
    <mergeCell ref="B73:H73"/>
    <mergeCell ref="A6:A7"/>
    <mergeCell ref="B6:B7"/>
    <mergeCell ref="C6:H6"/>
    <mergeCell ref="B9:H9"/>
    <mergeCell ref="B41:H41"/>
    <mergeCell ref="B457:H457"/>
    <mergeCell ref="B105:H105"/>
    <mergeCell ref="B137:H137"/>
    <mergeCell ref="B169:H169"/>
    <mergeCell ref="B201:H201"/>
    <mergeCell ref="B233:H233"/>
    <mergeCell ref="B265:H265"/>
    <mergeCell ref="B297:H297"/>
    <mergeCell ref="B329:H329"/>
    <mergeCell ref="B361:H361"/>
    <mergeCell ref="B393:H393"/>
    <mergeCell ref="B425:H425"/>
    <mergeCell ref="B489:H489"/>
    <mergeCell ref="B521:H521"/>
    <mergeCell ref="B522:H522"/>
    <mergeCell ref="B523:H523"/>
    <mergeCell ref="B524:H524"/>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&amp;"Arial,Fett"Primärenergieverbrauch erneuerbarer Energieträger 1990 – 2018
nach Art der Energieträger und Bundesländern
Terajoule</oddHeader>
    <oddFooter>&amp;CStatistische Ämter der Länder – Indikatoren und Kennzahlen, UGRdL 2020</oddFooter>
  </headerFooter>
  <rowBreaks count="15" manualBreakCount="15">
    <brk id="39" max="16383" man="1"/>
    <brk id="71" max="16383" man="1"/>
    <brk id="103" max="16383" man="1"/>
    <brk id="135" max="16383" man="1"/>
    <brk id="167" max="16383" man="1"/>
    <brk id="199" max="16383" man="1"/>
    <brk id="231" max="16383" man="1"/>
    <brk id="263" max="16383" man="1"/>
    <brk id="295" max="16383" man="1"/>
    <brk id="327" max="16383" man="1"/>
    <brk id="359" max="16383" man="1"/>
    <brk id="391" max="16383" man="1"/>
    <brk id="423" max="16383" man="1"/>
    <brk id="455" max="7" man="1"/>
    <brk id="487" max="16383" man="1"/>
  </rowBreak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6">
    <pageSetUpPr autoPageBreaks="0"/>
  </sheetPr>
  <dimension ref="A1:R34"/>
  <sheetViews>
    <sheetView showGridLines="0" showRowColHeaders="0" zoomScaleNormal="100" workbookViewId="0">
      <pane xSplit="1" ySplit="6" topLeftCell="B7" activePane="bottomRight" state="frozen"/>
      <selection pane="topRight"/>
      <selection pane="bottomLeft"/>
      <selection pane="bottomRight"/>
    </sheetView>
  </sheetViews>
  <sheetFormatPr baseColWidth="10" defaultColWidth="11.453125" defaultRowHeight="12.75" customHeight="1"/>
  <cols>
    <col min="1" max="1" width="29.54296875" style="674" customWidth="1"/>
    <col min="2" max="13" width="13.54296875" style="655" customWidth="1"/>
    <col min="14" max="16384" width="11.453125" style="217"/>
  </cols>
  <sheetData>
    <row r="1" spans="1:13" ht="12.75" customHeight="1">
      <c r="A1" s="473" t="s">
        <v>322</v>
      </c>
    </row>
    <row r="3" spans="1:13" ht="12.75" customHeight="1">
      <c r="A3" s="125" t="s">
        <v>668</v>
      </c>
      <c r="B3" s="125" t="s">
        <v>1137</v>
      </c>
      <c r="C3" s="125"/>
      <c r="D3" s="125"/>
      <c r="E3" s="125"/>
      <c r="F3" s="125"/>
      <c r="G3" s="125"/>
      <c r="H3" s="125"/>
      <c r="I3" s="125"/>
      <c r="J3" s="125"/>
      <c r="K3" s="674"/>
      <c r="L3" s="674"/>
      <c r="M3" s="674"/>
    </row>
    <row r="4" spans="1:13" ht="12.75" customHeight="1">
      <c r="A4" s="125"/>
      <c r="B4" s="125"/>
      <c r="C4" s="125"/>
      <c r="D4" s="125"/>
      <c r="E4" s="125"/>
      <c r="F4" s="127"/>
      <c r="G4" s="128"/>
      <c r="H4" s="128"/>
      <c r="I4" s="128"/>
      <c r="J4" s="125"/>
    </row>
    <row r="5" spans="1:13" s="655" customFormat="1" ht="20.25" customHeight="1">
      <c r="A5" s="1286" t="s">
        <v>433</v>
      </c>
      <c r="B5" s="1471" t="s">
        <v>1031</v>
      </c>
      <c r="C5" s="1472"/>
      <c r="D5" s="1472"/>
      <c r="E5" s="1473" t="s">
        <v>1032</v>
      </c>
      <c r="F5" s="1473" t="s">
        <v>1033</v>
      </c>
      <c r="G5" s="1473" t="s">
        <v>1034</v>
      </c>
      <c r="H5" s="1473" t="s">
        <v>1035</v>
      </c>
      <c r="I5" s="1471" t="s">
        <v>1036</v>
      </c>
      <c r="J5" s="1472"/>
      <c r="K5" s="1472"/>
      <c r="L5" s="1472"/>
      <c r="M5" s="1472"/>
    </row>
    <row r="6" spans="1:13" s="655" customFormat="1" ht="58.5" customHeight="1">
      <c r="A6" s="1287"/>
      <c r="B6" s="498" t="s">
        <v>646</v>
      </c>
      <c r="C6" s="656" t="s">
        <v>1037</v>
      </c>
      <c r="D6" s="656" t="s">
        <v>1038</v>
      </c>
      <c r="E6" s="1474"/>
      <c r="F6" s="1474"/>
      <c r="G6" s="1474"/>
      <c r="H6" s="1474"/>
      <c r="I6" s="656" t="s">
        <v>646</v>
      </c>
      <c r="J6" s="656" t="s">
        <v>1039</v>
      </c>
      <c r="K6" s="656" t="s">
        <v>1038</v>
      </c>
      <c r="L6" s="656" t="s">
        <v>1040</v>
      </c>
      <c r="M6" s="656" t="s">
        <v>1041</v>
      </c>
    </row>
    <row r="7" spans="1:13" ht="7" customHeight="1">
      <c r="A7" s="125"/>
      <c r="B7" s="125"/>
      <c r="C7" s="125"/>
      <c r="D7" s="125"/>
      <c r="E7" s="125"/>
      <c r="F7" s="127"/>
      <c r="G7" s="128"/>
      <c r="H7" s="128"/>
      <c r="I7" s="128"/>
      <c r="J7" s="125"/>
    </row>
    <row r="8" spans="1:13" ht="15">
      <c r="A8" s="125"/>
      <c r="B8" s="1364" t="s">
        <v>1042</v>
      </c>
      <c r="C8" s="1364"/>
      <c r="D8" s="1364"/>
      <c r="E8" s="1364"/>
      <c r="F8" s="1364"/>
      <c r="G8" s="1364"/>
      <c r="H8" s="1364"/>
      <c r="I8" s="1364" t="s">
        <v>1042</v>
      </c>
      <c r="J8" s="1364"/>
      <c r="K8" s="1364"/>
      <c r="L8" s="1364"/>
      <c r="M8" s="1364"/>
    </row>
    <row r="9" spans="1:13" ht="7" customHeight="1">
      <c r="A9" s="128"/>
      <c r="C9" s="130"/>
      <c r="D9" s="130"/>
      <c r="E9" s="130"/>
      <c r="F9" s="130"/>
      <c r="G9" s="130"/>
      <c r="H9" s="130"/>
      <c r="I9" s="130"/>
      <c r="J9" s="130"/>
    </row>
    <row r="10" spans="1:13" ht="12.75" customHeight="1">
      <c r="A10" s="133" t="s">
        <v>435</v>
      </c>
      <c r="B10" s="1179">
        <v>5113.2729815469756</v>
      </c>
      <c r="C10" s="1179">
        <v>4050.8209815469759</v>
      </c>
      <c r="D10" s="1179">
        <v>1062.452</v>
      </c>
      <c r="E10" s="1178">
        <v>-6.2479999999999416</v>
      </c>
      <c r="F10" s="1179">
        <v>5107.024981546977</v>
      </c>
      <c r="G10" s="1178">
        <v>-5.0540995536674931</v>
      </c>
      <c r="H10" s="1178">
        <v>0</v>
      </c>
      <c r="I10" s="1179">
        <v>5101.9708819933076</v>
      </c>
      <c r="J10" s="1179">
        <v>3861.0625088114302</v>
      </c>
      <c r="K10" s="1179">
        <v>1062.452</v>
      </c>
      <c r="L10" s="1179">
        <v>80.326999999999998</v>
      </c>
      <c r="M10" s="1179">
        <v>98.129373181878094</v>
      </c>
    </row>
    <row r="11" spans="1:13" ht="12.75" customHeight="1">
      <c r="A11" s="133" t="s">
        <v>436</v>
      </c>
      <c r="B11" s="1179">
        <v>3734.4351147961779</v>
      </c>
      <c r="C11" s="1179">
        <v>2981.0501147961781</v>
      </c>
      <c r="D11" s="1179">
        <v>753.38499999999999</v>
      </c>
      <c r="E11" s="1178">
        <v>5.6349999999999998</v>
      </c>
      <c r="F11" s="1179">
        <v>3740.0701147961786</v>
      </c>
      <c r="G11" s="1178">
        <v>-39.592028011759474</v>
      </c>
      <c r="H11" s="1178">
        <v>0</v>
      </c>
      <c r="I11" s="1179">
        <v>3700.4780867844197</v>
      </c>
      <c r="J11" s="1179">
        <v>2580.8407290915789</v>
      </c>
      <c r="K11" s="1179">
        <v>753.38499999999999</v>
      </c>
      <c r="L11" s="1179">
        <v>82.733999999999995</v>
      </c>
      <c r="M11" s="1179">
        <v>283.51835769284111</v>
      </c>
    </row>
    <row r="12" spans="1:13" ht="12.75" customHeight="1">
      <c r="A12" s="133" t="s">
        <v>437</v>
      </c>
      <c r="B12" s="1179">
        <v>544.23220836321025</v>
      </c>
      <c r="C12" s="1179">
        <v>536.34720836321026</v>
      </c>
      <c r="D12" s="1179">
        <v>7.8849999999999998</v>
      </c>
      <c r="E12" s="1178">
        <v>-3.9050000000000291</v>
      </c>
      <c r="F12" s="1179">
        <v>540.32720836321016</v>
      </c>
      <c r="G12" s="1178">
        <v>6.7876576574297527</v>
      </c>
      <c r="H12" s="1178">
        <v>0</v>
      </c>
      <c r="I12" s="1179">
        <v>547.11486602063985</v>
      </c>
      <c r="J12" s="1179">
        <v>520.62317094661626</v>
      </c>
      <c r="K12" s="1179">
        <v>7.8849999999999998</v>
      </c>
      <c r="L12" s="1179">
        <v>6.2110000000000003</v>
      </c>
      <c r="M12" s="1179">
        <v>12.395695074023697</v>
      </c>
    </row>
    <row r="13" spans="1:13" ht="12.75" customHeight="1">
      <c r="A13" s="133" t="s">
        <v>438</v>
      </c>
      <c r="B13" s="1179">
        <v>659.1454664391332</v>
      </c>
      <c r="C13" s="1179">
        <v>638.1984664391332</v>
      </c>
      <c r="D13" s="1179">
        <v>20.946999999999999</v>
      </c>
      <c r="E13" s="1178">
        <v>0.86699999999999999</v>
      </c>
      <c r="F13" s="1179">
        <v>660.01246643913328</v>
      </c>
      <c r="G13" s="1178">
        <v>-8.7972949589431479</v>
      </c>
      <c r="H13" s="1178">
        <v>0</v>
      </c>
      <c r="I13" s="1179">
        <v>651.21517148018984</v>
      </c>
      <c r="J13" s="1179">
        <v>497.87272402161528</v>
      </c>
      <c r="K13" s="1179">
        <v>20.946999999999999</v>
      </c>
      <c r="L13" s="1179">
        <v>11.302</v>
      </c>
      <c r="M13" s="1179">
        <v>121.09344745857462</v>
      </c>
    </row>
    <row r="14" spans="1:13" ht="12.75" customHeight="1">
      <c r="A14" s="133" t="s">
        <v>439</v>
      </c>
      <c r="B14" s="1179">
        <v>843.58651237502602</v>
      </c>
      <c r="C14" s="1179">
        <v>832.60851237502607</v>
      </c>
      <c r="D14" s="1179">
        <v>10.978</v>
      </c>
      <c r="E14" s="1178">
        <v>25.582000000000001</v>
      </c>
      <c r="F14" s="1179">
        <v>869.16851237502601</v>
      </c>
      <c r="G14" s="1178">
        <v>0.10573187080911225</v>
      </c>
      <c r="H14" s="1178">
        <v>0</v>
      </c>
      <c r="I14" s="1179">
        <v>869.27424424583501</v>
      </c>
      <c r="J14" s="1179">
        <v>849.48052372964605</v>
      </c>
      <c r="K14" s="1179">
        <v>10.978</v>
      </c>
      <c r="L14" s="1179">
        <v>1.992</v>
      </c>
      <c r="M14" s="1179">
        <v>6.8237205161890033</v>
      </c>
    </row>
    <row r="15" spans="1:13" ht="12.75" customHeight="1">
      <c r="A15" s="133" t="s">
        <v>440</v>
      </c>
      <c r="B15" s="1179">
        <v>1446.6294492481418</v>
      </c>
      <c r="C15" s="1179">
        <v>1396.1494492481418</v>
      </c>
      <c r="D15" s="1179">
        <v>50.48</v>
      </c>
      <c r="E15" s="1178">
        <v>-11.064</v>
      </c>
      <c r="F15" s="1179">
        <v>1435.5654492481422</v>
      </c>
      <c r="G15" s="1178">
        <v>3.3519855194583523</v>
      </c>
      <c r="H15" s="1178">
        <v>0</v>
      </c>
      <c r="I15" s="1179">
        <v>1438.9174347676001</v>
      </c>
      <c r="J15" s="1179">
        <v>1369.5433264773089</v>
      </c>
      <c r="K15" s="1179">
        <v>50.48</v>
      </c>
      <c r="L15" s="1179">
        <v>4.7699999999999996</v>
      </c>
      <c r="M15" s="1179">
        <v>14.124108290291131</v>
      </c>
    </row>
    <row r="16" spans="1:13" ht="12.75" customHeight="1">
      <c r="A16" s="133" t="s">
        <v>441</v>
      </c>
      <c r="B16" s="1179">
        <v>1625.767562498977</v>
      </c>
      <c r="C16" s="1179">
        <v>1079.8675624989769</v>
      </c>
      <c r="D16" s="1179">
        <v>545.9</v>
      </c>
      <c r="E16" s="1178">
        <v>11.512</v>
      </c>
      <c r="F16" s="1179">
        <v>1637.2795624989774</v>
      </c>
      <c r="G16" s="1178">
        <v>-2.4476182772883783</v>
      </c>
      <c r="H16" s="1178">
        <v>0</v>
      </c>
      <c r="I16" s="1179">
        <v>1634.8319442216889</v>
      </c>
      <c r="J16" s="1179">
        <v>1007.483876393022</v>
      </c>
      <c r="K16" s="1179">
        <v>545.9</v>
      </c>
      <c r="L16" s="1179">
        <v>29.513999999999999</v>
      </c>
      <c r="M16" s="1179">
        <v>51.934067828666905</v>
      </c>
    </row>
    <row r="17" spans="1:18" ht="12.75" customHeight="1">
      <c r="A17" s="133" t="s">
        <v>442</v>
      </c>
      <c r="B17" s="1179">
        <v>174.85965896117969</v>
      </c>
      <c r="C17" s="1179">
        <v>163.85865896117969</v>
      </c>
      <c r="D17" s="1179">
        <v>11.000999999999999</v>
      </c>
      <c r="E17" s="1178">
        <v>0.64400000000000002</v>
      </c>
      <c r="F17" s="1179">
        <v>175.50365896117967</v>
      </c>
      <c r="G17" s="1178">
        <v>-8.5678968864156637</v>
      </c>
      <c r="H17" s="1178">
        <v>0</v>
      </c>
      <c r="I17" s="1179">
        <v>166.935762074764</v>
      </c>
      <c r="J17" s="1179">
        <v>125.35270292058377</v>
      </c>
      <c r="K17" s="1179">
        <v>11.000999999999999</v>
      </c>
      <c r="L17" s="1179">
        <v>5.8689999999999998</v>
      </c>
      <c r="M17" s="1179">
        <v>24.71305915418024</v>
      </c>
    </row>
    <row r="18" spans="1:18" ht="12.75" customHeight="1">
      <c r="A18" s="133" t="s">
        <v>443</v>
      </c>
      <c r="B18" s="1179">
        <v>2518.599991738507</v>
      </c>
      <c r="C18" s="1179">
        <v>2409.2469917385069</v>
      </c>
      <c r="D18" s="1179">
        <v>109.35299999999999</v>
      </c>
      <c r="E18" s="1178">
        <v>-28.670999999999999</v>
      </c>
      <c r="F18" s="1179">
        <v>2489.9289917385067</v>
      </c>
      <c r="G18" s="1178">
        <v>-56.013431842325787</v>
      </c>
      <c r="H18" s="1178">
        <v>0</v>
      </c>
      <c r="I18" s="1179">
        <v>2433.9155598961811</v>
      </c>
      <c r="J18" s="1179">
        <v>2018.2373150042072</v>
      </c>
      <c r="K18" s="1179">
        <v>109.35299999999999</v>
      </c>
      <c r="L18" s="1179">
        <v>32.354999999999997</v>
      </c>
      <c r="M18" s="1179">
        <v>273.97024489197366</v>
      </c>
    </row>
    <row r="19" spans="1:18" ht="12.75" customHeight="1">
      <c r="A19" s="133" t="s">
        <v>444</v>
      </c>
      <c r="B19" s="1179">
        <v>6272.4398122818366</v>
      </c>
      <c r="C19" s="1179">
        <v>5157.6278122818367</v>
      </c>
      <c r="D19" s="1179">
        <v>1114.8119999999999</v>
      </c>
      <c r="E19" s="1178">
        <v>-15.17</v>
      </c>
      <c r="F19" s="1179">
        <v>6257.2698122818365</v>
      </c>
      <c r="G19" s="1178">
        <v>-63.167076825941358</v>
      </c>
      <c r="H19" s="1178">
        <v>0</v>
      </c>
      <c r="I19" s="1179">
        <v>6194.1027354558946</v>
      </c>
      <c r="J19" s="1179">
        <v>4630.554608726613</v>
      </c>
      <c r="K19" s="1179">
        <v>1114.8119999999999</v>
      </c>
      <c r="L19" s="1179">
        <v>106.145</v>
      </c>
      <c r="M19" s="1179">
        <v>342.59112672928177</v>
      </c>
    </row>
    <row r="20" spans="1:18" ht="12.75" customHeight="1">
      <c r="A20" s="133" t="s">
        <v>445</v>
      </c>
      <c r="B20" s="1179">
        <v>2209.6088441558204</v>
      </c>
      <c r="C20" s="1179">
        <v>1905.8158441558205</v>
      </c>
      <c r="D20" s="1179">
        <v>303.79300000000001</v>
      </c>
      <c r="E20" s="1178">
        <v>-0.28899999999999998</v>
      </c>
      <c r="F20" s="1179">
        <v>2209.3198441558202</v>
      </c>
      <c r="G20" s="1178">
        <v>15.281144484463395</v>
      </c>
      <c r="H20" s="1178">
        <v>0</v>
      </c>
      <c r="I20" s="1179">
        <v>2224.6009886402835</v>
      </c>
      <c r="J20" s="1179">
        <v>1864.9235225070445</v>
      </c>
      <c r="K20" s="1179">
        <v>303.79300000000001</v>
      </c>
      <c r="L20" s="1179">
        <v>22.08</v>
      </c>
      <c r="M20" s="1179">
        <v>33.804466133239053</v>
      </c>
    </row>
    <row r="21" spans="1:18" ht="12.75" customHeight="1">
      <c r="A21" s="133" t="s">
        <v>446</v>
      </c>
      <c r="B21" s="1179">
        <v>327.50247999075333</v>
      </c>
      <c r="C21" s="1179">
        <v>206.99647999075336</v>
      </c>
      <c r="D21" s="1179">
        <v>120.506</v>
      </c>
      <c r="E21" s="1178">
        <v>-1.0820000000000001</v>
      </c>
      <c r="F21" s="1179">
        <v>326.42047999075334</v>
      </c>
      <c r="G21" s="1178">
        <v>0.47863283304124071</v>
      </c>
      <c r="H21" s="1178">
        <v>0</v>
      </c>
      <c r="I21" s="1179">
        <v>326.89911282379455</v>
      </c>
      <c r="J21" s="1179">
        <v>168.6231744605964</v>
      </c>
      <c r="K21" s="1179">
        <v>120.506</v>
      </c>
      <c r="L21" s="1179">
        <v>6.9370000000000003</v>
      </c>
      <c r="M21" s="1179">
        <v>30.832938363198153</v>
      </c>
    </row>
    <row r="22" spans="1:18" ht="12.75" customHeight="1">
      <c r="A22" s="133" t="s">
        <v>447</v>
      </c>
      <c r="B22" s="1179">
        <v>798.48313411666982</v>
      </c>
      <c r="C22" s="1179">
        <v>637.52613411666982</v>
      </c>
      <c r="D22" s="1179">
        <v>160.95699999999999</v>
      </c>
      <c r="E22" s="1178">
        <v>-55.864999999999988</v>
      </c>
      <c r="F22" s="1179">
        <v>742.61813411666992</v>
      </c>
      <c r="G22" s="1178">
        <v>-3.2704903210178453</v>
      </c>
      <c r="H22" s="1178">
        <v>0</v>
      </c>
      <c r="I22" s="1179">
        <v>739.34764379565206</v>
      </c>
      <c r="J22" s="1179">
        <v>479.74858247399243</v>
      </c>
      <c r="K22" s="1179">
        <v>160.95699999999999</v>
      </c>
      <c r="L22" s="1179">
        <v>23.064</v>
      </c>
      <c r="M22" s="1179">
        <v>75.578061321659661</v>
      </c>
    </row>
    <row r="23" spans="1:18" ht="12.75" customHeight="1">
      <c r="A23" s="133" t="s">
        <v>448</v>
      </c>
      <c r="B23" s="1179">
        <v>391.30094166227593</v>
      </c>
      <c r="C23" s="1179">
        <v>354.42294166227595</v>
      </c>
      <c r="D23" s="1179">
        <v>36.878</v>
      </c>
      <c r="E23" s="1178">
        <v>61.93399999999999</v>
      </c>
      <c r="F23" s="1179">
        <v>453.23494166227596</v>
      </c>
      <c r="G23" s="1178">
        <v>-15.170170069111919</v>
      </c>
      <c r="H23" s="1178">
        <v>0</v>
      </c>
      <c r="I23" s="1179">
        <v>438.06477159316398</v>
      </c>
      <c r="J23" s="1179">
        <v>320.61571270368898</v>
      </c>
      <c r="K23" s="1179">
        <v>36.878</v>
      </c>
      <c r="L23" s="1179">
        <v>14.451000000000001</v>
      </c>
      <c r="M23" s="1179">
        <v>66.120058889474961</v>
      </c>
    </row>
    <row r="24" spans="1:18" ht="12.75" customHeight="1">
      <c r="A24" s="133" t="s">
        <v>449</v>
      </c>
      <c r="B24" s="1179">
        <v>2562.2224733524013</v>
      </c>
      <c r="C24" s="1179">
        <v>2528.359473352401</v>
      </c>
      <c r="D24" s="1179">
        <v>33.863</v>
      </c>
      <c r="E24" s="1178">
        <v>10.434000000000015</v>
      </c>
      <c r="F24" s="1179">
        <v>2572.656473352401</v>
      </c>
      <c r="G24" s="1178">
        <v>-16.022762315957259</v>
      </c>
      <c r="H24" s="1178">
        <v>0</v>
      </c>
      <c r="I24" s="1179">
        <v>2556.6337110364439</v>
      </c>
      <c r="J24" s="1179">
        <v>2489.0947349615003</v>
      </c>
      <c r="K24" s="1179">
        <v>33.863</v>
      </c>
      <c r="L24" s="1179">
        <v>10.077</v>
      </c>
      <c r="M24" s="1179">
        <v>23.59897607494327</v>
      </c>
    </row>
    <row r="25" spans="1:18" ht="12.75" customHeight="1">
      <c r="A25" s="133" t="s">
        <v>450</v>
      </c>
      <c r="B25" s="1179">
        <v>251.0952722822766</v>
      </c>
      <c r="C25" s="1179">
        <v>185.71727228227658</v>
      </c>
      <c r="D25" s="1179">
        <v>65.378</v>
      </c>
      <c r="E25" s="1178">
        <v>-7.8E-2</v>
      </c>
      <c r="F25" s="1179">
        <v>251.01727228227654</v>
      </c>
      <c r="G25" s="1178">
        <v>-3.3214356359991117</v>
      </c>
      <c r="H25" s="1178">
        <v>0</v>
      </c>
      <c r="I25" s="1179">
        <v>247.69583664627746</v>
      </c>
      <c r="J25" s="1179">
        <v>150.89092485425468</v>
      </c>
      <c r="K25" s="1179">
        <v>65.378</v>
      </c>
      <c r="L25" s="1179">
        <v>18.625</v>
      </c>
      <c r="M25" s="1179">
        <v>12.801911792022798</v>
      </c>
    </row>
    <row r="26" spans="1:18" ht="20.25" customHeight="1">
      <c r="A26" s="133" t="s">
        <v>460</v>
      </c>
      <c r="B26" s="1179">
        <v>29473.181903809364</v>
      </c>
      <c r="C26" s="1179">
        <v>25064.613903809364</v>
      </c>
      <c r="D26" s="1179">
        <v>4408.5680000000002</v>
      </c>
      <c r="E26" s="1178">
        <v>-5.7639999999999487</v>
      </c>
      <c r="F26" s="1179">
        <v>29467.417903809364</v>
      </c>
      <c r="G26" s="1178">
        <v>-195.41915233322558</v>
      </c>
      <c r="H26" s="1178">
        <v>0</v>
      </c>
      <c r="I26" s="1179">
        <v>29271.998751476134</v>
      </c>
      <c r="J26" s="1179">
        <v>22934.948138083702</v>
      </c>
      <c r="K26" s="1179">
        <v>4408.5680000000002</v>
      </c>
      <c r="L26" s="1179">
        <v>456.45299999999997</v>
      </c>
      <c r="M26" s="1179">
        <v>1472.0296133924383</v>
      </c>
    </row>
    <row r="27" spans="1:18" ht="12.75" customHeight="1">
      <c r="A27" s="146"/>
      <c r="B27" s="151"/>
      <c r="C27" s="134"/>
      <c r="D27" s="134"/>
      <c r="E27" s="134"/>
      <c r="F27" s="134"/>
      <c r="G27" s="134"/>
      <c r="H27" s="134"/>
      <c r="I27" s="134"/>
      <c r="J27" s="134"/>
      <c r="K27" s="134"/>
      <c r="L27" s="134"/>
      <c r="M27" s="1163"/>
    </row>
    <row r="28" spans="1:18" s="374" customFormat="1" ht="15" customHeight="1">
      <c r="A28" s="248"/>
      <c r="B28" s="1163" t="s">
        <v>1478</v>
      </c>
      <c r="C28" s="1163"/>
      <c r="D28" s="1163"/>
      <c r="E28" s="1163"/>
      <c r="F28" s="1163"/>
      <c r="G28" s="1163"/>
      <c r="H28" s="1163"/>
      <c r="I28" s="1066"/>
      <c r="J28" s="1066"/>
      <c r="K28" s="1066"/>
      <c r="L28" s="1066"/>
      <c r="M28" s="1066"/>
      <c r="N28" s="371"/>
      <c r="O28" s="371"/>
      <c r="P28" s="371"/>
      <c r="Q28" s="371"/>
      <c r="R28" s="371"/>
    </row>
    <row r="29" spans="1:18" s="374" customFormat="1" ht="15" customHeight="1">
      <c r="A29" s="248"/>
      <c r="B29" s="1163" t="s">
        <v>1479</v>
      </c>
      <c r="C29" s="1163"/>
      <c r="D29" s="1163"/>
      <c r="E29" s="1163"/>
      <c r="F29" s="1163"/>
      <c r="G29" s="1163"/>
      <c r="H29" s="1163"/>
      <c r="I29" s="1066"/>
      <c r="J29" s="1066"/>
      <c r="K29" s="1066"/>
      <c r="L29" s="1066"/>
      <c r="M29" s="1066"/>
      <c r="N29" s="371"/>
      <c r="O29" s="371"/>
      <c r="P29" s="371"/>
      <c r="Q29" s="371"/>
      <c r="R29" s="371"/>
    </row>
    <row r="30" spans="1:18" s="374" customFormat="1" ht="15" customHeight="1">
      <c r="A30" s="248"/>
      <c r="B30" s="1163" t="s">
        <v>1043</v>
      </c>
      <c r="C30" s="1163"/>
      <c r="D30" s="1163"/>
      <c r="E30" s="1163"/>
      <c r="F30" s="1163"/>
      <c r="G30" s="1163"/>
      <c r="H30" s="1163"/>
      <c r="I30" s="1066"/>
      <c r="J30" s="1066"/>
      <c r="K30" s="1066"/>
      <c r="L30" s="1066"/>
      <c r="M30" s="1066"/>
      <c r="N30" s="371"/>
      <c r="O30" s="371"/>
      <c r="P30" s="371"/>
      <c r="Q30" s="371"/>
      <c r="R30" s="371"/>
    </row>
    <row r="31" spans="1:18" s="374" customFormat="1" ht="27" customHeight="1">
      <c r="A31" s="248"/>
      <c r="B31" s="1281" t="s">
        <v>1480</v>
      </c>
      <c r="C31" s="1281"/>
      <c r="D31" s="1281"/>
      <c r="E31" s="1281"/>
      <c r="F31" s="1281"/>
      <c r="G31" s="1281"/>
      <c r="H31" s="1281"/>
      <c r="I31" s="1066"/>
      <c r="J31" s="1066"/>
      <c r="K31" s="1066"/>
      <c r="L31" s="1066"/>
      <c r="M31" s="1066"/>
      <c r="N31" s="371"/>
      <c r="O31" s="371"/>
      <c r="P31" s="371"/>
      <c r="Q31" s="371"/>
      <c r="R31" s="371"/>
    </row>
    <row r="32" spans="1:18" s="374" customFormat="1" ht="15" customHeight="1">
      <c r="A32" s="248"/>
      <c r="B32" s="1163" t="s">
        <v>1044</v>
      </c>
      <c r="C32" s="1163"/>
      <c r="D32" s="1163"/>
      <c r="E32" s="1163"/>
      <c r="F32" s="1163"/>
      <c r="G32" s="1163"/>
      <c r="H32" s="1163"/>
      <c r="I32" s="1066"/>
      <c r="J32" s="1066"/>
      <c r="K32" s="1066"/>
      <c r="L32" s="1066"/>
      <c r="M32" s="1066"/>
      <c r="N32" s="371"/>
      <c r="O32" s="371"/>
      <c r="P32" s="371"/>
      <c r="Q32" s="371"/>
      <c r="R32" s="371"/>
    </row>
    <row r="33" spans="2:13" ht="12.75" customHeight="1">
      <c r="B33" s="1163"/>
      <c r="C33" s="1163"/>
      <c r="D33" s="1163"/>
      <c r="E33" s="1163"/>
      <c r="F33" s="1163"/>
      <c r="G33" s="1163"/>
      <c r="H33" s="1163"/>
      <c r="I33" s="1163"/>
      <c r="J33" s="1163"/>
      <c r="K33" s="1163"/>
      <c r="L33" s="1163"/>
      <c r="M33" s="1163"/>
    </row>
    <row r="34" spans="2:13" ht="12.75" customHeight="1">
      <c r="B34" s="1163"/>
      <c r="C34" s="1163"/>
      <c r="D34" s="1163"/>
      <c r="E34" s="1163"/>
      <c r="F34" s="1163"/>
      <c r="G34" s="1163"/>
      <c r="H34" s="1163"/>
      <c r="I34" s="1163"/>
      <c r="J34" s="1163"/>
      <c r="K34" s="1163"/>
      <c r="L34" s="1163"/>
      <c r="M34" s="1163"/>
    </row>
  </sheetData>
  <sheetProtection selectLockedCells="1"/>
  <mergeCells count="10">
    <mergeCell ref="A5:A6"/>
    <mergeCell ref="B5:D5"/>
    <mergeCell ref="E5:E6"/>
    <mergeCell ref="F5:F6"/>
    <mergeCell ref="G5:G6"/>
    <mergeCell ref="B31:H31"/>
    <mergeCell ref="I5:M5"/>
    <mergeCell ref="B8:H8"/>
    <mergeCell ref="I8:M8"/>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2016 nach Bundesländern</oddHeader>
    <oddFooter>&amp;CStatistische Ämter der Länder – Indikatoren und Kennzahlen, UGRdL 2020</oddFooter>
  </headerFooter>
  <colBreaks count="1" manualBreakCount="1">
    <brk id="8" max="1048575" man="1"/>
  </colBreaks>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5">
    <pageSetUpPr autoPageBreaks="0"/>
  </sheetPr>
  <dimension ref="A1:S124"/>
  <sheetViews>
    <sheetView showGridLines="0" showRowColHeaders="0" zoomScaleNormal="100" workbookViewId="0">
      <pane ySplit="5" topLeftCell="A6" activePane="bottomLeft" state="frozen"/>
      <selection pane="bottomLeft"/>
    </sheetView>
  </sheetViews>
  <sheetFormatPr baseColWidth="10" defaultColWidth="11.453125" defaultRowHeight="12.75" customHeight="1"/>
  <cols>
    <col min="1" max="1" width="26.453125" style="674" customWidth="1"/>
    <col min="2" max="4" width="12.7265625" style="523" customWidth="1"/>
    <col min="5" max="9" width="12.7265625" style="217" customWidth="1"/>
    <col min="10" max="16384" width="11.453125" style="217"/>
  </cols>
  <sheetData>
    <row r="1" spans="1:9" ht="12.75" customHeight="1">
      <c r="A1" s="473" t="s">
        <v>322</v>
      </c>
    </row>
    <row r="3" spans="1:9" ht="12.75" customHeight="1">
      <c r="A3" s="125" t="s">
        <v>672</v>
      </c>
      <c r="B3" s="125" t="s">
        <v>1138</v>
      </c>
      <c r="C3" s="125"/>
      <c r="D3" s="125"/>
    </row>
    <row r="4" spans="1:9" ht="12.75" customHeight="1">
      <c r="A4" s="125"/>
      <c r="B4" s="125"/>
      <c r="C4" s="125"/>
      <c r="D4" s="125"/>
    </row>
    <row r="5" spans="1:9" ht="17.25" customHeight="1">
      <c r="A5" s="688" t="s">
        <v>433</v>
      </c>
      <c r="B5" s="522">
        <v>1995</v>
      </c>
      <c r="C5" s="522">
        <v>1998</v>
      </c>
      <c r="D5" s="522">
        <v>2001</v>
      </c>
      <c r="E5" s="522">
        <v>2004</v>
      </c>
      <c r="F5" s="522">
        <v>2007</v>
      </c>
      <c r="G5" s="522">
        <v>2010</v>
      </c>
      <c r="H5" s="654">
        <v>2013</v>
      </c>
      <c r="I5" s="522">
        <v>2016</v>
      </c>
    </row>
    <row r="6" spans="1:9" ht="12.75" customHeight="1">
      <c r="A6" s="125"/>
      <c r="B6" s="125"/>
      <c r="C6" s="125"/>
      <c r="D6" s="125"/>
    </row>
    <row r="7" spans="1:9" ht="15">
      <c r="A7" s="125"/>
      <c r="B7" s="1364" t="s">
        <v>1042</v>
      </c>
      <c r="C7" s="1364"/>
      <c r="D7" s="1364"/>
      <c r="E7" s="1364"/>
      <c r="F7" s="1364"/>
      <c r="G7" s="1364"/>
      <c r="H7" s="1364"/>
      <c r="I7" s="1364"/>
    </row>
    <row r="8" spans="1:9" ht="12.75" customHeight="1">
      <c r="A8" s="128"/>
      <c r="C8" s="130"/>
      <c r="D8" s="130"/>
    </row>
    <row r="9" spans="1:9" ht="12.75" customHeight="1">
      <c r="A9" s="133" t="s">
        <v>435</v>
      </c>
      <c r="B9" s="1141">
        <v>8292.5198627008158</v>
      </c>
      <c r="C9" s="1141">
        <v>6682.2126883449664</v>
      </c>
      <c r="D9" s="1141">
        <v>6930.6760096988091</v>
      </c>
      <c r="E9" s="1141">
        <v>6152.0185147954444</v>
      </c>
      <c r="F9" s="1141">
        <v>6043.2004719288543</v>
      </c>
      <c r="G9" s="1141">
        <v>5758.753529800244</v>
      </c>
      <c r="H9" s="1141">
        <v>5254.2375318118893</v>
      </c>
      <c r="I9" s="1141">
        <v>5113.2729815469756</v>
      </c>
    </row>
    <row r="10" spans="1:9" ht="12.75" customHeight="1">
      <c r="A10" s="133" t="s">
        <v>436</v>
      </c>
      <c r="B10" s="1141">
        <v>5814.9958219601613</v>
      </c>
      <c r="C10" s="1141">
        <v>5458.924380871822</v>
      </c>
      <c r="D10" s="1141">
        <v>5332.7078555588196</v>
      </c>
      <c r="E10" s="1141">
        <v>4884.6021210548515</v>
      </c>
      <c r="F10" s="1141">
        <v>5123.5161542906753</v>
      </c>
      <c r="G10" s="1141">
        <v>5412.9564355249677</v>
      </c>
      <c r="H10" s="1141">
        <v>4382.8694480748254</v>
      </c>
      <c r="I10" s="1141">
        <v>3734.4351147961779</v>
      </c>
    </row>
    <row r="11" spans="1:9" ht="12.75" customHeight="1">
      <c r="A11" s="133" t="s">
        <v>437</v>
      </c>
      <c r="B11" s="1141">
        <v>1424.2590576504037</v>
      </c>
      <c r="C11" s="1141">
        <v>1155.8221265426187</v>
      </c>
      <c r="D11" s="1141">
        <v>1025.8921895948533</v>
      </c>
      <c r="E11" s="1141">
        <v>627.0190089078045</v>
      </c>
      <c r="F11" s="1141">
        <v>581.03692653314761</v>
      </c>
      <c r="G11" s="1141">
        <v>539.20316190088749</v>
      </c>
      <c r="H11" s="1141">
        <v>548.10011154298513</v>
      </c>
      <c r="I11" s="1141">
        <v>544.23220836321025</v>
      </c>
    </row>
    <row r="12" spans="1:9" ht="12.75" customHeight="1">
      <c r="A12" s="133" t="s">
        <v>438</v>
      </c>
      <c r="B12" s="1141">
        <v>842.35084319414148</v>
      </c>
      <c r="C12" s="1141">
        <v>812.68505921806138</v>
      </c>
      <c r="D12" s="1141">
        <v>655.71054733437506</v>
      </c>
      <c r="E12" s="1141">
        <v>685.77746957315514</v>
      </c>
      <c r="F12" s="1141">
        <v>713.30775888488404</v>
      </c>
      <c r="G12" s="1141">
        <v>715.35343022250299</v>
      </c>
      <c r="H12" s="1141">
        <v>667.00978701079009</v>
      </c>
      <c r="I12" s="1141">
        <v>659.1454664391332</v>
      </c>
    </row>
    <row r="13" spans="1:9" ht="12.75" customHeight="1">
      <c r="A13" s="133" t="s">
        <v>439</v>
      </c>
      <c r="B13" s="1141">
        <v>1179.8248087710097</v>
      </c>
      <c r="C13" s="1141">
        <v>1155.3512398342277</v>
      </c>
      <c r="D13" s="1141">
        <v>1093.6070837554057</v>
      </c>
      <c r="E13" s="1141">
        <v>1082.2689670385816</v>
      </c>
      <c r="F13" s="1141">
        <v>1168.7907255536641</v>
      </c>
      <c r="G13" s="1141">
        <v>1209.5363015756898</v>
      </c>
      <c r="H13" s="1141">
        <v>1116.989</v>
      </c>
      <c r="I13" s="1141">
        <v>843.58651237502602</v>
      </c>
    </row>
    <row r="14" spans="1:9" ht="12.75" customHeight="1">
      <c r="A14" s="133" t="s">
        <v>440</v>
      </c>
      <c r="B14" s="1141">
        <v>646.48150758855002</v>
      </c>
      <c r="C14" s="1141">
        <v>945.24910760742159</v>
      </c>
      <c r="D14" s="1141">
        <v>751.5491075363617</v>
      </c>
      <c r="E14" s="1141">
        <v>601.13991269510393</v>
      </c>
      <c r="F14" s="1141">
        <v>588.09352095362601</v>
      </c>
      <c r="G14" s="1141">
        <v>587.11719989086032</v>
      </c>
      <c r="H14" s="1141">
        <v>546.65814826827091</v>
      </c>
      <c r="I14" s="1141">
        <v>1446.6294492481418</v>
      </c>
    </row>
    <row r="15" spans="1:9" ht="12.75" customHeight="1">
      <c r="A15" s="133" t="s">
        <v>441</v>
      </c>
      <c r="B15" s="1141">
        <v>4684.7258058849739</v>
      </c>
      <c r="C15" s="1141">
        <v>5730.1810035588351</v>
      </c>
      <c r="D15" s="1141">
        <v>5637.9565642803082</v>
      </c>
      <c r="E15" s="1141">
        <v>5551.4210864366205</v>
      </c>
      <c r="F15" s="1141">
        <v>2588.8875953765132</v>
      </c>
      <c r="G15" s="1141">
        <v>5247.2924404501991</v>
      </c>
      <c r="H15" s="1141">
        <v>1702.1181248281391</v>
      </c>
      <c r="I15" s="1141">
        <v>1625.767562498977</v>
      </c>
    </row>
    <row r="16" spans="1:9" ht="12.75" customHeight="1">
      <c r="A16" s="133" t="s">
        <v>442</v>
      </c>
      <c r="B16" s="1141">
        <v>163.48265070919447</v>
      </c>
      <c r="C16" s="1141">
        <v>167.65675501093651</v>
      </c>
      <c r="D16" s="1141">
        <v>163.97772676718216</v>
      </c>
      <c r="E16" s="1141">
        <v>147.88657635580859</v>
      </c>
      <c r="F16" s="1141">
        <v>162.14460798976828</v>
      </c>
      <c r="G16" s="1141">
        <v>158.63140794407042</v>
      </c>
      <c r="H16" s="1141">
        <v>164.45240597536932</v>
      </c>
      <c r="I16" s="1141">
        <v>174.85965896117969</v>
      </c>
    </row>
    <row r="17" spans="1:9" ht="12.75" customHeight="1">
      <c r="A17" s="133" t="s">
        <v>443</v>
      </c>
      <c r="B17" s="1141">
        <v>5999.3525230613923</v>
      </c>
      <c r="C17" s="1141">
        <v>5631.379554664949</v>
      </c>
      <c r="D17" s="1141">
        <v>4902.2093750621034</v>
      </c>
      <c r="E17" s="1141">
        <v>3932.6126402919713</v>
      </c>
      <c r="F17" s="1141">
        <v>4266.2556956404223</v>
      </c>
      <c r="G17" s="1141">
        <v>4286.7289628907174</v>
      </c>
      <c r="H17" s="1141">
        <v>3122.8968593758946</v>
      </c>
      <c r="I17" s="1141">
        <v>2518.599991738507</v>
      </c>
    </row>
    <row r="18" spans="1:9" ht="12.75" customHeight="1">
      <c r="A18" s="133" t="s">
        <v>444</v>
      </c>
      <c r="B18" s="1141">
        <v>9207.1170674493169</v>
      </c>
      <c r="C18" s="1141">
        <v>9160.520310996515</v>
      </c>
      <c r="D18" s="1141">
        <v>7927.0975535560274</v>
      </c>
      <c r="E18" s="1141">
        <v>7239.3446264859795</v>
      </c>
      <c r="F18" s="1141">
        <v>7801.7416465788065</v>
      </c>
      <c r="G18" s="1141">
        <v>7489.2009876074435</v>
      </c>
      <c r="H18" s="1141">
        <v>6416.026086326413</v>
      </c>
      <c r="I18" s="1141">
        <v>6272.4398122818366</v>
      </c>
    </row>
    <row r="19" spans="1:9" ht="12.75" customHeight="1">
      <c r="A19" s="133" t="s">
        <v>445</v>
      </c>
      <c r="B19" s="1141">
        <v>2443.7363437666982</v>
      </c>
      <c r="C19" s="1141">
        <v>2358.0599170721475</v>
      </c>
      <c r="D19" s="1141">
        <v>2494.8359324888002</v>
      </c>
      <c r="E19" s="1141">
        <v>2427.3486996135971</v>
      </c>
      <c r="F19" s="1141">
        <v>2529.6206946760053</v>
      </c>
      <c r="G19" s="1141">
        <v>2499.9589959689351</v>
      </c>
      <c r="H19" s="1141">
        <v>2257.4536794512524</v>
      </c>
      <c r="I19" s="1141">
        <v>2209.6088441558204</v>
      </c>
    </row>
    <row r="20" spans="1:9" ht="12.75" customHeight="1">
      <c r="A20" s="133" t="s">
        <v>446</v>
      </c>
      <c r="B20" s="1141">
        <v>391.18881013567352</v>
      </c>
      <c r="C20" s="1141">
        <v>376.08192518778668</v>
      </c>
      <c r="D20" s="1141">
        <v>360.26516124920391</v>
      </c>
      <c r="E20" s="1141">
        <v>312.32445202081129</v>
      </c>
      <c r="F20" s="1141">
        <v>349.07525689623122</v>
      </c>
      <c r="G20" s="1141">
        <v>296.88120498687738</v>
      </c>
      <c r="H20" s="1141">
        <v>329.67920355878113</v>
      </c>
      <c r="I20" s="1141">
        <v>327.50247999075333</v>
      </c>
    </row>
    <row r="21" spans="1:9" ht="12.75" customHeight="1">
      <c r="A21" s="133" t="s">
        <v>447</v>
      </c>
      <c r="B21" s="1141">
        <v>967.6052859408295</v>
      </c>
      <c r="C21" s="1141">
        <v>788.26117431225748</v>
      </c>
      <c r="D21" s="1141">
        <v>783.08082558406113</v>
      </c>
      <c r="E21" s="1141">
        <v>796.89927399789201</v>
      </c>
      <c r="F21" s="1141">
        <v>756.08434097653208</v>
      </c>
      <c r="G21" s="1141">
        <v>830.19252135370084</v>
      </c>
      <c r="H21" s="1141">
        <v>827.81820872563969</v>
      </c>
      <c r="I21" s="1141">
        <v>798.48313411666982</v>
      </c>
    </row>
    <row r="22" spans="1:9" ht="12.75" customHeight="1">
      <c r="A22" s="133" t="s">
        <v>448</v>
      </c>
      <c r="B22" s="1141">
        <v>626.59200683665881</v>
      </c>
      <c r="C22" s="1141">
        <v>518.75551591910607</v>
      </c>
      <c r="D22" s="1141">
        <v>392.39593718271067</v>
      </c>
      <c r="E22" s="1141">
        <v>414.45161444452367</v>
      </c>
      <c r="F22" s="1141">
        <v>384.04269661445954</v>
      </c>
      <c r="G22" s="1141">
        <v>525.10030659502991</v>
      </c>
      <c r="H22" s="1141">
        <v>455.75519807593639</v>
      </c>
      <c r="I22" s="1141">
        <v>391.30094166227593</v>
      </c>
    </row>
    <row r="23" spans="1:9" ht="12.75" customHeight="1">
      <c r="A23" s="133" t="s">
        <v>449</v>
      </c>
      <c r="B23" s="1141">
        <v>5346.5666923257158</v>
      </c>
      <c r="C23" s="1141">
        <v>4632.7640303816142</v>
      </c>
      <c r="D23" s="1141">
        <v>5096.6361183254503</v>
      </c>
      <c r="E23" s="1141">
        <v>5170.1846506447755</v>
      </c>
      <c r="F23" s="1141">
        <v>4319.63384099839</v>
      </c>
      <c r="G23" s="1141">
        <v>2668.4930216328839</v>
      </c>
      <c r="H23" s="1141">
        <v>2588.7015285861462</v>
      </c>
      <c r="I23" s="1141">
        <v>2562.2224733524013</v>
      </c>
    </row>
    <row r="24" spans="1:9" ht="12.75" customHeight="1">
      <c r="A24" s="133" t="s">
        <v>450</v>
      </c>
      <c r="B24" s="1141">
        <v>370.12960557798522</v>
      </c>
      <c r="C24" s="1141">
        <v>291.41986039429435</v>
      </c>
      <c r="D24" s="1141">
        <v>274.47986808487326</v>
      </c>
      <c r="E24" s="1141">
        <v>254.43018028834931</v>
      </c>
      <c r="F24" s="1141">
        <v>279.72331443222458</v>
      </c>
      <c r="G24" s="1141">
        <v>289.42750329812344</v>
      </c>
      <c r="H24" s="1141">
        <v>275.03693436362266</v>
      </c>
      <c r="I24" s="1141">
        <v>251.0952722822766</v>
      </c>
    </row>
    <row r="25" spans="1:9" ht="20.25" customHeight="1">
      <c r="A25" s="133" t="s">
        <v>460</v>
      </c>
      <c r="B25" s="1141">
        <v>48400.928693553513</v>
      </c>
      <c r="C25" s="1141">
        <v>45865.324649917558</v>
      </c>
      <c r="D25" s="1141">
        <v>43823.077856059354</v>
      </c>
      <c r="E25" s="1141">
        <v>40279.729794645275</v>
      </c>
      <c r="F25" s="1141">
        <v>37655.155248324205</v>
      </c>
      <c r="G25" s="1141">
        <v>38514.827411643135</v>
      </c>
      <c r="H25" s="1141">
        <v>30655.802255975956</v>
      </c>
      <c r="I25" s="1141">
        <v>29473.181903809364</v>
      </c>
    </row>
    <row r="26" spans="1:9" ht="12.75" customHeight="1">
      <c r="A26" s="146"/>
      <c r="B26" s="134"/>
      <c r="C26" s="134"/>
      <c r="D26" s="134"/>
    </row>
    <row r="27" spans="1:9" ht="12.75" customHeight="1">
      <c r="A27" s="142"/>
      <c r="B27" s="1276" t="s">
        <v>1045</v>
      </c>
      <c r="C27" s="1276"/>
      <c r="D27" s="1276"/>
      <c r="E27" s="1276"/>
      <c r="F27" s="1276"/>
      <c r="G27" s="1276"/>
      <c r="H27" s="1276"/>
      <c r="I27" s="1276"/>
    </row>
    <row r="28" spans="1:9" ht="12.75" customHeight="1">
      <c r="A28" s="142"/>
      <c r="B28" s="134"/>
      <c r="C28" s="134"/>
      <c r="D28" s="134"/>
    </row>
    <row r="29" spans="1:9" s="523" customFormat="1" ht="12.75" customHeight="1">
      <c r="A29" s="133" t="s">
        <v>435</v>
      </c>
      <c r="B29" s="1180" t="s">
        <v>360</v>
      </c>
      <c r="C29" s="143">
        <v>100</v>
      </c>
      <c r="D29" s="1181">
        <v>103.71827915305974</v>
      </c>
      <c r="E29" s="1181">
        <v>92.065589673997053</v>
      </c>
      <c r="F29" s="1181">
        <v>90.437116472951104</v>
      </c>
      <c r="G29" s="1181">
        <v>86.180338734871327</v>
      </c>
      <c r="H29" s="1181">
        <v>78.630204946578047</v>
      </c>
      <c r="I29" s="1181">
        <v>76.52065595675343</v>
      </c>
    </row>
    <row r="30" spans="1:9" s="523" customFormat="1" ht="12.75" customHeight="1">
      <c r="A30" s="133" t="s">
        <v>436</v>
      </c>
      <c r="B30" s="1180" t="s">
        <v>360</v>
      </c>
      <c r="C30" s="143">
        <v>100</v>
      </c>
      <c r="D30" s="1181">
        <v>97.687886541252198</v>
      </c>
      <c r="E30" s="1181">
        <v>89.479204697734843</v>
      </c>
      <c r="F30" s="1181">
        <v>93.855781777149659</v>
      </c>
      <c r="G30" s="1181">
        <v>99.157930351482307</v>
      </c>
      <c r="H30" s="1181">
        <v>80.288150966745135</v>
      </c>
      <c r="I30" s="1181">
        <v>68.409724228489253</v>
      </c>
    </row>
    <row r="31" spans="1:9" s="523" customFormat="1" ht="12.75" customHeight="1">
      <c r="A31" s="133" t="s">
        <v>437</v>
      </c>
      <c r="B31" s="1180" t="s">
        <v>360</v>
      </c>
      <c r="C31" s="143">
        <v>100</v>
      </c>
      <c r="D31" s="1181">
        <v>88.758656374193023</v>
      </c>
      <c r="E31" s="1181">
        <v>54.248745936659873</v>
      </c>
      <c r="F31" s="1181">
        <v>50.270445009664989</v>
      </c>
      <c r="G31" s="1181">
        <v>46.651050323270091</v>
      </c>
      <c r="H31" s="1181">
        <v>47.420801086625936</v>
      </c>
      <c r="I31" s="1181">
        <v>47.086155894173629</v>
      </c>
    </row>
    <row r="32" spans="1:9" s="523" customFormat="1" ht="12.75" customHeight="1">
      <c r="A32" s="133" t="s">
        <v>438</v>
      </c>
      <c r="B32" s="1180" t="s">
        <v>360</v>
      </c>
      <c r="C32" s="143">
        <v>100</v>
      </c>
      <c r="D32" s="1181">
        <v>80.684459483637866</v>
      </c>
      <c r="E32" s="1181">
        <v>84.384161095933948</v>
      </c>
      <c r="F32" s="1181">
        <v>87.771732824915603</v>
      </c>
      <c r="G32" s="1181">
        <v>88.023450426268738</v>
      </c>
      <c r="H32" s="1181">
        <v>82.074818460741085</v>
      </c>
      <c r="I32" s="1181">
        <v>81.107122490149024</v>
      </c>
    </row>
    <row r="33" spans="1:9" s="523" customFormat="1" ht="12.75" customHeight="1">
      <c r="A33" s="133" t="s">
        <v>439</v>
      </c>
      <c r="B33" s="1180" t="s">
        <v>360</v>
      </c>
      <c r="C33" s="143">
        <v>100</v>
      </c>
      <c r="D33" s="1181">
        <v>94.655810808868722</v>
      </c>
      <c r="E33" s="1181">
        <v>93.674454116123854</v>
      </c>
      <c r="F33" s="1181">
        <v>101.16323809211167</v>
      </c>
      <c r="G33" s="1181">
        <v>104.68992111431297</v>
      </c>
      <c r="H33" s="1181">
        <v>96.679603698721778</v>
      </c>
      <c r="I33" s="1181">
        <v>73.015588964622196</v>
      </c>
    </row>
    <row r="34" spans="1:9" s="523" customFormat="1" ht="12.75" customHeight="1">
      <c r="A34" s="133" t="s">
        <v>440</v>
      </c>
      <c r="B34" s="1180" t="s">
        <v>360</v>
      </c>
      <c r="C34" s="143">
        <v>100</v>
      </c>
      <c r="D34" s="1181">
        <v>79.508047295453594</v>
      </c>
      <c r="E34" s="1181">
        <v>63.595924910914356</v>
      </c>
      <c r="F34" s="1181">
        <v>62.215718186942894</v>
      </c>
      <c r="G34" s="1181">
        <v>62.11243101587781</v>
      </c>
      <c r="H34" s="1181">
        <v>57.832178191836768</v>
      </c>
      <c r="I34" s="1181">
        <v>153.04213858607019</v>
      </c>
    </row>
    <row r="35" spans="1:9" s="523" customFormat="1" ht="12.75" customHeight="1">
      <c r="A35" s="133" t="s">
        <v>441</v>
      </c>
      <c r="B35" s="1180" t="s">
        <v>360</v>
      </c>
      <c r="C35" s="143">
        <v>100</v>
      </c>
      <c r="D35" s="1181">
        <v>98.390549282452881</v>
      </c>
      <c r="E35" s="1181">
        <v>96.880379223427809</v>
      </c>
      <c r="F35" s="1181">
        <v>45.179857211641945</v>
      </c>
      <c r="G35" s="1181">
        <v>91.572891627529231</v>
      </c>
      <c r="H35" s="1181">
        <v>29.704439070441353</v>
      </c>
      <c r="I35" s="1181">
        <v>28.372010613438981</v>
      </c>
    </row>
    <row r="36" spans="1:9" s="523" customFormat="1" ht="12.75" customHeight="1">
      <c r="A36" s="133" t="s">
        <v>442</v>
      </c>
      <c r="B36" s="1180" t="s">
        <v>360</v>
      </c>
      <c r="C36" s="143">
        <v>100</v>
      </c>
      <c r="D36" s="1181">
        <v>97.80561884099788</v>
      </c>
      <c r="E36" s="1181">
        <v>88.207943870893672</v>
      </c>
      <c r="F36" s="1181">
        <v>96.712242807748083</v>
      </c>
      <c r="G36" s="1181">
        <v>94.616770993642731</v>
      </c>
      <c r="H36" s="1181">
        <v>98.088744449719215</v>
      </c>
      <c r="I36" s="1181">
        <v>104.29622054284262</v>
      </c>
    </row>
    <row r="37" spans="1:9" s="523" customFormat="1" ht="12.75" customHeight="1">
      <c r="A37" s="133" t="s">
        <v>443</v>
      </c>
      <c r="B37" s="1180" t="s">
        <v>360</v>
      </c>
      <c r="C37" s="143">
        <v>100</v>
      </c>
      <c r="D37" s="1181">
        <v>87.051659854842995</v>
      </c>
      <c r="E37" s="1181">
        <v>69.833911959179787</v>
      </c>
      <c r="F37" s="1181">
        <v>75.758624582609087</v>
      </c>
      <c r="G37" s="1181">
        <v>76.122181452671867</v>
      </c>
      <c r="H37" s="1181">
        <v>55.455272177293288</v>
      </c>
      <c r="I37" s="1181">
        <v>44.724387111363093</v>
      </c>
    </row>
    <row r="38" spans="1:9" s="523" customFormat="1" ht="12.75" customHeight="1">
      <c r="A38" s="133" t="s">
        <v>444</v>
      </c>
      <c r="B38" s="1180" t="s">
        <v>360</v>
      </c>
      <c r="C38" s="143">
        <v>100</v>
      </c>
      <c r="D38" s="1181">
        <v>86.535450874336732</v>
      </c>
      <c r="E38" s="1181">
        <v>79.027657608003892</v>
      </c>
      <c r="F38" s="1181">
        <v>85.167014336657303</v>
      </c>
      <c r="G38" s="1181">
        <v>81.755192209084697</v>
      </c>
      <c r="H38" s="1181">
        <v>70.039974461106283</v>
      </c>
      <c r="I38" s="1181">
        <v>68.472527753169715</v>
      </c>
    </row>
    <row r="39" spans="1:9" s="523" customFormat="1" ht="12.75" customHeight="1">
      <c r="A39" s="133" t="s">
        <v>445</v>
      </c>
      <c r="B39" s="1180" t="s">
        <v>360</v>
      </c>
      <c r="C39" s="143">
        <v>100</v>
      </c>
      <c r="D39" s="1181">
        <v>105.80036217173306</v>
      </c>
      <c r="E39" s="1181">
        <v>102.93838091389472</v>
      </c>
      <c r="F39" s="1181">
        <v>107.27550544249418</v>
      </c>
      <c r="G39" s="1181">
        <v>106.01761973347033</v>
      </c>
      <c r="H39" s="1181">
        <v>95.733516485628087</v>
      </c>
      <c r="I39" s="1181">
        <v>93.704524985071231</v>
      </c>
    </row>
    <row r="40" spans="1:9" s="523" customFormat="1" ht="12.75" customHeight="1">
      <c r="A40" s="133" t="s">
        <v>446</v>
      </c>
      <c r="B40" s="1180" t="s">
        <v>360</v>
      </c>
      <c r="C40" s="143">
        <v>100</v>
      </c>
      <c r="D40" s="1181">
        <v>95.794330203270178</v>
      </c>
      <c r="E40" s="1181">
        <v>83.046919062877123</v>
      </c>
      <c r="F40" s="1181">
        <v>92.818940107778275</v>
      </c>
      <c r="G40" s="1181">
        <v>78.940567228440315</v>
      </c>
      <c r="H40" s="1181">
        <v>87.661539010194232</v>
      </c>
      <c r="I40" s="1181">
        <v>87.082749277892972</v>
      </c>
    </row>
    <row r="41" spans="1:9" s="523" customFormat="1" ht="12.75" customHeight="1">
      <c r="A41" s="133" t="s">
        <v>447</v>
      </c>
      <c r="B41" s="1180" t="s">
        <v>360</v>
      </c>
      <c r="C41" s="143">
        <v>100</v>
      </c>
      <c r="D41" s="1181">
        <v>99.342813156728653</v>
      </c>
      <c r="E41" s="1181">
        <v>101.09584233844461</v>
      </c>
      <c r="F41" s="1181">
        <v>95.91799845225168</v>
      </c>
      <c r="G41" s="1181">
        <v>105.3194738505328</v>
      </c>
      <c r="H41" s="1181">
        <v>105.01826497390221</v>
      </c>
      <c r="I41" s="1181">
        <v>101.2967732190198</v>
      </c>
    </row>
    <row r="42" spans="1:9" s="523" customFormat="1" ht="12.75" customHeight="1">
      <c r="A42" s="133" t="s">
        <v>448</v>
      </c>
      <c r="B42" s="1180" t="s">
        <v>360</v>
      </c>
      <c r="C42" s="143">
        <v>100</v>
      </c>
      <c r="D42" s="1181">
        <v>75.641785993828407</v>
      </c>
      <c r="E42" s="1181">
        <v>79.893437607158404</v>
      </c>
      <c r="F42" s="1181">
        <v>74.031539873659199</v>
      </c>
      <c r="G42" s="1181">
        <v>101.22307917337177</v>
      </c>
      <c r="H42" s="1181">
        <v>87.855489549533033</v>
      </c>
      <c r="I42" s="1181">
        <v>75.430704764456863</v>
      </c>
    </row>
    <row r="43" spans="1:9" s="523" customFormat="1" ht="12.75" customHeight="1">
      <c r="A43" s="133" t="s">
        <v>449</v>
      </c>
      <c r="B43" s="1180" t="s">
        <v>360</v>
      </c>
      <c r="C43" s="143">
        <v>100</v>
      </c>
      <c r="D43" s="1181">
        <v>110.01285808864358</v>
      </c>
      <c r="E43" s="1181">
        <v>111.60043155098691</v>
      </c>
      <c r="F43" s="1181">
        <v>93.240963983278235</v>
      </c>
      <c r="G43" s="1181">
        <v>57.600452000856009</v>
      </c>
      <c r="H43" s="1181">
        <v>55.878121821216688</v>
      </c>
      <c r="I43" s="1181">
        <v>55.306561192181924</v>
      </c>
    </row>
    <row r="44" spans="1:9" s="523" customFormat="1" ht="12.75" customHeight="1">
      <c r="A44" s="133" t="s">
        <v>450</v>
      </c>
      <c r="B44" s="1180" t="s">
        <v>360</v>
      </c>
      <c r="C44" s="143">
        <v>100</v>
      </c>
      <c r="D44" s="1181">
        <v>94.187083788146396</v>
      </c>
      <c r="E44" s="1181">
        <v>87.307083307260669</v>
      </c>
      <c r="F44" s="1181">
        <v>95.986359355795386</v>
      </c>
      <c r="G44" s="1181">
        <v>99.316327619718422</v>
      </c>
      <c r="H44" s="1181">
        <v>94.378239695638655</v>
      </c>
      <c r="I44" s="1181">
        <v>86.162717922705014</v>
      </c>
    </row>
    <row r="45" spans="1:9" s="523" customFormat="1" ht="20.25" customHeight="1">
      <c r="A45" s="133" t="s">
        <v>460</v>
      </c>
      <c r="B45" s="1180" t="s">
        <v>360</v>
      </c>
      <c r="C45" s="143">
        <v>100</v>
      </c>
      <c r="D45" s="1181">
        <v>95.547296766246973</v>
      </c>
      <c r="E45" s="1181">
        <v>87.821747915432397</v>
      </c>
      <c r="F45" s="1181">
        <v>82.099397607538549</v>
      </c>
      <c r="G45" s="1181">
        <v>83.973737688810544</v>
      </c>
      <c r="H45" s="1181">
        <v>66.83873381463367</v>
      </c>
      <c r="I45" s="1181">
        <v>64.260270975455398</v>
      </c>
    </row>
    <row r="46" spans="1:9" s="523" customFormat="1" ht="12.75" customHeight="1">
      <c r="A46" s="146"/>
      <c r="B46" s="134"/>
      <c r="C46" s="134"/>
      <c r="D46" s="134"/>
      <c r="E46" s="1163"/>
      <c r="F46" s="1163"/>
      <c r="G46" s="1163"/>
      <c r="H46" s="1163"/>
      <c r="I46" s="1163"/>
    </row>
    <row r="47" spans="1:9" s="523" customFormat="1" ht="13">
      <c r="A47" s="142"/>
      <c r="B47" s="1276" t="s">
        <v>464</v>
      </c>
      <c r="C47" s="1276"/>
      <c r="D47" s="1276"/>
      <c r="E47" s="1276"/>
      <c r="F47" s="1276"/>
      <c r="G47" s="1276"/>
      <c r="H47" s="1276"/>
      <c r="I47" s="1276"/>
    </row>
    <row r="48" spans="1:9" s="523" customFormat="1" ht="12.75" customHeight="1">
      <c r="A48" s="142"/>
      <c r="B48" s="134"/>
      <c r="C48" s="134"/>
      <c r="D48" s="134"/>
      <c r="E48" s="1163"/>
      <c r="F48" s="1163"/>
      <c r="G48" s="1163"/>
      <c r="H48" s="1163"/>
      <c r="I48" s="1163"/>
    </row>
    <row r="49" spans="1:9" s="523" customFormat="1" ht="12.75" customHeight="1">
      <c r="A49" s="133" t="s">
        <v>435</v>
      </c>
      <c r="B49" s="144">
        <v>17.132976755888755</v>
      </c>
      <c r="C49" s="144">
        <v>14.56920394513544</v>
      </c>
      <c r="D49" s="144">
        <v>15.815128349640814</v>
      </c>
      <c r="E49" s="144">
        <v>15.273236802132878</v>
      </c>
      <c r="F49" s="144">
        <v>16.048799778080319</v>
      </c>
      <c r="G49" s="144">
        <v>14.95204293206662</v>
      </c>
      <c r="H49" s="144">
        <v>17.139455323788315</v>
      </c>
      <c r="I49" s="144">
        <v>17.348900428311385</v>
      </c>
    </row>
    <row r="50" spans="1:9" s="523" customFormat="1" ht="12.75" customHeight="1">
      <c r="A50" s="133" t="s">
        <v>436</v>
      </c>
      <c r="B50" s="144">
        <v>12.014223650081856</v>
      </c>
      <c r="C50" s="144">
        <v>11.902072911374528</v>
      </c>
      <c r="D50" s="144">
        <v>12.168720492601077</v>
      </c>
      <c r="E50" s="144">
        <v>12.126700317895883</v>
      </c>
      <c r="F50" s="144">
        <v>13.606413572066447</v>
      </c>
      <c r="G50" s="144">
        <v>14.054214439731897</v>
      </c>
      <c r="H50" s="144">
        <v>14.297030661529798</v>
      </c>
      <c r="I50" s="144">
        <v>12.670620793452599</v>
      </c>
    </row>
    <row r="51" spans="1:9" s="523" customFormat="1" ht="12.75" customHeight="1">
      <c r="A51" s="133" t="s">
        <v>437</v>
      </c>
      <c r="B51" s="144">
        <v>2.9426275406159714</v>
      </c>
      <c r="C51" s="144">
        <v>2.5200347656204722</v>
      </c>
      <c r="D51" s="144">
        <v>2.3409861647885255</v>
      </c>
      <c r="E51" s="144">
        <v>1.5566614078706145</v>
      </c>
      <c r="F51" s="144">
        <v>1.5430474863305894</v>
      </c>
      <c r="G51" s="144">
        <v>1.3999885190654779</v>
      </c>
      <c r="H51" s="144">
        <v>1.7879163851800355</v>
      </c>
      <c r="I51" s="144">
        <v>1.8465336051580812</v>
      </c>
    </row>
    <row r="52" spans="1:9" s="523" customFormat="1" ht="12.75" customHeight="1">
      <c r="A52" s="133" t="s">
        <v>438</v>
      </c>
      <c r="B52" s="144">
        <v>1.7403609102780164</v>
      </c>
      <c r="C52" s="144">
        <v>1.771894269627768</v>
      </c>
      <c r="D52" s="144">
        <v>1.4962676731381406</v>
      </c>
      <c r="E52" s="144">
        <v>1.702537412910653</v>
      </c>
      <c r="F52" s="144">
        <v>1.8943163404342329</v>
      </c>
      <c r="G52" s="144">
        <v>1.8573455427357042</v>
      </c>
      <c r="H52" s="144">
        <v>2.175802745076636</v>
      </c>
      <c r="I52" s="144">
        <v>2.2364245183650824</v>
      </c>
    </row>
    <row r="53" spans="1:9" s="523" customFormat="1" ht="12.75" customHeight="1">
      <c r="A53" s="133" t="s">
        <v>439</v>
      </c>
      <c r="B53" s="144">
        <v>2.43760779104255</v>
      </c>
      <c r="C53" s="144">
        <v>2.519008093048142</v>
      </c>
      <c r="D53" s="144">
        <v>2.4955049650949932</v>
      </c>
      <c r="E53" s="144">
        <v>2.6868823911089317</v>
      </c>
      <c r="F53" s="144">
        <v>3.1039328289734764</v>
      </c>
      <c r="G53" s="144">
        <v>3.1404432600677934</v>
      </c>
      <c r="H53" s="144">
        <v>3.6436462848799116</v>
      </c>
      <c r="I53" s="144">
        <v>2.8622173036091287</v>
      </c>
    </row>
    <row r="54" spans="1:9" s="523" customFormat="1" ht="12.75" customHeight="1">
      <c r="A54" s="133" t="s">
        <v>440</v>
      </c>
      <c r="B54" s="144">
        <v>1.3356799653198688</v>
      </c>
      <c r="C54" s="144">
        <v>2.0609231806868298</v>
      </c>
      <c r="D54" s="144">
        <v>1.7149619431225005</v>
      </c>
      <c r="E54" s="144">
        <v>1.4924129723805113</v>
      </c>
      <c r="F54" s="144">
        <v>1.561787535001063</v>
      </c>
      <c r="G54" s="144">
        <v>1.5243926543297277</v>
      </c>
      <c r="H54" s="144">
        <v>1.783212664616229</v>
      </c>
      <c r="I54" s="144">
        <v>4.9082907097355752</v>
      </c>
    </row>
    <row r="55" spans="1:9" s="523" customFormat="1" ht="12.75" customHeight="1">
      <c r="A55" s="133" t="s">
        <v>441</v>
      </c>
      <c r="B55" s="144">
        <v>9.6789998298295661</v>
      </c>
      <c r="C55" s="144">
        <v>12.493492736171302</v>
      </c>
      <c r="D55" s="144">
        <v>12.865268347418816</v>
      </c>
      <c r="E55" s="144">
        <v>13.782170622144088</v>
      </c>
      <c r="F55" s="144">
        <v>6.8752540742524975</v>
      </c>
      <c r="G55" s="144">
        <v>13.624084003720419</v>
      </c>
      <c r="H55" s="144">
        <v>5.5523522451490663</v>
      </c>
      <c r="I55" s="144">
        <v>5.5160910953046747</v>
      </c>
    </row>
    <row r="56" spans="1:9" s="523" customFormat="1" ht="12.75" customHeight="1">
      <c r="A56" s="133" t="s">
        <v>442</v>
      </c>
      <c r="B56" s="144">
        <v>0.33776759066808693</v>
      </c>
      <c r="C56" s="144">
        <v>0.36554141127449291</v>
      </c>
      <c r="D56" s="144">
        <v>0.37418121863959675</v>
      </c>
      <c r="E56" s="144">
        <v>0.36714887887720737</v>
      </c>
      <c r="F56" s="144">
        <v>0.4306040087219779</v>
      </c>
      <c r="G56" s="144">
        <v>0.41187100814092115</v>
      </c>
      <c r="H56" s="144">
        <v>0.53644789525386316</v>
      </c>
      <c r="I56" s="144">
        <v>0.59328395397505196</v>
      </c>
    </row>
    <row r="57" spans="1:9" s="523" customFormat="1" ht="12.75" customHeight="1">
      <c r="A57" s="133" t="s">
        <v>443</v>
      </c>
      <c r="B57" s="144">
        <v>12.395118616516219</v>
      </c>
      <c r="C57" s="144">
        <v>12.278076297613367</v>
      </c>
      <c r="D57" s="144">
        <v>11.186364844486345</v>
      </c>
      <c r="E57" s="144">
        <v>9.763254769436827</v>
      </c>
      <c r="F57" s="144">
        <v>11.329805089119334</v>
      </c>
      <c r="G57" s="144">
        <v>11.130074443991479</v>
      </c>
      <c r="H57" s="144">
        <v>10.186968304726477</v>
      </c>
      <c r="I57" s="144">
        <v>8.5453956072960739</v>
      </c>
    </row>
    <row r="58" spans="1:9" s="523" customFormat="1" ht="12.75" customHeight="1">
      <c r="A58" s="133" t="s">
        <v>444</v>
      </c>
      <c r="B58" s="144">
        <v>19.022604144113473</v>
      </c>
      <c r="C58" s="144">
        <v>19.97264901299021</v>
      </c>
      <c r="D58" s="144">
        <v>18.088865368136069</v>
      </c>
      <c r="E58" s="144">
        <v>17.972674254255715</v>
      </c>
      <c r="F58" s="144">
        <v>20.718920411106293</v>
      </c>
      <c r="G58" s="144">
        <v>19.444981299185148</v>
      </c>
      <c r="H58" s="144">
        <v>20.929238885195677</v>
      </c>
      <c r="I58" s="144">
        <v>21.281854917304106</v>
      </c>
    </row>
    <row r="59" spans="1:9" s="523" customFormat="1" ht="12.75" customHeight="1">
      <c r="A59" s="133" t="s">
        <v>445</v>
      </c>
      <c r="B59" s="144">
        <v>5.0489451540052324</v>
      </c>
      <c r="C59" s="144">
        <v>5.1412694340895415</v>
      </c>
      <c r="D59" s="144">
        <v>5.6929728685039009</v>
      </c>
      <c r="E59" s="144">
        <v>6.026228855031408</v>
      </c>
      <c r="F59" s="144">
        <v>6.7178602185914054</v>
      </c>
      <c r="G59" s="144">
        <v>6.4909001648886813</v>
      </c>
      <c r="H59" s="144">
        <v>7.363870828111148</v>
      </c>
      <c r="I59" s="144">
        <v>7.4970149180609233</v>
      </c>
    </row>
    <row r="60" spans="1:9" s="523" customFormat="1" ht="12.75" customHeight="1">
      <c r="A60" s="133" t="s">
        <v>446</v>
      </c>
      <c r="B60" s="144">
        <v>0.80822583511248969</v>
      </c>
      <c r="C60" s="144">
        <v>0.81997004939648388</v>
      </c>
      <c r="D60" s="144">
        <v>0.82209004678431219</v>
      </c>
      <c r="E60" s="144">
        <v>0.77538864737451951</v>
      </c>
      <c r="F60" s="144">
        <v>0.92703178248552398</v>
      </c>
      <c r="G60" s="144">
        <v>0.77082314770318661</v>
      </c>
      <c r="H60" s="144">
        <v>1.0754218754608336</v>
      </c>
      <c r="I60" s="144">
        <v>1.1111880660174807</v>
      </c>
    </row>
    <row r="61" spans="1:9" s="523" customFormat="1" ht="12.75" customHeight="1">
      <c r="A61" s="133" t="s">
        <v>447</v>
      </c>
      <c r="B61" s="144">
        <v>1.9991461157019168</v>
      </c>
      <c r="C61" s="144">
        <v>1.7186429624753006</v>
      </c>
      <c r="D61" s="144">
        <v>1.7869142558999553</v>
      </c>
      <c r="E61" s="144">
        <v>1.9784126608114203</v>
      </c>
      <c r="F61" s="144">
        <v>2.0079172054673196</v>
      </c>
      <c r="G61" s="144">
        <v>2.155514063403881</v>
      </c>
      <c r="H61" s="144">
        <v>2.7003638717830887</v>
      </c>
      <c r="I61" s="144">
        <v>2.7091853764641107</v>
      </c>
    </row>
    <row r="62" spans="1:9" s="523" customFormat="1" ht="12.75" customHeight="1">
      <c r="A62" s="133" t="s">
        <v>448</v>
      </c>
      <c r="B62" s="144">
        <v>1.2945867439938485</v>
      </c>
      <c r="C62" s="144">
        <v>1.1310407587402491</v>
      </c>
      <c r="D62" s="144">
        <v>0.89540935137319355</v>
      </c>
      <c r="E62" s="144">
        <v>1.0289334525268345</v>
      </c>
      <c r="F62" s="144">
        <v>1.0198940731536379</v>
      </c>
      <c r="G62" s="144">
        <v>1.3633718281606286</v>
      </c>
      <c r="H62" s="144">
        <v>1.4866849488079952</v>
      </c>
      <c r="I62" s="144">
        <v>1.3276508214801908</v>
      </c>
    </row>
    <row r="63" spans="1:9" s="523" customFormat="1" ht="12.75" customHeight="1">
      <c r="A63" s="133" t="s">
        <v>449</v>
      </c>
      <c r="B63" s="144">
        <v>11.046413440074801</v>
      </c>
      <c r="C63" s="144">
        <v>10.100798513349108</v>
      </c>
      <c r="D63" s="144">
        <v>11.630027756301798</v>
      </c>
      <c r="E63" s="144">
        <v>12.835698444362684</v>
      </c>
      <c r="F63" s="144">
        <v>11.471560301668468</v>
      </c>
      <c r="G63" s="144">
        <v>6.9284823559307744</v>
      </c>
      <c r="H63" s="144">
        <v>8.4444096649974707</v>
      </c>
      <c r="I63" s="144">
        <v>8.6934029780518465</v>
      </c>
    </row>
    <row r="64" spans="1:9" s="523" customFormat="1" ht="12.75" customHeight="1">
      <c r="A64" s="133" t="s">
        <v>450</v>
      </c>
      <c r="B64" s="144">
        <v>0.76471591675736283</v>
      </c>
      <c r="C64" s="144">
        <v>0.63538165840676808</v>
      </c>
      <c r="D64" s="144">
        <v>0.6263363540699397</v>
      </c>
      <c r="E64" s="144">
        <v>0.6316581108798125</v>
      </c>
      <c r="F64" s="144">
        <v>0.74285529454741339</v>
      </c>
      <c r="G64" s="144">
        <v>0.75147033687765852</v>
      </c>
      <c r="H64" s="144">
        <v>0.89717741544345897</v>
      </c>
      <c r="I64" s="144">
        <v>0.85194490741368822</v>
      </c>
    </row>
    <row r="65" spans="1:9" s="523" customFormat="1" ht="20.25" customHeight="1">
      <c r="A65" s="133" t="s">
        <v>460</v>
      </c>
      <c r="B65" s="143">
        <v>100</v>
      </c>
      <c r="C65" s="143">
        <v>100</v>
      </c>
      <c r="D65" s="143">
        <v>100</v>
      </c>
      <c r="E65" s="143">
        <v>100</v>
      </c>
      <c r="F65" s="143">
        <v>100</v>
      </c>
      <c r="G65" s="143">
        <v>100</v>
      </c>
      <c r="H65" s="143">
        <v>100</v>
      </c>
      <c r="I65" s="143">
        <v>100</v>
      </c>
    </row>
    <row r="66" spans="1:9" s="523" customFormat="1" ht="12.75" customHeight="1">
      <c r="A66" s="146"/>
      <c r="B66" s="134"/>
      <c r="C66" s="134"/>
      <c r="D66" s="134"/>
      <c r="E66" s="1163"/>
      <c r="F66" s="1163"/>
      <c r="G66" s="1163"/>
      <c r="H66" s="1163"/>
      <c r="I66" s="1163"/>
    </row>
    <row r="67" spans="1:9" s="523" customFormat="1" ht="15">
      <c r="A67" s="142"/>
      <c r="B67" s="1276" t="s">
        <v>1488</v>
      </c>
      <c r="C67" s="1276"/>
      <c r="D67" s="1276"/>
      <c r="E67" s="1276"/>
      <c r="F67" s="1276"/>
      <c r="G67" s="1276"/>
      <c r="H67" s="1276"/>
      <c r="I67" s="1276"/>
    </row>
    <row r="68" spans="1:9" s="523" customFormat="1" ht="12.75" customHeight="1">
      <c r="A68" s="142"/>
      <c r="B68" s="499"/>
      <c r="C68" s="499"/>
      <c r="D68" s="499"/>
      <c r="E68" s="1163"/>
      <c r="F68" s="1163"/>
      <c r="G68" s="1163"/>
      <c r="H68" s="1163"/>
      <c r="I68" s="1163"/>
    </row>
    <row r="69" spans="1:9" s="523" customFormat="1" ht="12.75" customHeight="1">
      <c r="A69" s="133" t="s">
        <v>435</v>
      </c>
      <c r="B69" s="1165">
        <v>811.15789273577116</v>
      </c>
      <c r="C69" s="1165">
        <v>648.92509187260941</v>
      </c>
      <c r="D69" s="1165">
        <v>665.88478566114316</v>
      </c>
      <c r="E69" s="1165">
        <v>585.25800361175448</v>
      </c>
      <c r="F69" s="1165">
        <v>574.79555837770306</v>
      </c>
      <c r="G69" s="1165">
        <v>549.47605085473413</v>
      </c>
      <c r="H69" s="1165">
        <v>495.67366749497432</v>
      </c>
      <c r="I69" s="1165">
        <v>468.43049455731477</v>
      </c>
    </row>
    <row r="70" spans="1:9" s="523" customFormat="1" ht="12.75" customHeight="1">
      <c r="A70" s="133" t="s">
        <v>436</v>
      </c>
      <c r="B70" s="1165">
        <v>487.95892901372827</v>
      </c>
      <c r="C70" s="1165">
        <v>454.41683052663075</v>
      </c>
      <c r="D70" s="1165">
        <v>437.34200374453661</v>
      </c>
      <c r="E70" s="1165">
        <v>396.32743881555638</v>
      </c>
      <c r="F70" s="1165">
        <v>413.97684809684574</v>
      </c>
      <c r="G70" s="1165">
        <v>437.48821997315628</v>
      </c>
      <c r="H70" s="1165">
        <v>348.90157196461121</v>
      </c>
      <c r="I70" s="1165">
        <v>289.78013300523691</v>
      </c>
    </row>
    <row r="71" spans="1:9" s="523" customFormat="1" ht="12.75" customHeight="1">
      <c r="A71" s="133" t="s">
        <v>437</v>
      </c>
      <c r="B71" s="1165">
        <v>414.72925424930003</v>
      </c>
      <c r="C71" s="1165">
        <v>345.41499407761762</v>
      </c>
      <c r="D71" s="1165">
        <v>311.7982099792153</v>
      </c>
      <c r="E71" s="1165">
        <v>191.99188725910784</v>
      </c>
      <c r="F71" s="1165">
        <v>178.16212352478183</v>
      </c>
      <c r="G71" s="1165">
        <v>164.68221341763908</v>
      </c>
      <c r="H71" s="1165">
        <v>161.27583297670375</v>
      </c>
      <c r="I71" s="1165">
        <v>153.41586865627835</v>
      </c>
    </row>
    <row r="72" spans="1:9" s="523" customFormat="1" ht="12.75" customHeight="1">
      <c r="A72" s="133" t="s">
        <v>438</v>
      </c>
      <c r="B72" s="1165">
        <v>332.86671442650504</v>
      </c>
      <c r="C72" s="1165">
        <v>316.75206016102595</v>
      </c>
      <c r="D72" s="1165">
        <v>254.70570537599272</v>
      </c>
      <c r="E72" s="1165">
        <v>269.81564335839647</v>
      </c>
      <c r="F72" s="1165">
        <v>284.59522281208939</v>
      </c>
      <c r="G72" s="1165">
        <v>290.05173353989261</v>
      </c>
      <c r="H72" s="1165">
        <v>272.32091876169295</v>
      </c>
      <c r="I72" s="1165">
        <v>264.74501782281948</v>
      </c>
    </row>
    <row r="73" spans="1:9" s="523" customFormat="1" ht="12.75" customHeight="1">
      <c r="A73" s="133" t="s">
        <v>439</v>
      </c>
      <c r="B73" s="1165">
        <v>1740.7733556780649</v>
      </c>
      <c r="C73" s="1165">
        <v>1731.0474070413898</v>
      </c>
      <c r="D73" s="1165">
        <v>1669.4048490514338</v>
      </c>
      <c r="E73" s="1165">
        <v>1647.437086494193</v>
      </c>
      <c r="F73" s="1165">
        <v>1781.8126910244955</v>
      </c>
      <c r="G73" s="1165">
        <v>1854.5140254636374</v>
      </c>
      <c r="H73" s="1165">
        <v>1702.5117248884669</v>
      </c>
      <c r="I73" s="1165">
        <v>1249.5338056067371</v>
      </c>
    </row>
    <row r="74" spans="1:9" s="523" customFormat="1" ht="12.75" customHeight="1">
      <c r="A74" s="133" t="s">
        <v>440</v>
      </c>
      <c r="B74" s="1165">
        <v>382.76218780960806</v>
      </c>
      <c r="C74" s="1165">
        <v>565.051428610024</v>
      </c>
      <c r="D74" s="1165">
        <v>447.53526754569697</v>
      </c>
      <c r="E74" s="1165">
        <v>357.70022694403139</v>
      </c>
      <c r="F74" s="1165">
        <v>346.70317138952572</v>
      </c>
      <c r="G74" s="1165">
        <v>345.01682422866247</v>
      </c>
      <c r="H74" s="1165">
        <v>314.11592797608171</v>
      </c>
      <c r="I74" s="1165">
        <v>804.16418559779481</v>
      </c>
    </row>
    <row r="75" spans="1:9" s="523" customFormat="1" ht="12.75" customHeight="1">
      <c r="A75" s="133" t="s">
        <v>441</v>
      </c>
      <c r="B75" s="1165">
        <v>784.48241574525309</v>
      </c>
      <c r="C75" s="1165">
        <v>955.70377914013648</v>
      </c>
      <c r="D75" s="1165">
        <v>936.37680243631041</v>
      </c>
      <c r="E75" s="1165">
        <v>921.08887749445341</v>
      </c>
      <c r="F75" s="1165">
        <v>431.99404282491867</v>
      </c>
      <c r="G75" s="1165">
        <v>879.05094600348104</v>
      </c>
      <c r="H75" s="1165">
        <v>282.23037467347848</v>
      </c>
      <c r="I75" s="1165">
        <v>262.44788833214847</v>
      </c>
    </row>
    <row r="76" spans="1:9" s="523" customFormat="1" ht="12.75" customHeight="1">
      <c r="A76" s="133" t="s">
        <v>442</v>
      </c>
      <c r="B76" s="1165">
        <v>89.719053909144463</v>
      </c>
      <c r="C76" s="1165">
        <v>93.474788755453545</v>
      </c>
      <c r="D76" s="1165">
        <v>93.495973862719097</v>
      </c>
      <c r="E76" s="1165">
        <v>86.60959500969166</v>
      </c>
      <c r="F76" s="1165">
        <v>97.435997768042498</v>
      </c>
      <c r="G76" s="1165">
        <v>97.925699816577179</v>
      </c>
      <c r="H76" s="1165">
        <v>102.88460949800884</v>
      </c>
      <c r="I76" s="1165">
        <v>108.50617800184652</v>
      </c>
    </row>
    <row r="77" spans="1:9" s="523" customFormat="1" ht="12.75" customHeight="1">
      <c r="A77" s="133" t="s">
        <v>443</v>
      </c>
      <c r="B77" s="1165">
        <v>777.66307028608412</v>
      </c>
      <c r="C77" s="1165">
        <v>721.91324429417375</v>
      </c>
      <c r="D77" s="1165">
        <v>623.38557091415089</v>
      </c>
      <c r="E77" s="1165">
        <v>498.02860283986217</v>
      </c>
      <c r="F77" s="1165">
        <v>542.92402110791886</v>
      </c>
      <c r="G77" s="1165">
        <v>550.50152651393216</v>
      </c>
      <c r="H77" s="1165">
        <v>401.15431172606418</v>
      </c>
      <c r="I77" s="1165">
        <v>317.35823171239963</v>
      </c>
    </row>
    <row r="78" spans="1:9" s="523" customFormat="1" ht="12.75" customHeight="1">
      <c r="A78" s="133" t="s">
        <v>444</v>
      </c>
      <c r="B78" s="1165">
        <v>517.83735307595612</v>
      </c>
      <c r="C78" s="1165">
        <v>513.01949996189057</v>
      </c>
      <c r="D78" s="1165">
        <v>443.66192792583394</v>
      </c>
      <c r="E78" s="1165">
        <v>405.09813055950173</v>
      </c>
      <c r="F78" s="1165">
        <v>439.19273941040427</v>
      </c>
      <c r="G78" s="1165">
        <v>426.33628631310779</v>
      </c>
      <c r="H78" s="1165">
        <v>365.31299392005798</v>
      </c>
      <c r="I78" s="1165">
        <v>350.85060832300229</v>
      </c>
    </row>
    <row r="79" spans="1:9" s="523" customFormat="1" ht="12.75" customHeight="1">
      <c r="A79" s="133" t="s">
        <v>445</v>
      </c>
      <c r="B79" s="1165">
        <v>616.73711968507132</v>
      </c>
      <c r="C79" s="1165">
        <v>586.93393727885314</v>
      </c>
      <c r="D79" s="1165">
        <v>618.06343717121877</v>
      </c>
      <c r="E79" s="1165">
        <v>598.86641266739935</v>
      </c>
      <c r="F79" s="1165">
        <v>625.9485147394638</v>
      </c>
      <c r="G79" s="1165">
        <v>625.16573314611435</v>
      </c>
      <c r="H79" s="1165">
        <v>565.44879883217152</v>
      </c>
      <c r="I79" s="1165">
        <v>544.31531835416718</v>
      </c>
    </row>
    <row r="80" spans="1:9" s="523" customFormat="1" ht="12.75" customHeight="1">
      <c r="A80" s="133" t="s">
        <v>446</v>
      </c>
      <c r="B80" s="1165">
        <v>362.12099569059387</v>
      </c>
      <c r="C80" s="1165">
        <v>351.12009536789247</v>
      </c>
      <c r="D80" s="1165">
        <v>340.222645219333</v>
      </c>
      <c r="E80" s="1165">
        <v>297.99932640137104</v>
      </c>
      <c r="F80" s="1165">
        <v>339.93706861765151</v>
      </c>
      <c r="G80" s="1165">
        <v>295.4703341413524</v>
      </c>
      <c r="H80" s="1165">
        <v>332.16947813636949</v>
      </c>
      <c r="I80" s="1165">
        <v>328.77681894096855</v>
      </c>
    </row>
    <row r="81" spans="1:19" s="523" customFormat="1" ht="12.75" customHeight="1">
      <c r="A81" s="133" t="s">
        <v>447</v>
      </c>
      <c r="B81" s="1165">
        <v>212.35144937210711</v>
      </c>
      <c r="C81" s="1165">
        <v>176.19913166012827</v>
      </c>
      <c r="D81" s="1165">
        <v>179.61125529897396</v>
      </c>
      <c r="E81" s="1165">
        <v>187.45397423202772</v>
      </c>
      <c r="F81" s="1165">
        <v>181.50526966166538</v>
      </c>
      <c r="G81" s="1165">
        <v>203.5857410601711</v>
      </c>
      <c r="H81" s="1165">
        <v>204.48564364149345</v>
      </c>
      <c r="I81" s="1165">
        <v>195.54767217844457</v>
      </c>
    </row>
    <row r="82" spans="1:19" s="523" customFormat="1" ht="12.75" customHeight="1">
      <c r="A82" s="133" t="s">
        <v>448</v>
      </c>
      <c r="B82" s="1165">
        <v>228.62363852509193</v>
      </c>
      <c r="C82" s="1165">
        <v>194.0038818760251</v>
      </c>
      <c r="D82" s="1165">
        <v>152.21316005112251</v>
      </c>
      <c r="E82" s="1165">
        <v>166.94007800758777</v>
      </c>
      <c r="F82" s="1165">
        <v>160.30701082138171</v>
      </c>
      <c r="G82" s="1165">
        <v>227.4300619812737</v>
      </c>
      <c r="H82" s="1165">
        <v>202.37932227609704</v>
      </c>
      <c r="I82" s="1165">
        <v>174.62080051474675</v>
      </c>
    </row>
    <row r="83" spans="1:19" s="523" customFormat="1" ht="12.75" customHeight="1">
      <c r="A83" s="133" t="s">
        <v>449</v>
      </c>
      <c r="B83" s="1165">
        <v>1975.8293990899126</v>
      </c>
      <c r="C83" s="1165">
        <v>1687.4174206518705</v>
      </c>
      <c r="D83" s="1165">
        <v>1835.4753969766155</v>
      </c>
      <c r="E83" s="1165">
        <v>1845.677805658416</v>
      </c>
      <c r="F83" s="1165">
        <v>1539.0025352934917</v>
      </c>
      <c r="G83" s="1165">
        <v>953.11866229182829</v>
      </c>
      <c r="H83" s="1165">
        <v>920.83876370208702</v>
      </c>
      <c r="I83" s="1165">
        <v>892.66091354009347</v>
      </c>
    </row>
    <row r="84" spans="1:19" s="523" customFormat="1" ht="12.75" customHeight="1">
      <c r="A84" s="133" t="s">
        <v>450</v>
      </c>
      <c r="B84" s="1165">
        <v>147.94845585024595</v>
      </c>
      <c r="C84" s="1165">
        <v>118.67910298489544</v>
      </c>
      <c r="D84" s="1165">
        <v>114.34602941673552</v>
      </c>
      <c r="E84" s="1165">
        <v>108.85658959402647</v>
      </c>
      <c r="F84" s="1165">
        <v>123.36291581115474</v>
      </c>
      <c r="G84" s="1165">
        <v>131.33367394777346</v>
      </c>
      <c r="H84" s="1165">
        <v>126.99971572674377</v>
      </c>
      <c r="I84" s="1165">
        <v>116.01036595111422</v>
      </c>
    </row>
    <row r="85" spans="1:19" s="523" customFormat="1" ht="20.25" customHeight="1">
      <c r="A85" s="133" t="s">
        <v>460</v>
      </c>
      <c r="B85" s="1165">
        <v>595.28089417879232</v>
      </c>
      <c r="C85" s="1165">
        <v>563.13813894921213</v>
      </c>
      <c r="D85" s="1165">
        <v>537.59254012409565</v>
      </c>
      <c r="E85" s="1165">
        <v>494.49398850189749</v>
      </c>
      <c r="F85" s="1165">
        <v>464.9226275054674</v>
      </c>
      <c r="G85" s="1165">
        <v>479.73185679858489</v>
      </c>
      <c r="H85" s="1165">
        <v>380.12984235887905</v>
      </c>
      <c r="I85" s="1165">
        <v>357.90720000467968</v>
      </c>
    </row>
    <row r="86" spans="1:19" s="523" customFormat="1" ht="12.75" customHeight="1">
      <c r="A86" s="146"/>
      <c r="B86" s="151"/>
      <c r="C86" s="1163"/>
      <c r="D86" s="143"/>
      <c r="E86" s="143"/>
      <c r="F86" s="143"/>
      <c r="G86" s="143"/>
      <c r="H86" s="143"/>
      <c r="I86" s="143"/>
    </row>
    <row r="87" spans="1:19" s="374" customFormat="1" ht="16" customHeight="1">
      <c r="A87" s="248"/>
      <c r="B87" s="1281" t="s">
        <v>1487</v>
      </c>
      <c r="C87" s="1281"/>
      <c r="D87" s="1281"/>
      <c r="E87" s="1281"/>
      <c r="F87" s="1281"/>
      <c r="G87" s="1281"/>
      <c r="H87" s="1281"/>
      <c r="I87" s="1281"/>
      <c r="J87" s="371"/>
      <c r="K87" s="371"/>
      <c r="L87" s="371"/>
      <c r="M87" s="371"/>
      <c r="N87" s="371"/>
      <c r="O87" s="371"/>
      <c r="P87" s="371"/>
      <c r="Q87" s="371"/>
      <c r="R87" s="371"/>
      <c r="S87" s="371"/>
    </row>
    <row r="88" spans="1:19" ht="12.75" customHeight="1">
      <c r="B88" s="1163"/>
      <c r="C88" s="1163"/>
      <c r="D88" s="1163"/>
    </row>
    <row r="89" spans="1:19" ht="12.75" customHeight="1">
      <c r="B89" s="1163"/>
      <c r="C89" s="1163"/>
      <c r="D89" s="1163"/>
    </row>
    <row r="90" spans="1:19" ht="12.75" customHeight="1">
      <c r="B90" s="1163"/>
      <c r="C90" s="1163"/>
      <c r="D90" s="1163"/>
    </row>
    <row r="91" spans="1:19" ht="12.75" customHeight="1">
      <c r="B91" s="1163"/>
      <c r="C91" s="1163"/>
      <c r="D91" s="1163"/>
    </row>
    <row r="92" spans="1:19" ht="12.75" customHeight="1">
      <c r="B92" s="1163"/>
      <c r="C92" s="1163"/>
      <c r="D92" s="1163"/>
    </row>
    <row r="93" spans="1:19" ht="12.75" customHeight="1">
      <c r="B93" s="1163"/>
      <c r="C93" s="1163"/>
      <c r="D93" s="1163"/>
    </row>
    <row r="94" spans="1:19" ht="12.75" customHeight="1">
      <c r="B94" s="1163"/>
      <c r="C94" s="1163"/>
      <c r="D94" s="1163"/>
    </row>
    <row r="95" spans="1:19" ht="12.75" customHeight="1">
      <c r="B95" s="1163"/>
      <c r="C95" s="1163"/>
      <c r="D95" s="1163"/>
    </row>
    <row r="96" spans="1:19" ht="12.75" customHeight="1">
      <c r="B96" s="1163"/>
      <c r="C96" s="1163"/>
      <c r="D96" s="1163"/>
    </row>
    <row r="97" spans="2:4" ht="12.75" customHeight="1">
      <c r="B97" s="1163"/>
      <c r="C97" s="1163"/>
      <c r="D97" s="1163"/>
    </row>
    <row r="98" spans="2:4" ht="12.75" customHeight="1">
      <c r="B98" s="1163"/>
      <c r="C98" s="1163"/>
      <c r="D98" s="1163"/>
    </row>
    <row r="99" spans="2:4" ht="12.75" customHeight="1">
      <c r="B99" s="1163"/>
      <c r="C99" s="1163"/>
      <c r="D99" s="1163"/>
    </row>
    <row r="100" spans="2:4" ht="12.75" customHeight="1">
      <c r="B100" s="1163"/>
      <c r="C100" s="1163"/>
      <c r="D100" s="1163"/>
    </row>
    <row r="101" spans="2:4" ht="12.75" customHeight="1">
      <c r="B101" s="1163"/>
      <c r="C101" s="1163"/>
      <c r="D101" s="1163"/>
    </row>
    <row r="102" spans="2:4" ht="12.75" customHeight="1">
      <c r="B102" s="1163"/>
      <c r="C102" s="1163"/>
      <c r="D102" s="1163"/>
    </row>
    <row r="103" spans="2:4" ht="12.75" customHeight="1">
      <c r="B103" s="1163"/>
      <c r="C103" s="1163"/>
      <c r="D103" s="1163"/>
    </row>
    <row r="104" spans="2:4" ht="12.75" customHeight="1">
      <c r="B104" s="1163"/>
      <c r="C104" s="1163"/>
      <c r="D104" s="1163"/>
    </row>
    <row r="105" spans="2:4" ht="12.75" customHeight="1">
      <c r="B105" s="1163"/>
      <c r="C105" s="1163"/>
      <c r="D105" s="1163"/>
    </row>
    <row r="106" spans="2:4" ht="12.75" customHeight="1">
      <c r="B106" s="1163"/>
      <c r="C106" s="1163"/>
      <c r="D106" s="1163"/>
    </row>
    <row r="107" spans="2:4" ht="12.75" customHeight="1">
      <c r="B107" s="1163"/>
      <c r="C107" s="1163"/>
      <c r="D107" s="1163"/>
    </row>
    <row r="108" spans="2:4" ht="12.75" customHeight="1">
      <c r="B108" s="1163"/>
      <c r="C108" s="1163"/>
      <c r="D108" s="1163"/>
    </row>
    <row r="109" spans="2:4" ht="12.75" customHeight="1">
      <c r="B109" s="1163"/>
      <c r="C109" s="1163"/>
      <c r="D109" s="1163"/>
    </row>
    <row r="110" spans="2:4" ht="12.75" customHeight="1">
      <c r="B110" s="1163"/>
      <c r="C110" s="1163"/>
      <c r="D110" s="1163"/>
    </row>
    <row r="111" spans="2:4" ht="12.75" customHeight="1">
      <c r="B111" s="1163"/>
      <c r="C111" s="1163"/>
      <c r="D111" s="1163"/>
    </row>
    <row r="112" spans="2:4" ht="12.75" customHeight="1">
      <c r="B112" s="1163"/>
      <c r="C112" s="1163"/>
      <c r="D112" s="1163"/>
    </row>
    <row r="113" spans="2:4" ht="12.75" customHeight="1">
      <c r="B113" s="1163"/>
      <c r="C113" s="1163"/>
      <c r="D113" s="1163"/>
    </row>
    <row r="114" spans="2:4" ht="12.75" customHeight="1">
      <c r="B114" s="1163"/>
      <c r="C114" s="1163"/>
      <c r="D114" s="1163"/>
    </row>
    <row r="115" spans="2:4" ht="12.75" customHeight="1">
      <c r="B115" s="1163"/>
      <c r="C115" s="1163"/>
      <c r="D115" s="1163"/>
    </row>
    <row r="116" spans="2:4" ht="12.75" customHeight="1">
      <c r="B116" s="1163"/>
      <c r="C116" s="1163"/>
      <c r="D116" s="1163"/>
    </row>
    <row r="117" spans="2:4" ht="12.75" customHeight="1">
      <c r="B117" s="1163"/>
      <c r="C117" s="1163"/>
      <c r="D117" s="1163"/>
    </row>
    <row r="118" spans="2:4" ht="12.75" customHeight="1">
      <c r="B118" s="1163"/>
      <c r="C118" s="1163"/>
      <c r="D118" s="1163"/>
    </row>
    <row r="119" spans="2:4" ht="12.75" customHeight="1">
      <c r="B119" s="1163"/>
      <c r="C119" s="1163"/>
      <c r="D119" s="1163"/>
    </row>
    <row r="120" spans="2:4" ht="12.75" customHeight="1">
      <c r="B120" s="1163"/>
      <c r="C120" s="1163"/>
      <c r="D120" s="1163"/>
    </row>
    <row r="121" spans="2:4" ht="12.75" customHeight="1">
      <c r="B121" s="1163"/>
      <c r="C121" s="1163"/>
      <c r="D121" s="1163"/>
    </row>
    <row r="122" spans="2:4" ht="12.75" customHeight="1">
      <c r="B122" s="1163"/>
      <c r="C122" s="1163"/>
      <c r="D122" s="1163"/>
    </row>
    <row r="123" spans="2:4" ht="12.75" customHeight="1">
      <c r="B123" s="1163"/>
      <c r="C123" s="1163"/>
      <c r="D123" s="1163"/>
    </row>
    <row r="124" spans="2:4" ht="12.75" customHeight="1">
      <c r="B124" s="1163"/>
      <c r="C124" s="1163"/>
      <c r="D124" s="1163"/>
    </row>
  </sheetData>
  <sheetProtection selectLockedCells="1"/>
  <mergeCells count="5">
    <mergeCell ref="B87:I87"/>
    <mergeCell ref="B7:I7"/>
    <mergeCell ref="B27:I27"/>
    <mergeCell ref="B47:I47"/>
    <mergeCell ref="B67:I6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1995 – 2016 nach Bundesländern</oddHeader>
    <oddFooter>&amp;CStatistische Ämter der Länder – Indikatoren und Kennzahlen, UGRdL 2020</oddFooter>
  </headerFooter>
  <rowBreaks count="3" manualBreakCount="3">
    <brk id="25" max="16383" man="1"/>
    <brk id="45" max="16383" man="1"/>
    <brk id="65" max="16383" man="1"/>
  </rowBreaks>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6">
    <pageSetUpPr autoPageBreaks="0"/>
  </sheetPr>
  <dimension ref="A1:R51"/>
  <sheetViews>
    <sheetView showGridLines="0" showRowColHeaders="0" zoomScaleNormal="100" workbookViewId="0">
      <pane ySplit="5" topLeftCell="A6" activePane="bottomLeft" state="frozen"/>
      <selection pane="bottomLeft"/>
    </sheetView>
  </sheetViews>
  <sheetFormatPr baseColWidth="10" defaultColWidth="11.453125" defaultRowHeight="12.75" customHeight="1"/>
  <cols>
    <col min="1" max="1" width="25" style="348" customWidth="1"/>
    <col min="2" max="10" width="12.1796875" style="348" customWidth="1"/>
    <col min="11" max="16384" width="11.453125" style="500"/>
  </cols>
  <sheetData>
    <row r="1" spans="1:10" ht="12.75" customHeight="1">
      <c r="A1" s="123" t="s">
        <v>322</v>
      </c>
    </row>
    <row r="3" spans="1:10" ht="12.75" customHeight="1">
      <c r="A3" s="465" t="s">
        <v>689</v>
      </c>
      <c r="B3" s="465" t="s">
        <v>1046</v>
      </c>
      <c r="C3" s="465"/>
      <c r="D3" s="465"/>
      <c r="E3" s="465"/>
      <c r="F3" s="465"/>
      <c r="G3" s="465"/>
      <c r="H3" s="465"/>
      <c r="I3" s="465"/>
      <c r="J3" s="465"/>
    </row>
    <row r="4" spans="1:10" ht="12.75" customHeight="1">
      <c r="A4" s="465"/>
      <c r="B4" s="465"/>
      <c r="C4" s="465"/>
      <c r="D4" s="465"/>
      <c r="E4" s="465"/>
      <c r="F4" s="465"/>
      <c r="G4" s="465"/>
      <c r="H4" s="465"/>
      <c r="I4" s="465"/>
      <c r="J4" s="465"/>
    </row>
    <row r="5" spans="1:10" s="348" customFormat="1" ht="122.15" customHeight="1">
      <c r="A5" s="501" t="s">
        <v>433</v>
      </c>
      <c r="B5" s="336" t="s">
        <v>456</v>
      </c>
      <c r="C5" s="502" t="s">
        <v>1047</v>
      </c>
      <c r="D5" s="502" t="s">
        <v>1048</v>
      </c>
      <c r="E5" s="502" t="s">
        <v>1049</v>
      </c>
      <c r="F5" s="502" t="s">
        <v>1050</v>
      </c>
      <c r="G5" s="502" t="s">
        <v>583</v>
      </c>
      <c r="H5" s="502" t="s">
        <v>1051</v>
      </c>
      <c r="I5" s="502" t="s">
        <v>1052</v>
      </c>
      <c r="J5" s="502" t="s">
        <v>1053</v>
      </c>
    </row>
    <row r="6" spans="1:10" ht="12.75" customHeight="1">
      <c r="A6" s="465"/>
      <c r="B6" s="465"/>
      <c r="C6" s="465"/>
      <c r="D6" s="465"/>
      <c r="E6" s="465"/>
      <c r="F6" s="503"/>
      <c r="G6" s="466"/>
      <c r="H6" s="466"/>
      <c r="I6" s="466"/>
      <c r="J6" s="465"/>
    </row>
    <row r="7" spans="1:10" ht="15">
      <c r="A7" s="465"/>
      <c r="B7" s="1475" t="s">
        <v>1042</v>
      </c>
      <c r="C7" s="1475"/>
      <c r="D7" s="1475"/>
      <c r="E7" s="1475"/>
      <c r="F7" s="1475"/>
      <c r="G7" s="1475"/>
      <c r="H7" s="1475"/>
      <c r="I7" s="1475"/>
      <c r="J7" s="1475"/>
    </row>
    <row r="8" spans="1:10" ht="12.75" customHeight="1">
      <c r="A8" s="466"/>
      <c r="C8" s="504"/>
      <c r="D8" s="504"/>
      <c r="E8" s="504"/>
      <c r="F8" s="504"/>
      <c r="G8" s="504"/>
      <c r="H8" s="504"/>
      <c r="I8" s="504"/>
      <c r="J8" s="504"/>
    </row>
    <row r="9" spans="1:10" ht="12.75" customHeight="1">
      <c r="A9" s="705" t="s">
        <v>435</v>
      </c>
      <c r="B9" s="309">
        <v>5758.753529800244</v>
      </c>
      <c r="C9" s="309">
        <v>14.507575692040357</v>
      </c>
      <c r="D9" s="309">
        <v>423.87209104822102</v>
      </c>
      <c r="E9" s="309">
        <v>3539.3310000000001</v>
      </c>
      <c r="F9" s="309">
        <v>653.40800000000002</v>
      </c>
      <c r="G9" s="309">
        <v>0.59899999999999998</v>
      </c>
      <c r="H9" s="309">
        <v>1095.279</v>
      </c>
      <c r="I9" s="309">
        <v>29.946732060510257</v>
      </c>
      <c r="J9" s="309">
        <v>1.8101309994716264</v>
      </c>
    </row>
    <row r="10" spans="1:10" ht="12.75" customHeight="1">
      <c r="A10" s="705" t="s">
        <v>436</v>
      </c>
      <c r="B10" s="309">
        <v>5412.9564355249677</v>
      </c>
      <c r="C10" s="309">
        <v>31.683662818412863</v>
      </c>
      <c r="D10" s="309">
        <v>767.52128456511787</v>
      </c>
      <c r="E10" s="309">
        <v>2916.9940000000001</v>
      </c>
      <c r="F10" s="309">
        <v>854.03899999999999</v>
      </c>
      <c r="G10" s="309">
        <v>0</v>
      </c>
      <c r="H10" s="309">
        <v>814.07500000000005</v>
      </c>
      <c r="I10" s="309">
        <v>23.606035002019489</v>
      </c>
      <c r="J10" s="309">
        <v>5.0374531394179973</v>
      </c>
    </row>
    <row r="11" spans="1:10" ht="12.75" customHeight="1">
      <c r="A11" s="705" t="s">
        <v>437</v>
      </c>
      <c r="B11" s="309">
        <v>539.20316190088749</v>
      </c>
      <c r="C11" s="309">
        <v>2.4712859553274881E-2</v>
      </c>
      <c r="D11" s="309">
        <v>2.226</v>
      </c>
      <c r="E11" s="309">
        <v>316.995</v>
      </c>
      <c r="F11" s="309">
        <v>207.07</v>
      </c>
      <c r="G11" s="309">
        <v>0</v>
      </c>
      <c r="H11" s="309">
        <v>10.920999999999999</v>
      </c>
      <c r="I11" s="309">
        <v>1.7110000000000001</v>
      </c>
      <c r="J11" s="309">
        <v>0.25544904133419055</v>
      </c>
    </row>
    <row r="12" spans="1:10" ht="12.75" customHeight="1">
      <c r="A12" s="705" t="s">
        <v>438</v>
      </c>
      <c r="B12" s="309">
        <v>715.35343022250299</v>
      </c>
      <c r="C12" s="309">
        <v>18.279073181021115</v>
      </c>
      <c r="D12" s="309">
        <v>386.45040147556102</v>
      </c>
      <c r="E12" s="309">
        <v>150.72800000000001</v>
      </c>
      <c r="F12" s="309">
        <v>126.268</v>
      </c>
      <c r="G12" s="309">
        <v>0</v>
      </c>
      <c r="H12" s="309">
        <v>30.8</v>
      </c>
      <c r="I12" s="309">
        <v>1.728</v>
      </c>
      <c r="J12" s="309">
        <v>1.099955565920969</v>
      </c>
    </row>
    <row r="13" spans="1:10" ht="12.75" customHeight="1">
      <c r="A13" s="705" t="s">
        <v>439</v>
      </c>
      <c r="B13" s="309">
        <v>1209.5363015756898</v>
      </c>
      <c r="C13" s="309">
        <v>7.6689224880482978E-2</v>
      </c>
      <c r="D13" s="309">
        <v>74.855000000000004</v>
      </c>
      <c r="E13" s="309">
        <v>1108.33</v>
      </c>
      <c r="F13" s="309">
        <v>12.775</v>
      </c>
      <c r="G13" s="309">
        <v>0</v>
      </c>
      <c r="H13" s="309">
        <v>11.398999999999999</v>
      </c>
      <c r="I13" s="309">
        <v>2.0945445702624745</v>
      </c>
      <c r="J13" s="309">
        <v>6.0677805467429652E-3</v>
      </c>
    </row>
    <row r="14" spans="1:10" ht="12.75" customHeight="1">
      <c r="A14" s="705" t="s">
        <v>440</v>
      </c>
      <c r="B14" s="309">
        <v>587.11719989086032</v>
      </c>
      <c r="C14" s="309" t="s">
        <v>356</v>
      </c>
      <c r="D14" s="309">
        <v>211.358</v>
      </c>
      <c r="E14" s="309" t="s">
        <v>356</v>
      </c>
      <c r="F14" s="309">
        <v>111.148</v>
      </c>
      <c r="G14" s="309">
        <v>0</v>
      </c>
      <c r="H14" s="309">
        <v>98.781999999999996</v>
      </c>
      <c r="I14" s="309">
        <v>4.2407675846104107</v>
      </c>
      <c r="J14" s="309">
        <v>0</v>
      </c>
    </row>
    <row r="15" spans="1:10" ht="12.75" customHeight="1">
      <c r="A15" s="705" t="s">
        <v>441</v>
      </c>
      <c r="B15" s="309">
        <v>5247.2924404501991</v>
      </c>
      <c r="C15" s="309">
        <v>18.400731606031098</v>
      </c>
      <c r="D15" s="309">
        <v>192.51069797480659</v>
      </c>
      <c r="E15" s="309">
        <v>3969.1489999999999</v>
      </c>
      <c r="F15" s="309">
        <v>470.995</v>
      </c>
      <c r="G15" s="309">
        <v>0</v>
      </c>
      <c r="H15" s="309">
        <v>595.274</v>
      </c>
      <c r="I15" s="309">
        <v>0.61399999999999999</v>
      </c>
      <c r="J15" s="309">
        <v>0.34901086936109826</v>
      </c>
    </row>
    <row r="16" spans="1:10" ht="12.75" customHeight="1">
      <c r="A16" s="705" t="s">
        <v>442</v>
      </c>
      <c r="B16" s="309">
        <v>158.63140794407042</v>
      </c>
      <c r="C16" s="309">
        <v>14.167850182197968</v>
      </c>
      <c r="D16" s="309">
        <v>17.960083857764133</v>
      </c>
      <c r="E16" s="309">
        <v>7.8579999999999997</v>
      </c>
      <c r="F16" s="309">
        <v>93.697999999999993</v>
      </c>
      <c r="G16" s="309">
        <v>0</v>
      </c>
      <c r="H16" s="309">
        <v>22.856000000000002</v>
      </c>
      <c r="I16" s="309">
        <v>1.885</v>
      </c>
      <c r="J16" s="309">
        <v>0.20647390410829458</v>
      </c>
    </row>
    <row r="17" spans="1:10" ht="12.75" customHeight="1">
      <c r="A17" s="705" t="s">
        <v>443</v>
      </c>
      <c r="B17" s="309">
        <v>4286.7289628907174</v>
      </c>
      <c r="C17" s="309">
        <v>134.42876064895682</v>
      </c>
      <c r="D17" s="309">
        <v>415.27239065696216</v>
      </c>
      <c r="E17" s="309">
        <v>3046.1770000000001</v>
      </c>
      <c r="F17" s="309">
        <v>537.51499999999999</v>
      </c>
      <c r="G17" s="309">
        <v>0</v>
      </c>
      <c r="H17" s="309">
        <v>149.81800000000001</v>
      </c>
      <c r="I17" s="309">
        <v>1.4970000000000001</v>
      </c>
      <c r="J17" s="309">
        <v>2.0208115847973294</v>
      </c>
    </row>
    <row r="18" spans="1:10" ht="12.75" customHeight="1">
      <c r="A18" s="705" t="s">
        <v>444</v>
      </c>
      <c r="B18" s="309">
        <v>7489.2009876074435</v>
      </c>
      <c r="C18" s="309">
        <v>23.937566297610921</v>
      </c>
      <c r="D18" s="309">
        <v>2206.9746853506081</v>
      </c>
      <c r="E18" s="309">
        <v>2527.5360000000001</v>
      </c>
      <c r="F18" s="309">
        <v>1189.5070000000001</v>
      </c>
      <c r="G18" s="309">
        <v>4.0000000000000001E-3</v>
      </c>
      <c r="H18" s="309">
        <v>1323.635</v>
      </c>
      <c r="I18" s="309">
        <v>207.26721591577422</v>
      </c>
      <c r="J18" s="309">
        <v>10.339520043450246</v>
      </c>
    </row>
    <row r="19" spans="1:10" ht="12.75" customHeight="1">
      <c r="A19" s="705" t="s">
        <v>445</v>
      </c>
      <c r="B19" s="309">
        <v>2499.9589959689351</v>
      </c>
      <c r="C19" s="309">
        <v>7.8871890758282213</v>
      </c>
      <c r="D19" s="309">
        <v>1571.8318990444016</v>
      </c>
      <c r="E19" s="309">
        <v>309.40100000000001</v>
      </c>
      <c r="F19" s="309">
        <v>246.74100000000001</v>
      </c>
      <c r="G19" s="309">
        <v>0</v>
      </c>
      <c r="H19" s="309">
        <v>338.27800000000002</v>
      </c>
      <c r="I19" s="309">
        <v>25.556999999999999</v>
      </c>
      <c r="J19" s="309">
        <v>0.26290784870571676</v>
      </c>
    </row>
    <row r="20" spans="1:10" ht="12.75" customHeight="1">
      <c r="A20" s="705" t="s">
        <v>446</v>
      </c>
      <c r="B20" s="309">
        <v>296.88120498687738</v>
      </c>
      <c r="C20" s="309">
        <v>0.49532849673497648</v>
      </c>
      <c r="D20" s="309">
        <v>41.243923106001674</v>
      </c>
      <c r="E20" s="309">
        <v>77.120999999999995</v>
      </c>
      <c r="F20" s="309">
        <v>63.841000000000001</v>
      </c>
      <c r="G20" s="309">
        <v>0</v>
      </c>
      <c r="H20" s="309">
        <v>112.93</v>
      </c>
      <c r="I20" s="309">
        <v>1.2327103502725294</v>
      </c>
      <c r="J20" s="309">
        <v>1.0243033868215077E-2</v>
      </c>
    </row>
    <row r="21" spans="1:10" ht="12.75" customHeight="1">
      <c r="A21" s="705" t="s">
        <v>447</v>
      </c>
      <c r="B21" s="309">
        <v>830.19252135370084</v>
      </c>
      <c r="C21" s="309">
        <v>6.1908942552097006</v>
      </c>
      <c r="D21" s="309">
        <v>227.89737165091825</v>
      </c>
      <c r="E21" s="309">
        <v>60.808999999999997</v>
      </c>
      <c r="F21" s="309">
        <v>271.67200000000003</v>
      </c>
      <c r="G21" s="309">
        <v>0</v>
      </c>
      <c r="H21" s="309">
        <v>258.64600000000002</v>
      </c>
      <c r="I21" s="309">
        <v>4.1933349785143799</v>
      </c>
      <c r="J21" s="309">
        <v>0.78392046905855539</v>
      </c>
    </row>
    <row r="22" spans="1:10" ht="12.75" customHeight="1">
      <c r="A22" s="705" t="s">
        <v>448</v>
      </c>
      <c r="B22" s="309">
        <v>525.10030659502991</v>
      </c>
      <c r="C22" s="309">
        <v>11.639635208025586</v>
      </c>
      <c r="D22" s="309">
        <v>183.73832918979838</v>
      </c>
      <c r="E22" s="309">
        <v>87.236999999999995</v>
      </c>
      <c r="F22" s="309">
        <v>75.39</v>
      </c>
      <c r="G22" s="309">
        <v>0</v>
      </c>
      <c r="H22" s="309">
        <v>72.462000000000003</v>
      </c>
      <c r="I22" s="309">
        <v>94.589725056108435</v>
      </c>
      <c r="J22" s="309">
        <v>4.361714109745124E-2</v>
      </c>
    </row>
    <row r="23" spans="1:10" ht="12.75" customHeight="1">
      <c r="A23" s="705" t="s">
        <v>449</v>
      </c>
      <c r="B23" s="309">
        <v>2668.4930216328839</v>
      </c>
      <c r="C23" s="309">
        <v>11.870602424455004</v>
      </c>
      <c r="D23" s="309">
        <v>69.258742425144362</v>
      </c>
      <c r="E23" s="309">
        <v>2370.3789999999999</v>
      </c>
      <c r="F23" s="309">
        <v>178.78800000000001</v>
      </c>
      <c r="G23" s="309">
        <v>2.7E-2</v>
      </c>
      <c r="H23" s="309">
        <v>34.454000000000001</v>
      </c>
      <c r="I23" s="309">
        <v>2.0709148072798849</v>
      </c>
      <c r="J23" s="309">
        <v>1.6447619760044405</v>
      </c>
    </row>
    <row r="24" spans="1:10" ht="12.75" customHeight="1">
      <c r="A24" s="705" t="s">
        <v>450</v>
      </c>
      <c r="B24" s="309">
        <v>289.42750329812344</v>
      </c>
      <c r="C24" s="309">
        <v>5.1071015374840663</v>
      </c>
      <c r="D24" s="309">
        <v>44.689646816432578</v>
      </c>
      <c r="E24" s="309">
        <v>6.6459999999999999</v>
      </c>
      <c r="F24" s="309">
        <v>135.35499999999999</v>
      </c>
      <c r="G24" s="309">
        <v>0</v>
      </c>
      <c r="H24" s="309">
        <v>97.004999999999995</v>
      </c>
      <c r="I24" s="309">
        <v>0.52909835178982034</v>
      </c>
      <c r="J24" s="309">
        <v>9.5656592416972872E-2</v>
      </c>
    </row>
    <row r="25" spans="1:10" s="348" customFormat="1" ht="20.25" customHeight="1">
      <c r="A25" s="705" t="s">
        <v>460</v>
      </c>
      <c r="B25" s="309">
        <v>38514.827411643135</v>
      </c>
      <c r="C25" s="309" t="s">
        <v>356</v>
      </c>
      <c r="D25" s="309">
        <v>6837.6605471617368</v>
      </c>
      <c r="E25" s="309" t="s">
        <v>356</v>
      </c>
      <c r="F25" s="309">
        <v>5228.2099999999991</v>
      </c>
      <c r="G25" s="309">
        <v>0.63</v>
      </c>
      <c r="H25" s="309">
        <v>5066.6140000000005</v>
      </c>
      <c r="I25" s="309">
        <v>402.76307867714189</v>
      </c>
      <c r="J25" s="309">
        <v>23.965979989559838</v>
      </c>
    </row>
    <row r="26" spans="1:10" s="348" customFormat="1" ht="12.75" customHeight="1">
      <c r="A26" s="308"/>
      <c r="B26" s="347"/>
      <c r="C26" s="347"/>
      <c r="D26" s="347"/>
      <c r="E26" s="347"/>
      <c r="F26" s="347"/>
      <c r="G26" s="347"/>
      <c r="H26" s="347"/>
      <c r="I26" s="347"/>
      <c r="J26" s="347"/>
    </row>
    <row r="27" spans="1:10" s="348" customFormat="1" ht="12.75" customHeight="1">
      <c r="A27" s="505"/>
      <c r="B27" s="1476" t="s">
        <v>731</v>
      </c>
      <c r="C27" s="1476"/>
      <c r="D27" s="1476"/>
      <c r="E27" s="1476"/>
      <c r="F27" s="1476"/>
      <c r="G27" s="1476"/>
      <c r="H27" s="1476"/>
      <c r="I27" s="1476"/>
      <c r="J27" s="1476"/>
    </row>
    <row r="28" spans="1:10" s="348" customFormat="1" ht="12.75" customHeight="1">
      <c r="A28" s="505"/>
      <c r="B28" s="347"/>
      <c r="C28" s="347"/>
      <c r="D28" s="347"/>
      <c r="E28" s="347"/>
      <c r="F28" s="347"/>
      <c r="G28" s="347"/>
      <c r="H28" s="347"/>
      <c r="I28" s="347"/>
      <c r="J28" s="347"/>
    </row>
    <row r="29" spans="1:10" s="348" customFormat="1" ht="12.75" customHeight="1">
      <c r="A29" s="705" t="s">
        <v>435</v>
      </c>
      <c r="B29" s="345">
        <v>100</v>
      </c>
      <c r="C29" s="346">
        <v>0.25192214976673233</v>
      </c>
      <c r="D29" s="346">
        <v>7.3604832860927116</v>
      </c>
      <c r="E29" s="346">
        <v>61.460018764212855</v>
      </c>
      <c r="F29" s="346">
        <v>11.346344249997188</v>
      </c>
      <c r="G29" s="346">
        <v>1.0401556463569951E-2</v>
      </c>
      <c r="H29" s="346">
        <v>19.019376230154311</v>
      </c>
      <c r="I29" s="346">
        <v>0.52002107583772617</v>
      </c>
      <c r="J29" s="346">
        <v>3.143268747489554E-2</v>
      </c>
    </row>
    <row r="30" spans="1:10" s="348" customFormat="1" ht="12.75" customHeight="1">
      <c r="A30" s="705" t="s">
        <v>436</v>
      </c>
      <c r="B30" s="345">
        <v>100</v>
      </c>
      <c r="C30" s="346">
        <v>0.5853300907887331</v>
      </c>
      <c r="D30" s="346">
        <v>14.179336074606352</v>
      </c>
      <c r="E30" s="346">
        <v>53.889109117079002</v>
      </c>
      <c r="F30" s="346">
        <v>15.777681017253048</v>
      </c>
      <c r="G30" s="346">
        <v>0</v>
      </c>
      <c r="H30" s="346">
        <v>15.039378382158514</v>
      </c>
      <c r="I30" s="346">
        <v>0.43610243834763268</v>
      </c>
      <c r="J30" s="346">
        <v>9.3062879766728571E-2</v>
      </c>
    </row>
    <row r="31" spans="1:10" s="348" customFormat="1" ht="12.75" customHeight="1">
      <c r="A31" s="705" t="s">
        <v>437</v>
      </c>
      <c r="B31" s="345">
        <v>100</v>
      </c>
      <c r="C31" s="346">
        <v>4.5832185898452543E-3</v>
      </c>
      <c r="D31" s="346">
        <v>0.41283140702523691</v>
      </c>
      <c r="E31" s="346">
        <v>58.789529141942928</v>
      </c>
      <c r="F31" s="346">
        <v>38.402964713708812</v>
      </c>
      <c r="G31" s="346">
        <v>0</v>
      </c>
      <c r="H31" s="346">
        <v>2.0253961348259715</v>
      </c>
      <c r="I31" s="346">
        <v>0.31732009767303698</v>
      </c>
      <c r="J31" s="346">
        <v>4.7375286234160735E-2</v>
      </c>
    </row>
    <row r="32" spans="1:10" s="348" customFormat="1" ht="12.75" customHeight="1">
      <c r="A32" s="705" t="s">
        <v>438</v>
      </c>
      <c r="B32" s="345">
        <v>100</v>
      </c>
      <c r="C32" s="346">
        <v>2.555250650763722</v>
      </c>
      <c r="D32" s="346">
        <v>54.022303542370629</v>
      </c>
      <c r="E32" s="346">
        <v>21.070423881677296</v>
      </c>
      <c r="F32" s="346">
        <v>17.651135042537742</v>
      </c>
      <c r="G32" s="346">
        <v>0</v>
      </c>
      <c r="H32" s="346">
        <v>4.3055640329312448</v>
      </c>
      <c r="I32" s="346">
        <v>0.24155891717224648</v>
      </c>
      <c r="J32" s="346">
        <v>0.15376393254713822</v>
      </c>
    </row>
    <row r="33" spans="1:18" s="348" customFormat="1" ht="12.75" customHeight="1">
      <c r="A33" s="705" t="s">
        <v>439</v>
      </c>
      <c r="B33" s="345">
        <v>100</v>
      </c>
      <c r="C33" s="346">
        <v>6.3403822423996883E-3</v>
      </c>
      <c r="D33" s="346">
        <v>6.1887352948799244</v>
      </c>
      <c r="E33" s="346">
        <v>91.63263628848128</v>
      </c>
      <c r="F33" s="346">
        <v>1.0561898789939355</v>
      </c>
      <c r="G33" s="346">
        <v>0</v>
      </c>
      <c r="H33" s="346">
        <v>0.94242727441501917</v>
      </c>
      <c r="I33" s="346">
        <v>0.17316921927302759</v>
      </c>
      <c r="J33" s="346">
        <v>5.0166171439735478E-4</v>
      </c>
    </row>
    <row r="34" spans="1:18" s="348" customFormat="1" ht="12.75" customHeight="1">
      <c r="A34" s="705" t="s">
        <v>440</v>
      </c>
      <c r="B34" s="345">
        <v>100</v>
      </c>
      <c r="C34" s="310" t="s">
        <v>356</v>
      </c>
      <c r="D34" s="346">
        <v>35.999286009554737</v>
      </c>
      <c r="E34" s="310" t="s">
        <v>356</v>
      </c>
      <c r="F34" s="346">
        <v>18.931143563953054</v>
      </c>
      <c r="G34" s="346">
        <v>0</v>
      </c>
      <c r="H34" s="346">
        <v>16.824920138323773</v>
      </c>
      <c r="I34" s="346">
        <v>0.7223034149567974</v>
      </c>
      <c r="J34" s="346">
        <v>0</v>
      </c>
    </row>
    <row r="35" spans="1:18" s="348" customFormat="1" ht="12.75" customHeight="1">
      <c r="A35" s="705" t="s">
        <v>441</v>
      </c>
      <c r="B35" s="345">
        <v>100</v>
      </c>
      <c r="C35" s="346">
        <v>0.35067097583858658</v>
      </c>
      <c r="D35" s="346">
        <v>3.6687625124680463</v>
      </c>
      <c r="E35" s="346">
        <v>75.641848535117305</v>
      </c>
      <c r="F35" s="346">
        <v>8.9759624672184337</v>
      </c>
      <c r="G35" s="346">
        <v>0</v>
      </c>
      <c r="H35" s="346">
        <v>11.344402980309738</v>
      </c>
      <c r="I35" s="346">
        <v>1.1701272741477335E-2</v>
      </c>
      <c r="J35" s="346">
        <v>6.6512563064076973E-3</v>
      </c>
    </row>
    <row r="36" spans="1:18" s="348" customFormat="1" ht="12.75" customHeight="1">
      <c r="A36" s="705" t="s">
        <v>442</v>
      </c>
      <c r="B36" s="345">
        <v>100</v>
      </c>
      <c r="C36" s="346">
        <v>8.9313020453006438</v>
      </c>
      <c r="D36" s="346">
        <v>11.321896521334805</v>
      </c>
      <c r="E36" s="346">
        <v>4.9536217964922429</v>
      </c>
      <c r="F36" s="346">
        <v>59.066487030762303</v>
      </c>
      <c r="G36" s="346">
        <v>0</v>
      </c>
      <c r="H36" s="346">
        <v>14.408243800028853</v>
      </c>
      <c r="I36" s="346">
        <v>1.1882892703471466</v>
      </c>
      <c r="J36" s="346">
        <v>0.1301595357339905</v>
      </c>
    </row>
    <row r="37" spans="1:18" s="348" customFormat="1" ht="12.75" customHeight="1">
      <c r="A37" s="705" t="s">
        <v>443</v>
      </c>
      <c r="B37" s="345">
        <v>100</v>
      </c>
      <c r="C37" s="346">
        <v>3.1359286255948868</v>
      </c>
      <c r="D37" s="346">
        <v>9.6873955468583421</v>
      </c>
      <c r="E37" s="346">
        <v>71.060639157970883</v>
      </c>
      <c r="F37" s="346">
        <v>12.53904794665468</v>
      </c>
      <c r="G37" s="346">
        <v>0</v>
      </c>
      <c r="H37" s="346">
        <v>3.4949258816440674</v>
      </c>
      <c r="I37" s="346">
        <v>3.4921732000301492E-2</v>
      </c>
      <c r="J37" s="346">
        <v>4.7141109276818215E-2</v>
      </c>
    </row>
    <row r="38" spans="1:18" s="348" customFormat="1" ht="12.75" customHeight="1">
      <c r="A38" s="705" t="s">
        <v>444</v>
      </c>
      <c r="B38" s="345">
        <v>100</v>
      </c>
      <c r="C38" s="346">
        <v>0.31962777253836522</v>
      </c>
      <c r="D38" s="346">
        <v>29.468760272324658</v>
      </c>
      <c r="E38" s="346">
        <v>33.749074222769195</v>
      </c>
      <c r="F38" s="346">
        <v>15.882962708148776</v>
      </c>
      <c r="G38" s="346">
        <v>5.341023704156016E-5</v>
      </c>
      <c r="H38" s="346">
        <v>17.673914776626372</v>
      </c>
      <c r="I38" s="346">
        <v>2.767547783251433</v>
      </c>
      <c r="J38" s="346">
        <v>0.13805905410416</v>
      </c>
    </row>
    <row r="39" spans="1:18" s="348" customFormat="1" ht="12.75" customHeight="1">
      <c r="A39" s="705" t="s">
        <v>445</v>
      </c>
      <c r="B39" s="345">
        <v>100</v>
      </c>
      <c r="C39" s="346">
        <v>0.31549273762273455</v>
      </c>
      <c r="D39" s="346">
        <v>62.874307201794331</v>
      </c>
      <c r="E39" s="346">
        <v>12.376242990340817</v>
      </c>
      <c r="F39" s="346">
        <v>9.8698018806651682</v>
      </c>
      <c r="G39" s="346">
        <v>0</v>
      </c>
      <c r="H39" s="346">
        <v>13.531341935826035</v>
      </c>
      <c r="I39" s="346">
        <v>1.0222967673153618</v>
      </c>
      <c r="J39" s="346">
        <v>1.051648643556327E-2</v>
      </c>
    </row>
    <row r="40" spans="1:18" s="348" customFormat="1" ht="12.75" customHeight="1">
      <c r="A40" s="705" t="s">
        <v>446</v>
      </c>
      <c r="B40" s="345">
        <v>100</v>
      </c>
      <c r="C40" s="346">
        <v>0.16684400642906</v>
      </c>
      <c r="D40" s="346">
        <v>13.892399523177874</v>
      </c>
      <c r="E40" s="346">
        <v>25.977057053311565</v>
      </c>
      <c r="F40" s="346">
        <v>21.503887389173684</v>
      </c>
      <c r="G40" s="346">
        <v>0</v>
      </c>
      <c r="H40" s="346">
        <v>38.038783898425535</v>
      </c>
      <c r="I40" s="346">
        <v>0.41522007104727876</v>
      </c>
      <c r="J40" s="346">
        <v>3.4502129795208267E-3</v>
      </c>
    </row>
    <row r="41" spans="1:18" s="348" customFormat="1" ht="12.75" customHeight="1">
      <c r="A41" s="705" t="s">
        <v>447</v>
      </c>
      <c r="B41" s="345">
        <v>100</v>
      </c>
      <c r="C41" s="346">
        <v>0.74571790229029178</v>
      </c>
      <c r="D41" s="346">
        <v>27.451147268745789</v>
      </c>
      <c r="E41" s="346">
        <v>7.3246865559383325</v>
      </c>
      <c r="F41" s="346">
        <v>32.723975826355947</v>
      </c>
      <c r="G41" s="346">
        <v>0</v>
      </c>
      <c r="H41" s="346">
        <v>31.15494217874371</v>
      </c>
      <c r="I41" s="346">
        <v>0.50510392115756275</v>
      </c>
      <c r="J41" s="346">
        <v>9.4426346768374289E-2</v>
      </c>
    </row>
    <row r="42" spans="1:18" s="348" customFormat="1" ht="12.75" customHeight="1">
      <c r="A42" s="705" t="s">
        <v>448</v>
      </c>
      <c r="B42" s="345">
        <v>100</v>
      </c>
      <c r="C42" s="346">
        <v>2.2166498594338768</v>
      </c>
      <c r="D42" s="346">
        <v>34.991091584241225</v>
      </c>
      <c r="E42" s="346">
        <v>16.613397269881862</v>
      </c>
      <c r="F42" s="346">
        <v>14.357256899897909</v>
      </c>
      <c r="G42" s="346">
        <v>0</v>
      </c>
      <c r="H42" s="346">
        <v>13.799649150821095</v>
      </c>
      <c r="I42" s="346">
        <v>18.013648795878218</v>
      </c>
      <c r="J42" s="346">
        <v>8.3064398458045155E-3</v>
      </c>
    </row>
    <row r="43" spans="1:18" s="348" customFormat="1" ht="12.75" customHeight="1">
      <c r="A43" s="705" t="s">
        <v>449</v>
      </c>
      <c r="B43" s="345">
        <v>100</v>
      </c>
      <c r="C43" s="346">
        <v>0.44484292550974086</v>
      </c>
      <c r="D43" s="346">
        <v>2.5954252780006928</v>
      </c>
      <c r="E43" s="346">
        <v>88.828375445761353</v>
      </c>
      <c r="F43" s="346">
        <v>6.6999613096457491</v>
      </c>
      <c r="G43" s="346">
        <v>1.0118070304519053E-3</v>
      </c>
      <c r="H43" s="346">
        <v>1.2911407195255535</v>
      </c>
      <c r="I43" s="346">
        <v>7.760615412862E-2</v>
      </c>
      <c r="J43" s="346">
        <v>6.1636360397824469E-2</v>
      </c>
    </row>
    <row r="44" spans="1:18" s="348" customFormat="1" ht="12.75" customHeight="1">
      <c r="A44" s="705" t="s">
        <v>450</v>
      </c>
      <c r="B44" s="345">
        <v>100</v>
      </c>
      <c r="C44" s="346">
        <v>1.7645529465192256</v>
      </c>
      <c r="D44" s="346">
        <v>15.440704945860039</v>
      </c>
      <c r="E44" s="346">
        <v>2.2962572403336248</v>
      </c>
      <c r="F44" s="346">
        <v>46.766460843418258</v>
      </c>
      <c r="G44" s="346">
        <v>0</v>
      </c>
      <c r="H44" s="346">
        <v>33.516165151754926</v>
      </c>
      <c r="I44" s="346">
        <v>0.1828085948158234</v>
      </c>
      <c r="J44" s="346">
        <v>3.3050277298091554E-2</v>
      </c>
    </row>
    <row r="45" spans="1:18" s="348" customFormat="1" ht="20.25" customHeight="1">
      <c r="A45" s="705" t="s">
        <v>460</v>
      </c>
      <c r="B45" s="345">
        <v>100</v>
      </c>
      <c r="C45" s="310" t="s">
        <v>356</v>
      </c>
      <c r="D45" s="346">
        <v>17.753319972283439</v>
      </c>
      <c r="E45" s="310" t="s">
        <v>356</v>
      </c>
      <c r="F45" s="346">
        <v>13.574538304745193</v>
      </c>
      <c r="G45" s="346">
        <v>1.6357336702216387E-3</v>
      </c>
      <c r="H45" s="346">
        <v>13.154970021930696</v>
      </c>
      <c r="I45" s="346">
        <v>1.0457351252608378</v>
      </c>
      <c r="J45" s="346">
        <v>6.2225333982192162E-2</v>
      </c>
    </row>
    <row r="46" spans="1:18" s="348" customFormat="1" ht="12.75" customHeight="1">
      <c r="A46" s="308"/>
      <c r="B46" s="506"/>
      <c r="C46" s="347"/>
      <c r="D46" s="347"/>
      <c r="E46" s="347"/>
      <c r="F46" s="347"/>
      <c r="G46" s="347"/>
      <c r="H46" s="347"/>
      <c r="I46" s="347"/>
      <c r="J46" s="347"/>
    </row>
    <row r="47" spans="1:18" s="374" customFormat="1" ht="20.149999999999999" customHeight="1">
      <c r="A47" s="248"/>
      <c r="B47" s="1281" t="s">
        <v>1054</v>
      </c>
      <c r="C47" s="1281"/>
      <c r="D47" s="1281"/>
      <c r="E47" s="1281"/>
      <c r="F47" s="1281"/>
      <c r="G47" s="1281"/>
      <c r="H47" s="1281"/>
      <c r="I47" s="1281"/>
      <c r="J47" s="1281"/>
      <c r="K47" s="371"/>
      <c r="L47" s="371"/>
      <c r="M47" s="371"/>
      <c r="N47" s="371"/>
      <c r="O47" s="371"/>
      <c r="P47" s="371"/>
      <c r="Q47" s="371"/>
      <c r="R47" s="371"/>
    </row>
    <row r="48" spans="1:18" s="348" customFormat="1" ht="12.75" customHeight="1"/>
    <row r="49" s="348" customFormat="1" ht="12.75" customHeight="1"/>
    <row r="50" s="348" customFormat="1" ht="12.75" customHeight="1"/>
    <row r="51" s="348" customFormat="1" ht="12.75" customHeight="1"/>
  </sheetData>
  <sheetProtection selectLockedCells="1"/>
  <mergeCells count="3">
    <mergeCell ref="B7:J7"/>
    <mergeCell ref="B27:J27"/>
    <mergeCell ref="B47:J47"/>
  </mergeCells>
  <conditionalFormatting sqref="B29:B45">
    <cfRule type="expression" dxfId="0" priority="1">
      <formula>XEN29</formula>
    </cfRule>
  </conditionalFormatting>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der Wirtschaftszweige*) und privaten Haushalte aus der Natur 2010 nach Bundesländern</oddHeader>
    <oddFooter>&amp;CStatistische Ämter der Länder – Indikatoren und Kennzahlen, UGRdL 2020</oddFooter>
  </headerFooter>
  <rowBreaks count="1" manualBreakCount="1">
    <brk id="25" max="16383" man="1"/>
  </rowBreaks>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7">
    <pageSetUpPr autoPageBreaks="0"/>
  </sheetPr>
  <dimension ref="A1:R51"/>
  <sheetViews>
    <sheetView showGridLines="0" showRowColHeaders="0" zoomScaleNormal="100" workbookViewId="0">
      <pane ySplit="5" topLeftCell="A6" activePane="bottomLeft" state="frozen"/>
      <selection pane="bottomLeft"/>
    </sheetView>
  </sheetViews>
  <sheetFormatPr baseColWidth="10" defaultColWidth="11.453125" defaultRowHeight="12.75" customHeight="1"/>
  <cols>
    <col min="1" max="1" width="25" style="348" customWidth="1"/>
    <col min="2" max="10" width="12.1796875" style="348" customWidth="1"/>
    <col min="11" max="16384" width="11.453125" style="500"/>
  </cols>
  <sheetData>
    <row r="1" spans="1:10" ht="12.75" customHeight="1">
      <c r="A1" s="123" t="s">
        <v>322</v>
      </c>
    </row>
    <row r="3" spans="1:10" ht="12.75" customHeight="1">
      <c r="A3" s="465" t="s">
        <v>1066</v>
      </c>
      <c r="B3" s="465" t="s">
        <v>1055</v>
      </c>
      <c r="C3" s="465"/>
      <c r="D3" s="465"/>
      <c r="E3" s="465"/>
      <c r="F3" s="465"/>
      <c r="G3" s="465"/>
      <c r="H3" s="465"/>
      <c r="I3" s="465"/>
      <c r="J3" s="465"/>
    </row>
    <row r="4" spans="1:10" ht="12.75" customHeight="1">
      <c r="A4" s="465"/>
      <c r="B4" s="465"/>
      <c r="C4" s="465"/>
      <c r="D4" s="465"/>
      <c r="E4" s="465"/>
      <c r="F4" s="465"/>
      <c r="G4" s="465"/>
      <c r="H4" s="465"/>
      <c r="I4" s="465"/>
      <c r="J4" s="465"/>
    </row>
    <row r="5" spans="1:10" s="348" customFormat="1" ht="122.15" customHeight="1">
      <c r="A5" s="501" t="s">
        <v>433</v>
      </c>
      <c r="B5" s="336" t="s">
        <v>456</v>
      </c>
      <c r="C5" s="502" t="s">
        <v>1047</v>
      </c>
      <c r="D5" s="502" t="s">
        <v>1048</v>
      </c>
      <c r="E5" s="502" t="s">
        <v>1049</v>
      </c>
      <c r="F5" s="502" t="s">
        <v>1050</v>
      </c>
      <c r="G5" s="502" t="s">
        <v>583</v>
      </c>
      <c r="H5" s="502" t="s">
        <v>1051</v>
      </c>
      <c r="I5" s="502" t="s">
        <v>1052</v>
      </c>
      <c r="J5" s="502" t="s">
        <v>1053</v>
      </c>
    </row>
    <row r="6" spans="1:10" ht="12.75" customHeight="1">
      <c r="A6" s="465"/>
      <c r="B6" s="465"/>
      <c r="C6" s="465"/>
      <c r="D6" s="465"/>
      <c r="E6" s="465"/>
      <c r="F6" s="503"/>
      <c r="G6" s="466"/>
      <c r="H6" s="466"/>
      <c r="I6" s="466"/>
      <c r="J6" s="465"/>
    </row>
    <row r="7" spans="1:10" ht="15">
      <c r="A7" s="465"/>
      <c r="B7" s="1475" t="s">
        <v>1042</v>
      </c>
      <c r="C7" s="1475"/>
      <c r="D7" s="1475"/>
      <c r="E7" s="1475"/>
      <c r="F7" s="1475"/>
      <c r="G7" s="1475"/>
      <c r="H7" s="1475"/>
      <c r="I7" s="1475"/>
      <c r="J7" s="1475"/>
    </row>
    <row r="8" spans="1:10" ht="12.75" customHeight="1">
      <c r="A8" s="466"/>
      <c r="C8" s="504"/>
      <c r="D8" s="504"/>
      <c r="E8" s="504"/>
      <c r="F8" s="504"/>
      <c r="G8" s="504"/>
      <c r="H8" s="504"/>
      <c r="I8" s="504"/>
      <c r="J8" s="504"/>
    </row>
    <row r="9" spans="1:10" ht="12.75" customHeight="1">
      <c r="A9" s="705" t="s">
        <v>435</v>
      </c>
      <c r="B9" s="309">
        <v>5254.2375318118893</v>
      </c>
      <c r="C9" s="309">
        <v>18.749166121328368</v>
      </c>
      <c r="D9" s="309">
        <v>395.89596244035215</v>
      </c>
      <c r="E9" s="309">
        <v>2977.01</v>
      </c>
      <c r="F9" s="309">
        <v>654.76030500000002</v>
      </c>
      <c r="G9" s="309">
        <v>0.94</v>
      </c>
      <c r="H9" s="309">
        <v>1177.854855</v>
      </c>
      <c r="I9" s="309">
        <v>27.24314</v>
      </c>
      <c r="J9" s="309">
        <v>1.7841032502084453</v>
      </c>
    </row>
    <row r="10" spans="1:10" ht="12.75" customHeight="1">
      <c r="A10" s="705" t="s">
        <v>436</v>
      </c>
      <c r="B10" s="309">
        <v>4382.8694480748254</v>
      </c>
      <c r="C10" s="309">
        <v>33.754035928159318</v>
      </c>
      <c r="D10" s="309">
        <v>689.30585472688767</v>
      </c>
      <c r="E10" s="309">
        <v>1880.13</v>
      </c>
      <c r="F10" s="309">
        <v>852.45600000000002</v>
      </c>
      <c r="G10" s="309">
        <v>4.7050000000000001</v>
      </c>
      <c r="H10" s="309">
        <v>858.38300000000004</v>
      </c>
      <c r="I10" s="309">
        <v>59.576765552362893</v>
      </c>
      <c r="J10" s="309">
        <v>4.5587918674149375</v>
      </c>
    </row>
    <row r="11" spans="1:10" ht="12.75" customHeight="1">
      <c r="A11" s="705" t="s">
        <v>437</v>
      </c>
      <c r="B11" s="309">
        <v>548.10011154298513</v>
      </c>
      <c r="C11" s="309">
        <v>3.6700973567353044E-2</v>
      </c>
      <c r="D11" s="309">
        <v>3.552</v>
      </c>
      <c r="E11" s="309">
        <v>325.31900000000002</v>
      </c>
      <c r="F11" s="309">
        <v>206.93700000000001</v>
      </c>
      <c r="G11" s="309">
        <v>0</v>
      </c>
      <c r="H11" s="309">
        <v>10.454000000000001</v>
      </c>
      <c r="I11" s="309">
        <v>1.544</v>
      </c>
      <c r="J11" s="309">
        <v>0.25741056941771073</v>
      </c>
    </row>
    <row r="12" spans="1:10" ht="12.75" customHeight="1">
      <c r="A12" s="705" t="s">
        <v>438</v>
      </c>
      <c r="B12" s="309">
        <v>667.00978701079009</v>
      </c>
      <c r="C12" s="309">
        <v>19.285542540458756</v>
      </c>
      <c r="D12" s="309">
        <v>356.6646680261199</v>
      </c>
      <c r="E12" s="309">
        <v>138.86600000000001</v>
      </c>
      <c r="F12" s="309">
        <v>124.792</v>
      </c>
      <c r="G12" s="309">
        <v>0</v>
      </c>
      <c r="H12" s="309">
        <v>24.497</v>
      </c>
      <c r="I12" s="309">
        <v>2.0350000000000001</v>
      </c>
      <c r="J12" s="309">
        <v>0.86957644421140323</v>
      </c>
    </row>
    <row r="13" spans="1:10" ht="12.75" customHeight="1">
      <c r="A13" s="705" t="s">
        <v>439</v>
      </c>
      <c r="B13" s="309">
        <v>1116.989</v>
      </c>
      <c r="C13" s="309">
        <v>7.9000000000000001E-2</v>
      </c>
      <c r="D13" s="309">
        <v>55.771000000000001</v>
      </c>
      <c r="E13" s="309">
        <v>1034.903</v>
      </c>
      <c r="F13" s="309">
        <v>12.483000000000001</v>
      </c>
      <c r="G13" s="309">
        <v>0.14599999999999999</v>
      </c>
      <c r="H13" s="309">
        <v>11.993</v>
      </c>
      <c r="I13" s="309">
        <v>1.6080000000000001</v>
      </c>
      <c r="J13" s="309">
        <v>6.0000000000000001E-3</v>
      </c>
    </row>
    <row r="14" spans="1:10" ht="12.75" customHeight="1">
      <c r="A14" s="705" t="s">
        <v>440</v>
      </c>
      <c r="B14" s="309">
        <v>546.65814826827091</v>
      </c>
      <c r="C14" s="309" t="s">
        <v>356</v>
      </c>
      <c r="D14" s="309">
        <v>197.56404499999994</v>
      </c>
      <c r="E14" s="309" t="s">
        <v>356</v>
      </c>
      <c r="F14" s="309">
        <v>112.761</v>
      </c>
      <c r="G14" s="309">
        <v>0</v>
      </c>
      <c r="H14" s="309">
        <v>77.130032</v>
      </c>
      <c r="I14" s="309">
        <v>3.5614442165209681</v>
      </c>
      <c r="J14" s="309">
        <v>0</v>
      </c>
    </row>
    <row r="15" spans="1:10" ht="12.75" customHeight="1">
      <c r="A15" s="705" t="s">
        <v>441</v>
      </c>
      <c r="B15" s="309">
        <v>1702.1181248281391</v>
      </c>
      <c r="C15" s="309">
        <v>11.567428843609676</v>
      </c>
      <c r="D15" s="309">
        <v>199.36601061700574</v>
      </c>
      <c r="E15" s="309">
        <v>471.49700000000001</v>
      </c>
      <c r="F15" s="309">
        <v>387.01799999999997</v>
      </c>
      <c r="G15" s="309">
        <v>0</v>
      </c>
      <c r="H15" s="309">
        <v>625.55499999999995</v>
      </c>
      <c r="I15" s="309">
        <v>6.781627335311641</v>
      </c>
      <c r="J15" s="309">
        <v>0.33305803221203251</v>
      </c>
    </row>
    <row r="16" spans="1:10" ht="12.75" customHeight="1">
      <c r="A16" s="705" t="s">
        <v>442</v>
      </c>
      <c r="B16" s="309">
        <v>164.45240597536932</v>
      </c>
      <c r="C16" s="309">
        <v>17.439848924392916</v>
      </c>
      <c r="D16" s="309">
        <v>20.409891918149253</v>
      </c>
      <c r="E16" s="309">
        <v>7.4829999999999997</v>
      </c>
      <c r="F16" s="309">
        <v>93.103999999999999</v>
      </c>
      <c r="G16" s="309">
        <v>0</v>
      </c>
      <c r="H16" s="309">
        <v>20.106999999999999</v>
      </c>
      <c r="I16" s="309">
        <v>5.7478530282143545</v>
      </c>
      <c r="J16" s="309">
        <v>0.16081210461280612</v>
      </c>
    </row>
    <row r="17" spans="1:10" ht="12.75" customHeight="1">
      <c r="A17" s="705" t="s">
        <v>443</v>
      </c>
      <c r="B17" s="309">
        <v>3122.8968593758946</v>
      </c>
      <c r="C17" s="309">
        <v>184.21195146701774</v>
      </c>
      <c r="D17" s="309">
        <v>422.90407946177697</v>
      </c>
      <c r="E17" s="309">
        <v>1844.482</v>
      </c>
      <c r="F17" s="309">
        <v>537.649</v>
      </c>
      <c r="G17" s="309">
        <v>3.0000000000000001E-3</v>
      </c>
      <c r="H17" s="309">
        <v>124.733</v>
      </c>
      <c r="I17" s="309">
        <v>6.9925762774921019</v>
      </c>
      <c r="J17" s="309">
        <v>1.9212521696076865</v>
      </c>
    </row>
    <row r="18" spans="1:10" ht="12.75" customHeight="1">
      <c r="A18" s="705" t="s">
        <v>444</v>
      </c>
      <c r="B18" s="309">
        <v>6416.026086326413</v>
      </c>
      <c r="C18" s="309">
        <v>53.251976314097199</v>
      </c>
      <c r="D18" s="309">
        <v>1420.665497830762</v>
      </c>
      <c r="E18" s="309">
        <v>2364.8670000000002</v>
      </c>
      <c r="F18" s="309">
        <v>1228.248</v>
      </c>
      <c r="G18" s="309" t="s">
        <v>356</v>
      </c>
      <c r="H18" s="309">
        <v>1099.816</v>
      </c>
      <c r="I18" s="309">
        <v>239.05820986946603</v>
      </c>
      <c r="J18" s="309" t="s">
        <v>356</v>
      </c>
    </row>
    <row r="19" spans="1:10" ht="12.75" customHeight="1">
      <c r="A19" s="705" t="s">
        <v>445</v>
      </c>
      <c r="B19" s="309">
        <v>2257.4536794512524</v>
      </c>
      <c r="C19" s="309">
        <v>18.096150552746195</v>
      </c>
      <c r="D19" s="309">
        <v>1393.2290891345267</v>
      </c>
      <c r="E19" s="309">
        <v>215.85300000000001</v>
      </c>
      <c r="F19" s="309">
        <v>245.345</v>
      </c>
      <c r="G19" s="309" t="s">
        <v>356</v>
      </c>
      <c r="H19" s="309">
        <v>352.72199999999998</v>
      </c>
      <c r="I19" s="309">
        <v>31.783999999999999</v>
      </c>
      <c r="J19" s="309" t="s">
        <v>356</v>
      </c>
    </row>
    <row r="20" spans="1:10" ht="12.75" customHeight="1">
      <c r="A20" s="705" t="s">
        <v>446</v>
      </c>
      <c r="B20" s="309">
        <v>329.67920355878113</v>
      </c>
      <c r="C20" s="309">
        <v>0.54305767739470379</v>
      </c>
      <c r="D20" s="309">
        <v>43.931920623017767</v>
      </c>
      <c r="E20" s="309">
        <v>97.819035</v>
      </c>
      <c r="F20" s="309">
        <v>60.802</v>
      </c>
      <c r="G20" s="309" t="s">
        <v>356</v>
      </c>
      <c r="H20" s="309">
        <v>124.75099099999997</v>
      </c>
      <c r="I20" s="309">
        <v>1.8151828500024658</v>
      </c>
      <c r="J20" s="309" t="s">
        <v>356</v>
      </c>
    </row>
    <row r="21" spans="1:10" ht="12.75" customHeight="1">
      <c r="A21" s="705" t="s">
        <v>447</v>
      </c>
      <c r="B21" s="309">
        <v>827.81820872563969</v>
      </c>
      <c r="C21" s="309">
        <v>6.7591650351830141</v>
      </c>
      <c r="D21" s="309">
        <v>249.1797503096719</v>
      </c>
      <c r="E21" s="309">
        <v>65.744</v>
      </c>
      <c r="F21" s="309">
        <v>269.96699999999998</v>
      </c>
      <c r="G21" s="309">
        <v>0</v>
      </c>
      <c r="H21" s="309">
        <v>230.096</v>
      </c>
      <c r="I21" s="309">
        <v>5.4311595953521463</v>
      </c>
      <c r="J21" s="309">
        <v>0.64113378543265442</v>
      </c>
    </row>
    <row r="22" spans="1:10" ht="12.75" customHeight="1">
      <c r="A22" s="705" t="s">
        <v>448</v>
      </c>
      <c r="B22" s="309">
        <v>455.75519807593639</v>
      </c>
      <c r="C22" s="309">
        <v>13.147117312539311</v>
      </c>
      <c r="D22" s="309">
        <v>198.64174820157444</v>
      </c>
      <c r="E22" s="309">
        <v>47.555</v>
      </c>
      <c r="F22" s="309">
        <v>73.031000000000006</v>
      </c>
      <c r="G22" s="309">
        <v>0</v>
      </c>
      <c r="H22" s="309">
        <v>57.835000000000001</v>
      </c>
      <c r="I22" s="309">
        <v>65.507053011815785</v>
      </c>
      <c r="J22" s="309">
        <v>3.8279550006822344E-2</v>
      </c>
    </row>
    <row r="23" spans="1:10" ht="12.75" customHeight="1">
      <c r="A23" s="705" t="s">
        <v>449</v>
      </c>
      <c r="B23" s="309">
        <v>2588.7015285861462</v>
      </c>
      <c r="C23" s="309">
        <v>13.501166354276835</v>
      </c>
      <c r="D23" s="309">
        <v>74.871632152315868</v>
      </c>
      <c r="E23" s="309">
        <v>2287.8150759999999</v>
      </c>
      <c r="F23" s="309">
        <v>174.58000000000004</v>
      </c>
      <c r="G23" s="309" t="s">
        <v>356</v>
      </c>
      <c r="H23" s="309">
        <v>33.553732000000011</v>
      </c>
      <c r="I23" s="309">
        <v>2.8298860000000001</v>
      </c>
      <c r="J23" s="309" t="s">
        <v>356</v>
      </c>
    </row>
    <row r="24" spans="1:10" ht="12.75" customHeight="1">
      <c r="A24" s="705" t="s">
        <v>450</v>
      </c>
      <c r="B24" s="309">
        <v>275.03693436362266</v>
      </c>
      <c r="C24" s="309">
        <v>4.9655402961574175</v>
      </c>
      <c r="D24" s="309">
        <v>46.901227211124542</v>
      </c>
      <c r="E24" s="309">
        <v>4.9379999999999997</v>
      </c>
      <c r="F24" s="309">
        <v>118.818</v>
      </c>
      <c r="G24" s="309" t="s">
        <v>356</v>
      </c>
      <c r="H24" s="309">
        <v>90.587000000000003</v>
      </c>
      <c r="I24" s="309" t="s">
        <v>356</v>
      </c>
      <c r="J24" s="309">
        <v>9.016685634072065E-2</v>
      </c>
    </row>
    <row r="25" spans="1:10" s="348" customFormat="1" ht="20.25" customHeight="1">
      <c r="A25" s="705" t="s">
        <v>460</v>
      </c>
      <c r="B25" s="309">
        <v>30655.802255975956</v>
      </c>
      <c r="C25" s="309" t="s">
        <v>356</v>
      </c>
      <c r="D25" s="309">
        <v>5768.8543776532852</v>
      </c>
      <c r="E25" s="309" t="s">
        <v>356</v>
      </c>
      <c r="F25" s="309">
        <v>5152.7513049999989</v>
      </c>
      <c r="G25" s="309">
        <v>14.466104</v>
      </c>
      <c r="H25" s="309">
        <v>4920.0676100000001</v>
      </c>
      <c r="I25" s="309" t="s">
        <v>356</v>
      </c>
      <c r="J25" s="309">
        <v>22.544375193452339</v>
      </c>
    </row>
    <row r="26" spans="1:10" s="348" customFormat="1" ht="12.75" customHeight="1">
      <c r="A26" s="308"/>
      <c r="B26" s="347"/>
      <c r="C26" s="347"/>
      <c r="D26" s="347"/>
      <c r="E26" s="347"/>
      <c r="F26" s="347"/>
      <c r="G26" s="347"/>
      <c r="H26" s="347"/>
      <c r="I26" s="347"/>
      <c r="J26" s="347"/>
    </row>
    <row r="27" spans="1:10" s="348" customFormat="1" ht="12.75" customHeight="1">
      <c r="A27" s="505"/>
      <c r="B27" s="1476" t="s">
        <v>731</v>
      </c>
      <c r="C27" s="1476"/>
      <c r="D27" s="1476"/>
      <c r="E27" s="1476"/>
      <c r="F27" s="1476"/>
      <c r="G27" s="1476"/>
      <c r="H27" s="1476"/>
      <c r="I27" s="1476"/>
      <c r="J27" s="1476"/>
    </row>
    <row r="28" spans="1:10" s="348" customFormat="1" ht="12.75" customHeight="1">
      <c r="A28" s="505"/>
      <c r="B28" s="347"/>
      <c r="C28" s="347"/>
      <c r="D28" s="347"/>
      <c r="E28" s="347"/>
      <c r="F28" s="347"/>
      <c r="G28" s="347"/>
      <c r="H28" s="347"/>
      <c r="I28" s="347"/>
      <c r="J28" s="347"/>
    </row>
    <row r="29" spans="1:10" s="348" customFormat="1" ht="12.75" customHeight="1">
      <c r="A29" s="705" t="s">
        <v>435</v>
      </c>
      <c r="B29" s="345">
        <v>100</v>
      </c>
      <c r="C29" s="346">
        <v>0.35683895156644818</v>
      </c>
      <c r="D29" s="346">
        <v>7.5347937744228712</v>
      </c>
      <c r="E29" s="346">
        <v>56.659219952954764</v>
      </c>
      <c r="F29" s="346">
        <v>12.461566517229954</v>
      </c>
      <c r="G29" s="346">
        <v>1.7890321750943895E-2</v>
      </c>
      <c r="H29" s="346">
        <v>22.417236523256772</v>
      </c>
      <c r="I29" s="346">
        <v>0.51849844692128677</v>
      </c>
      <c r="J29" s="346">
        <v>3.3955511896950896E-2</v>
      </c>
    </row>
    <row r="30" spans="1:10" s="348" customFormat="1" ht="12.75" customHeight="1">
      <c r="A30" s="705" t="s">
        <v>436</v>
      </c>
      <c r="B30" s="345">
        <v>100</v>
      </c>
      <c r="C30" s="346">
        <v>0.77013555452777116</v>
      </c>
      <c r="D30" s="346">
        <v>15.727273259979603</v>
      </c>
      <c r="E30" s="346">
        <v>42.897239406157688</v>
      </c>
      <c r="F30" s="346">
        <v>19.44972375059999</v>
      </c>
      <c r="G30" s="346">
        <v>0.10734976379610554</v>
      </c>
      <c r="H30" s="346">
        <v>19.584954792049409</v>
      </c>
      <c r="I30" s="346">
        <v>1.3593096088803645</v>
      </c>
      <c r="J30" s="346">
        <v>0.1040138640090543</v>
      </c>
    </row>
    <row r="31" spans="1:10" s="348" customFormat="1" ht="12.75" customHeight="1">
      <c r="A31" s="705" t="s">
        <v>437</v>
      </c>
      <c r="B31" s="345">
        <v>100</v>
      </c>
      <c r="C31" s="346">
        <v>6.6960346831592913E-3</v>
      </c>
      <c r="D31" s="346">
        <v>0.64805679203395528</v>
      </c>
      <c r="E31" s="346">
        <v>59.353937930094119</v>
      </c>
      <c r="F31" s="346">
        <v>37.755328933876861</v>
      </c>
      <c r="G31" s="346">
        <v>0</v>
      </c>
      <c r="H31" s="346">
        <v>1.9073157950233584</v>
      </c>
      <c r="I31" s="346">
        <v>0.28170036230304812</v>
      </c>
      <c r="J31" s="346">
        <v>4.6964151985494196E-2</v>
      </c>
    </row>
    <row r="32" spans="1:10" s="348" customFormat="1" ht="12.75" customHeight="1">
      <c r="A32" s="705" t="s">
        <v>438</v>
      </c>
      <c r="B32" s="345">
        <v>99.999999999999986</v>
      </c>
      <c r="C32" s="346">
        <v>2.891343263025731</v>
      </c>
      <c r="D32" s="346">
        <v>53.472179115169446</v>
      </c>
      <c r="E32" s="346">
        <v>20.819184771235388</v>
      </c>
      <c r="F32" s="346">
        <v>18.709170754338761</v>
      </c>
      <c r="G32" s="346">
        <v>0</v>
      </c>
      <c r="H32" s="346">
        <v>3.6726597535822538</v>
      </c>
      <c r="I32" s="346">
        <v>0.30509297459035339</v>
      </c>
      <c r="J32" s="346">
        <v>0.13036936805806365</v>
      </c>
    </row>
    <row r="33" spans="1:18" s="348" customFormat="1" ht="12.75" customHeight="1">
      <c r="A33" s="705" t="s">
        <v>439</v>
      </c>
      <c r="B33" s="345">
        <v>100</v>
      </c>
      <c r="C33" s="346">
        <v>7.0725853164176197E-3</v>
      </c>
      <c r="D33" s="346">
        <v>4.9929766542016081</v>
      </c>
      <c r="E33" s="346">
        <v>92.651136224260043</v>
      </c>
      <c r="F33" s="346">
        <v>1.117558006390394</v>
      </c>
      <c r="G33" s="346">
        <v>1.3070853875911042E-2</v>
      </c>
      <c r="H33" s="346">
        <v>1.0736900721493228</v>
      </c>
      <c r="I33" s="346">
        <v>0.14395844542784217</v>
      </c>
      <c r="J33" s="346">
        <v>5.3715837846209764E-4</v>
      </c>
    </row>
    <row r="34" spans="1:18" s="348" customFormat="1" ht="12.75" customHeight="1">
      <c r="A34" s="705" t="s">
        <v>440</v>
      </c>
      <c r="B34" s="345">
        <v>100</v>
      </c>
      <c r="C34" s="310" t="s">
        <v>356</v>
      </c>
      <c r="D34" s="346">
        <v>36.140327483611557</v>
      </c>
      <c r="E34" s="310" t="s">
        <v>356</v>
      </c>
      <c r="F34" s="346">
        <v>20.627333619229777</v>
      </c>
      <c r="G34" s="346">
        <v>0</v>
      </c>
      <c r="H34" s="346">
        <v>14.109372053510242</v>
      </c>
      <c r="I34" s="346">
        <v>0.65149385000536009</v>
      </c>
      <c r="J34" s="346">
        <v>0</v>
      </c>
    </row>
    <row r="35" spans="1:18" s="348" customFormat="1" ht="12.75" customHeight="1">
      <c r="A35" s="705" t="s">
        <v>441</v>
      </c>
      <c r="B35" s="345">
        <v>99.999999999999986</v>
      </c>
      <c r="C35" s="346">
        <v>0.67959025139795304</v>
      </c>
      <c r="D35" s="346">
        <v>11.712818735017906</v>
      </c>
      <c r="E35" s="346">
        <v>27.700603919461027</v>
      </c>
      <c r="F35" s="346">
        <v>22.737434867458255</v>
      </c>
      <c r="G35" s="346">
        <v>0</v>
      </c>
      <c r="H35" s="346">
        <v>36.751562119882927</v>
      </c>
      <c r="I35" s="346">
        <v>0.39842283778021426</v>
      </c>
      <c r="J35" s="346">
        <v>1.956726900171285E-2</v>
      </c>
    </row>
    <row r="36" spans="1:18" s="348" customFormat="1" ht="12.75" customHeight="1">
      <c r="A36" s="705" t="s">
        <v>442</v>
      </c>
      <c r="B36" s="345">
        <v>100.00000000000001</v>
      </c>
      <c r="C36" s="346">
        <v>10.604800106728113</v>
      </c>
      <c r="D36" s="346">
        <v>12.410819894727551</v>
      </c>
      <c r="E36" s="346">
        <v>4.550252673786213</v>
      </c>
      <c r="F36" s="346">
        <v>56.614556319683487</v>
      </c>
      <c r="G36" s="346">
        <v>0</v>
      </c>
      <c r="H36" s="346">
        <v>12.226637780545152</v>
      </c>
      <c r="I36" s="346">
        <v>3.4951468141337094</v>
      </c>
      <c r="J36" s="346">
        <v>9.7786410395778331E-2</v>
      </c>
    </row>
    <row r="37" spans="1:18" s="348" customFormat="1" ht="12.75" customHeight="1">
      <c r="A37" s="705" t="s">
        <v>443</v>
      </c>
      <c r="B37" s="345">
        <v>100</v>
      </c>
      <c r="C37" s="346">
        <v>5.89875233675928</v>
      </c>
      <c r="D37" s="346">
        <v>13.542044406368696</v>
      </c>
      <c r="E37" s="346">
        <v>59.063173811273955</v>
      </c>
      <c r="F37" s="346">
        <v>17.216354692785089</v>
      </c>
      <c r="G37" s="346">
        <v>9.6064651991085762E-5</v>
      </c>
      <c r="H37" s="346">
        <v>3.9941440789347005</v>
      </c>
      <c r="I37" s="346">
        <v>0.2239131355394669</v>
      </c>
      <c r="J37" s="346">
        <v>6.1521473686826963E-2</v>
      </c>
    </row>
    <row r="38" spans="1:18" s="348" customFormat="1" ht="12.75" customHeight="1">
      <c r="A38" s="705" t="s">
        <v>444</v>
      </c>
      <c r="B38" s="345">
        <v>100</v>
      </c>
      <c r="C38" s="346">
        <v>0.82998378743480727</v>
      </c>
      <c r="D38" s="346">
        <v>22.142452021172879</v>
      </c>
      <c r="E38" s="346">
        <v>36.858749764747891</v>
      </c>
      <c r="F38" s="346">
        <v>19.143438375626225</v>
      </c>
      <c r="G38" s="310" t="s">
        <v>356</v>
      </c>
      <c r="H38" s="346">
        <v>17.141700878428246</v>
      </c>
      <c r="I38" s="346">
        <v>3.7259544561225777</v>
      </c>
      <c r="J38" s="310" t="s">
        <v>356</v>
      </c>
    </row>
    <row r="39" spans="1:18" s="348" customFormat="1" ht="12.75" customHeight="1">
      <c r="A39" s="705" t="s">
        <v>445</v>
      </c>
      <c r="B39" s="345">
        <v>100</v>
      </c>
      <c r="C39" s="346">
        <v>0.80161780139582106</v>
      </c>
      <c r="D39" s="346">
        <v>61.716840607475781</v>
      </c>
      <c r="E39" s="346">
        <v>9.5617908781397496</v>
      </c>
      <c r="F39" s="346">
        <v>10.868218570032369</v>
      </c>
      <c r="G39" s="310" t="s">
        <v>356</v>
      </c>
      <c r="H39" s="346">
        <v>15.624772424377742</v>
      </c>
      <c r="I39" s="346">
        <v>1.4079580143467723</v>
      </c>
      <c r="J39" s="310" t="s">
        <v>356</v>
      </c>
    </row>
    <row r="40" spans="1:18" s="348" customFormat="1" ht="12.75" customHeight="1">
      <c r="A40" s="705" t="s">
        <v>446</v>
      </c>
      <c r="B40" s="345">
        <v>100.00000000000001</v>
      </c>
      <c r="C40" s="346">
        <v>0.16472306154970362</v>
      </c>
      <c r="D40" s="346">
        <v>13.32565722944814</v>
      </c>
      <c r="E40" s="346">
        <v>29.670975282661125</v>
      </c>
      <c r="F40" s="346">
        <v>18.44277690059365</v>
      </c>
      <c r="G40" s="310" t="s">
        <v>356</v>
      </c>
      <c r="H40" s="346">
        <v>37.840115376812697</v>
      </c>
      <c r="I40" s="346">
        <v>0.55059064399821089</v>
      </c>
      <c r="J40" s="310" t="s">
        <v>356</v>
      </c>
    </row>
    <row r="41" spans="1:18" s="348" customFormat="1" ht="12.75" customHeight="1">
      <c r="A41" s="705" t="s">
        <v>447</v>
      </c>
      <c r="B41" s="345">
        <v>100</v>
      </c>
      <c r="C41" s="346">
        <v>0.81650354678573822</v>
      </c>
      <c r="D41" s="346">
        <v>30.100781510141498</v>
      </c>
      <c r="E41" s="346">
        <v>7.9418402865536937</v>
      </c>
      <c r="F41" s="346">
        <v>32.611870233634107</v>
      </c>
      <c r="G41" s="346">
        <v>0</v>
      </c>
      <c r="H41" s="346">
        <v>27.795474607186339</v>
      </c>
      <c r="I41" s="346">
        <v>0.65608119489337935</v>
      </c>
      <c r="J41" s="346">
        <v>7.7448620805240426E-2</v>
      </c>
    </row>
    <row r="42" spans="1:18" s="348" customFormat="1" ht="12.75" customHeight="1">
      <c r="A42" s="705" t="s">
        <v>448</v>
      </c>
      <c r="B42" s="345">
        <v>100</v>
      </c>
      <c r="C42" s="346">
        <v>2.8846883958850174</v>
      </c>
      <c r="D42" s="346">
        <v>43.585185432921257</v>
      </c>
      <c r="E42" s="346">
        <v>10.434329701726528</v>
      </c>
      <c r="F42" s="346">
        <v>16.024172693655558</v>
      </c>
      <c r="G42" s="346">
        <v>0</v>
      </c>
      <c r="H42" s="346">
        <v>12.689926575530517</v>
      </c>
      <c r="I42" s="346">
        <v>14.373298053070418</v>
      </c>
      <c r="J42" s="346">
        <v>8.3991472107015526E-3</v>
      </c>
    </row>
    <row r="43" spans="1:18" s="348" customFormat="1" ht="12.75" customHeight="1">
      <c r="A43" s="705" t="s">
        <v>449</v>
      </c>
      <c r="B43" s="345">
        <v>100</v>
      </c>
      <c r="C43" s="346">
        <v>0.52154202426150986</v>
      </c>
      <c r="D43" s="346">
        <v>2.8922466080208178</v>
      </c>
      <c r="E43" s="346">
        <v>88.376935337521147</v>
      </c>
      <c r="F43" s="346">
        <v>6.7439215402846857</v>
      </c>
      <c r="G43" s="310" t="s">
        <v>356</v>
      </c>
      <c r="H43" s="346">
        <v>1.2961607056463487</v>
      </c>
      <c r="I43" s="346">
        <v>0.10931681264721083</v>
      </c>
      <c r="J43" s="310" t="s">
        <v>356</v>
      </c>
    </row>
    <row r="44" spans="1:18" s="348" customFormat="1" ht="12.75" customHeight="1">
      <c r="A44" s="705" t="s">
        <v>450</v>
      </c>
      <c r="B44" s="345">
        <v>100</v>
      </c>
      <c r="C44" s="346">
        <v>1.8054085381829275</v>
      </c>
      <c r="D44" s="346">
        <v>17.05270141977261</v>
      </c>
      <c r="E44" s="346">
        <v>1.7953952298899374</v>
      </c>
      <c r="F44" s="346">
        <v>43.200743301956784</v>
      </c>
      <c r="G44" s="310" t="s">
        <v>356</v>
      </c>
      <c r="H44" s="346">
        <v>32.936303703936773</v>
      </c>
      <c r="I44" s="310" t="s">
        <v>356</v>
      </c>
      <c r="J44" s="346">
        <v>3.2783544708039923E-2</v>
      </c>
    </row>
    <row r="45" spans="1:18" s="348" customFormat="1" ht="20.25" customHeight="1">
      <c r="A45" s="705" t="s">
        <v>460</v>
      </c>
      <c r="B45" s="345">
        <v>100.00000000000001</v>
      </c>
      <c r="C45" s="310" t="s">
        <v>356</v>
      </c>
      <c r="D45" s="346">
        <v>18.818148451909202</v>
      </c>
      <c r="E45" s="310" t="s">
        <v>356</v>
      </c>
      <c r="F45" s="346">
        <v>16.8084046927708</v>
      </c>
      <c r="G45" s="346">
        <v>4.7188796036743808E-2</v>
      </c>
      <c r="H45" s="346">
        <v>16.049384612144333</v>
      </c>
      <c r="I45" s="310" t="s">
        <v>356</v>
      </c>
      <c r="J45" s="346">
        <v>7.3540320377874308E-2</v>
      </c>
    </row>
    <row r="46" spans="1:18" s="348" customFormat="1" ht="12.75" customHeight="1">
      <c r="A46" s="308"/>
      <c r="B46" s="506"/>
      <c r="C46" s="347"/>
      <c r="D46" s="347"/>
      <c r="E46" s="347"/>
      <c r="F46" s="347"/>
      <c r="G46" s="347"/>
      <c r="H46" s="347"/>
      <c r="I46" s="347"/>
      <c r="J46" s="347"/>
    </row>
    <row r="47" spans="1:18" s="374" customFormat="1" ht="20.149999999999999" customHeight="1">
      <c r="A47" s="248"/>
      <c r="B47" s="1281" t="s">
        <v>1054</v>
      </c>
      <c r="C47" s="1281"/>
      <c r="D47" s="1281"/>
      <c r="E47" s="1281"/>
      <c r="F47" s="1281"/>
      <c r="G47" s="1281"/>
      <c r="H47" s="1281"/>
      <c r="I47" s="1281"/>
      <c r="J47" s="1281"/>
      <c r="K47" s="371"/>
      <c r="L47" s="371"/>
      <c r="M47" s="371"/>
      <c r="N47" s="371"/>
      <c r="O47" s="371"/>
      <c r="P47" s="371"/>
      <c r="Q47" s="371"/>
      <c r="R47" s="371"/>
    </row>
    <row r="48" spans="1:18" s="348" customFormat="1" ht="12.75" customHeight="1"/>
    <row r="49" s="348" customFormat="1" ht="12.75" customHeight="1"/>
    <row r="50" s="348" customFormat="1" ht="12.75" customHeight="1"/>
    <row r="51" s="348" customFormat="1" ht="12.75" customHeight="1"/>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der Wirtschaftszweige*) und privaten Haushalte aus der Natur 2013 nach Bundesländern</oddHeader>
    <oddFooter>&amp;CStatistische Ämter der Länder – Indikatoren und Kennzahlen, UGRdL 2020</oddFooter>
  </headerFooter>
  <rowBreaks count="1" manualBreakCount="1">
    <brk id="25" max="16383" man="1"/>
  </rowBreaks>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8">
    <pageSetUpPr autoPageBreaks="0"/>
  </sheetPr>
  <dimension ref="A1:R51"/>
  <sheetViews>
    <sheetView showGridLines="0" showRowColHeaders="0" zoomScaleNormal="100" workbookViewId="0">
      <pane ySplit="5" topLeftCell="A6" activePane="bottomLeft" state="frozen"/>
      <selection pane="bottomLeft"/>
    </sheetView>
  </sheetViews>
  <sheetFormatPr baseColWidth="10" defaultColWidth="11.453125" defaultRowHeight="12.75" customHeight="1"/>
  <cols>
    <col min="1" max="1" width="25" style="348" customWidth="1"/>
    <col min="2" max="10" width="12.1796875" style="348" customWidth="1"/>
    <col min="11" max="16384" width="11.453125" style="500"/>
  </cols>
  <sheetData>
    <row r="1" spans="1:10" ht="12.75" customHeight="1">
      <c r="A1" s="123" t="s">
        <v>322</v>
      </c>
    </row>
    <row r="3" spans="1:10" ht="12.75" customHeight="1">
      <c r="A3" s="465" t="s">
        <v>1067</v>
      </c>
      <c r="B3" s="465" t="s">
        <v>1139</v>
      </c>
      <c r="C3" s="465"/>
      <c r="D3" s="465"/>
      <c r="E3" s="465"/>
      <c r="F3" s="465"/>
      <c r="G3" s="465"/>
      <c r="H3" s="465"/>
      <c r="I3" s="465"/>
      <c r="J3" s="465"/>
    </row>
    <row r="4" spans="1:10" ht="12.75" customHeight="1">
      <c r="A4" s="465"/>
      <c r="B4" s="465"/>
      <c r="C4" s="465"/>
      <c r="D4" s="465"/>
      <c r="E4" s="465"/>
      <c r="F4" s="465"/>
      <c r="G4" s="465"/>
      <c r="H4" s="465"/>
      <c r="I4" s="465"/>
      <c r="J4" s="465"/>
    </row>
    <row r="5" spans="1:10" s="348" customFormat="1" ht="122.15" customHeight="1">
      <c r="A5" s="501" t="s">
        <v>433</v>
      </c>
      <c r="B5" s="336" t="s">
        <v>456</v>
      </c>
      <c r="C5" s="502" t="s">
        <v>1047</v>
      </c>
      <c r="D5" s="502" t="s">
        <v>1048</v>
      </c>
      <c r="E5" s="502" t="s">
        <v>1049</v>
      </c>
      <c r="F5" s="502" t="s">
        <v>1050</v>
      </c>
      <c r="G5" s="502" t="s">
        <v>583</v>
      </c>
      <c r="H5" s="502" t="s">
        <v>1051</v>
      </c>
      <c r="I5" s="502" t="s">
        <v>1052</v>
      </c>
      <c r="J5" s="502" t="s">
        <v>1053</v>
      </c>
    </row>
    <row r="6" spans="1:10" ht="12.75" customHeight="1">
      <c r="A6" s="465"/>
      <c r="B6" s="465"/>
      <c r="C6" s="465"/>
      <c r="D6" s="465"/>
      <c r="E6" s="465"/>
      <c r="F6" s="503"/>
      <c r="G6" s="466"/>
      <c r="H6" s="466"/>
      <c r="I6" s="466"/>
      <c r="J6" s="465"/>
    </row>
    <row r="7" spans="1:10" ht="15">
      <c r="A7" s="465"/>
      <c r="B7" s="1475" t="s">
        <v>1042</v>
      </c>
      <c r="C7" s="1475"/>
      <c r="D7" s="1475"/>
      <c r="E7" s="1475"/>
      <c r="F7" s="1475"/>
      <c r="G7" s="1475"/>
      <c r="H7" s="1475"/>
      <c r="I7" s="1475"/>
      <c r="J7" s="1475"/>
    </row>
    <row r="8" spans="1:10" ht="12.75" customHeight="1">
      <c r="A8" s="466"/>
      <c r="C8" s="504"/>
      <c r="D8" s="504"/>
      <c r="E8" s="504"/>
      <c r="F8" s="504"/>
      <c r="G8" s="504"/>
      <c r="H8" s="504"/>
      <c r="I8" s="504"/>
      <c r="J8" s="504"/>
    </row>
    <row r="9" spans="1:10" ht="12.75" customHeight="1">
      <c r="A9" s="705" t="s">
        <v>435</v>
      </c>
      <c r="B9" s="309">
        <v>5113.2729815469756</v>
      </c>
      <c r="C9" s="309">
        <v>22.307341292757894</v>
      </c>
      <c r="D9" s="309">
        <v>399.70041746551345</v>
      </c>
      <c r="E9" s="309">
        <v>2914.0865440000002</v>
      </c>
      <c r="F9" s="309">
        <v>679.408638</v>
      </c>
      <c r="G9" s="309">
        <v>1.578624</v>
      </c>
      <c r="H9" s="309">
        <v>1067.9469490000001</v>
      </c>
      <c r="I9" s="309">
        <v>26.478388950622239</v>
      </c>
      <c r="J9" s="309">
        <v>1.7660788380823904</v>
      </c>
    </row>
    <row r="10" spans="1:10" ht="12.75" customHeight="1">
      <c r="A10" s="705" t="s">
        <v>436</v>
      </c>
      <c r="B10" s="309">
        <v>3734.4351147961779</v>
      </c>
      <c r="C10" s="309">
        <v>54.488469453507207</v>
      </c>
      <c r="D10" s="309">
        <v>707.29610104861092</v>
      </c>
      <c r="E10" s="309">
        <v>1261.2384930000005</v>
      </c>
      <c r="F10" s="309">
        <v>868.21</v>
      </c>
      <c r="G10" s="309">
        <v>0.44062099999999998</v>
      </c>
      <c r="H10" s="309">
        <v>758.45112800000004</v>
      </c>
      <c r="I10" s="309">
        <v>79.986562104945165</v>
      </c>
      <c r="J10" s="309">
        <v>4.3237401891148064</v>
      </c>
    </row>
    <row r="11" spans="1:10" ht="12.75" customHeight="1">
      <c r="A11" s="705" t="s">
        <v>437</v>
      </c>
      <c r="B11" s="309">
        <v>544.23220836321025</v>
      </c>
      <c r="C11" s="309">
        <v>4.4718724133888756E-2</v>
      </c>
      <c r="D11" s="309">
        <v>2.1220630000000003</v>
      </c>
      <c r="E11" s="309">
        <v>310.67705599999999</v>
      </c>
      <c r="F11" s="309">
        <v>221.11600000000001</v>
      </c>
      <c r="G11" s="309">
        <v>0</v>
      </c>
      <c r="H11" s="309">
        <v>7.8849999999999998</v>
      </c>
      <c r="I11" s="309">
        <v>2.1215900251819901</v>
      </c>
      <c r="J11" s="309">
        <v>0.26578061389433366</v>
      </c>
    </row>
    <row r="12" spans="1:10" ht="12.75" customHeight="1">
      <c r="A12" s="705" t="s">
        <v>438</v>
      </c>
      <c r="B12" s="309">
        <v>659.1454664391332</v>
      </c>
      <c r="C12" s="309">
        <v>20.163222604907848</v>
      </c>
      <c r="D12" s="309">
        <v>346.19852143017783</v>
      </c>
      <c r="E12" s="309">
        <v>136.80143800000002</v>
      </c>
      <c r="F12" s="309">
        <v>130.34899999999999</v>
      </c>
      <c r="G12" s="309">
        <v>0</v>
      </c>
      <c r="H12" s="309">
        <v>20.987062000000002</v>
      </c>
      <c r="I12" s="309">
        <v>3.7223688838798998</v>
      </c>
      <c r="J12" s="309">
        <v>0.92385352016753119</v>
      </c>
    </row>
    <row r="13" spans="1:10" ht="12.75" customHeight="1">
      <c r="A13" s="705" t="s">
        <v>439</v>
      </c>
      <c r="B13" s="309">
        <v>843.58651237502602</v>
      </c>
      <c r="C13" s="309">
        <v>8.4337244164872469E-2</v>
      </c>
      <c r="D13" s="309">
        <v>67.426957000000016</v>
      </c>
      <c r="E13" s="309">
        <v>748.7816949999999</v>
      </c>
      <c r="F13" s="309">
        <v>13.837999999999999</v>
      </c>
      <c r="G13" s="309">
        <v>0</v>
      </c>
      <c r="H13" s="309">
        <v>11.415859000000001</v>
      </c>
      <c r="I13" s="309">
        <v>2.0354324370463939</v>
      </c>
      <c r="J13" s="309">
        <v>4.2316938147125924E-3</v>
      </c>
    </row>
    <row r="14" spans="1:10" ht="12.75" customHeight="1">
      <c r="A14" s="705" t="s">
        <v>440</v>
      </c>
      <c r="B14" s="309">
        <v>1446.6294492481418</v>
      </c>
      <c r="C14" s="309" t="s">
        <v>356</v>
      </c>
      <c r="D14" s="309">
        <v>193.35966499999998</v>
      </c>
      <c r="E14" s="309" t="s">
        <v>356</v>
      </c>
      <c r="F14" s="309">
        <v>115.712</v>
      </c>
      <c r="G14" s="309">
        <v>0</v>
      </c>
      <c r="H14" s="309">
        <v>77.768699999999995</v>
      </c>
      <c r="I14" s="309">
        <v>3.8855114878726202</v>
      </c>
      <c r="J14" s="309">
        <v>0</v>
      </c>
    </row>
    <row r="15" spans="1:10" ht="12.75" customHeight="1">
      <c r="A15" s="705" t="s">
        <v>441</v>
      </c>
      <c r="B15" s="309">
        <v>1625.767562498977</v>
      </c>
      <c r="C15" s="309">
        <v>15.421406322095182</v>
      </c>
      <c r="D15" s="309">
        <v>183.91936060013455</v>
      </c>
      <c r="E15" s="309">
        <v>467.81098499999996</v>
      </c>
      <c r="F15" s="309">
        <v>409.78991200000002</v>
      </c>
      <c r="G15" s="309">
        <v>0</v>
      </c>
      <c r="H15" s="309">
        <v>547.16808400000002</v>
      </c>
      <c r="I15" s="309">
        <v>1.313792544915509</v>
      </c>
      <c r="J15" s="309">
        <v>0.34402203183181662</v>
      </c>
    </row>
    <row r="16" spans="1:10" ht="12.75" customHeight="1">
      <c r="A16" s="705" t="s">
        <v>442</v>
      </c>
      <c r="B16" s="309">
        <v>174.85965896117969</v>
      </c>
      <c r="C16" s="309">
        <v>32.062818193690894</v>
      </c>
      <c r="D16" s="309">
        <v>19.787548759330626</v>
      </c>
      <c r="E16" s="309">
        <v>7.7267259999999993</v>
      </c>
      <c r="F16" s="309">
        <v>96.541026000000002</v>
      </c>
      <c r="G16" s="309" t="s">
        <v>356</v>
      </c>
      <c r="H16" s="309">
        <v>12.451433000000002</v>
      </c>
      <c r="I16" s="309">
        <v>6.1169673924804711</v>
      </c>
      <c r="J16" s="309" t="s">
        <v>356</v>
      </c>
    </row>
    <row r="17" spans="1:10" ht="12.75" customHeight="1">
      <c r="A17" s="705" t="s">
        <v>443</v>
      </c>
      <c r="B17" s="309">
        <v>2518.599991738507</v>
      </c>
      <c r="C17" s="309">
        <v>166.80943726165563</v>
      </c>
      <c r="D17" s="309">
        <v>395.71545941844977</v>
      </c>
      <c r="E17" s="309">
        <v>1176.8367039999998</v>
      </c>
      <c r="F17" s="309">
        <v>554.851</v>
      </c>
      <c r="G17" s="309">
        <v>0</v>
      </c>
      <c r="H17" s="309">
        <v>110.11640399999999</v>
      </c>
      <c r="I17" s="309">
        <v>112.70223942013682</v>
      </c>
      <c r="J17" s="309">
        <v>1.5687476382645116</v>
      </c>
    </row>
    <row r="18" spans="1:10" ht="12.75" customHeight="1">
      <c r="A18" s="705" t="s">
        <v>444</v>
      </c>
      <c r="B18" s="309">
        <v>6272.4398122818366</v>
      </c>
      <c r="C18" s="309">
        <v>37.405797169447801</v>
      </c>
      <c r="D18" s="309">
        <v>1516.0545163961826</v>
      </c>
      <c r="E18" s="309">
        <v>2041.4685780000002</v>
      </c>
      <c r="F18" s="309">
        <v>1272.9751529999999</v>
      </c>
      <c r="G18" s="309">
        <v>9.0079999999999986E-3</v>
      </c>
      <c r="H18" s="309">
        <v>1118.2188330000001</v>
      </c>
      <c r="I18" s="309">
        <v>276.95506089680191</v>
      </c>
      <c r="J18" s="309">
        <v>9.3528658194040197</v>
      </c>
    </row>
    <row r="19" spans="1:10" ht="12.75" customHeight="1">
      <c r="A19" s="705" t="s">
        <v>445</v>
      </c>
      <c r="B19" s="309">
        <v>2209.6088441558204</v>
      </c>
      <c r="C19" s="309">
        <v>16.495227942703501</v>
      </c>
      <c r="D19" s="309">
        <v>1434.1171328198727</v>
      </c>
      <c r="E19" s="309">
        <v>138.507293</v>
      </c>
      <c r="F19" s="309">
        <v>254.973769</v>
      </c>
      <c r="G19" s="309" t="s">
        <v>356</v>
      </c>
      <c r="H19" s="309">
        <v>341.94216700000004</v>
      </c>
      <c r="I19" s="309">
        <v>23.330654754564907</v>
      </c>
      <c r="J19" s="309" t="s">
        <v>356</v>
      </c>
    </row>
    <row r="20" spans="1:10" ht="12.75" customHeight="1">
      <c r="A20" s="705" t="s">
        <v>446</v>
      </c>
      <c r="B20" s="309">
        <v>327.50247999075333</v>
      </c>
      <c r="C20" s="309" t="s">
        <v>356</v>
      </c>
      <c r="D20" s="309">
        <v>44.11237956145996</v>
      </c>
      <c r="E20" s="309">
        <v>97.819035</v>
      </c>
      <c r="F20" s="309">
        <v>62.524999999999999</v>
      </c>
      <c r="G20" s="309" t="s">
        <v>356</v>
      </c>
      <c r="H20" s="309">
        <v>120.640991</v>
      </c>
      <c r="I20" s="309">
        <v>1.8540582855147607</v>
      </c>
      <c r="J20" s="309">
        <v>9.7904117702491637E-3</v>
      </c>
    </row>
    <row r="21" spans="1:10" ht="12.75" customHeight="1">
      <c r="A21" s="705" t="s">
        <v>447</v>
      </c>
      <c r="B21" s="309">
        <v>798.48313411666982</v>
      </c>
      <c r="C21" s="309">
        <v>6.9401219597581365</v>
      </c>
      <c r="D21" s="309">
        <v>283.89980100255434</v>
      </c>
      <c r="E21" s="309">
        <v>66.021766</v>
      </c>
      <c r="F21" s="309">
        <v>277.53300000000002</v>
      </c>
      <c r="G21" s="309" t="s">
        <v>356</v>
      </c>
      <c r="H21" s="309">
        <v>161.01313500000001</v>
      </c>
      <c r="I21" s="309">
        <v>2.2342585807992426</v>
      </c>
      <c r="J21" s="309" t="s">
        <v>356</v>
      </c>
    </row>
    <row r="22" spans="1:10" ht="12.75" customHeight="1">
      <c r="A22" s="705" t="s">
        <v>448</v>
      </c>
      <c r="B22" s="309">
        <v>391.30094166227593</v>
      </c>
      <c r="C22" s="309">
        <v>16.512039758250474</v>
      </c>
      <c r="D22" s="309">
        <v>206.19950206673187</v>
      </c>
      <c r="E22" s="309">
        <v>31.080029000000003</v>
      </c>
      <c r="F22" s="309">
        <v>75.325029999999998</v>
      </c>
      <c r="G22" s="309">
        <v>0</v>
      </c>
      <c r="H22" s="309">
        <v>37.151186000000003</v>
      </c>
      <c r="I22" s="309">
        <v>24.990351955783094</v>
      </c>
      <c r="J22" s="309">
        <v>4.2802881510474983E-2</v>
      </c>
    </row>
    <row r="23" spans="1:10" ht="12.75" customHeight="1">
      <c r="A23" s="705" t="s">
        <v>449</v>
      </c>
      <c r="B23" s="309">
        <v>2562.2224733524013</v>
      </c>
      <c r="C23" s="309">
        <v>12.617820699954219</v>
      </c>
      <c r="D23" s="309">
        <v>66.002743237556629</v>
      </c>
      <c r="E23" s="309">
        <v>2261.105544</v>
      </c>
      <c r="F23" s="309">
        <v>179.47800000000001</v>
      </c>
      <c r="G23" s="309" t="s">
        <v>356</v>
      </c>
      <c r="H23" s="309">
        <v>34.148254999999999</v>
      </c>
      <c r="I23" s="309">
        <v>7.3443316806474979</v>
      </c>
      <c r="J23" s="309" t="s">
        <v>356</v>
      </c>
    </row>
    <row r="24" spans="1:10" ht="12.75" customHeight="1">
      <c r="A24" s="705" t="s">
        <v>450</v>
      </c>
      <c r="B24" s="309">
        <v>251.0952722822766</v>
      </c>
      <c r="C24" s="309">
        <v>5.0690668349610783</v>
      </c>
      <c r="D24" s="309">
        <v>45.445943281183581</v>
      </c>
      <c r="E24" s="309" t="s">
        <v>356</v>
      </c>
      <c r="F24" s="309">
        <v>120.501</v>
      </c>
      <c r="G24" s="309" t="s">
        <v>356</v>
      </c>
      <c r="H24" s="309">
        <v>65.581500000000005</v>
      </c>
      <c r="I24" s="309">
        <v>1.66558753281195</v>
      </c>
      <c r="J24" s="309">
        <v>0.10961663331998479</v>
      </c>
    </row>
    <row r="25" spans="1:10" s="348" customFormat="1" ht="20.25" customHeight="1">
      <c r="A25" s="705" t="s">
        <v>460</v>
      </c>
      <c r="B25" s="309">
        <v>29473.181903809364</v>
      </c>
      <c r="C25" s="309">
        <v>407.47300795426634</v>
      </c>
      <c r="D25" s="309">
        <v>5911.3581120877589</v>
      </c>
      <c r="E25" s="309">
        <v>12719.977239</v>
      </c>
      <c r="F25" s="309">
        <v>5333.1265280000007</v>
      </c>
      <c r="G25" s="309">
        <v>10.231078</v>
      </c>
      <c r="H25" s="309">
        <v>4492.8866859999998</v>
      </c>
      <c r="I25" s="309">
        <v>576.73715693400425</v>
      </c>
      <c r="J25" s="309">
        <v>21.392095833332355</v>
      </c>
    </row>
    <row r="26" spans="1:10" s="348" customFormat="1" ht="12.75" customHeight="1">
      <c r="A26" s="308"/>
      <c r="B26" s="347"/>
      <c r="C26" s="347"/>
      <c r="D26" s="347"/>
      <c r="E26" s="347"/>
      <c r="F26" s="347"/>
      <c r="G26" s="347"/>
      <c r="H26" s="347"/>
      <c r="I26" s="347"/>
      <c r="J26" s="347"/>
    </row>
    <row r="27" spans="1:10" s="348" customFormat="1" ht="12.75" customHeight="1">
      <c r="A27" s="505"/>
      <c r="B27" s="1476" t="s">
        <v>731</v>
      </c>
      <c r="C27" s="1476"/>
      <c r="D27" s="1476"/>
      <c r="E27" s="1476"/>
      <c r="F27" s="1476"/>
      <c r="G27" s="1476"/>
      <c r="H27" s="1476"/>
      <c r="I27" s="1476"/>
      <c r="J27" s="1476"/>
    </row>
    <row r="28" spans="1:10" s="348" customFormat="1" ht="12.75" customHeight="1">
      <c r="A28" s="505"/>
      <c r="B28" s="347"/>
      <c r="C28" s="347"/>
      <c r="D28" s="347"/>
      <c r="E28" s="347"/>
      <c r="F28" s="347"/>
      <c r="G28" s="347"/>
      <c r="H28" s="347"/>
      <c r="I28" s="347"/>
      <c r="J28" s="347"/>
    </row>
    <row r="29" spans="1:10" s="348" customFormat="1" ht="12.75" customHeight="1">
      <c r="A29" s="705" t="s">
        <v>435</v>
      </c>
      <c r="B29" s="345">
        <v>100</v>
      </c>
      <c r="C29" s="346">
        <v>0.43626345343308864</v>
      </c>
      <c r="D29" s="346">
        <v>7.8169192004411165</v>
      </c>
      <c r="E29" s="346">
        <v>56.990631138147627</v>
      </c>
      <c r="F29" s="346">
        <v>13.287157569171104</v>
      </c>
      <c r="G29" s="346">
        <v>3.0873063216006927E-2</v>
      </c>
      <c r="H29" s="346">
        <v>20.885780064042311</v>
      </c>
      <c r="I29" s="346">
        <v>0.51783640431830491</v>
      </c>
      <c r="J29" s="346">
        <v>3.4539107230454939E-2</v>
      </c>
    </row>
    <row r="30" spans="1:10" s="348" customFormat="1" ht="12.75" customHeight="1">
      <c r="A30" s="705" t="s">
        <v>436</v>
      </c>
      <c r="B30" s="345">
        <v>100</v>
      </c>
      <c r="C30" s="346">
        <v>1.4590819703258155</v>
      </c>
      <c r="D30" s="346">
        <v>18.939841751333105</v>
      </c>
      <c r="E30" s="346">
        <v>33.773206769689388</v>
      </c>
      <c r="F30" s="346">
        <v>23.248763824013746</v>
      </c>
      <c r="G30" s="346">
        <v>1.1798866132503381E-2</v>
      </c>
      <c r="H30" s="346">
        <v>20.30966142630103</v>
      </c>
      <c r="I30" s="346">
        <v>2.1418650919393669</v>
      </c>
      <c r="J30" s="346">
        <v>0.11578030026505877</v>
      </c>
    </row>
    <row r="31" spans="1:10" s="348" customFormat="1" ht="12.75" customHeight="1">
      <c r="A31" s="705" t="s">
        <v>437</v>
      </c>
      <c r="B31" s="345">
        <v>100</v>
      </c>
      <c r="C31" s="346">
        <v>8.216846310581517E-3</v>
      </c>
      <c r="D31" s="346">
        <v>0.38991867210177605</v>
      </c>
      <c r="E31" s="346">
        <v>57.085385838219274</v>
      </c>
      <c r="F31" s="346">
        <v>40.628980902290039</v>
      </c>
      <c r="G31" s="346">
        <v>0</v>
      </c>
      <c r="H31" s="346">
        <v>1.4488300910587968</v>
      </c>
      <c r="I31" s="346">
        <v>0.38983176529788938</v>
      </c>
      <c r="J31" s="346">
        <v>4.8835884721647474E-2</v>
      </c>
    </row>
    <row r="32" spans="1:10" s="348" customFormat="1" ht="12.75" customHeight="1">
      <c r="A32" s="705" t="s">
        <v>438</v>
      </c>
      <c r="B32" s="345">
        <v>100</v>
      </c>
      <c r="C32" s="346">
        <v>3.0589943542864009</v>
      </c>
      <c r="D32" s="346">
        <v>52.5223245940578</v>
      </c>
      <c r="E32" s="346">
        <v>20.75436227135646</v>
      </c>
      <c r="F32" s="346">
        <v>19.775452709123151</v>
      </c>
      <c r="G32" s="346">
        <v>0</v>
      </c>
      <c r="H32" s="346">
        <v>3.1839803303779517</v>
      </c>
      <c r="I32" s="346">
        <v>0.56472646379395697</v>
      </c>
      <c r="J32" s="346">
        <v>0.14015927700427286</v>
      </c>
    </row>
    <row r="33" spans="1:18" s="348" customFormat="1" ht="12.75" customHeight="1">
      <c r="A33" s="705" t="s">
        <v>439</v>
      </c>
      <c r="B33" s="345">
        <v>100</v>
      </c>
      <c r="C33" s="346">
        <v>9.9974623737677046E-3</v>
      </c>
      <c r="D33" s="346">
        <v>7.9928917794295646</v>
      </c>
      <c r="E33" s="346">
        <v>88.761695927532855</v>
      </c>
      <c r="F33" s="346">
        <v>1.6403771038302422</v>
      </c>
      <c r="G33" s="346">
        <v>0</v>
      </c>
      <c r="H33" s="346">
        <v>1.3532529067895944</v>
      </c>
      <c r="I33" s="346">
        <v>0.24128318876458268</v>
      </c>
      <c r="J33" s="346">
        <v>5.0163127938102265E-4</v>
      </c>
    </row>
    <row r="34" spans="1:18" s="348" customFormat="1" ht="12.75" customHeight="1">
      <c r="A34" s="705" t="s">
        <v>440</v>
      </c>
      <c r="B34" s="345">
        <v>100</v>
      </c>
      <c r="C34" s="346" t="s">
        <v>356</v>
      </c>
      <c r="D34" s="346">
        <v>13.366219324547485</v>
      </c>
      <c r="E34" s="346" t="s">
        <v>356</v>
      </c>
      <c r="F34" s="346">
        <v>7.9987311235879464</v>
      </c>
      <c r="G34" s="346">
        <v>0</v>
      </c>
      <c r="H34" s="346">
        <v>5.3758548908581112</v>
      </c>
      <c r="I34" s="346">
        <v>0.26859065325208475</v>
      </c>
      <c r="J34" s="346">
        <v>0</v>
      </c>
    </row>
    <row r="35" spans="1:18" s="348" customFormat="1" ht="12.75" customHeight="1">
      <c r="A35" s="705" t="s">
        <v>441</v>
      </c>
      <c r="B35" s="345">
        <v>100</v>
      </c>
      <c r="C35" s="346">
        <v>0.94856157041236855</v>
      </c>
      <c r="D35" s="346">
        <v>11.31277095462718</v>
      </c>
      <c r="E35" s="346">
        <v>28.774776652630766</v>
      </c>
      <c r="F35" s="346">
        <v>25.205934812114812</v>
      </c>
      <c r="G35" s="346">
        <v>0</v>
      </c>
      <c r="H35" s="346">
        <v>33.6559848173465</v>
      </c>
      <c r="I35" s="346">
        <v>8.0810601418081593E-2</v>
      </c>
      <c r="J35" s="346">
        <v>2.1160591450294305E-2</v>
      </c>
    </row>
    <row r="36" spans="1:18" s="348" customFormat="1" ht="12.75" customHeight="1">
      <c r="A36" s="705" t="s">
        <v>442</v>
      </c>
      <c r="B36" s="345">
        <v>100</v>
      </c>
      <c r="C36" s="346">
        <v>18.336315182227999</v>
      </c>
      <c r="D36" s="346">
        <v>11.316245769256376</v>
      </c>
      <c r="E36" s="346">
        <v>4.4188156638892888</v>
      </c>
      <c r="F36" s="346">
        <v>55.210576626729505</v>
      </c>
      <c r="G36" s="346" t="s">
        <v>356</v>
      </c>
      <c r="H36" s="346">
        <v>7.1208151005054425</v>
      </c>
      <c r="I36" s="346">
        <v>3.4982153281212161</v>
      </c>
      <c r="J36" s="346" t="s">
        <v>356</v>
      </c>
    </row>
    <row r="37" spans="1:18" s="348" customFormat="1" ht="12.75" customHeight="1">
      <c r="A37" s="705" t="s">
        <v>443</v>
      </c>
      <c r="B37" s="345">
        <v>100</v>
      </c>
      <c r="C37" s="346">
        <v>6.6231016361797321</v>
      </c>
      <c r="D37" s="346">
        <v>15.711723207991451</v>
      </c>
      <c r="E37" s="346">
        <v>46.725828152952069</v>
      </c>
      <c r="F37" s="346">
        <v>22.030135861987539</v>
      </c>
      <c r="G37" s="346">
        <v>0</v>
      </c>
      <c r="H37" s="346">
        <v>4.372127545509529</v>
      </c>
      <c r="I37" s="346">
        <v>4.4747971011602425</v>
      </c>
      <c r="J37" s="346">
        <v>6.2286494219419758E-2</v>
      </c>
    </row>
    <row r="38" spans="1:18" s="348" customFormat="1" ht="12.75" customHeight="1">
      <c r="A38" s="705" t="s">
        <v>444</v>
      </c>
      <c r="B38" s="345">
        <v>100</v>
      </c>
      <c r="C38" s="346">
        <v>0.59635163172398831</v>
      </c>
      <c r="D38" s="346">
        <v>24.170092687500187</v>
      </c>
      <c r="E38" s="346">
        <v>32.546642759372112</v>
      </c>
      <c r="F38" s="346">
        <v>20.294736834420213</v>
      </c>
      <c r="G38" s="346">
        <v>1.4361237842986968E-4</v>
      </c>
      <c r="H38" s="346">
        <v>17.827494028885802</v>
      </c>
      <c r="I38" s="346">
        <v>4.4154279544381803</v>
      </c>
      <c r="J38" s="346">
        <v>0.1491104912810883</v>
      </c>
    </row>
    <row r="39" spans="1:18" s="348" customFormat="1" ht="12.75" customHeight="1">
      <c r="A39" s="705" t="s">
        <v>445</v>
      </c>
      <c r="B39" s="345">
        <v>100</v>
      </c>
      <c r="C39" s="346">
        <v>0.7465225343540608</v>
      </c>
      <c r="D39" s="346">
        <v>64.903665488711255</v>
      </c>
      <c r="E39" s="346">
        <v>6.2684077938200247</v>
      </c>
      <c r="F39" s="346">
        <v>11.53931700058037</v>
      </c>
      <c r="G39" s="346" t="s">
        <v>356</v>
      </c>
      <c r="H39" s="346">
        <v>15.475235261860968</v>
      </c>
      <c r="I39" s="346">
        <v>1.0558726181908622</v>
      </c>
      <c r="J39" s="346" t="s">
        <v>356</v>
      </c>
    </row>
    <row r="40" spans="1:18" s="348" customFormat="1" ht="12.75" customHeight="1">
      <c r="A40" s="705" t="s">
        <v>446</v>
      </c>
      <c r="B40" s="345">
        <v>100</v>
      </c>
      <c r="C40" s="346" t="s">
        <v>356</v>
      </c>
      <c r="D40" s="346">
        <v>13.4693268773737</v>
      </c>
      <c r="E40" s="346">
        <v>29.868181457057002</v>
      </c>
      <c r="F40" s="346">
        <v>19.091458483540439</v>
      </c>
      <c r="G40" s="346" t="s">
        <v>356</v>
      </c>
      <c r="H40" s="346">
        <v>36.836664871486214</v>
      </c>
      <c r="I40" s="346">
        <v>0.56612038039135093</v>
      </c>
      <c r="J40" s="346">
        <v>2.9894160711471818E-3</v>
      </c>
    </row>
    <row r="41" spans="1:18" s="348" customFormat="1" ht="12.75" customHeight="1">
      <c r="A41" s="705" t="s">
        <v>447</v>
      </c>
      <c r="B41" s="345">
        <v>100</v>
      </c>
      <c r="C41" s="346">
        <v>0.86916325007111372</v>
      </c>
      <c r="D41" s="346">
        <v>35.554890125089671</v>
      </c>
      <c r="E41" s="346">
        <v>8.2683983141406312</v>
      </c>
      <c r="F41" s="346">
        <v>34.757528135772553</v>
      </c>
      <c r="G41" s="346" t="s">
        <v>356</v>
      </c>
      <c r="H41" s="346">
        <v>20.164876140824497</v>
      </c>
      <c r="I41" s="346">
        <v>0.27981287084678552</v>
      </c>
      <c r="J41" s="346" t="s">
        <v>356</v>
      </c>
    </row>
    <row r="42" spans="1:18" s="348" customFormat="1" ht="12.75" customHeight="1">
      <c r="A42" s="705" t="s">
        <v>448</v>
      </c>
      <c r="B42" s="345">
        <v>100</v>
      </c>
      <c r="C42" s="346">
        <v>4.2197802254464509</v>
      </c>
      <c r="D42" s="346">
        <v>52.695887004713256</v>
      </c>
      <c r="E42" s="346">
        <v>7.9427432165048453</v>
      </c>
      <c r="F42" s="346">
        <v>19.249897452332618</v>
      </c>
      <c r="G42" s="346">
        <v>0</v>
      </c>
      <c r="H42" s="346">
        <v>9.4942746220284988</v>
      </c>
      <c r="I42" s="346">
        <v>6.3864788695938719</v>
      </c>
      <c r="J42" s="346">
        <v>1.0938609380454111E-2</v>
      </c>
    </row>
    <row r="43" spans="1:18" s="348" customFormat="1" ht="12.75" customHeight="1">
      <c r="A43" s="705" t="s">
        <v>449</v>
      </c>
      <c r="B43" s="345">
        <v>100</v>
      </c>
      <c r="C43" s="346">
        <v>0.49245609353527819</v>
      </c>
      <c r="D43" s="346">
        <v>2.5759957975545702</v>
      </c>
      <c r="E43" s="346">
        <v>88.247822642878432</v>
      </c>
      <c r="F43" s="346">
        <v>7.0047781512575584</v>
      </c>
      <c r="G43" s="346" t="s">
        <v>356</v>
      </c>
      <c r="H43" s="346">
        <v>1.3327591711940832</v>
      </c>
      <c r="I43" s="346">
        <v>0.28663910948521987</v>
      </c>
      <c r="J43" s="346" t="s">
        <v>356</v>
      </c>
    </row>
    <row r="44" spans="1:18" s="348" customFormat="1" ht="12.75" customHeight="1">
      <c r="A44" s="705" t="s">
        <v>450</v>
      </c>
      <c r="B44" s="345">
        <v>100</v>
      </c>
      <c r="C44" s="346">
        <v>2.0187822689319805</v>
      </c>
      <c r="D44" s="346">
        <v>18.099083614005327</v>
      </c>
      <c r="E44" s="346" t="s">
        <v>356</v>
      </c>
      <c r="F44" s="346">
        <v>47.990150871711769</v>
      </c>
      <c r="G44" s="346" t="s">
        <v>356</v>
      </c>
      <c r="H44" s="346">
        <v>26.11817395202667</v>
      </c>
      <c r="I44" s="346">
        <v>0.66332891004794703</v>
      </c>
      <c r="J44" s="346">
        <v>4.3655395150871593E-2</v>
      </c>
    </row>
    <row r="45" spans="1:18" s="348" customFormat="1" ht="20.25" customHeight="1">
      <c r="A45" s="705" t="s">
        <v>460</v>
      </c>
      <c r="B45" s="345">
        <v>100</v>
      </c>
      <c r="C45" s="346">
        <v>1.3825212672460081</v>
      </c>
      <c r="D45" s="346">
        <v>20.056735412486038</v>
      </c>
      <c r="E45" s="346">
        <v>43.157801151276317</v>
      </c>
      <c r="F45" s="346">
        <v>18.094844816571033</v>
      </c>
      <c r="G45" s="346">
        <v>3.4713177672471292E-2</v>
      </c>
      <c r="H45" s="346">
        <v>15.243982480966201</v>
      </c>
      <c r="I45" s="346">
        <v>1.9568201316582716</v>
      </c>
      <c r="J45" s="346">
        <v>7.2581562123658794E-2</v>
      </c>
    </row>
    <row r="46" spans="1:18" s="348" customFormat="1" ht="12.75" customHeight="1">
      <c r="A46" s="308"/>
      <c r="B46" s="506"/>
      <c r="C46" s="347"/>
      <c r="D46" s="347"/>
      <c r="E46" s="347"/>
      <c r="F46" s="347"/>
      <c r="G46" s="347"/>
      <c r="H46" s="347"/>
      <c r="I46" s="347"/>
      <c r="J46" s="347"/>
    </row>
    <row r="47" spans="1:18" s="374" customFormat="1" ht="20.149999999999999" customHeight="1">
      <c r="A47" s="248"/>
      <c r="B47" s="1281" t="s">
        <v>1054</v>
      </c>
      <c r="C47" s="1281"/>
      <c r="D47" s="1281"/>
      <c r="E47" s="1281"/>
      <c r="F47" s="1281"/>
      <c r="G47" s="1281"/>
      <c r="H47" s="1281"/>
      <c r="I47" s="1281"/>
      <c r="J47" s="1281"/>
      <c r="K47" s="371"/>
      <c r="L47" s="371"/>
      <c r="M47" s="371"/>
      <c r="N47" s="371"/>
      <c r="O47" s="371"/>
      <c r="P47" s="371"/>
      <c r="Q47" s="371"/>
      <c r="R47" s="371"/>
    </row>
    <row r="48" spans="1:18" s="348" customFormat="1" ht="12.75" customHeight="1"/>
    <row r="49" s="348" customFormat="1" ht="12.75" customHeight="1"/>
    <row r="50" s="348" customFormat="1" ht="12.75" customHeight="1"/>
    <row r="51" s="348" customFormat="1" ht="12.75" customHeight="1"/>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der Wirtschaftszweige*) und privaten Haushalte aus der Natur 2016 nach Bundesländern</oddHeader>
    <oddFooter>&amp;CStatistische Ämter der Länder – Indikatoren und Kennzahlen, UGRdL 2020</oddFooter>
  </headerFooter>
  <rowBreaks count="1" manualBreakCount="1">
    <brk id="25" max="16383" man="1"/>
  </rowBreaks>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8">
    <pageSetUpPr autoPageBreaks="0"/>
  </sheetPr>
  <dimension ref="A1:S90"/>
  <sheetViews>
    <sheetView showGridLines="0" showRowColHeaders="0" zoomScaleNormal="100" workbookViewId="0">
      <pane ySplit="5" topLeftCell="A6" activePane="bottomLeft" state="frozen"/>
      <selection pane="bottomLeft"/>
    </sheetView>
  </sheetViews>
  <sheetFormatPr baseColWidth="10" defaultColWidth="11.453125" defaultRowHeight="12.75" customHeight="1"/>
  <cols>
    <col min="1" max="1" width="26.54296875" style="674" customWidth="1"/>
    <col min="2" max="4" width="12.7265625" style="523" customWidth="1"/>
    <col min="5" max="9" width="12.7265625" style="217" customWidth="1"/>
    <col min="10" max="16384" width="11.453125" style="217"/>
  </cols>
  <sheetData>
    <row r="1" spans="1:9" ht="12.75" customHeight="1">
      <c r="A1" s="473" t="s">
        <v>322</v>
      </c>
      <c r="B1" s="1163"/>
      <c r="C1" s="1163"/>
      <c r="D1" s="1163"/>
    </row>
    <row r="2" spans="1:9" ht="12.75" customHeight="1">
      <c r="B2" s="1163"/>
      <c r="C2" s="1163"/>
      <c r="D2" s="1163"/>
    </row>
    <row r="3" spans="1:9" ht="12.75" customHeight="1">
      <c r="A3" s="125" t="s">
        <v>1068</v>
      </c>
      <c r="B3" s="125" t="s">
        <v>1140</v>
      </c>
      <c r="C3" s="125"/>
      <c r="D3" s="125"/>
    </row>
    <row r="4" spans="1:9" ht="12.75" customHeight="1">
      <c r="A4" s="125"/>
      <c r="B4" s="125"/>
      <c r="C4" s="125"/>
      <c r="D4" s="125"/>
    </row>
    <row r="5" spans="1:9" ht="17.25" customHeight="1">
      <c r="A5" s="688" t="s">
        <v>433</v>
      </c>
      <c r="B5" s="1162">
        <v>1995</v>
      </c>
      <c r="C5" s="1162">
        <v>1998</v>
      </c>
      <c r="D5" s="1162">
        <v>2001</v>
      </c>
      <c r="E5" s="1162">
        <v>2004</v>
      </c>
      <c r="F5" s="1162">
        <v>2007</v>
      </c>
      <c r="G5" s="1162">
        <v>2010</v>
      </c>
      <c r="H5" s="1162">
        <v>2013</v>
      </c>
      <c r="I5" s="1162">
        <v>2016</v>
      </c>
    </row>
    <row r="6" spans="1:9" ht="12.75" customHeight="1">
      <c r="A6" s="125"/>
      <c r="B6" s="125"/>
      <c r="C6" s="125"/>
      <c r="D6" s="125"/>
    </row>
    <row r="7" spans="1:9" ht="15">
      <c r="A7" s="125"/>
      <c r="B7" s="1364" t="s">
        <v>1042</v>
      </c>
      <c r="C7" s="1364"/>
      <c r="D7" s="1364"/>
      <c r="E7" s="1364"/>
      <c r="F7" s="1364"/>
      <c r="G7" s="1364"/>
      <c r="H7" s="1364"/>
      <c r="I7" s="1364"/>
    </row>
    <row r="8" spans="1:9" ht="12.75" customHeight="1">
      <c r="A8" s="128"/>
      <c r="B8" s="1163"/>
      <c r="C8" s="130"/>
      <c r="D8" s="130"/>
    </row>
    <row r="9" spans="1:9" ht="12.75" customHeight="1">
      <c r="A9" s="133" t="s">
        <v>435</v>
      </c>
      <c r="B9" s="1179">
        <v>8290.2788627008158</v>
      </c>
      <c r="C9" s="1179">
        <v>6680.1916883449667</v>
      </c>
      <c r="D9" s="1179">
        <v>6927.8060096988092</v>
      </c>
      <c r="E9" s="1179">
        <v>6148.1555147954441</v>
      </c>
      <c r="F9" s="1179">
        <v>6040.025471928855</v>
      </c>
      <c r="G9" s="1179">
        <v>5752.7605298002436</v>
      </c>
      <c r="H9" s="1179">
        <v>5248.2375318118893</v>
      </c>
      <c r="I9" s="1179">
        <v>5107.024981546977</v>
      </c>
    </row>
    <row r="10" spans="1:9" ht="12.75" customHeight="1">
      <c r="A10" s="133" t="s">
        <v>436</v>
      </c>
      <c r="B10" s="1179">
        <v>5814.6808219601608</v>
      </c>
      <c r="C10" s="1179">
        <v>5458.9413808718218</v>
      </c>
      <c r="D10" s="1179">
        <v>5333.9668555588205</v>
      </c>
      <c r="E10" s="1179">
        <v>4886.0481210548523</v>
      </c>
      <c r="F10" s="1179">
        <v>5125.7321542906739</v>
      </c>
      <c r="G10" s="1179">
        <v>5412.3984355249686</v>
      </c>
      <c r="H10" s="1179">
        <v>4388.4064480748248</v>
      </c>
      <c r="I10" s="1179">
        <v>3740.0701147961786</v>
      </c>
    </row>
    <row r="11" spans="1:9" ht="12.75" customHeight="1">
      <c r="A11" s="133" t="s">
        <v>437</v>
      </c>
      <c r="B11" s="1179">
        <v>1435.382057650404</v>
      </c>
      <c r="C11" s="1179">
        <v>1153.1321265426186</v>
      </c>
      <c r="D11" s="1179">
        <v>1022.8191895948534</v>
      </c>
      <c r="E11" s="1179">
        <v>624.0240089078045</v>
      </c>
      <c r="F11" s="1179">
        <v>577.7879265331477</v>
      </c>
      <c r="G11" s="1179">
        <v>535.59616190088752</v>
      </c>
      <c r="H11" s="1179">
        <v>544.39111154298507</v>
      </c>
      <c r="I11" s="1179">
        <v>540.32720836321016</v>
      </c>
    </row>
    <row r="12" spans="1:9" ht="12.75" customHeight="1">
      <c r="A12" s="133" t="s">
        <v>438</v>
      </c>
      <c r="B12" s="1179">
        <v>843.81484319414164</v>
      </c>
      <c r="C12" s="1179">
        <v>816.05905921806141</v>
      </c>
      <c r="D12" s="1179">
        <v>658.76954733437526</v>
      </c>
      <c r="E12" s="1179">
        <v>688.59246957315543</v>
      </c>
      <c r="F12" s="1179">
        <v>713.22175888488391</v>
      </c>
      <c r="G12" s="1179">
        <v>715.54443022250302</v>
      </c>
      <c r="H12" s="1179">
        <v>666.72878701079003</v>
      </c>
      <c r="I12" s="1179">
        <v>660.01246643913328</v>
      </c>
    </row>
    <row r="13" spans="1:9" ht="12.75" customHeight="1">
      <c r="A13" s="133" t="s">
        <v>439</v>
      </c>
      <c r="B13" s="1179">
        <v>1215.5168087710097</v>
      </c>
      <c r="C13" s="1179">
        <v>1182.3012398342275</v>
      </c>
      <c r="D13" s="1179">
        <v>1120.7450837554056</v>
      </c>
      <c r="E13" s="1179">
        <v>1109.0269670385817</v>
      </c>
      <c r="F13" s="1179">
        <v>1195.1847255536638</v>
      </c>
      <c r="G13" s="1179">
        <v>1235.5593015756897</v>
      </c>
      <c r="H13" s="1179">
        <v>1142.4639999999999</v>
      </c>
      <c r="I13" s="1179">
        <v>869.16851237502601</v>
      </c>
    </row>
    <row r="14" spans="1:9" ht="12.75" customHeight="1">
      <c r="A14" s="133" t="s">
        <v>440</v>
      </c>
      <c r="B14" s="1179">
        <v>677.92050758854998</v>
      </c>
      <c r="C14" s="1179">
        <v>929.98310760742152</v>
      </c>
      <c r="D14" s="1179">
        <v>737.60510753636174</v>
      </c>
      <c r="E14" s="1179">
        <v>587.25891269510407</v>
      </c>
      <c r="F14" s="1179">
        <v>575.24952095362607</v>
      </c>
      <c r="G14" s="1179">
        <v>577.78419989086035</v>
      </c>
      <c r="H14" s="1179">
        <v>536.64714826827094</v>
      </c>
      <c r="I14" s="1179">
        <v>1435.5654492481422</v>
      </c>
    </row>
    <row r="15" spans="1:9" ht="12.75" customHeight="1">
      <c r="A15" s="133" t="s">
        <v>441</v>
      </c>
      <c r="B15" s="1179">
        <v>4678.5658058849749</v>
      </c>
      <c r="C15" s="1179">
        <v>5740.8120035588363</v>
      </c>
      <c r="D15" s="1179">
        <v>5646.7865642803081</v>
      </c>
      <c r="E15" s="1179">
        <v>5561.2160864366215</v>
      </c>
      <c r="F15" s="1179">
        <v>2598.2745953765138</v>
      </c>
      <c r="G15" s="1179">
        <v>5256.6124404501979</v>
      </c>
      <c r="H15" s="1179">
        <v>1712.2551248281391</v>
      </c>
      <c r="I15" s="1179">
        <v>1637.2795624989774</v>
      </c>
    </row>
    <row r="16" spans="1:9" ht="12.75" customHeight="1">
      <c r="A16" s="133" t="s">
        <v>442</v>
      </c>
      <c r="B16" s="1179">
        <v>163.58965070919447</v>
      </c>
      <c r="C16" s="1179">
        <v>167.77875501093649</v>
      </c>
      <c r="D16" s="1179">
        <v>164.02272676718221</v>
      </c>
      <c r="E16" s="1179">
        <v>147.9305763558086</v>
      </c>
      <c r="F16" s="1179">
        <v>162.19660798976827</v>
      </c>
      <c r="G16" s="1179">
        <v>158.69140794407042</v>
      </c>
      <c r="H16" s="1179">
        <v>164.50940597536933</v>
      </c>
      <c r="I16" s="1179">
        <v>175.50365896117967</v>
      </c>
    </row>
    <row r="17" spans="1:9" ht="12.75" customHeight="1">
      <c r="A17" s="133" t="s">
        <v>443</v>
      </c>
      <c r="B17" s="1179">
        <v>5949.4515230613915</v>
      </c>
      <c r="C17" s="1179">
        <v>5587.9415546649498</v>
      </c>
      <c r="D17" s="1179">
        <v>4872.5293750621031</v>
      </c>
      <c r="E17" s="1179">
        <v>3906.5536402919706</v>
      </c>
      <c r="F17" s="1179">
        <v>4238.6206956404221</v>
      </c>
      <c r="G17" s="1179">
        <v>4258.4599628907163</v>
      </c>
      <c r="H17" s="1179">
        <v>3095.9828593758939</v>
      </c>
      <c r="I17" s="1179">
        <v>2489.9289917385067</v>
      </c>
    </row>
    <row r="18" spans="1:9" ht="12.75" customHeight="1">
      <c r="A18" s="133" t="s">
        <v>444</v>
      </c>
      <c r="B18" s="1179">
        <v>9192.4250674493142</v>
      </c>
      <c r="C18" s="1179">
        <v>9146.0613109965179</v>
      </c>
      <c r="D18" s="1179">
        <v>7911.5245535560289</v>
      </c>
      <c r="E18" s="1179">
        <v>7225.4316264859799</v>
      </c>
      <c r="F18" s="1179">
        <v>7786.8146465788068</v>
      </c>
      <c r="G18" s="1179">
        <v>7473.1539876074448</v>
      </c>
      <c r="H18" s="1179">
        <v>6400.8780863264128</v>
      </c>
      <c r="I18" s="1179">
        <v>6257.2698122818365</v>
      </c>
    </row>
    <row r="19" spans="1:9" ht="12.75" customHeight="1">
      <c r="A19" s="133" t="s">
        <v>445</v>
      </c>
      <c r="B19" s="1179">
        <v>2460.0043437666991</v>
      </c>
      <c r="C19" s="1179">
        <v>2357.0919170721477</v>
      </c>
      <c r="D19" s="1179">
        <v>2496.7469324888002</v>
      </c>
      <c r="E19" s="1179">
        <v>2428.0566996135976</v>
      </c>
      <c r="F19" s="1179">
        <v>2530.1336946760052</v>
      </c>
      <c r="G19" s="1179">
        <v>2501.7019959689355</v>
      </c>
      <c r="H19" s="1179">
        <v>2258.7436794512523</v>
      </c>
      <c r="I19" s="1179">
        <v>2209.3198441558202</v>
      </c>
    </row>
    <row r="20" spans="1:9" ht="12.75" customHeight="1">
      <c r="A20" s="133" t="s">
        <v>446</v>
      </c>
      <c r="B20" s="1179">
        <v>391.08681013567349</v>
      </c>
      <c r="C20" s="1179">
        <v>375.99492518778669</v>
      </c>
      <c r="D20" s="1179">
        <v>359.03616124920393</v>
      </c>
      <c r="E20" s="1179">
        <v>309.68245202081124</v>
      </c>
      <c r="F20" s="1179">
        <v>347.0402568962312</v>
      </c>
      <c r="G20" s="1179">
        <v>294.83420498687741</v>
      </c>
      <c r="H20" s="1179">
        <v>328.65820355878105</v>
      </c>
      <c r="I20" s="1179">
        <v>326.42047999075334</v>
      </c>
    </row>
    <row r="21" spans="1:9" ht="12.75" customHeight="1">
      <c r="A21" s="133" t="s">
        <v>447</v>
      </c>
      <c r="B21" s="1179">
        <v>959.58328594082946</v>
      </c>
      <c r="C21" s="1179">
        <v>738.25317431225744</v>
      </c>
      <c r="D21" s="1179">
        <v>735.79482558406096</v>
      </c>
      <c r="E21" s="1179">
        <v>741.8672739978922</v>
      </c>
      <c r="F21" s="1179">
        <v>702.74134097653223</v>
      </c>
      <c r="G21" s="1179">
        <v>774.351</v>
      </c>
      <c r="H21" s="1179">
        <v>775.28220872563975</v>
      </c>
      <c r="I21" s="1179">
        <v>742.61813411666992</v>
      </c>
    </row>
    <row r="22" spans="1:9" ht="12.75" customHeight="1">
      <c r="A22" s="133" t="s">
        <v>448</v>
      </c>
      <c r="B22" s="1179">
        <v>634.06700683665872</v>
      </c>
      <c r="C22" s="1179">
        <v>575.8945159191062</v>
      </c>
      <c r="D22" s="1179">
        <v>445.44293718271069</v>
      </c>
      <c r="E22" s="1179">
        <v>475.5996144445237</v>
      </c>
      <c r="F22" s="1179">
        <v>443.56969661445959</v>
      </c>
      <c r="G22" s="1179">
        <v>587.25230659502984</v>
      </c>
      <c r="H22" s="1179">
        <v>515.3261980759363</v>
      </c>
      <c r="I22" s="1179">
        <v>453.23494166227596</v>
      </c>
    </row>
    <row r="23" spans="1:9" ht="12.75" customHeight="1">
      <c r="A23" s="133" t="s">
        <v>449</v>
      </c>
      <c r="B23" s="1179">
        <v>5329.509692325717</v>
      </c>
      <c r="C23" s="1179">
        <v>4644.3360303816135</v>
      </c>
      <c r="D23" s="1179">
        <v>5109.2611183254503</v>
      </c>
      <c r="E23" s="1179">
        <v>5182.7036506447748</v>
      </c>
      <c r="F23" s="1179">
        <v>4331.7858409983901</v>
      </c>
      <c r="G23" s="1179">
        <v>2677.7860216328836</v>
      </c>
      <c r="H23" s="1179">
        <v>2598.6178685861464</v>
      </c>
      <c r="I23" s="1179">
        <v>2572.656473352401</v>
      </c>
    </row>
    <row r="24" spans="1:9" ht="12.75" customHeight="1">
      <c r="A24" s="133" t="s">
        <v>450</v>
      </c>
      <c r="B24" s="1179">
        <v>374.05760557798527</v>
      </c>
      <c r="C24" s="1179">
        <v>293.86686039429435</v>
      </c>
      <c r="D24" s="1179">
        <v>274.37486808487324</v>
      </c>
      <c r="E24" s="1179">
        <v>255.67018028834931</v>
      </c>
      <c r="F24" s="1179">
        <v>280.39931443222463</v>
      </c>
      <c r="G24" s="1179">
        <v>289.82250329812342</v>
      </c>
      <c r="H24" s="1179">
        <v>275.17193436362271</v>
      </c>
      <c r="I24" s="1179">
        <v>251.01727228227654</v>
      </c>
    </row>
    <row r="25" spans="1:9" ht="20.25" customHeight="1">
      <c r="A25" s="133" t="s">
        <v>460</v>
      </c>
      <c r="B25" s="1179">
        <v>48409.934693553514</v>
      </c>
      <c r="C25" s="1179">
        <v>45848.639649917568</v>
      </c>
      <c r="D25" s="1179">
        <v>43817.231856059349</v>
      </c>
      <c r="E25" s="1179">
        <v>40277.817794645278</v>
      </c>
      <c r="F25" s="1179">
        <v>37648.778248324204</v>
      </c>
      <c r="G25" s="1179">
        <v>38502.308890289438</v>
      </c>
      <c r="H25" s="1179">
        <v>30652.300595975958</v>
      </c>
      <c r="I25" s="1179">
        <v>29467.417903809364</v>
      </c>
    </row>
    <row r="26" spans="1:9" ht="12.75" customHeight="1">
      <c r="A26" s="146"/>
      <c r="B26" s="134"/>
      <c r="C26" s="134"/>
      <c r="D26" s="134"/>
    </row>
    <row r="27" spans="1:9" s="523" customFormat="1" ht="12.75" customHeight="1">
      <c r="A27" s="142"/>
      <c r="B27" s="1276" t="s">
        <v>1045</v>
      </c>
      <c r="C27" s="1276"/>
      <c r="D27" s="1276"/>
      <c r="E27" s="1276"/>
      <c r="F27" s="1276"/>
      <c r="G27" s="1276"/>
      <c r="H27" s="1276"/>
      <c r="I27" s="1276"/>
    </row>
    <row r="28" spans="1:9" s="523" customFormat="1" ht="12.75" customHeight="1">
      <c r="A28" s="142"/>
      <c r="B28" s="134"/>
      <c r="C28" s="134"/>
      <c r="D28" s="134"/>
      <c r="E28" s="1163"/>
      <c r="F28" s="1163"/>
      <c r="G28" s="1163"/>
      <c r="H28" s="1163"/>
      <c r="I28" s="1163"/>
    </row>
    <row r="29" spans="1:9" s="523" customFormat="1" ht="12.75" customHeight="1">
      <c r="A29" s="133" t="s">
        <v>435</v>
      </c>
      <c r="B29" s="1180" t="s">
        <v>360</v>
      </c>
      <c r="C29" s="143">
        <v>100</v>
      </c>
      <c r="D29" s="144">
        <v>103.70669485107528</v>
      </c>
      <c r="E29" s="144">
        <v>92.035615168382463</v>
      </c>
      <c r="F29" s="144">
        <v>90.416948400851737</v>
      </c>
      <c r="G29" s="144">
        <v>86.116698415064548</v>
      </c>
      <c r="H29" s="144">
        <v>78.564175650357015</v>
      </c>
      <c r="I29" s="144">
        <v>76.450275977219079</v>
      </c>
    </row>
    <row r="30" spans="1:9" s="523" customFormat="1" ht="12.75" customHeight="1">
      <c r="A30" s="133" t="s">
        <v>436</v>
      </c>
      <c r="B30" s="1180" t="s">
        <v>360</v>
      </c>
      <c r="C30" s="143">
        <v>100</v>
      </c>
      <c r="D30" s="144">
        <v>97.71064540551923</v>
      </c>
      <c r="E30" s="144">
        <v>89.505414697721562</v>
      </c>
      <c r="F30" s="144">
        <v>93.896083446715224</v>
      </c>
      <c r="G30" s="144">
        <v>99.147399796049456</v>
      </c>
      <c r="H30" s="144">
        <v>80.38933085912663</v>
      </c>
      <c r="I30" s="144">
        <v>68.512736332018818</v>
      </c>
    </row>
    <row r="31" spans="1:9" s="523" customFormat="1" ht="12.75" customHeight="1">
      <c r="A31" s="133" t="s">
        <v>437</v>
      </c>
      <c r="B31" s="1180" t="s">
        <v>360</v>
      </c>
      <c r="C31" s="143">
        <v>100</v>
      </c>
      <c r="D31" s="144">
        <v>88.699218940462927</v>
      </c>
      <c r="E31" s="144">
        <v>54.115568766502598</v>
      </c>
      <c r="F31" s="144">
        <v>50.105960386820705</v>
      </c>
      <c r="G31" s="144">
        <v>46.44707658147901</v>
      </c>
      <c r="H31" s="144">
        <v>47.209777527854257</v>
      </c>
      <c r="I31" s="144">
        <v>46.85735449789675</v>
      </c>
    </row>
    <row r="32" spans="1:9" s="523" customFormat="1" ht="12.75" customHeight="1">
      <c r="A32" s="133" t="s">
        <v>438</v>
      </c>
      <c r="B32" s="1180" t="s">
        <v>360</v>
      </c>
      <c r="C32" s="143">
        <v>100</v>
      </c>
      <c r="D32" s="144">
        <v>80.725719528878315</v>
      </c>
      <c r="E32" s="144">
        <v>84.380224910799598</v>
      </c>
      <c r="F32" s="144">
        <v>87.398301731774779</v>
      </c>
      <c r="G32" s="144">
        <v>87.682922227238009</v>
      </c>
      <c r="H32" s="144">
        <v>81.701045957340639</v>
      </c>
      <c r="I32" s="144">
        <v>80.878027023136028</v>
      </c>
    </row>
    <row r="33" spans="1:9" s="523" customFormat="1" ht="12.75" customHeight="1">
      <c r="A33" s="133" t="s">
        <v>439</v>
      </c>
      <c r="B33" s="1180" t="s">
        <v>360</v>
      </c>
      <c r="C33" s="143">
        <v>100</v>
      </c>
      <c r="D33" s="144">
        <v>94.793530277659798</v>
      </c>
      <c r="E33" s="144">
        <v>93.802402439676058</v>
      </c>
      <c r="F33" s="144">
        <v>101.0896956955947</v>
      </c>
      <c r="G33" s="144">
        <v>104.50461015746964</v>
      </c>
      <c r="H33" s="144">
        <v>96.630533869708771</v>
      </c>
      <c r="I33" s="144">
        <v>73.514979354744952</v>
      </c>
    </row>
    <row r="34" spans="1:9" s="523" customFormat="1" ht="12.75" customHeight="1">
      <c r="A34" s="133" t="s">
        <v>440</v>
      </c>
      <c r="B34" s="1180" t="s">
        <v>360</v>
      </c>
      <c r="C34" s="143">
        <v>100</v>
      </c>
      <c r="D34" s="144">
        <v>79.313817799767037</v>
      </c>
      <c r="E34" s="144">
        <v>63.147266642934198</v>
      </c>
      <c r="F34" s="144">
        <v>61.855910741602315</v>
      </c>
      <c r="G34" s="144">
        <v>62.128461814465922</v>
      </c>
      <c r="H34" s="144">
        <v>57.705042583935672</v>
      </c>
      <c r="I34" s="144">
        <v>154.36468012214095</v>
      </c>
    </row>
    <row r="35" spans="1:9" s="523" customFormat="1" ht="12.75" customHeight="1">
      <c r="A35" s="133" t="s">
        <v>441</v>
      </c>
      <c r="B35" s="1180" t="s">
        <v>360</v>
      </c>
      <c r="C35" s="143">
        <v>100</v>
      </c>
      <c r="D35" s="144">
        <v>98.362157840733332</v>
      </c>
      <c r="E35" s="144">
        <v>96.871593826607111</v>
      </c>
      <c r="F35" s="144">
        <v>45.259705312868547</v>
      </c>
      <c r="G35" s="144">
        <v>91.565660697328639</v>
      </c>
      <c r="H35" s="144">
        <v>29.826009347922909</v>
      </c>
      <c r="I35" s="144">
        <v>28.519999635661247</v>
      </c>
    </row>
    <row r="36" spans="1:9" s="523" customFormat="1" ht="12.75" customHeight="1">
      <c r="A36" s="133" t="s">
        <v>442</v>
      </c>
      <c r="B36" s="1180" t="s">
        <v>360</v>
      </c>
      <c r="C36" s="143">
        <v>100</v>
      </c>
      <c r="D36" s="144">
        <v>97.7613207086264</v>
      </c>
      <c r="E36" s="144">
        <v>88.170028646455194</v>
      </c>
      <c r="F36" s="144">
        <v>96.672911882792107</v>
      </c>
      <c r="G36" s="144">
        <v>94.583731971146335</v>
      </c>
      <c r="H36" s="144">
        <v>98.051392719326074</v>
      </c>
      <c r="I36" s="144">
        <v>104.60422056996408</v>
      </c>
    </row>
    <row r="37" spans="1:9" s="523" customFormat="1" ht="12.75" customHeight="1">
      <c r="A37" s="133" t="s">
        <v>443</v>
      </c>
      <c r="B37" s="1180" t="s">
        <v>360</v>
      </c>
      <c r="C37" s="143">
        <v>100</v>
      </c>
      <c r="D37" s="144">
        <v>87.19721434799898</v>
      </c>
      <c r="E37" s="144">
        <v>69.910424117279547</v>
      </c>
      <c r="F37" s="144">
        <v>75.852989051074061</v>
      </c>
      <c r="G37" s="144">
        <v>76.208026179795141</v>
      </c>
      <c r="H37" s="144">
        <v>55.40471082399371</v>
      </c>
      <c r="I37" s="144">
        <v>44.558966255827301</v>
      </c>
    </row>
    <row r="38" spans="1:9" s="523" customFormat="1" ht="12.75" customHeight="1">
      <c r="A38" s="133" t="s">
        <v>444</v>
      </c>
      <c r="B38" s="1180" t="s">
        <v>360</v>
      </c>
      <c r="C38" s="143">
        <v>100</v>
      </c>
      <c r="D38" s="144">
        <v>86.501984674472084</v>
      </c>
      <c r="E38" s="144">
        <v>79.000472233863988</v>
      </c>
      <c r="F38" s="144">
        <v>85.138447926393638</v>
      </c>
      <c r="G38" s="144">
        <v>81.708986343906332</v>
      </c>
      <c r="H38" s="144">
        <v>69.985077386595819</v>
      </c>
      <c r="I38" s="144">
        <v>68.414912162884562</v>
      </c>
    </row>
    <row r="39" spans="1:9" s="523" customFormat="1" ht="12.75" customHeight="1">
      <c r="A39" s="133" t="s">
        <v>445</v>
      </c>
      <c r="B39" s="1180" t="s">
        <v>360</v>
      </c>
      <c r="C39" s="143">
        <v>100</v>
      </c>
      <c r="D39" s="144">
        <v>105.92488627215371</v>
      </c>
      <c r="E39" s="144">
        <v>103.01069220200792</v>
      </c>
      <c r="F39" s="144">
        <v>107.34132497551478</v>
      </c>
      <c r="G39" s="144">
        <v>106.13510562950022</v>
      </c>
      <c r="H39" s="144">
        <v>95.827560354835114</v>
      </c>
      <c r="I39" s="144">
        <v>93.730746270604413</v>
      </c>
    </row>
    <row r="40" spans="1:9" s="523" customFormat="1" ht="12.75" customHeight="1">
      <c r="A40" s="133" t="s">
        <v>446</v>
      </c>
      <c r="B40" s="1180" t="s">
        <v>360</v>
      </c>
      <c r="C40" s="143">
        <v>100</v>
      </c>
      <c r="D40" s="144">
        <v>95.48962956611372</v>
      </c>
      <c r="E40" s="144">
        <v>82.363465907457027</v>
      </c>
      <c r="F40" s="144">
        <v>92.299186411334034</v>
      </c>
      <c r="G40" s="144">
        <v>78.414410736960235</v>
      </c>
      <c r="H40" s="144">
        <v>87.410276453767608</v>
      </c>
      <c r="I40" s="144">
        <v>86.815129174343525</v>
      </c>
    </row>
    <row r="41" spans="1:9" s="523" customFormat="1" ht="12.75" customHeight="1">
      <c r="A41" s="133" t="s">
        <v>447</v>
      </c>
      <c r="B41" s="1180" t="s">
        <v>360</v>
      </c>
      <c r="C41" s="143">
        <v>100</v>
      </c>
      <c r="D41" s="144">
        <v>99.667004651827384</v>
      </c>
      <c r="E41" s="144">
        <v>100.48954746303687</v>
      </c>
      <c r="F41" s="144">
        <v>95.18974864296284</v>
      </c>
      <c r="G41" s="144">
        <v>104.88962688462134</v>
      </c>
      <c r="H41" s="144">
        <v>105.01576365694301</v>
      </c>
      <c r="I41" s="144">
        <v>100.59125513526965</v>
      </c>
    </row>
    <row r="42" spans="1:9" s="523" customFormat="1" ht="12.75" customHeight="1">
      <c r="A42" s="133" t="s">
        <v>448</v>
      </c>
      <c r="B42" s="1180" t="s">
        <v>360</v>
      </c>
      <c r="C42" s="143">
        <v>100</v>
      </c>
      <c r="D42" s="144">
        <v>77.348008162883858</v>
      </c>
      <c r="E42" s="144">
        <v>82.584501379646653</v>
      </c>
      <c r="F42" s="144">
        <v>77.022733218172576</v>
      </c>
      <c r="G42" s="144">
        <v>101.97219983208159</v>
      </c>
      <c r="H42" s="144">
        <v>89.48274099354721</v>
      </c>
      <c r="I42" s="144">
        <v>78.701034500898118</v>
      </c>
    </row>
    <row r="43" spans="1:9" s="523" customFormat="1" ht="12.75" customHeight="1">
      <c r="A43" s="133" t="s">
        <v>449</v>
      </c>
      <c r="B43" s="1180" t="s">
        <v>360</v>
      </c>
      <c r="C43" s="143">
        <v>100</v>
      </c>
      <c r="D43" s="144">
        <v>110.01058245791133</v>
      </c>
      <c r="E43" s="144">
        <v>111.59191791337555</v>
      </c>
      <c r="F43" s="144">
        <v>93.270293378027986</v>
      </c>
      <c r="G43" s="144">
        <v>57.65702576462489</v>
      </c>
      <c r="H43" s="144">
        <v>55.952408516242194</v>
      </c>
      <c r="I43" s="144">
        <v>55.393418058533804</v>
      </c>
    </row>
    <row r="44" spans="1:9" s="523" customFormat="1" ht="12.75" customHeight="1">
      <c r="A44" s="133" t="s">
        <v>450</v>
      </c>
      <c r="B44" s="1180" t="s">
        <v>360</v>
      </c>
      <c r="C44" s="143">
        <v>100</v>
      </c>
      <c r="D44" s="144">
        <v>93.367066880808608</v>
      </c>
      <c r="E44" s="144">
        <v>87.002045737755239</v>
      </c>
      <c r="F44" s="144">
        <v>95.41712667294307</v>
      </c>
      <c r="G44" s="144">
        <v>98.623745089614928</v>
      </c>
      <c r="H44" s="144">
        <v>93.638300689779101</v>
      </c>
      <c r="I44" s="144">
        <v>85.418706942822823</v>
      </c>
    </row>
    <row r="45" spans="1:9" s="523" customFormat="1" ht="20.25" customHeight="1">
      <c r="A45" s="133" t="s">
        <v>460</v>
      </c>
      <c r="B45" s="1180" t="s">
        <v>360</v>
      </c>
      <c r="C45" s="143">
        <v>100</v>
      </c>
      <c r="D45" s="144">
        <v>95.569317193772235</v>
      </c>
      <c r="E45" s="144">
        <v>87.849537308393607</v>
      </c>
      <c r="F45" s="144">
        <v>82.115365986418951</v>
      </c>
      <c r="G45" s="144">
        <v>83.976992958303967</v>
      </c>
      <c r="H45" s="144">
        <v>66.855419986339911</v>
      </c>
      <c r="I45" s="144">
        <v>64.271084439606369</v>
      </c>
    </row>
    <row r="46" spans="1:9" s="523" customFormat="1" ht="12.75" customHeight="1">
      <c r="A46" s="146"/>
      <c r="B46" s="134"/>
      <c r="C46" s="134"/>
      <c r="D46" s="134"/>
      <c r="E46" s="1163"/>
      <c r="F46" s="1163"/>
      <c r="G46" s="1163"/>
      <c r="H46" s="1163"/>
      <c r="I46" s="1163"/>
    </row>
    <row r="47" spans="1:9" s="523" customFormat="1" ht="13">
      <c r="A47" s="142"/>
      <c r="B47" s="1276" t="s">
        <v>464</v>
      </c>
      <c r="C47" s="1276"/>
      <c r="D47" s="1276"/>
      <c r="E47" s="1276"/>
      <c r="F47" s="1276"/>
      <c r="G47" s="1276"/>
      <c r="H47" s="1276"/>
      <c r="I47" s="1276"/>
    </row>
    <row r="48" spans="1:9" s="523" customFormat="1" ht="12.75" customHeight="1">
      <c r="A48" s="142"/>
      <c r="B48" s="134"/>
      <c r="C48" s="134"/>
      <c r="D48" s="134"/>
      <c r="E48" s="1163"/>
      <c r="F48" s="1163"/>
      <c r="G48" s="1163"/>
      <c r="H48" s="1163"/>
      <c r="I48" s="1163"/>
    </row>
    <row r="49" spans="1:9" s="523" customFormat="1" ht="12.75" customHeight="1">
      <c r="A49" s="133" t="s">
        <v>435</v>
      </c>
      <c r="B49" s="144">
        <v>17.125160187015883</v>
      </c>
      <c r="C49" s="144">
        <v>14.570097912069627</v>
      </c>
      <c r="D49" s="144">
        <v>15.810688435218404</v>
      </c>
      <c r="E49" s="144">
        <v>15.264370940207215</v>
      </c>
      <c r="F49" s="144">
        <v>16.043084936488487</v>
      </c>
      <c r="G49" s="144">
        <v>14.941339092656678</v>
      </c>
      <c r="H49" s="144">
        <v>17.121838915089064</v>
      </c>
      <c r="I49" s="144">
        <v>17.331090895774658</v>
      </c>
    </row>
    <row r="50" spans="1:9" s="523" customFormat="1" ht="12.75" customHeight="1">
      <c r="A50" s="133" t="s">
        <v>436</v>
      </c>
      <c r="B50" s="144">
        <v>12.011337876757082</v>
      </c>
      <c r="C50" s="144">
        <v>11.90644133076615</v>
      </c>
      <c r="D50" s="144">
        <v>12.173217315692211</v>
      </c>
      <c r="E50" s="144">
        <v>12.130866041368375</v>
      </c>
      <c r="F50" s="144">
        <v>13.614604225620061</v>
      </c>
      <c r="G50" s="144">
        <v>14.057334719710834</v>
      </c>
      <c r="H50" s="144">
        <v>14.316727823851943</v>
      </c>
      <c r="I50" s="144">
        <v>12.692222056933891</v>
      </c>
    </row>
    <row r="51" spans="1:9" s="523" customFormat="1" ht="12.75" customHeight="1">
      <c r="A51" s="133" t="s">
        <v>437</v>
      </c>
      <c r="B51" s="144">
        <v>2.9650567940996337</v>
      </c>
      <c r="C51" s="144">
        <v>2.5150847121037576</v>
      </c>
      <c r="D51" s="144">
        <v>2.3342852714996667</v>
      </c>
      <c r="E51" s="144">
        <v>1.5492994483697307</v>
      </c>
      <c r="F51" s="144">
        <v>1.534679087651047</v>
      </c>
      <c r="G51" s="144">
        <v>1.3910754376498411</v>
      </c>
      <c r="H51" s="144">
        <v>1.7760203996382995</v>
      </c>
      <c r="I51" s="144">
        <v>1.8336428733830801</v>
      </c>
    </row>
    <row r="52" spans="1:9" s="523" customFormat="1" ht="12.75" customHeight="1">
      <c r="A52" s="133" t="s">
        <v>438</v>
      </c>
      <c r="B52" s="144">
        <v>1.743061312798069</v>
      </c>
      <c r="C52" s="144">
        <v>1.7798980851976676</v>
      </c>
      <c r="D52" s="144">
        <v>1.5034485736078649</v>
      </c>
      <c r="E52" s="144">
        <v>1.7096071914419857</v>
      </c>
      <c r="F52" s="144">
        <v>1.8944087751815168</v>
      </c>
      <c r="G52" s="144">
        <v>1.8584455084535683</v>
      </c>
      <c r="H52" s="144">
        <v>2.1751345708071206</v>
      </c>
      <c r="I52" s="144">
        <v>2.239804208816718</v>
      </c>
    </row>
    <row r="53" spans="1:9" s="523" customFormat="1" ht="12.75" customHeight="1">
      <c r="A53" s="133" t="s">
        <v>439</v>
      </c>
      <c r="B53" s="144">
        <v>2.5108829757063758</v>
      </c>
      <c r="C53" s="144">
        <v>2.5787051673982506</v>
      </c>
      <c r="D53" s="144">
        <v>2.557772447691538</v>
      </c>
      <c r="E53" s="144">
        <v>2.7534435273849938</v>
      </c>
      <c r="F53" s="144">
        <v>3.1745644378429811</v>
      </c>
      <c r="G53" s="144">
        <v>3.2090524885049341</v>
      </c>
      <c r="H53" s="144">
        <v>3.7271721136324194</v>
      </c>
      <c r="I53" s="144">
        <v>2.9495916989138884</v>
      </c>
    </row>
    <row r="54" spans="1:9" s="523" customFormat="1" ht="12.75" customHeight="1">
      <c r="A54" s="133" t="s">
        <v>440</v>
      </c>
      <c r="B54" s="144">
        <v>1.4003747616681355</v>
      </c>
      <c r="C54" s="144">
        <v>2.0283766644079559</v>
      </c>
      <c r="D54" s="144">
        <v>1.6833676530717692</v>
      </c>
      <c r="E54" s="144">
        <v>1.45802067949465</v>
      </c>
      <c r="F54" s="144">
        <v>1.527936755767715</v>
      </c>
      <c r="G54" s="144">
        <v>1.5006481858977079</v>
      </c>
      <c r="H54" s="144">
        <v>1.7507565103897034</v>
      </c>
      <c r="I54" s="144">
        <v>4.871704246141503</v>
      </c>
    </row>
    <row r="55" spans="1:9" s="523" customFormat="1" ht="12.75" customHeight="1">
      <c r="A55" s="133" t="s">
        <v>441</v>
      </c>
      <c r="B55" s="144">
        <v>9.6644745247053461</v>
      </c>
      <c r="C55" s="144">
        <v>12.521226469080545</v>
      </c>
      <c r="D55" s="144">
        <v>12.887136692774515</v>
      </c>
      <c r="E55" s="144">
        <v>13.807143462414578</v>
      </c>
      <c r="F55" s="144">
        <v>6.9013516939083308</v>
      </c>
      <c r="G55" s="144">
        <v>13.652720036683185</v>
      </c>
      <c r="H55" s="144">
        <v>5.586057462365237</v>
      </c>
      <c r="I55" s="144">
        <v>5.5562369524318589</v>
      </c>
    </row>
    <row r="56" spans="1:9" s="523" customFormat="1" ht="12.75" customHeight="1">
      <c r="A56" s="133" t="s">
        <v>442</v>
      </c>
      <c r="B56" s="144">
        <v>0.33792578268232781</v>
      </c>
      <c r="C56" s="144">
        <v>0.3659405301706441</v>
      </c>
      <c r="D56" s="144">
        <v>0.37433384040781209</v>
      </c>
      <c r="E56" s="144">
        <v>0.36727554881455171</v>
      </c>
      <c r="F56" s="144">
        <v>0.43081506369197481</v>
      </c>
      <c r="G56" s="144">
        <v>0.41216075741393665</v>
      </c>
      <c r="H56" s="144">
        <v>0.53669513471026764</v>
      </c>
      <c r="I56" s="144">
        <v>0.59558546844544413</v>
      </c>
    </row>
    <row r="57" spans="1:9" s="523" customFormat="1" ht="12.75" customHeight="1">
      <c r="A57" s="133" t="s">
        <v>443</v>
      </c>
      <c r="B57" s="144">
        <v>12.289732594606551</v>
      </c>
      <c r="C57" s="144">
        <v>12.187802293224628</v>
      </c>
      <c r="D57" s="144">
        <v>11.12012139668813</v>
      </c>
      <c r="E57" s="144">
        <v>9.6990200914293965</v>
      </c>
      <c r="F57" s="144">
        <v>11.258322030221761</v>
      </c>
      <c r="G57" s="144">
        <v>11.060271671044463</v>
      </c>
      <c r="H57" s="144">
        <v>10.100327868317772</v>
      </c>
      <c r="I57" s="144">
        <v>8.4497698436503477</v>
      </c>
    </row>
    <row r="58" spans="1:9" s="523" customFormat="1" ht="12.75" customHeight="1">
      <c r="A58" s="133" t="s">
        <v>444</v>
      </c>
      <c r="B58" s="144">
        <v>18.988716108872215</v>
      </c>
      <c r="C58" s="144">
        <v>19.948380978873736</v>
      </c>
      <c r="D58" s="144">
        <v>18.055737933298879</v>
      </c>
      <c r="E58" s="144">
        <v>17.938984836081566</v>
      </c>
      <c r="F58" s="144">
        <v>20.68278177639246</v>
      </c>
      <c r="G58" s="144">
        <v>19.409625560123818</v>
      </c>
      <c r="H58" s="144">
        <v>20.882210998435536</v>
      </c>
      <c r="I58" s="144">
        <v>21.234537185129259</v>
      </c>
    </row>
    <row r="59" spans="1:9" s="523" customFormat="1" ht="12.75" customHeight="1">
      <c r="A59" s="133" t="s">
        <v>445</v>
      </c>
      <c r="B59" s="144">
        <v>5.0816105399420923</v>
      </c>
      <c r="C59" s="144">
        <v>5.1410291233720073</v>
      </c>
      <c r="D59" s="144">
        <v>5.698093710462298</v>
      </c>
      <c r="E59" s="144">
        <v>6.0282727132659977</v>
      </c>
      <c r="F59" s="144">
        <v>6.7203606926836326</v>
      </c>
      <c r="G59" s="144">
        <v>6.4975375972838938</v>
      </c>
      <c r="H59" s="144">
        <v>7.3689205558286242</v>
      </c>
      <c r="I59" s="144">
        <v>7.497500633980601</v>
      </c>
    </row>
    <row r="60" spans="1:9" s="523" customFormat="1" ht="12.75" customHeight="1">
      <c r="A60" s="133" t="s">
        <v>446</v>
      </c>
      <c r="B60" s="144">
        <v>0.80786477530148859</v>
      </c>
      <c r="C60" s="144">
        <v>0.8200786938472725</v>
      </c>
      <c r="D60" s="144">
        <v>0.81939489566261581</v>
      </c>
      <c r="E60" s="144">
        <v>0.76886601354550521</v>
      </c>
      <c r="F60" s="144">
        <v>0.92178358247701819</v>
      </c>
      <c r="G60" s="144">
        <v>0.76575720647557521</v>
      </c>
      <c r="H60" s="144">
        <v>1.0722138213727663</v>
      </c>
      <c r="I60" s="144">
        <v>1.1077335688396224</v>
      </c>
    </row>
    <row r="61" spans="1:9" s="523" customFormat="1" ht="12.75" customHeight="1">
      <c r="A61" s="133" t="s">
        <v>447</v>
      </c>
      <c r="B61" s="144">
        <v>1.9822032233987126</v>
      </c>
      <c r="C61" s="144">
        <v>1.6101964637321249</v>
      </c>
      <c r="D61" s="144">
        <v>1.6792362146498996</v>
      </c>
      <c r="E61" s="144">
        <v>1.8418755399815121</v>
      </c>
      <c r="F61" s="144">
        <v>1.8665714365055448</v>
      </c>
      <c r="G61" s="144">
        <v>2.0111806858297188</v>
      </c>
      <c r="H61" s="144">
        <v>2.5292790219714179</v>
      </c>
      <c r="I61" s="144">
        <v>2.5201330382621303</v>
      </c>
    </row>
    <row r="62" spans="1:9" s="523" customFormat="1" ht="12.75" customHeight="1">
      <c r="A62" s="133" t="s">
        <v>448</v>
      </c>
      <c r="B62" s="144">
        <v>1.309786949415352</v>
      </c>
      <c r="C62" s="144">
        <v>1.2560776509759362</v>
      </c>
      <c r="D62" s="144">
        <v>1.01659305783168</v>
      </c>
      <c r="E62" s="144">
        <v>1.1807978696098878</v>
      </c>
      <c r="F62" s="144">
        <v>1.1781781966170535</v>
      </c>
      <c r="G62" s="144">
        <v>1.5252391960917937</v>
      </c>
      <c r="H62" s="144">
        <v>1.6811990880175189</v>
      </c>
      <c r="I62" s="144">
        <v>1.5380884173217111</v>
      </c>
    </row>
    <row r="63" spans="1:9" s="523" customFormat="1" ht="12.75" customHeight="1">
      <c r="A63" s="133" t="s">
        <v>449</v>
      </c>
      <c r="B63" s="144">
        <v>11.009123904138253</v>
      </c>
      <c r="C63" s="144">
        <v>10.129713914837959</v>
      </c>
      <c r="D63" s="144">
        <v>11.660392274686577</v>
      </c>
      <c r="E63" s="144">
        <v>12.867389383080699</v>
      </c>
      <c r="F63" s="144">
        <v>11.505780645594266</v>
      </c>
      <c r="G63" s="144">
        <v>6.9548712760658384</v>
      </c>
      <c r="H63" s="144">
        <v>8.4777253845908511</v>
      </c>
      <c r="I63" s="144">
        <v>8.7305120582683422</v>
      </c>
    </row>
    <row r="64" spans="1:9" s="523" customFormat="1" ht="12.75" customHeight="1">
      <c r="A64" s="133" t="s">
        <v>450</v>
      </c>
      <c r="B64" s="144">
        <v>0.77268768889249606</v>
      </c>
      <c r="C64" s="144">
        <v>0.64095000994172946</v>
      </c>
      <c r="D64" s="144">
        <v>0.62618028675613568</v>
      </c>
      <c r="E64" s="144">
        <v>0.63476671350933844</v>
      </c>
      <c r="F64" s="144">
        <v>0.744776663356149</v>
      </c>
      <c r="G64" s="144">
        <v>0.75274058011419354</v>
      </c>
      <c r="H64" s="144">
        <v>0.89772033098144466</v>
      </c>
      <c r="I64" s="144">
        <v>0.85184685370694324</v>
      </c>
    </row>
    <row r="65" spans="1:9" s="523" customFormat="1" ht="20.25" customHeight="1">
      <c r="A65" s="133" t="s">
        <v>460</v>
      </c>
      <c r="B65" s="143">
        <v>100</v>
      </c>
      <c r="C65" s="143">
        <v>100</v>
      </c>
      <c r="D65" s="143">
        <v>100</v>
      </c>
      <c r="E65" s="143">
        <v>100</v>
      </c>
      <c r="F65" s="143">
        <v>100</v>
      </c>
      <c r="G65" s="143">
        <v>100</v>
      </c>
      <c r="H65" s="143">
        <v>100</v>
      </c>
      <c r="I65" s="143">
        <v>100</v>
      </c>
    </row>
    <row r="66" spans="1:9" s="523" customFormat="1" ht="12.75" customHeight="1">
      <c r="A66" s="146"/>
      <c r="B66" s="134"/>
      <c r="C66" s="134"/>
      <c r="D66" s="134"/>
      <c r="E66" s="1163"/>
      <c r="F66" s="1163"/>
      <c r="G66" s="1163"/>
      <c r="H66" s="1163"/>
      <c r="I66" s="1163"/>
    </row>
    <row r="67" spans="1:9" s="523" customFormat="1" ht="15">
      <c r="A67" s="142"/>
      <c r="B67" s="1276" t="s">
        <v>1488</v>
      </c>
      <c r="C67" s="1276"/>
      <c r="D67" s="1276"/>
      <c r="E67" s="1276"/>
      <c r="F67" s="1276"/>
      <c r="G67" s="1276"/>
      <c r="H67" s="1276"/>
      <c r="I67" s="1276"/>
    </row>
    <row r="68" spans="1:9" s="523" customFormat="1" ht="12.75" customHeight="1">
      <c r="A68" s="142"/>
      <c r="B68" s="499"/>
      <c r="C68" s="499"/>
      <c r="D68" s="499"/>
      <c r="E68" s="1163"/>
      <c r="F68" s="1163"/>
      <c r="G68" s="1163"/>
      <c r="H68" s="1163"/>
      <c r="I68" s="1163"/>
    </row>
    <row r="69" spans="1:9" s="523" customFormat="1" ht="12.75" customHeight="1">
      <c r="A69" s="133" t="s">
        <v>435</v>
      </c>
      <c r="B69" s="1165">
        <v>810.93868254782853</v>
      </c>
      <c r="C69" s="1165">
        <v>648.72882789960522</v>
      </c>
      <c r="D69" s="1165">
        <v>665.60904209266982</v>
      </c>
      <c r="E69" s="1165">
        <v>584.89050607212334</v>
      </c>
      <c r="F69" s="1165">
        <v>574.49357006764683</v>
      </c>
      <c r="G69" s="1165">
        <v>548.90422399051215</v>
      </c>
      <c r="H69" s="1165">
        <v>495.10764017189211</v>
      </c>
      <c r="I69" s="1165">
        <v>467.85811093129757</v>
      </c>
    </row>
    <row r="70" spans="1:9" s="523" customFormat="1" ht="12.75" customHeight="1">
      <c r="A70" s="133" t="s">
        <v>436</v>
      </c>
      <c r="B70" s="1165">
        <v>487.93249613787668</v>
      </c>
      <c r="C70" s="1165">
        <v>454.41824565634852</v>
      </c>
      <c r="D70" s="1165">
        <v>437.44525590040723</v>
      </c>
      <c r="E70" s="1165">
        <v>396.44476453878315</v>
      </c>
      <c r="F70" s="1165">
        <v>414.15589948806928</v>
      </c>
      <c r="G70" s="1165">
        <v>437.44312106470346</v>
      </c>
      <c r="H70" s="1165">
        <v>349.34234895485815</v>
      </c>
      <c r="I70" s="1165">
        <v>290.21739084994147</v>
      </c>
    </row>
    <row r="71" spans="1:9" s="523" customFormat="1" ht="12.75" customHeight="1">
      <c r="A71" s="133" t="s">
        <v>437</v>
      </c>
      <c r="B71" s="1165">
        <v>417.96815483429981</v>
      </c>
      <c r="C71" s="1165">
        <v>344.61109327598797</v>
      </c>
      <c r="D71" s="1165">
        <v>310.86423669334351</v>
      </c>
      <c r="E71" s="1165">
        <v>191.0748246275576</v>
      </c>
      <c r="F71" s="1165">
        <v>177.16588952845774</v>
      </c>
      <c r="G71" s="1165">
        <v>163.58057161401291</v>
      </c>
      <c r="H71" s="1165">
        <v>160.18447748905999</v>
      </c>
      <c r="I71" s="1165">
        <v>152.31507205163686</v>
      </c>
    </row>
    <row r="72" spans="1:9" s="523" customFormat="1" ht="12.75" customHeight="1">
      <c r="A72" s="133" t="s">
        <v>438</v>
      </c>
      <c r="B72" s="1165">
        <v>333.4452344978717</v>
      </c>
      <c r="C72" s="1165">
        <v>318.06711011655437</v>
      </c>
      <c r="D72" s="1165">
        <v>255.89395033546856</v>
      </c>
      <c r="E72" s="1165">
        <v>270.92319073309619</v>
      </c>
      <c r="F72" s="1165">
        <v>284.56091056908207</v>
      </c>
      <c r="G72" s="1165">
        <v>290.12917760986642</v>
      </c>
      <c r="H72" s="1165">
        <v>272.20619454075609</v>
      </c>
      <c r="I72" s="1165">
        <v>265.09324737477624</v>
      </c>
    </row>
    <row r="73" spans="1:9" s="523" customFormat="1" ht="12.75" customHeight="1">
      <c r="A73" s="133" t="s">
        <v>439</v>
      </c>
      <c r="B73" s="1165">
        <v>1793.4351425374059</v>
      </c>
      <c r="C73" s="1165">
        <v>1771.4262338529304</v>
      </c>
      <c r="D73" s="1165">
        <v>1710.831344423048</v>
      </c>
      <c r="E73" s="1165">
        <v>1688.1682937106705</v>
      </c>
      <c r="F73" s="1165">
        <v>1822.0501459757418</v>
      </c>
      <c r="G73" s="1165">
        <v>1894.413628660144</v>
      </c>
      <c r="H73" s="1165">
        <v>1741.3406535453594</v>
      </c>
      <c r="I73" s="1165">
        <v>1287.4262722904871</v>
      </c>
    </row>
    <row r="74" spans="1:9" s="523" customFormat="1" ht="12.75" customHeight="1">
      <c r="A74" s="133" t="s">
        <v>440</v>
      </c>
      <c r="B74" s="1165">
        <v>401.37627078227223</v>
      </c>
      <c r="C74" s="1165">
        <v>555.92571239433278</v>
      </c>
      <c r="D74" s="1165">
        <v>439.23184238281726</v>
      </c>
      <c r="E74" s="1165">
        <v>349.44052442661035</v>
      </c>
      <c r="F74" s="1165">
        <v>339.13115201732415</v>
      </c>
      <c r="G74" s="1165">
        <v>339.53232808185453</v>
      </c>
      <c r="H74" s="1165">
        <v>308.36349464104376</v>
      </c>
      <c r="I74" s="1165">
        <v>798.01383897373159</v>
      </c>
    </row>
    <row r="75" spans="1:9" s="523" customFormat="1" ht="12.75" customHeight="1">
      <c r="A75" s="133" t="s">
        <v>441</v>
      </c>
      <c r="B75" s="1165">
        <v>783.45089076786394</v>
      </c>
      <c r="C75" s="1165">
        <v>957.47686220151434</v>
      </c>
      <c r="D75" s="1165">
        <v>937.84332795335615</v>
      </c>
      <c r="E75" s="1165">
        <v>922.71405876148106</v>
      </c>
      <c r="F75" s="1165">
        <v>433.5604020933705</v>
      </c>
      <c r="G75" s="1165">
        <v>880.6122759483485</v>
      </c>
      <c r="H75" s="1165">
        <v>283.91120355740446</v>
      </c>
      <c r="I75" s="1165">
        <v>264.30627212585375</v>
      </c>
    </row>
    <row r="76" spans="1:9" s="523" customFormat="1" ht="12.75" customHeight="1">
      <c r="A76" s="133" t="s">
        <v>442</v>
      </c>
      <c r="B76" s="1165">
        <v>89.77777536201198</v>
      </c>
      <c r="C76" s="1165">
        <v>93.542808229094319</v>
      </c>
      <c r="D76" s="1165">
        <v>93.52163173044768</v>
      </c>
      <c r="E76" s="1165">
        <v>86.635363556603295</v>
      </c>
      <c r="F76" s="1165">
        <v>97.467245627263679</v>
      </c>
      <c r="G76" s="1165">
        <v>97.962738774152754</v>
      </c>
      <c r="H76" s="1165">
        <v>102.92026980170952</v>
      </c>
      <c r="I76" s="1165">
        <v>108.90580121424624</v>
      </c>
    </row>
    <row r="77" spans="1:9" s="523" customFormat="1" ht="12.75" customHeight="1">
      <c r="A77" s="133" t="s">
        <v>443</v>
      </c>
      <c r="B77" s="1165">
        <v>771.19467811856669</v>
      </c>
      <c r="C77" s="1165">
        <v>716.34472112835851</v>
      </c>
      <c r="D77" s="1165">
        <v>619.61133723109901</v>
      </c>
      <c r="E77" s="1165">
        <v>494.72847426161485</v>
      </c>
      <c r="F77" s="1165">
        <v>539.40718892679831</v>
      </c>
      <c r="G77" s="1165">
        <v>546.87122289834531</v>
      </c>
      <c r="H77" s="1165">
        <v>397.69705148598274</v>
      </c>
      <c r="I77" s="1165">
        <v>313.74551913744824</v>
      </c>
    </row>
    <row r="78" spans="1:9" s="523" customFormat="1" ht="12.75" customHeight="1">
      <c r="A78" s="133" t="s">
        <v>444</v>
      </c>
      <c r="B78" s="1165">
        <v>517.01102857767319</v>
      </c>
      <c r="C78" s="1165">
        <v>512.20974803753279</v>
      </c>
      <c r="D78" s="1165">
        <v>442.79034193147606</v>
      </c>
      <c r="E78" s="1165">
        <v>404.31958905039141</v>
      </c>
      <c r="F78" s="1165">
        <v>438.35243601173255</v>
      </c>
      <c r="G78" s="1165">
        <v>425.42278186880367</v>
      </c>
      <c r="H78" s="1165">
        <v>364.45050346920175</v>
      </c>
      <c r="I78" s="1165">
        <v>350.00207029194166</v>
      </c>
    </row>
    <row r="79" spans="1:9" s="523" customFormat="1" ht="12.75" customHeight="1">
      <c r="A79" s="133" t="s">
        <v>445</v>
      </c>
      <c r="B79" s="1165">
        <v>620.84275059268907</v>
      </c>
      <c r="C79" s="1165">
        <v>586.69299681454504</v>
      </c>
      <c r="D79" s="1165">
        <v>618.53686278332145</v>
      </c>
      <c r="E79" s="1165">
        <v>599.0410877852496</v>
      </c>
      <c r="F79" s="1165">
        <v>626.07545534709607</v>
      </c>
      <c r="G79" s="1165">
        <v>625.60160584427899</v>
      </c>
      <c r="H79" s="1165">
        <v>565.77191906145163</v>
      </c>
      <c r="I79" s="1165">
        <v>544.24412605810971</v>
      </c>
    </row>
    <row r="80" spans="1:9" s="523" customFormat="1" ht="12.75" customHeight="1">
      <c r="A80" s="133" t="s">
        <v>446</v>
      </c>
      <c r="B80" s="1165">
        <v>362.02657493876393</v>
      </c>
      <c r="C80" s="1165">
        <v>351.03886985225051</v>
      </c>
      <c r="D80" s="1165">
        <v>339.06201778168486</v>
      </c>
      <c r="E80" s="1165">
        <v>295.47850481581048</v>
      </c>
      <c r="F80" s="1165">
        <v>337.95534140848815</v>
      </c>
      <c r="G80" s="1165">
        <v>293.43306211527693</v>
      </c>
      <c r="H80" s="1165">
        <v>331.14076588058782</v>
      </c>
      <c r="I80" s="1165">
        <v>327.69060879042502</v>
      </c>
    </row>
    <row r="81" spans="1:19" s="523" customFormat="1" ht="12.75" customHeight="1">
      <c r="A81" s="133" t="s">
        <v>447</v>
      </c>
      <c r="B81" s="1165">
        <v>210.59093467503544</v>
      </c>
      <c r="C81" s="1165">
        <v>165.02089979586393</v>
      </c>
      <c r="D81" s="1165">
        <v>168.76550663473776</v>
      </c>
      <c r="E81" s="1165">
        <v>174.50884120638989</v>
      </c>
      <c r="F81" s="1165">
        <v>168.69977287402233</v>
      </c>
      <c r="G81" s="1165">
        <v>189.89188425671162</v>
      </c>
      <c r="H81" s="1165">
        <v>191.50832850018088</v>
      </c>
      <c r="I81" s="1165">
        <v>181.86639296353184</v>
      </c>
    </row>
    <row r="82" spans="1:19" s="523" customFormat="1" ht="12.75" customHeight="1">
      <c r="A82" s="133" t="s">
        <v>448</v>
      </c>
      <c r="B82" s="1165">
        <v>231.35103000045197</v>
      </c>
      <c r="C82" s="1165">
        <v>215.37269139484829</v>
      </c>
      <c r="D82" s="1165">
        <v>172.7904666338668</v>
      </c>
      <c r="E82" s="1165">
        <v>191.57034010389907</v>
      </c>
      <c r="F82" s="1165">
        <v>185.15475696337958</v>
      </c>
      <c r="G82" s="1165">
        <v>254.34917254877436</v>
      </c>
      <c r="H82" s="1165">
        <v>228.83198514907352</v>
      </c>
      <c r="I82" s="1165">
        <v>202.25928411546988</v>
      </c>
    </row>
    <row r="83" spans="1:19" s="523" customFormat="1" ht="12.75" customHeight="1">
      <c r="A83" s="133" t="s">
        <v>449</v>
      </c>
      <c r="B83" s="1165">
        <v>1969.5259666257391</v>
      </c>
      <c r="C83" s="1165">
        <v>1691.632354601393</v>
      </c>
      <c r="D83" s="1165">
        <v>1840.0220972606535</v>
      </c>
      <c r="E83" s="1165">
        <v>1850.1468995129565</v>
      </c>
      <c r="F83" s="1165">
        <v>1543.3320593914334</v>
      </c>
      <c r="G83" s="1165">
        <v>956.43788840816933</v>
      </c>
      <c r="H83" s="1165">
        <v>924.36614998637481</v>
      </c>
      <c r="I83" s="1165">
        <v>896.29604829858715</v>
      </c>
    </row>
    <row r="84" spans="1:19" s="523" customFormat="1" ht="12.75" customHeight="1">
      <c r="A84" s="133" t="s">
        <v>450</v>
      </c>
      <c r="B84" s="1165">
        <v>149.51855866240084</v>
      </c>
      <c r="C84" s="1165">
        <v>119.67563000474615</v>
      </c>
      <c r="D84" s="1165">
        <v>114.30228729031826</v>
      </c>
      <c r="E84" s="1165">
        <v>109.38711695105471</v>
      </c>
      <c r="F84" s="1165">
        <v>123.66104373537735</v>
      </c>
      <c r="G84" s="1165">
        <v>131.51291331037106</v>
      </c>
      <c r="H84" s="1165">
        <v>127.06205266946309</v>
      </c>
      <c r="I84" s="1165">
        <v>115.97432859978559</v>
      </c>
    </row>
    <row r="85" spans="1:19" s="523" customFormat="1" ht="20.25" customHeight="1">
      <c r="A85" s="133" t="s">
        <v>460</v>
      </c>
      <c r="B85" s="1165">
        <v>595.39165857686658</v>
      </c>
      <c r="C85" s="1165">
        <v>562.93327917943873</v>
      </c>
      <c r="D85" s="1165">
        <v>537.5208252618969</v>
      </c>
      <c r="E85" s="1165">
        <v>494.47051583932421</v>
      </c>
      <c r="F85" s="1165">
        <v>464.84389163049752</v>
      </c>
      <c r="G85" s="1165">
        <v>479.57592896774725</v>
      </c>
      <c r="H85" s="1165">
        <v>380.08642201539305</v>
      </c>
      <c r="I85" s="1165">
        <v>357.83720494586453</v>
      </c>
    </row>
    <row r="86" spans="1:19" s="523" customFormat="1" ht="12.75" customHeight="1">
      <c r="A86" s="146"/>
      <c r="B86" s="507"/>
      <c r="C86" s="508"/>
      <c r="D86" s="508"/>
      <c r="E86" s="509"/>
      <c r="F86" s="509"/>
      <c r="G86" s="509"/>
      <c r="H86" s="509"/>
      <c r="I86" s="509"/>
    </row>
    <row r="87" spans="1:19" s="374" customFormat="1" ht="15" customHeight="1">
      <c r="A87" s="248"/>
      <c r="B87" s="1281" t="s">
        <v>1487</v>
      </c>
      <c r="C87" s="1281"/>
      <c r="D87" s="1281"/>
      <c r="E87" s="1281"/>
      <c r="F87" s="1281"/>
      <c r="G87" s="1281"/>
      <c r="H87" s="1281"/>
      <c r="I87" s="1281"/>
      <c r="J87" s="371"/>
      <c r="K87" s="371"/>
      <c r="L87" s="371"/>
      <c r="M87" s="371"/>
      <c r="N87" s="371"/>
      <c r="O87" s="371"/>
      <c r="P87" s="371"/>
      <c r="Q87" s="371"/>
      <c r="R87" s="371"/>
      <c r="S87" s="371"/>
    </row>
    <row r="88" spans="1:19" s="523" customFormat="1" ht="12.75" customHeight="1">
      <c r="A88" s="674"/>
      <c r="B88" s="1163"/>
      <c r="C88" s="1163"/>
      <c r="D88" s="1163"/>
      <c r="E88" s="1163"/>
      <c r="F88" s="1163"/>
      <c r="G88" s="1163"/>
      <c r="H88" s="1163"/>
      <c r="I88" s="1163"/>
    </row>
    <row r="89" spans="1:19" s="523" customFormat="1" ht="12.75" customHeight="1">
      <c r="A89" s="674"/>
      <c r="B89" s="1163"/>
      <c r="C89" s="1163"/>
      <c r="D89" s="1163"/>
      <c r="E89" s="1163"/>
      <c r="F89" s="1163"/>
      <c r="G89" s="1163"/>
      <c r="H89" s="1163"/>
      <c r="I89" s="1163"/>
    </row>
    <row r="90" spans="1:19" s="523" customFormat="1" ht="12.75" customHeight="1">
      <c r="A90" s="674"/>
      <c r="B90" s="1163"/>
      <c r="C90" s="1163"/>
      <c r="D90" s="1163"/>
      <c r="E90" s="1163"/>
      <c r="F90" s="1163"/>
      <c r="G90" s="1163"/>
      <c r="H90" s="1163"/>
      <c r="I90" s="1163"/>
    </row>
  </sheetData>
  <sheetProtection selectLockedCells="1"/>
  <mergeCells count="5">
    <mergeCell ref="B87:I87"/>
    <mergeCell ref="B7:I7"/>
    <mergeCell ref="B27:I27"/>
    <mergeCell ref="B47:I47"/>
    <mergeCell ref="B67:I6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&amp;"Arial,Fett"Wassereinsatz 1995 – 2016 nach Bundesländern</oddHeader>
    <oddFooter>&amp;CStatistische Ämter der Länder – Indikatoren und Kennzahlen, UGRdL 2020</oddFooter>
  </headerFooter>
  <rowBreaks count="3" manualBreakCount="3">
    <brk id="25" max="16383" man="1"/>
    <brk id="45" max="16383" man="1"/>
    <brk id="65" max="16383" man="1"/>
  </rowBreaks>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9">
    <pageSetUpPr autoPageBreaks="0"/>
  </sheetPr>
  <dimension ref="A1:R51"/>
  <sheetViews>
    <sheetView showGridLines="0" showRowColHeaders="0" zoomScaleNormal="100" workbookViewId="0">
      <pane ySplit="5" topLeftCell="A6" activePane="bottomLeft" state="frozen"/>
      <selection pane="bottomLeft"/>
    </sheetView>
  </sheetViews>
  <sheetFormatPr baseColWidth="10" defaultColWidth="11.453125" defaultRowHeight="12.75" customHeight="1"/>
  <cols>
    <col min="1" max="1" width="25" style="348" customWidth="1"/>
    <col min="2" max="10" width="12.1796875" style="348" customWidth="1"/>
    <col min="11" max="16384" width="11.453125" style="500"/>
  </cols>
  <sheetData>
    <row r="1" spans="1:10" ht="12.75" customHeight="1">
      <c r="A1" s="123" t="s">
        <v>322</v>
      </c>
    </row>
    <row r="3" spans="1:10" ht="12.75" customHeight="1">
      <c r="A3" s="465" t="s">
        <v>1069</v>
      </c>
      <c r="B3" s="465" t="s">
        <v>1056</v>
      </c>
      <c r="C3" s="465"/>
      <c r="D3" s="465"/>
      <c r="E3" s="465"/>
      <c r="F3" s="465"/>
      <c r="G3" s="465"/>
      <c r="H3" s="465"/>
      <c r="I3" s="465"/>
      <c r="J3" s="465"/>
    </row>
    <row r="4" spans="1:10" ht="12.75" customHeight="1">
      <c r="A4" s="465"/>
      <c r="B4" s="465"/>
      <c r="C4" s="465"/>
      <c r="D4" s="465"/>
      <c r="E4" s="465"/>
      <c r="F4" s="465"/>
      <c r="G4" s="465"/>
      <c r="H4" s="465"/>
      <c r="I4" s="465"/>
      <c r="J4" s="465"/>
    </row>
    <row r="5" spans="1:10" s="348" customFormat="1" ht="122.15" customHeight="1">
      <c r="A5" s="501" t="s">
        <v>433</v>
      </c>
      <c r="B5" s="336" t="s">
        <v>456</v>
      </c>
      <c r="C5" s="502" t="s">
        <v>1047</v>
      </c>
      <c r="D5" s="502" t="s">
        <v>1048</v>
      </c>
      <c r="E5" s="502" t="s">
        <v>1049</v>
      </c>
      <c r="F5" s="502" t="s">
        <v>1050</v>
      </c>
      <c r="G5" s="502" t="s">
        <v>583</v>
      </c>
      <c r="H5" s="502" t="s">
        <v>1051</v>
      </c>
      <c r="I5" s="502" t="s">
        <v>1052</v>
      </c>
      <c r="J5" s="502" t="s">
        <v>1053</v>
      </c>
    </row>
    <row r="6" spans="1:10" ht="12.75" customHeight="1">
      <c r="A6" s="465"/>
      <c r="B6" s="465"/>
      <c r="C6" s="465"/>
      <c r="D6" s="465"/>
      <c r="E6" s="465"/>
      <c r="F6" s="503"/>
      <c r="G6" s="466"/>
      <c r="H6" s="466"/>
      <c r="I6" s="466"/>
      <c r="J6" s="465"/>
    </row>
    <row r="7" spans="1:10" ht="15">
      <c r="A7" s="465"/>
      <c r="B7" s="1475" t="s">
        <v>1042</v>
      </c>
      <c r="C7" s="1475"/>
      <c r="D7" s="1475"/>
      <c r="E7" s="1475"/>
      <c r="F7" s="1475"/>
      <c r="G7" s="1475"/>
      <c r="H7" s="1475"/>
      <c r="I7" s="1475"/>
      <c r="J7" s="1475"/>
    </row>
    <row r="8" spans="1:10" ht="12.75" customHeight="1">
      <c r="A8" s="466"/>
      <c r="C8" s="504"/>
      <c r="D8" s="504"/>
      <c r="E8" s="504"/>
      <c r="F8" s="504"/>
      <c r="G8" s="504"/>
      <c r="H8" s="504"/>
      <c r="I8" s="504"/>
      <c r="J8" s="504"/>
    </row>
    <row r="9" spans="1:10" ht="12.75" customHeight="1">
      <c r="A9" s="705" t="s">
        <v>435</v>
      </c>
      <c r="B9" s="309">
        <v>5752.7605298002436</v>
      </c>
      <c r="C9" s="309">
        <v>24.867176109101749</v>
      </c>
      <c r="D9" s="309">
        <v>472.72497542982347</v>
      </c>
      <c r="E9" s="309">
        <v>3541.0059999999999</v>
      </c>
      <c r="F9" s="309">
        <v>85.965000000000003</v>
      </c>
      <c r="G9" s="309">
        <v>7.3355544215417332</v>
      </c>
      <c r="H9" s="309">
        <v>1095.528</v>
      </c>
      <c r="I9" s="309">
        <v>113.58641753909237</v>
      </c>
      <c r="J9" s="309">
        <v>411.74740630068402</v>
      </c>
    </row>
    <row r="10" spans="1:10" ht="12.75" customHeight="1">
      <c r="A10" s="705" t="s">
        <v>436</v>
      </c>
      <c r="B10" s="309">
        <v>5412.3984355249686</v>
      </c>
      <c r="C10" s="309">
        <v>61.409160462323662</v>
      </c>
      <c r="D10" s="309">
        <v>888.83252816417064</v>
      </c>
      <c r="E10" s="309">
        <v>2869.8049999999998</v>
      </c>
      <c r="F10" s="309">
        <v>123.084</v>
      </c>
      <c r="G10" s="309">
        <v>7.9354118870274446</v>
      </c>
      <c r="H10" s="309">
        <v>814.93100000000004</v>
      </c>
      <c r="I10" s="309">
        <v>109.81892438197289</v>
      </c>
      <c r="J10" s="309">
        <v>536.58241062947366</v>
      </c>
    </row>
    <row r="11" spans="1:10" ht="12.75" customHeight="1">
      <c r="A11" s="705" t="s">
        <v>437</v>
      </c>
      <c r="B11" s="309">
        <v>535.59616190088752</v>
      </c>
      <c r="C11" s="309">
        <v>3.1765171500000002E-2</v>
      </c>
      <c r="D11" s="309">
        <v>6.5337678263197514</v>
      </c>
      <c r="E11" s="309">
        <v>317.351</v>
      </c>
      <c r="F11" s="309">
        <v>10.163</v>
      </c>
      <c r="G11" s="309">
        <v>2.4944738128695469</v>
      </c>
      <c r="H11" s="309">
        <v>10.920999999999999</v>
      </c>
      <c r="I11" s="309">
        <v>58.898706048863986</v>
      </c>
      <c r="J11" s="309">
        <v>129.20244904133418</v>
      </c>
    </row>
    <row r="12" spans="1:10" ht="12.75" customHeight="1">
      <c r="A12" s="705" t="s">
        <v>438</v>
      </c>
      <c r="B12" s="309">
        <v>715.54443022250302</v>
      </c>
      <c r="C12" s="309">
        <v>23.592640900406504</v>
      </c>
      <c r="D12" s="309">
        <v>368.52972646868005</v>
      </c>
      <c r="E12" s="309">
        <v>165.59700000000001</v>
      </c>
      <c r="F12" s="309">
        <v>15.718999999999999</v>
      </c>
      <c r="G12" s="309">
        <v>1.0872881310547633</v>
      </c>
      <c r="H12" s="309">
        <v>30.853999999999999</v>
      </c>
      <c r="I12" s="309">
        <v>22.898640367009246</v>
      </c>
      <c r="J12" s="309">
        <v>87.266134355352506</v>
      </c>
    </row>
    <row r="13" spans="1:10" ht="12.75" customHeight="1">
      <c r="A13" s="705" t="s">
        <v>439</v>
      </c>
      <c r="B13" s="309">
        <v>1235.5593015756897</v>
      </c>
      <c r="C13" s="309">
        <v>0.15430028586599642</v>
      </c>
      <c r="D13" s="309">
        <v>81.645944724716969</v>
      </c>
      <c r="E13" s="309">
        <v>1108.8920000000001</v>
      </c>
      <c r="F13" s="309">
        <v>1.304</v>
      </c>
      <c r="G13" s="309">
        <v>0.16848123633494927</v>
      </c>
      <c r="H13" s="309">
        <v>11.436999999999999</v>
      </c>
      <c r="I13" s="309">
        <v>4.7325997832592872</v>
      </c>
      <c r="J13" s="309">
        <v>27.224975545512493</v>
      </c>
    </row>
    <row r="14" spans="1:10" ht="12.75" customHeight="1">
      <c r="A14" s="705" t="s">
        <v>440</v>
      </c>
      <c r="B14" s="309">
        <v>577.78419989086035</v>
      </c>
      <c r="C14" s="309" t="s">
        <v>356</v>
      </c>
      <c r="D14" s="309">
        <v>223.11911893407952</v>
      </c>
      <c r="E14" s="309" t="s">
        <v>356</v>
      </c>
      <c r="F14" s="309">
        <v>7.9429999999999996</v>
      </c>
      <c r="G14" s="309">
        <v>0.12462134695775488</v>
      </c>
      <c r="H14" s="309">
        <v>98.856999999999999</v>
      </c>
      <c r="I14" s="309">
        <v>6.6623549516632927</v>
      </c>
      <c r="J14" s="309">
        <v>79.426038818698672</v>
      </c>
    </row>
    <row r="15" spans="1:10" ht="12.75" customHeight="1">
      <c r="A15" s="705" t="s">
        <v>441</v>
      </c>
      <c r="B15" s="309">
        <v>5256.6124404501979</v>
      </c>
      <c r="C15" s="309">
        <v>22.884431742629928</v>
      </c>
      <c r="D15" s="309">
        <v>250.6617111935534</v>
      </c>
      <c r="E15" s="309">
        <v>4022.8220000000001</v>
      </c>
      <c r="F15" s="309">
        <v>78.599000000000004</v>
      </c>
      <c r="G15" s="309">
        <v>1.8176442816809704</v>
      </c>
      <c r="H15" s="309">
        <v>595.274</v>
      </c>
      <c r="I15" s="309">
        <v>40.339278023965726</v>
      </c>
      <c r="J15" s="309">
        <v>244.21437520836875</v>
      </c>
    </row>
    <row r="16" spans="1:10" ht="12.75" customHeight="1">
      <c r="A16" s="705" t="s">
        <v>442</v>
      </c>
      <c r="B16" s="309">
        <v>158.69140794407042</v>
      </c>
      <c r="C16" s="309">
        <v>19.402509928435801</v>
      </c>
      <c r="D16" s="309">
        <v>25.922288482296317</v>
      </c>
      <c r="E16" s="309">
        <v>8.32</v>
      </c>
      <c r="F16" s="309">
        <v>9.7170000000000005</v>
      </c>
      <c r="G16" s="309">
        <v>0.95097206379435051</v>
      </c>
      <c r="H16" s="309">
        <v>22.024000000000001</v>
      </c>
      <c r="I16" s="309">
        <v>14.210745628160787</v>
      </c>
      <c r="J16" s="309">
        <v>58.143891841383144</v>
      </c>
    </row>
    <row r="17" spans="1:10" ht="12.75" customHeight="1">
      <c r="A17" s="705" t="s">
        <v>443</v>
      </c>
      <c r="B17" s="309">
        <v>4258.4599628907163</v>
      </c>
      <c r="C17" s="309">
        <v>162.88902806232036</v>
      </c>
      <c r="D17" s="309">
        <v>453.36097636047305</v>
      </c>
      <c r="E17" s="309">
        <v>3052.989</v>
      </c>
      <c r="F17" s="309">
        <v>48.381</v>
      </c>
      <c r="G17" s="309">
        <v>3.5857121234136753</v>
      </c>
      <c r="H17" s="309">
        <v>155.13900000000001</v>
      </c>
      <c r="I17" s="309">
        <v>49.259908509064871</v>
      </c>
      <c r="J17" s="309">
        <v>332.85533783544435</v>
      </c>
    </row>
    <row r="18" spans="1:10" ht="12.75" customHeight="1">
      <c r="A18" s="705" t="s">
        <v>444</v>
      </c>
      <c r="B18" s="309">
        <v>7473.1539876074448</v>
      </c>
      <c r="C18" s="309">
        <v>40.933669224448145</v>
      </c>
      <c r="D18" s="309">
        <v>2650.6997266387584</v>
      </c>
      <c r="E18" s="309">
        <v>2367.5239999999999</v>
      </c>
      <c r="F18" s="309">
        <v>124.98099999999999</v>
      </c>
      <c r="G18" s="309">
        <v>8.1500278640303687</v>
      </c>
      <c r="H18" s="309">
        <v>1324.183</v>
      </c>
      <c r="I18" s="309">
        <v>159.10674398205575</v>
      </c>
      <c r="J18" s="309">
        <v>797.57581989815094</v>
      </c>
    </row>
    <row r="19" spans="1:10" ht="12.75" customHeight="1">
      <c r="A19" s="705" t="s">
        <v>445</v>
      </c>
      <c r="B19" s="309">
        <v>2501.7019959689355</v>
      </c>
      <c r="C19" s="309">
        <v>11.040208004242105</v>
      </c>
      <c r="D19" s="309">
        <v>1599.8960665872858</v>
      </c>
      <c r="E19" s="309">
        <v>301.45</v>
      </c>
      <c r="F19" s="309">
        <v>31.931000000000001</v>
      </c>
      <c r="G19" s="309">
        <v>2.4593064012624497</v>
      </c>
      <c r="H19" s="309">
        <v>338.48899999999998</v>
      </c>
      <c r="I19" s="309">
        <v>57.87674682073208</v>
      </c>
      <c r="J19" s="309">
        <v>158.55966815541291</v>
      </c>
    </row>
    <row r="20" spans="1:10" ht="12.75" customHeight="1">
      <c r="A20" s="705" t="s">
        <v>446</v>
      </c>
      <c r="B20" s="309">
        <v>294.83420498687741</v>
      </c>
      <c r="C20" s="309">
        <v>0.89845362399999995</v>
      </c>
      <c r="D20" s="309">
        <v>47.695345651304208</v>
      </c>
      <c r="E20" s="309">
        <v>77.94</v>
      </c>
      <c r="F20" s="309">
        <v>8.8529999999999998</v>
      </c>
      <c r="G20" s="309">
        <v>0.49189399404858558</v>
      </c>
      <c r="H20" s="309">
        <v>113.119</v>
      </c>
      <c r="I20" s="309">
        <v>7.8510586836563787</v>
      </c>
      <c r="J20" s="309">
        <v>37.985453033868218</v>
      </c>
    </row>
    <row r="21" spans="1:10" ht="12.75" customHeight="1">
      <c r="A21" s="705" t="s">
        <v>447</v>
      </c>
      <c r="B21" s="309">
        <v>774.351</v>
      </c>
      <c r="C21" s="309">
        <v>11.075116349761791</v>
      </c>
      <c r="D21" s="309">
        <v>253.54178332689759</v>
      </c>
      <c r="E21" s="309">
        <v>56.506</v>
      </c>
      <c r="F21" s="309">
        <v>38.500999999999998</v>
      </c>
      <c r="G21" s="309">
        <v>3.6149258854230446</v>
      </c>
      <c r="H21" s="309">
        <v>258.875</v>
      </c>
      <c r="I21" s="309">
        <v>36.079576719980409</v>
      </c>
      <c r="J21" s="309">
        <v>116.15711907163801</v>
      </c>
    </row>
    <row r="22" spans="1:10" ht="12.75" customHeight="1">
      <c r="A22" s="705" t="s">
        <v>448</v>
      </c>
      <c r="B22" s="309">
        <v>587.25230659502984</v>
      </c>
      <c r="C22" s="309">
        <v>15.618934380744454</v>
      </c>
      <c r="D22" s="309">
        <v>284.32415422883031</v>
      </c>
      <c r="E22" s="309">
        <v>91.665000000000006</v>
      </c>
      <c r="F22" s="309">
        <v>21.577000000000002</v>
      </c>
      <c r="G22" s="309">
        <v>2.1260037534997105</v>
      </c>
      <c r="H22" s="309">
        <v>73.317999999999998</v>
      </c>
      <c r="I22" s="309">
        <v>27.800364667391115</v>
      </c>
      <c r="J22" s="309">
        <v>70.822849564564308</v>
      </c>
    </row>
    <row r="23" spans="1:10" ht="12.75" customHeight="1">
      <c r="A23" s="705" t="s">
        <v>449</v>
      </c>
      <c r="B23" s="309">
        <v>2677.7860216328836</v>
      </c>
      <c r="C23" s="309">
        <v>20.904247282094619</v>
      </c>
      <c r="D23" s="309">
        <v>84.942184370616559</v>
      </c>
      <c r="E23" s="309">
        <v>2371.779</v>
      </c>
      <c r="F23" s="309">
        <v>15.707000000000001</v>
      </c>
      <c r="G23" s="309">
        <v>1.3942713536403004</v>
      </c>
      <c r="H23" s="309">
        <v>34.51</v>
      </c>
      <c r="I23" s="309">
        <v>23.012337619743395</v>
      </c>
      <c r="J23" s="309">
        <v>125.53698100678881</v>
      </c>
    </row>
    <row r="24" spans="1:10" ht="12.75" customHeight="1">
      <c r="A24" s="705" t="s">
        <v>450</v>
      </c>
      <c r="B24" s="309">
        <v>289.82250329812342</v>
      </c>
      <c r="C24" s="309">
        <v>8.7120414955596583</v>
      </c>
      <c r="D24" s="309">
        <v>57.219117702194751</v>
      </c>
      <c r="E24" s="309">
        <v>2.6819999999999999</v>
      </c>
      <c r="F24" s="309">
        <v>42.530999999999999</v>
      </c>
      <c r="G24" s="309">
        <v>1.5171004232853269</v>
      </c>
      <c r="H24" s="309">
        <v>97.022999999999996</v>
      </c>
      <c r="I24" s="309">
        <v>14.174723156638873</v>
      </c>
      <c r="J24" s="309">
        <v>65.963520520444817</v>
      </c>
    </row>
    <row r="25" spans="1:10" s="348" customFormat="1" ht="20.25" customHeight="1">
      <c r="A25" s="705" t="s">
        <v>460</v>
      </c>
      <c r="B25" s="309">
        <v>38502.308890289438</v>
      </c>
      <c r="C25" s="309" t="s">
        <v>356</v>
      </c>
      <c r="D25" s="309">
        <v>7749.6494160900002</v>
      </c>
      <c r="E25" s="309" t="s">
        <v>356</v>
      </c>
      <c r="F25" s="309">
        <v>664.9559999999999</v>
      </c>
      <c r="G25" s="309">
        <v>45.253688979864975</v>
      </c>
      <c r="H25" s="309">
        <v>5074.482</v>
      </c>
      <c r="I25" s="309">
        <v>746.30912688325054</v>
      </c>
      <c r="J25" s="309">
        <v>3279.2644308271197</v>
      </c>
    </row>
    <row r="26" spans="1:10" s="348" customFormat="1" ht="12.75" customHeight="1">
      <c r="A26" s="308"/>
      <c r="B26" s="347"/>
      <c r="C26" s="347"/>
      <c r="D26" s="347"/>
      <c r="E26" s="347"/>
      <c r="F26" s="347"/>
      <c r="G26" s="347"/>
      <c r="H26" s="347"/>
      <c r="I26" s="347"/>
      <c r="J26" s="347"/>
    </row>
    <row r="27" spans="1:10" s="348" customFormat="1" ht="12.75" customHeight="1">
      <c r="A27" s="505"/>
      <c r="B27" s="1476" t="s">
        <v>731</v>
      </c>
      <c r="C27" s="1476"/>
      <c r="D27" s="1476"/>
      <c r="E27" s="1476"/>
      <c r="F27" s="1476"/>
      <c r="G27" s="1476"/>
      <c r="H27" s="1476"/>
      <c r="I27" s="1476"/>
      <c r="J27" s="1476"/>
    </row>
    <row r="28" spans="1:10" s="348" customFormat="1" ht="12.75" customHeight="1">
      <c r="A28" s="505"/>
      <c r="B28" s="347"/>
      <c r="C28" s="347"/>
      <c r="D28" s="347"/>
      <c r="E28" s="347"/>
      <c r="F28" s="347"/>
      <c r="G28" s="347"/>
      <c r="H28" s="347"/>
      <c r="I28" s="347"/>
      <c r="J28" s="347"/>
    </row>
    <row r="29" spans="1:10" s="348" customFormat="1" ht="12.75" customHeight="1">
      <c r="A29" s="705" t="s">
        <v>435</v>
      </c>
      <c r="B29" s="345">
        <v>100</v>
      </c>
      <c r="C29" s="346">
        <v>0.4322651009073939</v>
      </c>
      <c r="D29" s="346">
        <v>8.2173588311390766</v>
      </c>
      <c r="E29" s="346">
        <v>61.55316185433076</v>
      </c>
      <c r="F29" s="346">
        <v>1.4943260640641514</v>
      </c>
      <c r="G29" s="346">
        <v>0.1275136412082922</v>
      </c>
      <c r="H29" s="346">
        <v>19.043518226162643</v>
      </c>
      <c r="I29" s="346">
        <v>1.9744680306210571</v>
      </c>
      <c r="J29" s="346">
        <v>7.1573882515666156</v>
      </c>
    </row>
    <row r="30" spans="1:10" s="348" customFormat="1" ht="12.75" customHeight="1">
      <c r="A30" s="705" t="s">
        <v>436</v>
      </c>
      <c r="B30" s="345">
        <v>100</v>
      </c>
      <c r="C30" s="346">
        <v>1.1346016224388948</v>
      </c>
      <c r="D30" s="346">
        <v>16.422156253874526</v>
      </c>
      <c r="E30" s="346">
        <v>53.022796347801524</v>
      </c>
      <c r="F30" s="346">
        <v>2.2741119573186341</v>
      </c>
      <c r="G30" s="346">
        <v>0.14661544196270465</v>
      </c>
      <c r="H30" s="346">
        <v>15.056744430548502</v>
      </c>
      <c r="I30" s="346">
        <v>2.0290251298049742</v>
      </c>
      <c r="J30" s="346">
        <v>9.9139488162502314</v>
      </c>
    </row>
    <row r="31" spans="1:10" s="348" customFormat="1" ht="12.75" customHeight="1">
      <c r="A31" s="705" t="s">
        <v>437</v>
      </c>
      <c r="B31" s="345">
        <v>100</v>
      </c>
      <c r="C31" s="346">
        <v>5.9308064096766566E-3</v>
      </c>
      <c r="D31" s="346">
        <v>1.2199056474061944</v>
      </c>
      <c r="E31" s="346">
        <v>59.25191825006506</v>
      </c>
      <c r="F31" s="346">
        <v>1.8975117304669318</v>
      </c>
      <c r="G31" s="346">
        <v>0.465737805890243</v>
      </c>
      <c r="H31" s="346">
        <v>2.0390362696476787</v>
      </c>
      <c r="I31" s="346">
        <v>10.996849910168557</v>
      </c>
      <c r="J31" s="346">
        <v>24.123109579945641</v>
      </c>
    </row>
    <row r="32" spans="1:10" s="348" customFormat="1" ht="12.75" customHeight="1">
      <c r="A32" s="705" t="s">
        <v>438</v>
      </c>
      <c r="B32" s="345">
        <v>100</v>
      </c>
      <c r="C32" s="346">
        <v>3.2971594640280024</v>
      </c>
      <c r="D32" s="346">
        <v>51.503402291047593</v>
      </c>
      <c r="E32" s="346">
        <v>23.142797708383615</v>
      </c>
      <c r="F32" s="346">
        <v>2.1967888136746558</v>
      </c>
      <c r="G32" s="346">
        <v>0.1519525671825388</v>
      </c>
      <c r="H32" s="346">
        <v>4.3119614515629383</v>
      </c>
      <c r="I32" s="346">
        <v>3.2001703038745992</v>
      </c>
      <c r="J32" s="346">
        <v>12.195767400246069</v>
      </c>
    </row>
    <row r="33" spans="1:18" s="348" customFormat="1" ht="12.75" customHeight="1">
      <c r="A33" s="705" t="s">
        <v>439</v>
      </c>
      <c r="B33" s="345">
        <v>100</v>
      </c>
      <c r="C33" s="346">
        <v>1.2488294626507985E-2</v>
      </c>
      <c r="D33" s="346">
        <v>6.6080150601104419</v>
      </c>
      <c r="E33" s="346">
        <v>89.748181134312802</v>
      </c>
      <c r="F33" s="346">
        <v>0.10553924836606619</v>
      </c>
      <c r="G33" s="346">
        <v>1.3636029943693334E-2</v>
      </c>
      <c r="H33" s="346">
        <v>0.92565366837630303</v>
      </c>
      <c r="I33" s="346">
        <v>0.38303299382100686</v>
      </c>
      <c r="J33" s="346">
        <v>2.2034535704431915</v>
      </c>
    </row>
    <row r="34" spans="1:18" s="348" customFormat="1" ht="12.75" customHeight="1">
      <c r="A34" s="705" t="s">
        <v>440</v>
      </c>
      <c r="B34" s="345">
        <v>100</v>
      </c>
      <c r="C34" s="310" t="s">
        <v>356</v>
      </c>
      <c r="D34" s="346">
        <v>38.616341356552368</v>
      </c>
      <c r="E34" s="310" t="s">
        <v>356</v>
      </c>
      <c r="F34" s="346">
        <v>1.3747347195545292</v>
      </c>
      <c r="G34" s="346">
        <v>2.1568839539276952E-2</v>
      </c>
      <c r="H34" s="346">
        <v>17.109675207226754</v>
      </c>
      <c r="I34" s="346">
        <v>1.1530870786916236</v>
      </c>
      <c r="J34" s="346">
        <v>13.746661614094279</v>
      </c>
    </row>
    <row r="35" spans="1:18" s="348" customFormat="1" ht="12.75" customHeight="1">
      <c r="A35" s="705" t="s">
        <v>441</v>
      </c>
      <c r="B35" s="345">
        <v>100</v>
      </c>
      <c r="C35" s="346">
        <v>0.43534561472578354</v>
      </c>
      <c r="D35" s="346">
        <v>4.7685027959201358</v>
      </c>
      <c r="E35" s="346">
        <v>76.528791984814262</v>
      </c>
      <c r="F35" s="346">
        <v>1.4952405354287153</v>
      </c>
      <c r="G35" s="346">
        <v>3.4578244112006475E-2</v>
      </c>
      <c r="H35" s="346">
        <v>11.324289297405732</v>
      </c>
      <c r="I35" s="346">
        <v>0.76740064977114619</v>
      </c>
      <c r="J35" s="346">
        <v>4.6458508778222427</v>
      </c>
    </row>
    <row r="36" spans="1:18" s="348" customFormat="1" ht="12.75" customHeight="1">
      <c r="A36" s="705" t="s">
        <v>442</v>
      </c>
      <c r="B36" s="345">
        <v>100</v>
      </c>
      <c r="C36" s="346">
        <v>12.226566125920357</v>
      </c>
      <c r="D36" s="346">
        <v>16.335029613848047</v>
      </c>
      <c r="E36" s="346">
        <v>5.242879944030947</v>
      </c>
      <c r="F36" s="346">
        <v>6.1232048577101814</v>
      </c>
      <c r="G36" s="346">
        <v>0.59925869718763436</v>
      </c>
      <c r="H36" s="346">
        <v>13.878508159535766</v>
      </c>
      <c r="I36" s="346">
        <v>8.9549559187030816</v>
      </c>
      <c r="J36" s="346">
        <v>36.639596683063971</v>
      </c>
    </row>
    <row r="37" spans="1:18" s="348" customFormat="1" ht="12.75" customHeight="1">
      <c r="A37" s="705" t="s">
        <v>443</v>
      </c>
      <c r="B37" s="345">
        <v>100</v>
      </c>
      <c r="C37" s="346">
        <v>3.8250689094596648</v>
      </c>
      <c r="D37" s="346">
        <v>10.646125132352395</v>
      </c>
      <c r="E37" s="346">
        <v>71.692326019371052</v>
      </c>
      <c r="F37" s="346">
        <v>1.1361149434679232</v>
      </c>
      <c r="G37" s="346">
        <v>8.4202086074789156E-2</v>
      </c>
      <c r="H37" s="346">
        <v>3.6430775762111187</v>
      </c>
      <c r="I37" s="346">
        <v>1.1567540598791117</v>
      </c>
      <c r="J37" s="346">
        <v>7.8163312731839421</v>
      </c>
    </row>
    <row r="38" spans="1:18" s="348" customFormat="1" ht="12.75" customHeight="1">
      <c r="A38" s="705" t="s">
        <v>444</v>
      </c>
      <c r="B38" s="345">
        <v>100</v>
      </c>
      <c r="C38" s="346">
        <v>0.54774288462846465</v>
      </c>
      <c r="D38" s="346">
        <v>35.469625422336428</v>
      </c>
      <c r="E38" s="346">
        <v>31.680385603267496</v>
      </c>
      <c r="F38" s="346">
        <v>1.672399634842973</v>
      </c>
      <c r="G38" s="346">
        <v>0.10905740571578437</v>
      </c>
      <c r="H38" s="346">
        <v>17.719198643515995</v>
      </c>
      <c r="I38" s="346">
        <v>2.1290440989962032</v>
      </c>
      <c r="J38" s="346">
        <v>10.672546306696638</v>
      </c>
    </row>
    <row r="39" spans="1:18" s="348" customFormat="1" ht="12.75" customHeight="1">
      <c r="A39" s="705" t="s">
        <v>445</v>
      </c>
      <c r="B39" s="345">
        <v>100</v>
      </c>
      <c r="C39" s="346">
        <v>0.44130787847759284</v>
      </c>
      <c r="D39" s="346">
        <v>63.952304038020692</v>
      </c>
      <c r="E39" s="346">
        <v>12.049796517959974</v>
      </c>
      <c r="F39" s="346">
        <v>1.2763710486481341</v>
      </c>
      <c r="G39" s="346">
        <v>9.8305329940384614E-2</v>
      </c>
      <c r="H39" s="346">
        <v>13.530348560516684</v>
      </c>
      <c r="I39" s="346">
        <v>2.3134948492662417</v>
      </c>
      <c r="J39" s="346">
        <v>6.3380717771702884</v>
      </c>
    </row>
    <row r="40" spans="1:18" s="348" customFormat="1" ht="12.75" customHeight="1">
      <c r="A40" s="705" t="s">
        <v>446</v>
      </c>
      <c r="B40" s="345">
        <v>100</v>
      </c>
      <c r="C40" s="346">
        <v>0.30473181496698754</v>
      </c>
      <c r="D40" s="346">
        <v>16.177005532118311</v>
      </c>
      <c r="E40" s="346">
        <v>26.435196012439931</v>
      </c>
      <c r="F40" s="346">
        <v>3.0027045201197167</v>
      </c>
      <c r="G40" s="346">
        <v>0.16683749230198003</v>
      </c>
      <c r="H40" s="346">
        <v>38.366986627292697</v>
      </c>
      <c r="I40" s="346">
        <v>2.6628724045114835</v>
      </c>
      <c r="J40" s="346">
        <v>12.883665596248878</v>
      </c>
    </row>
    <row r="41" spans="1:18" s="348" customFormat="1" ht="12.75" customHeight="1">
      <c r="A41" s="705" t="s">
        <v>447</v>
      </c>
      <c r="B41" s="345">
        <v>100</v>
      </c>
      <c r="C41" s="346">
        <v>1.4302449857702504</v>
      </c>
      <c r="D41" s="346">
        <v>32.742488009558663</v>
      </c>
      <c r="E41" s="346">
        <v>7.2972075970716119</v>
      </c>
      <c r="F41" s="346">
        <v>4.9720346457872457</v>
      </c>
      <c r="G41" s="346">
        <v>0.46683298470887807</v>
      </c>
      <c r="H41" s="346">
        <v>33.431221758608174</v>
      </c>
      <c r="I41" s="346">
        <v>4.6593310682081395</v>
      </c>
      <c r="J41" s="346">
        <v>15.000577137711193</v>
      </c>
    </row>
    <row r="42" spans="1:18" s="348" customFormat="1" ht="12.75" customHeight="1">
      <c r="A42" s="705" t="s">
        <v>448</v>
      </c>
      <c r="B42" s="345">
        <v>100</v>
      </c>
      <c r="C42" s="346">
        <v>2.6596633517380628</v>
      </c>
      <c r="D42" s="346">
        <v>48.416013191566861</v>
      </c>
      <c r="E42" s="346">
        <v>15.609134092888688</v>
      </c>
      <c r="F42" s="346">
        <v>3.6742299276960586</v>
      </c>
      <c r="G42" s="346">
        <v>0.3620256114150619</v>
      </c>
      <c r="H42" s="346">
        <v>12.484923290486147</v>
      </c>
      <c r="I42" s="346">
        <v>4.73397283504623</v>
      </c>
      <c r="J42" s="346">
        <v>12.060037699162903</v>
      </c>
    </row>
    <row r="43" spans="1:18" s="348" customFormat="1" ht="12.75" customHeight="1">
      <c r="A43" s="705" t="s">
        <v>449</v>
      </c>
      <c r="B43" s="345">
        <v>100</v>
      </c>
      <c r="C43" s="346">
        <v>0.78065413416966933</v>
      </c>
      <c r="D43" s="346">
        <v>3.1721050033273301</v>
      </c>
      <c r="E43" s="346">
        <v>88.572387070484297</v>
      </c>
      <c r="F43" s="346">
        <v>0.58656665891556381</v>
      </c>
      <c r="G43" s="346">
        <v>5.2068064527056188E-2</v>
      </c>
      <c r="H43" s="346">
        <v>1.2887512191491757</v>
      </c>
      <c r="I43" s="346">
        <v>0.85937925711146745</v>
      </c>
      <c r="J43" s="346">
        <v>4.6880885923154443</v>
      </c>
    </row>
    <row r="44" spans="1:18" s="348" customFormat="1" ht="12.75" customHeight="1">
      <c r="A44" s="705" t="s">
        <v>450</v>
      </c>
      <c r="B44" s="345">
        <v>100</v>
      </c>
      <c r="C44" s="346">
        <v>3.0059920801243276</v>
      </c>
      <c r="D44" s="346">
        <v>19.742813981334223</v>
      </c>
      <c r="E44" s="346">
        <v>0.92539398061895273</v>
      </c>
      <c r="F44" s="346">
        <v>14.674843918607264</v>
      </c>
      <c r="G44" s="346">
        <v>0.52345846372211291</v>
      </c>
      <c r="H44" s="346">
        <v>33.476696562860795</v>
      </c>
      <c r="I44" s="346">
        <v>4.8908290403033909</v>
      </c>
      <c r="J44" s="346">
        <v>22.759971972428936</v>
      </c>
    </row>
    <row r="45" spans="1:18" s="348" customFormat="1" ht="20.25" customHeight="1">
      <c r="A45" s="705" t="s">
        <v>460</v>
      </c>
      <c r="B45" s="345">
        <v>100</v>
      </c>
      <c r="C45" s="310" t="s">
        <v>356</v>
      </c>
      <c r="D45" s="346">
        <v>20.127752437320762</v>
      </c>
      <c r="E45" s="310" t="s">
        <v>356</v>
      </c>
      <c r="F45" s="346">
        <v>1.7270548680463853</v>
      </c>
      <c r="G45" s="346">
        <v>0.11753500058610325</v>
      </c>
      <c r="H45" s="346">
        <v>13.179682326219716</v>
      </c>
      <c r="I45" s="346">
        <v>1.9383490195609414</v>
      </c>
      <c r="J45" s="346">
        <v>8.5170591721427229</v>
      </c>
    </row>
    <row r="46" spans="1:18" s="348" customFormat="1" ht="12.75" customHeight="1">
      <c r="A46" s="308"/>
      <c r="B46" s="506"/>
      <c r="C46" s="347"/>
      <c r="D46" s="347"/>
      <c r="E46" s="347"/>
      <c r="F46" s="347"/>
      <c r="G46" s="347"/>
      <c r="H46" s="347"/>
      <c r="I46" s="347"/>
      <c r="J46" s="347"/>
    </row>
    <row r="47" spans="1:18" s="374" customFormat="1" ht="20.149999999999999" customHeight="1">
      <c r="A47" s="248"/>
      <c r="B47" s="1281" t="s">
        <v>1054</v>
      </c>
      <c r="C47" s="1281"/>
      <c r="D47" s="1281"/>
      <c r="E47" s="1281"/>
      <c r="F47" s="1281"/>
      <c r="G47" s="1281"/>
      <c r="H47" s="1281"/>
      <c r="I47" s="1281"/>
      <c r="J47" s="1281"/>
      <c r="K47" s="146"/>
      <c r="L47" s="371"/>
      <c r="M47" s="371"/>
      <c r="N47" s="371"/>
      <c r="O47" s="371"/>
      <c r="P47" s="371"/>
      <c r="Q47" s="371"/>
      <c r="R47" s="371"/>
    </row>
    <row r="48" spans="1:18" s="348" customFormat="1" ht="12.75" customHeight="1"/>
    <row r="49" s="348" customFormat="1" ht="12.75" customHeight="1"/>
    <row r="50" s="348" customFormat="1" ht="12.75" customHeight="1"/>
    <row r="51" s="348" customFormat="1" ht="12.75" customHeight="1"/>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&amp;"Arial,Fett"Wassereinsatz der Wirtschaftszweige*) und privaten Haushalte 2010 nach Bundesländern</oddHeader>
    <oddFooter>&amp;CStatistische Ämter der Länder – Indikatoren und Kennzahlen, UGRdL 2020</oddFooter>
  </headerFooter>
  <rowBreaks count="1" manualBreakCount="1">
    <brk id="25" max="16383" man="1"/>
  </rowBreaks>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51"/>
  <sheetViews>
    <sheetView showGridLines="0" showRowColHeaders="0" zoomScaleNormal="100" workbookViewId="0">
      <pane ySplit="5" topLeftCell="A6" activePane="bottomLeft" state="frozen"/>
      <selection pane="bottomLeft"/>
    </sheetView>
  </sheetViews>
  <sheetFormatPr baseColWidth="10" defaultColWidth="11.453125" defaultRowHeight="12.75" customHeight="1"/>
  <cols>
    <col min="1" max="1" width="25" style="348" customWidth="1"/>
    <col min="2" max="10" width="12.1796875" style="348" customWidth="1"/>
    <col min="11" max="16384" width="11.453125" style="500"/>
  </cols>
  <sheetData>
    <row r="1" spans="1:10" ht="12.75" customHeight="1">
      <c r="A1" s="123" t="s">
        <v>322</v>
      </c>
    </row>
    <row r="3" spans="1:10" ht="12.75" customHeight="1">
      <c r="A3" s="465" t="s">
        <v>1070</v>
      </c>
      <c r="B3" s="465" t="s">
        <v>1165</v>
      </c>
      <c r="C3" s="465"/>
      <c r="D3" s="465"/>
      <c r="E3" s="465"/>
      <c r="F3" s="465"/>
      <c r="G3" s="465"/>
      <c r="H3" s="465"/>
      <c r="I3" s="465"/>
      <c r="J3" s="465"/>
    </row>
    <row r="4" spans="1:10" ht="12.75" customHeight="1">
      <c r="A4" s="465"/>
      <c r="B4" s="465"/>
      <c r="C4" s="465"/>
      <c r="D4" s="465"/>
      <c r="E4" s="465"/>
      <c r="F4" s="465"/>
      <c r="G4" s="465"/>
      <c r="H4" s="465"/>
      <c r="I4" s="465"/>
      <c r="J4" s="465"/>
    </row>
    <row r="5" spans="1:10" s="348" customFormat="1" ht="122.15" customHeight="1">
      <c r="A5" s="501" t="s">
        <v>433</v>
      </c>
      <c r="B5" s="336" t="s">
        <v>456</v>
      </c>
      <c r="C5" s="502" t="s">
        <v>1047</v>
      </c>
      <c r="D5" s="502" t="s">
        <v>1048</v>
      </c>
      <c r="E5" s="502" t="s">
        <v>1049</v>
      </c>
      <c r="F5" s="502" t="s">
        <v>1050</v>
      </c>
      <c r="G5" s="502" t="s">
        <v>583</v>
      </c>
      <c r="H5" s="502" t="s">
        <v>1051</v>
      </c>
      <c r="I5" s="502" t="s">
        <v>1052</v>
      </c>
      <c r="J5" s="502" t="s">
        <v>1053</v>
      </c>
    </row>
    <row r="6" spans="1:10" ht="12.75" customHeight="1">
      <c r="A6" s="465"/>
      <c r="B6" s="465"/>
      <c r="C6" s="465"/>
      <c r="D6" s="465"/>
      <c r="E6" s="465"/>
      <c r="F6" s="503"/>
      <c r="G6" s="466"/>
      <c r="H6" s="466"/>
      <c r="I6" s="466"/>
      <c r="J6" s="465"/>
    </row>
    <row r="7" spans="1:10" ht="15">
      <c r="A7" s="465"/>
      <c r="B7" s="1475" t="s">
        <v>1042</v>
      </c>
      <c r="C7" s="1475"/>
      <c r="D7" s="1475"/>
      <c r="E7" s="1475"/>
      <c r="F7" s="1475"/>
      <c r="G7" s="1475"/>
      <c r="H7" s="1475"/>
      <c r="I7" s="1475"/>
      <c r="J7" s="1475"/>
    </row>
    <row r="8" spans="1:10" ht="12.75" customHeight="1">
      <c r="A8" s="466"/>
      <c r="C8" s="504"/>
      <c r="D8" s="504"/>
      <c r="E8" s="504"/>
      <c r="F8" s="504"/>
      <c r="G8" s="504"/>
      <c r="H8" s="504"/>
      <c r="I8" s="504"/>
      <c r="J8" s="504"/>
    </row>
    <row r="9" spans="1:10" ht="12.75" customHeight="1">
      <c r="A9" s="705" t="s">
        <v>435</v>
      </c>
      <c r="B9" s="309">
        <v>5248.2375318118893</v>
      </c>
      <c r="C9" s="309">
        <v>28.673273502021988</v>
      </c>
      <c r="D9" s="309">
        <v>441.29571439973864</v>
      </c>
      <c r="E9" s="309">
        <v>2978.9601899999998</v>
      </c>
      <c r="F9" s="309">
        <v>91.170600000000007</v>
      </c>
      <c r="G9" s="309">
        <v>7.7704168423483502</v>
      </c>
      <c r="H9" s="309">
        <v>1178.152855</v>
      </c>
      <c r="I9" s="309">
        <v>112.48927674143563</v>
      </c>
      <c r="J9" s="309">
        <v>409.72520532634434</v>
      </c>
    </row>
    <row r="10" spans="1:10" ht="12.75" customHeight="1">
      <c r="A10" s="705" t="s">
        <v>436</v>
      </c>
      <c r="B10" s="309">
        <v>4388.4064480748248</v>
      </c>
      <c r="C10" s="309">
        <v>63.343282115668657</v>
      </c>
      <c r="D10" s="309">
        <v>830.96293554046918</v>
      </c>
      <c r="E10" s="309">
        <v>1835.0709999999999</v>
      </c>
      <c r="F10" s="309">
        <v>125.206</v>
      </c>
      <c r="G10" s="309">
        <v>12.57865432342088</v>
      </c>
      <c r="H10" s="309">
        <v>859.41800000000001</v>
      </c>
      <c r="I10" s="309">
        <v>121.81371067172292</v>
      </c>
      <c r="J10" s="309">
        <v>540.0128654235433</v>
      </c>
    </row>
    <row r="11" spans="1:10" ht="12.75" customHeight="1">
      <c r="A11" s="705" t="s">
        <v>437</v>
      </c>
      <c r="B11" s="309">
        <v>544.39111154298507</v>
      </c>
      <c r="C11" s="309">
        <v>4.3770063999999997E-2</v>
      </c>
      <c r="D11" s="309">
        <v>7.879688595235633</v>
      </c>
      <c r="E11" s="309">
        <v>325.64400000000001</v>
      </c>
      <c r="F11" s="309">
        <v>14.128</v>
      </c>
      <c r="G11" s="309">
        <v>2.3478773939899504</v>
      </c>
      <c r="H11" s="309">
        <v>10.454000000000001</v>
      </c>
      <c r="I11" s="309">
        <v>55.599364920341799</v>
      </c>
      <c r="J11" s="309">
        <v>128.29441056941772</v>
      </c>
    </row>
    <row r="12" spans="1:10" ht="12.75" customHeight="1">
      <c r="A12" s="705" t="s">
        <v>438</v>
      </c>
      <c r="B12" s="309">
        <v>666.72878701079003</v>
      </c>
      <c r="C12" s="309">
        <v>24.484069206749286</v>
      </c>
      <c r="D12" s="309">
        <v>340.49462485375324</v>
      </c>
      <c r="E12" s="309">
        <v>158.67699999999999</v>
      </c>
      <c r="F12" s="309">
        <v>14.237</v>
      </c>
      <c r="G12" s="309">
        <v>0.87524908226095588</v>
      </c>
      <c r="H12" s="309">
        <v>24.539000000000001</v>
      </c>
      <c r="I12" s="309">
        <v>15.777326087893579</v>
      </c>
      <c r="J12" s="309">
        <v>87.644517780132986</v>
      </c>
    </row>
    <row r="13" spans="1:10" ht="12.75" customHeight="1">
      <c r="A13" s="705" t="s">
        <v>439</v>
      </c>
      <c r="B13" s="309">
        <v>1142.4639999999999</v>
      </c>
      <c r="C13" s="309">
        <v>0.16200000000000001</v>
      </c>
      <c r="D13" s="309">
        <v>61.015999999999998</v>
      </c>
      <c r="E13" s="309">
        <v>1035.461</v>
      </c>
      <c r="F13" s="309">
        <v>2.1589999999999998</v>
      </c>
      <c r="G13" s="309">
        <v>0.32300000000000001</v>
      </c>
      <c r="H13" s="309">
        <v>12.111000000000001</v>
      </c>
      <c r="I13" s="309">
        <v>5.0209999999999999</v>
      </c>
      <c r="J13" s="309">
        <v>26.210999999999999</v>
      </c>
    </row>
    <row r="14" spans="1:10" ht="12.75" customHeight="1">
      <c r="A14" s="705" t="s">
        <v>440</v>
      </c>
      <c r="B14" s="309">
        <v>536.64714826827094</v>
      </c>
      <c r="C14" s="309" t="s">
        <v>356</v>
      </c>
      <c r="D14" s="309">
        <v>206.51867810449284</v>
      </c>
      <c r="E14" s="309" t="s">
        <v>356</v>
      </c>
      <c r="F14" s="309">
        <v>7.4880000000000004</v>
      </c>
      <c r="G14" s="309">
        <v>0.20169066355842974</v>
      </c>
      <c r="H14" s="309">
        <v>77.262513000000013</v>
      </c>
      <c r="I14" s="309">
        <v>9.6527524830821818</v>
      </c>
      <c r="J14" s="309">
        <v>79.788881844391383</v>
      </c>
    </row>
    <row r="15" spans="1:10" ht="12.75" customHeight="1">
      <c r="A15" s="705" t="s">
        <v>441</v>
      </c>
      <c r="B15" s="309">
        <v>1712.2551248281391</v>
      </c>
      <c r="C15" s="309">
        <v>15.839962426371399</v>
      </c>
      <c r="D15" s="309">
        <v>313.44403895582252</v>
      </c>
      <c r="E15" s="309">
        <v>420.32799999999997</v>
      </c>
      <c r="F15" s="309">
        <v>57.148000000000003</v>
      </c>
      <c r="G15" s="309">
        <v>1.875040345035764</v>
      </c>
      <c r="H15" s="309">
        <v>616.18200000000002</v>
      </c>
      <c r="I15" s="309">
        <v>38.53004217959684</v>
      </c>
      <c r="J15" s="309">
        <v>248.90804092131256</v>
      </c>
    </row>
    <row r="16" spans="1:10" ht="12.75" customHeight="1">
      <c r="A16" s="705" t="s">
        <v>442</v>
      </c>
      <c r="B16" s="309">
        <v>164.50940597536933</v>
      </c>
      <c r="C16" s="309">
        <v>22.786639487230538</v>
      </c>
      <c r="D16" s="309">
        <v>29.571689269341121</v>
      </c>
      <c r="E16" s="309">
        <v>7.9029999999999996</v>
      </c>
      <c r="F16" s="309">
        <v>8.3930000000000007</v>
      </c>
      <c r="G16" s="309">
        <v>1.2916933607666139</v>
      </c>
      <c r="H16" s="309">
        <v>19.504000000000001</v>
      </c>
      <c r="I16" s="309">
        <v>19.63078704298994</v>
      </c>
      <c r="J16" s="309">
        <v>55.428596815041104</v>
      </c>
    </row>
    <row r="17" spans="1:10" ht="12.75" customHeight="1">
      <c r="A17" s="705" t="s">
        <v>443</v>
      </c>
      <c r="B17" s="309">
        <v>3095.9828593758939</v>
      </c>
      <c r="C17" s="309">
        <v>215.92753026636817</v>
      </c>
      <c r="D17" s="309">
        <v>463.38356577445626</v>
      </c>
      <c r="E17" s="309">
        <v>1855.796</v>
      </c>
      <c r="F17" s="309">
        <v>49.341000000000001</v>
      </c>
      <c r="G17" s="309">
        <v>3.7736115898207476</v>
      </c>
      <c r="H17" s="309">
        <v>124.9</v>
      </c>
      <c r="I17" s="309">
        <v>55.684412055019308</v>
      </c>
      <c r="J17" s="309">
        <v>327.17673969023002</v>
      </c>
    </row>
    <row r="18" spans="1:10" ht="12.75" customHeight="1">
      <c r="A18" s="705" t="s">
        <v>444</v>
      </c>
      <c r="B18" s="309">
        <v>6400.8780863264128</v>
      </c>
      <c r="C18" s="309">
        <v>70.877122890761655</v>
      </c>
      <c r="D18" s="309">
        <v>1975.8310991253979</v>
      </c>
      <c r="E18" s="309">
        <v>2240.4560000000001</v>
      </c>
      <c r="F18" s="309">
        <v>172.00399999999999</v>
      </c>
      <c r="G18" s="309">
        <v>2.6248655129241381</v>
      </c>
      <c r="H18" s="309">
        <v>1100.8499999999999</v>
      </c>
      <c r="I18" s="309">
        <v>60.942547600019985</v>
      </c>
      <c r="J18" s="309">
        <v>777.29245119730945</v>
      </c>
    </row>
    <row r="19" spans="1:10" ht="12.75" customHeight="1">
      <c r="A19" s="705" t="s">
        <v>445</v>
      </c>
      <c r="B19" s="309">
        <v>2258.7436794512523</v>
      </c>
      <c r="C19" s="309">
        <v>21.143095238865353</v>
      </c>
      <c r="D19" s="309">
        <v>1414.3206032693051</v>
      </c>
      <c r="E19" s="309">
        <v>209.58500000000001</v>
      </c>
      <c r="F19" s="309">
        <v>31.462</v>
      </c>
      <c r="G19" s="309">
        <v>2.583077874148282</v>
      </c>
      <c r="H19" s="309">
        <v>352.91</v>
      </c>
      <c r="I19" s="309">
        <v>69.64608809812556</v>
      </c>
      <c r="J19" s="309">
        <v>157.09381497080821</v>
      </c>
    </row>
    <row r="20" spans="1:10" ht="12.75" customHeight="1">
      <c r="A20" s="705" t="s">
        <v>446</v>
      </c>
      <c r="B20" s="309">
        <v>328.65820355878105</v>
      </c>
      <c r="C20" s="309">
        <v>0.93885579588034451</v>
      </c>
      <c r="D20" s="309">
        <v>49.479738357126905</v>
      </c>
      <c r="E20" s="309">
        <v>98.647165999999999</v>
      </c>
      <c r="F20" s="309">
        <v>9.02</v>
      </c>
      <c r="G20" s="309">
        <v>0.41381856182443261</v>
      </c>
      <c r="H20" s="309">
        <v>124.99720299999997</v>
      </c>
      <c r="I20" s="309">
        <v>7.7470584367229263</v>
      </c>
      <c r="J20" s="309">
        <v>37.41436340722651</v>
      </c>
    </row>
    <row r="21" spans="1:10" ht="12.75" customHeight="1">
      <c r="A21" s="705" t="s">
        <v>447</v>
      </c>
      <c r="B21" s="309">
        <v>775.28220872563975</v>
      </c>
      <c r="C21" s="309">
        <v>11.741557020334744</v>
      </c>
      <c r="D21" s="309">
        <v>279.61592653666912</v>
      </c>
      <c r="E21" s="309">
        <v>63.061999999999998</v>
      </c>
      <c r="F21" s="309">
        <v>36.200000000000003</v>
      </c>
      <c r="G21" s="309">
        <v>3.3949036807952373</v>
      </c>
      <c r="H21" s="309">
        <v>230.25700000000001</v>
      </c>
      <c r="I21" s="309">
        <v>35.159491464453509</v>
      </c>
      <c r="J21" s="309">
        <v>115.85133002338706</v>
      </c>
    </row>
    <row r="22" spans="1:10" ht="12.75" customHeight="1">
      <c r="A22" s="705" t="s">
        <v>448</v>
      </c>
      <c r="B22" s="309">
        <v>515.3261980759363</v>
      </c>
      <c r="C22" s="309" t="s">
        <v>356</v>
      </c>
      <c r="D22" s="309">
        <v>256.3449430822065</v>
      </c>
      <c r="E22" s="309" t="s">
        <v>356</v>
      </c>
      <c r="F22" s="309">
        <v>19.23</v>
      </c>
      <c r="G22" s="309">
        <v>2.0804768772488291</v>
      </c>
      <c r="H22" s="309">
        <v>58.725999999999999</v>
      </c>
      <c r="I22" s="309">
        <v>38.626797454311713</v>
      </c>
      <c r="J22" s="309">
        <v>69.14661105437176</v>
      </c>
    </row>
    <row r="23" spans="1:10" ht="12.75" customHeight="1">
      <c r="A23" s="705" t="s">
        <v>449</v>
      </c>
      <c r="B23" s="309">
        <v>2598.6178685861464</v>
      </c>
      <c r="C23" s="309">
        <v>23.559902589287379</v>
      </c>
      <c r="D23" s="309">
        <v>86.882590856415618</v>
      </c>
      <c r="E23" s="309">
        <v>2288.367076</v>
      </c>
      <c r="F23" s="309">
        <v>14.287000000000145</v>
      </c>
      <c r="G23" s="309">
        <v>1.8035406567294472</v>
      </c>
      <c r="H23" s="309">
        <v>33.616310000000006</v>
      </c>
      <c r="I23" s="309">
        <v>29.3734702816046</v>
      </c>
      <c r="J23" s="309">
        <v>120.72797820210914</v>
      </c>
    </row>
    <row r="24" spans="1:10" ht="12.75" customHeight="1">
      <c r="A24" s="705" t="s">
        <v>450</v>
      </c>
      <c r="B24" s="309">
        <v>275.17193436362271</v>
      </c>
      <c r="C24" s="309">
        <v>8.560482915237877</v>
      </c>
      <c r="D24" s="309">
        <v>58.233313685506729</v>
      </c>
      <c r="E24" s="309">
        <v>1.623</v>
      </c>
      <c r="F24" s="309">
        <v>27.297999999999998</v>
      </c>
      <c r="G24" s="309">
        <v>10.024443214842615</v>
      </c>
      <c r="H24" s="309">
        <v>90.65</v>
      </c>
      <c r="I24" s="309">
        <v>15.358606697625985</v>
      </c>
      <c r="J24" s="309">
        <v>63.424087850409471</v>
      </c>
    </row>
    <row r="25" spans="1:10" s="348" customFormat="1" ht="20.25" customHeight="1">
      <c r="A25" s="705" t="s">
        <v>460</v>
      </c>
      <c r="B25" s="309">
        <v>30652.300595975958</v>
      </c>
      <c r="C25" s="309">
        <v>525.99576129932098</v>
      </c>
      <c r="D25" s="309">
        <v>6815.275150405937</v>
      </c>
      <c r="E25" s="309">
        <v>13728.572215999999</v>
      </c>
      <c r="F25" s="309">
        <v>678.77160000000015</v>
      </c>
      <c r="G25" s="309">
        <v>53.962359979714677</v>
      </c>
      <c r="H25" s="309">
        <v>4914.5298809999995</v>
      </c>
      <c r="I25" s="309">
        <v>691.05273221494633</v>
      </c>
      <c r="J25" s="309">
        <v>3244.1408950760351</v>
      </c>
    </row>
    <row r="26" spans="1:10" s="348" customFormat="1" ht="12.75" customHeight="1">
      <c r="A26" s="308"/>
      <c r="B26" s="347"/>
      <c r="C26" s="347"/>
      <c r="D26" s="347"/>
      <c r="E26" s="347"/>
      <c r="F26" s="347"/>
      <c r="G26" s="347"/>
      <c r="H26" s="347"/>
      <c r="I26" s="347"/>
      <c r="J26" s="347"/>
    </row>
    <row r="27" spans="1:10" s="348" customFormat="1" ht="12.75" customHeight="1">
      <c r="A27" s="505"/>
      <c r="B27" s="1476" t="s">
        <v>731</v>
      </c>
      <c r="C27" s="1476"/>
      <c r="D27" s="1476"/>
      <c r="E27" s="1476"/>
      <c r="F27" s="1476"/>
      <c r="G27" s="1476"/>
      <c r="H27" s="1476"/>
      <c r="I27" s="1476"/>
      <c r="J27" s="1476"/>
    </row>
    <row r="28" spans="1:10" s="348" customFormat="1" ht="12.75" customHeight="1">
      <c r="A28" s="505"/>
      <c r="B28" s="347"/>
      <c r="C28" s="347"/>
      <c r="D28" s="347"/>
      <c r="E28" s="347"/>
      <c r="F28" s="347"/>
      <c r="G28" s="347"/>
      <c r="H28" s="347"/>
      <c r="I28" s="347"/>
      <c r="J28" s="347"/>
    </row>
    <row r="29" spans="1:10" s="348" customFormat="1" ht="12.75" customHeight="1">
      <c r="A29" s="705" t="s">
        <v>435</v>
      </c>
      <c r="B29" s="345">
        <v>100</v>
      </c>
      <c r="C29" s="346">
        <v>0.54634100168333832</v>
      </c>
      <c r="D29" s="346">
        <v>8.408455442895832</v>
      </c>
      <c r="E29" s="346">
        <v>56.761154043489924</v>
      </c>
      <c r="F29" s="346">
        <v>1.7371660380722989</v>
      </c>
      <c r="G29" s="346">
        <v>0.14805764402332053</v>
      </c>
      <c r="H29" s="346">
        <v>22.448542922432424</v>
      </c>
      <c r="I29" s="346">
        <v>2.1433724380725598</v>
      </c>
      <c r="J29" s="346">
        <v>7.8069104693302975</v>
      </c>
    </row>
    <row r="30" spans="1:10" s="348" customFormat="1" ht="12.75" customHeight="1">
      <c r="A30" s="705" t="s">
        <v>436</v>
      </c>
      <c r="B30" s="345">
        <v>100</v>
      </c>
      <c r="C30" s="346">
        <v>1.4434233215443635</v>
      </c>
      <c r="D30" s="346">
        <v>18.935414150277925</v>
      </c>
      <c r="E30" s="346">
        <v>41.816340890781383</v>
      </c>
      <c r="F30" s="346">
        <v>2.8531085595986063</v>
      </c>
      <c r="G30" s="346">
        <v>0.28663375811370168</v>
      </c>
      <c r="H30" s="346">
        <v>19.583828666941802</v>
      </c>
      <c r="I30" s="346">
        <v>2.7758073941661006</v>
      </c>
      <c r="J30" s="346">
        <v>12.305443258576121</v>
      </c>
    </row>
    <row r="31" spans="1:10" s="348" customFormat="1" ht="12.75" customHeight="1">
      <c r="A31" s="705" t="s">
        <v>437</v>
      </c>
      <c r="B31" s="345">
        <v>100</v>
      </c>
      <c r="C31" s="346">
        <v>8.0401871139925696E-3</v>
      </c>
      <c r="D31" s="346">
        <v>1.447431530045004</v>
      </c>
      <c r="E31" s="346">
        <v>59.818022942552616</v>
      </c>
      <c r="F31" s="346">
        <v>2.595192996439005</v>
      </c>
      <c r="G31" s="346">
        <v>0.43128503463902756</v>
      </c>
      <c r="H31" s="346">
        <v>1.9203105595111383</v>
      </c>
      <c r="I31" s="346">
        <v>10.213128712324995</v>
      </c>
      <c r="J31" s="346">
        <v>23.566588037374231</v>
      </c>
    </row>
    <row r="32" spans="1:10" s="348" customFormat="1" ht="12.75" customHeight="1">
      <c r="A32" s="705" t="s">
        <v>438</v>
      </c>
      <c r="B32" s="345">
        <v>100</v>
      </c>
      <c r="C32" s="346">
        <v>3.6722681971662112</v>
      </c>
      <c r="D32" s="346">
        <v>51.069435051743582</v>
      </c>
      <c r="E32" s="346">
        <v>23.799332365925281</v>
      </c>
      <c r="F32" s="346">
        <v>2.1353510268890785</v>
      </c>
      <c r="G32" s="346">
        <v>0.13127513005476263</v>
      </c>
      <c r="H32" s="346">
        <v>3.6805070484534026</v>
      </c>
      <c r="I32" s="346">
        <v>2.3663784128220411</v>
      </c>
      <c r="J32" s="346">
        <v>13.145452766945636</v>
      </c>
    </row>
    <row r="33" spans="1:18" s="348" customFormat="1" ht="12.75" customHeight="1">
      <c r="A33" s="705" t="s">
        <v>439</v>
      </c>
      <c r="B33" s="345">
        <v>100</v>
      </c>
      <c r="C33" s="346">
        <v>1.417987787799003E-2</v>
      </c>
      <c r="D33" s="346">
        <v>5.3407372136014795</v>
      </c>
      <c r="E33" s="346">
        <v>90.634015601366883</v>
      </c>
      <c r="F33" s="346">
        <v>0.1889775082628424</v>
      </c>
      <c r="G33" s="346">
        <v>2.8272225645622096E-2</v>
      </c>
      <c r="H33" s="346">
        <v>1.0600771665452917</v>
      </c>
      <c r="I33" s="346">
        <v>0.43948868410733299</v>
      </c>
      <c r="J33" s="346">
        <v>2.2942517225925716</v>
      </c>
    </row>
    <row r="34" spans="1:18" s="348" customFormat="1" ht="12.75" customHeight="1">
      <c r="A34" s="705" t="s">
        <v>440</v>
      </c>
      <c r="B34" s="345">
        <v>100</v>
      </c>
      <c r="C34" s="310" t="s">
        <v>356</v>
      </c>
      <c r="D34" s="346">
        <v>38.483140881474277</v>
      </c>
      <c r="E34" s="310" t="s">
        <v>356</v>
      </c>
      <c r="F34" s="346">
        <v>1.3953302508293095</v>
      </c>
      <c r="G34" s="346">
        <v>3.7583478121382685E-2</v>
      </c>
      <c r="H34" s="346">
        <v>14.397265176815274</v>
      </c>
      <c r="I34" s="346">
        <v>1.798714949707839</v>
      </c>
      <c r="J34" s="346">
        <v>14.86803425712136</v>
      </c>
    </row>
    <row r="35" spans="1:18" s="348" customFormat="1" ht="12.75" customHeight="1">
      <c r="A35" s="705" t="s">
        <v>441</v>
      </c>
      <c r="B35" s="345">
        <v>100</v>
      </c>
      <c r="C35" s="346">
        <v>0.92509359129301916</v>
      </c>
      <c r="D35" s="346">
        <v>18.305919159522634</v>
      </c>
      <c r="E35" s="346">
        <v>24.548210947372038</v>
      </c>
      <c r="F35" s="346">
        <v>3.3375867399279073</v>
      </c>
      <c r="G35" s="346">
        <v>0.1095070657314554</v>
      </c>
      <c r="H35" s="346">
        <v>35.986576478306461</v>
      </c>
      <c r="I35" s="346">
        <v>2.2502512400693875</v>
      </c>
      <c r="J35" s="346">
        <v>14.5368547777771</v>
      </c>
    </row>
    <row r="36" spans="1:18" s="348" customFormat="1" ht="12.75" customHeight="1">
      <c r="A36" s="705" t="s">
        <v>442</v>
      </c>
      <c r="B36" s="345">
        <v>100</v>
      </c>
      <c r="C36" s="346">
        <v>13.851268474364437</v>
      </c>
      <c r="D36" s="346">
        <v>17.975682967190735</v>
      </c>
      <c r="E36" s="346">
        <v>4.8039806314681197</v>
      </c>
      <c r="F36" s="346">
        <v>5.1018359407708385</v>
      </c>
      <c r="G36" s="346">
        <v>0.78517903162327929</v>
      </c>
      <c r="H36" s="346">
        <v>11.855857046204505</v>
      </c>
      <c r="I36" s="346">
        <v>11.932926829684803</v>
      </c>
      <c r="J36" s="346">
        <v>33.693269078693277</v>
      </c>
    </row>
    <row r="37" spans="1:18" s="348" customFormat="1" ht="12.75" customHeight="1">
      <c r="A37" s="705" t="s">
        <v>443</v>
      </c>
      <c r="B37" s="345">
        <v>100</v>
      </c>
      <c r="C37" s="346">
        <v>6.9744420455188205</v>
      </c>
      <c r="D37" s="346">
        <v>14.967252301515256</v>
      </c>
      <c r="E37" s="346">
        <v>59.9420631280272</v>
      </c>
      <c r="F37" s="346">
        <v>1.5937103737695253</v>
      </c>
      <c r="G37" s="346">
        <v>0.12188735407215574</v>
      </c>
      <c r="H37" s="346">
        <v>4.0342600612839981</v>
      </c>
      <c r="I37" s="346">
        <v>1.7986020783798684</v>
      </c>
      <c r="J37" s="346">
        <v>10.567782657433195</v>
      </c>
    </row>
    <row r="38" spans="1:18" s="348" customFormat="1" ht="12.75" customHeight="1">
      <c r="A38" s="705" t="s">
        <v>444</v>
      </c>
      <c r="B38" s="345">
        <v>100</v>
      </c>
      <c r="C38" s="346">
        <v>1.1073031220852294</v>
      </c>
      <c r="D38" s="346">
        <v>30.868125786463235</v>
      </c>
      <c r="E38" s="346">
        <v>35.002322646733006</v>
      </c>
      <c r="F38" s="346">
        <v>2.6871938143523741</v>
      </c>
      <c r="G38" s="346">
        <v>4.1007897315391596E-2</v>
      </c>
      <c r="H38" s="346">
        <v>17.198421609554494</v>
      </c>
      <c r="I38" s="346">
        <v>0.95209667764498995</v>
      </c>
      <c r="J38" s="346">
        <v>12.143528445851286</v>
      </c>
    </row>
    <row r="39" spans="1:18" s="348" customFormat="1" ht="12.75" customHeight="1">
      <c r="A39" s="705" t="s">
        <v>445</v>
      </c>
      <c r="B39" s="345">
        <v>100</v>
      </c>
      <c r="C39" s="346">
        <v>0.9360555352611738</v>
      </c>
      <c r="D39" s="346">
        <v>62.615365175605298</v>
      </c>
      <c r="E39" s="346">
        <v>9.2788306130829934</v>
      </c>
      <c r="F39" s="346">
        <v>1.3928981976230033</v>
      </c>
      <c r="G39" s="346">
        <v>0.11435905267373342</v>
      </c>
      <c r="H39" s="346">
        <v>15.624172109946416</v>
      </c>
      <c r="I39" s="346">
        <v>3.0833993574271181</v>
      </c>
      <c r="J39" s="346">
        <v>6.9549199583802785</v>
      </c>
    </row>
    <row r="40" spans="1:18" s="348" customFormat="1" ht="12.75" customHeight="1">
      <c r="A40" s="705" t="s">
        <v>446</v>
      </c>
      <c r="B40" s="345">
        <v>100</v>
      </c>
      <c r="C40" s="346">
        <v>0.28566327744575182</v>
      </c>
      <c r="D40" s="346">
        <v>15.05507479239823</v>
      </c>
      <c r="E40" s="346">
        <v>30.01512359400358</v>
      </c>
      <c r="F40" s="346">
        <v>2.7444925768867221</v>
      </c>
      <c r="G40" s="346">
        <v>0.12591152673005485</v>
      </c>
      <c r="H40" s="346">
        <v>38.032582679057946</v>
      </c>
      <c r="I40" s="346">
        <v>2.3571778683252469</v>
      </c>
      <c r="J40" s="346">
        <v>11.38397368515248</v>
      </c>
    </row>
    <row r="41" spans="1:18" s="348" customFormat="1" ht="12.75" customHeight="1">
      <c r="A41" s="705" t="s">
        <v>447</v>
      </c>
      <c r="B41" s="345">
        <v>100</v>
      </c>
      <c r="C41" s="346">
        <v>1.5144881293786916</v>
      </c>
      <c r="D41" s="346">
        <v>36.066341183848941</v>
      </c>
      <c r="E41" s="346">
        <v>8.1340703153316714</v>
      </c>
      <c r="F41" s="346">
        <v>4.6692674735182296</v>
      </c>
      <c r="G41" s="346">
        <v>0.43789263349349489</v>
      </c>
      <c r="H41" s="346">
        <v>29.699765763809026</v>
      </c>
      <c r="I41" s="346">
        <v>4.5350571790169774</v>
      </c>
      <c r="J41" s="346">
        <v>14.943117321602955</v>
      </c>
    </row>
    <row r="42" spans="1:18" s="348" customFormat="1" ht="12.75" customHeight="1">
      <c r="A42" s="705" t="s">
        <v>448</v>
      </c>
      <c r="B42" s="345">
        <v>100</v>
      </c>
      <c r="C42" s="310" t="s">
        <v>356</v>
      </c>
      <c r="D42" s="346">
        <v>49.744209403542214</v>
      </c>
      <c r="E42" s="310" t="s">
        <v>356</v>
      </c>
      <c r="F42" s="346">
        <v>3.7316169975054034</v>
      </c>
      <c r="G42" s="346">
        <v>0.40372037847419101</v>
      </c>
      <c r="H42" s="346">
        <v>11.395888704914316</v>
      </c>
      <c r="I42" s="346">
        <v>7.4956013489187736</v>
      </c>
      <c r="J42" s="346">
        <v>13.418027515880846</v>
      </c>
    </row>
    <row r="43" spans="1:18" s="348" customFormat="1" ht="12.75" customHeight="1">
      <c r="A43" s="705" t="s">
        <v>449</v>
      </c>
      <c r="B43" s="345">
        <v>100</v>
      </c>
      <c r="C43" s="346">
        <v>0.90663205522040946</v>
      </c>
      <c r="D43" s="346">
        <v>3.3434154327464318</v>
      </c>
      <c r="E43" s="346">
        <v>88.060930530161116</v>
      </c>
      <c r="F43" s="346">
        <v>0.54979226352250865</v>
      </c>
      <c r="G43" s="346">
        <v>6.9403842655431133E-2</v>
      </c>
      <c r="H43" s="346">
        <v>1.293622675591388</v>
      </c>
      <c r="I43" s="346">
        <v>1.1303497384779431</v>
      </c>
      <c r="J43" s="346">
        <v>4.645853461624764</v>
      </c>
    </row>
    <row r="44" spans="1:18" s="348" customFormat="1" ht="12.75" customHeight="1">
      <c r="A44" s="705" t="s">
        <v>450</v>
      </c>
      <c r="B44" s="345">
        <v>100</v>
      </c>
      <c r="C44" s="346">
        <v>3.1109578580516599</v>
      </c>
      <c r="D44" s="346">
        <v>21.162519288233444</v>
      </c>
      <c r="E44" s="346">
        <v>0.58981305769915682</v>
      </c>
      <c r="F44" s="346">
        <v>9.9203430986269758</v>
      </c>
      <c r="G44" s="346">
        <v>3.642974432703566</v>
      </c>
      <c r="H44" s="346">
        <v>32.943039852389752</v>
      </c>
      <c r="I44" s="346">
        <v>5.5814582737680416</v>
      </c>
      <c r="J44" s="346">
        <v>23.048894138527391</v>
      </c>
    </row>
    <row r="45" spans="1:18" s="348" customFormat="1" ht="20.25" customHeight="1">
      <c r="A45" s="705" t="s">
        <v>460</v>
      </c>
      <c r="B45" s="345">
        <v>100</v>
      </c>
      <c r="C45" s="346">
        <v>1.7160074482904357</v>
      </c>
      <c r="D45" s="346">
        <v>22.234139095258147</v>
      </c>
      <c r="E45" s="346">
        <v>44.788064677280012</v>
      </c>
      <c r="F45" s="346">
        <v>2.2144230181832079</v>
      </c>
      <c r="G45" s="346">
        <v>0.17604668795006814</v>
      </c>
      <c r="H45" s="346">
        <v>16.033151787781893</v>
      </c>
      <c r="I45" s="346">
        <v>2.2544889576923564</v>
      </c>
      <c r="J45" s="346">
        <v>10.58367832756386</v>
      </c>
    </row>
    <row r="46" spans="1:18" s="348" customFormat="1" ht="12.75" customHeight="1">
      <c r="A46" s="308"/>
      <c r="B46" s="506"/>
      <c r="C46" s="347"/>
      <c r="D46" s="347"/>
      <c r="E46" s="347"/>
      <c r="F46" s="347"/>
      <c r="G46" s="347"/>
      <c r="H46" s="347"/>
      <c r="I46" s="347"/>
      <c r="J46" s="347"/>
    </row>
    <row r="47" spans="1:18" s="374" customFormat="1" ht="20.149999999999999" customHeight="1">
      <c r="A47" s="248"/>
      <c r="B47" s="1281" t="s">
        <v>1054</v>
      </c>
      <c r="C47" s="1281"/>
      <c r="D47" s="1281"/>
      <c r="E47" s="1281"/>
      <c r="F47" s="1281"/>
      <c r="G47" s="1281"/>
      <c r="H47" s="1281"/>
      <c r="I47" s="1281"/>
      <c r="J47" s="1281"/>
      <c r="K47" s="146"/>
      <c r="L47" s="371"/>
      <c r="M47" s="371"/>
      <c r="N47" s="371"/>
      <c r="O47" s="371"/>
      <c r="P47" s="371"/>
      <c r="Q47" s="371"/>
      <c r="R47" s="371"/>
    </row>
    <row r="48" spans="1:18" s="348" customFormat="1" ht="12.75" customHeight="1"/>
    <row r="49" s="348" customFormat="1" ht="12.75" customHeight="1"/>
    <row r="50" s="348" customFormat="1" ht="12.75" customHeight="1"/>
    <row r="51" s="348" customFormat="1" ht="12.75" customHeight="1"/>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&amp;"Arial,Fett"Wassereinsatz der Wirtschaftszweige*) und privaten Haushalte 2013 nach Bundesländern</oddHeader>
    <oddFooter>&amp;CStatistische Ämter der Länder – Indikatoren und Kennzahlen, UGRdL 2020</oddFooter>
  </headerFooter>
  <rowBreaks count="1" manualBreakCount="1">
    <brk id="25" max="16383" man="1"/>
  </rowBreaks>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0">
    <pageSetUpPr autoPageBreaks="0"/>
  </sheetPr>
  <dimension ref="A1:R51"/>
  <sheetViews>
    <sheetView showGridLines="0" showRowColHeaders="0" zoomScaleNormal="100" workbookViewId="0">
      <pane ySplit="5" topLeftCell="A6" activePane="bottomLeft" state="frozen"/>
      <selection pane="bottomLeft"/>
    </sheetView>
  </sheetViews>
  <sheetFormatPr baseColWidth="10" defaultColWidth="11.453125" defaultRowHeight="12.75" customHeight="1"/>
  <cols>
    <col min="1" max="1" width="25" style="348" customWidth="1"/>
    <col min="2" max="10" width="12.1796875" style="348" customWidth="1"/>
    <col min="11" max="16384" width="11.453125" style="500"/>
  </cols>
  <sheetData>
    <row r="1" spans="1:10" ht="12.75" customHeight="1">
      <c r="A1" s="123" t="s">
        <v>322</v>
      </c>
    </row>
    <row r="3" spans="1:10" ht="12.75" customHeight="1">
      <c r="A3" s="465" t="s">
        <v>1071</v>
      </c>
      <c r="B3" s="465" t="s">
        <v>1149</v>
      </c>
      <c r="C3" s="465"/>
      <c r="D3" s="465"/>
      <c r="E3" s="465"/>
      <c r="F3" s="465"/>
      <c r="G3" s="465"/>
      <c r="H3" s="465"/>
      <c r="I3" s="465"/>
      <c r="J3" s="465"/>
    </row>
    <row r="4" spans="1:10" ht="12.75" customHeight="1">
      <c r="A4" s="465"/>
      <c r="B4" s="465"/>
      <c r="C4" s="465"/>
      <c r="D4" s="465"/>
      <c r="E4" s="465"/>
      <c r="F4" s="465"/>
      <c r="G4" s="465"/>
      <c r="H4" s="465"/>
      <c r="I4" s="465"/>
      <c r="J4" s="465"/>
    </row>
    <row r="5" spans="1:10" s="348" customFormat="1" ht="122.15" customHeight="1">
      <c r="A5" s="501" t="s">
        <v>433</v>
      </c>
      <c r="B5" s="336" t="s">
        <v>456</v>
      </c>
      <c r="C5" s="502" t="s">
        <v>1047</v>
      </c>
      <c r="D5" s="502" t="s">
        <v>1048</v>
      </c>
      <c r="E5" s="502" t="s">
        <v>1049</v>
      </c>
      <c r="F5" s="502" t="s">
        <v>1050</v>
      </c>
      <c r="G5" s="502" t="s">
        <v>583</v>
      </c>
      <c r="H5" s="502" t="s">
        <v>1051</v>
      </c>
      <c r="I5" s="502" t="s">
        <v>1052</v>
      </c>
      <c r="J5" s="502" t="s">
        <v>1053</v>
      </c>
    </row>
    <row r="6" spans="1:10" ht="12.75" customHeight="1">
      <c r="A6" s="465"/>
      <c r="B6" s="465"/>
      <c r="C6" s="465"/>
      <c r="D6" s="465"/>
      <c r="E6" s="465"/>
      <c r="F6" s="503"/>
      <c r="G6" s="466"/>
      <c r="H6" s="466"/>
      <c r="I6" s="466"/>
      <c r="J6" s="465"/>
    </row>
    <row r="7" spans="1:10" ht="15">
      <c r="A7" s="465"/>
      <c r="B7" s="1475" t="s">
        <v>1042</v>
      </c>
      <c r="C7" s="1475"/>
      <c r="D7" s="1475"/>
      <c r="E7" s="1475"/>
      <c r="F7" s="1475"/>
      <c r="G7" s="1475"/>
      <c r="H7" s="1475"/>
      <c r="I7" s="1475"/>
      <c r="J7" s="1475"/>
    </row>
    <row r="8" spans="1:10" ht="12.75" customHeight="1">
      <c r="A8" s="466"/>
      <c r="C8" s="504"/>
      <c r="D8" s="504"/>
      <c r="E8" s="504"/>
      <c r="F8" s="504"/>
      <c r="G8" s="504"/>
      <c r="H8" s="504"/>
      <c r="I8" s="504"/>
      <c r="J8" s="504"/>
    </row>
    <row r="9" spans="1:10" ht="12.75" customHeight="1">
      <c r="A9" s="705" t="s">
        <v>435</v>
      </c>
      <c r="B9" s="309">
        <v>5107.024981546977</v>
      </c>
      <c r="C9" s="309">
        <v>32.259662573945974</v>
      </c>
      <c r="D9" s="309">
        <v>446.82936588677757</v>
      </c>
      <c r="E9" s="309">
        <v>2915.9638439999999</v>
      </c>
      <c r="F9" s="309">
        <v>94.815108999999993</v>
      </c>
      <c r="G9" s="309">
        <v>8.3170779266868617</v>
      </c>
      <c r="H9" s="309">
        <v>1068.4143600000002</v>
      </c>
      <c r="I9" s="309">
        <v>108.26764878496047</v>
      </c>
      <c r="J9" s="309">
        <v>432.15791337460519</v>
      </c>
    </row>
    <row r="10" spans="1:10" ht="12.75" customHeight="1">
      <c r="A10" s="705" t="s">
        <v>436</v>
      </c>
      <c r="B10" s="309">
        <v>3740.0701147961786</v>
      </c>
      <c r="C10" s="309">
        <v>83.231504926530036</v>
      </c>
      <c r="D10" s="309">
        <v>860.03906959857716</v>
      </c>
      <c r="E10" s="309">
        <v>1234.2755560000005</v>
      </c>
      <c r="F10" s="309">
        <v>106.41800000000001</v>
      </c>
      <c r="G10" s="309">
        <v>8.7525106862261879</v>
      </c>
      <c r="H10" s="309">
        <v>759.53979500000003</v>
      </c>
      <c r="I10" s="309">
        <v>127.12892839452172</v>
      </c>
      <c r="J10" s="309">
        <v>560.68475019032314</v>
      </c>
    </row>
    <row r="11" spans="1:10" ht="12.75" customHeight="1">
      <c r="A11" s="705" t="s">
        <v>437</v>
      </c>
      <c r="B11" s="309">
        <v>540.32720836321016</v>
      </c>
      <c r="C11" s="309">
        <v>5.1703515999999998E-2</v>
      </c>
      <c r="D11" s="309">
        <v>5.9070350097442041</v>
      </c>
      <c r="E11" s="309" t="s">
        <v>356</v>
      </c>
      <c r="F11" s="309">
        <v>11.211</v>
      </c>
      <c r="G11" s="309">
        <v>3.0171808532005309</v>
      </c>
      <c r="H11" s="309" t="s">
        <v>356</v>
      </c>
      <c r="I11" s="309">
        <v>62.528426909837236</v>
      </c>
      <c r="J11" s="309">
        <v>138.58636407442825</v>
      </c>
    </row>
    <row r="12" spans="1:10" ht="12.75" customHeight="1">
      <c r="A12" s="705" t="s">
        <v>438</v>
      </c>
      <c r="B12" s="309">
        <v>660.01246643913328</v>
      </c>
      <c r="C12" s="309">
        <v>25.321010433405107</v>
      </c>
      <c r="D12" s="309">
        <v>333.023955646893</v>
      </c>
      <c r="E12" s="309">
        <v>159.02205300000003</v>
      </c>
      <c r="F12" s="309">
        <v>14.206</v>
      </c>
      <c r="G12" s="309">
        <v>1.0319232334243882</v>
      </c>
      <c r="H12" s="309">
        <v>21.018837999999999</v>
      </c>
      <c r="I12" s="309">
        <v>14.073437719953214</v>
      </c>
      <c r="J12" s="309">
        <v>92.315248405457368</v>
      </c>
    </row>
    <row r="13" spans="1:10" ht="12.75" customHeight="1">
      <c r="A13" s="705" t="s">
        <v>439</v>
      </c>
      <c r="B13" s="309">
        <v>869.16851237502601</v>
      </c>
      <c r="C13" s="309">
        <v>0.16430945920300799</v>
      </c>
      <c r="D13" s="309">
        <v>72.674408718302175</v>
      </c>
      <c r="E13" s="309">
        <v>749.27935000000002</v>
      </c>
      <c r="F13" s="309">
        <v>2.4510000000000001</v>
      </c>
      <c r="G13" s="309">
        <v>0.23031602720740249</v>
      </c>
      <c r="H13" s="309">
        <v>11.519590000000001</v>
      </c>
      <c r="I13" s="309">
        <v>5.5951731001964653</v>
      </c>
      <c r="J13" s="309">
        <v>27.254365070116943</v>
      </c>
    </row>
    <row r="14" spans="1:10" ht="12.75" customHeight="1">
      <c r="A14" s="705" t="s">
        <v>440</v>
      </c>
      <c r="B14" s="309">
        <v>1435.5654492481422</v>
      </c>
      <c r="C14" s="309">
        <v>0.57200668584403824</v>
      </c>
      <c r="D14" s="309">
        <v>201.4024573225505</v>
      </c>
      <c r="E14" s="309" t="s">
        <v>356</v>
      </c>
      <c r="F14" s="309">
        <v>6.2949999999999999</v>
      </c>
      <c r="G14" s="309">
        <v>0.29116757707473157</v>
      </c>
      <c r="H14" s="309" t="s">
        <v>356</v>
      </c>
      <c r="I14" s="309">
        <v>9.8246223569357163</v>
      </c>
      <c r="J14" s="309">
        <v>83.813701305736899</v>
      </c>
    </row>
    <row r="15" spans="1:10" ht="12.75" customHeight="1">
      <c r="A15" s="705" t="s">
        <v>441</v>
      </c>
      <c r="B15" s="309">
        <v>1637.2795624989774</v>
      </c>
      <c r="C15" s="309">
        <v>19.659662310918417</v>
      </c>
      <c r="D15" s="309">
        <v>290.72624211691164</v>
      </c>
      <c r="E15" s="309">
        <v>414.386212</v>
      </c>
      <c r="F15" s="309">
        <v>62.543830999999997</v>
      </c>
      <c r="G15" s="309">
        <v>2.1893892330298654</v>
      </c>
      <c r="H15" s="309">
        <v>545.95311600000002</v>
      </c>
      <c r="I15" s="309">
        <v>41.129764025638984</v>
      </c>
      <c r="J15" s="309">
        <v>260.69134581247823</v>
      </c>
    </row>
    <row r="16" spans="1:10" ht="12.75" customHeight="1">
      <c r="A16" s="705" t="s">
        <v>442</v>
      </c>
      <c r="B16" s="309">
        <v>175.50365896117967</v>
      </c>
      <c r="C16" s="309">
        <v>37.396381162628394</v>
      </c>
      <c r="D16" s="309">
        <v>29.532095695945625</v>
      </c>
      <c r="E16" s="309">
        <v>8.180472</v>
      </c>
      <c r="F16" s="309">
        <v>8.2720310000000001</v>
      </c>
      <c r="G16" s="309">
        <v>1.3629255604591983</v>
      </c>
      <c r="H16" s="309">
        <v>11.798093000000001</v>
      </c>
      <c r="I16" s="309">
        <v>21.26280920037064</v>
      </c>
      <c r="J16" s="309">
        <v>57.698851341775807</v>
      </c>
    </row>
    <row r="17" spans="1:10" ht="12.75" customHeight="1">
      <c r="A17" s="705" t="s">
        <v>443</v>
      </c>
      <c r="B17" s="309">
        <v>2489.9289917385067</v>
      </c>
      <c r="C17" s="309">
        <v>198.81726682147695</v>
      </c>
      <c r="D17" s="309">
        <v>530.77065309478053</v>
      </c>
      <c r="E17" s="309">
        <v>1189.7197049999997</v>
      </c>
      <c r="F17" s="309">
        <v>57.296022999999998</v>
      </c>
      <c r="G17" s="309">
        <v>4.3315223489213794</v>
      </c>
      <c r="H17" s="309">
        <v>110.29589200000001</v>
      </c>
      <c r="I17" s="309">
        <v>62.772888820860452</v>
      </c>
      <c r="J17" s="309">
        <v>335.92504065246743</v>
      </c>
    </row>
    <row r="18" spans="1:10" ht="12.75" customHeight="1">
      <c r="A18" s="705" t="s">
        <v>444</v>
      </c>
      <c r="B18" s="309">
        <v>6257.2698122818365</v>
      </c>
      <c r="C18" s="309">
        <v>55.71249646030541</v>
      </c>
      <c r="D18" s="309">
        <v>2085.4083468198137</v>
      </c>
      <c r="E18" s="309">
        <v>1841.3560550000002</v>
      </c>
      <c r="F18" s="309">
        <v>198.31523700000002</v>
      </c>
      <c r="G18" s="309">
        <v>8.1726166563821874</v>
      </c>
      <c r="H18" s="309">
        <v>1119.074535</v>
      </c>
      <c r="I18" s="309">
        <v>156.7590697478982</v>
      </c>
      <c r="J18" s="309">
        <v>792.47145559743683</v>
      </c>
    </row>
    <row r="19" spans="1:10" ht="12.75" customHeight="1">
      <c r="A19" s="705" t="s">
        <v>445</v>
      </c>
      <c r="B19" s="309">
        <v>2209.3198441558202</v>
      </c>
      <c r="C19" s="309">
        <v>19.4808863711723</v>
      </c>
      <c r="D19" s="309">
        <v>1472.4040055063483</v>
      </c>
      <c r="E19" s="309">
        <v>134.41743199999999</v>
      </c>
      <c r="F19" s="309">
        <v>32.786870999999998</v>
      </c>
      <c r="G19" s="309">
        <v>2.4462766647727459</v>
      </c>
      <c r="H19" s="309">
        <v>342.14217500000001</v>
      </c>
      <c r="I19" s="309">
        <v>44.104886143401373</v>
      </c>
      <c r="J19" s="309">
        <v>161.53731147012581</v>
      </c>
    </row>
    <row r="20" spans="1:10" ht="12.75" customHeight="1">
      <c r="A20" s="705" t="s">
        <v>446</v>
      </c>
      <c r="B20" s="309">
        <v>326.42047999075334</v>
      </c>
      <c r="C20" s="309">
        <v>0.92285110346141874</v>
      </c>
      <c r="D20" s="309">
        <v>49.753124893335148</v>
      </c>
      <c r="E20" s="309">
        <v>98.647165999999999</v>
      </c>
      <c r="F20" s="309">
        <v>9.1050000000000004</v>
      </c>
      <c r="G20" s="309">
        <v>0.46743328480498014</v>
      </c>
      <c r="H20" s="309">
        <v>120.887203</v>
      </c>
      <c r="I20" s="309">
        <v>8.4798012973815418</v>
      </c>
      <c r="J20" s="309">
        <v>38.15790041177025</v>
      </c>
    </row>
    <row r="21" spans="1:10" ht="12.75" customHeight="1">
      <c r="A21" s="705" t="s">
        <v>447</v>
      </c>
      <c r="B21" s="309">
        <v>742.61813411666992</v>
      </c>
      <c r="C21" s="309">
        <v>11.784994304586309</v>
      </c>
      <c r="D21" s="309">
        <v>314.74722054234741</v>
      </c>
      <c r="E21" s="309">
        <v>62.513809000000002</v>
      </c>
      <c r="F21" s="309">
        <v>31.28</v>
      </c>
      <c r="G21" s="309">
        <v>3.5433542915840563</v>
      </c>
      <c r="H21" s="309">
        <v>161.197644</v>
      </c>
      <c r="I21" s="309">
        <v>35.214651926130372</v>
      </c>
      <c r="J21" s="309">
        <v>122.33646005202172</v>
      </c>
    </row>
    <row r="22" spans="1:10" ht="12.75" customHeight="1">
      <c r="A22" s="705" t="s">
        <v>448</v>
      </c>
      <c r="B22" s="309">
        <v>453.23494166227596</v>
      </c>
      <c r="C22" s="309">
        <v>20.890771375498673</v>
      </c>
      <c r="D22" s="309">
        <v>242.2699737616895</v>
      </c>
      <c r="E22" s="309">
        <v>27.599285999999999</v>
      </c>
      <c r="F22" s="309">
        <v>17.639240000000001</v>
      </c>
      <c r="G22" s="309">
        <v>2.2966176142335262</v>
      </c>
      <c r="H22" s="309">
        <v>38.044938000000002</v>
      </c>
      <c r="I22" s="309">
        <v>32.314919628293985</v>
      </c>
      <c r="J22" s="309">
        <v>72.179195282560215</v>
      </c>
    </row>
    <row r="23" spans="1:10" ht="12.75" customHeight="1">
      <c r="A23" s="705" t="s">
        <v>449</v>
      </c>
      <c r="B23" s="309">
        <v>2572.656473352401</v>
      </c>
      <c r="C23" s="309">
        <v>22.673877463179796</v>
      </c>
      <c r="D23" s="309">
        <v>84.750235875860966</v>
      </c>
      <c r="E23" s="309">
        <v>2261.7185960000002</v>
      </c>
      <c r="F23" s="309">
        <v>14.763536999999999</v>
      </c>
      <c r="G23" s="309">
        <v>1.8777841384100455</v>
      </c>
      <c r="H23" s="309">
        <v>34.342129</v>
      </c>
      <c r="I23" s="309">
        <v>28.965545115488741</v>
      </c>
      <c r="J23" s="309">
        <v>123.56476875946132</v>
      </c>
    </row>
    <row r="24" spans="1:10" ht="12.75" customHeight="1">
      <c r="A24" s="705" t="s">
        <v>450</v>
      </c>
      <c r="B24" s="309">
        <v>251.01727228227654</v>
      </c>
      <c r="C24" s="309">
        <v>8.571994653020953</v>
      </c>
      <c r="D24" s="309">
        <v>58.134295223426385</v>
      </c>
      <c r="E24" s="309">
        <v>1.799237</v>
      </c>
      <c r="F24" s="309">
        <v>24.881</v>
      </c>
      <c r="G24" s="309">
        <v>9.6591719582974385</v>
      </c>
      <c r="H24" s="309">
        <v>65.641621999999998</v>
      </c>
      <c r="I24" s="309">
        <v>15.959736693710591</v>
      </c>
      <c r="J24" s="309">
        <v>66.370214753821216</v>
      </c>
    </row>
    <row r="25" spans="1:10" s="348" customFormat="1" ht="20.25" customHeight="1">
      <c r="A25" s="705" t="s">
        <v>460</v>
      </c>
      <c r="B25" s="309">
        <v>29467.417903809364</v>
      </c>
      <c r="C25" s="309">
        <v>537.51137962117684</v>
      </c>
      <c r="D25" s="309">
        <v>7078.372485713302</v>
      </c>
      <c r="E25" s="309">
        <v>12465.461824000002</v>
      </c>
      <c r="F25" s="309">
        <v>692.27887900000007</v>
      </c>
      <c r="G25" s="309">
        <v>57.987268054715535</v>
      </c>
      <c r="H25" s="309">
        <v>4495.6788710000001</v>
      </c>
      <c r="I25" s="309">
        <v>774.3823098655796</v>
      </c>
      <c r="J25" s="309">
        <v>3365.7448865545866</v>
      </c>
    </row>
    <row r="26" spans="1:10" s="348" customFormat="1" ht="12.75" customHeight="1">
      <c r="A26" s="308"/>
      <c r="B26" s="347"/>
      <c r="C26" s="347"/>
      <c r="D26" s="347"/>
      <c r="E26" s="347"/>
      <c r="F26" s="347"/>
      <c r="G26" s="347"/>
      <c r="H26" s="347"/>
      <c r="I26" s="347"/>
      <c r="J26" s="347"/>
    </row>
    <row r="27" spans="1:10" s="348" customFormat="1" ht="12.75" customHeight="1">
      <c r="A27" s="505"/>
      <c r="B27" s="1476" t="s">
        <v>731</v>
      </c>
      <c r="C27" s="1476"/>
      <c r="D27" s="1476"/>
      <c r="E27" s="1476"/>
      <c r="F27" s="1476"/>
      <c r="G27" s="1476"/>
      <c r="H27" s="1476"/>
      <c r="I27" s="1476"/>
      <c r="J27" s="1476"/>
    </row>
    <row r="28" spans="1:10" s="348" customFormat="1" ht="12.75" customHeight="1">
      <c r="A28" s="505"/>
      <c r="B28" s="347"/>
      <c r="C28" s="347"/>
      <c r="D28" s="347"/>
      <c r="E28" s="347"/>
      <c r="F28" s="347"/>
      <c r="G28" s="347"/>
      <c r="H28" s="347"/>
      <c r="I28" s="347"/>
      <c r="J28" s="347"/>
    </row>
    <row r="29" spans="1:10" s="348" customFormat="1" ht="12.75" customHeight="1">
      <c r="A29" s="705" t="s">
        <v>435</v>
      </c>
      <c r="B29" s="345">
        <v>100</v>
      </c>
      <c r="C29" s="346">
        <v>0.63167230805622865</v>
      </c>
      <c r="D29" s="346">
        <v>8.7493084036457525</v>
      </c>
      <c r="E29" s="346">
        <v>57.097113378848604</v>
      </c>
      <c r="F29" s="346">
        <v>1.8565624672405536</v>
      </c>
      <c r="G29" s="346">
        <v>0.1628556342829465</v>
      </c>
      <c r="H29" s="346">
        <v>20.920484310542086</v>
      </c>
      <c r="I29" s="346">
        <v>2.1199749203530418</v>
      </c>
      <c r="J29" s="346">
        <v>8.4620285770307611</v>
      </c>
    </row>
    <row r="30" spans="1:10" s="348" customFormat="1" ht="12.75" customHeight="1">
      <c r="A30" s="705" t="s">
        <v>436</v>
      </c>
      <c r="B30" s="345">
        <v>100</v>
      </c>
      <c r="C30" s="346">
        <v>2.2253995880252604</v>
      </c>
      <c r="D30" s="346">
        <v>22.995265949591602</v>
      </c>
      <c r="E30" s="346">
        <v>33.001401527662658</v>
      </c>
      <c r="F30" s="346">
        <v>2.8453477270117817</v>
      </c>
      <c r="G30" s="346">
        <v>0.23401996266327138</v>
      </c>
      <c r="H30" s="346">
        <v>20.308169945669384</v>
      </c>
      <c r="I30" s="346">
        <v>3.3991054844555988</v>
      </c>
      <c r="J30" s="346">
        <v>14.991289814920449</v>
      </c>
    </row>
    <row r="31" spans="1:10" s="348" customFormat="1" ht="12.75" customHeight="1">
      <c r="A31" s="705" t="s">
        <v>437</v>
      </c>
      <c r="B31" s="345">
        <v>100</v>
      </c>
      <c r="C31" s="346">
        <v>9.5689269760490542E-3</v>
      </c>
      <c r="D31" s="346">
        <v>1.0932329370638449</v>
      </c>
      <c r="E31" s="346" t="s">
        <v>356</v>
      </c>
      <c r="F31" s="346">
        <v>2.0748538712238829</v>
      </c>
      <c r="G31" s="346">
        <v>0.55839883805598955</v>
      </c>
      <c r="H31" s="346" t="s">
        <v>356</v>
      </c>
      <c r="I31" s="346">
        <v>11.572326164964354</v>
      </c>
      <c r="J31" s="346">
        <v>25.648599946362488</v>
      </c>
    </row>
    <row r="32" spans="1:10" s="348" customFormat="1" ht="12.75" customHeight="1">
      <c r="A32" s="705" t="s">
        <v>438</v>
      </c>
      <c r="B32" s="345">
        <v>100</v>
      </c>
      <c r="C32" s="346">
        <v>3.8364442674872148</v>
      </c>
      <c r="D32" s="346">
        <v>50.457222034548444</v>
      </c>
      <c r="E32" s="346">
        <v>24.093795357828309</v>
      </c>
      <c r="F32" s="346">
        <v>2.1523835870318497</v>
      </c>
      <c r="G32" s="346">
        <v>0.15634905185833375</v>
      </c>
      <c r="H32" s="346">
        <v>3.1846122715529597</v>
      </c>
      <c r="I32" s="346">
        <v>2.1322987724582734</v>
      </c>
      <c r="J32" s="346">
        <v>13.986894657234588</v>
      </c>
    </row>
    <row r="33" spans="1:18" s="348" customFormat="1" ht="12.75" customHeight="1">
      <c r="A33" s="705" t="s">
        <v>439</v>
      </c>
      <c r="B33" s="345">
        <v>100</v>
      </c>
      <c r="C33" s="346">
        <v>1.8904212113486262E-2</v>
      </c>
      <c r="D33" s="346">
        <v>8.3613715503472879</v>
      </c>
      <c r="E33" s="346">
        <v>86.20645356244836</v>
      </c>
      <c r="F33" s="346">
        <v>0.28199364853917425</v>
      </c>
      <c r="G33" s="346">
        <v>2.6498431998883371E-2</v>
      </c>
      <c r="H33" s="346">
        <v>1.3253574923604188</v>
      </c>
      <c r="I33" s="346">
        <v>0.64373858699822273</v>
      </c>
      <c r="J33" s="346">
        <v>3.1356825151941674</v>
      </c>
    </row>
    <row r="34" spans="1:18" s="348" customFormat="1" ht="12.75" customHeight="1">
      <c r="A34" s="705" t="s">
        <v>440</v>
      </c>
      <c r="B34" s="345">
        <v>100</v>
      </c>
      <c r="C34" s="310">
        <v>3.9845392360454132E-2</v>
      </c>
      <c r="D34" s="346">
        <v>14.029486250733624</v>
      </c>
      <c r="E34" s="310" t="s">
        <v>356</v>
      </c>
      <c r="F34" s="346">
        <v>0.43850316983436183</v>
      </c>
      <c r="G34" s="346">
        <v>2.0282431374147841E-2</v>
      </c>
      <c r="H34" s="346" t="s">
        <v>356</v>
      </c>
      <c r="I34" s="346">
        <v>0.68437300173818116</v>
      </c>
      <c r="J34" s="346">
        <v>5.8383754881836412</v>
      </c>
    </row>
    <row r="35" spans="1:18" s="348" customFormat="1" ht="12.75" customHeight="1">
      <c r="A35" s="705" t="s">
        <v>441</v>
      </c>
      <c r="B35" s="345">
        <v>100</v>
      </c>
      <c r="C35" s="346">
        <v>1.2007517079680579</v>
      </c>
      <c r="D35" s="346">
        <v>17.756664700142998</v>
      </c>
      <c r="E35" s="346">
        <v>25.309435327435647</v>
      </c>
      <c r="F35" s="346">
        <v>3.8199848353655281</v>
      </c>
      <c r="G35" s="346">
        <v>0.13372116058715128</v>
      </c>
      <c r="H35" s="346">
        <v>33.345137171730926</v>
      </c>
      <c r="I35" s="346">
        <v>2.5120794864661162</v>
      </c>
      <c r="J35" s="346">
        <v>15.922225610303558</v>
      </c>
    </row>
    <row r="36" spans="1:18" s="348" customFormat="1" ht="12.75" customHeight="1">
      <c r="A36" s="705" t="s">
        <v>442</v>
      </c>
      <c r="B36" s="345">
        <v>100</v>
      </c>
      <c r="C36" s="346">
        <v>21.30803504837483</v>
      </c>
      <c r="D36" s="346">
        <v>16.827054131377363</v>
      </c>
      <c r="E36" s="346">
        <v>4.6611404277385864</v>
      </c>
      <c r="F36" s="346">
        <v>4.7133097104429726</v>
      </c>
      <c r="G36" s="346">
        <v>0.77657957020751855</v>
      </c>
      <c r="H36" s="346">
        <v>6.7224199596942116</v>
      </c>
      <c r="I36" s="346">
        <v>12.11530820851652</v>
      </c>
      <c r="J36" s="346">
        <v>32.876152943647995</v>
      </c>
    </row>
    <row r="37" spans="1:18" s="348" customFormat="1" ht="12.75" customHeight="1">
      <c r="A37" s="705" t="s">
        <v>443</v>
      </c>
      <c r="B37" s="345">
        <v>100</v>
      </c>
      <c r="C37" s="346">
        <v>7.9848568967687577</v>
      </c>
      <c r="D37" s="346">
        <v>21.31669838199636</v>
      </c>
      <c r="E37" s="346">
        <v>47.781270427688746</v>
      </c>
      <c r="F37" s="346">
        <v>2.3011107220368974</v>
      </c>
      <c r="G37" s="346">
        <v>0.17396168177057306</v>
      </c>
      <c r="H37" s="346">
        <v>4.4296802184302342</v>
      </c>
      <c r="I37" s="346">
        <v>2.5210714453760974</v>
      </c>
      <c r="J37" s="346">
        <v>13.491350225932322</v>
      </c>
    </row>
    <row r="38" spans="1:18" s="348" customFormat="1" ht="12.75" customHeight="1">
      <c r="A38" s="705" t="s">
        <v>444</v>
      </c>
      <c r="B38" s="345">
        <v>100</v>
      </c>
      <c r="C38" s="346">
        <v>0.89036429835504804</v>
      </c>
      <c r="D38" s="346">
        <v>33.327767690735534</v>
      </c>
      <c r="E38" s="346">
        <v>29.427467733383761</v>
      </c>
      <c r="F38" s="346">
        <v>3.1693572907907015</v>
      </c>
      <c r="G38" s="346">
        <v>0.13060994493702169</v>
      </c>
      <c r="H38" s="346">
        <v>17.88438997473736</v>
      </c>
      <c r="I38" s="346">
        <v>2.5052311063878023</v>
      </c>
      <c r="J38" s="346">
        <v>12.664811960672772</v>
      </c>
    </row>
    <row r="39" spans="1:18" s="348" customFormat="1" ht="12.75" customHeight="1">
      <c r="A39" s="705" t="s">
        <v>445</v>
      </c>
      <c r="B39" s="345">
        <v>100</v>
      </c>
      <c r="C39" s="346">
        <v>0.88175944387155658</v>
      </c>
      <c r="D39" s="346">
        <v>66.645126526211655</v>
      </c>
      <c r="E39" s="346">
        <v>6.0841092047204608</v>
      </c>
      <c r="F39" s="346">
        <v>1.4840255514261151</v>
      </c>
      <c r="G39" s="346">
        <v>0.11072532893975189</v>
      </c>
      <c r="H39" s="346">
        <v>15.486312491378193</v>
      </c>
      <c r="I39" s="346">
        <v>1.9963105957731451</v>
      </c>
      <c r="J39" s="346">
        <v>7.3116308576791482</v>
      </c>
    </row>
    <row r="40" spans="1:18" s="348" customFormat="1" ht="12.75" customHeight="1">
      <c r="A40" s="705" t="s">
        <v>446</v>
      </c>
      <c r="B40" s="345">
        <v>100</v>
      </c>
      <c r="C40" s="346">
        <v>0.28271850574068169</v>
      </c>
      <c r="D40" s="346">
        <v>15.242035332692522</v>
      </c>
      <c r="E40" s="346">
        <v>30.220887489288177</v>
      </c>
      <c r="F40" s="346">
        <v>2.7893470410489938</v>
      </c>
      <c r="G40" s="346">
        <v>0.14319974188452311</v>
      </c>
      <c r="H40" s="346">
        <v>37.034196813700056</v>
      </c>
      <c r="I40" s="346">
        <v>2.5978153385540494</v>
      </c>
      <c r="J40" s="346">
        <v>11.689799737090995</v>
      </c>
    </row>
    <row r="41" spans="1:18" s="348" customFormat="1" ht="12.75" customHeight="1">
      <c r="A41" s="705" t="s">
        <v>447</v>
      </c>
      <c r="B41" s="345">
        <v>100</v>
      </c>
      <c r="C41" s="346">
        <v>1.586952131003956</v>
      </c>
      <c r="D41" s="346">
        <v>42.383454710102548</v>
      </c>
      <c r="E41" s="346">
        <v>8.4180288802614527</v>
      </c>
      <c r="F41" s="346">
        <v>4.2121244503686892</v>
      </c>
      <c r="G41" s="346">
        <v>0.47714351815537182</v>
      </c>
      <c r="H41" s="346">
        <v>21.706666804163287</v>
      </c>
      <c r="I41" s="346">
        <v>4.7419596032377429</v>
      </c>
      <c r="J41" s="346">
        <v>16.473669902706941</v>
      </c>
    </row>
    <row r="42" spans="1:18" s="348" customFormat="1" ht="12.75" customHeight="1">
      <c r="A42" s="705" t="s">
        <v>448</v>
      </c>
      <c r="B42" s="345">
        <v>100</v>
      </c>
      <c r="C42" s="310">
        <v>4.6092587872594448</v>
      </c>
      <c r="D42" s="346">
        <v>53.45350755022212</v>
      </c>
      <c r="E42" s="310">
        <v>6.0893994401176075</v>
      </c>
      <c r="F42" s="346">
        <v>3.8918535131705991</v>
      </c>
      <c r="G42" s="346">
        <v>0.50671680471291436</v>
      </c>
      <c r="H42" s="346">
        <v>8.3940875918496278</v>
      </c>
      <c r="I42" s="346">
        <v>7.129838557851782</v>
      </c>
      <c r="J42" s="346">
        <v>15.925337754815891</v>
      </c>
    </row>
    <row r="43" spans="1:18" s="348" customFormat="1" ht="12.75" customHeight="1">
      <c r="A43" s="705" t="s">
        <v>449</v>
      </c>
      <c r="B43" s="345">
        <v>100</v>
      </c>
      <c r="C43" s="346">
        <v>0.88134104564818605</v>
      </c>
      <c r="D43" s="346">
        <v>3.2942694352590278</v>
      </c>
      <c r="E43" s="346">
        <v>87.913742834572034</v>
      </c>
      <c r="F43" s="346">
        <v>0.57386352017538489</v>
      </c>
      <c r="G43" s="346">
        <v>7.299008467940242E-2</v>
      </c>
      <c r="H43" s="346">
        <v>1.3348898057597693</v>
      </c>
      <c r="I43" s="346">
        <v>1.1259002286358135</v>
      </c>
      <c r="J43" s="346">
        <v>4.8030030452703771</v>
      </c>
    </row>
    <row r="44" spans="1:18" s="348" customFormat="1" ht="12.75" customHeight="1">
      <c r="A44" s="705" t="s">
        <v>450</v>
      </c>
      <c r="B44" s="345">
        <v>100</v>
      </c>
      <c r="C44" s="346">
        <v>3.4149023193039421</v>
      </c>
      <c r="D44" s="346">
        <v>23.15948010065722</v>
      </c>
      <c r="E44" s="346">
        <v>0.71677816575773456</v>
      </c>
      <c r="F44" s="346">
        <v>9.9120669162640578</v>
      </c>
      <c r="G44" s="346">
        <v>3.8480108840619565</v>
      </c>
      <c r="H44" s="346">
        <v>26.15024113806161</v>
      </c>
      <c r="I44" s="346">
        <v>6.3580233139349005</v>
      </c>
      <c r="J44" s="346">
        <v>26.440497161958596</v>
      </c>
    </row>
    <row r="45" spans="1:18" s="348" customFormat="1" ht="20.25" customHeight="1">
      <c r="A45" s="705" t="s">
        <v>460</v>
      </c>
      <c r="B45" s="345">
        <v>100</v>
      </c>
      <c r="C45" s="346">
        <v>1.8240871371077636</v>
      </c>
      <c r="D45" s="346">
        <v>24.021013679648714</v>
      </c>
      <c r="E45" s="346">
        <v>42.302524994524696</v>
      </c>
      <c r="F45" s="346">
        <v>2.3493028173008215</v>
      </c>
      <c r="G45" s="346">
        <v>0.19678435431296917</v>
      </c>
      <c r="H45" s="346">
        <v>15.25643979284261</v>
      </c>
      <c r="I45" s="346">
        <v>2.6279272666285167</v>
      </c>
      <c r="J45" s="346">
        <v>11.4219199576339</v>
      </c>
    </row>
    <row r="46" spans="1:18" s="348" customFormat="1" ht="12.75" customHeight="1">
      <c r="A46" s="308"/>
      <c r="B46" s="506"/>
      <c r="C46" s="347"/>
      <c r="D46" s="347"/>
      <c r="E46" s="347"/>
      <c r="F46" s="347"/>
      <c r="G46" s="347"/>
      <c r="H46" s="347"/>
      <c r="I46" s="347"/>
      <c r="J46" s="347"/>
    </row>
    <row r="47" spans="1:18" s="374" customFormat="1" ht="20.149999999999999" customHeight="1">
      <c r="A47" s="248"/>
      <c r="B47" s="1281" t="s">
        <v>1054</v>
      </c>
      <c r="C47" s="1281"/>
      <c r="D47" s="1281"/>
      <c r="E47" s="1281"/>
      <c r="F47" s="1281"/>
      <c r="G47" s="1281"/>
      <c r="H47" s="1281"/>
      <c r="I47" s="1281"/>
      <c r="J47" s="1281"/>
      <c r="K47" s="146"/>
      <c r="L47" s="371"/>
      <c r="M47" s="371"/>
      <c r="N47" s="371"/>
      <c r="O47" s="371"/>
      <c r="P47" s="371"/>
      <c r="Q47" s="371"/>
      <c r="R47" s="371"/>
    </row>
    <row r="48" spans="1:18" s="348" customFormat="1" ht="12.75" customHeight="1"/>
    <row r="49" s="348" customFormat="1" ht="12.75" customHeight="1"/>
    <row r="50" s="348" customFormat="1" ht="12.75" customHeight="1"/>
    <row r="51" s="348" customFormat="1" ht="12.75" customHeight="1"/>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&amp;"Arial,Fett"Wassereinsatz der Wirtschaftszweige*) und privaten Haushalte 2016 nach Bundesländern</oddHeader>
    <oddFooter>&amp;CStatistische Ämter der Länder – Indikatoren und Kennzahlen, UGRdL 2020</oddFooter>
  </headerFooter>
  <rowBreaks count="1" manualBreakCount="1">
    <brk id="25" max="16383" man="1"/>
  </rowBreaks>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1">
    <pageSetUpPr autoPageBreaks="0"/>
  </sheetPr>
  <dimension ref="A1:R31"/>
  <sheetViews>
    <sheetView showGridLines="0" showRowColHeaders="0" zoomScaleNormal="100" workbookViewId="0"/>
  </sheetViews>
  <sheetFormatPr baseColWidth="10" defaultColWidth="11.453125" defaultRowHeight="12.75" customHeight="1"/>
  <cols>
    <col min="1" max="1" width="27" style="348" customWidth="1"/>
    <col min="2" max="7" width="15.7265625" style="348" customWidth="1"/>
    <col min="8" max="16384" width="11.453125" style="500"/>
  </cols>
  <sheetData>
    <row r="1" spans="1:8" ht="12.75" customHeight="1">
      <c r="A1" s="123" t="s">
        <v>322</v>
      </c>
    </row>
    <row r="3" spans="1:8" s="348" customFormat="1" ht="12.75" customHeight="1">
      <c r="A3" s="465" t="s">
        <v>1072</v>
      </c>
      <c r="B3" s="465" t="s">
        <v>1142</v>
      </c>
      <c r="C3" s="465"/>
      <c r="D3" s="465"/>
      <c r="E3" s="465"/>
      <c r="F3" s="465"/>
      <c r="G3" s="465"/>
    </row>
    <row r="4" spans="1:8" ht="12.75" customHeight="1">
      <c r="A4" s="465"/>
      <c r="B4" s="465"/>
      <c r="C4" s="465"/>
      <c r="D4" s="465"/>
      <c r="E4" s="465"/>
      <c r="F4" s="465"/>
      <c r="G4" s="465"/>
    </row>
    <row r="5" spans="1:8" ht="15" customHeight="1">
      <c r="A5" s="1430" t="s">
        <v>433</v>
      </c>
      <c r="B5" s="1478" t="s">
        <v>727</v>
      </c>
      <c r="C5" s="1481" t="s">
        <v>507</v>
      </c>
      <c r="D5" s="1482"/>
      <c r="E5" s="1482"/>
      <c r="F5" s="1482"/>
      <c r="G5" s="1482"/>
    </row>
    <row r="6" spans="1:8" s="348" customFormat="1" ht="15" customHeight="1">
      <c r="A6" s="1477"/>
      <c r="B6" s="1479"/>
      <c r="C6" s="1483" t="s">
        <v>1057</v>
      </c>
      <c r="D6" s="1483" t="s">
        <v>1058</v>
      </c>
      <c r="E6" s="1481" t="s">
        <v>525</v>
      </c>
      <c r="F6" s="1482"/>
      <c r="G6" s="1483" t="s">
        <v>1059</v>
      </c>
    </row>
    <row r="7" spans="1:8" s="348" customFormat="1" ht="46.5" customHeight="1">
      <c r="A7" s="1431"/>
      <c r="B7" s="1480"/>
      <c r="C7" s="1484"/>
      <c r="D7" s="1484"/>
      <c r="E7" s="502" t="s">
        <v>1060</v>
      </c>
      <c r="F7" s="502" t="s">
        <v>1049</v>
      </c>
      <c r="G7" s="1484"/>
    </row>
    <row r="8" spans="1:8" ht="12.75" customHeight="1">
      <c r="A8" s="465"/>
      <c r="B8" s="465"/>
      <c r="C8" s="465"/>
      <c r="D8" s="465"/>
      <c r="E8" s="465"/>
      <c r="F8" s="503"/>
      <c r="G8" s="466"/>
    </row>
    <row r="9" spans="1:8" ht="15">
      <c r="A9" s="465"/>
      <c r="B9" s="1475" t="s">
        <v>1061</v>
      </c>
      <c r="C9" s="1475"/>
      <c r="D9" s="1475"/>
      <c r="E9" s="1475"/>
      <c r="F9" s="1475"/>
      <c r="G9" s="1475"/>
    </row>
    <row r="10" spans="1:8" ht="12.75" customHeight="1">
      <c r="A10" s="466"/>
      <c r="B10" s="610"/>
      <c r="C10" s="504"/>
      <c r="D10" s="504"/>
      <c r="E10" s="504"/>
      <c r="F10" s="504"/>
      <c r="G10" s="504"/>
    </row>
    <row r="11" spans="1:8" ht="12.75" customHeight="1">
      <c r="A11" s="705" t="s">
        <v>435</v>
      </c>
      <c r="B11" s="1182">
        <v>10.926165667459777</v>
      </c>
      <c r="C11" s="1182">
        <v>15.340311476226059</v>
      </c>
      <c r="D11" s="1182">
        <v>26.841296510884412</v>
      </c>
      <c r="E11" s="1182">
        <v>3.170129947110536</v>
      </c>
      <c r="F11" s="1182">
        <v>509.35547811098047</v>
      </c>
      <c r="G11" s="1182">
        <v>0.42156130707604589</v>
      </c>
      <c r="H11" s="610"/>
    </row>
    <row r="12" spans="1:8" ht="12.75" customHeight="1">
      <c r="A12" s="705" t="s">
        <v>436</v>
      </c>
      <c r="B12" s="1182">
        <v>6.1109133076366309</v>
      </c>
      <c r="C12" s="1182">
        <v>18.354871545023098</v>
      </c>
      <c r="D12" s="1182">
        <v>17.056592363462947</v>
      </c>
      <c r="E12" s="1182">
        <v>6.1853458064604414</v>
      </c>
      <c r="F12" s="1182">
        <v>203.09981509537235</v>
      </c>
      <c r="G12" s="1182">
        <v>0.37207420937499552</v>
      </c>
    </row>
    <row r="13" spans="1:8" ht="12.75" customHeight="1">
      <c r="A13" s="705" t="s">
        <v>437</v>
      </c>
      <c r="B13" s="1182">
        <v>3.3494113267206975</v>
      </c>
      <c r="C13" s="1182">
        <v>10.568993458708093</v>
      </c>
      <c r="D13" s="1183" t="s">
        <v>356</v>
      </c>
      <c r="E13" s="1182">
        <v>0.54968895436456711</v>
      </c>
      <c r="F13" s="1183" t="s">
        <v>356</v>
      </c>
      <c r="G13" s="1182">
        <v>0.61477004150944869</v>
      </c>
    </row>
    <row r="14" spans="1:8" ht="12.75" customHeight="1">
      <c r="A14" s="705" t="s">
        <v>438</v>
      </c>
      <c r="B14" s="1182">
        <v>9.3880033336203468</v>
      </c>
      <c r="C14" s="1182">
        <v>25.011468499258285</v>
      </c>
      <c r="D14" s="1182">
        <v>32.558352660780443</v>
      </c>
      <c r="E14" s="1182">
        <v>37.929075185610522</v>
      </c>
      <c r="F14" s="1182">
        <v>69.837548330543157</v>
      </c>
      <c r="G14" s="1182">
        <v>0.32553451229200286</v>
      </c>
    </row>
    <row r="15" spans="1:8" ht="12.5">
      <c r="A15" s="705" t="s">
        <v>439</v>
      </c>
      <c r="B15" s="1182">
        <v>29.75757114242408</v>
      </c>
      <c r="C15" s="1182">
        <v>6.1529905333660873</v>
      </c>
      <c r="D15" s="1182">
        <v>105.92832547343289</v>
      </c>
      <c r="E15" s="1182">
        <v>11.829046501642274</v>
      </c>
      <c r="F15" s="1182">
        <v>1825.2001734389883</v>
      </c>
      <c r="G15" s="1182">
        <v>0.27464824760187051</v>
      </c>
    </row>
    <row r="16" spans="1:8" ht="12.75" customHeight="1">
      <c r="A16" s="705" t="s">
        <v>440</v>
      </c>
      <c r="B16" s="1182">
        <v>13.564083384605906</v>
      </c>
      <c r="C16" s="1182">
        <v>9.60500202918473</v>
      </c>
      <c r="D16" s="1183" t="s">
        <v>356</v>
      </c>
      <c r="E16" s="1182">
        <v>16.187412368619572</v>
      </c>
      <c r="F16" s="1183" t="s">
        <v>356</v>
      </c>
      <c r="G16" s="1182">
        <v>0.1188730704290996</v>
      </c>
    </row>
    <row r="17" spans="1:18" ht="12.75" customHeight="1">
      <c r="A17" s="705" t="s">
        <v>441</v>
      </c>
      <c r="B17" s="1182">
        <v>5.6307883338299041</v>
      </c>
      <c r="C17" s="1182">
        <v>22.487872023872804</v>
      </c>
      <c r="D17" s="1182">
        <v>21.228709927787495</v>
      </c>
      <c r="E17" s="1182">
        <v>6.0707330903667778</v>
      </c>
      <c r="F17" s="1182">
        <v>160.54275329135217</v>
      </c>
      <c r="G17" s="1182">
        <v>0.22646186085983955</v>
      </c>
    </row>
    <row r="18" spans="1:18" ht="12.75" customHeight="1">
      <c r="A18" s="705" t="s">
        <v>442</v>
      </c>
      <c r="B18" s="1182">
        <v>3.1909324772720717</v>
      </c>
      <c r="C18" s="1182">
        <v>45.090867085580136</v>
      </c>
      <c r="D18" s="1182">
        <v>7.3617756569928572</v>
      </c>
      <c r="E18" s="1182">
        <v>7.0179284763776906</v>
      </c>
      <c r="F18" s="1182">
        <v>8.9520001313176074</v>
      </c>
      <c r="G18" s="1182">
        <v>0.75789439842365391</v>
      </c>
    </row>
    <row r="19" spans="1:18" ht="12.75" customHeight="1">
      <c r="A19" s="705" t="s">
        <v>443</v>
      </c>
      <c r="B19" s="1182">
        <v>8.5358360333025054</v>
      </c>
      <c r="C19" s="1182">
        <v>46.042072690940934</v>
      </c>
      <c r="D19" s="1182">
        <v>22.942299004348602</v>
      </c>
      <c r="E19" s="1182">
        <v>8.4600133339410473</v>
      </c>
      <c r="F19" s="1182">
        <v>253.63118177126154</v>
      </c>
      <c r="G19" s="1182">
        <v>0.37919072668211323</v>
      </c>
    </row>
    <row r="20" spans="1:18" ht="12.75" customHeight="1">
      <c r="A20" s="705" t="s">
        <v>444</v>
      </c>
      <c r="B20" s="1182">
        <v>9.3053721290735805</v>
      </c>
      <c r="C20" s="1182">
        <v>21.006801909684</v>
      </c>
      <c r="D20" s="1182">
        <v>31.802837042709065</v>
      </c>
      <c r="E20" s="1182">
        <v>17.170705888646829</v>
      </c>
      <c r="F20" s="1182">
        <v>151.56751957464601</v>
      </c>
      <c r="G20" s="1182">
        <v>0.37370871352235741</v>
      </c>
    </row>
    <row r="21" spans="1:18" ht="12.75" customHeight="1">
      <c r="A21" s="705" t="s">
        <v>445</v>
      </c>
      <c r="B21" s="1182">
        <v>16.672313026069226</v>
      </c>
      <c r="C21" s="1182">
        <v>11.272950011354782</v>
      </c>
      <c r="D21" s="1182">
        <v>46.342141449309082</v>
      </c>
      <c r="E21" s="1182">
        <v>44.673100847137562</v>
      </c>
      <c r="F21" s="1182">
        <v>79.351381857337159</v>
      </c>
      <c r="G21" s="1182">
        <v>0.56341764730057964</v>
      </c>
    </row>
    <row r="22" spans="1:18" ht="12.75" customHeight="1">
      <c r="A22" s="705" t="s">
        <v>446</v>
      </c>
      <c r="B22" s="1182">
        <v>9.3305356729891464</v>
      </c>
      <c r="C22" s="1182">
        <v>14.550044200507973</v>
      </c>
      <c r="D22" s="1182">
        <v>26.207543686202982</v>
      </c>
      <c r="E22" s="1182">
        <v>6.0939428412225416</v>
      </c>
      <c r="F22" s="1182">
        <v>155.38779702132015</v>
      </c>
      <c r="G22" s="1182">
        <v>0.41998621033013678</v>
      </c>
    </row>
    <row r="23" spans="1:18" ht="12.75" customHeight="1">
      <c r="A23" s="705" t="s">
        <v>447</v>
      </c>
      <c r="B23" s="1182">
        <v>5.8862338356605122</v>
      </c>
      <c r="C23" s="1182">
        <v>12.962622646803075</v>
      </c>
      <c r="D23" s="1182">
        <v>17.13724146732422</v>
      </c>
      <c r="E23" s="1182">
        <v>14.14977215596722</v>
      </c>
      <c r="F23" s="1182">
        <v>26.84702551278302</v>
      </c>
      <c r="G23" s="1182">
        <v>0.49586368890169735</v>
      </c>
    </row>
    <row r="24" spans="1:18" ht="12.75" customHeight="1">
      <c r="A24" s="705" t="s">
        <v>448</v>
      </c>
      <c r="B24" s="1182">
        <v>7.1730394010819039</v>
      </c>
      <c r="C24" s="1182">
        <v>19.338400605308166</v>
      </c>
      <c r="D24" s="1182">
        <v>19.043266420388292</v>
      </c>
      <c r="E24" s="1182">
        <v>21.932764419586903</v>
      </c>
      <c r="F24" s="1182">
        <v>18.614823043319028</v>
      </c>
      <c r="G24" s="1182">
        <v>0.92786987876197713</v>
      </c>
    </row>
    <row r="25" spans="1:18" ht="12.75" customHeight="1">
      <c r="A25" s="705" t="s">
        <v>449</v>
      </c>
      <c r="B25" s="1182">
        <v>31.09701125350875</v>
      </c>
      <c r="C25" s="1182">
        <v>24.072821329076415</v>
      </c>
      <c r="D25" s="1182">
        <v>122.5676750381384</v>
      </c>
      <c r="E25" s="1182">
        <v>6.7757360628182912</v>
      </c>
      <c r="F25" s="1182">
        <v>1131.4131247245527</v>
      </c>
      <c r="G25" s="1182">
        <v>0.49722520624095823</v>
      </c>
    </row>
    <row r="26" spans="1:18" ht="12.75" customHeight="1">
      <c r="A26" s="705" t="s">
        <v>450</v>
      </c>
      <c r="B26" s="1182">
        <v>3.4638932204264741</v>
      </c>
      <c r="C26" s="1182">
        <v>11.456072314190802</v>
      </c>
      <c r="D26" s="1182">
        <v>8.8292292292260335</v>
      </c>
      <c r="E26" s="1182">
        <v>4.5129709195662455</v>
      </c>
      <c r="F26" s="1182">
        <v>2.3933407647040044</v>
      </c>
      <c r="G26" s="1182">
        <v>0.46363203340339704</v>
      </c>
    </row>
    <row r="27" spans="1:18" ht="20.25" customHeight="1">
      <c r="A27" s="705" t="s">
        <v>460</v>
      </c>
      <c r="B27" s="1182">
        <v>9.2499983227938927</v>
      </c>
      <c r="C27" s="1182">
        <v>24.559598812993549</v>
      </c>
      <c r="D27" s="1182">
        <v>28.76601997018707</v>
      </c>
      <c r="E27" s="1182">
        <v>10.819923762703802</v>
      </c>
      <c r="F27" s="1182">
        <v>274.46082663261268</v>
      </c>
      <c r="G27" s="1182">
        <v>0.39954838746015753</v>
      </c>
    </row>
    <row r="28" spans="1:18" ht="12.75" customHeight="1">
      <c r="A28" s="308"/>
      <c r="B28" s="506"/>
      <c r="C28" s="347"/>
      <c r="D28" s="347"/>
      <c r="E28" s="347"/>
      <c r="F28" s="347"/>
      <c r="G28" s="347"/>
    </row>
    <row r="29" spans="1:18" s="374" customFormat="1" ht="30" customHeight="1">
      <c r="A29" s="248"/>
      <c r="B29" s="1281" t="s">
        <v>1489</v>
      </c>
      <c r="C29" s="1281"/>
      <c r="D29" s="1281"/>
      <c r="E29" s="1281"/>
      <c r="F29" s="1281"/>
      <c r="G29" s="1281"/>
      <c r="H29" s="146"/>
      <c r="I29" s="146"/>
      <c r="J29" s="146"/>
      <c r="K29" s="146"/>
      <c r="L29" s="371"/>
      <c r="M29" s="371"/>
      <c r="N29" s="371"/>
      <c r="O29" s="371"/>
      <c r="P29" s="371"/>
      <c r="Q29" s="371"/>
      <c r="R29" s="371"/>
    </row>
    <row r="30" spans="1:18" s="374" customFormat="1" ht="15" customHeight="1">
      <c r="A30" s="248"/>
      <c r="B30" s="1351" t="s">
        <v>1062</v>
      </c>
      <c r="C30" s="1351"/>
      <c r="D30" s="1351"/>
      <c r="E30" s="1351"/>
      <c r="F30" s="1351"/>
      <c r="G30" s="1351"/>
      <c r="H30" s="146"/>
      <c r="I30" s="146"/>
      <c r="J30" s="146"/>
      <c r="K30" s="146"/>
      <c r="L30" s="371"/>
      <c r="M30" s="371"/>
      <c r="N30" s="371"/>
      <c r="O30" s="371"/>
      <c r="P30" s="371"/>
      <c r="Q30" s="371"/>
      <c r="R30" s="371"/>
    </row>
    <row r="31" spans="1:18" s="374" customFormat="1" ht="15" customHeight="1">
      <c r="A31" s="248"/>
      <c r="B31" s="1351" t="s">
        <v>1063</v>
      </c>
      <c r="C31" s="1351"/>
      <c r="D31" s="1351"/>
      <c r="E31" s="1351"/>
      <c r="F31" s="1351"/>
      <c r="G31" s="1351"/>
      <c r="H31" s="146"/>
      <c r="I31" s="146"/>
      <c r="J31" s="146"/>
      <c r="K31" s="146"/>
      <c r="L31" s="371"/>
      <c r="M31" s="371"/>
      <c r="N31" s="371"/>
      <c r="O31" s="371"/>
      <c r="P31" s="371"/>
      <c r="Q31" s="371"/>
      <c r="R31" s="371"/>
    </row>
  </sheetData>
  <sheetProtection selectLockedCells="1"/>
  <mergeCells count="11">
    <mergeCell ref="B29:G29"/>
    <mergeCell ref="B30:G30"/>
    <mergeCell ref="B31:G31"/>
    <mergeCell ref="B9:G9"/>
    <mergeCell ref="A5:A7"/>
    <mergeCell ref="B5:B7"/>
    <mergeCell ref="C5:G5"/>
    <mergeCell ref="C6:C7"/>
    <mergeCell ref="D6:D7"/>
    <mergeCell ref="E6:F6"/>
    <mergeCell ref="G6:G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&amp;"Arial,Fett"Spezifischer Wassereinsatz*) 2016 nach Wirtschaftszweigen**) und Bundesländern</oddHeader>
    <oddFooter>&amp;CStatistische Ämter der Länder – Indikatoren und Kennzahlen, UGRdL 2020</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autoPageBreaks="0"/>
  </sheetPr>
  <dimension ref="A1:G40"/>
  <sheetViews>
    <sheetView showGridLines="0" zoomScaleNormal="100" workbookViewId="0">
      <selection activeCell="A28" sqref="A28"/>
    </sheetView>
  </sheetViews>
  <sheetFormatPr baseColWidth="10" defaultColWidth="11.453125" defaultRowHeight="12.5"/>
  <cols>
    <col min="1" max="1" width="11.453125" style="16" customWidth="1"/>
    <col min="2" max="2" width="18" style="16" bestFit="1" customWidth="1"/>
    <col min="3" max="4" width="11.453125" style="16" customWidth="1"/>
    <col min="5" max="5" width="4" style="16" bestFit="1" customWidth="1"/>
    <col min="6" max="6" width="11.453125" style="16"/>
    <col min="7" max="7" width="11.453125" style="16" customWidth="1"/>
    <col min="8" max="16384" width="11.453125" style="16"/>
  </cols>
  <sheetData>
    <row r="1" spans="1:7" ht="13">
      <c r="A1" s="1252" t="s">
        <v>322</v>
      </c>
      <c r="B1" s="1252"/>
      <c r="C1" s="33"/>
      <c r="D1" s="33"/>
      <c r="E1" s="33"/>
      <c r="F1" s="33"/>
      <c r="G1" s="33"/>
    </row>
    <row r="2" spans="1:7" ht="13">
      <c r="A2" s="34"/>
      <c r="B2" s="33"/>
      <c r="C2" s="33"/>
      <c r="D2" s="33"/>
      <c r="E2" s="33"/>
      <c r="F2" s="33"/>
      <c r="G2" s="33"/>
    </row>
    <row r="3" spans="1:7" ht="13">
      <c r="A3" s="34"/>
      <c r="B3" s="33"/>
      <c r="C3" s="33"/>
      <c r="D3" s="33"/>
      <c r="E3" s="33"/>
      <c r="F3" s="33"/>
      <c r="G3" s="33"/>
    </row>
    <row r="4" spans="1:7" ht="14">
      <c r="A4" s="35" t="s">
        <v>323</v>
      </c>
      <c r="B4" s="35"/>
      <c r="C4" s="35"/>
      <c r="D4" s="35"/>
      <c r="E4" s="35"/>
      <c r="F4" s="35"/>
      <c r="G4" s="35"/>
    </row>
    <row r="5" spans="1:7">
      <c r="A5" s="33"/>
      <c r="B5" s="33"/>
      <c r="C5" s="33"/>
      <c r="D5" s="33"/>
      <c r="E5" s="33"/>
      <c r="F5" s="33"/>
      <c r="G5" s="33"/>
    </row>
    <row r="6" spans="1:7">
      <c r="A6" s="33"/>
      <c r="B6" s="33"/>
      <c r="C6" s="33"/>
      <c r="D6" s="33"/>
      <c r="E6" s="33"/>
      <c r="F6" s="33"/>
      <c r="G6" s="33"/>
    </row>
    <row r="7" spans="1:7">
      <c r="A7" s="33" t="s">
        <v>324</v>
      </c>
      <c r="B7" s="33"/>
      <c r="C7" s="33"/>
      <c r="D7" s="33"/>
      <c r="E7" s="33"/>
      <c r="F7" s="33"/>
      <c r="G7" s="33"/>
    </row>
    <row r="8" spans="1:7">
      <c r="A8" s="33" t="s">
        <v>325</v>
      </c>
      <c r="B8" s="33"/>
      <c r="C8" s="33"/>
      <c r="D8" s="33"/>
      <c r="E8" s="33"/>
      <c r="F8" s="33"/>
      <c r="G8" s="33"/>
    </row>
    <row r="9" spans="1:7">
      <c r="A9" s="33" t="s">
        <v>326</v>
      </c>
      <c r="B9" s="33"/>
      <c r="C9" s="33"/>
      <c r="D9" s="33"/>
      <c r="E9" s="33"/>
      <c r="F9" s="33"/>
      <c r="G9" s="33"/>
    </row>
    <row r="10" spans="1:7">
      <c r="A10" s="33"/>
      <c r="B10" s="33"/>
      <c r="C10" s="33"/>
      <c r="D10" s="33"/>
      <c r="E10" s="33"/>
      <c r="F10" s="33"/>
      <c r="G10" s="33"/>
    </row>
    <row r="11" spans="1:7">
      <c r="A11" s="33"/>
      <c r="B11" s="33"/>
      <c r="C11" s="33"/>
      <c r="D11" s="33"/>
      <c r="E11" s="33"/>
      <c r="F11" s="33"/>
      <c r="G11" s="33"/>
    </row>
    <row r="12" spans="1:7">
      <c r="A12" s="33" t="s">
        <v>327</v>
      </c>
      <c r="B12" s="33"/>
      <c r="C12" s="33"/>
      <c r="D12" s="33"/>
      <c r="E12" s="33"/>
      <c r="F12" s="33"/>
      <c r="G12" s="33"/>
    </row>
    <row r="13" spans="1:7">
      <c r="A13" s="33" t="s">
        <v>328</v>
      </c>
      <c r="B13" s="33"/>
      <c r="C13" s="33"/>
      <c r="D13" s="33"/>
      <c r="E13" s="33"/>
      <c r="F13" s="33"/>
      <c r="G13" s="33"/>
    </row>
    <row r="14" spans="1:7">
      <c r="A14" s="33" t="s">
        <v>329</v>
      </c>
      <c r="B14" s="33"/>
      <c r="C14" s="33"/>
      <c r="D14" s="33"/>
      <c r="E14" s="33"/>
      <c r="F14" s="33"/>
      <c r="G14" s="33"/>
    </row>
    <row r="15" spans="1:7">
      <c r="A15" s="33" t="s">
        <v>330</v>
      </c>
      <c r="B15" s="33"/>
      <c r="C15" s="33"/>
      <c r="D15" s="33"/>
      <c r="E15" s="33"/>
      <c r="F15" s="33"/>
      <c r="G15" s="33"/>
    </row>
    <row r="16" spans="1:7">
      <c r="A16" s="33" t="s">
        <v>331</v>
      </c>
      <c r="B16" s="33"/>
      <c r="C16" s="33"/>
      <c r="D16" s="33"/>
      <c r="E16" s="33"/>
      <c r="F16" s="33"/>
      <c r="G16" s="33"/>
    </row>
    <row r="17" spans="1:7">
      <c r="A17" s="33" t="s">
        <v>332</v>
      </c>
      <c r="B17" s="33"/>
      <c r="C17" s="33"/>
      <c r="D17" s="33"/>
      <c r="E17" s="33"/>
      <c r="F17" s="33"/>
      <c r="G17" s="33"/>
    </row>
    <row r="18" spans="1:7">
      <c r="A18" s="33" t="s">
        <v>333</v>
      </c>
      <c r="B18" s="36" t="s">
        <v>334</v>
      </c>
      <c r="C18" s="33"/>
      <c r="D18" s="33"/>
      <c r="E18" s="33"/>
      <c r="F18" s="33"/>
      <c r="G18" s="33"/>
    </row>
    <row r="19" spans="1:7">
      <c r="A19" s="33" t="s">
        <v>335</v>
      </c>
      <c r="B19" s="1198" t="s">
        <v>1626</v>
      </c>
      <c r="C19" s="33"/>
      <c r="D19" s="33"/>
      <c r="E19" s="33"/>
      <c r="F19" s="33"/>
      <c r="G19" s="33"/>
    </row>
    <row r="20" spans="1:7">
      <c r="A20" s="33"/>
      <c r="B20" s="33"/>
      <c r="C20" s="33"/>
      <c r="D20" s="33"/>
      <c r="E20" s="33"/>
      <c r="F20" s="33"/>
      <c r="G20" s="33"/>
    </row>
    <row r="21" spans="1:7">
      <c r="A21" s="33" t="s">
        <v>336</v>
      </c>
      <c r="B21" s="33"/>
      <c r="C21" s="33"/>
      <c r="D21" s="33"/>
      <c r="E21" s="33"/>
      <c r="F21" s="33"/>
      <c r="G21" s="33"/>
    </row>
    <row r="22" spans="1:7">
      <c r="A22" s="37" t="s">
        <v>1749</v>
      </c>
      <c r="B22" s="33"/>
      <c r="C22" s="33"/>
      <c r="D22" s="33"/>
      <c r="E22" s="33"/>
      <c r="F22" s="33"/>
      <c r="G22" s="33"/>
    </row>
    <row r="23" spans="1:7" s="1248" customFormat="1">
      <c r="A23" s="37" t="s">
        <v>1744</v>
      </c>
      <c r="B23" s="33"/>
      <c r="C23" s="33"/>
      <c r="D23" s="33"/>
      <c r="E23" s="33"/>
      <c r="F23" s="33"/>
      <c r="G23" s="33"/>
    </row>
    <row r="24" spans="1:7" s="1248" customFormat="1">
      <c r="A24" s="37" t="s">
        <v>1746</v>
      </c>
      <c r="B24" s="33"/>
      <c r="C24" s="33"/>
      <c r="D24" s="33"/>
      <c r="E24" s="33"/>
      <c r="F24" s="33"/>
      <c r="G24" s="33"/>
    </row>
    <row r="25" spans="1:7" s="1248" customFormat="1">
      <c r="A25" s="37" t="s">
        <v>1745</v>
      </c>
      <c r="B25" s="33"/>
      <c r="C25" s="33"/>
      <c r="D25" s="33"/>
      <c r="E25" s="33"/>
      <c r="F25" s="33"/>
      <c r="G25" s="33"/>
    </row>
    <row r="26" spans="1:7" s="1248" customFormat="1">
      <c r="A26" s="37" t="s">
        <v>1747</v>
      </c>
      <c r="B26" s="33"/>
      <c r="C26" s="33"/>
      <c r="D26" s="33"/>
      <c r="E26" s="33"/>
      <c r="F26" s="33"/>
      <c r="G26" s="33"/>
    </row>
    <row r="27" spans="1:7" s="1250" customFormat="1">
      <c r="A27" s="303" t="s">
        <v>1750</v>
      </c>
      <c r="B27" s="33"/>
      <c r="C27" s="33"/>
      <c r="D27" s="33"/>
      <c r="E27" s="33"/>
      <c r="F27" s="33"/>
      <c r="G27" s="33"/>
    </row>
    <row r="28" spans="1:7" s="1250" customFormat="1">
      <c r="A28" s="303" t="s">
        <v>1751</v>
      </c>
      <c r="B28" s="33"/>
      <c r="C28" s="33"/>
      <c r="D28" s="33"/>
      <c r="E28" s="33"/>
      <c r="F28" s="33"/>
      <c r="G28" s="33"/>
    </row>
    <row r="29" spans="1:7">
      <c r="A29" s="33"/>
      <c r="B29" s="33"/>
      <c r="C29" s="33"/>
      <c r="D29" s="33"/>
      <c r="E29" s="33"/>
      <c r="F29" s="33"/>
      <c r="G29" s="33"/>
    </row>
    <row r="30" spans="1:7">
      <c r="A30" s="33" t="s">
        <v>337</v>
      </c>
      <c r="B30" s="33"/>
      <c r="C30" s="1253" t="s">
        <v>338</v>
      </c>
      <c r="D30" s="1253"/>
      <c r="E30" s="33" t="s">
        <v>339</v>
      </c>
      <c r="F30" s="1253" t="s">
        <v>340</v>
      </c>
      <c r="G30" s="1253"/>
    </row>
    <row r="31" spans="1:7">
      <c r="A31" s="38"/>
      <c r="B31" s="38"/>
      <c r="C31" s="38"/>
      <c r="D31" s="38"/>
      <c r="E31" s="38"/>
      <c r="F31" s="38"/>
      <c r="G31" s="38"/>
    </row>
    <row r="32" spans="1:7">
      <c r="A32" s="1254" t="s">
        <v>341</v>
      </c>
      <c r="B32" s="1254"/>
      <c r="C32" s="1254"/>
      <c r="D32" s="1254"/>
      <c r="E32" s="1254"/>
      <c r="F32" s="1254"/>
      <c r="G32" s="39"/>
    </row>
    <row r="33" spans="1:7">
      <c r="A33" s="1255" t="s">
        <v>342</v>
      </c>
      <c r="B33" s="1255"/>
      <c r="C33" s="1243" t="s">
        <v>340</v>
      </c>
      <c r="D33" s="40"/>
      <c r="E33" s="40"/>
      <c r="F33" s="40"/>
      <c r="G33" s="33"/>
    </row>
    <row r="34" spans="1:7">
      <c r="A34" s="33"/>
      <c r="B34" s="33"/>
      <c r="C34" s="33"/>
      <c r="D34" s="33"/>
      <c r="E34" s="33"/>
      <c r="F34" s="33"/>
      <c r="G34" s="33"/>
    </row>
    <row r="35" spans="1:7">
      <c r="A35" s="33" t="s">
        <v>343</v>
      </c>
      <c r="B35" s="33"/>
      <c r="C35" s="33"/>
      <c r="D35" s="33"/>
      <c r="E35" s="33"/>
      <c r="F35" s="33"/>
      <c r="G35" s="33"/>
    </row>
    <row r="36" spans="1:7">
      <c r="A36" s="33" t="s">
        <v>344</v>
      </c>
      <c r="B36" s="33"/>
      <c r="C36" s="33"/>
      <c r="D36" s="33"/>
      <c r="E36" s="33"/>
      <c r="F36" s="33"/>
      <c r="G36" s="33"/>
    </row>
    <row r="37" spans="1:7">
      <c r="A37" s="33"/>
      <c r="B37" s="33"/>
      <c r="C37" s="33"/>
      <c r="D37" s="33"/>
      <c r="E37" s="33"/>
      <c r="F37" s="33"/>
      <c r="G37" s="33"/>
    </row>
    <row r="38" spans="1:7">
      <c r="A38" s="37" t="s">
        <v>1193</v>
      </c>
      <c r="B38" s="33"/>
      <c r="C38" s="33"/>
      <c r="D38" s="33"/>
      <c r="E38" s="33"/>
      <c r="F38" s="33"/>
      <c r="G38" s="33"/>
    </row>
    <row r="39" spans="1:7">
      <c r="A39" s="33" t="s">
        <v>345</v>
      </c>
      <c r="B39" s="33"/>
      <c r="C39" s="33"/>
      <c r="D39" s="33"/>
      <c r="E39" s="33"/>
      <c r="F39" s="33"/>
      <c r="G39" s="33"/>
    </row>
    <row r="40" spans="1:7">
      <c r="A40" s="33" t="s">
        <v>346</v>
      </c>
      <c r="B40" s="33"/>
      <c r="C40" s="33"/>
      <c r="D40" s="33"/>
      <c r="E40" s="33"/>
      <c r="F40" s="33"/>
      <c r="G40" s="33"/>
    </row>
  </sheetData>
  <mergeCells count="5">
    <mergeCell ref="A1:B1"/>
    <mergeCell ref="C30:D30"/>
    <mergeCell ref="F30:G30"/>
    <mergeCell ref="A32:F32"/>
    <mergeCell ref="A33:B33"/>
  </mergeCells>
  <hyperlinks>
    <hyperlink ref="C30" r:id="rId1"/>
    <hyperlink ref="F30" r:id="rId2"/>
    <hyperlink ref="B18" r:id="rId3"/>
    <hyperlink ref="B19" r:id="rId4"/>
    <hyperlink ref="A1:B1" location="Inhalt!A1" display="Zurück zum Inhalt"/>
    <hyperlink ref="C33" r:id="rId5"/>
    <hyperlink ref="F30:G30" r:id="rId6" display="www.ugrdl.de"/>
  </hyperlinks>
  <pageMargins left="0.78740157480314965" right="0.78740157480314965" top="1.1811023622047245" bottom="0.78740157480314965" header="0.39370078740157483" footer="0.39370078740157483"/>
  <pageSetup paperSize="9" orientation="portrait" horizontalDpi="4294967294" verticalDpi="300" r:id="rId7"/>
  <headerFooter alignWithMargins="0">
    <oddHeader>&amp;CSeite &amp;P von &amp;N</oddHeader>
    <oddFooter>&amp;CStatistische Ämter der Länder – Indikatoren und Kennzahlen, UGRdL 2018</oddFooter>
  </headerFooter>
  <drawing r:id="rId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autoPageBreaks="0"/>
  </sheetPr>
  <dimension ref="A1:G45"/>
  <sheetViews>
    <sheetView showGridLines="0" showRowColHeaders="0" zoomScaleNormal="100" workbookViewId="0"/>
  </sheetViews>
  <sheetFormatPr baseColWidth="10" defaultColWidth="11.453125" defaultRowHeight="12.5"/>
  <cols>
    <col min="1" max="1" width="25.453125" style="643" customWidth="1"/>
    <col min="2" max="4" width="14.54296875" style="161" customWidth="1"/>
    <col min="5" max="16384" width="11.453125" style="161"/>
  </cols>
  <sheetData>
    <row r="1" spans="1:6" ht="13">
      <c r="A1" s="160" t="s">
        <v>322</v>
      </c>
    </row>
    <row r="3" spans="1:6" ht="13">
      <c r="A3" s="162" t="s">
        <v>627</v>
      </c>
      <c r="B3" s="126" t="s">
        <v>1283</v>
      </c>
    </row>
    <row r="4" spans="1:6" ht="13">
      <c r="A4" s="125"/>
      <c r="B4" s="125"/>
    </row>
    <row r="5" spans="1:6">
      <c r="A5" s="688" t="s">
        <v>433</v>
      </c>
      <c r="B5" s="129">
        <v>2017</v>
      </c>
    </row>
    <row r="6" spans="1:6" ht="13">
      <c r="A6" s="125"/>
      <c r="B6" s="125"/>
    </row>
    <row r="7" spans="1:6" ht="25.5" customHeight="1">
      <c r="A7" s="692"/>
      <c r="B7" s="179" t="s">
        <v>518</v>
      </c>
    </row>
    <row r="8" spans="1:6" ht="13">
      <c r="A8" s="128"/>
      <c r="B8" s="124"/>
    </row>
    <row r="9" spans="1:6">
      <c r="A9" s="180" t="s">
        <v>435</v>
      </c>
      <c r="B9" s="1084">
        <v>347.28113204400154</v>
      </c>
      <c r="C9" s="1010"/>
      <c r="D9" s="1010"/>
      <c r="E9" s="1010"/>
      <c r="F9" s="1010"/>
    </row>
    <row r="10" spans="1:6">
      <c r="A10" s="180" t="s">
        <v>436</v>
      </c>
      <c r="B10" s="1084">
        <v>309.27870196344423</v>
      </c>
      <c r="C10" s="1010"/>
      <c r="D10" s="1010"/>
      <c r="E10" s="1010"/>
      <c r="F10" s="1010"/>
    </row>
    <row r="11" spans="1:6">
      <c r="A11" s="180" t="s">
        <v>437</v>
      </c>
      <c r="B11" s="1084">
        <v>517.63908709877023</v>
      </c>
      <c r="C11" s="1010"/>
      <c r="D11" s="1010"/>
      <c r="E11" s="1010"/>
      <c r="F11" s="1010"/>
    </row>
    <row r="12" spans="1:6">
      <c r="A12" s="180" t="s">
        <v>438</v>
      </c>
      <c r="B12" s="1084">
        <v>103.42426726484956</v>
      </c>
      <c r="C12" s="1010"/>
      <c r="D12" s="1010"/>
      <c r="E12" s="1010"/>
      <c r="F12" s="1010"/>
    </row>
    <row r="13" spans="1:6">
      <c r="A13" s="180" t="s">
        <v>439</v>
      </c>
      <c r="B13" s="1084">
        <v>199.1104951286928</v>
      </c>
      <c r="C13" s="1010"/>
      <c r="D13" s="1010"/>
      <c r="E13" s="1010"/>
      <c r="F13" s="1010"/>
    </row>
    <row r="14" spans="1:6">
      <c r="A14" s="180" t="s">
        <v>440</v>
      </c>
      <c r="B14" s="1084">
        <v>426.75410908977591</v>
      </c>
      <c r="C14" s="1010"/>
      <c r="D14" s="1010"/>
      <c r="E14" s="1010"/>
      <c r="F14" s="1010"/>
    </row>
    <row r="15" spans="1:6">
      <c r="A15" s="180" t="s">
        <v>441</v>
      </c>
      <c r="B15" s="1084">
        <v>317.66777663558958</v>
      </c>
      <c r="C15" s="1010"/>
      <c r="D15" s="1010"/>
      <c r="E15" s="1010"/>
      <c r="F15" s="1010"/>
    </row>
    <row r="16" spans="1:6">
      <c r="A16" s="180" t="s">
        <v>442</v>
      </c>
      <c r="B16" s="1084" t="s">
        <v>358</v>
      </c>
      <c r="C16" s="1010"/>
      <c r="D16" s="1010"/>
      <c r="E16" s="1010"/>
      <c r="F16" s="1010"/>
    </row>
    <row r="17" spans="1:7">
      <c r="A17" s="180" t="s">
        <v>443</v>
      </c>
      <c r="B17" s="1084">
        <v>216.37675764977553</v>
      </c>
      <c r="C17" s="1010"/>
      <c r="D17" s="1010"/>
      <c r="E17" s="1010"/>
      <c r="F17" s="1010"/>
    </row>
    <row r="18" spans="1:7">
      <c r="A18" s="180" t="s">
        <v>444</v>
      </c>
      <c r="B18" s="1084">
        <v>169.93058870966715</v>
      </c>
      <c r="C18" s="1010"/>
      <c r="D18" s="1010"/>
      <c r="E18" s="1010"/>
      <c r="F18" s="1010"/>
    </row>
    <row r="19" spans="1:7">
      <c r="A19" s="180" t="s">
        <v>445</v>
      </c>
      <c r="B19" s="1084">
        <v>212.53612734041189</v>
      </c>
      <c r="C19" s="1010"/>
      <c r="D19" s="1010"/>
      <c r="E19" s="1010"/>
      <c r="F19" s="1010"/>
    </row>
    <row r="20" spans="1:7">
      <c r="A20" s="180" t="s">
        <v>446</v>
      </c>
      <c r="B20" s="1084" t="s">
        <v>358</v>
      </c>
      <c r="C20" s="1010"/>
      <c r="D20" s="1010"/>
      <c r="E20" s="1010"/>
      <c r="F20" s="1010"/>
    </row>
    <row r="21" spans="1:7">
      <c r="A21" s="180" t="s">
        <v>447</v>
      </c>
      <c r="B21" s="1084">
        <v>184.47826136206297</v>
      </c>
      <c r="C21" s="1010"/>
      <c r="D21" s="1010"/>
      <c r="E21" s="1010"/>
      <c r="F21" s="1010"/>
    </row>
    <row r="22" spans="1:7">
      <c r="A22" s="180" t="s">
        <v>448</v>
      </c>
      <c r="B22" s="1084">
        <v>121.56403922220785</v>
      </c>
      <c r="C22" s="1010"/>
      <c r="D22" s="1010"/>
      <c r="E22" s="1010"/>
      <c r="F22" s="1010"/>
    </row>
    <row r="23" spans="1:7">
      <c r="A23" s="180" t="s">
        <v>449</v>
      </c>
      <c r="B23" s="1084">
        <v>239.95735714177337</v>
      </c>
      <c r="C23" s="1010"/>
      <c r="D23" s="1010"/>
      <c r="E23" s="1010"/>
      <c r="F23" s="1010"/>
    </row>
    <row r="24" spans="1:7">
      <c r="A24" s="180" t="s">
        <v>450</v>
      </c>
      <c r="B24" s="1084">
        <v>250.48674147503118</v>
      </c>
      <c r="C24" s="1010"/>
      <c r="D24" s="1010"/>
      <c r="E24" s="1010"/>
      <c r="F24" s="1010"/>
    </row>
    <row r="25" spans="1:7" ht="20.25" customHeight="1">
      <c r="A25" s="133" t="s">
        <v>451</v>
      </c>
      <c r="B25" s="1084">
        <v>239.96098495968718</v>
      </c>
      <c r="C25" s="1010"/>
      <c r="D25" s="1010"/>
      <c r="E25" s="1010"/>
      <c r="F25" s="1010"/>
    </row>
    <row r="26" spans="1:7">
      <c r="B26" s="377"/>
      <c r="C26" s="1010"/>
      <c r="D26" s="1010"/>
      <c r="E26" s="1010"/>
      <c r="F26" s="1010"/>
    </row>
    <row r="27" spans="1:7" s="152" customFormat="1" ht="30" customHeight="1">
      <c r="B27" s="1281" t="s">
        <v>1567</v>
      </c>
      <c r="C27" s="1281"/>
      <c r="D27" s="1281"/>
      <c r="E27" s="1281"/>
      <c r="F27" s="1281"/>
      <c r="G27" s="153"/>
    </row>
    <row r="28" spans="1:7" ht="30" customHeight="1">
      <c r="A28" s="643" t="s">
        <v>514</v>
      </c>
      <c r="B28" s="1293" t="s">
        <v>1565</v>
      </c>
      <c r="C28" s="1293"/>
      <c r="D28" s="1293"/>
      <c r="E28" s="1293"/>
      <c r="F28" s="1293"/>
    </row>
    <row r="29" spans="1:7" ht="15" customHeight="1">
      <c r="A29" s="178"/>
      <c r="B29" s="1293"/>
      <c r="C29" s="1293"/>
      <c r="D29" s="1293"/>
      <c r="E29" s="1293"/>
      <c r="F29" s="1293"/>
    </row>
    <row r="30" spans="1:7" ht="13">
      <c r="A30" s="178"/>
    </row>
    <row r="31" spans="1:7" ht="13">
      <c r="A31" s="178"/>
    </row>
    <row r="32" spans="1:7" ht="13">
      <c r="A32" s="178"/>
    </row>
    <row r="33" spans="1:1" ht="13">
      <c r="A33" s="178"/>
    </row>
    <row r="34" spans="1:1" ht="13">
      <c r="A34" s="178"/>
    </row>
    <row r="35" spans="1:1" ht="13">
      <c r="A35" s="178"/>
    </row>
    <row r="36" spans="1:1" ht="13">
      <c r="A36" s="178"/>
    </row>
    <row r="37" spans="1:1" ht="13">
      <c r="A37" s="178"/>
    </row>
    <row r="38" spans="1:1" ht="13">
      <c r="A38" s="178"/>
    </row>
    <row r="39" spans="1:1" ht="13">
      <c r="A39" s="178"/>
    </row>
    <row r="40" spans="1:1" ht="13">
      <c r="A40" s="178"/>
    </row>
    <row r="41" spans="1:1" ht="13">
      <c r="A41" s="178"/>
    </row>
    <row r="42" spans="1:1" ht="13">
      <c r="A42" s="178"/>
    </row>
    <row r="43" spans="1:1" ht="13">
      <c r="A43" s="178"/>
    </row>
    <row r="44" spans="1:1" ht="13">
      <c r="A44" s="178"/>
    </row>
    <row r="45" spans="1:1" ht="13">
      <c r="A45" s="178"/>
    </row>
  </sheetData>
  <sheetProtection selectLockedCells="1"/>
  <mergeCells count="3">
    <mergeCell ref="B27:F27"/>
    <mergeCell ref="B28:F28"/>
    <mergeCell ref="B29:F2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&amp;"Arial,Fett"Primärenergieproduktivität*) in jeweiligen Preisen 2017
nach Bundesländern</oddHeader>
    <oddFooter>&amp;CStatistische Ämter der Länder – Indikatoren und Kennzahlen, UGRdL 2020</oddFooter>
  </headerFooter>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2">
    <pageSetUpPr autoPageBreaks="0"/>
  </sheetPr>
  <dimension ref="A1:P45"/>
  <sheetViews>
    <sheetView showGridLines="0" showRowColHeaders="0" zoomScaleNormal="100" workbookViewId="0"/>
  </sheetViews>
  <sheetFormatPr baseColWidth="10" defaultColWidth="11.453125" defaultRowHeight="12.5"/>
  <cols>
    <col min="1" max="1" width="25.453125" style="643" customWidth="1"/>
    <col min="2" max="4" width="14.54296875" style="161" customWidth="1"/>
    <col min="5" max="16384" width="11.453125" style="161"/>
  </cols>
  <sheetData>
    <row r="1" spans="1:3" ht="13">
      <c r="A1" s="510" t="s">
        <v>322</v>
      </c>
    </row>
    <row r="3" spans="1:3" ht="13">
      <c r="A3" s="162" t="s">
        <v>1073</v>
      </c>
      <c r="B3" s="126" t="s">
        <v>1143</v>
      </c>
    </row>
    <row r="4" spans="1:3" ht="13">
      <c r="A4" s="125"/>
      <c r="B4" s="125"/>
    </row>
    <row r="5" spans="1:3">
      <c r="A5" s="688" t="s">
        <v>433</v>
      </c>
      <c r="B5" s="522">
        <v>2016</v>
      </c>
    </row>
    <row r="6" spans="1:3" ht="13">
      <c r="A6" s="125"/>
      <c r="B6" s="125"/>
    </row>
    <row r="7" spans="1:3" ht="15">
      <c r="A7" s="692"/>
      <c r="B7" s="179" t="s">
        <v>1064</v>
      </c>
    </row>
    <row r="8" spans="1:3" ht="13">
      <c r="A8" s="128"/>
      <c r="B8" s="523"/>
      <c r="C8" s="611"/>
    </row>
    <row r="9" spans="1:3">
      <c r="A9" s="180" t="s">
        <v>435</v>
      </c>
      <c r="B9" s="1184">
        <v>93.050703632166815</v>
      </c>
      <c r="C9" s="612"/>
    </row>
    <row r="10" spans="1:3">
      <c r="A10" s="180" t="s">
        <v>436</v>
      </c>
      <c r="B10" s="1184">
        <v>154.50532884768967</v>
      </c>
      <c r="C10" s="612"/>
    </row>
    <row r="11" spans="1:3">
      <c r="A11" s="180" t="s">
        <v>437</v>
      </c>
      <c r="B11" s="1184">
        <v>246.55103229680441</v>
      </c>
      <c r="C11" s="612"/>
    </row>
    <row r="12" spans="1:3">
      <c r="A12" s="180" t="s">
        <v>438</v>
      </c>
      <c r="B12" s="1184">
        <v>101.7601066876118</v>
      </c>
      <c r="C12" s="612"/>
    </row>
    <row r="13" spans="1:3">
      <c r="A13" s="180" t="s">
        <v>439</v>
      </c>
      <c r="B13" s="1184">
        <v>36.153679698007089</v>
      </c>
      <c r="C13" s="612"/>
    </row>
    <row r="14" spans="1:3">
      <c r="A14" s="180" t="s">
        <v>440</v>
      </c>
      <c r="B14" s="1184">
        <v>77.102711031371143</v>
      </c>
      <c r="C14" s="612"/>
    </row>
    <row r="15" spans="1:3">
      <c r="A15" s="180" t="s">
        <v>441</v>
      </c>
      <c r="B15" s="1184">
        <v>165.8433887646903</v>
      </c>
      <c r="C15" s="612"/>
    </row>
    <row r="16" spans="1:3">
      <c r="A16" s="180" t="s">
        <v>442</v>
      </c>
      <c r="B16" s="1184">
        <v>233.63902634685209</v>
      </c>
      <c r="C16" s="612"/>
    </row>
    <row r="17" spans="1:16">
      <c r="A17" s="180" t="s">
        <v>443</v>
      </c>
      <c r="B17" s="1184">
        <v>112.56402850440594</v>
      </c>
      <c r="C17" s="612"/>
    </row>
    <row r="18" spans="1:16">
      <c r="A18" s="180" t="s">
        <v>444</v>
      </c>
      <c r="B18" s="1184">
        <v>104.24174497313828</v>
      </c>
      <c r="C18" s="612"/>
    </row>
    <row r="19" spans="1:16">
      <c r="A19" s="180" t="s">
        <v>445</v>
      </c>
      <c r="B19" s="1184">
        <v>61.746954548414664</v>
      </c>
      <c r="C19" s="612"/>
    </row>
    <row r="20" spans="1:16">
      <c r="A20" s="180" t="s">
        <v>446</v>
      </c>
      <c r="B20" s="1184">
        <v>105.12123504313217</v>
      </c>
      <c r="C20" s="612"/>
    </row>
    <row r="21" spans="1:16">
      <c r="A21" s="180" t="s">
        <v>447</v>
      </c>
      <c r="B21" s="1184">
        <v>157.60574597227941</v>
      </c>
      <c r="C21" s="612"/>
    </row>
    <row r="22" spans="1:16">
      <c r="A22" s="180" t="s">
        <v>448</v>
      </c>
      <c r="B22" s="1184">
        <v>130.18114133831565</v>
      </c>
      <c r="C22" s="612"/>
    </row>
    <row r="23" spans="1:16">
      <c r="A23" s="180" t="s">
        <v>449</v>
      </c>
      <c r="B23" s="1184">
        <v>34.000927020783017</v>
      </c>
      <c r="C23" s="612"/>
    </row>
    <row r="24" spans="1:16">
      <c r="A24" s="180" t="s">
        <v>450</v>
      </c>
      <c r="B24" s="1184">
        <v>235.86334303490204</v>
      </c>
      <c r="C24" s="612"/>
    </row>
    <row r="25" spans="1:16" ht="20.25" customHeight="1">
      <c r="A25" s="133" t="s">
        <v>460</v>
      </c>
      <c r="B25" s="1185">
        <v>106.35814818355168</v>
      </c>
      <c r="C25" s="613"/>
    </row>
    <row r="26" spans="1:16">
      <c r="B26" s="181"/>
    </row>
    <row r="27" spans="1:16" s="374" customFormat="1" ht="45" customHeight="1">
      <c r="A27" s="248"/>
      <c r="B27" s="1281" t="s">
        <v>1490</v>
      </c>
      <c r="C27" s="1281"/>
      <c r="D27" s="1281"/>
      <c r="E27" s="371"/>
      <c r="F27" s="371"/>
      <c r="G27" s="371"/>
      <c r="H27" s="371"/>
      <c r="I27" s="371"/>
      <c r="J27" s="371"/>
      <c r="K27" s="371"/>
      <c r="L27" s="371"/>
      <c r="M27" s="371"/>
      <c r="N27" s="371"/>
      <c r="O27" s="371"/>
      <c r="P27" s="371"/>
    </row>
    <row r="28" spans="1:16" ht="13">
      <c r="A28" s="178"/>
    </row>
    <row r="29" spans="1:16" ht="13">
      <c r="A29" s="178"/>
    </row>
    <row r="30" spans="1:16" ht="13">
      <c r="A30" s="178"/>
    </row>
    <row r="31" spans="1:16" ht="13">
      <c r="A31" s="178"/>
    </row>
    <row r="32" spans="1:16" ht="13">
      <c r="A32" s="178"/>
    </row>
    <row r="33" spans="1:1" ht="13">
      <c r="A33" s="178"/>
    </row>
    <row r="34" spans="1:1" ht="13">
      <c r="A34" s="178"/>
    </row>
    <row r="35" spans="1:1" ht="13">
      <c r="A35" s="178"/>
    </row>
    <row r="36" spans="1:1" ht="13">
      <c r="A36" s="178"/>
    </row>
    <row r="37" spans="1:1" ht="13">
      <c r="A37" s="178"/>
    </row>
    <row r="38" spans="1:1" ht="13">
      <c r="A38" s="178"/>
    </row>
    <row r="39" spans="1:1" ht="13">
      <c r="A39" s="178"/>
    </row>
    <row r="40" spans="1:1" ht="13">
      <c r="A40" s="178"/>
    </row>
    <row r="41" spans="1:1" ht="13">
      <c r="A41" s="178"/>
    </row>
    <row r="42" spans="1:1" ht="13">
      <c r="A42" s="178"/>
    </row>
    <row r="43" spans="1:1" ht="13">
      <c r="A43" s="178"/>
    </row>
    <row r="44" spans="1:1" ht="13">
      <c r="A44" s="178"/>
    </row>
    <row r="45" spans="1:1" ht="13">
      <c r="A45" s="178"/>
    </row>
  </sheetData>
  <sheetProtection selectLockedCells="1"/>
  <mergeCells count="1">
    <mergeCell ref="B27:D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&amp;"Arial,Fett"Wasserproduktivität*) in jeweiligen Preisen 2016 nach Bundesländern</oddHeader>
    <oddFooter>&amp;CStatistische Ämter der Länder – Indikatoren und Kennzahlen, UGRdL 2020</oddFooter>
  </headerFooter>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3">
    <pageSetUpPr autoPageBreaks="0"/>
  </sheetPr>
  <dimension ref="A1:S27"/>
  <sheetViews>
    <sheetView showGridLines="0" showRowColHeaders="0" zoomScaleNormal="100" workbookViewId="0"/>
  </sheetViews>
  <sheetFormatPr baseColWidth="10" defaultColWidth="11.453125" defaultRowHeight="12.75" customHeight="1"/>
  <cols>
    <col min="1" max="1" width="27" style="674" customWidth="1"/>
    <col min="2" max="3" width="10.54296875" style="523" customWidth="1"/>
    <col min="4" max="8" width="10.54296875" style="217" customWidth="1"/>
    <col min="9" max="16384" width="11.453125" style="217"/>
  </cols>
  <sheetData>
    <row r="1" spans="1:14" ht="12.75" customHeight="1">
      <c r="A1" s="473" t="s">
        <v>322</v>
      </c>
    </row>
    <row r="3" spans="1:14" ht="12.75" customHeight="1">
      <c r="A3" s="125" t="s">
        <v>1074</v>
      </c>
      <c r="B3" s="125" t="s">
        <v>1145</v>
      </c>
      <c r="C3" s="125"/>
    </row>
    <row r="4" spans="1:14" ht="12.75" customHeight="1">
      <c r="A4" s="125"/>
      <c r="B4" s="125"/>
      <c r="C4" s="125"/>
    </row>
    <row r="5" spans="1:14" ht="17.25" customHeight="1">
      <c r="A5" s="688" t="s">
        <v>433</v>
      </c>
      <c r="B5" s="522">
        <v>1998</v>
      </c>
      <c r="C5" s="522">
        <v>2001</v>
      </c>
      <c r="D5" s="522">
        <v>2004</v>
      </c>
      <c r="E5" s="522">
        <v>2007</v>
      </c>
      <c r="F5" s="522">
        <v>2010</v>
      </c>
      <c r="G5" s="654">
        <v>2013</v>
      </c>
      <c r="H5" s="522">
        <v>2016</v>
      </c>
    </row>
    <row r="6" spans="1:14" ht="12.75" customHeight="1">
      <c r="A6" s="146"/>
      <c r="B6" s="134"/>
      <c r="C6" s="134"/>
    </row>
    <row r="7" spans="1:14" ht="12.75" customHeight="1">
      <c r="A7" s="142"/>
      <c r="B7" s="1276" t="s">
        <v>1045</v>
      </c>
      <c r="C7" s="1276"/>
      <c r="D7" s="1276"/>
      <c r="E7" s="1276"/>
      <c r="F7" s="1276"/>
      <c r="G7" s="1276"/>
      <c r="H7" s="1276"/>
    </row>
    <row r="8" spans="1:14" ht="12.75" customHeight="1">
      <c r="A8" s="142"/>
      <c r="B8" s="610"/>
      <c r="C8" s="134"/>
    </row>
    <row r="9" spans="1:14" ht="12.75" customHeight="1">
      <c r="A9" s="133" t="s">
        <v>435</v>
      </c>
      <c r="B9" s="1010">
        <v>100</v>
      </c>
      <c r="C9" s="144">
        <v>105.6984443850822</v>
      </c>
      <c r="D9" s="144">
        <v>118.17618109792099</v>
      </c>
      <c r="E9" s="144">
        <v>133.2884324760885</v>
      </c>
      <c r="F9" s="1052">
        <v>136.56002757818848</v>
      </c>
      <c r="G9" s="1052">
        <v>159.76725912092678</v>
      </c>
      <c r="H9" s="1052">
        <v>174.19575516838711</v>
      </c>
      <c r="I9" s="610"/>
      <c r="J9" s="144"/>
      <c r="K9" s="614"/>
      <c r="L9" s="614"/>
      <c r="M9" s="614"/>
      <c r="N9" s="614"/>
    </row>
    <row r="10" spans="1:14" ht="12.75" customHeight="1">
      <c r="A10" s="133" t="s">
        <v>436</v>
      </c>
      <c r="B10" s="1010">
        <v>100</v>
      </c>
      <c r="C10" s="144">
        <v>113.18699851674066</v>
      </c>
      <c r="D10" s="144">
        <v>125.36259616389093</v>
      </c>
      <c r="E10" s="144">
        <v>129.74211069998489</v>
      </c>
      <c r="F10" s="1052">
        <v>123.75171141330985</v>
      </c>
      <c r="G10" s="1052">
        <v>165.61230222861241</v>
      </c>
      <c r="H10" s="1052">
        <v>207.99042926652766</v>
      </c>
      <c r="I10" s="143"/>
      <c r="J10" s="144"/>
      <c r="K10" s="614"/>
      <c r="L10" s="614"/>
      <c r="M10" s="614"/>
      <c r="N10" s="614"/>
    </row>
    <row r="11" spans="1:14" ht="12.75" customHeight="1">
      <c r="A11" s="133" t="s">
        <v>437</v>
      </c>
      <c r="B11" s="1010">
        <v>100</v>
      </c>
      <c r="C11" s="144">
        <v>114.07260220759963</v>
      </c>
      <c r="D11" s="144">
        <v>176.71480950396122</v>
      </c>
      <c r="E11" s="144">
        <v>206.89783526171445</v>
      </c>
      <c r="F11" s="1052">
        <v>235.71666117044555</v>
      </c>
      <c r="G11" s="1052">
        <v>241.2195854527632</v>
      </c>
      <c r="H11" s="1052">
        <v>272.98157433557481</v>
      </c>
      <c r="I11" s="143"/>
      <c r="J11" s="144"/>
      <c r="K11" s="614"/>
      <c r="L11" s="614"/>
      <c r="M11" s="614"/>
      <c r="N11" s="614"/>
    </row>
    <row r="12" spans="1:14" ht="12.75" customHeight="1">
      <c r="A12" s="133" t="s">
        <v>438</v>
      </c>
      <c r="B12" s="1010">
        <v>100</v>
      </c>
      <c r="C12" s="144">
        <v>133.15763684060153</v>
      </c>
      <c r="D12" s="144">
        <v>129.48967799037678</v>
      </c>
      <c r="E12" s="144">
        <v>132.31387663647899</v>
      </c>
      <c r="F12" s="1052">
        <v>134.46210684205855</v>
      </c>
      <c r="G12" s="1052">
        <v>148.11509444490369</v>
      </c>
      <c r="H12" s="1052">
        <v>160.48743696594207</v>
      </c>
      <c r="I12" s="143"/>
      <c r="J12" s="144"/>
      <c r="K12" s="614"/>
      <c r="L12" s="614"/>
      <c r="M12" s="614"/>
      <c r="N12" s="614"/>
    </row>
    <row r="13" spans="1:14" ht="12.75" customHeight="1">
      <c r="A13" s="133" t="s">
        <v>439</v>
      </c>
      <c r="B13" s="1010">
        <v>100</v>
      </c>
      <c r="C13" s="144">
        <v>111.84154285267263</v>
      </c>
      <c r="D13" s="144">
        <v>115.6747661118458</v>
      </c>
      <c r="E13" s="144">
        <v>114.86786637113475</v>
      </c>
      <c r="F13" s="1052">
        <v>105.64341215915596</v>
      </c>
      <c r="G13" s="1052">
        <v>118.97223986698286</v>
      </c>
      <c r="H13" s="1052">
        <v>162.83471463802016</v>
      </c>
      <c r="I13" s="143"/>
      <c r="J13" s="144"/>
      <c r="K13" s="614"/>
      <c r="L13" s="614"/>
      <c r="M13" s="614"/>
      <c r="N13" s="614"/>
    </row>
    <row r="14" spans="1:14" ht="12.75" customHeight="1">
      <c r="A14" s="133" t="s">
        <v>440</v>
      </c>
      <c r="B14" s="1010">
        <v>100</v>
      </c>
      <c r="C14" s="144">
        <v>138.28685599752558</v>
      </c>
      <c r="D14" s="144">
        <v>171.62634725160183</v>
      </c>
      <c r="E14" s="144">
        <v>184.91994803183621</v>
      </c>
      <c r="F14" s="1052">
        <v>184.47982139232741</v>
      </c>
      <c r="G14" s="1052">
        <v>206.64085166453333</v>
      </c>
      <c r="H14" s="1052">
        <v>81.285833684885858</v>
      </c>
      <c r="I14" s="143"/>
      <c r="J14" s="144"/>
      <c r="K14" s="614"/>
      <c r="L14" s="614"/>
      <c r="M14" s="614"/>
      <c r="N14" s="614"/>
    </row>
    <row r="15" spans="1:14" ht="12.75" customHeight="1">
      <c r="A15" s="133" t="s">
        <v>441</v>
      </c>
      <c r="B15" s="1010">
        <v>100</v>
      </c>
      <c r="C15" s="144">
        <v>110.86712374443979</v>
      </c>
      <c r="D15" s="144">
        <v>111.29917660001163</v>
      </c>
      <c r="E15" s="144">
        <v>252.66947986662441</v>
      </c>
      <c r="F15" s="1052">
        <v>120.13212639827158</v>
      </c>
      <c r="G15" s="1052">
        <v>380.66243513453071</v>
      </c>
      <c r="H15" s="1052">
        <v>418.60617093171999</v>
      </c>
      <c r="I15" s="143"/>
      <c r="J15" s="144"/>
      <c r="K15" s="614"/>
      <c r="L15" s="614"/>
      <c r="M15" s="614"/>
      <c r="N15" s="614"/>
    </row>
    <row r="16" spans="1:14" ht="12.75" customHeight="1">
      <c r="A16" s="133" t="s">
        <v>442</v>
      </c>
      <c r="B16" s="1010">
        <v>100</v>
      </c>
      <c r="C16" s="144">
        <v>103.94686883001556</v>
      </c>
      <c r="D16" s="144">
        <v>116.12581471858438</v>
      </c>
      <c r="E16" s="144">
        <v>111.31287685054876</v>
      </c>
      <c r="F16" s="1052">
        <v>114.54700163818694</v>
      </c>
      <c r="G16" s="1052">
        <v>112.82444939409663</v>
      </c>
      <c r="H16" s="1052">
        <v>111.34010413442282</v>
      </c>
      <c r="I16" s="143"/>
      <c r="J16" s="144"/>
      <c r="K16" s="614"/>
      <c r="L16" s="614"/>
      <c r="M16" s="614"/>
      <c r="N16" s="614"/>
    </row>
    <row r="17" spans="1:19" ht="12.75" customHeight="1">
      <c r="A17" s="133" t="s">
        <v>443</v>
      </c>
      <c r="B17" s="1010">
        <v>100</v>
      </c>
      <c r="C17" s="144">
        <v>119.44042576520599</v>
      </c>
      <c r="D17" s="144">
        <v>148.48860912951611</v>
      </c>
      <c r="E17" s="144">
        <v>149.26538831471319</v>
      </c>
      <c r="F17" s="1052">
        <v>150.7951383440957</v>
      </c>
      <c r="G17" s="1052">
        <v>216.47436747521422</v>
      </c>
      <c r="H17" s="1052">
        <v>292.69002115703569</v>
      </c>
      <c r="I17" s="143"/>
      <c r="J17" s="144"/>
      <c r="K17" s="614"/>
      <c r="L17" s="614"/>
      <c r="M17" s="614"/>
      <c r="N17" s="614"/>
    </row>
    <row r="18" spans="1:19" ht="12.75" customHeight="1">
      <c r="A18" s="133" t="s">
        <v>444</v>
      </c>
      <c r="B18" s="1010">
        <v>100</v>
      </c>
      <c r="C18" s="144">
        <v>120.89057452367469</v>
      </c>
      <c r="D18" s="144">
        <v>132.61125782584674</v>
      </c>
      <c r="E18" s="144">
        <v>131.58715810451781</v>
      </c>
      <c r="F18" s="1052">
        <v>134.39483593892319</v>
      </c>
      <c r="G18" s="1052">
        <v>161.04117676303815</v>
      </c>
      <c r="H18" s="1052">
        <v>172.63946195755238</v>
      </c>
      <c r="I18" s="143"/>
      <c r="J18" s="144"/>
      <c r="K18" s="614"/>
      <c r="L18" s="614"/>
      <c r="M18" s="614"/>
      <c r="N18" s="614"/>
    </row>
    <row r="19" spans="1:19" ht="12.75" customHeight="1">
      <c r="A19" s="133" t="s">
        <v>445</v>
      </c>
      <c r="B19" s="1010">
        <v>100</v>
      </c>
      <c r="C19" s="144">
        <v>96.782092951804358</v>
      </c>
      <c r="D19" s="144">
        <v>102.47926510107055</v>
      </c>
      <c r="E19" s="144">
        <v>104.19440756951333</v>
      </c>
      <c r="F19" s="1052">
        <v>105.70620007248218</v>
      </c>
      <c r="G19" s="1052">
        <v>122.07252904093578</v>
      </c>
      <c r="H19" s="1052">
        <v>132.1271575588915</v>
      </c>
      <c r="I19" s="143"/>
      <c r="J19" s="144"/>
      <c r="K19" s="614"/>
      <c r="L19" s="614"/>
      <c r="M19" s="614"/>
      <c r="N19" s="614"/>
    </row>
    <row r="20" spans="1:19" ht="12.75" customHeight="1">
      <c r="A20" s="133" t="s">
        <v>446</v>
      </c>
      <c r="B20" s="1010">
        <v>100</v>
      </c>
      <c r="C20" s="144">
        <v>114.09708868905436</v>
      </c>
      <c r="D20" s="144">
        <v>133.96142660030372</v>
      </c>
      <c r="E20" s="144">
        <v>130.14516820773574</v>
      </c>
      <c r="F20" s="1052">
        <v>144.32402705133177</v>
      </c>
      <c r="G20" s="1052">
        <v>130.13313572531951</v>
      </c>
      <c r="H20" s="1052">
        <v>135.67461191324369</v>
      </c>
      <c r="I20" s="143"/>
      <c r="J20" s="144"/>
      <c r="K20" s="614"/>
      <c r="L20" s="614"/>
      <c r="M20" s="614"/>
      <c r="N20" s="614"/>
    </row>
    <row r="21" spans="1:19" ht="12.75" customHeight="1">
      <c r="A21" s="133" t="s">
        <v>447</v>
      </c>
      <c r="B21" s="1010">
        <v>100</v>
      </c>
      <c r="C21" s="144">
        <v>103.69265749625102</v>
      </c>
      <c r="D21" s="144">
        <v>108.08447229510048</v>
      </c>
      <c r="E21" s="144">
        <v>122.0209035236312</v>
      </c>
      <c r="F21" s="1052">
        <v>109.51777970756157</v>
      </c>
      <c r="G21" s="1052">
        <v>114.13000210967903</v>
      </c>
      <c r="H21" s="1052">
        <v>128.19895311901629</v>
      </c>
      <c r="I21" s="143"/>
      <c r="J21" s="144"/>
      <c r="K21" s="614"/>
      <c r="L21" s="614"/>
      <c r="M21" s="614"/>
      <c r="N21" s="614"/>
    </row>
    <row r="22" spans="1:19" ht="12.75" customHeight="1">
      <c r="A22" s="133" t="s">
        <v>448</v>
      </c>
      <c r="B22" s="1010">
        <v>100</v>
      </c>
      <c r="C22" s="144">
        <v>131.49620024113975</v>
      </c>
      <c r="D22" s="144">
        <v>126.88689333543012</v>
      </c>
      <c r="E22" s="144">
        <v>143.1695725622703</v>
      </c>
      <c r="F22" s="1052">
        <v>107.08858678788584</v>
      </c>
      <c r="G22" s="1052">
        <v>123.7473679639576</v>
      </c>
      <c r="H22" s="1052">
        <v>146.17323480268959</v>
      </c>
      <c r="I22" s="143"/>
      <c r="J22" s="144"/>
      <c r="K22" s="614"/>
      <c r="L22" s="614"/>
      <c r="M22" s="614"/>
      <c r="N22" s="614"/>
    </row>
    <row r="23" spans="1:19" ht="12.75" customHeight="1">
      <c r="A23" s="133" t="s">
        <v>449</v>
      </c>
      <c r="B23" s="1010">
        <v>100</v>
      </c>
      <c r="C23" s="144">
        <v>94.970223007894518</v>
      </c>
      <c r="D23" s="144">
        <v>93.02739130500548</v>
      </c>
      <c r="E23" s="144">
        <v>116.08809848294678</v>
      </c>
      <c r="F23" s="1052">
        <v>187.49122240028547</v>
      </c>
      <c r="G23" s="1052">
        <v>202.52903801042703</v>
      </c>
      <c r="H23" s="1052">
        <v>216.01777577590724</v>
      </c>
      <c r="I23" s="143"/>
      <c r="J23" s="144"/>
      <c r="K23" s="614"/>
      <c r="L23" s="614"/>
      <c r="M23" s="614"/>
      <c r="N23" s="614"/>
    </row>
    <row r="24" spans="1:19" ht="12.75" customHeight="1">
      <c r="A24" s="133" t="s">
        <v>450</v>
      </c>
      <c r="B24" s="1010">
        <v>100</v>
      </c>
      <c r="C24" s="144">
        <v>112.64574471215228</v>
      </c>
      <c r="D24" s="144">
        <v>124.65145096397073</v>
      </c>
      <c r="E24" s="144">
        <v>120.03741890164207</v>
      </c>
      <c r="F24" s="1052">
        <v>115.17988929563852</v>
      </c>
      <c r="G24" s="1052">
        <v>128.41204521594784</v>
      </c>
      <c r="H24" s="1052">
        <v>149.82928424243917</v>
      </c>
      <c r="I24" s="143"/>
      <c r="J24" s="144"/>
      <c r="K24" s="614"/>
      <c r="L24" s="614"/>
      <c r="M24" s="614"/>
      <c r="N24" s="614"/>
    </row>
    <row r="25" spans="1:19" ht="20.25" customHeight="1">
      <c r="A25" s="133" t="s">
        <v>460</v>
      </c>
      <c r="B25" s="1010">
        <v>100</v>
      </c>
      <c r="C25" s="144">
        <v>111.56494598691346</v>
      </c>
      <c r="D25" s="144">
        <v>121.69459701078185</v>
      </c>
      <c r="E25" s="144">
        <v>140.19693501374036</v>
      </c>
      <c r="F25" s="1052">
        <v>135.97735496202091</v>
      </c>
      <c r="G25" s="1052">
        <v>179.01146212072112</v>
      </c>
      <c r="H25" s="1052">
        <v>197.98436984226731</v>
      </c>
      <c r="I25" s="143"/>
      <c r="J25" s="144"/>
      <c r="K25" s="614"/>
      <c r="L25" s="614"/>
      <c r="M25" s="614"/>
      <c r="N25" s="614"/>
    </row>
    <row r="26" spans="1:19" ht="12.75" customHeight="1">
      <c r="A26" s="146"/>
      <c r="B26" s="151"/>
      <c r="C26" s="134"/>
    </row>
    <row r="27" spans="1:19" s="374" customFormat="1" ht="30" customHeight="1">
      <c r="A27" s="248"/>
      <c r="B27" s="1485" t="s">
        <v>1491</v>
      </c>
      <c r="C27" s="1485"/>
      <c r="D27" s="1485"/>
      <c r="E27" s="1485"/>
      <c r="F27" s="1485"/>
      <c r="G27" s="1485"/>
      <c r="H27" s="1485"/>
      <c r="I27" s="371"/>
      <c r="J27" s="371"/>
      <c r="K27" s="371"/>
      <c r="L27" s="371"/>
      <c r="M27" s="371"/>
      <c r="N27" s="371"/>
      <c r="O27" s="371"/>
      <c r="P27" s="371"/>
      <c r="Q27" s="371"/>
      <c r="R27" s="371"/>
      <c r="S27" s="371"/>
    </row>
  </sheetData>
  <sheetProtection selectLockedCells="1"/>
  <mergeCells count="2">
    <mergeCell ref="B7:H7"/>
    <mergeCell ref="B27:H2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&amp;"Arial,Fett"Wasserproduktivität*) (preisbereinigt, verkettet) 1998 – 2016 nach Bundesländern</oddHeader>
    <oddFooter>&amp;CStatistische Ämter der Länder – Indikatoren und Kennzahlen, UGRdL 2020</oddFooter>
  </headerFooter>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4">
    <pageSetUpPr autoPageBreaks="0"/>
  </sheetPr>
  <dimension ref="A1:S88"/>
  <sheetViews>
    <sheetView showGridLines="0" showRowColHeaders="0" zoomScaleNormal="100" workbookViewId="0">
      <pane ySplit="5" topLeftCell="A6" activePane="bottomLeft" state="frozen"/>
      <selection pane="bottomLeft"/>
    </sheetView>
  </sheetViews>
  <sheetFormatPr baseColWidth="10" defaultColWidth="11.453125" defaultRowHeight="12.75" customHeight="1"/>
  <cols>
    <col min="1" max="1" width="24.453125" style="674" customWidth="1"/>
    <col min="2" max="4" width="12.7265625" style="523" customWidth="1"/>
    <col min="5" max="9" width="12.7265625" style="217" customWidth="1"/>
    <col min="10" max="16384" width="11.453125" style="217"/>
  </cols>
  <sheetData>
    <row r="1" spans="1:9" ht="12.75" customHeight="1">
      <c r="A1" s="473" t="s">
        <v>322</v>
      </c>
    </row>
    <row r="3" spans="1:9" ht="12.75" customHeight="1">
      <c r="A3" s="125" t="s">
        <v>1075</v>
      </c>
      <c r="B3" s="125" t="s">
        <v>1147</v>
      </c>
      <c r="C3" s="125"/>
      <c r="D3" s="125"/>
    </row>
    <row r="4" spans="1:9" ht="12.75" customHeight="1">
      <c r="A4" s="125"/>
      <c r="B4" s="125"/>
      <c r="C4" s="125"/>
      <c r="D4" s="125"/>
    </row>
    <row r="5" spans="1:9" ht="17.25" customHeight="1">
      <c r="A5" s="688" t="s">
        <v>433</v>
      </c>
      <c r="B5" s="522">
        <v>1995</v>
      </c>
      <c r="C5" s="522">
        <v>1998</v>
      </c>
      <c r="D5" s="522">
        <v>2001</v>
      </c>
      <c r="E5" s="522">
        <v>2004</v>
      </c>
      <c r="F5" s="522">
        <v>2007</v>
      </c>
      <c r="G5" s="522">
        <v>2010</v>
      </c>
      <c r="H5" s="654">
        <v>2013</v>
      </c>
      <c r="I5" s="522">
        <v>2016</v>
      </c>
    </row>
    <row r="6" spans="1:9" ht="12.75" customHeight="1">
      <c r="A6" s="125"/>
      <c r="B6" s="125"/>
      <c r="C6" s="125"/>
      <c r="D6" s="125"/>
    </row>
    <row r="7" spans="1:9" ht="15">
      <c r="A7" s="125"/>
      <c r="B7" s="1364" t="s">
        <v>1042</v>
      </c>
      <c r="C7" s="1364"/>
      <c r="D7" s="1364"/>
      <c r="E7" s="1364"/>
      <c r="F7" s="1364"/>
      <c r="G7" s="1364"/>
      <c r="H7" s="1364"/>
      <c r="I7" s="1364"/>
    </row>
    <row r="8" spans="1:9" ht="12.75" customHeight="1">
      <c r="A8" s="128"/>
      <c r="C8" s="130"/>
      <c r="D8" s="130"/>
    </row>
    <row r="9" spans="1:9" ht="12.75" customHeight="1">
      <c r="A9" s="133" t="s">
        <v>435</v>
      </c>
      <c r="B9" s="1179">
        <v>6956.4660995748609</v>
      </c>
      <c r="C9" s="1179">
        <v>5500.6689461453307</v>
      </c>
      <c r="D9" s="1179">
        <v>5574.3413016927116</v>
      </c>
      <c r="E9" s="1179">
        <v>5090.9559069826901</v>
      </c>
      <c r="F9" s="1179">
        <v>4748.2647513281872</v>
      </c>
      <c r="G9" s="1179">
        <v>4436.4522012604084</v>
      </c>
      <c r="H9" s="1179">
        <v>3880.9272863944361</v>
      </c>
      <c r="I9" s="1179">
        <v>3861.0625088114302</v>
      </c>
    </row>
    <row r="10" spans="1:9" ht="12.75" customHeight="1">
      <c r="A10" s="133" t="s">
        <v>436</v>
      </c>
      <c r="B10" s="1179">
        <v>4527.7430045040383</v>
      </c>
      <c r="C10" s="1179">
        <v>4302.8786159492083</v>
      </c>
      <c r="D10" s="1179">
        <v>4036.8890819374692</v>
      </c>
      <c r="E10" s="1179">
        <v>3834.1909837778717</v>
      </c>
      <c r="F10" s="1179">
        <v>4001.7059780894278</v>
      </c>
      <c r="G10" s="1179">
        <v>4231.2514221352603</v>
      </c>
      <c r="H10" s="1179">
        <v>3217.5559836231246</v>
      </c>
      <c r="I10" s="1179">
        <v>2580.8407290915789</v>
      </c>
    </row>
    <row r="11" spans="1:9" ht="12.75" customHeight="1">
      <c r="A11" s="133" t="s">
        <v>437</v>
      </c>
      <c r="B11" s="1179">
        <v>1394.6105201926882</v>
      </c>
      <c r="C11" s="1179">
        <v>1115.8679142701753</v>
      </c>
      <c r="D11" s="1179">
        <v>993.32534312217501</v>
      </c>
      <c r="E11" s="1179">
        <v>599.45723913834763</v>
      </c>
      <c r="F11" s="1179">
        <v>540.65605841912543</v>
      </c>
      <c r="G11" s="1179">
        <v>508.53188984714404</v>
      </c>
      <c r="H11" s="1179">
        <v>518.70987971084321</v>
      </c>
      <c r="I11" s="1179">
        <v>520.62317094661626</v>
      </c>
    </row>
    <row r="12" spans="1:9" ht="12.75" customHeight="1">
      <c r="A12" s="133" t="s">
        <v>438</v>
      </c>
      <c r="B12" s="1179">
        <v>713.21379809399627</v>
      </c>
      <c r="C12" s="1179">
        <v>662.98178264791795</v>
      </c>
      <c r="D12" s="1179">
        <v>516.26280682748518</v>
      </c>
      <c r="E12" s="1179">
        <v>525.08185771285298</v>
      </c>
      <c r="F12" s="1179">
        <v>566.66437298595497</v>
      </c>
      <c r="G12" s="1179">
        <v>558.73814596046293</v>
      </c>
      <c r="H12" s="1179">
        <v>511.45516872159288</v>
      </c>
      <c r="I12" s="1179">
        <v>497.87272402161528</v>
      </c>
    </row>
    <row r="13" spans="1:9" ht="12.75" customHeight="1">
      <c r="A13" s="133" t="s">
        <v>439</v>
      </c>
      <c r="B13" s="1179">
        <v>1188.6110040767173</v>
      </c>
      <c r="C13" s="1179">
        <v>1153.0927865879137</v>
      </c>
      <c r="D13" s="1179">
        <v>1091.8591839129163</v>
      </c>
      <c r="E13" s="1179">
        <v>1075.1959483848686</v>
      </c>
      <c r="F13" s="1179">
        <v>1168.2590791001237</v>
      </c>
      <c r="G13" s="1179">
        <v>1218.7918154578203</v>
      </c>
      <c r="H13" s="1179">
        <v>1124.6020000000001</v>
      </c>
      <c r="I13" s="1179">
        <v>849.48052372964605</v>
      </c>
    </row>
    <row r="14" spans="1:9" ht="12.75" customHeight="1">
      <c r="A14" s="133" t="s">
        <v>440</v>
      </c>
      <c r="B14" s="1179">
        <v>573.92837959089059</v>
      </c>
      <c r="C14" s="1179">
        <v>856.7377821209493</v>
      </c>
      <c r="D14" s="1179">
        <v>620.96224309334434</v>
      </c>
      <c r="E14" s="1179">
        <v>533.79074495581472</v>
      </c>
      <c r="F14" s="1179">
        <v>510.95921816657756</v>
      </c>
      <c r="G14" s="1179">
        <v>505.14261713165359</v>
      </c>
      <c r="H14" s="1179">
        <v>486.89747906474946</v>
      </c>
      <c r="I14" s="1179">
        <v>1369.5433264773089</v>
      </c>
    </row>
    <row r="15" spans="1:9" ht="12.75" customHeight="1">
      <c r="A15" s="133" t="s">
        <v>441</v>
      </c>
      <c r="B15" s="1179">
        <v>3988.1827979574764</v>
      </c>
      <c r="C15" s="1179">
        <v>5040.6746959659758</v>
      </c>
      <c r="D15" s="1179">
        <v>4851.2554187869891</v>
      </c>
      <c r="E15" s="1179">
        <v>4916.5296226379587</v>
      </c>
      <c r="F15" s="1179">
        <v>1888.6874681272204</v>
      </c>
      <c r="G15" s="1179">
        <v>4568.9866249473598</v>
      </c>
      <c r="H15" s="1179">
        <v>1011.8257149646504</v>
      </c>
      <c r="I15" s="1179">
        <v>1007.483876393022</v>
      </c>
    </row>
    <row r="16" spans="1:9" ht="12.75" customHeight="1">
      <c r="A16" s="133" t="s">
        <v>442</v>
      </c>
      <c r="B16" s="1179">
        <v>104.7582845458505</v>
      </c>
      <c r="C16" s="1179">
        <v>106.67753692984881</v>
      </c>
      <c r="D16" s="1179">
        <v>94.842165555808137</v>
      </c>
      <c r="E16" s="1179">
        <v>97.882735955791503</v>
      </c>
      <c r="F16" s="1179">
        <v>107.19106619125543</v>
      </c>
      <c r="G16" s="1179">
        <v>104.20300399186814</v>
      </c>
      <c r="H16" s="1179">
        <v>110.67781929715866</v>
      </c>
      <c r="I16" s="1179">
        <v>125.35270292058377</v>
      </c>
    </row>
    <row r="17" spans="1:9" ht="12.75" customHeight="1">
      <c r="A17" s="133" t="s">
        <v>443</v>
      </c>
      <c r="B17" s="1179">
        <v>5484.3522274184925</v>
      </c>
      <c r="C17" s="1179">
        <v>5176.988672368524</v>
      </c>
      <c r="D17" s="1179">
        <v>4481.6297273517484</v>
      </c>
      <c r="E17" s="1179">
        <v>3535.3852765811434</v>
      </c>
      <c r="F17" s="1179">
        <v>3816.1969401278234</v>
      </c>
      <c r="G17" s="1179">
        <v>3824.6115894958043</v>
      </c>
      <c r="H17" s="1179">
        <v>2630.9741699145839</v>
      </c>
      <c r="I17" s="1179">
        <v>2018.2373150042072</v>
      </c>
    </row>
    <row r="18" spans="1:9" ht="12.75" customHeight="1">
      <c r="A18" s="133" t="s">
        <v>444</v>
      </c>
      <c r="B18" s="1179">
        <v>7047.2299898947376</v>
      </c>
      <c r="C18" s="1179">
        <v>6959.7042110727834</v>
      </c>
      <c r="D18" s="1179">
        <v>5810.933835006168</v>
      </c>
      <c r="E18" s="1179">
        <v>5246.5867580417462</v>
      </c>
      <c r="F18" s="1179">
        <v>5753.3628600045377</v>
      </c>
      <c r="G18" s="1179">
        <v>5503.5729041089944</v>
      </c>
      <c r="H18" s="1179">
        <v>4611.2955741371907</v>
      </c>
      <c r="I18" s="1179">
        <v>4630.554608726613</v>
      </c>
    </row>
    <row r="19" spans="1:9" ht="12.75" customHeight="1">
      <c r="A19" s="133" t="s">
        <v>445</v>
      </c>
      <c r="B19" s="1179">
        <v>2068.599222698268</v>
      </c>
      <c r="C19" s="1179">
        <v>1985.3736199082155</v>
      </c>
      <c r="D19" s="1179">
        <v>2047.2674254112308</v>
      </c>
      <c r="E19" s="1179">
        <v>2085.1224997126915</v>
      </c>
      <c r="F19" s="1179">
        <v>2153.1673144414126</v>
      </c>
      <c r="G19" s="1179">
        <v>2125.12069283455</v>
      </c>
      <c r="H19" s="1179">
        <v>1865.766200371804</v>
      </c>
      <c r="I19" s="1179">
        <v>1864.9235225070445</v>
      </c>
    </row>
    <row r="20" spans="1:9" ht="12.75" customHeight="1">
      <c r="A20" s="133" t="s">
        <v>446</v>
      </c>
      <c r="B20" s="1179">
        <v>251.71831172164079</v>
      </c>
      <c r="C20" s="1179">
        <v>245.63165514826045</v>
      </c>
      <c r="D20" s="1179">
        <v>200.93346304246535</v>
      </c>
      <c r="E20" s="1179">
        <v>187.37874157035151</v>
      </c>
      <c r="F20" s="1179">
        <v>201.25223011597447</v>
      </c>
      <c r="G20" s="1179">
        <v>148.37535479860807</v>
      </c>
      <c r="H20" s="1179">
        <v>166.71302346248081</v>
      </c>
      <c r="I20" s="1179">
        <v>168.6231744605964</v>
      </c>
    </row>
    <row r="21" spans="1:9" ht="12.75" customHeight="1">
      <c r="A21" s="133" t="s">
        <v>447</v>
      </c>
      <c r="B21" s="1179">
        <v>617.53233850146455</v>
      </c>
      <c r="C21" s="1179">
        <v>464.22610956159969</v>
      </c>
      <c r="D21" s="1179">
        <v>450.95205628175518</v>
      </c>
      <c r="E21" s="1179">
        <v>446.12450638853062</v>
      </c>
      <c r="F21" s="1179">
        <v>405.8426161374141</v>
      </c>
      <c r="G21" s="1179">
        <v>418.08664284284487</v>
      </c>
      <c r="H21" s="1179">
        <v>445.61241997545301</v>
      </c>
      <c r="I21" s="1179">
        <v>479.74858247399243</v>
      </c>
    </row>
    <row r="22" spans="1:9" ht="12.75" customHeight="1">
      <c r="A22" s="133" t="s">
        <v>448</v>
      </c>
      <c r="B22" s="1179">
        <v>488.81171680701073</v>
      </c>
      <c r="C22" s="1179">
        <v>451.44520615581206</v>
      </c>
      <c r="D22" s="1179">
        <v>323.22579221584283</v>
      </c>
      <c r="E22" s="1179">
        <v>345.79007054813286</v>
      </c>
      <c r="F22" s="1179">
        <v>302.36002269637493</v>
      </c>
      <c r="G22" s="1179">
        <v>415.28564093236423</v>
      </c>
      <c r="H22" s="1179">
        <v>365.63381152069809</v>
      </c>
      <c r="I22" s="1179">
        <v>320.61571270368898</v>
      </c>
    </row>
    <row r="23" spans="1:9" ht="12.75" customHeight="1">
      <c r="A23" s="133" t="s">
        <v>449</v>
      </c>
      <c r="B23" s="1179">
        <v>5217.3752311915314</v>
      </c>
      <c r="C23" s="1179">
        <v>4550.2954462537054</v>
      </c>
      <c r="D23" s="1179">
        <v>5025.5960841478291</v>
      </c>
      <c r="E23" s="1179">
        <v>5111.3315639702014</v>
      </c>
      <c r="F23" s="1179">
        <v>4245.5061207137151</v>
      </c>
      <c r="G23" s="1179">
        <v>2594.8543535172189</v>
      </c>
      <c r="H23" s="1179">
        <v>2517.3996891648976</v>
      </c>
      <c r="I23" s="1179">
        <v>2489.0947349615003</v>
      </c>
    </row>
    <row r="24" spans="1:9" ht="12.75" customHeight="1">
      <c r="A24" s="133" t="s">
        <v>450</v>
      </c>
      <c r="B24" s="1179">
        <v>225.43729517414869</v>
      </c>
      <c r="C24" s="1179">
        <v>150.03481547236868</v>
      </c>
      <c r="D24" s="1179">
        <v>139.7478288851168</v>
      </c>
      <c r="E24" s="1179">
        <v>144.93404286315345</v>
      </c>
      <c r="F24" s="1179">
        <v>155.22200669526868</v>
      </c>
      <c r="G24" s="1179">
        <v>152.15547349238133</v>
      </c>
      <c r="H24" s="1179">
        <v>149.60935157634304</v>
      </c>
      <c r="I24" s="1179">
        <v>150.89092485425468</v>
      </c>
    </row>
    <row r="25" spans="1:9" ht="20.25" customHeight="1">
      <c r="A25" s="133" t="s">
        <v>460</v>
      </c>
      <c r="B25" s="1179">
        <v>40848.570221943817</v>
      </c>
      <c r="C25" s="1179">
        <v>38723.279796558592</v>
      </c>
      <c r="D25" s="1179">
        <v>36260.023757271054</v>
      </c>
      <c r="E25" s="1179">
        <v>33775.738499222149</v>
      </c>
      <c r="F25" s="1179">
        <v>30565.298103340392</v>
      </c>
      <c r="G25" s="1179">
        <v>31314.160372754741</v>
      </c>
      <c r="H25" s="1179">
        <v>23615.655571900003</v>
      </c>
      <c r="I25" s="1179">
        <v>22934.948138083702</v>
      </c>
    </row>
    <row r="26" spans="1:9" ht="12.75" customHeight="1">
      <c r="A26" s="146"/>
      <c r="B26" s="508"/>
      <c r="C26" s="508"/>
      <c r="D26" s="508"/>
      <c r="E26" s="508"/>
      <c r="F26" s="508"/>
      <c r="G26" s="508"/>
      <c r="H26" s="508"/>
      <c r="I26" s="508"/>
    </row>
    <row r="27" spans="1:9" ht="12.75" customHeight="1">
      <c r="A27" s="142"/>
      <c r="B27" s="1276" t="s">
        <v>1045</v>
      </c>
      <c r="C27" s="1276"/>
      <c r="D27" s="1276"/>
      <c r="E27" s="1276"/>
      <c r="F27" s="1276"/>
      <c r="G27" s="1276"/>
      <c r="H27" s="1276"/>
      <c r="I27" s="1276"/>
    </row>
    <row r="28" spans="1:9" ht="12.75" customHeight="1">
      <c r="A28" s="142"/>
      <c r="B28" s="134"/>
      <c r="C28" s="134"/>
      <c r="D28" s="134"/>
    </row>
    <row r="29" spans="1:9" s="523" customFormat="1" ht="12.75" customHeight="1">
      <c r="A29" s="133" t="s">
        <v>435</v>
      </c>
      <c r="B29" s="1180" t="s">
        <v>360</v>
      </c>
      <c r="C29" s="143">
        <v>100</v>
      </c>
      <c r="D29" s="144">
        <v>101.33933447492795</v>
      </c>
      <c r="E29" s="144">
        <v>92.551577941265634</v>
      </c>
      <c r="F29" s="144">
        <v>86.321587389032004</v>
      </c>
      <c r="G29" s="144">
        <v>80.652957752880468</v>
      </c>
      <c r="H29" s="144">
        <v>70.553733089391784</v>
      </c>
      <c r="I29" s="144">
        <v>70.192599238627565</v>
      </c>
    </row>
    <row r="30" spans="1:9" s="523" customFormat="1" ht="12.75" customHeight="1">
      <c r="A30" s="133" t="s">
        <v>436</v>
      </c>
      <c r="B30" s="1180" t="s">
        <v>360</v>
      </c>
      <c r="C30" s="143">
        <v>100</v>
      </c>
      <c r="D30" s="144">
        <v>93.81833517157996</v>
      </c>
      <c r="E30" s="144">
        <v>89.107579506563766</v>
      </c>
      <c r="F30" s="144">
        <v>93.000670835950544</v>
      </c>
      <c r="G30" s="144">
        <v>98.335365688717033</v>
      </c>
      <c r="H30" s="144">
        <v>74.776824326319897</v>
      </c>
      <c r="I30" s="144">
        <v>59.97939889648152</v>
      </c>
    </row>
    <row r="31" spans="1:9" s="523" customFormat="1" ht="12.75" customHeight="1">
      <c r="A31" s="133" t="s">
        <v>437</v>
      </c>
      <c r="B31" s="1180" t="s">
        <v>360</v>
      </c>
      <c r="C31" s="143">
        <v>100</v>
      </c>
      <c r="D31" s="144">
        <v>89.018183103853445</v>
      </c>
      <c r="E31" s="144">
        <v>53.72116461744649</v>
      </c>
      <c r="F31" s="144">
        <v>48.451617929415711</v>
      </c>
      <c r="G31" s="144">
        <v>45.572767470399519</v>
      </c>
      <c r="H31" s="144">
        <v>46.484881685132187</v>
      </c>
      <c r="I31" s="144">
        <v>46.656343845779077</v>
      </c>
    </row>
    <row r="32" spans="1:9" s="523" customFormat="1" ht="12.75" customHeight="1">
      <c r="A32" s="133" t="s">
        <v>438</v>
      </c>
      <c r="B32" s="1180" t="s">
        <v>360</v>
      </c>
      <c r="C32" s="143">
        <v>100</v>
      </c>
      <c r="D32" s="144">
        <v>77.86983297875183</v>
      </c>
      <c r="E32" s="144">
        <v>79.200043116675218</v>
      </c>
      <c r="F32" s="144">
        <v>85.472088044821419</v>
      </c>
      <c r="G32" s="144">
        <v>84.276545839448119</v>
      </c>
      <c r="H32" s="144">
        <v>77.144679100964893</v>
      </c>
      <c r="I32" s="144">
        <v>75.095988615725631</v>
      </c>
    </row>
    <row r="33" spans="1:9" s="523" customFormat="1" ht="12.75" customHeight="1">
      <c r="A33" s="133" t="s">
        <v>439</v>
      </c>
      <c r="B33" s="1180" t="s">
        <v>360</v>
      </c>
      <c r="C33" s="143">
        <v>100</v>
      </c>
      <c r="D33" s="144">
        <v>94.689620524277828</v>
      </c>
      <c r="E33" s="144">
        <v>93.244529919092855</v>
      </c>
      <c r="F33" s="144">
        <v>101.3152707820754</v>
      </c>
      <c r="G33" s="144">
        <v>105.69763592610053</v>
      </c>
      <c r="H33" s="144">
        <v>97.529185255575143</v>
      </c>
      <c r="I33" s="144">
        <v>73.669745714334184</v>
      </c>
    </row>
    <row r="34" spans="1:9" s="523" customFormat="1" ht="12.75" customHeight="1">
      <c r="A34" s="133" t="s">
        <v>440</v>
      </c>
      <c r="B34" s="1180" t="s">
        <v>360</v>
      </c>
      <c r="C34" s="143">
        <v>100</v>
      </c>
      <c r="D34" s="144">
        <v>72.47984809962314</v>
      </c>
      <c r="E34" s="144">
        <v>62.305031492174493</v>
      </c>
      <c r="F34" s="144">
        <v>59.640093950524907</v>
      </c>
      <c r="G34" s="144">
        <v>58.961169645292998</v>
      </c>
      <c r="H34" s="144">
        <v>56.831563778987402</v>
      </c>
      <c r="I34" s="144">
        <v>159.85560051838178</v>
      </c>
    </row>
    <row r="35" spans="1:9" s="523" customFormat="1" ht="12.75" customHeight="1">
      <c r="A35" s="133" t="s">
        <v>441</v>
      </c>
      <c r="B35" s="1180" t="s">
        <v>360</v>
      </c>
      <c r="C35" s="143">
        <v>100</v>
      </c>
      <c r="D35" s="144">
        <v>96.242184060586609</v>
      </c>
      <c r="E35" s="144">
        <v>97.537133800215884</v>
      </c>
      <c r="F35" s="144">
        <v>37.468941799373141</v>
      </c>
      <c r="G35" s="144">
        <v>90.64236239255618</v>
      </c>
      <c r="H35" s="144">
        <v>20.073219876188578</v>
      </c>
      <c r="I35" s="144">
        <v>19.987083816365015</v>
      </c>
    </row>
    <row r="36" spans="1:9" s="523" customFormat="1" ht="12.75" customHeight="1">
      <c r="A36" s="133" t="s">
        <v>442</v>
      </c>
      <c r="B36" s="1180" t="s">
        <v>360</v>
      </c>
      <c r="C36" s="143">
        <v>100</v>
      </c>
      <c r="D36" s="144">
        <v>88.905469966162016</v>
      </c>
      <c r="E36" s="144">
        <v>91.755714251407241</v>
      </c>
      <c r="F36" s="144">
        <v>100.48138462527901</v>
      </c>
      <c r="G36" s="144">
        <v>97.680361762000629</v>
      </c>
      <c r="H36" s="144">
        <v>103.74988257362976</v>
      </c>
      <c r="I36" s="144">
        <v>117.50618408354867</v>
      </c>
    </row>
    <row r="37" spans="1:9" s="523" customFormat="1" ht="12.75" customHeight="1">
      <c r="A37" s="133" t="s">
        <v>443</v>
      </c>
      <c r="B37" s="1180" t="s">
        <v>360</v>
      </c>
      <c r="C37" s="143">
        <v>100</v>
      </c>
      <c r="D37" s="144">
        <v>86.568273777994534</v>
      </c>
      <c r="E37" s="144">
        <v>68.290380766154328</v>
      </c>
      <c r="F37" s="144">
        <v>73.714608658432226</v>
      </c>
      <c r="G37" s="144">
        <v>73.877148117189265</v>
      </c>
      <c r="H37" s="144">
        <v>50.820551027222685</v>
      </c>
      <c r="I37" s="144">
        <v>38.984773634454243</v>
      </c>
    </row>
    <row r="38" spans="1:9" s="523" customFormat="1" ht="12.75" customHeight="1">
      <c r="A38" s="133" t="s">
        <v>444</v>
      </c>
      <c r="B38" s="1180" t="s">
        <v>360</v>
      </c>
      <c r="C38" s="143">
        <v>100</v>
      </c>
      <c r="D38" s="144">
        <v>83.493977025073292</v>
      </c>
      <c r="E38" s="144">
        <v>75.385197400983031</v>
      </c>
      <c r="F38" s="144">
        <v>82.666772689147123</v>
      </c>
      <c r="G38" s="144">
        <v>79.077684010663745</v>
      </c>
      <c r="H38" s="144">
        <v>66.257062574594613</v>
      </c>
      <c r="I38" s="144">
        <v>66.533784601929938</v>
      </c>
    </row>
    <row r="39" spans="1:9" s="523" customFormat="1" ht="12.75" customHeight="1">
      <c r="A39" s="133" t="s">
        <v>445</v>
      </c>
      <c r="B39" s="1180" t="s">
        <v>360</v>
      </c>
      <c r="C39" s="143">
        <v>100</v>
      </c>
      <c r="D39" s="144">
        <v>103.1174890651502</v>
      </c>
      <c r="E39" s="144">
        <v>105.02418682328857</v>
      </c>
      <c r="F39" s="144">
        <v>108.45149209451843</v>
      </c>
      <c r="G39" s="144">
        <v>107.03882994742295</v>
      </c>
      <c r="H39" s="144">
        <v>93.975571230671378</v>
      </c>
      <c r="I39" s="144">
        <v>93.933126934227147</v>
      </c>
    </row>
    <row r="40" spans="1:9" s="523" customFormat="1" ht="12.75" customHeight="1">
      <c r="A40" s="133" t="s">
        <v>446</v>
      </c>
      <c r="B40" s="1180" t="s">
        <v>360</v>
      </c>
      <c r="C40" s="143">
        <v>100</v>
      </c>
      <c r="D40" s="144">
        <v>81.802755805714128</v>
      </c>
      <c r="E40" s="144">
        <v>76.284443654972662</v>
      </c>
      <c r="F40" s="144">
        <v>81.932530232921707</v>
      </c>
      <c r="G40" s="144">
        <v>60.405632453622651</v>
      </c>
      <c r="H40" s="144">
        <v>67.871147699531946</v>
      </c>
      <c r="I40" s="144">
        <v>68.648796246891465</v>
      </c>
    </row>
    <row r="41" spans="1:9" s="523" customFormat="1" ht="12.75" customHeight="1">
      <c r="A41" s="133" t="s">
        <v>447</v>
      </c>
      <c r="B41" s="1180" t="s">
        <v>360</v>
      </c>
      <c r="C41" s="143">
        <v>100</v>
      </c>
      <c r="D41" s="144">
        <v>97.140606052429902</v>
      </c>
      <c r="E41" s="144">
        <v>96.10069257195299</v>
      </c>
      <c r="F41" s="144">
        <v>87.423479157749</v>
      </c>
      <c r="G41" s="144">
        <v>90.060992742883968</v>
      </c>
      <c r="H41" s="144">
        <v>95.990382875335285</v>
      </c>
      <c r="I41" s="144">
        <v>103.34373112426867</v>
      </c>
    </row>
    <row r="42" spans="1:9" s="523" customFormat="1" ht="12.75" customHeight="1">
      <c r="A42" s="133" t="s">
        <v>448</v>
      </c>
      <c r="B42" s="1180" t="s">
        <v>360</v>
      </c>
      <c r="C42" s="143">
        <v>100</v>
      </c>
      <c r="D42" s="144">
        <v>71.598011853576864</v>
      </c>
      <c r="E42" s="144">
        <v>76.596243759599631</v>
      </c>
      <c r="F42" s="144">
        <v>66.97601803573437</v>
      </c>
      <c r="G42" s="144">
        <v>91.990264880347922</v>
      </c>
      <c r="H42" s="144">
        <v>80.991847190975164</v>
      </c>
      <c r="I42" s="144">
        <v>71.019850987858646</v>
      </c>
    </row>
    <row r="43" spans="1:9" s="523" customFormat="1" ht="12.75" customHeight="1">
      <c r="A43" s="133" t="s">
        <v>449</v>
      </c>
      <c r="B43" s="1180" t="s">
        <v>360</v>
      </c>
      <c r="C43" s="143">
        <v>100</v>
      </c>
      <c r="D43" s="144">
        <v>110.44548960629453</v>
      </c>
      <c r="E43" s="144">
        <v>112.32966352060505</v>
      </c>
      <c r="F43" s="144">
        <v>93.301768442510124</v>
      </c>
      <c r="G43" s="144">
        <v>57.026063124177639</v>
      </c>
      <c r="H43" s="144">
        <v>55.32387333744434</v>
      </c>
      <c r="I43" s="144">
        <v>54.701826823372357</v>
      </c>
    </row>
    <row r="44" spans="1:9" s="523" customFormat="1" ht="12.75" customHeight="1">
      <c r="A44" s="133" t="s">
        <v>450</v>
      </c>
      <c r="B44" s="1180" t="s">
        <v>360</v>
      </c>
      <c r="C44" s="143">
        <v>100</v>
      </c>
      <c r="D44" s="144">
        <v>93.143600333786267</v>
      </c>
      <c r="E44" s="144">
        <v>96.600274014297298</v>
      </c>
      <c r="F44" s="144">
        <v>103.45732502590728</v>
      </c>
      <c r="G44" s="144">
        <v>101.41344394855021</v>
      </c>
      <c r="H44" s="144">
        <v>99.71642322171283</v>
      </c>
      <c r="I44" s="144">
        <v>100.57060714820798</v>
      </c>
    </row>
    <row r="45" spans="1:9" s="523" customFormat="1" ht="20.25" customHeight="1">
      <c r="A45" s="133" t="s">
        <v>460</v>
      </c>
      <c r="B45" s="1180" t="s">
        <v>360</v>
      </c>
      <c r="C45" s="143">
        <v>100</v>
      </c>
      <c r="D45" s="144">
        <v>93.6388238490417</v>
      </c>
      <c r="E45" s="144">
        <v>87.223341299266338</v>
      </c>
      <c r="F45" s="144">
        <v>78.932616926877103</v>
      </c>
      <c r="G45" s="144">
        <v>80.866498233803242</v>
      </c>
      <c r="H45" s="144">
        <v>60.985680179907611</v>
      </c>
      <c r="I45" s="144">
        <v>59.227803684444034</v>
      </c>
    </row>
    <row r="46" spans="1:9" s="523" customFormat="1" ht="12.75" customHeight="1">
      <c r="A46" s="146"/>
      <c r="B46" s="134"/>
      <c r="C46" s="134"/>
      <c r="D46" s="134"/>
      <c r="E46" s="1163"/>
      <c r="F46" s="1163"/>
      <c r="G46" s="1163"/>
      <c r="H46" s="1163"/>
      <c r="I46" s="1163"/>
    </row>
    <row r="47" spans="1:9" s="523" customFormat="1" ht="13">
      <c r="A47" s="142"/>
      <c r="B47" s="1276" t="s">
        <v>464</v>
      </c>
      <c r="C47" s="1276"/>
      <c r="D47" s="1276"/>
      <c r="E47" s="1276"/>
      <c r="F47" s="1276"/>
      <c r="G47" s="1276"/>
      <c r="H47" s="1276"/>
      <c r="I47" s="1276"/>
    </row>
    <row r="48" spans="1:9" s="523" customFormat="1" ht="12.75" customHeight="1">
      <c r="A48" s="142"/>
      <c r="B48" s="134"/>
      <c r="C48" s="134"/>
      <c r="D48" s="134"/>
      <c r="E48" s="1163"/>
      <c r="F48" s="1163"/>
      <c r="G48" s="1163"/>
      <c r="H48" s="1163"/>
      <c r="I48" s="1163"/>
    </row>
    <row r="49" spans="1:9" s="523" customFormat="1" ht="12.75" customHeight="1">
      <c r="A49" s="133" t="s">
        <v>435</v>
      </c>
      <c r="B49" s="144">
        <v>17.029888835222568</v>
      </c>
      <c r="C49" s="144">
        <v>14.205069857316644</v>
      </c>
      <c r="D49" s="144">
        <v>15.373242276419951</v>
      </c>
      <c r="E49" s="144">
        <v>15.072818932145434</v>
      </c>
      <c r="F49" s="144">
        <v>15.534822318023664</v>
      </c>
      <c r="G49" s="144">
        <v>14.167559175945197</v>
      </c>
      <c r="H49" s="144">
        <v>16.433705490743638</v>
      </c>
      <c r="I49" s="144">
        <v>16.834842989682191</v>
      </c>
    </row>
    <row r="50" spans="1:9" s="523" customFormat="1" ht="12.75" customHeight="1">
      <c r="A50" s="133" t="s">
        <v>436</v>
      </c>
      <c r="B50" s="144">
        <v>11.084214159524581</v>
      </c>
      <c r="C50" s="144">
        <v>11.111865106869416</v>
      </c>
      <c r="D50" s="144">
        <v>11.133167228352878</v>
      </c>
      <c r="E50" s="144">
        <v>11.351908660313001</v>
      </c>
      <c r="F50" s="144">
        <v>13.092317845419913</v>
      </c>
      <c r="G50" s="144">
        <v>13.51226209410587</v>
      </c>
      <c r="H50" s="144">
        <v>13.624673572270666</v>
      </c>
      <c r="I50" s="144">
        <v>11.252873621310126</v>
      </c>
    </row>
    <row r="51" spans="1:9" s="523" customFormat="1" ht="12.75" customHeight="1">
      <c r="A51" s="133" t="s">
        <v>437</v>
      </c>
      <c r="B51" s="144">
        <v>3.4140987373984135</v>
      </c>
      <c r="C51" s="144">
        <v>2.8816461832071996</v>
      </c>
      <c r="D51" s="144">
        <v>2.7394503372960095</v>
      </c>
      <c r="E51" s="144">
        <v>1.7748160833023769</v>
      </c>
      <c r="F51" s="144">
        <v>1.768855833145101</v>
      </c>
      <c r="G51" s="144">
        <v>1.623967827314311</v>
      </c>
      <c r="H51" s="144">
        <v>2.1964661456531833</v>
      </c>
      <c r="I51" s="144">
        <v>2.2699993381808286</v>
      </c>
    </row>
    <row r="52" spans="1:9" s="523" customFormat="1" ht="12.75" customHeight="1">
      <c r="A52" s="133" t="s">
        <v>438</v>
      </c>
      <c r="B52" s="144">
        <v>1.7459945212742314</v>
      </c>
      <c r="C52" s="144">
        <v>1.712101315103062</v>
      </c>
      <c r="D52" s="144">
        <v>1.4237795603318142</v>
      </c>
      <c r="E52" s="144">
        <v>1.5546125149119849</v>
      </c>
      <c r="F52" s="144">
        <v>1.8539468225373723</v>
      </c>
      <c r="G52" s="144">
        <v>1.7842986665119072</v>
      </c>
      <c r="H52" s="144">
        <v>2.1657462235779197</v>
      </c>
      <c r="I52" s="144">
        <v>2.1708037926403367</v>
      </c>
    </row>
    <row r="53" spans="1:9" s="523" customFormat="1" ht="12.75" customHeight="1">
      <c r="A53" s="133" t="s">
        <v>439</v>
      </c>
      <c r="B53" s="144">
        <v>2.9097983053472865</v>
      </c>
      <c r="C53" s="144">
        <v>2.9777766569514372</v>
      </c>
      <c r="D53" s="144">
        <v>3.0111926876329496</v>
      </c>
      <c r="E53" s="144">
        <v>3.1833380886982834</v>
      </c>
      <c r="F53" s="144">
        <v>3.8221746607877778</v>
      </c>
      <c r="G53" s="144">
        <v>3.8921427269633733</v>
      </c>
      <c r="H53" s="144">
        <v>4.7621036671035766</v>
      </c>
      <c r="I53" s="144">
        <v>3.7038693901342441</v>
      </c>
    </row>
    <row r="54" spans="1:9" s="523" customFormat="1" ht="12.75" customHeight="1">
      <c r="A54" s="133" t="s">
        <v>440</v>
      </c>
      <c r="B54" s="144">
        <v>1.4050146099913596</v>
      </c>
      <c r="C54" s="144">
        <v>2.2124618230222564</v>
      </c>
      <c r="D54" s="144">
        <v>1.712525748052842</v>
      </c>
      <c r="E54" s="144">
        <v>1.5803969614701625</v>
      </c>
      <c r="F54" s="144">
        <v>1.6716971528922739</v>
      </c>
      <c r="G54" s="144">
        <v>1.6131443765969817</v>
      </c>
      <c r="H54" s="144">
        <v>2.0617571999318249</v>
      </c>
      <c r="I54" s="144">
        <v>5.9714254343709152</v>
      </c>
    </row>
    <row r="55" spans="1:9" s="523" customFormat="1" ht="12.75" customHeight="1">
      <c r="A55" s="133" t="s">
        <v>441</v>
      </c>
      <c r="B55" s="144">
        <v>9.7633351088871851</v>
      </c>
      <c r="C55" s="144">
        <v>13.017168799875133</v>
      </c>
      <c r="D55" s="144">
        <v>13.37907402174327</v>
      </c>
      <c r="E55" s="144">
        <v>14.556394148868678</v>
      </c>
      <c r="F55" s="144">
        <v>6.1791887706824342</v>
      </c>
      <c r="G55" s="144">
        <v>14.590800361751551</v>
      </c>
      <c r="H55" s="144">
        <v>4.2845548449165651</v>
      </c>
      <c r="I55" s="144">
        <v>4.3927889887838258</v>
      </c>
    </row>
    <row r="56" spans="1:9" s="523" customFormat="1" ht="12.75" customHeight="1">
      <c r="A56" s="133" t="s">
        <v>442</v>
      </c>
      <c r="B56" s="144">
        <v>0.25645520510672476</v>
      </c>
      <c r="C56" s="144">
        <v>0.2754868324436956</v>
      </c>
      <c r="D56" s="144">
        <v>0.26156123391063657</v>
      </c>
      <c r="E56" s="144">
        <v>0.2898019119790548</v>
      </c>
      <c r="F56" s="144">
        <v>0.35069530756364792</v>
      </c>
      <c r="G56" s="144">
        <v>0.33276639945464165</v>
      </c>
      <c r="H56" s="144">
        <v>0.46866291287231054</v>
      </c>
      <c r="I56" s="144">
        <v>0.54655760355714256</v>
      </c>
    </row>
    <row r="57" spans="1:9" s="523" customFormat="1" ht="12.75" customHeight="1">
      <c r="A57" s="133" t="s">
        <v>443</v>
      </c>
      <c r="B57" s="144">
        <v>13.426056769233757</v>
      </c>
      <c r="C57" s="144">
        <v>13.369189540676802</v>
      </c>
      <c r="D57" s="144">
        <v>12.359698816945944</v>
      </c>
      <c r="E57" s="144">
        <v>10.467233089996132</v>
      </c>
      <c r="F57" s="144">
        <v>12.485390874400673</v>
      </c>
      <c r="G57" s="144">
        <v>12.213680788399657</v>
      </c>
      <c r="H57" s="144">
        <v>11.140805140489727</v>
      </c>
      <c r="I57" s="144">
        <v>8.7998337857712645</v>
      </c>
    </row>
    <row r="58" spans="1:9" s="523" customFormat="1" ht="12.75" customHeight="1">
      <c r="A58" s="133" t="s">
        <v>444</v>
      </c>
      <c r="B58" s="144">
        <v>17.25208483823253</v>
      </c>
      <c r="C58" s="144">
        <v>17.972920288873116</v>
      </c>
      <c r="D58" s="144">
        <v>16.025730909348699</v>
      </c>
      <c r="E58" s="144">
        <v>15.533595980921556</v>
      </c>
      <c r="F58" s="144">
        <v>18.823185825155651</v>
      </c>
      <c r="G58" s="144">
        <v>17.575348783413155</v>
      </c>
      <c r="H58" s="144">
        <v>19.526434741977344</v>
      </c>
      <c r="I58" s="144">
        <v>20.189950205457549</v>
      </c>
    </row>
    <row r="59" spans="1:9" s="523" customFormat="1" ht="12.75" customHeight="1">
      <c r="A59" s="133" t="s">
        <v>445</v>
      </c>
      <c r="B59" s="144">
        <v>5.0640676318874398</v>
      </c>
      <c r="C59" s="144">
        <v>5.1270802223851382</v>
      </c>
      <c r="D59" s="144">
        <v>5.6460730393225456</v>
      </c>
      <c r="E59" s="144">
        <v>6.173432743034506</v>
      </c>
      <c r="F59" s="144">
        <v>7.0444832802271913</v>
      </c>
      <c r="G59" s="144">
        <v>6.7864527342829124</v>
      </c>
      <c r="H59" s="144">
        <v>7.9005479847523592</v>
      </c>
      <c r="I59" s="144">
        <v>8.1313614108868251</v>
      </c>
    </row>
    <row r="60" spans="1:9" s="523" customFormat="1" ht="12.75" customHeight="1">
      <c r="A60" s="133" t="s">
        <v>446</v>
      </c>
      <c r="B60" s="144">
        <v>0.6162230657131248</v>
      </c>
      <c r="C60" s="144">
        <v>0.63432554380398887</v>
      </c>
      <c r="D60" s="144">
        <v>0.55414597736487448</v>
      </c>
      <c r="E60" s="144">
        <v>0.55477318897014438</v>
      </c>
      <c r="F60" s="144">
        <v>0.65843372256847121</v>
      </c>
      <c r="G60" s="144">
        <v>0.47382830333750164</v>
      </c>
      <c r="H60" s="144">
        <v>0.70594281388847291</v>
      </c>
      <c r="I60" s="144">
        <v>0.73522370072682219</v>
      </c>
    </row>
    <row r="61" spans="1:9" s="523" customFormat="1" ht="12.75" customHeight="1">
      <c r="A61" s="133" t="s">
        <v>447</v>
      </c>
      <c r="B61" s="144">
        <v>1.511759983632736</v>
      </c>
      <c r="C61" s="144">
        <v>1.1988295206411113</v>
      </c>
      <c r="D61" s="144">
        <v>1.2436617783277868</v>
      </c>
      <c r="E61" s="144">
        <v>1.3208430850410713</v>
      </c>
      <c r="F61" s="144">
        <v>1.3277888367562189</v>
      </c>
      <c r="G61" s="144">
        <v>1.3351360466512976</v>
      </c>
      <c r="H61" s="144">
        <v>1.8869364799920358</v>
      </c>
      <c r="I61" s="144">
        <v>2.0917796699848004</v>
      </c>
    </row>
    <row r="62" spans="1:9" s="523" customFormat="1" ht="12.75" customHeight="1">
      <c r="A62" s="133" t="s">
        <v>448</v>
      </c>
      <c r="B62" s="144">
        <v>1.1966433932721139</v>
      </c>
      <c r="C62" s="144">
        <v>1.1658237848849073</v>
      </c>
      <c r="D62" s="144">
        <v>0.89141086718407869</v>
      </c>
      <c r="E62" s="144">
        <v>1.0237824127993422</v>
      </c>
      <c r="F62" s="144">
        <v>0.98922648054700602</v>
      </c>
      <c r="G62" s="144">
        <v>1.3261912054767673</v>
      </c>
      <c r="H62" s="144">
        <v>1.5482687338807632</v>
      </c>
      <c r="I62" s="144">
        <v>1.3979351981673047</v>
      </c>
    </row>
    <row r="63" spans="1:9" s="523" customFormat="1" ht="12.75" customHeight="1">
      <c r="A63" s="133" t="s">
        <v>449</v>
      </c>
      <c r="B63" s="144">
        <v>12.772479435250251</v>
      </c>
      <c r="C63" s="144">
        <v>11.750800733201578</v>
      </c>
      <c r="D63" s="144">
        <v>13.859880836785358</v>
      </c>
      <c r="E63" s="144">
        <v>15.133145242961646</v>
      </c>
      <c r="F63" s="144">
        <v>13.889954897085516</v>
      </c>
      <c r="G63" s="144">
        <v>8.286520611214927</v>
      </c>
      <c r="H63" s="144">
        <v>10.659876375231025</v>
      </c>
      <c r="I63" s="144">
        <v>10.852846581450667</v>
      </c>
    </row>
    <row r="64" spans="1:9" s="523" customFormat="1" ht="12.75" customHeight="1">
      <c r="A64" s="133" t="s">
        <v>450</v>
      </c>
      <c r="B64" s="144">
        <v>0.55188540002568798</v>
      </c>
      <c r="C64" s="144">
        <v>0.38745379074450853</v>
      </c>
      <c r="D64" s="144">
        <v>0.38540468098036978</v>
      </c>
      <c r="E64" s="144">
        <v>0.42910695458662218</v>
      </c>
      <c r="F64" s="144">
        <v>0.50783737220709424</v>
      </c>
      <c r="G64" s="144">
        <v>0.48589989857996008</v>
      </c>
      <c r="H64" s="144">
        <v>0.63351767271860748</v>
      </c>
      <c r="I64" s="144">
        <v>0.65790828889514186</v>
      </c>
    </row>
    <row r="65" spans="1:9" s="523" customFormat="1" ht="20.25" customHeight="1">
      <c r="A65" s="133" t="s">
        <v>460</v>
      </c>
      <c r="B65" s="143">
        <v>100</v>
      </c>
      <c r="C65" s="143">
        <v>100</v>
      </c>
      <c r="D65" s="143">
        <v>100</v>
      </c>
      <c r="E65" s="143">
        <v>100</v>
      </c>
      <c r="F65" s="143">
        <v>100</v>
      </c>
      <c r="G65" s="143">
        <v>100</v>
      </c>
      <c r="H65" s="143">
        <v>100</v>
      </c>
      <c r="I65" s="143">
        <v>100</v>
      </c>
    </row>
    <row r="66" spans="1:9" s="523" customFormat="1" ht="12.75" customHeight="1">
      <c r="A66" s="146"/>
      <c r="B66" s="134"/>
      <c r="C66" s="134"/>
      <c r="D66" s="134"/>
      <c r="E66" s="1163"/>
      <c r="F66" s="1163"/>
      <c r="G66" s="1163"/>
      <c r="H66" s="1163"/>
      <c r="I66" s="1163"/>
    </row>
    <row r="67" spans="1:9" s="523" customFormat="1" ht="15">
      <c r="A67" s="142"/>
      <c r="B67" s="1276" t="s">
        <v>1488</v>
      </c>
      <c r="C67" s="1276"/>
      <c r="D67" s="1276"/>
      <c r="E67" s="1276"/>
      <c r="F67" s="1276"/>
      <c r="G67" s="1276"/>
      <c r="H67" s="1276"/>
      <c r="I67" s="1276"/>
    </row>
    <row r="68" spans="1:9" s="523" customFormat="1" ht="12.75" customHeight="1">
      <c r="A68" s="142"/>
      <c r="B68" s="499"/>
      <c r="C68" s="499"/>
      <c r="D68" s="499"/>
      <c r="E68" s="1163"/>
      <c r="F68" s="1163"/>
      <c r="G68" s="1163"/>
      <c r="H68" s="1163"/>
      <c r="I68" s="1163"/>
    </row>
    <row r="69" spans="1:9" s="523" customFormat="1" ht="12.75" customHeight="1">
      <c r="A69" s="133" t="s">
        <v>435</v>
      </c>
      <c r="B69" s="1165">
        <v>680.46775595918257</v>
      </c>
      <c r="C69" s="1165">
        <v>534.1826529203546</v>
      </c>
      <c r="D69" s="1165">
        <v>535.57099735802228</v>
      </c>
      <c r="E69" s="1165">
        <v>484.31627496414114</v>
      </c>
      <c r="F69" s="1165">
        <v>451.62848754440296</v>
      </c>
      <c r="G69" s="1165">
        <v>423.30761730636516</v>
      </c>
      <c r="H69" s="1165">
        <v>366.11848049912635</v>
      </c>
      <c r="I69" s="1165">
        <v>353.71462213074665</v>
      </c>
    </row>
    <row r="70" spans="1:9" s="523" customFormat="1" ht="12.75" customHeight="1">
      <c r="A70" s="133" t="s">
        <v>436</v>
      </c>
      <c r="B70" s="1165">
        <v>379.94053563781335</v>
      </c>
      <c r="C70" s="1165">
        <v>358.18420010576915</v>
      </c>
      <c r="D70" s="1165">
        <v>331.07029445624244</v>
      </c>
      <c r="E70" s="1165">
        <v>311.09905267007071</v>
      </c>
      <c r="F70" s="1165">
        <v>323.33529902749302</v>
      </c>
      <c r="G70" s="1165">
        <v>341.97996510373031</v>
      </c>
      <c r="H70" s="1165">
        <v>256.1359296392813</v>
      </c>
      <c r="I70" s="1165">
        <v>200.26492541759126</v>
      </c>
    </row>
    <row r="71" spans="1:9" s="523" customFormat="1" ht="12.75" customHeight="1">
      <c r="A71" s="133" t="s">
        <v>437</v>
      </c>
      <c r="B71" s="1165">
        <v>406.09591204700035</v>
      </c>
      <c r="C71" s="1165">
        <v>333.47476237713624</v>
      </c>
      <c r="D71" s="1165">
        <v>301.90020652637764</v>
      </c>
      <c r="E71" s="1165">
        <v>183.55253196195909</v>
      </c>
      <c r="F71" s="1165">
        <v>165.78022336588049</v>
      </c>
      <c r="G71" s="1165">
        <v>155.31466269271678</v>
      </c>
      <c r="H71" s="1165">
        <v>152.62789800956156</v>
      </c>
      <c r="I71" s="1165">
        <v>146.76061943040364</v>
      </c>
    </row>
    <row r="72" spans="1:9" s="523" customFormat="1" ht="12.75" customHeight="1">
      <c r="A72" s="133" t="s">
        <v>438</v>
      </c>
      <c r="B72" s="1165">
        <v>281.83640530942182</v>
      </c>
      <c r="C72" s="1165">
        <v>258.403723706959</v>
      </c>
      <c r="D72" s="1165">
        <v>200.53830597501354</v>
      </c>
      <c r="E72" s="1165">
        <v>206.59077549281056</v>
      </c>
      <c r="F72" s="1165">
        <v>226.08750778447242</v>
      </c>
      <c r="G72" s="1165">
        <v>226.54950823439802</v>
      </c>
      <c r="H72" s="1165">
        <v>208.81244048286769</v>
      </c>
      <c r="I72" s="1165">
        <v>199.97000647924469</v>
      </c>
    </row>
    <row r="73" spans="1:9" s="523" customFormat="1" ht="12.75" customHeight="1">
      <c r="A73" s="133" t="s">
        <v>439</v>
      </c>
      <c r="B73" s="1165">
        <v>1753.736953809123</v>
      </c>
      <c r="C73" s="1165">
        <v>1727.6635965592052</v>
      </c>
      <c r="D73" s="1165">
        <v>1666.7366581480903</v>
      </c>
      <c r="E73" s="1165">
        <v>1636.6704900209738</v>
      </c>
      <c r="F73" s="1165">
        <v>1781.0021999953101</v>
      </c>
      <c r="G73" s="1165">
        <v>1868.7049846642203</v>
      </c>
      <c r="H73" s="1165">
        <v>1714.1154396623599</v>
      </c>
      <c r="I73" s="1165">
        <v>1258.2641092924766</v>
      </c>
    </row>
    <row r="74" spans="1:9" s="523" customFormat="1" ht="12.75" customHeight="1">
      <c r="A74" s="133" t="s">
        <v>440</v>
      </c>
      <c r="B74" s="1165">
        <v>339.80567060248461</v>
      </c>
      <c r="C74" s="1165">
        <v>512.14108940759911</v>
      </c>
      <c r="D74" s="1165">
        <v>369.77291412073214</v>
      </c>
      <c r="E74" s="1165">
        <v>317.62500971743185</v>
      </c>
      <c r="F74" s="1165">
        <v>301.22960902851747</v>
      </c>
      <c r="G74" s="1165">
        <v>296.84482344873533</v>
      </c>
      <c r="H74" s="1165">
        <v>279.77677447987594</v>
      </c>
      <c r="I74" s="1165">
        <v>761.31292249713249</v>
      </c>
    </row>
    <row r="75" spans="1:9" s="523" customFormat="1" ht="12.75" customHeight="1">
      <c r="A75" s="133" t="s">
        <v>441</v>
      </c>
      <c r="B75" s="1165">
        <v>667.84256014409812</v>
      </c>
      <c r="C75" s="1165">
        <v>840.70500623956048</v>
      </c>
      <c r="D75" s="1165">
        <v>805.71799109372068</v>
      </c>
      <c r="E75" s="1165">
        <v>815.7480185295484</v>
      </c>
      <c r="F75" s="1165">
        <v>315.15533406941046</v>
      </c>
      <c r="G75" s="1165">
        <v>765.41798661266114</v>
      </c>
      <c r="H75" s="1165">
        <v>167.77211080316002</v>
      </c>
      <c r="I75" s="1165">
        <v>162.63826514142443</v>
      </c>
    </row>
    <row r="76" spans="1:9" s="523" customFormat="1" ht="12.75" customHeight="1">
      <c r="A76" s="133" t="s">
        <v>442</v>
      </c>
      <c r="B76" s="1165">
        <v>57.491202508805749</v>
      </c>
      <c r="C76" s="1165">
        <v>59.476638616912552</v>
      </c>
      <c r="D76" s="1165">
        <v>54.076616420469811</v>
      </c>
      <c r="E76" s="1165">
        <v>57.324906211737513</v>
      </c>
      <c r="F76" s="1165">
        <v>64.413295117555307</v>
      </c>
      <c r="G76" s="1165">
        <v>64.326177401709799</v>
      </c>
      <c r="H76" s="1165">
        <v>69.242186825681586</v>
      </c>
      <c r="I76" s="1165">
        <v>77.785481093344146</v>
      </c>
    </row>
    <row r="77" spans="1:9" s="523" customFormat="1" ht="12.75" customHeight="1">
      <c r="A77" s="133" t="s">
        <v>443</v>
      </c>
      <c r="B77" s="1165">
        <v>710.90641453558487</v>
      </c>
      <c r="C77" s="1165">
        <v>663.66272275996653</v>
      </c>
      <c r="D77" s="1165">
        <v>569.90289325934941</v>
      </c>
      <c r="E77" s="1165">
        <v>447.72347313250873</v>
      </c>
      <c r="F77" s="1165">
        <v>485.64950998862082</v>
      </c>
      <c r="G77" s="1165">
        <v>491.15643572681637</v>
      </c>
      <c r="H77" s="1165">
        <v>337.96397378044145</v>
      </c>
      <c r="I77" s="1165">
        <v>254.3096273988302</v>
      </c>
    </row>
    <row r="78" spans="1:9" s="523" customFormat="1" ht="12.75" customHeight="1">
      <c r="A78" s="133" t="s">
        <v>444</v>
      </c>
      <c r="B78" s="1165">
        <v>396.35847983146948</v>
      </c>
      <c r="C78" s="1165">
        <v>389.76650376083444</v>
      </c>
      <c r="D78" s="1165">
        <v>325.22497558160961</v>
      </c>
      <c r="E78" s="1165">
        <v>293.58769296947003</v>
      </c>
      <c r="F78" s="1165">
        <v>323.88091143924646</v>
      </c>
      <c r="G78" s="1165">
        <v>313.30082304826277</v>
      </c>
      <c r="H78" s="1165">
        <v>262.55600731244721</v>
      </c>
      <c r="I78" s="1165">
        <v>259.01131775923608</v>
      </c>
    </row>
    <row r="79" spans="1:9" s="523" customFormat="1" ht="12.75" customHeight="1">
      <c r="A79" s="133" t="s">
        <v>445</v>
      </c>
      <c r="B79" s="1165">
        <v>522.06201771474946</v>
      </c>
      <c r="C79" s="1165">
        <v>494.17029112184554</v>
      </c>
      <c r="D79" s="1165">
        <v>507.18410989698123</v>
      </c>
      <c r="E79" s="1165">
        <v>514.43364176469527</v>
      </c>
      <c r="F79" s="1165">
        <v>532.79603748370869</v>
      </c>
      <c r="G79" s="1165">
        <v>531.42977068908647</v>
      </c>
      <c r="H79" s="1165">
        <v>467.3386065482203</v>
      </c>
      <c r="I79" s="1165">
        <v>459.40549321407957</v>
      </c>
    </row>
    <row r="80" spans="1:9" s="523" customFormat="1" ht="12.75" customHeight="1">
      <c r="A80" s="133" t="s">
        <v>446</v>
      </c>
      <c r="B80" s="1165">
        <v>233.0140415892316</v>
      </c>
      <c r="C80" s="1165">
        <v>229.32825111966147</v>
      </c>
      <c r="D80" s="1165">
        <v>189.75499621541525</v>
      </c>
      <c r="E80" s="1165">
        <v>178.78439683032116</v>
      </c>
      <c r="F80" s="1165">
        <v>195.98379377180089</v>
      </c>
      <c r="G80" s="1165">
        <v>147.67022945297012</v>
      </c>
      <c r="H80" s="1165">
        <v>167.97231188468027</v>
      </c>
      <c r="I80" s="1165">
        <v>169.27930103139408</v>
      </c>
    </row>
    <row r="81" spans="1:19" s="523" customFormat="1" ht="12.75" customHeight="1">
      <c r="A81" s="133" t="s">
        <v>447</v>
      </c>
      <c r="B81" s="1165">
        <v>135.52415330950529</v>
      </c>
      <c r="C81" s="1165">
        <v>103.76793893226956</v>
      </c>
      <c r="D81" s="1165">
        <v>103.43257332090676</v>
      </c>
      <c r="E81" s="1165">
        <v>104.94150823514607</v>
      </c>
      <c r="F81" s="1165">
        <v>97.426397413649767</v>
      </c>
      <c r="G81" s="1165">
        <v>102.52619340840346</v>
      </c>
      <c r="H81" s="1165">
        <v>110.0740978548878</v>
      </c>
      <c r="I81" s="1165">
        <v>117.48991872881591</v>
      </c>
    </row>
    <row r="82" spans="1:19" s="523" customFormat="1" ht="12.75" customHeight="1">
      <c r="A82" s="133" t="s">
        <v>448</v>
      </c>
      <c r="B82" s="1165">
        <v>178.35196113385442</v>
      </c>
      <c r="C82" s="1165">
        <v>168.83121193106965</v>
      </c>
      <c r="D82" s="1165">
        <v>125.38157147201147</v>
      </c>
      <c r="E82" s="1165">
        <v>139.28337914408462</v>
      </c>
      <c r="F82" s="1165">
        <v>126.21104855692769</v>
      </c>
      <c r="G82" s="1165">
        <v>179.86742317791388</v>
      </c>
      <c r="H82" s="1165">
        <v>162.36067803324536</v>
      </c>
      <c r="I82" s="1165">
        <v>143.0770193705406</v>
      </c>
    </row>
    <row r="83" spans="1:19" s="523" customFormat="1" ht="12.75" customHeight="1">
      <c r="A83" s="133" t="s">
        <v>449</v>
      </c>
      <c r="B83" s="1165">
        <v>1928.0865574291704</v>
      </c>
      <c r="C83" s="1165">
        <v>1657.3794293789874</v>
      </c>
      <c r="D83" s="1165">
        <v>1809.8914172876273</v>
      </c>
      <c r="E83" s="1165">
        <v>1824.6681429075497</v>
      </c>
      <c r="F83" s="1165">
        <v>1512.5922529286156</v>
      </c>
      <c r="G83" s="1165">
        <v>926.81678018894513</v>
      </c>
      <c r="H83" s="1165">
        <v>895.47566295937327</v>
      </c>
      <c r="I83" s="1165">
        <v>867.18370598452441</v>
      </c>
    </row>
    <row r="84" spans="1:19" s="523" customFormat="1" ht="12.75" customHeight="1">
      <c r="A84" s="133" t="s">
        <v>450</v>
      </c>
      <c r="B84" s="1165">
        <v>90.11194784050852</v>
      </c>
      <c r="C84" s="1165">
        <v>61.100836753793352</v>
      </c>
      <c r="D84" s="1165">
        <v>58.217782834555123</v>
      </c>
      <c r="E84" s="1165">
        <v>62.009253793229298</v>
      </c>
      <c r="F84" s="1165">
        <v>68.455642972965464</v>
      </c>
      <c r="G84" s="1165">
        <v>69.0436711000266</v>
      </c>
      <c r="H84" s="1165">
        <v>69.082885773944554</v>
      </c>
      <c r="I84" s="1165">
        <v>69.714221426540703</v>
      </c>
    </row>
    <row r="85" spans="1:19" s="523" customFormat="1" ht="20.25" customHeight="1">
      <c r="A85" s="133" t="s">
        <v>460</v>
      </c>
      <c r="B85" s="1165">
        <v>502.39476935661747</v>
      </c>
      <c r="C85" s="1165">
        <v>475.44753874717924</v>
      </c>
      <c r="D85" s="1165">
        <v>444.81399368292233</v>
      </c>
      <c r="E85" s="1165">
        <v>414.64775782328559</v>
      </c>
      <c r="F85" s="1165">
        <v>377.38521089553376</v>
      </c>
      <c r="G85" s="1165">
        <v>390.04199964736148</v>
      </c>
      <c r="H85" s="1165">
        <v>292.83250703373704</v>
      </c>
      <c r="I85" s="1165">
        <v>278.51024355443388</v>
      </c>
    </row>
    <row r="86" spans="1:19" s="523" customFormat="1" ht="12.75" customHeight="1">
      <c r="A86" s="146"/>
      <c r="B86" s="151"/>
      <c r="C86" s="1163"/>
      <c r="D86" s="143"/>
      <c r="E86" s="143"/>
      <c r="F86" s="143"/>
      <c r="G86" s="143"/>
      <c r="H86" s="143"/>
      <c r="I86" s="143"/>
    </row>
    <row r="87" spans="1:19" s="374" customFormat="1" ht="15" customHeight="1">
      <c r="A87" s="248"/>
      <c r="B87" s="1281" t="s">
        <v>1065</v>
      </c>
      <c r="C87" s="1281"/>
      <c r="D87" s="1281"/>
      <c r="E87" s="1281"/>
      <c r="F87" s="1281"/>
      <c r="G87" s="1281"/>
      <c r="H87" s="1281"/>
      <c r="I87" s="1281"/>
      <c r="J87" s="371"/>
      <c r="K87" s="371"/>
      <c r="L87" s="371"/>
      <c r="M87" s="371"/>
      <c r="N87" s="371"/>
      <c r="O87" s="371"/>
      <c r="P87" s="371"/>
      <c r="Q87" s="371"/>
      <c r="R87" s="371"/>
      <c r="S87" s="371"/>
    </row>
    <row r="88" spans="1:19" s="374" customFormat="1" ht="15" customHeight="1">
      <c r="A88" s="248"/>
      <c r="B88" s="1281" t="s">
        <v>1487</v>
      </c>
      <c r="C88" s="1281"/>
      <c r="D88" s="1281"/>
      <c r="E88" s="1281"/>
      <c r="F88" s="1281"/>
      <c r="G88" s="1281"/>
      <c r="H88" s="1281"/>
      <c r="I88" s="1281"/>
      <c r="J88" s="371"/>
      <c r="K88" s="371"/>
      <c r="L88" s="371"/>
      <c r="M88" s="371"/>
      <c r="N88" s="371"/>
      <c r="O88" s="371"/>
      <c r="P88" s="371"/>
      <c r="Q88" s="371"/>
      <c r="R88" s="371"/>
      <c r="S88" s="371"/>
    </row>
  </sheetData>
  <sheetProtection selectLockedCells="1"/>
  <mergeCells count="6">
    <mergeCell ref="B88:I88"/>
    <mergeCell ref="B7:I7"/>
    <mergeCell ref="B27:I27"/>
    <mergeCell ref="B47:I47"/>
    <mergeCell ref="B67:I67"/>
    <mergeCell ref="B87:I8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&amp;"Arial,Fett"Abwassereinleitung in die Natur*) 1995 – 2016 nach Bundesländern</oddHeader>
    <oddFooter>&amp;CStatistische Ämter der Länder – Indikatoren und Kennzahlen, UGRdL 2020</oddFooter>
  </headerFooter>
  <rowBreaks count="3" manualBreakCount="3">
    <brk id="25" max="16383" man="1"/>
    <brk id="45" max="16383" man="1"/>
    <brk id="65" max="16383" man="1"/>
  </rowBreaks>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5">
    <pageSetUpPr autoPageBreaks="0"/>
  </sheetPr>
  <dimension ref="A1:R51"/>
  <sheetViews>
    <sheetView showGridLines="0" showRowColHeaders="0" zoomScaleNormal="100" workbookViewId="0">
      <pane ySplit="5" topLeftCell="A6" activePane="bottomLeft" state="frozen"/>
      <selection pane="bottomLeft"/>
    </sheetView>
  </sheetViews>
  <sheetFormatPr baseColWidth="10" defaultColWidth="11.453125" defaultRowHeight="12.75" customHeight="1"/>
  <cols>
    <col min="1" max="1" width="25" style="348" customWidth="1"/>
    <col min="2" max="10" width="12.1796875" style="348" customWidth="1"/>
    <col min="11" max="16384" width="11.453125" style="500"/>
  </cols>
  <sheetData>
    <row r="1" spans="1:10" ht="12.75" customHeight="1">
      <c r="A1" s="123" t="s">
        <v>322</v>
      </c>
    </row>
    <row r="3" spans="1:10" ht="12.75" customHeight="1">
      <c r="A3" s="465" t="s">
        <v>1076</v>
      </c>
      <c r="B3" s="465" t="s">
        <v>1492</v>
      </c>
      <c r="C3" s="465"/>
      <c r="D3" s="465"/>
      <c r="E3" s="465"/>
      <c r="F3" s="465"/>
      <c r="G3" s="465"/>
      <c r="H3" s="465"/>
      <c r="I3" s="465"/>
      <c r="J3" s="465"/>
    </row>
    <row r="4" spans="1:10" ht="12.75" customHeight="1">
      <c r="A4" s="465"/>
      <c r="B4" s="465"/>
      <c r="C4" s="465"/>
      <c r="D4" s="465"/>
      <c r="E4" s="465"/>
      <c r="F4" s="465"/>
      <c r="G4" s="465"/>
      <c r="H4" s="465"/>
      <c r="I4" s="465"/>
      <c r="J4" s="465"/>
    </row>
    <row r="5" spans="1:10" s="348" customFormat="1" ht="122.15" customHeight="1">
      <c r="A5" s="501" t="s">
        <v>433</v>
      </c>
      <c r="B5" s="336" t="s">
        <v>456</v>
      </c>
      <c r="C5" s="502" t="s">
        <v>1047</v>
      </c>
      <c r="D5" s="502" t="s">
        <v>1048</v>
      </c>
      <c r="E5" s="502" t="s">
        <v>1049</v>
      </c>
      <c r="F5" s="502" t="s">
        <v>1050</v>
      </c>
      <c r="G5" s="502" t="s">
        <v>583</v>
      </c>
      <c r="H5" s="502" t="s">
        <v>1051</v>
      </c>
      <c r="I5" s="502" t="s">
        <v>1052</v>
      </c>
      <c r="J5" s="502" t="s">
        <v>1053</v>
      </c>
    </row>
    <row r="6" spans="1:10" ht="12.75" customHeight="1">
      <c r="A6" s="465"/>
      <c r="B6" s="465"/>
      <c r="C6" s="465"/>
      <c r="D6" s="465"/>
      <c r="E6" s="465"/>
      <c r="F6" s="503"/>
      <c r="G6" s="466"/>
      <c r="H6" s="466"/>
      <c r="I6" s="466"/>
      <c r="J6" s="465"/>
    </row>
    <row r="7" spans="1:10" ht="15">
      <c r="A7" s="465"/>
      <c r="B7" s="1475" t="s">
        <v>1042</v>
      </c>
      <c r="C7" s="1475"/>
      <c r="D7" s="1475"/>
      <c r="E7" s="1475"/>
      <c r="F7" s="1475"/>
      <c r="G7" s="1475"/>
      <c r="H7" s="1475"/>
      <c r="I7" s="1475"/>
      <c r="J7" s="1475"/>
    </row>
    <row r="8" spans="1:10" ht="12.75" customHeight="1">
      <c r="A8" s="466"/>
      <c r="C8" s="504"/>
      <c r="D8" s="504"/>
      <c r="E8" s="504"/>
      <c r="F8" s="504"/>
      <c r="G8" s="504"/>
      <c r="H8" s="504"/>
      <c r="I8" s="504"/>
      <c r="J8" s="504"/>
    </row>
    <row r="9" spans="1:10" ht="12.75" customHeight="1">
      <c r="A9" s="705" t="s">
        <v>435</v>
      </c>
      <c r="B9" s="309">
        <v>4436.4522012604084</v>
      </c>
      <c r="C9" s="309">
        <v>1.4624111676017451</v>
      </c>
      <c r="D9" s="309">
        <v>422.90715809481196</v>
      </c>
      <c r="E9" s="309">
        <v>3461.6669999999999</v>
      </c>
      <c r="F9" s="309">
        <v>13.522</v>
      </c>
      <c r="G9" s="309">
        <v>7.1888433331108992</v>
      </c>
      <c r="H9" s="309">
        <v>0.64600000000000002</v>
      </c>
      <c r="I9" s="309">
        <v>111.03428083752866</v>
      </c>
      <c r="J9" s="309">
        <v>418.02450782735491</v>
      </c>
    </row>
    <row r="10" spans="1:10" ht="12.75" customHeight="1">
      <c r="A10" s="705" t="s">
        <v>436</v>
      </c>
      <c r="B10" s="309">
        <v>4231.2514221352603</v>
      </c>
      <c r="C10" s="309">
        <v>3.5687784038236647</v>
      </c>
      <c r="D10" s="309">
        <v>787.52447469519029</v>
      </c>
      <c r="E10" s="309">
        <v>2752.5419999999999</v>
      </c>
      <c r="F10" s="309">
        <v>23.14</v>
      </c>
      <c r="G10" s="309">
        <v>7.7767036492868957</v>
      </c>
      <c r="H10" s="309">
        <v>4.625</v>
      </c>
      <c r="I10" s="309">
        <v>110.46468740669397</v>
      </c>
      <c r="J10" s="309">
        <v>541.60977798026511</v>
      </c>
    </row>
    <row r="11" spans="1:10" ht="12.75" customHeight="1">
      <c r="A11" s="705" t="s">
        <v>437</v>
      </c>
      <c r="B11" s="309">
        <v>508.53188984714404</v>
      </c>
      <c r="C11" s="309">
        <v>6.1673999999999995E-4</v>
      </c>
      <c r="D11" s="309">
        <v>4.780178668365723</v>
      </c>
      <c r="E11" s="309">
        <v>310.589</v>
      </c>
      <c r="F11" s="309">
        <v>2.6629999999999998</v>
      </c>
      <c r="G11" s="309">
        <v>2.4445843366121562</v>
      </c>
      <c r="H11" s="309">
        <v>8.0000000000000002E-3</v>
      </c>
      <c r="I11" s="309">
        <v>56.723757806909418</v>
      </c>
      <c r="J11" s="309">
        <v>131.32275229525669</v>
      </c>
    </row>
    <row r="12" spans="1:10" ht="12.75" customHeight="1">
      <c r="A12" s="705" t="s">
        <v>438</v>
      </c>
      <c r="B12" s="309">
        <v>558.73814596046293</v>
      </c>
      <c r="C12" s="309">
        <v>0.45830123990650379</v>
      </c>
      <c r="D12" s="309">
        <v>335.97392575898664</v>
      </c>
      <c r="E12" s="309">
        <v>79.061000000000007</v>
      </c>
      <c r="F12" s="309">
        <v>3.9710000000000001</v>
      </c>
      <c r="G12" s="309">
        <v>1.0655423684336678</v>
      </c>
      <c r="H12" s="309">
        <v>4.2999999999999997E-2</v>
      </c>
      <c r="I12" s="309">
        <v>49.083654752328876</v>
      </c>
      <c r="J12" s="309">
        <v>89.081721840807319</v>
      </c>
    </row>
    <row r="13" spans="1:10" ht="12.75" customHeight="1">
      <c r="A13" s="705" t="s">
        <v>439</v>
      </c>
      <c r="B13" s="309">
        <v>1218.7918154578203</v>
      </c>
      <c r="C13" s="309">
        <v>1.020686336599645E-2</v>
      </c>
      <c r="D13" s="309">
        <v>74.747783860656469</v>
      </c>
      <c r="E13" s="309">
        <v>1107.8320000000001</v>
      </c>
      <c r="F13" s="309">
        <v>0.41799999999999998</v>
      </c>
      <c r="G13" s="309">
        <v>0.16511161160825027</v>
      </c>
      <c r="H13" s="309">
        <v>0.371</v>
      </c>
      <c r="I13" s="309">
        <v>7.7160957919289155</v>
      </c>
      <c r="J13" s="309">
        <v>27.531617330261053</v>
      </c>
    </row>
    <row r="14" spans="1:10" ht="12.75" customHeight="1">
      <c r="A14" s="705" t="s">
        <v>440</v>
      </c>
      <c r="B14" s="309">
        <v>505.14261713165359</v>
      </c>
      <c r="C14" s="309" t="s">
        <v>356</v>
      </c>
      <c r="D14" s="309">
        <v>214.94504615729693</v>
      </c>
      <c r="E14" s="309" t="s">
        <v>356</v>
      </c>
      <c r="F14" s="309">
        <v>2.9359999999999999</v>
      </c>
      <c r="G14" s="309">
        <v>0.12212892001859979</v>
      </c>
      <c r="H14" s="309">
        <v>39.808999999999997</v>
      </c>
      <c r="I14" s="309">
        <v>6.6889407535967607</v>
      </c>
      <c r="J14" s="309">
        <v>80.013683753780128</v>
      </c>
    </row>
    <row r="15" spans="1:10" ht="12.75" customHeight="1">
      <c r="A15" s="705" t="s">
        <v>441</v>
      </c>
      <c r="B15" s="309">
        <v>4568.9866249473598</v>
      </c>
      <c r="C15" s="309">
        <v>0.46718467212992631</v>
      </c>
      <c r="D15" s="309">
        <v>201.02217165504297</v>
      </c>
      <c r="E15" s="309">
        <v>3955.7860000000001</v>
      </c>
      <c r="F15" s="309">
        <v>130.18600000000001</v>
      </c>
      <c r="G15" s="309">
        <v>1.7812913960473509</v>
      </c>
      <c r="H15" s="309">
        <v>3.3000000000000002E-2</v>
      </c>
      <c r="I15" s="309">
        <v>32.433906903007092</v>
      </c>
      <c r="J15" s="309">
        <v>247.27707032113264</v>
      </c>
    </row>
    <row r="16" spans="1:10" ht="12.75" customHeight="1">
      <c r="A16" s="705" t="s">
        <v>442</v>
      </c>
      <c r="B16" s="309">
        <v>104.20300399186814</v>
      </c>
      <c r="C16" s="309">
        <v>0.55724276643580106</v>
      </c>
      <c r="D16" s="309">
        <v>22.250215816598043</v>
      </c>
      <c r="E16" s="309">
        <v>4.1079999999999997</v>
      </c>
      <c r="F16" s="309">
        <v>1.9710000000000001</v>
      </c>
      <c r="G16" s="309">
        <v>0.93195262251846345</v>
      </c>
      <c r="H16" s="309">
        <v>0.90700000000000003</v>
      </c>
      <c r="I16" s="309">
        <v>14.175355803034353</v>
      </c>
      <c r="J16" s="309">
        <v>59.302236983281489</v>
      </c>
    </row>
    <row r="17" spans="1:10" ht="12.75" customHeight="1">
      <c r="A17" s="705" t="s">
        <v>443</v>
      </c>
      <c r="B17" s="309">
        <v>3824.6115894958043</v>
      </c>
      <c r="C17" s="309">
        <v>2.1617744033203579</v>
      </c>
      <c r="D17" s="309">
        <v>423.0273549830643</v>
      </c>
      <c r="E17" s="309">
        <v>2995.3560000000002</v>
      </c>
      <c r="F17" s="309">
        <v>18.181000000000001</v>
      </c>
      <c r="G17" s="309">
        <v>3.5139978809454018</v>
      </c>
      <c r="H17" s="309">
        <v>10.112</v>
      </c>
      <c r="I17" s="309">
        <v>35.933512168702279</v>
      </c>
      <c r="J17" s="309">
        <v>336.32595005977203</v>
      </c>
    </row>
    <row r="18" spans="1:10" ht="12.75" customHeight="1">
      <c r="A18" s="705" t="s">
        <v>444</v>
      </c>
      <c r="B18" s="309">
        <v>5503.5729041089944</v>
      </c>
      <c r="C18" s="309">
        <v>1.1483737609481337</v>
      </c>
      <c r="D18" s="309">
        <v>2029.2589134052105</v>
      </c>
      <c r="E18" s="309">
        <v>2439.7339999999999</v>
      </c>
      <c r="F18" s="309">
        <v>30.027000000000001</v>
      </c>
      <c r="G18" s="309">
        <v>7.9870273067497619</v>
      </c>
      <c r="H18" s="309">
        <v>1.0760000000000001</v>
      </c>
      <c r="I18" s="309">
        <v>190.89675422277352</v>
      </c>
      <c r="J18" s="309">
        <v>803.44483541331226</v>
      </c>
    </row>
    <row r="19" spans="1:10" ht="12.75" customHeight="1">
      <c r="A19" s="705" t="s">
        <v>445</v>
      </c>
      <c r="B19" s="309">
        <v>2125.12069283455</v>
      </c>
      <c r="C19" s="309">
        <v>0.3297060697421062</v>
      </c>
      <c r="D19" s="309">
        <v>1582.991727578876</v>
      </c>
      <c r="E19" s="309">
        <v>289.43900000000002</v>
      </c>
      <c r="F19" s="309">
        <v>7.5339999999999998</v>
      </c>
      <c r="G19" s="309">
        <v>2.4101202732372005</v>
      </c>
      <c r="H19" s="309">
        <v>39.956000000000003</v>
      </c>
      <c r="I19" s="309">
        <v>41.76399694790279</v>
      </c>
      <c r="J19" s="309">
        <v>160.69614196479228</v>
      </c>
    </row>
    <row r="20" spans="1:10" ht="12.75" customHeight="1">
      <c r="A20" s="705" t="s">
        <v>446</v>
      </c>
      <c r="B20" s="309">
        <v>148.37535479860807</v>
      </c>
      <c r="C20" s="309">
        <v>5.0959125000000001E-2</v>
      </c>
      <c r="D20" s="309">
        <v>34.907384725184691</v>
      </c>
      <c r="E20" s="309">
        <v>65.650000000000006</v>
      </c>
      <c r="F20" s="309">
        <v>2.0219999999999998</v>
      </c>
      <c r="G20" s="309">
        <v>0.4820561141676139</v>
      </c>
      <c r="H20" s="309">
        <v>5.7000000000000002E-2</v>
      </c>
      <c r="I20" s="309">
        <v>6.5819763363101229</v>
      </c>
      <c r="J20" s="309">
        <v>38.623978497945636</v>
      </c>
    </row>
    <row r="21" spans="1:10" ht="12.75" customHeight="1">
      <c r="A21" s="705" t="s">
        <v>447</v>
      </c>
      <c r="B21" s="309">
        <v>418.08664284284487</v>
      </c>
      <c r="C21" s="309">
        <v>0.53801462326179239</v>
      </c>
      <c r="D21" s="309">
        <v>235.88318841698342</v>
      </c>
      <c r="E21" s="309">
        <v>11.625999999999999</v>
      </c>
      <c r="F21" s="309">
        <v>9.4770000000000003</v>
      </c>
      <c r="G21" s="309">
        <v>3.5426273677145836</v>
      </c>
      <c r="H21" s="309">
        <v>0.189</v>
      </c>
      <c r="I21" s="309">
        <v>36.530833651181197</v>
      </c>
      <c r="J21" s="309">
        <v>120.29997878370385</v>
      </c>
    </row>
    <row r="22" spans="1:10" ht="12.75" customHeight="1">
      <c r="A22" s="705" t="s">
        <v>448</v>
      </c>
      <c r="B22" s="309">
        <v>415.28564093236423</v>
      </c>
      <c r="C22" s="309">
        <v>0.35141931224445461</v>
      </c>
      <c r="D22" s="309">
        <v>158.42739692373033</v>
      </c>
      <c r="E22" s="309">
        <v>59.747999999999998</v>
      </c>
      <c r="F22" s="309">
        <v>3.1560000000000001</v>
      </c>
      <c r="G22" s="309">
        <v>2.0834836784297162</v>
      </c>
      <c r="H22" s="309">
        <v>0.104</v>
      </c>
      <c r="I22" s="309">
        <v>118.46403008069547</v>
      </c>
      <c r="J22" s="309">
        <v>72.951310937264282</v>
      </c>
    </row>
    <row r="23" spans="1:10" ht="12.75" customHeight="1">
      <c r="A23" s="705" t="s">
        <v>449</v>
      </c>
      <c r="B23" s="309">
        <v>2594.8543535172189</v>
      </c>
      <c r="C23" s="309">
        <v>0.98010628909462005</v>
      </c>
      <c r="D23" s="309">
        <v>71.900607424691188</v>
      </c>
      <c r="E23" s="309">
        <v>2368.8539999999998</v>
      </c>
      <c r="F23" s="309">
        <v>5.524</v>
      </c>
      <c r="G23" s="309">
        <v>1.3928459265674944</v>
      </c>
      <c r="H23" s="309">
        <v>1.7999999999999999E-2</v>
      </c>
      <c r="I23" s="309">
        <v>19.678084114953656</v>
      </c>
      <c r="J23" s="309">
        <v>126.50670976191201</v>
      </c>
    </row>
    <row r="24" spans="1:10" ht="12.75" customHeight="1">
      <c r="A24" s="705" t="s">
        <v>450</v>
      </c>
      <c r="B24" s="309">
        <v>152.15547349238133</v>
      </c>
      <c r="C24" s="309">
        <v>0.32279598255965758</v>
      </c>
      <c r="D24" s="309">
        <v>47.192003888989539</v>
      </c>
      <c r="E24" s="309">
        <v>1.9530000000000001</v>
      </c>
      <c r="F24" s="309">
        <v>16.72</v>
      </c>
      <c r="G24" s="309">
        <v>1.4867584148196205</v>
      </c>
      <c r="H24" s="309">
        <v>4.4999999999999998E-2</v>
      </c>
      <c r="I24" s="309">
        <v>16.368614230373318</v>
      </c>
      <c r="J24" s="309">
        <v>68.067300975639199</v>
      </c>
    </row>
    <row r="25" spans="1:10" s="348" customFormat="1" ht="20.25" customHeight="1">
      <c r="A25" s="705" t="s">
        <v>460</v>
      </c>
      <c r="B25" s="309">
        <v>31314.160372754741</v>
      </c>
      <c r="C25" s="309" t="s">
        <v>356</v>
      </c>
      <c r="D25" s="309">
        <v>6647.7395320536789</v>
      </c>
      <c r="E25" s="309" t="s">
        <v>356</v>
      </c>
      <c r="F25" s="309">
        <v>271.44800000000004</v>
      </c>
      <c r="G25" s="309">
        <v>44.375075200267666</v>
      </c>
      <c r="H25" s="309">
        <v>97.998999999999995</v>
      </c>
      <c r="I25" s="309">
        <v>854.53848180792033</v>
      </c>
      <c r="J25" s="309">
        <v>3321.079574726481</v>
      </c>
    </row>
    <row r="26" spans="1:10" s="348" customFormat="1" ht="12.75" customHeight="1">
      <c r="A26" s="308"/>
      <c r="B26" s="347"/>
      <c r="C26" s="347"/>
      <c r="D26" s="347"/>
      <c r="E26" s="347"/>
      <c r="F26" s="347"/>
      <c r="G26" s="347"/>
      <c r="H26" s="347"/>
      <c r="I26" s="347"/>
      <c r="J26" s="347"/>
    </row>
    <row r="27" spans="1:10" s="348" customFormat="1" ht="12.75" customHeight="1">
      <c r="A27" s="505"/>
      <c r="B27" s="1476" t="s">
        <v>731</v>
      </c>
      <c r="C27" s="1476"/>
      <c r="D27" s="1476"/>
      <c r="E27" s="1476"/>
      <c r="F27" s="1476"/>
      <c r="G27" s="1476"/>
      <c r="H27" s="1476"/>
      <c r="I27" s="1476"/>
      <c r="J27" s="1476"/>
    </row>
    <row r="28" spans="1:10" s="348" customFormat="1" ht="12.75" customHeight="1">
      <c r="A28" s="505"/>
      <c r="B28" s="347"/>
      <c r="C28" s="347"/>
      <c r="D28" s="347"/>
      <c r="E28" s="347"/>
      <c r="F28" s="347"/>
      <c r="G28" s="347"/>
      <c r="H28" s="347"/>
      <c r="I28" s="347"/>
      <c r="J28" s="347"/>
    </row>
    <row r="29" spans="1:10" s="348" customFormat="1" ht="12.75" customHeight="1">
      <c r="A29" s="705" t="s">
        <v>435</v>
      </c>
      <c r="B29" s="345">
        <v>100</v>
      </c>
      <c r="C29" s="346">
        <v>3.296352809089817E-2</v>
      </c>
      <c r="D29" s="346">
        <v>9.5325530155528977</v>
      </c>
      <c r="E29" s="346">
        <v>78.027821397839716</v>
      </c>
      <c r="F29" s="346">
        <v>0.3047930956217304</v>
      </c>
      <c r="G29" s="346">
        <v>0.16204036484532683</v>
      </c>
      <c r="H29" s="346">
        <v>1.4561184719097606E-2</v>
      </c>
      <c r="I29" s="346">
        <v>2.5027719402901152</v>
      </c>
      <c r="J29" s="346">
        <v>9.4224954730402146</v>
      </c>
    </row>
    <row r="30" spans="1:10" s="348" customFormat="1" ht="12.75" customHeight="1">
      <c r="A30" s="705" t="s">
        <v>436</v>
      </c>
      <c r="B30" s="345">
        <v>100</v>
      </c>
      <c r="C30" s="346">
        <v>8.4343331269658164E-2</v>
      </c>
      <c r="D30" s="346">
        <v>18.612093589507701</v>
      </c>
      <c r="E30" s="346">
        <v>65.052669420692482</v>
      </c>
      <c r="F30" s="346">
        <v>0.54688312490593205</v>
      </c>
      <c r="G30" s="346">
        <v>0.18379204810671487</v>
      </c>
      <c r="H30" s="346">
        <v>0.10930572397104303</v>
      </c>
      <c r="I30" s="346">
        <v>2.6106859741024091</v>
      </c>
      <c r="J30" s="346">
        <v>12.800226787444055</v>
      </c>
    </row>
    <row r="31" spans="1:10" s="348" customFormat="1" ht="12.75" customHeight="1">
      <c r="A31" s="705" t="s">
        <v>437</v>
      </c>
      <c r="B31" s="345">
        <v>100</v>
      </c>
      <c r="C31" s="346">
        <v>1.2127852988440536E-4</v>
      </c>
      <c r="D31" s="346">
        <v>0.93999585154877163</v>
      </c>
      <c r="E31" s="346">
        <v>61.075619091136588</v>
      </c>
      <c r="F31" s="346">
        <v>0.52366430762099347</v>
      </c>
      <c r="G31" s="346">
        <v>0.48071406836392427</v>
      </c>
      <c r="H31" s="346">
        <v>1.5731560123800029E-3</v>
      </c>
      <c r="I31" s="346">
        <v>11.154415079840835</v>
      </c>
      <c r="J31" s="346">
        <v>25.823897166946612</v>
      </c>
    </row>
    <row r="32" spans="1:10" s="348" customFormat="1" ht="12.75" customHeight="1">
      <c r="A32" s="705" t="s">
        <v>438</v>
      </c>
      <c r="B32" s="345">
        <v>100</v>
      </c>
      <c r="C32" s="346">
        <v>8.2024333441327951E-2</v>
      </c>
      <c r="D32" s="346">
        <v>60.130837349838039</v>
      </c>
      <c r="E32" s="346">
        <v>14.149919881359679</v>
      </c>
      <c r="F32" s="346">
        <v>0.71070859018832655</v>
      </c>
      <c r="G32" s="346">
        <v>0.19070514088527385</v>
      </c>
      <c r="H32" s="346">
        <v>7.6959127116842194E-3</v>
      </c>
      <c r="I32" s="346">
        <v>8.7847330824271488</v>
      </c>
      <c r="J32" s="346">
        <v>15.943375709148533</v>
      </c>
    </row>
    <row r="33" spans="1:18" s="348" customFormat="1" ht="12.75" customHeight="1">
      <c r="A33" s="705" t="s">
        <v>439</v>
      </c>
      <c r="B33" s="345">
        <v>100</v>
      </c>
      <c r="C33" s="346">
        <v>8.3745749163587871E-4</v>
      </c>
      <c r="D33" s="346">
        <v>6.1329410743194579</v>
      </c>
      <c r="E33" s="346">
        <v>90.895917247676962</v>
      </c>
      <c r="F33" s="346">
        <v>3.4296259188693737E-2</v>
      </c>
      <c r="G33" s="346">
        <v>1.3547154609520301E-2</v>
      </c>
      <c r="H33" s="346">
        <v>3.0439981241639658E-2</v>
      </c>
      <c r="I33" s="346">
        <v>0.63309383063345259</v>
      </c>
      <c r="J33" s="346">
        <v>2.2589269948386734</v>
      </c>
    </row>
    <row r="34" spans="1:18" s="348" customFormat="1" ht="12.75" customHeight="1">
      <c r="A34" s="705" t="s">
        <v>440</v>
      </c>
      <c r="B34" s="345">
        <v>100</v>
      </c>
      <c r="C34" s="310" t="s">
        <v>356</v>
      </c>
      <c r="D34" s="346">
        <v>42.551358540646852</v>
      </c>
      <c r="E34" s="310" t="s">
        <v>356</v>
      </c>
      <c r="F34" s="346">
        <v>0.58122199561610144</v>
      </c>
      <c r="G34" s="346">
        <v>2.4177116694703616E-2</v>
      </c>
      <c r="H34" s="346">
        <v>7.880744694646248</v>
      </c>
      <c r="I34" s="346">
        <v>1.3241687647695433</v>
      </c>
      <c r="J34" s="346">
        <v>15.839820486365028</v>
      </c>
    </row>
    <row r="35" spans="1:18" s="348" customFormat="1" ht="12.75" customHeight="1">
      <c r="A35" s="705" t="s">
        <v>441</v>
      </c>
      <c r="B35" s="345">
        <v>100</v>
      </c>
      <c r="C35" s="346">
        <v>1.0225126718012857E-2</v>
      </c>
      <c r="D35" s="346">
        <v>4.39971022365072</v>
      </c>
      <c r="E35" s="346">
        <v>86.579067191854065</v>
      </c>
      <c r="F35" s="346">
        <v>2.8493407988800996</v>
      </c>
      <c r="G35" s="346">
        <v>3.8986574973129268E-2</v>
      </c>
      <c r="H35" s="346">
        <v>7.2226081424303147E-4</v>
      </c>
      <c r="I35" s="346">
        <v>0.70987090935904784</v>
      </c>
      <c r="J35" s="346">
        <v>5.4120769137506848</v>
      </c>
    </row>
    <row r="36" spans="1:18" s="348" customFormat="1" ht="12.75" customHeight="1">
      <c r="A36" s="705" t="s">
        <v>442</v>
      </c>
      <c r="B36" s="345">
        <v>100</v>
      </c>
      <c r="C36" s="346">
        <v>0.53476650872683817</v>
      </c>
      <c r="D36" s="346">
        <v>21.352758523482123</v>
      </c>
      <c r="E36" s="346">
        <v>3.9423047730184271</v>
      </c>
      <c r="F36" s="346">
        <v>1.8915001722539726</v>
      </c>
      <c r="G36" s="346">
        <v>0.89436252969366581</v>
      </c>
      <c r="H36" s="346">
        <v>0.87041636541570433</v>
      </c>
      <c r="I36" s="346">
        <v>13.603596115271857</v>
      </c>
      <c r="J36" s="346">
        <v>56.910295012137411</v>
      </c>
    </row>
    <row r="37" spans="1:18" s="348" customFormat="1" ht="12.75" customHeight="1">
      <c r="A37" s="705" t="s">
        <v>443</v>
      </c>
      <c r="B37" s="345">
        <v>100</v>
      </c>
      <c r="C37" s="346">
        <v>5.6522717476922751E-2</v>
      </c>
      <c r="D37" s="346">
        <v>11.060661849817583</v>
      </c>
      <c r="E37" s="346">
        <v>78.31791359485149</v>
      </c>
      <c r="F37" s="346">
        <v>0.4753685328448421</v>
      </c>
      <c r="G37" s="346">
        <v>9.1878555474665835E-2</v>
      </c>
      <c r="H37" s="346">
        <v>0.26439286090572817</v>
      </c>
      <c r="I37" s="346">
        <v>0.93953363179133609</v>
      </c>
      <c r="J37" s="346">
        <v>8.7937282568374382</v>
      </c>
    </row>
    <row r="38" spans="1:18" s="348" customFormat="1" ht="12.75" customHeight="1">
      <c r="A38" s="705" t="s">
        <v>444</v>
      </c>
      <c r="B38" s="345">
        <v>100</v>
      </c>
      <c r="C38" s="346">
        <v>2.0865967998547858E-2</v>
      </c>
      <c r="D38" s="346">
        <v>36.871664076443068</v>
      </c>
      <c r="E38" s="346">
        <v>44.330002391328051</v>
      </c>
      <c r="F38" s="346">
        <v>0.54559102828603756</v>
      </c>
      <c r="G38" s="346">
        <v>0.1451244027454712</v>
      </c>
      <c r="H38" s="346">
        <v>1.9550935705724061E-2</v>
      </c>
      <c r="I38" s="346">
        <v>3.4685968106327634</v>
      </c>
      <c r="J38" s="346">
        <v>14.598604386860334</v>
      </c>
    </row>
    <row r="39" spans="1:18" s="348" customFormat="1" ht="12.75" customHeight="1">
      <c r="A39" s="705" t="s">
        <v>445</v>
      </c>
      <c r="B39" s="345">
        <v>100</v>
      </c>
      <c r="C39" s="346">
        <v>1.5514698570006126E-2</v>
      </c>
      <c r="D39" s="346">
        <v>74.489497604365894</v>
      </c>
      <c r="E39" s="346">
        <v>13.619885259972579</v>
      </c>
      <c r="F39" s="346">
        <v>0.35452104087090336</v>
      </c>
      <c r="G39" s="346">
        <v>0.113410983261497</v>
      </c>
      <c r="H39" s="346">
        <v>1.8801755653089749</v>
      </c>
      <c r="I39" s="346">
        <v>1.9652529425139009</v>
      </c>
      <c r="J39" s="346">
        <v>7.5617419051362642</v>
      </c>
    </row>
    <row r="40" spans="1:18" s="348" customFormat="1" ht="12.75" customHeight="1">
      <c r="A40" s="705" t="s">
        <v>446</v>
      </c>
      <c r="B40" s="345">
        <v>100</v>
      </c>
      <c r="C40" s="346">
        <v>3.4344736744971918E-2</v>
      </c>
      <c r="D40" s="346">
        <v>23.526403540914842</v>
      </c>
      <c r="E40" s="346">
        <v>44.245892513017182</v>
      </c>
      <c r="F40" s="346">
        <v>1.3627600100734307</v>
      </c>
      <c r="G40" s="346">
        <v>0.32488961177003778</v>
      </c>
      <c r="H40" s="346">
        <v>3.841608337002253E-2</v>
      </c>
      <c r="I40" s="346">
        <v>4.4360307311439495</v>
      </c>
      <c r="J40" s="346">
        <v>26.031262772965562</v>
      </c>
    </row>
    <row r="41" spans="1:18" s="348" customFormat="1" ht="12.75" customHeight="1">
      <c r="A41" s="705" t="s">
        <v>447</v>
      </c>
      <c r="B41" s="345">
        <v>100</v>
      </c>
      <c r="C41" s="346">
        <v>0.12868495860175744</v>
      </c>
      <c r="D41" s="346">
        <v>56.419690141990465</v>
      </c>
      <c r="E41" s="346">
        <v>2.780763317609769</v>
      </c>
      <c r="F41" s="346">
        <v>2.2667550284696185</v>
      </c>
      <c r="G41" s="346">
        <v>0.84734287219174009</v>
      </c>
      <c r="H41" s="346">
        <v>4.5205940738710336E-2</v>
      </c>
      <c r="I41" s="346">
        <v>8.7376227575184267</v>
      </c>
      <c r="J41" s="346">
        <v>28.773934982879513</v>
      </c>
    </row>
    <row r="42" spans="1:18" s="348" customFormat="1" ht="12.75" customHeight="1">
      <c r="A42" s="705" t="s">
        <v>448</v>
      </c>
      <c r="B42" s="345">
        <v>100</v>
      </c>
      <c r="C42" s="346">
        <v>8.4621108366635958E-2</v>
      </c>
      <c r="D42" s="346">
        <v>38.149018725531306</v>
      </c>
      <c r="E42" s="346">
        <v>14.387205843635439</v>
      </c>
      <c r="F42" s="346">
        <v>0.75995885456439471</v>
      </c>
      <c r="G42" s="346">
        <v>0.50169894479184374</v>
      </c>
      <c r="H42" s="346">
        <v>2.504300407943506E-2</v>
      </c>
      <c r="I42" s="346">
        <v>28.525915274780516</v>
      </c>
      <c r="J42" s="346">
        <v>17.566538244250431</v>
      </c>
    </row>
    <row r="43" spans="1:18" s="348" customFormat="1" ht="12.75" customHeight="1">
      <c r="A43" s="705" t="s">
        <v>449</v>
      </c>
      <c r="B43" s="345">
        <v>100</v>
      </c>
      <c r="C43" s="346">
        <v>3.7771148417872706E-2</v>
      </c>
      <c r="D43" s="346">
        <v>2.7708918354986998</v>
      </c>
      <c r="E43" s="346">
        <v>91.290441669264226</v>
      </c>
      <c r="F43" s="346">
        <v>0.21288285381075217</v>
      </c>
      <c r="G43" s="346">
        <v>5.3677229501515135E-2</v>
      </c>
      <c r="H43" s="346">
        <v>6.9368055188152411E-4</v>
      </c>
      <c r="I43" s="346">
        <v>0.75835023604622809</v>
      </c>
      <c r="J43" s="346">
        <v>4.8752913469088295</v>
      </c>
    </row>
    <row r="44" spans="1:18" s="348" customFormat="1" ht="12.75" customHeight="1">
      <c r="A44" s="705" t="s">
        <v>450</v>
      </c>
      <c r="B44" s="345">
        <v>100</v>
      </c>
      <c r="C44" s="346">
        <v>0.21214878121083203</v>
      </c>
      <c r="D44" s="346">
        <v>31.015646565848005</v>
      </c>
      <c r="E44" s="346">
        <v>1.2835555338058804</v>
      </c>
      <c r="F44" s="346">
        <v>10.988760125568007</v>
      </c>
      <c r="G44" s="346">
        <v>0.97713107566522395</v>
      </c>
      <c r="H44" s="346">
        <v>2.9575012299674665E-2</v>
      </c>
      <c r="I44" s="346">
        <v>10.757821493153791</v>
      </c>
      <c r="J44" s="346">
        <v>44.73536141244859</v>
      </c>
    </row>
    <row r="45" spans="1:18" s="348" customFormat="1" ht="20.25" customHeight="1">
      <c r="A45" s="705" t="s">
        <v>460</v>
      </c>
      <c r="B45" s="345">
        <v>100</v>
      </c>
      <c r="C45" s="310" t="s">
        <v>356</v>
      </c>
      <c r="D45" s="346">
        <v>21.229180194905126</v>
      </c>
      <c r="E45" s="310" t="s">
        <v>356</v>
      </c>
      <c r="F45" s="346">
        <v>0.86685383471490607</v>
      </c>
      <c r="G45" s="346">
        <v>0.14170929276736008</v>
      </c>
      <c r="H45" s="346">
        <v>0.31295426360933248</v>
      </c>
      <c r="I45" s="346">
        <v>2.7289203083708471</v>
      </c>
      <c r="J45" s="346">
        <v>10.605679779350002</v>
      </c>
    </row>
    <row r="46" spans="1:18" s="348" customFormat="1" ht="12.75" customHeight="1">
      <c r="A46" s="308"/>
      <c r="B46" s="506"/>
      <c r="C46" s="347"/>
      <c r="D46" s="347"/>
      <c r="E46" s="347"/>
      <c r="F46" s="347"/>
      <c r="G46" s="347"/>
      <c r="H46" s="347"/>
      <c r="I46" s="347"/>
      <c r="J46" s="347"/>
    </row>
    <row r="47" spans="1:18" s="374" customFormat="1" ht="15" customHeight="1">
      <c r="A47" s="248"/>
      <c r="B47" s="1281" t="s">
        <v>1065</v>
      </c>
      <c r="C47" s="1281"/>
      <c r="D47" s="1281"/>
      <c r="E47" s="1281"/>
      <c r="F47" s="1281"/>
      <c r="G47" s="1281"/>
      <c r="H47" s="1281"/>
      <c r="I47" s="1281"/>
      <c r="J47" s="1066"/>
      <c r="K47" s="371"/>
      <c r="L47" s="371"/>
      <c r="M47" s="371"/>
      <c r="N47" s="371"/>
      <c r="O47" s="371"/>
      <c r="P47" s="371"/>
      <c r="Q47" s="371"/>
      <c r="R47" s="371"/>
    </row>
    <row r="48" spans="1:18" s="348" customFormat="1" ht="15" customHeight="1">
      <c r="B48" s="1281" t="s">
        <v>1062</v>
      </c>
      <c r="C48" s="1281"/>
      <c r="D48" s="1281"/>
      <c r="E48" s="1281"/>
      <c r="F48" s="1281"/>
      <c r="G48" s="1281"/>
      <c r="H48" s="1281"/>
      <c r="I48" s="1281"/>
      <c r="J48" s="1281"/>
    </row>
    <row r="49" s="348" customFormat="1" ht="12.75" customHeight="1"/>
    <row r="50" s="348" customFormat="1" ht="12.75" customHeight="1"/>
    <row r="51" s="348" customFormat="1" ht="12.75" customHeight="1"/>
  </sheetData>
  <sheetProtection selectLockedCells="1"/>
  <mergeCells count="4">
    <mergeCell ref="B7:J7"/>
    <mergeCell ref="B27:J27"/>
    <mergeCell ref="B47:I47"/>
    <mergeCell ref="B48:J4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&amp;"Arial,Fett"Abwassereinleitung*) der Wirtschaftszweige**) und privaten Haushalte in die Natur 2010 nach Bundesländern</oddHeader>
    <oddFooter>&amp;CStatistische Ämter der Länder – Indikatoren und Kennzahlen, UGRdL 2020</oddFooter>
  </headerFooter>
  <rowBreaks count="1" manualBreakCount="1">
    <brk id="25" max="16383" man="1"/>
  </rowBreaks>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51"/>
  <sheetViews>
    <sheetView showGridLines="0" showRowColHeaders="0" zoomScaleNormal="100" workbookViewId="0">
      <pane ySplit="5" topLeftCell="A6" activePane="bottomLeft" state="frozen"/>
      <selection pane="bottomLeft"/>
    </sheetView>
  </sheetViews>
  <sheetFormatPr baseColWidth="10" defaultColWidth="11.453125" defaultRowHeight="12.75" customHeight="1"/>
  <cols>
    <col min="1" max="1" width="25" style="348" customWidth="1"/>
    <col min="2" max="10" width="12.1796875" style="348" customWidth="1"/>
    <col min="11" max="16384" width="11.453125" style="500"/>
  </cols>
  <sheetData>
    <row r="1" spans="1:10" ht="12.75" customHeight="1">
      <c r="A1" s="123" t="s">
        <v>322</v>
      </c>
    </row>
    <row r="3" spans="1:10" ht="12.75" customHeight="1">
      <c r="A3" s="465" t="s">
        <v>1077</v>
      </c>
      <c r="B3" s="465" t="s">
        <v>1493</v>
      </c>
      <c r="C3" s="465"/>
      <c r="D3" s="465"/>
      <c r="E3" s="465"/>
      <c r="F3" s="465"/>
      <c r="G3" s="465"/>
      <c r="H3" s="465"/>
      <c r="I3" s="465"/>
      <c r="J3" s="465"/>
    </row>
    <row r="4" spans="1:10" ht="12.75" customHeight="1">
      <c r="A4" s="465"/>
      <c r="B4" s="465"/>
      <c r="C4" s="465"/>
      <c r="D4" s="465"/>
      <c r="E4" s="465"/>
      <c r="F4" s="465"/>
      <c r="G4" s="465"/>
      <c r="H4" s="465"/>
      <c r="I4" s="465"/>
      <c r="J4" s="465"/>
    </row>
    <row r="5" spans="1:10" s="348" customFormat="1" ht="122.15" customHeight="1">
      <c r="A5" s="501" t="s">
        <v>433</v>
      </c>
      <c r="B5" s="336" t="s">
        <v>456</v>
      </c>
      <c r="C5" s="502" t="s">
        <v>1047</v>
      </c>
      <c r="D5" s="502" t="s">
        <v>1048</v>
      </c>
      <c r="E5" s="502" t="s">
        <v>1049</v>
      </c>
      <c r="F5" s="502" t="s">
        <v>1050</v>
      </c>
      <c r="G5" s="502" t="s">
        <v>583</v>
      </c>
      <c r="H5" s="502" t="s">
        <v>1051</v>
      </c>
      <c r="I5" s="502" t="s">
        <v>1052</v>
      </c>
      <c r="J5" s="502" t="s">
        <v>1053</v>
      </c>
    </row>
    <row r="6" spans="1:10" ht="12.75" customHeight="1">
      <c r="A6" s="465"/>
      <c r="B6" s="465"/>
      <c r="C6" s="465"/>
      <c r="D6" s="465"/>
      <c r="E6" s="465"/>
      <c r="F6" s="503"/>
      <c r="G6" s="466"/>
      <c r="H6" s="466"/>
      <c r="I6" s="466"/>
      <c r="J6" s="465"/>
    </row>
    <row r="7" spans="1:10" ht="15">
      <c r="A7" s="465"/>
      <c r="B7" s="1475" t="s">
        <v>1042</v>
      </c>
      <c r="C7" s="1475"/>
      <c r="D7" s="1475"/>
      <c r="E7" s="1475"/>
      <c r="F7" s="1475"/>
      <c r="G7" s="1475"/>
      <c r="H7" s="1475"/>
      <c r="I7" s="1475"/>
      <c r="J7" s="1475"/>
    </row>
    <row r="8" spans="1:10" ht="12.75" customHeight="1">
      <c r="A8" s="466"/>
      <c r="C8" s="504"/>
      <c r="D8" s="504"/>
      <c r="E8" s="504"/>
      <c r="F8" s="504"/>
      <c r="G8" s="504"/>
      <c r="H8" s="504"/>
      <c r="I8" s="504"/>
      <c r="J8" s="504"/>
    </row>
    <row r="9" spans="1:10" ht="12.75" customHeight="1">
      <c r="A9" s="705" t="s">
        <v>435</v>
      </c>
      <c r="B9" s="309">
        <v>3880.9272863944361</v>
      </c>
      <c r="C9" s="309">
        <v>1.589609955021984</v>
      </c>
      <c r="D9" s="309">
        <v>390.6478930084599</v>
      </c>
      <c r="E9" s="309">
        <v>2938.3732450000002</v>
      </c>
      <c r="F9" s="309">
        <v>14.151999999999999</v>
      </c>
      <c r="G9" s="309">
        <v>7.6150085055013825</v>
      </c>
      <c r="H9" s="309">
        <v>0.59299999999999997</v>
      </c>
      <c r="I9" s="309">
        <v>109.6520274717782</v>
      </c>
      <c r="J9" s="309">
        <v>418.30450245367456</v>
      </c>
    </row>
    <row r="10" spans="1:10" ht="12.75" customHeight="1">
      <c r="A10" s="705" t="s">
        <v>436</v>
      </c>
      <c r="B10" s="309">
        <v>3217.5559836231246</v>
      </c>
      <c r="C10" s="309">
        <v>3.5265054998464693</v>
      </c>
      <c r="D10" s="309">
        <v>720.13564910499269</v>
      </c>
      <c r="E10" s="309">
        <v>1776.2550000000001</v>
      </c>
      <c r="F10" s="309">
        <v>25.128</v>
      </c>
      <c r="G10" s="309">
        <v>12.411361236952462</v>
      </c>
      <c r="H10" s="309">
        <v>3.9619999999998834</v>
      </c>
      <c r="I10" s="309">
        <v>128.15948224485399</v>
      </c>
      <c r="J10" s="309">
        <v>547.97798553647908</v>
      </c>
    </row>
    <row r="11" spans="1:10" ht="12.75" customHeight="1">
      <c r="A11" s="705" t="s">
        <v>437</v>
      </c>
      <c r="B11" s="309">
        <v>518.70987971084321</v>
      </c>
      <c r="C11" s="309">
        <v>0</v>
      </c>
      <c r="D11" s="309">
        <v>6.3827686814515543</v>
      </c>
      <c r="E11" s="309">
        <v>320.54899999999998</v>
      </c>
      <c r="F11" s="309">
        <v>4.7510000000000003</v>
      </c>
      <c r="G11" s="309">
        <v>2.3009198461101512</v>
      </c>
      <c r="H11" s="309">
        <v>0</v>
      </c>
      <c r="I11" s="309">
        <v>53.566390323528118</v>
      </c>
      <c r="J11" s="309">
        <v>131.15916042975337</v>
      </c>
    </row>
    <row r="12" spans="1:10" ht="12.75" customHeight="1">
      <c r="A12" s="705" t="s">
        <v>438</v>
      </c>
      <c r="B12" s="309">
        <v>511.45516872159288</v>
      </c>
      <c r="C12" s="309">
        <v>0.49602694224928784</v>
      </c>
      <c r="D12" s="309">
        <v>309.1081940552391</v>
      </c>
      <c r="E12" s="309">
        <v>84.649000000000001</v>
      </c>
      <c r="F12" s="309">
        <v>3.0110000000000001</v>
      </c>
      <c r="G12" s="309">
        <v>0.8577441006157368</v>
      </c>
      <c r="H12" s="309">
        <v>3.5999999999999997E-2</v>
      </c>
      <c r="I12" s="309">
        <v>23.392233044377836</v>
      </c>
      <c r="J12" s="309">
        <v>89.904970579110895</v>
      </c>
    </row>
    <row r="13" spans="1:10" ht="12.75" customHeight="1">
      <c r="A13" s="705" t="s">
        <v>439</v>
      </c>
      <c r="B13" s="309">
        <v>1124.6020000000001</v>
      </c>
      <c r="C13" s="309">
        <v>1.4E-2</v>
      </c>
      <c r="D13" s="309">
        <v>53.689</v>
      </c>
      <c r="E13" s="309">
        <v>1034.181</v>
      </c>
      <c r="F13" s="309">
        <v>0.51800000000000002</v>
      </c>
      <c r="G13" s="309">
        <v>0.316</v>
      </c>
      <c r="H13" s="309">
        <v>0.315</v>
      </c>
      <c r="I13" s="309">
        <v>8.8640000000000008</v>
      </c>
      <c r="J13" s="309">
        <v>26.704999999999998</v>
      </c>
    </row>
    <row r="14" spans="1:10" ht="12.75" customHeight="1">
      <c r="A14" s="705" t="s">
        <v>440</v>
      </c>
      <c r="B14" s="309">
        <v>486.89747906474946</v>
      </c>
      <c r="C14" s="309" t="s">
        <v>356</v>
      </c>
      <c r="D14" s="309">
        <v>200.12986634892616</v>
      </c>
      <c r="E14" s="309" t="s">
        <v>356</v>
      </c>
      <c r="F14" s="309">
        <v>2.6459999999999999</v>
      </c>
      <c r="G14" s="309">
        <v>0.19765685028726113</v>
      </c>
      <c r="H14" s="309">
        <v>38.539610999999987</v>
      </c>
      <c r="I14" s="309">
        <v>9.8154814237588948</v>
      </c>
      <c r="J14" s="309">
        <v>80.703121672531068</v>
      </c>
    </row>
    <row r="15" spans="1:10" ht="12.75" customHeight="1">
      <c r="A15" s="705" t="s">
        <v>441</v>
      </c>
      <c r="B15" s="309">
        <v>1011.8257149646504</v>
      </c>
      <c r="C15" s="309">
        <v>0.44625902537139972</v>
      </c>
      <c r="D15" s="309">
        <v>210.17949922903637</v>
      </c>
      <c r="E15" s="309">
        <v>461.50400000000002</v>
      </c>
      <c r="F15" s="309">
        <v>37.488</v>
      </c>
      <c r="G15" s="309">
        <v>1.8375395381350486</v>
      </c>
      <c r="H15" s="309">
        <v>11.257000000000058</v>
      </c>
      <c r="I15" s="309">
        <v>35.966720492412968</v>
      </c>
      <c r="J15" s="309">
        <v>253.14669667969443</v>
      </c>
    </row>
    <row r="16" spans="1:10" ht="12.75" customHeight="1">
      <c r="A16" s="705" t="s">
        <v>442</v>
      </c>
      <c r="B16" s="309">
        <v>110.67781929715866</v>
      </c>
      <c r="C16" s="309">
        <v>0.57646183673053863</v>
      </c>
      <c r="D16" s="309">
        <v>26.444456119194975</v>
      </c>
      <c r="E16" s="309">
        <v>3.82</v>
      </c>
      <c r="F16" s="309">
        <v>2.0249999999999999</v>
      </c>
      <c r="G16" s="309">
        <v>1.2658594935512817</v>
      </c>
      <c r="H16" s="309">
        <v>0.65400000000000003</v>
      </c>
      <c r="I16" s="309">
        <v>18.91831556127034</v>
      </c>
      <c r="J16" s="309">
        <v>56.973726286411534</v>
      </c>
    </row>
    <row r="17" spans="1:10" ht="12.75" customHeight="1">
      <c r="A17" s="705" t="s">
        <v>443</v>
      </c>
      <c r="B17" s="309">
        <v>2630.9741699145839</v>
      </c>
      <c r="C17" s="309">
        <v>2.2820614038682057</v>
      </c>
      <c r="D17" s="309">
        <v>431.08351321996048</v>
      </c>
      <c r="E17" s="309">
        <v>1799.9359999999999</v>
      </c>
      <c r="F17" s="309">
        <v>18.481999999999999</v>
      </c>
      <c r="G17" s="309">
        <v>3.6981393580243327</v>
      </c>
      <c r="H17" s="309">
        <v>5.9249999999999998</v>
      </c>
      <c r="I17" s="309">
        <v>37.126875572818534</v>
      </c>
      <c r="J17" s="309">
        <v>332.44058035991247</v>
      </c>
    </row>
    <row r="18" spans="1:10" ht="12.75" customHeight="1">
      <c r="A18" s="705" t="s">
        <v>444</v>
      </c>
      <c r="B18" s="309">
        <v>4611.2955741371907</v>
      </c>
      <c r="C18" s="309">
        <v>1.1198438752616588</v>
      </c>
      <c r="D18" s="309">
        <v>1278.5550664880348</v>
      </c>
      <c r="E18" s="309">
        <v>2272.8339999999998</v>
      </c>
      <c r="F18" s="309">
        <v>73.706999999999994</v>
      </c>
      <c r="G18" s="309">
        <v>2.5723682026656554</v>
      </c>
      <c r="H18" s="309">
        <v>1.181</v>
      </c>
      <c r="I18" s="309">
        <v>193.78744569601918</v>
      </c>
      <c r="J18" s="309">
        <v>787.53884987520871</v>
      </c>
    </row>
    <row r="19" spans="1:10" ht="12.75" customHeight="1">
      <c r="A19" s="705" t="s">
        <v>445</v>
      </c>
      <c r="B19" s="309">
        <v>1865.766200371804</v>
      </c>
      <c r="C19" s="309">
        <v>0.42091763036535879</v>
      </c>
      <c r="D19" s="309">
        <v>1393.9262978532295</v>
      </c>
      <c r="E19" s="309">
        <v>208.24299999999999</v>
      </c>
      <c r="F19" s="309">
        <v>8.9570000000000007</v>
      </c>
      <c r="G19" s="309">
        <v>2.5314163166653167</v>
      </c>
      <c r="H19" s="309">
        <v>38.801000000000002</v>
      </c>
      <c r="I19" s="309">
        <v>52.679444574200531</v>
      </c>
      <c r="J19" s="309">
        <v>160.20712399734282</v>
      </c>
    </row>
    <row r="20" spans="1:10" ht="12.75" customHeight="1">
      <c r="A20" s="705" t="s">
        <v>446</v>
      </c>
      <c r="B20" s="309">
        <v>166.71302346248081</v>
      </c>
      <c r="C20" s="309">
        <v>4.6989548380344699E-2</v>
      </c>
      <c r="D20" s="309">
        <v>38.658195521642163</v>
      </c>
      <c r="E20" s="309">
        <v>80.92273999999999</v>
      </c>
      <c r="F20" s="309">
        <v>1.8609999999999995</v>
      </c>
      <c r="G20" s="309">
        <v>0.40554219058794394</v>
      </c>
      <c r="H20" s="309">
        <v>4.5205000000001744E-2</v>
      </c>
      <c r="I20" s="309">
        <v>6.5188990992540097</v>
      </c>
      <c r="J20" s="309">
        <v>38.254452102616341</v>
      </c>
    </row>
    <row r="21" spans="1:10" ht="12.75" customHeight="1">
      <c r="A21" s="705" t="s">
        <v>447</v>
      </c>
      <c r="B21" s="309">
        <v>445.61241997545301</v>
      </c>
      <c r="C21" s="309">
        <v>0.57805498733474525</v>
      </c>
      <c r="D21" s="309">
        <v>265.59386511523712</v>
      </c>
      <c r="E21" s="309">
        <v>11.081</v>
      </c>
      <c r="F21" s="309">
        <v>10.505000000000001</v>
      </c>
      <c r="G21" s="309">
        <v>3.3270056071793328</v>
      </c>
      <c r="H21" s="309">
        <v>9.5257802208594505E-2</v>
      </c>
      <c r="I21" s="309">
        <v>33.693111805875368</v>
      </c>
      <c r="J21" s="309">
        <v>120.73938245982637</v>
      </c>
    </row>
    <row r="22" spans="1:10" ht="12.75" customHeight="1">
      <c r="A22" s="705" t="s">
        <v>448</v>
      </c>
      <c r="B22" s="309">
        <v>365.63381152069809</v>
      </c>
      <c r="C22" s="309">
        <v>0.93599389929752863</v>
      </c>
      <c r="D22" s="309">
        <v>177.5621788132635</v>
      </c>
      <c r="E22" s="309">
        <v>28.77</v>
      </c>
      <c r="F22" s="309">
        <v>3.677</v>
      </c>
      <c r="G22" s="309">
        <v>2.0388673397038528</v>
      </c>
      <c r="H22" s="309">
        <v>0.17499999999999999</v>
      </c>
      <c r="I22" s="309">
        <v>80.795605556139236</v>
      </c>
      <c r="J22" s="309">
        <v>71.679165912293911</v>
      </c>
    </row>
    <row r="23" spans="1:10" ht="12.75" customHeight="1">
      <c r="A23" s="705" t="s">
        <v>449</v>
      </c>
      <c r="B23" s="309">
        <v>2517.3996891648976</v>
      </c>
      <c r="C23" s="309">
        <v>1.5262029997873783</v>
      </c>
      <c r="D23" s="309">
        <v>67.368742914437021</v>
      </c>
      <c r="E23" s="309">
        <v>2288.1256139999991</v>
      </c>
      <c r="F23" s="309">
        <v>4.6029999999999971</v>
      </c>
      <c r="G23" s="309">
        <v>1.7901911435948583</v>
      </c>
      <c r="H23" s="309">
        <v>2.9067000000010012E-2</v>
      </c>
      <c r="I23" s="309">
        <v>31.44200227034041</v>
      </c>
      <c r="J23" s="309">
        <v>122.51486883673896</v>
      </c>
    </row>
    <row r="24" spans="1:10" ht="12.75" customHeight="1">
      <c r="A24" s="705" t="s">
        <v>450</v>
      </c>
      <c r="B24" s="309">
        <v>149.60935157634304</v>
      </c>
      <c r="C24" s="309">
        <v>0.36414055423788005</v>
      </c>
      <c r="D24" s="309">
        <v>47.355920804490594</v>
      </c>
      <c r="E24" s="309">
        <v>1.117</v>
      </c>
      <c r="F24" s="309">
        <v>6.6909999999999998</v>
      </c>
      <c r="G24" s="309">
        <v>9.8347343505457623</v>
      </c>
      <c r="H24" s="309">
        <v>0.253</v>
      </c>
      <c r="I24" s="309">
        <v>18.008822429720944</v>
      </c>
      <c r="J24" s="309">
        <v>65.984733437347828</v>
      </c>
    </row>
    <row r="25" spans="1:10" s="348" customFormat="1" ht="20.25" customHeight="1">
      <c r="A25" s="705" t="s">
        <v>460</v>
      </c>
      <c r="B25" s="309">
        <v>23615.655571900003</v>
      </c>
      <c r="C25" s="309" t="s">
        <v>356</v>
      </c>
      <c r="D25" s="309">
        <v>5616.8211072775975</v>
      </c>
      <c r="E25" s="309" t="s">
        <v>356</v>
      </c>
      <c r="F25" s="309">
        <v>218.202</v>
      </c>
      <c r="G25" s="309">
        <v>53.000354080120374</v>
      </c>
      <c r="H25" s="309">
        <v>101.86114080220854</v>
      </c>
      <c r="I25" s="309">
        <v>842.38685756634834</v>
      </c>
      <c r="J25" s="309">
        <v>3304.2343206189425</v>
      </c>
    </row>
    <row r="26" spans="1:10" s="348" customFormat="1" ht="12.75" customHeight="1">
      <c r="A26" s="308"/>
      <c r="B26" s="347"/>
      <c r="C26" s="347"/>
      <c r="D26" s="347"/>
      <c r="E26" s="347"/>
      <c r="F26" s="347"/>
      <c r="G26" s="347"/>
      <c r="H26" s="347"/>
      <c r="I26" s="347"/>
      <c r="J26" s="347"/>
    </row>
    <row r="27" spans="1:10" s="348" customFormat="1" ht="12.75" customHeight="1">
      <c r="A27" s="505"/>
      <c r="B27" s="1476" t="s">
        <v>731</v>
      </c>
      <c r="C27" s="1476"/>
      <c r="D27" s="1476"/>
      <c r="E27" s="1476"/>
      <c r="F27" s="1476"/>
      <c r="G27" s="1476"/>
      <c r="H27" s="1476"/>
      <c r="I27" s="1476"/>
      <c r="J27" s="1476"/>
    </row>
    <row r="28" spans="1:10" s="348" customFormat="1" ht="12.75" customHeight="1">
      <c r="A28" s="505"/>
      <c r="B28" s="347"/>
      <c r="C28" s="347"/>
      <c r="D28" s="347"/>
      <c r="E28" s="347"/>
      <c r="F28" s="347"/>
      <c r="G28" s="347"/>
      <c r="H28" s="347"/>
      <c r="I28" s="347"/>
      <c r="J28" s="347"/>
    </row>
    <row r="29" spans="1:10" s="348" customFormat="1" ht="12.75" customHeight="1">
      <c r="A29" s="705" t="s">
        <v>435</v>
      </c>
      <c r="B29" s="345">
        <v>100</v>
      </c>
      <c r="C29" s="346">
        <v>4.0959539762436679E-2</v>
      </c>
      <c r="D29" s="346">
        <v>10.065839016823997</v>
      </c>
      <c r="E29" s="346">
        <v>75.713174408116444</v>
      </c>
      <c r="F29" s="346">
        <v>0.36465511862624644</v>
      </c>
      <c r="G29" s="346">
        <v>0.19621621183673563</v>
      </c>
      <c r="H29" s="346">
        <v>1.5279853402018383E-2</v>
      </c>
      <c r="I29" s="346">
        <v>2.8254079342375436</v>
      </c>
      <c r="J29" s="346">
        <v>10.778467917194581</v>
      </c>
    </row>
    <row r="30" spans="1:10" s="348" customFormat="1" ht="12.75" customHeight="1">
      <c r="A30" s="705" t="s">
        <v>436</v>
      </c>
      <c r="B30" s="345">
        <v>100</v>
      </c>
      <c r="C30" s="346">
        <v>0.10960199349431218</v>
      </c>
      <c r="D30" s="346">
        <v>22.381448924909922</v>
      </c>
      <c r="E30" s="346">
        <v>55.205100052364919</v>
      </c>
      <c r="F30" s="346">
        <v>0.78096543239333627</v>
      </c>
      <c r="G30" s="346">
        <v>0.38573878124030858</v>
      </c>
      <c r="H30" s="346">
        <v>0.12313694058987215</v>
      </c>
      <c r="I30" s="346">
        <v>3.9831313859701725</v>
      </c>
      <c r="J30" s="346">
        <v>17.030876489037162</v>
      </c>
    </row>
    <row r="31" spans="1:10" s="348" customFormat="1" ht="12.75" customHeight="1">
      <c r="A31" s="705" t="s">
        <v>437</v>
      </c>
      <c r="B31" s="345">
        <v>100</v>
      </c>
      <c r="C31" s="346">
        <v>0</v>
      </c>
      <c r="D31" s="346">
        <v>1.2305084077075326</v>
      </c>
      <c r="E31" s="346">
        <v>61.797357740456228</v>
      </c>
      <c r="F31" s="346">
        <v>0.91592625971351516</v>
      </c>
      <c r="G31" s="346">
        <v>0.44358512072158868</v>
      </c>
      <c r="H31" s="346">
        <v>0</v>
      </c>
      <c r="I31" s="346">
        <v>10.326849828537854</v>
      </c>
      <c r="J31" s="346">
        <v>25.285649176928832</v>
      </c>
    </row>
    <row r="32" spans="1:10" s="348" customFormat="1" ht="12.75" customHeight="1">
      <c r="A32" s="705" t="s">
        <v>438</v>
      </c>
      <c r="B32" s="345">
        <v>100</v>
      </c>
      <c r="C32" s="346">
        <v>9.6983464550594214E-2</v>
      </c>
      <c r="D32" s="346">
        <v>60.437006595880163</v>
      </c>
      <c r="E32" s="346">
        <v>16.550619717380961</v>
      </c>
      <c r="F32" s="346">
        <v>0.58871240025321114</v>
      </c>
      <c r="G32" s="346">
        <v>0.1677066052064172</v>
      </c>
      <c r="H32" s="346">
        <v>7.0387400893774819E-3</v>
      </c>
      <c r="I32" s="346">
        <v>4.5736624585978598</v>
      </c>
      <c r="J32" s="346">
        <v>17.578270018041415</v>
      </c>
    </row>
    <row r="33" spans="1:18" s="348" customFormat="1" ht="12.75" customHeight="1">
      <c r="A33" s="705" t="s">
        <v>439</v>
      </c>
      <c r="B33" s="345">
        <v>100</v>
      </c>
      <c r="C33" s="346">
        <v>1.2448848570427583E-3</v>
      </c>
      <c r="D33" s="346">
        <v>4.7740445064120456</v>
      </c>
      <c r="E33" s="346">
        <v>91.959733310095487</v>
      </c>
      <c r="F33" s="346">
        <v>4.6060739710582055E-2</v>
      </c>
      <c r="G33" s="346">
        <v>2.809882963039368E-2</v>
      </c>
      <c r="H33" s="346">
        <v>2.8009909283462059E-2</v>
      </c>
      <c r="I33" s="346">
        <v>0.78818995520192925</v>
      </c>
      <c r="J33" s="346">
        <v>2.374617864809061</v>
      </c>
    </row>
    <row r="34" spans="1:18" s="348" customFormat="1" ht="12.75" customHeight="1">
      <c r="A34" s="705" t="s">
        <v>440</v>
      </c>
      <c r="B34" s="345">
        <v>100</v>
      </c>
      <c r="C34" s="310" t="s">
        <v>356</v>
      </c>
      <c r="D34" s="346">
        <v>41.103081234543041</v>
      </c>
      <c r="E34" s="310" t="s">
        <v>356</v>
      </c>
      <c r="F34" s="346">
        <v>0.54344089131094575</v>
      </c>
      <c r="G34" s="346">
        <v>4.0595168138255235E-2</v>
      </c>
      <c r="H34" s="346">
        <v>7.9153441241939237</v>
      </c>
      <c r="I34" s="346">
        <v>2.015923648364915</v>
      </c>
      <c r="J34" s="346">
        <v>16.574972174337109</v>
      </c>
    </row>
    <row r="35" spans="1:18" s="348" customFormat="1" ht="12.75" customHeight="1">
      <c r="A35" s="705" t="s">
        <v>441</v>
      </c>
      <c r="B35" s="345">
        <v>100</v>
      </c>
      <c r="C35" s="346">
        <v>4.4104337216512669E-2</v>
      </c>
      <c r="D35" s="346">
        <v>20.772302593276084</v>
      </c>
      <c r="E35" s="346">
        <v>45.611017112381191</v>
      </c>
      <c r="F35" s="346">
        <v>3.7049858928827182</v>
      </c>
      <c r="G35" s="346">
        <v>0.18160632912944358</v>
      </c>
      <c r="H35" s="346">
        <v>1.1125433791128088</v>
      </c>
      <c r="I35" s="346">
        <v>3.5546359378373298</v>
      </c>
      <c r="J35" s="346">
        <v>25.018804418163903</v>
      </c>
    </row>
    <row r="36" spans="1:18" s="348" customFormat="1" ht="12.75" customHeight="1">
      <c r="A36" s="705" t="s">
        <v>442</v>
      </c>
      <c r="B36" s="345">
        <v>100</v>
      </c>
      <c r="C36" s="346">
        <v>0.52084676079747949</v>
      </c>
      <c r="D36" s="346">
        <v>23.893185000505209</v>
      </c>
      <c r="E36" s="346">
        <v>3.4514594019454696</v>
      </c>
      <c r="F36" s="346">
        <v>1.8296348923925589</v>
      </c>
      <c r="G36" s="346">
        <v>1.1437336781569376</v>
      </c>
      <c r="H36" s="346">
        <v>0.59090430598752286</v>
      </c>
      <c r="I36" s="346">
        <v>17.093140867255968</v>
      </c>
      <c r="J36" s="346">
        <v>51.477095092958855</v>
      </c>
    </row>
    <row r="37" spans="1:18" s="348" customFormat="1" ht="12.75" customHeight="1">
      <c r="A37" s="705" t="s">
        <v>443</v>
      </c>
      <c r="B37" s="345">
        <v>100</v>
      </c>
      <c r="C37" s="346">
        <v>8.6738267139365111E-2</v>
      </c>
      <c r="D37" s="346">
        <v>16.384939014203848</v>
      </c>
      <c r="E37" s="346">
        <v>68.413290429926036</v>
      </c>
      <c r="F37" s="346">
        <v>0.70247744015670166</v>
      </c>
      <c r="G37" s="346">
        <v>0.14056159882954666</v>
      </c>
      <c r="H37" s="346">
        <v>0.2252017548386786</v>
      </c>
      <c r="I37" s="346">
        <v>1.4111455747976378</v>
      </c>
      <c r="J37" s="346">
        <v>12.635645920108191</v>
      </c>
    </row>
    <row r="38" spans="1:18" s="348" customFormat="1" ht="12.75" customHeight="1">
      <c r="A38" s="705" t="s">
        <v>444</v>
      </c>
      <c r="B38" s="345">
        <v>100</v>
      </c>
      <c r="C38" s="346">
        <v>2.4284799298973377E-2</v>
      </c>
      <c r="D38" s="346">
        <v>27.72659106171615</v>
      </c>
      <c r="E38" s="346">
        <v>49.288404168827647</v>
      </c>
      <c r="F38" s="346">
        <v>1.5984011177550932</v>
      </c>
      <c r="G38" s="346">
        <v>5.5784066783595092E-2</v>
      </c>
      <c r="H38" s="346">
        <v>2.5611023648619065E-2</v>
      </c>
      <c r="I38" s="346">
        <v>4.2024511892686105</v>
      </c>
      <c r="J38" s="346">
        <v>17.07847257270129</v>
      </c>
    </row>
    <row r="39" spans="1:18" s="348" customFormat="1" ht="12.75" customHeight="1">
      <c r="A39" s="705" t="s">
        <v>445</v>
      </c>
      <c r="B39" s="345">
        <v>100</v>
      </c>
      <c r="C39" s="346">
        <v>2.256004156798851E-2</v>
      </c>
      <c r="D39" s="346">
        <v>74.710662974570567</v>
      </c>
      <c r="E39" s="346">
        <v>11.161259109448011</v>
      </c>
      <c r="F39" s="346">
        <v>0.48007086837649215</v>
      </c>
      <c r="G39" s="346">
        <v>0.13567703799976996</v>
      </c>
      <c r="H39" s="346">
        <v>2.0796281973737041</v>
      </c>
      <c r="I39" s="346">
        <v>2.823475125859968</v>
      </c>
      <c r="J39" s="346">
        <v>8.5866666448034721</v>
      </c>
    </row>
    <row r="40" spans="1:18" s="348" customFormat="1" ht="12.75" customHeight="1">
      <c r="A40" s="705" t="s">
        <v>446</v>
      </c>
      <c r="B40" s="345">
        <v>100</v>
      </c>
      <c r="C40" s="346">
        <v>2.8185889383092987E-2</v>
      </c>
      <c r="D40" s="346">
        <v>23.188467654623448</v>
      </c>
      <c r="E40" s="346">
        <v>48.540143007011004</v>
      </c>
      <c r="F40" s="346">
        <v>1.1162895143694773</v>
      </c>
      <c r="G40" s="346">
        <v>0.24325765448025258</v>
      </c>
      <c r="H40" s="346">
        <v>2.7115458085477794E-2</v>
      </c>
      <c r="I40" s="346">
        <v>3.9102518590703292</v>
      </c>
      <c r="J40" s="346">
        <v>22.946288962976912</v>
      </c>
    </row>
    <row r="41" spans="1:18" s="348" customFormat="1" ht="12.75" customHeight="1">
      <c r="A41" s="705" t="s">
        <v>447</v>
      </c>
      <c r="B41" s="345">
        <v>100</v>
      </c>
      <c r="C41" s="346">
        <v>0.12972147126567701</v>
      </c>
      <c r="D41" s="346">
        <v>59.601988905485989</v>
      </c>
      <c r="E41" s="346">
        <v>2.486690115282336</v>
      </c>
      <c r="F41" s="346">
        <v>2.357429804263238</v>
      </c>
      <c r="G41" s="346">
        <v>0.74661420060118699</v>
      </c>
      <c r="H41" s="346">
        <v>2.1376828368886547E-2</v>
      </c>
      <c r="I41" s="346">
        <v>7.5610800542164833</v>
      </c>
      <c r="J41" s="346">
        <v>27.095156473977411</v>
      </c>
    </row>
    <row r="42" spans="1:18" s="348" customFormat="1" ht="12.75" customHeight="1">
      <c r="A42" s="705" t="s">
        <v>448</v>
      </c>
      <c r="B42" s="345">
        <v>100</v>
      </c>
      <c r="C42" s="346">
        <v>0.25599216204996489</v>
      </c>
      <c r="D42" s="346">
        <v>48.562844359160671</v>
      </c>
      <c r="E42" s="346">
        <v>7.8685283180850911</v>
      </c>
      <c r="F42" s="346">
        <v>1.0056509776016296</v>
      </c>
      <c r="G42" s="346">
        <v>0.55762549180669385</v>
      </c>
      <c r="H42" s="346">
        <v>4.7862094392245078E-2</v>
      </c>
      <c r="I42" s="346">
        <v>22.097410854894502</v>
      </c>
      <c r="J42" s="346">
        <v>19.604085742009186</v>
      </c>
    </row>
    <row r="43" spans="1:18" s="348" customFormat="1" ht="12.75" customHeight="1">
      <c r="A43" s="705" t="s">
        <v>449</v>
      </c>
      <c r="B43" s="345">
        <v>100</v>
      </c>
      <c r="C43" s="346">
        <v>6.0626169390434338E-2</v>
      </c>
      <c r="D43" s="346">
        <v>2.67612422470686</v>
      </c>
      <c r="E43" s="346">
        <v>90.892424585904507</v>
      </c>
      <c r="F43" s="346">
        <v>0.18284740479677108</v>
      </c>
      <c r="G43" s="346">
        <v>7.1112710123068384E-2</v>
      </c>
      <c r="H43" s="346">
        <v>1.1546438225569365E-3</v>
      </c>
      <c r="I43" s="346">
        <v>1.2489872945352882</v>
      </c>
      <c r="J43" s="346">
        <v>4.8667229667205163</v>
      </c>
    </row>
    <row r="44" spans="1:18" s="348" customFormat="1" ht="12.75" customHeight="1">
      <c r="A44" s="705" t="s">
        <v>450</v>
      </c>
      <c r="B44" s="345">
        <v>100</v>
      </c>
      <c r="C44" s="346">
        <v>0.24339424668388154</v>
      </c>
      <c r="D44" s="346">
        <v>31.653048626660009</v>
      </c>
      <c r="E44" s="346">
        <v>0.7466110829509307</v>
      </c>
      <c r="F44" s="346">
        <v>4.4723140161366848</v>
      </c>
      <c r="G44" s="346">
        <v>6.5736093679460064</v>
      </c>
      <c r="H44" s="346">
        <v>0.16910707608467809</v>
      </c>
      <c r="I44" s="346">
        <v>12.037230453827183</v>
      </c>
      <c r="J44" s="346">
        <v>44.104685129710603</v>
      </c>
    </row>
    <row r="45" spans="1:18" s="348" customFormat="1" ht="20.25" customHeight="1">
      <c r="A45" s="705" t="s">
        <v>460</v>
      </c>
      <c r="B45" s="345">
        <v>100</v>
      </c>
      <c r="C45" s="310" t="s">
        <v>356</v>
      </c>
      <c r="D45" s="346">
        <v>23.784311598620146</v>
      </c>
      <c r="E45" s="310" t="s">
        <v>356</v>
      </c>
      <c r="F45" s="346">
        <v>0.92397180902162224</v>
      </c>
      <c r="G45" s="346">
        <v>0.22442889175257486</v>
      </c>
      <c r="H45" s="346">
        <v>0.43132887203610781</v>
      </c>
      <c r="I45" s="346">
        <v>3.5670695441912472</v>
      </c>
      <c r="J45" s="346">
        <v>13.991711178878358</v>
      </c>
    </row>
    <row r="46" spans="1:18" s="348" customFormat="1" ht="12.75" customHeight="1">
      <c r="A46" s="308"/>
      <c r="B46" s="506"/>
      <c r="C46" s="347"/>
      <c r="D46" s="347"/>
      <c r="E46" s="347"/>
      <c r="F46" s="347"/>
      <c r="G46" s="347"/>
      <c r="H46" s="347"/>
      <c r="I46" s="347"/>
      <c r="J46" s="347"/>
    </row>
    <row r="47" spans="1:18" s="374" customFormat="1" ht="15" customHeight="1">
      <c r="A47" s="248"/>
      <c r="B47" s="1281" t="s">
        <v>1065</v>
      </c>
      <c r="C47" s="1281"/>
      <c r="D47" s="1281"/>
      <c r="E47" s="1281"/>
      <c r="F47" s="1281"/>
      <c r="G47" s="1281"/>
      <c r="H47" s="1281"/>
      <c r="I47" s="1281"/>
      <c r="J47" s="1066"/>
      <c r="K47" s="371"/>
      <c r="L47" s="371"/>
      <c r="M47" s="371"/>
      <c r="N47" s="371"/>
      <c r="O47" s="371"/>
      <c r="P47" s="371"/>
      <c r="Q47" s="371"/>
      <c r="R47" s="371"/>
    </row>
    <row r="48" spans="1:18" s="348" customFormat="1" ht="15" customHeight="1">
      <c r="B48" s="1281" t="s">
        <v>1062</v>
      </c>
      <c r="C48" s="1281"/>
      <c r="D48" s="1281"/>
      <c r="E48" s="1281"/>
      <c r="F48" s="1281"/>
      <c r="G48" s="1281"/>
      <c r="H48" s="1281"/>
      <c r="I48" s="1281"/>
      <c r="J48" s="1281"/>
    </row>
    <row r="49" s="348" customFormat="1" ht="12.75" customHeight="1"/>
    <row r="50" s="348" customFormat="1" ht="12.75" customHeight="1"/>
    <row r="51" s="348" customFormat="1" ht="12.75" customHeight="1"/>
  </sheetData>
  <sheetProtection selectLockedCells="1"/>
  <mergeCells count="4">
    <mergeCell ref="B7:J7"/>
    <mergeCell ref="B27:J27"/>
    <mergeCell ref="B47:I47"/>
    <mergeCell ref="B48:J4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&amp;"Arial,Fett"Abwassereinleitung*) der Wirtschaftszweige**) und privaten Haushalte in die Natur 2013 nach Bundesländern</oddHeader>
    <oddFooter>&amp;CStatistische Ämter der Länder – Indikatoren und Kennzahlen, UGRdL 2020</oddFooter>
  </headerFooter>
  <rowBreaks count="1" manualBreakCount="1">
    <brk id="25" max="16383" man="1"/>
  </rowBreaks>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6">
    <pageSetUpPr autoPageBreaks="0"/>
  </sheetPr>
  <dimension ref="A1:R51"/>
  <sheetViews>
    <sheetView showGridLines="0" showRowColHeaders="0" zoomScaleNormal="100" workbookViewId="0">
      <pane ySplit="5" topLeftCell="A6" activePane="bottomLeft" state="frozen"/>
      <selection pane="bottomLeft"/>
    </sheetView>
  </sheetViews>
  <sheetFormatPr baseColWidth="10" defaultColWidth="11.453125" defaultRowHeight="12.75" customHeight="1"/>
  <cols>
    <col min="1" max="1" width="25" style="348" customWidth="1"/>
    <col min="2" max="10" width="12.1796875" style="348" customWidth="1"/>
    <col min="11" max="16384" width="11.453125" style="500"/>
  </cols>
  <sheetData>
    <row r="1" spans="1:10" ht="12.75" customHeight="1">
      <c r="A1" s="123" t="s">
        <v>322</v>
      </c>
    </row>
    <row r="3" spans="1:10" ht="12.75" customHeight="1">
      <c r="A3" s="465" t="s">
        <v>1157</v>
      </c>
      <c r="B3" s="465" t="s">
        <v>1494</v>
      </c>
      <c r="C3" s="465"/>
      <c r="D3" s="465"/>
      <c r="E3" s="465"/>
      <c r="F3" s="465"/>
      <c r="G3" s="465"/>
      <c r="H3" s="465"/>
      <c r="I3" s="465"/>
      <c r="J3" s="465"/>
    </row>
    <row r="4" spans="1:10" ht="12.75" customHeight="1">
      <c r="A4" s="465"/>
      <c r="B4" s="465"/>
      <c r="C4" s="465"/>
      <c r="D4" s="465"/>
      <c r="E4" s="465"/>
      <c r="F4" s="465"/>
      <c r="G4" s="465"/>
      <c r="H4" s="465"/>
      <c r="I4" s="465"/>
      <c r="J4" s="465"/>
    </row>
    <row r="5" spans="1:10" s="348" customFormat="1" ht="122.15" customHeight="1">
      <c r="A5" s="501" t="s">
        <v>433</v>
      </c>
      <c r="B5" s="336" t="s">
        <v>456</v>
      </c>
      <c r="C5" s="502" t="s">
        <v>1047</v>
      </c>
      <c r="D5" s="502" t="s">
        <v>1048</v>
      </c>
      <c r="E5" s="502" t="s">
        <v>1049</v>
      </c>
      <c r="F5" s="502" t="s">
        <v>1050</v>
      </c>
      <c r="G5" s="502" t="s">
        <v>583</v>
      </c>
      <c r="H5" s="502" t="s">
        <v>1051</v>
      </c>
      <c r="I5" s="502" t="s">
        <v>1052</v>
      </c>
      <c r="J5" s="502" t="s">
        <v>1053</v>
      </c>
    </row>
    <row r="6" spans="1:10" ht="12.75" customHeight="1">
      <c r="A6" s="465"/>
      <c r="B6" s="465"/>
      <c r="C6" s="465"/>
      <c r="D6" s="465"/>
      <c r="E6" s="465"/>
      <c r="F6" s="503"/>
      <c r="G6" s="466"/>
      <c r="H6" s="466"/>
      <c r="I6" s="466"/>
      <c r="J6" s="465"/>
    </row>
    <row r="7" spans="1:10" ht="15">
      <c r="A7" s="465"/>
      <c r="B7" s="1475" t="s">
        <v>1042</v>
      </c>
      <c r="C7" s="1475"/>
      <c r="D7" s="1475"/>
      <c r="E7" s="1475"/>
      <c r="F7" s="1475"/>
      <c r="G7" s="1475"/>
      <c r="H7" s="1475"/>
      <c r="I7" s="1475"/>
      <c r="J7" s="1475"/>
    </row>
    <row r="8" spans="1:10" ht="12.75" customHeight="1">
      <c r="A8" s="466"/>
      <c r="C8" s="504"/>
      <c r="D8" s="504"/>
      <c r="E8" s="504"/>
      <c r="F8" s="504"/>
      <c r="G8" s="504"/>
      <c r="H8" s="504"/>
      <c r="I8" s="504"/>
      <c r="J8" s="504"/>
    </row>
    <row r="9" spans="1:10" ht="12.75" customHeight="1">
      <c r="A9" s="705" t="s">
        <v>435</v>
      </c>
      <c r="B9" s="309">
        <v>3861.0625088114302</v>
      </c>
      <c r="C9" s="309">
        <v>1.5907339594459744</v>
      </c>
      <c r="D9" s="309">
        <v>414.84940428503711</v>
      </c>
      <c r="E9" s="309">
        <v>2880.2337290000005</v>
      </c>
      <c r="F9" s="309">
        <v>13.493939999999998</v>
      </c>
      <c r="G9" s="309">
        <v>8.1776863681531253</v>
      </c>
      <c r="H9" s="309">
        <v>0.69992299999999996</v>
      </c>
      <c r="I9" s="309">
        <v>101.73783947356205</v>
      </c>
      <c r="J9" s="309">
        <v>440.27925272523208</v>
      </c>
    </row>
    <row r="10" spans="1:10" ht="12.75" customHeight="1">
      <c r="A10" s="705" t="s">
        <v>436</v>
      </c>
      <c r="B10" s="309">
        <v>2580.8407290915789</v>
      </c>
      <c r="C10" s="309">
        <v>24.231390632530033</v>
      </c>
      <c r="D10" s="309">
        <v>728.8723401101438</v>
      </c>
      <c r="E10" s="309">
        <v>1067.6820749999999</v>
      </c>
      <c r="F10" s="309">
        <v>23.684000000000001</v>
      </c>
      <c r="G10" s="309">
        <v>8.6627204725016647</v>
      </c>
      <c r="H10" s="309">
        <v>4.7890519999999999</v>
      </c>
      <c r="I10" s="309">
        <v>154.69613513874083</v>
      </c>
      <c r="J10" s="309">
        <v>568.22301573766197</v>
      </c>
    </row>
    <row r="11" spans="1:10" ht="12.75" customHeight="1">
      <c r="A11" s="705" t="s">
        <v>437</v>
      </c>
      <c r="B11" s="309">
        <v>520.62317094661626</v>
      </c>
      <c r="C11" s="309">
        <v>5.0981999999999991E-4</v>
      </c>
      <c r="D11" s="309">
        <v>4.0872859475738244</v>
      </c>
      <c r="E11" s="309" t="s">
        <v>356</v>
      </c>
      <c r="F11" s="309">
        <v>5</v>
      </c>
      <c r="G11" s="309">
        <v>2.9568372361365198</v>
      </c>
      <c r="H11" s="309" t="s">
        <v>356</v>
      </c>
      <c r="I11" s="309">
        <v>60.096179313443741</v>
      </c>
      <c r="J11" s="309">
        <v>141.30108762946224</v>
      </c>
    </row>
    <row r="12" spans="1:10" ht="12.75" customHeight="1">
      <c r="A12" s="705" t="s">
        <v>438</v>
      </c>
      <c r="B12" s="309">
        <v>497.87272402161528</v>
      </c>
      <c r="C12" s="309">
        <v>0.49507230340511243</v>
      </c>
      <c r="D12" s="309">
        <v>290.82575558439493</v>
      </c>
      <c r="E12" s="309">
        <v>79.854624000000015</v>
      </c>
      <c r="F12" s="309">
        <v>2.9039999999999999</v>
      </c>
      <c r="G12" s="309">
        <v>1.0112847687559003</v>
      </c>
      <c r="H12" s="309">
        <v>2.4257999999999998E-2</v>
      </c>
      <c r="I12" s="309">
        <v>28.35006985115508</v>
      </c>
      <c r="J12" s="309">
        <v>94.407659513904321</v>
      </c>
    </row>
    <row r="13" spans="1:10" ht="12.75" customHeight="1">
      <c r="A13" s="705" t="s">
        <v>439</v>
      </c>
      <c r="B13" s="309">
        <v>849.48052372964605</v>
      </c>
      <c r="C13" s="309">
        <v>1.034368170300798E-2</v>
      </c>
      <c r="D13" s="309">
        <v>63.346993267356986</v>
      </c>
      <c r="E13" s="309">
        <v>748.32357499999989</v>
      </c>
      <c r="F13" s="309">
        <v>0.45900000000000002</v>
      </c>
      <c r="G13" s="309">
        <v>0.22570970666325446</v>
      </c>
      <c r="H13" s="309">
        <v>0.25945100000000004</v>
      </c>
      <c r="I13" s="309">
        <v>9.1185418561886049</v>
      </c>
      <c r="J13" s="309">
        <v>27.736909217734325</v>
      </c>
    </row>
    <row r="14" spans="1:10" ht="12.75" customHeight="1">
      <c r="A14" s="705" t="s">
        <v>440</v>
      </c>
      <c r="B14" s="309">
        <v>1369.5433264773089</v>
      </c>
      <c r="C14" s="309">
        <v>4.6176563440382401E-3</v>
      </c>
      <c r="D14" s="309">
        <v>193.88527620223962</v>
      </c>
      <c r="E14" s="309" t="s">
        <v>356</v>
      </c>
      <c r="F14" s="309">
        <v>1.5249999999999999</v>
      </c>
      <c r="G14" s="309">
        <v>0.28534422553323696</v>
      </c>
      <c r="H14" s="309" t="s">
        <v>356</v>
      </c>
      <c r="I14" s="309">
        <v>9.2297620626582901</v>
      </c>
      <c r="J14" s="309">
        <v>84.644150330533947</v>
      </c>
    </row>
    <row r="15" spans="1:10" ht="12.75" customHeight="1">
      <c r="A15" s="705" t="s">
        <v>441</v>
      </c>
      <c r="B15" s="309">
        <v>1007.483876393022</v>
      </c>
      <c r="C15" s="309">
        <v>0.42576363591842115</v>
      </c>
      <c r="D15" s="309">
        <v>198.74035039104498</v>
      </c>
      <c r="E15" s="309">
        <v>459.39572600000002</v>
      </c>
      <c r="F15" s="309">
        <v>53.506771999999998</v>
      </c>
      <c r="G15" s="309">
        <v>2.145601448369268</v>
      </c>
      <c r="H15" s="309">
        <v>4.2381000000000002E-2</v>
      </c>
      <c r="I15" s="309">
        <v>28.597305464613424</v>
      </c>
      <c r="J15" s="309">
        <v>264.62997645307581</v>
      </c>
    </row>
    <row r="16" spans="1:10" ht="12.75" customHeight="1">
      <c r="A16" s="705" t="s">
        <v>442</v>
      </c>
      <c r="B16" s="309">
        <v>125.35270292058377</v>
      </c>
      <c r="C16" s="309">
        <v>12.802412016628391</v>
      </c>
      <c r="D16" s="309">
        <v>25.032527012256246</v>
      </c>
      <c r="E16" s="309">
        <v>3.8906980000000004</v>
      </c>
      <c r="F16" s="309">
        <v>2.4030310000000004</v>
      </c>
      <c r="G16" s="309">
        <v>1.3356670492500142</v>
      </c>
      <c r="H16" s="309">
        <v>0.71179700000000001</v>
      </c>
      <c r="I16" s="309">
        <v>20.038789552355816</v>
      </c>
      <c r="J16" s="309">
        <v>59.137781290093294</v>
      </c>
    </row>
    <row r="17" spans="1:10" ht="12.75" customHeight="1">
      <c r="A17" s="705" t="s">
        <v>443</v>
      </c>
      <c r="B17" s="309">
        <v>2018.2373150042072</v>
      </c>
      <c r="C17" s="309">
        <v>2.3674162499769786</v>
      </c>
      <c r="D17" s="309">
        <v>446.1570014602674</v>
      </c>
      <c r="E17" s="309">
        <v>1130.0863900000002</v>
      </c>
      <c r="F17" s="309">
        <v>16.626000000000001</v>
      </c>
      <c r="G17" s="309">
        <v>4.2448919019429523</v>
      </c>
      <c r="H17" s="309">
        <v>0.88863000000000003</v>
      </c>
      <c r="I17" s="309">
        <v>76.89368930802604</v>
      </c>
      <c r="J17" s="309">
        <v>340.97329608399343</v>
      </c>
    </row>
    <row r="18" spans="1:10" ht="12.75" customHeight="1">
      <c r="A18" s="705" t="s">
        <v>444</v>
      </c>
      <c r="B18" s="309">
        <v>4630.554608726613</v>
      </c>
      <c r="C18" s="309">
        <v>1.1840798863054072</v>
      </c>
      <c r="D18" s="309">
        <v>1499.9464618004349</v>
      </c>
      <c r="E18" s="309">
        <v>1974.0896420000001</v>
      </c>
      <c r="F18" s="309">
        <v>91.978752</v>
      </c>
      <c r="G18" s="309">
        <v>8.0091643232545433</v>
      </c>
      <c r="H18" s="309">
        <v>1.3223319999999998</v>
      </c>
      <c r="I18" s="309">
        <v>251.67911819798221</v>
      </c>
      <c r="J18" s="309">
        <v>802.34505851863605</v>
      </c>
    </row>
    <row r="19" spans="1:10" ht="12.75" customHeight="1">
      <c r="A19" s="705" t="s">
        <v>445</v>
      </c>
      <c r="B19" s="309">
        <v>1864.9235225070445</v>
      </c>
      <c r="C19" s="309">
        <v>0.39788359067230239</v>
      </c>
      <c r="D19" s="309">
        <v>1493.5547592955252</v>
      </c>
      <c r="E19" s="309">
        <v>124.866331</v>
      </c>
      <c r="F19" s="309">
        <v>10.904314000000001</v>
      </c>
      <c r="G19" s="309">
        <v>2.399598271477291</v>
      </c>
      <c r="H19" s="309">
        <v>37.012220999999997</v>
      </c>
      <c r="I19" s="309">
        <v>31.265727817665319</v>
      </c>
      <c r="J19" s="309">
        <v>164.52268753170461</v>
      </c>
    </row>
    <row r="20" spans="1:10" ht="12.75" customHeight="1">
      <c r="A20" s="705" t="s">
        <v>446</v>
      </c>
      <c r="B20" s="309">
        <v>168.6231744605964</v>
      </c>
      <c r="C20" s="309">
        <v>4.5969346961418953E-2</v>
      </c>
      <c r="D20" s="309">
        <v>38.808855893753957</v>
      </c>
      <c r="E20" s="309">
        <v>80.92273999999999</v>
      </c>
      <c r="F20" s="309">
        <v>2.1680000000000001</v>
      </c>
      <c r="G20" s="309">
        <v>0.45808461910888049</v>
      </c>
      <c r="H20" s="309">
        <v>4.5204999999999995E-2</v>
      </c>
      <c r="I20" s="309">
        <v>7.2223322454862791</v>
      </c>
      <c r="J20" s="309">
        <v>38.951987355285915</v>
      </c>
    </row>
    <row r="21" spans="1:10" ht="12.75" customHeight="1">
      <c r="A21" s="705" t="s">
        <v>447</v>
      </c>
      <c r="B21" s="309">
        <v>479.74858247399243</v>
      </c>
      <c r="C21" s="309">
        <v>0.5563502890863089</v>
      </c>
      <c r="D21" s="309">
        <v>296.59933300700277</v>
      </c>
      <c r="E21" s="309">
        <v>10.192670000000001</v>
      </c>
      <c r="F21" s="309">
        <v>8.2159999999999993</v>
      </c>
      <c r="G21" s="309">
        <v>3.4724872057523748</v>
      </c>
      <c r="H21" s="309">
        <v>0.12615400000000002</v>
      </c>
      <c r="I21" s="309">
        <v>33.657758929085148</v>
      </c>
      <c r="J21" s="309">
        <v>126.92782904306578</v>
      </c>
    </row>
    <row r="22" spans="1:10" ht="12.75" customHeight="1">
      <c r="A22" s="705" t="s">
        <v>448</v>
      </c>
      <c r="B22" s="309">
        <v>320.61571270368898</v>
      </c>
      <c r="C22" s="309">
        <v>1.7271628649986692</v>
      </c>
      <c r="D22" s="309">
        <v>172.13212057118056</v>
      </c>
      <c r="E22" s="309">
        <v>9.8625570000000007</v>
      </c>
      <c r="F22" s="309">
        <v>3.1313299999999997</v>
      </c>
      <c r="G22" s="309">
        <v>2.2506852619488553</v>
      </c>
      <c r="H22" s="309">
        <v>0.12309999999999997</v>
      </c>
      <c r="I22" s="309">
        <v>56.888656843162224</v>
      </c>
      <c r="J22" s="309">
        <v>74.500100162398695</v>
      </c>
    </row>
    <row r="23" spans="1:10" ht="12.75" customHeight="1">
      <c r="A23" s="705" t="s">
        <v>449</v>
      </c>
      <c r="B23" s="309">
        <v>2489.0947349615003</v>
      </c>
      <c r="C23" s="309">
        <v>1.5213268566798004</v>
      </c>
      <c r="D23" s="309">
        <v>64.851146210640692</v>
      </c>
      <c r="E23" s="309">
        <v>2258.7739590000001</v>
      </c>
      <c r="F23" s="309">
        <v>4.6852619999999998</v>
      </c>
      <c r="G23" s="309">
        <v>1.8733504956418445</v>
      </c>
      <c r="H23" s="309">
        <v>0.169983</v>
      </c>
      <c r="I23" s="309">
        <v>31.906997830869191</v>
      </c>
      <c r="J23" s="309">
        <v>125.31270956766861</v>
      </c>
    </row>
    <row r="24" spans="1:10" ht="12.75" customHeight="1">
      <c r="A24" s="705" t="s">
        <v>450</v>
      </c>
      <c r="B24" s="309">
        <v>150.89092485425468</v>
      </c>
      <c r="C24" s="309">
        <v>0.35425719752095369</v>
      </c>
      <c r="D24" s="309">
        <v>47.163595478296514</v>
      </c>
      <c r="E24" s="309">
        <v>0.56392200000000015</v>
      </c>
      <c r="F24" s="309">
        <v>6.2560000000000002</v>
      </c>
      <c r="G24" s="309">
        <v>9.4798849191314893</v>
      </c>
      <c r="H24" s="309">
        <v>0.20915699999999998</v>
      </c>
      <c r="I24" s="309">
        <v>18.123156185962166</v>
      </c>
      <c r="J24" s="309">
        <v>68.74095207334355</v>
      </c>
    </row>
    <row r="25" spans="1:10" s="348" customFormat="1" ht="20.25" customHeight="1">
      <c r="A25" s="705" t="s">
        <v>460</v>
      </c>
      <c r="B25" s="309">
        <v>22934.948138083702</v>
      </c>
      <c r="C25" s="309">
        <v>47.715289988176814</v>
      </c>
      <c r="D25" s="309">
        <v>5978.8532065171503</v>
      </c>
      <c r="E25" s="309">
        <v>12189.150231</v>
      </c>
      <c r="F25" s="309">
        <v>246.94140099999998</v>
      </c>
      <c r="G25" s="309">
        <v>56.988998273621206</v>
      </c>
      <c r="H25" s="309">
        <v>73.162497999999999</v>
      </c>
      <c r="I25" s="309">
        <v>919.50206007095642</v>
      </c>
      <c r="J25" s="309">
        <v>3422.6344532337944</v>
      </c>
    </row>
    <row r="26" spans="1:10" s="348" customFormat="1" ht="12.75" customHeight="1">
      <c r="A26" s="308"/>
      <c r="B26" s="347"/>
      <c r="C26" s="347"/>
      <c r="D26" s="347"/>
      <c r="E26" s="347"/>
      <c r="F26" s="347"/>
      <c r="G26" s="347"/>
      <c r="H26" s="347"/>
      <c r="I26" s="347"/>
      <c r="J26" s="347"/>
    </row>
    <row r="27" spans="1:10" s="348" customFormat="1" ht="12.75" customHeight="1">
      <c r="A27" s="505"/>
      <c r="B27" s="1476" t="s">
        <v>731</v>
      </c>
      <c r="C27" s="1476"/>
      <c r="D27" s="1476"/>
      <c r="E27" s="1476"/>
      <c r="F27" s="1476"/>
      <c r="G27" s="1476"/>
      <c r="H27" s="1476"/>
      <c r="I27" s="1476"/>
      <c r="J27" s="1476"/>
    </row>
    <row r="28" spans="1:10" s="348" customFormat="1" ht="12.75" customHeight="1">
      <c r="A28" s="505"/>
      <c r="B28" s="347"/>
      <c r="C28" s="347"/>
      <c r="D28" s="347"/>
      <c r="E28" s="347"/>
      <c r="F28" s="347"/>
      <c r="G28" s="347"/>
      <c r="H28" s="347"/>
      <c r="I28" s="347"/>
      <c r="J28" s="347"/>
    </row>
    <row r="29" spans="1:10" s="348" customFormat="1" ht="12.75" customHeight="1">
      <c r="A29" s="705" t="s">
        <v>435</v>
      </c>
      <c r="B29" s="345">
        <v>100</v>
      </c>
      <c r="C29" s="346">
        <v>4.1199383739986585E-2</v>
      </c>
      <c r="D29" s="346">
        <v>10.744436365334636</v>
      </c>
      <c r="E29" s="346">
        <v>74.596920470128239</v>
      </c>
      <c r="F29" s="346">
        <v>0.34948773735740174</v>
      </c>
      <c r="G29" s="346">
        <v>0.21179885975662444</v>
      </c>
      <c r="H29" s="346">
        <v>1.8127730343725015E-2</v>
      </c>
      <c r="I29" s="346">
        <v>2.6349700177446884</v>
      </c>
      <c r="J29" s="346">
        <v>11.403059435594722</v>
      </c>
    </row>
    <row r="30" spans="1:10" s="348" customFormat="1" ht="12.75" customHeight="1">
      <c r="A30" s="705" t="s">
        <v>436</v>
      </c>
      <c r="B30" s="345">
        <v>100</v>
      </c>
      <c r="C30" s="346">
        <v>0.93889523516079798</v>
      </c>
      <c r="D30" s="346">
        <v>28.241662954796016</v>
      </c>
      <c r="E30" s="346">
        <v>41.369545317731003</v>
      </c>
      <c r="F30" s="346">
        <v>0.91768545548087543</v>
      </c>
      <c r="G30" s="346">
        <v>0.3356549815280862</v>
      </c>
      <c r="H30" s="346">
        <v>0.18556170266600225</v>
      </c>
      <c r="I30" s="346">
        <v>5.9940209945924003</v>
      </c>
      <c r="J30" s="346">
        <v>22.016973358044794</v>
      </c>
    </row>
    <row r="31" spans="1:10" s="348" customFormat="1" ht="12.75" customHeight="1">
      <c r="A31" s="705" t="s">
        <v>437</v>
      </c>
      <c r="B31" s="345">
        <v>100</v>
      </c>
      <c r="C31" s="346">
        <v>9.7924953872688064E-5</v>
      </c>
      <c r="D31" s="346">
        <v>0.78507568922492832</v>
      </c>
      <c r="E31" s="346" t="s">
        <v>356</v>
      </c>
      <c r="F31" s="346">
        <v>0.96038752768318314</v>
      </c>
      <c r="G31" s="346">
        <v>0.56794192059494564</v>
      </c>
      <c r="H31" s="346" t="s">
        <v>356</v>
      </c>
      <c r="I31" s="346">
        <v>11.543124214808698</v>
      </c>
      <c r="J31" s="346">
        <v>27.140760441480811</v>
      </c>
    </row>
    <row r="32" spans="1:10" s="348" customFormat="1" ht="12.75" customHeight="1">
      <c r="A32" s="705" t="s">
        <v>438</v>
      </c>
      <c r="B32" s="345">
        <v>100</v>
      </c>
      <c r="C32" s="346">
        <v>9.9437522788177232E-2</v>
      </c>
      <c r="D32" s="346">
        <v>58.413675132716982</v>
      </c>
      <c r="E32" s="346">
        <v>16.039164257677452</v>
      </c>
      <c r="F32" s="346">
        <v>0.58328160188062883</v>
      </c>
      <c r="G32" s="346">
        <v>0.20312114320847896</v>
      </c>
      <c r="H32" s="346">
        <v>4.8723295793458308E-3</v>
      </c>
      <c r="I32" s="346">
        <v>5.6942404119178569</v>
      </c>
      <c r="J32" s="346">
        <v>18.962207600231096</v>
      </c>
    </row>
    <row r="33" spans="1:18" s="348" customFormat="1" ht="12.75" customHeight="1">
      <c r="A33" s="705" t="s">
        <v>439</v>
      </c>
      <c r="B33" s="345">
        <v>100</v>
      </c>
      <c r="C33" s="346">
        <v>1.2176478935142648E-3</v>
      </c>
      <c r="D33" s="346">
        <v>7.4571448665158178</v>
      </c>
      <c r="E33" s="346">
        <v>88.091904887293197</v>
      </c>
      <c r="F33" s="346">
        <v>5.4033022203353119E-2</v>
      </c>
      <c r="G33" s="346">
        <v>2.6570321550431257E-2</v>
      </c>
      <c r="H33" s="346">
        <v>3.0542312949198635E-2</v>
      </c>
      <c r="I33" s="346">
        <v>1.0734256526746049</v>
      </c>
      <c r="J33" s="346">
        <v>3.265161288919888</v>
      </c>
    </row>
    <row r="34" spans="1:18" s="348" customFormat="1" ht="12.75" customHeight="1">
      <c r="A34" s="705" t="s">
        <v>440</v>
      </c>
      <c r="B34" s="345">
        <v>100</v>
      </c>
      <c r="C34" s="310">
        <v>3.3716759848084635E-4</v>
      </c>
      <c r="D34" s="346">
        <v>14.156928988945863</v>
      </c>
      <c r="E34" s="310" t="s">
        <v>356</v>
      </c>
      <c r="F34" s="346">
        <v>0.11135098616577184</v>
      </c>
      <c r="G34" s="346">
        <v>2.0834990760547116E-2</v>
      </c>
      <c r="H34" s="346" t="s">
        <v>356</v>
      </c>
      <c r="I34" s="346">
        <v>0.67392990672290443</v>
      </c>
      <c r="J34" s="346">
        <v>6.1804653196516712</v>
      </c>
    </row>
    <row r="35" spans="1:18" s="348" customFormat="1" ht="12.75" customHeight="1">
      <c r="A35" s="705" t="s">
        <v>441</v>
      </c>
      <c r="B35" s="345">
        <v>100</v>
      </c>
      <c r="C35" s="346">
        <v>4.2260094269968219E-2</v>
      </c>
      <c r="D35" s="346">
        <v>19.726405061942241</v>
      </c>
      <c r="E35" s="346">
        <v>45.598320406349465</v>
      </c>
      <c r="F35" s="346">
        <v>5.3109308499868115</v>
      </c>
      <c r="G35" s="346">
        <v>0.21296633113880858</v>
      </c>
      <c r="H35" s="346">
        <v>4.2066181894376111E-3</v>
      </c>
      <c r="I35" s="346">
        <v>2.8384876557029424</v>
      </c>
      <c r="J35" s="346">
        <v>26.266422982420316</v>
      </c>
    </row>
    <row r="36" spans="1:18" s="348" customFormat="1" ht="12.75" customHeight="1">
      <c r="A36" s="705" t="s">
        <v>442</v>
      </c>
      <c r="B36" s="345">
        <v>100</v>
      </c>
      <c r="C36" s="346">
        <v>10.213112057694728</v>
      </c>
      <c r="D36" s="346">
        <v>19.969674709061046</v>
      </c>
      <c r="E36" s="346">
        <v>3.1038006435847834</v>
      </c>
      <c r="F36" s="346">
        <v>1.9170157037000006</v>
      </c>
      <c r="G36" s="346">
        <v>1.0655271231735752</v>
      </c>
      <c r="H36" s="346">
        <v>0.56783538241768383</v>
      </c>
      <c r="I36" s="346">
        <v>15.985925381322838</v>
      </c>
      <c r="J36" s="346">
        <v>47.177108999045345</v>
      </c>
    </row>
    <row r="37" spans="1:18" s="348" customFormat="1" ht="12.75" customHeight="1">
      <c r="A37" s="705" t="s">
        <v>443</v>
      </c>
      <c r="B37" s="345">
        <v>100</v>
      </c>
      <c r="C37" s="346">
        <v>0.11730118318479528</v>
      </c>
      <c r="D37" s="346">
        <v>22.106270563099631</v>
      </c>
      <c r="E37" s="346">
        <v>55.993731837112747</v>
      </c>
      <c r="F37" s="346">
        <v>0.82378815793351556</v>
      </c>
      <c r="G37" s="346">
        <v>0.2103266979747673</v>
      </c>
      <c r="H37" s="346">
        <v>4.4030005460390945E-2</v>
      </c>
      <c r="I37" s="346">
        <v>3.8099429009846522</v>
      </c>
      <c r="J37" s="346">
        <v>16.894608654249495</v>
      </c>
    </row>
    <row r="38" spans="1:18" s="348" customFormat="1" ht="12.75" customHeight="1">
      <c r="A38" s="705" t="s">
        <v>444</v>
      </c>
      <c r="B38" s="345">
        <v>100</v>
      </c>
      <c r="C38" s="346">
        <v>2.5571016570540461E-2</v>
      </c>
      <c r="D38" s="346">
        <v>32.392371725271914</v>
      </c>
      <c r="E38" s="346">
        <v>42.631818622324126</v>
      </c>
      <c r="F38" s="346">
        <v>1.9863441806011624</v>
      </c>
      <c r="G38" s="346">
        <v>0.17296339207749969</v>
      </c>
      <c r="H38" s="346">
        <v>2.8556665707126529E-2</v>
      </c>
      <c r="I38" s="346">
        <v>5.4351830280475442</v>
      </c>
      <c r="J38" s="346">
        <v>17.327191369400097</v>
      </c>
    </row>
    <row r="39" spans="1:18" s="348" customFormat="1" ht="12.75" customHeight="1">
      <c r="A39" s="705" t="s">
        <v>445</v>
      </c>
      <c r="B39" s="345">
        <v>100</v>
      </c>
      <c r="C39" s="346">
        <v>2.1335115669377236E-2</v>
      </c>
      <c r="D39" s="346">
        <v>80.086649198768072</v>
      </c>
      <c r="E39" s="346">
        <v>6.6955201912054996</v>
      </c>
      <c r="F39" s="346">
        <v>0.58470569266782424</v>
      </c>
      <c r="G39" s="346">
        <v>0.12867006300888281</v>
      </c>
      <c r="H39" s="346">
        <v>1.9846508745969333</v>
      </c>
      <c r="I39" s="346">
        <v>1.6765152801351517</v>
      </c>
      <c r="J39" s="346">
        <v>8.8219535839482734</v>
      </c>
    </row>
    <row r="40" spans="1:18" s="348" customFormat="1" ht="12.75" customHeight="1">
      <c r="A40" s="705" t="s">
        <v>446</v>
      </c>
      <c r="B40" s="345">
        <v>100</v>
      </c>
      <c r="C40" s="346">
        <v>2.7261583177086369E-2</v>
      </c>
      <c r="D40" s="346">
        <v>23.015137757842858</v>
      </c>
      <c r="E40" s="346">
        <v>47.990283814108771</v>
      </c>
      <c r="F40" s="346">
        <v>1.2857070251079961</v>
      </c>
      <c r="G40" s="346">
        <v>0.27166172180913661</v>
      </c>
      <c r="H40" s="346">
        <v>2.6808296157752286E-2</v>
      </c>
      <c r="I40" s="346">
        <v>4.2831196059435959</v>
      </c>
      <c r="J40" s="346">
        <v>23.100020195852828</v>
      </c>
    </row>
    <row r="41" spans="1:18" s="348" customFormat="1" ht="12.75" customHeight="1">
      <c r="A41" s="705" t="s">
        <v>447</v>
      </c>
      <c r="B41" s="345">
        <v>100</v>
      </c>
      <c r="C41" s="346">
        <v>0.11596705220415511</v>
      </c>
      <c r="D41" s="346">
        <v>61.823910240127013</v>
      </c>
      <c r="E41" s="346">
        <v>2.1245857460251183</v>
      </c>
      <c r="F41" s="346">
        <v>1.7125636844263932</v>
      </c>
      <c r="G41" s="346">
        <v>0.72381395852078856</v>
      </c>
      <c r="H41" s="346">
        <v>2.6295856748433214E-2</v>
      </c>
      <c r="I41" s="346">
        <v>7.0157078433701807</v>
      </c>
      <c r="J41" s="346">
        <v>26.457155618577914</v>
      </c>
    </row>
    <row r="42" spans="1:18" s="348" customFormat="1" ht="12.75" customHeight="1">
      <c r="A42" s="705" t="s">
        <v>448</v>
      </c>
      <c r="B42" s="345">
        <v>100</v>
      </c>
      <c r="C42" s="346">
        <v>0.53870187784430335</v>
      </c>
      <c r="D42" s="346">
        <v>53.687986505597117</v>
      </c>
      <c r="E42" s="346">
        <v>3.0761302734763079</v>
      </c>
      <c r="F42" s="346">
        <v>0.97666142859752958</v>
      </c>
      <c r="G42" s="346">
        <v>0.70198844684475092</v>
      </c>
      <c r="H42" s="346">
        <v>3.8394874337855114E-2</v>
      </c>
      <c r="I42" s="346">
        <v>17.743564831377544</v>
      </c>
      <c r="J42" s="346">
        <v>23.236571761924598</v>
      </c>
    </row>
    <row r="43" spans="1:18" s="348" customFormat="1" ht="12.75" customHeight="1">
      <c r="A43" s="705" t="s">
        <v>449</v>
      </c>
      <c r="B43" s="345">
        <v>100</v>
      </c>
      <c r="C43" s="346">
        <v>6.1119684811969652E-2</v>
      </c>
      <c r="D43" s="346">
        <v>2.6054109271033337</v>
      </c>
      <c r="E43" s="346">
        <v>90.746805546352078</v>
      </c>
      <c r="F43" s="346">
        <v>0.18823156604653976</v>
      </c>
      <c r="G43" s="346">
        <v>7.526232205343604E-2</v>
      </c>
      <c r="H43" s="346">
        <v>6.8291092987519094E-3</v>
      </c>
      <c r="I43" s="346">
        <v>1.2818715729340333</v>
      </c>
      <c r="J43" s="346">
        <v>5.0344692713998631</v>
      </c>
    </row>
    <row r="44" spans="1:18" s="348" customFormat="1" ht="12.75" customHeight="1">
      <c r="A44" s="705" t="s">
        <v>450</v>
      </c>
      <c r="B44" s="345">
        <v>100</v>
      </c>
      <c r="C44" s="346">
        <v>0.23477700720777619</v>
      </c>
      <c r="D44" s="346">
        <v>31.256747563746302</v>
      </c>
      <c r="E44" s="346">
        <v>0.37372824147289946</v>
      </c>
      <c r="F44" s="346">
        <v>4.1460412586394186</v>
      </c>
      <c r="G44" s="346">
        <v>6.2826077368722446</v>
      </c>
      <c r="H44" s="346">
        <v>0.13861469813510946</v>
      </c>
      <c r="I44" s="346">
        <v>12.010766189860188</v>
      </c>
      <c r="J44" s="346">
        <v>45.556717304066055</v>
      </c>
    </row>
    <row r="45" spans="1:18" s="348" customFormat="1" ht="20.25" customHeight="1">
      <c r="A45" s="705" t="s">
        <v>460</v>
      </c>
      <c r="B45" s="345">
        <v>100</v>
      </c>
      <c r="C45" s="310">
        <v>0.20804620834936668</v>
      </c>
      <c r="D45" s="346">
        <v>26.068745263867449</v>
      </c>
      <c r="E45" s="310">
        <v>53.146622166368886</v>
      </c>
      <c r="F45" s="346">
        <v>1.0767035509007821</v>
      </c>
      <c r="G45" s="346">
        <v>0.24848104268869231</v>
      </c>
      <c r="H45" s="346">
        <v>0.31900005859840147</v>
      </c>
      <c r="I45" s="346">
        <v>4.0091743593006619</v>
      </c>
      <c r="J45" s="346">
        <v>14.923227349925753</v>
      </c>
    </row>
    <row r="46" spans="1:18" s="348" customFormat="1" ht="12.75" customHeight="1">
      <c r="A46" s="308"/>
      <c r="B46" s="506"/>
      <c r="C46" s="347"/>
      <c r="D46" s="347"/>
      <c r="E46" s="347"/>
      <c r="F46" s="347"/>
      <c r="G46" s="347"/>
      <c r="H46" s="347"/>
      <c r="I46" s="347"/>
      <c r="J46" s="347"/>
    </row>
    <row r="47" spans="1:18" s="374" customFormat="1" ht="15" customHeight="1">
      <c r="A47" s="248"/>
      <c r="B47" s="1281" t="s">
        <v>1065</v>
      </c>
      <c r="C47" s="1281"/>
      <c r="D47" s="1281"/>
      <c r="E47" s="1281"/>
      <c r="F47" s="1281"/>
      <c r="G47" s="1281"/>
      <c r="H47" s="1281"/>
      <c r="I47" s="1281"/>
      <c r="J47" s="1066"/>
      <c r="K47" s="371"/>
      <c r="L47" s="371"/>
      <c r="M47" s="371"/>
      <c r="N47" s="371"/>
      <c r="O47" s="371"/>
      <c r="P47" s="371"/>
      <c r="Q47" s="371"/>
      <c r="R47" s="371"/>
    </row>
    <row r="48" spans="1:18" s="348" customFormat="1" ht="15" customHeight="1">
      <c r="B48" s="1281" t="s">
        <v>1062</v>
      </c>
      <c r="C48" s="1281"/>
      <c r="D48" s="1281"/>
      <c r="E48" s="1281"/>
      <c r="F48" s="1281"/>
      <c r="G48" s="1281"/>
      <c r="H48" s="1281"/>
      <c r="I48" s="1281"/>
      <c r="J48" s="1281"/>
    </row>
    <row r="49" s="348" customFormat="1" ht="12.75" customHeight="1"/>
    <row r="50" s="348" customFormat="1" ht="12.75" customHeight="1"/>
    <row r="51" s="348" customFormat="1" ht="12.75" customHeight="1"/>
  </sheetData>
  <sheetProtection selectLockedCells="1"/>
  <mergeCells count="4">
    <mergeCell ref="B7:J7"/>
    <mergeCell ref="B27:J27"/>
    <mergeCell ref="B47:I47"/>
    <mergeCell ref="B48:J4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&amp;"Arial,Fett"Abwassereinleitung*) der Wirtschaftszweige**) und privaten Haushalte in die Natur 2016 nach Bundesländern</oddHeader>
    <oddFooter>&amp;CStatistische Ämter der Länder – Indikatoren und Kennzahlen, UGRdL 2020</oddFooter>
  </headerFooter>
  <rowBreaks count="1" manualBreakCount="1">
    <brk id="25" max="16383" man="1"/>
  </rowBreaks>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7">
    <pageSetUpPr autoPageBreaks="0"/>
  </sheetPr>
  <dimension ref="A1:R31"/>
  <sheetViews>
    <sheetView showGridLines="0" showRowColHeaders="0" zoomScaleNormal="100" workbookViewId="0">
      <selection activeCell="B11" sqref="B11"/>
    </sheetView>
  </sheetViews>
  <sheetFormatPr baseColWidth="10" defaultColWidth="11.453125" defaultRowHeight="12.75" customHeight="1"/>
  <cols>
    <col min="1" max="1" width="27" style="348" customWidth="1"/>
    <col min="2" max="7" width="15.7265625" style="348" customWidth="1"/>
    <col min="8" max="16384" width="11.453125" style="500"/>
  </cols>
  <sheetData>
    <row r="1" spans="1:8" ht="12.75" customHeight="1">
      <c r="A1" s="123" t="s">
        <v>322</v>
      </c>
    </row>
    <row r="3" spans="1:8" s="348" customFormat="1" ht="12.75" customHeight="1">
      <c r="A3" s="465" t="s">
        <v>1156</v>
      </c>
      <c r="B3" s="465" t="s">
        <v>1152</v>
      </c>
      <c r="C3" s="465"/>
      <c r="D3" s="465"/>
      <c r="E3" s="465"/>
      <c r="F3" s="465"/>
      <c r="G3" s="465"/>
    </row>
    <row r="4" spans="1:8" ht="12.75" customHeight="1">
      <c r="A4" s="465"/>
      <c r="B4" s="465"/>
      <c r="C4" s="465"/>
      <c r="D4" s="465"/>
      <c r="E4" s="465"/>
      <c r="F4" s="465"/>
      <c r="G4" s="465"/>
    </row>
    <row r="5" spans="1:8" ht="15" customHeight="1">
      <c r="A5" s="1430" t="s">
        <v>433</v>
      </c>
      <c r="B5" s="1478" t="s">
        <v>727</v>
      </c>
      <c r="C5" s="1481" t="s">
        <v>507</v>
      </c>
      <c r="D5" s="1482"/>
      <c r="E5" s="1482"/>
      <c r="F5" s="1482"/>
      <c r="G5" s="1482"/>
    </row>
    <row r="6" spans="1:8" s="348" customFormat="1" ht="15" customHeight="1">
      <c r="A6" s="1477"/>
      <c r="B6" s="1479"/>
      <c r="C6" s="1483" t="s">
        <v>1057</v>
      </c>
      <c r="D6" s="1483" t="s">
        <v>1058</v>
      </c>
      <c r="E6" s="1481" t="s">
        <v>525</v>
      </c>
      <c r="F6" s="1482"/>
      <c r="G6" s="1483" t="s">
        <v>1059</v>
      </c>
    </row>
    <row r="7" spans="1:8" s="348" customFormat="1" ht="46.5" customHeight="1">
      <c r="A7" s="1431"/>
      <c r="B7" s="1480"/>
      <c r="C7" s="1484"/>
      <c r="D7" s="1484"/>
      <c r="E7" s="502" t="s">
        <v>1060</v>
      </c>
      <c r="F7" s="502" t="s">
        <v>1049</v>
      </c>
      <c r="G7" s="1484"/>
    </row>
    <row r="8" spans="1:8" ht="12.75" customHeight="1">
      <c r="A8" s="465"/>
      <c r="B8" s="465"/>
      <c r="C8" s="465"/>
      <c r="D8" s="465"/>
      <c r="E8" s="465"/>
      <c r="F8" s="503"/>
      <c r="G8" s="466"/>
    </row>
    <row r="9" spans="1:8" ht="15">
      <c r="A9" s="465"/>
      <c r="B9" s="1475" t="s">
        <v>1061</v>
      </c>
      <c r="C9" s="1475"/>
      <c r="D9" s="1475"/>
      <c r="E9" s="1475"/>
      <c r="F9" s="1475"/>
      <c r="G9" s="1475"/>
    </row>
    <row r="10" spans="1:8" ht="12.75" customHeight="1">
      <c r="A10" s="466"/>
      <c r="B10" s="610"/>
      <c r="C10" s="504"/>
      <c r="D10" s="504"/>
      <c r="E10" s="504"/>
      <c r="F10" s="504"/>
      <c r="G10" s="504"/>
    </row>
    <row r="11" spans="1:8" ht="12.75" customHeight="1">
      <c r="A11" s="705" t="s">
        <v>435</v>
      </c>
      <c r="B11" s="1186">
        <v>7.9951031812081785</v>
      </c>
      <c r="C11" s="1186">
        <v>0.75643551316682989</v>
      </c>
      <c r="D11" s="1186">
        <v>19.637872231500584</v>
      </c>
      <c r="E11" s="1186">
        <v>2.9432410232370514</v>
      </c>
      <c r="F11" s="1186">
        <v>503.11420394489892</v>
      </c>
      <c r="G11" s="1186">
        <v>0.39613621491635698</v>
      </c>
      <c r="H11" s="610"/>
    </row>
    <row r="12" spans="1:8" ht="12.75" customHeight="1">
      <c r="A12" s="705" t="s">
        <v>436</v>
      </c>
      <c r="B12" s="1186">
        <v>3.868336473029069</v>
      </c>
      <c r="C12" s="1186">
        <v>5.3436984325823031</v>
      </c>
      <c r="D12" s="1186">
        <v>10.534268581215523</v>
      </c>
      <c r="E12" s="1186">
        <v>5.2420031039398545</v>
      </c>
      <c r="F12" s="1186">
        <v>175.68688852260101</v>
      </c>
      <c r="G12" s="1186">
        <v>0.45275644892161926</v>
      </c>
    </row>
    <row r="13" spans="1:8" ht="12.75" customHeight="1">
      <c r="A13" s="705" t="s">
        <v>437</v>
      </c>
      <c r="B13" s="1186">
        <v>3.1625006528449839</v>
      </c>
      <c r="C13" s="1186">
        <v>0.10421504497138181</v>
      </c>
      <c r="D13" s="1187" t="s">
        <v>356</v>
      </c>
      <c r="E13" s="1186">
        <v>0.38034918279723151</v>
      </c>
      <c r="F13" s="1187" t="s">
        <v>356</v>
      </c>
      <c r="G13" s="1186">
        <v>0.59085655080301858</v>
      </c>
    </row>
    <row r="14" spans="1:8" ht="12.75" customHeight="1">
      <c r="A14" s="705" t="s">
        <v>438</v>
      </c>
      <c r="B14" s="1186">
        <v>6.672097819533529</v>
      </c>
      <c r="C14" s="1186">
        <v>0.48902018953937321</v>
      </c>
      <c r="D14" s="1186">
        <v>23.087154262869372</v>
      </c>
      <c r="E14" s="1186">
        <v>33.122998398254765</v>
      </c>
      <c r="F14" s="1186">
        <v>35.069671519190813</v>
      </c>
      <c r="G14" s="1186">
        <v>0.65576914085144111</v>
      </c>
    </row>
    <row r="15" spans="1:8" ht="12.5">
      <c r="A15" s="705" t="s">
        <v>439</v>
      </c>
      <c r="B15" s="1186">
        <v>29.044640891175032</v>
      </c>
      <c r="C15" s="1186">
        <v>0.38734577977111967</v>
      </c>
      <c r="D15" s="1186">
        <v>102.94616668970478</v>
      </c>
      <c r="E15" s="1186">
        <v>10.31084452304701</v>
      </c>
      <c r="F15" s="1186">
        <v>1822.8719620772727</v>
      </c>
      <c r="G15" s="1186">
        <v>0.44759858124828528</v>
      </c>
    </row>
    <row r="16" spans="1:8" ht="12.75" customHeight="1">
      <c r="A16" s="705" t="s">
        <v>440</v>
      </c>
      <c r="B16" s="1186">
        <v>12.893254691621728</v>
      </c>
      <c r="C16" s="1186">
        <v>7.7538601649593489E-2</v>
      </c>
      <c r="D16" s="1187" t="s">
        <v>356</v>
      </c>
      <c r="E16" s="1186">
        <v>15.583230511745827</v>
      </c>
      <c r="F16" s="1187" t="s">
        <v>356</v>
      </c>
      <c r="G16" s="1186">
        <v>0.11167555513659622</v>
      </c>
    </row>
    <row r="17" spans="1:18" ht="12.75" customHeight="1">
      <c r="A17" s="705" t="s">
        <v>441</v>
      </c>
      <c r="B17" s="1186">
        <v>3.0385652171207624</v>
      </c>
      <c r="C17" s="1186">
        <v>0.48701335788635669</v>
      </c>
      <c r="D17" s="1186">
        <v>11.516736264342729</v>
      </c>
      <c r="E17" s="1186">
        <v>4.1499508703614971</v>
      </c>
      <c r="F17" s="1186">
        <v>177.98047465517416</v>
      </c>
      <c r="G17" s="1186">
        <v>0.15745772348843426</v>
      </c>
    </row>
    <row r="18" spans="1:18" ht="12.75" customHeight="1">
      <c r="A18" s="705" t="s">
        <v>442</v>
      </c>
      <c r="B18" s="1186">
        <v>1.7935375319602447</v>
      </c>
      <c r="C18" s="1186">
        <v>15.436570081639719</v>
      </c>
      <c r="D18" s="1186">
        <v>4.1539821770223462</v>
      </c>
      <c r="E18" s="1186">
        <v>5.9486629721007223</v>
      </c>
      <c r="F18" s="1186">
        <v>4.2576429583668469</v>
      </c>
      <c r="G18" s="1186">
        <v>0.71426527933365347</v>
      </c>
    </row>
    <row r="19" spans="1:18" ht="12.75" customHeight="1">
      <c r="A19" s="705" t="s">
        <v>443</v>
      </c>
      <c r="B19" s="1186">
        <v>6.6466222788692848</v>
      </c>
      <c r="C19" s="1186">
        <v>0.54824589842606264</v>
      </c>
      <c r="D19" s="1186">
        <v>19.373067738380197</v>
      </c>
      <c r="E19" s="1186">
        <v>7.1113467923988631</v>
      </c>
      <c r="F19" s="1186">
        <v>240.91821409255289</v>
      </c>
      <c r="G19" s="1186">
        <v>0.46448991712309995</v>
      </c>
    </row>
    <row r="20" spans="1:18" ht="12.75" customHeight="1">
      <c r="A20" s="705" t="s">
        <v>444</v>
      </c>
      <c r="B20" s="1186">
        <v>6.5186146180829514</v>
      </c>
      <c r="C20" s="1186">
        <v>0.44646593129390866</v>
      </c>
      <c r="D20" s="1186">
        <v>21.648721022844995</v>
      </c>
      <c r="E20" s="1186">
        <v>12.350166135839789</v>
      </c>
      <c r="F20" s="1186">
        <v>162.49321778016522</v>
      </c>
      <c r="G20" s="1186">
        <v>0.59999513669907023</v>
      </c>
    </row>
    <row r="21" spans="1:18" ht="12.75" customHeight="1">
      <c r="A21" s="705" t="s">
        <v>445</v>
      </c>
      <c r="B21" s="1186">
        <v>13.844055478546075</v>
      </c>
      <c r="C21" s="1186">
        <v>0.23024218418647341</v>
      </c>
      <c r="D21" s="1186">
        <v>38.974389036700167</v>
      </c>
      <c r="E21" s="1186">
        <v>45.314819936112698</v>
      </c>
      <c r="F21" s="1186">
        <v>73.713027878003629</v>
      </c>
      <c r="G21" s="1186">
        <v>0.39940388352651479</v>
      </c>
    </row>
    <row r="22" spans="1:18" ht="12.75" customHeight="1">
      <c r="A22" s="705" t="s">
        <v>446</v>
      </c>
      <c r="B22" s="1186">
        <v>4.1972205993995138</v>
      </c>
      <c r="C22" s="1186">
        <v>0.72477133922080772</v>
      </c>
      <c r="D22" s="1186">
        <v>11.503549476818199</v>
      </c>
      <c r="E22" s="1186">
        <v>4.7534491563455585</v>
      </c>
      <c r="F22" s="1186">
        <v>127.46850018508452</v>
      </c>
      <c r="G22" s="1186">
        <v>0.35770648900270446</v>
      </c>
    </row>
    <row r="23" spans="1:18" ht="12.75" customHeight="1">
      <c r="A23" s="705" t="s">
        <v>447</v>
      </c>
      <c r="B23" s="1186">
        <v>3.3481328622194706</v>
      </c>
      <c r="C23" s="1186">
        <v>0.61194419534501254</v>
      </c>
      <c r="D23" s="1186">
        <v>9.5241761120575514</v>
      </c>
      <c r="E23" s="1186">
        <v>13.333915948262616</v>
      </c>
      <c r="F23" s="1186">
        <v>4.3773188022086149</v>
      </c>
      <c r="G23" s="1186">
        <v>0.47394080559847745</v>
      </c>
    </row>
    <row r="24" spans="1:18" ht="12.75" customHeight="1">
      <c r="A24" s="705" t="s">
        <v>448</v>
      </c>
      <c r="B24" s="1186">
        <v>4.6329100210468779</v>
      </c>
      <c r="C24" s="1186">
        <v>1.5988192486338368</v>
      </c>
      <c r="D24" s="1186">
        <v>10.890980343421708</v>
      </c>
      <c r="E24" s="1186">
        <v>15.583166130381738</v>
      </c>
      <c r="F24" s="1186">
        <v>6.6519747398410018</v>
      </c>
      <c r="G24" s="1186">
        <v>1.6334644100980353</v>
      </c>
    </row>
    <row r="25" spans="1:18" ht="12.75" customHeight="1">
      <c r="A25" s="705" t="s">
        <v>449</v>
      </c>
      <c r="B25" s="1186">
        <v>30.0138031200147</v>
      </c>
      <c r="C25" s="1186">
        <v>1.615190417406547</v>
      </c>
      <c r="D25" s="1186">
        <v>119.13731808339308</v>
      </c>
      <c r="E25" s="1186">
        <v>5.18481447931517</v>
      </c>
      <c r="F25" s="1186">
        <v>1129.9400851716916</v>
      </c>
      <c r="G25" s="1186">
        <v>0.54771845355329685</v>
      </c>
    </row>
    <row r="26" spans="1:18" ht="12.75" customHeight="1">
      <c r="A26" s="705" t="s">
        <v>450</v>
      </c>
      <c r="B26" s="1186">
        <v>1.5410954151282104</v>
      </c>
      <c r="C26" s="1186">
        <v>0.47344827393147693</v>
      </c>
      <c r="D26" s="1186">
        <v>3.5110918856908988</v>
      </c>
      <c r="E26" s="1186">
        <v>3.6613144450741855</v>
      </c>
      <c r="F26" s="1186">
        <v>0.75012769897095932</v>
      </c>
      <c r="G26" s="1186">
        <v>0.52647959771768904</v>
      </c>
    </row>
    <row r="27" spans="1:18" ht="20.25" customHeight="1">
      <c r="A27" s="705" t="s">
        <v>460</v>
      </c>
      <c r="B27" s="1186">
        <v>6.9148390886429381</v>
      </c>
      <c r="C27" s="1186">
        <v>2.1801740833490273</v>
      </c>
      <c r="D27" s="1186">
        <v>21.519699891724123</v>
      </c>
      <c r="E27" s="1186">
        <v>9.1392104630664566</v>
      </c>
      <c r="F27" s="1186">
        <v>268.37708025452463</v>
      </c>
      <c r="G27" s="1186">
        <v>0.47442401600240047</v>
      </c>
    </row>
    <row r="28" spans="1:18" ht="12.75" customHeight="1">
      <c r="A28" s="308"/>
      <c r="B28" s="506"/>
      <c r="C28" s="347"/>
      <c r="D28" s="347"/>
      <c r="E28" s="347"/>
      <c r="F28" s="347"/>
      <c r="G28" s="347"/>
    </row>
    <row r="29" spans="1:18" s="374" customFormat="1" ht="30" customHeight="1">
      <c r="A29" s="248"/>
      <c r="B29" s="1281" t="s">
        <v>1495</v>
      </c>
      <c r="C29" s="1281"/>
      <c r="D29" s="1281"/>
      <c r="E29" s="1281"/>
      <c r="F29" s="1281"/>
      <c r="G29" s="1281"/>
      <c r="H29" s="371"/>
      <c r="I29" s="371"/>
      <c r="J29" s="371"/>
      <c r="K29" s="371"/>
      <c r="L29" s="371"/>
      <c r="M29" s="371"/>
      <c r="N29" s="371"/>
      <c r="O29" s="371"/>
      <c r="P29" s="371"/>
      <c r="Q29" s="371"/>
      <c r="R29" s="371"/>
    </row>
    <row r="30" spans="1:18" s="374" customFormat="1" ht="15" customHeight="1">
      <c r="A30" s="248"/>
      <c r="B30" s="1281" t="s">
        <v>1062</v>
      </c>
      <c r="C30" s="1281"/>
      <c r="D30" s="1281"/>
      <c r="E30" s="1281"/>
      <c r="F30" s="1281"/>
      <c r="G30" s="1281"/>
      <c r="H30" s="371"/>
      <c r="I30" s="371"/>
      <c r="J30" s="371"/>
      <c r="K30" s="371"/>
      <c r="L30" s="371"/>
      <c r="M30" s="371"/>
      <c r="N30" s="371"/>
      <c r="O30" s="371"/>
      <c r="P30" s="371"/>
      <c r="Q30" s="371"/>
      <c r="R30" s="371"/>
    </row>
    <row r="31" spans="1:18" s="374" customFormat="1" ht="15" customHeight="1">
      <c r="A31" s="248"/>
      <c r="B31" s="1281" t="s">
        <v>1063</v>
      </c>
      <c r="C31" s="1281"/>
      <c r="D31" s="1281"/>
      <c r="E31" s="1281"/>
      <c r="F31" s="1281"/>
      <c r="G31" s="1281"/>
      <c r="H31" s="371"/>
      <c r="I31" s="371"/>
      <c r="J31" s="371"/>
      <c r="K31" s="371"/>
      <c r="L31" s="371"/>
      <c r="M31" s="371"/>
      <c r="N31" s="371"/>
      <c r="O31" s="371"/>
      <c r="P31" s="371"/>
      <c r="Q31" s="371"/>
      <c r="R31" s="371"/>
    </row>
  </sheetData>
  <sheetProtection selectLockedCells="1"/>
  <mergeCells count="11">
    <mergeCell ref="B29:G29"/>
    <mergeCell ref="B30:G30"/>
    <mergeCell ref="B31:G31"/>
    <mergeCell ref="B9:G9"/>
    <mergeCell ref="A5:A7"/>
    <mergeCell ref="B5:B7"/>
    <mergeCell ref="C5:G5"/>
    <mergeCell ref="C6:C7"/>
    <mergeCell ref="D6:D7"/>
    <mergeCell ref="E6:F6"/>
    <mergeCell ref="G6:G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&amp;"Arial,Fett"Spezifische Abwassereinleitung*) 2016 nach Wirtschaftszweigen**) und Bundesländern</oddHeader>
    <oddFooter>&amp;CStatistische Ämter der Länder – Indikatoren und Kennzahlen, UGRdL 2020</oddFooter>
  </headerFooter>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8">
    <pageSetUpPr autoPageBreaks="0"/>
  </sheetPr>
  <dimension ref="A1:P45"/>
  <sheetViews>
    <sheetView showGridLines="0" showRowColHeaders="0" zoomScaleNormal="100" workbookViewId="0"/>
  </sheetViews>
  <sheetFormatPr baseColWidth="10" defaultColWidth="11.453125" defaultRowHeight="12.5"/>
  <cols>
    <col min="1" max="1" width="25.453125" style="643" customWidth="1"/>
    <col min="2" max="4" width="14.54296875" style="161" customWidth="1"/>
    <col min="5" max="16384" width="11.453125" style="161"/>
  </cols>
  <sheetData>
    <row r="1" spans="1:3" ht="13">
      <c r="A1" s="510" t="s">
        <v>322</v>
      </c>
    </row>
    <row r="3" spans="1:3" ht="13">
      <c r="A3" s="162" t="s">
        <v>1169</v>
      </c>
      <c r="B3" s="126" t="s">
        <v>1154</v>
      </c>
    </row>
    <row r="4" spans="1:3" ht="13">
      <c r="A4" s="125"/>
      <c r="B4" s="125"/>
    </row>
    <row r="5" spans="1:3">
      <c r="A5" s="688" t="s">
        <v>433</v>
      </c>
      <c r="B5" s="522">
        <v>2016</v>
      </c>
    </row>
    <row r="6" spans="1:3" ht="13">
      <c r="A6" s="125"/>
      <c r="B6" s="125"/>
    </row>
    <row r="7" spans="1:3" ht="15">
      <c r="A7" s="692"/>
      <c r="B7" s="179" t="s">
        <v>1064</v>
      </c>
    </row>
    <row r="8" spans="1:3" ht="13">
      <c r="A8" s="128"/>
      <c r="B8" s="523"/>
      <c r="C8" s="611"/>
    </row>
    <row r="9" spans="1:3">
      <c r="A9" s="180" t="s">
        <v>435</v>
      </c>
      <c r="B9" s="1184">
        <v>123.07810788235254</v>
      </c>
      <c r="C9" s="612"/>
    </row>
    <row r="10" spans="1:3">
      <c r="A10" s="180" t="s">
        <v>436</v>
      </c>
      <c r="B10" s="1184">
        <v>223.90407764658892</v>
      </c>
      <c r="C10" s="612"/>
    </row>
    <row r="11" spans="1:3">
      <c r="A11" s="180" t="s">
        <v>437</v>
      </c>
      <c r="B11" s="1184">
        <v>255.88225502483436</v>
      </c>
      <c r="C11" s="612"/>
    </row>
    <row r="12" spans="1:3">
      <c r="A12" s="180" t="s">
        <v>438</v>
      </c>
      <c r="B12" s="1184">
        <v>134.89981627731046</v>
      </c>
      <c r="C12" s="612"/>
    </row>
    <row r="13" spans="1:3">
      <c r="A13" s="180" t="s">
        <v>439</v>
      </c>
      <c r="B13" s="1184">
        <v>36.991595595428649</v>
      </c>
      <c r="C13" s="612"/>
    </row>
    <row r="14" spans="1:3">
      <c r="A14" s="180" t="s">
        <v>440</v>
      </c>
      <c r="B14" s="1184">
        <v>80.819632252674026</v>
      </c>
      <c r="C14" s="612"/>
    </row>
    <row r="15" spans="1:3">
      <c r="A15" s="180" t="s">
        <v>441</v>
      </c>
      <c r="B15" s="1184">
        <v>269.5149742466694</v>
      </c>
      <c r="C15" s="612"/>
    </row>
    <row r="16" spans="1:3">
      <c r="A16" s="180" t="s">
        <v>442</v>
      </c>
      <c r="B16" s="1184">
        <v>327.11304219724792</v>
      </c>
      <c r="C16" s="612"/>
    </row>
    <row r="17" spans="1:16">
      <c r="A17" s="180" t="s">
        <v>443</v>
      </c>
      <c r="B17" s="1184">
        <v>138.87189376409671</v>
      </c>
      <c r="C17" s="612"/>
    </row>
    <row r="18" spans="1:16">
      <c r="A18" s="180" t="s">
        <v>444</v>
      </c>
      <c r="B18" s="1184">
        <v>140.86190081221648</v>
      </c>
      <c r="C18" s="612"/>
    </row>
    <row r="19" spans="1:16">
      <c r="A19" s="180" t="s">
        <v>445</v>
      </c>
      <c r="B19" s="1184">
        <v>73.149794269638576</v>
      </c>
      <c r="C19" s="612"/>
    </row>
    <row r="20" spans="1:16">
      <c r="A20" s="180" t="s">
        <v>446</v>
      </c>
      <c r="B20" s="1184">
        <v>203.49352400561276</v>
      </c>
      <c r="C20" s="612"/>
    </row>
    <row r="21" spans="1:16">
      <c r="A21" s="180" t="s">
        <v>447</v>
      </c>
      <c r="B21" s="1184">
        <v>243.96296159216871</v>
      </c>
      <c r="C21" s="612"/>
    </row>
    <row r="22" spans="1:16">
      <c r="A22" s="180" t="s">
        <v>448</v>
      </c>
      <c r="B22" s="1184">
        <v>184.0291653283065</v>
      </c>
      <c r="C22" s="612"/>
    </row>
    <row r="23" spans="1:16">
      <c r="A23" s="180" t="s">
        <v>449</v>
      </c>
      <c r="B23" s="1184">
        <v>35.142376773117462</v>
      </c>
      <c r="C23" s="612"/>
    </row>
    <row r="24" spans="1:16">
      <c r="A24" s="180" t="s">
        <v>450</v>
      </c>
      <c r="B24" s="1184">
        <v>392.37464451349058</v>
      </c>
      <c r="C24" s="612"/>
    </row>
    <row r="25" spans="1:16" ht="20.25" customHeight="1">
      <c r="A25" s="133" t="s">
        <v>460</v>
      </c>
      <c r="B25" s="1184">
        <v>136.65171515237904</v>
      </c>
      <c r="C25" s="613"/>
    </row>
    <row r="26" spans="1:16">
      <c r="B26" s="181"/>
    </row>
    <row r="27" spans="1:16" s="374" customFormat="1" ht="45" customHeight="1">
      <c r="A27" s="248"/>
      <c r="B27" s="1281" t="s">
        <v>1496</v>
      </c>
      <c r="C27" s="1281"/>
      <c r="D27" s="1281"/>
      <c r="E27" s="1281"/>
      <c r="F27" s="371"/>
      <c r="G27" s="371"/>
      <c r="H27" s="371"/>
      <c r="I27" s="371"/>
      <c r="J27" s="371"/>
      <c r="K27" s="371"/>
      <c r="L27" s="371"/>
      <c r="M27" s="371"/>
      <c r="N27" s="371"/>
      <c r="O27" s="371"/>
      <c r="P27" s="371"/>
    </row>
    <row r="28" spans="1:16" ht="13">
      <c r="A28" s="178"/>
    </row>
    <row r="29" spans="1:16" ht="13">
      <c r="A29" s="178"/>
    </row>
    <row r="30" spans="1:16" ht="13">
      <c r="A30" s="178"/>
    </row>
    <row r="31" spans="1:16" ht="13">
      <c r="A31" s="178"/>
    </row>
    <row r="32" spans="1:16" ht="13">
      <c r="A32" s="178"/>
    </row>
    <row r="33" spans="1:1" ht="13">
      <c r="A33" s="178"/>
    </row>
    <row r="34" spans="1:1" ht="13">
      <c r="A34" s="178"/>
    </row>
    <row r="35" spans="1:1" ht="13">
      <c r="A35" s="178"/>
    </row>
    <row r="36" spans="1:1" ht="13">
      <c r="A36" s="178"/>
    </row>
    <row r="37" spans="1:1" ht="13">
      <c r="A37" s="178"/>
    </row>
    <row r="38" spans="1:1" ht="13">
      <c r="A38" s="178"/>
    </row>
    <row r="39" spans="1:1" ht="13">
      <c r="A39" s="178"/>
    </row>
    <row r="40" spans="1:1" ht="13">
      <c r="A40" s="178"/>
    </row>
    <row r="41" spans="1:1" ht="13">
      <c r="A41" s="178"/>
    </row>
    <row r="42" spans="1:1" ht="13">
      <c r="A42" s="178"/>
    </row>
    <row r="43" spans="1:1" ht="13">
      <c r="A43" s="178"/>
    </row>
    <row r="44" spans="1:1" ht="13">
      <c r="A44" s="178"/>
    </row>
    <row r="45" spans="1:1" ht="13">
      <c r="A45" s="178"/>
    </row>
  </sheetData>
  <sheetProtection selectLockedCells="1"/>
  <mergeCells count="1">
    <mergeCell ref="B27:E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&amp;"Arial,Fett"Abwasserproduktivität*) in jeweiligen Preisen 2016 nach Bundesländern</oddHeader>
    <oddFooter>&amp;CStatistische Ämter der Länder – Indikatoren und Kennzahlen, UGRdL 2020</oddFooter>
  </headerFooter>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9">
    <pageSetUpPr autoPageBreaks="0"/>
  </sheetPr>
  <dimension ref="A1:S42"/>
  <sheetViews>
    <sheetView showGridLines="0" showRowColHeaders="0" zoomScaleNormal="100" workbookViewId="0"/>
  </sheetViews>
  <sheetFormatPr baseColWidth="10" defaultColWidth="11.453125" defaultRowHeight="12.75" customHeight="1"/>
  <cols>
    <col min="1" max="1" width="25.81640625" style="674" customWidth="1"/>
    <col min="2" max="3" width="10.54296875" style="523" customWidth="1"/>
    <col min="4" max="8" width="10.54296875" style="217" customWidth="1"/>
    <col min="9" max="16384" width="11.453125" style="217"/>
  </cols>
  <sheetData>
    <row r="1" spans="1:14" ht="12.75" customHeight="1">
      <c r="A1" s="473" t="s">
        <v>322</v>
      </c>
    </row>
    <row r="3" spans="1:14" ht="12.75" customHeight="1">
      <c r="A3" s="125" t="s">
        <v>1170</v>
      </c>
      <c r="B3" s="125" t="s">
        <v>1182</v>
      </c>
      <c r="C3" s="125"/>
    </row>
    <row r="4" spans="1:14" ht="12.75" customHeight="1">
      <c r="A4" s="125"/>
      <c r="B4" s="125"/>
      <c r="C4" s="125"/>
    </row>
    <row r="5" spans="1:14" ht="17.25" customHeight="1">
      <c r="A5" s="688" t="s">
        <v>433</v>
      </c>
      <c r="B5" s="522">
        <v>1998</v>
      </c>
      <c r="C5" s="522">
        <v>2001</v>
      </c>
      <c r="D5" s="522">
        <v>2004</v>
      </c>
      <c r="E5" s="522">
        <v>2007</v>
      </c>
      <c r="F5" s="522">
        <v>2010</v>
      </c>
      <c r="G5" s="654">
        <v>2013</v>
      </c>
      <c r="H5" s="522">
        <v>2016</v>
      </c>
    </row>
    <row r="6" spans="1:14" ht="12.75" customHeight="1">
      <c r="A6" s="146"/>
      <c r="B6" s="134"/>
      <c r="C6" s="134"/>
    </row>
    <row r="7" spans="1:14" ht="12.75" customHeight="1">
      <c r="A7" s="142"/>
      <c r="B7" s="1276" t="s">
        <v>1045</v>
      </c>
      <c r="C7" s="1276"/>
      <c r="D7" s="1276"/>
      <c r="E7" s="1276"/>
      <c r="F7" s="1276"/>
      <c r="G7" s="1276"/>
      <c r="H7" s="1276"/>
    </row>
    <row r="8" spans="1:14" ht="12.75" customHeight="1">
      <c r="A8" s="142"/>
      <c r="B8" s="615"/>
      <c r="C8" s="134"/>
    </row>
    <row r="9" spans="1:14" ht="12.75" customHeight="1">
      <c r="A9" s="133" t="s">
        <v>435</v>
      </c>
      <c r="B9" s="1010">
        <v>100</v>
      </c>
      <c r="C9" s="144">
        <v>108.16763673131341</v>
      </c>
      <c r="D9" s="144">
        <v>117.51736456076024</v>
      </c>
      <c r="E9" s="144">
        <v>139.61204475199639</v>
      </c>
      <c r="F9" s="1052">
        <v>145.81112755389003</v>
      </c>
      <c r="G9" s="1052">
        <v>177.90671675514596</v>
      </c>
      <c r="H9" s="1052">
        <v>189.72532291345402</v>
      </c>
      <c r="I9" s="143"/>
      <c r="J9" s="615"/>
      <c r="K9" s="614"/>
      <c r="L9" s="614"/>
      <c r="M9" s="614"/>
      <c r="N9" s="614"/>
    </row>
    <row r="10" spans="1:14" ht="12.75" customHeight="1">
      <c r="A10" s="133" t="s">
        <v>436</v>
      </c>
      <c r="B10" s="1010">
        <v>100</v>
      </c>
      <c r="C10" s="144">
        <v>117.88287072412807</v>
      </c>
      <c r="D10" s="144">
        <v>125.92229773681073</v>
      </c>
      <c r="E10" s="144">
        <v>130.99127074392607</v>
      </c>
      <c r="F10" s="1052">
        <v>124.77362870425144</v>
      </c>
      <c r="G10" s="1052">
        <v>178.04262588230205</v>
      </c>
      <c r="H10" s="1052">
        <v>237.58146467114631</v>
      </c>
      <c r="I10" s="143"/>
      <c r="J10" s="144"/>
      <c r="K10" s="614"/>
      <c r="L10" s="614"/>
      <c r="M10" s="614"/>
      <c r="N10" s="614"/>
    </row>
    <row r="11" spans="1:14" ht="12.75" customHeight="1">
      <c r="A11" s="133" t="s">
        <v>437</v>
      </c>
      <c r="B11" s="1010">
        <v>100</v>
      </c>
      <c r="C11" s="144">
        <v>113.66386467937491</v>
      </c>
      <c r="D11" s="144">
        <v>178.01219489320849</v>
      </c>
      <c r="E11" s="144">
        <v>213.962199422211</v>
      </c>
      <c r="F11" s="1052">
        <v>240.23886238695971</v>
      </c>
      <c r="G11" s="1052">
        <v>244.98121866207768</v>
      </c>
      <c r="H11" s="1052">
        <v>274.15766743996983</v>
      </c>
      <c r="I11" s="143"/>
      <c r="J11" s="144"/>
      <c r="K11" s="614"/>
      <c r="L11" s="614"/>
      <c r="M11" s="614"/>
      <c r="N11" s="614"/>
    </row>
    <row r="12" spans="1:14" ht="12.75" customHeight="1">
      <c r="A12" s="133" t="s">
        <v>438</v>
      </c>
      <c r="B12" s="1010">
        <v>100</v>
      </c>
      <c r="C12" s="144">
        <v>138.041210999589</v>
      </c>
      <c r="D12" s="144">
        <v>137.95911873884467</v>
      </c>
      <c r="E12" s="144">
        <v>135.29572493316965</v>
      </c>
      <c r="F12" s="1052">
        <v>139.89693501681359</v>
      </c>
      <c r="G12" s="1052">
        <v>156.86315996442545</v>
      </c>
      <c r="H12" s="1052">
        <v>172.84421582389578</v>
      </c>
      <c r="I12" s="143"/>
      <c r="J12" s="144"/>
      <c r="K12" s="614"/>
      <c r="L12" s="614"/>
      <c r="M12" s="614"/>
      <c r="N12" s="614"/>
    </row>
    <row r="13" spans="1:14" ht="12.75" customHeight="1">
      <c r="A13" s="133" t="s">
        <v>439</v>
      </c>
      <c r="B13" s="1010">
        <v>100</v>
      </c>
      <c r="C13" s="144">
        <v>111.96427464810421</v>
      </c>
      <c r="D13" s="144">
        <v>116.36683644985577</v>
      </c>
      <c r="E13" s="144">
        <v>114.61211688055441</v>
      </c>
      <c r="F13" s="1052">
        <v>104.45099842267385</v>
      </c>
      <c r="G13" s="1052">
        <v>117.87600833427886</v>
      </c>
      <c r="H13" s="1052">
        <v>162.49262935246759</v>
      </c>
      <c r="I13" s="143"/>
      <c r="J13" s="144"/>
      <c r="K13" s="614"/>
      <c r="L13" s="614"/>
      <c r="M13" s="614"/>
      <c r="N13" s="614"/>
    </row>
    <row r="14" spans="1:14" ht="12.75" customHeight="1">
      <c r="A14" s="133" t="s">
        <v>440</v>
      </c>
      <c r="B14" s="1010">
        <v>100</v>
      </c>
      <c r="C14" s="144">
        <v>151.32562758154279</v>
      </c>
      <c r="D14" s="144">
        <v>173.94638046545145</v>
      </c>
      <c r="E14" s="144">
        <v>191.79030484572746</v>
      </c>
      <c r="F14" s="1052">
        <v>194.3897586812493</v>
      </c>
      <c r="G14" s="1052">
        <v>209.81684036101481</v>
      </c>
      <c r="H14" s="1052">
        <v>78.493726053633637</v>
      </c>
      <c r="I14" s="143"/>
      <c r="J14" s="144"/>
      <c r="K14" s="614"/>
      <c r="L14" s="614"/>
      <c r="M14" s="614"/>
      <c r="N14" s="614"/>
    </row>
    <row r="15" spans="1:14" ht="12.75" customHeight="1">
      <c r="A15" s="133" t="s">
        <v>441</v>
      </c>
      <c r="B15" s="1010">
        <v>100</v>
      </c>
      <c r="C15" s="144">
        <v>113.30924824226426</v>
      </c>
      <c r="D15" s="144">
        <v>110.53973198470464</v>
      </c>
      <c r="E15" s="144">
        <v>305.20600932771777</v>
      </c>
      <c r="F15" s="1052">
        <v>121.35581238487315</v>
      </c>
      <c r="G15" s="1052">
        <v>565.61136772051327</v>
      </c>
      <c r="H15" s="1052">
        <v>597.31814566580658</v>
      </c>
      <c r="I15" s="143"/>
      <c r="J15" s="144"/>
      <c r="K15" s="614"/>
      <c r="L15" s="614"/>
      <c r="M15" s="614"/>
      <c r="N15" s="614"/>
    </row>
    <row r="16" spans="1:14" ht="12.75" customHeight="1">
      <c r="A16" s="133" t="s">
        <v>442</v>
      </c>
      <c r="B16" s="1010">
        <v>100</v>
      </c>
      <c r="C16" s="144">
        <v>114.30098940162384</v>
      </c>
      <c r="D16" s="144">
        <v>111.58777950631561</v>
      </c>
      <c r="E16" s="144">
        <v>107.09386594664781</v>
      </c>
      <c r="F16" s="1052">
        <v>110.91567133465981</v>
      </c>
      <c r="G16" s="1052">
        <v>106.62753654715071</v>
      </c>
      <c r="H16" s="1052">
        <v>99.115164891057915</v>
      </c>
      <c r="I16" s="143"/>
      <c r="J16" s="144"/>
      <c r="K16" s="614"/>
      <c r="L16" s="614"/>
      <c r="M16" s="614"/>
      <c r="N16" s="614"/>
    </row>
    <row r="17" spans="1:19" ht="12.75" customHeight="1">
      <c r="A17" s="133" t="s">
        <v>443</v>
      </c>
      <c r="B17" s="1010">
        <v>100</v>
      </c>
      <c r="C17" s="144">
        <v>120.30819089651717</v>
      </c>
      <c r="D17" s="144">
        <v>152.01118406963602</v>
      </c>
      <c r="E17" s="144">
        <v>153.59541441783273</v>
      </c>
      <c r="F17" s="1052">
        <v>155.55283526217815</v>
      </c>
      <c r="G17" s="1052">
        <v>236.00097772152483</v>
      </c>
      <c r="H17" s="1052">
        <v>334.5399642035477</v>
      </c>
      <c r="I17" s="143"/>
      <c r="J17" s="144"/>
      <c r="K17" s="614"/>
      <c r="L17" s="614"/>
      <c r="M17" s="614"/>
      <c r="N17" s="614"/>
    </row>
    <row r="18" spans="1:19" ht="12.75" customHeight="1">
      <c r="A18" s="133" t="s">
        <v>444</v>
      </c>
      <c r="B18" s="1010">
        <v>100</v>
      </c>
      <c r="C18" s="144">
        <v>125.24585601659278</v>
      </c>
      <c r="D18" s="144">
        <v>138.97094327475983</v>
      </c>
      <c r="E18" s="144">
        <v>135.52151660971299</v>
      </c>
      <c r="F18" s="1052">
        <v>138.86681118460888</v>
      </c>
      <c r="G18" s="1052">
        <v>170.10230728989782</v>
      </c>
      <c r="H18" s="1052">
        <v>177.52054383106588</v>
      </c>
      <c r="I18" s="143"/>
      <c r="J18" s="144"/>
      <c r="K18" s="614"/>
      <c r="L18" s="614"/>
      <c r="M18" s="614"/>
      <c r="N18" s="614"/>
    </row>
    <row r="19" spans="1:19" ht="12.75" customHeight="1">
      <c r="A19" s="133" t="s">
        <v>445</v>
      </c>
      <c r="B19" s="1010">
        <v>100</v>
      </c>
      <c r="C19" s="144">
        <v>99.417007551685529</v>
      </c>
      <c r="D19" s="144">
        <v>100.51456101418256</v>
      </c>
      <c r="E19" s="144">
        <v>103.12781823050334</v>
      </c>
      <c r="F19" s="1052">
        <v>104.81372709227834</v>
      </c>
      <c r="G19" s="1052">
        <v>124.47822866246881</v>
      </c>
      <c r="H19" s="1052">
        <v>131.84248714812068</v>
      </c>
      <c r="I19" s="143"/>
      <c r="J19" s="144"/>
      <c r="K19" s="614"/>
      <c r="L19" s="614"/>
      <c r="M19" s="614"/>
      <c r="N19" s="614"/>
    </row>
    <row r="20" spans="1:19" ht="12.75" customHeight="1">
      <c r="A20" s="133" t="s">
        <v>446</v>
      </c>
      <c r="B20" s="1010">
        <v>100</v>
      </c>
      <c r="C20" s="144">
        <v>133.18730678665929</v>
      </c>
      <c r="D20" s="144">
        <v>144.63666330991447</v>
      </c>
      <c r="E20" s="144">
        <v>146.61201243011911</v>
      </c>
      <c r="F20" s="1052">
        <v>187.35146172178821</v>
      </c>
      <c r="G20" s="1052">
        <v>167.5965967144576</v>
      </c>
      <c r="H20" s="1052">
        <v>171.57779309874698</v>
      </c>
      <c r="I20" s="143"/>
      <c r="J20" s="144"/>
      <c r="K20" s="614"/>
      <c r="L20" s="614"/>
      <c r="M20" s="614"/>
      <c r="N20" s="614"/>
    </row>
    <row r="21" spans="1:19" ht="12.75" customHeight="1">
      <c r="A21" s="133" t="s">
        <v>447</v>
      </c>
      <c r="B21" s="1010">
        <v>100</v>
      </c>
      <c r="C21" s="144">
        <v>106.38945953725268</v>
      </c>
      <c r="D21" s="144">
        <v>113.02061845791197</v>
      </c>
      <c r="E21" s="144">
        <v>132.86063706802429</v>
      </c>
      <c r="F21" s="1052">
        <v>127.54999363102108</v>
      </c>
      <c r="G21" s="1052">
        <v>124.86093886386736</v>
      </c>
      <c r="H21" s="1052">
        <v>124.78447856467116</v>
      </c>
      <c r="I21" s="143"/>
      <c r="J21" s="144"/>
      <c r="K21" s="614"/>
      <c r="L21" s="614"/>
      <c r="M21" s="614"/>
      <c r="N21" s="614"/>
    </row>
    <row r="22" spans="1:19" ht="12.75" customHeight="1">
      <c r="A22" s="133" t="s">
        <v>448</v>
      </c>
      <c r="B22" s="1010">
        <v>100</v>
      </c>
      <c r="C22" s="144">
        <v>142.05658657729575</v>
      </c>
      <c r="D22" s="144">
        <v>136.80684983205344</v>
      </c>
      <c r="E22" s="144">
        <v>164.64567640524757</v>
      </c>
      <c r="F22" s="1052">
        <v>118.70885235381445</v>
      </c>
      <c r="G22" s="1052">
        <v>136.72059670452708</v>
      </c>
      <c r="H22" s="1052">
        <v>161.98266590676238</v>
      </c>
      <c r="I22" s="143"/>
      <c r="J22" s="144"/>
      <c r="K22" s="614"/>
      <c r="L22" s="614"/>
      <c r="M22" s="614"/>
      <c r="N22" s="614"/>
    </row>
    <row r="23" spans="1:19" ht="12.75" customHeight="1">
      <c r="A23" s="133" t="s">
        <v>449</v>
      </c>
      <c r="B23" s="1010">
        <v>100</v>
      </c>
      <c r="C23" s="144">
        <v>94.596253649644467</v>
      </c>
      <c r="D23" s="144">
        <v>92.416416900415584</v>
      </c>
      <c r="E23" s="144">
        <v>116.04893652014205</v>
      </c>
      <c r="F23" s="1052">
        <v>189.56571168229601</v>
      </c>
      <c r="G23" s="1052">
        <v>204.82997280472824</v>
      </c>
      <c r="H23" s="1052">
        <v>218.74887287158694</v>
      </c>
      <c r="I23" s="143"/>
      <c r="J23" s="144"/>
      <c r="K23" s="614"/>
      <c r="L23" s="614"/>
      <c r="M23" s="614"/>
      <c r="N23" s="614"/>
    </row>
    <row r="24" spans="1:19" ht="12.75" customHeight="1">
      <c r="A24" s="133" t="s">
        <v>450</v>
      </c>
      <c r="B24" s="1010">
        <v>100</v>
      </c>
      <c r="C24" s="144">
        <v>112.9160000546275</v>
      </c>
      <c r="D24" s="144">
        <v>112.26605047144938</v>
      </c>
      <c r="E24" s="144">
        <v>110.70869657574224</v>
      </c>
      <c r="F24" s="1052">
        <v>112.01150063601122</v>
      </c>
      <c r="G24" s="1052">
        <v>120.58480753351164</v>
      </c>
      <c r="H24" s="1052">
        <v>127.25610479110898</v>
      </c>
      <c r="I24" s="143"/>
      <c r="J24" s="144"/>
      <c r="K24" s="614"/>
      <c r="L24" s="614"/>
      <c r="M24" s="614"/>
      <c r="N24" s="614"/>
    </row>
    <row r="25" spans="1:19" ht="20.25" customHeight="1">
      <c r="A25" s="133" t="s">
        <v>460</v>
      </c>
      <c r="B25" s="1010">
        <v>100</v>
      </c>
      <c r="C25" s="144">
        <v>113.86501103343917</v>
      </c>
      <c r="D25" s="144">
        <v>122.56826992728983</v>
      </c>
      <c r="E25" s="144">
        <v>145.85000570160315</v>
      </c>
      <c r="F25" s="1052">
        <v>141.20766484928802</v>
      </c>
      <c r="G25" s="1052">
        <v>196.24092815140133</v>
      </c>
      <c r="H25" s="1052">
        <v>214.84285015276882</v>
      </c>
      <c r="I25" s="143"/>
      <c r="J25" s="144"/>
      <c r="K25" s="614"/>
      <c r="L25" s="614"/>
      <c r="M25" s="614"/>
      <c r="N25" s="614"/>
    </row>
    <row r="26" spans="1:19" ht="12.75" customHeight="1">
      <c r="A26" s="146"/>
      <c r="B26" s="151"/>
      <c r="C26" s="134"/>
    </row>
    <row r="27" spans="1:19" s="374" customFormat="1" ht="34.5" customHeight="1">
      <c r="A27" s="248"/>
      <c r="B27" s="1486" t="s">
        <v>1497</v>
      </c>
      <c r="C27" s="1486"/>
      <c r="D27" s="1486"/>
      <c r="E27" s="1486"/>
      <c r="F27" s="1486"/>
      <c r="G27" s="1486"/>
      <c r="H27" s="1486"/>
      <c r="I27" s="609"/>
      <c r="J27" s="609"/>
      <c r="K27" s="371"/>
      <c r="L27" s="371"/>
      <c r="M27" s="371"/>
      <c r="N27" s="371"/>
      <c r="O27" s="371"/>
      <c r="P27" s="371"/>
      <c r="Q27" s="371"/>
      <c r="R27" s="371"/>
      <c r="S27" s="371"/>
    </row>
    <row r="42" spans="11:11" ht="12.75" customHeight="1">
      <c r="K42" s="217" t="s">
        <v>514</v>
      </c>
    </row>
  </sheetData>
  <sheetProtection selectLockedCells="1"/>
  <mergeCells count="2">
    <mergeCell ref="B7:H7"/>
    <mergeCell ref="B27:H2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&amp;"Arial,Fett"Abwasserproduktivität*) (preisbereinigt, verkettet) 1998 – 2016 nach Bundesländern</oddHeader>
    <oddFooter>&amp;CStatistische Ämter der Länder – Indikatoren und Kennzahlen, UGRdL 2020</oddFooter>
  </headerFooter>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E46"/>
  <sheetViews>
    <sheetView showGridLines="0" showRowColHeaders="0" zoomScaleNormal="100" workbookViewId="0"/>
  </sheetViews>
  <sheetFormatPr baseColWidth="10" defaultColWidth="11.453125" defaultRowHeight="12.5"/>
  <cols>
    <col min="1" max="1" width="24.453125" style="643" customWidth="1"/>
    <col min="2" max="4" width="14.54296875" style="161" customWidth="1"/>
    <col min="5" max="16384" width="11.453125" style="161"/>
  </cols>
  <sheetData>
    <row r="1" spans="1:4" s="616" customFormat="1">
      <c r="A1" s="737" t="s">
        <v>322</v>
      </c>
    </row>
    <row r="3" spans="1:4" ht="13">
      <c r="A3" s="162" t="s">
        <v>968</v>
      </c>
      <c r="B3" s="126" t="s">
        <v>1183</v>
      </c>
    </row>
    <row r="4" spans="1:4" ht="13">
      <c r="A4" s="125"/>
      <c r="B4" s="125"/>
    </row>
    <row r="5" spans="1:4">
      <c r="A5" s="733" t="s">
        <v>433</v>
      </c>
      <c r="B5" s="731">
        <v>2019</v>
      </c>
    </row>
    <row r="6" spans="1:4" ht="13">
      <c r="A6" s="125"/>
      <c r="B6" s="125"/>
    </row>
    <row r="7" spans="1:4" ht="13">
      <c r="A7" s="734"/>
      <c r="B7" s="732" t="s">
        <v>975</v>
      </c>
    </row>
    <row r="8" spans="1:4" ht="13">
      <c r="A8" s="128"/>
      <c r="B8" s="674"/>
    </row>
    <row r="9" spans="1:4">
      <c r="A9" s="180" t="s">
        <v>435</v>
      </c>
      <c r="B9" s="738">
        <v>524325.24899999995</v>
      </c>
      <c r="C9" s="617"/>
      <c r="D9" s="739"/>
    </row>
    <row r="10" spans="1:4">
      <c r="A10" s="180" t="s">
        <v>436</v>
      </c>
      <c r="B10" s="738">
        <v>632897.06200000003</v>
      </c>
      <c r="C10" s="617"/>
      <c r="D10" s="739"/>
    </row>
    <row r="11" spans="1:4">
      <c r="A11" s="180" t="s">
        <v>437</v>
      </c>
      <c r="B11" s="738">
        <v>153291.18400000001</v>
      </c>
      <c r="C11" s="617"/>
      <c r="D11" s="739"/>
    </row>
    <row r="12" spans="1:4">
      <c r="A12" s="180" t="s">
        <v>438</v>
      </c>
      <c r="B12" s="738">
        <v>74329.990999999995</v>
      </c>
      <c r="C12" s="617"/>
      <c r="D12" s="739"/>
    </row>
    <row r="13" spans="1:4">
      <c r="A13" s="180" t="s">
        <v>439</v>
      </c>
      <c r="B13" s="738">
        <v>33622.841</v>
      </c>
      <c r="C13" s="617"/>
      <c r="D13" s="739"/>
    </row>
    <row r="14" spans="1:4">
      <c r="A14" s="180" t="s">
        <v>440</v>
      </c>
      <c r="B14" s="738">
        <v>123270.27499999999</v>
      </c>
      <c r="C14" s="617"/>
      <c r="D14" s="739"/>
    </row>
    <row r="15" spans="1:4">
      <c r="A15" s="180" t="s">
        <v>441</v>
      </c>
      <c r="B15" s="738">
        <v>294476.70500000002</v>
      </c>
      <c r="C15" s="617"/>
      <c r="D15" s="739"/>
    </row>
    <row r="16" spans="1:4">
      <c r="A16" s="180" t="s">
        <v>442</v>
      </c>
      <c r="B16" s="738">
        <v>46566.512000000002</v>
      </c>
      <c r="C16" s="617"/>
      <c r="D16" s="739"/>
    </row>
    <row r="17" spans="1:5">
      <c r="A17" s="180" t="s">
        <v>443</v>
      </c>
      <c r="B17" s="738">
        <v>307036.359</v>
      </c>
      <c r="C17" s="617"/>
      <c r="D17" s="739"/>
    </row>
    <row r="18" spans="1:5">
      <c r="A18" s="180" t="s">
        <v>444</v>
      </c>
      <c r="B18" s="738">
        <v>711418.51500000001</v>
      </c>
      <c r="C18" s="617"/>
      <c r="D18" s="739"/>
    </row>
    <row r="19" spans="1:5">
      <c r="A19" s="180" t="s">
        <v>445</v>
      </c>
      <c r="B19" s="738">
        <v>145002.53400000001</v>
      </c>
      <c r="C19" s="617"/>
      <c r="D19" s="739"/>
    </row>
    <row r="20" spans="1:5">
      <c r="A20" s="180" t="s">
        <v>446</v>
      </c>
      <c r="B20" s="738">
        <v>36253.421999999999</v>
      </c>
      <c r="C20" s="617"/>
      <c r="D20" s="739"/>
    </row>
    <row r="21" spans="1:5">
      <c r="A21" s="180" t="s">
        <v>447</v>
      </c>
      <c r="B21" s="738">
        <v>128096.992</v>
      </c>
      <c r="C21" s="617"/>
      <c r="D21" s="739"/>
    </row>
    <row r="22" spans="1:5">
      <c r="A22" s="180" t="s">
        <v>448</v>
      </c>
      <c r="B22" s="738">
        <v>63544.633000000002</v>
      </c>
      <c r="C22" s="617"/>
      <c r="D22" s="739"/>
    </row>
    <row r="23" spans="1:5">
      <c r="A23" s="180" t="s">
        <v>449</v>
      </c>
      <c r="B23" s="738">
        <v>97762.111999999994</v>
      </c>
      <c r="C23" s="617"/>
      <c r="D23" s="739"/>
    </row>
    <row r="24" spans="1:5">
      <c r="A24" s="180" t="s">
        <v>450</v>
      </c>
      <c r="B24" s="738">
        <v>63865.607000000004</v>
      </c>
      <c r="C24" s="617"/>
      <c r="D24" s="739"/>
    </row>
    <row r="25" spans="1:5" ht="20.25" customHeight="1">
      <c r="A25" s="133" t="s">
        <v>451</v>
      </c>
      <c r="B25" s="738">
        <v>3435760</v>
      </c>
      <c r="C25" s="617"/>
      <c r="D25" s="739"/>
    </row>
    <row r="26" spans="1:5">
      <c r="B26" s="181"/>
    </row>
    <row r="27" spans="1:5" s="137" customFormat="1" ht="39" customHeight="1">
      <c r="A27" s="643"/>
      <c r="B27" s="1279" t="s">
        <v>1184</v>
      </c>
      <c r="C27" s="1279"/>
      <c r="D27" s="1279"/>
      <c r="E27" s="1279"/>
    </row>
    <row r="28" spans="1:5">
      <c r="A28" s="643" t="s">
        <v>514</v>
      </c>
    </row>
    <row r="29" spans="1:5" ht="13">
      <c r="A29" s="178"/>
    </row>
    <row r="30" spans="1:5" ht="13">
      <c r="A30" s="740"/>
    </row>
    <row r="31" spans="1:5" ht="13">
      <c r="A31" s="178"/>
    </row>
    <row r="32" spans="1:5" ht="13">
      <c r="A32" s="178"/>
    </row>
    <row r="33" spans="1:1" ht="13">
      <c r="A33" s="178"/>
    </row>
    <row r="34" spans="1:1" ht="13">
      <c r="A34" s="178"/>
    </row>
    <row r="35" spans="1:1" ht="13">
      <c r="A35" s="178"/>
    </row>
    <row r="36" spans="1:1" ht="13">
      <c r="A36" s="178"/>
    </row>
    <row r="37" spans="1:1" ht="13">
      <c r="A37" s="178"/>
    </row>
    <row r="38" spans="1:1" ht="13">
      <c r="A38" s="178"/>
    </row>
    <row r="39" spans="1:1" ht="13">
      <c r="A39" s="178"/>
    </row>
    <row r="40" spans="1:1" ht="13">
      <c r="A40" s="178"/>
    </row>
    <row r="41" spans="1:1" ht="13">
      <c r="A41" s="178"/>
    </row>
    <row r="42" spans="1:1" ht="13">
      <c r="A42" s="178"/>
    </row>
    <row r="43" spans="1:1" ht="13">
      <c r="A43" s="178"/>
    </row>
    <row r="44" spans="1:1" ht="13">
      <c r="A44" s="178"/>
    </row>
    <row r="45" spans="1:1" ht="13">
      <c r="A45" s="178"/>
    </row>
    <row r="46" spans="1:1" ht="13">
      <c r="A46" s="178"/>
    </row>
  </sheetData>
  <sheetProtection selectLockedCells="1"/>
  <mergeCells count="1">
    <mergeCell ref="B27:E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&amp;"Arial,Fett"Bruttoinlandsprodukt in jeweiligen Preisen 2019 nach Bundesländern</oddHeader>
    <oddFooter>&amp;CStatistische Ämter der Länder – Indikatoren und Kennzahlen, UGRdL 2020</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autoPageBreaks="0"/>
  </sheetPr>
  <dimension ref="A1:AK30"/>
  <sheetViews>
    <sheetView showGridLines="0" showRowColHeaders="0" zoomScaleNormal="100" workbookViewId="0">
      <pane xSplit="1" topLeftCell="B1" activePane="topRight" state="frozen"/>
      <selection activeCell="C72" sqref="C72"/>
      <selection pane="topRight"/>
    </sheetView>
  </sheetViews>
  <sheetFormatPr baseColWidth="10" defaultColWidth="11.453125" defaultRowHeight="12.75" customHeight="1"/>
  <cols>
    <col min="1" max="1" width="25.1796875" style="674" customWidth="1"/>
    <col min="2" max="26" width="11.7265625" style="124" customWidth="1"/>
    <col min="27" max="27" width="11.7265625" style="390" customWidth="1"/>
    <col min="28" max="28" width="11.7265625" style="124" customWidth="1"/>
    <col min="29" max="29" width="11.7265625" style="674" customWidth="1"/>
    <col min="30" max="16384" width="11.453125" style="124"/>
  </cols>
  <sheetData>
    <row r="1" spans="1:37" ht="12.75" customHeight="1">
      <c r="A1" s="123" t="s">
        <v>322</v>
      </c>
    </row>
    <row r="3" spans="1:37" s="674" customFormat="1" ht="12.75" customHeight="1">
      <c r="A3" s="128" t="s">
        <v>628</v>
      </c>
      <c r="B3" s="125" t="s">
        <v>1217</v>
      </c>
      <c r="C3" s="125"/>
      <c r="D3" s="125"/>
      <c r="E3" s="125"/>
      <c r="F3" s="125"/>
      <c r="G3" s="125"/>
      <c r="H3" s="125"/>
      <c r="I3" s="125"/>
    </row>
    <row r="4" spans="1:37" ht="12.75" customHeight="1">
      <c r="A4" s="156"/>
      <c r="B4" s="125"/>
      <c r="C4" s="125"/>
      <c r="D4" s="125"/>
      <c r="E4" s="127"/>
      <c r="F4" s="128"/>
      <c r="G4" s="128"/>
      <c r="H4" s="128"/>
      <c r="I4" s="125"/>
    </row>
    <row r="5" spans="1:37" ht="12.75" customHeight="1">
      <c r="A5" s="688" t="s">
        <v>433</v>
      </c>
      <c r="B5" s="129">
        <v>1991</v>
      </c>
      <c r="C5" s="129">
        <v>1992</v>
      </c>
      <c r="D5" s="129">
        <v>1993</v>
      </c>
      <c r="E5" s="129">
        <v>1994</v>
      </c>
      <c r="F5" s="129">
        <v>1995</v>
      </c>
      <c r="G5" s="129">
        <v>1996</v>
      </c>
      <c r="H5" s="129">
        <v>1997</v>
      </c>
      <c r="I5" s="129">
        <v>1998</v>
      </c>
      <c r="J5" s="129">
        <v>1999</v>
      </c>
      <c r="K5" s="129">
        <v>2000</v>
      </c>
      <c r="L5" s="129">
        <v>2001</v>
      </c>
      <c r="M5" s="129">
        <v>2002</v>
      </c>
      <c r="N5" s="129">
        <v>2003</v>
      </c>
      <c r="O5" s="129">
        <v>2004</v>
      </c>
      <c r="P5" s="129">
        <v>2005</v>
      </c>
      <c r="Q5" s="129">
        <v>2006</v>
      </c>
      <c r="R5" s="129">
        <v>2007</v>
      </c>
      <c r="S5" s="129">
        <v>2008</v>
      </c>
      <c r="T5" s="129">
        <v>2009</v>
      </c>
      <c r="U5" s="129">
        <v>2010</v>
      </c>
      <c r="V5" s="129">
        <v>2011</v>
      </c>
      <c r="W5" s="129">
        <v>2012</v>
      </c>
      <c r="X5" s="129">
        <v>2013</v>
      </c>
      <c r="Y5" s="129">
        <v>2014</v>
      </c>
      <c r="Z5" s="129">
        <v>2015</v>
      </c>
      <c r="AA5" s="277">
        <v>2016</v>
      </c>
      <c r="AB5" s="129">
        <v>2017</v>
      </c>
      <c r="AC5" s="763">
        <v>2018</v>
      </c>
    </row>
    <row r="6" spans="1:37" ht="12.75" customHeight="1">
      <c r="A6" s="125"/>
      <c r="B6" s="125"/>
      <c r="C6" s="125"/>
      <c r="D6" s="125"/>
      <c r="E6" s="127"/>
      <c r="F6" s="128"/>
      <c r="G6" s="128"/>
      <c r="H6" s="128"/>
      <c r="I6" s="125"/>
    </row>
    <row r="7" spans="1:37" ht="12.75" customHeight="1">
      <c r="B7" s="1277" t="s">
        <v>497</v>
      </c>
      <c r="C7" s="1277"/>
      <c r="D7" s="1277"/>
      <c r="E7" s="1277"/>
      <c r="F7" s="1277"/>
      <c r="G7" s="1277"/>
      <c r="H7" s="1277"/>
      <c r="I7" s="1277"/>
      <c r="J7" s="1277"/>
      <c r="K7" s="1277" t="s">
        <v>497</v>
      </c>
      <c r="L7" s="1277"/>
      <c r="M7" s="1277"/>
      <c r="N7" s="1277"/>
      <c r="O7" s="1277"/>
      <c r="P7" s="1277"/>
      <c r="Q7" s="1277"/>
      <c r="R7" s="1277"/>
      <c r="S7" s="1277"/>
      <c r="T7" s="1277" t="s">
        <v>497</v>
      </c>
      <c r="U7" s="1277"/>
      <c r="V7" s="1277"/>
      <c r="W7" s="1277"/>
      <c r="X7" s="1277"/>
      <c r="Y7" s="1277"/>
      <c r="Z7" s="1277"/>
      <c r="AA7" s="1277"/>
      <c r="AB7" s="1277"/>
      <c r="AC7" s="1277" t="s">
        <v>497</v>
      </c>
      <c r="AD7" s="1277"/>
      <c r="AE7" s="1277"/>
      <c r="AF7" s="1277"/>
      <c r="AG7" s="1277"/>
      <c r="AH7" s="1277"/>
      <c r="AI7" s="1277"/>
      <c r="AJ7" s="1277"/>
      <c r="AK7" s="1277"/>
    </row>
    <row r="8" spans="1:37" ht="12.75" customHeight="1">
      <c r="A8" s="128"/>
      <c r="B8" s="130"/>
      <c r="C8" s="130"/>
      <c r="D8" s="130"/>
      <c r="E8" s="130"/>
      <c r="F8" s="130"/>
      <c r="G8" s="130"/>
      <c r="H8" s="130"/>
      <c r="I8" s="130"/>
    </row>
    <row r="9" spans="1:37" ht="14.5">
      <c r="A9" s="131" t="s">
        <v>490</v>
      </c>
      <c r="B9" s="1085">
        <v>100</v>
      </c>
      <c r="C9" s="1086">
        <v>99.785588012869525</v>
      </c>
      <c r="D9" s="1086">
        <v>94.262696800935899</v>
      </c>
      <c r="E9" s="1086">
        <v>98.368445945162748</v>
      </c>
      <c r="F9" s="1086">
        <v>97.31522596906153</v>
      </c>
      <c r="G9" s="1086">
        <v>94.219393949067083</v>
      </c>
      <c r="H9" s="1086">
        <v>98.461440830719326</v>
      </c>
      <c r="I9" s="1086">
        <v>99.463088430797569</v>
      </c>
      <c r="J9" s="1086">
        <v>103.09652309526092</v>
      </c>
      <c r="K9" s="1086">
        <v>108.32903344490575</v>
      </c>
      <c r="L9" s="1086">
        <v>108.02583011088049</v>
      </c>
      <c r="M9" s="1086">
        <v>108.95416353878369</v>
      </c>
      <c r="N9" s="1086">
        <v>105.58769818913807</v>
      </c>
      <c r="O9" s="1086">
        <v>107.28851163749671</v>
      </c>
      <c r="P9" s="1086">
        <v>105.06126005452809</v>
      </c>
      <c r="Q9" s="1086">
        <v>108.72875609897095</v>
      </c>
      <c r="R9" s="1086">
        <v>119.81746343304955</v>
      </c>
      <c r="S9" s="1086">
        <v>118.56728275444259</v>
      </c>
      <c r="T9" s="1086">
        <v>112.4350654437151</v>
      </c>
      <c r="U9" s="1086">
        <v>120.98464695618712</v>
      </c>
      <c r="V9" s="1086">
        <v>137.34546203240211</v>
      </c>
      <c r="W9" s="1086">
        <v>142.483368974793</v>
      </c>
      <c r="X9" s="1086">
        <v>138.29678611108613</v>
      </c>
      <c r="Y9" s="1086">
        <v>147.12967786670453</v>
      </c>
      <c r="Z9" s="1086">
        <v>148.01163508695888</v>
      </c>
      <c r="AA9" s="1086">
        <v>146.1087224366423</v>
      </c>
      <c r="AB9" s="1086">
        <v>154.04753943816547</v>
      </c>
      <c r="AC9" s="1086">
        <v>158.33181296164022</v>
      </c>
    </row>
    <row r="10" spans="1:37" ht="14.15" customHeight="1">
      <c r="A10" s="180" t="s">
        <v>436</v>
      </c>
      <c r="B10" s="1085">
        <v>99.999999999999986</v>
      </c>
      <c r="C10" s="1086">
        <v>104.12649796270601</v>
      </c>
      <c r="D10" s="1086">
        <v>100.65367596105807</v>
      </c>
      <c r="E10" s="1086">
        <v>102.95380559669405</v>
      </c>
      <c r="F10" s="1086">
        <v>99.523730140940486</v>
      </c>
      <c r="G10" s="1086">
        <v>97.245153893525654</v>
      </c>
      <c r="H10" s="1086">
        <v>99.874610627041662</v>
      </c>
      <c r="I10" s="1086">
        <v>101.70790954185856</v>
      </c>
      <c r="J10" s="1086">
        <v>105.34031340035055</v>
      </c>
      <c r="K10" s="1086">
        <v>109.63934507748441</v>
      </c>
      <c r="L10" s="1086">
        <v>109.97679676641971</v>
      </c>
      <c r="M10" s="1086">
        <v>114.28666062365487</v>
      </c>
      <c r="N10" s="1086">
        <v>114.02463467135145</v>
      </c>
      <c r="O10" s="1086">
        <v>116.36033781671551</v>
      </c>
      <c r="P10" s="1086">
        <v>117.611210617346</v>
      </c>
      <c r="Q10" s="1086">
        <v>118.26558175209416</v>
      </c>
      <c r="R10" s="1086">
        <v>127.99257176191404</v>
      </c>
      <c r="S10" s="1086">
        <v>124.24338991658365</v>
      </c>
      <c r="T10" s="1086">
        <v>121.0973280915433</v>
      </c>
      <c r="U10" s="1086">
        <v>122.49654028612778</v>
      </c>
      <c r="V10" s="1086">
        <v>132.73950499313574</v>
      </c>
      <c r="W10" s="1086">
        <v>137.30160243103097</v>
      </c>
      <c r="X10" s="1086">
        <v>138.13508358716399</v>
      </c>
      <c r="Y10" s="1086">
        <v>146.71587412977823</v>
      </c>
      <c r="Z10" s="1086">
        <v>149.34012231895949</v>
      </c>
      <c r="AA10" s="1086">
        <v>152.88558377848111</v>
      </c>
      <c r="AB10" s="1086">
        <v>157.32691232841083</v>
      </c>
      <c r="AC10" s="1086" t="s">
        <v>493</v>
      </c>
    </row>
    <row r="11" spans="1:37" ht="14.15" customHeight="1">
      <c r="A11" s="180" t="s">
        <v>437</v>
      </c>
      <c r="B11" s="1085">
        <v>100</v>
      </c>
      <c r="C11" s="1086">
        <v>114.37961311478202</v>
      </c>
      <c r="D11" s="1086">
        <v>111.66519624463245</v>
      </c>
      <c r="E11" s="1086">
        <v>117.2678699994533</v>
      </c>
      <c r="F11" s="1086">
        <v>121.26968608715076</v>
      </c>
      <c r="G11" s="1086">
        <v>116.88835935169537</v>
      </c>
      <c r="H11" s="1086">
        <v>122.50562296578468</v>
      </c>
      <c r="I11" s="1086">
        <v>126.06016273965635</v>
      </c>
      <c r="J11" s="1086">
        <v>119.64051426107739</v>
      </c>
      <c r="K11" s="1086">
        <v>122.59155675402972</v>
      </c>
      <c r="L11" s="1086">
        <v>116.61897162389081</v>
      </c>
      <c r="M11" s="1086">
        <v>123.20546876945588</v>
      </c>
      <c r="N11" s="1086">
        <v>122.40982658772216</v>
      </c>
      <c r="O11" s="1086">
        <v>125.46530459082754</v>
      </c>
      <c r="P11" s="1086">
        <v>131.08006232192221</v>
      </c>
      <c r="Q11" s="1086">
        <v>132.75606861455637</v>
      </c>
      <c r="R11" s="1086">
        <v>153.71428880307784</v>
      </c>
      <c r="S11" s="1086">
        <v>150.57928057642326</v>
      </c>
      <c r="T11" s="1086">
        <v>150.90359408389889</v>
      </c>
      <c r="U11" s="1086">
        <v>142.28685134598808</v>
      </c>
      <c r="V11" s="1086">
        <v>165.45751609816563</v>
      </c>
      <c r="W11" s="1086">
        <v>163.15773036431162</v>
      </c>
      <c r="X11" s="1086">
        <v>157.93520010072896</v>
      </c>
      <c r="Y11" s="1086">
        <v>173.45981231369143</v>
      </c>
      <c r="Z11" s="1086">
        <v>184.94680569831965</v>
      </c>
      <c r="AA11" s="1086">
        <v>189.51852372050604</v>
      </c>
      <c r="AB11" s="1086">
        <v>196.76861931704795</v>
      </c>
      <c r="AC11" s="1086" t="s">
        <v>493</v>
      </c>
    </row>
    <row r="12" spans="1:37" ht="14.15" customHeight="1">
      <c r="A12" s="180" t="s">
        <v>438</v>
      </c>
      <c r="B12" s="1085">
        <v>100</v>
      </c>
      <c r="C12" s="1086">
        <v>122.24127658636401</v>
      </c>
      <c r="D12" s="1086">
        <v>135.36728405575332</v>
      </c>
      <c r="E12" s="1086">
        <v>154.27314051364513</v>
      </c>
      <c r="F12" s="1086">
        <v>173.56235475092157</v>
      </c>
      <c r="G12" s="1086">
        <v>176.17954421441493</v>
      </c>
      <c r="H12" s="1086">
        <v>181.15257661499152</v>
      </c>
      <c r="I12" s="1086">
        <v>168.78027086418902</v>
      </c>
      <c r="J12" s="1086">
        <v>179.92619557257021</v>
      </c>
      <c r="K12" s="1086">
        <v>183.11471672140399</v>
      </c>
      <c r="L12" s="1086">
        <v>177.9345749138653</v>
      </c>
      <c r="M12" s="1086">
        <v>176.39157831123228</v>
      </c>
      <c r="N12" s="1086">
        <v>183.47496457036527</v>
      </c>
      <c r="O12" s="1086">
        <v>183.27220210093722</v>
      </c>
      <c r="P12" s="1086">
        <v>172.96279891274492</v>
      </c>
      <c r="Q12" s="1086">
        <v>178.41730594568489</v>
      </c>
      <c r="R12" s="1086">
        <v>183.98473141079674</v>
      </c>
      <c r="S12" s="1086">
        <v>192.6818894653741</v>
      </c>
      <c r="T12" s="1086">
        <v>194.32718591364929</v>
      </c>
      <c r="U12" s="1086">
        <v>189.94372376556345</v>
      </c>
      <c r="V12" s="1086">
        <v>185.41594559369966</v>
      </c>
      <c r="W12" s="1086">
        <v>188.98351800963368</v>
      </c>
      <c r="X12" s="1086">
        <v>192.47865619653609</v>
      </c>
      <c r="Y12" s="1086">
        <v>202.2553036715066</v>
      </c>
      <c r="Z12" s="1086">
        <v>203.75753867755157</v>
      </c>
      <c r="AA12" s="1086">
        <v>206.4157884501976</v>
      </c>
      <c r="AB12" s="1086">
        <v>207.21422532674612</v>
      </c>
      <c r="AC12" s="1086" t="s">
        <v>493</v>
      </c>
    </row>
    <row r="13" spans="1:37" ht="14.5">
      <c r="A13" s="180" t="s">
        <v>716</v>
      </c>
      <c r="B13" s="1085">
        <v>100</v>
      </c>
      <c r="C13" s="1086">
        <v>102.39039620989885</v>
      </c>
      <c r="D13" s="1086">
        <v>101.40706985984419</v>
      </c>
      <c r="E13" s="1086">
        <v>97.098846937823581</v>
      </c>
      <c r="F13" s="1086">
        <v>97.274737353719843</v>
      </c>
      <c r="G13" s="1086">
        <v>92.538587201533559</v>
      </c>
      <c r="H13" s="1086">
        <v>95.285844271215765</v>
      </c>
      <c r="I13" s="1086">
        <v>99.742548654205137</v>
      </c>
      <c r="J13" s="1086">
        <v>105.59312144356581</v>
      </c>
      <c r="K13" s="1086">
        <v>102.70950841498293</v>
      </c>
      <c r="L13" s="1086">
        <v>104.42938586590324</v>
      </c>
      <c r="M13" s="1086">
        <v>107.52732654011527</v>
      </c>
      <c r="N13" s="1086">
        <v>104.35888922874619</v>
      </c>
      <c r="O13" s="1086">
        <v>115.13789104588675</v>
      </c>
      <c r="P13" s="1086">
        <v>124.23790028646671</v>
      </c>
      <c r="Q13" s="1086">
        <v>125.06189958913521</v>
      </c>
      <c r="R13" s="1086">
        <v>118.56295342062543</v>
      </c>
      <c r="S13" s="1086">
        <v>120.04683722077749</v>
      </c>
      <c r="T13" s="1086">
        <v>112.96341649571026</v>
      </c>
      <c r="U13" s="1086">
        <v>107.84563559965848</v>
      </c>
      <c r="V13" s="1086">
        <v>116.24799720493093</v>
      </c>
      <c r="W13" s="1086">
        <v>119.87498013150312</v>
      </c>
      <c r="X13" s="1086">
        <v>119.71966057883567</v>
      </c>
      <c r="Y13" s="1086">
        <v>118.83281338147054</v>
      </c>
      <c r="Z13" s="1086">
        <v>121.55876573450404</v>
      </c>
      <c r="AA13" s="1086">
        <v>123.46820099456401</v>
      </c>
      <c r="AB13" s="1086">
        <v>122.72209029519891</v>
      </c>
      <c r="AC13" s="1086">
        <v>127.95424939027052</v>
      </c>
    </row>
    <row r="14" spans="1:37" ht="14.15" customHeight="1">
      <c r="A14" s="180" t="s">
        <v>440</v>
      </c>
      <c r="B14" s="1085">
        <v>100</v>
      </c>
      <c r="C14" s="1086">
        <v>105.32215103929539</v>
      </c>
      <c r="D14" s="1086">
        <v>101.90693536043169</v>
      </c>
      <c r="E14" s="1086">
        <v>105.60820287490102</v>
      </c>
      <c r="F14" s="1086">
        <v>104.60502424684776</v>
      </c>
      <c r="G14" s="1086">
        <v>100.2585331639353</v>
      </c>
      <c r="H14" s="1086">
        <v>107.0981843598196</v>
      </c>
      <c r="I14" s="1086" t="s">
        <v>493</v>
      </c>
      <c r="J14" s="1086" t="s">
        <v>493</v>
      </c>
      <c r="K14" s="1086" t="s">
        <v>493</v>
      </c>
      <c r="L14" s="1086" t="s">
        <v>493</v>
      </c>
      <c r="M14" s="1086" t="s">
        <v>493</v>
      </c>
      <c r="N14" s="1086">
        <v>122.42697492673977</v>
      </c>
      <c r="O14" s="1086">
        <v>123.34330232731969</v>
      </c>
      <c r="P14" s="1086">
        <v>124.28868039143697</v>
      </c>
      <c r="Q14" s="1086">
        <v>121.98751441366964</v>
      </c>
      <c r="R14" s="1086">
        <v>128.91005061904048</v>
      </c>
      <c r="S14" s="1086">
        <v>137.78933675255558</v>
      </c>
      <c r="T14" s="1086">
        <v>133.7866402678485</v>
      </c>
      <c r="U14" s="1086">
        <v>125.11423680476423</v>
      </c>
      <c r="V14" s="1086">
        <v>134.24996816905917</v>
      </c>
      <c r="W14" s="1086">
        <v>134.23919976617614</v>
      </c>
      <c r="X14" s="1086">
        <v>139.33346574385914</v>
      </c>
      <c r="Y14" s="1086">
        <v>137.87335855972847</v>
      </c>
      <c r="Z14" s="1086">
        <v>132.36074519106086</v>
      </c>
      <c r="AA14" s="1086">
        <v>131.99761555880727</v>
      </c>
      <c r="AB14" s="1086">
        <v>131.42962262332344</v>
      </c>
      <c r="AC14" s="1086" t="s">
        <v>493</v>
      </c>
    </row>
    <row r="15" spans="1:37" ht="14.5">
      <c r="A15" s="131" t="s">
        <v>492</v>
      </c>
      <c r="B15" s="1085">
        <v>100</v>
      </c>
      <c r="C15" s="1086">
        <v>97.668204658893103</v>
      </c>
      <c r="D15" s="1086">
        <v>93.725621169632774</v>
      </c>
      <c r="E15" s="1086">
        <v>95.517639265377369</v>
      </c>
      <c r="F15" s="1086">
        <v>98.277655653151427</v>
      </c>
      <c r="G15" s="1086">
        <v>94.2643318900938</v>
      </c>
      <c r="H15" s="1086">
        <v>94.684781486480375</v>
      </c>
      <c r="I15" s="1086">
        <v>95.651638470383688</v>
      </c>
      <c r="J15" s="1086">
        <v>102.61046898157294</v>
      </c>
      <c r="K15" s="1086">
        <v>105.93674614804934</v>
      </c>
      <c r="L15" s="1086">
        <v>103.71619861806383</v>
      </c>
      <c r="M15" s="1086">
        <v>106.13482732644368</v>
      </c>
      <c r="N15" s="1086">
        <v>109.88629296739821</v>
      </c>
      <c r="O15" s="1086">
        <v>104.50768242898853</v>
      </c>
      <c r="P15" s="1086">
        <v>107.09613796713282</v>
      </c>
      <c r="Q15" s="1086">
        <v>109.3691055761783</v>
      </c>
      <c r="R15" s="1086">
        <v>131.76952889738001</v>
      </c>
      <c r="S15" s="1086">
        <v>111.92791714445708</v>
      </c>
      <c r="T15" s="1086">
        <v>124.04691391696832</v>
      </c>
      <c r="U15" s="1086">
        <v>112.33114790439005</v>
      </c>
      <c r="V15" s="1086">
        <v>132.78223333960656</v>
      </c>
      <c r="W15" s="1086">
        <v>136.01870678334004</v>
      </c>
      <c r="X15" s="1086">
        <v>135.65571293957268</v>
      </c>
      <c r="Y15" s="1086">
        <v>139.9198573466314</v>
      </c>
      <c r="Z15" s="1086">
        <v>138.81970612199203</v>
      </c>
      <c r="AA15" s="1086">
        <v>139.08846963496055</v>
      </c>
      <c r="AB15" s="1086">
        <v>142.61001434678229</v>
      </c>
      <c r="AC15" s="1086">
        <v>147.24566434028327</v>
      </c>
    </row>
    <row r="16" spans="1:37" ht="14.15" customHeight="1">
      <c r="A16" s="180" t="s">
        <v>442</v>
      </c>
      <c r="B16" s="1085">
        <v>100</v>
      </c>
      <c r="C16" s="1086">
        <v>108.31842491793542</v>
      </c>
      <c r="D16" s="1086">
        <v>116.5957935068008</v>
      </c>
      <c r="E16" s="1086">
        <v>130.11296832914257</v>
      </c>
      <c r="F16" s="1086">
        <v>133.02473681346973</v>
      </c>
      <c r="G16" s="1086">
        <v>123.41412007052905</v>
      </c>
      <c r="H16" s="1086">
        <v>134.1302878717153</v>
      </c>
      <c r="I16" s="1086">
        <v>137.75915008337134</v>
      </c>
      <c r="J16" s="1086">
        <v>137.6515495786567</v>
      </c>
      <c r="K16" s="1086">
        <v>139.01442247014594</v>
      </c>
      <c r="L16" s="1086">
        <v>133.50713024912017</v>
      </c>
      <c r="M16" s="1086">
        <v>131.78610236915819</v>
      </c>
      <c r="N16" s="1086">
        <v>133.27963113669762</v>
      </c>
      <c r="O16" s="1086">
        <v>134.45630245109939</v>
      </c>
      <c r="P16" s="1086">
        <v>134.35552078472267</v>
      </c>
      <c r="Q16" s="1086">
        <v>129.0147115338377</v>
      </c>
      <c r="R16" s="1086">
        <v>139.8898296099068</v>
      </c>
      <c r="S16" s="1086">
        <v>127.11167615572</v>
      </c>
      <c r="T16" s="1086">
        <v>132.27346432468326</v>
      </c>
      <c r="U16" s="1086">
        <v>124.24411332789754</v>
      </c>
      <c r="V16" s="1086">
        <v>132.12655903874435</v>
      </c>
      <c r="W16" s="1086">
        <v>124.38363490169995</v>
      </c>
      <c r="X16" s="1086">
        <v>124.72370723098665</v>
      </c>
      <c r="Y16" s="1086">
        <v>127.14391668262988</v>
      </c>
      <c r="Z16" s="1086">
        <v>132.26908253494472</v>
      </c>
      <c r="AA16" s="1086">
        <v>128.87000712334626</v>
      </c>
      <c r="AB16" s="1086" t="s">
        <v>493</v>
      </c>
      <c r="AC16" s="1086" t="s">
        <v>493</v>
      </c>
    </row>
    <row r="17" spans="1:29" ht="14.15" customHeight="1">
      <c r="A17" s="180" t="s">
        <v>443</v>
      </c>
      <c r="B17" s="1085">
        <v>100.00000000000003</v>
      </c>
      <c r="C17" s="1086" t="s">
        <v>493</v>
      </c>
      <c r="D17" s="1086" t="s">
        <v>493</v>
      </c>
      <c r="E17" s="1086">
        <v>100.20796574629136</v>
      </c>
      <c r="F17" s="1086" t="s">
        <v>493</v>
      </c>
      <c r="G17" s="1086">
        <v>96.049023721674956</v>
      </c>
      <c r="H17" s="1086" t="s">
        <v>493</v>
      </c>
      <c r="I17" s="1086">
        <v>99.667842371343312</v>
      </c>
      <c r="J17" s="1086" t="s">
        <v>493</v>
      </c>
      <c r="K17" s="1086">
        <v>109.18004543628928</v>
      </c>
      <c r="L17" s="1086" t="s">
        <v>493</v>
      </c>
      <c r="M17" s="1086">
        <v>107.7753756746982</v>
      </c>
      <c r="N17" s="1086" t="s">
        <v>493</v>
      </c>
      <c r="O17" s="1086">
        <v>109.7240627762786</v>
      </c>
      <c r="P17" s="1086" t="s">
        <v>493</v>
      </c>
      <c r="Q17" s="1086">
        <v>114.94327904985286</v>
      </c>
      <c r="R17" s="1086" t="s">
        <v>493</v>
      </c>
      <c r="S17" s="1086">
        <v>119.70801577767773</v>
      </c>
      <c r="T17" s="1086">
        <v>115.91728683270979</v>
      </c>
      <c r="U17" s="1086">
        <v>118.49468080848062</v>
      </c>
      <c r="V17" s="1086">
        <v>136.1505861926355</v>
      </c>
      <c r="W17" s="1086">
        <v>138.79639496485581</v>
      </c>
      <c r="X17" s="1086">
        <v>136.96358123598901</v>
      </c>
      <c r="Y17" s="1086">
        <v>142.22351214170052</v>
      </c>
      <c r="Z17" s="1086">
        <v>142.73748312695793</v>
      </c>
      <c r="AA17" s="1086">
        <v>151.40132857666489</v>
      </c>
      <c r="AB17" s="1086">
        <v>151.66976872135109</v>
      </c>
      <c r="AC17" s="1086" t="s">
        <v>493</v>
      </c>
    </row>
    <row r="18" spans="1:29" ht="14.15" customHeight="1">
      <c r="A18" s="180" t="s">
        <v>444</v>
      </c>
      <c r="B18" s="1085">
        <v>100</v>
      </c>
      <c r="C18" s="1086">
        <v>101.18880126833049</v>
      </c>
      <c r="D18" s="1086">
        <v>100.12108134052313</v>
      </c>
      <c r="E18" s="1086">
        <v>101.777799049854</v>
      </c>
      <c r="F18" s="1086">
        <v>101.00222764386544</v>
      </c>
      <c r="G18" s="1086">
        <v>98.659210317985412</v>
      </c>
      <c r="H18" s="1086">
        <v>102.80059625344937</v>
      </c>
      <c r="I18" s="1086">
        <v>105.9869022865286</v>
      </c>
      <c r="J18" s="1086">
        <v>111.2769429030531</v>
      </c>
      <c r="K18" s="1086">
        <v>112.2674292736787</v>
      </c>
      <c r="L18" s="1086">
        <v>113.36710873477223</v>
      </c>
      <c r="M18" s="1086">
        <v>109.09147343472461</v>
      </c>
      <c r="N18" s="1086">
        <v>101.75633746105264</v>
      </c>
      <c r="O18" s="1086">
        <v>111.13508012387719</v>
      </c>
      <c r="P18" s="1086">
        <v>112.17536388800333</v>
      </c>
      <c r="Q18" s="1086">
        <v>113.80703327820667</v>
      </c>
      <c r="R18" s="1086">
        <v>112.49964057026538</v>
      </c>
      <c r="S18" s="1086">
        <v>116.68036465100637</v>
      </c>
      <c r="T18" s="1086">
        <v>109.60821162815093</v>
      </c>
      <c r="U18" s="1086">
        <v>106.93378671608444</v>
      </c>
      <c r="V18" s="1086">
        <v>114.08046364015792</v>
      </c>
      <c r="W18" s="1086">
        <v>115.11542267615935</v>
      </c>
      <c r="X18" s="1086">
        <v>115.45447552839252</v>
      </c>
      <c r="Y18" s="1086">
        <v>115.43700665328333</v>
      </c>
      <c r="Z18" s="1086">
        <v>118.33092451318947</v>
      </c>
      <c r="AA18" s="1086">
        <v>125.72695479070852</v>
      </c>
      <c r="AB18" s="1086">
        <v>131.09665471114158</v>
      </c>
      <c r="AC18" s="1086" t="s">
        <v>493</v>
      </c>
    </row>
    <row r="19" spans="1:29" ht="12.5">
      <c r="A19" s="180" t="s">
        <v>445</v>
      </c>
      <c r="B19" s="1085">
        <v>100</v>
      </c>
      <c r="C19" s="1086">
        <v>100.69920805613417</v>
      </c>
      <c r="D19" s="1086">
        <v>95.273840805022445</v>
      </c>
      <c r="E19" s="1086">
        <v>94.7774393624656</v>
      </c>
      <c r="F19" s="1086">
        <v>90.98278651011637</v>
      </c>
      <c r="G19" s="1086">
        <v>84.278305812536388</v>
      </c>
      <c r="H19" s="1086">
        <v>87.61597411982973</v>
      </c>
      <c r="I19" s="1086">
        <v>92.446610391947331</v>
      </c>
      <c r="J19" s="1086">
        <v>96.304966736838338</v>
      </c>
      <c r="K19" s="1086">
        <v>98.369542923687519</v>
      </c>
      <c r="L19" s="1086">
        <v>94.574579634181205</v>
      </c>
      <c r="M19" s="1086">
        <v>94.988470716622402</v>
      </c>
      <c r="N19" s="1086">
        <v>98.677757880953394</v>
      </c>
      <c r="O19" s="1086">
        <v>100.01986081568386</v>
      </c>
      <c r="P19" s="1086">
        <v>99.36241952484886</v>
      </c>
      <c r="Q19" s="1086">
        <v>101.07088785553357</v>
      </c>
      <c r="R19" s="1086">
        <v>106.71181746488212</v>
      </c>
      <c r="S19" s="1086">
        <v>102.64577716674236</v>
      </c>
      <c r="T19" s="1086">
        <v>105.02228246922016</v>
      </c>
      <c r="U19" s="1086">
        <v>102.35651114014277</v>
      </c>
      <c r="V19" s="1086">
        <v>111.79199948469574</v>
      </c>
      <c r="W19" s="1086">
        <v>113.74736710139605</v>
      </c>
      <c r="X19" s="1086">
        <v>109.50710377486024</v>
      </c>
      <c r="Y19" s="1086">
        <v>118.32631545943389</v>
      </c>
      <c r="Z19" s="1086">
        <v>118.33202356765425</v>
      </c>
      <c r="AA19" s="1086">
        <v>117.92428396884942</v>
      </c>
      <c r="AB19" s="1086">
        <v>117.1049093718087</v>
      </c>
      <c r="AC19" s="1086" t="s">
        <v>493</v>
      </c>
    </row>
    <row r="20" spans="1:29" ht="14.15" customHeight="1">
      <c r="A20" s="180" t="s">
        <v>446</v>
      </c>
      <c r="B20" s="1085">
        <v>100</v>
      </c>
      <c r="C20" s="1086">
        <v>101.30718520714508</v>
      </c>
      <c r="D20" s="1086">
        <v>98.2660328771058</v>
      </c>
      <c r="E20" s="1086">
        <v>97.259089863329194</v>
      </c>
      <c r="F20" s="1086">
        <v>104.6743013716181</v>
      </c>
      <c r="G20" s="1086">
        <v>101.4467942159325</v>
      </c>
      <c r="H20" s="1086">
        <v>109.11490288467216</v>
      </c>
      <c r="I20" s="1086">
        <v>106.87480629118711</v>
      </c>
      <c r="J20" s="1086">
        <v>114.46254146456147</v>
      </c>
      <c r="K20" s="1086">
        <v>115.98615540191952</v>
      </c>
      <c r="L20" s="1086">
        <v>119.72732258505894</v>
      </c>
      <c r="M20" s="1086">
        <v>116.49130383046275</v>
      </c>
      <c r="N20" s="1086">
        <v>118.75450921824921</v>
      </c>
      <c r="O20" s="1086">
        <v>115.9372837171578</v>
      </c>
      <c r="P20" s="1086">
        <v>116.20620019119204</v>
      </c>
      <c r="Q20" s="1086">
        <v>121.66606877886741</v>
      </c>
      <c r="R20" s="1086">
        <v>118.37423245768548</v>
      </c>
      <c r="S20" s="1086">
        <v>125.26118702752638</v>
      </c>
      <c r="T20" s="1086">
        <v>135.17519316516422</v>
      </c>
      <c r="U20" s="1086">
        <v>134.75571802854284</v>
      </c>
      <c r="V20" s="1086">
        <v>134.29210934791723</v>
      </c>
      <c r="W20" s="1086">
        <v>130.08395851637789</v>
      </c>
      <c r="X20" s="1086">
        <v>121.21123737045419</v>
      </c>
      <c r="Y20" s="1086">
        <v>134.60969842822772</v>
      </c>
      <c r="Z20" s="1086">
        <v>140.82957360296732</v>
      </c>
      <c r="AA20" s="1086">
        <v>147.02017688927512</v>
      </c>
      <c r="AB20" s="1086" t="s">
        <v>493</v>
      </c>
      <c r="AC20" s="1086" t="s">
        <v>493</v>
      </c>
    </row>
    <row r="21" spans="1:29" ht="12.5">
      <c r="A21" s="180" t="s">
        <v>447</v>
      </c>
      <c r="B21" s="1085">
        <v>100</v>
      </c>
      <c r="C21" s="1086">
        <v>132.68411120904125</v>
      </c>
      <c r="D21" s="1086">
        <v>144.31169254234337</v>
      </c>
      <c r="E21" s="1086">
        <v>170.42647166302308</v>
      </c>
      <c r="F21" s="1086">
        <v>178.49069944336094</v>
      </c>
      <c r="G21" s="1086">
        <v>191.54235633537377</v>
      </c>
      <c r="H21" s="1086">
        <v>196.65886711848361</v>
      </c>
      <c r="I21" s="1086">
        <v>219.00159440430352</v>
      </c>
      <c r="J21" s="1086">
        <v>228.24359524067913</v>
      </c>
      <c r="K21" s="1086">
        <v>211.75138009249957</v>
      </c>
      <c r="L21" s="1086">
        <v>199.65917348658866</v>
      </c>
      <c r="M21" s="1086">
        <v>202.85837158807038</v>
      </c>
      <c r="N21" s="1086">
        <v>203.57299649991364</v>
      </c>
      <c r="O21" s="1086">
        <v>211.65802614924098</v>
      </c>
      <c r="P21" s="1086">
        <v>205.99348682402731</v>
      </c>
      <c r="Q21" s="1086">
        <v>210.16266939903909</v>
      </c>
      <c r="R21" s="1086">
        <v>223.81358145142292</v>
      </c>
      <c r="S21" s="1086">
        <v>220.98237239679355</v>
      </c>
      <c r="T21" s="1086">
        <v>212.97646844086083</v>
      </c>
      <c r="U21" s="1086">
        <v>216.37271694925997</v>
      </c>
      <c r="V21" s="1086">
        <v>234.42743161788314</v>
      </c>
      <c r="W21" s="1086">
        <v>231.68281103759733</v>
      </c>
      <c r="X21" s="1086">
        <v>225.13141902312987</v>
      </c>
      <c r="Y21" s="1086">
        <v>237.18814702490417</v>
      </c>
      <c r="Z21" s="1086">
        <v>247.16396718436874</v>
      </c>
      <c r="AA21" s="1086">
        <v>244.66373372178006</v>
      </c>
      <c r="AB21" s="1086">
        <v>241.74009962102008</v>
      </c>
      <c r="AC21" s="1086" t="s">
        <v>493</v>
      </c>
    </row>
    <row r="22" spans="1:29" ht="12.5">
      <c r="A22" s="180" t="s">
        <v>448</v>
      </c>
      <c r="B22" s="1085">
        <v>100</v>
      </c>
      <c r="C22" s="1086">
        <v>121.41302153304888</v>
      </c>
      <c r="D22" s="1086">
        <v>144.45333860282693</v>
      </c>
      <c r="E22" s="1086">
        <v>156.05150999129444</v>
      </c>
      <c r="F22" s="1086">
        <v>160.32401645544041</v>
      </c>
      <c r="G22" s="1086">
        <v>165.44611906714718</v>
      </c>
      <c r="H22" s="1086">
        <v>179.76729774850457</v>
      </c>
      <c r="I22" s="1086">
        <v>166.34883282560128</v>
      </c>
      <c r="J22" s="1086">
        <v>171.38774296242826</v>
      </c>
      <c r="K22" s="1086">
        <v>172.22343573550131</v>
      </c>
      <c r="L22" s="1086">
        <v>169.89003356826316</v>
      </c>
      <c r="M22" s="1086">
        <v>173.36701554943852</v>
      </c>
      <c r="N22" s="1086">
        <v>168.46167210712412</v>
      </c>
      <c r="O22" s="1086">
        <v>172.02122702138155</v>
      </c>
      <c r="P22" s="1086">
        <v>158.02939718247842</v>
      </c>
      <c r="Q22" s="1086">
        <v>158.68032505348228</v>
      </c>
      <c r="R22" s="1086">
        <v>165.75326125671987</v>
      </c>
      <c r="S22" s="1086">
        <v>164.07810183064748</v>
      </c>
      <c r="T22" s="1086">
        <v>156.5170427931381</v>
      </c>
      <c r="U22" s="1086">
        <v>155.40811928258017</v>
      </c>
      <c r="V22" s="1086">
        <v>157.6401432569304</v>
      </c>
      <c r="W22" s="1086">
        <v>160.99431384945498</v>
      </c>
      <c r="X22" s="1086">
        <v>160.23626622739954</v>
      </c>
      <c r="Y22" s="1086">
        <v>171.26840473660195</v>
      </c>
      <c r="Z22" s="1086">
        <v>167.34049475729509</v>
      </c>
      <c r="AA22" s="1086">
        <v>165.40785607240852</v>
      </c>
      <c r="AB22" s="1086">
        <v>173.33128791619069</v>
      </c>
      <c r="AC22" s="1086" t="s">
        <v>493</v>
      </c>
    </row>
    <row r="23" spans="1:29" ht="14.15" customHeight="1">
      <c r="A23" s="180" t="s">
        <v>495</v>
      </c>
      <c r="B23" s="1085">
        <v>100</v>
      </c>
      <c r="C23" s="1086">
        <v>98.736479742438817</v>
      </c>
      <c r="D23" s="1086">
        <v>110.44214491852446</v>
      </c>
      <c r="E23" s="1086">
        <v>116.06770786993093</v>
      </c>
      <c r="F23" s="1086">
        <v>100.36639892968937</v>
      </c>
      <c r="G23" s="1086">
        <v>98.189042725909616</v>
      </c>
      <c r="H23" s="1086">
        <v>100.76765036709341</v>
      </c>
      <c r="I23" s="1086">
        <v>112.31712615709995</v>
      </c>
      <c r="J23" s="1086">
        <v>104.43237251564209</v>
      </c>
      <c r="K23" s="1086">
        <v>108.92708087114127</v>
      </c>
      <c r="L23" s="1086">
        <v>106.98104903344439</v>
      </c>
      <c r="M23" s="1086">
        <v>115.98713224846875</v>
      </c>
      <c r="N23" s="1086">
        <v>108.94389113821386</v>
      </c>
      <c r="O23" s="1086">
        <v>111.95835966372978</v>
      </c>
      <c r="P23" s="1086">
        <v>111.64680289522242</v>
      </c>
      <c r="Q23" s="1086">
        <v>113.39934210594195</v>
      </c>
      <c r="R23" s="1086">
        <v>135.07527832275662</v>
      </c>
      <c r="S23" s="1086">
        <v>155.34422508275844</v>
      </c>
      <c r="T23" s="1086">
        <v>154.09043338948388</v>
      </c>
      <c r="U23" s="1086">
        <v>148.22668022179047</v>
      </c>
      <c r="V23" s="1086">
        <v>159.96041629678123</v>
      </c>
      <c r="W23" s="1086">
        <v>165.25916940270557</v>
      </c>
      <c r="X23" s="1086">
        <v>158.31682344871982</v>
      </c>
      <c r="Y23" s="1086">
        <v>166.92466761011815</v>
      </c>
      <c r="Z23" s="1086">
        <v>174.22655837194333</v>
      </c>
      <c r="AA23" s="1086">
        <v>174.69847594833843</v>
      </c>
      <c r="AB23" s="1086">
        <v>198.82522107748557</v>
      </c>
      <c r="AC23" s="1086">
        <v>182.89941934178091</v>
      </c>
    </row>
    <row r="24" spans="1:29" ht="14.15" customHeight="1">
      <c r="A24" s="180" t="s">
        <v>450</v>
      </c>
      <c r="B24" s="1085">
        <v>100</v>
      </c>
      <c r="C24" s="1086">
        <v>132.58088444674746</v>
      </c>
      <c r="D24" s="1086">
        <v>161.23959031464648</v>
      </c>
      <c r="E24" s="1086">
        <v>195.03624571399021</v>
      </c>
      <c r="F24" s="1086">
        <v>198.06189920723713</v>
      </c>
      <c r="G24" s="1086">
        <v>195.57916891096517</v>
      </c>
      <c r="H24" s="1086">
        <v>208.03107975666825</v>
      </c>
      <c r="I24" s="1086">
        <v>212.85400486980382</v>
      </c>
      <c r="J24" s="1086">
        <v>217.67815040860197</v>
      </c>
      <c r="K24" s="1086">
        <v>225.31655376330028</v>
      </c>
      <c r="L24" s="1086">
        <v>221.3246602333233</v>
      </c>
      <c r="M24" s="1086">
        <v>211.48890836356992</v>
      </c>
      <c r="N24" s="1086">
        <v>206.8696733592557</v>
      </c>
      <c r="O24" s="1086">
        <v>212.19494553794763</v>
      </c>
      <c r="P24" s="1086">
        <v>210.30308921299942</v>
      </c>
      <c r="Q24" s="1086">
        <v>216.05813276037105</v>
      </c>
      <c r="R24" s="1086">
        <v>228.92732379123598</v>
      </c>
      <c r="S24" s="1086">
        <v>221.1734401684235</v>
      </c>
      <c r="T24" s="1086">
        <v>218.02883799046376</v>
      </c>
      <c r="U24" s="1086">
        <v>220.01577034197788</v>
      </c>
      <c r="V24" s="1086">
        <v>241.80548911759544</v>
      </c>
      <c r="W24" s="1086">
        <v>237.79397415866151</v>
      </c>
      <c r="X24" s="1086">
        <v>236.09710846131438</v>
      </c>
      <c r="Y24" s="1086">
        <v>259.83221633199361</v>
      </c>
      <c r="Z24" s="1086">
        <v>260.72920541246708</v>
      </c>
      <c r="AA24" s="1086">
        <v>256.12187582323031</v>
      </c>
      <c r="AB24" s="1086">
        <v>258.67739492973323</v>
      </c>
      <c r="AC24" s="1086" t="s">
        <v>493</v>
      </c>
    </row>
    <row r="25" spans="1:29" ht="18.75" customHeight="1">
      <c r="A25" s="133" t="s">
        <v>451</v>
      </c>
      <c r="B25" s="1085">
        <v>100</v>
      </c>
      <c r="C25" s="1086">
        <v>103.99457977303814</v>
      </c>
      <c r="D25" s="1086">
        <v>103.05122289639171</v>
      </c>
      <c r="E25" s="1086">
        <v>106.44316004831231</v>
      </c>
      <c r="F25" s="1086">
        <v>107.44270764056371</v>
      </c>
      <c r="G25" s="1086">
        <v>104.82094192967597</v>
      </c>
      <c r="H25" s="1086">
        <v>107.65431313427682</v>
      </c>
      <c r="I25" s="1086">
        <v>110.53403594409063</v>
      </c>
      <c r="J25" s="1086">
        <v>114.17662061235019</v>
      </c>
      <c r="K25" s="1086">
        <v>116.84979551456323</v>
      </c>
      <c r="L25" s="1086">
        <v>116.58441562612776</v>
      </c>
      <c r="M25" s="1086">
        <v>118.37944066289701</v>
      </c>
      <c r="N25" s="1086">
        <v>116.14435049202795</v>
      </c>
      <c r="O25" s="1086">
        <v>117.59671798848279</v>
      </c>
      <c r="P25" s="1086">
        <v>118.71395729721725</v>
      </c>
      <c r="Q25" s="1086">
        <v>120.92958225663244</v>
      </c>
      <c r="R25" s="1086">
        <v>130.15170332443898</v>
      </c>
      <c r="S25" s="1086">
        <v>129.73352290622057</v>
      </c>
      <c r="T25" s="1086">
        <v>130.01723419890425</v>
      </c>
      <c r="U25" s="1086">
        <v>128.91577425428832</v>
      </c>
      <c r="V25" s="1086">
        <v>140.05714808219739</v>
      </c>
      <c r="W25" s="1086">
        <v>142.23746795873686</v>
      </c>
      <c r="X25" s="1086">
        <v>138.97559824169448</v>
      </c>
      <c r="Y25" s="1086">
        <v>148.98939925889053</v>
      </c>
      <c r="Z25" s="1086">
        <v>150.64505866660656</v>
      </c>
      <c r="AA25" s="1086">
        <v>151.38905561911454</v>
      </c>
      <c r="AB25" s="1086">
        <v>154.74945920799217</v>
      </c>
      <c r="AC25" s="1086">
        <v>161.8274876564557</v>
      </c>
    </row>
    <row r="26" spans="1:29" ht="12.75" customHeight="1">
      <c r="B26" s="182"/>
    </row>
    <row r="27" spans="1:29" s="152" customFormat="1" ht="30" customHeight="1">
      <c r="B27" s="1281" t="s">
        <v>1644</v>
      </c>
      <c r="C27" s="1281"/>
      <c r="D27" s="1281"/>
      <c r="E27" s="1281"/>
      <c r="F27" s="1281"/>
      <c r="G27" s="1281"/>
      <c r="H27" s="1281"/>
      <c r="I27" s="1281"/>
      <c r="J27" s="1281"/>
    </row>
    <row r="28" spans="1:29" s="154" customFormat="1" ht="15" customHeight="1">
      <c r="B28" s="1281" t="s">
        <v>499</v>
      </c>
      <c r="C28" s="1281"/>
      <c r="D28" s="1281"/>
      <c r="E28" s="1281"/>
      <c r="F28" s="1281"/>
      <c r="G28" s="1281"/>
      <c r="H28" s="1281"/>
      <c r="I28" s="1281"/>
      <c r="J28" s="1281"/>
    </row>
    <row r="29" spans="1:29" s="154" customFormat="1" ht="25" customHeight="1">
      <c r="B29" s="1281" t="s">
        <v>1565</v>
      </c>
      <c r="C29" s="1281"/>
      <c r="D29" s="1281"/>
      <c r="E29" s="1281"/>
      <c r="F29" s="1281"/>
      <c r="G29" s="1281"/>
      <c r="H29" s="1281"/>
      <c r="I29" s="1281"/>
      <c r="J29" s="1281"/>
    </row>
    <row r="30" spans="1:29" ht="12.75" customHeight="1">
      <c r="B30" s="674"/>
      <c r="C30" s="674"/>
      <c r="D30" s="674"/>
      <c r="E30" s="674"/>
      <c r="F30" s="674"/>
      <c r="G30" s="674"/>
      <c r="H30" s="674"/>
      <c r="I30" s="674"/>
      <c r="J30" s="674"/>
    </row>
  </sheetData>
  <sheetProtection selectLockedCells="1"/>
  <mergeCells count="7">
    <mergeCell ref="AC7:AK7"/>
    <mergeCell ref="B29:J29"/>
    <mergeCell ref="B7:J7"/>
    <mergeCell ref="K7:S7"/>
    <mergeCell ref="T7:AB7"/>
    <mergeCell ref="B27:J27"/>
    <mergeCell ref="B28:J2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&amp;"Arial,Fett"Primärenergieproduktivität*) (preisbereinigt, verkettet) 1991 – 2018
nach Bundesländern</oddHeader>
    <oddFooter>&amp;CStatistische Ämter der Länder – Indikatoren und Kennzahlen, UGRdL 2020</oddFooter>
  </headerFooter>
  <colBreaks count="2" manualBreakCount="2">
    <brk id="10" max="1048575" man="1"/>
    <brk id="19" max="1048575" man="1"/>
  </colBreaks>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J50"/>
  <sheetViews>
    <sheetView showGridLines="0" showRowColHeaders="0" zoomScaleNormal="100" workbookViewId="0">
      <pane xSplit="1" topLeftCell="B1" activePane="topRight" state="frozen"/>
      <selection pane="topRight"/>
    </sheetView>
  </sheetViews>
  <sheetFormatPr baseColWidth="10" defaultColWidth="11.453125" defaultRowHeight="12.5"/>
  <cols>
    <col min="1" max="1" width="23" style="643" bestFit="1" customWidth="1"/>
    <col min="2" max="28" width="11.54296875" style="161" customWidth="1"/>
    <col min="29" max="16384" width="11.453125" style="161"/>
  </cols>
  <sheetData>
    <row r="1" spans="1:36">
      <c r="A1" s="737" t="s">
        <v>322</v>
      </c>
    </row>
    <row r="3" spans="1:36" ht="12" customHeight="1">
      <c r="A3" s="162" t="s">
        <v>980</v>
      </c>
      <c r="B3" s="126" t="s">
        <v>1185</v>
      </c>
      <c r="C3" s="125"/>
      <c r="D3" s="125"/>
      <c r="E3" s="125"/>
      <c r="F3" s="125"/>
      <c r="G3" s="125"/>
      <c r="H3" s="125"/>
      <c r="I3" s="125"/>
      <c r="J3" s="125"/>
      <c r="K3" s="674"/>
      <c r="L3" s="674"/>
      <c r="M3" s="674"/>
      <c r="N3" s="674"/>
      <c r="P3" s="674"/>
    </row>
    <row r="4" spans="1:36" ht="13">
      <c r="A4" s="125"/>
      <c r="B4" s="125"/>
      <c r="C4" s="125"/>
      <c r="D4" s="125"/>
      <c r="E4" s="125"/>
      <c r="F4" s="127"/>
      <c r="G4" s="128"/>
      <c r="H4" s="128"/>
      <c r="I4" s="128"/>
      <c r="J4" s="125"/>
      <c r="K4" s="674"/>
      <c r="L4" s="674"/>
      <c r="M4" s="674"/>
      <c r="N4" s="674"/>
      <c r="P4" s="674"/>
    </row>
    <row r="5" spans="1:36">
      <c r="A5" s="733" t="s">
        <v>433</v>
      </c>
      <c r="B5" s="731">
        <v>1991</v>
      </c>
      <c r="C5" s="731">
        <v>1992</v>
      </c>
      <c r="D5" s="731">
        <v>1993</v>
      </c>
      <c r="E5" s="731">
        <v>1994</v>
      </c>
      <c r="F5" s="731">
        <v>1995</v>
      </c>
      <c r="G5" s="731">
        <v>1996</v>
      </c>
      <c r="H5" s="731">
        <v>1997</v>
      </c>
      <c r="I5" s="731">
        <v>1998</v>
      </c>
      <c r="J5" s="731">
        <v>1999</v>
      </c>
      <c r="K5" s="731">
        <v>2000</v>
      </c>
      <c r="L5" s="731">
        <v>2001</v>
      </c>
      <c r="M5" s="731">
        <v>2002</v>
      </c>
      <c r="N5" s="731">
        <v>2003</v>
      </c>
      <c r="O5" s="731">
        <v>2004</v>
      </c>
      <c r="P5" s="731">
        <v>2005</v>
      </c>
      <c r="Q5" s="731">
        <v>2006</v>
      </c>
      <c r="R5" s="731">
        <v>2007</v>
      </c>
      <c r="S5" s="731">
        <v>2008</v>
      </c>
      <c r="T5" s="731">
        <v>2009</v>
      </c>
      <c r="U5" s="731">
        <v>2010</v>
      </c>
      <c r="V5" s="731">
        <v>2011</v>
      </c>
      <c r="W5" s="731">
        <v>2012</v>
      </c>
      <c r="X5" s="731">
        <v>2013</v>
      </c>
      <c r="Y5" s="731">
        <v>2014</v>
      </c>
      <c r="Z5" s="731">
        <v>2015</v>
      </c>
      <c r="AA5" s="731">
        <v>2016</v>
      </c>
      <c r="AB5" s="731">
        <v>2017</v>
      </c>
      <c r="AC5" s="731">
        <v>2018</v>
      </c>
      <c r="AD5" s="731">
        <v>2019</v>
      </c>
    </row>
    <row r="6" spans="1:36" ht="13">
      <c r="A6" s="125"/>
      <c r="B6" s="125"/>
      <c r="C6" s="125"/>
      <c r="D6" s="125"/>
      <c r="E6" s="125"/>
      <c r="F6" s="127"/>
      <c r="G6" s="128"/>
      <c r="H6" s="128"/>
      <c r="I6" s="128"/>
      <c r="J6" s="125"/>
      <c r="K6" s="674"/>
      <c r="L6" s="674"/>
      <c r="M6" s="674"/>
      <c r="N6" s="674"/>
      <c r="P6" s="674"/>
    </row>
    <row r="7" spans="1:36" ht="13">
      <c r="A7" s="734"/>
      <c r="B7" s="1378" t="s">
        <v>1186</v>
      </c>
      <c r="C7" s="1378"/>
      <c r="D7" s="1378"/>
      <c r="E7" s="1378"/>
      <c r="F7" s="1378"/>
      <c r="G7" s="1378"/>
      <c r="H7" s="1378"/>
      <c r="I7" s="1378"/>
      <c r="J7" s="1378"/>
      <c r="K7" s="1378" t="s">
        <v>1186</v>
      </c>
      <c r="L7" s="1378"/>
      <c r="M7" s="1378"/>
      <c r="N7" s="1378"/>
      <c r="O7" s="1378"/>
      <c r="P7" s="1378"/>
      <c r="Q7" s="1378"/>
      <c r="R7" s="1378"/>
      <c r="S7" s="1378"/>
      <c r="T7" s="1378" t="s">
        <v>1186</v>
      </c>
      <c r="U7" s="1378"/>
      <c r="V7" s="1378"/>
      <c r="W7" s="1378"/>
      <c r="X7" s="1378"/>
      <c r="Y7" s="1378"/>
      <c r="Z7" s="1378"/>
      <c r="AA7" s="1378"/>
      <c r="AB7" s="1378"/>
      <c r="AC7" s="1364" t="s">
        <v>1186</v>
      </c>
      <c r="AD7" s="1364"/>
      <c r="AE7" s="1364"/>
      <c r="AF7" s="1364"/>
      <c r="AG7" s="1364"/>
      <c r="AH7" s="1364"/>
      <c r="AI7" s="1364"/>
      <c r="AJ7" s="1364"/>
    </row>
    <row r="8" spans="1:36" ht="13">
      <c r="A8" s="128"/>
      <c r="B8" s="674"/>
      <c r="C8" s="130"/>
      <c r="D8" s="130"/>
      <c r="E8" s="130"/>
      <c r="F8" s="130"/>
      <c r="G8" s="130"/>
      <c r="H8" s="130"/>
      <c r="I8" s="130"/>
      <c r="J8" s="130"/>
      <c r="K8" s="674"/>
      <c r="L8" s="674"/>
      <c r="M8" s="674"/>
      <c r="N8" s="674"/>
      <c r="P8" s="674"/>
    </row>
    <row r="9" spans="1:36">
      <c r="A9" s="180" t="s">
        <v>435</v>
      </c>
      <c r="B9" s="741">
        <v>72.163708782574105</v>
      </c>
      <c r="C9" s="741">
        <v>72.638475071550204</v>
      </c>
      <c r="D9" s="741">
        <v>69.675211920026058</v>
      </c>
      <c r="E9" s="741">
        <v>70.971697748982564</v>
      </c>
      <c r="F9" s="741">
        <v>72.130963450601755</v>
      </c>
      <c r="G9" s="741">
        <v>72.829792639204683</v>
      </c>
      <c r="H9" s="741">
        <v>74.108752431586197</v>
      </c>
      <c r="I9" s="741">
        <v>75.871940335535044</v>
      </c>
      <c r="J9" s="741">
        <v>77.794331473074024</v>
      </c>
      <c r="K9" s="741">
        <v>80.5366450545757</v>
      </c>
      <c r="L9" s="741">
        <v>83.168061670497764</v>
      </c>
      <c r="M9" s="741">
        <v>82.436428029903382</v>
      </c>
      <c r="N9" s="741">
        <v>82.271751395649289</v>
      </c>
      <c r="O9" s="741">
        <v>82.521490156648809</v>
      </c>
      <c r="P9" s="741">
        <v>82.940160708591193</v>
      </c>
      <c r="Q9" s="741">
        <v>88.210034020792946</v>
      </c>
      <c r="R9" s="741">
        <v>91.437321712973358</v>
      </c>
      <c r="S9" s="741">
        <v>91.820831261038933</v>
      </c>
      <c r="T9" s="741">
        <v>82.787990874116019</v>
      </c>
      <c r="U9" s="741">
        <v>89.226150770334357</v>
      </c>
      <c r="V9" s="741">
        <v>93.876536587159848</v>
      </c>
      <c r="W9" s="741">
        <v>94.542664403967706</v>
      </c>
      <c r="X9" s="741">
        <v>95.234330593272645</v>
      </c>
      <c r="Y9" s="741">
        <v>97.339483805695224</v>
      </c>
      <c r="Z9" s="218">
        <v>100</v>
      </c>
      <c r="AA9" s="741">
        <v>101.0410419602286</v>
      </c>
      <c r="AB9" s="741">
        <v>104.64485771546634</v>
      </c>
      <c r="AC9" s="741">
        <v>107.02406687477541</v>
      </c>
      <c r="AD9" s="741">
        <v>107.10180182334312</v>
      </c>
    </row>
    <row r="10" spans="1:36">
      <c r="A10" s="180" t="s">
        <v>436</v>
      </c>
      <c r="B10" s="741">
        <v>64.964136430788145</v>
      </c>
      <c r="C10" s="741">
        <v>66.775639608862704</v>
      </c>
      <c r="D10" s="741">
        <v>65.623172221791506</v>
      </c>
      <c r="E10" s="741">
        <v>66.693981839017368</v>
      </c>
      <c r="F10" s="741">
        <v>67.280318195180513</v>
      </c>
      <c r="G10" s="741">
        <v>68.014972017250756</v>
      </c>
      <c r="H10" s="741">
        <v>69.426709868546027</v>
      </c>
      <c r="I10" s="741">
        <v>71.93136980248471</v>
      </c>
      <c r="J10" s="741">
        <v>73.923720252307973</v>
      </c>
      <c r="K10" s="741">
        <v>77.320392701085154</v>
      </c>
      <c r="L10" s="741">
        <v>79.553035591957894</v>
      </c>
      <c r="M10" s="741">
        <v>80.200193131681743</v>
      </c>
      <c r="N10" s="741">
        <v>79.027846977066829</v>
      </c>
      <c r="O10" s="741">
        <v>80.711536918814105</v>
      </c>
      <c r="P10" s="741">
        <v>81.750962058634315</v>
      </c>
      <c r="Q10" s="741">
        <v>84.948319379870014</v>
      </c>
      <c r="R10" s="741">
        <v>87.628780379269756</v>
      </c>
      <c r="S10" s="741">
        <v>87.721805683695024</v>
      </c>
      <c r="T10" s="741">
        <v>84.017496460592625</v>
      </c>
      <c r="U10" s="741">
        <v>88.257348008256145</v>
      </c>
      <c r="V10" s="741">
        <v>93.623577565492425</v>
      </c>
      <c r="W10" s="741">
        <v>94.574398404592117</v>
      </c>
      <c r="X10" s="741">
        <v>95.765556985269754</v>
      </c>
      <c r="Y10" s="741">
        <v>98.110833874156285</v>
      </c>
      <c r="Z10" s="218">
        <v>100</v>
      </c>
      <c r="AA10" s="741">
        <v>102.50215478099399</v>
      </c>
      <c r="AB10" s="741">
        <v>105.97581191936018</v>
      </c>
      <c r="AC10" s="741">
        <v>106.98917364772466</v>
      </c>
      <c r="AD10" s="741">
        <v>107.54241812072831</v>
      </c>
    </row>
    <row r="11" spans="1:36">
      <c r="A11" s="180" t="s">
        <v>437</v>
      </c>
      <c r="B11" s="741">
        <v>76.876389119251229</v>
      </c>
      <c r="C11" s="741">
        <v>79.751759852594617</v>
      </c>
      <c r="D11" s="741">
        <v>82.038396290922663</v>
      </c>
      <c r="E11" s="741">
        <v>83.324436365474483</v>
      </c>
      <c r="F11" s="741">
        <v>84.534069167808894</v>
      </c>
      <c r="G11" s="741">
        <v>83.562849460809844</v>
      </c>
      <c r="H11" s="741">
        <v>81.963795867705457</v>
      </c>
      <c r="I11" s="741">
        <v>82.347725985732353</v>
      </c>
      <c r="J11" s="741">
        <v>82.283452502351878</v>
      </c>
      <c r="K11" s="741">
        <v>83.504886310610374</v>
      </c>
      <c r="L11" s="741">
        <v>83.320670283457403</v>
      </c>
      <c r="M11" s="741">
        <v>81.586872554823799</v>
      </c>
      <c r="N11" s="741">
        <v>79.625346648349279</v>
      </c>
      <c r="O11" s="741">
        <v>78.749315031280545</v>
      </c>
      <c r="P11" s="741">
        <v>80.20147542874129</v>
      </c>
      <c r="Q11" s="741">
        <v>82.893978878736135</v>
      </c>
      <c r="R11" s="741">
        <v>85.368361936846455</v>
      </c>
      <c r="S11" s="741">
        <v>88.588789688060416</v>
      </c>
      <c r="T11" s="741">
        <v>87.588632536940565</v>
      </c>
      <c r="U11" s="741">
        <v>90.157171038980451</v>
      </c>
      <c r="V11" s="741">
        <v>93.630697756284405</v>
      </c>
      <c r="W11" s="741">
        <v>93.458721897101938</v>
      </c>
      <c r="X11" s="741">
        <v>93.776955983437134</v>
      </c>
      <c r="Y11" s="741">
        <v>96.318170023563994</v>
      </c>
      <c r="Z11" s="218">
        <v>100</v>
      </c>
      <c r="AA11" s="741">
        <v>105.33257714843973</v>
      </c>
      <c r="AB11" s="741">
        <v>108.77227228317786</v>
      </c>
      <c r="AC11" s="741">
        <v>111.80248974705121</v>
      </c>
      <c r="AD11" s="741">
        <v>115.1483569146023</v>
      </c>
    </row>
    <row r="12" spans="1:36">
      <c r="A12" s="180" t="s">
        <v>438</v>
      </c>
      <c r="B12" s="741">
        <v>49.899607505971311</v>
      </c>
      <c r="C12" s="741">
        <v>54.374723358445699</v>
      </c>
      <c r="D12" s="741">
        <v>60.731779674433433</v>
      </c>
      <c r="E12" s="741">
        <v>67.328604970993325</v>
      </c>
      <c r="F12" s="741">
        <v>72.679147975500143</v>
      </c>
      <c r="G12" s="741">
        <v>75.741067223799377</v>
      </c>
      <c r="H12" s="741">
        <v>77.459854707021648</v>
      </c>
      <c r="I12" s="741">
        <v>78.442099616337529</v>
      </c>
      <c r="J12" s="741">
        <v>81.672990015726086</v>
      </c>
      <c r="K12" s="741">
        <v>84.106829868053808</v>
      </c>
      <c r="L12" s="741">
        <v>84.319342904065508</v>
      </c>
      <c r="M12" s="741">
        <v>84.357265165398999</v>
      </c>
      <c r="N12" s="741">
        <v>84.341442119039783</v>
      </c>
      <c r="O12" s="741">
        <v>85.708725905965366</v>
      </c>
      <c r="P12" s="741">
        <v>86.371009452399406</v>
      </c>
      <c r="Q12" s="741">
        <v>89.389899181783278</v>
      </c>
      <c r="R12" s="741">
        <v>90.710507640924959</v>
      </c>
      <c r="S12" s="741">
        <v>92.485456551447726</v>
      </c>
      <c r="T12" s="741">
        <v>89.868071549174076</v>
      </c>
      <c r="U12" s="741">
        <v>92.483474356747124</v>
      </c>
      <c r="V12" s="741">
        <v>93.375089510714574</v>
      </c>
      <c r="W12" s="741">
        <v>94.489029530979238</v>
      </c>
      <c r="X12" s="741">
        <v>94.924025215122256</v>
      </c>
      <c r="Y12" s="741">
        <v>98.52245788798713</v>
      </c>
      <c r="Z12" s="218">
        <v>100</v>
      </c>
      <c r="AA12" s="741">
        <v>101.81711785982385</v>
      </c>
      <c r="AB12" s="741">
        <v>104.05105837172795</v>
      </c>
      <c r="AC12" s="741">
        <v>105.17989177955019</v>
      </c>
      <c r="AD12" s="741">
        <v>105.99094099546498</v>
      </c>
    </row>
    <row r="13" spans="1:36">
      <c r="A13" s="180" t="s">
        <v>439</v>
      </c>
      <c r="B13" s="741">
        <v>86.201163428004904</v>
      </c>
      <c r="C13" s="741">
        <v>85.011904410286789</v>
      </c>
      <c r="D13" s="741">
        <v>81.513625088489036</v>
      </c>
      <c r="E13" s="741">
        <v>82.692231278416145</v>
      </c>
      <c r="F13" s="741">
        <v>82.687537606673914</v>
      </c>
      <c r="G13" s="741">
        <v>82.624707682517666</v>
      </c>
      <c r="H13" s="741">
        <v>84.79503212870263</v>
      </c>
      <c r="I13" s="741">
        <v>85.28326708976617</v>
      </c>
      <c r="J13" s="741">
        <v>84.906788783685727</v>
      </c>
      <c r="K13" s="741">
        <v>88.759959601967623</v>
      </c>
      <c r="L13" s="741">
        <v>90.416080421088637</v>
      </c>
      <c r="M13" s="741">
        <v>91.760624479307495</v>
      </c>
      <c r="N13" s="741">
        <v>92.616208287193444</v>
      </c>
      <c r="O13" s="741">
        <v>92.537214150876764</v>
      </c>
      <c r="P13" s="741">
        <v>93.553730982878761</v>
      </c>
      <c r="Q13" s="741">
        <v>97.761894526542164</v>
      </c>
      <c r="R13" s="741">
        <v>99.030568626801113</v>
      </c>
      <c r="S13" s="741">
        <v>99.055978475252076</v>
      </c>
      <c r="T13" s="741">
        <v>89.669285906171964</v>
      </c>
      <c r="U13" s="741">
        <v>94.154633829928812</v>
      </c>
      <c r="V13" s="741">
        <v>96.083404139100921</v>
      </c>
      <c r="W13" s="741">
        <v>99.008298709156534</v>
      </c>
      <c r="X13" s="741">
        <v>98.044637749783931</v>
      </c>
      <c r="Y13" s="741">
        <v>99.231734206010444</v>
      </c>
      <c r="Z13" s="218">
        <v>100</v>
      </c>
      <c r="AA13" s="741">
        <v>102.09081392517338</v>
      </c>
      <c r="AB13" s="741">
        <v>103.1975587325915</v>
      </c>
      <c r="AC13" s="741">
        <v>103.4819421397949</v>
      </c>
      <c r="AD13" s="741">
        <v>103.6745511956388</v>
      </c>
    </row>
    <row r="14" spans="1:36">
      <c r="A14" s="180" t="s">
        <v>440</v>
      </c>
      <c r="B14" s="741">
        <v>75.805328221568985</v>
      </c>
      <c r="C14" s="741">
        <v>75.309545549051521</v>
      </c>
      <c r="D14" s="741">
        <v>75.306335933239467</v>
      </c>
      <c r="E14" s="741">
        <v>76.043898973121514</v>
      </c>
      <c r="F14" s="741">
        <v>76.398225750672708</v>
      </c>
      <c r="G14" s="741">
        <v>77.972673084528665</v>
      </c>
      <c r="H14" s="741">
        <v>80.782365979136344</v>
      </c>
      <c r="I14" s="741">
        <v>81.797138765442256</v>
      </c>
      <c r="J14" s="741">
        <v>83.084773486151491</v>
      </c>
      <c r="K14" s="741">
        <v>85.103976606917783</v>
      </c>
      <c r="L14" s="741">
        <v>89.715580316845816</v>
      </c>
      <c r="M14" s="741">
        <v>90.098302727558746</v>
      </c>
      <c r="N14" s="741">
        <v>88.046207133821639</v>
      </c>
      <c r="O14" s="741">
        <v>88.649569021001881</v>
      </c>
      <c r="P14" s="741">
        <v>90.000001870996073</v>
      </c>
      <c r="Q14" s="741">
        <v>91.543498027045104</v>
      </c>
      <c r="R14" s="741">
        <v>93.562772130165555</v>
      </c>
      <c r="S14" s="741">
        <v>97.236245381035388</v>
      </c>
      <c r="T14" s="741">
        <v>93.207085233009565</v>
      </c>
      <c r="U14" s="741">
        <v>93.751361479327926</v>
      </c>
      <c r="V14" s="741">
        <v>94.26529776547369</v>
      </c>
      <c r="W14" s="741">
        <v>94.693919817517795</v>
      </c>
      <c r="X14" s="741">
        <v>97.536700806350794</v>
      </c>
      <c r="Y14" s="741">
        <v>97.180965184166851</v>
      </c>
      <c r="Z14" s="218">
        <v>100</v>
      </c>
      <c r="AA14" s="741">
        <v>102.63628265024101</v>
      </c>
      <c r="AB14" s="741">
        <v>103.51114193360753</v>
      </c>
      <c r="AC14" s="741">
        <v>105.22915909975653</v>
      </c>
      <c r="AD14" s="741">
        <v>107.53626546457924</v>
      </c>
    </row>
    <row r="15" spans="1:36">
      <c r="A15" s="180" t="s">
        <v>441</v>
      </c>
      <c r="B15" s="741">
        <v>80.281565556664063</v>
      </c>
      <c r="C15" s="741">
        <v>81.236129988249289</v>
      </c>
      <c r="D15" s="741">
        <v>79.874782961009785</v>
      </c>
      <c r="E15" s="741">
        <v>80.576090559595684</v>
      </c>
      <c r="F15" s="741">
        <v>81.29657883939889</v>
      </c>
      <c r="G15" s="741">
        <v>82.909516966971935</v>
      </c>
      <c r="H15" s="741">
        <v>84.292075794583823</v>
      </c>
      <c r="I15" s="741">
        <v>85.933821549772205</v>
      </c>
      <c r="J15" s="741">
        <v>88.451144276344465</v>
      </c>
      <c r="K15" s="741">
        <v>91.538396775976565</v>
      </c>
      <c r="L15" s="741">
        <v>93.711945458698366</v>
      </c>
      <c r="M15" s="741">
        <v>92.209925761296617</v>
      </c>
      <c r="N15" s="741">
        <v>92.6209476630616</v>
      </c>
      <c r="O15" s="741">
        <v>92.651514398813134</v>
      </c>
      <c r="P15" s="741">
        <v>92.945261308829259</v>
      </c>
      <c r="Q15" s="741">
        <v>95.900984286211397</v>
      </c>
      <c r="R15" s="741">
        <v>98.271737326671499</v>
      </c>
      <c r="S15" s="741">
        <v>98.890024148091129</v>
      </c>
      <c r="T15" s="741">
        <v>91.751120877523022</v>
      </c>
      <c r="U15" s="741">
        <v>94.527010565329405</v>
      </c>
      <c r="V15" s="741">
        <v>97.917914116721803</v>
      </c>
      <c r="W15" s="741">
        <v>97.078934785277809</v>
      </c>
      <c r="X15" s="741">
        <v>97.566178960150182</v>
      </c>
      <c r="Y15" s="741">
        <v>99.210704655955126</v>
      </c>
      <c r="Z15" s="218">
        <v>100</v>
      </c>
      <c r="AA15" s="741">
        <v>102.59336332393764</v>
      </c>
      <c r="AB15" s="741">
        <v>104.58431551635454</v>
      </c>
      <c r="AC15" s="741">
        <v>105.9111851371445</v>
      </c>
      <c r="AD15" s="741">
        <v>107.11317164189833</v>
      </c>
    </row>
    <row r="16" spans="1:36">
      <c r="A16" s="180" t="s">
        <v>442</v>
      </c>
      <c r="B16" s="741">
        <v>58.834499936612133</v>
      </c>
      <c r="C16" s="741">
        <v>63.428808464145412</v>
      </c>
      <c r="D16" s="741">
        <v>69.620103991861853</v>
      </c>
      <c r="E16" s="741">
        <v>77.298897163497031</v>
      </c>
      <c r="F16" s="741">
        <v>83.072754120484191</v>
      </c>
      <c r="G16" s="741">
        <v>85.354371947512448</v>
      </c>
      <c r="H16" s="741">
        <v>86.631242448966674</v>
      </c>
      <c r="I16" s="741">
        <v>86.876377339514931</v>
      </c>
      <c r="J16" s="741">
        <v>88.974952973464752</v>
      </c>
      <c r="K16" s="741">
        <v>89.134237530487994</v>
      </c>
      <c r="L16" s="741">
        <v>88.283628529377523</v>
      </c>
      <c r="M16" s="741">
        <v>88.595740360974602</v>
      </c>
      <c r="N16" s="741">
        <v>88.38044154049895</v>
      </c>
      <c r="O16" s="741">
        <v>88.951127797389319</v>
      </c>
      <c r="P16" s="741">
        <v>88.553687357837219</v>
      </c>
      <c r="Q16" s="741">
        <v>90.395710259678253</v>
      </c>
      <c r="R16" s="741">
        <v>93.487147833769882</v>
      </c>
      <c r="S16" s="741">
        <v>94.306289695304656</v>
      </c>
      <c r="T16" s="741">
        <v>93.180238811085871</v>
      </c>
      <c r="U16" s="741">
        <v>94.12432495142167</v>
      </c>
      <c r="V16" s="741">
        <v>96.310154889327151</v>
      </c>
      <c r="W16" s="741">
        <v>95.872187510286253</v>
      </c>
      <c r="X16" s="741">
        <v>96.107812509067401</v>
      </c>
      <c r="Y16" s="741">
        <v>99.043989137025065</v>
      </c>
      <c r="Z16" s="218">
        <v>100</v>
      </c>
      <c r="AA16" s="741">
        <v>101.18183093536339</v>
      </c>
      <c r="AB16" s="741">
        <v>105.1691712322508</v>
      </c>
      <c r="AC16" s="741">
        <v>105.51153969277641</v>
      </c>
      <c r="AD16" s="741">
        <v>107.13358913124425</v>
      </c>
    </row>
    <row r="17" spans="1:30">
      <c r="A17" s="180" t="s">
        <v>443</v>
      </c>
      <c r="B17" s="741">
        <v>77.907966444113853</v>
      </c>
      <c r="C17" s="741">
        <v>78.936575743007921</v>
      </c>
      <c r="D17" s="741">
        <v>77.602187997858493</v>
      </c>
      <c r="E17" s="741">
        <v>78.978354508835878</v>
      </c>
      <c r="F17" s="741">
        <v>78.204208189931194</v>
      </c>
      <c r="G17" s="741">
        <v>78.160217747907907</v>
      </c>
      <c r="H17" s="741">
        <v>79.481741995593836</v>
      </c>
      <c r="I17" s="741">
        <v>81.306293183466224</v>
      </c>
      <c r="J17" s="741">
        <v>82.529332938848242</v>
      </c>
      <c r="K17" s="741">
        <v>84.887909422121183</v>
      </c>
      <c r="L17" s="741">
        <v>84.679466941347485</v>
      </c>
      <c r="M17" s="741">
        <v>83.329897344348836</v>
      </c>
      <c r="N17" s="741">
        <v>83.009522981332793</v>
      </c>
      <c r="O17" s="741">
        <v>84.403263231800238</v>
      </c>
      <c r="P17" s="741">
        <v>86.032081777606777</v>
      </c>
      <c r="Q17" s="741">
        <v>89.526290375460647</v>
      </c>
      <c r="R17" s="741">
        <v>92.056821571304084</v>
      </c>
      <c r="S17" s="741">
        <v>93.665861016569295</v>
      </c>
      <c r="T17" s="741">
        <v>88.579274644638119</v>
      </c>
      <c r="U17" s="741">
        <v>93.435564786775814</v>
      </c>
      <c r="V17" s="741">
        <v>97.806931126451573</v>
      </c>
      <c r="W17" s="741">
        <v>98.370312150276121</v>
      </c>
      <c r="X17" s="741">
        <v>97.516326666454276</v>
      </c>
      <c r="Y17" s="741">
        <v>100.3649567308168</v>
      </c>
      <c r="Z17" s="218">
        <v>100</v>
      </c>
      <c r="AA17" s="741">
        <v>106.03938117783949</v>
      </c>
      <c r="AB17" s="741">
        <v>106.89666493028018</v>
      </c>
      <c r="AC17" s="741">
        <v>109.33479741598326</v>
      </c>
      <c r="AD17" s="741">
        <v>110.31571820241346</v>
      </c>
    </row>
    <row r="18" spans="1:30">
      <c r="A18" s="180" t="s">
        <v>444</v>
      </c>
      <c r="B18" s="741">
        <v>81.430094949432913</v>
      </c>
      <c r="C18" s="741">
        <v>82.278614544043705</v>
      </c>
      <c r="D18" s="741">
        <v>80.391212488586547</v>
      </c>
      <c r="E18" s="741">
        <v>81.346345990515076</v>
      </c>
      <c r="F18" s="741">
        <v>82.349279475841456</v>
      </c>
      <c r="G18" s="741">
        <v>82.284562000931302</v>
      </c>
      <c r="H18" s="741">
        <v>83.91206877079226</v>
      </c>
      <c r="I18" s="741">
        <v>85.61720780766359</v>
      </c>
      <c r="J18" s="741">
        <v>86.512020318587062</v>
      </c>
      <c r="K18" s="741">
        <v>88.466896857983173</v>
      </c>
      <c r="L18" s="741">
        <v>89.532265464774682</v>
      </c>
      <c r="M18" s="741">
        <v>89.703515279081003</v>
      </c>
      <c r="N18" s="741">
        <v>88.518864021744974</v>
      </c>
      <c r="O18" s="741">
        <v>89.695600554548136</v>
      </c>
      <c r="P18" s="741">
        <v>90.03188174087596</v>
      </c>
      <c r="Q18" s="741">
        <v>92.627100950294206</v>
      </c>
      <c r="R18" s="741">
        <v>95.918040177470672</v>
      </c>
      <c r="S18" s="741">
        <v>97.033937143286337</v>
      </c>
      <c r="T18" s="741">
        <v>91.794425706860437</v>
      </c>
      <c r="U18" s="741">
        <v>94.018531722481811</v>
      </c>
      <c r="V18" s="741">
        <v>96.683260944751822</v>
      </c>
      <c r="W18" s="741">
        <v>96.322274302480366</v>
      </c>
      <c r="X18" s="741">
        <v>96.494696131569995</v>
      </c>
      <c r="Y18" s="741">
        <v>98.409889769471974</v>
      </c>
      <c r="Z18" s="218">
        <v>100</v>
      </c>
      <c r="AA18" s="741">
        <v>101.12345697292236</v>
      </c>
      <c r="AB18" s="741">
        <v>103.52939176779884</v>
      </c>
      <c r="AC18" s="741">
        <v>105.17908032412294</v>
      </c>
      <c r="AD18" s="741">
        <v>105.38965518701842</v>
      </c>
    </row>
    <row r="19" spans="1:30">
      <c r="A19" s="180" t="s">
        <v>445</v>
      </c>
      <c r="B19" s="741">
        <v>79.417900638079871</v>
      </c>
      <c r="C19" s="741">
        <v>79.950474099999624</v>
      </c>
      <c r="D19" s="741">
        <v>77.436689313501574</v>
      </c>
      <c r="E19" s="741">
        <v>78.645176005512198</v>
      </c>
      <c r="F19" s="741">
        <v>79.533352316293204</v>
      </c>
      <c r="G19" s="741">
        <v>79.108875018007623</v>
      </c>
      <c r="H19" s="741">
        <v>81.385030384772577</v>
      </c>
      <c r="I19" s="741">
        <v>81.644522087057993</v>
      </c>
      <c r="J19" s="741">
        <v>83.192917521774689</v>
      </c>
      <c r="K19" s="741">
        <v>84.941433314941932</v>
      </c>
      <c r="L19" s="741">
        <v>83.698961069144204</v>
      </c>
      <c r="M19" s="741">
        <v>84.458358561260724</v>
      </c>
      <c r="N19" s="741">
        <v>84.128779461573174</v>
      </c>
      <c r="O19" s="741">
        <v>86.187713444088729</v>
      </c>
      <c r="P19" s="741">
        <v>86.040127420022088</v>
      </c>
      <c r="Q19" s="741">
        <v>89.150944695209063</v>
      </c>
      <c r="R19" s="741">
        <v>91.314219761192319</v>
      </c>
      <c r="S19" s="741">
        <v>91.568828855588691</v>
      </c>
      <c r="T19" s="741">
        <v>86.96133477212679</v>
      </c>
      <c r="U19" s="741">
        <v>91.598121823787537</v>
      </c>
      <c r="V19" s="741">
        <v>94.357809886159174</v>
      </c>
      <c r="W19" s="741">
        <v>95.556586805574213</v>
      </c>
      <c r="X19" s="741">
        <v>95.507048726309904</v>
      </c>
      <c r="Y19" s="741">
        <v>97.470020759738446</v>
      </c>
      <c r="Z19" s="218">
        <v>100</v>
      </c>
      <c r="AA19" s="741">
        <v>101.11165480922061</v>
      </c>
      <c r="AB19" s="741">
        <v>102.52617452924665</v>
      </c>
      <c r="AC19" s="741">
        <v>103.82015586346363</v>
      </c>
      <c r="AD19" s="741">
        <v>102.42204846755821</v>
      </c>
    </row>
    <row r="20" spans="1:30">
      <c r="A20" s="180" t="s">
        <v>446</v>
      </c>
      <c r="B20" s="741">
        <v>83.892115321538412</v>
      </c>
      <c r="C20" s="741">
        <v>83.296618380982636</v>
      </c>
      <c r="D20" s="741">
        <v>79.465215442103684</v>
      </c>
      <c r="E20" s="741">
        <v>81.625695588614363</v>
      </c>
      <c r="F20" s="741">
        <v>83.346450215282957</v>
      </c>
      <c r="G20" s="741">
        <v>81.176046005903245</v>
      </c>
      <c r="H20" s="741">
        <v>82.714676108251567</v>
      </c>
      <c r="I20" s="741">
        <v>84.633497368411909</v>
      </c>
      <c r="J20" s="741">
        <v>86.618432811078819</v>
      </c>
      <c r="K20" s="741">
        <v>90.409492908964154</v>
      </c>
      <c r="L20" s="741">
        <v>92.208946365442515</v>
      </c>
      <c r="M20" s="741">
        <v>90.783158387368019</v>
      </c>
      <c r="N20" s="741">
        <v>90.503625307827846</v>
      </c>
      <c r="O20" s="741">
        <v>93.380601155508913</v>
      </c>
      <c r="P20" s="741">
        <v>96.677511724690305</v>
      </c>
      <c r="Q20" s="741">
        <v>99.677609941349473</v>
      </c>
      <c r="R20" s="741">
        <v>101.6642379932357</v>
      </c>
      <c r="S20" s="741">
        <v>101.86149405422189</v>
      </c>
      <c r="T20" s="741">
        <v>91.111858370883581</v>
      </c>
      <c r="U20" s="741">
        <v>95.780435969730107</v>
      </c>
      <c r="V20" s="741">
        <v>100.24160441539679</v>
      </c>
      <c r="W20" s="741">
        <v>98.705639007554666</v>
      </c>
      <c r="X20" s="741">
        <v>96.270377873721344</v>
      </c>
      <c r="Y20" s="741">
        <v>99.342294016238981</v>
      </c>
      <c r="Z20" s="218">
        <v>100</v>
      </c>
      <c r="AA20" s="741">
        <v>99.686487032891648</v>
      </c>
      <c r="AB20" s="741">
        <v>101.55475360670708</v>
      </c>
      <c r="AC20" s="741">
        <v>101.43356954712672</v>
      </c>
      <c r="AD20" s="741">
        <v>100.87011544247862</v>
      </c>
    </row>
    <row r="21" spans="1:30">
      <c r="A21" s="180" t="s">
        <v>447</v>
      </c>
      <c r="B21" s="741">
        <v>51.131253747249239</v>
      </c>
      <c r="C21" s="741">
        <v>55.969023200383049</v>
      </c>
      <c r="D21" s="741">
        <v>62.701689618420673</v>
      </c>
      <c r="E21" s="741">
        <v>70.424247951052749</v>
      </c>
      <c r="F21" s="741">
        <v>76.049063466898843</v>
      </c>
      <c r="G21" s="741">
        <v>78.276952655082994</v>
      </c>
      <c r="H21" s="741">
        <v>78.029837052131825</v>
      </c>
      <c r="I21" s="741">
        <v>78.932204483159083</v>
      </c>
      <c r="J21" s="741">
        <v>80.059723447683879</v>
      </c>
      <c r="K21" s="741">
        <v>80.375621189950365</v>
      </c>
      <c r="L21" s="741">
        <v>81.57435407784412</v>
      </c>
      <c r="M21" s="741">
        <v>83.212074351803167</v>
      </c>
      <c r="N21" s="741">
        <v>84.166712958324879</v>
      </c>
      <c r="O21" s="741">
        <v>85.731106549350017</v>
      </c>
      <c r="P21" s="741">
        <v>85.333541128817416</v>
      </c>
      <c r="Q21" s="741">
        <v>89.161184483025764</v>
      </c>
      <c r="R21" s="741">
        <v>91.680853735165513</v>
      </c>
      <c r="S21" s="741">
        <v>91.503826406523544</v>
      </c>
      <c r="T21" s="741">
        <v>87.765571881233981</v>
      </c>
      <c r="U21" s="741">
        <v>90.671625898956265</v>
      </c>
      <c r="V21" s="741">
        <v>93.866123969694314</v>
      </c>
      <c r="W21" s="741">
        <v>94.399405196568694</v>
      </c>
      <c r="X21" s="741">
        <v>94.603793715785713</v>
      </c>
      <c r="Y21" s="741">
        <v>97.654268844168698</v>
      </c>
      <c r="Z21" s="218">
        <v>100</v>
      </c>
      <c r="AA21" s="741">
        <v>101.78855242875659</v>
      </c>
      <c r="AB21" s="741">
        <v>103.91930798527191</v>
      </c>
      <c r="AC21" s="741">
        <v>105.12358561643205</v>
      </c>
      <c r="AD21" s="741">
        <v>105.65526080399266</v>
      </c>
    </row>
    <row r="22" spans="1:30">
      <c r="A22" s="180" t="s">
        <v>448</v>
      </c>
      <c r="B22" s="741">
        <v>59.159589935154173</v>
      </c>
      <c r="C22" s="741">
        <v>64.384620686328475</v>
      </c>
      <c r="D22" s="741">
        <v>72.613104037773269</v>
      </c>
      <c r="E22" s="741">
        <v>80.06787958536674</v>
      </c>
      <c r="F22" s="741">
        <v>83.349370054732404</v>
      </c>
      <c r="G22" s="741">
        <v>86.042140229265897</v>
      </c>
      <c r="H22" s="741">
        <v>88.149008472478286</v>
      </c>
      <c r="I22" s="741">
        <v>88.483644724443437</v>
      </c>
      <c r="J22" s="741">
        <v>89.657363656194036</v>
      </c>
      <c r="K22" s="741">
        <v>90.632645631898967</v>
      </c>
      <c r="L22" s="741">
        <v>89.996442250968329</v>
      </c>
      <c r="M22" s="741">
        <v>92.067394855198955</v>
      </c>
      <c r="N22" s="741">
        <v>91.798095195605413</v>
      </c>
      <c r="O22" s="741">
        <v>92.721045222127245</v>
      </c>
      <c r="P22" s="741">
        <v>92.186727587948965</v>
      </c>
      <c r="Q22" s="741">
        <v>95.572126945710451</v>
      </c>
      <c r="R22" s="741">
        <v>97.573673890647072</v>
      </c>
      <c r="S22" s="741">
        <v>97.835791378672084</v>
      </c>
      <c r="T22" s="741">
        <v>92.458766154355075</v>
      </c>
      <c r="U22" s="741">
        <v>96.624660072244666</v>
      </c>
      <c r="V22" s="741">
        <v>96.150019870844034</v>
      </c>
      <c r="W22" s="741">
        <v>98.639073088440156</v>
      </c>
      <c r="X22" s="741">
        <v>97.980184422427087</v>
      </c>
      <c r="Y22" s="741">
        <v>99.028181384150173</v>
      </c>
      <c r="Z22" s="218">
        <v>100</v>
      </c>
      <c r="AA22" s="741">
        <v>101.79145035439946</v>
      </c>
      <c r="AB22" s="741">
        <v>102.70718044464691</v>
      </c>
      <c r="AC22" s="741">
        <v>102.76123936161922</v>
      </c>
      <c r="AD22" s="741">
        <v>102.97496830143449</v>
      </c>
    </row>
    <row r="23" spans="1:30">
      <c r="A23" s="180" t="s">
        <v>449</v>
      </c>
      <c r="B23" s="741">
        <v>80.864137157216803</v>
      </c>
      <c r="C23" s="741">
        <v>81.794553382139625</v>
      </c>
      <c r="D23" s="741">
        <v>80.353213272390263</v>
      </c>
      <c r="E23" s="741">
        <v>81.102815082810665</v>
      </c>
      <c r="F23" s="741">
        <v>82.447385954880247</v>
      </c>
      <c r="G23" s="741">
        <v>83.363050995533868</v>
      </c>
      <c r="H23" s="741">
        <v>85.116216033439414</v>
      </c>
      <c r="I23" s="741">
        <v>85.595988784412611</v>
      </c>
      <c r="J23" s="741">
        <v>86.19985265731674</v>
      </c>
      <c r="K23" s="741">
        <v>88.238941612342785</v>
      </c>
      <c r="L23" s="741">
        <v>89.428374132071056</v>
      </c>
      <c r="M23" s="741">
        <v>87.694445722132699</v>
      </c>
      <c r="N23" s="741">
        <v>87.431647862463223</v>
      </c>
      <c r="O23" s="741">
        <v>88.858094836558422</v>
      </c>
      <c r="P23" s="741">
        <v>89.069454167768612</v>
      </c>
      <c r="Q23" s="741">
        <v>91.56047201565508</v>
      </c>
      <c r="R23" s="741">
        <v>92.679664615249678</v>
      </c>
      <c r="S23" s="741">
        <v>94.99706802736641</v>
      </c>
      <c r="T23" s="741">
        <v>91.579432879068136</v>
      </c>
      <c r="U23" s="741">
        <v>92.5308580205607</v>
      </c>
      <c r="V23" s="741">
        <v>95.226099045228182</v>
      </c>
      <c r="W23" s="741">
        <v>97.788747749137244</v>
      </c>
      <c r="X23" s="741">
        <v>96.997267248659739</v>
      </c>
      <c r="Y23" s="741">
        <v>98.674328856634958</v>
      </c>
      <c r="Z23" s="218">
        <v>100</v>
      </c>
      <c r="AA23" s="741">
        <v>102.42384314583308</v>
      </c>
      <c r="AB23" s="741">
        <v>105.0507162737841</v>
      </c>
      <c r="AC23" s="741">
        <v>106.78683050024561</v>
      </c>
      <c r="AD23" s="741">
        <v>107.92285573997844</v>
      </c>
    </row>
    <row r="24" spans="1:30">
      <c r="A24" s="180" t="s">
        <v>450</v>
      </c>
      <c r="B24" s="741">
        <v>47.690763526373672</v>
      </c>
      <c r="C24" s="741">
        <v>55.812040226362477</v>
      </c>
      <c r="D24" s="741">
        <v>63.030046260999157</v>
      </c>
      <c r="E24" s="741">
        <v>70.732837437448921</v>
      </c>
      <c r="F24" s="741">
        <v>73.382785766044336</v>
      </c>
      <c r="G24" s="741">
        <v>75.339614221068643</v>
      </c>
      <c r="H24" s="741">
        <v>77.541277261317546</v>
      </c>
      <c r="I24" s="741">
        <v>79.298335531063984</v>
      </c>
      <c r="J24" s="741">
        <v>81.330580197324991</v>
      </c>
      <c r="K24" s="741">
        <v>82.782859144204807</v>
      </c>
      <c r="L24" s="741">
        <v>83.401253459376093</v>
      </c>
      <c r="M24" s="741">
        <v>83.495279547730817</v>
      </c>
      <c r="N24" s="741">
        <v>84.657735148121176</v>
      </c>
      <c r="O24" s="741">
        <v>85.99849961258046</v>
      </c>
      <c r="P24" s="741">
        <v>85.705546643702505</v>
      </c>
      <c r="Q24" s="741">
        <v>88.78608334461893</v>
      </c>
      <c r="R24" s="741">
        <v>90.825344625908315</v>
      </c>
      <c r="S24" s="741">
        <v>90.517965423279676</v>
      </c>
      <c r="T24" s="741">
        <v>85.769134176142686</v>
      </c>
      <c r="U24" s="741">
        <v>90.078722539016709</v>
      </c>
      <c r="V24" s="741">
        <v>94.203161778133435</v>
      </c>
      <c r="W24" s="741">
        <v>94.158921551809314</v>
      </c>
      <c r="X24" s="741">
        <v>95.350584212812137</v>
      </c>
      <c r="Y24" s="741">
        <v>98.80877957907849</v>
      </c>
      <c r="Z24" s="218">
        <v>100</v>
      </c>
      <c r="AA24" s="741">
        <v>101.48778389212927</v>
      </c>
      <c r="AB24" s="741">
        <v>103.36805773831728</v>
      </c>
      <c r="AC24" s="741">
        <v>103.67306803484421</v>
      </c>
      <c r="AD24" s="741">
        <v>103.83944664235037</v>
      </c>
    </row>
    <row r="25" spans="1:30" ht="20.25" customHeight="1">
      <c r="A25" s="133" t="s">
        <v>451</v>
      </c>
      <c r="B25" s="741">
        <v>73.13</v>
      </c>
      <c r="C25" s="741">
        <v>74.540000000000006</v>
      </c>
      <c r="D25" s="741">
        <v>73.81</v>
      </c>
      <c r="E25" s="741">
        <v>75.58</v>
      </c>
      <c r="F25" s="741">
        <v>76.739999999999995</v>
      </c>
      <c r="G25" s="741">
        <v>77.37</v>
      </c>
      <c r="H25" s="741">
        <v>78.75</v>
      </c>
      <c r="I25" s="741">
        <v>80.34</v>
      </c>
      <c r="J25" s="741">
        <v>81.86</v>
      </c>
      <c r="K25" s="741">
        <v>84.23</v>
      </c>
      <c r="L25" s="741">
        <v>85.66</v>
      </c>
      <c r="M25" s="741">
        <v>85.49</v>
      </c>
      <c r="N25" s="741">
        <v>84.88</v>
      </c>
      <c r="O25" s="741">
        <v>85.89</v>
      </c>
      <c r="P25" s="741">
        <v>86.51</v>
      </c>
      <c r="Q25" s="741">
        <v>89.81</v>
      </c>
      <c r="R25" s="741">
        <v>92.49</v>
      </c>
      <c r="S25" s="741">
        <v>93.38</v>
      </c>
      <c r="T25" s="741">
        <v>88.06</v>
      </c>
      <c r="U25" s="741">
        <v>91.74</v>
      </c>
      <c r="V25" s="741">
        <v>95.34</v>
      </c>
      <c r="W25" s="741">
        <v>95.74</v>
      </c>
      <c r="X25" s="741">
        <v>96.15</v>
      </c>
      <c r="Y25" s="741">
        <v>98.29</v>
      </c>
      <c r="Z25" s="218">
        <v>100</v>
      </c>
      <c r="AA25" s="741">
        <v>102.23</v>
      </c>
      <c r="AB25" s="741">
        <v>104.75</v>
      </c>
      <c r="AC25" s="741">
        <v>106.35</v>
      </c>
      <c r="AD25" s="741">
        <v>106.95</v>
      </c>
    </row>
    <row r="26" spans="1:30">
      <c r="B26" s="181"/>
    </row>
    <row r="27" spans="1:30" s="137" customFormat="1" ht="20.149999999999999" customHeight="1">
      <c r="A27" s="643"/>
      <c r="B27" s="1279" t="s">
        <v>1184</v>
      </c>
      <c r="C27" s="1487"/>
      <c r="D27" s="1487"/>
      <c r="E27" s="1487"/>
      <c r="F27" s="1487"/>
      <c r="G27" s="1487"/>
      <c r="H27" s="1487"/>
      <c r="I27" s="1487"/>
      <c r="J27" s="1487"/>
      <c r="K27" s="618"/>
      <c r="L27" s="161"/>
      <c r="M27" s="161"/>
      <c r="N27" s="161"/>
      <c r="O27" s="161"/>
      <c r="P27" s="161"/>
      <c r="Q27" s="161"/>
      <c r="R27" s="161"/>
      <c r="S27" s="161"/>
      <c r="T27" s="161"/>
      <c r="U27" s="161"/>
      <c r="V27" s="161"/>
      <c r="W27" s="161"/>
      <c r="X27" s="161"/>
      <c r="Y27" s="161"/>
      <c r="Z27" s="161"/>
      <c r="AA27" s="161"/>
      <c r="AB27" s="161"/>
      <c r="AC27" s="161"/>
    </row>
    <row r="28" spans="1:30">
      <c r="A28" s="643" t="s">
        <v>514</v>
      </c>
    </row>
    <row r="29" spans="1:30" ht="13">
      <c r="A29" s="178"/>
      <c r="O29" s="619"/>
      <c r="Q29" s="619"/>
      <c r="R29" s="619"/>
      <c r="S29" s="619"/>
      <c r="T29" s="619"/>
      <c r="U29" s="619"/>
      <c r="V29" s="619"/>
      <c r="W29" s="619"/>
      <c r="X29" s="619"/>
      <c r="Y29" s="619"/>
      <c r="Z29" s="619"/>
      <c r="AA29" s="619"/>
      <c r="AB29" s="619"/>
    </row>
    <row r="30" spans="1:30" ht="13">
      <c r="A30" s="740"/>
    </row>
    <row r="31" spans="1:30" ht="13">
      <c r="A31" s="178"/>
    </row>
    <row r="32" spans="1:30" ht="13">
      <c r="A32" s="178"/>
    </row>
    <row r="33" spans="1:29" ht="13">
      <c r="A33" s="178"/>
    </row>
    <row r="34" spans="1:29" ht="13">
      <c r="A34" s="178"/>
      <c r="B34" s="742"/>
      <c r="C34" s="742"/>
      <c r="D34" s="742"/>
      <c r="E34" s="742"/>
      <c r="F34" s="742"/>
      <c r="G34" s="742"/>
      <c r="H34" s="742"/>
      <c r="I34" s="742"/>
      <c r="J34" s="742"/>
      <c r="K34" s="742"/>
      <c r="L34" s="742"/>
      <c r="M34" s="742"/>
      <c r="N34" s="742"/>
      <c r="O34" s="742"/>
      <c r="P34" s="742"/>
      <c r="Q34" s="742"/>
      <c r="R34" s="742"/>
      <c r="S34" s="742"/>
      <c r="T34" s="742"/>
      <c r="U34" s="742"/>
      <c r="V34" s="742"/>
      <c r="W34" s="742"/>
      <c r="X34" s="742"/>
      <c r="Y34" s="742"/>
      <c r="Z34" s="742"/>
      <c r="AA34" s="742"/>
      <c r="AB34" s="742"/>
      <c r="AC34" s="742"/>
    </row>
    <row r="35" spans="1:29" ht="13">
      <c r="A35" s="178"/>
      <c r="B35" s="742"/>
      <c r="C35" s="742"/>
      <c r="D35" s="742"/>
      <c r="E35" s="742"/>
      <c r="F35" s="742"/>
      <c r="G35" s="742"/>
      <c r="H35" s="742"/>
      <c r="I35" s="742"/>
      <c r="J35" s="742"/>
      <c r="K35" s="742"/>
      <c r="L35" s="742"/>
      <c r="M35" s="742"/>
      <c r="N35" s="742"/>
      <c r="O35" s="742"/>
      <c r="P35" s="742"/>
      <c r="Q35" s="742"/>
      <c r="R35" s="742"/>
      <c r="S35" s="742"/>
      <c r="T35" s="742"/>
      <c r="U35" s="742"/>
      <c r="V35" s="742"/>
      <c r="W35" s="742"/>
      <c r="X35" s="742"/>
      <c r="Y35" s="742"/>
      <c r="Z35" s="742"/>
      <c r="AA35" s="742"/>
      <c r="AB35" s="742"/>
      <c r="AC35" s="742"/>
    </row>
    <row r="36" spans="1:29" ht="13">
      <c r="A36" s="178"/>
      <c r="B36" s="742"/>
      <c r="C36" s="742"/>
      <c r="D36" s="742"/>
      <c r="E36" s="742"/>
      <c r="F36" s="742"/>
      <c r="G36" s="742"/>
      <c r="H36" s="742"/>
      <c r="I36" s="742"/>
      <c r="J36" s="742"/>
      <c r="K36" s="742"/>
      <c r="L36" s="742"/>
      <c r="M36" s="742"/>
      <c r="N36" s="742"/>
      <c r="O36" s="742"/>
      <c r="P36" s="742"/>
      <c r="Q36" s="742"/>
      <c r="R36" s="742"/>
      <c r="S36" s="742"/>
      <c r="T36" s="742"/>
      <c r="U36" s="742"/>
      <c r="V36" s="742"/>
      <c r="W36" s="742"/>
      <c r="X36" s="742"/>
      <c r="Y36" s="742"/>
      <c r="Z36" s="742"/>
      <c r="AA36" s="742"/>
      <c r="AB36" s="742"/>
      <c r="AC36" s="742"/>
    </row>
    <row r="37" spans="1:29" ht="13">
      <c r="A37" s="178"/>
      <c r="B37" s="742"/>
      <c r="C37" s="742"/>
      <c r="D37" s="742"/>
      <c r="E37" s="742"/>
      <c r="F37" s="742"/>
      <c r="G37" s="742"/>
      <c r="H37" s="742"/>
      <c r="I37" s="742"/>
      <c r="J37" s="742"/>
      <c r="K37" s="742"/>
      <c r="L37" s="742"/>
      <c r="M37" s="742"/>
      <c r="N37" s="742"/>
      <c r="O37" s="742"/>
      <c r="P37" s="742"/>
      <c r="Q37" s="742"/>
      <c r="R37" s="742"/>
      <c r="S37" s="742"/>
      <c r="T37" s="742"/>
      <c r="U37" s="742"/>
      <c r="V37" s="742"/>
      <c r="W37" s="742"/>
      <c r="X37" s="742"/>
      <c r="Y37" s="742"/>
      <c r="Z37" s="742"/>
      <c r="AA37" s="742"/>
      <c r="AB37" s="742"/>
      <c r="AC37" s="742"/>
    </row>
    <row r="38" spans="1:29" ht="13">
      <c r="A38" s="178"/>
      <c r="B38" s="742"/>
      <c r="C38" s="742"/>
      <c r="D38" s="742"/>
      <c r="E38" s="742"/>
      <c r="F38" s="742"/>
      <c r="G38" s="742"/>
      <c r="H38" s="742"/>
      <c r="I38" s="742"/>
      <c r="J38" s="742"/>
      <c r="K38" s="742"/>
      <c r="L38" s="742"/>
      <c r="M38" s="742"/>
      <c r="N38" s="742"/>
      <c r="O38" s="742"/>
      <c r="P38" s="742"/>
      <c r="Q38" s="742"/>
      <c r="R38" s="742"/>
      <c r="S38" s="742"/>
      <c r="T38" s="742"/>
      <c r="U38" s="742"/>
      <c r="V38" s="742"/>
      <c r="W38" s="742"/>
      <c r="X38" s="742"/>
      <c r="Y38" s="742"/>
      <c r="Z38" s="742"/>
      <c r="AA38" s="742"/>
      <c r="AB38" s="742"/>
      <c r="AC38" s="742"/>
    </row>
    <row r="39" spans="1:29" ht="13">
      <c r="A39" s="178"/>
      <c r="B39" s="742"/>
      <c r="C39" s="742"/>
      <c r="D39" s="742"/>
      <c r="E39" s="742"/>
      <c r="F39" s="742"/>
      <c r="G39" s="742"/>
      <c r="H39" s="742"/>
      <c r="I39" s="742"/>
      <c r="J39" s="742"/>
      <c r="K39" s="742"/>
      <c r="L39" s="742"/>
      <c r="M39" s="742"/>
      <c r="N39" s="742"/>
      <c r="O39" s="742"/>
      <c r="P39" s="742"/>
      <c r="Q39" s="742"/>
      <c r="R39" s="742"/>
      <c r="S39" s="742"/>
      <c r="T39" s="742"/>
      <c r="U39" s="742"/>
      <c r="V39" s="742"/>
      <c r="W39" s="742"/>
      <c r="X39" s="742"/>
      <c r="Y39" s="742"/>
      <c r="Z39" s="742"/>
      <c r="AA39" s="742"/>
      <c r="AB39" s="742"/>
      <c r="AC39" s="742"/>
    </row>
    <row r="40" spans="1:29" ht="13">
      <c r="A40" s="178"/>
      <c r="B40" s="742"/>
      <c r="C40" s="742"/>
      <c r="D40" s="742"/>
      <c r="E40" s="742"/>
      <c r="F40" s="742"/>
      <c r="G40" s="742"/>
      <c r="H40" s="742"/>
      <c r="I40" s="742"/>
      <c r="J40" s="742"/>
      <c r="K40" s="742"/>
      <c r="L40" s="742"/>
      <c r="M40" s="742"/>
      <c r="N40" s="742"/>
      <c r="O40" s="742"/>
      <c r="P40" s="742"/>
      <c r="Q40" s="742"/>
      <c r="R40" s="742"/>
      <c r="S40" s="742"/>
      <c r="T40" s="742"/>
      <c r="U40" s="742"/>
      <c r="V40" s="742"/>
      <c r="W40" s="742"/>
      <c r="X40" s="742"/>
      <c r="Y40" s="742"/>
      <c r="Z40" s="742"/>
      <c r="AA40" s="742"/>
      <c r="AB40" s="742"/>
      <c r="AC40" s="742"/>
    </row>
    <row r="41" spans="1:29" ht="13">
      <c r="A41" s="178"/>
      <c r="B41" s="742"/>
      <c r="C41" s="742"/>
      <c r="D41" s="742"/>
      <c r="E41" s="742"/>
      <c r="F41" s="742"/>
      <c r="G41" s="742"/>
      <c r="H41" s="742"/>
      <c r="I41" s="742"/>
      <c r="J41" s="742"/>
      <c r="K41" s="742"/>
      <c r="L41" s="742"/>
      <c r="M41" s="742"/>
      <c r="N41" s="742"/>
      <c r="O41" s="742"/>
      <c r="P41" s="742"/>
      <c r="Q41" s="742"/>
      <c r="R41" s="742"/>
      <c r="S41" s="742"/>
      <c r="T41" s="742"/>
      <c r="U41" s="742"/>
      <c r="V41" s="742"/>
      <c r="W41" s="742"/>
      <c r="X41" s="742"/>
      <c r="Y41" s="742"/>
      <c r="Z41" s="742"/>
      <c r="AA41" s="742"/>
      <c r="AB41" s="742"/>
      <c r="AC41" s="742"/>
    </row>
    <row r="42" spans="1:29" ht="13">
      <c r="A42" s="178"/>
      <c r="B42" s="742"/>
      <c r="C42" s="742"/>
      <c r="D42" s="742"/>
      <c r="E42" s="742"/>
      <c r="F42" s="742"/>
      <c r="G42" s="742"/>
      <c r="H42" s="742"/>
      <c r="I42" s="742"/>
      <c r="J42" s="742"/>
      <c r="K42" s="742"/>
      <c r="L42" s="742"/>
      <c r="M42" s="742"/>
      <c r="N42" s="742"/>
      <c r="O42" s="742"/>
      <c r="P42" s="742"/>
      <c r="Q42" s="742"/>
      <c r="R42" s="742"/>
      <c r="S42" s="742"/>
      <c r="T42" s="742"/>
      <c r="U42" s="742"/>
      <c r="V42" s="742"/>
      <c r="W42" s="742"/>
      <c r="X42" s="742"/>
      <c r="Y42" s="742"/>
      <c r="Z42" s="742"/>
      <c r="AA42" s="742"/>
      <c r="AB42" s="742"/>
      <c r="AC42" s="742"/>
    </row>
    <row r="43" spans="1:29" ht="13">
      <c r="A43" s="178"/>
      <c r="B43" s="742"/>
      <c r="C43" s="742"/>
      <c r="D43" s="742"/>
      <c r="E43" s="742"/>
      <c r="F43" s="742"/>
      <c r="G43" s="742"/>
      <c r="H43" s="742"/>
      <c r="I43" s="742"/>
      <c r="J43" s="742"/>
      <c r="K43" s="742"/>
      <c r="L43" s="742"/>
      <c r="M43" s="742"/>
      <c r="N43" s="742"/>
      <c r="O43" s="742"/>
      <c r="P43" s="742"/>
      <c r="Q43" s="742"/>
      <c r="R43" s="742"/>
      <c r="S43" s="742"/>
      <c r="T43" s="742"/>
      <c r="U43" s="742"/>
      <c r="V43" s="742"/>
      <c r="W43" s="742"/>
      <c r="X43" s="742"/>
      <c r="Y43" s="742"/>
      <c r="Z43" s="742"/>
      <c r="AA43" s="742"/>
      <c r="AB43" s="742"/>
      <c r="AC43" s="742"/>
    </row>
    <row r="44" spans="1:29" ht="13">
      <c r="A44" s="178"/>
      <c r="B44" s="742"/>
      <c r="C44" s="742"/>
      <c r="D44" s="742"/>
      <c r="E44" s="742"/>
      <c r="F44" s="742"/>
      <c r="G44" s="742"/>
      <c r="H44" s="742"/>
      <c r="I44" s="742"/>
      <c r="J44" s="742"/>
      <c r="K44" s="742"/>
      <c r="L44" s="742"/>
      <c r="M44" s="742"/>
      <c r="N44" s="742"/>
      <c r="O44" s="742"/>
      <c r="P44" s="742"/>
      <c r="Q44" s="742"/>
      <c r="R44" s="742"/>
      <c r="S44" s="742"/>
      <c r="T44" s="742"/>
      <c r="U44" s="742"/>
      <c r="V44" s="742"/>
      <c r="W44" s="742"/>
      <c r="X44" s="742"/>
      <c r="Y44" s="742"/>
      <c r="Z44" s="742"/>
      <c r="AA44" s="742"/>
      <c r="AB44" s="742"/>
      <c r="AC44" s="742"/>
    </row>
    <row r="45" spans="1:29" ht="13">
      <c r="A45" s="178"/>
      <c r="B45" s="742"/>
      <c r="C45" s="742"/>
      <c r="D45" s="742"/>
      <c r="E45" s="742"/>
      <c r="F45" s="742"/>
      <c r="G45" s="742"/>
      <c r="H45" s="742"/>
      <c r="I45" s="742"/>
      <c r="J45" s="742"/>
      <c r="K45" s="742"/>
      <c r="L45" s="742"/>
      <c r="M45" s="742"/>
      <c r="N45" s="742"/>
      <c r="O45" s="742"/>
      <c r="P45" s="742"/>
      <c r="Q45" s="742"/>
      <c r="R45" s="742"/>
      <c r="S45" s="742"/>
      <c r="T45" s="742"/>
      <c r="U45" s="742"/>
      <c r="V45" s="742"/>
      <c r="W45" s="742"/>
      <c r="X45" s="742"/>
      <c r="Y45" s="742"/>
      <c r="Z45" s="742"/>
      <c r="AA45" s="742"/>
      <c r="AB45" s="742"/>
      <c r="AC45" s="742"/>
    </row>
    <row r="46" spans="1:29" ht="13">
      <c r="A46" s="178"/>
      <c r="B46" s="742"/>
      <c r="C46" s="742"/>
      <c r="D46" s="742"/>
      <c r="E46" s="742"/>
      <c r="F46" s="742"/>
      <c r="G46" s="742"/>
      <c r="H46" s="742"/>
      <c r="I46" s="742"/>
      <c r="J46" s="742"/>
      <c r="K46" s="742"/>
      <c r="L46" s="742"/>
      <c r="M46" s="742"/>
      <c r="N46" s="742"/>
      <c r="O46" s="742"/>
      <c r="P46" s="742"/>
      <c r="Q46" s="742"/>
      <c r="R46" s="742"/>
      <c r="S46" s="742"/>
      <c r="T46" s="742"/>
      <c r="U46" s="742"/>
      <c r="V46" s="742"/>
      <c r="W46" s="742"/>
      <c r="X46" s="742"/>
      <c r="Y46" s="742"/>
      <c r="Z46" s="742"/>
      <c r="AA46" s="742"/>
      <c r="AB46" s="742"/>
      <c r="AC46" s="742"/>
    </row>
    <row r="47" spans="1:29">
      <c r="B47" s="742"/>
      <c r="C47" s="742"/>
      <c r="D47" s="742"/>
      <c r="E47" s="742"/>
      <c r="F47" s="742"/>
      <c r="G47" s="742"/>
      <c r="H47" s="742"/>
      <c r="I47" s="742"/>
      <c r="J47" s="742"/>
      <c r="K47" s="742"/>
      <c r="L47" s="742"/>
      <c r="M47" s="742"/>
      <c r="N47" s="742"/>
      <c r="O47" s="742"/>
      <c r="P47" s="742"/>
      <c r="Q47" s="742"/>
      <c r="R47" s="742"/>
      <c r="S47" s="742"/>
      <c r="T47" s="742"/>
      <c r="U47" s="742"/>
      <c r="V47" s="742"/>
      <c r="W47" s="742"/>
      <c r="X47" s="742"/>
      <c r="Y47" s="742"/>
      <c r="Z47" s="742"/>
      <c r="AA47" s="742"/>
      <c r="AB47" s="742"/>
      <c r="AC47" s="742"/>
    </row>
    <row r="48" spans="1:29">
      <c r="B48" s="742"/>
      <c r="C48" s="742"/>
      <c r="D48" s="742"/>
      <c r="E48" s="742"/>
      <c r="F48" s="742"/>
      <c r="G48" s="742"/>
      <c r="H48" s="742"/>
      <c r="I48" s="742"/>
      <c r="J48" s="742"/>
      <c r="K48" s="742"/>
      <c r="L48" s="742"/>
      <c r="M48" s="742"/>
      <c r="N48" s="742"/>
      <c r="O48" s="742"/>
      <c r="P48" s="742"/>
      <c r="Q48" s="742"/>
      <c r="R48" s="742"/>
      <c r="S48" s="742"/>
      <c r="T48" s="742"/>
      <c r="U48" s="742"/>
      <c r="V48" s="742"/>
      <c r="W48" s="742"/>
      <c r="X48" s="742"/>
      <c r="Y48" s="742"/>
      <c r="Z48" s="742"/>
      <c r="AA48" s="742"/>
      <c r="AB48" s="742"/>
      <c r="AC48" s="742"/>
    </row>
    <row r="49" spans="2:29">
      <c r="B49" s="742"/>
      <c r="C49" s="742"/>
      <c r="D49" s="742"/>
      <c r="E49" s="742"/>
      <c r="F49" s="742"/>
      <c r="G49" s="742"/>
      <c r="H49" s="742"/>
      <c r="I49" s="742"/>
      <c r="J49" s="742"/>
      <c r="K49" s="742"/>
      <c r="L49" s="742"/>
      <c r="M49" s="742"/>
      <c r="N49" s="742"/>
      <c r="O49" s="742"/>
      <c r="P49" s="742"/>
      <c r="Q49" s="742"/>
      <c r="R49" s="742"/>
      <c r="S49" s="742"/>
      <c r="T49" s="742"/>
      <c r="U49" s="742"/>
      <c r="V49" s="742"/>
      <c r="W49" s="742"/>
      <c r="X49" s="742"/>
      <c r="Y49" s="742"/>
      <c r="Z49" s="742"/>
      <c r="AA49" s="742"/>
      <c r="AB49" s="742"/>
      <c r="AC49" s="742"/>
    </row>
    <row r="50" spans="2:29">
      <c r="B50" s="742"/>
      <c r="C50" s="742"/>
      <c r="D50" s="742"/>
      <c r="E50" s="742"/>
      <c r="F50" s="742"/>
      <c r="G50" s="742"/>
      <c r="H50" s="742"/>
      <c r="I50" s="742"/>
      <c r="J50" s="742"/>
      <c r="K50" s="742"/>
      <c r="L50" s="742"/>
      <c r="M50" s="742"/>
      <c r="N50" s="742"/>
      <c r="O50" s="742"/>
      <c r="P50" s="742"/>
      <c r="Q50" s="742"/>
      <c r="R50" s="742"/>
      <c r="S50" s="742"/>
      <c r="T50" s="742"/>
      <c r="U50" s="742"/>
      <c r="V50" s="742"/>
      <c r="W50" s="742"/>
      <c r="X50" s="742"/>
      <c r="Y50" s="742"/>
      <c r="Z50" s="742"/>
      <c r="AA50" s="742"/>
      <c r="AB50" s="742"/>
      <c r="AC50" s="742"/>
    </row>
  </sheetData>
  <sheetProtection selectLockedCells="1"/>
  <mergeCells count="5">
    <mergeCell ref="B7:J7"/>
    <mergeCell ref="K7:S7"/>
    <mergeCell ref="T7:AB7"/>
    <mergeCell ref="B27:J27"/>
    <mergeCell ref="AC7:AJ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&amp;"Arial,Fett"Bruttoinlandsprodukt (preisbereinigt, verkettet) 1991 – 2019 nach Bundesländern</oddHeader>
    <oddFooter>&amp;CStatistische Ämter der Länder – Indikatoren und Kennzahlen, UGRdL 2020</oddFooter>
  </headerFooter>
  <colBreaks count="2" manualBreakCount="2">
    <brk id="10" max="1048575" man="1"/>
    <brk id="19" max="1048575" man="1"/>
  </colBreaks>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N48"/>
  <sheetViews>
    <sheetView showGridLines="0" showRowColHeaders="0" zoomScaleNormal="100" workbookViewId="0"/>
  </sheetViews>
  <sheetFormatPr baseColWidth="10" defaultColWidth="11.453125" defaultRowHeight="12.5"/>
  <cols>
    <col min="1" max="1" width="24.54296875" style="643" customWidth="1"/>
    <col min="2" max="7" width="17.54296875" style="161" customWidth="1"/>
    <col min="8" max="16384" width="11.453125" style="161"/>
  </cols>
  <sheetData>
    <row r="1" spans="1:14">
      <c r="A1" s="737" t="s">
        <v>322</v>
      </c>
    </row>
    <row r="3" spans="1:14" ht="12" customHeight="1">
      <c r="A3" s="162" t="s">
        <v>987</v>
      </c>
      <c r="B3" s="126" t="s">
        <v>1187</v>
      </c>
      <c r="C3" s="125"/>
      <c r="D3" s="125"/>
      <c r="E3" s="125"/>
      <c r="F3" s="125"/>
      <c r="G3" s="125"/>
    </row>
    <row r="4" spans="1:14" ht="13">
      <c r="A4" s="125"/>
      <c r="B4" s="125"/>
      <c r="C4" s="125"/>
      <c r="D4" s="125"/>
      <c r="E4" s="125"/>
      <c r="F4" s="127"/>
      <c r="G4" s="128"/>
    </row>
    <row r="5" spans="1:14" ht="17.149999999999999" customHeight="1">
      <c r="A5" s="1286" t="s">
        <v>433</v>
      </c>
      <c r="B5" s="1288" t="s">
        <v>522</v>
      </c>
      <c r="C5" s="1290" t="s">
        <v>507</v>
      </c>
      <c r="D5" s="1291"/>
      <c r="E5" s="1291"/>
      <c r="F5" s="1291"/>
      <c r="G5" s="1291"/>
    </row>
    <row r="6" spans="1:14" ht="17.149999999999999" customHeight="1">
      <c r="A6" s="1384"/>
      <c r="B6" s="1488"/>
      <c r="C6" s="1288" t="s">
        <v>1078</v>
      </c>
      <c r="D6" s="1288" t="s">
        <v>600</v>
      </c>
      <c r="E6" s="1291" t="s">
        <v>525</v>
      </c>
      <c r="F6" s="1379"/>
      <c r="G6" s="1473" t="s">
        <v>601</v>
      </c>
    </row>
    <row r="7" spans="1:14" ht="48" customHeight="1">
      <c r="A7" s="1287"/>
      <c r="B7" s="1289"/>
      <c r="C7" s="1289"/>
      <c r="D7" s="1289"/>
      <c r="E7" s="735" t="s">
        <v>770</v>
      </c>
      <c r="F7" s="735" t="s">
        <v>597</v>
      </c>
      <c r="G7" s="1489"/>
    </row>
    <row r="8" spans="1:14" ht="13">
      <c r="A8" s="125"/>
      <c r="B8" s="125"/>
      <c r="C8" s="125"/>
      <c r="D8" s="125"/>
      <c r="E8" s="125"/>
      <c r="F8" s="127"/>
      <c r="G8" s="128"/>
    </row>
    <row r="9" spans="1:14" ht="13">
      <c r="A9" s="734"/>
      <c r="B9" s="1378" t="s">
        <v>975</v>
      </c>
      <c r="C9" s="1378"/>
      <c r="D9" s="1378"/>
      <c r="E9" s="1378"/>
      <c r="F9" s="1378"/>
      <c r="G9" s="1378"/>
    </row>
    <row r="10" spans="1:14" ht="13">
      <c r="A10" s="128"/>
      <c r="B10" s="674"/>
      <c r="C10" s="130"/>
      <c r="D10" s="130"/>
      <c r="E10" s="130"/>
      <c r="F10" s="130"/>
      <c r="G10" s="130"/>
    </row>
    <row r="11" spans="1:14">
      <c r="A11" s="180" t="s">
        <v>435</v>
      </c>
      <c r="B11" s="738">
        <v>472014.81099999999</v>
      </c>
      <c r="C11" s="738">
        <v>2796.8679999999999</v>
      </c>
      <c r="D11" s="738">
        <v>184419.508</v>
      </c>
      <c r="E11" s="738">
        <v>150283.902</v>
      </c>
      <c r="F11" s="738">
        <v>25244.655999999999</v>
      </c>
      <c r="G11" s="738">
        <v>284798.435</v>
      </c>
      <c r="I11" s="617"/>
      <c r="J11" s="617"/>
      <c r="K11" s="617"/>
      <c r="L11" s="617"/>
      <c r="M11" s="617"/>
      <c r="N11" s="617"/>
    </row>
    <row r="12" spans="1:14">
      <c r="A12" s="180" t="s">
        <v>436</v>
      </c>
      <c r="B12" s="738">
        <v>569754.723</v>
      </c>
      <c r="C12" s="738">
        <v>5335.2330000000002</v>
      </c>
      <c r="D12" s="738">
        <v>185966.80100000001</v>
      </c>
      <c r="E12" s="738">
        <v>142525.31599999999</v>
      </c>
      <c r="F12" s="738">
        <v>32571.487000000001</v>
      </c>
      <c r="G12" s="738">
        <v>378452.68900000001</v>
      </c>
      <c r="I12" s="617"/>
      <c r="J12" s="617"/>
      <c r="K12" s="617"/>
      <c r="L12" s="617"/>
      <c r="M12" s="617"/>
      <c r="N12" s="617"/>
    </row>
    <row r="13" spans="1:14">
      <c r="A13" s="180" t="s">
        <v>437</v>
      </c>
      <c r="B13" s="738">
        <v>137997.75899999999</v>
      </c>
      <c r="C13" s="738">
        <v>9.468</v>
      </c>
      <c r="D13" s="738">
        <v>19953.907999999999</v>
      </c>
      <c r="E13" s="738">
        <v>10742.795</v>
      </c>
      <c r="F13" s="738">
        <v>6241.2860000000001</v>
      </c>
      <c r="G13" s="738">
        <v>118034.383</v>
      </c>
      <c r="I13" s="617"/>
      <c r="J13" s="617"/>
      <c r="K13" s="617"/>
      <c r="L13" s="617"/>
      <c r="M13" s="617"/>
      <c r="N13" s="617"/>
    </row>
    <row r="14" spans="1:14">
      <c r="A14" s="180" t="s">
        <v>438</v>
      </c>
      <c r="B14" s="738">
        <v>66914.298999999999</v>
      </c>
      <c r="C14" s="738">
        <v>1077.1469999999999</v>
      </c>
      <c r="D14" s="738">
        <v>17418.276999999998</v>
      </c>
      <c r="E14" s="738">
        <v>8661.0570000000007</v>
      </c>
      <c r="F14" s="738">
        <v>5117.9049999999997</v>
      </c>
      <c r="G14" s="738">
        <v>48418.875</v>
      </c>
      <c r="I14" s="617"/>
      <c r="J14" s="617"/>
      <c r="K14" s="617"/>
      <c r="L14" s="617"/>
      <c r="M14" s="617"/>
      <c r="N14" s="617"/>
    </row>
    <row r="15" spans="1:14">
      <c r="A15" s="180" t="s">
        <v>439</v>
      </c>
      <c r="B15" s="738">
        <v>30268.385999999999</v>
      </c>
      <c r="C15" s="738">
        <v>24.260999999999999</v>
      </c>
      <c r="D15" s="738">
        <v>8071.6</v>
      </c>
      <c r="E15" s="738">
        <v>6059.4690000000001</v>
      </c>
      <c r="F15" s="738">
        <v>1154.0429999999999</v>
      </c>
      <c r="G15" s="738">
        <v>22172.525000000001</v>
      </c>
      <c r="I15" s="617"/>
      <c r="J15" s="617"/>
      <c r="K15" s="617"/>
      <c r="L15" s="617"/>
      <c r="M15" s="617"/>
      <c r="N15" s="617"/>
    </row>
    <row r="16" spans="1:14">
      <c r="A16" s="180" t="s">
        <v>440</v>
      </c>
      <c r="B16" s="738">
        <v>110971.95</v>
      </c>
      <c r="C16" s="738">
        <v>99.843999999999994</v>
      </c>
      <c r="D16" s="738">
        <v>18578.707999999999</v>
      </c>
      <c r="E16" s="738">
        <v>13072.516</v>
      </c>
      <c r="F16" s="738">
        <v>3504.47</v>
      </c>
      <c r="G16" s="738">
        <v>92293.398000000001</v>
      </c>
      <c r="I16" s="617"/>
      <c r="J16" s="617"/>
      <c r="K16" s="617"/>
      <c r="L16" s="617"/>
      <c r="M16" s="617"/>
      <c r="N16" s="617"/>
    </row>
    <row r="17" spans="1:14">
      <c r="A17" s="180" t="s">
        <v>441</v>
      </c>
      <c r="B17" s="738">
        <v>265097.60200000001</v>
      </c>
      <c r="C17" s="738">
        <v>1062.491</v>
      </c>
      <c r="D17" s="738">
        <v>64020.722000000002</v>
      </c>
      <c r="E17" s="738">
        <v>46456.968999999997</v>
      </c>
      <c r="F17" s="738">
        <v>12877.396000000001</v>
      </c>
      <c r="G17" s="738">
        <v>200014.389</v>
      </c>
      <c r="I17" s="617"/>
      <c r="J17" s="617"/>
      <c r="K17" s="617"/>
      <c r="L17" s="617"/>
      <c r="M17" s="617"/>
      <c r="N17" s="617"/>
    </row>
    <row r="18" spans="1:14">
      <c r="A18" s="180" t="s">
        <v>442</v>
      </c>
      <c r="B18" s="738">
        <v>41920.703999999998</v>
      </c>
      <c r="C18" s="738">
        <v>1081.027</v>
      </c>
      <c r="D18" s="738">
        <v>9959.7960000000003</v>
      </c>
      <c r="E18" s="738">
        <v>4434.5230000000001</v>
      </c>
      <c r="F18" s="738">
        <v>3860.1109999999999</v>
      </c>
      <c r="G18" s="738">
        <v>30879.881000000001</v>
      </c>
      <c r="I18" s="617"/>
      <c r="J18" s="617"/>
      <c r="K18" s="617"/>
      <c r="L18" s="617"/>
      <c r="M18" s="617"/>
      <c r="N18" s="617"/>
    </row>
    <row r="19" spans="1:14">
      <c r="A19" s="180" t="s">
        <v>443</v>
      </c>
      <c r="B19" s="738">
        <v>276404.21500000003</v>
      </c>
      <c r="C19" s="738">
        <v>5600.9530000000004</v>
      </c>
      <c r="D19" s="738">
        <v>90121.27</v>
      </c>
      <c r="E19" s="738">
        <v>64695.446000000004</v>
      </c>
      <c r="F19" s="738">
        <v>16800.39</v>
      </c>
      <c r="G19" s="738">
        <v>180681.992</v>
      </c>
      <c r="I19" s="617"/>
      <c r="J19" s="617"/>
      <c r="K19" s="617"/>
      <c r="L19" s="617"/>
      <c r="M19" s="617"/>
      <c r="N19" s="617"/>
    </row>
    <row r="20" spans="1:14">
      <c r="A20" s="180" t="s">
        <v>444</v>
      </c>
      <c r="B20" s="738">
        <v>640442.31400000001</v>
      </c>
      <c r="C20" s="738">
        <v>3701.8069999999998</v>
      </c>
      <c r="D20" s="738">
        <v>173462.24299999999</v>
      </c>
      <c r="E20" s="738">
        <v>122593.587</v>
      </c>
      <c r="F20" s="738">
        <v>30317.043000000001</v>
      </c>
      <c r="G20" s="738">
        <v>463278.26400000002</v>
      </c>
      <c r="I20" s="617"/>
      <c r="J20" s="617"/>
      <c r="K20" s="617"/>
      <c r="L20" s="617"/>
      <c r="M20" s="617"/>
      <c r="N20" s="617"/>
    </row>
    <row r="21" spans="1:14">
      <c r="A21" s="180" t="s">
        <v>445</v>
      </c>
      <c r="B21" s="738">
        <v>130536.04399999999</v>
      </c>
      <c r="C21" s="738">
        <v>2274.0880000000002</v>
      </c>
      <c r="D21" s="738">
        <v>42219.192999999999</v>
      </c>
      <c r="E21" s="738">
        <v>29990.32</v>
      </c>
      <c r="F21" s="738">
        <v>7797.6909999999998</v>
      </c>
      <c r="G21" s="738">
        <v>86042.763000000006</v>
      </c>
      <c r="I21" s="617"/>
      <c r="J21" s="617"/>
      <c r="K21" s="617"/>
      <c r="L21" s="617"/>
      <c r="M21" s="617"/>
      <c r="N21" s="617"/>
    </row>
    <row r="22" spans="1:14">
      <c r="A22" s="180" t="s">
        <v>446</v>
      </c>
      <c r="B22" s="738">
        <v>32636.521000000001</v>
      </c>
      <c r="C22" s="738">
        <v>65.884</v>
      </c>
      <c r="D22" s="738">
        <v>10716.108</v>
      </c>
      <c r="E22" s="738">
        <v>7967.518</v>
      </c>
      <c r="F22" s="738">
        <v>1723.5050000000001</v>
      </c>
      <c r="G22" s="738">
        <v>21854.528999999999</v>
      </c>
      <c r="I22" s="617"/>
      <c r="J22" s="617"/>
      <c r="K22" s="617"/>
      <c r="L22" s="617"/>
      <c r="M22" s="617"/>
      <c r="N22" s="617"/>
    </row>
    <row r="23" spans="1:14">
      <c r="A23" s="180" t="s">
        <v>447</v>
      </c>
      <c r="B23" s="738">
        <v>115317.12</v>
      </c>
      <c r="C23" s="738">
        <v>1057.7950000000001</v>
      </c>
      <c r="D23" s="738">
        <v>36034.423999999999</v>
      </c>
      <c r="E23" s="738">
        <v>22250.165000000001</v>
      </c>
      <c r="F23" s="738">
        <v>9659.7909999999993</v>
      </c>
      <c r="G23" s="738">
        <v>78224.900999999998</v>
      </c>
      <c r="I23" s="617"/>
      <c r="J23" s="617"/>
      <c r="K23" s="617"/>
      <c r="L23" s="617"/>
      <c r="M23" s="617"/>
      <c r="N23" s="617"/>
    </row>
    <row r="24" spans="1:14">
      <c r="A24" s="180" t="s">
        <v>448</v>
      </c>
      <c r="B24" s="738">
        <v>57204.966</v>
      </c>
      <c r="C24" s="738">
        <v>1175.2550000000001</v>
      </c>
      <c r="D24" s="738">
        <v>18197.823</v>
      </c>
      <c r="E24" s="738">
        <v>10695.343000000001</v>
      </c>
      <c r="F24" s="738">
        <v>4756.3159999999998</v>
      </c>
      <c r="G24" s="738">
        <v>37831.887999999999</v>
      </c>
      <c r="I24" s="617"/>
      <c r="J24" s="617"/>
      <c r="K24" s="617"/>
      <c r="L24" s="617"/>
      <c r="M24" s="617"/>
      <c r="N24" s="617"/>
    </row>
    <row r="25" spans="1:14">
      <c r="A25" s="180" t="s">
        <v>449</v>
      </c>
      <c r="B25" s="738">
        <v>88008.664000000004</v>
      </c>
      <c r="C25" s="738">
        <v>1147.2750000000001</v>
      </c>
      <c r="D25" s="738">
        <v>21997.358</v>
      </c>
      <c r="E25" s="738">
        <v>12874.68</v>
      </c>
      <c r="F25" s="738">
        <v>5663.9369999999999</v>
      </c>
      <c r="G25" s="738">
        <v>64864.031000000003</v>
      </c>
      <c r="I25" s="617"/>
      <c r="J25" s="617"/>
      <c r="K25" s="617"/>
      <c r="L25" s="617"/>
      <c r="M25" s="617"/>
      <c r="N25" s="617"/>
    </row>
    <row r="26" spans="1:14">
      <c r="A26" s="180" t="s">
        <v>450</v>
      </c>
      <c r="B26" s="738">
        <v>57493.917000000001</v>
      </c>
      <c r="C26" s="738">
        <v>801.60599999999999</v>
      </c>
      <c r="D26" s="738">
        <v>19669.258000000002</v>
      </c>
      <c r="E26" s="738">
        <v>13457.392</v>
      </c>
      <c r="F26" s="738">
        <v>4441.973</v>
      </c>
      <c r="G26" s="738">
        <v>37023.053</v>
      </c>
      <c r="I26" s="617"/>
      <c r="J26" s="617"/>
      <c r="K26" s="617"/>
      <c r="L26" s="617"/>
      <c r="M26" s="617"/>
      <c r="N26" s="617"/>
    </row>
    <row r="27" spans="1:14" s="376" customFormat="1" ht="20.25" customHeight="1">
      <c r="A27" s="133" t="s">
        <v>451</v>
      </c>
      <c r="B27" s="738">
        <v>3092984</v>
      </c>
      <c r="C27" s="738">
        <v>27311</v>
      </c>
      <c r="D27" s="738">
        <v>920807</v>
      </c>
      <c r="E27" s="738">
        <v>666761</v>
      </c>
      <c r="F27" s="738">
        <v>171732</v>
      </c>
      <c r="G27" s="738">
        <v>2144866</v>
      </c>
      <c r="I27" s="617"/>
      <c r="J27" s="617"/>
      <c r="K27" s="617"/>
      <c r="L27" s="617"/>
      <c r="M27" s="617"/>
      <c r="N27" s="617"/>
    </row>
    <row r="28" spans="1:14">
      <c r="B28" s="181"/>
    </row>
    <row r="29" spans="1:14" s="137" customFormat="1" ht="20.149999999999999" customHeight="1">
      <c r="A29" s="643"/>
      <c r="B29" s="1279" t="s">
        <v>1188</v>
      </c>
      <c r="C29" s="1487"/>
      <c r="D29" s="1487"/>
      <c r="E29" s="1487"/>
      <c r="F29" s="1487"/>
      <c r="G29" s="1487"/>
    </row>
    <row r="30" spans="1:14">
      <c r="A30" s="643" t="s">
        <v>514</v>
      </c>
    </row>
    <row r="31" spans="1:14" ht="13">
      <c r="A31" s="178"/>
    </row>
    <row r="32" spans="1:14" ht="13">
      <c r="A32" s="740"/>
    </row>
    <row r="33" spans="1:1" ht="13">
      <c r="A33" s="178"/>
    </row>
    <row r="34" spans="1:1" ht="13">
      <c r="A34" s="178"/>
    </row>
    <row r="35" spans="1:1" ht="13">
      <c r="A35" s="178"/>
    </row>
    <row r="36" spans="1:1" ht="13">
      <c r="A36" s="178"/>
    </row>
    <row r="37" spans="1:1" ht="13">
      <c r="A37" s="178"/>
    </row>
    <row r="38" spans="1:1" ht="13">
      <c r="A38" s="178"/>
    </row>
    <row r="39" spans="1:1" ht="13">
      <c r="A39" s="178"/>
    </row>
    <row r="40" spans="1:1" ht="13">
      <c r="A40" s="178"/>
    </row>
    <row r="41" spans="1:1" ht="13">
      <c r="A41" s="178"/>
    </row>
    <row r="42" spans="1:1" ht="13">
      <c r="A42" s="178"/>
    </row>
    <row r="43" spans="1:1" ht="13">
      <c r="A43" s="178"/>
    </row>
    <row r="44" spans="1:1" ht="13">
      <c r="A44" s="178"/>
    </row>
    <row r="45" spans="1:1" ht="13">
      <c r="A45" s="178"/>
    </row>
    <row r="46" spans="1:1" ht="13">
      <c r="A46" s="178"/>
    </row>
    <row r="47" spans="1:1" ht="13">
      <c r="A47" s="178"/>
    </row>
    <row r="48" spans="1:1" ht="13">
      <c r="A48" s="178"/>
    </row>
  </sheetData>
  <sheetProtection selectLockedCells="1"/>
  <mergeCells count="9">
    <mergeCell ref="B9:G9"/>
    <mergeCell ref="B29:G29"/>
    <mergeCell ref="A5:A7"/>
    <mergeCell ref="B5:B7"/>
    <mergeCell ref="C5:G5"/>
    <mergeCell ref="C6:C7"/>
    <mergeCell ref="D6:D7"/>
    <mergeCell ref="E6:F6"/>
    <mergeCell ref="G6:G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&amp;"Arial,Fett"Bruttowertschöpfung in jeweiligen Preisen 2019 nach Wirtschaftszweigen und Bundesländern</oddHeader>
    <oddFooter>&amp;CStatistische Ämter der Länder – Indikatoren und Kennzahlen, UGRdL 2020</oddFooter>
  </headerFooter>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557"/>
  <sheetViews>
    <sheetView showGridLines="0" showRowColHeaders="0" zoomScaleNormal="100" workbookViewId="0">
      <pane ySplit="8" topLeftCell="A9" activePane="bottomLeft" state="frozen"/>
      <selection pane="bottomLeft"/>
    </sheetView>
  </sheetViews>
  <sheetFormatPr baseColWidth="10" defaultColWidth="11.453125" defaultRowHeight="12.5"/>
  <cols>
    <col min="1" max="1" width="12.81640625" style="643" customWidth="1"/>
    <col min="2" max="7" width="12.81640625" style="161" customWidth="1"/>
    <col min="8" max="16384" width="11.453125" style="161"/>
  </cols>
  <sheetData>
    <row r="1" spans="1:7">
      <c r="A1" s="737" t="s">
        <v>322</v>
      </c>
    </row>
    <row r="3" spans="1:7" ht="12" customHeight="1">
      <c r="A3" s="162" t="s">
        <v>990</v>
      </c>
      <c r="B3" s="126" t="s">
        <v>1189</v>
      </c>
      <c r="C3" s="125"/>
      <c r="D3" s="125"/>
      <c r="E3" s="125"/>
      <c r="F3" s="125"/>
      <c r="G3" s="125"/>
    </row>
    <row r="4" spans="1:7" ht="13">
      <c r="A4" s="162"/>
      <c r="B4" s="126" t="s">
        <v>1186</v>
      </c>
      <c r="C4" s="125"/>
      <c r="D4" s="125"/>
      <c r="E4" s="125"/>
      <c r="F4" s="125"/>
      <c r="G4" s="125"/>
    </row>
    <row r="5" spans="1:7" ht="13">
      <c r="A5" s="125"/>
      <c r="B5" s="125"/>
      <c r="C5" s="125"/>
      <c r="D5" s="125"/>
      <c r="E5" s="127"/>
      <c r="F5" s="127"/>
      <c r="G5" s="128"/>
    </row>
    <row r="6" spans="1:7" ht="17.149999999999999" customHeight="1">
      <c r="A6" s="1286" t="s">
        <v>506</v>
      </c>
      <c r="B6" s="1288" t="s">
        <v>522</v>
      </c>
      <c r="C6" s="1290" t="s">
        <v>507</v>
      </c>
      <c r="D6" s="1291"/>
      <c r="E6" s="1291"/>
      <c r="F6" s="1291"/>
      <c r="G6" s="1291"/>
    </row>
    <row r="7" spans="1:7" ht="17.149999999999999" customHeight="1">
      <c r="A7" s="1384"/>
      <c r="B7" s="1488"/>
      <c r="C7" s="1288" t="s">
        <v>594</v>
      </c>
      <c r="D7" s="1288" t="s">
        <v>524</v>
      </c>
      <c r="E7" s="1291" t="s">
        <v>525</v>
      </c>
      <c r="F7" s="1379"/>
      <c r="G7" s="1473" t="s">
        <v>526</v>
      </c>
    </row>
    <row r="8" spans="1:7" ht="60" customHeight="1">
      <c r="A8" s="1287"/>
      <c r="B8" s="1289"/>
      <c r="C8" s="1289"/>
      <c r="D8" s="1289"/>
      <c r="E8" s="735" t="s">
        <v>528</v>
      </c>
      <c r="F8" s="735" t="s">
        <v>597</v>
      </c>
      <c r="G8" s="1489"/>
    </row>
    <row r="9" spans="1:7" ht="13">
      <c r="A9" s="125"/>
      <c r="B9" s="168"/>
      <c r="C9" s="168"/>
      <c r="D9" s="168"/>
      <c r="E9" s="169"/>
      <c r="F9" s="169"/>
      <c r="G9" s="170"/>
    </row>
    <row r="10" spans="1:7" ht="13">
      <c r="A10" s="734"/>
      <c r="B10" s="1292" t="s">
        <v>435</v>
      </c>
      <c r="C10" s="1292"/>
      <c r="D10" s="1292"/>
      <c r="E10" s="1292"/>
      <c r="F10" s="1292"/>
      <c r="G10" s="1292"/>
    </row>
    <row r="11" spans="1:7" ht="13">
      <c r="A11" s="128"/>
      <c r="B11" s="172"/>
      <c r="C11" s="173"/>
      <c r="D11" s="173"/>
      <c r="E11" s="173"/>
      <c r="F11" s="173"/>
      <c r="G11" s="173"/>
    </row>
    <row r="12" spans="1:7">
      <c r="A12" s="397">
        <v>1991</v>
      </c>
      <c r="B12" s="177">
        <v>70.764640847006945</v>
      </c>
      <c r="C12" s="177">
        <v>163.0084947177327</v>
      </c>
      <c r="D12" s="177">
        <v>79.707275286200101</v>
      </c>
      <c r="E12" s="177">
        <v>74.660705575518847</v>
      </c>
      <c r="F12" s="177">
        <v>127.1252024902677</v>
      </c>
      <c r="G12" s="177">
        <v>64.06862629557618</v>
      </c>
    </row>
    <row r="13" spans="1:7">
      <c r="A13" s="397">
        <v>1992</v>
      </c>
      <c r="B13" s="177">
        <v>71.287944962807714</v>
      </c>
      <c r="C13" s="177">
        <v>178.03017366748631</v>
      </c>
      <c r="D13" s="177">
        <v>77.890472583297125</v>
      </c>
      <c r="E13" s="177">
        <v>72.287210476865965</v>
      </c>
      <c r="F13" s="177">
        <v>130.00223140200259</v>
      </c>
      <c r="G13" s="177">
        <v>66.052251995941091</v>
      </c>
    </row>
    <row r="14" spans="1:7">
      <c r="A14" s="397">
        <v>1993</v>
      </c>
      <c r="B14" s="177">
        <v>68.328143566099286</v>
      </c>
      <c r="C14" s="177">
        <v>138.7802303123168</v>
      </c>
      <c r="D14" s="177">
        <v>70.280908732799872</v>
      </c>
      <c r="E14" s="177">
        <v>64.195082907923023</v>
      </c>
      <c r="F14" s="177">
        <v>123.79260395678</v>
      </c>
      <c r="G14" s="177">
        <v>66.511805302764955</v>
      </c>
    </row>
    <row r="15" spans="1:7">
      <c r="A15" s="397">
        <v>1994</v>
      </c>
      <c r="B15" s="177">
        <v>69.395321749341761</v>
      </c>
      <c r="C15" s="177">
        <v>111.5331865834742</v>
      </c>
      <c r="D15" s="177">
        <v>71.452742574559764</v>
      </c>
      <c r="E15" s="177">
        <v>65.726877941287796</v>
      </c>
      <c r="F15" s="177">
        <v>122.2199401497306</v>
      </c>
      <c r="G15" s="177">
        <v>67.729601419716431</v>
      </c>
    </row>
    <row r="16" spans="1:7">
      <c r="A16" s="397">
        <v>1995</v>
      </c>
      <c r="B16" s="177">
        <v>70.706738479297442</v>
      </c>
      <c r="C16" s="177">
        <v>101.79950564098129</v>
      </c>
      <c r="D16" s="177">
        <v>71.625324760987766</v>
      </c>
      <c r="E16" s="177">
        <v>66.118953299080644</v>
      </c>
      <c r="F16" s="177">
        <v>118.78873356156321</v>
      </c>
      <c r="G16" s="177">
        <v>69.900763005135474</v>
      </c>
    </row>
    <row r="17" spans="1:9">
      <c r="A17" s="397">
        <v>1996</v>
      </c>
      <c r="B17" s="177">
        <v>71.517619864418791</v>
      </c>
      <c r="C17" s="177">
        <v>115.5871344786692</v>
      </c>
      <c r="D17" s="177">
        <v>70.067950135271758</v>
      </c>
      <c r="E17" s="177">
        <v>64.372689363786947</v>
      </c>
      <c r="F17" s="177">
        <v>113.74857281383559</v>
      </c>
      <c r="G17" s="177">
        <v>72.133131209846013</v>
      </c>
    </row>
    <row r="18" spans="1:9">
      <c r="A18" s="397">
        <v>1997</v>
      </c>
      <c r="B18" s="177">
        <v>72.954878443480197</v>
      </c>
      <c r="C18" s="177">
        <v>112.2370121489848</v>
      </c>
      <c r="D18" s="177">
        <v>72.067381954177961</v>
      </c>
      <c r="E18" s="177">
        <v>66.966856105609821</v>
      </c>
      <c r="F18" s="177">
        <v>112.0450913247173</v>
      </c>
      <c r="G18" s="177">
        <v>73.244297045860407</v>
      </c>
    </row>
    <row r="19" spans="1:9">
      <c r="A19" s="397">
        <v>1998</v>
      </c>
      <c r="B19" s="177">
        <v>74.806167838788625</v>
      </c>
      <c r="C19" s="177">
        <v>112.818471966827</v>
      </c>
      <c r="D19" s="177">
        <v>72.813135135374225</v>
      </c>
      <c r="E19" s="177">
        <v>67.436415622482087</v>
      </c>
      <c r="F19" s="177">
        <v>110.6623588584294</v>
      </c>
      <c r="G19" s="177">
        <v>75.852279499668597</v>
      </c>
    </row>
    <row r="20" spans="1:9">
      <c r="A20" s="397">
        <v>1999</v>
      </c>
      <c r="B20" s="177">
        <v>76.557771899766976</v>
      </c>
      <c r="C20" s="177">
        <v>114.1572175212939</v>
      </c>
      <c r="D20" s="177">
        <v>73.252635827754446</v>
      </c>
      <c r="E20" s="177">
        <v>68.151676944241615</v>
      </c>
      <c r="F20" s="177">
        <v>113.82427631068759</v>
      </c>
      <c r="G20" s="177">
        <v>78.50662536340171</v>
      </c>
    </row>
    <row r="21" spans="1:9">
      <c r="A21" s="397">
        <v>2000</v>
      </c>
      <c r="B21" s="177">
        <v>79.521129692759516</v>
      </c>
      <c r="C21" s="177">
        <v>126.0519071610868</v>
      </c>
      <c r="D21" s="177">
        <v>78.088152131071027</v>
      </c>
      <c r="E21" s="177">
        <v>73.788019094703401</v>
      </c>
      <c r="F21" s="177">
        <v>116.8458744702945</v>
      </c>
      <c r="G21" s="177">
        <v>80.11189136129164</v>
      </c>
    </row>
    <row r="22" spans="1:9">
      <c r="A22" s="397">
        <v>2001</v>
      </c>
      <c r="B22" s="177">
        <v>82.378767244692057</v>
      </c>
      <c r="C22" s="177">
        <v>99.101830494254855</v>
      </c>
      <c r="D22" s="177">
        <v>79.238984880828852</v>
      </c>
      <c r="E22" s="177">
        <v>76.070980306171734</v>
      </c>
      <c r="F22" s="177">
        <v>111.1310164818718</v>
      </c>
      <c r="G22" s="177">
        <v>84.430226426261555</v>
      </c>
    </row>
    <row r="23" spans="1:9">
      <c r="A23" s="397">
        <v>2002</v>
      </c>
      <c r="B23" s="177">
        <v>81.864357703060307</v>
      </c>
      <c r="C23" s="177">
        <v>102.47187526943679</v>
      </c>
      <c r="D23" s="177">
        <v>77.266446003494096</v>
      </c>
      <c r="E23" s="177">
        <v>73.827553065327976</v>
      </c>
      <c r="F23" s="177">
        <v>106.8029080719709</v>
      </c>
      <c r="G23" s="177">
        <v>84.846428876772606</v>
      </c>
    </row>
    <row r="24" spans="1:9">
      <c r="A24" s="397">
        <v>2003</v>
      </c>
      <c r="B24" s="177">
        <v>81.768525797558226</v>
      </c>
      <c r="C24" s="177">
        <v>102.8680609230526</v>
      </c>
      <c r="D24" s="177">
        <v>78.083557328236822</v>
      </c>
      <c r="E24" s="177">
        <v>75.544576871276206</v>
      </c>
      <c r="F24" s="177">
        <v>100.1685102843046</v>
      </c>
      <c r="G24" s="177">
        <v>84.136494602871537</v>
      </c>
    </row>
    <row r="25" spans="1:9">
      <c r="A25" s="397">
        <v>2004</v>
      </c>
      <c r="B25" s="177">
        <v>82.380282883310656</v>
      </c>
      <c r="C25" s="177">
        <v>127.1308518080441</v>
      </c>
      <c r="D25" s="177">
        <v>79.426799901103934</v>
      </c>
      <c r="E25" s="177">
        <v>77.414302423266264</v>
      </c>
      <c r="F25" s="177">
        <v>96.335458629530464</v>
      </c>
      <c r="G25" s="177">
        <v>84.05965446296733</v>
      </c>
    </row>
    <row r="26" spans="1:9">
      <c r="A26" s="397">
        <v>2005</v>
      </c>
      <c r="B26" s="177">
        <v>82.764313556142369</v>
      </c>
      <c r="C26" s="177">
        <v>102.472979315966</v>
      </c>
      <c r="D26" s="177">
        <v>79.747660522128029</v>
      </c>
      <c r="E26" s="177">
        <v>77.606402735569901</v>
      </c>
      <c r="F26" s="177">
        <v>95.469660013751977</v>
      </c>
      <c r="G26" s="177">
        <v>84.681177928316643</v>
      </c>
    </row>
    <row r="27" spans="1:9" s="376" customFormat="1">
      <c r="A27" s="397">
        <v>2006</v>
      </c>
      <c r="B27" s="177">
        <v>88.082916434934745</v>
      </c>
      <c r="C27" s="177">
        <v>92.839585641300914</v>
      </c>
      <c r="D27" s="177">
        <v>87.237407361302346</v>
      </c>
      <c r="E27" s="177">
        <v>86.637582927940429</v>
      </c>
      <c r="F27" s="177">
        <v>97.722234824309936</v>
      </c>
      <c r="G27" s="177">
        <v>88.744988542649267</v>
      </c>
      <c r="H27" s="161"/>
      <c r="I27" s="161"/>
    </row>
    <row r="28" spans="1:9">
      <c r="A28" s="397">
        <v>2007</v>
      </c>
      <c r="B28" s="177">
        <v>91.802456234072338</v>
      </c>
      <c r="C28" s="177">
        <v>106.57602036718571</v>
      </c>
      <c r="D28" s="177">
        <v>91.98726453734163</v>
      </c>
      <c r="E28" s="177">
        <v>92.047416204337225</v>
      </c>
      <c r="F28" s="177">
        <v>94.421803534878833</v>
      </c>
      <c r="G28" s="177">
        <v>91.712923769746567</v>
      </c>
    </row>
    <row r="29" spans="1:9">
      <c r="A29" s="397">
        <v>2008</v>
      </c>
      <c r="B29" s="177">
        <v>92.270594771890472</v>
      </c>
      <c r="C29" s="177">
        <v>120.694729446249</v>
      </c>
      <c r="D29" s="177">
        <v>89.814333281045705</v>
      </c>
      <c r="E29" s="177">
        <v>89.446625487449026</v>
      </c>
      <c r="F29" s="177">
        <v>93.855299046591057</v>
      </c>
      <c r="G29" s="177">
        <v>93.786885131061425</v>
      </c>
    </row>
    <row r="30" spans="1:9">
      <c r="A30" s="397">
        <v>2009</v>
      </c>
      <c r="B30" s="177">
        <v>82.733072338827327</v>
      </c>
      <c r="C30" s="177">
        <v>122.07166731451311</v>
      </c>
      <c r="D30" s="177">
        <v>71.442597170940715</v>
      </c>
      <c r="E30" s="177">
        <v>67.006292576679897</v>
      </c>
      <c r="F30" s="177">
        <v>88.883522599236997</v>
      </c>
      <c r="G30" s="177">
        <v>89.920902905943834</v>
      </c>
    </row>
    <row r="31" spans="1:9">
      <c r="A31" s="397">
        <v>2010</v>
      </c>
      <c r="B31" s="177">
        <v>89.319860103489106</v>
      </c>
      <c r="C31" s="177">
        <v>102.55415953444511</v>
      </c>
      <c r="D31" s="177">
        <v>86.268049787427842</v>
      </c>
      <c r="E31" s="177">
        <v>83.796537031532793</v>
      </c>
      <c r="F31" s="177">
        <v>94.585422333927426</v>
      </c>
      <c r="G31" s="177">
        <v>91.205606526062056</v>
      </c>
    </row>
    <row r="32" spans="1:9">
      <c r="A32" s="397">
        <v>2011</v>
      </c>
      <c r="B32" s="177">
        <v>93.935978748405347</v>
      </c>
      <c r="C32" s="177">
        <v>96.467772320538771</v>
      </c>
      <c r="D32" s="177">
        <v>93.234377828582211</v>
      </c>
      <c r="E32" s="177">
        <v>92.957065262323624</v>
      </c>
      <c r="F32" s="177">
        <v>97.178843793708836</v>
      </c>
      <c r="G32" s="177">
        <v>94.381343157844853</v>
      </c>
    </row>
    <row r="33" spans="1:7">
      <c r="A33" s="397">
        <v>2012</v>
      </c>
      <c r="B33" s="177">
        <v>94.693494028624656</v>
      </c>
      <c r="C33" s="177">
        <v>99.726977852752213</v>
      </c>
      <c r="D33" s="177">
        <v>92.721507081536501</v>
      </c>
      <c r="E33" s="177">
        <v>92.54091044380894</v>
      </c>
      <c r="F33" s="177">
        <v>95.786824011340045</v>
      </c>
      <c r="G33" s="177">
        <v>95.933033687881078</v>
      </c>
    </row>
    <row r="34" spans="1:7">
      <c r="A34" s="397">
        <v>2013</v>
      </c>
      <c r="B34" s="177">
        <v>95.416576635571317</v>
      </c>
      <c r="C34" s="177">
        <v>99.212093125773407</v>
      </c>
      <c r="D34" s="177">
        <v>92.776392005542121</v>
      </c>
      <c r="E34" s="177">
        <v>92.788835190249145</v>
      </c>
      <c r="F34" s="177">
        <v>95.005630564280565</v>
      </c>
      <c r="G34" s="177">
        <v>97.108507290576</v>
      </c>
    </row>
    <row r="35" spans="1:7">
      <c r="A35" s="397">
        <v>2014</v>
      </c>
      <c r="B35" s="177">
        <v>97.558327813522155</v>
      </c>
      <c r="C35" s="177">
        <v>108.0165579935608</v>
      </c>
      <c r="D35" s="177">
        <v>96.586517955575744</v>
      </c>
      <c r="E35" s="177">
        <v>96.578800943705829</v>
      </c>
      <c r="F35" s="177">
        <v>97.861636915107852</v>
      </c>
      <c r="G35" s="177">
        <v>98.088933923002244</v>
      </c>
    </row>
    <row r="36" spans="1:7">
      <c r="A36" s="397">
        <v>2015</v>
      </c>
      <c r="B36" s="743">
        <v>100</v>
      </c>
      <c r="C36" s="743">
        <v>100</v>
      </c>
      <c r="D36" s="743">
        <v>100</v>
      </c>
      <c r="E36" s="743">
        <v>100</v>
      </c>
      <c r="F36" s="743">
        <v>100</v>
      </c>
      <c r="G36" s="743">
        <v>100</v>
      </c>
    </row>
    <row r="37" spans="1:7">
      <c r="A37" s="397">
        <v>2016</v>
      </c>
      <c r="B37" s="177">
        <v>101.04515422890233</v>
      </c>
      <c r="C37" s="177">
        <v>97.167998693321223</v>
      </c>
      <c r="D37" s="177">
        <v>101.3138307850368</v>
      </c>
      <c r="E37" s="177">
        <v>100.77177475482787</v>
      </c>
      <c r="F37" s="177">
        <v>103.61521260431131</v>
      </c>
      <c r="G37" s="177">
        <v>100.90096955766144</v>
      </c>
    </row>
    <row r="38" spans="1:7">
      <c r="A38" s="397">
        <v>2017</v>
      </c>
      <c r="B38" s="177">
        <v>104.72530235926838</v>
      </c>
      <c r="C38" s="177">
        <v>95.106198162427802</v>
      </c>
      <c r="D38" s="177">
        <v>105.96684664609485</v>
      </c>
      <c r="E38" s="177">
        <v>106.18147186553496</v>
      </c>
      <c r="F38" s="177">
        <v>101.94911914192645</v>
      </c>
      <c r="G38" s="177">
        <v>103.99258505845718</v>
      </c>
    </row>
    <row r="39" spans="1:7">
      <c r="A39" s="397">
        <v>2018</v>
      </c>
      <c r="B39" s="177">
        <v>107.06555777250664</v>
      </c>
      <c r="C39" s="177">
        <v>107.5877158557421</v>
      </c>
      <c r="D39" s="177">
        <v>109.59110850149352</v>
      </c>
      <c r="E39" s="177">
        <v>110.06563815391698</v>
      </c>
      <c r="F39" s="177">
        <v>105.85555129815249</v>
      </c>
      <c r="G39" s="177">
        <v>105.39129094309303</v>
      </c>
    </row>
    <row r="40" spans="1:7">
      <c r="A40" s="397">
        <v>2019</v>
      </c>
      <c r="B40" s="744">
        <v>107.03444627076209</v>
      </c>
      <c r="C40" s="744">
        <v>105.80784588030231</v>
      </c>
      <c r="D40" s="744">
        <v>106.6720487037265</v>
      </c>
      <c r="E40" s="398">
        <v>106.38057905797982</v>
      </c>
      <c r="F40" s="398">
        <v>108.64190428061707</v>
      </c>
      <c r="G40" s="177">
        <v>107.24846346062159</v>
      </c>
    </row>
    <row r="41" spans="1:7" ht="13">
      <c r="A41" s="125"/>
      <c r="B41" s="745"/>
      <c r="C41" s="745"/>
      <c r="D41" s="745"/>
      <c r="E41" s="746"/>
      <c r="F41" s="746"/>
      <c r="G41" s="747"/>
    </row>
    <row r="42" spans="1:7" ht="13">
      <c r="A42" s="734"/>
      <c r="B42" s="1285" t="s">
        <v>436</v>
      </c>
      <c r="C42" s="1285"/>
      <c r="D42" s="1285"/>
      <c r="E42" s="1285"/>
      <c r="F42" s="1285"/>
      <c r="G42" s="1285"/>
    </row>
    <row r="43" spans="1:7" ht="13">
      <c r="A43" s="128"/>
      <c r="B43" s="748"/>
      <c r="C43" s="749"/>
      <c r="D43" s="749"/>
      <c r="E43" s="749"/>
      <c r="F43" s="749"/>
      <c r="G43" s="749"/>
    </row>
    <row r="44" spans="1:7">
      <c r="A44" s="397">
        <v>1991</v>
      </c>
      <c r="B44" s="177">
        <v>63.704650240206057</v>
      </c>
      <c r="C44" s="177">
        <v>150.73450781037599</v>
      </c>
      <c r="D44" s="177">
        <v>66.11014986596382</v>
      </c>
      <c r="E44" s="177">
        <v>59.023371359757377</v>
      </c>
      <c r="F44" s="177">
        <v>109.7045824661505</v>
      </c>
      <c r="G44" s="177">
        <v>61.244858825588977</v>
      </c>
    </row>
    <row r="45" spans="1:7">
      <c r="A45" s="397">
        <v>1992</v>
      </c>
      <c r="B45" s="177">
        <v>65.534114591230136</v>
      </c>
      <c r="C45" s="177">
        <v>152.86832189909859</v>
      </c>
      <c r="D45" s="177">
        <v>66.220591604837196</v>
      </c>
      <c r="E45" s="177">
        <v>58.496902078963629</v>
      </c>
      <c r="F45" s="177">
        <v>115.7692331781068</v>
      </c>
      <c r="G45" s="177">
        <v>64.025277432328622</v>
      </c>
    </row>
    <row r="46" spans="1:7">
      <c r="A46" s="397">
        <v>1993</v>
      </c>
      <c r="B46" s="177">
        <v>64.354444552326271</v>
      </c>
      <c r="C46" s="177">
        <v>127.41064749670269</v>
      </c>
      <c r="D46" s="177">
        <v>61.569010456101758</v>
      </c>
      <c r="E46" s="177">
        <v>53.261047294574873</v>
      </c>
      <c r="F46" s="177">
        <v>114.38294719327</v>
      </c>
      <c r="G46" s="177">
        <v>65.049919346349824</v>
      </c>
    </row>
    <row r="47" spans="1:7">
      <c r="A47" s="397">
        <v>1994</v>
      </c>
      <c r="B47" s="177">
        <v>65.212620150630514</v>
      </c>
      <c r="C47" s="177">
        <v>100.5268304587845</v>
      </c>
      <c r="D47" s="177">
        <v>63.078231236694492</v>
      </c>
      <c r="E47" s="177">
        <v>54.930005410808477</v>
      </c>
      <c r="F47" s="177">
        <v>114.5787383535453</v>
      </c>
      <c r="G47" s="177">
        <v>65.827430104789869</v>
      </c>
    </row>
    <row r="48" spans="1:7">
      <c r="A48" s="397">
        <v>1995</v>
      </c>
      <c r="B48" s="177">
        <v>65.951869567117186</v>
      </c>
      <c r="C48" s="177">
        <v>97.599375736034915</v>
      </c>
      <c r="D48" s="177">
        <v>62.156602372618707</v>
      </c>
      <c r="E48" s="177">
        <v>55.158520798393461</v>
      </c>
      <c r="F48" s="177">
        <v>103.0773936352051</v>
      </c>
      <c r="G48" s="177">
        <v>67.525311938612603</v>
      </c>
    </row>
    <row r="49" spans="1:7">
      <c r="A49" s="397">
        <v>1996</v>
      </c>
      <c r="B49" s="177">
        <v>66.789548307364527</v>
      </c>
      <c r="C49" s="177">
        <v>100.88097153329549</v>
      </c>
      <c r="D49" s="177">
        <v>61.398565854711627</v>
      </c>
      <c r="E49" s="177">
        <v>54.87306306710672</v>
      </c>
      <c r="F49" s="177">
        <v>95.157703681760026</v>
      </c>
      <c r="G49" s="177">
        <v>69.203764999486609</v>
      </c>
    </row>
    <row r="50" spans="1:7">
      <c r="A50" s="397">
        <v>1997</v>
      </c>
      <c r="B50" s="177">
        <v>68.345735867248933</v>
      </c>
      <c r="C50" s="177">
        <v>97.260799448308276</v>
      </c>
      <c r="D50" s="177">
        <v>62.267898805192047</v>
      </c>
      <c r="E50" s="177">
        <v>56.140662012839393</v>
      </c>
      <c r="F50" s="177">
        <v>93.519881716320512</v>
      </c>
      <c r="G50" s="177">
        <v>71.216956156786324</v>
      </c>
    </row>
    <row r="51" spans="1:7">
      <c r="A51" s="397">
        <v>1998</v>
      </c>
      <c r="B51" s="177">
        <v>70.920950846449117</v>
      </c>
      <c r="C51" s="177">
        <v>99.772433433898485</v>
      </c>
      <c r="D51" s="177">
        <v>63.853505331745737</v>
      </c>
      <c r="E51" s="177">
        <v>57.839071930495557</v>
      </c>
      <c r="F51" s="177">
        <v>96.434939358578291</v>
      </c>
      <c r="G51" s="177">
        <v>74.335611318308807</v>
      </c>
    </row>
    <row r="52" spans="1:7">
      <c r="A52" s="397">
        <v>1999</v>
      </c>
      <c r="B52" s="177">
        <v>72.748685335616571</v>
      </c>
      <c r="C52" s="177">
        <v>102.3860962965138</v>
      </c>
      <c r="D52" s="177">
        <v>64.985618391499983</v>
      </c>
      <c r="E52" s="177">
        <v>58.79292447679213</v>
      </c>
      <c r="F52" s="177">
        <v>99.840956045646195</v>
      </c>
      <c r="G52" s="177">
        <v>76.538300934726024</v>
      </c>
    </row>
    <row r="53" spans="1:7">
      <c r="A53" s="397">
        <v>2000</v>
      </c>
      <c r="B53" s="177">
        <v>76.345432757987354</v>
      </c>
      <c r="C53" s="177">
        <v>100.4124220566956</v>
      </c>
      <c r="D53" s="177">
        <v>69.532406449536609</v>
      </c>
      <c r="E53" s="177">
        <v>63.823553463633971</v>
      </c>
      <c r="F53" s="177">
        <v>102.2782160728589</v>
      </c>
      <c r="G53" s="177">
        <v>79.679553054668645</v>
      </c>
    </row>
    <row r="54" spans="1:7">
      <c r="A54" s="397">
        <v>2001</v>
      </c>
      <c r="B54" s="177">
        <v>78.798049555308026</v>
      </c>
      <c r="C54" s="177">
        <v>97.317930203262009</v>
      </c>
      <c r="D54" s="177">
        <v>70.446918994398345</v>
      </c>
      <c r="E54" s="177">
        <v>65.342006516352029</v>
      </c>
      <c r="F54" s="177">
        <v>101.40333283261189</v>
      </c>
      <c r="G54" s="177">
        <v>83.049100852249467</v>
      </c>
    </row>
    <row r="55" spans="1:7">
      <c r="A55" s="397">
        <v>2002</v>
      </c>
      <c r="B55" s="177">
        <v>79.643641747322334</v>
      </c>
      <c r="C55" s="177">
        <v>101.5268493849437</v>
      </c>
      <c r="D55" s="177">
        <v>69.021056941097498</v>
      </c>
      <c r="E55" s="177">
        <v>63.797525878612781</v>
      </c>
      <c r="F55" s="177">
        <v>97.446082507058193</v>
      </c>
      <c r="G55" s="177">
        <v>85.068528397230523</v>
      </c>
    </row>
    <row r="56" spans="1:7">
      <c r="A56" s="397">
        <v>2003</v>
      </c>
      <c r="B56" s="177">
        <v>78.544463465601439</v>
      </c>
      <c r="C56" s="177">
        <v>100.6956924111992</v>
      </c>
      <c r="D56" s="177">
        <v>68.882302122884028</v>
      </c>
      <c r="E56" s="177">
        <v>64.76809518284216</v>
      </c>
      <c r="F56" s="177">
        <v>94.136309939258055</v>
      </c>
      <c r="G56" s="177">
        <v>83.449544885189354</v>
      </c>
    </row>
    <row r="57" spans="1:7">
      <c r="A57" s="397">
        <v>2004</v>
      </c>
      <c r="B57" s="177">
        <v>80.573426926489375</v>
      </c>
      <c r="C57" s="177">
        <v>133.34906116427621</v>
      </c>
      <c r="D57" s="177">
        <v>72.239168800965501</v>
      </c>
      <c r="E57" s="177">
        <v>68.881598904401017</v>
      </c>
      <c r="F57" s="177">
        <v>91.894839502757151</v>
      </c>
      <c r="G57" s="177">
        <v>84.379079283761484</v>
      </c>
    </row>
    <row r="58" spans="1:7">
      <c r="A58" s="397">
        <v>2005</v>
      </c>
      <c r="B58" s="177">
        <v>81.577636380528205</v>
      </c>
      <c r="C58" s="177">
        <v>96.95026708414342</v>
      </c>
      <c r="D58" s="177">
        <v>73.495092955936911</v>
      </c>
      <c r="E58" s="177">
        <v>70.636941797248255</v>
      </c>
      <c r="F58" s="177">
        <v>89.73138408024829</v>
      </c>
      <c r="G58" s="177">
        <v>85.681906118302919</v>
      </c>
    </row>
    <row r="59" spans="1:7">
      <c r="A59" s="397">
        <v>2006</v>
      </c>
      <c r="B59" s="177">
        <v>84.8259024626594</v>
      </c>
      <c r="C59" s="177">
        <v>95.187189549716337</v>
      </c>
      <c r="D59" s="177">
        <v>78.737427738381996</v>
      </c>
      <c r="E59" s="177">
        <v>77.709130869823056</v>
      </c>
      <c r="F59" s="177">
        <v>90.309949630924194</v>
      </c>
      <c r="G59" s="177">
        <v>87.969549353371335</v>
      </c>
    </row>
    <row r="60" spans="1:7">
      <c r="A60" s="397">
        <v>2007</v>
      </c>
      <c r="B60" s="177">
        <v>87.978706417002186</v>
      </c>
      <c r="C60" s="177">
        <v>115.5596741728944</v>
      </c>
      <c r="D60" s="177">
        <v>82.74348044417178</v>
      </c>
      <c r="E60" s="177">
        <v>82.332278046703962</v>
      </c>
      <c r="F60" s="177">
        <v>87.73060681922847</v>
      </c>
      <c r="G60" s="177">
        <v>90.456045472724099</v>
      </c>
    </row>
    <row r="61" spans="1:7">
      <c r="A61" s="397">
        <v>2008</v>
      </c>
      <c r="B61" s="177">
        <v>88.151491219791353</v>
      </c>
      <c r="C61" s="177">
        <v>130.04056487750859</v>
      </c>
      <c r="D61" s="177">
        <v>80.861858018669139</v>
      </c>
      <c r="E61" s="177">
        <v>79.225577754572072</v>
      </c>
      <c r="F61" s="177">
        <v>90.362586861122082</v>
      </c>
      <c r="G61" s="177">
        <v>91.514807399958286</v>
      </c>
    </row>
    <row r="62" spans="1:7">
      <c r="A62" s="397">
        <v>2009</v>
      </c>
      <c r="B62" s="177">
        <v>83.961762407470175</v>
      </c>
      <c r="C62" s="177">
        <v>119.4337865249551</v>
      </c>
      <c r="D62" s="177">
        <v>74.237568596048092</v>
      </c>
      <c r="E62" s="177">
        <v>70.322394914371046</v>
      </c>
      <c r="F62" s="177">
        <v>87.889129881099976</v>
      </c>
      <c r="G62" s="177">
        <v>88.650320831880634</v>
      </c>
    </row>
    <row r="63" spans="1:7">
      <c r="A63" s="397">
        <v>2010</v>
      </c>
      <c r="B63" s="177">
        <v>88.35003976892159</v>
      </c>
      <c r="C63" s="177">
        <v>100.31214955947731</v>
      </c>
      <c r="D63" s="177">
        <v>85.786248340999677</v>
      </c>
      <c r="E63" s="177">
        <v>83.238417734011549</v>
      </c>
      <c r="F63" s="177">
        <v>96.835411309884023</v>
      </c>
      <c r="G63" s="177">
        <v>89.526716911756694</v>
      </c>
    </row>
    <row r="64" spans="1:7">
      <c r="A64" s="397">
        <v>2011</v>
      </c>
      <c r="B64" s="177">
        <v>93.682859413195189</v>
      </c>
      <c r="C64" s="177">
        <v>102.8491228424343</v>
      </c>
      <c r="D64" s="177">
        <v>93.370824069353617</v>
      </c>
      <c r="E64" s="177">
        <v>93.608763635308748</v>
      </c>
      <c r="F64" s="177">
        <v>98.47859739930189</v>
      </c>
      <c r="G64" s="177">
        <v>93.744492629018126</v>
      </c>
    </row>
    <row r="65" spans="1:7">
      <c r="A65" s="397">
        <v>2012</v>
      </c>
      <c r="B65" s="177">
        <v>94.725278522914266</v>
      </c>
      <c r="C65" s="177">
        <v>101.0322293854785</v>
      </c>
      <c r="D65" s="177">
        <v>93.638362950904167</v>
      </c>
      <c r="E65" s="177">
        <v>92.736660447089577</v>
      </c>
      <c r="F65" s="177">
        <v>97.390848207216251</v>
      </c>
      <c r="G65" s="177">
        <v>95.224104237460864</v>
      </c>
    </row>
    <row r="66" spans="1:7">
      <c r="A66" s="397">
        <v>2013</v>
      </c>
      <c r="B66" s="177">
        <v>95.948819491639597</v>
      </c>
      <c r="C66" s="177">
        <v>99.262289418397813</v>
      </c>
      <c r="D66" s="177">
        <v>94.724112606828044</v>
      </c>
      <c r="E66" s="177">
        <v>94.398994474265919</v>
      </c>
      <c r="F66" s="177">
        <v>96.936626609489096</v>
      </c>
      <c r="G66" s="177">
        <v>96.561389349859226</v>
      </c>
    </row>
    <row r="67" spans="1:7">
      <c r="A67" s="397">
        <v>2014</v>
      </c>
      <c r="B67" s="177">
        <v>98.331412086960313</v>
      </c>
      <c r="C67" s="177">
        <v>115.5539847989845</v>
      </c>
      <c r="D67" s="177">
        <v>99.186804695998944</v>
      </c>
      <c r="E67" s="177">
        <v>98.984861682411534</v>
      </c>
      <c r="F67" s="177">
        <v>100.96699107100071</v>
      </c>
      <c r="G67" s="177">
        <v>97.663093493647636</v>
      </c>
    </row>
    <row r="68" spans="1:7">
      <c r="A68" s="397">
        <v>2015</v>
      </c>
      <c r="B68" s="743">
        <v>100</v>
      </c>
      <c r="C68" s="743">
        <v>100</v>
      </c>
      <c r="D68" s="743">
        <v>100</v>
      </c>
      <c r="E68" s="743">
        <v>100</v>
      </c>
      <c r="F68" s="743">
        <v>100</v>
      </c>
      <c r="G68" s="743">
        <v>100</v>
      </c>
    </row>
    <row r="69" spans="1:7">
      <c r="A69" s="397">
        <v>2016</v>
      </c>
      <c r="B69" s="177">
        <v>102.50632658326818</v>
      </c>
      <c r="C69" s="177">
        <v>106.25378250979836</v>
      </c>
      <c r="D69" s="177">
        <v>102.5858985539442</v>
      </c>
      <c r="E69" s="177">
        <v>102.40027592553659</v>
      </c>
      <c r="F69" s="177">
        <v>102.35650126248728</v>
      </c>
      <c r="G69" s="177">
        <v>102.41956467780817</v>
      </c>
    </row>
    <row r="70" spans="1:7">
      <c r="A70" s="397">
        <v>2017</v>
      </c>
      <c r="B70" s="177">
        <v>106.0572795657074</v>
      </c>
      <c r="C70" s="177">
        <v>104.70258895703068</v>
      </c>
      <c r="D70" s="177">
        <v>107.57745299958354</v>
      </c>
      <c r="E70" s="177">
        <v>108.29248718728938</v>
      </c>
      <c r="F70" s="177">
        <v>101.80541649209455</v>
      </c>
      <c r="G70" s="177">
        <v>105.30311156010058</v>
      </c>
    </row>
    <row r="71" spans="1:7">
      <c r="A71" s="397">
        <v>2018</v>
      </c>
      <c r="B71" s="177">
        <v>107.03065074378338</v>
      </c>
      <c r="C71" s="177">
        <v>103.97015378538859</v>
      </c>
      <c r="D71" s="177">
        <v>107.41660635721755</v>
      </c>
      <c r="E71" s="177">
        <v>107.94125457175004</v>
      </c>
      <c r="F71" s="177">
        <v>104.68800182943524</v>
      </c>
      <c r="G71" s="177">
        <v>106.87905505008155</v>
      </c>
    </row>
    <row r="72" spans="1:7">
      <c r="A72" s="397">
        <v>2019</v>
      </c>
      <c r="B72" s="177">
        <v>107.47478504102671</v>
      </c>
      <c r="C72" s="177">
        <v>103.19933942309969</v>
      </c>
      <c r="D72" s="177">
        <v>104.76927717579633</v>
      </c>
      <c r="E72" s="177">
        <v>103.94382944610996</v>
      </c>
      <c r="F72" s="177">
        <v>108.3903335983215</v>
      </c>
      <c r="G72" s="177">
        <v>108.90824293073422</v>
      </c>
    </row>
    <row r="73" spans="1:7" ht="13">
      <c r="A73" s="125"/>
      <c r="B73" s="745"/>
      <c r="C73" s="745"/>
      <c r="D73" s="745"/>
      <c r="E73" s="746"/>
      <c r="F73" s="746"/>
      <c r="G73" s="747"/>
    </row>
    <row r="74" spans="1:7" ht="13">
      <c r="A74" s="734"/>
      <c r="B74" s="1285" t="s">
        <v>437</v>
      </c>
      <c r="C74" s="1285"/>
      <c r="D74" s="1285"/>
      <c r="E74" s="1285"/>
      <c r="F74" s="1285"/>
      <c r="G74" s="1285"/>
    </row>
    <row r="75" spans="1:7" ht="13">
      <c r="A75" s="128"/>
      <c r="B75" s="748"/>
      <c r="C75" s="749"/>
      <c r="D75" s="749"/>
      <c r="E75" s="749"/>
      <c r="F75" s="749"/>
      <c r="G75" s="749"/>
    </row>
    <row r="76" spans="1:7">
      <c r="A76" s="397">
        <v>1991</v>
      </c>
      <c r="B76" s="177">
        <v>75.526795841712726</v>
      </c>
      <c r="C76" s="177">
        <v>723.39692286497473</v>
      </c>
      <c r="D76" s="177">
        <v>121.2352379075861</v>
      </c>
      <c r="E76" s="177">
        <v>116.24193966379489</v>
      </c>
      <c r="F76" s="177">
        <v>174.2477781412405</v>
      </c>
      <c r="G76" s="177">
        <v>66.826404167384865</v>
      </c>
    </row>
    <row r="77" spans="1:7">
      <c r="A77" s="397">
        <v>1992</v>
      </c>
      <c r="B77" s="177">
        <v>78.268974362671713</v>
      </c>
      <c r="C77" s="177">
        <v>569.91022351005404</v>
      </c>
      <c r="D77" s="177">
        <v>119.52617485146661</v>
      </c>
      <c r="E77" s="177">
        <v>106.75792702785699</v>
      </c>
      <c r="F77" s="177">
        <v>197.99807602910991</v>
      </c>
      <c r="G77" s="177">
        <v>70.440704679494104</v>
      </c>
    </row>
    <row r="78" spans="1:7">
      <c r="A78" s="397">
        <v>1993</v>
      </c>
      <c r="B78" s="177">
        <v>80.452301926079343</v>
      </c>
      <c r="C78" s="177">
        <v>471.28188279133451</v>
      </c>
      <c r="D78" s="177">
        <v>115.6516285720633</v>
      </c>
      <c r="E78" s="177">
        <v>101.4793056947444</v>
      </c>
      <c r="F78" s="177">
        <v>195.97899647354981</v>
      </c>
      <c r="G78" s="177">
        <v>73.80601873414075</v>
      </c>
    </row>
    <row r="79" spans="1:7">
      <c r="A79" s="397">
        <v>1994</v>
      </c>
      <c r="B79" s="177">
        <v>81.473687824232513</v>
      </c>
      <c r="C79" s="177">
        <v>332.26572102722588</v>
      </c>
      <c r="D79" s="177">
        <v>113.8738484842973</v>
      </c>
      <c r="E79" s="177">
        <v>98.046105527832353</v>
      </c>
      <c r="F79" s="177">
        <v>205.41038365452221</v>
      </c>
      <c r="G79" s="177">
        <v>75.368539569260705</v>
      </c>
    </row>
    <row r="80" spans="1:7">
      <c r="A80" s="397">
        <v>1995</v>
      </c>
      <c r="B80" s="177">
        <v>82.864943848591722</v>
      </c>
      <c r="C80" s="177">
        <v>303.92034880549738</v>
      </c>
      <c r="D80" s="177">
        <v>115.0502411056281</v>
      </c>
      <c r="E80" s="177">
        <v>97.926299393655739</v>
      </c>
      <c r="F80" s="177">
        <v>204.6114711307597</v>
      </c>
      <c r="G80" s="177">
        <v>76.802666496055735</v>
      </c>
    </row>
    <row r="81" spans="1:7">
      <c r="A81" s="397">
        <v>1996</v>
      </c>
      <c r="B81" s="177">
        <v>82.057298097476348</v>
      </c>
      <c r="C81" s="177">
        <v>299.91299764855211</v>
      </c>
      <c r="D81" s="177">
        <v>108.68362960451491</v>
      </c>
      <c r="E81" s="177">
        <v>92.497916810992606</v>
      </c>
      <c r="F81" s="177">
        <v>185.53750073373899</v>
      </c>
      <c r="G81" s="177">
        <v>77.051052406136336</v>
      </c>
    </row>
    <row r="82" spans="1:7">
      <c r="A82" s="397">
        <v>1997</v>
      </c>
      <c r="B82" s="177">
        <v>80.687617693119378</v>
      </c>
      <c r="C82" s="177">
        <v>290.61862889260539</v>
      </c>
      <c r="D82" s="177">
        <v>107.00717575509481</v>
      </c>
      <c r="E82" s="177">
        <v>91.290696396324506</v>
      </c>
      <c r="F82" s="177">
        <v>177.42224397275399</v>
      </c>
      <c r="G82" s="177">
        <v>75.738552135424797</v>
      </c>
    </row>
    <row r="83" spans="1:7">
      <c r="A83" s="397">
        <v>1998</v>
      </c>
      <c r="B83" s="177">
        <v>81.190987505068421</v>
      </c>
      <c r="C83" s="177">
        <v>309.55605526559441</v>
      </c>
      <c r="D83" s="177">
        <v>100.4168134542755</v>
      </c>
      <c r="E83" s="177">
        <v>85.867291130083956</v>
      </c>
      <c r="F83" s="177">
        <v>156.80170461714019</v>
      </c>
      <c r="G83" s="177">
        <v>77.60549375359416</v>
      </c>
    </row>
    <row r="84" spans="1:7">
      <c r="A84" s="397">
        <v>1999</v>
      </c>
      <c r="B84" s="177">
        <v>80.975537059131824</v>
      </c>
      <c r="C84" s="177">
        <v>223.50226699029429</v>
      </c>
      <c r="D84" s="177">
        <v>98.979563489870856</v>
      </c>
      <c r="E84" s="177">
        <v>85.755055113334549</v>
      </c>
      <c r="F84" s="177">
        <v>146.64700331610109</v>
      </c>
      <c r="G84" s="177">
        <v>77.634433907254362</v>
      </c>
    </row>
    <row r="85" spans="1:7">
      <c r="A85" s="397">
        <v>2000</v>
      </c>
      <c r="B85" s="177">
        <v>82.451943113196322</v>
      </c>
      <c r="C85" s="177">
        <v>206.6815780560724</v>
      </c>
      <c r="D85" s="177">
        <v>99.113487601845549</v>
      </c>
      <c r="E85" s="177">
        <v>88.324124529069465</v>
      </c>
      <c r="F85" s="177">
        <v>133.52444050029521</v>
      </c>
      <c r="G85" s="177">
        <v>79.373686190025595</v>
      </c>
    </row>
    <row r="86" spans="1:7">
      <c r="A86" s="397">
        <v>2001</v>
      </c>
      <c r="B86" s="177">
        <v>82.529926938468051</v>
      </c>
      <c r="C86" s="177">
        <v>161.3010193689409</v>
      </c>
      <c r="D86" s="177">
        <v>92.320360161263352</v>
      </c>
      <c r="E86" s="177">
        <v>86.321662272879763</v>
      </c>
      <c r="F86" s="177">
        <v>111.65364158316569</v>
      </c>
      <c r="G86" s="177">
        <v>80.75090218209246</v>
      </c>
    </row>
    <row r="87" spans="1:7">
      <c r="A87" s="397">
        <v>2002</v>
      </c>
      <c r="B87" s="177">
        <v>81.020697718544866</v>
      </c>
      <c r="C87" s="177">
        <v>203.22025602508259</v>
      </c>
      <c r="D87" s="177">
        <v>89.9336638194344</v>
      </c>
      <c r="E87" s="177">
        <v>84.533182046141675</v>
      </c>
      <c r="F87" s="177">
        <v>105.7476850570166</v>
      </c>
      <c r="G87" s="177">
        <v>79.401717774033386</v>
      </c>
    </row>
    <row r="88" spans="1:7">
      <c r="A88" s="397">
        <v>2003</v>
      </c>
      <c r="B88" s="177">
        <v>79.138307466127173</v>
      </c>
      <c r="C88" s="177">
        <v>194.09095594646749</v>
      </c>
      <c r="D88" s="177">
        <v>87.987090749254065</v>
      </c>
      <c r="E88" s="177">
        <v>84.44183467172364</v>
      </c>
      <c r="F88" s="177">
        <v>96.360010983990378</v>
      </c>
      <c r="G88" s="177">
        <v>77.530634317275627</v>
      </c>
    </row>
    <row r="89" spans="1:7">
      <c r="A89" s="397">
        <v>2004</v>
      </c>
      <c r="B89" s="177">
        <v>78.614562106725202</v>
      </c>
      <c r="C89" s="177">
        <v>296.03734279190388</v>
      </c>
      <c r="D89" s="177">
        <v>87.759959078621591</v>
      </c>
      <c r="E89" s="177">
        <v>87.981950147768018</v>
      </c>
      <c r="F89" s="177">
        <v>88.978099942923834</v>
      </c>
      <c r="G89" s="177">
        <v>76.945942656297362</v>
      </c>
    </row>
    <row r="90" spans="1:7">
      <c r="A90" s="397">
        <v>2005</v>
      </c>
      <c r="B90" s="177">
        <v>80.031434449040091</v>
      </c>
      <c r="C90" s="177">
        <v>257.46189437282072</v>
      </c>
      <c r="D90" s="177">
        <v>88.570041986860829</v>
      </c>
      <c r="E90" s="177">
        <v>89.420001965017818</v>
      </c>
      <c r="F90" s="177">
        <v>82.313523869430526</v>
      </c>
      <c r="G90" s="177">
        <v>78.473653924332396</v>
      </c>
    </row>
    <row r="91" spans="1:7">
      <c r="A91" s="397">
        <v>2006</v>
      </c>
      <c r="B91" s="177">
        <v>82.774521369557021</v>
      </c>
      <c r="C91" s="177">
        <v>218.2141783643502</v>
      </c>
      <c r="D91" s="177">
        <v>89.773701557728558</v>
      </c>
      <c r="E91" s="177">
        <v>96.098408353997556</v>
      </c>
      <c r="F91" s="177">
        <v>81.417236234138272</v>
      </c>
      <c r="G91" s="177">
        <v>81.492520955472315</v>
      </c>
    </row>
    <row r="92" spans="1:7">
      <c r="A92" s="397">
        <v>2007</v>
      </c>
      <c r="B92" s="177">
        <v>85.709260966532014</v>
      </c>
      <c r="C92" s="177">
        <v>180.19201092207709</v>
      </c>
      <c r="D92" s="177">
        <v>93.34748945675544</v>
      </c>
      <c r="E92" s="177">
        <v>101.1713194012921</v>
      </c>
      <c r="F92" s="177">
        <v>84.394329057095305</v>
      </c>
      <c r="G92" s="177">
        <v>84.313880979696847</v>
      </c>
    </row>
    <row r="93" spans="1:7">
      <c r="A93" s="397">
        <v>2008</v>
      </c>
      <c r="B93" s="177">
        <v>89.022721685724136</v>
      </c>
      <c r="C93" s="177">
        <v>196.88783730924089</v>
      </c>
      <c r="D93" s="177">
        <v>96.506240101021334</v>
      </c>
      <c r="E93" s="177">
        <v>102.339630084818</v>
      </c>
      <c r="F93" s="177">
        <v>83.664057329966909</v>
      </c>
      <c r="G93" s="177">
        <v>87.655593416942111</v>
      </c>
    </row>
    <row r="94" spans="1:7">
      <c r="A94" s="397">
        <v>2009</v>
      </c>
      <c r="B94" s="177">
        <v>87.530529128858944</v>
      </c>
      <c r="C94" s="177">
        <v>182.09201764849621</v>
      </c>
      <c r="D94" s="177">
        <v>93.271900313919176</v>
      </c>
      <c r="E94" s="177">
        <v>94.884124838643103</v>
      </c>
      <c r="F94" s="177">
        <v>80.582731543522641</v>
      </c>
      <c r="G94" s="177">
        <v>86.489585820339968</v>
      </c>
    </row>
    <row r="95" spans="1:7">
      <c r="A95" s="397">
        <v>2010</v>
      </c>
      <c r="B95" s="177">
        <v>90.251858501795169</v>
      </c>
      <c r="C95" s="177">
        <v>142.94348238992109</v>
      </c>
      <c r="D95" s="177">
        <v>100.974062487022</v>
      </c>
      <c r="E95" s="177">
        <v>101.4897438545932</v>
      </c>
      <c r="F95" s="177">
        <v>89.647960531881594</v>
      </c>
      <c r="G95" s="177">
        <v>88.290864579812123</v>
      </c>
    </row>
    <row r="96" spans="1:7">
      <c r="A96" s="397">
        <v>2011</v>
      </c>
      <c r="B96" s="177">
        <v>93.689984872407607</v>
      </c>
      <c r="C96" s="177">
        <v>99.918751406719934</v>
      </c>
      <c r="D96" s="177">
        <v>104.6457804279825</v>
      </c>
      <c r="E96" s="177">
        <v>110.7260242161348</v>
      </c>
      <c r="F96" s="177">
        <v>94.516371685167826</v>
      </c>
      <c r="G96" s="177">
        <v>91.689241326942039</v>
      </c>
    </row>
    <row r="97" spans="1:7">
      <c r="A97" s="397">
        <v>2012</v>
      </c>
      <c r="B97" s="177">
        <v>93.607822934422771</v>
      </c>
      <c r="C97" s="177">
        <v>119.24505790099489</v>
      </c>
      <c r="D97" s="177">
        <v>99.8342692108574</v>
      </c>
      <c r="E97" s="177">
        <v>103.0666012251242</v>
      </c>
      <c r="F97" s="177">
        <v>91.077612017603485</v>
      </c>
      <c r="G97" s="177">
        <v>92.470471897134459</v>
      </c>
    </row>
    <row r="98" spans="1:7">
      <c r="A98" s="397">
        <v>2013</v>
      </c>
      <c r="B98" s="177">
        <v>93.956413345673326</v>
      </c>
      <c r="C98" s="177">
        <v>106.6036829944818</v>
      </c>
      <c r="D98" s="177">
        <v>94.886426896764746</v>
      </c>
      <c r="E98" s="177">
        <v>96.629712325731802</v>
      </c>
      <c r="F98" s="177">
        <v>91.328191221809504</v>
      </c>
      <c r="G98" s="177">
        <v>93.790515533446225</v>
      </c>
    </row>
    <row r="99" spans="1:7">
      <c r="A99" s="397">
        <v>2014</v>
      </c>
      <c r="B99" s="177">
        <v>96.534717820395727</v>
      </c>
      <c r="C99" s="177">
        <v>103.6636427076064</v>
      </c>
      <c r="D99" s="177">
        <v>97.960381254899815</v>
      </c>
      <c r="E99" s="177">
        <v>98.856092099823329</v>
      </c>
      <c r="F99" s="177">
        <v>96.495639663210142</v>
      </c>
      <c r="G99" s="177">
        <v>96.279377264140024</v>
      </c>
    </row>
    <row r="100" spans="1:7">
      <c r="A100" s="397">
        <v>2015</v>
      </c>
      <c r="B100" s="743">
        <v>100</v>
      </c>
      <c r="C100" s="743">
        <v>100</v>
      </c>
      <c r="D100" s="743">
        <v>100</v>
      </c>
      <c r="E100" s="743">
        <v>100</v>
      </c>
      <c r="F100" s="743">
        <v>100</v>
      </c>
      <c r="G100" s="743">
        <v>100</v>
      </c>
    </row>
    <row r="101" spans="1:7">
      <c r="A101" s="397">
        <v>2016</v>
      </c>
      <c r="B101" s="177">
        <v>105.33686418051953</v>
      </c>
      <c r="C101" s="177">
        <v>86.950576284430554</v>
      </c>
      <c r="D101" s="177">
        <v>104.56192437183122</v>
      </c>
      <c r="E101" s="177">
        <v>104.18944437060574</v>
      </c>
      <c r="F101" s="177">
        <v>103.81856364668683</v>
      </c>
      <c r="G101" s="177">
        <v>105.47736562897957</v>
      </c>
    </row>
    <row r="102" spans="1:7">
      <c r="A102" s="397">
        <v>2017</v>
      </c>
      <c r="B102" s="177">
        <v>108.85588990363244</v>
      </c>
      <c r="C102" s="177">
        <v>80.231991281224225</v>
      </c>
      <c r="D102" s="177">
        <v>103.27496504948715</v>
      </c>
      <c r="E102" s="177">
        <v>101.87485836779611</v>
      </c>
      <c r="F102" s="177">
        <v>104.68196410835687</v>
      </c>
      <c r="G102" s="177">
        <v>109.86583772481143</v>
      </c>
    </row>
    <row r="103" spans="1:7">
      <c r="A103" s="397">
        <v>2018</v>
      </c>
      <c r="B103" s="177">
        <v>111.84583295175142</v>
      </c>
      <c r="C103" s="177">
        <v>117.36304630528386</v>
      </c>
      <c r="D103" s="177">
        <v>106.39175663893229</v>
      </c>
      <c r="E103" s="177">
        <v>104.24025145083628</v>
      </c>
      <c r="F103" s="177">
        <v>111.82672429288179</v>
      </c>
      <c r="G103" s="177">
        <v>112.82979315982212</v>
      </c>
    </row>
    <row r="104" spans="1:7">
      <c r="A104" s="175">
        <v>2019</v>
      </c>
      <c r="B104" s="177">
        <v>115.07594023472767</v>
      </c>
      <c r="C104" s="177">
        <v>120.46472434817532</v>
      </c>
      <c r="D104" s="177">
        <v>106.93183572262912</v>
      </c>
      <c r="E104" s="177">
        <v>102.7429664658715</v>
      </c>
      <c r="F104" s="177">
        <v>117.2158793178929</v>
      </c>
      <c r="G104" s="177">
        <v>116.54930417299256</v>
      </c>
    </row>
    <row r="105" spans="1:7" ht="13">
      <c r="A105" s="125"/>
      <c r="B105" s="745"/>
      <c r="C105" s="745"/>
      <c r="D105" s="745"/>
      <c r="E105" s="746"/>
      <c r="F105" s="746"/>
      <c r="G105" s="747"/>
    </row>
    <row r="106" spans="1:7" ht="13">
      <c r="A106" s="734"/>
      <c r="B106" s="1285" t="s">
        <v>438</v>
      </c>
      <c r="C106" s="1285"/>
      <c r="D106" s="1285"/>
      <c r="E106" s="1285"/>
      <c r="F106" s="1285"/>
      <c r="G106" s="1285"/>
    </row>
    <row r="107" spans="1:7" ht="13">
      <c r="A107" s="128"/>
      <c r="B107" s="748"/>
      <c r="C107" s="749"/>
      <c r="D107" s="749"/>
      <c r="E107" s="749"/>
      <c r="F107" s="749"/>
      <c r="G107" s="749"/>
    </row>
    <row r="108" spans="1:7">
      <c r="A108" s="397">
        <v>1991</v>
      </c>
      <c r="B108" s="177">
        <v>49.4337618146727</v>
      </c>
      <c r="C108" s="177">
        <v>116.45901617911611</v>
      </c>
      <c r="D108" s="177">
        <v>60.026054776332558</v>
      </c>
      <c r="E108" s="177">
        <v>23.131492581637659</v>
      </c>
      <c r="F108" s="177">
        <v>97.235685240822775</v>
      </c>
      <c r="G108" s="177">
        <v>44.158762169024953</v>
      </c>
    </row>
    <row r="109" spans="1:7">
      <c r="A109" s="397">
        <v>1992</v>
      </c>
      <c r="B109" s="177">
        <v>53.363763494945481</v>
      </c>
      <c r="C109" s="177">
        <v>101.1436203248015</v>
      </c>
      <c r="D109" s="177">
        <v>59.851844078227963</v>
      </c>
      <c r="E109" s="177">
        <v>23.91629035687545</v>
      </c>
      <c r="F109" s="177">
        <v>118.3829282114025</v>
      </c>
      <c r="G109" s="177">
        <v>50.299931043638239</v>
      </c>
    </row>
    <row r="110" spans="1:7">
      <c r="A110" s="397">
        <v>1993</v>
      </c>
      <c r="B110" s="177">
        <v>59.557620722148179</v>
      </c>
      <c r="C110" s="177">
        <v>130.21095216373629</v>
      </c>
      <c r="D110" s="177">
        <v>68.601201827638775</v>
      </c>
      <c r="E110" s="177">
        <v>28.47267068051741</v>
      </c>
      <c r="F110" s="177">
        <v>136.92521686384481</v>
      </c>
      <c r="G110" s="177">
        <v>55.083167512884572</v>
      </c>
    </row>
    <row r="111" spans="1:7">
      <c r="A111" s="397">
        <v>1994</v>
      </c>
      <c r="B111" s="177">
        <v>65.83314934618069</v>
      </c>
      <c r="C111" s="177">
        <v>83.970313510548749</v>
      </c>
      <c r="D111" s="177">
        <v>79.653197290438641</v>
      </c>
      <c r="E111" s="177">
        <v>38.65268015621001</v>
      </c>
      <c r="F111" s="177">
        <v>171.7899651187463</v>
      </c>
      <c r="G111" s="177">
        <v>60.565516613716042</v>
      </c>
    </row>
    <row r="112" spans="1:7">
      <c r="A112" s="397">
        <v>1995</v>
      </c>
      <c r="B112" s="177">
        <v>71.244101130632913</v>
      </c>
      <c r="C112" s="177">
        <v>87.422823822201536</v>
      </c>
      <c r="D112" s="177">
        <v>87.027727856045232</v>
      </c>
      <c r="E112" s="177">
        <v>42.162929574867668</v>
      </c>
      <c r="F112" s="177">
        <v>200.25181902150709</v>
      </c>
      <c r="G112" s="177">
        <v>65.321629704924675</v>
      </c>
    </row>
    <row r="113" spans="1:7">
      <c r="A113" s="397">
        <v>1996</v>
      </c>
      <c r="B113" s="177">
        <v>74.376442903320196</v>
      </c>
      <c r="C113" s="177">
        <v>84.243531514181058</v>
      </c>
      <c r="D113" s="177">
        <v>90.261229811788084</v>
      </c>
      <c r="E113" s="177">
        <v>49.531475360730973</v>
      </c>
      <c r="F113" s="177">
        <v>188.0984669746648</v>
      </c>
      <c r="G113" s="177">
        <v>68.615191207457016</v>
      </c>
    </row>
    <row r="114" spans="1:7">
      <c r="A114" s="397">
        <v>1997</v>
      </c>
      <c r="B114" s="177">
        <v>76.253805386582286</v>
      </c>
      <c r="C114" s="177">
        <v>85.020944140562946</v>
      </c>
      <c r="D114" s="177">
        <v>90.755398965079962</v>
      </c>
      <c r="E114" s="177">
        <v>55.937891475427307</v>
      </c>
      <c r="F114" s="177">
        <v>179.57559809787159</v>
      </c>
      <c r="G114" s="177">
        <v>71.064625757951774</v>
      </c>
    </row>
    <row r="115" spans="1:7">
      <c r="A115" s="397">
        <v>1998</v>
      </c>
      <c r="B115" s="177">
        <v>77.340225263615807</v>
      </c>
      <c r="C115" s="177">
        <v>89.663615434984806</v>
      </c>
      <c r="D115" s="177">
        <v>85.114405452257259</v>
      </c>
      <c r="E115" s="177">
        <v>56.507194429171861</v>
      </c>
      <c r="F115" s="177">
        <v>159.3102849858854</v>
      </c>
      <c r="G115" s="177">
        <v>74.539147109026601</v>
      </c>
    </row>
    <row r="116" spans="1:7">
      <c r="A116" s="397">
        <v>1999</v>
      </c>
      <c r="B116" s="177">
        <v>80.374778681771673</v>
      </c>
      <c r="C116" s="177">
        <v>98.470157462865629</v>
      </c>
      <c r="D116" s="177">
        <v>85.095251559653605</v>
      </c>
      <c r="E116" s="177">
        <v>62.46356661006444</v>
      </c>
      <c r="F116" s="177">
        <v>143.70373645170679</v>
      </c>
      <c r="G116" s="177">
        <v>78.591454969296507</v>
      </c>
    </row>
    <row r="117" spans="1:7">
      <c r="A117" s="397">
        <v>2000</v>
      </c>
      <c r="B117" s="177">
        <v>83.046297265055017</v>
      </c>
      <c r="C117" s="177">
        <v>89.318343133491126</v>
      </c>
      <c r="D117" s="177">
        <v>89.101636032311717</v>
      </c>
      <c r="E117" s="177">
        <v>75.337742920273485</v>
      </c>
      <c r="F117" s="177">
        <v>133.46943809124599</v>
      </c>
      <c r="G117" s="177">
        <v>81.083014471714307</v>
      </c>
    </row>
    <row r="118" spans="1:7">
      <c r="A118" s="397">
        <v>2001</v>
      </c>
      <c r="B118" s="177">
        <v>83.519121919300588</v>
      </c>
      <c r="C118" s="177">
        <v>95.653321245744664</v>
      </c>
      <c r="D118" s="177">
        <v>82.594193842211581</v>
      </c>
      <c r="E118" s="177">
        <v>73.129064128967514</v>
      </c>
      <c r="F118" s="177">
        <v>115.936684557853</v>
      </c>
      <c r="G118" s="177">
        <v>83.90999178269287</v>
      </c>
    </row>
    <row r="119" spans="1:7">
      <c r="A119" s="397">
        <v>2002</v>
      </c>
      <c r="B119" s="177">
        <v>83.771864170953407</v>
      </c>
      <c r="C119" s="177">
        <v>91.521434140733916</v>
      </c>
      <c r="D119" s="177">
        <v>78.789697562409231</v>
      </c>
      <c r="E119" s="177">
        <v>70.472302891595163</v>
      </c>
      <c r="F119" s="177">
        <v>104.8959431637436</v>
      </c>
      <c r="G119" s="177">
        <v>85.769221005413215</v>
      </c>
    </row>
    <row r="120" spans="1:7">
      <c r="A120" s="397">
        <v>2003</v>
      </c>
      <c r="B120" s="177">
        <v>83.82555588269544</v>
      </c>
      <c r="C120" s="177">
        <v>82.325601556589447</v>
      </c>
      <c r="D120" s="177">
        <v>78.626430507574057</v>
      </c>
      <c r="E120" s="177">
        <v>71.067184177726347</v>
      </c>
      <c r="F120" s="177">
        <v>102.24094512385609</v>
      </c>
      <c r="G120" s="177">
        <v>86.151797539822425</v>
      </c>
    </row>
    <row r="121" spans="1:7">
      <c r="A121" s="397">
        <v>2004</v>
      </c>
      <c r="B121" s="177">
        <v>85.562063641827194</v>
      </c>
      <c r="C121" s="177">
        <v>128.26198665349349</v>
      </c>
      <c r="D121" s="177">
        <v>80.029878245441139</v>
      </c>
      <c r="E121" s="177">
        <v>76.52833575400895</v>
      </c>
      <c r="F121" s="177">
        <v>97.845234216901048</v>
      </c>
      <c r="G121" s="177">
        <v>86.93194110777354</v>
      </c>
    </row>
    <row r="122" spans="1:7">
      <c r="A122" s="397">
        <v>2005</v>
      </c>
      <c r="B122" s="177">
        <v>86.187886986692135</v>
      </c>
      <c r="C122" s="177">
        <v>90.597807330858572</v>
      </c>
      <c r="D122" s="177">
        <v>80.95595057995034</v>
      </c>
      <c r="E122" s="177">
        <v>80.666861934295184</v>
      </c>
      <c r="F122" s="177">
        <v>90.740547235799426</v>
      </c>
      <c r="G122" s="177">
        <v>88.285258198136376</v>
      </c>
    </row>
    <row r="123" spans="1:7">
      <c r="A123" s="397">
        <v>2006</v>
      </c>
      <c r="B123" s="177">
        <v>89.261080983200316</v>
      </c>
      <c r="C123" s="177">
        <v>75.645117383361907</v>
      </c>
      <c r="D123" s="177">
        <v>83.142579235442085</v>
      </c>
      <c r="E123" s="177">
        <v>85.922402697203253</v>
      </c>
      <c r="F123" s="177">
        <v>91.421821364892338</v>
      </c>
      <c r="G123" s="177">
        <v>92.104805356630024</v>
      </c>
    </row>
    <row r="124" spans="1:7">
      <c r="A124" s="397">
        <v>2007</v>
      </c>
      <c r="B124" s="177">
        <v>91.072739482806114</v>
      </c>
      <c r="C124" s="177">
        <v>104.0408724765708</v>
      </c>
      <c r="D124" s="177">
        <v>86.781803313125536</v>
      </c>
      <c r="E124" s="177">
        <v>88.120245571099304</v>
      </c>
      <c r="F124" s="177">
        <v>91.039631606754384</v>
      </c>
      <c r="G124" s="177">
        <v>92.553063312255546</v>
      </c>
    </row>
    <row r="125" spans="1:7">
      <c r="A125" s="397">
        <v>2008</v>
      </c>
      <c r="B125" s="177">
        <v>92.938473935019374</v>
      </c>
      <c r="C125" s="177">
        <v>127.42771706289049</v>
      </c>
      <c r="D125" s="177">
        <v>88.857296870077505</v>
      </c>
      <c r="E125" s="177">
        <v>90.720991132581219</v>
      </c>
      <c r="F125" s="177">
        <v>89.488210934418646</v>
      </c>
      <c r="G125" s="177">
        <v>93.8578101745955</v>
      </c>
    </row>
    <row r="126" spans="1:7">
      <c r="A126" s="397">
        <v>2009</v>
      </c>
      <c r="B126" s="177">
        <v>89.808454287959933</v>
      </c>
      <c r="C126" s="177">
        <v>126.5444895967766</v>
      </c>
      <c r="D126" s="177">
        <v>81.512316016280195</v>
      </c>
      <c r="E126" s="177">
        <v>73.729685781127785</v>
      </c>
      <c r="F126" s="177">
        <v>88.837045858478177</v>
      </c>
      <c r="G126" s="177">
        <v>92.30432333637647</v>
      </c>
    </row>
    <row r="127" spans="1:7">
      <c r="A127" s="397">
        <v>2010</v>
      </c>
      <c r="B127" s="177">
        <v>92.580602561688437</v>
      </c>
      <c r="C127" s="177">
        <v>112.76077327010159</v>
      </c>
      <c r="D127" s="177">
        <v>90.126333374028604</v>
      </c>
      <c r="E127" s="177">
        <v>85.548041109107785</v>
      </c>
      <c r="F127" s="177">
        <v>95.216994346749274</v>
      </c>
      <c r="G127" s="177">
        <v>93.104694203254951</v>
      </c>
    </row>
    <row r="128" spans="1:7">
      <c r="A128" s="397">
        <v>2011</v>
      </c>
      <c r="B128" s="177">
        <v>93.434212504950352</v>
      </c>
      <c r="C128" s="177">
        <v>94.694652438866839</v>
      </c>
      <c r="D128" s="177">
        <v>90.703808417381779</v>
      </c>
      <c r="E128" s="177">
        <v>89.427037562149948</v>
      </c>
      <c r="F128" s="177">
        <v>99.521724655010175</v>
      </c>
      <c r="G128" s="177">
        <v>94.486436989279895</v>
      </c>
    </row>
    <row r="129" spans="1:7">
      <c r="A129" s="397">
        <v>2012</v>
      </c>
      <c r="B129" s="177">
        <v>94.639772330649521</v>
      </c>
      <c r="C129" s="177">
        <v>107.1403937051638</v>
      </c>
      <c r="D129" s="177">
        <v>93.560932588817963</v>
      </c>
      <c r="E129" s="177">
        <v>86.083154337105356</v>
      </c>
      <c r="F129" s="177">
        <v>99.806726225734693</v>
      </c>
      <c r="G129" s="177">
        <v>94.746718028185086</v>
      </c>
    </row>
    <row r="130" spans="1:7">
      <c r="A130" s="397">
        <v>2013</v>
      </c>
      <c r="B130" s="177">
        <v>95.105677263904099</v>
      </c>
      <c r="C130" s="177">
        <v>121.70619861311189</v>
      </c>
      <c r="D130" s="177">
        <v>92.413960483895465</v>
      </c>
      <c r="E130" s="177">
        <v>86.709151891571906</v>
      </c>
      <c r="F130" s="177">
        <v>96.573931029795219</v>
      </c>
      <c r="G130" s="177">
        <v>95.486006979193576</v>
      </c>
    </row>
    <row r="131" spans="1:7">
      <c r="A131" s="397">
        <v>2014</v>
      </c>
      <c r="B131" s="177">
        <v>98.743961562144946</v>
      </c>
      <c r="C131" s="177">
        <v>131.22277993847391</v>
      </c>
      <c r="D131" s="177">
        <v>97.044354340561625</v>
      </c>
      <c r="E131" s="177">
        <v>93.654851091052123</v>
      </c>
      <c r="F131" s="177">
        <v>103.0564128284669</v>
      </c>
      <c r="G131" s="177">
        <v>98.590365654709785</v>
      </c>
    </row>
    <row r="132" spans="1:7">
      <c r="A132" s="397">
        <v>2015</v>
      </c>
      <c r="B132" s="743">
        <v>100</v>
      </c>
      <c r="C132" s="743">
        <v>100</v>
      </c>
      <c r="D132" s="743">
        <v>100</v>
      </c>
      <c r="E132" s="743">
        <v>100</v>
      </c>
      <c r="F132" s="743">
        <v>100</v>
      </c>
      <c r="G132" s="743">
        <v>100</v>
      </c>
    </row>
    <row r="133" spans="1:7">
      <c r="A133" s="397">
        <v>2016</v>
      </c>
      <c r="B133" s="177">
        <v>101.82126240010169</v>
      </c>
      <c r="C133" s="177">
        <v>104.80891813519193</v>
      </c>
      <c r="D133" s="177">
        <v>102.87110419280305</v>
      </c>
      <c r="E133" s="177">
        <v>102.40342057133586</v>
      </c>
      <c r="F133" s="177">
        <v>101.94294142841575</v>
      </c>
      <c r="G133" s="177">
        <v>101.36408818639894</v>
      </c>
    </row>
    <row r="134" spans="1:7">
      <c r="A134" s="397">
        <v>2017</v>
      </c>
      <c r="B134" s="177">
        <v>104.13104708924438</v>
      </c>
      <c r="C134" s="177">
        <v>102.9529777776628</v>
      </c>
      <c r="D134" s="177">
        <v>103.82570113768972</v>
      </c>
      <c r="E134" s="177">
        <v>102.60107468879519</v>
      </c>
      <c r="F134" s="177">
        <v>99.619055218998355</v>
      </c>
      <c r="G134" s="177">
        <v>104.26938476049659</v>
      </c>
    </row>
    <row r="135" spans="1:7">
      <c r="A135" s="397">
        <v>2018</v>
      </c>
      <c r="B135" s="177">
        <v>105.22066822818992</v>
      </c>
      <c r="C135" s="177">
        <v>89.185300575603549</v>
      </c>
      <c r="D135" s="177">
        <v>104.8664951720195</v>
      </c>
      <c r="E135" s="177">
        <v>103.54964471045832</v>
      </c>
      <c r="F135" s="177">
        <v>101.3923797390855</v>
      </c>
      <c r="G135" s="177">
        <v>105.79277965887401</v>
      </c>
    </row>
    <row r="136" spans="1:7">
      <c r="A136" s="175">
        <v>2019</v>
      </c>
      <c r="B136" s="177">
        <v>105.92428460956378</v>
      </c>
      <c r="C136" s="177">
        <v>89.255136511535227</v>
      </c>
      <c r="D136" s="177">
        <v>102.02523615107293</v>
      </c>
      <c r="E136" s="177">
        <v>101.21317149663591</v>
      </c>
      <c r="F136" s="177">
        <v>102.53239858751357</v>
      </c>
      <c r="G136" s="177">
        <v>107.84450515879621</v>
      </c>
    </row>
    <row r="137" spans="1:7" ht="13">
      <c r="A137" s="125"/>
      <c r="B137" s="745"/>
      <c r="C137" s="745"/>
      <c r="D137" s="745"/>
      <c r="E137" s="746"/>
      <c r="F137" s="746"/>
      <c r="G137" s="747"/>
    </row>
    <row r="138" spans="1:7" ht="13">
      <c r="A138" s="734"/>
      <c r="B138" s="1285" t="s">
        <v>439</v>
      </c>
      <c r="C138" s="1285"/>
      <c r="D138" s="1285"/>
      <c r="E138" s="1285"/>
      <c r="F138" s="1285"/>
      <c r="G138" s="1285"/>
    </row>
    <row r="139" spans="1:7" ht="13">
      <c r="A139" s="128"/>
      <c r="B139" s="748"/>
      <c r="C139" s="749"/>
      <c r="D139" s="749"/>
      <c r="E139" s="749"/>
      <c r="F139" s="749"/>
      <c r="G139" s="749"/>
    </row>
    <row r="140" spans="1:7">
      <c r="A140" s="397">
        <v>1991</v>
      </c>
      <c r="B140" s="177">
        <v>84.529937283176764</v>
      </c>
      <c r="C140" s="177">
        <v>287.48900563556549</v>
      </c>
      <c r="D140" s="177">
        <v>111.39984942551</v>
      </c>
      <c r="E140" s="177">
        <v>104.801996909484</v>
      </c>
      <c r="F140" s="177">
        <v>150.9643250051974</v>
      </c>
      <c r="G140" s="177">
        <v>74.483861225771406</v>
      </c>
    </row>
    <row r="141" spans="1:7">
      <c r="A141" s="397">
        <v>1992</v>
      </c>
      <c r="B141" s="177">
        <v>83.431309012600977</v>
      </c>
      <c r="C141" s="177">
        <v>236.494689953754</v>
      </c>
      <c r="D141" s="177">
        <v>106.1180237230961</v>
      </c>
      <c r="E141" s="177">
        <v>99.058876982799276</v>
      </c>
      <c r="F141" s="177">
        <v>140.32229914343469</v>
      </c>
      <c r="G141" s="177">
        <v>74.923790155072638</v>
      </c>
    </row>
    <row r="142" spans="1:7">
      <c r="A142" s="397">
        <v>1993</v>
      </c>
      <c r="B142" s="177">
        <v>79.937665982414856</v>
      </c>
      <c r="C142" s="177">
        <v>212.05480401225469</v>
      </c>
      <c r="D142" s="177">
        <v>94.698852850937143</v>
      </c>
      <c r="E142" s="177">
        <v>85.028307877051944</v>
      </c>
      <c r="F142" s="177">
        <v>139.4188218496127</v>
      </c>
      <c r="G142" s="177">
        <v>74.337718846967377</v>
      </c>
    </row>
    <row r="143" spans="1:7">
      <c r="A143" s="397">
        <v>1994</v>
      </c>
      <c r="B143" s="177">
        <v>80.855516140597686</v>
      </c>
      <c r="C143" s="177">
        <v>194.75912645137171</v>
      </c>
      <c r="D143" s="177">
        <v>97.846208633553118</v>
      </c>
      <c r="E143" s="177">
        <v>91.011548120386763</v>
      </c>
      <c r="F143" s="177">
        <v>131.58564309675091</v>
      </c>
      <c r="G143" s="177">
        <v>74.464958877410837</v>
      </c>
    </row>
    <row r="144" spans="1:7">
      <c r="A144" s="397">
        <v>1995</v>
      </c>
      <c r="B144" s="177">
        <v>81.054864007022616</v>
      </c>
      <c r="C144" s="177">
        <v>190.41905323687001</v>
      </c>
      <c r="D144" s="177">
        <v>97.089490732793564</v>
      </c>
      <c r="E144" s="177">
        <v>90.656683879969137</v>
      </c>
      <c r="F144" s="177">
        <v>123.0477720697325</v>
      </c>
      <c r="G144" s="177">
        <v>75.005287952980424</v>
      </c>
    </row>
    <row r="145" spans="1:7">
      <c r="A145" s="397">
        <v>1996</v>
      </c>
      <c r="B145" s="177">
        <v>81.136053017597035</v>
      </c>
      <c r="C145" s="177">
        <v>198.22354321614051</v>
      </c>
      <c r="D145" s="177">
        <v>92.238959595758715</v>
      </c>
      <c r="E145" s="177">
        <v>85.0977543518148</v>
      </c>
      <c r="F145" s="177">
        <v>110.0081249731568</v>
      </c>
      <c r="G145" s="177">
        <v>76.844261920114263</v>
      </c>
    </row>
    <row r="146" spans="1:7">
      <c r="A146" s="397">
        <v>1997</v>
      </c>
      <c r="B146" s="177">
        <v>83.474765557873994</v>
      </c>
      <c r="C146" s="177">
        <v>265.95311916668641</v>
      </c>
      <c r="D146" s="177">
        <v>96.899942888664626</v>
      </c>
      <c r="E146" s="177">
        <v>91.507064606463103</v>
      </c>
      <c r="F146" s="177">
        <v>116.5197718067004</v>
      </c>
      <c r="G146" s="177">
        <v>78.270573013079186</v>
      </c>
    </row>
    <row r="147" spans="1:7">
      <c r="A147" s="397">
        <v>1998</v>
      </c>
      <c r="B147" s="177">
        <v>84.085288332181918</v>
      </c>
      <c r="C147" s="177">
        <v>184.0369329445578</v>
      </c>
      <c r="D147" s="177">
        <v>94.677190166525804</v>
      </c>
      <c r="E147" s="177">
        <v>89.059800670374017</v>
      </c>
      <c r="F147" s="177">
        <v>120.74827577673091</v>
      </c>
      <c r="G147" s="177">
        <v>79.983393880880755</v>
      </c>
    </row>
    <row r="148" spans="1:7">
      <c r="A148" s="397">
        <v>1999</v>
      </c>
      <c r="B148" s="177">
        <v>83.557171376879154</v>
      </c>
      <c r="C148" s="177">
        <v>163.87156444164339</v>
      </c>
      <c r="D148" s="177">
        <v>94.456383500504245</v>
      </c>
      <c r="E148" s="177">
        <v>86.928967783443738</v>
      </c>
      <c r="F148" s="177">
        <v>123.4768686731361</v>
      </c>
      <c r="G148" s="177">
        <v>79.36563352190278</v>
      </c>
    </row>
    <row r="149" spans="1:7">
      <c r="A149" s="397">
        <v>2000</v>
      </c>
      <c r="B149" s="177">
        <v>87.640748858978924</v>
      </c>
      <c r="C149" s="177">
        <v>141.4743500281611</v>
      </c>
      <c r="D149" s="177">
        <v>104.1320485555741</v>
      </c>
      <c r="E149" s="177">
        <v>96.651556440676487</v>
      </c>
      <c r="F149" s="177">
        <v>116.6447044269915</v>
      </c>
      <c r="G149" s="177">
        <v>81.435382410194407</v>
      </c>
    </row>
    <row r="150" spans="1:7">
      <c r="A150" s="397">
        <v>2001</v>
      </c>
      <c r="B150" s="177">
        <v>89.557996443828131</v>
      </c>
      <c r="C150" s="177">
        <v>143.82975976301549</v>
      </c>
      <c r="D150" s="177">
        <v>106.06988023660701</v>
      </c>
      <c r="E150" s="177">
        <v>99.99927247305277</v>
      </c>
      <c r="F150" s="177">
        <v>113.5961067753921</v>
      </c>
      <c r="G150" s="177">
        <v>83.340083844040237</v>
      </c>
    </row>
    <row r="151" spans="1:7">
      <c r="A151" s="397">
        <v>2002</v>
      </c>
      <c r="B151" s="177">
        <v>91.123845453613384</v>
      </c>
      <c r="C151" s="177">
        <v>124.541394976774</v>
      </c>
      <c r="D151" s="177">
        <v>105.1783245039402</v>
      </c>
      <c r="E151" s="177">
        <v>97.847196605417494</v>
      </c>
      <c r="F151" s="177">
        <v>108.22049600055961</v>
      </c>
      <c r="G151" s="177">
        <v>85.822564006282349</v>
      </c>
    </row>
    <row r="152" spans="1:7">
      <c r="A152" s="397">
        <v>2003</v>
      </c>
      <c r="B152" s="177">
        <v>92.049706878930465</v>
      </c>
      <c r="C152" s="177">
        <v>137.47488537123439</v>
      </c>
      <c r="D152" s="177">
        <v>107.5892046084187</v>
      </c>
      <c r="E152" s="177">
        <v>100.42793281844359</v>
      </c>
      <c r="F152" s="177">
        <v>106.04536796703439</v>
      </c>
      <c r="G152" s="177">
        <v>86.185323291301472</v>
      </c>
    </row>
    <row r="153" spans="1:7">
      <c r="A153" s="397">
        <v>2004</v>
      </c>
      <c r="B153" s="177">
        <v>92.378866451894623</v>
      </c>
      <c r="C153" s="177">
        <v>163.80168775901959</v>
      </c>
      <c r="D153" s="177">
        <v>101.9978854332274</v>
      </c>
      <c r="E153" s="177">
        <v>92.130212914997287</v>
      </c>
      <c r="F153" s="177">
        <v>110.70440747289859</v>
      </c>
      <c r="G153" s="177">
        <v>88.593182328054098</v>
      </c>
    </row>
    <row r="154" spans="1:7">
      <c r="A154" s="397">
        <v>2005</v>
      </c>
      <c r="B154" s="177">
        <v>93.355380950985037</v>
      </c>
      <c r="C154" s="177">
        <v>173.8626795120139</v>
      </c>
      <c r="D154" s="177">
        <v>96.218792577178107</v>
      </c>
      <c r="E154" s="177">
        <v>92.709482180262739</v>
      </c>
      <c r="F154" s="177">
        <v>108.02530638350569</v>
      </c>
      <c r="G154" s="177">
        <v>92.012325380328733</v>
      </c>
    </row>
    <row r="155" spans="1:7">
      <c r="A155" s="397">
        <v>2006</v>
      </c>
      <c r="B155" s="177">
        <v>97.621011355297682</v>
      </c>
      <c r="C155" s="177">
        <v>41.395876074289021</v>
      </c>
      <c r="D155" s="177">
        <v>101.1706366214741</v>
      </c>
      <c r="E155" s="177">
        <v>99.671172288696297</v>
      </c>
      <c r="F155" s="177">
        <v>98.725185362953837</v>
      </c>
      <c r="G155" s="177">
        <v>96.214093142091343</v>
      </c>
    </row>
    <row r="156" spans="1:7">
      <c r="A156" s="397">
        <v>2007</v>
      </c>
      <c r="B156" s="177">
        <v>99.426024315563325</v>
      </c>
      <c r="C156" s="177">
        <v>39.82557538237036</v>
      </c>
      <c r="D156" s="177">
        <v>101.5419409397867</v>
      </c>
      <c r="E156" s="177">
        <v>101.7802818528109</v>
      </c>
      <c r="F156" s="177">
        <v>94.289129621513396</v>
      </c>
      <c r="G156" s="177">
        <v>98.568102679341749</v>
      </c>
    </row>
    <row r="157" spans="1:7">
      <c r="A157" s="397">
        <v>2008</v>
      </c>
      <c r="B157" s="177">
        <v>99.5411808721894</v>
      </c>
      <c r="C157" s="177">
        <v>30.163725689585601</v>
      </c>
      <c r="D157" s="177">
        <v>93.472314403650714</v>
      </c>
      <c r="E157" s="177">
        <v>92.050114521200072</v>
      </c>
      <c r="F157" s="177">
        <v>107.09153329415101</v>
      </c>
      <c r="G157" s="177">
        <v>101.88074853097361</v>
      </c>
    </row>
    <row r="158" spans="1:7">
      <c r="A158" s="397">
        <v>2009</v>
      </c>
      <c r="B158" s="177">
        <v>89.609799811625905</v>
      </c>
      <c r="C158" s="177">
        <v>34.243175123821821</v>
      </c>
      <c r="D158" s="177">
        <v>76.297129360751399</v>
      </c>
      <c r="E158" s="177">
        <v>67.234793386085215</v>
      </c>
      <c r="F158" s="177">
        <v>94.650734547656384</v>
      </c>
      <c r="G158" s="177">
        <v>94.79839736073869</v>
      </c>
    </row>
    <row r="159" spans="1:7">
      <c r="A159" s="397">
        <v>2010</v>
      </c>
      <c r="B159" s="177">
        <v>94.253515610899129</v>
      </c>
      <c r="C159" s="177">
        <v>41.955164988818517</v>
      </c>
      <c r="D159" s="177">
        <v>92.803918802676066</v>
      </c>
      <c r="E159" s="177">
        <v>89.706675923205339</v>
      </c>
      <c r="F159" s="177">
        <v>98.60842900842043</v>
      </c>
      <c r="G159" s="177">
        <v>94.856409245757177</v>
      </c>
    </row>
    <row r="160" spans="1:7">
      <c r="A160" s="397">
        <v>2011</v>
      </c>
      <c r="B160" s="177">
        <v>96.144238293312597</v>
      </c>
      <c r="C160" s="177">
        <v>45.448132241800486</v>
      </c>
      <c r="D160" s="177">
        <v>91.184907207674783</v>
      </c>
      <c r="E160" s="177">
        <v>89.897349169960577</v>
      </c>
      <c r="F160" s="177">
        <v>100.1651139852392</v>
      </c>
      <c r="G160" s="177">
        <v>98.060334331052886</v>
      </c>
    </row>
    <row r="161" spans="1:7">
      <c r="A161" s="397">
        <v>2012</v>
      </c>
      <c r="B161" s="177">
        <v>99.166249847004437</v>
      </c>
      <c r="C161" s="177">
        <v>90.329997953592397</v>
      </c>
      <c r="D161" s="177">
        <v>98.318500996300145</v>
      </c>
      <c r="E161" s="177">
        <v>96.694030746060633</v>
      </c>
      <c r="F161" s="177">
        <v>99.242561848699992</v>
      </c>
      <c r="G161" s="177">
        <v>99.47411359301752</v>
      </c>
    </row>
    <row r="162" spans="1:7">
      <c r="A162" s="397">
        <v>2013</v>
      </c>
      <c r="B162" s="177">
        <v>98.232261692961089</v>
      </c>
      <c r="C162" s="177">
        <v>75.037897506602519</v>
      </c>
      <c r="D162" s="177">
        <v>95.024441217981433</v>
      </c>
      <c r="E162" s="177">
        <v>93.155300004493753</v>
      </c>
      <c r="F162" s="177">
        <v>99.68780117969763</v>
      </c>
      <c r="G162" s="177">
        <v>99.458780815503204</v>
      </c>
    </row>
    <row r="163" spans="1:7">
      <c r="A163" s="397">
        <v>2014</v>
      </c>
      <c r="B163" s="177">
        <v>99.454831686489641</v>
      </c>
      <c r="C163" s="177">
        <v>132.64746716030049</v>
      </c>
      <c r="D163" s="177">
        <v>97.701718528168456</v>
      </c>
      <c r="E163" s="177">
        <v>97.884249894388574</v>
      </c>
      <c r="F163" s="177">
        <v>95.458108076468974</v>
      </c>
      <c r="G163" s="177">
        <v>100.0476543385511</v>
      </c>
    </row>
    <row r="164" spans="1:7">
      <c r="A164" s="397">
        <v>2015</v>
      </c>
      <c r="B164" s="743">
        <v>100</v>
      </c>
      <c r="C164" s="743">
        <v>100</v>
      </c>
      <c r="D164" s="743">
        <v>100</v>
      </c>
      <c r="E164" s="743">
        <v>100</v>
      </c>
      <c r="F164" s="743">
        <v>100</v>
      </c>
      <c r="G164" s="743">
        <v>100</v>
      </c>
    </row>
    <row r="165" spans="1:7">
      <c r="A165" s="397">
        <v>2016</v>
      </c>
      <c r="B165" s="177">
        <v>102.0949686663331</v>
      </c>
      <c r="C165" s="177">
        <v>83.571799243828309</v>
      </c>
      <c r="D165" s="177">
        <v>105.81431233837596</v>
      </c>
      <c r="E165" s="177">
        <v>107.0887753487112</v>
      </c>
      <c r="F165" s="177">
        <v>99.1539779347723</v>
      </c>
      <c r="G165" s="177">
        <v>100.74601340093167</v>
      </c>
    </row>
    <row r="166" spans="1:7">
      <c r="A166" s="397">
        <v>2017</v>
      </c>
      <c r="B166" s="177">
        <v>103.27689137370439</v>
      </c>
      <c r="C166" s="177">
        <v>64.806950971424413</v>
      </c>
      <c r="D166" s="177">
        <v>109.29026693949292</v>
      </c>
      <c r="E166" s="177">
        <v>111.30556866527027</v>
      </c>
      <c r="F166" s="177">
        <v>96.418870094224232</v>
      </c>
      <c r="G166" s="177">
        <v>101.11309188898166</v>
      </c>
    </row>
    <row r="167" spans="1:7">
      <c r="A167" s="397">
        <v>2018</v>
      </c>
      <c r="B167" s="177">
        <v>103.5220606896672</v>
      </c>
      <c r="C167" s="177">
        <v>72.20909737177756</v>
      </c>
      <c r="D167" s="177">
        <v>106.21360711667106</v>
      </c>
      <c r="E167" s="177">
        <v>105.97875285951515</v>
      </c>
      <c r="F167" s="177">
        <v>102.8032253952118</v>
      </c>
      <c r="G167" s="177">
        <v>102.56743665018189</v>
      </c>
    </row>
    <row r="168" spans="1:7">
      <c r="A168" s="175">
        <v>2019</v>
      </c>
      <c r="B168" s="177">
        <v>103.60935250101801</v>
      </c>
      <c r="C168" s="177">
        <v>67.481861239999517</v>
      </c>
      <c r="D168" s="177">
        <v>103.01718120112248</v>
      </c>
      <c r="E168" s="177">
        <v>103.86013678233384</v>
      </c>
      <c r="F168" s="177">
        <v>97.286773736545172</v>
      </c>
      <c r="G168" s="177">
        <v>103.86183832565058</v>
      </c>
    </row>
    <row r="169" spans="1:7" ht="13">
      <c r="A169" s="125"/>
      <c r="B169" s="745"/>
      <c r="C169" s="745"/>
      <c r="D169" s="745"/>
      <c r="E169" s="746"/>
      <c r="F169" s="746"/>
      <c r="G169" s="747"/>
    </row>
    <row r="170" spans="1:7" ht="13">
      <c r="A170" s="734"/>
      <c r="B170" s="1285" t="s">
        <v>440</v>
      </c>
      <c r="C170" s="1285"/>
      <c r="D170" s="1285"/>
      <c r="E170" s="1285"/>
      <c r="F170" s="1285"/>
      <c r="G170" s="1285"/>
    </row>
    <row r="171" spans="1:7" ht="13">
      <c r="A171" s="128"/>
      <c r="B171" s="748"/>
      <c r="C171" s="749"/>
      <c r="D171" s="749"/>
      <c r="E171" s="749"/>
      <c r="F171" s="749"/>
      <c r="G171" s="749"/>
    </row>
    <row r="172" spans="1:7">
      <c r="A172" s="397">
        <v>1991</v>
      </c>
      <c r="B172" s="177">
        <v>74.33565737743632</v>
      </c>
      <c r="C172" s="177">
        <v>227.65567591996049</v>
      </c>
      <c r="D172" s="177">
        <v>100.84723065911381</v>
      </c>
      <c r="E172" s="177">
        <v>91.80960526567992</v>
      </c>
      <c r="F172" s="177">
        <v>159.10417343075349</v>
      </c>
      <c r="G172" s="177">
        <v>69.19988457771808</v>
      </c>
    </row>
    <row r="173" spans="1:7">
      <c r="A173" s="397">
        <v>1992</v>
      </c>
      <c r="B173" s="177">
        <v>73.909351852651653</v>
      </c>
      <c r="C173" s="177">
        <v>226.09517328705061</v>
      </c>
      <c r="D173" s="177">
        <v>92.498174854964475</v>
      </c>
      <c r="E173" s="177">
        <v>80.382548259936229</v>
      </c>
      <c r="F173" s="177">
        <v>158.8416927825163</v>
      </c>
      <c r="G173" s="177">
        <v>70.296443920004023</v>
      </c>
    </row>
    <row r="174" spans="1:7">
      <c r="A174" s="397">
        <v>1993</v>
      </c>
      <c r="B174" s="177">
        <v>73.850396611989765</v>
      </c>
      <c r="C174" s="177">
        <v>205.68860042660049</v>
      </c>
      <c r="D174" s="177">
        <v>88.194853465393351</v>
      </c>
      <c r="E174" s="177">
        <v>75.371465301310664</v>
      </c>
      <c r="F174" s="177">
        <v>158.86125080830911</v>
      </c>
      <c r="G174" s="177">
        <v>71.103420312940628</v>
      </c>
    </row>
    <row r="175" spans="1:7">
      <c r="A175" s="397">
        <v>1994</v>
      </c>
      <c r="B175" s="177">
        <v>74.354861583186207</v>
      </c>
      <c r="C175" s="177">
        <v>138.3126851592331</v>
      </c>
      <c r="D175" s="177">
        <v>86.819825742313185</v>
      </c>
      <c r="E175" s="177">
        <v>74.373791337816456</v>
      </c>
      <c r="F175" s="177">
        <v>156.65438218251509</v>
      </c>
      <c r="G175" s="177">
        <v>72.032363222960015</v>
      </c>
    </row>
    <row r="176" spans="1:7">
      <c r="A176" s="397">
        <v>1995</v>
      </c>
      <c r="B176" s="177">
        <v>74.889742163726055</v>
      </c>
      <c r="C176" s="177">
        <v>116.0288531348086</v>
      </c>
      <c r="D176" s="177">
        <v>83.505045747133806</v>
      </c>
      <c r="E176" s="177">
        <v>71.001984538885381</v>
      </c>
      <c r="F176" s="177">
        <v>151.5880380417272</v>
      </c>
      <c r="G176" s="177">
        <v>73.364695659193529</v>
      </c>
    </row>
    <row r="177" spans="1:7">
      <c r="A177" s="397">
        <v>1996</v>
      </c>
      <c r="B177" s="177">
        <v>76.567839829783921</v>
      </c>
      <c r="C177" s="177">
        <v>136.37906188253021</v>
      </c>
      <c r="D177" s="177">
        <v>82.721796166740276</v>
      </c>
      <c r="E177" s="177">
        <v>71.513619553358069</v>
      </c>
      <c r="F177" s="177">
        <v>137.78893011167369</v>
      </c>
      <c r="G177" s="177">
        <v>75.538722273124975</v>
      </c>
    </row>
    <row r="178" spans="1:7">
      <c r="A178" s="397">
        <v>1997</v>
      </c>
      <c r="B178" s="177">
        <v>79.524582569617365</v>
      </c>
      <c r="C178" s="177">
        <v>140.33751793189819</v>
      </c>
      <c r="D178" s="177">
        <v>90.328260782178447</v>
      </c>
      <c r="E178" s="177">
        <v>80.89637398631794</v>
      </c>
      <c r="F178" s="177">
        <v>135.22907432183311</v>
      </c>
      <c r="G178" s="177">
        <v>77.557750663597702</v>
      </c>
    </row>
    <row r="179" spans="1:7">
      <c r="A179" s="397">
        <v>1998</v>
      </c>
      <c r="B179" s="177">
        <v>80.648133884196014</v>
      </c>
      <c r="C179" s="177">
        <v>119.9285374219875</v>
      </c>
      <c r="D179" s="177">
        <v>81.819904736348207</v>
      </c>
      <c r="E179" s="177">
        <v>71.341424370763946</v>
      </c>
      <c r="F179" s="177">
        <v>131.49065660238031</v>
      </c>
      <c r="G179" s="177">
        <v>80.546252494161692</v>
      </c>
    </row>
    <row r="180" spans="1:7">
      <c r="A180" s="397">
        <v>1999</v>
      </c>
      <c r="B180" s="177">
        <v>81.764119503179487</v>
      </c>
      <c r="C180" s="177">
        <v>139.4804774043069</v>
      </c>
      <c r="D180" s="177">
        <v>83.393004591186724</v>
      </c>
      <c r="E180" s="177">
        <v>74.058066185955326</v>
      </c>
      <c r="F180" s="177">
        <v>133.93756217752039</v>
      </c>
      <c r="G180" s="177">
        <v>81.553020152090085</v>
      </c>
    </row>
    <row r="181" spans="1:7">
      <c r="A181" s="397">
        <v>2000</v>
      </c>
      <c r="B181" s="177">
        <v>84.030868505296269</v>
      </c>
      <c r="C181" s="177">
        <v>124.3063457340231</v>
      </c>
      <c r="D181" s="177">
        <v>91.908004713936762</v>
      </c>
      <c r="E181" s="177">
        <v>87.307674341191827</v>
      </c>
      <c r="F181" s="177">
        <v>124.2807854997108</v>
      </c>
      <c r="G181" s="177">
        <v>82.607663610975322</v>
      </c>
    </row>
    <row r="182" spans="1:7">
      <c r="A182" s="397">
        <v>2001</v>
      </c>
      <c r="B182" s="177">
        <v>88.864145811564512</v>
      </c>
      <c r="C182" s="177">
        <v>106.0571392058466</v>
      </c>
      <c r="D182" s="177">
        <v>100.362955726725</v>
      </c>
      <c r="E182" s="177">
        <v>96.875656296137507</v>
      </c>
      <c r="F182" s="177">
        <v>123.9492491519125</v>
      </c>
      <c r="G182" s="177">
        <v>86.779505212053635</v>
      </c>
    </row>
    <row r="183" spans="1:7">
      <c r="A183" s="397">
        <v>2002</v>
      </c>
      <c r="B183" s="177">
        <v>89.473061328706848</v>
      </c>
      <c r="C183" s="177">
        <v>127.2204626429095</v>
      </c>
      <c r="D183" s="177">
        <v>96.383119625605005</v>
      </c>
      <c r="E183" s="177">
        <v>93.523570752047277</v>
      </c>
      <c r="F183" s="177">
        <v>120.081264328907</v>
      </c>
      <c r="G183" s="177">
        <v>88.239952034529253</v>
      </c>
    </row>
    <row r="184" spans="1:7">
      <c r="A184" s="397">
        <v>2003</v>
      </c>
      <c r="B184" s="177">
        <v>87.507660052897847</v>
      </c>
      <c r="C184" s="177">
        <v>122.9096492564731</v>
      </c>
      <c r="D184" s="177">
        <v>90.332220796642247</v>
      </c>
      <c r="E184" s="177">
        <v>86.652106224290975</v>
      </c>
      <c r="F184" s="177">
        <v>108.96436061420999</v>
      </c>
      <c r="G184" s="177">
        <v>87.050190480840371</v>
      </c>
    </row>
    <row r="185" spans="1:7">
      <c r="A185" s="397">
        <v>2004</v>
      </c>
      <c r="B185" s="177">
        <v>88.497874659876373</v>
      </c>
      <c r="C185" s="177">
        <v>160.8828400558067</v>
      </c>
      <c r="D185" s="177">
        <v>91.533323338836865</v>
      </c>
      <c r="E185" s="177">
        <v>90.189444284502088</v>
      </c>
      <c r="F185" s="177">
        <v>102.56554067364701</v>
      </c>
      <c r="G185" s="177">
        <v>87.972433568656584</v>
      </c>
    </row>
    <row r="186" spans="1:7">
      <c r="A186" s="397">
        <v>2005</v>
      </c>
      <c r="B186" s="177">
        <v>89.80918548180469</v>
      </c>
      <c r="C186" s="177">
        <v>164.01344606006421</v>
      </c>
      <c r="D186" s="177">
        <v>92.965287804899305</v>
      </c>
      <c r="E186" s="177">
        <v>92.523389199989836</v>
      </c>
      <c r="F186" s="177">
        <v>105.53622473493679</v>
      </c>
      <c r="G186" s="177">
        <v>89.261419724402685</v>
      </c>
    </row>
    <row r="187" spans="1:7">
      <c r="A187" s="397">
        <v>2006</v>
      </c>
      <c r="B187" s="177">
        <v>91.411575236172396</v>
      </c>
      <c r="C187" s="177">
        <v>145.83458048146571</v>
      </c>
      <c r="D187" s="177">
        <v>95.034547282318357</v>
      </c>
      <c r="E187" s="177">
        <v>98.585615481802265</v>
      </c>
      <c r="F187" s="177">
        <v>99.429164157381265</v>
      </c>
      <c r="G187" s="177">
        <v>90.794189986086153</v>
      </c>
    </row>
    <row r="188" spans="1:7">
      <c r="A188" s="397">
        <v>2007</v>
      </c>
      <c r="B188" s="177">
        <v>93.936393077278936</v>
      </c>
      <c r="C188" s="177">
        <v>147.6071784736491</v>
      </c>
      <c r="D188" s="177">
        <v>95.440951641470676</v>
      </c>
      <c r="E188" s="177">
        <v>95.34998413901792</v>
      </c>
      <c r="F188" s="177">
        <v>92.812142452132434</v>
      </c>
      <c r="G188" s="177">
        <v>93.717582482291007</v>
      </c>
    </row>
    <row r="189" spans="1:7">
      <c r="A189" s="397">
        <v>2008</v>
      </c>
      <c r="B189" s="177">
        <v>97.712534087150516</v>
      </c>
      <c r="C189" s="177">
        <v>179.5616829749668</v>
      </c>
      <c r="D189" s="177">
        <v>98.212217039104601</v>
      </c>
      <c r="E189" s="177">
        <v>101.8662652160782</v>
      </c>
      <c r="F189" s="177">
        <v>92.647702487292733</v>
      </c>
      <c r="G189" s="177">
        <v>97.673426145127337</v>
      </c>
    </row>
    <row r="190" spans="1:7">
      <c r="A190" s="397">
        <v>2009</v>
      </c>
      <c r="B190" s="177">
        <v>93.145254869345024</v>
      </c>
      <c r="C190" s="177">
        <v>184.707190560246</v>
      </c>
      <c r="D190" s="177">
        <v>82.33672600613464</v>
      </c>
      <c r="E190" s="177">
        <v>76.451405291566516</v>
      </c>
      <c r="F190" s="177">
        <v>90.885832988582962</v>
      </c>
      <c r="G190" s="177">
        <v>95.277955378098426</v>
      </c>
    </row>
    <row r="191" spans="1:7">
      <c r="A191" s="397">
        <v>2010</v>
      </c>
      <c r="B191" s="177">
        <v>93.8498233625659</v>
      </c>
      <c r="C191" s="177">
        <v>149.11655954828541</v>
      </c>
      <c r="D191" s="177">
        <v>92.219446387213637</v>
      </c>
      <c r="E191" s="177">
        <v>91.639603827876726</v>
      </c>
      <c r="F191" s="177">
        <v>95.184963245696977</v>
      </c>
      <c r="G191" s="177">
        <v>94.207599412346426</v>
      </c>
    </row>
    <row r="192" spans="1:7">
      <c r="A192" s="397">
        <v>2011</v>
      </c>
      <c r="B192" s="177">
        <v>94.324985699610011</v>
      </c>
      <c r="C192" s="177">
        <v>125.52229496696479</v>
      </c>
      <c r="D192" s="177">
        <v>87.047134937727577</v>
      </c>
      <c r="E192" s="177">
        <v>85.334464072411137</v>
      </c>
      <c r="F192" s="177">
        <v>98.465668226213324</v>
      </c>
      <c r="G192" s="177">
        <v>95.783394753140385</v>
      </c>
    </row>
    <row r="193" spans="1:7">
      <c r="A193" s="397">
        <v>2012</v>
      </c>
      <c r="B193" s="177">
        <v>94.844990023377434</v>
      </c>
      <c r="C193" s="177">
        <v>120.7101859032625</v>
      </c>
      <c r="D193" s="177">
        <v>90.169435931596084</v>
      </c>
      <c r="E193" s="177">
        <v>88.426448131719582</v>
      </c>
      <c r="F193" s="177">
        <v>97.588347339300128</v>
      </c>
      <c r="G193" s="177">
        <v>95.790021312202313</v>
      </c>
    </row>
    <row r="194" spans="1:7">
      <c r="A194" s="397">
        <v>2013</v>
      </c>
      <c r="B194" s="177">
        <v>97.723352528772125</v>
      </c>
      <c r="C194" s="177">
        <v>103.5744525867146</v>
      </c>
      <c r="D194" s="177">
        <v>93.260210437571274</v>
      </c>
      <c r="E194" s="177">
        <v>94.458476192160077</v>
      </c>
      <c r="F194" s="177">
        <v>95.402813660998305</v>
      </c>
      <c r="G194" s="177">
        <v>98.640588281170096</v>
      </c>
    </row>
    <row r="195" spans="1:7">
      <c r="A195" s="397">
        <v>2014</v>
      </c>
      <c r="B195" s="177">
        <v>97.399452616649512</v>
      </c>
      <c r="C195" s="177">
        <v>107.66097998973829</v>
      </c>
      <c r="D195" s="177">
        <v>99.313681368136812</v>
      </c>
      <c r="E195" s="177">
        <v>101.5461221881031</v>
      </c>
      <c r="F195" s="177">
        <v>96.390483117331939</v>
      </c>
      <c r="G195" s="177">
        <v>97.021998379357413</v>
      </c>
    </row>
    <row r="196" spans="1:7">
      <c r="A196" s="397">
        <v>2015</v>
      </c>
      <c r="B196" s="743">
        <v>100</v>
      </c>
      <c r="C196" s="743">
        <v>100</v>
      </c>
      <c r="D196" s="743">
        <v>100</v>
      </c>
      <c r="E196" s="743">
        <v>100</v>
      </c>
      <c r="F196" s="743">
        <v>100</v>
      </c>
      <c r="G196" s="743">
        <v>100</v>
      </c>
    </row>
    <row r="197" spans="1:7">
      <c r="A197" s="397">
        <v>2016</v>
      </c>
      <c r="B197" s="177">
        <v>102.64045945482141</v>
      </c>
      <c r="C197" s="177">
        <v>97.230598032881034</v>
      </c>
      <c r="D197" s="177">
        <v>110.2602370104504</v>
      </c>
      <c r="E197" s="177">
        <v>111.60529113713183</v>
      </c>
      <c r="F197" s="177">
        <v>99.361815400532535</v>
      </c>
      <c r="G197" s="177">
        <v>101.17228427496266</v>
      </c>
    </row>
    <row r="198" spans="1:7">
      <c r="A198" s="397">
        <v>2017</v>
      </c>
      <c r="B198" s="177">
        <v>103.5907144060407</v>
      </c>
      <c r="C198" s="177">
        <v>88.004360740286771</v>
      </c>
      <c r="D198" s="177">
        <v>112.04481987848844</v>
      </c>
      <c r="E198" s="177">
        <v>114.53982340554664</v>
      </c>
      <c r="F198" s="177">
        <v>100.62175570516322</v>
      </c>
      <c r="G198" s="177">
        <v>101.97281565996833</v>
      </c>
    </row>
    <row r="199" spans="1:7">
      <c r="A199" s="397">
        <v>2018</v>
      </c>
      <c r="B199" s="177">
        <v>105.26995280510189</v>
      </c>
      <c r="C199" s="177">
        <v>113.74358531035342</v>
      </c>
      <c r="D199" s="177">
        <v>111.3925394327309</v>
      </c>
      <c r="E199" s="177">
        <v>112.11188936923584</v>
      </c>
      <c r="F199" s="177">
        <v>106.03058378610223</v>
      </c>
      <c r="G199" s="177">
        <v>104.07005491566102</v>
      </c>
    </row>
    <row r="200" spans="1:7">
      <c r="A200" s="175">
        <v>2019</v>
      </c>
      <c r="B200" s="177">
        <v>107.46863492744359</v>
      </c>
      <c r="C200" s="177">
        <v>116.72637834112957</v>
      </c>
      <c r="D200" s="177">
        <v>111.02022149616189</v>
      </c>
      <c r="E200" s="177">
        <v>111.33703382859161</v>
      </c>
      <c r="F200" s="177">
        <v>110.32373820850935</v>
      </c>
      <c r="G200" s="177">
        <v>106.75687984179223</v>
      </c>
    </row>
    <row r="201" spans="1:7" ht="13">
      <c r="A201" s="125"/>
      <c r="B201" s="745"/>
      <c r="C201" s="745"/>
      <c r="D201" s="745"/>
      <c r="E201" s="746"/>
      <c r="F201" s="746"/>
      <c r="G201" s="747"/>
    </row>
    <row r="202" spans="1:7" ht="13">
      <c r="A202" s="734"/>
      <c r="B202" s="1285" t="s">
        <v>441</v>
      </c>
      <c r="C202" s="1285"/>
      <c r="D202" s="1285"/>
      <c r="E202" s="1285"/>
      <c r="F202" s="1285"/>
      <c r="G202" s="1285"/>
    </row>
    <row r="203" spans="1:7" ht="13">
      <c r="A203" s="128"/>
      <c r="B203" s="748"/>
      <c r="C203" s="749"/>
      <c r="D203" s="749"/>
      <c r="E203" s="749"/>
      <c r="F203" s="749"/>
      <c r="G203" s="749"/>
    </row>
    <row r="204" spans="1:7">
      <c r="A204" s="397">
        <v>1991</v>
      </c>
      <c r="B204" s="177">
        <v>78.725114711631917</v>
      </c>
      <c r="C204" s="177">
        <v>200.97884070995241</v>
      </c>
      <c r="D204" s="177">
        <v>100.4184506261483</v>
      </c>
      <c r="E204" s="177">
        <v>95.0776912627027</v>
      </c>
      <c r="F204" s="177">
        <v>132.45883972419509</v>
      </c>
      <c r="G204" s="177">
        <v>70.911544523002036</v>
      </c>
    </row>
    <row r="205" spans="1:7">
      <c r="A205" s="397">
        <v>1992</v>
      </c>
      <c r="B205" s="177">
        <v>79.725748347429047</v>
      </c>
      <c r="C205" s="177">
        <v>185.3424158667892</v>
      </c>
      <c r="D205" s="177">
        <v>100.8808833151985</v>
      </c>
      <c r="E205" s="177">
        <v>94.71095015888352</v>
      </c>
      <c r="F205" s="177">
        <v>138.43547135824559</v>
      </c>
      <c r="G205" s="177">
        <v>72.164737550170656</v>
      </c>
    </row>
    <row r="206" spans="1:7">
      <c r="A206" s="397">
        <v>1993</v>
      </c>
      <c r="B206" s="177">
        <v>78.330521036479965</v>
      </c>
      <c r="C206" s="177">
        <v>148.15209466147411</v>
      </c>
      <c r="D206" s="177">
        <v>92.930738197977306</v>
      </c>
      <c r="E206" s="177">
        <v>86.424480115866004</v>
      </c>
      <c r="F206" s="177">
        <v>128.5516590648561</v>
      </c>
      <c r="G206" s="177">
        <v>73.183196670535722</v>
      </c>
    </row>
    <row r="207" spans="1:7">
      <c r="A207" s="397">
        <v>1994</v>
      </c>
      <c r="B207" s="177">
        <v>78.786388560574053</v>
      </c>
      <c r="C207" s="177">
        <v>116.886704058921</v>
      </c>
      <c r="D207" s="177">
        <v>92.86332019168718</v>
      </c>
      <c r="E207" s="177">
        <v>86.246159550699474</v>
      </c>
      <c r="F207" s="177">
        <v>129.54143368004389</v>
      </c>
      <c r="G207" s="177">
        <v>73.942188659594834</v>
      </c>
    </row>
    <row r="208" spans="1:7">
      <c r="A208" s="397">
        <v>1995</v>
      </c>
      <c r="B208" s="177">
        <v>79.69137908964052</v>
      </c>
      <c r="C208" s="177">
        <v>117.8365259940805</v>
      </c>
      <c r="D208" s="177">
        <v>90.583144464039137</v>
      </c>
      <c r="E208" s="177">
        <v>84.134959247382326</v>
      </c>
      <c r="F208" s="177">
        <v>122.5370883648297</v>
      </c>
      <c r="G208" s="177">
        <v>75.913415374180971</v>
      </c>
    </row>
    <row r="209" spans="1:7">
      <c r="A209" s="397">
        <v>1996</v>
      </c>
      <c r="B209" s="177">
        <v>81.41573874052331</v>
      </c>
      <c r="C209" s="177">
        <v>125.2501133665362</v>
      </c>
      <c r="D209" s="177">
        <v>87.385128571052633</v>
      </c>
      <c r="E209" s="177">
        <v>80.641063846968933</v>
      </c>
      <c r="F209" s="177">
        <v>116.94421775351709</v>
      </c>
      <c r="G209" s="177">
        <v>79.267373175703284</v>
      </c>
    </row>
    <row r="210" spans="1:7">
      <c r="A210" s="397">
        <v>1997</v>
      </c>
      <c r="B210" s="177">
        <v>82.979648228977297</v>
      </c>
      <c r="C210" s="177">
        <v>117.78895963941881</v>
      </c>
      <c r="D210" s="177">
        <v>87.989138223941922</v>
      </c>
      <c r="E210" s="177">
        <v>82.192840694858063</v>
      </c>
      <c r="F210" s="177">
        <v>112.3991898904101</v>
      </c>
      <c r="G210" s="177">
        <v>81.211726327183897</v>
      </c>
    </row>
    <row r="211" spans="1:7">
      <c r="A211" s="397">
        <v>1998</v>
      </c>
      <c r="B211" s="177">
        <v>84.726710738408173</v>
      </c>
      <c r="C211" s="177">
        <v>119.1581312352309</v>
      </c>
      <c r="D211" s="177">
        <v>86.842705472808902</v>
      </c>
      <c r="E211" s="177">
        <v>80.257624671081118</v>
      </c>
      <c r="F211" s="177">
        <v>114.6058606452293</v>
      </c>
      <c r="G211" s="177">
        <v>83.943475599650327</v>
      </c>
    </row>
    <row r="212" spans="1:7">
      <c r="A212" s="397">
        <v>1999</v>
      </c>
      <c r="B212" s="177">
        <v>87.045192809429651</v>
      </c>
      <c r="C212" s="177">
        <v>129.81374144905649</v>
      </c>
      <c r="D212" s="177">
        <v>88.831833462565925</v>
      </c>
      <c r="E212" s="177">
        <v>82.799050430408514</v>
      </c>
      <c r="F212" s="177">
        <v>114.80347964652761</v>
      </c>
      <c r="G212" s="177">
        <v>86.334148110124815</v>
      </c>
    </row>
    <row r="213" spans="1:7">
      <c r="A213" s="397">
        <v>2000</v>
      </c>
      <c r="B213" s="177">
        <v>90.38415689358304</v>
      </c>
      <c r="C213" s="177">
        <v>112.0903275087331</v>
      </c>
      <c r="D213" s="177">
        <v>94.800218548918323</v>
      </c>
      <c r="E213" s="177">
        <v>88.218610701832944</v>
      </c>
      <c r="F213" s="177">
        <v>120.11460089336229</v>
      </c>
      <c r="G213" s="177">
        <v>88.886739050277143</v>
      </c>
    </row>
    <row r="214" spans="1:7">
      <c r="A214" s="397">
        <v>2001</v>
      </c>
      <c r="B214" s="177">
        <v>92.822586009307443</v>
      </c>
      <c r="C214" s="177">
        <v>115.8084777609706</v>
      </c>
      <c r="D214" s="177">
        <v>93.954067042932806</v>
      </c>
      <c r="E214" s="177">
        <v>88.050906628336676</v>
      </c>
      <c r="F214" s="177">
        <v>114.28177506697</v>
      </c>
      <c r="G214" s="177">
        <v>92.435056441728634</v>
      </c>
    </row>
    <row r="215" spans="1:7">
      <c r="A215" s="397">
        <v>2002</v>
      </c>
      <c r="B215" s="177">
        <v>91.570031791252035</v>
      </c>
      <c r="C215" s="177">
        <v>120.70820227393691</v>
      </c>
      <c r="D215" s="177">
        <v>91.084000141950838</v>
      </c>
      <c r="E215" s="177">
        <v>85.452783160848455</v>
      </c>
      <c r="F215" s="177">
        <v>106.5226084441551</v>
      </c>
      <c r="G215" s="177">
        <v>91.690917882960093</v>
      </c>
    </row>
    <row r="216" spans="1:7">
      <c r="A216" s="397">
        <v>2003</v>
      </c>
      <c r="B216" s="177">
        <v>92.054419543629919</v>
      </c>
      <c r="C216" s="177">
        <v>123.24192535567251</v>
      </c>
      <c r="D216" s="177">
        <v>93.468226659611773</v>
      </c>
      <c r="E216" s="177">
        <v>88.578281318621066</v>
      </c>
      <c r="F216" s="177">
        <v>104.0322620877006</v>
      </c>
      <c r="G216" s="177">
        <v>91.528551219554274</v>
      </c>
    </row>
    <row r="217" spans="1:7">
      <c r="A217" s="397">
        <v>2004</v>
      </c>
      <c r="B217" s="177">
        <v>92.492972745051318</v>
      </c>
      <c r="C217" s="177">
        <v>146.64352788753899</v>
      </c>
      <c r="D217" s="177">
        <v>94.464939808580311</v>
      </c>
      <c r="E217" s="177">
        <v>89.149217723494829</v>
      </c>
      <c r="F217" s="177">
        <v>100.9528283012752</v>
      </c>
      <c r="G217" s="177">
        <v>91.676655571699015</v>
      </c>
    </row>
    <row r="218" spans="1:7">
      <c r="A218" s="397">
        <v>2005</v>
      </c>
      <c r="B218" s="177">
        <v>92.748201267419603</v>
      </c>
      <c r="C218" s="177">
        <v>105.1226545721578</v>
      </c>
      <c r="D218" s="177">
        <v>93.785415119666283</v>
      </c>
      <c r="E218" s="177">
        <v>89.028157138835013</v>
      </c>
      <c r="F218" s="177">
        <v>94.415898875602224</v>
      </c>
      <c r="G218" s="177">
        <v>92.403826185930754</v>
      </c>
    </row>
    <row r="219" spans="1:7">
      <c r="A219" s="397">
        <v>2006</v>
      </c>
      <c r="B219" s="177">
        <v>95.762783328537253</v>
      </c>
      <c r="C219" s="177">
        <v>102.9641477896599</v>
      </c>
      <c r="D219" s="177">
        <v>96.423643215579304</v>
      </c>
      <c r="E219" s="177">
        <v>95.204419552461985</v>
      </c>
      <c r="F219" s="177">
        <v>93.247389109257426</v>
      </c>
      <c r="G219" s="177">
        <v>95.561585130476089</v>
      </c>
    </row>
    <row r="220" spans="1:7">
      <c r="A220" s="397">
        <v>2007</v>
      </c>
      <c r="B220" s="177">
        <v>98.664163399625181</v>
      </c>
      <c r="C220" s="177">
        <v>134.65368620397359</v>
      </c>
      <c r="D220" s="177">
        <v>96.286563016543425</v>
      </c>
      <c r="E220" s="177">
        <v>96.002772765412772</v>
      </c>
      <c r="F220" s="177">
        <v>95.028796951087884</v>
      </c>
      <c r="G220" s="177">
        <v>99.303039166062447</v>
      </c>
    </row>
    <row r="221" spans="1:7">
      <c r="A221" s="397">
        <v>2008</v>
      </c>
      <c r="B221" s="177">
        <v>99.37441444419801</v>
      </c>
      <c r="C221" s="177">
        <v>146.6175416779854</v>
      </c>
      <c r="D221" s="177">
        <v>95.245260230437083</v>
      </c>
      <c r="E221" s="177">
        <v>95.054755146949347</v>
      </c>
      <c r="F221" s="177">
        <v>92.887183551761723</v>
      </c>
      <c r="G221" s="177">
        <v>100.5358048114785</v>
      </c>
    </row>
    <row r="222" spans="1:7">
      <c r="A222" s="397">
        <v>2009</v>
      </c>
      <c r="B222" s="177">
        <v>91.690256399664264</v>
      </c>
      <c r="C222" s="177">
        <v>116.12462997839521</v>
      </c>
      <c r="D222" s="177">
        <v>81.562582223904727</v>
      </c>
      <c r="E222" s="177">
        <v>78.187698043742955</v>
      </c>
      <c r="F222" s="177">
        <v>88.155536857561515</v>
      </c>
      <c r="G222" s="177">
        <v>94.961364568143267</v>
      </c>
    </row>
    <row r="223" spans="1:7">
      <c r="A223" s="397">
        <v>2010</v>
      </c>
      <c r="B223" s="177">
        <v>94.626287203411309</v>
      </c>
      <c r="C223" s="177">
        <v>107.1986384781313</v>
      </c>
      <c r="D223" s="177">
        <v>93.922066982078221</v>
      </c>
      <c r="E223" s="177">
        <v>92.090164056117629</v>
      </c>
      <c r="F223" s="177">
        <v>96.109877287118536</v>
      </c>
      <c r="G223" s="177">
        <v>94.805952517111194</v>
      </c>
    </row>
    <row r="224" spans="1:7">
      <c r="A224" s="397">
        <v>2011</v>
      </c>
      <c r="B224" s="177">
        <v>97.979915237262233</v>
      </c>
      <c r="C224" s="177">
        <v>106.1678885597677</v>
      </c>
      <c r="D224" s="177">
        <v>97.527051919225883</v>
      </c>
      <c r="E224" s="177">
        <v>99.255987578420303</v>
      </c>
      <c r="F224" s="177">
        <v>96.428281178386968</v>
      </c>
      <c r="G224" s="177">
        <v>98.098900081680284</v>
      </c>
    </row>
    <row r="225" spans="1:7">
      <c r="A225" s="397">
        <v>2012</v>
      </c>
      <c r="B225" s="177">
        <v>97.233810633490179</v>
      </c>
      <c r="C225" s="177">
        <v>98.6136162611066</v>
      </c>
      <c r="D225" s="177">
        <v>95.95490393148097</v>
      </c>
      <c r="E225" s="177">
        <v>96.131382117247796</v>
      </c>
      <c r="F225" s="177">
        <v>95.920311923100641</v>
      </c>
      <c r="G225" s="177">
        <v>97.660464213199305</v>
      </c>
    </row>
    <row r="226" spans="1:7">
      <c r="A226" s="397">
        <v>2013</v>
      </c>
      <c r="B226" s="177">
        <v>97.752887396412419</v>
      </c>
      <c r="C226" s="177">
        <v>107.4161600570292</v>
      </c>
      <c r="D226" s="177">
        <v>94.638831221639578</v>
      </c>
      <c r="E226" s="177">
        <v>95.268253088649047</v>
      </c>
      <c r="F226" s="177">
        <v>93.152746285351753</v>
      </c>
      <c r="G226" s="177">
        <v>98.739771674007727</v>
      </c>
    </row>
    <row r="227" spans="1:7">
      <c r="A227" s="397">
        <v>2014</v>
      </c>
      <c r="B227" s="177">
        <v>99.433755713074888</v>
      </c>
      <c r="C227" s="177">
        <v>110.4970250078289</v>
      </c>
      <c r="D227" s="177">
        <v>101.54238307341831</v>
      </c>
      <c r="E227" s="177">
        <v>102.7145312448536</v>
      </c>
      <c r="F227" s="177">
        <v>100.1628268944025</v>
      </c>
      <c r="G227" s="177">
        <v>98.698507123647076</v>
      </c>
    </row>
    <row r="228" spans="1:7">
      <c r="A228" s="397">
        <v>2015</v>
      </c>
      <c r="B228" s="743">
        <v>100</v>
      </c>
      <c r="C228" s="743">
        <v>100</v>
      </c>
      <c r="D228" s="743">
        <v>100</v>
      </c>
      <c r="E228" s="743">
        <v>100</v>
      </c>
      <c r="F228" s="743">
        <v>100</v>
      </c>
      <c r="G228" s="743">
        <v>100</v>
      </c>
    </row>
    <row r="229" spans="1:7">
      <c r="A229" s="397">
        <v>2016</v>
      </c>
      <c r="B229" s="177">
        <v>102.59753898083083</v>
      </c>
      <c r="C229" s="177">
        <v>100.68524837686849</v>
      </c>
      <c r="D229" s="177">
        <v>106.51434085970732</v>
      </c>
      <c r="E229" s="177">
        <v>107.06678221208334</v>
      </c>
      <c r="F229" s="177">
        <v>104.37635628802236</v>
      </c>
      <c r="G229" s="177">
        <v>101.33529567850061</v>
      </c>
    </row>
    <row r="230" spans="1:7">
      <c r="A230" s="397">
        <v>2017</v>
      </c>
      <c r="B230" s="177">
        <v>104.66471375690426</v>
      </c>
      <c r="C230" s="177">
        <v>97.907931589157783</v>
      </c>
      <c r="D230" s="177">
        <v>107.51779731200347</v>
      </c>
      <c r="E230" s="177">
        <v>108.31112213807232</v>
      </c>
      <c r="F230" s="177">
        <v>102.89313365188229</v>
      </c>
      <c r="G230" s="177">
        <v>103.77131393629901</v>
      </c>
    </row>
    <row r="231" spans="1:7">
      <c r="A231" s="397">
        <v>2018</v>
      </c>
      <c r="B231" s="177">
        <v>105.95224474863718</v>
      </c>
      <c r="C231" s="177">
        <v>105.99539637118717</v>
      </c>
      <c r="D231" s="177">
        <v>106.34988018998862</v>
      </c>
      <c r="E231" s="177">
        <v>105.7791668267545</v>
      </c>
      <c r="F231" s="177">
        <v>108.5204264043779</v>
      </c>
      <c r="G231" s="177">
        <v>105.81642544235022</v>
      </c>
    </row>
    <row r="232" spans="1:7">
      <c r="A232" s="175">
        <v>2019</v>
      </c>
      <c r="B232" s="177">
        <v>107.04580920979876</v>
      </c>
      <c r="C232" s="177">
        <v>104.72069651391742</v>
      </c>
      <c r="D232" s="177">
        <v>104.93414904059287</v>
      </c>
      <c r="E232" s="177">
        <v>102.90120933285532</v>
      </c>
      <c r="F232" s="177">
        <v>113.58078836692999</v>
      </c>
      <c r="G232" s="177">
        <v>107.73891671247837</v>
      </c>
    </row>
    <row r="233" spans="1:7" ht="13">
      <c r="A233" s="125"/>
      <c r="B233" s="745"/>
      <c r="C233" s="745"/>
      <c r="D233" s="745"/>
      <c r="E233" s="746"/>
      <c r="F233" s="746"/>
      <c r="G233" s="747"/>
    </row>
    <row r="234" spans="1:7" ht="13">
      <c r="A234" s="734"/>
      <c r="B234" s="1285" t="s">
        <v>442</v>
      </c>
      <c r="C234" s="1285"/>
      <c r="D234" s="1285"/>
      <c r="E234" s="1285"/>
      <c r="F234" s="1285"/>
      <c r="G234" s="1285"/>
    </row>
    <row r="235" spans="1:7" ht="13">
      <c r="A235" s="128"/>
      <c r="B235" s="748"/>
      <c r="C235" s="749"/>
      <c r="D235" s="749"/>
      <c r="E235" s="749"/>
      <c r="F235" s="749"/>
      <c r="G235" s="749"/>
    </row>
    <row r="236" spans="1:7">
      <c r="A236" s="397">
        <v>1991</v>
      </c>
      <c r="B236" s="177">
        <v>58.285240072667143</v>
      </c>
      <c r="C236" s="177">
        <v>117.39574036059319</v>
      </c>
      <c r="D236" s="177">
        <v>71.153039314475762</v>
      </c>
      <c r="E236" s="177">
        <v>55.815958582655142</v>
      </c>
      <c r="F236" s="177">
        <v>114.16860706694391</v>
      </c>
      <c r="G236" s="177">
        <v>52.701662578420979</v>
      </c>
    </row>
    <row r="237" spans="1:7">
      <c r="A237" s="397">
        <v>1992</v>
      </c>
      <c r="B237" s="177">
        <v>62.249510689310931</v>
      </c>
      <c r="C237" s="177">
        <v>102.0141060941959</v>
      </c>
      <c r="D237" s="177">
        <v>69.642792239849271</v>
      </c>
      <c r="E237" s="177">
        <v>45.431721317655828</v>
      </c>
      <c r="F237" s="177">
        <v>137.12764190713989</v>
      </c>
      <c r="G237" s="177">
        <v>59.27591871673841</v>
      </c>
    </row>
    <row r="238" spans="1:7">
      <c r="A238" s="397">
        <v>1993</v>
      </c>
      <c r="B238" s="177">
        <v>68.274101583273989</v>
      </c>
      <c r="C238" s="177">
        <v>134.50386975839029</v>
      </c>
      <c r="D238" s="177">
        <v>75.271508423210861</v>
      </c>
      <c r="E238" s="177">
        <v>49.044251156591187</v>
      </c>
      <c r="F238" s="177">
        <v>155.3956710501019</v>
      </c>
      <c r="G238" s="177">
        <v>64.612709903209904</v>
      </c>
    </row>
    <row r="239" spans="1:7">
      <c r="A239" s="397">
        <v>1994</v>
      </c>
      <c r="B239" s="177">
        <v>75.581983853719578</v>
      </c>
      <c r="C239" s="177">
        <v>79.616330695284461</v>
      </c>
      <c r="D239" s="177">
        <v>93.441227770367718</v>
      </c>
      <c r="E239" s="177">
        <v>57.071302624311379</v>
      </c>
      <c r="F239" s="177">
        <v>197.3117135408568</v>
      </c>
      <c r="G239" s="177">
        <v>70.786539693917177</v>
      </c>
    </row>
    <row r="240" spans="1:7">
      <c r="A240" s="397">
        <v>1995</v>
      </c>
      <c r="B240" s="177">
        <v>81.432479296778894</v>
      </c>
      <c r="C240" s="177">
        <v>93.722460273519033</v>
      </c>
      <c r="D240" s="177">
        <v>98.716895518703595</v>
      </c>
      <c r="E240" s="177">
        <v>55.499246587974028</v>
      </c>
      <c r="F240" s="177">
        <v>217.8017937234093</v>
      </c>
      <c r="G240" s="177">
        <v>76.474503711602082</v>
      </c>
    </row>
    <row r="241" spans="1:7">
      <c r="A241" s="397">
        <v>1996</v>
      </c>
      <c r="B241" s="177">
        <v>83.816539236485397</v>
      </c>
      <c r="C241" s="177">
        <v>82.048061834595813</v>
      </c>
      <c r="D241" s="177">
        <v>98.3149524050488</v>
      </c>
      <c r="E241" s="177">
        <v>57.971668439229013</v>
      </c>
      <c r="F241" s="177">
        <v>206.9597840014055</v>
      </c>
      <c r="G241" s="177">
        <v>80.37688993528009</v>
      </c>
    </row>
    <row r="242" spans="1:7">
      <c r="A242" s="397">
        <v>1997</v>
      </c>
      <c r="B242" s="177">
        <v>85.282386521649329</v>
      </c>
      <c r="C242" s="177">
        <v>101.9494602909915</v>
      </c>
      <c r="D242" s="177">
        <v>100.3875699605676</v>
      </c>
      <c r="E242" s="177">
        <v>61.501734865222438</v>
      </c>
      <c r="F242" s="177">
        <v>210.25451182318349</v>
      </c>
      <c r="G242" s="177">
        <v>80.778413226679845</v>
      </c>
    </row>
    <row r="243" spans="1:7">
      <c r="A243" s="397">
        <v>1998</v>
      </c>
      <c r="B243" s="177">
        <v>85.656017223877868</v>
      </c>
      <c r="C243" s="177">
        <v>101.98656204238991</v>
      </c>
      <c r="D243" s="177">
        <v>93.359200943010208</v>
      </c>
      <c r="E243" s="177">
        <v>59.918693696890422</v>
      </c>
      <c r="F243" s="177">
        <v>182.85819012027719</v>
      </c>
      <c r="G243" s="177">
        <v>83.326355660164054</v>
      </c>
    </row>
    <row r="244" spans="1:7">
      <c r="A244" s="397">
        <v>1999</v>
      </c>
      <c r="B244" s="177">
        <v>87.560667006622168</v>
      </c>
      <c r="C244" s="177">
        <v>108.3430439909736</v>
      </c>
      <c r="D244" s="177">
        <v>91.983562960269026</v>
      </c>
      <c r="E244" s="177">
        <v>65.5378750474584</v>
      </c>
      <c r="F244" s="177">
        <v>168.70075803864961</v>
      </c>
      <c r="G244" s="177">
        <v>85.98604526718006</v>
      </c>
    </row>
    <row r="245" spans="1:7">
      <c r="A245" s="397">
        <v>2000</v>
      </c>
      <c r="B245" s="177">
        <v>88.010303654709574</v>
      </c>
      <c r="C245" s="177">
        <v>105.2203439078786</v>
      </c>
      <c r="D245" s="177">
        <v>89.981788623604345</v>
      </c>
      <c r="E245" s="177">
        <v>70.473038724475657</v>
      </c>
      <c r="F245" s="177">
        <v>152.54257051797251</v>
      </c>
      <c r="G245" s="177">
        <v>87.290891559564329</v>
      </c>
    </row>
    <row r="246" spans="1:7">
      <c r="A246" s="397">
        <v>2001</v>
      </c>
      <c r="B246" s="177">
        <v>87.445777612347484</v>
      </c>
      <c r="C246" s="177">
        <v>100.841321735645</v>
      </c>
      <c r="D246" s="177">
        <v>86.109351979988361</v>
      </c>
      <c r="E246" s="177">
        <v>70.387406292051068</v>
      </c>
      <c r="F246" s="177">
        <v>137.5537642734273</v>
      </c>
      <c r="G246" s="177">
        <v>87.816187777549899</v>
      </c>
    </row>
    <row r="247" spans="1:7">
      <c r="A247" s="397">
        <v>2002</v>
      </c>
      <c r="B247" s="177">
        <v>87.980921717518441</v>
      </c>
      <c r="C247" s="177">
        <v>98.320379994123229</v>
      </c>
      <c r="D247" s="177">
        <v>84.194947398961915</v>
      </c>
      <c r="E247" s="177">
        <v>71.284713770230226</v>
      </c>
      <c r="F247" s="177">
        <v>127.86024305689619</v>
      </c>
      <c r="G247" s="177">
        <v>89.202687368112052</v>
      </c>
    </row>
    <row r="248" spans="1:7">
      <c r="A248" s="397">
        <v>2003</v>
      </c>
      <c r="B248" s="177">
        <v>87.839846891904173</v>
      </c>
      <c r="C248" s="177">
        <v>101.8873014633666</v>
      </c>
      <c r="D248" s="177">
        <v>82.131728202389255</v>
      </c>
      <c r="E248" s="177">
        <v>70.75719940349795</v>
      </c>
      <c r="F248" s="177">
        <v>115.7443688809313</v>
      </c>
      <c r="G248" s="177">
        <v>89.41365323767323</v>
      </c>
    </row>
    <row r="249" spans="1:7">
      <c r="A249" s="397">
        <v>2004</v>
      </c>
      <c r="B249" s="177">
        <v>88.798914934196773</v>
      </c>
      <c r="C249" s="177">
        <v>132.15042451650271</v>
      </c>
      <c r="D249" s="177">
        <v>81.933584181611394</v>
      </c>
      <c r="E249" s="177">
        <v>75.667612574415614</v>
      </c>
      <c r="F249" s="177">
        <v>104.7146459290865</v>
      </c>
      <c r="G249" s="177">
        <v>89.453057084349425</v>
      </c>
    </row>
    <row r="250" spans="1:7">
      <c r="A250" s="397">
        <v>2005</v>
      </c>
      <c r="B250" s="177">
        <v>88.365935250736072</v>
      </c>
      <c r="C250" s="177">
        <v>80.508915439116805</v>
      </c>
      <c r="D250" s="177">
        <v>84.478931961548227</v>
      </c>
      <c r="E250" s="177">
        <v>81.684478363947107</v>
      </c>
      <c r="F250" s="177">
        <v>99.291195927728381</v>
      </c>
      <c r="G250" s="177">
        <v>90.134290138249341</v>
      </c>
    </row>
    <row r="251" spans="1:7">
      <c r="A251" s="397">
        <v>2006</v>
      </c>
      <c r="B251" s="177">
        <v>90.265438662889224</v>
      </c>
      <c r="C251" s="177">
        <v>75.24688648700004</v>
      </c>
      <c r="D251" s="177">
        <v>87.122156755196244</v>
      </c>
      <c r="E251" s="177">
        <v>90.904087259052133</v>
      </c>
      <c r="F251" s="177">
        <v>100.1412842290586</v>
      </c>
      <c r="G251" s="177">
        <v>92.125724755094055</v>
      </c>
    </row>
    <row r="252" spans="1:7">
      <c r="A252" s="397">
        <v>2007</v>
      </c>
      <c r="B252" s="177">
        <v>93.860464277095758</v>
      </c>
      <c r="C252" s="177">
        <v>100.55389399072099</v>
      </c>
      <c r="D252" s="177">
        <v>94.495758699327666</v>
      </c>
      <c r="E252" s="177">
        <v>105.3549952354856</v>
      </c>
      <c r="F252" s="177">
        <v>96.648295409504499</v>
      </c>
      <c r="G252" s="177">
        <v>93.718559097371383</v>
      </c>
    </row>
    <row r="253" spans="1:7">
      <c r="A253" s="397">
        <v>2008</v>
      </c>
      <c r="B253" s="177">
        <v>94.768226299052586</v>
      </c>
      <c r="C253" s="177">
        <v>132.8999574690923</v>
      </c>
      <c r="D253" s="177">
        <v>89.453906441599955</v>
      </c>
      <c r="E253" s="177">
        <v>97.277396580743272</v>
      </c>
      <c r="F253" s="177">
        <v>93.567889529078457</v>
      </c>
      <c r="G253" s="177">
        <v>95.118067490308064</v>
      </c>
    </row>
    <row r="254" spans="1:7">
      <c r="A254" s="397">
        <v>2009</v>
      </c>
      <c r="B254" s="177">
        <v>93.118425184644437</v>
      </c>
      <c r="C254" s="177">
        <v>118.26296328369661</v>
      </c>
      <c r="D254" s="177">
        <v>81.50626504529292</v>
      </c>
      <c r="E254" s="177">
        <v>81.731889907702083</v>
      </c>
      <c r="F254" s="177">
        <v>90.433970854268281</v>
      </c>
      <c r="G254" s="177">
        <v>95.765678403947092</v>
      </c>
    </row>
    <row r="255" spans="1:7">
      <c r="A255" s="397">
        <v>2010</v>
      </c>
      <c r="B255" s="177">
        <v>94.223176831793978</v>
      </c>
      <c r="C255" s="177">
        <v>101.6162691538501</v>
      </c>
      <c r="D255" s="177">
        <v>88.325869229024946</v>
      </c>
      <c r="E255" s="177">
        <v>90.252699674601743</v>
      </c>
      <c r="F255" s="177">
        <v>97.500701808750264</v>
      </c>
      <c r="G255" s="177">
        <v>95.699704205607674</v>
      </c>
    </row>
    <row r="256" spans="1:7">
      <c r="A256" s="397">
        <v>2011</v>
      </c>
      <c r="B256" s="177">
        <v>96.371138051326128</v>
      </c>
      <c r="C256" s="177">
        <v>102.09301339070529</v>
      </c>
      <c r="D256" s="177">
        <v>92.041686384104423</v>
      </c>
      <c r="E256" s="177">
        <v>95.326889248174595</v>
      </c>
      <c r="F256" s="177">
        <v>106.4775611364194</v>
      </c>
      <c r="G256" s="177">
        <v>97.471029361422339</v>
      </c>
    </row>
    <row r="257" spans="1:7">
      <c r="A257" s="397">
        <v>2012</v>
      </c>
      <c r="B257" s="177">
        <v>96.025137199263852</v>
      </c>
      <c r="C257" s="177">
        <v>113.67203426386681</v>
      </c>
      <c r="D257" s="177">
        <v>94.856595016186432</v>
      </c>
      <c r="E257" s="177">
        <v>92.378428513669803</v>
      </c>
      <c r="F257" s="177">
        <v>104.6658543339621</v>
      </c>
      <c r="G257" s="177">
        <v>95.67767160600738</v>
      </c>
    </row>
    <row r="258" spans="1:7">
      <c r="A258" s="397">
        <v>2013</v>
      </c>
      <c r="B258" s="177">
        <v>96.291729448022977</v>
      </c>
      <c r="C258" s="177">
        <v>120.884748947627</v>
      </c>
      <c r="D258" s="177">
        <v>95.371563896694639</v>
      </c>
      <c r="E258" s="177">
        <v>95.296629677165882</v>
      </c>
      <c r="F258" s="177">
        <v>100.4670222474012</v>
      </c>
      <c r="G258" s="177">
        <v>95.583295258654189</v>
      </c>
    </row>
    <row r="259" spans="1:7">
      <c r="A259" s="397">
        <v>2014</v>
      </c>
      <c r="B259" s="177">
        <v>99.266665640665465</v>
      </c>
      <c r="C259" s="177">
        <v>124.51033046120109</v>
      </c>
      <c r="D259" s="177">
        <v>100.3082189083979</v>
      </c>
      <c r="E259" s="177">
        <v>100.2488645664814</v>
      </c>
      <c r="F259" s="177">
        <v>105.7554120725341</v>
      </c>
      <c r="G259" s="177">
        <v>97.970388306129422</v>
      </c>
    </row>
    <row r="260" spans="1:7">
      <c r="A260" s="397">
        <v>2015</v>
      </c>
      <c r="B260" s="743">
        <v>100</v>
      </c>
      <c r="C260" s="743">
        <v>100</v>
      </c>
      <c r="D260" s="743">
        <v>100</v>
      </c>
      <c r="E260" s="743">
        <v>100</v>
      </c>
      <c r="F260" s="743">
        <v>100</v>
      </c>
      <c r="G260" s="743">
        <v>100</v>
      </c>
    </row>
    <row r="261" spans="1:7">
      <c r="A261" s="397">
        <v>2016</v>
      </c>
      <c r="B261" s="177">
        <v>101.18594854645323</v>
      </c>
      <c r="C261" s="177">
        <v>75.452727414439323</v>
      </c>
      <c r="D261" s="177">
        <v>102.53355255423075</v>
      </c>
      <c r="E261" s="177">
        <v>102.33619041930474</v>
      </c>
      <c r="F261" s="177">
        <v>100.53055323792083</v>
      </c>
      <c r="G261" s="177">
        <v>101.75752174873317</v>
      </c>
    </row>
    <row r="262" spans="1:7">
      <c r="A262" s="397">
        <v>2017</v>
      </c>
      <c r="B262" s="177">
        <v>105.25001866177632</v>
      </c>
      <c r="C262" s="177">
        <v>82.606469428781466</v>
      </c>
      <c r="D262" s="177">
        <v>117.14538120823318</v>
      </c>
      <c r="E262" s="177">
        <v>110.77961033802359</v>
      </c>
      <c r="F262" s="177">
        <v>130.26036449534286</v>
      </c>
      <c r="G262" s="177">
        <v>102.69784395413484</v>
      </c>
    </row>
    <row r="263" spans="1:7">
      <c r="A263" s="397">
        <v>2018</v>
      </c>
      <c r="B263" s="177">
        <v>105.55244368239426</v>
      </c>
      <c r="C263" s="177">
        <v>69.708420616263709</v>
      </c>
      <c r="D263" s="177">
        <v>116.11036666475358</v>
      </c>
      <c r="E263" s="177">
        <v>106.89248681536731</v>
      </c>
      <c r="F263" s="177">
        <v>132.35337046188477</v>
      </c>
      <c r="G263" s="177">
        <v>104.03475583433372</v>
      </c>
    </row>
    <row r="264" spans="1:7">
      <c r="A264" s="397">
        <v>2019</v>
      </c>
      <c r="B264" s="177">
        <v>107.06621409712551</v>
      </c>
      <c r="C264" s="177">
        <v>75.559226717688617</v>
      </c>
      <c r="D264" s="177">
        <v>116.88816070815142</v>
      </c>
      <c r="E264" s="177">
        <v>106.13271277681183</v>
      </c>
      <c r="F264" s="177">
        <v>135.92632678844456</v>
      </c>
      <c r="G264" s="177">
        <v>105.55103295472588</v>
      </c>
    </row>
    <row r="265" spans="1:7" ht="13">
      <c r="A265" s="125"/>
      <c r="B265" s="745"/>
      <c r="C265" s="745"/>
      <c r="D265" s="745"/>
      <c r="E265" s="746"/>
      <c r="F265" s="746"/>
      <c r="G265" s="747"/>
    </row>
    <row r="266" spans="1:7" ht="13">
      <c r="A266" s="734"/>
      <c r="B266" s="1285" t="s">
        <v>443</v>
      </c>
      <c r="C266" s="1285"/>
      <c r="D266" s="1285"/>
      <c r="E266" s="1285"/>
      <c r="F266" s="1285"/>
      <c r="G266" s="1285"/>
    </row>
    <row r="267" spans="1:7" ht="13">
      <c r="A267" s="128"/>
      <c r="B267" s="748"/>
      <c r="C267" s="749"/>
      <c r="D267" s="749"/>
      <c r="E267" s="749"/>
      <c r="F267" s="749"/>
      <c r="G267" s="749"/>
    </row>
    <row r="268" spans="1:7">
      <c r="A268" s="397">
        <v>1991</v>
      </c>
      <c r="B268" s="177">
        <v>76.397532961780854</v>
      </c>
      <c r="C268" s="177">
        <v>104.12247748201401</v>
      </c>
      <c r="D268" s="177">
        <v>94.705237840343699</v>
      </c>
      <c r="E268" s="177">
        <v>91.685355451134996</v>
      </c>
      <c r="F268" s="177">
        <v>115.35162273165371</v>
      </c>
      <c r="G268" s="177">
        <v>68.260456269457563</v>
      </c>
    </row>
    <row r="269" spans="1:7">
      <c r="A269" s="397">
        <v>1992</v>
      </c>
      <c r="B269" s="177">
        <v>77.468948160472991</v>
      </c>
      <c r="C269" s="177">
        <v>96.272094192803266</v>
      </c>
      <c r="D269" s="177">
        <v>93.130050482369214</v>
      </c>
      <c r="E269" s="177">
        <v>88.037534380617785</v>
      </c>
      <c r="F269" s="177">
        <v>120.61395075728819</v>
      </c>
      <c r="G269" s="177">
        <v>70.668505963569686</v>
      </c>
    </row>
    <row r="270" spans="1:7">
      <c r="A270" s="397">
        <v>1993</v>
      </c>
      <c r="B270" s="177">
        <v>76.101862977167457</v>
      </c>
      <c r="C270" s="177">
        <v>85.461073003371382</v>
      </c>
      <c r="D270" s="177">
        <v>89.240442354844447</v>
      </c>
      <c r="E270" s="177">
        <v>83.439501402848265</v>
      </c>
      <c r="F270" s="177">
        <v>118.7773564719329</v>
      </c>
      <c r="G270" s="177">
        <v>70.588242053748857</v>
      </c>
    </row>
    <row r="271" spans="1:7">
      <c r="A271" s="397">
        <v>1994</v>
      </c>
      <c r="B271" s="177">
        <v>77.224139882732075</v>
      </c>
      <c r="C271" s="177">
        <v>62.743189547716042</v>
      </c>
      <c r="D271" s="177">
        <v>90.563907248503369</v>
      </c>
      <c r="E271" s="177">
        <v>84.310593031176936</v>
      </c>
      <c r="F271" s="177">
        <v>123.12458380306531</v>
      </c>
      <c r="G271" s="177">
        <v>72.163480938182502</v>
      </c>
    </row>
    <row r="272" spans="1:7">
      <c r="A272" s="397">
        <v>1995</v>
      </c>
      <c r="B272" s="177">
        <v>76.660067046781776</v>
      </c>
      <c r="C272" s="177">
        <v>67.907420849277855</v>
      </c>
      <c r="D272" s="177">
        <v>86.351462166618774</v>
      </c>
      <c r="E272" s="177">
        <v>79.412631203498464</v>
      </c>
      <c r="F272" s="177">
        <v>115.7624536355046</v>
      </c>
      <c r="G272" s="177">
        <v>72.940162589092836</v>
      </c>
    </row>
    <row r="273" spans="1:7">
      <c r="A273" s="397">
        <v>1996</v>
      </c>
      <c r="B273" s="177">
        <v>76.752007226373564</v>
      </c>
      <c r="C273" s="177">
        <v>68.907223281682576</v>
      </c>
      <c r="D273" s="177">
        <v>84.642494760454795</v>
      </c>
      <c r="E273" s="177">
        <v>77.196026955459814</v>
      </c>
      <c r="F273" s="177">
        <v>108.1592133514756</v>
      </c>
      <c r="G273" s="177">
        <v>73.764122821216915</v>
      </c>
    </row>
    <row r="274" spans="1:7">
      <c r="A274" s="397">
        <v>1997</v>
      </c>
      <c r="B274" s="177">
        <v>78.244211136936116</v>
      </c>
      <c r="C274" s="177">
        <v>70.516274988611585</v>
      </c>
      <c r="D274" s="177">
        <v>86.849484151412852</v>
      </c>
      <c r="E274" s="177">
        <v>80.701373276785489</v>
      </c>
      <c r="F274" s="177">
        <v>106.9226496273601</v>
      </c>
      <c r="G274" s="177">
        <v>74.950784186262126</v>
      </c>
    </row>
    <row r="275" spans="1:7">
      <c r="A275" s="397">
        <v>1998</v>
      </c>
      <c r="B275" s="177">
        <v>80.164185153762574</v>
      </c>
      <c r="C275" s="177">
        <v>64.002427891100027</v>
      </c>
      <c r="D275" s="177">
        <v>92.474260000181701</v>
      </c>
      <c r="E275" s="177">
        <v>88.502975978557828</v>
      </c>
      <c r="F275" s="177">
        <v>107.8144388979012</v>
      </c>
      <c r="G275" s="177">
        <v>75.610478914195042</v>
      </c>
    </row>
    <row r="276" spans="1:7">
      <c r="A276" s="397">
        <v>1999</v>
      </c>
      <c r="B276" s="177">
        <v>81.217510198582843</v>
      </c>
      <c r="C276" s="177">
        <v>75.941717006631137</v>
      </c>
      <c r="D276" s="177">
        <v>93.524230971795404</v>
      </c>
      <c r="E276" s="177">
        <v>90.023093570463558</v>
      </c>
      <c r="F276" s="177">
        <v>110.5758893596642</v>
      </c>
      <c r="G276" s="177">
        <v>76.307343850360823</v>
      </c>
    </row>
    <row r="277" spans="1:7">
      <c r="A277" s="397">
        <v>2000</v>
      </c>
      <c r="B277" s="177">
        <v>83.817528233977853</v>
      </c>
      <c r="C277" s="177">
        <v>72.776406018360106</v>
      </c>
      <c r="D277" s="177">
        <v>96.36790509726255</v>
      </c>
      <c r="E277" s="177">
        <v>94.497727111252445</v>
      </c>
      <c r="F277" s="177">
        <v>109.14963830506311</v>
      </c>
      <c r="G277" s="177">
        <v>78.98409098491922</v>
      </c>
    </row>
    <row r="278" spans="1:7">
      <c r="A278" s="397">
        <v>2001</v>
      </c>
      <c r="B278" s="177">
        <v>83.875829650981714</v>
      </c>
      <c r="C278" s="177">
        <v>76.503721606559324</v>
      </c>
      <c r="D278" s="177">
        <v>94.234042047333233</v>
      </c>
      <c r="E278" s="177">
        <v>95.667382957743143</v>
      </c>
      <c r="F278" s="177">
        <v>102.49851236245691</v>
      </c>
      <c r="G278" s="177">
        <v>79.849975149662555</v>
      </c>
    </row>
    <row r="279" spans="1:7">
      <c r="A279" s="397">
        <v>2002</v>
      </c>
      <c r="B279" s="177">
        <v>82.751627569792589</v>
      </c>
      <c r="C279" s="177">
        <v>68.534574721271596</v>
      </c>
      <c r="D279" s="177">
        <v>89.993209365817265</v>
      </c>
      <c r="E279" s="177">
        <v>89.960205921021213</v>
      </c>
      <c r="F279" s="177">
        <v>100.7486504232985</v>
      </c>
      <c r="G279" s="177">
        <v>80.342910302427214</v>
      </c>
    </row>
    <row r="280" spans="1:7">
      <c r="A280" s="397">
        <v>2003</v>
      </c>
      <c r="B280" s="177">
        <v>82.501785436917586</v>
      </c>
      <c r="C280" s="177">
        <v>71.565610618910426</v>
      </c>
      <c r="D280" s="177">
        <v>89.467431284029473</v>
      </c>
      <c r="E280" s="177">
        <v>90.700813847443513</v>
      </c>
      <c r="F280" s="177">
        <v>96.470870835647105</v>
      </c>
      <c r="G280" s="177">
        <v>80.102246533936295</v>
      </c>
    </row>
    <row r="281" spans="1:7">
      <c r="A281" s="397">
        <v>2004</v>
      </c>
      <c r="B281" s="177">
        <v>84.258836411531391</v>
      </c>
      <c r="C281" s="177">
        <v>95.758430279576544</v>
      </c>
      <c r="D281" s="177">
        <v>88.482643053351083</v>
      </c>
      <c r="E281" s="177">
        <v>89.941290600751017</v>
      </c>
      <c r="F281" s="177">
        <v>93.730070508848769</v>
      </c>
      <c r="G281" s="177">
        <v>82.3565476328084</v>
      </c>
    </row>
    <row r="282" spans="1:7">
      <c r="A282" s="397">
        <v>2005</v>
      </c>
      <c r="B282" s="177">
        <v>85.849679619406814</v>
      </c>
      <c r="C282" s="177">
        <v>72.139521041343741</v>
      </c>
      <c r="D282" s="177">
        <v>90.430796977070145</v>
      </c>
      <c r="E282" s="177">
        <v>92.935088025813243</v>
      </c>
      <c r="F282" s="177">
        <v>89.930445773664914</v>
      </c>
      <c r="G282" s="177">
        <v>84.460001422382774</v>
      </c>
    </row>
    <row r="283" spans="1:7">
      <c r="A283" s="397">
        <v>2006</v>
      </c>
      <c r="B283" s="177">
        <v>89.397276142381955</v>
      </c>
      <c r="C283" s="177">
        <v>67.052048599882554</v>
      </c>
      <c r="D283" s="177">
        <v>93.053640516594257</v>
      </c>
      <c r="E283" s="177">
        <v>98.099566672895548</v>
      </c>
      <c r="F283" s="177">
        <v>90.976231454992984</v>
      </c>
      <c r="G283" s="177">
        <v>88.64393815073565</v>
      </c>
    </row>
    <row r="284" spans="1:7">
      <c r="A284" s="397">
        <v>2007</v>
      </c>
      <c r="B284" s="177">
        <v>92.424430129514136</v>
      </c>
      <c r="C284" s="177">
        <v>83.539308726845235</v>
      </c>
      <c r="D284" s="177">
        <v>94.735145107168393</v>
      </c>
      <c r="E284" s="177">
        <v>99.767527746584207</v>
      </c>
      <c r="F284" s="177">
        <v>89.150927971069564</v>
      </c>
      <c r="G284" s="177">
        <v>91.834696950789237</v>
      </c>
    </row>
    <row r="285" spans="1:7">
      <c r="A285" s="397">
        <v>2008</v>
      </c>
      <c r="B285" s="177">
        <v>94.124662169094179</v>
      </c>
      <c r="C285" s="177">
        <v>104.6096578244403</v>
      </c>
      <c r="D285" s="177">
        <v>94.346201488595</v>
      </c>
      <c r="E285" s="177">
        <v>97.813613991816325</v>
      </c>
      <c r="F285" s="177">
        <v>89.15778356246696</v>
      </c>
      <c r="G285" s="177">
        <v>93.927473267637254</v>
      </c>
    </row>
    <row r="286" spans="1:7">
      <c r="A286" s="397">
        <v>2009</v>
      </c>
      <c r="B286" s="177">
        <v>88.520514806829411</v>
      </c>
      <c r="C286" s="177">
        <v>109.262099068418</v>
      </c>
      <c r="D286" s="177">
        <v>81.489060154976926</v>
      </c>
      <c r="E286" s="177">
        <v>77.237678968844676</v>
      </c>
      <c r="F286" s="177">
        <v>88.40542002965546</v>
      </c>
      <c r="G286" s="177">
        <v>91.296546587392655</v>
      </c>
    </row>
    <row r="287" spans="1:7">
      <c r="A287" s="397">
        <v>2010</v>
      </c>
      <c r="B287" s="177">
        <v>93.533695403560543</v>
      </c>
      <c r="C287" s="177">
        <v>94.467571501331477</v>
      </c>
      <c r="D287" s="177">
        <v>97.163680431935873</v>
      </c>
      <c r="E287" s="177">
        <v>97.02074549912183</v>
      </c>
      <c r="F287" s="177">
        <v>97.798765228603557</v>
      </c>
      <c r="G287" s="177">
        <v>91.99055746389871</v>
      </c>
    </row>
    <row r="288" spans="1:7">
      <c r="A288" s="397">
        <v>2011</v>
      </c>
      <c r="B288" s="177">
        <v>97.868862337948585</v>
      </c>
      <c r="C288" s="177">
        <v>96.993188833039966</v>
      </c>
      <c r="D288" s="177">
        <v>102.03976792763289</v>
      </c>
      <c r="E288" s="177">
        <v>106.1578423336136</v>
      </c>
      <c r="F288" s="177">
        <v>102.54117205059551</v>
      </c>
      <c r="G288" s="177">
        <v>96.142847908720825</v>
      </c>
    </row>
    <row r="289" spans="1:7">
      <c r="A289" s="397">
        <v>2012</v>
      </c>
      <c r="B289" s="177">
        <v>98.527248504495589</v>
      </c>
      <c r="C289" s="177">
        <v>98.610723246997622</v>
      </c>
      <c r="D289" s="177">
        <v>102.07001993650169</v>
      </c>
      <c r="E289" s="177">
        <v>103.35213864558909</v>
      </c>
      <c r="F289" s="177">
        <v>99.991422594740513</v>
      </c>
      <c r="G289" s="177">
        <v>97.042946930522731</v>
      </c>
    </row>
    <row r="290" spans="1:7">
      <c r="A290" s="397">
        <v>2013</v>
      </c>
      <c r="B290" s="177">
        <v>97.7029397573355</v>
      </c>
      <c r="C290" s="177">
        <v>106.55497667648601</v>
      </c>
      <c r="D290" s="177">
        <v>99.526211866002939</v>
      </c>
      <c r="E290" s="177">
        <v>101.27238520352989</v>
      </c>
      <c r="F290" s="177">
        <v>96.870441585988516</v>
      </c>
      <c r="G290" s="177">
        <v>96.718626925939404</v>
      </c>
    </row>
    <row r="291" spans="1:7">
      <c r="A291" s="397">
        <v>2014</v>
      </c>
      <c r="B291" s="177">
        <v>100.5906030628839</v>
      </c>
      <c r="C291" s="177">
        <v>115.28496085209331</v>
      </c>
      <c r="D291" s="177">
        <v>105.55582734986579</v>
      </c>
      <c r="E291" s="177">
        <v>108.23244414793869</v>
      </c>
      <c r="F291" s="177">
        <v>102.4791392919622</v>
      </c>
      <c r="G291" s="177">
        <v>98.036457228300762</v>
      </c>
    </row>
    <row r="292" spans="1:7">
      <c r="A292" s="397">
        <v>2015</v>
      </c>
      <c r="B292" s="743">
        <v>100</v>
      </c>
      <c r="C292" s="743">
        <v>100</v>
      </c>
      <c r="D292" s="743">
        <v>100</v>
      </c>
      <c r="E292" s="743">
        <v>100</v>
      </c>
      <c r="F292" s="743">
        <v>100</v>
      </c>
      <c r="G292" s="743">
        <v>100</v>
      </c>
    </row>
    <row r="293" spans="1:7">
      <c r="A293" s="397">
        <v>2016</v>
      </c>
      <c r="B293" s="177">
        <v>106.04369678773142</v>
      </c>
      <c r="C293" s="177">
        <v>96.380159275618411</v>
      </c>
      <c r="D293" s="177">
        <v>117.58826704405551</v>
      </c>
      <c r="E293" s="177">
        <v>124.43166294581791</v>
      </c>
      <c r="F293" s="177">
        <v>99.775154303773022</v>
      </c>
      <c r="G293" s="177">
        <v>101.31732906751185</v>
      </c>
    </row>
    <row r="294" spans="1:7">
      <c r="A294" s="397">
        <v>2017</v>
      </c>
      <c r="B294" s="177">
        <v>106.97884029956259</v>
      </c>
      <c r="C294" s="177">
        <v>92.01728233735318</v>
      </c>
      <c r="D294" s="177">
        <v>117.43994916296801</v>
      </c>
      <c r="E294" s="177">
        <v>123.85922785396802</v>
      </c>
      <c r="F294" s="177">
        <v>98.803664005891321</v>
      </c>
      <c r="G294" s="177">
        <v>102.86259545783423</v>
      </c>
    </row>
    <row r="295" spans="1:7">
      <c r="A295" s="397">
        <v>2018</v>
      </c>
      <c r="B295" s="177">
        <v>109.37718387334367</v>
      </c>
      <c r="C295" s="177">
        <v>88.449801799850349</v>
      </c>
      <c r="D295" s="177">
        <v>123.80855551346144</v>
      </c>
      <c r="E295" s="177">
        <v>131.82187718306679</v>
      </c>
      <c r="F295" s="177">
        <v>102.06412887803076</v>
      </c>
      <c r="G295" s="177">
        <v>103.76949246317315</v>
      </c>
    </row>
    <row r="296" spans="1:7">
      <c r="A296" s="397">
        <v>2019</v>
      </c>
      <c r="B296" s="177">
        <v>110.24634128670091</v>
      </c>
      <c r="C296" s="177">
        <v>90.816982983830215</v>
      </c>
      <c r="D296" s="177">
        <v>122.43671329945472</v>
      </c>
      <c r="E296" s="177">
        <v>128.4686915033657</v>
      </c>
      <c r="F296" s="177">
        <v>109.06188408859654</v>
      </c>
      <c r="G296" s="177">
        <v>105.54294716384571</v>
      </c>
    </row>
    <row r="297" spans="1:7" ht="13">
      <c r="A297" s="125"/>
      <c r="B297" s="745"/>
      <c r="C297" s="745"/>
      <c r="D297" s="745"/>
      <c r="E297" s="746"/>
      <c r="F297" s="746"/>
      <c r="G297" s="747"/>
    </row>
    <row r="298" spans="1:7" ht="13">
      <c r="A298" s="734"/>
      <c r="B298" s="1285" t="s">
        <v>444</v>
      </c>
      <c r="C298" s="1285"/>
      <c r="D298" s="1285"/>
      <c r="E298" s="1285"/>
      <c r="F298" s="1285"/>
      <c r="G298" s="1285"/>
    </row>
    <row r="299" spans="1:7" ht="13">
      <c r="A299" s="128"/>
      <c r="B299" s="748"/>
      <c r="C299" s="749"/>
      <c r="D299" s="749"/>
      <c r="E299" s="749"/>
      <c r="F299" s="749"/>
      <c r="G299" s="749"/>
    </row>
    <row r="300" spans="1:7">
      <c r="A300" s="397">
        <v>1991</v>
      </c>
      <c r="B300" s="177">
        <v>79.851375828007065</v>
      </c>
      <c r="C300" s="177">
        <v>126.6895478469126</v>
      </c>
      <c r="D300" s="177">
        <v>107.4428444022827</v>
      </c>
      <c r="E300" s="177">
        <v>106.21461510325911</v>
      </c>
      <c r="F300" s="177">
        <v>138.8817757946984</v>
      </c>
      <c r="G300" s="177">
        <v>68.670226205081804</v>
      </c>
    </row>
    <row r="301" spans="1:7">
      <c r="A301" s="397">
        <v>1992</v>
      </c>
      <c r="B301" s="177">
        <v>80.74884994362651</v>
      </c>
      <c r="C301" s="177">
        <v>128.605231294947</v>
      </c>
      <c r="D301" s="177">
        <v>105.2347552348576</v>
      </c>
      <c r="E301" s="177">
        <v>102.97400018110829</v>
      </c>
      <c r="F301" s="177">
        <v>141.3958702358367</v>
      </c>
      <c r="G301" s="177">
        <v>70.813837673609243</v>
      </c>
    </row>
    <row r="302" spans="1:7">
      <c r="A302" s="397">
        <v>1993</v>
      </c>
      <c r="B302" s="177">
        <v>78.836965814287794</v>
      </c>
      <c r="C302" s="177">
        <v>105.44921400961201</v>
      </c>
      <c r="D302" s="177">
        <v>98.354263033845896</v>
      </c>
      <c r="E302" s="177">
        <v>95.420525160056286</v>
      </c>
      <c r="F302" s="177">
        <v>132.68642304051679</v>
      </c>
      <c r="G302" s="177">
        <v>71.013027939829726</v>
      </c>
    </row>
    <row r="303" spans="1:7">
      <c r="A303" s="397">
        <v>1994</v>
      </c>
      <c r="B303" s="177">
        <v>79.539535214480793</v>
      </c>
      <c r="C303" s="177">
        <v>77.414764003936284</v>
      </c>
      <c r="D303" s="177">
        <v>99.26273824286379</v>
      </c>
      <c r="E303" s="177">
        <v>97.746281032675057</v>
      </c>
      <c r="F303" s="177">
        <v>133.04495168373731</v>
      </c>
      <c r="G303" s="177">
        <v>71.788608139054745</v>
      </c>
    </row>
    <row r="304" spans="1:7">
      <c r="A304" s="397">
        <v>1995</v>
      </c>
      <c r="B304" s="177">
        <v>80.723293870767833</v>
      </c>
      <c r="C304" s="177">
        <v>81.332851799809092</v>
      </c>
      <c r="D304" s="177">
        <v>98.276851605640971</v>
      </c>
      <c r="E304" s="177">
        <v>96.727337416332716</v>
      </c>
      <c r="F304" s="177">
        <v>128.4634978371455</v>
      </c>
      <c r="G304" s="177">
        <v>73.792670016540043</v>
      </c>
    </row>
    <row r="305" spans="1:7">
      <c r="A305" s="397">
        <v>1996</v>
      </c>
      <c r="B305" s="177">
        <v>80.802043059275576</v>
      </c>
      <c r="C305" s="177">
        <v>88.570533720649905</v>
      </c>
      <c r="D305" s="177">
        <v>92.959663501300014</v>
      </c>
      <c r="E305" s="177">
        <v>92.529017859895731</v>
      </c>
      <c r="F305" s="177">
        <v>124.413728822305</v>
      </c>
      <c r="G305" s="177">
        <v>75.94707570598878</v>
      </c>
    </row>
    <row r="306" spans="1:7">
      <c r="A306" s="397">
        <v>1997</v>
      </c>
      <c r="B306" s="177">
        <v>82.605557317092007</v>
      </c>
      <c r="C306" s="177">
        <v>87.976838159677015</v>
      </c>
      <c r="D306" s="177">
        <v>94.378456367847946</v>
      </c>
      <c r="E306" s="177">
        <v>94.824434352817974</v>
      </c>
      <c r="F306" s="177">
        <v>124.6285031297256</v>
      </c>
      <c r="G306" s="177">
        <v>77.924004528667254</v>
      </c>
    </row>
    <row r="307" spans="1:7">
      <c r="A307" s="397">
        <v>1998</v>
      </c>
      <c r="B307" s="177">
        <v>84.41454390831403</v>
      </c>
      <c r="C307" s="177">
        <v>80.29538129704369</v>
      </c>
      <c r="D307" s="177">
        <v>94.114990378666178</v>
      </c>
      <c r="E307" s="177">
        <v>94.25466110489819</v>
      </c>
      <c r="F307" s="177">
        <v>122.4782521678717</v>
      </c>
      <c r="G307" s="177">
        <v>80.620909686300919</v>
      </c>
    </row>
    <row r="308" spans="1:7">
      <c r="A308" s="397">
        <v>1999</v>
      </c>
      <c r="B308" s="177">
        <v>85.136891229070173</v>
      </c>
      <c r="C308" s="177">
        <v>91.470199850743285</v>
      </c>
      <c r="D308" s="177">
        <v>92.905710148019821</v>
      </c>
      <c r="E308" s="177">
        <v>92.451115709328263</v>
      </c>
      <c r="F308" s="177">
        <v>123.1001830108017</v>
      </c>
      <c r="G308" s="177">
        <v>82.033288300773293</v>
      </c>
    </row>
    <row r="309" spans="1:7">
      <c r="A309" s="397">
        <v>2000</v>
      </c>
      <c r="B309" s="177">
        <v>87.351386344185087</v>
      </c>
      <c r="C309" s="177">
        <v>85.982828946570066</v>
      </c>
      <c r="D309" s="177">
        <v>95.422158443940219</v>
      </c>
      <c r="E309" s="177">
        <v>96.664268612646254</v>
      </c>
      <c r="F309" s="177">
        <v>121.8567084003319</v>
      </c>
      <c r="G309" s="177">
        <v>84.184655410258969</v>
      </c>
    </row>
    <row r="310" spans="1:7">
      <c r="A310" s="397">
        <v>2001</v>
      </c>
      <c r="B310" s="177">
        <v>88.682572707425322</v>
      </c>
      <c r="C310" s="177">
        <v>87.457825813723005</v>
      </c>
      <c r="D310" s="177">
        <v>94.253499129224735</v>
      </c>
      <c r="E310" s="177">
        <v>95.568134236326017</v>
      </c>
      <c r="F310" s="177">
        <v>117.04070255692039</v>
      </c>
      <c r="G310" s="177">
        <v>86.481677938056777</v>
      </c>
    </row>
    <row r="311" spans="1:7">
      <c r="A311" s="397">
        <v>2002</v>
      </c>
      <c r="B311" s="177">
        <v>89.08101503542693</v>
      </c>
      <c r="C311" s="177">
        <v>84.298316694789435</v>
      </c>
      <c r="D311" s="177">
        <v>93.182341975700282</v>
      </c>
      <c r="E311" s="177">
        <v>94.429111468485203</v>
      </c>
      <c r="F311" s="177">
        <v>110.72569133483</v>
      </c>
      <c r="G311" s="177">
        <v>87.481634425068577</v>
      </c>
    </row>
    <row r="312" spans="1:7">
      <c r="A312" s="397">
        <v>2003</v>
      </c>
      <c r="B312" s="177">
        <v>87.977427243304177</v>
      </c>
      <c r="C312" s="177">
        <v>88.103917118005796</v>
      </c>
      <c r="D312" s="177">
        <v>91.199749115607048</v>
      </c>
      <c r="E312" s="177">
        <v>92.927855008559206</v>
      </c>
      <c r="F312" s="177">
        <v>105.81685491076171</v>
      </c>
      <c r="G312" s="177">
        <v>86.676265573819776</v>
      </c>
    </row>
    <row r="313" spans="1:7">
      <c r="A313" s="397">
        <v>2004</v>
      </c>
      <c r="B313" s="177">
        <v>89.542117344664675</v>
      </c>
      <c r="C313" s="177">
        <v>113.6500474334055</v>
      </c>
      <c r="D313" s="177">
        <v>95.761772124168488</v>
      </c>
      <c r="E313" s="177">
        <v>96.011014212337585</v>
      </c>
      <c r="F313" s="177">
        <v>105.6069475776339</v>
      </c>
      <c r="G313" s="177">
        <v>86.936458123996275</v>
      </c>
    </row>
    <row r="314" spans="1:7">
      <c r="A314" s="397">
        <v>2005</v>
      </c>
      <c r="B314" s="177">
        <v>89.840999077638884</v>
      </c>
      <c r="C314" s="177">
        <v>85.566486805410193</v>
      </c>
      <c r="D314" s="177">
        <v>95.067534125778366</v>
      </c>
      <c r="E314" s="177">
        <v>97.002031010378573</v>
      </c>
      <c r="F314" s="177">
        <v>100.23894739865629</v>
      </c>
      <c r="G314" s="177">
        <v>87.783514417186268</v>
      </c>
    </row>
    <row r="315" spans="1:7">
      <c r="A315" s="397">
        <v>2006</v>
      </c>
      <c r="B315" s="177">
        <v>92.493618200151175</v>
      </c>
      <c r="C315" s="177">
        <v>81.186428532931714</v>
      </c>
      <c r="D315" s="177">
        <v>97.787447932317107</v>
      </c>
      <c r="E315" s="177">
        <v>103.1721339788697</v>
      </c>
      <c r="F315" s="177">
        <v>96.655389256337287</v>
      </c>
      <c r="G315" s="177">
        <v>90.454089046470941</v>
      </c>
    </row>
    <row r="316" spans="1:7">
      <c r="A316" s="397">
        <v>2007</v>
      </c>
      <c r="B316" s="177">
        <v>96.301067529570759</v>
      </c>
      <c r="C316" s="177">
        <v>95.032982487172376</v>
      </c>
      <c r="D316" s="177">
        <v>101.11649953838629</v>
      </c>
      <c r="E316" s="177">
        <v>105.96327731859139</v>
      </c>
      <c r="F316" s="177">
        <v>99.193472293708496</v>
      </c>
      <c r="G316" s="177">
        <v>94.369666370957034</v>
      </c>
    </row>
    <row r="317" spans="1:7">
      <c r="A317" s="397">
        <v>2008</v>
      </c>
      <c r="B317" s="177">
        <v>97.509235934348126</v>
      </c>
      <c r="C317" s="177">
        <v>114.6537595673642</v>
      </c>
      <c r="D317" s="177">
        <v>101.5278563345434</v>
      </c>
      <c r="E317" s="177">
        <v>104.1387869716538</v>
      </c>
      <c r="F317" s="177">
        <v>96.422893013184648</v>
      </c>
      <c r="G317" s="177">
        <v>95.77402423213978</v>
      </c>
    </row>
    <row r="318" spans="1:7">
      <c r="A318" s="397">
        <v>2009</v>
      </c>
      <c r="B318" s="177">
        <v>91.733532802514546</v>
      </c>
      <c r="C318" s="177">
        <v>122.29752184371431</v>
      </c>
      <c r="D318" s="177">
        <v>87.348207491558625</v>
      </c>
      <c r="E318" s="177">
        <v>83.068148353709333</v>
      </c>
      <c r="F318" s="177">
        <v>92.137433347088361</v>
      </c>
      <c r="G318" s="177">
        <v>93.345179672899974</v>
      </c>
    </row>
    <row r="319" spans="1:7">
      <c r="A319" s="397">
        <v>2010</v>
      </c>
      <c r="B319" s="177">
        <v>94.117274372814038</v>
      </c>
      <c r="C319" s="177">
        <v>110.6978257323298</v>
      </c>
      <c r="D319" s="177">
        <v>97.249183740160646</v>
      </c>
      <c r="E319" s="177">
        <v>95.545611769747708</v>
      </c>
      <c r="F319" s="177">
        <v>96.52262872475066</v>
      </c>
      <c r="G319" s="177">
        <v>92.751351283974117</v>
      </c>
    </row>
    <row r="320" spans="1:7">
      <c r="A320" s="397">
        <v>2011</v>
      </c>
      <c r="B320" s="177">
        <v>96.744480565090484</v>
      </c>
      <c r="C320" s="177">
        <v>101.8058675857601</v>
      </c>
      <c r="D320" s="177">
        <v>99.105589934263435</v>
      </c>
      <c r="E320" s="177">
        <v>99.797249059744004</v>
      </c>
      <c r="F320" s="177">
        <v>101.73719755205551</v>
      </c>
      <c r="G320" s="177">
        <v>95.760998662467031</v>
      </c>
    </row>
    <row r="321" spans="1:7">
      <c r="A321" s="397">
        <v>2012</v>
      </c>
      <c r="B321" s="177">
        <v>96.475943301570837</v>
      </c>
      <c r="C321" s="177">
        <v>104.31805583174339</v>
      </c>
      <c r="D321" s="177">
        <v>98.139169544674374</v>
      </c>
      <c r="E321" s="177">
        <v>96.261397931320658</v>
      </c>
      <c r="F321" s="177">
        <v>100.80950702598319</v>
      </c>
      <c r="G321" s="177">
        <v>95.748851702755545</v>
      </c>
    </row>
    <row r="322" spans="1:7">
      <c r="A322" s="397">
        <v>2013</v>
      </c>
      <c r="B322" s="177">
        <v>96.679354269917667</v>
      </c>
      <c r="C322" s="177">
        <v>106.5245693891144</v>
      </c>
      <c r="D322" s="177">
        <v>96.508959817671794</v>
      </c>
      <c r="E322" s="177">
        <v>95.504798898241873</v>
      </c>
      <c r="F322" s="177">
        <v>96.466770455659343</v>
      </c>
      <c r="G322" s="177">
        <v>96.680963642911181</v>
      </c>
    </row>
    <row r="323" spans="1:7">
      <c r="A323" s="397">
        <v>2014</v>
      </c>
      <c r="B323" s="177">
        <v>98.631140504613626</v>
      </c>
      <c r="C323" s="177">
        <v>112.77317189529749</v>
      </c>
      <c r="D323" s="177">
        <v>98.660154716527813</v>
      </c>
      <c r="E323" s="177">
        <v>98.499965222036892</v>
      </c>
      <c r="F323" s="177">
        <v>99.200113771795486</v>
      </c>
      <c r="G323" s="177">
        <v>98.517992007227434</v>
      </c>
    </row>
    <row r="324" spans="1:7">
      <c r="A324" s="397">
        <v>2015</v>
      </c>
      <c r="B324" s="743">
        <v>100</v>
      </c>
      <c r="C324" s="743">
        <v>100</v>
      </c>
      <c r="D324" s="743">
        <v>100</v>
      </c>
      <c r="E324" s="743">
        <v>100</v>
      </c>
      <c r="F324" s="743">
        <v>100</v>
      </c>
      <c r="G324" s="743">
        <v>100</v>
      </c>
    </row>
    <row r="325" spans="1:7">
      <c r="A325" s="397">
        <v>2016</v>
      </c>
      <c r="B325" s="177">
        <v>101.12757271444062</v>
      </c>
      <c r="C325" s="177">
        <v>93.627951823857657</v>
      </c>
      <c r="D325" s="177">
        <v>101.87822958005236</v>
      </c>
      <c r="E325" s="177">
        <v>101.39807492393693</v>
      </c>
      <c r="F325" s="177">
        <v>100.56698339735462</v>
      </c>
      <c r="G325" s="177">
        <v>100.88133900827613</v>
      </c>
    </row>
    <row r="326" spans="1:7">
      <c r="A326" s="397">
        <v>2017</v>
      </c>
      <c r="B326" s="177">
        <v>103.60897895192655</v>
      </c>
      <c r="C326" s="177">
        <v>95.774768641687061</v>
      </c>
      <c r="D326" s="177">
        <v>102.97997029748193</v>
      </c>
      <c r="E326" s="177">
        <v>102.74376088060679</v>
      </c>
      <c r="F326" s="177">
        <v>99.400978112743076</v>
      </c>
      <c r="G326" s="177">
        <v>103.90279536103697</v>
      </c>
    </row>
    <row r="327" spans="1:7">
      <c r="A327" s="397">
        <v>2018</v>
      </c>
      <c r="B327" s="177">
        <v>105.21985582552591</v>
      </c>
      <c r="C327" s="177">
        <v>90.791685506479652</v>
      </c>
      <c r="D327" s="177">
        <v>105.09034841416387</v>
      </c>
      <c r="E327" s="177">
        <v>104.82683607151705</v>
      </c>
      <c r="F327" s="177">
        <v>102.20611847087208</v>
      </c>
      <c r="G327" s="177">
        <v>105.37638469635132</v>
      </c>
    </row>
    <row r="328" spans="1:7">
      <c r="A328" s="397">
        <v>2019</v>
      </c>
      <c r="B328" s="177">
        <v>105.32337617329152</v>
      </c>
      <c r="C328" s="177">
        <v>93.261942689341964</v>
      </c>
      <c r="D328" s="177">
        <v>101.72880547424494</v>
      </c>
      <c r="E328" s="177">
        <v>100.58668195356323</v>
      </c>
      <c r="F328" s="177">
        <v>106.0237058277976</v>
      </c>
      <c r="G328" s="177">
        <v>106.81284648032506</v>
      </c>
    </row>
    <row r="329" spans="1:7" ht="13">
      <c r="A329" s="125"/>
      <c r="B329" s="745"/>
      <c r="C329" s="745"/>
      <c r="D329" s="745"/>
      <c r="E329" s="746"/>
      <c r="F329" s="746"/>
      <c r="G329" s="747"/>
    </row>
    <row r="330" spans="1:7" ht="13">
      <c r="A330" s="734"/>
      <c r="B330" s="1285" t="s">
        <v>445</v>
      </c>
      <c r="C330" s="1285"/>
      <c r="D330" s="1285"/>
      <c r="E330" s="1285"/>
      <c r="F330" s="1285"/>
      <c r="G330" s="1285"/>
    </row>
    <row r="331" spans="1:7" ht="13">
      <c r="A331" s="128"/>
      <c r="B331" s="748"/>
      <c r="C331" s="749"/>
      <c r="D331" s="749"/>
      <c r="E331" s="749"/>
      <c r="F331" s="749"/>
      <c r="G331" s="749"/>
    </row>
    <row r="332" spans="1:7">
      <c r="A332" s="397">
        <v>1991</v>
      </c>
      <c r="B332" s="177">
        <v>77.878192713373437</v>
      </c>
      <c r="C332" s="177">
        <v>119.8970604615232</v>
      </c>
      <c r="D332" s="177">
        <v>91.278218282424461</v>
      </c>
      <c r="E332" s="177">
        <v>85.08570026788864</v>
      </c>
      <c r="F332" s="177">
        <v>130.99369439703409</v>
      </c>
      <c r="G332" s="177">
        <v>69.958330468684565</v>
      </c>
    </row>
    <row r="333" spans="1:7">
      <c r="A333" s="397">
        <v>1992</v>
      </c>
      <c r="B333" s="177">
        <v>78.463994767318127</v>
      </c>
      <c r="C333" s="177">
        <v>104.35822636769601</v>
      </c>
      <c r="D333" s="177">
        <v>88.923466098739496</v>
      </c>
      <c r="E333" s="177">
        <v>82.320908471762124</v>
      </c>
      <c r="F333" s="177">
        <v>130.1007461455967</v>
      </c>
      <c r="G333" s="177">
        <v>72.480497493038314</v>
      </c>
    </row>
    <row r="334" spans="1:7">
      <c r="A334" s="397">
        <v>1993</v>
      </c>
      <c r="B334" s="177">
        <v>75.939563187188938</v>
      </c>
      <c r="C334" s="177">
        <v>87.172041370743926</v>
      </c>
      <c r="D334" s="177">
        <v>82.286298937819637</v>
      </c>
      <c r="E334" s="177">
        <v>75.742990495299722</v>
      </c>
      <c r="F334" s="177">
        <v>117.9284514703311</v>
      </c>
      <c r="G334" s="177">
        <v>72.504851877015597</v>
      </c>
    </row>
    <row r="335" spans="1:7">
      <c r="A335" s="397">
        <v>1994</v>
      </c>
      <c r="B335" s="177">
        <v>76.898360854254875</v>
      </c>
      <c r="C335" s="177">
        <v>72.588434231975853</v>
      </c>
      <c r="D335" s="177">
        <v>83.822298626255304</v>
      </c>
      <c r="E335" s="177">
        <v>77.845772542697745</v>
      </c>
      <c r="F335" s="177">
        <v>119.7718281965645</v>
      </c>
      <c r="G335" s="177">
        <v>73.462240289850541</v>
      </c>
    </row>
    <row r="336" spans="1:7">
      <c r="A336" s="397">
        <v>1995</v>
      </c>
      <c r="B336" s="177">
        <v>77.962966530495251</v>
      </c>
      <c r="C336" s="177">
        <v>72.819738048822629</v>
      </c>
      <c r="D336" s="177">
        <v>84.301393895410868</v>
      </c>
      <c r="E336" s="177">
        <v>79.307428448870425</v>
      </c>
      <c r="F336" s="177">
        <v>111.28941819251899</v>
      </c>
      <c r="G336" s="177">
        <v>74.861634001529865</v>
      </c>
    </row>
    <row r="337" spans="1:7">
      <c r="A337" s="397">
        <v>1996</v>
      </c>
      <c r="B337" s="177">
        <v>77.68357183438566</v>
      </c>
      <c r="C337" s="177">
        <v>77.304989971899019</v>
      </c>
      <c r="D337" s="177">
        <v>80.125230470975268</v>
      </c>
      <c r="E337" s="177">
        <v>75.278194625940984</v>
      </c>
      <c r="F337" s="177">
        <v>101.1062737559121</v>
      </c>
      <c r="G337" s="177">
        <v>76.539453992636524</v>
      </c>
    </row>
    <row r="338" spans="1:7">
      <c r="A338" s="397">
        <v>1997</v>
      </c>
      <c r="B338" s="177">
        <v>80.117864601895477</v>
      </c>
      <c r="C338" s="177">
        <v>77.443624795217147</v>
      </c>
      <c r="D338" s="177">
        <v>83.751230700134755</v>
      </c>
      <c r="E338" s="177">
        <v>80.116183987957257</v>
      </c>
      <c r="F338" s="177">
        <v>100.926508852477</v>
      </c>
      <c r="G338" s="177">
        <v>78.402880671840776</v>
      </c>
    </row>
    <row r="339" spans="1:7">
      <c r="A339" s="397">
        <v>1998</v>
      </c>
      <c r="B339" s="177">
        <v>80.497662616427974</v>
      </c>
      <c r="C339" s="177">
        <v>73.300273489043533</v>
      </c>
      <c r="D339" s="177">
        <v>83.549078875123584</v>
      </c>
      <c r="E339" s="177">
        <v>79.288018289094424</v>
      </c>
      <c r="F339" s="177">
        <v>103.14220597805679</v>
      </c>
      <c r="G339" s="177">
        <v>79.220804666013152</v>
      </c>
    </row>
    <row r="340" spans="1:7">
      <c r="A340" s="397">
        <v>1999</v>
      </c>
      <c r="B340" s="177">
        <v>81.870546921106964</v>
      </c>
      <c r="C340" s="177">
        <v>74.263170223326128</v>
      </c>
      <c r="D340" s="177">
        <v>84.777456651263464</v>
      </c>
      <c r="E340" s="177">
        <v>80.241513178912314</v>
      </c>
      <c r="F340" s="177">
        <v>106.0881639549816</v>
      </c>
      <c r="G340" s="177">
        <v>80.686190661507155</v>
      </c>
    </row>
    <row r="341" spans="1:7">
      <c r="A341" s="397">
        <v>2000</v>
      </c>
      <c r="B341" s="177">
        <v>83.870377917396013</v>
      </c>
      <c r="C341" s="177">
        <v>66.858597403339118</v>
      </c>
      <c r="D341" s="177">
        <v>87.926475707262526</v>
      </c>
      <c r="E341" s="177">
        <v>84.041558530554497</v>
      </c>
      <c r="F341" s="177">
        <v>107.86644231383811</v>
      </c>
      <c r="G341" s="177">
        <v>82.321167383061194</v>
      </c>
    </row>
    <row r="342" spans="1:7">
      <c r="A342" s="397">
        <v>2001</v>
      </c>
      <c r="B342" s="177">
        <v>82.904629622628065</v>
      </c>
      <c r="C342" s="177">
        <v>60.678747065342193</v>
      </c>
      <c r="D342" s="177">
        <v>84.995074508589866</v>
      </c>
      <c r="E342" s="177">
        <v>81.982724421768935</v>
      </c>
      <c r="F342" s="177">
        <v>100.7552394080504</v>
      </c>
      <c r="G342" s="177">
        <v>82.54713023512268</v>
      </c>
    </row>
    <row r="343" spans="1:7">
      <c r="A343" s="397">
        <v>2002</v>
      </c>
      <c r="B343" s="177">
        <v>83.872258984235515</v>
      </c>
      <c r="C343" s="177">
        <v>69.591580791896106</v>
      </c>
      <c r="D343" s="177">
        <v>84.685315314944319</v>
      </c>
      <c r="E343" s="177">
        <v>81.112053203230744</v>
      </c>
      <c r="F343" s="177">
        <v>100.2559095783413</v>
      </c>
      <c r="G343" s="177">
        <v>83.926373245927948</v>
      </c>
    </row>
    <row r="344" spans="1:7">
      <c r="A344" s="397">
        <v>2003</v>
      </c>
      <c r="B344" s="177">
        <v>83.61419667713281</v>
      </c>
      <c r="C344" s="177">
        <v>75.408430355805336</v>
      </c>
      <c r="D344" s="177">
        <v>83.067788929415357</v>
      </c>
      <c r="E344" s="177">
        <v>80.350762017147304</v>
      </c>
      <c r="F344" s="177">
        <v>94.373659030602553</v>
      </c>
      <c r="G344" s="177">
        <v>84.210224764705899</v>
      </c>
    </row>
    <row r="345" spans="1:7">
      <c r="A345" s="397">
        <v>2004</v>
      </c>
      <c r="B345" s="177">
        <v>86.040234556263655</v>
      </c>
      <c r="C345" s="177">
        <v>89.054597962778999</v>
      </c>
      <c r="D345" s="177">
        <v>86.963803228663394</v>
      </c>
      <c r="E345" s="177">
        <v>85.032794068501076</v>
      </c>
      <c r="F345" s="177">
        <v>92.319889233425187</v>
      </c>
      <c r="G345" s="177">
        <v>85.601111145872963</v>
      </c>
    </row>
    <row r="346" spans="1:7">
      <c r="A346" s="397">
        <v>2005</v>
      </c>
      <c r="B346" s="177">
        <v>85.857709422858065</v>
      </c>
      <c r="C346" s="177">
        <v>77.282666999809237</v>
      </c>
      <c r="D346" s="177">
        <v>86.508884779783301</v>
      </c>
      <c r="E346" s="177">
        <v>85.462237670472021</v>
      </c>
      <c r="F346" s="177">
        <v>86.468090879407868</v>
      </c>
      <c r="G346" s="177">
        <v>85.814795525519116</v>
      </c>
    </row>
    <row r="347" spans="1:7">
      <c r="A347" s="397">
        <v>2006</v>
      </c>
      <c r="B347" s="177">
        <v>89.022472635758547</v>
      </c>
      <c r="C347" s="177">
        <v>73.313565654646183</v>
      </c>
      <c r="D347" s="177">
        <v>90.255104327632779</v>
      </c>
      <c r="E347" s="177">
        <v>90.546090453762261</v>
      </c>
      <c r="F347" s="177">
        <v>92.032233594409448</v>
      </c>
      <c r="G347" s="177">
        <v>88.853205916465171</v>
      </c>
    </row>
    <row r="348" spans="1:7">
      <c r="A348" s="397">
        <v>2007</v>
      </c>
      <c r="B348" s="177">
        <v>91.678863506483637</v>
      </c>
      <c r="C348" s="177">
        <v>87.713548336298842</v>
      </c>
      <c r="D348" s="177">
        <v>94.24117438933375</v>
      </c>
      <c r="E348" s="177">
        <v>94.792765525565656</v>
      </c>
      <c r="F348" s="177">
        <v>93.457966882573601</v>
      </c>
      <c r="G348" s="177">
        <v>90.507509294648045</v>
      </c>
    </row>
    <row r="349" spans="1:7">
      <c r="A349" s="397">
        <v>2008</v>
      </c>
      <c r="B349" s="177">
        <v>92.017358560068004</v>
      </c>
      <c r="C349" s="177">
        <v>100.8478057044652</v>
      </c>
      <c r="D349" s="177">
        <v>91.447806709383727</v>
      </c>
      <c r="E349" s="177">
        <v>91.878137363657373</v>
      </c>
      <c r="F349" s="177">
        <v>91.712720941272195</v>
      </c>
      <c r="G349" s="177">
        <v>92.204717771412291</v>
      </c>
    </row>
    <row r="350" spans="1:7">
      <c r="A350" s="397">
        <v>2009</v>
      </c>
      <c r="B350" s="177">
        <v>86.903648422880707</v>
      </c>
      <c r="C350" s="177">
        <v>106.56794859217889</v>
      </c>
      <c r="D350" s="177">
        <v>80.581559354147856</v>
      </c>
      <c r="E350" s="177">
        <v>76.776746727828197</v>
      </c>
      <c r="F350" s="177">
        <v>92.077845843185074</v>
      </c>
      <c r="G350" s="177">
        <v>89.942123702657355</v>
      </c>
    </row>
    <row r="351" spans="1:7">
      <c r="A351" s="397">
        <v>2010</v>
      </c>
      <c r="B351" s="177">
        <v>91.694322578058205</v>
      </c>
      <c r="C351" s="177">
        <v>110.91874155028449</v>
      </c>
      <c r="D351" s="177">
        <v>90.858990530211443</v>
      </c>
      <c r="E351" s="177">
        <v>89.981728759710592</v>
      </c>
      <c r="F351" s="177">
        <v>98.535377034056296</v>
      </c>
      <c r="G351" s="177">
        <v>91.731353830502172</v>
      </c>
    </row>
    <row r="352" spans="1:7">
      <c r="A352" s="397">
        <v>2011</v>
      </c>
      <c r="B352" s="177">
        <v>94.417556789399015</v>
      </c>
      <c r="C352" s="177">
        <v>76.439489141697933</v>
      </c>
      <c r="D352" s="177">
        <v>95.764410636263307</v>
      </c>
      <c r="E352" s="177">
        <v>96.52339802677858</v>
      </c>
      <c r="F352" s="177">
        <v>103.1934964043401</v>
      </c>
      <c r="G352" s="177">
        <v>94.159486719711666</v>
      </c>
    </row>
    <row r="353" spans="1:7">
      <c r="A353" s="397">
        <v>2012</v>
      </c>
      <c r="B353" s="177">
        <v>95.709033836063114</v>
      </c>
      <c r="C353" s="177">
        <v>87.885151691864664</v>
      </c>
      <c r="D353" s="177">
        <v>97.510574597408251</v>
      </c>
      <c r="E353" s="177">
        <v>96.566520934918941</v>
      </c>
      <c r="F353" s="177">
        <v>100.634253727886</v>
      </c>
      <c r="G353" s="177">
        <v>94.914862527265214</v>
      </c>
    </row>
    <row r="354" spans="1:7">
      <c r="A354" s="397">
        <v>2013</v>
      </c>
      <c r="B354" s="177">
        <v>95.68981642217048</v>
      </c>
      <c r="C354" s="177">
        <v>92.9646306568292</v>
      </c>
      <c r="D354" s="177">
        <v>94.197178107627636</v>
      </c>
      <c r="E354" s="177">
        <v>93.283572435392387</v>
      </c>
      <c r="F354" s="177">
        <v>97.293926282993453</v>
      </c>
      <c r="G354" s="177">
        <v>96.554792744794838</v>
      </c>
    </row>
    <row r="355" spans="1:7">
      <c r="A355" s="397">
        <v>2014</v>
      </c>
      <c r="B355" s="177">
        <v>97.689158282804954</v>
      </c>
      <c r="C355" s="177">
        <v>95.102045284875985</v>
      </c>
      <c r="D355" s="177">
        <v>96.477812499501084</v>
      </c>
      <c r="E355" s="177">
        <v>95.958852960457293</v>
      </c>
      <c r="F355" s="177">
        <v>100.18934296235901</v>
      </c>
      <c r="G355" s="177">
        <v>98.397918544975241</v>
      </c>
    </row>
    <row r="356" spans="1:7">
      <c r="A356" s="397">
        <v>2015</v>
      </c>
      <c r="B356" s="743">
        <v>100</v>
      </c>
      <c r="C356" s="743">
        <v>100</v>
      </c>
      <c r="D356" s="743">
        <v>100</v>
      </c>
      <c r="E356" s="743">
        <v>100</v>
      </c>
      <c r="F356" s="743">
        <v>100</v>
      </c>
      <c r="G356" s="743">
        <v>100</v>
      </c>
    </row>
    <row r="357" spans="1:7">
      <c r="A357" s="397">
        <v>2016</v>
      </c>
      <c r="B357" s="177">
        <v>101.11577048476155</v>
      </c>
      <c r="C357" s="177">
        <v>92.151877580538738</v>
      </c>
      <c r="D357" s="177">
        <v>101.78575124976356</v>
      </c>
      <c r="E357" s="177">
        <v>101.27380759340539</v>
      </c>
      <c r="F357" s="177">
        <v>103.21461271033331</v>
      </c>
      <c r="G357" s="177">
        <v>100.95688243508269</v>
      </c>
    </row>
    <row r="358" spans="1:7">
      <c r="A358" s="397">
        <v>2017</v>
      </c>
      <c r="B358" s="177">
        <v>102.60499069144517</v>
      </c>
      <c r="C358" s="177">
        <v>82.330856106922212</v>
      </c>
      <c r="D358" s="177">
        <v>102.19861633202456</v>
      </c>
      <c r="E358" s="177">
        <v>101.39541690711154</v>
      </c>
      <c r="F358" s="177">
        <v>101.56388365458892</v>
      </c>
      <c r="G358" s="177">
        <v>103.30338605757329</v>
      </c>
    </row>
    <row r="359" spans="1:7">
      <c r="A359" s="397">
        <v>2018</v>
      </c>
      <c r="B359" s="177">
        <v>103.86040428962036</v>
      </c>
      <c r="C359" s="177">
        <v>102.34383244686474</v>
      </c>
      <c r="D359" s="177">
        <v>102.32963097476674</v>
      </c>
      <c r="E359" s="177">
        <v>100.98514008120458</v>
      </c>
      <c r="F359" s="177">
        <v>103.56539528945243</v>
      </c>
      <c r="G359" s="177">
        <v>104.58991542975252</v>
      </c>
    </row>
    <row r="360" spans="1:7">
      <c r="A360" s="397">
        <v>2019</v>
      </c>
      <c r="B360" s="177">
        <v>102.3576356344204</v>
      </c>
      <c r="C360" s="177">
        <v>94.2245321864484</v>
      </c>
      <c r="D360" s="177">
        <v>95.739274266890462</v>
      </c>
      <c r="E360" s="177">
        <v>91.121875307646036</v>
      </c>
      <c r="F360" s="177">
        <v>105.556314155217</v>
      </c>
      <c r="G360" s="177">
        <v>106.02868987251873</v>
      </c>
    </row>
    <row r="361" spans="1:7" ht="13">
      <c r="A361" s="125"/>
      <c r="B361" s="745"/>
      <c r="C361" s="745"/>
      <c r="D361" s="745"/>
      <c r="E361" s="746"/>
      <c r="F361" s="746"/>
      <c r="G361" s="747"/>
    </row>
    <row r="362" spans="1:7" ht="13">
      <c r="A362" s="734"/>
      <c r="B362" s="1285" t="s">
        <v>446</v>
      </c>
      <c r="C362" s="1285"/>
      <c r="D362" s="1285"/>
      <c r="E362" s="1285"/>
      <c r="F362" s="1285"/>
      <c r="G362" s="1285"/>
    </row>
    <row r="363" spans="1:7" ht="13">
      <c r="A363" s="128"/>
      <c r="B363" s="748"/>
      <c r="C363" s="749"/>
      <c r="D363" s="749"/>
      <c r="E363" s="749"/>
      <c r="F363" s="749"/>
      <c r="G363" s="749"/>
    </row>
    <row r="364" spans="1:7">
      <c r="A364" s="397">
        <v>1991</v>
      </c>
      <c r="B364" s="177">
        <v>82.265663913042516</v>
      </c>
      <c r="C364" s="177">
        <v>168.6039477672241</v>
      </c>
      <c r="D364" s="177">
        <v>87.047678643404808</v>
      </c>
      <c r="E364" s="177">
        <v>88.237853025788013</v>
      </c>
      <c r="F364" s="177">
        <v>136.13230425757069</v>
      </c>
      <c r="G364" s="177">
        <v>78.510188405484797</v>
      </c>
    </row>
    <row r="365" spans="1:7">
      <c r="A365" s="397">
        <v>1992</v>
      </c>
      <c r="B365" s="177">
        <v>81.747925508003263</v>
      </c>
      <c r="C365" s="177">
        <v>149.5106076940574</v>
      </c>
      <c r="D365" s="177">
        <v>83.522178797433838</v>
      </c>
      <c r="E365" s="177">
        <v>83.908538054880736</v>
      </c>
      <c r="F365" s="177">
        <v>136.5637581144633</v>
      </c>
      <c r="G365" s="177">
        <v>79.818668586029332</v>
      </c>
    </row>
    <row r="366" spans="1:7">
      <c r="A366" s="397">
        <v>1993</v>
      </c>
      <c r="B366" s="177">
        <v>77.928869651228069</v>
      </c>
      <c r="C366" s="177">
        <v>166.6477689773935</v>
      </c>
      <c r="D366" s="177">
        <v>75.656849735104757</v>
      </c>
      <c r="E366" s="177">
        <v>73.536442786818256</v>
      </c>
      <c r="F366" s="177">
        <v>135.7292135944559</v>
      </c>
      <c r="G366" s="177">
        <v>78.399836230568965</v>
      </c>
    </row>
    <row r="367" spans="1:7">
      <c r="A367" s="397">
        <v>1994</v>
      </c>
      <c r="B367" s="177">
        <v>79.812679057442324</v>
      </c>
      <c r="C367" s="177">
        <v>128.6558867424101</v>
      </c>
      <c r="D367" s="177">
        <v>78.928665182789459</v>
      </c>
      <c r="E367" s="177">
        <v>78.522020740262093</v>
      </c>
      <c r="F367" s="177">
        <v>132.66396749311409</v>
      </c>
      <c r="G367" s="177">
        <v>79.546547882361153</v>
      </c>
    </row>
    <row r="368" spans="1:7">
      <c r="A368" s="397">
        <v>1995</v>
      </c>
      <c r="B368" s="177">
        <v>81.700772090977182</v>
      </c>
      <c r="C368" s="177">
        <v>125.676047025093</v>
      </c>
      <c r="D368" s="177">
        <v>78.365297709296783</v>
      </c>
      <c r="E368" s="177">
        <v>77.228432935056034</v>
      </c>
      <c r="F368" s="177">
        <v>124.6194809640813</v>
      </c>
      <c r="G368" s="177">
        <v>82.856615675261409</v>
      </c>
    </row>
    <row r="369" spans="1:7">
      <c r="A369" s="397">
        <v>1996</v>
      </c>
      <c r="B369" s="177">
        <v>79.713495345440521</v>
      </c>
      <c r="C369" s="177">
        <v>127.9995719547922</v>
      </c>
      <c r="D369" s="177">
        <v>68.647779279725754</v>
      </c>
      <c r="E369" s="177">
        <v>71.952464807769758</v>
      </c>
      <c r="F369" s="177">
        <v>118.2395803067586</v>
      </c>
      <c r="G369" s="177">
        <v>85.436549792948057</v>
      </c>
    </row>
    <row r="370" spans="1:7">
      <c r="A370" s="397">
        <v>1997</v>
      </c>
      <c r="B370" s="177">
        <v>81.426804219492155</v>
      </c>
      <c r="C370" s="177">
        <v>119.3372526321286</v>
      </c>
      <c r="D370" s="177">
        <v>70.958809371320214</v>
      </c>
      <c r="E370" s="177">
        <v>75.511682845962952</v>
      </c>
      <c r="F370" s="177">
        <v>118.37428707406021</v>
      </c>
      <c r="G370" s="177">
        <v>86.812211252612116</v>
      </c>
    </row>
    <row r="371" spans="1:7">
      <c r="A371" s="397">
        <v>1998</v>
      </c>
      <c r="B371" s="177">
        <v>83.444646063471225</v>
      </c>
      <c r="C371" s="177">
        <v>125.2522509776159</v>
      </c>
      <c r="D371" s="177">
        <v>73.797953266302073</v>
      </c>
      <c r="E371" s="177">
        <v>77.478357182791513</v>
      </c>
      <c r="F371" s="177">
        <v>118.2837574082278</v>
      </c>
      <c r="G371" s="177">
        <v>88.310446036817723</v>
      </c>
    </row>
    <row r="372" spans="1:7">
      <c r="A372" s="397">
        <v>1999</v>
      </c>
      <c r="B372" s="177">
        <v>85.241607911806739</v>
      </c>
      <c r="C372" s="177">
        <v>124.0151873513858</v>
      </c>
      <c r="D372" s="177">
        <v>75.03103998951191</v>
      </c>
      <c r="E372" s="177">
        <v>76.579176561642413</v>
      </c>
      <c r="F372" s="177">
        <v>118.51922219603109</v>
      </c>
      <c r="G372" s="177">
        <v>90.436919099553037</v>
      </c>
    </row>
    <row r="373" spans="1:7">
      <c r="A373" s="397">
        <v>2000</v>
      </c>
      <c r="B373" s="177">
        <v>89.269485441163368</v>
      </c>
      <c r="C373" s="177">
        <v>108.8794903343549</v>
      </c>
      <c r="D373" s="177">
        <v>82.011165260504001</v>
      </c>
      <c r="E373" s="177">
        <v>80.788279475399122</v>
      </c>
      <c r="F373" s="177">
        <v>119.24885534949109</v>
      </c>
      <c r="G373" s="177">
        <v>92.860162444540094</v>
      </c>
    </row>
    <row r="374" spans="1:7">
      <c r="A374" s="397">
        <v>2001</v>
      </c>
      <c r="B374" s="177">
        <v>91.333848075789319</v>
      </c>
      <c r="C374" s="177">
        <v>102.45711974818551</v>
      </c>
      <c r="D374" s="177">
        <v>87.651290646992891</v>
      </c>
      <c r="E374" s="177">
        <v>87.518054248210845</v>
      </c>
      <c r="F374" s="177">
        <v>111.02696519919201</v>
      </c>
      <c r="G374" s="177">
        <v>93.012648515491733</v>
      </c>
    </row>
    <row r="375" spans="1:7">
      <c r="A375" s="397">
        <v>2002</v>
      </c>
      <c r="B375" s="177">
        <v>90.153161607555447</v>
      </c>
      <c r="C375" s="177">
        <v>111.0075108270152</v>
      </c>
      <c r="D375" s="177">
        <v>82.695219927048115</v>
      </c>
      <c r="E375" s="177">
        <v>80.10608642183081</v>
      </c>
      <c r="F375" s="177">
        <v>111.7968484293808</v>
      </c>
      <c r="G375" s="177">
        <v>93.785097185310278</v>
      </c>
    </row>
    <row r="376" spans="1:7">
      <c r="A376" s="397">
        <v>2003</v>
      </c>
      <c r="B376" s="177">
        <v>89.950043831892415</v>
      </c>
      <c r="C376" s="177">
        <v>105.0266698586161</v>
      </c>
      <c r="D376" s="177">
        <v>82.997271377573924</v>
      </c>
      <c r="E376" s="177">
        <v>79.044395910888966</v>
      </c>
      <c r="F376" s="177">
        <v>111.6030103382552</v>
      </c>
      <c r="G376" s="177">
        <v>93.338214343946362</v>
      </c>
    </row>
    <row r="377" spans="1:7">
      <c r="A377" s="397">
        <v>2004</v>
      </c>
      <c r="B377" s="177">
        <v>93.22080789212815</v>
      </c>
      <c r="C377" s="177">
        <v>133.76437148467929</v>
      </c>
      <c r="D377" s="177">
        <v>92.554108345171727</v>
      </c>
      <c r="E377" s="177">
        <v>87.17206611448546</v>
      </c>
      <c r="F377" s="177">
        <v>108.5979726242837</v>
      </c>
      <c r="G377" s="177">
        <v>93.255584974793578</v>
      </c>
    </row>
    <row r="378" spans="1:7">
      <c r="A378" s="397">
        <v>2005</v>
      </c>
      <c r="B378" s="177">
        <v>96.472537465197107</v>
      </c>
      <c r="C378" s="177">
        <v>83.923764139186588</v>
      </c>
      <c r="D378" s="177">
        <v>96.436807754738922</v>
      </c>
      <c r="E378" s="177">
        <v>91.659046660151191</v>
      </c>
      <c r="F378" s="177">
        <v>109.08180598162581</v>
      </c>
      <c r="G378" s="177">
        <v>96.318584424391659</v>
      </c>
    </row>
    <row r="379" spans="1:7">
      <c r="A379" s="397">
        <v>2006</v>
      </c>
      <c r="B379" s="177">
        <v>99.533963724930587</v>
      </c>
      <c r="C379" s="177">
        <v>82.929746614727677</v>
      </c>
      <c r="D379" s="177">
        <v>101.0204574957869</v>
      </c>
      <c r="E379" s="177">
        <v>98.372575617696711</v>
      </c>
      <c r="F379" s="177">
        <v>105.1435221940022</v>
      </c>
      <c r="G379" s="177">
        <v>98.575608304462975</v>
      </c>
    </row>
    <row r="380" spans="1:7">
      <c r="A380" s="397">
        <v>2007</v>
      </c>
      <c r="B380" s="177">
        <v>102.0702081735303</v>
      </c>
      <c r="C380" s="177">
        <v>100.27500253778</v>
      </c>
      <c r="D380" s="177">
        <v>103.6195509240207</v>
      </c>
      <c r="E380" s="177">
        <v>101.63673559117819</v>
      </c>
      <c r="F380" s="177">
        <v>106.2235602169076</v>
      </c>
      <c r="G380" s="177">
        <v>101.0241898408367</v>
      </c>
    </row>
    <row r="381" spans="1:7">
      <c r="A381" s="397">
        <v>2008</v>
      </c>
      <c r="B381" s="177">
        <v>102.36043705467149</v>
      </c>
      <c r="C381" s="177">
        <v>123.5000953047816</v>
      </c>
      <c r="D381" s="177">
        <v>103.1099926520594</v>
      </c>
      <c r="E381" s="177">
        <v>102.6659213743541</v>
      </c>
      <c r="F381" s="177">
        <v>103.7661355607828</v>
      </c>
      <c r="G381" s="177">
        <v>101.70082707465831</v>
      </c>
    </row>
    <row r="382" spans="1:7">
      <c r="A382" s="397">
        <v>2009</v>
      </c>
      <c r="B382" s="177">
        <v>91.051417031234664</v>
      </c>
      <c r="C382" s="177">
        <v>126.8949325332043</v>
      </c>
      <c r="D382" s="177">
        <v>78.129334191295385</v>
      </c>
      <c r="E382" s="177">
        <v>70.197701941810891</v>
      </c>
      <c r="F382" s="177">
        <v>101.6149197958557</v>
      </c>
      <c r="G382" s="177">
        <v>98.173520605277616</v>
      </c>
    </row>
    <row r="383" spans="1:7">
      <c r="A383" s="397">
        <v>2010</v>
      </c>
      <c r="B383" s="177">
        <v>95.881029545147314</v>
      </c>
      <c r="C383" s="177">
        <v>109.5955187488446</v>
      </c>
      <c r="D383" s="177">
        <v>89.707581053560318</v>
      </c>
      <c r="E383" s="177">
        <v>84.299642587279877</v>
      </c>
      <c r="F383" s="177">
        <v>108.7327625965715</v>
      </c>
      <c r="G383" s="177">
        <v>99.273185507253757</v>
      </c>
    </row>
    <row r="384" spans="1:7">
      <c r="A384" s="397">
        <v>2011</v>
      </c>
      <c r="B384" s="177">
        <v>100.305078543289</v>
      </c>
      <c r="C384" s="177">
        <v>101.4073904523416</v>
      </c>
      <c r="D384" s="177">
        <v>99.000561433838456</v>
      </c>
      <c r="E384" s="177">
        <v>97.220882244052348</v>
      </c>
      <c r="F384" s="177">
        <v>109.3866560758285</v>
      </c>
      <c r="G384" s="177">
        <v>101.04927528153181</v>
      </c>
    </row>
    <row r="385" spans="1:7">
      <c r="A385" s="397">
        <v>2012</v>
      </c>
      <c r="B385" s="177">
        <v>98.863108981158817</v>
      </c>
      <c r="C385" s="177">
        <v>107.1769497795252</v>
      </c>
      <c r="D385" s="177">
        <v>96.555672625244824</v>
      </c>
      <c r="E385" s="177">
        <v>95.114492737199953</v>
      </c>
      <c r="F385" s="177">
        <v>104.85134759041389</v>
      </c>
      <c r="G385" s="177">
        <v>100.1360774660192</v>
      </c>
    </row>
    <row r="386" spans="1:7">
      <c r="A386" s="397">
        <v>2013</v>
      </c>
      <c r="B386" s="177">
        <v>96.454605961406386</v>
      </c>
      <c r="C386" s="177">
        <v>113.4201565469743</v>
      </c>
      <c r="D386" s="177">
        <v>92.099442913605756</v>
      </c>
      <c r="E386" s="177">
        <v>89.687300007306035</v>
      </c>
      <c r="F386" s="177">
        <v>99.837362328015388</v>
      </c>
      <c r="G386" s="177">
        <v>98.873846683444981</v>
      </c>
    </row>
    <row r="387" spans="1:7">
      <c r="A387" s="397">
        <v>2014</v>
      </c>
      <c r="B387" s="177">
        <v>99.565641393087134</v>
      </c>
      <c r="C387" s="177">
        <v>115.5194575661172</v>
      </c>
      <c r="D387" s="177">
        <v>101.0312145490941</v>
      </c>
      <c r="E387" s="177">
        <v>100.6950671718694</v>
      </c>
      <c r="F387" s="177">
        <v>105.87717773639559</v>
      </c>
      <c r="G387" s="177">
        <v>98.708317380001844</v>
      </c>
    </row>
    <row r="388" spans="1:7">
      <c r="A388" s="397">
        <v>2015</v>
      </c>
      <c r="B388" s="743">
        <v>100</v>
      </c>
      <c r="C388" s="743">
        <v>100</v>
      </c>
      <c r="D388" s="743">
        <v>100</v>
      </c>
      <c r="E388" s="743">
        <v>100</v>
      </c>
      <c r="F388" s="743">
        <v>100</v>
      </c>
      <c r="G388" s="743">
        <v>100</v>
      </c>
    </row>
    <row r="389" spans="1:7">
      <c r="A389" s="397">
        <v>2016</v>
      </c>
      <c r="B389" s="177">
        <v>99.69054374664087</v>
      </c>
      <c r="C389" s="177">
        <v>102.14974445439697</v>
      </c>
      <c r="D389" s="177">
        <v>96.253803406094093</v>
      </c>
      <c r="E389" s="177">
        <v>94.816151378901267</v>
      </c>
      <c r="F389" s="177">
        <v>103.75278383221453</v>
      </c>
      <c r="G389" s="177">
        <v>101.60246590704413</v>
      </c>
    </row>
    <row r="390" spans="1:7">
      <c r="A390" s="397">
        <v>2017</v>
      </c>
      <c r="B390" s="177">
        <v>101.63282343775526</v>
      </c>
      <c r="C390" s="177">
        <v>91.853599083481299</v>
      </c>
      <c r="D390" s="177">
        <v>98.716169435144906</v>
      </c>
      <c r="E390" s="177">
        <v>98.379174853566724</v>
      </c>
      <c r="F390" s="177">
        <v>100.27093006498104</v>
      </c>
      <c r="G390" s="177">
        <v>103.29382194339131</v>
      </c>
    </row>
    <row r="391" spans="1:7">
      <c r="A391" s="397">
        <v>2018</v>
      </c>
      <c r="B391" s="177">
        <v>101.47289425678869</v>
      </c>
      <c r="C391" s="177">
        <v>95.517936519416395</v>
      </c>
      <c r="D391" s="177">
        <v>97.712214385929443</v>
      </c>
      <c r="E391" s="177">
        <v>97.507346528292601</v>
      </c>
      <c r="F391" s="177">
        <v>104.46276390390304</v>
      </c>
      <c r="G391" s="177">
        <v>103.58968194822768</v>
      </c>
    </row>
    <row r="392" spans="1:7">
      <c r="A392" s="397">
        <v>2019</v>
      </c>
      <c r="B392" s="177">
        <v>100.806681474481</v>
      </c>
      <c r="C392" s="177">
        <v>90.202422119616855</v>
      </c>
      <c r="D392" s="177">
        <v>92.745397522066057</v>
      </c>
      <c r="E392" s="177">
        <v>90.717846779317597</v>
      </c>
      <c r="F392" s="177">
        <v>107.56411467337426</v>
      </c>
      <c r="G392" s="177">
        <v>105.32998370910236</v>
      </c>
    </row>
    <row r="393" spans="1:7" ht="13">
      <c r="A393" s="125"/>
      <c r="B393" s="745"/>
      <c r="C393" s="745"/>
      <c r="D393" s="745"/>
      <c r="E393" s="746"/>
      <c r="F393" s="746"/>
      <c r="G393" s="747"/>
    </row>
    <row r="394" spans="1:7" ht="13">
      <c r="A394" s="734"/>
      <c r="B394" s="1285" t="s">
        <v>447</v>
      </c>
      <c r="C394" s="1285"/>
      <c r="D394" s="1285"/>
      <c r="E394" s="1285"/>
      <c r="F394" s="1285"/>
      <c r="G394" s="1285"/>
    </row>
    <row r="395" spans="1:7" ht="13">
      <c r="A395" s="128"/>
      <c r="B395" s="748"/>
      <c r="C395" s="749"/>
      <c r="D395" s="749"/>
      <c r="E395" s="749"/>
      <c r="F395" s="749"/>
      <c r="G395" s="749"/>
    </row>
    <row r="396" spans="1:7">
      <c r="A396" s="397">
        <v>1991</v>
      </c>
      <c r="B396" s="177">
        <v>50.653906985662097</v>
      </c>
      <c r="C396" s="177">
        <v>114.4150088919248</v>
      </c>
      <c r="D396" s="177">
        <v>50.66622559058456</v>
      </c>
      <c r="E396" s="177">
        <v>27.252899064571199</v>
      </c>
      <c r="F396" s="177">
        <v>100.2736064408863</v>
      </c>
      <c r="G396" s="177">
        <v>49.718570236902757</v>
      </c>
    </row>
    <row r="397" spans="1:7">
      <c r="A397" s="397">
        <v>1992</v>
      </c>
      <c r="B397" s="177">
        <v>54.928420243717042</v>
      </c>
      <c r="C397" s="177">
        <v>121.27839133883749</v>
      </c>
      <c r="D397" s="177">
        <v>50.718406438180907</v>
      </c>
      <c r="E397" s="177">
        <v>25.365729004594758</v>
      </c>
      <c r="F397" s="177">
        <v>123.4215051134173</v>
      </c>
      <c r="G397" s="177">
        <v>56.381899785315923</v>
      </c>
    </row>
    <row r="398" spans="1:7">
      <c r="A398" s="397">
        <v>1993</v>
      </c>
      <c r="B398" s="177">
        <v>61.489445427629427</v>
      </c>
      <c r="C398" s="177">
        <v>141.90705034685189</v>
      </c>
      <c r="D398" s="177">
        <v>59.153556742060289</v>
      </c>
      <c r="E398" s="177">
        <v>29.97651233537561</v>
      </c>
      <c r="F398" s="177">
        <v>152.30964109660329</v>
      </c>
      <c r="G398" s="177">
        <v>61.756224420050103</v>
      </c>
    </row>
    <row r="399" spans="1:7">
      <c r="A399" s="397">
        <v>1994</v>
      </c>
      <c r="B399" s="177">
        <v>68.860033286308635</v>
      </c>
      <c r="C399" s="177">
        <v>89.451007128504344</v>
      </c>
      <c r="D399" s="177">
        <v>70.396013558126299</v>
      </c>
      <c r="E399" s="177">
        <v>35.669468353233491</v>
      </c>
      <c r="F399" s="177">
        <v>194.99896699013269</v>
      </c>
      <c r="G399" s="177">
        <v>67.699569887719605</v>
      </c>
    </row>
    <row r="400" spans="1:7">
      <c r="A400" s="397">
        <v>1995</v>
      </c>
      <c r="B400" s="177">
        <v>74.547477794313266</v>
      </c>
      <c r="C400" s="177">
        <v>101.0007094464938</v>
      </c>
      <c r="D400" s="177">
        <v>74.050656521086694</v>
      </c>
      <c r="E400" s="177">
        <v>40.01079689854501</v>
      </c>
      <c r="F400" s="177">
        <v>195.87083592218889</v>
      </c>
      <c r="G400" s="177">
        <v>74.344356541178968</v>
      </c>
    </row>
    <row r="401" spans="1:7">
      <c r="A401" s="397">
        <v>1996</v>
      </c>
      <c r="B401" s="177">
        <v>76.866640659705226</v>
      </c>
      <c r="C401" s="177">
        <v>96.721878844977724</v>
      </c>
      <c r="D401" s="177">
        <v>75.705184142473485</v>
      </c>
      <c r="E401" s="177">
        <v>40.002136950312888</v>
      </c>
      <c r="F401" s="177">
        <v>197.33313075752429</v>
      </c>
      <c r="G401" s="177">
        <v>77.099020311445614</v>
      </c>
    </row>
    <row r="402" spans="1:7">
      <c r="A402" s="397">
        <v>1997</v>
      </c>
      <c r="B402" s="177">
        <v>76.814913682095465</v>
      </c>
      <c r="C402" s="177">
        <v>106.6041104850075</v>
      </c>
      <c r="D402" s="177">
        <v>75.589260215099102</v>
      </c>
      <c r="E402" s="177">
        <v>45.377913078397583</v>
      </c>
      <c r="F402" s="177">
        <v>180.05146494897241</v>
      </c>
      <c r="G402" s="177">
        <v>76.934765660661085</v>
      </c>
    </row>
    <row r="403" spans="1:7">
      <c r="A403" s="397">
        <v>1998</v>
      </c>
      <c r="B403" s="177">
        <v>77.823446464106297</v>
      </c>
      <c r="C403" s="177">
        <v>110.1729417448299</v>
      </c>
      <c r="D403" s="177">
        <v>74.815992970962185</v>
      </c>
      <c r="E403" s="177">
        <v>50.570024702181009</v>
      </c>
      <c r="F403" s="177">
        <v>161.41645928277819</v>
      </c>
      <c r="G403" s="177">
        <v>78.806710415905755</v>
      </c>
    </row>
    <row r="404" spans="1:7">
      <c r="A404" s="397">
        <v>1999</v>
      </c>
      <c r="B404" s="177">
        <v>78.787157495177468</v>
      </c>
      <c r="C404" s="177">
        <v>118.3423498455715</v>
      </c>
      <c r="D404" s="177">
        <v>73.716299473095944</v>
      </c>
      <c r="E404" s="177">
        <v>52.37683346482833</v>
      </c>
      <c r="F404" s="177">
        <v>151.83612483884841</v>
      </c>
      <c r="G404" s="177">
        <v>80.711914901605084</v>
      </c>
    </row>
    <row r="405" spans="1:7">
      <c r="A405" s="397">
        <v>2000</v>
      </c>
      <c r="B405" s="177">
        <v>79.362138658443413</v>
      </c>
      <c r="C405" s="177">
        <v>111.7907635802661</v>
      </c>
      <c r="D405" s="177">
        <v>73.535855483710307</v>
      </c>
      <c r="E405" s="177">
        <v>56.782434393524973</v>
      </c>
      <c r="F405" s="177">
        <v>134.07791433032841</v>
      </c>
      <c r="G405" s="177">
        <v>81.75498105270394</v>
      </c>
    </row>
    <row r="406" spans="1:7">
      <c r="A406" s="397">
        <v>2001</v>
      </c>
      <c r="B406" s="177">
        <v>80.800186532800325</v>
      </c>
      <c r="C406" s="177">
        <v>110.9311970208756</v>
      </c>
      <c r="D406" s="177">
        <v>72.421476964579</v>
      </c>
      <c r="E406" s="177">
        <v>59.636809449307847</v>
      </c>
      <c r="F406" s="177">
        <v>114.4382563332301</v>
      </c>
      <c r="G406" s="177">
        <v>84.465178725210393</v>
      </c>
    </row>
    <row r="407" spans="1:7">
      <c r="A407" s="397">
        <v>2002</v>
      </c>
      <c r="B407" s="177">
        <v>82.634623243489514</v>
      </c>
      <c r="C407" s="177">
        <v>109.8766049271043</v>
      </c>
      <c r="D407" s="177">
        <v>73.543701976053697</v>
      </c>
      <c r="E407" s="177">
        <v>61.617386281844077</v>
      </c>
      <c r="F407" s="177">
        <v>110.7494358869281</v>
      </c>
      <c r="G407" s="177">
        <v>86.694440377162707</v>
      </c>
    </row>
    <row r="408" spans="1:7">
      <c r="A408" s="397">
        <v>2003</v>
      </c>
      <c r="B408" s="177">
        <v>83.65189901677735</v>
      </c>
      <c r="C408" s="177">
        <v>105.7290901993414</v>
      </c>
      <c r="D408" s="177">
        <v>75.816491752724289</v>
      </c>
      <c r="E408" s="177">
        <v>65.2371889271122</v>
      </c>
      <c r="F408" s="177">
        <v>108.7810547402128</v>
      </c>
      <c r="G408" s="177">
        <v>87.191222563012516</v>
      </c>
    </row>
    <row r="409" spans="1:7">
      <c r="A409" s="397">
        <v>2004</v>
      </c>
      <c r="B409" s="177">
        <v>85.584409062301432</v>
      </c>
      <c r="C409" s="177">
        <v>153.7092365237207</v>
      </c>
      <c r="D409" s="177">
        <v>79.565712417617533</v>
      </c>
      <c r="E409" s="177">
        <v>71.715234488174445</v>
      </c>
      <c r="F409" s="177">
        <v>104.6030619096076</v>
      </c>
      <c r="G409" s="177">
        <v>87.693995728441465</v>
      </c>
    </row>
    <row r="410" spans="1:7">
      <c r="A410" s="397">
        <v>2005</v>
      </c>
      <c r="B410" s="177">
        <v>85.152622237765613</v>
      </c>
      <c r="C410" s="177">
        <v>102.3421661403855</v>
      </c>
      <c r="D410" s="177">
        <v>79.312072602790167</v>
      </c>
      <c r="E410" s="177">
        <v>74.567254156572275</v>
      </c>
      <c r="F410" s="177">
        <v>94.047141231525629</v>
      </c>
      <c r="G410" s="177">
        <v>87.753306349046227</v>
      </c>
    </row>
    <row r="411" spans="1:7">
      <c r="A411" s="397">
        <v>2006</v>
      </c>
      <c r="B411" s="177">
        <v>89.032698406477479</v>
      </c>
      <c r="C411" s="177">
        <v>89.082702993591525</v>
      </c>
      <c r="D411" s="177">
        <v>85.732122312593575</v>
      </c>
      <c r="E411" s="177">
        <v>83.981369866019463</v>
      </c>
      <c r="F411" s="177">
        <v>96.416016094119286</v>
      </c>
      <c r="G411" s="177">
        <v>90.681894195108853</v>
      </c>
    </row>
    <row r="412" spans="1:7">
      <c r="A412" s="397">
        <v>2007</v>
      </c>
      <c r="B412" s="177">
        <v>92.046962621367868</v>
      </c>
      <c r="C412" s="177">
        <v>131.0459051278429</v>
      </c>
      <c r="D412" s="177">
        <v>91.480864363175556</v>
      </c>
      <c r="E412" s="177">
        <v>91.361637699221603</v>
      </c>
      <c r="F412" s="177">
        <v>97.478477211009604</v>
      </c>
      <c r="G412" s="177">
        <v>91.907295464001223</v>
      </c>
    </row>
    <row r="413" spans="1:7">
      <c r="A413" s="397">
        <v>2008</v>
      </c>
      <c r="B413" s="177">
        <v>91.952038882894414</v>
      </c>
      <c r="C413" s="177">
        <v>150.34320558468821</v>
      </c>
      <c r="D413" s="177">
        <v>87.769825617441967</v>
      </c>
      <c r="E413" s="177">
        <v>86.52206679916705</v>
      </c>
      <c r="F413" s="177">
        <v>95.493002561717006</v>
      </c>
      <c r="G413" s="177">
        <v>93.281818834514667</v>
      </c>
    </row>
    <row r="414" spans="1:7">
      <c r="A414" s="397">
        <v>2009</v>
      </c>
      <c r="B414" s="177">
        <v>87.707353177439373</v>
      </c>
      <c r="C414" s="177">
        <v>127.44430870448021</v>
      </c>
      <c r="D414" s="177">
        <v>79.385976974955554</v>
      </c>
      <c r="E414" s="177">
        <v>71.658060546681895</v>
      </c>
      <c r="F414" s="177">
        <v>92.689416010712023</v>
      </c>
      <c r="G414" s="177">
        <v>91.189424283116225</v>
      </c>
    </row>
    <row r="415" spans="1:7">
      <c r="A415" s="397">
        <v>2010</v>
      </c>
      <c r="B415" s="177">
        <v>90.766855203331772</v>
      </c>
      <c r="C415" s="177">
        <v>120.04969471731761</v>
      </c>
      <c r="D415" s="177">
        <v>87.258055909267014</v>
      </c>
      <c r="E415" s="177">
        <v>81.526315251452672</v>
      </c>
      <c r="F415" s="177">
        <v>97.761669390733914</v>
      </c>
      <c r="G415" s="177">
        <v>92.051842600478139</v>
      </c>
    </row>
    <row r="416" spans="1:7">
      <c r="A416" s="397">
        <v>2011</v>
      </c>
      <c r="B416" s="177">
        <v>93.925561508378294</v>
      </c>
      <c r="C416" s="177">
        <v>120.0555905828662</v>
      </c>
      <c r="D416" s="177">
        <v>90.286154378683335</v>
      </c>
      <c r="E416" s="177">
        <v>87.168893260127106</v>
      </c>
      <c r="F416" s="177">
        <v>100.957251288067</v>
      </c>
      <c r="G416" s="177">
        <v>95.307010945083945</v>
      </c>
    </row>
    <row r="417" spans="1:7">
      <c r="A417" s="397">
        <v>2012</v>
      </c>
      <c r="B417" s="177">
        <v>94.550007643708696</v>
      </c>
      <c r="C417" s="177">
        <v>112.9363985455625</v>
      </c>
      <c r="D417" s="177">
        <v>88.756637636670575</v>
      </c>
      <c r="E417" s="177">
        <v>82.750679458531422</v>
      </c>
      <c r="F417" s="177">
        <v>99.821914575563795</v>
      </c>
      <c r="G417" s="177">
        <v>97.0418803563079</v>
      </c>
    </row>
    <row r="418" spans="1:7">
      <c r="A418" s="397">
        <v>2013</v>
      </c>
      <c r="B418" s="177">
        <v>94.784833949041484</v>
      </c>
      <c r="C418" s="177">
        <v>109.6149573125201</v>
      </c>
      <c r="D418" s="177">
        <v>88.629281837026284</v>
      </c>
      <c r="E418" s="177">
        <v>83.577516050195626</v>
      </c>
      <c r="F418" s="177">
        <v>96.967852521171665</v>
      </c>
      <c r="G418" s="177">
        <v>97.49327884744892</v>
      </c>
    </row>
    <row r="419" spans="1:7">
      <c r="A419" s="397">
        <v>2014</v>
      </c>
      <c r="B419" s="177">
        <v>97.873820912384801</v>
      </c>
      <c r="C419" s="177">
        <v>133.40539698536341</v>
      </c>
      <c r="D419" s="177">
        <v>96.918796464063433</v>
      </c>
      <c r="E419" s="177">
        <v>94.89694644567092</v>
      </c>
      <c r="F419" s="177">
        <v>101.07461572738769</v>
      </c>
      <c r="G419" s="177">
        <v>97.871092234452959</v>
      </c>
    </row>
    <row r="420" spans="1:7">
      <c r="A420" s="397">
        <v>2015</v>
      </c>
      <c r="B420" s="743">
        <v>100</v>
      </c>
      <c r="C420" s="743">
        <v>100</v>
      </c>
      <c r="D420" s="743">
        <v>100</v>
      </c>
      <c r="E420" s="743">
        <v>100</v>
      </c>
      <c r="F420" s="743">
        <v>100</v>
      </c>
      <c r="G420" s="743">
        <v>100</v>
      </c>
    </row>
    <row r="421" spans="1:7">
      <c r="A421" s="397">
        <v>2016</v>
      </c>
      <c r="B421" s="177">
        <v>101.79269534948574</v>
      </c>
      <c r="C421" s="177">
        <v>110.03032809484422</v>
      </c>
      <c r="D421" s="177">
        <v>102.31489670506178</v>
      </c>
      <c r="E421" s="177">
        <v>102.54444957598288</v>
      </c>
      <c r="F421" s="177">
        <v>101.22927809712004</v>
      </c>
      <c r="G421" s="177">
        <v>101.45979752651179</v>
      </c>
    </row>
    <row r="422" spans="1:7">
      <c r="A422" s="397">
        <v>2017</v>
      </c>
      <c r="B422" s="177">
        <v>103.99919500969038</v>
      </c>
      <c r="C422" s="177">
        <v>101.41587339037714</v>
      </c>
      <c r="D422" s="177">
        <v>104.59804894811899</v>
      </c>
      <c r="E422" s="177">
        <v>105.72182401206625</v>
      </c>
      <c r="F422" s="177">
        <v>99.713076675688612</v>
      </c>
      <c r="G422" s="177">
        <v>103.75840984043917</v>
      </c>
    </row>
    <row r="423" spans="1:7">
      <c r="A423" s="397">
        <v>2018</v>
      </c>
      <c r="B423" s="177">
        <v>105.16434018354536</v>
      </c>
      <c r="C423" s="177">
        <v>96.952802642003647</v>
      </c>
      <c r="D423" s="177">
        <v>105.9040724534984</v>
      </c>
      <c r="E423" s="177">
        <v>107.08401885711578</v>
      </c>
      <c r="F423" s="177">
        <v>102.90675066543564</v>
      </c>
      <c r="G423" s="177">
        <v>104.94269521986031</v>
      </c>
    </row>
    <row r="424" spans="1:7">
      <c r="A424" s="397">
        <v>2019</v>
      </c>
      <c r="B424" s="177">
        <v>105.58881485923287</v>
      </c>
      <c r="C424" s="177">
        <v>98.20751695898835</v>
      </c>
      <c r="D424" s="177">
        <v>103.89812094039408</v>
      </c>
      <c r="E424" s="177">
        <v>102.78496742817897</v>
      </c>
      <c r="F424" s="177">
        <v>107.56705627758836</v>
      </c>
      <c r="G424" s="177">
        <v>106.49141022714338</v>
      </c>
    </row>
    <row r="425" spans="1:7" ht="13">
      <c r="A425" s="125"/>
      <c r="B425" s="745"/>
      <c r="C425" s="745"/>
      <c r="D425" s="745"/>
      <c r="E425" s="746"/>
      <c r="F425" s="746"/>
      <c r="G425" s="747"/>
    </row>
    <row r="426" spans="1:7" ht="13">
      <c r="A426" s="734"/>
      <c r="B426" s="1285" t="s">
        <v>448</v>
      </c>
      <c r="C426" s="1285"/>
      <c r="D426" s="1285"/>
      <c r="E426" s="1285"/>
      <c r="F426" s="1285"/>
      <c r="G426" s="1285"/>
    </row>
    <row r="427" spans="1:7" ht="13">
      <c r="A427" s="128"/>
      <c r="B427" s="748"/>
      <c r="C427" s="749"/>
      <c r="D427" s="749"/>
      <c r="E427" s="749"/>
      <c r="F427" s="749"/>
      <c r="G427" s="749"/>
    </row>
    <row r="428" spans="1:7">
      <c r="A428" s="397">
        <v>1991</v>
      </c>
      <c r="B428" s="177">
        <v>58.607287947065693</v>
      </c>
      <c r="C428" s="177">
        <v>114.3955236929922</v>
      </c>
      <c r="D428" s="177">
        <v>59.983053500435389</v>
      </c>
      <c r="E428" s="177">
        <v>31.939385344541659</v>
      </c>
      <c r="F428" s="177">
        <v>139.58036786619101</v>
      </c>
      <c r="G428" s="177">
        <v>56.42100296701517</v>
      </c>
    </row>
    <row r="429" spans="1:7">
      <c r="A429" s="397">
        <v>1992</v>
      </c>
      <c r="B429" s="177">
        <v>63.187548477127187</v>
      </c>
      <c r="C429" s="177">
        <v>98.967879955686783</v>
      </c>
      <c r="D429" s="177">
        <v>61.654649688158607</v>
      </c>
      <c r="E429" s="177">
        <v>29.56561351673794</v>
      </c>
      <c r="F429" s="177">
        <v>175.56579724925999</v>
      </c>
      <c r="G429" s="177">
        <v>63.326923994958761</v>
      </c>
    </row>
    <row r="430" spans="1:7">
      <c r="A430" s="397">
        <v>1993</v>
      </c>
      <c r="B430" s="177">
        <v>71.209233902671329</v>
      </c>
      <c r="C430" s="177">
        <v>120.9859327981558</v>
      </c>
      <c r="D430" s="177">
        <v>72.343058241247888</v>
      </c>
      <c r="E430" s="177">
        <v>36.77084987439936</v>
      </c>
      <c r="F430" s="177">
        <v>205.25428463594761</v>
      </c>
      <c r="G430" s="177">
        <v>69.540640144680751</v>
      </c>
    </row>
    <row r="431" spans="1:7">
      <c r="A431" s="397">
        <v>1994</v>
      </c>
      <c r="B431" s="177">
        <v>78.289463645911795</v>
      </c>
      <c r="C431" s="177">
        <v>89.207981126478856</v>
      </c>
      <c r="D431" s="177">
        <v>82.137172060917607</v>
      </c>
      <c r="E431" s="177">
        <v>40.69114834596909</v>
      </c>
      <c r="F431" s="177">
        <v>235.6232984798115</v>
      </c>
      <c r="G431" s="177">
        <v>76.206078329135593</v>
      </c>
    </row>
    <row r="432" spans="1:7">
      <c r="A432" s="397">
        <v>1995</v>
      </c>
      <c r="B432" s="177">
        <v>81.70363517840677</v>
      </c>
      <c r="C432" s="177">
        <v>93.24236366877669</v>
      </c>
      <c r="D432" s="177">
        <v>82.992737144738811</v>
      </c>
      <c r="E432" s="177">
        <v>43.447624078661093</v>
      </c>
      <c r="F432" s="177">
        <v>231.72825810298551</v>
      </c>
      <c r="G432" s="177">
        <v>80.943538338425526</v>
      </c>
    </row>
    <row r="433" spans="1:7">
      <c r="A433" s="397">
        <v>1996</v>
      </c>
      <c r="B433" s="177">
        <v>84.491919961353517</v>
      </c>
      <c r="C433" s="177">
        <v>91.682102567181573</v>
      </c>
      <c r="D433" s="177">
        <v>85.996579968039384</v>
      </c>
      <c r="E433" s="177">
        <v>45.551161102157579</v>
      </c>
      <c r="F433" s="177">
        <v>229.17004255031509</v>
      </c>
      <c r="G433" s="177">
        <v>83.791113810639104</v>
      </c>
    </row>
    <row r="434" spans="1:7">
      <c r="A434" s="397">
        <v>1997</v>
      </c>
      <c r="B434" s="177">
        <v>86.776527465891874</v>
      </c>
      <c r="C434" s="177">
        <v>94.652702296417104</v>
      </c>
      <c r="D434" s="177">
        <v>88.454922602318575</v>
      </c>
      <c r="E434" s="177">
        <v>51.519517349071357</v>
      </c>
      <c r="F434" s="177">
        <v>227.6706924017368</v>
      </c>
      <c r="G434" s="177">
        <v>85.969458424628996</v>
      </c>
    </row>
    <row r="435" spans="1:7">
      <c r="A435" s="397">
        <v>1998</v>
      </c>
      <c r="B435" s="177">
        <v>87.240715907156158</v>
      </c>
      <c r="C435" s="177">
        <v>97.890123324989744</v>
      </c>
      <c r="D435" s="177">
        <v>82.125487083365982</v>
      </c>
      <c r="E435" s="177">
        <v>51.034236794060668</v>
      </c>
      <c r="F435" s="177">
        <v>200.78141622735669</v>
      </c>
      <c r="G435" s="177">
        <v>89.736735190348824</v>
      </c>
    </row>
    <row r="436" spans="1:7">
      <c r="A436" s="397">
        <v>1999</v>
      </c>
      <c r="B436" s="177">
        <v>88.232239620972337</v>
      </c>
      <c r="C436" s="177">
        <v>114.825861829461</v>
      </c>
      <c r="D436" s="177">
        <v>81.376723104594745</v>
      </c>
      <c r="E436" s="177">
        <v>55.36993745782096</v>
      </c>
      <c r="F436" s="177">
        <v>179.2465262246364</v>
      </c>
      <c r="G436" s="177">
        <v>91.031266542779704</v>
      </c>
    </row>
    <row r="437" spans="1:7">
      <c r="A437" s="397">
        <v>2000</v>
      </c>
      <c r="B437" s="177">
        <v>89.489827869503955</v>
      </c>
      <c r="C437" s="177">
        <v>97.812869884925078</v>
      </c>
      <c r="D437" s="177">
        <v>83.88153112812499</v>
      </c>
      <c r="E437" s="177">
        <v>65.065092683833598</v>
      </c>
      <c r="F437" s="177">
        <v>155.2477912076416</v>
      </c>
      <c r="G437" s="177">
        <v>92.287176542901108</v>
      </c>
    </row>
    <row r="438" spans="1:7">
      <c r="A438" s="397">
        <v>2001</v>
      </c>
      <c r="B438" s="177">
        <v>89.142347600192025</v>
      </c>
      <c r="C438" s="177">
        <v>91.849172698893867</v>
      </c>
      <c r="D438" s="177">
        <v>80.827027139070964</v>
      </c>
      <c r="E438" s="177">
        <v>67.760657197250737</v>
      </c>
      <c r="F438" s="177">
        <v>130.3716179552371</v>
      </c>
      <c r="G438" s="177">
        <v>93.448450589198416</v>
      </c>
    </row>
    <row r="439" spans="1:7">
      <c r="A439" s="397">
        <v>2002</v>
      </c>
      <c r="B439" s="177">
        <v>91.428494022079434</v>
      </c>
      <c r="C439" s="177">
        <v>87.342332412785098</v>
      </c>
      <c r="D439" s="177">
        <v>81.313604291618631</v>
      </c>
      <c r="E439" s="177">
        <v>70.212313292190274</v>
      </c>
      <c r="F439" s="177">
        <v>125.81189515153859</v>
      </c>
      <c r="G439" s="177">
        <v>96.903759401046514</v>
      </c>
    </row>
    <row r="440" spans="1:7">
      <c r="A440" s="397">
        <v>2003</v>
      </c>
      <c r="B440" s="177">
        <v>91.23660357277754</v>
      </c>
      <c r="C440" s="177">
        <v>91.365383794944265</v>
      </c>
      <c r="D440" s="177">
        <v>82.097545930894839</v>
      </c>
      <c r="E440" s="177">
        <v>72.977054823949885</v>
      </c>
      <c r="F440" s="177">
        <v>114.0871405179121</v>
      </c>
      <c r="G440" s="177">
        <v>96.095941488485849</v>
      </c>
    </row>
    <row r="441" spans="1:7">
      <c r="A441" s="397">
        <v>2004</v>
      </c>
      <c r="B441" s="177">
        <v>92.562388245211196</v>
      </c>
      <c r="C441" s="177">
        <v>125.63597107234651</v>
      </c>
      <c r="D441" s="177">
        <v>84.023785234964365</v>
      </c>
      <c r="E441" s="177">
        <v>77.396758786965506</v>
      </c>
      <c r="F441" s="177">
        <v>111.2512879021867</v>
      </c>
      <c r="G441" s="177">
        <v>96.076168365800726</v>
      </c>
    </row>
    <row r="442" spans="1:7">
      <c r="A442" s="397">
        <v>2005</v>
      </c>
      <c r="B442" s="177">
        <v>91.991278043731171</v>
      </c>
      <c r="C442" s="177">
        <v>76.030870193587845</v>
      </c>
      <c r="D442" s="177">
        <v>87.298086671345857</v>
      </c>
      <c r="E442" s="177">
        <v>84.674496351725438</v>
      </c>
      <c r="F442" s="177">
        <v>101.3628296708621</v>
      </c>
      <c r="G442" s="177">
        <v>95.105632557653422</v>
      </c>
    </row>
    <row r="443" spans="1:7">
      <c r="A443" s="397">
        <v>2006</v>
      </c>
      <c r="B443" s="177">
        <v>95.434401122334634</v>
      </c>
      <c r="C443" s="177">
        <v>66.893746103231834</v>
      </c>
      <c r="D443" s="177">
        <v>92.283659473750916</v>
      </c>
      <c r="E443" s="177">
        <v>94.623802618460715</v>
      </c>
      <c r="F443" s="177">
        <v>97.23618185317909</v>
      </c>
      <c r="G443" s="177">
        <v>98.221035032591374</v>
      </c>
    </row>
    <row r="444" spans="1:7">
      <c r="A444" s="397">
        <v>2007</v>
      </c>
      <c r="B444" s="177">
        <v>97.963312462961895</v>
      </c>
      <c r="C444" s="177">
        <v>102.64652598289589</v>
      </c>
      <c r="D444" s="177">
        <v>98.313235726481508</v>
      </c>
      <c r="E444" s="177">
        <v>100.6586085635298</v>
      </c>
      <c r="F444" s="177">
        <v>98.874451780884854</v>
      </c>
      <c r="G444" s="177">
        <v>97.919997202898088</v>
      </c>
    </row>
    <row r="445" spans="1:7">
      <c r="A445" s="397">
        <v>2008</v>
      </c>
      <c r="B445" s="177">
        <v>98.315018616948024</v>
      </c>
      <c r="C445" s="177">
        <v>135.03298872428951</v>
      </c>
      <c r="D445" s="177">
        <v>97.160411185635652</v>
      </c>
      <c r="E445" s="177">
        <v>103.3294925701652</v>
      </c>
      <c r="F445" s="177">
        <v>98.853833936099207</v>
      </c>
      <c r="G445" s="177">
        <v>98.066562639635464</v>
      </c>
    </row>
    <row r="446" spans="1:7">
      <c r="A446" s="397">
        <v>2009</v>
      </c>
      <c r="B446" s="177">
        <v>92.397432647838713</v>
      </c>
      <c r="C446" s="177">
        <v>123.75111530136419</v>
      </c>
      <c r="D446" s="177">
        <v>83.849619900302343</v>
      </c>
      <c r="E446" s="177">
        <v>77.254291650999875</v>
      </c>
      <c r="F446" s="177">
        <v>98.716967488041178</v>
      </c>
      <c r="G446" s="177">
        <v>95.962856358015983</v>
      </c>
    </row>
    <row r="447" spans="1:7">
      <c r="A447" s="397">
        <v>2010</v>
      </c>
      <c r="B447" s="177">
        <v>96.726139250857315</v>
      </c>
      <c r="C447" s="177">
        <v>113.8418977762236</v>
      </c>
      <c r="D447" s="177">
        <v>96.402469811984957</v>
      </c>
      <c r="E447" s="177">
        <v>97.078608882215576</v>
      </c>
      <c r="F447" s="177">
        <v>104.46295215425449</v>
      </c>
      <c r="G447" s="177">
        <v>96.474686897796161</v>
      </c>
    </row>
    <row r="448" spans="1:7">
      <c r="A448" s="397">
        <v>2011</v>
      </c>
      <c r="B448" s="177">
        <v>96.210900147004722</v>
      </c>
      <c r="C448" s="177">
        <v>112.3829829954429</v>
      </c>
      <c r="D448" s="177">
        <v>92.414742534609289</v>
      </c>
      <c r="E448" s="177">
        <v>91.505070010456635</v>
      </c>
      <c r="F448" s="177">
        <v>109.9580049620903</v>
      </c>
      <c r="G448" s="177">
        <v>97.677127824610423</v>
      </c>
    </row>
    <row r="449" spans="1:7">
      <c r="A449" s="397">
        <v>2012</v>
      </c>
      <c r="B449" s="177">
        <v>98.796437175259996</v>
      </c>
      <c r="C449" s="177">
        <v>126.3272817949229</v>
      </c>
      <c r="D449" s="177">
        <v>97.419200023878901</v>
      </c>
      <c r="E449" s="177">
        <v>93.171213212595717</v>
      </c>
      <c r="F449" s="177">
        <v>108.8906501919738</v>
      </c>
      <c r="G449" s="177">
        <v>98.655213927035703</v>
      </c>
    </row>
    <row r="450" spans="1:7">
      <c r="A450" s="397">
        <v>2013</v>
      </c>
      <c r="B450" s="177">
        <v>98.167685546387744</v>
      </c>
      <c r="C450" s="177">
        <v>115.5003369883777</v>
      </c>
      <c r="D450" s="177">
        <v>97.182284277093061</v>
      </c>
      <c r="E450" s="177">
        <v>96.753358766346523</v>
      </c>
      <c r="F450" s="177">
        <v>99.862674397763286</v>
      </c>
      <c r="G450" s="177">
        <v>98.161532254290009</v>
      </c>
    </row>
    <row r="451" spans="1:7">
      <c r="A451" s="397">
        <v>2014</v>
      </c>
      <c r="B451" s="177">
        <v>99.250822230325028</v>
      </c>
      <c r="C451" s="177">
        <v>130.28837789796151</v>
      </c>
      <c r="D451" s="177">
        <v>98.372675627266091</v>
      </c>
      <c r="E451" s="177">
        <v>97.587458259338916</v>
      </c>
      <c r="F451" s="177">
        <v>103.01495172410451</v>
      </c>
      <c r="G451" s="177">
        <v>98.702557889321994</v>
      </c>
    </row>
    <row r="452" spans="1:7">
      <c r="A452" s="397">
        <v>2015</v>
      </c>
      <c r="B452" s="743">
        <v>100</v>
      </c>
      <c r="C452" s="743">
        <v>100</v>
      </c>
      <c r="D452" s="743">
        <v>100</v>
      </c>
      <c r="E452" s="743">
        <v>100</v>
      </c>
      <c r="F452" s="743">
        <v>100</v>
      </c>
      <c r="G452" s="743">
        <v>100</v>
      </c>
    </row>
    <row r="453" spans="1:7">
      <c r="A453" s="397">
        <v>2016</v>
      </c>
      <c r="B453" s="177">
        <v>101.79559295136427</v>
      </c>
      <c r="C453" s="177">
        <v>104.57302180408676</v>
      </c>
      <c r="D453" s="177">
        <v>102.96088072508498</v>
      </c>
      <c r="E453" s="177">
        <v>103.56017514582634</v>
      </c>
      <c r="F453" s="177">
        <v>101.34900961427083</v>
      </c>
      <c r="G453" s="177">
        <v>101.14819602618388</v>
      </c>
    </row>
    <row r="454" spans="1:7">
      <c r="A454" s="397">
        <v>2017</v>
      </c>
      <c r="B454" s="177">
        <v>102.78613495023805</v>
      </c>
      <c r="C454" s="177">
        <v>96.872010600861813</v>
      </c>
      <c r="D454" s="177">
        <v>102.94721525310459</v>
      </c>
      <c r="E454" s="177">
        <v>103.31229193306513</v>
      </c>
      <c r="F454" s="177">
        <v>98.252299119567269</v>
      </c>
      <c r="G454" s="177">
        <v>102.88719477529199</v>
      </c>
    </row>
    <row r="455" spans="1:7">
      <c r="A455" s="397">
        <v>2018</v>
      </c>
      <c r="B455" s="177">
        <v>102.80107761689219</v>
      </c>
      <c r="C455" s="177">
        <v>84.364185220684149</v>
      </c>
      <c r="D455" s="177">
        <v>102.28261429985378</v>
      </c>
      <c r="E455" s="177">
        <v>102.23008215066076</v>
      </c>
      <c r="F455" s="177">
        <v>102.23586688854084</v>
      </c>
      <c r="G455" s="177">
        <v>103.7187222643084</v>
      </c>
    </row>
    <row r="456" spans="1:7">
      <c r="A456" s="397">
        <v>2019</v>
      </c>
      <c r="B456" s="177">
        <v>102.91020769178589</v>
      </c>
      <c r="C456" s="177">
        <v>85.229613727887468</v>
      </c>
      <c r="D456" s="177">
        <v>101.09096999518046</v>
      </c>
      <c r="E456" s="177">
        <v>100.13890191276882</v>
      </c>
      <c r="F456" s="177">
        <v>108.57403978915701</v>
      </c>
      <c r="G456" s="177">
        <v>104.44012488306798</v>
      </c>
    </row>
    <row r="457" spans="1:7" ht="13">
      <c r="A457" s="125"/>
      <c r="B457" s="745"/>
      <c r="C457" s="745"/>
      <c r="D457" s="745"/>
      <c r="E457" s="746"/>
      <c r="F457" s="746"/>
      <c r="G457" s="747"/>
    </row>
    <row r="458" spans="1:7" ht="13">
      <c r="A458" s="734"/>
      <c r="B458" s="1285" t="s">
        <v>449</v>
      </c>
      <c r="C458" s="1285"/>
      <c r="D458" s="1285"/>
      <c r="E458" s="1285"/>
      <c r="F458" s="1285"/>
      <c r="G458" s="1285"/>
    </row>
    <row r="459" spans="1:7" ht="13">
      <c r="A459" s="128"/>
      <c r="B459" s="748"/>
      <c r="C459" s="749"/>
      <c r="D459" s="749"/>
      <c r="E459" s="749"/>
      <c r="F459" s="749"/>
      <c r="G459" s="749"/>
    </row>
    <row r="460" spans="1:7">
      <c r="A460" s="397">
        <v>1991</v>
      </c>
      <c r="B460" s="177">
        <v>79.296394290750825</v>
      </c>
      <c r="C460" s="177">
        <v>176.62658191552529</v>
      </c>
      <c r="D460" s="177">
        <v>95.330849988000097</v>
      </c>
      <c r="E460" s="177">
        <v>93.768036378469887</v>
      </c>
      <c r="F460" s="177">
        <v>116.1571209784989</v>
      </c>
      <c r="G460" s="177">
        <v>72.901910445910602</v>
      </c>
    </row>
    <row r="461" spans="1:7">
      <c r="A461" s="397">
        <v>1992</v>
      </c>
      <c r="B461" s="177">
        <v>80.273789479988963</v>
      </c>
      <c r="C461" s="177">
        <v>159.1462622894158</v>
      </c>
      <c r="D461" s="177">
        <v>94.700445717576287</v>
      </c>
      <c r="E461" s="177">
        <v>91.660374661177414</v>
      </c>
      <c r="F461" s="177">
        <v>120.8168784748291</v>
      </c>
      <c r="G461" s="177">
        <v>74.646854833270936</v>
      </c>
    </row>
    <row r="462" spans="1:7">
      <c r="A462" s="397">
        <v>1993</v>
      </c>
      <c r="B462" s="177">
        <v>78.7997006293824</v>
      </c>
      <c r="C462" s="177">
        <v>156.27891827920209</v>
      </c>
      <c r="D462" s="177">
        <v>90.874870310884504</v>
      </c>
      <c r="E462" s="177">
        <v>86.873065351530485</v>
      </c>
      <c r="F462" s="177">
        <v>117.1719415370171</v>
      </c>
      <c r="G462" s="177">
        <v>73.956620408865561</v>
      </c>
    </row>
    <row r="463" spans="1:7">
      <c r="A463" s="397">
        <v>1994</v>
      </c>
      <c r="B463" s="177">
        <v>79.30141244079995</v>
      </c>
      <c r="C463" s="177">
        <v>97.833946192668307</v>
      </c>
      <c r="D463" s="177">
        <v>92.892652254745514</v>
      </c>
      <c r="E463" s="177">
        <v>88.614991219541366</v>
      </c>
      <c r="F463" s="177">
        <v>120.4607359210377</v>
      </c>
      <c r="G463" s="177">
        <v>74.789487840915001</v>
      </c>
    </row>
    <row r="464" spans="1:7">
      <c r="A464" s="397">
        <v>1995</v>
      </c>
      <c r="B464" s="177">
        <v>80.819461399560666</v>
      </c>
      <c r="C464" s="177">
        <v>104.21341737343791</v>
      </c>
      <c r="D464" s="177">
        <v>92.871814485638126</v>
      </c>
      <c r="E464" s="177">
        <v>87.846219931855046</v>
      </c>
      <c r="F464" s="177">
        <v>118.910866423833</v>
      </c>
      <c r="G464" s="177">
        <v>76.700044077398914</v>
      </c>
    </row>
    <row r="465" spans="1:7">
      <c r="A465" s="397">
        <v>1996</v>
      </c>
      <c r="B465" s="177">
        <v>81.861099303090242</v>
      </c>
      <c r="C465" s="177">
        <v>108.8008665599438</v>
      </c>
      <c r="D465" s="177">
        <v>89.283479452250504</v>
      </c>
      <c r="E465" s="177">
        <v>82.388763169367564</v>
      </c>
      <c r="F465" s="177">
        <v>108.7137280490732</v>
      </c>
      <c r="G465" s="177">
        <v>79.156691684193547</v>
      </c>
    </row>
    <row r="466" spans="1:7">
      <c r="A466" s="397">
        <v>1997</v>
      </c>
      <c r="B466" s="177">
        <v>83.790955512209905</v>
      </c>
      <c r="C466" s="177">
        <v>110.6771686621082</v>
      </c>
      <c r="D466" s="177">
        <v>89.358009303725652</v>
      </c>
      <c r="E466" s="177">
        <v>85.809615550349676</v>
      </c>
      <c r="F466" s="177">
        <v>107.43823667815759</v>
      </c>
      <c r="G466" s="177">
        <v>81.695217603254548</v>
      </c>
    </row>
    <row r="467" spans="1:7">
      <c r="A467" s="397">
        <v>1998</v>
      </c>
      <c r="B467" s="177">
        <v>84.393623162426024</v>
      </c>
      <c r="C467" s="177">
        <v>106.00766133208541</v>
      </c>
      <c r="D467" s="177">
        <v>88.523245436320437</v>
      </c>
      <c r="E467" s="177">
        <v>85.203128441757187</v>
      </c>
      <c r="F467" s="177">
        <v>105.2745262054766</v>
      </c>
      <c r="G467" s="177">
        <v>82.869982048481873</v>
      </c>
    </row>
    <row r="468" spans="1:7">
      <c r="A468" s="397">
        <v>1999</v>
      </c>
      <c r="B468" s="177">
        <v>84.829685946975246</v>
      </c>
      <c r="C468" s="177">
        <v>114.1558758261781</v>
      </c>
      <c r="D468" s="177">
        <v>88.843502289494026</v>
      </c>
      <c r="E468" s="177">
        <v>84.991929166695456</v>
      </c>
      <c r="F468" s="177">
        <v>107.1051226303332</v>
      </c>
      <c r="G468" s="177">
        <v>83.184839834126336</v>
      </c>
    </row>
    <row r="469" spans="1:7">
      <c r="A469" s="397">
        <v>2000</v>
      </c>
      <c r="B469" s="177">
        <v>87.126306200790523</v>
      </c>
      <c r="C469" s="177">
        <v>112.3675450786083</v>
      </c>
      <c r="D469" s="177">
        <v>91.064893575514844</v>
      </c>
      <c r="E469" s="177">
        <v>89.223908284156494</v>
      </c>
      <c r="F469" s="177">
        <v>106.2173291911168</v>
      </c>
      <c r="G469" s="177">
        <v>85.589087809753295</v>
      </c>
    </row>
    <row r="470" spans="1:7">
      <c r="A470" s="397">
        <v>2001</v>
      </c>
      <c r="B470" s="177">
        <v>88.579667457413862</v>
      </c>
      <c r="C470" s="177">
        <v>107.1936431411937</v>
      </c>
      <c r="D470" s="177">
        <v>89.876447625990636</v>
      </c>
      <c r="E470" s="177">
        <v>90.764649941211971</v>
      </c>
      <c r="F470" s="177">
        <v>98.434714010330865</v>
      </c>
      <c r="G470" s="177">
        <v>88.020571838631284</v>
      </c>
    </row>
    <row r="471" spans="1:7">
      <c r="A471" s="397">
        <v>2002</v>
      </c>
      <c r="B471" s="177">
        <v>87.085888417235964</v>
      </c>
      <c r="C471" s="177">
        <v>99.225221365190933</v>
      </c>
      <c r="D471" s="177">
        <v>86.020070182862796</v>
      </c>
      <c r="E471" s="177">
        <v>85.354543324670914</v>
      </c>
      <c r="F471" s="177">
        <v>97.134631950778143</v>
      </c>
      <c r="G471" s="177">
        <v>87.429571627279458</v>
      </c>
    </row>
    <row r="472" spans="1:7">
      <c r="A472" s="397">
        <v>2003</v>
      </c>
      <c r="B472" s="177">
        <v>86.896861464570037</v>
      </c>
      <c r="C472" s="177">
        <v>107.02245390683331</v>
      </c>
      <c r="D472" s="177">
        <v>88.456628499155528</v>
      </c>
      <c r="E472" s="177">
        <v>89.39028155699549</v>
      </c>
      <c r="F472" s="177">
        <v>93.745247197551549</v>
      </c>
      <c r="G472" s="177">
        <v>86.239935918090865</v>
      </c>
    </row>
    <row r="473" spans="1:7">
      <c r="A473" s="397">
        <v>2004</v>
      </c>
      <c r="B473" s="177">
        <v>88.706045315448364</v>
      </c>
      <c r="C473" s="177">
        <v>130.88340128275499</v>
      </c>
      <c r="D473" s="177">
        <v>90.454513647171567</v>
      </c>
      <c r="E473" s="177">
        <v>92.629596840477504</v>
      </c>
      <c r="F473" s="177">
        <v>87.787582103823837</v>
      </c>
      <c r="G473" s="177">
        <v>87.577324848459213</v>
      </c>
    </row>
    <row r="474" spans="1:7">
      <c r="A474" s="397">
        <v>2005</v>
      </c>
      <c r="B474" s="177">
        <v>88.880613224699516</v>
      </c>
      <c r="C474" s="177">
        <v>88.328767452439877</v>
      </c>
      <c r="D474" s="177">
        <v>90.967365957860849</v>
      </c>
      <c r="E474" s="177">
        <v>93.108938688710097</v>
      </c>
      <c r="F474" s="177">
        <v>90.215214926097573</v>
      </c>
      <c r="G474" s="177">
        <v>88.366219581936278</v>
      </c>
    </row>
    <row r="475" spans="1:7">
      <c r="A475" s="397">
        <v>2006</v>
      </c>
      <c r="B475" s="177">
        <v>91.428527364645987</v>
      </c>
      <c r="C475" s="177">
        <v>92.388513131922167</v>
      </c>
      <c r="D475" s="177">
        <v>96.22380947269906</v>
      </c>
      <c r="E475" s="177">
        <v>102.431847590947</v>
      </c>
      <c r="F475" s="177">
        <v>92.835214348790515</v>
      </c>
      <c r="G475" s="177">
        <v>90.056272872276708</v>
      </c>
    </row>
    <row r="476" spans="1:7">
      <c r="A476" s="397">
        <v>2007</v>
      </c>
      <c r="B476" s="177">
        <v>93.049760095196817</v>
      </c>
      <c r="C476" s="177">
        <v>111.6531088327752</v>
      </c>
      <c r="D476" s="177">
        <v>94.973170361165927</v>
      </c>
      <c r="E476" s="177">
        <v>102.4861228126457</v>
      </c>
      <c r="F476" s="177">
        <v>86.751757496648338</v>
      </c>
      <c r="G476" s="177">
        <v>92.237178528269112</v>
      </c>
    </row>
    <row r="477" spans="1:7">
      <c r="A477" s="397">
        <v>2008</v>
      </c>
      <c r="B477" s="177">
        <v>95.462389046556183</v>
      </c>
      <c r="C477" s="177">
        <v>148.64205219323441</v>
      </c>
      <c r="D477" s="177">
        <v>94.785910048727516</v>
      </c>
      <c r="E477" s="177">
        <v>105.8552697050981</v>
      </c>
      <c r="F477" s="177">
        <v>86.763899867545888</v>
      </c>
      <c r="G477" s="177">
        <v>94.899456990944557</v>
      </c>
    </row>
    <row r="478" spans="1:7">
      <c r="A478" s="397">
        <v>2009</v>
      </c>
      <c r="B478" s="177">
        <v>91.518681947486044</v>
      </c>
      <c r="C478" s="177">
        <v>131.07779800024639</v>
      </c>
      <c r="D478" s="177">
        <v>83.783386522481337</v>
      </c>
      <c r="E478" s="177">
        <v>85.384826809659273</v>
      </c>
      <c r="F478" s="177">
        <v>86.199878734688596</v>
      </c>
      <c r="G478" s="177">
        <v>93.511737625886525</v>
      </c>
    </row>
    <row r="479" spans="1:7">
      <c r="A479" s="397">
        <v>2010</v>
      </c>
      <c r="B479" s="177">
        <v>92.628037137917318</v>
      </c>
      <c r="C479" s="177">
        <v>113.31577587870591</v>
      </c>
      <c r="D479" s="177">
        <v>88.513918486934926</v>
      </c>
      <c r="E479" s="177">
        <v>90.967842674859739</v>
      </c>
      <c r="F479" s="177">
        <v>95.094503575717511</v>
      </c>
      <c r="G479" s="177">
        <v>93.649747348420803</v>
      </c>
    </row>
    <row r="480" spans="1:7">
      <c r="A480" s="397">
        <v>2011</v>
      </c>
      <c r="B480" s="177">
        <v>95.286395133901806</v>
      </c>
      <c r="C480" s="177">
        <v>106.63836014725629</v>
      </c>
      <c r="D480" s="177">
        <v>92.238226270506601</v>
      </c>
      <c r="E480" s="177">
        <v>99.752347843426705</v>
      </c>
      <c r="F480" s="177">
        <v>95.795524246001349</v>
      </c>
      <c r="G480" s="177">
        <v>96.123968501681503</v>
      </c>
    </row>
    <row r="481" spans="1:7">
      <c r="A481" s="397">
        <v>2012</v>
      </c>
      <c r="B481" s="177">
        <v>97.944755474388586</v>
      </c>
      <c r="C481" s="177">
        <v>106.9062325506946</v>
      </c>
      <c r="D481" s="177">
        <v>96.338226981354765</v>
      </c>
      <c r="E481" s="177">
        <v>97.586111165340867</v>
      </c>
      <c r="F481" s="177">
        <v>99.017600397149735</v>
      </c>
      <c r="G481" s="177">
        <v>98.361995671764333</v>
      </c>
    </row>
    <row r="482" spans="1:7">
      <c r="A482" s="397">
        <v>2013</v>
      </c>
      <c r="B482" s="177">
        <v>97.182886527994356</v>
      </c>
      <c r="C482" s="177">
        <v>109.3719308870306</v>
      </c>
      <c r="D482" s="177">
        <v>96.608557695185894</v>
      </c>
      <c r="E482" s="177">
        <v>98.171559308495816</v>
      </c>
      <c r="F482" s="177">
        <v>98.136811215094326</v>
      </c>
      <c r="G482" s="177">
        <v>97.191727317647619</v>
      </c>
    </row>
    <row r="483" spans="1:7">
      <c r="A483" s="397">
        <v>2014</v>
      </c>
      <c r="B483" s="177">
        <v>98.896174089142349</v>
      </c>
      <c r="C483" s="177">
        <v>126.059085144422</v>
      </c>
      <c r="D483" s="177">
        <v>99.806881629348837</v>
      </c>
      <c r="E483" s="177">
        <v>101.7641945248145</v>
      </c>
      <c r="F483" s="177">
        <v>100.3669187201989</v>
      </c>
      <c r="G483" s="177">
        <v>98.099609488014153</v>
      </c>
    </row>
    <row r="484" spans="1:7">
      <c r="A484" s="397">
        <v>2015</v>
      </c>
      <c r="B484" s="743">
        <v>100</v>
      </c>
      <c r="C484" s="743">
        <v>100</v>
      </c>
      <c r="D484" s="743">
        <v>100</v>
      </c>
      <c r="E484" s="743">
        <v>100</v>
      </c>
      <c r="F484" s="743">
        <v>100</v>
      </c>
      <c r="G484" s="743">
        <v>100</v>
      </c>
    </row>
    <row r="485" spans="1:7">
      <c r="A485" s="397">
        <v>2016</v>
      </c>
      <c r="B485" s="177">
        <v>102.42801193623053</v>
      </c>
      <c r="C485" s="177">
        <v>91.876943756541621</v>
      </c>
      <c r="D485" s="177">
        <v>105.55825493448489</v>
      </c>
      <c r="E485" s="177">
        <v>107.66783893594584</v>
      </c>
      <c r="F485" s="177">
        <v>101.41110433868523</v>
      </c>
      <c r="G485" s="177">
        <v>101.58990948665804</v>
      </c>
    </row>
    <row r="486" spans="1:7">
      <c r="A486" s="397">
        <v>2017</v>
      </c>
      <c r="B486" s="177">
        <v>105.13147346239349</v>
      </c>
      <c r="C486" s="177">
        <v>93.370659711626374</v>
      </c>
      <c r="D486" s="177">
        <v>109.59327370005408</v>
      </c>
      <c r="E486" s="177">
        <v>113.55687019203303</v>
      </c>
      <c r="F486" s="177">
        <v>102.66775804374103</v>
      </c>
      <c r="G486" s="177">
        <v>103.88430516339673</v>
      </c>
    </row>
    <row r="487" spans="1:7">
      <c r="A487" s="397">
        <v>2018</v>
      </c>
      <c r="B487" s="177">
        <v>106.82822944159129</v>
      </c>
      <c r="C487" s="177">
        <v>76.875225243015421</v>
      </c>
      <c r="D487" s="177">
        <v>112.38748005340389</v>
      </c>
      <c r="E487" s="177">
        <v>114.27645775009323</v>
      </c>
      <c r="F487" s="177">
        <v>106.63754838508353</v>
      </c>
      <c r="G487" s="177">
        <v>105.64052464738316</v>
      </c>
    </row>
    <row r="488" spans="1:7">
      <c r="A488" s="397">
        <v>2019</v>
      </c>
      <c r="B488" s="177">
        <v>107.85498372418341</v>
      </c>
      <c r="C488" s="177">
        <v>82.577946472855146</v>
      </c>
      <c r="D488" s="177">
        <v>111.07031654462462</v>
      </c>
      <c r="E488" s="177">
        <v>108.82938036501301</v>
      </c>
      <c r="F488" s="177">
        <v>113.19518739580154</v>
      </c>
      <c r="G488" s="177">
        <v>107.32125244658647</v>
      </c>
    </row>
    <row r="489" spans="1:7" ht="13">
      <c r="A489" s="125"/>
      <c r="B489" s="745"/>
      <c r="C489" s="745"/>
      <c r="D489" s="745"/>
      <c r="E489" s="746"/>
      <c r="F489" s="746"/>
      <c r="G489" s="747"/>
    </row>
    <row r="490" spans="1:7" ht="13">
      <c r="A490" s="734"/>
      <c r="B490" s="1285" t="s">
        <v>450</v>
      </c>
      <c r="C490" s="1285"/>
      <c r="D490" s="1285"/>
      <c r="E490" s="1285"/>
      <c r="F490" s="1285"/>
      <c r="G490" s="1285"/>
    </row>
    <row r="491" spans="1:7" ht="13">
      <c r="A491" s="128"/>
      <c r="B491" s="748"/>
      <c r="C491" s="749"/>
      <c r="D491" s="749"/>
      <c r="E491" s="749"/>
      <c r="F491" s="749"/>
      <c r="G491" s="749"/>
    </row>
    <row r="492" spans="1:7">
      <c r="A492" s="397">
        <v>1991</v>
      </c>
      <c r="B492" s="177">
        <v>47.245541194553716</v>
      </c>
      <c r="C492" s="177">
        <v>128.07639808804379</v>
      </c>
      <c r="D492" s="177">
        <v>40.148541669533849</v>
      </c>
      <c r="E492" s="177">
        <v>19.451104461391921</v>
      </c>
      <c r="F492" s="177">
        <v>117.75437691544499</v>
      </c>
      <c r="G492" s="177">
        <v>49.990384533150788</v>
      </c>
    </row>
    <row r="493" spans="1:7">
      <c r="A493" s="397">
        <v>1992</v>
      </c>
      <c r="B493" s="177">
        <v>54.774359323396823</v>
      </c>
      <c r="C493" s="177">
        <v>148.30529702523941</v>
      </c>
      <c r="D493" s="177">
        <v>48.136118296803907</v>
      </c>
      <c r="E493" s="177">
        <v>20.444105669254789</v>
      </c>
      <c r="F493" s="177">
        <v>168.48368370270549</v>
      </c>
      <c r="G493" s="177">
        <v>56.942165539090901</v>
      </c>
    </row>
    <row r="494" spans="1:7">
      <c r="A494" s="397">
        <v>1993</v>
      </c>
      <c r="B494" s="177">
        <v>61.81145773741796</v>
      </c>
      <c r="C494" s="177">
        <v>147.62288279480191</v>
      </c>
      <c r="D494" s="177">
        <v>57.545619124969562</v>
      </c>
      <c r="E494" s="177">
        <v>25.519430499040119</v>
      </c>
      <c r="F494" s="177">
        <v>194.21166922296439</v>
      </c>
      <c r="G494" s="177">
        <v>62.599579295720737</v>
      </c>
    </row>
    <row r="495" spans="1:7">
      <c r="A495" s="397">
        <v>1994</v>
      </c>
      <c r="B495" s="177">
        <v>69.161772868683514</v>
      </c>
      <c r="C495" s="177">
        <v>103.63276577883011</v>
      </c>
      <c r="D495" s="177">
        <v>67.711826012954077</v>
      </c>
      <c r="E495" s="177">
        <v>33.254523877579672</v>
      </c>
      <c r="F495" s="177">
        <v>220.1706160299087</v>
      </c>
      <c r="G495" s="177">
        <v>69.108191620138285</v>
      </c>
    </row>
    <row r="496" spans="1:7">
      <c r="A496" s="397">
        <v>1995</v>
      </c>
      <c r="B496" s="177">
        <v>71.933850011346266</v>
      </c>
      <c r="C496" s="177">
        <v>108.91280967906199</v>
      </c>
      <c r="D496" s="177">
        <v>66.515427099860148</v>
      </c>
      <c r="E496" s="177">
        <v>35.735112799509047</v>
      </c>
      <c r="F496" s="177">
        <v>202.6803468253153</v>
      </c>
      <c r="G496" s="177">
        <v>74.100653836091581</v>
      </c>
    </row>
    <row r="497" spans="1:7">
      <c r="A497" s="397">
        <v>1996</v>
      </c>
      <c r="B497" s="177">
        <v>73.982228768879907</v>
      </c>
      <c r="C497" s="177">
        <v>112.3202517653891</v>
      </c>
      <c r="D497" s="177">
        <v>66.938612591682883</v>
      </c>
      <c r="E497" s="177">
        <v>38.805117446770623</v>
      </c>
      <c r="F497" s="177">
        <v>184.32401519412301</v>
      </c>
      <c r="G497" s="177">
        <v>77.05759711258915</v>
      </c>
    </row>
    <row r="498" spans="1:7">
      <c r="A498" s="397">
        <v>1997</v>
      </c>
      <c r="B498" s="177">
        <v>76.333965548374579</v>
      </c>
      <c r="C498" s="177">
        <v>116.89298988954469</v>
      </c>
      <c r="D498" s="177">
        <v>69.783965865021088</v>
      </c>
      <c r="E498" s="177">
        <v>43.138019469845531</v>
      </c>
      <c r="F498" s="177">
        <v>183.42567255520521</v>
      </c>
      <c r="G498" s="177">
        <v>79.067311882267177</v>
      </c>
    </row>
    <row r="499" spans="1:7">
      <c r="A499" s="397">
        <v>1998</v>
      </c>
      <c r="B499" s="177">
        <v>78.184438769662464</v>
      </c>
      <c r="C499" s="177">
        <v>118.6362847333658</v>
      </c>
      <c r="D499" s="177">
        <v>68.608601638627974</v>
      </c>
      <c r="E499" s="177">
        <v>45.610199323257952</v>
      </c>
      <c r="F499" s="177">
        <v>166.91389012403539</v>
      </c>
      <c r="G499" s="177">
        <v>82.642768422172523</v>
      </c>
    </row>
    <row r="500" spans="1:7">
      <c r="A500" s="397">
        <v>1999</v>
      </c>
      <c r="B500" s="177">
        <v>80.037816741585331</v>
      </c>
      <c r="C500" s="177">
        <v>131.89918940083811</v>
      </c>
      <c r="D500" s="177">
        <v>69.678839337452473</v>
      </c>
      <c r="E500" s="177">
        <v>50.022962787583893</v>
      </c>
      <c r="F500" s="177">
        <v>151.77102313504901</v>
      </c>
      <c r="G500" s="177">
        <v>84.67693244607446</v>
      </c>
    </row>
    <row r="501" spans="1:7">
      <c r="A501" s="397">
        <v>2000</v>
      </c>
      <c r="B501" s="177">
        <v>81.73902454559979</v>
      </c>
      <c r="C501" s="177">
        <v>120.5365425957586</v>
      </c>
      <c r="D501" s="177">
        <v>73.380055469007445</v>
      </c>
      <c r="E501" s="177">
        <v>58.093003534537168</v>
      </c>
      <c r="F501" s="177">
        <v>135.22976345679879</v>
      </c>
      <c r="G501" s="177">
        <v>85.537256834678573</v>
      </c>
    </row>
    <row r="502" spans="1:7">
      <c r="A502" s="397">
        <v>2001</v>
      </c>
      <c r="B502" s="177">
        <v>82.609751754934877</v>
      </c>
      <c r="C502" s="177">
        <v>120.6867611359629</v>
      </c>
      <c r="D502" s="177">
        <v>73.75720445076908</v>
      </c>
      <c r="E502" s="177">
        <v>61.297882794670279</v>
      </c>
      <c r="F502" s="177">
        <v>124.6438151262218</v>
      </c>
      <c r="G502" s="177">
        <v>86.694822292483053</v>
      </c>
    </row>
    <row r="503" spans="1:7" ht="12.65" customHeight="1">
      <c r="A503" s="397">
        <v>2002</v>
      </c>
      <c r="B503" s="177">
        <v>82.915865553628421</v>
      </c>
      <c r="C503" s="177">
        <v>115.1965281305613</v>
      </c>
      <c r="D503" s="177">
        <v>73.022216904737121</v>
      </c>
      <c r="E503" s="177">
        <v>61.935471149563767</v>
      </c>
      <c r="F503" s="177">
        <v>115.64621278459499</v>
      </c>
      <c r="G503" s="177">
        <v>87.71741688912148</v>
      </c>
    </row>
    <row r="504" spans="1:7" ht="13" customHeight="1">
      <c r="A504" s="397">
        <v>2003</v>
      </c>
      <c r="B504" s="177">
        <v>84.139920311482115</v>
      </c>
      <c r="C504" s="177">
        <v>117.5678627734457</v>
      </c>
      <c r="D504" s="177">
        <v>75.081840920325405</v>
      </c>
      <c r="E504" s="177">
        <v>65.766702434687218</v>
      </c>
      <c r="F504" s="177">
        <v>111.89940659881729</v>
      </c>
      <c r="G504" s="177">
        <v>88.477587933911863</v>
      </c>
    </row>
    <row r="505" spans="1:7" ht="12.65" customHeight="1">
      <c r="A505" s="397">
        <v>2004</v>
      </c>
      <c r="B505" s="177">
        <v>85.851346395448047</v>
      </c>
      <c r="C505" s="177">
        <v>153.41353945430799</v>
      </c>
      <c r="D505" s="177">
        <v>79.076289525619316</v>
      </c>
      <c r="E505" s="177">
        <v>72.006707316554085</v>
      </c>
      <c r="F505" s="177">
        <v>104.4534696515841</v>
      </c>
      <c r="G505" s="177">
        <v>88.304176338129125</v>
      </c>
    </row>
    <row r="506" spans="1:7">
      <c r="A506" s="397">
        <v>2005</v>
      </c>
      <c r="B506" s="177">
        <v>85.523841250142723</v>
      </c>
      <c r="C506" s="177">
        <v>96.339425712062891</v>
      </c>
      <c r="D506" s="177">
        <v>80.941519940606597</v>
      </c>
      <c r="E506" s="177">
        <v>75.011062789409635</v>
      </c>
      <c r="F506" s="177">
        <v>100.1851321344455</v>
      </c>
      <c r="G506" s="177">
        <v>87.868599985291667</v>
      </c>
    </row>
    <row r="507" spans="1:7">
      <c r="A507" s="397">
        <v>2006</v>
      </c>
      <c r="B507" s="177">
        <v>88.658139816451765</v>
      </c>
      <c r="C507" s="177">
        <v>87.199195503572284</v>
      </c>
      <c r="D507" s="177">
        <v>86.043697895703147</v>
      </c>
      <c r="E507" s="177">
        <v>82.682721597093646</v>
      </c>
      <c r="F507" s="177">
        <v>100.37848713295701</v>
      </c>
      <c r="G507" s="177">
        <v>90.233102525181565</v>
      </c>
    </row>
    <row r="508" spans="1:7">
      <c r="A508" s="397">
        <v>2007</v>
      </c>
      <c r="B508" s="177">
        <v>91.188040526090887</v>
      </c>
      <c r="C508" s="177">
        <v>124.2647107907804</v>
      </c>
      <c r="D508" s="177">
        <v>90.106441842666712</v>
      </c>
      <c r="E508" s="177">
        <v>87.435462517381737</v>
      </c>
      <c r="F508" s="177">
        <v>100.5838827366609</v>
      </c>
      <c r="G508" s="177">
        <v>91.23016953821076</v>
      </c>
    </row>
    <row r="509" spans="1:7">
      <c r="A509" s="397">
        <v>2008</v>
      </c>
      <c r="B509" s="177">
        <v>90.961351119824215</v>
      </c>
      <c r="C509" s="177">
        <v>130.6933879737806</v>
      </c>
      <c r="D509" s="177">
        <v>88.213309758078992</v>
      </c>
      <c r="E509" s="177">
        <v>87.760690469822691</v>
      </c>
      <c r="F509" s="177">
        <v>100.1019048085122</v>
      </c>
      <c r="G509" s="177">
        <v>91.748141015622252</v>
      </c>
    </row>
    <row r="510" spans="1:7">
      <c r="A510" s="397">
        <v>2009</v>
      </c>
      <c r="B510" s="177">
        <v>85.712241262084433</v>
      </c>
      <c r="C510" s="177">
        <v>126.8803955204274</v>
      </c>
      <c r="D510" s="177">
        <v>75.739258551029835</v>
      </c>
      <c r="E510" s="177">
        <v>70.310950189272774</v>
      </c>
      <c r="F510" s="177">
        <v>96.556404078789384</v>
      </c>
      <c r="G510" s="177">
        <v>90.260572088044754</v>
      </c>
    </row>
    <row r="511" spans="1:7">
      <c r="A511" s="397">
        <v>2010</v>
      </c>
      <c r="B511" s="177">
        <v>90.173329438484586</v>
      </c>
      <c r="C511" s="177">
        <v>109.4209488750549</v>
      </c>
      <c r="D511" s="177">
        <v>87.813781183012097</v>
      </c>
      <c r="E511" s="177">
        <v>84.88869138314702</v>
      </c>
      <c r="F511" s="177">
        <v>103.6498598712533</v>
      </c>
      <c r="G511" s="177">
        <v>90.99124868576969</v>
      </c>
    </row>
    <row r="512" spans="1:7">
      <c r="A512" s="397">
        <v>2011</v>
      </c>
      <c r="B512" s="177">
        <v>94.262812266996193</v>
      </c>
      <c r="C512" s="177">
        <v>116.5990506843936</v>
      </c>
      <c r="D512" s="177">
        <v>93.421202684498496</v>
      </c>
      <c r="E512" s="177">
        <v>92.266474491958689</v>
      </c>
      <c r="F512" s="177">
        <v>107.7251596514469</v>
      </c>
      <c r="G512" s="177">
        <v>94.241719363050677</v>
      </c>
    </row>
    <row r="513" spans="1:7">
      <c r="A513" s="397">
        <v>2012</v>
      </c>
      <c r="B513" s="177">
        <v>94.309140864307196</v>
      </c>
      <c r="C513" s="177">
        <v>117.9939550587316</v>
      </c>
      <c r="D513" s="177">
        <v>92.534155577058286</v>
      </c>
      <c r="E513" s="177">
        <v>89.142793861094518</v>
      </c>
      <c r="F513" s="177">
        <v>105.86644007892259</v>
      </c>
      <c r="G513" s="177">
        <v>94.732092989475689</v>
      </c>
    </row>
    <row r="514" spans="1:7">
      <c r="A514" s="397">
        <v>2013</v>
      </c>
      <c r="B514" s="177">
        <v>95.533054006607159</v>
      </c>
      <c r="C514" s="177">
        <v>115.7415092675258</v>
      </c>
      <c r="D514" s="177">
        <v>93.093562953691887</v>
      </c>
      <c r="E514" s="177">
        <v>90.88617616844185</v>
      </c>
      <c r="F514" s="177">
        <v>102.0339771595804</v>
      </c>
      <c r="G514" s="177">
        <v>96.375459000717683</v>
      </c>
    </row>
    <row r="515" spans="1:7">
      <c r="A515" s="397">
        <v>2014</v>
      </c>
      <c r="B515" s="177">
        <v>99.030928256822847</v>
      </c>
      <c r="C515" s="177">
        <v>127.5258615877233</v>
      </c>
      <c r="D515" s="177">
        <v>98.528914654455107</v>
      </c>
      <c r="E515" s="177">
        <v>97.347050172054125</v>
      </c>
      <c r="F515" s="177">
        <v>104.6364853240616</v>
      </c>
      <c r="G515" s="177">
        <v>98.689792608375683</v>
      </c>
    </row>
    <row r="516" spans="1:7">
      <c r="A516" s="397">
        <v>2015</v>
      </c>
      <c r="B516" s="743">
        <v>100</v>
      </c>
      <c r="C516" s="743">
        <v>100</v>
      </c>
      <c r="D516" s="743">
        <v>100</v>
      </c>
      <c r="E516" s="743">
        <v>100</v>
      </c>
      <c r="F516" s="743">
        <v>100</v>
      </c>
      <c r="G516" s="743">
        <v>100</v>
      </c>
    </row>
    <row r="517" spans="1:7">
      <c r="A517" s="397">
        <v>2016</v>
      </c>
      <c r="B517" s="177">
        <v>101.49191529366389</v>
      </c>
      <c r="C517" s="177">
        <v>110.63102629236552</v>
      </c>
      <c r="D517" s="177">
        <v>103.04807236410421</v>
      </c>
      <c r="E517" s="177">
        <v>102.96711636955249</v>
      </c>
      <c r="F517" s="177">
        <v>102.68678744489624</v>
      </c>
      <c r="G517" s="177">
        <v>100.52818828576011</v>
      </c>
    </row>
    <row r="518" spans="1:7">
      <c r="A518" s="397">
        <v>2017</v>
      </c>
      <c r="B518" s="177">
        <v>103.44752193679581</v>
      </c>
      <c r="C518" s="177">
        <v>103.81528841628977</v>
      </c>
      <c r="D518" s="177">
        <v>106.43676135691618</v>
      </c>
      <c r="E518" s="177">
        <v>107.93936574654245</v>
      </c>
      <c r="F518" s="177">
        <v>99.919223730728405</v>
      </c>
      <c r="G518" s="177">
        <v>101.92085568512798</v>
      </c>
    </row>
    <row r="519" spans="1:7">
      <c r="A519" s="397">
        <v>2018</v>
      </c>
      <c r="B519" s="177">
        <v>103.71326015154466</v>
      </c>
      <c r="C519" s="177">
        <v>95.840534500558576</v>
      </c>
      <c r="D519" s="177">
        <v>107.46724912606241</v>
      </c>
      <c r="E519" s="177">
        <v>109.19357600572768</v>
      </c>
      <c r="F519" s="177">
        <v>101.38526649623878</v>
      </c>
      <c r="G519" s="177">
        <v>101.99621280382894</v>
      </c>
    </row>
    <row r="520" spans="1:7">
      <c r="A520" s="397">
        <v>2019</v>
      </c>
      <c r="B520" s="177">
        <v>103.77414298927756</v>
      </c>
      <c r="C520" s="177">
        <v>94.622196645441321</v>
      </c>
      <c r="D520" s="177">
        <v>106.13386096408559</v>
      </c>
      <c r="E520" s="177">
        <v>106.73208878701453</v>
      </c>
      <c r="F520" s="177">
        <v>104.48422031528975</v>
      </c>
      <c r="G520" s="177">
        <v>102.79969965987505</v>
      </c>
    </row>
    <row r="521" spans="1:7" ht="13">
      <c r="A521" s="125"/>
      <c r="B521" s="745"/>
      <c r="C521" s="745"/>
      <c r="D521" s="745"/>
      <c r="E521" s="746"/>
      <c r="F521" s="746"/>
      <c r="G521" s="747"/>
    </row>
    <row r="522" spans="1:7" ht="13">
      <c r="A522" s="734"/>
      <c r="B522" s="1285" t="s">
        <v>451</v>
      </c>
      <c r="C522" s="1285"/>
      <c r="D522" s="1285"/>
      <c r="E522" s="1285"/>
      <c r="F522" s="1285"/>
      <c r="G522" s="1285"/>
    </row>
    <row r="523" spans="1:7" ht="13">
      <c r="A523" s="128"/>
      <c r="B523" s="748"/>
      <c r="C523" s="749"/>
      <c r="D523" s="749"/>
      <c r="E523" s="749"/>
      <c r="F523" s="749"/>
      <c r="G523" s="749"/>
    </row>
    <row r="524" spans="1:7">
      <c r="A524" s="397">
        <v>1991</v>
      </c>
      <c r="B524" s="177">
        <v>71.77</v>
      </c>
      <c r="C524" s="177">
        <v>133.49</v>
      </c>
      <c r="D524" s="177">
        <v>84.75</v>
      </c>
      <c r="E524" s="177">
        <v>77.709999999999994</v>
      </c>
      <c r="F524" s="177">
        <v>124.7</v>
      </c>
      <c r="G524" s="177">
        <v>65.37</v>
      </c>
    </row>
    <row r="525" spans="1:7">
      <c r="A525" s="397">
        <v>1992</v>
      </c>
      <c r="B525" s="177">
        <v>73.150000000000006</v>
      </c>
      <c r="C525" s="177">
        <v>130.1</v>
      </c>
      <c r="D525" s="177">
        <v>83.64</v>
      </c>
      <c r="E525" s="177">
        <v>75.36</v>
      </c>
      <c r="F525" s="177">
        <v>133.11000000000001</v>
      </c>
      <c r="G525" s="177">
        <v>67.94</v>
      </c>
    </row>
    <row r="526" spans="1:7">
      <c r="A526" s="397">
        <v>1993</v>
      </c>
      <c r="B526" s="177">
        <v>72.38</v>
      </c>
      <c r="C526" s="177">
        <v>117.46</v>
      </c>
      <c r="D526" s="177">
        <v>79.09</v>
      </c>
      <c r="E526" s="177">
        <v>69.72</v>
      </c>
      <c r="F526" s="177">
        <v>133</v>
      </c>
      <c r="G526" s="177">
        <v>69.02</v>
      </c>
    </row>
    <row r="527" spans="1:7">
      <c r="A527" s="397">
        <v>1994</v>
      </c>
      <c r="B527" s="177">
        <v>73.900000000000006</v>
      </c>
      <c r="C527" s="177">
        <v>86.79</v>
      </c>
      <c r="D527" s="177">
        <v>81.3</v>
      </c>
      <c r="E527" s="177">
        <v>71.739999999999995</v>
      </c>
      <c r="F527" s="177">
        <v>139.88</v>
      </c>
      <c r="G527" s="177">
        <v>70.53</v>
      </c>
    </row>
    <row r="528" spans="1:7">
      <c r="A528" s="397">
        <v>1995</v>
      </c>
      <c r="B528" s="177">
        <v>75.23</v>
      </c>
      <c r="C528" s="177">
        <v>88.73</v>
      </c>
      <c r="D528" s="177">
        <v>80.75</v>
      </c>
      <c r="E528" s="177">
        <v>71.430000000000007</v>
      </c>
      <c r="F528" s="177">
        <v>135.29</v>
      </c>
      <c r="G528" s="177">
        <v>72.69</v>
      </c>
    </row>
    <row r="529" spans="1:9">
      <c r="A529" s="397">
        <v>1996</v>
      </c>
      <c r="B529" s="177">
        <v>75.98</v>
      </c>
      <c r="C529" s="177">
        <v>91.96</v>
      </c>
      <c r="D529" s="177">
        <v>78.47</v>
      </c>
      <c r="E529" s="177">
        <v>69.510000000000005</v>
      </c>
      <c r="F529" s="177">
        <v>128.24</v>
      </c>
      <c r="G529" s="177">
        <v>74.760000000000005</v>
      </c>
    </row>
    <row r="530" spans="1:9">
      <c r="A530" s="397">
        <v>1997</v>
      </c>
      <c r="B530" s="177">
        <v>77.53</v>
      </c>
      <c r="C530" s="177">
        <v>92.77</v>
      </c>
      <c r="D530" s="177">
        <v>80.05</v>
      </c>
      <c r="E530" s="177">
        <v>72.260000000000005</v>
      </c>
      <c r="F530" s="177">
        <v>125.63</v>
      </c>
      <c r="G530" s="177">
        <v>76.31</v>
      </c>
    </row>
    <row r="531" spans="1:9">
      <c r="A531" s="397">
        <v>1998</v>
      </c>
      <c r="B531" s="177">
        <v>79.209999999999994</v>
      </c>
      <c r="C531" s="177">
        <v>90.89</v>
      </c>
      <c r="D531" s="177">
        <v>80.19</v>
      </c>
      <c r="E531" s="177">
        <v>73.010000000000005</v>
      </c>
      <c r="F531" s="177">
        <v>121.57</v>
      </c>
      <c r="G531" s="177">
        <v>78.739999999999995</v>
      </c>
    </row>
    <row r="532" spans="1:9">
      <c r="A532" s="397">
        <v>1999</v>
      </c>
      <c r="B532" s="177">
        <v>80.56</v>
      </c>
      <c r="C532" s="177">
        <v>98.43</v>
      </c>
      <c r="D532" s="177">
        <v>80.540000000000006</v>
      </c>
      <c r="E532" s="177">
        <v>73.78</v>
      </c>
      <c r="F532" s="177">
        <v>120.62</v>
      </c>
      <c r="G532" s="177">
        <v>80.45</v>
      </c>
    </row>
    <row r="533" spans="1:9">
      <c r="A533" s="397">
        <v>2000</v>
      </c>
      <c r="B533" s="177">
        <v>83.17</v>
      </c>
      <c r="C533" s="177">
        <v>94.59</v>
      </c>
      <c r="D533" s="177">
        <v>84.35</v>
      </c>
      <c r="E533" s="177">
        <v>79.09</v>
      </c>
      <c r="F533" s="177">
        <v>118.13</v>
      </c>
      <c r="G533" s="177">
        <v>82.62</v>
      </c>
    </row>
    <row r="534" spans="1:9">
      <c r="A534" s="397">
        <v>2001</v>
      </c>
      <c r="B534" s="177">
        <v>84.84</v>
      </c>
      <c r="C534" s="177">
        <v>91.38</v>
      </c>
      <c r="D534" s="177">
        <v>84</v>
      </c>
      <c r="E534" s="177">
        <v>80.19</v>
      </c>
      <c r="F534" s="177">
        <v>110.83</v>
      </c>
      <c r="G534" s="177">
        <v>85.25</v>
      </c>
    </row>
    <row r="535" spans="1:9" s="138" customFormat="1">
      <c r="A535" s="397">
        <v>2002</v>
      </c>
      <c r="B535" s="177">
        <v>84.89</v>
      </c>
      <c r="C535" s="177">
        <v>90.27</v>
      </c>
      <c r="D535" s="177">
        <v>82.19</v>
      </c>
      <c r="E535" s="177">
        <v>78.239999999999995</v>
      </c>
      <c r="F535" s="177">
        <v>106.1</v>
      </c>
      <c r="G535" s="177">
        <v>86.14</v>
      </c>
      <c r="H535" s="161"/>
      <c r="I535" s="161"/>
    </row>
    <row r="536" spans="1:9">
      <c r="A536" s="397">
        <v>2003</v>
      </c>
      <c r="B536" s="177">
        <v>84.36</v>
      </c>
      <c r="C536" s="177">
        <v>92.1</v>
      </c>
      <c r="D536" s="177">
        <v>82.04</v>
      </c>
      <c r="E536" s="177">
        <v>79.040000000000006</v>
      </c>
      <c r="F536" s="177">
        <v>101.22</v>
      </c>
      <c r="G536" s="177">
        <v>85.41</v>
      </c>
    </row>
    <row r="537" spans="1:9">
      <c r="A537" s="397">
        <v>2004</v>
      </c>
      <c r="B537" s="177">
        <v>85.74</v>
      </c>
      <c r="C537" s="177">
        <v>120.22</v>
      </c>
      <c r="D537" s="177">
        <v>84.51</v>
      </c>
      <c r="E537" s="177">
        <v>81.92</v>
      </c>
      <c r="F537" s="177">
        <v>98.19</v>
      </c>
      <c r="G537" s="177">
        <v>85.99</v>
      </c>
    </row>
    <row r="538" spans="1:9">
      <c r="A538" s="397">
        <v>2005</v>
      </c>
      <c r="B538" s="177">
        <v>86.33</v>
      </c>
      <c r="C538" s="177">
        <v>87.71</v>
      </c>
      <c r="D538" s="177">
        <v>84.98</v>
      </c>
      <c r="E538" s="177">
        <v>83.31</v>
      </c>
      <c r="F538" s="177">
        <v>94.15</v>
      </c>
      <c r="G538" s="177">
        <v>86.99</v>
      </c>
    </row>
    <row r="539" spans="1:9">
      <c r="A539" s="397">
        <v>2006</v>
      </c>
      <c r="B539" s="177">
        <v>89.68</v>
      </c>
      <c r="C539" s="177">
        <v>82.23</v>
      </c>
      <c r="D539" s="177">
        <v>89.51</v>
      </c>
      <c r="E539" s="177">
        <v>90.49</v>
      </c>
      <c r="F539" s="177">
        <v>94.11</v>
      </c>
      <c r="G539" s="177">
        <v>89.94</v>
      </c>
    </row>
    <row r="540" spans="1:9">
      <c r="A540" s="397">
        <v>2007</v>
      </c>
      <c r="B540" s="177">
        <v>92.86</v>
      </c>
      <c r="C540" s="177">
        <v>102.77</v>
      </c>
      <c r="D540" s="177">
        <v>92.93</v>
      </c>
      <c r="E540" s="177">
        <v>94.31</v>
      </c>
      <c r="F540" s="177">
        <v>93.39</v>
      </c>
      <c r="G540" s="177">
        <v>92.79</v>
      </c>
    </row>
    <row r="541" spans="1:9">
      <c r="A541" s="397">
        <v>2008</v>
      </c>
      <c r="B541" s="177">
        <v>93.83</v>
      </c>
      <c r="C541" s="177">
        <v>122.14</v>
      </c>
      <c r="D541" s="177">
        <v>91.77</v>
      </c>
      <c r="E541" s="177">
        <v>92.33</v>
      </c>
      <c r="F541" s="177">
        <v>92.89</v>
      </c>
      <c r="G541" s="177">
        <v>94.5</v>
      </c>
    </row>
    <row r="542" spans="1:9">
      <c r="A542" s="397">
        <v>2009</v>
      </c>
      <c r="B542" s="177">
        <v>88</v>
      </c>
      <c r="C542" s="177">
        <v>118.42</v>
      </c>
      <c r="D542" s="177">
        <v>79.19</v>
      </c>
      <c r="E542" s="177">
        <v>74.510000000000005</v>
      </c>
      <c r="F542" s="177">
        <v>89.9</v>
      </c>
      <c r="G542" s="177">
        <v>91.64</v>
      </c>
    </row>
    <row r="543" spans="1:9">
      <c r="A543" s="397">
        <v>2010</v>
      </c>
      <c r="B543" s="177">
        <v>91.84</v>
      </c>
      <c r="C543" s="177">
        <v>104.76</v>
      </c>
      <c r="D543" s="177">
        <v>90.98</v>
      </c>
      <c r="E543" s="177">
        <v>88.73</v>
      </c>
      <c r="F543" s="177">
        <v>96.78</v>
      </c>
      <c r="G543" s="177">
        <v>92.08</v>
      </c>
    </row>
    <row r="544" spans="1:9">
      <c r="A544" s="397">
        <v>2011</v>
      </c>
      <c r="B544" s="177">
        <v>95.4</v>
      </c>
      <c r="C544" s="177">
        <v>100.07</v>
      </c>
      <c r="D544" s="177">
        <v>95.57</v>
      </c>
      <c r="E544" s="177">
        <v>96.13</v>
      </c>
      <c r="F544" s="177">
        <v>100.13</v>
      </c>
      <c r="G544" s="177">
        <v>95.28</v>
      </c>
    </row>
    <row r="545" spans="1:7">
      <c r="A545" s="397">
        <v>2012</v>
      </c>
      <c r="B545" s="177">
        <v>95.9</v>
      </c>
      <c r="C545" s="177">
        <v>102.96</v>
      </c>
      <c r="D545" s="177">
        <v>95.5</v>
      </c>
      <c r="E545" s="177">
        <v>94.4</v>
      </c>
      <c r="F545" s="177">
        <v>98.9</v>
      </c>
      <c r="G545" s="177">
        <v>95.99</v>
      </c>
    </row>
    <row r="546" spans="1:7">
      <c r="A546" s="397">
        <v>2013</v>
      </c>
      <c r="B546" s="177">
        <v>96.34</v>
      </c>
      <c r="C546" s="177">
        <v>105.57</v>
      </c>
      <c r="D546" s="177">
        <v>94.79</v>
      </c>
      <c r="E546" s="177">
        <v>94.34</v>
      </c>
      <c r="F546" s="177">
        <v>96.45</v>
      </c>
      <c r="G546" s="177">
        <v>96.92</v>
      </c>
    </row>
    <row r="547" spans="1:7">
      <c r="A547" s="397">
        <v>2014</v>
      </c>
      <c r="B547" s="177">
        <v>98.51</v>
      </c>
      <c r="C547" s="177">
        <v>115.78</v>
      </c>
      <c r="D547" s="177">
        <v>98.99</v>
      </c>
      <c r="E547" s="177">
        <v>99.06</v>
      </c>
      <c r="F547" s="177">
        <v>100.3</v>
      </c>
      <c r="G547" s="177">
        <v>98.09</v>
      </c>
    </row>
    <row r="548" spans="1:7">
      <c r="A548" s="397">
        <v>2015</v>
      </c>
      <c r="B548" s="743">
        <v>100</v>
      </c>
      <c r="C548" s="743">
        <v>100</v>
      </c>
      <c r="D548" s="743">
        <v>100</v>
      </c>
      <c r="E548" s="743">
        <v>100</v>
      </c>
      <c r="F548" s="743">
        <v>100</v>
      </c>
      <c r="G548" s="743">
        <v>100</v>
      </c>
    </row>
    <row r="549" spans="1:7">
      <c r="A549" s="397">
        <v>2016</v>
      </c>
      <c r="B549" s="177">
        <v>102.24</v>
      </c>
      <c r="C549" s="177">
        <v>98.31</v>
      </c>
      <c r="D549" s="177">
        <v>103.91</v>
      </c>
      <c r="E549" s="177">
        <v>104.15</v>
      </c>
      <c r="F549" s="177">
        <v>101.97</v>
      </c>
      <c r="G549" s="177">
        <v>101.55</v>
      </c>
    </row>
    <row r="550" spans="1:7">
      <c r="A550" s="397">
        <v>2017</v>
      </c>
      <c r="B550" s="177">
        <v>104.83</v>
      </c>
      <c r="C550" s="177">
        <v>95.65</v>
      </c>
      <c r="D550" s="177">
        <v>106.64</v>
      </c>
      <c r="E550" s="177">
        <v>107.41</v>
      </c>
      <c r="F550" s="177">
        <v>101.39</v>
      </c>
      <c r="G550" s="177">
        <v>104.15</v>
      </c>
    </row>
    <row r="551" spans="1:7">
      <c r="A551" s="397">
        <v>2018</v>
      </c>
      <c r="B551" s="177">
        <v>106.39</v>
      </c>
      <c r="C551" s="177">
        <v>94.39</v>
      </c>
      <c r="D551" s="177">
        <v>108.35</v>
      </c>
      <c r="E551" s="177">
        <v>109.01</v>
      </c>
      <c r="F551" s="177">
        <v>104.83</v>
      </c>
      <c r="G551" s="177">
        <v>105.68</v>
      </c>
    </row>
    <row r="552" spans="1:7">
      <c r="A552" s="397">
        <v>2019</v>
      </c>
      <c r="B552" s="177">
        <v>106.88</v>
      </c>
      <c r="C552" s="177">
        <v>94.76</v>
      </c>
      <c r="D552" s="177">
        <v>105.72</v>
      </c>
      <c r="E552" s="177">
        <v>105.01</v>
      </c>
      <c r="F552" s="177">
        <v>108.87</v>
      </c>
      <c r="G552" s="177">
        <v>107.52</v>
      </c>
    </row>
    <row r="553" spans="1:7">
      <c r="B553" s="181"/>
    </row>
    <row r="554" spans="1:7" ht="17.149999999999999" customHeight="1">
      <c r="B554" s="1279" t="s">
        <v>1184</v>
      </c>
      <c r="C554" s="1487"/>
      <c r="D554" s="1487"/>
      <c r="E554" s="1487"/>
      <c r="F554" s="1487"/>
      <c r="G554" s="1487"/>
    </row>
    <row r="555" spans="1:7" ht="17.149999999999999" customHeight="1">
      <c r="A555" s="178"/>
      <c r="B555" s="1490"/>
      <c r="C555" s="1490"/>
      <c r="D555" s="1490"/>
      <c r="E555" s="1490"/>
      <c r="F555" s="1490"/>
      <c r="G555" s="1490"/>
    </row>
    <row r="556" spans="1:7" ht="13">
      <c r="A556" s="178"/>
    </row>
    <row r="557" spans="1:7" ht="13">
      <c r="A557" s="740"/>
    </row>
  </sheetData>
  <sheetProtection selectLockedCells="1"/>
  <mergeCells count="25">
    <mergeCell ref="B170:G170"/>
    <mergeCell ref="A6:A8"/>
    <mergeCell ref="B6:B8"/>
    <mergeCell ref="C6:G6"/>
    <mergeCell ref="C7:C8"/>
    <mergeCell ref="D7:D8"/>
    <mergeCell ref="E7:F7"/>
    <mergeCell ref="G7:G8"/>
    <mergeCell ref="B10:G10"/>
    <mergeCell ref="B42:G42"/>
    <mergeCell ref="B74:G74"/>
    <mergeCell ref="B106:G106"/>
    <mergeCell ref="B138:G138"/>
    <mergeCell ref="B554:G555"/>
    <mergeCell ref="B202:G202"/>
    <mergeCell ref="B234:G234"/>
    <mergeCell ref="B266:G266"/>
    <mergeCell ref="B298:G298"/>
    <mergeCell ref="B330:G330"/>
    <mergeCell ref="B362:G362"/>
    <mergeCell ref="B394:G394"/>
    <mergeCell ref="B426:G426"/>
    <mergeCell ref="B458:G458"/>
    <mergeCell ref="B490:G490"/>
    <mergeCell ref="B522:G522"/>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&amp;"Arial,Fett"Bruttowertschöpfung (preisbereinigt, verkettet) 1991 – 2019 
nach Wirtschaftszweigen und Bundesländern
Index (2015 = 100)</oddHeader>
    <oddFooter>&amp;CStatistische Ämter der Länder – Indikatoren und Kennzahlen, UGRdL 2020</oddFooter>
  </headerFooter>
  <rowBreaks count="16" manualBreakCount="16">
    <brk id="40" max="6" man="1"/>
    <brk id="72" max="6" man="1"/>
    <brk id="104" max="6" man="1"/>
    <brk id="136" max="6" man="1"/>
    <brk id="168" max="6" man="1"/>
    <brk id="200" max="6" man="1"/>
    <brk id="232" max="6" man="1"/>
    <brk id="264" max="6" man="1"/>
    <brk id="296" max="6" man="1"/>
    <brk id="328" max="6" man="1"/>
    <brk id="360" max="6" man="1"/>
    <brk id="392" max="6" man="1"/>
    <brk id="424" max="6" man="1"/>
    <brk id="456" max="6" man="1"/>
    <brk id="488" max="6" man="1"/>
    <brk id="520" max="6" man="1"/>
  </rowBreaks>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D66"/>
  <sheetViews>
    <sheetView showGridLines="0" showRowColHeaders="0" zoomScaleNormal="100" workbookViewId="0">
      <pane xSplit="1" topLeftCell="B1" activePane="topRight" state="frozen"/>
      <selection pane="topRight"/>
    </sheetView>
  </sheetViews>
  <sheetFormatPr baseColWidth="10" defaultColWidth="11.453125" defaultRowHeight="12.5"/>
  <cols>
    <col min="1" max="1" width="23" style="643" bestFit="1" customWidth="1"/>
    <col min="2" max="28" width="11.54296875" style="161" customWidth="1"/>
    <col min="29" max="16384" width="11.453125" style="161"/>
  </cols>
  <sheetData>
    <row r="1" spans="1:30">
      <c r="A1" s="737" t="s">
        <v>322</v>
      </c>
    </row>
    <row r="3" spans="1:30" ht="12" customHeight="1">
      <c r="A3" s="125" t="s">
        <v>1000</v>
      </c>
      <c r="B3" s="126" t="s">
        <v>1190</v>
      </c>
      <c r="C3" s="125"/>
      <c r="D3" s="125"/>
      <c r="E3" s="125"/>
      <c r="F3" s="125"/>
      <c r="G3" s="125"/>
      <c r="H3" s="125"/>
      <c r="I3" s="125"/>
      <c r="J3" s="125"/>
      <c r="K3" s="674"/>
      <c r="L3" s="674"/>
      <c r="M3" s="674"/>
      <c r="N3" s="674"/>
      <c r="P3" s="674"/>
    </row>
    <row r="4" spans="1:30" ht="13">
      <c r="A4" s="125"/>
      <c r="B4" s="125"/>
      <c r="C4" s="125"/>
      <c r="D4" s="125"/>
      <c r="E4" s="125"/>
      <c r="F4" s="127"/>
      <c r="G4" s="128"/>
      <c r="H4" s="128"/>
      <c r="I4" s="128"/>
      <c r="J4" s="125"/>
      <c r="K4" s="674"/>
      <c r="L4" s="674"/>
      <c r="M4" s="674"/>
      <c r="N4" s="674"/>
      <c r="P4" s="674"/>
    </row>
    <row r="5" spans="1:30">
      <c r="A5" s="733" t="s">
        <v>433</v>
      </c>
      <c r="B5" s="731">
        <v>1991</v>
      </c>
      <c r="C5" s="731">
        <v>1992</v>
      </c>
      <c r="D5" s="731">
        <v>1993</v>
      </c>
      <c r="E5" s="731">
        <v>1994</v>
      </c>
      <c r="F5" s="731">
        <v>1995</v>
      </c>
      <c r="G5" s="731">
        <v>1996</v>
      </c>
      <c r="H5" s="731">
        <v>1997</v>
      </c>
      <c r="I5" s="731">
        <v>1998</v>
      </c>
      <c r="J5" s="731">
        <v>1999</v>
      </c>
      <c r="K5" s="731">
        <v>2000</v>
      </c>
      <c r="L5" s="731">
        <v>2001</v>
      </c>
      <c r="M5" s="731">
        <v>2002</v>
      </c>
      <c r="N5" s="731">
        <v>2003</v>
      </c>
      <c r="O5" s="731">
        <v>2004</v>
      </c>
      <c r="P5" s="731">
        <v>2005</v>
      </c>
      <c r="Q5" s="731">
        <v>2006</v>
      </c>
      <c r="R5" s="731">
        <v>2007</v>
      </c>
      <c r="S5" s="731">
        <v>2008</v>
      </c>
      <c r="T5" s="731">
        <v>2009</v>
      </c>
      <c r="U5" s="731">
        <v>2010</v>
      </c>
      <c r="V5" s="731">
        <v>2011</v>
      </c>
      <c r="W5" s="731">
        <v>2012</v>
      </c>
      <c r="X5" s="731">
        <v>2013</v>
      </c>
      <c r="Y5" s="731">
        <v>2014</v>
      </c>
      <c r="Z5" s="731">
        <v>2015</v>
      </c>
      <c r="AA5" s="731">
        <v>2016</v>
      </c>
      <c r="AB5" s="731">
        <v>2017</v>
      </c>
      <c r="AC5" s="731">
        <v>2018</v>
      </c>
      <c r="AD5" s="731">
        <v>2019</v>
      </c>
    </row>
    <row r="6" spans="1:30" ht="13">
      <c r="A6" s="125"/>
      <c r="B6" s="125"/>
      <c r="C6" s="125"/>
      <c r="D6" s="125"/>
      <c r="E6" s="125"/>
      <c r="F6" s="127"/>
      <c r="G6" s="128"/>
      <c r="H6" s="128"/>
      <c r="I6" s="128"/>
      <c r="J6" s="125"/>
      <c r="K6" s="674"/>
      <c r="L6" s="674"/>
      <c r="M6" s="674"/>
      <c r="N6" s="674"/>
      <c r="P6" s="674"/>
    </row>
    <row r="7" spans="1:30" ht="13">
      <c r="A7" s="734"/>
      <c r="B7" s="1491" t="s">
        <v>1079</v>
      </c>
      <c r="C7" s="1491"/>
      <c r="D7" s="1491"/>
      <c r="E7" s="1491"/>
      <c r="F7" s="1491"/>
      <c r="G7" s="1491"/>
      <c r="H7" s="1491"/>
      <c r="I7" s="1491"/>
      <c r="J7" s="1491"/>
      <c r="K7" s="1491">
        <v>1000</v>
      </c>
      <c r="L7" s="1491"/>
      <c r="M7" s="1491"/>
      <c r="N7" s="1491"/>
      <c r="O7" s="1491"/>
      <c r="P7" s="1491"/>
      <c r="Q7" s="1491"/>
      <c r="R7" s="1491"/>
      <c r="S7" s="1491"/>
      <c r="T7" s="1491">
        <v>1000</v>
      </c>
      <c r="U7" s="1491"/>
      <c r="V7" s="1491"/>
      <c r="W7" s="1491"/>
      <c r="X7" s="1491"/>
      <c r="Y7" s="1491"/>
      <c r="Z7" s="1491"/>
      <c r="AA7" s="1491"/>
      <c r="AB7" s="1491"/>
      <c r="AC7" s="736" t="s">
        <v>1079</v>
      </c>
    </row>
    <row r="8" spans="1:30" ht="13">
      <c r="A8" s="128"/>
      <c r="B8" s="674"/>
      <c r="C8" s="130"/>
      <c r="D8" s="130"/>
      <c r="E8" s="130"/>
      <c r="F8" s="130"/>
      <c r="G8" s="130"/>
      <c r="H8" s="130"/>
      <c r="I8" s="130"/>
      <c r="J8" s="130"/>
      <c r="K8" s="674"/>
      <c r="L8" s="674"/>
      <c r="M8" s="674"/>
      <c r="N8" s="674"/>
      <c r="P8" s="674"/>
    </row>
    <row r="9" spans="1:30">
      <c r="A9" s="180" t="s">
        <v>435</v>
      </c>
      <c r="B9" s="750">
        <v>5174.482</v>
      </c>
      <c r="C9" s="750">
        <v>5230.5870000000004</v>
      </c>
      <c r="D9" s="750">
        <v>5149.4679999999998</v>
      </c>
      <c r="E9" s="750">
        <v>5104.3220000000001</v>
      </c>
      <c r="F9" s="750">
        <v>5116.3419999999996</v>
      </c>
      <c r="G9" s="750">
        <v>5152.3040000000001</v>
      </c>
      <c r="H9" s="750">
        <v>5180.3919999999998</v>
      </c>
      <c r="I9" s="750">
        <v>5252.0990000000002</v>
      </c>
      <c r="J9" s="750">
        <v>5342.1890000000003</v>
      </c>
      <c r="K9" s="750">
        <v>5509.2659999999996</v>
      </c>
      <c r="L9" s="750">
        <v>5556.6689999999999</v>
      </c>
      <c r="M9" s="750">
        <v>5558.9309999999996</v>
      </c>
      <c r="N9" s="750">
        <v>5507.0119999999997</v>
      </c>
      <c r="O9" s="750">
        <v>5520.915</v>
      </c>
      <c r="P9" s="750">
        <v>5527.8010000000004</v>
      </c>
      <c r="Q9" s="750">
        <v>5563.4049999999997</v>
      </c>
      <c r="R9" s="750">
        <v>5659.6170000000002</v>
      </c>
      <c r="S9" s="750">
        <v>5752.5479999999998</v>
      </c>
      <c r="T9" s="750">
        <v>5718.5370000000003</v>
      </c>
      <c r="U9" s="750">
        <v>5720.1080000000002</v>
      </c>
      <c r="V9" s="750">
        <v>5802.6329999999998</v>
      </c>
      <c r="W9" s="750">
        <v>5888.1930000000002</v>
      </c>
      <c r="X9" s="751">
        <v>5963.1670000000004</v>
      </c>
      <c r="Y9" s="751">
        <v>6039.91</v>
      </c>
      <c r="Z9" s="751">
        <v>6090.5709999999999</v>
      </c>
      <c r="AA9" s="751">
        <v>6166.73</v>
      </c>
      <c r="AB9" s="751">
        <v>6254.2049999999999</v>
      </c>
      <c r="AC9" s="751">
        <v>6340.22</v>
      </c>
      <c r="AD9" s="751">
        <v>6395.4880000000003</v>
      </c>
    </row>
    <row r="10" spans="1:30">
      <c r="A10" s="180" t="s">
        <v>436</v>
      </c>
      <c r="B10" s="750">
        <v>6059.3429999999998</v>
      </c>
      <c r="C10" s="750">
        <v>6138.6980000000003</v>
      </c>
      <c r="D10" s="750">
        <v>6087.6450000000004</v>
      </c>
      <c r="E10" s="750">
        <v>6087.1469999999999</v>
      </c>
      <c r="F10" s="750">
        <v>6091.6019999999999</v>
      </c>
      <c r="G10" s="750">
        <v>6081.0739999999996</v>
      </c>
      <c r="H10" s="750">
        <v>6088.6009999999997</v>
      </c>
      <c r="I10" s="750">
        <v>6211.7439999999997</v>
      </c>
      <c r="J10" s="750">
        <v>6323.5959999999995</v>
      </c>
      <c r="K10" s="750">
        <v>6460.8720000000003</v>
      </c>
      <c r="L10" s="750">
        <v>6497.4</v>
      </c>
      <c r="M10" s="750">
        <v>6478.8530000000001</v>
      </c>
      <c r="N10" s="750">
        <v>6399.9449999999997</v>
      </c>
      <c r="O10" s="750">
        <v>6401.0789999999997</v>
      </c>
      <c r="P10" s="750">
        <v>6421.982</v>
      </c>
      <c r="Q10" s="750">
        <v>6478.9129999999996</v>
      </c>
      <c r="R10" s="750">
        <v>6598.5460000000003</v>
      </c>
      <c r="S10" s="750">
        <v>6704.7079999999996</v>
      </c>
      <c r="T10" s="750">
        <v>6729.982</v>
      </c>
      <c r="U10" s="750">
        <v>6780.7790000000005</v>
      </c>
      <c r="V10" s="750">
        <v>6901.6549999999997</v>
      </c>
      <c r="W10" s="750">
        <v>7015.3909999999996</v>
      </c>
      <c r="X10" s="751">
        <v>7099.1589999999997</v>
      </c>
      <c r="Y10" s="751">
        <v>7181.6120000000001</v>
      </c>
      <c r="Z10" s="751">
        <v>7289.951</v>
      </c>
      <c r="AA10" s="751">
        <v>7408.2560000000003</v>
      </c>
      <c r="AB10" s="751">
        <v>7526.3649999999998</v>
      </c>
      <c r="AC10" s="751">
        <v>7650.2070000000003</v>
      </c>
      <c r="AD10" s="751">
        <v>7726.1319999999996</v>
      </c>
    </row>
    <row r="11" spans="1:30">
      <c r="A11" s="180" t="s">
        <v>437</v>
      </c>
      <c r="B11" s="750">
        <v>1705.9960000000001</v>
      </c>
      <c r="C11" s="750">
        <v>1678.5830000000001</v>
      </c>
      <c r="D11" s="750">
        <v>1670.7429999999999</v>
      </c>
      <c r="E11" s="750">
        <v>1659.8520000000001</v>
      </c>
      <c r="F11" s="750">
        <v>1661.326</v>
      </c>
      <c r="G11" s="750">
        <v>1635.4390000000001</v>
      </c>
      <c r="H11" s="750">
        <v>1601.1189999999999</v>
      </c>
      <c r="I11" s="750">
        <v>1588.9110000000001</v>
      </c>
      <c r="J11" s="750">
        <v>1587.309</v>
      </c>
      <c r="K11" s="750">
        <v>1618.1679999999999</v>
      </c>
      <c r="L11" s="750">
        <v>1598.6869999999999</v>
      </c>
      <c r="M11" s="750">
        <v>1571.6220000000001</v>
      </c>
      <c r="N11" s="750">
        <v>1548.8119999999999</v>
      </c>
      <c r="O11" s="750">
        <v>1557.2149999999999</v>
      </c>
      <c r="P11" s="750">
        <v>1557.1089999999999</v>
      </c>
      <c r="Q11" s="750">
        <v>1581.8040000000001</v>
      </c>
      <c r="R11" s="750">
        <v>1614.42</v>
      </c>
      <c r="S11" s="750">
        <v>1645.8109999999999</v>
      </c>
      <c r="T11" s="750">
        <v>1673.3589999999999</v>
      </c>
      <c r="U11" s="750">
        <v>1691.807</v>
      </c>
      <c r="V11" s="750">
        <v>1707.11</v>
      </c>
      <c r="W11" s="750">
        <v>1744.8879999999999</v>
      </c>
      <c r="X11" s="751">
        <v>1778.72</v>
      </c>
      <c r="Y11" s="751">
        <v>1812.299</v>
      </c>
      <c r="Z11" s="751">
        <v>1851.12</v>
      </c>
      <c r="AA11" s="751">
        <v>1902.192</v>
      </c>
      <c r="AB11" s="751">
        <v>1960.1859999999999</v>
      </c>
      <c r="AC11" s="751">
        <v>2016.2909999999999</v>
      </c>
      <c r="AD11" s="751">
        <v>2064.846</v>
      </c>
    </row>
    <row r="12" spans="1:30">
      <c r="A12" s="180" t="s">
        <v>438</v>
      </c>
      <c r="B12" s="750">
        <v>1191.0820000000001</v>
      </c>
      <c r="C12" s="750">
        <v>1063.229</v>
      </c>
      <c r="D12" s="750">
        <v>1031.5139999999999</v>
      </c>
      <c r="E12" s="750">
        <v>1063.4659999999999</v>
      </c>
      <c r="F12" s="750">
        <v>1088.846</v>
      </c>
      <c r="G12" s="750">
        <v>1087.414</v>
      </c>
      <c r="H12" s="750">
        <v>1087.396</v>
      </c>
      <c r="I12" s="750">
        <v>1082.9839999999999</v>
      </c>
      <c r="J12" s="750">
        <v>1088.3330000000001</v>
      </c>
      <c r="K12" s="750">
        <v>1090.1880000000001</v>
      </c>
      <c r="L12" s="750">
        <v>1064.17</v>
      </c>
      <c r="M12" s="750">
        <v>1043.21</v>
      </c>
      <c r="N12" s="750">
        <v>1027.2719999999999</v>
      </c>
      <c r="O12" s="750">
        <v>1029.867</v>
      </c>
      <c r="P12" s="750">
        <v>1021.679</v>
      </c>
      <c r="Q12" s="750">
        <v>1027.26</v>
      </c>
      <c r="R12" s="750">
        <v>1047.8119999999999</v>
      </c>
      <c r="S12" s="750">
        <v>1063.404</v>
      </c>
      <c r="T12" s="750">
        <v>1077.348</v>
      </c>
      <c r="U12" s="750">
        <v>1082.048</v>
      </c>
      <c r="V12" s="750">
        <v>1081.547</v>
      </c>
      <c r="W12" s="750">
        <v>1083.8530000000001</v>
      </c>
      <c r="X12" s="751">
        <v>1082.6880000000001</v>
      </c>
      <c r="Y12" s="751">
        <v>1083.6030000000001</v>
      </c>
      <c r="Z12" s="751">
        <v>1085.6980000000001</v>
      </c>
      <c r="AA12" s="751">
        <v>1098.9100000000001</v>
      </c>
      <c r="AB12" s="751">
        <v>1112.83</v>
      </c>
      <c r="AC12" s="751">
        <v>1123.3879999999999</v>
      </c>
      <c r="AD12" s="751">
        <v>1128.721</v>
      </c>
    </row>
    <row r="13" spans="1:30">
      <c r="A13" s="180" t="s">
        <v>439</v>
      </c>
      <c r="B13" s="750">
        <v>397.839</v>
      </c>
      <c r="C13" s="750">
        <v>402.69299999999998</v>
      </c>
      <c r="D13" s="750">
        <v>397.75299999999999</v>
      </c>
      <c r="E13" s="750">
        <v>393.53899999999999</v>
      </c>
      <c r="F13" s="750">
        <v>384.90199999999999</v>
      </c>
      <c r="G13" s="750">
        <v>379.59899999999999</v>
      </c>
      <c r="H13" s="750">
        <v>381.214</v>
      </c>
      <c r="I13" s="750">
        <v>379.24700000000001</v>
      </c>
      <c r="J13" s="750">
        <v>382.69799999999998</v>
      </c>
      <c r="K13" s="750">
        <v>393.89400000000001</v>
      </c>
      <c r="L13" s="750">
        <v>395.15100000000001</v>
      </c>
      <c r="M13" s="750">
        <v>394.322</v>
      </c>
      <c r="N13" s="750">
        <v>391.18599999999998</v>
      </c>
      <c r="O13" s="750">
        <v>392.80599999999998</v>
      </c>
      <c r="P13" s="750">
        <v>391.97199999999998</v>
      </c>
      <c r="Q13" s="750">
        <v>396.98599999999999</v>
      </c>
      <c r="R13" s="750">
        <v>403.53800000000001</v>
      </c>
      <c r="S13" s="750">
        <v>406.50400000000002</v>
      </c>
      <c r="T13" s="750">
        <v>403.87299999999999</v>
      </c>
      <c r="U13" s="750">
        <v>403.46699999999998</v>
      </c>
      <c r="V13" s="750">
        <v>409.09100000000001</v>
      </c>
      <c r="W13" s="750">
        <v>415.27300000000002</v>
      </c>
      <c r="X13" s="751">
        <v>416.52</v>
      </c>
      <c r="Y13" s="751">
        <v>417.66899999999998</v>
      </c>
      <c r="Z13" s="751">
        <v>418.30599999999998</v>
      </c>
      <c r="AA13" s="751">
        <v>421.911</v>
      </c>
      <c r="AB13" s="751">
        <v>426.84399999999999</v>
      </c>
      <c r="AC13" s="751">
        <v>436.12400000000002</v>
      </c>
      <c r="AD13" s="751">
        <v>438.697</v>
      </c>
    </row>
    <row r="14" spans="1:30">
      <c r="A14" s="180" t="s">
        <v>440</v>
      </c>
      <c r="B14" s="750">
        <v>1022.885</v>
      </c>
      <c r="C14" s="750">
        <v>1038.6079999999999</v>
      </c>
      <c r="D14" s="750">
        <v>1033.0830000000001</v>
      </c>
      <c r="E14" s="750">
        <v>1031.27</v>
      </c>
      <c r="F14" s="750">
        <v>1020.247</v>
      </c>
      <c r="G14" s="750">
        <v>1013.7</v>
      </c>
      <c r="H14" s="750">
        <v>1007.467</v>
      </c>
      <c r="I14" s="750">
        <v>1018.104</v>
      </c>
      <c r="J14" s="750">
        <v>1031.3230000000001</v>
      </c>
      <c r="K14" s="750">
        <v>1051.26</v>
      </c>
      <c r="L14" s="750">
        <v>1058.373</v>
      </c>
      <c r="M14" s="750">
        <v>1050.683</v>
      </c>
      <c r="N14" s="750">
        <v>1038.924</v>
      </c>
      <c r="O14" s="750">
        <v>1041.924</v>
      </c>
      <c r="P14" s="750">
        <v>1050.759</v>
      </c>
      <c r="Q14" s="750">
        <v>1062.0129999999999</v>
      </c>
      <c r="R14" s="750">
        <v>1086.7909999999999</v>
      </c>
      <c r="S14" s="750">
        <v>1114.829</v>
      </c>
      <c r="T14" s="750">
        <v>1130.998</v>
      </c>
      <c r="U14" s="750">
        <v>1140.386</v>
      </c>
      <c r="V14" s="750">
        <v>1156.798</v>
      </c>
      <c r="W14" s="750">
        <v>1178.114</v>
      </c>
      <c r="X14" s="751">
        <v>1193.3789999999999</v>
      </c>
      <c r="Y14" s="751">
        <v>1202.2950000000001</v>
      </c>
      <c r="Z14" s="751">
        <v>1211.576</v>
      </c>
      <c r="AA14" s="751">
        <v>1234.877</v>
      </c>
      <c r="AB14" s="751">
        <v>1254.8710000000001</v>
      </c>
      <c r="AC14" s="751">
        <v>1274.2629999999999</v>
      </c>
      <c r="AD14" s="751">
        <v>1293.6869999999999</v>
      </c>
    </row>
    <row r="15" spans="1:30">
      <c r="A15" s="180" t="s">
        <v>441</v>
      </c>
      <c r="B15" s="750">
        <v>2958.0770000000002</v>
      </c>
      <c r="C15" s="750">
        <v>2998.3209999999999</v>
      </c>
      <c r="D15" s="750">
        <v>2970.7719999999999</v>
      </c>
      <c r="E15" s="750">
        <v>2955.91</v>
      </c>
      <c r="F15" s="750">
        <v>2951.8629999999998</v>
      </c>
      <c r="G15" s="750">
        <v>2965.61</v>
      </c>
      <c r="H15" s="750">
        <v>2961.6750000000002</v>
      </c>
      <c r="I15" s="750">
        <v>2990.7190000000001</v>
      </c>
      <c r="J15" s="750">
        <v>3040.085</v>
      </c>
      <c r="K15" s="750">
        <v>3120.6019999999999</v>
      </c>
      <c r="L15" s="750">
        <v>3130.511</v>
      </c>
      <c r="M15" s="750">
        <v>3119.4960000000001</v>
      </c>
      <c r="N15" s="750">
        <v>3077.2579999999998</v>
      </c>
      <c r="O15" s="750">
        <v>3082.9119999999998</v>
      </c>
      <c r="P15" s="750">
        <v>3073.4459999999999</v>
      </c>
      <c r="Q15" s="750">
        <v>3086.0410000000002</v>
      </c>
      <c r="R15" s="750">
        <v>3126.2429999999999</v>
      </c>
      <c r="S15" s="750">
        <v>3161.9430000000002</v>
      </c>
      <c r="T15" s="750">
        <v>3174.078</v>
      </c>
      <c r="U15" s="750">
        <v>3178.7660000000001</v>
      </c>
      <c r="V15" s="750">
        <v>3219.547</v>
      </c>
      <c r="W15" s="750">
        <v>3256.6120000000001</v>
      </c>
      <c r="X15" s="751">
        <v>3271.4479999999999</v>
      </c>
      <c r="Y15" s="751">
        <v>3306.8409999999999</v>
      </c>
      <c r="Z15" s="751">
        <v>3341.4850000000001</v>
      </c>
      <c r="AA15" s="751">
        <v>3384.6550000000002</v>
      </c>
      <c r="AB15" s="751">
        <v>3445.61</v>
      </c>
      <c r="AC15" s="751">
        <v>3498.43</v>
      </c>
      <c r="AD15" s="751">
        <v>3534.32</v>
      </c>
    </row>
    <row r="16" spans="1:30">
      <c r="A16" s="180" t="s">
        <v>442</v>
      </c>
      <c r="B16" s="750">
        <v>836.20100000000002</v>
      </c>
      <c r="C16" s="750">
        <v>752.70299999999997</v>
      </c>
      <c r="D16" s="750">
        <v>738.476</v>
      </c>
      <c r="E16" s="750">
        <v>761.80700000000002</v>
      </c>
      <c r="F16" s="750">
        <v>784.33100000000002</v>
      </c>
      <c r="G16" s="750">
        <v>776.63199999999995</v>
      </c>
      <c r="H16" s="750">
        <v>763.71100000000001</v>
      </c>
      <c r="I16" s="750">
        <v>760.529</v>
      </c>
      <c r="J16" s="750">
        <v>767.08299999999997</v>
      </c>
      <c r="K16" s="750">
        <v>766.71799999999996</v>
      </c>
      <c r="L16" s="750">
        <v>748.779</v>
      </c>
      <c r="M16" s="750">
        <v>739.13</v>
      </c>
      <c r="N16" s="750">
        <v>725.60599999999999</v>
      </c>
      <c r="O16" s="750">
        <v>723.64700000000005</v>
      </c>
      <c r="P16" s="750">
        <v>721.66399999999999</v>
      </c>
      <c r="Q16" s="750">
        <v>728.29700000000003</v>
      </c>
      <c r="R16" s="750">
        <v>741.66899999999998</v>
      </c>
      <c r="S16" s="750">
        <v>747.56600000000003</v>
      </c>
      <c r="T16" s="750">
        <v>752.83100000000002</v>
      </c>
      <c r="U16" s="750">
        <v>748.279</v>
      </c>
      <c r="V16" s="750">
        <v>737.37900000000002</v>
      </c>
      <c r="W16" s="750">
        <v>730.36599999999999</v>
      </c>
      <c r="X16" s="751">
        <v>729.12300000000005</v>
      </c>
      <c r="Y16" s="751">
        <v>736.15200000000004</v>
      </c>
      <c r="Z16" s="751">
        <v>738.95899999999995</v>
      </c>
      <c r="AA16" s="751">
        <v>740.69100000000003</v>
      </c>
      <c r="AB16" s="751">
        <v>748.44299999999998</v>
      </c>
      <c r="AC16" s="751">
        <v>755.82</v>
      </c>
      <c r="AD16" s="751">
        <v>758.83799999999997</v>
      </c>
    </row>
    <row r="17" spans="1:30">
      <c r="A17" s="180" t="s">
        <v>443</v>
      </c>
      <c r="B17" s="750">
        <v>3300.68</v>
      </c>
      <c r="C17" s="750">
        <v>3348.8090000000002</v>
      </c>
      <c r="D17" s="750">
        <v>3331.049</v>
      </c>
      <c r="E17" s="750">
        <v>3341.623</v>
      </c>
      <c r="F17" s="750">
        <v>3377.5970000000002</v>
      </c>
      <c r="G17" s="750">
        <v>3378.732</v>
      </c>
      <c r="H17" s="750">
        <v>3385.2220000000002</v>
      </c>
      <c r="I17" s="750">
        <v>3411.17</v>
      </c>
      <c r="J17" s="750">
        <v>3483.3209999999999</v>
      </c>
      <c r="K17" s="750">
        <v>3581.0749999999998</v>
      </c>
      <c r="L17" s="750">
        <v>3565.058</v>
      </c>
      <c r="M17" s="750">
        <v>3567.0479999999998</v>
      </c>
      <c r="N17" s="750">
        <v>3548.3960000000002</v>
      </c>
      <c r="O17" s="750">
        <v>3568.0909999999999</v>
      </c>
      <c r="P17" s="750">
        <v>3554.1559999999999</v>
      </c>
      <c r="Q17" s="750">
        <v>3578.1779999999999</v>
      </c>
      <c r="R17" s="750">
        <v>3640.8440000000001</v>
      </c>
      <c r="S17" s="750">
        <v>3690.5320000000002</v>
      </c>
      <c r="T17" s="750">
        <v>3722.1170000000002</v>
      </c>
      <c r="U17" s="750">
        <v>3740.8020000000001</v>
      </c>
      <c r="V17" s="750">
        <v>3803.0160000000001</v>
      </c>
      <c r="W17" s="750">
        <v>3858.489</v>
      </c>
      <c r="X17" s="751">
        <v>3893.8829999999998</v>
      </c>
      <c r="Y17" s="751">
        <v>3926.2289999999998</v>
      </c>
      <c r="Z17" s="751">
        <v>3959.2280000000001</v>
      </c>
      <c r="AA17" s="751">
        <v>4011.4119999999998</v>
      </c>
      <c r="AB17" s="751">
        <v>4057.029</v>
      </c>
      <c r="AC17" s="751">
        <v>4109.5810000000001</v>
      </c>
      <c r="AD17" s="751">
        <v>4145.3</v>
      </c>
    </row>
    <row r="18" spans="1:30">
      <c r="A18" s="180" t="s">
        <v>444</v>
      </c>
      <c r="B18" s="750">
        <v>8072.6059999999998</v>
      </c>
      <c r="C18" s="750">
        <v>8145.8159999999998</v>
      </c>
      <c r="D18" s="750">
        <v>8037.5389999999998</v>
      </c>
      <c r="E18" s="750">
        <v>7960.4260000000004</v>
      </c>
      <c r="F18" s="750">
        <v>7934.2030000000004</v>
      </c>
      <c r="G18" s="750">
        <v>7971.6229999999996</v>
      </c>
      <c r="H18" s="750">
        <v>8026.7780000000002</v>
      </c>
      <c r="I18" s="750">
        <v>8184.4089999999997</v>
      </c>
      <c r="J18" s="750">
        <v>8365.39</v>
      </c>
      <c r="K18" s="750">
        <v>8615.6749999999993</v>
      </c>
      <c r="L18" s="750">
        <v>8576.7999999999993</v>
      </c>
      <c r="M18" s="750">
        <v>8539.8580000000002</v>
      </c>
      <c r="N18" s="750">
        <v>8452.7870000000003</v>
      </c>
      <c r="O18" s="750">
        <v>8498.7139999999999</v>
      </c>
      <c r="P18" s="750">
        <v>8483.9850000000006</v>
      </c>
      <c r="Q18" s="750">
        <v>8524.6190000000006</v>
      </c>
      <c r="R18" s="750">
        <v>8664.6489999999994</v>
      </c>
      <c r="S18" s="750">
        <v>8786.3790000000008</v>
      </c>
      <c r="T18" s="750">
        <v>8772.24</v>
      </c>
      <c r="U18" s="750">
        <v>8787.6730000000007</v>
      </c>
      <c r="V18" s="750">
        <v>8908.5930000000008</v>
      </c>
      <c r="W18" s="750">
        <v>8995.91</v>
      </c>
      <c r="X18" s="751">
        <v>9057.3060000000005</v>
      </c>
      <c r="Y18" s="751">
        <v>9128.2440000000006</v>
      </c>
      <c r="Z18" s="751">
        <v>9223.42</v>
      </c>
      <c r="AA18" s="751">
        <v>9315.9840000000004</v>
      </c>
      <c r="AB18" s="751">
        <v>9423.86</v>
      </c>
      <c r="AC18" s="751">
        <v>9550.0840000000007</v>
      </c>
      <c r="AD18" s="751">
        <v>9635.6990000000005</v>
      </c>
    </row>
    <row r="19" spans="1:30">
      <c r="A19" s="180" t="s">
        <v>445</v>
      </c>
      <c r="B19" s="750">
        <v>1683.924</v>
      </c>
      <c r="C19" s="750">
        <v>1694.778</v>
      </c>
      <c r="D19" s="750">
        <v>1675.85</v>
      </c>
      <c r="E19" s="750">
        <v>1676.059</v>
      </c>
      <c r="F19" s="750">
        <v>1686.962</v>
      </c>
      <c r="G19" s="750">
        <v>1695.5</v>
      </c>
      <c r="H19" s="750">
        <v>1698.4549999999999</v>
      </c>
      <c r="I19" s="750">
        <v>1724.675</v>
      </c>
      <c r="J19" s="750">
        <v>1759.6289999999999</v>
      </c>
      <c r="K19" s="750">
        <v>1807.9839999999999</v>
      </c>
      <c r="L19" s="750">
        <v>1809.71</v>
      </c>
      <c r="M19" s="750">
        <v>1818.355</v>
      </c>
      <c r="N19" s="750">
        <v>1802.6420000000001</v>
      </c>
      <c r="O19" s="750">
        <v>1819.7860000000001</v>
      </c>
      <c r="P19" s="750">
        <v>1823.2809999999999</v>
      </c>
      <c r="Q19" s="750">
        <v>1837.14</v>
      </c>
      <c r="R19" s="750">
        <v>1874.549</v>
      </c>
      <c r="S19" s="750">
        <v>1904.3019999999999</v>
      </c>
      <c r="T19" s="750">
        <v>1903.202</v>
      </c>
      <c r="U19" s="750">
        <v>1905.048</v>
      </c>
      <c r="V19" s="750">
        <v>1924.9659999999999</v>
      </c>
      <c r="W19" s="750">
        <v>1940.3710000000001</v>
      </c>
      <c r="X19" s="751">
        <v>1949.788</v>
      </c>
      <c r="Y19" s="751">
        <v>1965.0619999999999</v>
      </c>
      <c r="Z19" s="751">
        <v>1983.21</v>
      </c>
      <c r="AA19" s="751">
        <v>1999.3109999999999</v>
      </c>
      <c r="AB19" s="751">
        <v>2015.5930000000001</v>
      </c>
      <c r="AC19" s="751">
        <v>2034.021</v>
      </c>
      <c r="AD19" s="751">
        <v>2046.84</v>
      </c>
    </row>
    <row r="20" spans="1:30">
      <c r="A20" s="180" t="s">
        <v>446</v>
      </c>
      <c r="B20" s="750">
        <v>484.065</v>
      </c>
      <c r="C20" s="750">
        <v>485.83699999999999</v>
      </c>
      <c r="D20" s="750">
        <v>478.27600000000001</v>
      </c>
      <c r="E20" s="750">
        <v>477.02699999999999</v>
      </c>
      <c r="F20" s="750">
        <v>480.29700000000003</v>
      </c>
      <c r="G20" s="750">
        <v>482.28300000000002</v>
      </c>
      <c r="H20" s="750">
        <v>482.29300000000001</v>
      </c>
      <c r="I20" s="750">
        <v>490.88900000000001</v>
      </c>
      <c r="J20" s="750">
        <v>503.81200000000001</v>
      </c>
      <c r="K20" s="750">
        <v>517.57799999999997</v>
      </c>
      <c r="L20" s="750">
        <v>514.97699999999998</v>
      </c>
      <c r="M20" s="750">
        <v>513.25199999999995</v>
      </c>
      <c r="N20" s="750">
        <v>510.68799999999999</v>
      </c>
      <c r="O20" s="750">
        <v>514.42200000000003</v>
      </c>
      <c r="P20" s="750">
        <v>516.14300000000003</v>
      </c>
      <c r="Q20" s="750">
        <v>515.30700000000002</v>
      </c>
      <c r="R20" s="750">
        <v>516.94899999999996</v>
      </c>
      <c r="S20" s="750">
        <v>519.81399999999996</v>
      </c>
      <c r="T20" s="750">
        <v>517.16499999999996</v>
      </c>
      <c r="U20" s="750">
        <v>519.39099999999996</v>
      </c>
      <c r="V20" s="750">
        <v>525.14300000000003</v>
      </c>
      <c r="W20" s="750">
        <v>525.61699999999996</v>
      </c>
      <c r="X20" s="751">
        <v>521.68600000000004</v>
      </c>
      <c r="Y20" s="751">
        <v>521.37599999999998</v>
      </c>
      <c r="Z20" s="751">
        <v>523.16099999999994</v>
      </c>
      <c r="AA20" s="751">
        <v>528.36400000000003</v>
      </c>
      <c r="AB20" s="751">
        <v>532.34900000000005</v>
      </c>
      <c r="AC20" s="751">
        <v>534.31100000000004</v>
      </c>
      <c r="AD20" s="751">
        <v>534.21900000000005</v>
      </c>
    </row>
    <row r="21" spans="1:30">
      <c r="A21" s="180" t="s">
        <v>447</v>
      </c>
      <c r="B21" s="750">
        <v>2257.0630000000001</v>
      </c>
      <c r="C21" s="750">
        <v>1968.74</v>
      </c>
      <c r="D21" s="750">
        <v>1908.452</v>
      </c>
      <c r="E21" s="750">
        <v>1963.9490000000001</v>
      </c>
      <c r="F21" s="750">
        <v>2020.4349999999999</v>
      </c>
      <c r="G21" s="750">
        <v>2020.7629999999999</v>
      </c>
      <c r="H21" s="750">
        <v>1993.92</v>
      </c>
      <c r="I21" s="750">
        <v>1993.3340000000001</v>
      </c>
      <c r="J21" s="750">
        <v>2006.2470000000001</v>
      </c>
      <c r="K21" s="750">
        <v>2002.066</v>
      </c>
      <c r="L21" s="750">
        <v>1956.327</v>
      </c>
      <c r="M21" s="750">
        <v>1934.5640000000001</v>
      </c>
      <c r="N21" s="750">
        <v>1925.0039999999999</v>
      </c>
      <c r="O21" s="750">
        <v>1925.5650000000001</v>
      </c>
      <c r="P21" s="750">
        <v>1907.57</v>
      </c>
      <c r="Q21" s="750">
        <v>1928.1379999999999</v>
      </c>
      <c r="R21" s="750">
        <v>1956.9459999999999</v>
      </c>
      <c r="S21" s="750">
        <v>1968.066</v>
      </c>
      <c r="T21" s="750">
        <v>1959.499</v>
      </c>
      <c r="U21" s="750">
        <v>1970.636</v>
      </c>
      <c r="V21" s="750">
        <v>1974.7159999999999</v>
      </c>
      <c r="W21" s="750">
        <v>1991.1320000000001</v>
      </c>
      <c r="X21" s="751">
        <v>2002.8050000000001</v>
      </c>
      <c r="Y21" s="751">
        <v>2009.663</v>
      </c>
      <c r="Z21" s="751">
        <v>2005.383</v>
      </c>
      <c r="AA21" s="751">
        <v>2021.6869999999999</v>
      </c>
      <c r="AB21" s="751">
        <v>2042.547</v>
      </c>
      <c r="AC21" s="751">
        <v>2060.5360000000001</v>
      </c>
      <c r="AD21" s="751">
        <v>2067.1660000000002</v>
      </c>
    </row>
    <row r="22" spans="1:30">
      <c r="A22" s="180" t="s">
        <v>448</v>
      </c>
      <c r="B22" s="750">
        <v>1277.913</v>
      </c>
      <c r="C22" s="750">
        <v>1133.979</v>
      </c>
      <c r="D22" s="750">
        <v>1106.875</v>
      </c>
      <c r="E22" s="750">
        <v>1130.298</v>
      </c>
      <c r="F22" s="750">
        <v>1149.0820000000001</v>
      </c>
      <c r="G22" s="750">
        <v>1129.624</v>
      </c>
      <c r="H22" s="750">
        <v>1107.44</v>
      </c>
      <c r="I22" s="750">
        <v>1104.569</v>
      </c>
      <c r="J22" s="750">
        <v>1093.9770000000001</v>
      </c>
      <c r="K22" s="750">
        <v>1072.0519999999999</v>
      </c>
      <c r="L22" s="750">
        <v>1043.4580000000001</v>
      </c>
      <c r="M22" s="750">
        <v>1025.452</v>
      </c>
      <c r="N22" s="750">
        <v>1013.067</v>
      </c>
      <c r="O22" s="750">
        <v>1010.74</v>
      </c>
      <c r="P22" s="750">
        <v>996.98900000000003</v>
      </c>
      <c r="Q22" s="750">
        <v>1007.529</v>
      </c>
      <c r="R22" s="750">
        <v>1022.122</v>
      </c>
      <c r="S22" s="750">
        <v>1029.3920000000001</v>
      </c>
      <c r="T22" s="750">
        <v>1025.5530000000001</v>
      </c>
      <c r="U22" s="750">
        <v>1026.7370000000001</v>
      </c>
      <c r="V22" s="750">
        <v>1022.009</v>
      </c>
      <c r="W22" s="750">
        <v>1016.864</v>
      </c>
      <c r="X22" s="751">
        <v>1011.681</v>
      </c>
      <c r="Y22" s="751">
        <v>1006.274</v>
      </c>
      <c r="Z22" s="751">
        <v>1002.851</v>
      </c>
      <c r="AA22" s="751">
        <v>1003.542</v>
      </c>
      <c r="AB22" s="751">
        <v>1005.5069999999999</v>
      </c>
      <c r="AC22" s="751">
        <v>1006.192</v>
      </c>
      <c r="AD22" s="751">
        <v>1004.76</v>
      </c>
    </row>
    <row r="23" spans="1:30">
      <c r="A23" s="180" t="s">
        <v>449</v>
      </c>
      <c r="B23" s="750">
        <v>1221.232</v>
      </c>
      <c r="C23" s="750">
        <v>1231.8620000000001</v>
      </c>
      <c r="D23" s="750">
        <v>1221.45</v>
      </c>
      <c r="E23" s="750">
        <v>1220.3219999999999</v>
      </c>
      <c r="F23" s="750">
        <v>1228.0350000000001</v>
      </c>
      <c r="G23" s="750">
        <v>1233.5219999999999</v>
      </c>
      <c r="H23" s="750">
        <v>1231.654</v>
      </c>
      <c r="I23" s="750">
        <v>1235.6659999999999</v>
      </c>
      <c r="J23" s="750">
        <v>1257.6959999999999</v>
      </c>
      <c r="K23" s="750">
        <v>1283.4480000000001</v>
      </c>
      <c r="L23" s="750">
        <v>1285.184</v>
      </c>
      <c r="M23" s="750">
        <v>1275.374</v>
      </c>
      <c r="N23" s="750">
        <v>1256.1369999999999</v>
      </c>
      <c r="O23" s="750">
        <v>1256.3150000000001</v>
      </c>
      <c r="P23" s="750">
        <v>1253.079</v>
      </c>
      <c r="Q23" s="750">
        <v>1262.2739999999999</v>
      </c>
      <c r="R23" s="750">
        <v>1282.355</v>
      </c>
      <c r="S23" s="750">
        <v>1300.3399999999999</v>
      </c>
      <c r="T23" s="750">
        <v>1305.701</v>
      </c>
      <c r="U23" s="750">
        <v>1307.364</v>
      </c>
      <c r="V23" s="750">
        <v>1320.5260000000001</v>
      </c>
      <c r="W23" s="750">
        <v>1328.2</v>
      </c>
      <c r="X23" s="751">
        <v>1334.164</v>
      </c>
      <c r="Y23" s="751">
        <v>1342.7750000000001</v>
      </c>
      <c r="Z23" s="751">
        <v>1356.1759999999999</v>
      </c>
      <c r="AA23" s="751">
        <v>1375.229</v>
      </c>
      <c r="AB23" s="751">
        <v>1396.443</v>
      </c>
      <c r="AC23" s="751">
        <v>1416.68</v>
      </c>
      <c r="AD23" s="751">
        <v>1430.12</v>
      </c>
    </row>
    <row r="24" spans="1:30">
      <c r="A24" s="180" t="s">
        <v>450</v>
      </c>
      <c r="B24" s="750">
        <v>1227.6120000000001</v>
      </c>
      <c r="C24" s="750">
        <v>1046.7570000000001</v>
      </c>
      <c r="D24" s="750">
        <v>1024.0550000000001</v>
      </c>
      <c r="E24" s="750">
        <v>1051.9829999999999</v>
      </c>
      <c r="F24" s="750">
        <v>1065.93</v>
      </c>
      <c r="G24" s="750">
        <v>1053.181</v>
      </c>
      <c r="H24" s="750">
        <v>1042.663</v>
      </c>
      <c r="I24" s="750">
        <v>1065.951</v>
      </c>
      <c r="J24" s="750">
        <v>1087.3119999999999</v>
      </c>
      <c r="K24" s="750">
        <v>1080.154</v>
      </c>
      <c r="L24" s="750">
        <v>1057.7460000000001</v>
      </c>
      <c r="M24" s="750">
        <v>1035.8499999999999</v>
      </c>
      <c r="N24" s="750">
        <v>1012.264</v>
      </c>
      <c r="O24" s="750">
        <v>1018.002</v>
      </c>
      <c r="P24" s="750">
        <v>1009.385</v>
      </c>
      <c r="Q24" s="750">
        <v>1017.096</v>
      </c>
      <c r="R24" s="750">
        <v>1034.95</v>
      </c>
      <c r="S24" s="750">
        <v>1041.8620000000001</v>
      </c>
      <c r="T24" s="750">
        <v>1036.5170000000001</v>
      </c>
      <c r="U24" s="750">
        <v>1044.7090000000001</v>
      </c>
      <c r="V24" s="750">
        <v>1049.271</v>
      </c>
      <c r="W24" s="750">
        <v>1049.7270000000001</v>
      </c>
      <c r="X24" s="751">
        <v>1044.4829999999999</v>
      </c>
      <c r="Y24" s="751">
        <v>1040.9960000000001</v>
      </c>
      <c r="Z24" s="751">
        <v>1040.905</v>
      </c>
      <c r="AA24" s="751">
        <v>1041.249</v>
      </c>
      <c r="AB24" s="751">
        <v>1045.318</v>
      </c>
      <c r="AC24" s="751">
        <v>1047.8520000000001</v>
      </c>
      <c r="AD24" s="751">
        <v>1046.1669999999999</v>
      </c>
    </row>
    <row r="25" spans="1:30" ht="20.25" customHeight="1">
      <c r="A25" s="133" t="s">
        <v>451</v>
      </c>
      <c r="B25" s="750">
        <v>38871.000000000007</v>
      </c>
      <c r="C25" s="750">
        <v>38359.999999999993</v>
      </c>
      <c r="D25" s="750">
        <v>37863</v>
      </c>
      <c r="E25" s="750">
        <v>37879</v>
      </c>
      <c r="F25" s="750">
        <v>38042.000000000007</v>
      </c>
      <c r="G25" s="750">
        <v>38057</v>
      </c>
      <c r="H25" s="750">
        <v>38040.000000000015</v>
      </c>
      <c r="I25" s="750">
        <v>38495</v>
      </c>
      <c r="J25" s="750">
        <v>39119.999999999993</v>
      </c>
      <c r="K25" s="750">
        <v>39971</v>
      </c>
      <c r="L25" s="750">
        <v>39858.999999999993</v>
      </c>
      <c r="M25" s="750">
        <v>39666</v>
      </c>
      <c r="N25" s="750">
        <v>39237.000000000015</v>
      </c>
      <c r="O25" s="750">
        <v>39362.000000000007</v>
      </c>
      <c r="P25" s="750">
        <v>39311</v>
      </c>
      <c r="Q25" s="750">
        <v>39595</v>
      </c>
      <c r="R25" s="750">
        <v>40272.000000000007</v>
      </c>
      <c r="S25" s="750">
        <v>40838</v>
      </c>
      <c r="T25" s="750">
        <v>40903</v>
      </c>
      <c r="U25" s="750">
        <v>41048.000000000007</v>
      </c>
      <c r="V25" s="750">
        <v>41544</v>
      </c>
      <c r="W25" s="750">
        <v>42018.999999999985</v>
      </c>
      <c r="X25" s="750">
        <v>42349.999999999993</v>
      </c>
      <c r="Y25" s="750">
        <v>42720.999999999993</v>
      </c>
      <c r="Z25" s="750">
        <v>43122</v>
      </c>
      <c r="AA25" s="750">
        <v>43655.000000000007</v>
      </c>
      <c r="AB25" s="750">
        <v>44248</v>
      </c>
      <c r="AC25" s="750">
        <v>44854.000000000007</v>
      </c>
      <c r="AD25" s="750">
        <v>45250.999999999993</v>
      </c>
    </row>
    <row r="26" spans="1:30">
      <c r="B26" s="181"/>
      <c r="C26" s="161" t="s">
        <v>514</v>
      </c>
    </row>
    <row r="27" spans="1:30" s="137" customFormat="1" ht="20.149999999999999" customHeight="1">
      <c r="A27" s="643"/>
      <c r="B27" s="1401" t="s">
        <v>1191</v>
      </c>
      <c r="C27" s="1401"/>
      <c r="D27" s="1401"/>
      <c r="E27" s="1401"/>
      <c r="F27" s="1401"/>
      <c r="G27" s="1401"/>
      <c r="H27" s="1401"/>
      <c r="I27" s="1401"/>
      <c r="J27" s="1401"/>
      <c r="K27" s="682"/>
      <c r="L27" s="152"/>
      <c r="M27" s="152"/>
      <c r="N27" s="152"/>
      <c r="O27" s="152"/>
      <c r="P27" s="152"/>
      <c r="Q27" s="152"/>
      <c r="R27" s="152"/>
      <c r="S27" s="152"/>
      <c r="T27" s="152"/>
      <c r="U27" s="152"/>
      <c r="V27" s="152"/>
      <c r="W27" s="152"/>
      <c r="X27" s="152"/>
      <c r="Y27" s="152"/>
      <c r="Z27" s="152"/>
      <c r="AA27" s="152"/>
      <c r="AB27" s="152"/>
      <c r="AC27" s="152"/>
    </row>
    <row r="28" spans="1:30">
      <c r="A28" s="643" t="s">
        <v>514</v>
      </c>
    </row>
    <row r="29" spans="1:30" ht="13">
      <c r="A29" s="178"/>
    </row>
    <row r="30" spans="1:30" ht="13">
      <c r="A30" s="740"/>
    </row>
    <row r="31" spans="1:30" ht="13">
      <c r="A31" s="178"/>
    </row>
    <row r="50" spans="2:29">
      <c r="B50" s="752"/>
      <c r="C50" s="752"/>
      <c r="D50" s="752"/>
      <c r="E50" s="752"/>
      <c r="F50" s="752"/>
      <c r="G50" s="752"/>
      <c r="H50" s="752"/>
      <c r="I50" s="752"/>
      <c r="J50" s="752"/>
      <c r="K50" s="752"/>
      <c r="L50" s="752"/>
      <c r="M50" s="752"/>
      <c r="N50" s="752"/>
      <c r="O50" s="752"/>
      <c r="P50" s="752"/>
      <c r="Q50" s="752"/>
      <c r="R50" s="752"/>
      <c r="S50" s="752"/>
      <c r="T50" s="752"/>
      <c r="U50" s="752"/>
      <c r="V50" s="752"/>
      <c r="W50" s="752"/>
      <c r="X50" s="752"/>
      <c r="Y50" s="752"/>
      <c r="Z50" s="752"/>
      <c r="AA50" s="752"/>
      <c r="AB50" s="752"/>
      <c r="AC50" s="753"/>
    </row>
    <row r="51" spans="2:29">
      <c r="B51" s="752"/>
      <c r="C51" s="752"/>
      <c r="D51" s="752"/>
      <c r="E51" s="752"/>
      <c r="F51" s="752"/>
      <c r="G51" s="752"/>
      <c r="H51" s="752"/>
      <c r="I51" s="752"/>
      <c r="J51" s="752"/>
      <c r="K51" s="752"/>
      <c r="L51" s="752"/>
      <c r="M51" s="752"/>
      <c r="N51" s="752"/>
      <c r="O51" s="752"/>
      <c r="P51" s="752"/>
      <c r="Q51" s="752"/>
      <c r="R51" s="752"/>
      <c r="S51" s="752"/>
      <c r="T51" s="752"/>
      <c r="U51" s="752"/>
      <c r="V51" s="752"/>
      <c r="W51" s="752"/>
      <c r="X51" s="752"/>
      <c r="Y51" s="752"/>
      <c r="Z51" s="752"/>
      <c r="AA51" s="752"/>
      <c r="AB51" s="752"/>
      <c r="AC51" s="752"/>
    </row>
    <row r="52" spans="2:29">
      <c r="B52" s="752"/>
      <c r="C52" s="752"/>
      <c r="D52" s="752"/>
      <c r="E52" s="752"/>
      <c r="F52" s="752"/>
      <c r="G52" s="752"/>
      <c r="H52" s="752"/>
      <c r="I52" s="752"/>
      <c r="J52" s="752"/>
      <c r="K52" s="752"/>
      <c r="L52" s="752"/>
      <c r="M52" s="752"/>
      <c r="N52" s="752"/>
      <c r="O52" s="752"/>
      <c r="P52" s="752"/>
      <c r="Q52" s="752"/>
      <c r="R52" s="752"/>
      <c r="S52" s="752"/>
      <c r="T52" s="752"/>
      <c r="U52" s="752"/>
      <c r="V52" s="752"/>
      <c r="W52" s="752"/>
      <c r="X52" s="752"/>
      <c r="Y52" s="752"/>
      <c r="Z52" s="752"/>
      <c r="AA52" s="752"/>
      <c r="AB52" s="752"/>
      <c r="AC52" s="752"/>
    </row>
    <row r="53" spans="2:29">
      <c r="B53" s="752"/>
      <c r="C53" s="752"/>
      <c r="D53" s="752"/>
      <c r="E53" s="752"/>
      <c r="F53" s="752"/>
      <c r="G53" s="752"/>
      <c r="H53" s="752"/>
      <c r="I53" s="752"/>
      <c r="J53" s="752"/>
      <c r="K53" s="752"/>
      <c r="L53" s="752"/>
      <c r="M53" s="752"/>
      <c r="N53" s="752"/>
      <c r="O53" s="752"/>
      <c r="P53" s="752"/>
      <c r="Q53" s="752"/>
      <c r="R53" s="752"/>
      <c r="S53" s="752"/>
      <c r="T53" s="752"/>
      <c r="U53" s="752"/>
      <c r="V53" s="752"/>
      <c r="W53" s="752"/>
      <c r="X53" s="752"/>
      <c r="Y53" s="752"/>
      <c r="Z53" s="752"/>
      <c r="AA53" s="752"/>
      <c r="AB53" s="752"/>
      <c r="AC53" s="752"/>
    </row>
    <row r="54" spans="2:29">
      <c r="B54" s="752"/>
      <c r="C54" s="752"/>
      <c r="D54" s="752"/>
      <c r="E54" s="752"/>
      <c r="F54" s="752"/>
      <c r="G54" s="752"/>
      <c r="H54" s="752"/>
      <c r="I54" s="752"/>
      <c r="J54" s="752"/>
      <c r="K54" s="752"/>
      <c r="L54" s="752"/>
      <c r="M54" s="752"/>
      <c r="N54" s="752"/>
      <c r="O54" s="752"/>
      <c r="P54" s="752"/>
      <c r="Q54" s="752"/>
      <c r="R54" s="752"/>
      <c r="S54" s="752"/>
      <c r="T54" s="752"/>
      <c r="U54" s="752"/>
      <c r="V54" s="752"/>
      <c r="W54" s="752"/>
      <c r="X54" s="752"/>
      <c r="Y54" s="752"/>
      <c r="Z54" s="752"/>
      <c r="AA54" s="752"/>
      <c r="AB54" s="752"/>
      <c r="AC54" s="752"/>
    </row>
    <row r="55" spans="2:29">
      <c r="B55" s="752"/>
      <c r="C55" s="752"/>
      <c r="D55" s="752"/>
      <c r="E55" s="752"/>
      <c r="F55" s="752"/>
      <c r="G55" s="752"/>
      <c r="H55" s="752"/>
      <c r="I55" s="752"/>
      <c r="J55" s="752"/>
      <c r="K55" s="752"/>
      <c r="L55" s="752"/>
      <c r="M55" s="752"/>
      <c r="N55" s="752"/>
      <c r="O55" s="752"/>
      <c r="P55" s="752"/>
      <c r="Q55" s="752"/>
      <c r="R55" s="752"/>
      <c r="S55" s="752"/>
      <c r="T55" s="752"/>
      <c r="U55" s="752"/>
      <c r="V55" s="752"/>
      <c r="W55" s="752"/>
      <c r="X55" s="752"/>
      <c r="Y55" s="752"/>
      <c r="Z55" s="752"/>
      <c r="AA55" s="752"/>
      <c r="AB55" s="752"/>
      <c r="AC55" s="752"/>
    </row>
    <row r="56" spans="2:29">
      <c r="B56" s="752"/>
      <c r="C56" s="752"/>
      <c r="D56" s="752"/>
      <c r="E56" s="752"/>
      <c r="F56" s="752"/>
      <c r="G56" s="752"/>
      <c r="H56" s="752"/>
      <c r="I56" s="752"/>
      <c r="J56" s="752"/>
      <c r="K56" s="752"/>
      <c r="L56" s="752"/>
      <c r="M56" s="752"/>
      <c r="N56" s="752"/>
      <c r="O56" s="752"/>
      <c r="P56" s="752"/>
      <c r="Q56" s="752"/>
      <c r="R56" s="752"/>
      <c r="S56" s="752"/>
      <c r="T56" s="752"/>
      <c r="U56" s="752"/>
      <c r="V56" s="752"/>
      <c r="W56" s="752"/>
      <c r="X56" s="752"/>
      <c r="Y56" s="752"/>
      <c r="Z56" s="752"/>
      <c r="AA56" s="752"/>
      <c r="AB56" s="752"/>
      <c r="AC56" s="752"/>
    </row>
    <row r="57" spans="2:29">
      <c r="B57" s="752"/>
      <c r="C57" s="752"/>
      <c r="D57" s="752"/>
      <c r="E57" s="752"/>
      <c r="F57" s="752"/>
      <c r="G57" s="752"/>
      <c r="H57" s="752"/>
      <c r="I57" s="752"/>
      <c r="J57" s="752"/>
      <c r="K57" s="752"/>
      <c r="L57" s="752"/>
      <c r="M57" s="752"/>
      <c r="N57" s="752"/>
      <c r="O57" s="752"/>
      <c r="P57" s="752"/>
      <c r="Q57" s="752"/>
      <c r="R57" s="752"/>
      <c r="S57" s="752"/>
      <c r="T57" s="752"/>
      <c r="U57" s="752"/>
      <c r="V57" s="752"/>
      <c r="W57" s="752"/>
      <c r="X57" s="752"/>
      <c r="Y57" s="752"/>
      <c r="Z57" s="752"/>
      <c r="AA57" s="752"/>
      <c r="AB57" s="752"/>
      <c r="AC57" s="752"/>
    </row>
    <row r="58" spans="2:29">
      <c r="B58" s="752"/>
      <c r="C58" s="752"/>
      <c r="D58" s="752"/>
      <c r="E58" s="752"/>
      <c r="F58" s="752"/>
      <c r="G58" s="752"/>
      <c r="H58" s="752"/>
      <c r="I58" s="752"/>
      <c r="J58" s="752"/>
      <c r="K58" s="752"/>
      <c r="L58" s="752"/>
      <c r="M58" s="752"/>
      <c r="N58" s="752"/>
      <c r="O58" s="752"/>
      <c r="P58" s="752"/>
      <c r="Q58" s="752"/>
      <c r="R58" s="752"/>
      <c r="S58" s="752"/>
      <c r="T58" s="752"/>
      <c r="U58" s="752"/>
      <c r="V58" s="752"/>
      <c r="W58" s="752"/>
      <c r="X58" s="752"/>
      <c r="Y58" s="752"/>
      <c r="Z58" s="752"/>
      <c r="AA58" s="752"/>
      <c r="AB58" s="752"/>
      <c r="AC58" s="752"/>
    </row>
    <row r="59" spans="2:29">
      <c r="B59" s="752"/>
      <c r="C59" s="752"/>
      <c r="D59" s="752"/>
      <c r="E59" s="752"/>
      <c r="F59" s="752"/>
      <c r="G59" s="752"/>
      <c r="H59" s="752"/>
      <c r="I59" s="752"/>
      <c r="J59" s="752"/>
      <c r="K59" s="752"/>
      <c r="L59" s="752"/>
      <c r="M59" s="752"/>
      <c r="N59" s="752"/>
      <c r="O59" s="752"/>
      <c r="P59" s="752"/>
      <c r="Q59" s="752"/>
      <c r="R59" s="752"/>
      <c r="S59" s="752"/>
      <c r="T59" s="752"/>
      <c r="U59" s="752"/>
      <c r="V59" s="752"/>
      <c r="W59" s="752"/>
      <c r="X59" s="752"/>
      <c r="Y59" s="752"/>
      <c r="Z59" s="752"/>
      <c r="AA59" s="752"/>
      <c r="AB59" s="752"/>
      <c r="AC59" s="752"/>
    </row>
    <row r="60" spans="2:29">
      <c r="B60" s="752"/>
      <c r="C60" s="752"/>
      <c r="D60" s="752"/>
      <c r="E60" s="752"/>
      <c r="F60" s="752"/>
      <c r="G60" s="752"/>
      <c r="H60" s="752"/>
      <c r="I60" s="752"/>
      <c r="J60" s="752"/>
      <c r="K60" s="752"/>
      <c r="L60" s="752"/>
      <c r="M60" s="752"/>
      <c r="N60" s="752"/>
      <c r="O60" s="752"/>
      <c r="P60" s="752"/>
      <c r="Q60" s="752"/>
      <c r="R60" s="752"/>
      <c r="S60" s="752"/>
      <c r="T60" s="752"/>
      <c r="U60" s="752"/>
      <c r="V60" s="752"/>
      <c r="W60" s="752"/>
      <c r="X60" s="752"/>
      <c r="Y60" s="752"/>
      <c r="Z60" s="752"/>
      <c r="AA60" s="752"/>
      <c r="AB60" s="752"/>
      <c r="AC60" s="752"/>
    </row>
    <row r="61" spans="2:29">
      <c r="B61" s="752"/>
      <c r="C61" s="752"/>
      <c r="D61" s="752"/>
      <c r="E61" s="752"/>
      <c r="F61" s="752"/>
      <c r="G61" s="752"/>
      <c r="H61" s="752"/>
      <c r="I61" s="752"/>
      <c r="J61" s="752"/>
      <c r="K61" s="752"/>
      <c r="L61" s="752"/>
      <c r="M61" s="752"/>
      <c r="N61" s="752"/>
      <c r="O61" s="752"/>
      <c r="P61" s="752"/>
      <c r="Q61" s="752"/>
      <c r="R61" s="752"/>
      <c r="S61" s="752"/>
      <c r="T61" s="752"/>
      <c r="U61" s="752"/>
      <c r="V61" s="752"/>
      <c r="W61" s="752"/>
      <c r="X61" s="752"/>
      <c r="Y61" s="752"/>
      <c r="Z61" s="752"/>
      <c r="AA61" s="752"/>
      <c r="AB61" s="752"/>
      <c r="AC61" s="752"/>
    </row>
    <row r="62" spans="2:29">
      <c r="B62" s="752"/>
      <c r="C62" s="752"/>
      <c r="D62" s="752"/>
      <c r="E62" s="752"/>
      <c r="F62" s="752"/>
      <c r="G62" s="752"/>
      <c r="H62" s="752"/>
      <c r="I62" s="752"/>
      <c r="J62" s="752"/>
      <c r="K62" s="752"/>
      <c r="L62" s="752"/>
      <c r="M62" s="752"/>
      <c r="N62" s="752"/>
      <c r="O62" s="752"/>
      <c r="P62" s="752"/>
      <c r="Q62" s="752"/>
      <c r="R62" s="752"/>
      <c r="S62" s="752"/>
      <c r="T62" s="752"/>
      <c r="U62" s="752"/>
      <c r="V62" s="752"/>
      <c r="W62" s="752"/>
      <c r="X62" s="752"/>
      <c r="Y62" s="752"/>
      <c r="Z62" s="752"/>
      <c r="AA62" s="752"/>
      <c r="AB62" s="752"/>
      <c r="AC62" s="752"/>
    </row>
    <row r="63" spans="2:29">
      <c r="B63" s="752"/>
      <c r="C63" s="752"/>
      <c r="D63" s="752"/>
      <c r="E63" s="752"/>
      <c r="F63" s="752"/>
      <c r="G63" s="752"/>
      <c r="H63" s="752"/>
      <c r="I63" s="752"/>
      <c r="J63" s="752"/>
      <c r="K63" s="752"/>
      <c r="L63" s="752"/>
      <c r="M63" s="752"/>
      <c r="N63" s="752"/>
      <c r="O63" s="752"/>
      <c r="P63" s="752"/>
      <c r="Q63" s="752"/>
      <c r="R63" s="752"/>
      <c r="S63" s="752"/>
      <c r="T63" s="752"/>
      <c r="U63" s="752"/>
      <c r="V63" s="752"/>
      <c r="W63" s="752"/>
      <c r="X63" s="752"/>
      <c r="Y63" s="752"/>
      <c r="Z63" s="752"/>
      <c r="AA63" s="752"/>
      <c r="AB63" s="752"/>
      <c r="AC63" s="752"/>
    </row>
    <row r="64" spans="2:29">
      <c r="B64" s="752"/>
      <c r="C64" s="752"/>
      <c r="D64" s="752"/>
      <c r="E64" s="752"/>
      <c r="F64" s="752"/>
      <c r="G64" s="752"/>
      <c r="H64" s="752"/>
      <c r="I64" s="752"/>
      <c r="J64" s="752"/>
      <c r="K64" s="752"/>
      <c r="L64" s="752"/>
      <c r="M64" s="752"/>
      <c r="N64" s="752"/>
      <c r="O64" s="752"/>
      <c r="P64" s="752"/>
      <c r="Q64" s="752"/>
      <c r="R64" s="752"/>
      <c r="S64" s="752"/>
      <c r="T64" s="752"/>
      <c r="U64" s="752"/>
      <c r="V64" s="752"/>
      <c r="W64" s="752"/>
      <c r="X64" s="752"/>
      <c r="Y64" s="752"/>
      <c r="Z64" s="752"/>
      <c r="AA64" s="752"/>
      <c r="AB64" s="752"/>
      <c r="AC64" s="752"/>
    </row>
    <row r="65" spans="2:29">
      <c r="B65" s="752"/>
      <c r="C65" s="752"/>
      <c r="D65" s="752"/>
      <c r="E65" s="752"/>
      <c r="F65" s="752"/>
      <c r="G65" s="752"/>
      <c r="H65" s="752"/>
      <c r="I65" s="752"/>
      <c r="J65" s="752"/>
      <c r="K65" s="752"/>
      <c r="L65" s="752"/>
      <c r="M65" s="752"/>
      <c r="N65" s="752"/>
      <c r="O65" s="752"/>
      <c r="P65" s="752"/>
      <c r="Q65" s="752"/>
      <c r="R65" s="752"/>
      <c r="S65" s="752"/>
      <c r="T65" s="752"/>
      <c r="U65" s="752"/>
      <c r="V65" s="752"/>
      <c r="W65" s="752"/>
      <c r="X65" s="752"/>
      <c r="Y65" s="752"/>
      <c r="Z65" s="752"/>
      <c r="AA65" s="752"/>
      <c r="AB65" s="752"/>
      <c r="AC65" s="752"/>
    </row>
    <row r="66" spans="2:29">
      <c r="B66" s="752"/>
      <c r="C66" s="752"/>
      <c r="D66" s="752"/>
      <c r="E66" s="752"/>
      <c r="F66" s="752"/>
      <c r="G66" s="752"/>
      <c r="H66" s="752"/>
      <c r="I66" s="752"/>
      <c r="J66" s="752"/>
      <c r="K66" s="752"/>
      <c r="L66" s="752"/>
      <c r="M66" s="752"/>
      <c r="N66" s="752"/>
      <c r="O66" s="752"/>
      <c r="P66" s="752"/>
      <c r="Q66" s="752"/>
      <c r="R66" s="752"/>
      <c r="S66" s="752"/>
      <c r="T66" s="752"/>
      <c r="U66" s="752"/>
      <c r="V66" s="752"/>
      <c r="W66" s="752"/>
      <c r="X66" s="752"/>
      <c r="Y66" s="752"/>
      <c r="Z66" s="752"/>
      <c r="AA66" s="752"/>
      <c r="AB66" s="752"/>
      <c r="AC66" s="752"/>
    </row>
  </sheetData>
  <sheetProtection selectLockedCells="1"/>
  <mergeCells count="4">
    <mergeCell ref="B7:J7"/>
    <mergeCell ref="K7:S7"/>
    <mergeCell ref="T7:AB7"/>
    <mergeCell ref="B27:J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&amp;"Arial,Fett"Erwerbstätige (Inland) im Jahresmittel 1991 – 2019 nach Bundesländern</oddHeader>
    <oddFooter>&amp;CStatistische Ämter der Länder – Indikatoren und Kennzahlen, UGRdL 2020</oddFooter>
  </headerFooter>
  <colBreaks count="2" manualBreakCount="2">
    <brk id="10" max="1048575" man="1"/>
    <brk id="19" max="1048575" man="1"/>
  </colBreaks>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E69"/>
  <sheetViews>
    <sheetView showGridLines="0" showRowColHeaders="0" zoomScaleNormal="100" workbookViewId="0">
      <pane xSplit="1" topLeftCell="B1" activePane="topRight" state="frozen"/>
      <selection pane="topRight"/>
    </sheetView>
  </sheetViews>
  <sheetFormatPr baseColWidth="10" defaultColWidth="11.453125" defaultRowHeight="12.5"/>
  <cols>
    <col min="1" max="1" width="24.54296875" style="631" customWidth="1"/>
    <col min="2" max="28" width="11.54296875" style="620" customWidth="1"/>
    <col min="29" max="29" width="12.26953125" style="620" bestFit="1" customWidth="1"/>
    <col min="30" max="16384" width="11.453125" style="620"/>
  </cols>
  <sheetData>
    <row r="1" spans="1:31">
      <c r="A1" s="737" t="s">
        <v>322</v>
      </c>
    </row>
    <row r="3" spans="1:31" ht="12" customHeight="1">
      <c r="A3" s="621" t="s">
        <v>1081</v>
      </c>
      <c r="B3" s="697" t="s">
        <v>1092</v>
      </c>
      <c r="C3" s="621"/>
      <c r="D3" s="621"/>
      <c r="E3" s="621"/>
      <c r="F3" s="621"/>
      <c r="G3" s="621"/>
      <c r="H3" s="621"/>
      <c r="I3" s="621"/>
      <c r="J3" s="621"/>
      <c r="K3" s="622"/>
      <c r="L3" s="622"/>
      <c r="M3" s="622"/>
      <c r="N3" s="622"/>
    </row>
    <row r="4" spans="1:31" ht="13">
      <c r="A4" s="621"/>
      <c r="B4" s="621"/>
      <c r="C4" s="621"/>
      <c r="D4" s="621"/>
      <c r="E4" s="621"/>
      <c r="F4" s="623"/>
      <c r="G4" s="624"/>
      <c r="H4" s="624"/>
      <c r="I4" s="624"/>
      <c r="J4" s="621"/>
      <c r="K4" s="622"/>
      <c r="L4" s="622"/>
      <c r="M4" s="622"/>
      <c r="N4" s="622"/>
    </row>
    <row r="5" spans="1:31" ht="17.5" customHeight="1">
      <c r="A5" s="625" t="s">
        <v>433</v>
      </c>
      <c r="B5" s="626">
        <v>1990</v>
      </c>
      <c r="C5" s="626">
        <v>1991</v>
      </c>
      <c r="D5" s="626">
        <v>1992</v>
      </c>
      <c r="E5" s="626">
        <v>1993</v>
      </c>
      <c r="F5" s="626">
        <v>1994</v>
      </c>
      <c r="G5" s="626">
        <v>1995</v>
      </c>
      <c r="H5" s="626">
        <v>1996</v>
      </c>
      <c r="I5" s="626">
        <v>1997</v>
      </c>
      <c r="J5" s="626">
        <v>1998</v>
      </c>
      <c r="K5" s="626">
        <v>1999</v>
      </c>
      <c r="L5" s="626">
        <v>2000</v>
      </c>
      <c r="M5" s="626">
        <v>2001</v>
      </c>
      <c r="N5" s="626">
        <v>2002</v>
      </c>
      <c r="O5" s="626">
        <v>2003</v>
      </c>
      <c r="P5" s="626">
        <v>2004</v>
      </c>
      <c r="Q5" s="626">
        <v>2005</v>
      </c>
      <c r="R5" s="626">
        <v>2006</v>
      </c>
      <c r="S5" s="626">
        <v>2007</v>
      </c>
      <c r="T5" s="626">
        <v>2008</v>
      </c>
      <c r="U5" s="626">
        <v>2009</v>
      </c>
      <c r="V5" s="626">
        <v>2010</v>
      </c>
      <c r="W5" s="626">
        <v>2011</v>
      </c>
      <c r="X5" s="626">
        <v>2012</v>
      </c>
      <c r="Y5" s="626">
        <v>2013</v>
      </c>
      <c r="Z5" s="626">
        <v>2014</v>
      </c>
      <c r="AA5" s="626">
        <v>2015</v>
      </c>
      <c r="AB5" s="626">
        <v>2016</v>
      </c>
      <c r="AC5" s="626">
        <v>2017</v>
      </c>
      <c r="AD5" s="626">
        <v>2018</v>
      </c>
      <c r="AE5" s="754"/>
    </row>
    <row r="6" spans="1:31" ht="13">
      <c r="A6" s="621"/>
      <c r="B6" s="621"/>
      <c r="C6" s="621"/>
      <c r="D6" s="621"/>
      <c r="E6" s="621"/>
      <c r="F6" s="623"/>
      <c r="G6" s="624"/>
      <c r="H6" s="624"/>
      <c r="I6" s="624"/>
      <c r="J6" s="621"/>
      <c r="K6" s="622"/>
      <c r="L6" s="622"/>
      <c r="M6" s="622"/>
      <c r="N6" s="622"/>
    </row>
    <row r="7" spans="1:31" ht="13">
      <c r="A7" s="627"/>
      <c r="B7" s="1492" t="s">
        <v>1079</v>
      </c>
      <c r="C7" s="1492"/>
      <c r="D7" s="1492"/>
      <c r="E7" s="1492"/>
      <c r="F7" s="1492"/>
      <c r="G7" s="1492"/>
      <c r="H7" s="1492"/>
      <c r="I7" s="1492"/>
      <c r="J7" s="1492"/>
      <c r="K7" s="1492" t="s">
        <v>1079</v>
      </c>
      <c r="L7" s="1492"/>
      <c r="M7" s="1492"/>
      <c r="N7" s="1492"/>
      <c r="O7" s="1492"/>
      <c r="P7" s="1492"/>
      <c r="Q7" s="1492"/>
      <c r="R7" s="1492"/>
      <c r="S7" s="1492"/>
      <c r="T7" s="1492" t="s">
        <v>1079</v>
      </c>
      <c r="U7" s="1492"/>
      <c r="V7" s="1492"/>
      <c r="W7" s="1492"/>
      <c r="X7" s="1492"/>
      <c r="Y7" s="1492"/>
      <c r="Z7" s="1492"/>
      <c r="AA7" s="1492"/>
      <c r="AB7" s="1492"/>
      <c r="AC7" s="1492" t="s">
        <v>1079</v>
      </c>
      <c r="AD7" s="1492"/>
    </row>
    <row r="8" spans="1:31" ht="13">
      <c r="A8" s="624"/>
      <c r="B8" s="622"/>
      <c r="C8" s="628"/>
      <c r="D8" s="628"/>
      <c r="E8" s="628"/>
      <c r="F8" s="628"/>
      <c r="G8" s="628"/>
      <c r="H8" s="628"/>
      <c r="I8" s="628"/>
      <c r="J8" s="628"/>
      <c r="K8" s="622"/>
      <c r="L8" s="622"/>
      <c r="M8" s="622"/>
      <c r="N8" s="622"/>
    </row>
    <row r="9" spans="1:31">
      <c r="A9" s="629" t="s">
        <v>435</v>
      </c>
      <c r="B9" s="755">
        <v>9726.2510000000002</v>
      </c>
      <c r="C9" s="755">
        <v>9903.9930000000004</v>
      </c>
      <c r="D9" s="755">
        <v>10050.431</v>
      </c>
      <c r="E9" s="755">
        <v>10149.337</v>
      </c>
      <c r="F9" s="755">
        <v>10195.294</v>
      </c>
      <c r="G9" s="755">
        <v>10223.065000000001</v>
      </c>
      <c r="H9" s="755">
        <v>10260.067999999999</v>
      </c>
      <c r="I9" s="755">
        <v>10285.115</v>
      </c>
      <c r="J9" s="755">
        <v>10297.356</v>
      </c>
      <c r="K9" s="755">
        <v>10323.511</v>
      </c>
      <c r="L9" s="755">
        <v>10359.207</v>
      </c>
      <c r="M9" s="755">
        <v>10408.221</v>
      </c>
      <c r="N9" s="756">
        <v>10463.329</v>
      </c>
      <c r="O9" s="756">
        <v>10496.200999999999</v>
      </c>
      <c r="P9" s="756">
        <v>10511.635</v>
      </c>
      <c r="Q9" s="756">
        <v>10520.716</v>
      </c>
      <c r="R9" s="756">
        <v>10519.031000000001</v>
      </c>
      <c r="S9" s="756">
        <v>10513.652</v>
      </c>
      <c r="T9" s="756">
        <v>10506.227999999999</v>
      </c>
      <c r="U9" s="756">
        <v>10490.973</v>
      </c>
      <c r="V9" s="756">
        <v>10480.445</v>
      </c>
      <c r="W9" s="756">
        <v>10495.473</v>
      </c>
      <c r="X9" s="755">
        <v>10540.776</v>
      </c>
      <c r="Y9" s="755">
        <v>10600.195</v>
      </c>
      <c r="Z9" s="755">
        <v>10673.960999999999</v>
      </c>
      <c r="AA9" s="755">
        <v>10798.130999999999</v>
      </c>
      <c r="AB9" s="755">
        <v>10915.755999999999</v>
      </c>
      <c r="AC9" s="755">
        <v>10987.659</v>
      </c>
      <c r="AD9" s="755">
        <v>11046.478999999999</v>
      </c>
      <c r="AE9" s="755"/>
    </row>
    <row r="10" spans="1:31">
      <c r="A10" s="629" t="s">
        <v>436</v>
      </c>
      <c r="B10" s="755">
        <v>11342.773999999999</v>
      </c>
      <c r="C10" s="755">
        <v>11517.837</v>
      </c>
      <c r="D10" s="755">
        <v>11668.829</v>
      </c>
      <c r="E10" s="755">
        <v>11792.699000000001</v>
      </c>
      <c r="F10" s="755">
        <v>11859.864</v>
      </c>
      <c r="G10" s="755">
        <v>11916.977999999999</v>
      </c>
      <c r="H10" s="755">
        <v>11970.304</v>
      </c>
      <c r="I10" s="755">
        <v>11999.29</v>
      </c>
      <c r="J10" s="755">
        <v>12013.032999999999</v>
      </c>
      <c r="K10" s="755">
        <v>12049.674000000001</v>
      </c>
      <c r="L10" s="755">
        <v>12113.879000000001</v>
      </c>
      <c r="M10" s="755">
        <v>12193.45</v>
      </c>
      <c r="N10" s="756">
        <v>12264.21</v>
      </c>
      <c r="O10" s="756">
        <v>12303.616</v>
      </c>
      <c r="P10" s="756">
        <v>12324.663</v>
      </c>
      <c r="Q10" s="756">
        <v>12340.259</v>
      </c>
      <c r="R10" s="756">
        <v>12357.657999999999</v>
      </c>
      <c r="S10" s="756">
        <v>12376.334999999999</v>
      </c>
      <c r="T10" s="756">
        <v>12382.624</v>
      </c>
      <c r="U10" s="756">
        <v>12370.44</v>
      </c>
      <c r="V10" s="756">
        <v>12372.805</v>
      </c>
      <c r="W10" s="756">
        <v>12413.388000000001</v>
      </c>
      <c r="X10" s="755">
        <v>12481.472</v>
      </c>
      <c r="Y10" s="755">
        <v>12561.907999999999</v>
      </c>
      <c r="Z10" s="755">
        <v>12647.906000000001</v>
      </c>
      <c r="AA10" s="755">
        <v>12767.540999999999</v>
      </c>
      <c r="AB10" s="755">
        <v>12887.133</v>
      </c>
      <c r="AC10" s="755">
        <v>12963.977999999999</v>
      </c>
      <c r="AD10" s="755">
        <v>13036.963</v>
      </c>
      <c r="AE10" s="755"/>
    </row>
    <row r="11" spans="1:31">
      <c r="A11" s="629" t="s">
        <v>437</v>
      </c>
      <c r="B11" s="755">
        <v>3420.183</v>
      </c>
      <c r="C11" s="755">
        <v>3436.1669999999999</v>
      </c>
      <c r="D11" s="755">
        <v>3444.4029999999998</v>
      </c>
      <c r="E11" s="755">
        <v>3450.6869999999999</v>
      </c>
      <c r="F11" s="755">
        <v>3445.1350000000002</v>
      </c>
      <c r="G11" s="755">
        <v>3434.19</v>
      </c>
      <c r="H11" s="755">
        <v>3418.3589999999999</v>
      </c>
      <c r="I11" s="755">
        <v>3386.0230000000001</v>
      </c>
      <c r="J11" s="755">
        <v>3346.1840000000002</v>
      </c>
      <c r="K11" s="755">
        <v>3316.7730000000001</v>
      </c>
      <c r="L11" s="755">
        <v>3298.79</v>
      </c>
      <c r="M11" s="755">
        <v>3290.2440000000001</v>
      </c>
      <c r="N11" s="756">
        <v>3286.1309999999999</v>
      </c>
      <c r="O11" s="756">
        <v>3277.0729999999999</v>
      </c>
      <c r="P11" s="756">
        <v>3265.8620000000001</v>
      </c>
      <c r="Q11" s="756">
        <v>3260.453</v>
      </c>
      <c r="R11" s="756">
        <v>3259.8249999999998</v>
      </c>
      <c r="S11" s="756">
        <v>3261.2820000000002</v>
      </c>
      <c r="T11" s="756">
        <v>3265.7429999999999</v>
      </c>
      <c r="U11" s="756">
        <v>3269.4180000000001</v>
      </c>
      <c r="V11" s="756">
        <v>3274.2040000000002</v>
      </c>
      <c r="W11" s="756">
        <v>3302.174</v>
      </c>
      <c r="X11" s="755">
        <v>3350.6120000000001</v>
      </c>
      <c r="Y11" s="755">
        <v>3398.5259999999998</v>
      </c>
      <c r="Z11" s="755">
        <v>3445.8389999999999</v>
      </c>
      <c r="AA11" s="755">
        <v>3494.94</v>
      </c>
      <c r="AB11" s="755">
        <v>3547.431</v>
      </c>
      <c r="AC11" s="755">
        <v>3594.163</v>
      </c>
      <c r="AD11" s="755">
        <v>3629.1610000000001</v>
      </c>
      <c r="AE11" s="755"/>
    </row>
    <row r="12" spans="1:31">
      <c r="A12" s="629" t="s">
        <v>438</v>
      </c>
      <c r="B12" s="755">
        <v>2591.2130000000002</v>
      </c>
      <c r="C12" s="755">
        <v>2559.7550000000001</v>
      </c>
      <c r="D12" s="755">
        <v>2540.1790000000001</v>
      </c>
      <c r="E12" s="755">
        <v>2535.5430000000001</v>
      </c>
      <c r="F12" s="755">
        <v>2530.4870000000001</v>
      </c>
      <c r="G12" s="755">
        <v>2530.5949999999998</v>
      </c>
      <c r="H12" s="755">
        <v>2537.1</v>
      </c>
      <c r="I12" s="755">
        <v>2550.2179999999998</v>
      </c>
      <c r="J12" s="755">
        <v>2565.6819999999998</v>
      </c>
      <c r="K12" s="755">
        <v>2577.1579999999999</v>
      </c>
      <c r="L12" s="757">
        <v>2580.6329999999998</v>
      </c>
      <c r="M12" s="755">
        <v>2574.3850000000002</v>
      </c>
      <c r="N12" s="756">
        <v>2562.424</v>
      </c>
      <c r="O12" s="756">
        <v>2551.0549999999998</v>
      </c>
      <c r="P12" s="756">
        <v>2541.652</v>
      </c>
      <c r="Q12" s="756">
        <v>2532.1060000000002</v>
      </c>
      <c r="R12" s="756">
        <v>2520.1869999999999</v>
      </c>
      <c r="S12" s="756">
        <v>2506.3939999999998</v>
      </c>
      <c r="T12" s="756">
        <v>2491.8290000000002</v>
      </c>
      <c r="U12" s="756">
        <v>2477.7959999999998</v>
      </c>
      <c r="V12" s="756">
        <v>2466.2959999999998</v>
      </c>
      <c r="W12" s="756">
        <v>2457.2109999999998</v>
      </c>
      <c r="X12" s="755">
        <v>2451.346</v>
      </c>
      <c r="Y12" s="755">
        <v>2449.3519999999999</v>
      </c>
      <c r="Z12" s="755">
        <v>2453.5329999999999</v>
      </c>
      <c r="AA12" s="755">
        <v>2471.3490000000002</v>
      </c>
      <c r="AB12" s="755">
        <v>2489.7370000000001</v>
      </c>
      <c r="AC12" s="755">
        <v>2499.3440000000001</v>
      </c>
      <c r="AD12" s="755">
        <v>2507.9789999999998</v>
      </c>
      <c r="AE12" s="755"/>
    </row>
    <row r="13" spans="1:31">
      <c r="A13" s="629" t="s">
        <v>439</v>
      </c>
      <c r="B13" s="755">
        <v>679.13599999999997</v>
      </c>
      <c r="C13" s="755">
        <v>682.44100000000003</v>
      </c>
      <c r="D13" s="755">
        <v>684.04100000000005</v>
      </c>
      <c r="E13" s="755">
        <v>683.25800000000004</v>
      </c>
      <c r="F13" s="755">
        <v>679.88900000000001</v>
      </c>
      <c r="G13" s="755">
        <v>677.75900000000001</v>
      </c>
      <c r="H13" s="755">
        <v>676.16700000000003</v>
      </c>
      <c r="I13" s="755">
        <v>672.77800000000002</v>
      </c>
      <c r="J13" s="755">
        <v>667.42899999999997</v>
      </c>
      <c r="K13" s="755">
        <v>661.56399999999996</v>
      </c>
      <c r="L13" s="757">
        <v>657.24099999999999</v>
      </c>
      <c r="M13" s="755">
        <v>655.08799999999997</v>
      </c>
      <c r="N13" s="756">
        <v>655.56899999999996</v>
      </c>
      <c r="O13" s="756">
        <v>656.84500000000003</v>
      </c>
      <c r="P13" s="756">
        <v>656.94100000000003</v>
      </c>
      <c r="Q13" s="756">
        <v>656.65899999999999</v>
      </c>
      <c r="R13" s="756">
        <v>656.59900000000005</v>
      </c>
      <c r="S13" s="756">
        <v>655.95600000000002</v>
      </c>
      <c r="T13" s="756">
        <v>654.43600000000004</v>
      </c>
      <c r="U13" s="756">
        <v>653.274</v>
      </c>
      <c r="V13" s="756">
        <v>652.21199999999999</v>
      </c>
      <c r="W13" s="756">
        <v>651.82500000000005</v>
      </c>
      <c r="X13" s="755">
        <v>653.47799999999995</v>
      </c>
      <c r="Y13" s="755">
        <v>656.08299999999997</v>
      </c>
      <c r="Z13" s="755">
        <v>659.64</v>
      </c>
      <c r="AA13" s="755">
        <v>666.68899999999996</v>
      </c>
      <c r="AB13" s="755">
        <v>675.12099999999998</v>
      </c>
      <c r="AC13" s="755">
        <v>679.89300000000003</v>
      </c>
      <c r="AD13" s="755">
        <v>682.00900000000001</v>
      </c>
      <c r="AE13" s="755"/>
    </row>
    <row r="14" spans="1:31">
      <c r="A14" s="629" t="s">
        <v>440</v>
      </c>
      <c r="B14" s="755">
        <v>1640.473</v>
      </c>
      <c r="C14" s="755">
        <v>1658.748</v>
      </c>
      <c r="D14" s="755">
        <v>1673.0419999999999</v>
      </c>
      <c r="E14" s="755">
        <v>1685.885</v>
      </c>
      <c r="F14" s="755">
        <v>1690.3489999999999</v>
      </c>
      <c r="G14" s="755">
        <v>1688.99</v>
      </c>
      <c r="H14" s="755">
        <v>1686.232</v>
      </c>
      <c r="I14" s="755">
        <v>1680.7729999999999</v>
      </c>
      <c r="J14" s="755">
        <v>1672.855</v>
      </c>
      <c r="K14" s="755">
        <v>1668.8620000000001</v>
      </c>
      <c r="L14" s="757">
        <v>1672.508</v>
      </c>
      <c r="M14" s="755">
        <v>1679.307</v>
      </c>
      <c r="N14" s="756">
        <v>1681.961</v>
      </c>
      <c r="O14" s="756">
        <v>1681.7650000000001</v>
      </c>
      <c r="P14" s="756">
        <v>1680.569</v>
      </c>
      <c r="Q14" s="756">
        <v>1681.105</v>
      </c>
      <c r="R14" s="756">
        <v>1686.7239999999999</v>
      </c>
      <c r="S14" s="756">
        <v>1696.2449999999999</v>
      </c>
      <c r="T14" s="756">
        <v>1701.16</v>
      </c>
      <c r="U14" s="756">
        <v>1698.759</v>
      </c>
      <c r="V14" s="756">
        <v>1701.7059999999999</v>
      </c>
      <c r="W14" s="756">
        <v>1711.944</v>
      </c>
      <c r="X14" s="755">
        <v>1726.23</v>
      </c>
      <c r="Y14" s="755">
        <v>1740.307</v>
      </c>
      <c r="Z14" s="755">
        <v>1754.567</v>
      </c>
      <c r="AA14" s="755">
        <v>1775.1</v>
      </c>
      <c r="AB14" s="755">
        <v>1798.923</v>
      </c>
      <c r="AC14" s="755">
        <v>1820.511</v>
      </c>
      <c r="AD14" s="755">
        <v>1835.8820000000001</v>
      </c>
      <c r="AE14" s="755"/>
    </row>
    <row r="15" spans="1:31">
      <c r="A15" s="629" t="s">
        <v>441</v>
      </c>
      <c r="B15" s="755">
        <v>5716.9650000000001</v>
      </c>
      <c r="C15" s="755">
        <v>5797.8519999999999</v>
      </c>
      <c r="D15" s="755">
        <v>5872.2439999999997</v>
      </c>
      <c r="E15" s="755">
        <v>5931.69</v>
      </c>
      <c r="F15" s="755">
        <v>5955.4290000000001</v>
      </c>
      <c r="G15" s="755">
        <v>5971.741</v>
      </c>
      <c r="H15" s="755">
        <v>5990.2619999999997</v>
      </c>
      <c r="I15" s="755">
        <v>5996.4989999999998</v>
      </c>
      <c r="J15" s="755">
        <v>5995.7709999999997</v>
      </c>
      <c r="K15" s="755">
        <v>6001.2060000000001</v>
      </c>
      <c r="L15" s="757">
        <v>6012.9639999999999</v>
      </c>
      <c r="M15" s="755">
        <v>6021.0339999999997</v>
      </c>
      <c r="N15" s="756">
        <v>6027.9530000000004</v>
      </c>
      <c r="O15" s="756">
        <v>6029.0479999999998</v>
      </c>
      <c r="P15" s="756">
        <v>6027.02</v>
      </c>
      <c r="Q15" s="756">
        <v>6023.4049999999997</v>
      </c>
      <c r="R15" s="756">
        <v>6007.5029999999997</v>
      </c>
      <c r="S15" s="756">
        <v>5992.8779999999997</v>
      </c>
      <c r="T15" s="756">
        <v>5982.9309999999996</v>
      </c>
      <c r="U15" s="756">
        <v>5972.9449999999997</v>
      </c>
      <c r="V15" s="756">
        <v>5969.27</v>
      </c>
      <c r="W15" s="756">
        <v>5981.59</v>
      </c>
      <c r="X15" s="755">
        <v>6005.1260000000002</v>
      </c>
      <c r="Y15" s="755">
        <v>6030.9530000000004</v>
      </c>
      <c r="Z15" s="755">
        <v>6069.6570000000002</v>
      </c>
      <c r="AA15" s="755">
        <v>6135.03</v>
      </c>
      <c r="AB15" s="755">
        <v>6194.63</v>
      </c>
      <c r="AC15" s="755">
        <v>6228.1750000000002</v>
      </c>
      <c r="AD15" s="755">
        <v>6254.5360000000001</v>
      </c>
      <c r="AE15" s="755"/>
    </row>
    <row r="16" spans="1:31">
      <c r="A16" s="629" t="s">
        <v>442</v>
      </c>
      <c r="B16" s="755">
        <v>1932.59</v>
      </c>
      <c r="C16" s="755">
        <v>1907.172</v>
      </c>
      <c r="D16" s="755">
        <v>1876.499</v>
      </c>
      <c r="E16" s="755">
        <v>1851.229</v>
      </c>
      <c r="F16" s="755">
        <v>1833.635</v>
      </c>
      <c r="G16" s="755">
        <v>1822.162</v>
      </c>
      <c r="H16" s="755">
        <v>1813.261</v>
      </c>
      <c r="I16" s="755">
        <v>1804.2280000000001</v>
      </c>
      <c r="J16" s="755">
        <v>1793.604</v>
      </c>
      <c r="K16" s="755">
        <v>1782.9760000000001</v>
      </c>
      <c r="L16" s="757">
        <v>1770.048</v>
      </c>
      <c r="M16" s="755">
        <v>1753.848</v>
      </c>
      <c r="N16" s="756">
        <v>1736.7840000000001</v>
      </c>
      <c r="O16" s="756">
        <v>1721.4580000000001</v>
      </c>
      <c r="P16" s="756">
        <v>1707.508</v>
      </c>
      <c r="Q16" s="756">
        <v>1693.605</v>
      </c>
      <c r="R16" s="756">
        <v>1679.289</v>
      </c>
      <c r="S16" s="756">
        <v>1664.114</v>
      </c>
      <c r="T16" s="756">
        <v>1647.979</v>
      </c>
      <c r="U16" s="756">
        <v>1632.316</v>
      </c>
      <c r="V16" s="756">
        <v>1619.9159999999999</v>
      </c>
      <c r="W16" s="756">
        <v>1610.8440000000001</v>
      </c>
      <c r="X16" s="755">
        <v>1603.6130000000001</v>
      </c>
      <c r="Y16" s="755">
        <v>1598.4159999999999</v>
      </c>
      <c r="Z16" s="755">
        <v>1597.8219999999999</v>
      </c>
      <c r="AA16" s="755">
        <v>1605.75</v>
      </c>
      <c r="AB16" s="755">
        <v>1611.518</v>
      </c>
      <c r="AC16" s="755">
        <v>1610.8969999999999</v>
      </c>
      <c r="AD16" s="755">
        <v>1610.3969999999999</v>
      </c>
      <c r="AE16" s="755"/>
    </row>
    <row r="17" spans="1:31">
      <c r="A17" s="629" t="s">
        <v>443</v>
      </c>
      <c r="B17" s="755">
        <v>7340.3450000000003</v>
      </c>
      <c r="C17" s="755">
        <v>7427.6850000000004</v>
      </c>
      <c r="D17" s="755">
        <v>7515.1459999999997</v>
      </c>
      <c r="E17" s="755">
        <v>7594.3220000000001</v>
      </c>
      <c r="F17" s="755">
        <v>7656.23</v>
      </c>
      <c r="G17" s="755">
        <v>7714.5910000000003</v>
      </c>
      <c r="H17" s="755">
        <v>7756.87</v>
      </c>
      <c r="I17" s="755">
        <v>7782.15</v>
      </c>
      <c r="J17" s="755">
        <v>7800.6319999999996</v>
      </c>
      <c r="K17" s="755">
        <v>7820.4459999999999</v>
      </c>
      <c r="L17" s="757">
        <v>7843.1270000000004</v>
      </c>
      <c r="M17" s="755">
        <v>7863.848</v>
      </c>
      <c r="N17" s="756">
        <v>7882.8190000000004</v>
      </c>
      <c r="O17" s="756">
        <v>7893.5079999999998</v>
      </c>
      <c r="P17" s="756">
        <v>7896.3590000000004</v>
      </c>
      <c r="Q17" s="756">
        <v>7889.83</v>
      </c>
      <c r="R17" s="756">
        <v>7874.7160000000003</v>
      </c>
      <c r="S17" s="756">
        <v>7857.924</v>
      </c>
      <c r="T17" s="756">
        <v>7834.4459999999999</v>
      </c>
      <c r="U17" s="756">
        <v>7807.201</v>
      </c>
      <c r="V17" s="756">
        <v>7786.9520000000002</v>
      </c>
      <c r="W17" s="756">
        <v>7776.5410000000002</v>
      </c>
      <c r="X17" s="755">
        <v>7776.6239999999998</v>
      </c>
      <c r="Y17" s="755">
        <v>7784.777</v>
      </c>
      <c r="Z17" s="755">
        <v>7808.6490000000003</v>
      </c>
      <c r="AA17" s="755">
        <v>7876.6689999999999</v>
      </c>
      <c r="AB17" s="755">
        <v>7936.1419999999998</v>
      </c>
      <c r="AC17" s="755">
        <v>7954.23</v>
      </c>
      <c r="AD17" s="755">
        <v>7972.6120000000001</v>
      </c>
      <c r="AE17" s="755"/>
    </row>
    <row r="18" spans="1:31">
      <c r="A18" s="629" t="s">
        <v>444</v>
      </c>
      <c r="B18" s="755">
        <v>17243.601999999999</v>
      </c>
      <c r="C18" s="755">
        <v>17421.296999999999</v>
      </c>
      <c r="D18" s="755">
        <v>17568.617999999999</v>
      </c>
      <c r="E18" s="755">
        <v>17676.013999999999</v>
      </c>
      <c r="F18" s="755">
        <v>17728.413</v>
      </c>
      <c r="G18" s="755">
        <v>17779.939999999999</v>
      </c>
      <c r="H18" s="755">
        <v>17830.771000000001</v>
      </c>
      <c r="I18" s="755">
        <v>17856.863000000001</v>
      </c>
      <c r="J18" s="755">
        <v>17856.085999999999</v>
      </c>
      <c r="K18" s="755">
        <v>17853.847000000002</v>
      </c>
      <c r="L18" s="757">
        <v>17856.101999999999</v>
      </c>
      <c r="M18" s="755">
        <v>17867.428</v>
      </c>
      <c r="N18" s="756">
        <v>17885.964</v>
      </c>
      <c r="O18" s="756">
        <v>17885.343000000001</v>
      </c>
      <c r="P18" s="756">
        <v>17870.595000000001</v>
      </c>
      <c r="Q18" s="756">
        <v>17845.636999999999</v>
      </c>
      <c r="R18" s="756">
        <v>17808.491999999998</v>
      </c>
      <c r="S18" s="756">
        <v>17763.822</v>
      </c>
      <c r="T18" s="756">
        <v>17701.576000000001</v>
      </c>
      <c r="U18" s="756">
        <v>17625.071</v>
      </c>
      <c r="V18" s="756">
        <v>17566.417000000001</v>
      </c>
      <c r="W18" s="756">
        <v>17545.064999999999</v>
      </c>
      <c r="X18" s="755">
        <v>17549.633999999998</v>
      </c>
      <c r="Y18" s="755">
        <v>17563.093000000001</v>
      </c>
      <c r="Z18" s="755">
        <v>17604.976999999999</v>
      </c>
      <c r="AA18" s="755">
        <v>17751.807000000001</v>
      </c>
      <c r="AB18" s="755">
        <v>17877.808000000001</v>
      </c>
      <c r="AC18" s="755">
        <v>17901.116999999998</v>
      </c>
      <c r="AD18" s="755">
        <v>17922.393</v>
      </c>
      <c r="AE18" s="755"/>
    </row>
    <row r="19" spans="1:31">
      <c r="A19" s="629" t="s">
        <v>445</v>
      </c>
      <c r="B19" s="755">
        <v>3733.866</v>
      </c>
      <c r="C19" s="755">
        <v>3792.1109999999999</v>
      </c>
      <c r="D19" s="755">
        <v>3850.3020000000001</v>
      </c>
      <c r="E19" s="755">
        <v>3902.0790000000002</v>
      </c>
      <c r="F19" s="755">
        <v>3936.855</v>
      </c>
      <c r="G19" s="755">
        <v>3962.3629999999998</v>
      </c>
      <c r="H19" s="755">
        <v>3986.3690000000001</v>
      </c>
      <c r="I19" s="755">
        <v>4005.8580000000002</v>
      </c>
      <c r="J19" s="755">
        <v>4017.59</v>
      </c>
      <c r="K19" s="755">
        <v>4023.5740000000001</v>
      </c>
      <c r="L19" s="757">
        <v>4027.875</v>
      </c>
      <c r="M19" s="755">
        <v>4036.5369999999998</v>
      </c>
      <c r="N19" s="756">
        <v>4047.6439999999998</v>
      </c>
      <c r="O19" s="756">
        <v>4051.9879999999998</v>
      </c>
      <c r="P19" s="756">
        <v>4053.239</v>
      </c>
      <c r="Q19" s="756">
        <v>4052.8789999999999</v>
      </c>
      <c r="R19" s="756">
        <v>4048.306</v>
      </c>
      <c r="S19" s="756">
        <v>4041.26</v>
      </c>
      <c r="T19" s="756">
        <v>4028.56</v>
      </c>
      <c r="U19" s="756">
        <v>4011.625</v>
      </c>
      <c r="V19" s="756">
        <v>3998.8739999999998</v>
      </c>
      <c r="W19" s="756">
        <v>3992.1089999999999</v>
      </c>
      <c r="X19" s="755">
        <v>3990.1559999999999</v>
      </c>
      <c r="Y19" s="755">
        <v>3992.3220000000001</v>
      </c>
      <c r="Z19" s="755">
        <v>4002.9740000000002</v>
      </c>
      <c r="AA19" s="755">
        <v>4032.1930000000002</v>
      </c>
      <c r="AB19" s="755">
        <v>4059.4279999999999</v>
      </c>
      <c r="AC19" s="755">
        <v>4069.866</v>
      </c>
      <c r="AD19" s="755">
        <v>4079.2620000000002</v>
      </c>
      <c r="AE19" s="755"/>
    </row>
    <row r="20" spans="1:31">
      <c r="A20" s="629" t="s">
        <v>446</v>
      </c>
      <c r="B20" s="755">
        <v>1070.277</v>
      </c>
      <c r="C20" s="755">
        <v>1074.4590000000001</v>
      </c>
      <c r="D20" s="755">
        <v>1079.0419999999999</v>
      </c>
      <c r="E20" s="755">
        <v>1081.931</v>
      </c>
      <c r="F20" s="755">
        <v>1081.1590000000001</v>
      </c>
      <c r="G20" s="755">
        <v>1080.271</v>
      </c>
      <c r="H20" s="755">
        <v>1079.46</v>
      </c>
      <c r="I20" s="755">
        <v>1076.8720000000001</v>
      </c>
      <c r="J20" s="755">
        <v>1071.0920000000001</v>
      </c>
      <c r="K20" s="755">
        <v>1065.6579999999999</v>
      </c>
      <c r="L20" s="757">
        <v>1062.153</v>
      </c>
      <c r="M20" s="755">
        <v>1058.9100000000001</v>
      </c>
      <c r="N20" s="756">
        <v>1056.329</v>
      </c>
      <c r="O20" s="756">
        <v>1053.076</v>
      </c>
      <c r="P20" s="756">
        <v>1048.0709999999999</v>
      </c>
      <c r="Q20" s="756">
        <v>1041.7950000000001</v>
      </c>
      <c r="R20" s="756">
        <v>1034.451</v>
      </c>
      <c r="S20" s="756">
        <v>1026.8820000000001</v>
      </c>
      <c r="T20" s="756">
        <v>1019.713</v>
      </c>
      <c r="U20" s="756">
        <v>1011.932</v>
      </c>
      <c r="V20" s="756">
        <v>1004.775</v>
      </c>
      <c r="W20" s="756">
        <v>999.86699999999996</v>
      </c>
      <c r="X20" s="755">
        <v>996.07100000000003</v>
      </c>
      <c r="Y20" s="755">
        <v>992.50300000000004</v>
      </c>
      <c r="Z20" s="755">
        <v>989.87699999999995</v>
      </c>
      <c r="AA20" s="755">
        <v>992.31600000000003</v>
      </c>
      <c r="AB20" s="755">
        <v>996.12400000000002</v>
      </c>
      <c r="AC20" s="755">
        <v>995.41899999999998</v>
      </c>
      <c r="AD20" s="755">
        <v>992.34799999999996</v>
      </c>
      <c r="AE20" s="755"/>
    </row>
    <row r="21" spans="1:31">
      <c r="A21" s="629" t="s">
        <v>447</v>
      </c>
      <c r="B21" s="755">
        <v>4795.72</v>
      </c>
      <c r="C21" s="755">
        <v>4719.4750000000004</v>
      </c>
      <c r="D21" s="755">
        <v>4653.558</v>
      </c>
      <c r="E21" s="755">
        <v>4613.8339999999998</v>
      </c>
      <c r="F21" s="755">
        <v>4581.4870000000001</v>
      </c>
      <c r="G21" s="755">
        <v>4556.6220000000003</v>
      </c>
      <c r="H21" s="755">
        <v>4532.7560000000003</v>
      </c>
      <c r="I21" s="755">
        <v>4506.17</v>
      </c>
      <c r="J21" s="755">
        <v>4473.6949999999997</v>
      </c>
      <c r="K21" s="755">
        <v>4438.1379999999999</v>
      </c>
      <c r="L21" s="757">
        <v>4401.9930000000004</v>
      </c>
      <c r="M21" s="755">
        <v>4359.8649999999998</v>
      </c>
      <c r="N21" s="756">
        <v>4317.2280000000001</v>
      </c>
      <c r="O21" s="756">
        <v>4281.6639999999998</v>
      </c>
      <c r="P21" s="756">
        <v>4251.1729999999998</v>
      </c>
      <c r="Q21" s="756">
        <v>4223.357</v>
      </c>
      <c r="R21" s="756">
        <v>4196.2489999999998</v>
      </c>
      <c r="S21" s="756">
        <v>4165.6329999999998</v>
      </c>
      <c r="T21" s="756">
        <v>4133.2209999999995</v>
      </c>
      <c r="U21" s="756">
        <v>4103.4759999999997</v>
      </c>
      <c r="V21" s="756">
        <v>4077.8519999999999</v>
      </c>
      <c r="W21" s="756">
        <v>4060.2190000000001</v>
      </c>
      <c r="X21" s="755">
        <v>4052.1930000000002</v>
      </c>
      <c r="Y21" s="755">
        <v>4048.2950000000001</v>
      </c>
      <c r="Z21" s="755">
        <v>4050.83</v>
      </c>
      <c r="AA21" s="755">
        <v>4070.0630000000001</v>
      </c>
      <c r="AB21" s="755">
        <v>4083.317</v>
      </c>
      <c r="AC21" s="755">
        <v>4081.5459999999998</v>
      </c>
      <c r="AD21" s="755">
        <v>4079.623</v>
      </c>
      <c r="AE21" s="755"/>
    </row>
    <row r="22" spans="1:31">
      <c r="A22" s="629" t="s">
        <v>448</v>
      </c>
      <c r="B22" s="755">
        <v>2890.4740000000002</v>
      </c>
      <c r="C22" s="755">
        <v>2847.6909999999998</v>
      </c>
      <c r="D22" s="755">
        <v>2807.3609999999999</v>
      </c>
      <c r="E22" s="755">
        <v>2782.8209999999999</v>
      </c>
      <c r="F22" s="755">
        <v>2762.0810000000001</v>
      </c>
      <c r="G22" s="755">
        <v>2740.7139999999999</v>
      </c>
      <c r="H22" s="755">
        <v>2720.9749999999999</v>
      </c>
      <c r="I22" s="755">
        <v>2700.4259999999999</v>
      </c>
      <c r="J22" s="755">
        <v>2673.944</v>
      </c>
      <c r="K22" s="755">
        <v>2645.5340000000001</v>
      </c>
      <c r="L22" s="757">
        <v>2614.0189999999998</v>
      </c>
      <c r="M22" s="755">
        <v>2577.9369999999999</v>
      </c>
      <c r="N22" s="756">
        <v>2542.6610000000001</v>
      </c>
      <c r="O22" s="756">
        <v>2511.8380000000002</v>
      </c>
      <c r="P22" s="756">
        <v>2482.6370000000002</v>
      </c>
      <c r="Q22" s="756">
        <v>2454.1179999999999</v>
      </c>
      <c r="R22" s="756">
        <v>2426.0279999999998</v>
      </c>
      <c r="S22" s="756">
        <v>2395.67</v>
      </c>
      <c r="T22" s="756">
        <v>2363.924</v>
      </c>
      <c r="U22" s="756">
        <v>2334.0100000000002</v>
      </c>
      <c r="V22" s="756">
        <v>2308.8429999999998</v>
      </c>
      <c r="W22" s="756">
        <v>2287.0610000000001</v>
      </c>
      <c r="X22" s="755">
        <v>2268.0650000000001</v>
      </c>
      <c r="Y22" s="755">
        <v>2251.9850000000001</v>
      </c>
      <c r="Z22" s="755">
        <v>2240.0630000000001</v>
      </c>
      <c r="AA22" s="755">
        <v>2240.509</v>
      </c>
      <c r="AB22" s="755">
        <v>2240.8609999999999</v>
      </c>
      <c r="AC22" s="755">
        <v>2229.6669999999999</v>
      </c>
      <c r="AD22" s="755">
        <v>2215.701</v>
      </c>
      <c r="AE22" s="755"/>
    </row>
    <row r="23" spans="1:31">
      <c r="A23" s="629" t="s">
        <v>449</v>
      </c>
      <c r="B23" s="755">
        <v>2614.145</v>
      </c>
      <c r="C23" s="755">
        <v>2636.0830000000001</v>
      </c>
      <c r="D23" s="755">
        <v>2660.1889999999999</v>
      </c>
      <c r="E23" s="755">
        <v>2680.7919999999999</v>
      </c>
      <c r="F23" s="755">
        <v>2692.8879999999999</v>
      </c>
      <c r="G23" s="755">
        <v>2705.9859999999999</v>
      </c>
      <c r="H23" s="755">
        <v>2721.0970000000002</v>
      </c>
      <c r="I23" s="755">
        <v>2735.0909999999999</v>
      </c>
      <c r="J23" s="755">
        <v>2745.4760000000001</v>
      </c>
      <c r="K23" s="755">
        <v>2754.38</v>
      </c>
      <c r="L23" s="757">
        <v>2764.7370000000001</v>
      </c>
      <c r="M23" s="755">
        <v>2776.739</v>
      </c>
      <c r="N23" s="756">
        <v>2788.6179999999999</v>
      </c>
      <c r="O23" s="756">
        <v>2796.5949999999998</v>
      </c>
      <c r="P23" s="756">
        <v>2801.239</v>
      </c>
      <c r="Q23" s="756">
        <v>2804.6640000000002</v>
      </c>
      <c r="R23" s="756">
        <v>2805.9839999999999</v>
      </c>
      <c r="S23" s="756">
        <v>2806.7750000000001</v>
      </c>
      <c r="T23" s="756">
        <v>2805.3440000000001</v>
      </c>
      <c r="U23" s="756">
        <v>2801.2139999999999</v>
      </c>
      <c r="V23" s="756">
        <v>2799.7489999999998</v>
      </c>
      <c r="W23" s="756">
        <v>2801.2</v>
      </c>
      <c r="X23" s="755">
        <v>2804.3989999999999</v>
      </c>
      <c r="Y23" s="755">
        <v>2811.2429999999999</v>
      </c>
      <c r="Z23" s="755">
        <v>2823.41</v>
      </c>
      <c r="AA23" s="755">
        <v>2844.7890000000002</v>
      </c>
      <c r="AB23" s="755">
        <v>2870.32</v>
      </c>
      <c r="AC23" s="755">
        <v>2885.8739999999998</v>
      </c>
      <c r="AD23" s="755">
        <v>2893.2669999999998</v>
      </c>
      <c r="AE23" s="755"/>
    </row>
    <row r="24" spans="1:31">
      <c r="A24" s="629" t="s">
        <v>450</v>
      </c>
      <c r="B24" s="755">
        <v>2626.49</v>
      </c>
      <c r="C24" s="755">
        <v>2590.6439999999998</v>
      </c>
      <c r="D24" s="755">
        <v>2555.9299999999998</v>
      </c>
      <c r="E24" s="755">
        <v>2534.3560000000002</v>
      </c>
      <c r="F24" s="755">
        <v>2518.2930000000001</v>
      </c>
      <c r="G24" s="755">
        <v>2501.7469999999998</v>
      </c>
      <c r="H24" s="755">
        <v>2486.3560000000002</v>
      </c>
      <c r="I24" s="755">
        <v>2471.547</v>
      </c>
      <c r="J24" s="755">
        <v>2455.5279999999998</v>
      </c>
      <c r="K24" s="755">
        <v>2439.1039999999998</v>
      </c>
      <c r="L24" s="755">
        <v>2421.3420000000001</v>
      </c>
      <c r="M24" s="755">
        <v>2400.4319999999998</v>
      </c>
      <c r="N24" s="756">
        <v>2378.752</v>
      </c>
      <c r="O24" s="756">
        <v>2357.6379999999999</v>
      </c>
      <c r="P24" s="756">
        <v>2337.297</v>
      </c>
      <c r="Q24" s="756">
        <v>2316.076</v>
      </c>
      <c r="R24" s="756">
        <v>2292.0970000000002</v>
      </c>
      <c r="S24" s="756">
        <v>2267.4830000000002</v>
      </c>
      <c r="T24" s="756">
        <v>2243.7930000000001</v>
      </c>
      <c r="U24" s="756">
        <v>2222.1060000000002</v>
      </c>
      <c r="V24" s="756">
        <v>2203.7570000000001</v>
      </c>
      <c r="W24" s="756">
        <v>2188.4740000000002</v>
      </c>
      <c r="X24" s="755">
        <v>2176.0320000000002</v>
      </c>
      <c r="Y24" s="755">
        <v>2165.65</v>
      </c>
      <c r="Z24" s="755">
        <v>2158.8000000000002</v>
      </c>
      <c r="AA24" s="755">
        <v>2163.7370000000001</v>
      </c>
      <c r="AB24" s="755">
        <v>2164.4209999999998</v>
      </c>
      <c r="AC24" s="755">
        <v>2154.6669999999999</v>
      </c>
      <c r="AD24" s="755">
        <v>2147.1750000000002</v>
      </c>
      <c r="AE24" s="755"/>
    </row>
    <row r="25" spans="1:31" ht="20.25" customHeight="1">
      <c r="A25" s="630" t="s">
        <v>451</v>
      </c>
      <c r="B25" s="755">
        <v>79364.504000000001</v>
      </c>
      <c r="C25" s="755">
        <v>79973.41</v>
      </c>
      <c r="D25" s="755">
        <v>80499.813999999998</v>
      </c>
      <c r="E25" s="755">
        <v>80946.476999999999</v>
      </c>
      <c r="F25" s="755">
        <v>81147.487999999998</v>
      </c>
      <c r="G25" s="755">
        <v>81307.714000000007</v>
      </c>
      <c r="H25" s="755">
        <v>81466.407000000007</v>
      </c>
      <c r="I25" s="755">
        <v>81509.900999999998</v>
      </c>
      <c r="J25" s="755">
        <v>81445.956999999995</v>
      </c>
      <c r="K25" s="755">
        <v>81422.404999999999</v>
      </c>
      <c r="L25" s="755">
        <v>81456.618000000002</v>
      </c>
      <c r="M25" s="755">
        <v>81517.273000000001</v>
      </c>
      <c r="N25" s="756">
        <v>81578.376000000004</v>
      </c>
      <c r="O25" s="756">
        <v>81548.710999999996</v>
      </c>
      <c r="P25" s="756">
        <v>81456.460000000006</v>
      </c>
      <c r="Q25" s="756">
        <v>81336.664000000004</v>
      </c>
      <c r="R25" s="756">
        <v>81173.138999999996</v>
      </c>
      <c r="S25" s="756">
        <v>80992.304999999993</v>
      </c>
      <c r="T25" s="756">
        <v>80763.506999999998</v>
      </c>
      <c r="U25" s="756">
        <v>80482.555999999997</v>
      </c>
      <c r="V25" s="756">
        <v>80284.073000000004</v>
      </c>
      <c r="W25" s="756">
        <v>80274.985000000001</v>
      </c>
      <c r="X25" s="755">
        <v>80425.827000000005</v>
      </c>
      <c r="Y25" s="755">
        <v>80645.607999999993</v>
      </c>
      <c r="Z25" s="755">
        <v>80982.505000000005</v>
      </c>
      <c r="AA25" s="755">
        <v>81686.612999999998</v>
      </c>
      <c r="AB25" s="755">
        <v>82348.67</v>
      </c>
      <c r="AC25" s="755">
        <v>82657.005999999994</v>
      </c>
      <c r="AD25" s="755">
        <v>82905.786999999997</v>
      </c>
      <c r="AE25" s="755"/>
    </row>
    <row r="26" spans="1:31">
      <c r="B26" s="758"/>
      <c r="T26" s="759"/>
      <c r="U26" s="759"/>
      <c r="V26" s="759"/>
      <c r="W26" s="759"/>
      <c r="X26" s="759"/>
    </row>
    <row r="27" spans="1:31" s="137" customFormat="1" ht="20.149999999999999" customHeight="1">
      <c r="A27" s="631"/>
      <c r="B27" s="1493" t="s">
        <v>1080</v>
      </c>
      <c r="C27" s="1493"/>
      <c r="D27" s="1493"/>
      <c r="E27" s="1493"/>
      <c r="F27" s="1493"/>
      <c r="G27" s="1493"/>
      <c r="H27" s="1493"/>
      <c r="I27" s="1493"/>
      <c r="J27" s="1493"/>
      <c r="K27" s="760"/>
      <c r="L27" s="620"/>
      <c r="M27" s="620"/>
      <c r="N27" s="620"/>
      <c r="O27" s="620"/>
      <c r="P27" s="620"/>
      <c r="Q27" s="620"/>
      <c r="R27" s="620"/>
      <c r="S27" s="620"/>
      <c r="T27" s="620"/>
      <c r="U27" s="620"/>
      <c r="V27" s="620"/>
      <c r="W27" s="620"/>
      <c r="X27" s="620"/>
      <c r="Y27" s="620"/>
      <c r="Z27" s="620"/>
      <c r="AA27" s="620"/>
      <c r="AB27" s="620"/>
      <c r="AC27" s="620"/>
    </row>
    <row r="28" spans="1:31">
      <c r="A28" s="631" t="s">
        <v>514</v>
      </c>
    </row>
    <row r="29" spans="1:31" ht="13">
      <c r="A29" s="740"/>
    </row>
    <row r="48" spans="2:29">
      <c r="B48" s="761"/>
      <c r="C48" s="761"/>
      <c r="D48" s="761"/>
      <c r="E48" s="761"/>
      <c r="F48" s="761"/>
      <c r="G48" s="761"/>
      <c r="H48" s="761"/>
      <c r="I48" s="761"/>
      <c r="J48" s="761"/>
      <c r="K48" s="761"/>
      <c r="L48" s="761"/>
      <c r="M48" s="761"/>
      <c r="N48" s="761"/>
      <c r="O48" s="761"/>
      <c r="P48" s="761"/>
      <c r="Q48" s="761"/>
      <c r="R48" s="761"/>
      <c r="S48" s="761"/>
      <c r="T48" s="761"/>
      <c r="U48" s="761"/>
      <c r="V48" s="761"/>
      <c r="W48" s="761"/>
      <c r="X48" s="761"/>
      <c r="Y48" s="761"/>
      <c r="Z48" s="761"/>
      <c r="AA48" s="761"/>
      <c r="AB48" s="761"/>
      <c r="AC48" s="761"/>
    </row>
    <row r="49" spans="2:29">
      <c r="B49" s="761"/>
      <c r="C49" s="761"/>
      <c r="D49" s="761"/>
      <c r="E49" s="761"/>
      <c r="F49" s="761"/>
      <c r="G49" s="761"/>
      <c r="H49" s="761"/>
      <c r="I49" s="761"/>
      <c r="J49" s="761"/>
      <c r="K49" s="761"/>
      <c r="L49" s="761"/>
      <c r="M49" s="761"/>
      <c r="N49" s="761"/>
      <c r="O49" s="761"/>
      <c r="P49" s="761"/>
      <c r="Q49" s="761"/>
      <c r="R49" s="761"/>
      <c r="S49" s="761"/>
      <c r="T49" s="761"/>
      <c r="U49" s="761"/>
      <c r="V49" s="761"/>
      <c r="W49" s="761"/>
      <c r="X49" s="761"/>
      <c r="Y49" s="761"/>
      <c r="Z49" s="761"/>
      <c r="AA49" s="761"/>
      <c r="AB49" s="761"/>
      <c r="AC49" s="761"/>
    </row>
    <row r="50" spans="2:29">
      <c r="B50" s="761"/>
      <c r="C50" s="761"/>
      <c r="D50" s="761"/>
      <c r="E50" s="761"/>
      <c r="F50" s="761"/>
      <c r="G50" s="761"/>
      <c r="H50" s="761"/>
      <c r="I50" s="761"/>
      <c r="J50" s="761"/>
      <c r="K50" s="761"/>
      <c r="L50" s="761"/>
      <c r="M50" s="761"/>
      <c r="N50" s="761"/>
      <c r="O50" s="761"/>
      <c r="P50" s="761"/>
      <c r="Q50" s="761"/>
      <c r="R50" s="761"/>
      <c r="S50" s="761"/>
      <c r="T50" s="761"/>
      <c r="U50" s="761"/>
      <c r="V50" s="761"/>
      <c r="W50" s="761"/>
      <c r="X50" s="761"/>
      <c r="Y50" s="761"/>
      <c r="Z50" s="761"/>
      <c r="AA50" s="761"/>
      <c r="AB50" s="761"/>
      <c r="AC50" s="761"/>
    </row>
    <row r="51" spans="2:29">
      <c r="B51" s="761"/>
      <c r="C51" s="761"/>
      <c r="D51" s="761"/>
      <c r="E51" s="761"/>
      <c r="F51" s="761"/>
      <c r="G51" s="761"/>
      <c r="H51" s="761"/>
      <c r="I51" s="761"/>
      <c r="J51" s="761"/>
      <c r="K51" s="761"/>
      <c r="L51" s="761"/>
      <c r="M51" s="761"/>
      <c r="N51" s="761"/>
      <c r="O51" s="761"/>
      <c r="P51" s="761"/>
      <c r="Q51" s="761"/>
      <c r="R51" s="761"/>
      <c r="S51" s="761"/>
      <c r="T51" s="761"/>
      <c r="U51" s="761"/>
      <c r="V51" s="761"/>
      <c r="W51" s="761"/>
      <c r="X51" s="761"/>
      <c r="Y51" s="761"/>
      <c r="Z51" s="761"/>
      <c r="AA51" s="761"/>
      <c r="AB51" s="761"/>
      <c r="AC51" s="761"/>
    </row>
    <row r="52" spans="2:29">
      <c r="B52" s="761"/>
      <c r="C52" s="761"/>
      <c r="D52" s="761"/>
      <c r="E52" s="761"/>
      <c r="F52" s="761"/>
      <c r="G52" s="761"/>
      <c r="H52" s="761"/>
      <c r="I52" s="761"/>
      <c r="J52" s="761"/>
      <c r="K52" s="761"/>
      <c r="L52" s="761"/>
      <c r="M52" s="761"/>
      <c r="N52" s="761"/>
      <c r="O52" s="761"/>
      <c r="P52" s="761"/>
      <c r="Q52" s="761"/>
      <c r="R52" s="761"/>
      <c r="S52" s="761"/>
      <c r="T52" s="761"/>
      <c r="U52" s="761"/>
      <c r="V52" s="761"/>
      <c r="W52" s="761"/>
      <c r="X52" s="761"/>
      <c r="Y52" s="761"/>
      <c r="Z52" s="761"/>
      <c r="AA52" s="761"/>
      <c r="AB52" s="761"/>
      <c r="AC52" s="761"/>
    </row>
    <row r="53" spans="2:29">
      <c r="B53" s="761"/>
      <c r="C53" s="761"/>
      <c r="D53" s="761"/>
      <c r="E53" s="761"/>
      <c r="F53" s="761"/>
      <c r="G53" s="761"/>
      <c r="H53" s="761"/>
      <c r="I53" s="761"/>
      <c r="J53" s="761"/>
      <c r="K53" s="761"/>
      <c r="L53" s="761"/>
      <c r="M53" s="761"/>
      <c r="N53" s="761"/>
      <c r="O53" s="761"/>
      <c r="P53" s="761"/>
      <c r="Q53" s="761"/>
      <c r="R53" s="761"/>
      <c r="S53" s="761"/>
      <c r="T53" s="761"/>
      <c r="U53" s="761"/>
      <c r="V53" s="761"/>
      <c r="W53" s="761"/>
      <c r="X53" s="761"/>
      <c r="Y53" s="761"/>
      <c r="Z53" s="761"/>
      <c r="AA53" s="761"/>
      <c r="AB53" s="761"/>
      <c r="AC53" s="761"/>
    </row>
    <row r="54" spans="2:29">
      <c r="B54" s="761"/>
      <c r="C54" s="761"/>
      <c r="D54" s="761"/>
      <c r="E54" s="761"/>
      <c r="F54" s="761"/>
      <c r="G54" s="761"/>
      <c r="H54" s="761"/>
      <c r="I54" s="761"/>
      <c r="J54" s="761"/>
      <c r="K54" s="761"/>
      <c r="L54" s="761"/>
      <c r="M54" s="761"/>
      <c r="N54" s="761"/>
      <c r="O54" s="761"/>
      <c r="P54" s="761"/>
      <c r="Q54" s="761"/>
      <c r="R54" s="761"/>
      <c r="S54" s="761"/>
      <c r="T54" s="761"/>
      <c r="U54" s="761"/>
      <c r="V54" s="761"/>
      <c r="W54" s="761"/>
      <c r="X54" s="761"/>
      <c r="Y54" s="761"/>
      <c r="Z54" s="761"/>
      <c r="AA54" s="761"/>
      <c r="AB54" s="761"/>
      <c r="AC54" s="761"/>
    </row>
    <row r="55" spans="2:29">
      <c r="B55" s="761"/>
      <c r="C55" s="761"/>
      <c r="D55" s="761"/>
      <c r="E55" s="761"/>
      <c r="F55" s="761"/>
      <c r="G55" s="761"/>
      <c r="H55" s="761"/>
      <c r="I55" s="761"/>
      <c r="J55" s="761"/>
      <c r="K55" s="761"/>
      <c r="L55" s="761"/>
      <c r="M55" s="761"/>
      <c r="N55" s="761"/>
      <c r="O55" s="761"/>
      <c r="P55" s="761"/>
      <c r="Q55" s="761"/>
      <c r="R55" s="761"/>
      <c r="S55" s="761"/>
      <c r="T55" s="761"/>
      <c r="U55" s="761"/>
      <c r="V55" s="761"/>
      <c r="W55" s="761"/>
      <c r="X55" s="761"/>
      <c r="Y55" s="761"/>
      <c r="Z55" s="761"/>
      <c r="AA55" s="761"/>
      <c r="AB55" s="761"/>
      <c r="AC55" s="761"/>
    </row>
    <row r="56" spans="2:29">
      <c r="B56" s="761"/>
      <c r="C56" s="761"/>
      <c r="D56" s="761"/>
      <c r="E56" s="761"/>
      <c r="F56" s="761"/>
      <c r="G56" s="761"/>
      <c r="H56" s="761"/>
      <c r="I56" s="761"/>
      <c r="J56" s="761"/>
      <c r="K56" s="761"/>
      <c r="L56" s="761"/>
      <c r="M56" s="761"/>
      <c r="N56" s="761"/>
      <c r="O56" s="761"/>
      <c r="P56" s="761"/>
      <c r="Q56" s="761"/>
      <c r="R56" s="761"/>
      <c r="S56" s="761"/>
      <c r="T56" s="761"/>
      <c r="U56" s="761"/>
      <c r="V56" s="761"/>
      <c r="W56" s="761"/>
      <c r="X56" s="761"/>
      <c r="Y56" s="761"/>
      <c r="Z56" s="761"/>
      <c r="AA56" s="761"/>
      <c r="AB56" s="761"/>
      <c r="AC56" s="761"/>
    </row>
    <row r="57" spans="2:29">
      <c r="B57" s="761"/>
      <c r="C57" s="761"/>
      <c r="D57" s="761"/>
      <c r="E57" s="761"/>
      <c r="F57" s="761"/>
      <c r="G57" s="761"/>
      <c r="H57" s="761"/>
      <c r="I57" s="761"/>
      <c r="J57" s="761"/>
      <c r="K57" s="761"/>
      <c r="L57" s="761"/>
      <c r="M57" s="761"/>
      <c r="N57" s="761"/>
      <c r="O57" s="761"/>
      <c r="P57" s="761"/>
      <c r="Q57" s="761"/>
      <c r="R57" s="761"/>
      <c r="S57" s="761"/>
      <c r="T57" s="761"/>
      <c r="U57" s="761"/>
      <c r="V57" s="761"/>
      <c r="W57" s="761"/>
      <c r="X57" s="761"/>
      <c r="Y57" s="761"/>
      <c r="Z57" s="761"/>
      <c r="AA57" s="761"/>
      <c r="AB57" s="761"/>
      <c r="AC57" s="761"/>
    </row>
    <row r="58" spans="2:29">
      <c r="B58" s="761"/>
      <c r="C58" s="761"/>
      <c r="D58" s="761"/>
      <c r="E58" s="761"/>
      <c r="F58" s="761"/>
      <c r="G58" s="761"/>
      <c r="H58" s="761"/>
      <c r="I58" s="761"/>
      <c r="J58" s="761"/>
      <c r="K58" s="761"/>
      <c r="L58" s="761"/>
      <c r="M58" s="761"/>
      <c r="N58" s="761"/>
      <c r="O58" s="761"/>
      <c r="P58" s="761"/>
      <c r="Q58" s="761"/>
      <c r="R58" s="761"/>
      <c r="S58" s="761"/>
      <c r="T58" s="761"/>
      <c r="U58" s="761"/>
      <c r="V58" s="761"/>
      <c r="W58" s="761"/>
      <c r="X58" s="761"/>
      <c r="Y58" s="761"/>
      <c r="Z58" s="761"/>
      <c r="AA58" s="761"/>
      <c r="AB58" s="761"/>
      <c r="AC58" s="761"/>
    </row>
    <row r="59" spans="2:29">
      <c r="B59" s="761"/>
      <c r="C59" s="761"/>
      <c r="D59" s="761"/>
      <c r="E59" s="761"/>
      <c r="F59" s="761"/>
      <c r="G59" s="761"/>
      <c r="H59" s="761"/>
      <c r="I59" s="761"/>
      <c r="J59" s="761"/>
      <c r="K59" s="761"/>
      <c r="L59" s="761"/>
      <c r="M59" s="761"/>
      <c r="N59" s="761"/>
      <c r="O59" s="761"/>
      <c r="P59" s="761"/>
      <c r="Q59" s="761"/>
      <c r="R59" s="761"/>
      <c r="S59" s="761"/>
      <c r="T59" s="761"/>
      <c r="U59" s="761"/>
      <c r="V59" s="761"/>
      <c r="W59" s="761"/>
      <c r="X59" s="761"/>
      <c r="Y59" s="761"/>
      <c r="Z59" s="761"/>
      <c r="AA59" s="761"/>
      <c r="AB59" s="761"/>
      <c r="AC59" s="761"/>
    </row>
    <row r="60" spans="2:29">
      <c r="B60" s="761"/>
      <c r="C60" s="761"/>
      <c r="D60" s="761"/>
      <c r="E60" s="761"/>
      <c r="F60" s="761"/>
      <c r="G60" s="761"/>
      <c r="H60" s="761"/>
      <c r="I60" s="761"/>
      <c r="J60" s="761"/>
      <c r="K60" s="761"/>
      <c r="L60" s="761"/>
      <c r="M60" s="761"/>
      <c r="N60" s="761"/>
      <c r="O60" s="761"/>
      <c r="P60" s="761"/>
      <c r="Q60" s="761"/>
      <c r="R60" s="761"/>
      <c r="S60" s="761"/>
      <c r="T60" s="761"/>
      <c r="U60" s="761"/>
      <c r="V60" s="761"/>
      <c r="W60" s="761"/>
      <c r="X60" s="761"/>
      <c r="Y60" s="761"/>
      <c r="Z60" s="761"/>
      <c r="AA60" s="761"/>
      <c r="AB60" s="761"/>
      <c r="AC60" s="761"/>
    </row>
    <row r="61" spans="2:29">
      <c r="B61" s="761"/>
      <c r="C61" s="761"/>
      <c r="D61" s="761"/>
      <c r="E61" s="761"/>
      <c r="F61" s="761"/>
      <c r="G61" s="761"/>
      <c r="H61" s="761"/>
      <c r="I61" s="761"/>
      <c r="J61" s="761"/>
      <c r="K61" s="761"/>
      <c r="L61" s="761"/>
      <c r="M61" s="761"/>
      <c r="N61" s="761"/>
      <c r="O61" s="761"/>
      <c r="P61" s="761"/>
      <c r="Q61" s="761"/>
      <c r="R61" s="761"/>
      <c r="S61" s="761"/>
      <c r="T61" s="761"/>
      <c r="U61" s="761"/>
      <c r="V61" s="761"/>
      <c r="W61" s="761"/>
      <c r="X61" s="761"/>
      <c r="Y61" s="761"/>
      <c r="Z61" s="761"/>
      <c r="AA61" s="761"/>
      <c r="AB61" s="761"/>
      <c r="AC61" s="761"/>
    </row>
    <row r="62" spans="2:29">
      <c r="B62" s="761"/>
      <c r="C62" s="761"/>
      <c r="D62" s="761"/>
      <c r="E62" s="761"/>
      <c r="F62" s="761"/>
      <c r="G62" s="761"/>
      <c r="H62" s="761"/>
      <c r="I62" s="761"/>
      <c r="J62" s="761"/>
      <c r="K62" s="761"/>
      <c r="L62" s="761"/>
      <c r="M62" s="761"/>
      <c r="N62" s="761"/>
      <c r="O62" s="761"/>
      <c r="P62" s="761"/>
      <c r="Q62" s="761"/>
      <c r="R62" s="761"/>
      <c r="S62" s="761"/>
      <c r="T62" s="761"/>
      <c r="U62" s="761"/>
      <c r="V62" s="761"/>
      <c r="W62" s="761"/>
      <c r="X62" s="761"/>
      <c r="Y62" s="761"/>
      <c r="Z62" s="761"/>
      <c r="AA62" s="761"/>
      <c r="AB62" s="761"/>
      <c r="AC62" s="761"/>
    </row>
    <row r="63" spans="2:29">
      <c r="B63" s="761"/>
      <c r="C63" s="761"/>
      <c r="D63" s="761"/>
      <c r="E63" s="761"/>
      <c r="F63" s="761"/>
      <c r="G63" s="761"/>
      <c r="H63" s="761"/>
      <c r="I63" s="761"/>
      <c r="J63" s="761"/>
      <c r="K63" s="761"/>
      <c r="L63" s="761"/>
      <c r="M63" s="761"/>
      <c r="N63" s="761"/>
      <c r="O63" s="761"/>
      <c r="P63" s="761"/>
      <c r="Q63" s="761"/>
      <c r="R63" s="761"/>
      <c r="S63" s="761"/>
      <c r="T63" s="761"/>
      <c r="U63" s="761"/>
      <c r="V63" s="761"/>
      <c r="W63" s="761"/>
      <c r="X63" s="761"/>
      <c r="Y63" s="761"/>
      <c r="Z63" s="761"/>
      <c r="AA63" s="761"/>
      <c r="AB63" s="761"/>
      <c r="AC63" s="761"/>
    </row>
    <row r="64" spans="2:29">
      <c r="B64" s="761"/>
      <c r="C64" s="761"/>
      <c r="D64" s="761"/>
      <c r="E64" s="761"/>
      <c r="F64" s="761"/>
      <c r="G64" s="761"/>
      <c r="H64" s="761"/>
      <c r="I64" s="761"/>
      <c r="J64" s="761"/>
      <c r="K64" s="761"/>
      <c r="L64" s="761"/>
      <c r="M64" s="761"/>
      <c r="N64" s="761"/>
      <c r="O64" s="761"/>
      <c r="P64" s="761"/>
      <c r="Q64" s="761"/>
      <c r="R64" s="761"/>
      <c r="S64" s="761"/>
      <c r="T64" s="761"/>
      <c r="U64" s="761"/>
      <c r="V64" s="761"/>
      <c r="W64" s="761"/>
      <c r="X64" s="761"/>
      <c r="Y64" s="761"/>
      <c r="Z64" s="761"/>
      <c r="AA64" s="761"/>
      <c r="AB64" s="761"/>
      <c r="AC64" s="761"/>
    </row>
    <row r="65" spans="2:29">
      <c r="B65" s="761"/>
      <c r="C65" s="761"/>
      <c r="D65" s="761"/>
      <c r="E65" s="761"/>
      <c r="F65" s="761"/>
      <c r="G65" s="761"/>
      <c r="H65" s="761"/>
      <c r="I65" s="761"/>
      <c r="J65" s="761"/>
      <c r="K65" s="761"/>
      <c r="L65" s="761"/>
      <c r="M65" s="761"/>
      <c r="N65" s="761"/>
      <c r="O65" s="761"/>
      <c r="P65" s="761"/>
      <c r="Q65" s="761"/>
      <c r="R65" s="761"/>
      <c r="S65" s="761"/>
      <c r="T65" s="761"/>
      <c r="U65" s="761"/>
      <c r="V65" s="761"/>
      <c r="W65" s="761"/>
      <c r="X65" s="761"/>
      <c r="Y65" s="761"/>
      <c r="Z65" s="761"/>
      <c r="AA65" s="761"/>
      <c r="AB65" s="761"/>
      <c r="AC65" s="761"/>
    </row>
    <row r="66" spans="2:29">
      <c r="B66" s="762"/>
    </row>
    <row r="67" spans="2:29">
      <c r="B67" s="762"/>
    </row>
    <row r="68" spans="2:29">
      <c r="B68" s="762"/>
    </row>
    <row r="69" spans="2:29">
      <c r="B69" s="762"/>
    </row>
  </sheetData>
  <sheetProtection selectLockedCells="1"/>
  <mergeCells count="5">
    <mergeCell ref="B7:J7"/>
    <mergeCell ref="K7:S7"/>
    <mergeCell ref="T7:AB7"/>
    <mergeCell ref="AC7:AD7"/>
    <mergeCell ref="B27:J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&amp;"Arial,Fett"Einwohner/-innen im Jahresmittel 1990 – 2018 nach Bundesländern</oddHeader>
    <oddFooter>&amp;CStatistische Ämter der Länder – Indikatoren und Kennzahlen, UGRdL 2020</oddFooter>
  </headerFooter>
  <colBreaks count="2" manualBreakCount="2">
    <brk id="10" max="1048575" man="1"/>
    <brk id="19" max="1048575" man="1"/>
  </colBreaks>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5"/>
  <sheetData>
    <row r="1" spans="1:1">
      <c r="A1" s="1249" t="s">
        <v>1748</v>
      </c>
    </row>
  </sheetData>
  <pageMargins left="0.7" right="0.7" top="0.78740157499999996" bottom="0.78740157499999996"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autoPageBreaks="0"/>
  </sheetPr>
  <dimension ref="A1:AG108"/>
  <sheetViews>
    <sheetView showGridLines="0" showRowColHeaders="0" zoomScaleNormal="100" workbookViewId="0"/>
  </sheetViews>
  <sheetFormatPr baseColWidth="10" defaultColWidth="11.453125" defaultRowHeight="12.75" customHeight="1"/>
  <cols>
    <col min="1" max="1" width="25.453125" style="672" customWidth="1"/>
    <col min="2" max="27" width="14.7265625" style="70" customWidth="1"/>
    <col min="28" max="28" width="14.7265625" style="278" customWidth="1"/>
    <col min="29" max="29" width="14.7265625" style="70" customWidth="1"/>
    <col min="30" max="30" width="14.7265625" style="672" customWidth="1"/>
    <col min="31" max="16384" width="11.453125" style="70"/>
  </cols>
  <sheetData>
    <row r="1" spans="1:33" ht="12.75" customHeight="1">
      <c r="A1" s="123" t="s">
        <v>322</v>
      </c>
    </row>
    <row r="3" spans="1:33" s="672" customFormat="1" ht="12.75" customHeight="1">
      <c r="A3" s="208" t="s">
        <v>629</v>
      </c>
      <c r="B3" s="207" t="s">
        <v>1209</v>
      </c>
      <c r="C3" s="208"/>
      <c r="D3" s="208"/>
      <c r="E3" s="208"/>
      <c r="F3" s="208"/>
      <c r="G3" s="208"/>
      <c r="H3" s="208"/>
      <c r="I3" s="208"/>
      <c r="J3" s="208"/>
    </row>
    <row r="4" spans="1:33" ht="12.75" customHeight="1">
      <c r="A4" s="208"/>
      <c r="B4" s="183"/>
      <c r="C4" s="183"/>
      <c r="D4" s="183"/>
      <c r="E4" s="183"/>
      <c r="F4" s="186"/>
      <c r="G4" s="187"/>
      <c r="H4" s="187"/>
      <c r="I4" s="187"/>
      <c r="J4" s="183"/>
      <c r="K4" s="185"/>
      <c r="L4" s="185"/>
      <c r="M4" s="185"/>
      <c r="N4" s="185"/>
      <c r="O4" s="185"/>
      <c r="P4" s="185"/>
      <c r="Q4" s="185"/>
      <c r="R4" s="185"/>
      <c r="S4" s="185"/>
      <c r="T4" s="185"/>
      <c r="U4" s="185"/>
      <c r="V4" s="185"/>
      <c r="W4" s="185"/>
      <c r="X4" s="185"/>
      <c r="Y4" s="185"/>
      <c r="Z4" s="185"/>
      <c r="AA4" s="185"/>
      <c r="AB4" s="281"/>
      <c r="AC4" s="185"/>
      <c r="AD4" s="516"/>
    </row>
    <row r="5" spans="1:33" ht="12.75" customHeight="1">
      <c r="A5" s="684" t="s">
        <v>433</v>
      </c>
      <c r="B5" s="188">
        <v>1990</v>
      </c>
      <c r="C5" s="188">
        <v>1991</v>
      </c>
      <c r="D5" s="188">
        <v>1992</v>
      </c>
      <c r="E5" s="188">
        <v>1993</v>
      </c>
      <c r="F5" s="188">
        <v>1994</v>
      </c>
      <c r="G5" s="188">
        <v>1995</v>
      </c>
      <c r="H5" s="188">
        <v>1996</v>
      </c>
      <c r="I5" s="188">
        <v>1997</v>
      </c>
      <c r="J5" s="188">
        <v>1998</v>
      </c>
      <c r="K5" s="188">
        <v>1999</v>
      </c>
      <c r="L5" s="188">
        <v>2000</v>
      </c>
      <c r="M5" s="188">
        <v>2001</v>
      </c>
      <c r="N5" s="188">
        <v>2002</v>
      </c>
      <c r="O5" s="188">
        <v>2003</v>
      </c>
      <c r="P5" s="188">
        <v>2004</v>
      </c>
      <c r="Q5" s="188">
        <v>2005</v>
      </c>
      <c r="R5" s="188">
        <v>2006</v>
      </c>
      <c r="S5" s="188">
        <v>2007</v>
      </c>
      <c r="T5" s="188">
        <v>2008</v>
      </c>
      <c r="U5" s="188">
        <v>2009</v>
      </c>
      <c r="V5" s="188">
        <v>2010</v>
      </c>
      <c r="W5" s="188">
        <v>2011</v>
      </c>
      <c r="X5" s="188">
        <v>2012</v>
      </c>
      <c r="Y5" s="188">
        <v>2013</v>
      </c>
      <c r="Z5" s="188">
        <v>2014</v>
      </c>
      <c r="AA5" s="188">
        <v>2015</v>
      </c>
      <c r="AB5" s="280">
        <v>2016</v>
      </c>
      <c r="AC5" s="188">
        <v>2017</v>
      </c>
      <c r="AD5" s="765">
        <v>2018</v>
      </c>
    </row>
    <row r="6" spans="1:33" ht="12.75" customHeight="1">
      <c r="A6" s="208"/>
      <c r="B6" s="183"/>
      <c r="C6" s="183"/>
      <c r="D6" s="183"/>
      <c r="E6" s="183"/>
      <c r="F6" s="186"/>
      <c r="G6" s="187"/>
      <c r="H6" s="187"/>
      <c r="I6" s="187"/>
      <c r="J6" s="183"/>
      <c r="K6" s="185"/>
      <c r="L6" s="185"/>
      <c r="M6" s="185"/>
      <c r="N6" s="185"/>
      <c r="O6" s="185"/>
      <c r="P6" s="185"/>
      <c r="Q6" s="185"/>
      <c r="R6" s="185"/>
      <c r="S6" s="185"/>
      <c r="T6" s="185"/>
      <c r="U6" s="185"/>
      <c r="V6" s="185"/>
      <c r="W6" s="185"/>
      <c r="X6" s="185"/>
      <c r="Y6" s="185"/>
      <c r="Z6" s="185"/>
      <c r="AA6" s="185"/>
      <c r="AB6" s="281"/>
      <c r="AC6" s="185"/>
      <c r="AD6" s="516"/>
    </row>
    <row r="7" spans="1:33" ht="12.75" customHeight="1">
      <c r="B7" s="1295" t="s">
        <v>489</v>
      </c>
      <c r="C7" s="1295"/>
      <c r="D7" s="1295"/>
      <c r="E7" s="1295"/>
      <c r="F7" s="1295" t="s">
        <v>489</v>
      </c>
      <c r="G7" s="1295"/>
      <c r="H7" s="1295"/>
      <c r="I7" s="1295"/>
      <c r="J7" s="1295" t="s">
        <v>489</v>
      </c>
      <c r="K7" s="1295"/>
      <c r="L7" s="1295"/>
      <c r="M7" s="1295"/>
      <c r="N7" s="1295" t="s">
        <v>489</v>
      </c>
      <c r="O7" s="1295"/>
      <c r="P7" s="1295"/>
      <c r="Q7" s="1295"/>
      <c r="R7" s="1295" t="s">
        <v>489</v>
      </c>
      <c r="S7" s="1295"/>
      <c r="T7" s="1295"/>
      <c r="U7" s="1295"/>
      <c r="V7" s="1295" t="s">
        <v>489</v>
      </c>
      <c r="W7" s="1295"/>
      <c r="X7" s="1295"/>
      <c r="Y7" s="1295"/>
      <c r="Z7" s="1295" t="s">
        <v>489</v>
      </c>
      <c r="AA7" s="1295"/>
      <c r="AB7" s="1295"/>
      <c r="AC7" s="1295"/>
      <c r="AD7" s="1295" t="s">
        <v>489</v>
      </c>
      <c r="AE7" s="1295"/>
      <c r="AF7" s="1295"/>
      <c r="AG7" s="1295"/>
    </row>
    <row r="8" spans="1:33" ht="12.75" customHeight="1">
      <c r="A8" s="210"/>
      <c r="B8" s="185"/>
      <c r="C8" s="189"/>
      <c r="D8" s="189"/>
      <c r="E8" s="189"/>
      <c r="F8" s="189"/>
      <c r="G8" s="189"/>
      <c r="H8" s="189"/>
      <c r="I8" s="185"/>
      <c r="J8" s="189"/>
      <c r="K8" s="185"/>
      <c r="L8" s="185"/>
      <c r="M8" s="185"/>
      <c r="N8" s="185"/>
      <c r="O8" s="185"/>
      <c r="P8" s="185"/>
      <c r="Q8" s="185"/>
      <c r="R8" s="185"/>
      <c r="S8" s="185"/>
      <c r="T8" s="185"/>
      <c r="U8" s="185"/>
      <c r="V8" s="185"/>
      <c r="W8" s="185"/>
      <c r="X8" s="185"/>
      <c r="Y8" s="185"/>
      <c r="Z8" s="185"/>
      <c r="AA8" s="185"/>
      <c r="AB8" s="281"/>
      <c r="AC8" s="185"/>
      <c r="AD8" s="516"/>
    </row>
    <row r="9" spans="1:33" ht="14.5">
      <c r="A9" s="81" t="s">
        <v>490</v>
      </c>
      <c r="B9" s="92">
        <v>976914</v>
      </c>
      <c r="C9" s="92">
        <v>1030789</v>
      </c>
      <c r="D9" s="92">
        <v>1040696</v>
      </c>
      <c r="E9" s="92">
        <v>1059453</v>
      </c>
      <c r="F9" s="92">
        <v>1027431</v>
      </c>
      <c r="G9" s="92">
        <v>1050679</v>
      </c>
      <c r="H9" s="92">
        <v>1092577</v>
      </c>
      <c r="I9" s="92">
        <v>1072431</v>
      </c>
      <c r="J9" s="92">
        <v>1094723</v>
      </c>
      <c r="K9" s="92">
        <v>1090105</v>
      </c>
      <c r="L9" s="92">
        <v>1062956</v>
      </c>
      <c r="M9" s="92">
        <v>1118815</v>
      </c>
      <c r="N9" s="92">
        <v>1048780</v>
      </c>
      <c r="O9" s="92">
        <v>1120816</v>
      </c>
      <c r="P9" s="92">
        <v>1114639</v>
      </c>
      <c r="Q9" s="92">
        <v>1126948</v>
      </c>
      <c r="R9" s="92">
        <v>1143872</v>
      </c>
      <c r="S9" s="92">
        <v>1062989</v>
      </c>
      <c r="T9" s="92">
        <v>1100053</v>
      </c>
      <c r="U9" s="92">
        <v>1037918</v>
      </c>
      <c r="V9" s="92">
        <v>1064922.1307653999</v>
      </c>
      <c r="W9" s="92">
        <v>1026214</v>
      </c>
      <c r="X9" s="92">
        <v>1011785.2962</v>
      </c>
      <c r="Y9" s="92">
        <v>1059858.28</v>
      </c>
      <c r="Z9" s="92">
        <v>994725.55</v>
      </c>
      <c r="AA9" s="92">
        <v>1024534.9845976999</v>
      </c>
      <c r="AB9" s="92">
        <v>1047694.7691676</v>
      </c>
      <c r="AC9" s="92">
        <v>1045932.2590093</v>
      </c>
      <c r="AD9" s="92">
        <v>1038648.1329859</v>
      </c>
    </row>
    <row r="10" spans="1:33" ht="14.25" customHeight="1">
      <c r="A10" s="725" t="s">
        <v>436</v>
      </c>
      <c r="B10" s="92">
        <v>1195553</v>
      </c>
      <c r="C10" s="92">
        <v>1261677</v>
      </c>
      <c r="D10" s="92">
        <v>1255391</v>
      </c>
      <c r="E10" s="92">
        <v>1305414</v>
      </c>
      <c r="F10" s="92">
        <v>1276484</v>
      </c>
      <c r="G10" s="92">
        <v>1336947</v>
      </c>
      <c r="H10" s="92">
        <v>1390970</v>
      </c>
      <c r="I10" s="92">
        <v>1363902.7758716999</v>
      </c>
      <c r="J10" s="92">
        <v>1384795.4443292001</v>
      </c>
      <c r="K10" s="92">
        <v>1383227.4859515</v>
      </c>
      <c r="L10" s="92">
        <v>1371206.7194006999</v>
      </c>
      <c r="M10" s="92">
        <v>1420250.5696630001</v>
      </c>
      <c r="N10" s="92">
        <v>1370207.3468967001</v>
      </c>
      <c r="O10" s="92">
        <v>1359545.5090997999</v>
      </c>
      <c r="P10" s="92">
        <v>1353160.7855829</v>
      </c>
      <c r="Q10" s="92">
        <v>1322398.8259029</v>
      </c>
      <c r="R10" s="92">
        <v>1370178.3739918</v>
      </c>
      <c r="S10" s="92">
        <v>1264865.9950145001</v>
      </c>
      <c r="T10" s="92">
        <v>1345034.7810841999</v>
      </c>
      <c r="U10" s="92">
        <v>1305198.6671466001</v>
      </c>
      <c r="V10" s="92">
        <v>1404878.6660186001</v>
      </c>
      <c r="W10" s="92">
        <v>1391402</v>
      </c>
      <c r="X10" s="92">
        <v>1385984.7404169</v>
      </c>
      <c r="Y10" s="92">
        <v>1399107.551</v>
      </c>
      <c r="Z10" s="92">
        <v>1332450.4280000001</v>
      </c>
      <c r="AA10" s="92">
        <v>1365584.5149999999</v>
      </c>
      <c r="AB10" s="92">
        <v>1410431.986</v>
      </c>
      <c r="AC10" s="92">
        <v>1423502.2849999999</v>
      </c>
      <c r="AD10" s="92" t="s">
        <v>493</v>
      </c>
    </row>
    <row r="11" spans="1:33" ht="14.25" customHeight="1">
      <c r="A11" s="725" t="s">
        <v>437</v>
      </c>
      <c r="B11" s="92">
        <v>261434</v>
      </c>
      <c r="C11" s="92">
        <v>274737.89988465997</v>
      </c>
      <c r="D11" s="92">
        <v>239839.54265091001</v>
      </c>
      <c r="E11" s="92">
        <v>274413.18094532</v>
      </c>
      <c r="F11" s="92">
        <v>264112.59128091001</v>
      </c>
      <c r="G11" s="92">
        <v>261207.50205278001</v>
      </c>
      <c r="H11" s="92">
        <v>270786.57969196001</v>
      </c>
      <c r="I11" s="92">
        <v>254572.51380826</v>
      </c>
      <c r="J11" s="92">
        <v>247306.91616778</v>
      </c>
      <c r="K11" s="92">
        <v>265706.24743059999</v>
      </c>
      <c r="L11" s="92">
        <v>270182.91034484998</v>
      </c>
      <c r="M11" s="92">
        <v>277159.31272336002</v>
      </c>
      <c r="N11" s="92">
        <v>265273.58867939003</v>
      </c>
      <c r="O11" s="92">
        <v>275859.16870197997</v>
      </c>
      <c r="P11" s="92">
        <v>270590.07020667999</v>
      </c>
      <c r="Q11" s="92">
        <v>259120.78699337001</v>
      </c>
      <c r="R11" s="92">
        <v>264187.36053717003</v>
      </c>
      <c r="S11" s="92">
        <v>232462.70191013001</v>
      </c>
      <c r="T11" s="92">
        <v>247916.67591334999</v>
      </c>
      <c r="U11" s="92">
        <v>249245.46271779999</v>
      </c>
      <c r="V11" s="92">
        <v>270980.76162613003</v>
      </c>
      <c r="W11" s="92">
        <v>241218.05796882999</v>
      </c>
      <c r="X11" s="92">
        <v>243593.36890112</v>
      </c>
      <c r="Y11" s="92">
        <v>252085.2324415</v>
      </c>
      <c r="Z11" s="92">
        <v>233467.50334051001</v>
      </c>
      <c r="AA11" s="92">
        <v>228696.98415095001</v>
      </c>
      <c r="AB11" s="92">
        <v>235894.63270804999</v>
      </c>
      <c r="AC11" s="92">
        <v>235805.83317945999</v>
      </c>
      <c r="AD11" s="92" t="s">
        <v>493</v>
      </c>
    </row>
    <row r="12" spans="1:33" ht="14.25" customHeight="1">
      <c r="A12" s="725" t="s">
        <v>438</v>
      </c>
      <c r="B12" s="92">
        <v>365976</v>
      </c>
      <c r="C12" s="92">
        <v>269647</v>
      </c>
      <c r="D12" s="92">
        <v>245105</v>
      </c>
      <c r="E12" s="92">
        <v>255322</v>
      </c>
      <c r="F12" s="92">
        <v>249097</v>
      </c>
      <c r="G12" s="92">
        <v>273319.32500000001</v>
      </c>
      <c r="H12" s="92">
        <v>275191.46299999999</v>
      </c>
      <c r="I12" s="92">
        <v>282966.11</v>
      </c>
      <c r="J12" s="92">
        <v>292273.43400000001</v>
      </c>
      <c r="K12" s="92">
        <v>274349.37332785001</v>
      </c>
      <c r="L12" s="92">
        <v>286876.83300262003</v>
      </c>
      <c r="M12" s="92">
        <v>299207.99965119001</v>
      </c>
      <c r="N12" s="92">
        <v>307631.72676176002</v>
      </c>
      <c r="O12" s="92">
        <v>296118.22356264998</v>
      </c>
      <c r="P12" s="92">
        <v>300913.22758395999</v>
      </c>
      <c r="Q12" s="92">
        <v>300236.35501414997</v>
      </c>
      <c r="R12" s="92">
        <v>314601.4521774</v>
      </c>
      <c r="S12" s="92">
        <v>299116.22698466002</v>
      </c>
      <c r="T12" s="92">
        <v>290861.95789999998</v>
      </c>
      <c r="U12" s="92">
        <v>279299.65600000002</v>
      </c>
      <c r="V12" s="92">
        <v>298348.52500000002</v>
      </c>
      <c r="W12" s="92">
        <v>295570.90870000003</v>
      </c>
      <c r="X12" s="92">
        <v>296725.42680000002</v>
      </c>
      <c r="Y12" s="92">
        <v>309741.63770000002</v>
      </c>
      <c r="Z12" s="92">
        <v>298892.73755734001</v>
      </c>
      <c r="AA12" s="92">
        <v>293435.63829999999</v>
      </c>
      <c r="AB12" s="92">
        <v>307955.80057579</v>
      </c>
      <c r="AC12" s="92">
        <v>318028.63736474002</v>
      </c>
      <c r="AD12" s="92" t="s">
        <v>493</v>
      </c>
    </row>
    <row r="13" spans="1:33" ht="14.5">
      <c r="A13" s="725" t="s">
        <v>716</v>
      </c>
      <c r="B13" s="92">
        <v>118275.76232143999</v>
      </c>
      <c r="C13" s="92">
        <v>121580.12248109</v>
      </c>
      <c r="D13" s="92">
        <v>118479.84714642</v>
      </c>
      <c r="E13" s="92">
        <v>114900.91584938001</v>
      </c>
      <c r="F13" s="92">
        <v>122097.37995575</v>
      </c>
      <c r="G13" s="92">
        <v>121125.59793697001</v>
      </c>
      <c r="H13" s="92">
        <v>127032.97431735</v>
      </c>
      <c r="I13" s="92">
        <v>125605.67319024001</v>
      </c>
      <c r="J13" s="92">
        <v>120266.81268001</v>
      </c>
      <c r="K13" s="92">
        <v>114818.27015384</v>
      </c>
      <c r="L13" s="92">
        <v>123645.23569055001</v>
      </c>
      <c r="M13" s="92">
        <v>125550.50682244</v>
      </c>
      <c r="N13" s="92">
        <v>121558.1338487</v>
      </c>
      <c r="O13" s="92">
        <v>124647.02798468</v>
      </c>
      <c r="P13" s="92">
        <v>109720.54810769</v>
      </c>
      <c r="Q13" s="92">
        <v>96486.421587926001</v>
      </c>
      <c r="R13" s="92">
        <v>103033.65887453</v>
      </c>
      <c r="S13" s="92">
        <v>113960.40424752999</v>
      </c>
      <c r="T13" s="92">
        <v>112088.28285475</v>
      </c>
      <c r="U13" s="92">
        <v>104221.86607377999</v>
      </c>
      <c r="V13" s="92">
        <v>116610.45871716</v>
      </c>
      <c r="W13" s="92">
        <v>113334.92262452999</v>
      </c>
      <c r="X13" s="92">
        <v>111743.23919186</v>
      </c>
      <c r="Y13" s="92">
        <v>111014.70370647</v>
      </c>
      <c r="Z13" s="92">
        <v>117879.95974475</v>
      </c>
      <c r="AA13" s="92">
        <v>115743.12626746</v>
      </c>
      <c r="AB13" s="92">
        <v>116593.47566264</v>
      </c>
      <c r="AC13" s="92">
        <v>111771.80161210999</v>
      </c>
      <c r="AD13" s="92">
        <v>116891.77849013</v>
      </c>
    </row>
    <row r="14" spans="1:33" ht="14.25" customHeight="1">
      <c r="A14" s="725" t="s">
        <v>440</v>
      </c>
      <c r="B14" s="92">
        <v>200935.64799999999</v>
      </c>
      <c r="C14" s="92">
        <v>209610.81599999999</v>
      </c>
      <c r="D14" s="92">
        <v>199997.79199999999</v>
      </c>
      <c r="E14" s="92">
        <v>206386.93599999999</v>
      </c>
      <c r="F14" s="92">
        <v>204306.068</v>
      </c>
      <c r="G14" s="92">
        <v>204575</v>
      </c>
      <c r="H14" s="92">
        <v>216258</v>
      </c>
      <c r="I14" s="92">
        <v>208616</v>
      </c>
      <c r="J14" s="92" t="s">
        <v>493</v>
      </c>
      <c r="K14" s="92" t="s">
        <v>493</v>
      </c>
      <c r="L14" s="92" t="s">
        <v>493</v>
      </c>
      <c r="M14" s="92" t="s">
        <v>493</v>
      </c>
      <c r="N14" s="92" t="s">
        <v>493</v>
      </c>
      <c r="O14" s="92">
        <v>197155.38705068</v>
      </c>
      <c r="P14" s="92">
        <v>196439.91661165</v>
      </c>
      <c r="Q14" s="92">
        <v>191891.61120903</v>
      </c>
      <c r="R14" s="92">
        <v>191450.58556912001</v>
      </c>
      <c r="S14" s="92">
        <v>183880.1354118</v>
      </c>
      <c r="T14" s="92">
        <v>184958.94148898</v>
      </c>
      <c r="U14" s="92">
        <v>181580.67088404001</v>
      </c>
      <c r="V14" s="92">
        <v>189393.92284270999</v>
      </c>
      <c r="W14" s="92">
        <v>177738.94239839001</v>
      </c>
      <c r="X14" s="92">
        <v>181407.05292834999</v>
      </c>
      <c r="Y14" s="92">
        <v>178699.96210363999</v>
      </c>
      <c r="Z14" s="92">
        <v>168703.30496432999</v>
      </c>
      <c r="AA14" s="92">
        <v>173348.66441552</v>
      </c>
      <c r="AB14" s="92">
        <v>173965.90074086</v>
      </c>
      <c r="AC14" s="92">
        <v>174659.05938625001</v>
      </c>
      <c r="AD14" s="92" t="s">
        <v>493</v>
      </c>
    </row>
    <row r="15" spans="1:33" ht="14.5">
      <c r="A15" s="81" t="s">
        <v>492</v>
      </c>
      <c r="B15" s="92">
        <v>750086</v>
      </c>
      <c r="C15" s="92">
        <v>800086</v>
      </c>
      <c r="D15" s="92">
        <v>814159</v>
      </c>
      <c r="E15" s="92">
        <v>820220</v>
      </c>
      <c r="F15" s="92">
        <v>805143</v>
      </c>
      <c r="G15" s="92">
        <v>808748</v>
      </c>
      <c r="H15" s="92">
        <v>864990</v>
      </c>
      <c r="I15" s="92">
        <v>837278</v>
      </c>
      <c r="J15" s="92">
        <v>823023</v>
      </c>
      <c r="K15" s="92">
        <v>807720</v>
      </c>
      <c r="L15" s="92">
        <v>832101</v>
      </c>
      <c r="M15" s="92">
        <v>857439</v>
      </c>
      <c r="N15" s="92">
        <v>830585</v>
      </c>
      <c r="O15" s="92">
        <v>837447</v>
      </c>
      <c r="P15" s="92">
        <v>827491</v>
      </c>
      <c r="Q15" s="92">
        <v>843500</v>
      </c>
      <c r="R15" s="92">
        <v>840788</v>
      </c>
      <c r="S15" s="92">
        <v>795582</v>
      </c>
      <c r="T15" s="92">
        <v>821014.4</v>
      </c>
      <c r="U15" s="92">
        <v>780281.48100000003</v>
      </c>
      <c r="V15" s="92">
        <v>797334.97100000002</v>
      </c>
      <c r="W15" s="92">
        <v>762342</v>
      </c>
      <c r="X15" s="92">
        <v>771444.49419999996</v>
      </c>
      <c r="Y15" s="92">
        <v>789798.32425390999</v>
      </c>
      <c r="Z15" s="92">
        <v>775084.39964466996</v>
      </c>
      <c r="AA15" s="92">
        <v>791732.01113918005</v>
      </c>
      <c r="AB15" s="92">
        <v>810554.97894473001</v>
      </c>
      <c r="AC15" s="92">
        <v>806615.96051738004</v>
      </c>
      <c r="AD15" s="92">
        <v>794165.82114053005</v>
      </c>
    </row>
    <row r="16" spans="1:33" ht="14.25" customHeight="1">
      <c r="A16" s="725" t="s">
        <v>442</v>
      </c>
      <c r="B16" s="92">
        <v>192042.88200000001</v>
      </c>
      <c r="C16" s="92">
        <v>141956.182</v>
      </c>
      <c r="D16" s="92">
        <v>129752.56</v>
      </c>
      <c r="E16" s="92">
        <v>137975.45000000001</v>
      </c>
      <c r="F16" s="92">
        <v>133222.29029999999</v>
      </c>
      <c r="G16" s="92">
        <v>136820.40929714919</v>
      </c>
      <c r="H16" s="92">
        <v>147497.31254966496</v>
      </c>
      <c r="I16" s="92">
        <v>139539.78313478455</v>
      </c>
      <c r="J16" s="92">
        <v>135783.59512034641</v>
      </c>
      <c r="K16" s="92">
        <v>137231.62290726841</v>
      </c>
      <c r="L16" s="92">
        <v>132967.36955990057</v>
      </c>
      <c r="M16" s="92">
        <v>139360.41622731244</v>
      </c>
      <c r="N16" s="92">
        <v>138614.50377176938</v>
      </c>
      <c r="O16" s="92">
        <v>137408.31327207305</v>
      </c>
      <c r="P16" s="92">
        <v>136141.7733565841</v>
      </c>
      <c r="Q16" s="92">
        <v>136663.90530637396</v>
      </c>
      <c r="R16" s="92">
        <v>140788.70328568903</v>
      </c>
      <c r="S16" s="92">
        <v>131115.63321179489</v>
      </c>
      <c r="T16" s="92">
        <v>138605.66059531024</v>
      </c>
      <c r="U16" s="92">
        <v>137064.15768661172</v>
      </c>
      <c r="V16" s="92">
        <v>146251.2484373622</v>
      </c>
      <c r="W16" s="92">
        <v>135415.66432177907</v>
      </c>
      <c r="X16" s="92">
        <v>139885.85164055089</v>
      </c>
      <c r="Y16" s="92">
        <v>143419.393395597</v>
      </c>
      <c r="Z16" s="92">
        <v>139339.82766796052</v>
      </c>
      <c r="AA16" s="92">
        <v>139371.59970797258</v>
      </c>
      <c r="AB16" s="92">
        <v>140458.70976864162</v>
      </c>
      <c r="AC16" s="92" t="s">
        <v>493</v>
      </c>
      <c r="AD16" s="92" t="s">
        <v>493</v>
      </c>
    </row>
    <row r="17" spans="1:33" ht="14.25" customHeight="1">
      <c r="A17" s="725" t="s">
        <v>443</v>
      </c>
      <c r="B17" s="92">
        <v>949094</v>
      </c>
      <c r="C17" s="92">
        <v>1005368</v>
      </c>
      <c r="D17" s="92" t="s">
        <v>493</v>
      </c>
      <c r="E17" s="92" t="s">
        <v>493</v>
      </c>
      <c r="F17" s="92">
        <v>955203.94099999999</v>
      </c>
      <c r="G17" s="92" t="s">
        <v>493</v>
      </c>
      <c r="H17" s="92">
        <v>999858.42197000002</v>
      </c>
      <c r="I17" s="92" t="s">
        <v>493</v>
      </c>
      <c r="J17" s="92">
        <v>1016289.2415754</v>
      </c>
      <c r="K17" s="92" t="s">
        <v>493</v>
      </c>
      <c r="L17" s="92">
        <v>949817.12920689001</v>
      </c>
      <c r="M17" s="92" t="s">
        <v>493</v>
      </c>
      <c r="N17" s="92">
        <v>960867.36848344002</v>
      </c>
      <c r="O17" s="92" t="s">
        <v>493</v>
      </c>
      <c r="P17" s="92">
        <v>939337.33546267997</v>
      </c>
      <c r="Q17" s="92" t="s">
        <v>493</v>
      </c>
      <c r="R17" s="92">
        <v>952849.54867937998</v>
      </c>
      <c r="S17" s="92" t="s">
        <v>493</v>
      </c>
      <c r="T17" s="92">
        <v>946280.89958636998</v>
      </c>
      <c r="U17" s="92">
        <v>903887.84697975998</v>
      </c>
      <c r="V17" s="92">
        <v>965848.24055472994</v>
      </c>
      <c r="W17" s="92">
        <v>914057.21416231</v>
      </c>
      <c r="X17" s="92">
        <v>888393.35156767</v>
      </c>
      <c r="Y17" s="92">
        <v>903821.25592247001</v>
      </c>
      <c r="Z17" s="92">
        <v>883108.09274167998</v>
      </c>
      <c r="AA17" s="92">
        <v>877736.41941725998</v>
      </c>
      <c r="AB17" s="92">
        <v>890137.12031696003</v>
      </c>
      <c r="AC17" s="92">
        <v>906962.29994429997</v>
      </c>
      <c r="AD17" s="92" t="s">
        <v>493</v>
      </c>
    </row>
    <row r="18" spans="1:33" ht="14.25" customHeight="1">
      <c r="A18" s="725" t="s">
        <v>444</v>
      </c>
      <c r="B18" s="92">
        <v>2292896.3810000001</v>
      </c>
      <c r="C18" s="92">
        <v>2372612.0120000001</v>
      </c>
      <c r="D18" s="92">
        <v>2371864.6570000001</v>
      </c>
      <c r="E18" s="92">
        <v>2338621</v>
      </c>
      <c r="F18" s="92">
        <v>2299607.1875755</v>
      </c>
      <c r="G18" s="92">
        <v>2370513.5760000004</v>
      </c>
      <c r="H18" s="92">
        <v>2449427.8280000002</v>
      </c>
      <c r="I18" s="92">
        <v>2431588.4709999999</v>
      </c>
      <c r="J18" s="92">
        <v>2394350.0109999999</v>
      </c>
      <c r="K18" s="92">
        <v>2317829.2039999999</v>
      </c>
      <c r="L18" s="92">
        <v>2309442.5380000002</v>
      </c>
      <c r="M18" s="92">
        <v>2308401.3879999998</v>
      </c>
      <c r="N18" s="92">
        <v>2238290.6189999999</v>
      </c>
      <c r="O18" s="92">
        <v>2190314.1159999999</v>
      </c>
      <c r="P18" s="92">
        <v>2223326</v>
      </c>
      <c r="Q18" s="92">
        <v>2193941.7110000001</v>
      </c>
      <c r="R18" s="92">
        <v>2265076.1860000002</v>
      </c>
      <c r="S18" s="92">
        <v>2222499.7850000001</v>
      </c>
      <c r="T18" s="92">
        <v>2349938.1670000004</v>
      </c>
      <c r="U18" s="92">
        <v>2081810.905</v>
      </c>
      <c r="V18" s="92">
        <v>2229361.7541430001</v>
      </c>
      <c r="W18" s="92">
        <v>2097469.9101530001</v>
      </c>
      <c r="X18" s="92">
        <v>2075105.4188860001</v>
      </c>
      <c r="Y18" s="92">
        <v>2087859.3895640001</v>
      </c>
      <c r="Z18" s="92">
        <v>2033909.7404868</v>
      </c>
      <c r="AA18" s="92">
        <v>2033719.3390556001</v>
      </c>
      <c r="AB18" s="92">
        <v>2068924.9228246</v>
      </c>
      <c r="AC18" s="92">
        <v>2026352.6070886001</v>
      </c>
      <c r="AD18" s="92" t="s">
        <v>493</v>
      </c>
    </row>
    <row r="19" spans="1:33" ht="14.25" customHeight="1">
      <c r="A19" s="725" t="s">
        <v>445</v>
      </c>
      <c r="B19" s="92">
        <v>425563</v>
      </c>
      <c r="C19" s="92">
        <v>454167</v>
      </c>
      <c r="D19" s="92">
        <v>448694</v>
      </c>
      <c r="E19" s="92">
        <v>463025</v>
      </c>
      <c r="F19" s="92">
        <v>463496</v>
      </c>
      <c r="G19" s="92">
        <v>485875.984</v>
      </c>
      <c r="H19" s="92">
        <v>505578</v>
      </c>
      <c r="I19" s="92">
        <v>493576.29</v>
      </c>
      <c r="J19" s="92">
        <v>514930.571</v>
      </c>
      <c r="K19" s="92">
        <v>510687.00443059998</v>
      </c>
      <c r="L19" s="92">
        <v>496920.18140351999</v>
      </c>
      <c r="M19" s="92">
        <v>504643.41373914003</v>
      </c>
      <c r="N19" s="92">
        <v>492052.63500000001</v>
      </c>
      <c r="O19" s="92">
        <v>461626.50870000001</v>
      </c>
      <c r="P19" s="92">
        <v>470084.07339999999</v>
      </c>
      <c r="Q19" s="92">
        <v>469699.78320000001</v>
      </c>
      <c r="R19" s="92">
        <v>491670.78169999999</v>
      </c>
      <c r="S19" s="92">
        <v>472030.86099999998</v>
      </c>
      <c r="T19" s="92">
        <v>489642.34722811001</v>
      </c>
      <c r="U19" s="92">
        <v>468296.25910000002</v>
      </c>
      <c r="V19" s="92">
        <v>490793.96059999999</v>
      </c>
      <c r="W19" s="92">
        <v>458785.21799999999</v>
      </c>
      <c r="X19" s="92">
        <v>451980.02840000001</v>
      </c>
      <c r="Y19" s="92">
        <v>466787.06078876997</v>
      </c>
      <c r="Z19" s="92">
        <v>453799.73950000003</v>
      </c>
      <c r="AA19" s="92">
        <v>460753.18560000003</v>
      </c>
      <c r="AB19" s="92">
        <v>472581.12528764998</v>
      </c>
      <c r="AC19" s="92">
        <v>475084.57410000003</v>
      </c>
      <c r="AD19" s="92" t="s">
        <v>493</v>
      </c>
    </row>
    <row r="20" spans="1:33" ht="14.25" customHeight="1">
      <c r="A20" s="725" t="s">
        <v>446</v>
      </c>
      <c r="B20" s="92">
        <v>183103</v>
      </c>
      <c r="C20" s="92">
        <v>187392</v>
      </c>
      <c r="D20" s="92">
        <v>188262</v>
      </c>
      <c r="E20" s="92">
        <v>179525</v>
      </c>
      <c r="F20" s="92">
        <v>184193</v>
      </c>
      <c r="G20" s="92">
        <v>179829</v>
      </c>
      <c r="H20" s="92">
        <v>190955</v>
      </c>
      <c r="I20" s="92">
        <v>188470</v>
      </c>
      <c r="J20" s="92">
        <v>185496</v>
      </c>
      <c r="K20" s="92">
        <v>180571</v>
      </c>
      <c r="L20" s="92">
        <v>183249</v>
      </c>
      <c r="M20" s="92">
        <v>182221</v>
      </c>
      <c r="N20" s="92">
        <v>177767</v>
      </c>
      <c r="O20" s="92">
        <v>180688</v>
      </c>
      <c r="P20" s="92">
        <v>213838</v>
      </c>
      <c r="Q20" s="92">
        <v>208588</v>
      </c>
      <c r="R20" s="92">
        <v>220653</v>
      </c>
      <c r="S20" s="92">
        <v>209761</v>
      </c>
      <c r="T20" s="92">
        <v>212657</v>
      </c>
      <c r="U20" s="92">
        <v>169195</v>
      </c>
      <c r="V20" s="92">
        <v>194050</v>
      </c>
      <c r="W20" s="92">
        <v>208145</v>
      </c>
      <c r="X20" s="92">
        <v>199029</v>
      </c>
      <c r="Y20" s="92">
        <v>195584</v>
      </c>
      <c r="Z20" s="92">
        <v>199238</v>
      </c>
      <c r="AA20" s="92">
        <v>198125</v>
      </c>
      <c r="AB20" s="92">
        <v>189664</v>
      </c>
      <c r="AC20" s="92" t="s">
        <v>493</v>
      </c>
      <c r="AD20" s="92" t="s">
        <v>493</v>
      </c>
    </row>
    <row r="21" spans="1:33" ht="14.25" customHeight="1">
      <c r="A21" s="725" t="s">
        <v>447</v>
      </c>
      <c r="B21" s="92">
        <v>544073</v>
      </c>
      <c r="C21" s="92">
        <v>421459</v>
      </c>
      <c r="D21" s="92">
        <v>320675</v>
      </c>
      <c r="E21" s="92">
        <v>328519</v>
      </c>
      <c r="F21" s="92">
        <v>324734</v>
      </c>
      <c r="G21" s="92">
        <v>340736.48426499998</v>
      </c>
      <c r="H21" s="92">
        <v>357319.23110600002</v>
      </c>
      <c r="I21" s="92">
        <v>352461.40010799997</v>
      </c>
      <c r="J21" s="92">
        <v>355187.28945799998</v>
      </c>
      <c r="K21" s="92">
        <v>355337.26823300001</v>
      </c>
      <c r="L21" s="92">
        <v>344967.79706399998</v>
      </c>
      <c r="M21" s="92">
        <v>355755.327537</v>
      </c>
      <c r="N21" s="92">
        <v>344399.15283400001</v>
      </c>
      <c r="O21" s="92">
        <v>347714</v>
      </c>
      <c r="P21" s="92">
        <v>349646.10138499999</v>
      </c>
      <c r="Q21" s="92">
        <v>344731.34109</v>
      </c>
      <c r="R21" s="92">
        <v>353303.93081799999</v>
      </c>
      <c r="S21" s="92">
        <v>334205.25328399998</v>
      </c>
      <c r="T21" s="92">
        <v>352448.272</v>
      </c>
      <c r="U21" s="92">
        <v>347410.79</v>
      </c>
      <c r="V21" s="92">
        <v>368266.46659500001</v>
      </c>
      <c r="W21" s="92">
        <v>343203.84299999999</v>
      </c>
      <c r="X21" s="92">
        <v>359909.82799999998</v>
      </c>
      <c r="Y21" s="92">
        <v>367526.79200000002</v>
      </c>
      <c r="Z21" s="92">
        <v>349061.06300000002</v>
      </c>
      <c r="AA21" s="92">
        <v>356159.32900000003</v>
      </c>
      <c r="AB21" s="92">
        <v>367496.38872500003</v>
      </c>
      <c r="AC21" s="92">
        <v>377311.32280299999</v>
      </c>
      <c r="AD21" s="92" t="s">
        <v>493</v>
      </c>
    </row>
    <row r="22" spans="1:33" ht="14.25" customHeight="1">
      <c r="A22" s="725" t="s">
        <v>448</v>
      </c>
      <c r="B22" s="92">
        <v>503352</v>
      </c>
      <c r="C22" s="92">
        <v>354261</v>
      </c>
      <c r="D22" s="92">
        <v>305450</v>
      </c>
      <c r="E22" s="92">
        <v>314098</v>
      </c>
      <c r="F22" s="92">
        <v>294811</v>
      </c>
      <c r="G22" s="92">
        <v>294472</v>
      </c>
      <c r="H22" s="92">
        <v>283847</v>
      </c>
      <c r="I22" s="92">
        <v>256387</v>
      </c>
      <c r="J22" s="92">
        <v>244683.73523699999</v>
      </c>
      <c r="K22" s="92">
        <v>260865.56983699999</v>
      </c>
      <c r="L22" s="92">
        <v>266328.25948200002</v>
      </c>
      <c r="M22" s="92">
        <v>275807.770747</v>
      </c>
      <c r="N22" s="92">
        <v>273293.78088699997</v>
      </c>
      <c r="O22" s="92">
        <v>276210.15713519999</v>
      </c>
      <c r="P22" s="92">
        <v>280372.48484799999</v>
      </c>
      <c r="Q22" s="92">
        <v>293036.54740600003</v>
      </c>
      <c r="R22" s="92">
        <v>306960.050605</v>
      </c>
      <c r="S22" s="92">
        <v>294727.586205</v>
      </c>
      <c r="T22" s="92">
        <v>297374.2381048</v>
      </c>
      <c r="U22" s="92">
        <v>293033.82078279997</v>
      </c>
      <c r="V22" s="92">
        <v>318593.1458</v>
      </c>
      <c r="W22" s="92">
        <v>305355.94799999997</v>
      </c>
      <c r="X22" s="92">
        <v>316629.18489999999</v>
      </c>
      <c r="Y22" s="92">
        <v>315423.74339999998</v>
      </c>
      <c r="Z22" s="92">
        <v>302935.94790000003</v>
      </c>
      <c r="AA22" s="92">
        <v>302080.12689868</v>
      </c>
      <c r="AB22" s="92">
        <v>311083.63444920001</v>
      </c>
      <c r="AC22" s="92">
        <v>314599.29690000002</v>
      </c>
      <c r="AD22" s="92" t="s">
        <v>493</v>
      </c>
    </row>
    <row r="23" spans="1:33" ht="14.5">
      <c r="A23" s="725" t="s">
        <v>495</v>
      </c>
      <c r="B23" s="92">
        <v>305933</v>
      </c>
      <c r="C23" s="92">
        <v>314800</v>
      </c>
      <c r="D23" s="92">
        <v>314783</v>
      </c>
      <c r="E23" s="92">
        <v>318278</v>
      </c>
      <c r="F23" s="92">
        <v>310941</v>
      </c>
      <c r="G23" s="92">
        <v>310773</v>
      </c>
      <c r="H23" s="92">
        <v>326211</v>
      </c>
      <c r="I23" s="92">
        <v>315718.97781200003</v>
      </c>
      <c r="J23" s="92">
        <v>309963.38114000001</v>
      </c>
      <c r="K23" s="92">
        <v>303125.38114000001</v>
      </c>
      <c r="L23" s="92">
        <v>297478.48670275998</v>
      </c>
      <c r="M23" s="92">
        <v>302552.52870051999</v>
      </c>
      <c r="N23" s="92">
        <v>285466.84223443002</v>
      </c>
      <c r="O23" s="92">
        <v>290953.32862976001</v>
      </c>
      <c r="P23" s="92">
        <v>285365.77033584</v>
      </c>
      <c r="Q23" s="92">
        <v>273458.50705919001</v>
      </c>
      <c r="R23" s="92">
        <v>275313.56430411001</v>
      </c>
      <c r="S23" s="92">
        <v>255021.28741443</v>
      </c>
      <c r="T23" s="92">
        <v>264418.73395041999</v>
      </c>
      <c r="U23" s="92">
        <v>255864.9246842</v>
      </c>
      <c r="V23" s="92">
        <v>269644.86029798997</v>
      </c>
      <c r="W23" s="92">
        <v>257369.67033245001</v>
      </c>
      <c r="X23" s="92">
        <v>260011.21229066001</v>
      </c>
      <c r="Y23" s="92">
        <v>267452.60057220003</v>
      </c>
      <c r="Z23" s="92">
        <v>252005.81083745</v>
      </c>
      <c r="AA23" s="92">
        <v>255210.22758034</v>
      </c>
      <c r="AB23" s="92">
        <v>257037.45741033001</v>
      </c>
      <c r="AC23" s="92">
        <v>262405.66025769</v>
      </c>
      <c r="AD23" s="92">
        <v>260090.12305791001</v>
      </c>
    </row>
    <row r="24" spans="1:33" ht="14.25" customHeight="1">
      <c r="A24" s="725" t="s">
        <v>450</v>
      </c>
      <c r="B24" s="92">
        <v>307930</v>
      </c>
      <c r="C24" s="92">
        <v>242294</v>
      </c>
      <c r="D24" s="92">
        <v>216432</v>
      </c>
      <c r="E24" s="92">
        <v>207562.55361100001</v>
      </c>
      <c r="F24" s="92">
        <v>193519</v>
      </c>
      <c r="G24" s="92">
        <v>202871.14539113001</v>
      </c>
      <c r="H24" s="92">
        <v>209613.23696159999</v>
      </c>
      <c r="I24" s="92">
        <v>203620.5113865</v>
      </c>
      <c r="J24" s="92">
        <v>204593.38087779999</v>
      </c>
      <c r="K24" s="92">
        <v>205966.61932743</v>
      </c>
      <c r="L24" s="92">
        <v>204701.74647412001</v>
      </c>
      <c r="M24" s="92">
        <v>213296.75371950999</v>
      </c>
      <c r="N24" s="92">
        <v>219047.21566796</v>
      </c>
      <c r="O24" s="92">
        <v>223350.63155940999</v>
      </c>
      <c r="P24" s="92">
        <v>221384.56219766001</v>
      </c>
      <c r="Q24" s="92">
        <v>220633.743277</v>
      </c>
      <c r="R24" s="92">
        <v>221655.71495862</v>
      </c>
      <c r="S24" s="92">
        <v>213000.49406606</v>
      </c>
      <c r="T24" s="92">
        <v>218115.41683685</v>
      </c>
      <c r="U24" s="92">
        <v>205848.58530306001</v>
      </c>
      <c r="V24" s="92">
        <v>219515.52100000001</v>
      </c>
      <c r="W24" s="92">
        <v>206693.42300000001</v>
      </c>
      <c r="X24" s="92">
        <v>209621.14369999999</v>
      </c>
      <c r="Y24" s="92">
        <v>214692.3094</v>
      </c>
      <c r="Z24" s="92">
        <v>202701.15590000001</v>
      </c>
      <c r="AA24" s="92">
        <v>206283.55704943</v>
      </c>
      <c r="AB24" s="92">
        <v>212422.53171118</v>
      </c>
      <c r="AC24" s="92">
        <v>210909.16188100999</v>
      </c>
      <c r="AD24" s="92" t="s">
        <v>493</v>
      </c>
    </row>
    <row r="25" spans="1:33" ht="20.25" customHeight="1">
      <c r="A25" s="716" t="s">
        <v>451</v>
      </c>
      <c r="B25" s="92">
        <v>9472262</v>
      </c>
      <c r="C25" s="92">
        <v>9365747.0000000019</v>
      </c>
      <c r="D25" s="92">
        <v>9127039.9999999981</v>
      </c>
      <c r="E25" s="92">
        <v>9233885</v>
      </c>
      <c r="F25" s="92">
        <v>9110050</v>
      </c>
      <c r="G25" s="92">
        <v>9322197</v>
      </c>
      <c r="H25" s="92">
        <v>9686481.0000000019</v>
      </c>
      <c r="I25" s="92">
        <v>9534913.0000000019</v>
      </c>
      <c r="J25" s="92">
        <v>9457629.0000000019</v>
      </c>
      <c r="K25" s="92">
        <v>9300070.9999999981</v>
      </c>
      <c r="L25" s="92">
        <v>9234576</v>
      </c>
      <c r="M25" s="92">
        <v>9455375.0000000019</v>
      </c>
      <c r="N25" s="92">
        <v>9226400.0000000019</v>
      </c>
      <c r="O25" s="92">
        <v>9360231.0000000019</v>
      </c>
      <c r="P25" s="92">
        <v>9283579</v>
      </c>
      <c r="Q25" s="92">
        <v>9127396</v>
      </c>
      <c r="R25" s="92">
        <v>9296994</v>
      </c>
      <c r="S25" s="92">
        <v>8796059</v>
      </c>
      <c r="T25" s="92">
        <v>9158812</v>
      </c>
      <c r="U25" s="92">
        <v>8665088.9999999981</v>
      </c>
      <c r="V25" s="92">
        <v>9309706.9999999981</v>
      </c>
      <c r="W25" s="92">
        <v>8881374.0000000019</v>
      </c>
      <c r="X25" s="92">
        <v>8918547.9999999981</v>
      </c>
      <c r="Y25" s="92">
        <v>9178528</v>
      </c>
      <c r="Z25" s="92">
        <v>8698801</v>
      </c>
      <c r="AA25" s="92">
        <v>8898093</v>
      </c>
      <c r="AB25" s="92">
        <v>9071191</v>
      </c>
      <c r="AC25" s="92">
        <v>9207800.0000000019</v>
      </c>
      <c r="AD25" s="92">
        <v>8963017</v>
      </c>
    </row>
    <row r="26" spans="1:33" ht="12.75" customHeight="1">
      <c r="B26" s="190"/>
      <c r="C26" s="190"/>
      <c r="D26" s="190"/>
      <c r="E26" s="190"/>
      <c r="F26" s="190"/>
      <c r="G26" s="190"/>
      <c r="H26" s="190"/>
      <c r="I26" s="190"/>
      <c r="J26" s="190"/>
      <c r="K26" s="185"/>
      <c r="L26" s="185"/>
      <c r="M26" s="185"/>
      <c r="N26" s="185"/>
      <c r="O26" s="185"/>
      <c r="P26" s="185"/>
      <c r="Q26" s="185"/>
      <c r="R26" s="185"/>
      <c r="S26" s="185"/>
      <c r="T26" s="185"/>
      <c r="U26" s="185"/>
      <c r="V26" s="185"/>
      <c r="W26" s="185"/>
      <c r="X26" s="185"/>
      <c r="Y26" s="185"/>
      <c r="Z26" s="185"/>
      <c r="AA26" s="185"/>
      <c r="AB26" s="281"/>
      <c r="AC26" s="185"/>
      <c r="AD26" s="516"/>
    </row>
    <row r="27" spans="1:33" s="85" customFormat="1" ht="24.75" customHeight="1">
      <c r="B27" s="1296" t="s">
        <v>496</v>
      </c>
      <c r="C27" s="1296"/>
      <c r="D27" s="1296"/>
      <c r="E27" s="1296"/>
      <c r="F27" s="1296" t="s">
        <v>496</v>
      </c>
      <c r="G27" s="1296"/>
      <c r="H27" s="1296"/>
      <c r="I27" s="1296"/>
      <c r="J27" s="1296" t="s">
        <v>496</v>
      </c>
      <c r="K27" s="1296"/>
      <c r="L27" s="1296"/>
      <c r="M27" s="1296"/>
      <c r="N27" s="1296" t="s">
        <v>496</v>
      </c>
      <c r="O27" s="1296"/>
      <c r="P27" s="1296"/>
      <c r="Q27" s="1296"/>
      <c r="R27" s="1296" t="s">
        <v>496</v>
      </c>
      <c r="S27" s="1296"/>
      <c r="T27" s="1296"/>
      <c r="U27" s="1296"/>
      <c r="V27" s="1296" t="s">
        <v>496</v>
      </c>
      <c r="W27" s="1296"/>
      <c r="X27" s="1296"/>
      <c r="Y27" s="1296"/>
      <c r="Z27" s="1296" t="s">
        <v>496</v>
      </c>
      <c r="AA27" s="1296"/>
      <c r="AB27" s="1296"/>
      <c r="AC27" s="1296"/>
      <c r="AD27" s="1296" t="s">
        <v>496</v>
      </c>
      <c r="AE27" s="1296"/>
      <c r="AF27" s="1296"/>
      <c r="AG27" s="1296"/>
    </row>
    <row r="28" spans="1:33" s="85" customFormat="1" ht="12.5">
      <c r="A28" s="64"/>
      <c r="B28" s="192"/>
      <c r="C28" s="192"/>
      <c r="D28" s="192"/>
      <c r="E28" s="192"/>
      <c r="F28" s="192"/>
      <c r="G28" s="192"/>
      <c r="H28" s="192"/>
      <c r="I28" s="192"/>
      <c r="J28" s="193"/>
      <c r="K28" s="193"/>
      <c r="L28" s="191"/>
      <c r="M28" s="191"/>
      <c r="N28" s="191"/>
      <c r="O28" s="191"/>
      <c r="P28" s="191"/>
      <c r="Q28" s="191"/>
      <c r="R28" s="191"/>
      <c r="S28" s="191"/>
      <c r="T28" s="191"/>
      <c r="U28" s="191"/>
      <c r="V28" s="191"/>
      <c r="W28" s="191"/>
      <c r="X28" s="191"/>
      <c r="Y28" s="191"/>
      <c r="Z28" s="191"/>
      <c r="AA28" s="191"/>
      <c r="AB28" s="191"/>
      <c r="AC28" s="191"/>
      <c r="AD28" s="191"/>
    </row>
    <row r="29" spans="1:33" s="85" customFormat="1" ht="14.5">
      <c r="A29" s="81" t="s">
        <v>490</v>
      </c>
      <c r="B29" s="194" t="s">
        <v>356</v>
      </c>
      <c r="C29" s="195">
        <v>5.5148150195411318</v>
      </c>
      <c r="D29" s="195">
        <v>0.96110843247259936</v>
      </c>
      <c r="E29" s="195">
        <v>1.8023515032247701</v>
      </c>
      <c r="F29" s="195">
        <v>-3.022503121894033</v>
      </c>
      <c r="G29" s="195">
        <v>2.2627310252464667</v>
      </c>
      <c r="H29" s="195">
        <v>3.9877069970942642</v>
      </c>
      <c r="I29" s="195">
        <v>-1.8438975010456886</v>
      </c>
      <c r="J29" s="195">
        <v>2.0786418893150227</v>
      </c>
      <c r="K29" s="195">
        <v>-0.42184187232751924</v>
      </c>
      <c r="L29" s="195">
        <v>-2.4904940349782834</v>
      </c>
      <c r="M29" s="195">
        <v>5.2550622979690615</v>
      </c>
      <c r="N29" s="195">
        <v>-6.259748036985556</v>
      </c>
      <c r="O29" s="195">
        <v>6.8685520318846613</v>
      </c>
      <c r="P29" s="195">
        <v>-0.55111632953133949</v>
      </c>
      <c r="Q29" s="195">
        <v>1.1043037252419907</v>
      </c>
      <c r="R29" s="195">
        <v>1.5017551830253097</v>
      </c>
      <c r="S29" s="195">
        <v>-7.0709834666815823</v>
      </c>
      <c r="T29" s="195">
        <v>3.4867717351731784</v>
      </c>
      <c r="U29" s="195">
        <v>-5.6483642151787166</v>
      </c>
      <c r="V29" s="195">
        <v>2.6017595576336419</v>
      </c>
      <c r="W29" s="195">
        <v>-3.6348320358014234</v>
      </c>
      <c r="X29" s="195">
        <v>-1.4060131512530489</v>
      </c>
      <c r="Y29" s="195">
        <v>4.7513028683604688</v>
      </c>
      <c r="Z29" s="195">
        <v>-6.145418800709848</v>
      </c>
      <c r="AA29" s="195">
        <v>2.9967496660460711</v>
      </c>
      <c r="AB29" s="195">
        <v>2.2605167142236837</v>
      </c>
      <c r="AC29" s="195">
        <v>-0.16822744659690159</v>
      </c>
      <c r="AD29" s="195">
        <v>-0.696424262724193</v>
      </c>
    </row>
    <row r="30" spans="1:33" s="85" customFormat="1" ht="12.5">
      <c r="A30" s="725" t="s">
        <v>436</v>
      </c>
      <c r="B30" s="194" t="s">
        <v>356</v>
      </c>
      <c r="C30" s="195">
        <v>5.5308296662715861</v>
      </c>
      <c r="D30" s="195">
        <v>-0.49822577410859026</v>
      </c>
      <c r="E30" s="195">
        <v>3.9846549800022473</v>
      </c>
      <c r="F30" s="195">
        <v>-2.2161551814213709</v>
      </c>
      <c r="G30" s="195">
        <v>4.7366829509809776</v>
      </c>
      <c r="H30" s="195">
        <v>4.0407734936388664</v>
      </c>
      <c r="I30" s="195">
        <v>-1.9459243641703239</v>
      </c>
      <c r="J30" s="195">
        <v>1.5318297482126013</v>
      </c>
      <c r="K30" s="195">
        <v>-0.11322671403354434</v>
      </c>
      <c r="L30" s="195">
        <v>-0.86903757139637605</v>
      </c>
      <c r="M30" s="195">
        <v>3.5766926728404087</v>
      </c>
      <c r="N30" s="195">
        <v>-3.5235488606897292</v>
      </c>
      <c r="O30" s="195">
        <v>-0.77811856877336538</v>
      </c>
      <c r="P30" s="195">
        <v>-0.46962190483255029</v>
      </c>
      <c r="Q30" s="195">
        <v>-2.2733410550874567</v>
      </c>
      <c r="R30" s="195">
        <v>3.6130966810468408</v>
      </c>
      <c r="S30" s="195">
        <v>-7.6860342402346333</v>
      </c>
      <c r="T30" s="195">
        <v>6.3381248595255926</v>
      </c>
      <c r="U30" s="195">
        <v>-2.9617162691874057</v>
      </c>
      <c r="V30" s="195">
        <v>7.6371514452982581</v>
      </c>
      <c r="W30" s="195">
        <v>-0.95927615277928169</v>
      </c>
      <c r="X30" s="195">
        <v>-0.38933820585999968</v>
      </c>
      <c r="Y30" s="195">
        <v>0.94682215470515985</v>
      </c>
      <c r="Z30" s="195">
        <v>-4.7642601136958547</v>
      </c>
      <c r="AA30" s="195">
        <v>2.4867031676168239</v>
      </c>
      <c r="AB30" s="195">
        <v>3.2841226967193649</v>
      </c>
      <c r="AC30" s="195">
        <v>0.92668764816285432</v>
      </c>
      <c r="AD30" s="195" t="s">
        <v>358</v>
      </c>
    </row>
    <row r="31" spans="1:33" s="85" customFormat="1" ht="12.5">
      <c r="A31" s="725" t="s">
        <v>437</v>
      </c>
      <c r="B31" s="194" t="s">
        <v>356</v>
      </c>
      <c r="C31" s="195">
        <v>5.0888177837083077</v>
      </c>
      <c r="D31" s="195">
        <v>-12.702418286083187</v>
      </c>
      <c r="E31" s="195">
        <v>14.415320306348491</v>
      </c>
      <c r="F31" s="195">
        <v>-3.7536788972474682</v>
      </c>
      <c r="G31" s="195">
        <v>-1.0999434801804426</v>
      </c>
      <c r="H31" s="195">
        <v>3.6672291430758435</v>
      </c>
      <c r="I31" s="195">
        <v>-5.9877656795786294</v>
      </c>
      <c r="J31" s="195">
        <v>-2.8540385337720835</v>
      </c>
      <c r="K31" s="195">
        <v>7.439877358843205</v>
      </c>
      <c r="L31" s="195">
        <v>1.6848165812959479</v>
      </c>
      <c r="M31" s="195">
        <v>2.5821034978140034</v>
      </c>
      <c r="N31" s="195">
        <v>-4.2884086871125504</v>
      </c>
      <c r="O31" s="195">
        <v>3.990438729798953</v>
      </c>
      <c r="P31" s="195">
        <v>-1.9100682859638312</v>
      </c>
      <c r="Q31" s="195">
        <v>-4.2386194011293838</v>
      </c>
      <c r="R31" s="195">
        <v>1.9552941323575226</v>
      </c>
      <c r="S31" s="195">
        <v>-12.008393801480324</v>
      </c>
      <c r="T31" s="195">
        <v>6.6479370136523954</v>
      </c>
      <c r="U31" s="195">
        <v>0.53598121205627081</v>
      </c>
      <c r="V31" s="195">
        <v>8.7204391491527957</v>
      </c>
      <c r="W31" s="195">
        <v>-10.98332718481447</v>
      </c>
      <c r="X31" s="195">
        <v>0.98471522086333607</v>
      </c>
      <c r="Y31" s="195">
        <v>3.4860815705648633</v>
      </c>
      <c r="Z31" s="195">
        <v>-7.3854897887802622</v>
      </c>
      <c r="AA31" s="195">
        <v>-2.0433332782088485</v>
      </c>
      <c r="AB31" s="195">
        <v>3.1472424456411687</v>
      </c>
      <c r="AC31" s="195">
        <v>-3.7643725747628309E-2</v>
      </c>
      <c r="AD31" s="195" t="s">
        <v>358</v>
      </c>
    </row>
    <row r="32" spans="1:33" s="85" customFormat="1" ht="12.5">
      <c r="A32" s="725" t="s">
        <v>438</v>
      </c>
      <c r="B32" s="194" t="s">
        <v>356</v>
      </c>
      <c r="C32" s="195">
        <v>-26.321124882505956</v>
      </c>
      <c r="D32" s="195">
        <v>-9.101529036110179</v>
      </c>
      <c r="E32" s="195">
        <v>4.1684176169396778</v>
      </c>
      <c r="F32" s="195">
        <v>-2.4380977745748567</v>
      </c>
      <c r="G32" s="195">
        <v>9.7240532804489845</v>
      </c>
      <c r="H32" s="195">
        <v>0.68496364097194373</v>
      </c>
      <c r="I32" s="195">
        <v>2.8251773929484187</v>
      </c>
      <c r="J32" s="195">
        <v>3.2892009576694647</v>
      </c>
      <c r="K32" s="195">
        <v>-6.1326342346085312</v>
      </c>
      <c r="L32" s="195">
        <v>4.5662432258591679</v>
      </c>
      <c r="M32" s="195">
        <v>4.2984184256026481</v>
      </c>
      <c r="N32" s="195">
        <v>2.8153415418004215</v>
      </c>
      <c r="O32" s="195">
        <v>-3.7426254178349012</v>
      </c>
      <c r="P32" s="195">
        <v>1.6192870413784419</v>
      </c>
      <c r="Q32" s="195">
        <v>-0.22493945355763856</v>
      </c>
      <c r="R32" s="195">
        <v>4.7845961767598055</v>
      </c>
      <c r="S32" s="195">
        <v>-4.9221721913756511</v>
      </c>
      <c r="T32" s="195">
        <v>-2.7595524214349467</v>
      </c>
      <c r="U32" s="195">
        <v>-3.9751853365351906</v>
      </c>
      <c r="V32" s="195">
        <v>6.8202264452484798</v>
      </c>
      <c r="W32" s="195">
        <v>-0.9309971617925612</v>
      </c>
      <c r="X32" s="195">
        <v>0.39060613410089218</v>
      </c>
      <c r="Y32" s="195">
        <v>4.3866179721676701</v>
      </c>
      <c r="Z32" s="195">
        <v>-3.5025643382074776</v>
      </c>
      <c r="AA32" s="195">
        <v>-1.8257717808526905</v>
      </c>
      <c r="AB32" s="195">
        <v>4.9483295075920637</v>
      </c>
      <c r="AC32" s="195">
        <v>3.2708709399584848</v>
      </c>
      <c r="AD32" s="195" t="s">
        <v>358</v>
      </c>
    </row>
    <row r="33" spans="1:33" s="85" customFormat="1" ht="14.5">
      <c r="A33" s="725" t="s">
        <v>716</v>
      </c>
      <c r="B33" s="194" t="s">
        <v>356</v>
      </c>
      <c r="C33" s="195">
        <v>2.7937762520352152</v>
      </c>
      <c r="D33" s="195">
        <v>-2.5499853688272225</v>
      </c>
      <c r="E33" s="195">
        <v>-3.0207089080871867</v>
      </c>
      <c r="F33" s="195">
        <v>6.263191248887523</v>
      </c>
      <c r="G33" s="195">
        <v>-0.79590734799730001</v>
      </c>
      <c r="H33" s="195">
        <v>4.8770668471366463</v>
      </c>
      <c r="I33" s="195">
        <v>-1.123567431826288</v>
      </c>
      <c r="J33" s="195">
        <v>-4.250493130309394</v>
      </c>
      <c r="K33" s="195">
        <v>-4.5303790836020283</v>
      </c>
      <c r="L33" s="195">
        <v>7.6877708790448906</v>
      </c>
      <c r="M33" s="195">
        <v>1.5409175462760061</v>
      </c>
      <c r="N33" s="195">
        <v>-3.1798939524682481</v>
      </c>
      <c r="O33" s="195">
        <v>2.5410838733544949</v>
      </c>
      <c r="P33" s="195">
        <v>-11.974998616753666</v>
      </c>
      <c r="Q33" s="195">
        <v>-12.06166643168315</v>
      </c>
      <c r="R33" s="195">
        <v>6.7856566539133496</v>
      </c>
      <c r="S33" s="195">
        <v>10.605025088263744</v>
      </c>
      <c r="T33" s="195">
        <v>-1.6427823375508837</v>
      </c>
      <c r="U33" s="195">
        <v>-7.0180545018820055</v>
      </c>
      <c r="V33" s="195">
        <v>11.886749978752022</v>
      </c>
      <c r="W33" s="195">
        <v>-2.8089556705842824</v>
      </c>
      <c r="X33" s="195">
        <v>-1.4044068640194212</v>
      </c>
      <c r="Y33" s="195">
        <v>-0.65197276422166794</v>
      </c>
      <c r="Z33" s="195">
        <v>6.1840961684068247</v>
      </c>
      <c r="AA33" s="195">
        <v>-1.8127198905708468</v>
      </c>
      <c r="AB33" s="195">
        <v>0.73468673484333635</v>
      </c>
      <c r="AC33" s="195">
        <v>-4.1354578574202492</v>
      </c>
      <c r="AD33" s="195">
        <v>4.5807411209029709</v>
      </c>
    </row>
    <row r="34" spans="1:33" s="85" customFormat="1" ht="12.5">
      <c r="A34" s="725" t="s">
        <v>440</v>
      </c>
      <c r="B34" s="194" t="s">
        <v>356</v>
      </c>
      <c r="C34" s="195">
        <v>4.3173862310384976</v>
      </c>
      <c r="D34" s="195">
        <v>-4.5861297539149888</v>
      </c>
      <c r="E34" s="195">
        <v>3.1946072684642388</v>
      </c>
      <c r="F34" s="195">
        <v>-1.0082362965066665</v>
      </c>
      <c r="G34" s="195">
        <v>0.13163192000739343</v>
      </c>
      <c r="H34" s="195">
        <v>5.7108639863130861</v>
      </c>
      <c r="I34" s="195">
        <v>-3.5337421043383301</v>
      </c>
      <c r="J34" s="195" t="s">
        <v>358</v>
      </c>
      <c r="K34" s="195" t="s">
        <v>358</v>
      </c>
      <c r="L34" s="195" t="s">
        <v>358</v>
      </c>
      <c r="M34" s="195" t="s">
        <v>358</v>
      </c>
      <c r="N34" s="195" t="s">
        <v>358</v>
      </c>
      <c r="O34" s="195" t="s">
        <v>358</v>
      </c>
      <c r="P34" s="195">
        <v>-0.36289672310404342</v>
      </c>
      <c r="Q34" s="195">
        <v>-2.3153672028947767</v>
      </c>
      <c r="R34" s="195">
        <v>-0.22983059922800919</v>
      </c>
      <c r="S34" s="195">
        <v>-3.9542580320741934</v>
      </c>
      <c r="T34" s="195">
        <v>0.5866898426869227</v>
      </c>
      <c r="U34" s="195">
        <v>-1.8264975879207697</v>
      </c>
      <c r="V34" s="195">
        <v>4.3029095115854119</v>
      </c>
      <c r="W34" s="195">
        <v>-6.1538302123872057</v>
      </c>
      <c r="X34" s="195">
        <v>2.0637630000847906</v>
      </c>
      <c r="Y34" s="195">
        <v>-1.492274297504423</v>
      </c>
      <c r="Z34" s="195">
        <v>-5.5941014321605138</v>
      </c>
      <c r="AA34" s="195">
        <v>2.7535675440218768</v>
      </c>
      <c r="AB34" s="195">
        <v>0.35606638644786415</v>
      </c>
      <c r="AC34" s="195">
        <v>0.39844512196820858</v>
      </c>
      <c r="AD34" s="195" t="s">
        <v>358</v>
      </c>
    </row>
    <row r="35" spans="1:33" s="85" customFormat="1" ht="14.5">
      <c r="A35" s="81" t="s">
        <v>492</v>
      </c>
      <c r="B35" s="194" t="s">
        <v>356</v>
      </c>
      <c r="C35" s="195">
        <v>6.6659023098684713</v>
      </c>
      <c r="D35" s="195">
        <v>1.7589359143891983</v>
      </c>
      <c r="E35" s="195">
        <v>0.74444918007415595</v>
      </c>
      <c r="F35" s="195">
        <v>-1.8381653702665091</v>
      </c>
      <c r="G35" s="195">
        <v>0.44774654937073421</v>
      </c>
      <c r="H35" s="195">
        <v>6.9542057600142471</v>
      </c>
      <c r="I35" s="195">
        <v>-3.2037364593810338</v>
      </c>
      <c r="J35" s="195">
        <v>-1.7025408526200323</v>
      </c>
      <c r="K35" s="195">
        <v>-1.859364805114808</v>
      </c>
      <c r="L35" s="195">
        <v>3.0184965086911291</v>
      </c>
      <c r="M35" s="195">
        <v>3.0450630392223985</v>
      </c>
      <c r="N35" s="195">
        <v>-3.1318846005371768</v>
      </c>
      <c r="O35" s="195">
        <v>0.82616469115141911</v>
      </c>
      <c r="P35" s="195">
        <v>-1.1888513541752559</v>
      </c>
      <c r="Q35" s="195">
        <v>1.9346433979342379</v>
      </c>
      <c r="R35" s="195">
        <v>-0.32151748666271374</v>
      </c>
      <c r="S35" s="195">
        <v>-5.3766228823437103</v>
      </c>
      <c r="T35" s="195">
        <v>3.1967037967173724</v>
      </c>
      <c r="U35" s="195">
        <v>-4.9612916655298562</v>
      </c>
      <c r="V35" s="195">
        <v>2.1855561634174023</v>
      </c>
      <c r="W35" s="195">
        <v>-4.3887415293114032</v>
      </c>
      <c r="X35" s="195">
        <v>1.1940171471596699</v>
      </c>
      <c r="Y35" s="195">
        <v>2.3791510849971473</v>
      </c>
      <c r="Z35" s="195">
        <v>-1.8629976992088189</v>
      </c>
      <c r="AA35" s="195">
        <v>2.1478449962535677</v>
      </c>
      <c r="AB35" s="195">
        <v>2.3774418036308305</v>
      </c>
      <c r="AC35" s="195">
        <v>-0.48596560747527917</v>
      </c>
      <c r="AD35" s="195">
        <v>-1.5435027307002684</v>
      </c>
    </row>
    <row r="36" spans="1:33" s="85" customFormat="1" ht="12.5">
      <c r="A36" s="725" t="s">
        <v>442</v>
      </c>
      <c r="B36" s="194" t="s">
        <v>356</v>
      </c>
      <c r="C36" s="195">
        <v>-26.080997888794457</v>
      </c>
      <c r="D36" s="195">
        <v>-8.5967527641733881</v>
      </c>
      <c r="E36" s="195">
        <v>6.3373624381669345</v>
      </c>
      <c r="F36" s="195">
        <v>-3.444931471504546</v>
      </c>
      <c r="G36" s="195">
        <v>2.7008385676651301</v>
      </c>
      <c r="H36" s="195">
        <v>7.8035896160253913</v>
      </c>
      <c r="I36" s="195">
        <v>-5.3950334940516029</v>
      </c>
      <c r="J36" s="195">
        <v>-2.6918402265323635</v>
      </c>
      <c r="K36" s="195">
        <v>1.0664232197111829</v>
      </c>
      <c r="L36" s="195">
        <v>-3.107340172060276</v>
      </c>
      <c r="M36" s="195">
        <v>4.8079816037361383</v>
      </c>
      <c r="N36" s="195">
        <v>-0.53523983045974433</v>
      </c>
      <c r="O36" s="195">
        <v>-0.87017625636228502</v>
      </c>
      <c r="P36" s="195">
        <v>-0.92173456272703902</v>
      </c>
      <c r="Q36" s="195">
        <v>0.38352074966900318</v>
      </c>
      <c r="R36" s="195">
        <v>3.0182058459898968</v>
      </c>
      <c r="S36" s="195">
        <v>-6.8706294241985546</v>
      </c>
      <c r="T36" s="195">
        <v>5.71253572136321</v>
      </c>
      <c r="U36" s="195">
        <v>-1.1121500392392107</v>
      </c>
      <c r="V36" s="195">
        <v>6.7027667231255066</v>
      </c>
      <c r="W36" s="195">
        <v>-7.4088831591915607</v>
      </c>
      <c r="X36" s="195">
        <v>3.3010858390426705</v>
      </c>
      <c r="Y36" s="195">
        <v>2.526017973658881</v>
      </c>
      <c r="Z36" s="195">
        <v>-2.8445007547784797</v>
      </c>
      <c r="AA36" s="195">
        <v>2.2801836735268921E-2</v>
      </c>
      <c r="AB36" s="195">
        <v>0.78000831083727462</v>
      </c>
      <c r="AC36" s="195" t="s">
        <v>358</v>
      </c>
      <c r="AD36" s="195" t="s">
        <v>358</v>
      </c>
    </row>
    <row r="37" spans="1:33" s="85" customFormat="1" ht="12.5">
      <c r="A37" s="725" t="s">
        <v>443</v>
      </c>
      <c r="B37" s="194" t="s">
        <v>356</v>
      </c>
      <c r="C37" s="195">
        <v>5.9292335637987321</v>
      </c>
      <c r="D37" s="195" t="s">
        <v>358</v>
      </c>
      <c r="E37" s="195" t="s">
        <v>358</v>
      </c>
      <c r="F37" s="195" t="s">
        <v>358</v>
      </c>
      <c r="G37" s="195" t="s">
        <v>358</v>
      </c>
      <c r="H37" s="195" t="s">
        <v>358</v>
      </c>
      <c r="I37" s="195" t="s">
        <v>358</v>
      </c>
      <c r="J37" s="195" t="s">
        <v>358</v>
      </c>
      <c r="K37" s="195" t="s">
        <v>358</v>
      </c>
      <c r="L37" s="195" t="s">
        <v>358</v>
      </c>
      <c r="M37" s="195" t="s">
        <v>358</v>
      </c>
      <c r="N37" s="195" t="s">
        <v>358</v>
      </c>
      <c r="O37" s="195" t="s">
        <v>358</v>
      </c>
      <c r="P37" s="195" t="s">
        <v>358</v>
      </c>
      <c r="Q37" s="195" t="s">
        <v>358</v>
      </c>
      <c r="R37" s="195" t="s">
        <v>358</v>
      </c>
      <c r="S37" s="195" t="s">
        <v>358</v>
      </c>
      <c r="T37" s="195" t="s">
        <v>358</v>
      </c>
      <c r="U37" s="195">
        <v>-4.4799649475267387</v>
      </c>
      <c r="V37" s="195">
        <v>6.8548762749719145</v>
      </c>
      <c r="W37" s="195">
        <v>-5.362232307083147</v>
      </c>
      <c r="X37" s="195">
        <v>-2.8076866739856996</v>
      </c>
      <c r="Y37" s="195">
        <v>1.7366073628956826</v>
      </c>
      <c r="Z37" s="195">
        <v>-2.2917322473954727</v>
      </c>
      <c r="AA37" s="195">
        <v>-0.60826906338760978</v>
      </c>
      <c r="AB37" s="195">
        <v>1.4128046444663909</v>
      </c>
      <c r="AC37" s="195">
        <v>1.8901784054740602</v>
      </c>
      <c r="AD37" s="195" t="s">
        <v>358</v>
      </c>
    </row>
    <row r="38" spans="1:33" s="85" customFormat="1" ht="12.5">
      <c r="A38" s="725" t="s">
        <v>444</v>
      </c>
      <c r="B38" s="194" t="s">
        <v>356</v>
      </c>
      <c r="C38" s="195">
        <v>3.4766346905407772</v>
      </c>
      <c r="D38" s="195">
        <v>-3.1499250455610195E-2</v>
      </c>
      <c r="E38" s="195">
        <v>-1.4015832185824451</v>
      </c>
      <c r="F38" s="195">
        <v>-1.6682400621776736</v>
      </c>
      <c r="G38" s="195">
        <v>3.0834130632222241</v>
      </c>
      <c r="H38" s="195">
        <v>3.3289938855005232</v>
      </c>
      <c r="I38" s="195">
        <v>-0.72830710895313189</v>
      </c>
      <c r="J38" s="195">
        <v>-1.5314458200521699</v>
      </c>
      <c r="K38" s="195">
        <v>-3.1958906028129661</v>
      </c>
      <c r="L38" s="195">
        <v>-0.36183278670949903</v>
      </c>
      <c r="M38" s="195">
        <v>-4.5082308083834732E-2</v>
      </c>
      <c r="N38" s="195">
        <v>-3.0372000885315629</v>
      </c>
      <c r="O38" s="195">
        <v>-2.1434438670629135</v>
      </c>
      <c r="P38" s="195">
        <v>1.507175786288002</v>
      </c>
      <c r="Q38" s="195">
        <v>-1.3216365481265342</v>
      </c>
      <c r="R38" s="195">
        <v>3.2423138063944776</v>
      </c>
      <c r="S38" s="195">
        <v>-1.879689577911634</v>
      </c>
      <c r="T38" s="195">
        <v>5.7340109933914079</v>
      </c>
      <c r="U38" s="195">
        <v>-11.409970941588625</v>
      </c>
      <c r="V38" s="195">
        <v>7.0876201478539258</v>
      </c>
      <c r="W38" s="195">
        <v>-5.9161257137786123</v>
      </c>
      <c r="X38" s="195">
        <v>-1.0662604101609645</v>
      </c>
      <c r="Y38" s="195">
        <v>0.61461796407658653</v>
      </c>
      <c r="Z38" s="195">
        <v>-2.5839694639812905</v>
      </c>
      <c r="AA38" s="195">
        <v>-9.3613510673407063E-3</v>
      </c>
      <c r="AB38" s="195">
        <v>1.7310935237183855</v>
      </c>
      <c r="AC38" s="195">
        <v>-2.0577023006653121</v>
      </c>
      <c r="AD38" s="195" t="s">
        <v>358</v>
      </c>
    </row>
    <row r="39" spans="1:33" s="85" customFormat="1" ht="12.5">
      <c r="A39" s="725" t="s">
        <v>445</v>
      </c>
      <c r="B39" s="194" t="s">
        <v>356</v>
      </c>
      <c r="C39" s="195">
        <v>6.7214489981506915</v>
      </c>
      <c r="D39" s="195">
        <v>-1.2050633357333282</v>
      </c>
      <c r="E39" s="195">
        <v>3.1939361792223622</v>
      </c>
      <c r="F39" s="195">
        <v>0.10172236920251976</v>
      </c>
      <c r="G39" s="195">
        <v>4.8285171824568067</v>
      </c>
      <c r="H39" s="195">
        <v>4.0549474863528161</v>
      </c>
      <c r="I39" s="195">
        <v>-2.3738592264695058</v>
      </c>
      <c r="J39" s="195">
        <v>4.3264397890749677</v>
      </c>
      <c r="K39" s="195">
        <v>-0.82410460912409178</v>
      </c>
      <c r="L39" s="195">
        <v>-2.6957457126659392</v>
      </c>
      <c r="M39" s="195">
        <v>1.5542198978126152</v>
      </c>
      <c r="N39" s="195">
        <v>-2.4949852502480923</v>
      </c>
      <c r="O39" s="195">
        <v>-6.1835104896857302</v>
      </c>
      <c r="P39" s="195">
        <v>1.8321228396994655</v>
      </c>
      <c r="Q39" s="195">
        <v>-8.1749249069531515E-2</v>
      </c>
      <c r="R39" s="195">
        <v>4.6776684354237119</v>
      </c>
      <c r="S39" s="195">
        <v>-3.9945267099446227</v>
      </c>
      <c r="T39" s="195">
        <v>3.731003136277991</v>
      </c>
      <c r="U39" s="195">
        <v>-4.3595265501342482</v>
      </c>
      <c r="V39" s="195">
        <v>4.8041599869359288</v>
      </c>
      <c r="W39" s="195">
        <v>-6.5218289485202803</v>
      </c>
      <c r="X39" s="195">
        <v>-1.4833062036449434</v>
      </c>
      <c r="Y39" s="195">
        <v>3.2760368729535543</v>
      </c>
      <c r="Z39" s="195">
        <v>-2.7822796259228255</v>
      </c>
      <c r="AA39" s="195">
        <v>1.5322719461367171</v>
      </c>
      <c r="AB39" s="195">
        <v>2.5670879892555547</v>
      </c>
      <c r="AC39" s="195">
        <v>0.52973948352808975</v>
      </c>
      <c r="AD39" s="195" t="s">
        <v>358</v>
      </c>
    </row>
    <row r="40" spans="1:33" s="85" customFormat="1" ht="12.5">
      <c r="A40" s="725" t="s">
        <v>446</v>
      </c>
      <c r="B40" s="194" t="s">
        <v>356</v>
      </c>
      <c r="C40" s="195">
        <v>2.3423974484306598</v>
      </c>
      <c r="D40" s="195">
        <v>0.46426741803279015</v>
      </c>
      <c r="E40" s="195">
        <v>-4.6408728261677936</v>
      </c>
      <c r="F40" s="195">
        <v>2.6001949589193742</v>
      </c>
      <c r="G40" s="195">
        <v>-2.3692539890223827</v>
      </c>
      <c r="H40" s="195">
        <v>6.1869887504240069</v>
      </c>
      <c r="I40" s="195">
        <v>-1.3013537220811173</v>
      </c>
      <c r="J40" s="195">
        <v>-1.5779699686952853</v>
      </c>
      <c r="K40" s="195">
        <v>-2.6550437745288349</v>
      </c>
      <c r="L40" s="195">
        <v>1.4830731402052351</v>
      </c>
      <c r="M40" s="195">
        <v>-0.56098532597722794</v>
      </c>
      <c r="N40" s="195">
        <v>-2.4442846872753421</v>
      </c>
      <c r="O40" s="195">
        <v>1.6431621167033228</v>
      </c>
      <c r="P40" s="195">
        <v>18.346542105729213</v>
      </c>
      <c r="Q40" s="195">
        <v>-2.4551295840776675</v>
      </c>
      <c r="R40" s="195">
        <v>5.7841294801234966</v>
      </c>
      <c r="S40" s="195">
        <v>-4.936257381499459</v>
      </c>
      <c r="T40" s="195">
        <v>1.380618894837454</v>
      </c>
      <c r="U40" s="195">
        <v>-20.437606098082824</v>
      </c>
      <c r="V40" s="195">
        <v>14.690150418156563</v>
      </c>
      <c r="W40" s="195">
        <v>7.2635918577686169</v>
      </c>
      <c r="X40" s="195">
        <v>-4.379639193831224</v>
      </c>
      <c r="Y40" s="195">
        <v>-1.7309035366705388</v>
      </c>
      <c r="Z40" s="195">
        <v>1.8682509816753878</v>
      </c>
      <c r="AA40" s="195">
        <v>-0.55862837410533928</v>
      </c>
      <c r="AB40" s="195">
        <v>-4.2705362776025169</v>
      </c>
      <c r="AC40" s="195" t="s">
        <v>358</v>
      </c>
      <c r="AD40" s="195" t="s">
        <v>358</v>
      </c>
    </row>
    <row r="41" spans="1:33" s="85" customFormat="1" ht="12.5">
      <c r="A41" s="725" t="s">
        <v>447</v>
      </c>
      <c r="B41" s="194" t="s">
        <v>356</v>
      </c>
      <c r="C41" s="195">
        <v>-22.536314060796983</v>
      </c>
      <c r="D41" s="195">
        <v>-23.913120849240372</v>
      </c>
      <c r="E41" s="195">
        <v>2.4460902783191756</v>
      </c>
      <c r="F41" s="195">
        <v>-1.1521403632666534</v>
      </c>
      <c r="G41" s="195">
        <v>4.927874588124439</v>
      </c>
      <c r="H41" s="195">
        <v>4.866736497786718</v>
      </c>
      <c r="I41" s="195">
        <v>-1.3595212838009729</v>
      </c>
      <c r="J41" s="195">
        <v>0.7733866316041258</v>
      </c>
      <c r="K41" s="195">
        <v>4.2225265219627772E-2</v>
      </c>
      <c r="L41" s="195">
        <v>-2.9182053491221751</v>
      </c>
      <c r="M41" s="195">
        <v>3.1271123173849986</v>
      </c>
      <c r="N41" s="195">
        <v>-3.1921306088716079</v>
      </c>
      <c r="O41" s="195">
        <v>0.96250154471132987</v>
      </c>
      <c r="P41" s="195">
        <v>0.55565820904536167</v>
      </c>
      <c r="Q41" s="195">
        <v>-1.4056385229327333</v>
      </c>
      <c r="R41" s="195">
        <v>2.4867450986308484</v>
      </c>
      <c r="S41" s="195">
        <v>-5.4057359310384925</v>
      </c>
      <c r="T41" s="195">
        <v>5.4586271570356075</v>
      </c>
      <c r="U41" s="195">
        <v>-1.4292826494550042</v>
      </c>
      <c r="V41" s="195">
        <v>6.0031746840678295</v>
      </c>
      <c r="W41" s="195">
        <v>-6.8055676713466795</v>
      </c>
      <c r="X41" s="195">
        <v>4.8676567412445877</v>
      </c>
      <c r="Y41" s="195">
        <v>2.1163534328381957</v>
      </c>
      <c r="Z41" s="195">
        <v>-5.0243218731112194</v>
      </c>
      <c r="AA41" s="195">
        <v>2.0335313079591515</v>
      </c>
      <c r="AB41" s="195">
        <v>3.1831427122325948</v>
      </c>
      <c r="AC41" s="195">
        <v>2.6707566058137644</v>
      </c>
      <c r="AD41" s="195" t="s">
        <v>358</v>
      </c>
    </row>
    <row r="42" spans="1:33" s="85" customFormat="1" ht="12.5">
      <c r="A42" s="725" t="s">
        <v>448</v>
      </c>
      <c r="B42" s="194" t="s">
        <v>356</v>
      </c>
      <c r="C42" s="195">
        <v>-29.619630000476803</v>
      </c>
      <c r="D42" s="195">
        <v>-13.778259531814115</v>
      </c>
      <c r="E42" s="195">
        <v>2.8312326076280954</v>
      </c>
      <c r="F42" s="195">
        <v>-6.1404402447643776</v>
      </c>
      <c r="G42" s="195">
        <v>-0.11498892510795145</v>
      </c>
      <c r="H42" s="195">
        <v>-3.6081528973892318</v>
      </c>
      <c r="I42" s="195">
        <v>-9.6742259033916156</v>
      </c>
      <c r="J42" s="195">
        <v>-4.5646872747058183</v>
      </c>
      <c r="K42" s="195">
        <v>6.6133674902119424</v>
      </c>
      <c r="L42" s="195">
        <v>2.0940631024681977</v>
      </c>
      <c r="M42" s="195">
        <v>3.5593336146293097</v>
      </c>
      <c r="N42" s="195">
        <v>-0.91150073588975999</v>
      </c>
      <c r="O42" s="195">
        <v>1.0671213368758856</v>
      </c>
      <c r="P42" s="195">
        <v>1.5069423065287992</v>
      </c>
      <c r="Q42" s="195">
        <v>4.5168706782570496</v>
      </c>
      <c r="R42" s="195">
        <v>4.7514561996627123</v>
      </c>
      <c r="S42" s="195">
        <v>-3.9850346570801491</v>
      </c>
      <c r="T42" s="195">
        <v>0.89799938101454302</v>
      </c>
      <c r="U42" s="195">
        <v>-1.4595808129385972</v>
      </c>
      <c r="V42" s="195">
        <v>8.7223123081567024</v>
      </c>
      <c r="W42" s="195">
        <v>-4.1548909555982192</v>
      </c>
      <c r="X42" s="195">
        <v>3.691834717429515</v>
      </c>
      <c r="Y42" s="195">
        <v>-0.38071079909477135</v>
      </c>
      <c r="Z42" s="195">
        <v>-3.9590537368532068</v>
      </c>
      <c r="AA42" s="195">
        <v>-0.28250889577573446</v>
      </c>
      <c r="AB42" s="195">
        <v>2.9805031012648584</v>
      </c>
      <c r="AC42" s="195">
        <v>1.1301341701966408</v>
      </c>
      <c r="AD42" s="195" t="s">
        <v>358</v>
      </c>
    </row>
    <row r="43" spans="1:33" s="85" customFormat="1" ht="14.5">
      <c r="A43" s="725" t="s">
        <v>495</v>
      </c>
      <c r="B43" s="194" t="s">
        <v>356</v>
      </c>
      <c r="C43" s="195">
        <v>2.8983470236947255</v>
      </c>
      <c r="D43" s="195">
        <v>-5.4002541296114259E-3</v>
      </c>
      <c r="E43" s="195">
        <v>1.1102886750555143</v>
      </c>
      <c r="F43" s="195">
        <v>-2.3052174514103996</v>
      </c>
      <c r="G43" s="195">
        <v>-5.4029542582028967E-2</v>
      </c>
      <c r="H43" s="195">
        <v>4.967613016574802</v>
      </c>
      <c r="I43" s="195">
        <v>-3.2163299790626212</v>
      </c>
      <c r="J43" s="195">
        <v>-1.8230125765285123</v>
      </c>
      <c r="K43" s="195">
        <v>-2.2060670440652785</v>
      </c>
      <c r="L43" s="195">
        <v>-1.8628906678824109</v>
      </c>
      <c r="M43" s="195">
        <v>1.7056836795159569</v>
      </c>
      <c r="N43" s="195">
        <v>-5.647180190320654</v>
      </c>
      <c r="O43" s="195">
        <v>1.9219347341308293</v>
      </c>
      <c r="P43" s="195">
        <v>-1.9204311290180271</v>
      </c>
      <c r="Q43" s="195">
        <v>-4.1726319392254396</v>
      </c>
      <c r="R43" s="195">
        <v>0.67836881904663926</v>
      </c>
      <c r="S43" s="195">
        <v>-7.3706055642304875</v>
      </c>
      <c r="T43" s="195">
        <v>3.6849655302376334</v>
      </c>
      <c r="U43" s="195">
        <v>-3.2349482725470864</v>
      </c>
      <c r="V43" s="195">
        <v>5.3856290114003542</v>
      </c>
      <c r="W43" s="195">
        <v>-4.5523545125148672</v>
      </c>
      <c r="X43" s="195">
        <v>1.0263610140222994</v>
      </c>
      <c r="Y43" s="195">
        <v>2.8619489967307601</v>
      </c>
      <c r="Z43" s="195">
        <v>-5.7755242243681693</v>
      </c>
      <c r="AA43" s="195">
        <v>1.271564624736726</v>
      </c>
      <c r="AB43" s="195">
        <v>0.71597045593121322</v>
      </c>
      <c r="AC43" s="195">
        <v>2.0884904875129848</v>
      </c>
      <c r="AD43" s="195">
        <v>-0.88242654426969125</v>
      </c>
    </row>
    <row r="44" spans="1:33" s="85" customFormat="1" ht="12.5">
      <c r="A44" s="725" t="s">
        <v>450</v>
      </c>
      <c r="B44" s="194" t="s">
        <v>356</v>
      </c>
      <c r="C44" s="195">
        <v>-21.315233981749103</v>
      </c>
      <c r="D44" s="195">
        <v>-10.673809504156111</v>
      </c>
      <c r="E44" s="195">
        <v>-4.0980291218488958</v>
      </c>
      <c r="F44" s="195">
        <v>-6.7659379626440312</v>
      </c>
      <c r="G44" s="195">
        <v>4.832675546654329</v>
      </c>
      <c r="H44" s="195">
        <v>3.323336868568191</v>
      </c>
      <c r="I44" s="195">
        <v>-2.8589442451088303</v>
      </c>
      <c r="J44" s="195">
        <v>0.47778560454223395</v>
      </c>
      <c r="K44" s="195">
        <v>0.6712037524079193</v>
      </c>
      <c r="L44" s="195">
        <v>-0.6141154607675503</v>
      </c>
      <c r="M44" s="195">
        <v>4.1987952684500556</v>
      </c>
      <c r="N44" s="195">
        <v>2.6959913117158862</v>
      </c>
      <c r="O44" s="195">
        <v>1.9646065248203257</v>
      </c>
      <c r="P44" s="195">
        <v>-0.88026138454280556</v>
      </c>
      <c r="Q44" s="195">
        <v>-0.33914691846925393</v>
      </c>
      <c r="R44" s="195">
        <v>0.46319826987522106</v>
      </c>
      <c r="S44" s="195">
        <v>-3.9048038505011249</v>
      </c>
      <c r="T44" s="195">
        <v>2.4013666227476733</v>
      </c>
      <c r="U44" s="195">
        <v>-5.6240093945149994</v>
      </c>
      <c r="V44" s="195">
        <v>6.6393148521370193</v>
      </c>
      <c r="W44" s="195">
        <v>-5.8410894781330711</v>
      </c>
      <c r="X44" s="195">
        <v>1.4164556653551443</v>
      </c>
      <c r="Y44" s="195">
        <v>2.4192052435596167</v>
      </c>
      <c r="Z44" s="195">
        <v>-5.5852738896477661</v>
      </c>
      <c r="AA44" s="195">
        <v>1.7673313867027645</v>
      </c>
      <c r="AB44" s="195">
        <v>2.9759883674484797</v>
      </c>
      <c r="AC44" s="195">
        <v>-0.712433760194358</v>
      </c>
      <c r="AD44" s="195" t="s">
        <v>358</v>
      </c>
    </row>
    <row r="45" spans="1:33" s="85" customFormat="1" ht="20.25" customHeight="1">
      <c r="A45" s="716" t="s">
        <v>451</v>
      </c>
      <c r="B45" s="194" t="s">
        <v>356</v>
      </c>
      <c r="C45" s="195">
        <v>-1.1244938115098364</v>
      </c>
      <c r="D45" s="195">
        <v>-2.5487235561670047</v>
      </c>
      <c r="E45" s="195">
        <v>1.1706423988500347</v>
      </c>
      <c r="F45" s="195">
        <v>-1.3410931585134591</v>
      </c>
      <c r="G45" s="195">
        <v>2.3287138928985058</v>
      </c>
      <c r="H45" s="195">
        <v>3.9077054475463484</v>
      </c>
      <c r="I45" s="195">
        <v>-1.5647374934199405</v>
      </c>
      <c r="J45" s="195">
        <v>-0.8105370232533744</v>
      </c>
      <c r="K45" s="195">
        <v>-1.6659355108981799</v>
      </c>
      <c r="L45" s="195">
        <v>-0.70424193535724555</v>
      </c>
      <c r="M45" s="195">
        <v>2.3910031169812527</v>
      </c>
      <c r="N45" s="195">
        <v>-2.421638486046291</v>
      </c>
      <c r="O45" s="195">
        <v>1.4505224139426076</v>
      </c>
      <c r="P45" s="195">
        <v>-0.81891141361791142</v>
      </c>
      <c r="Q45" s="195">
        <v>-1.6823576338392741</v>
      </c>
      <c r="R45" s="195">
        <v>1.8581203225980403</v>
      </c>
      <c r="S45" s="195">
        <v>-5.3881394351765692</v>
      </c>
      <c r="T45" s="195">
        <v>4.1240400956837533</v>
      </c>
      <c r="U45" s="195">
        <v>-5.3906882246300256</v>
      </c>
      <c r="V45" s="195">
        <v>7.4392542303950933</v>
      </c>
      <c r="W45" s="195">
        <v>-4.6009289014143633</v>
      </c>
      <c r="X45" s="195">
        <v>0.41856136223962892</v>
      </c>
      <c r="Y45" s="195">
        <v>2.9150485034111142</v>
      </c>
      <c r="Z45" s="195">
        <v>-5.2266223952250357</v>
      </c>
      <c r="AA45" s="195">
        <v>2.2910283842566344</v>
      </c>
      <c r="AB45" s="195">
        <v>1.9453381752696828</v>
      </c>
      <c r="AC45" s="195">
        <v>1.5059654239449145</v>
      </c>
      <c r="AD45" s="195">
        <v>-2.658430895545095</v>
      </c>
    </row>
    <row r="46" spans="1:33" s="85" customFormat="1" ht="12.5">
      <c r="A46" s="64"/>
      <c r="B46" s="196"/>
      <c r="C46" s="196"/>
      <c r="D46" s="196"/>
      <c r="E46" s="196"/>
      <c r="F46" s="196"/>
      <c r="G46" s="196"/>
      <c r="H46" s="196"/>
      <c r="I46" s="196"/>
      <c r="J46" s="191"/>
      <c r="K46" s="191"/>
      <c r="L46" s="191"/>
      <c r="M46" s="191"/>
      <c r="N46" s="191"/>
      <c r="O46" s="191"/>
      <c r="P46" s="191"/>
      <c r="Q46" s="191"/>
      <c r="R46" s="191"/>
      <c r="S46" s="191"/>
      <c r="T46" s="191"/>
      <c r="U46" s="191"/>
      <c r="V46" s="191"/>
      <c r="W46" s="191"/>
      <c r="X46" s="191"/>
      <c r="Y46" s="191"/>
      <c r="Z46" s="191"/>
      <c r="AA46" s="191"/>
      <c r="AB46" s="191"/>
      <c r="AC46" s="191"/>
      <c r="AD46" s="191"/>
    </row>
    <row r="47" spans="1:33" ht="12.75" customHeight="1">
      <c r="B47" s="1295" t="s">
        <v>452</v>
      </c>
      <c r="C47" s="1295"/>
      <c r="D47" s="1295"/>
      <c r="E47" s="1295"/>
      <c r="F47" s="1295" t="s">
        <v>452</v>
      </c>
      <c r="G47" s="1295"/>
      <c r="H47" s="1295"/>
      <c r="I47" s="1295"/>
      <c r="J47" s="1295" t="s">
        <v>452</v>
      </c>
      <c r="K47" s="1295"/>
      <c r="L47" s="1295"/>
      <c r="M47" s="1295"/>
      <c r="N47" s="1295" t="s">
        <v>452</v>
      </c>
      <c r="O47" s="1295"/>
      <c r="P47" s="1295"/>
      <c r="Q47" s="1295"/>
      <c r="R47" s="1295" t="s">
        <v>452</v>
      </c>
      <c r="S47" s="1295"/>
      <c r="T47" s="1295"/>
      <c r="U47" s="1295"/>
      <c r="V47" s="1295" t="s">
        <v>452</v>
      </c>
      <c r="W47" s="1295"/>
      <c r="X47" s="1295"/>
      <c r="Y47" s="1295"/>
      <c r="Z47" s="1295" t="s">
        <v>452</v>
      </c>
      <c r="AA47" s="1295"/>
      <c r="AB47" s="1295"/>
      <c r="AC47" s="1295"/>
      <c r="AD47" s="1295" t="s">
        <v>452</v>
      </c>
      <c r="AE47" s="1295"/>
      <c r="AF47" s="1295"/>
      <c r="AG47" s="1295"/>
    </row>
    <row r="48" spans="1:33" ht="12.75" customHeight="1">
      <c r="A48" s="717"/>
      <c r="B48" s="190"/>
      <c r="C48" s="190"/>
      <c r="D48" s="190"/>
      <c r="E48" s="190"/>
      <c r="F48" s="190"/>
      <c r="G48" s="190"/>
      <c r="H48" s="190"/>
      <c r="I48" s="190"/>
      <c r="J48" s="190"/>
      <c r="K48" s="185"/>
      <c r="L48" s="185"/>
      <c r="M48" s="185"/>
      <c r="N48" s="185"/>
      <c r="O48" s="185"/>
      <c r="P48" s="185"/>
      <c r="Q48" s="185"/>
      <c r="R48" s="185"/>
      <c r="S48" s="185"/>
      <c r="T48" s="185"/>
      <c r="U48" s="185"/>
      <c r="V48" s="185"/>
      <c r="W48" s="185"/>
      <c r="X48" s="185"/>
      <c r="Y48" s="185"/>
      <c r="Z48" s="185"/>
      <c r="AA48" s="185"/>
      <c r="AB48" s="281"/>
      <c r="AC48" s="185"/>
      <c r="AD48" s="516"/>
    </row>
    <row r="49" spans="1:31" ht="14.5">
      <c r="A49" s="81" t="s">
        <v>490</v>
      </c>
      <c r="B49" s="197">
        <v>100</v>
      </c>
      <c r="C49" s="198">
        <v>105.51481501954113</v>
      </c>
      <c r="D49" s="198">
        <v>106.5289268042018</v>
      </c>
      <c r="E49" s="198">
        <v>108.44895251782654</v>
      </c>
      <c r="F49" s="198">
        <v>105.17107954231386</v>
      </c>
      <c r="G49" s="198">
        <v>107.55081818870443</v>
      </c>
      <c r="H49" s="198">
        <v>111.83962969104752</v>
      </c>
      <c r="I49" s="198">
        <v>109.77742155399554</v>
      </c>
      <c r="J49" s="198">
        <v>112.05930102342683</v>
      </c>
      <c r="K49" s="198">
        <v>111.58658796987248</v>
      </c>
      <c r="L49" s="198">
        <v>108.807530652647</v>
      </c>
      <c r="M49" s="198">
        <v>114.52543417332539</v>
      </c>
      <c r="N49" s="198">
        <v>107.35643055581146</v>
      </c>
      <c r="O49" s="198">
        <v>114.73026284811151</v>
      </c>
      <c r="P49" s="198">
        <v>114.09796563464133</v>
      </c>
      <c r="Q49" s="198">
        <v>115.35795371956999</v>
      </c>
      <c r="R49" s="198">
        <v>117.09034776858557</v>
      </c>
      <c r="S49" s="198">
        <v>108.81090863678891</v>
      </c>
      <c r="T49" s="198">
        <v>112.60489664392158</v>
      </c>
      <c r="U49" s="198">
        <v>106.24456195734732</v>
      </c>
      <c r="V49" s="198">
        <v>109.0087900025386</v>
      </c>
      <c r="W49" s="198">
        <v>105.04650358168682</v>
      </c>
      <c r="X49" s="198">
        <v>103.5695359263968</v>
      </c>
      <c r="Y49" s="198">
        <v>108.49043825761531</v>
      </c>
      <c r="Z49" s="198">
        <v>101.82324646795931</v>
      </c>
      <c r="AA49" s="198">
        <v>104.87463426644514</v>
      </c>
      <c r="AB49" s="198">
        <v>107.24534290301909</v>
      </c>
      <c r="AC49" s="198">
        <v>107.06492680105926</v>
      </c>
      <c r="AD49" s="198">
        <v>106.31930067394879</v>
      </c>
    </row>
    <row r="50" spans="1:31" ht="12.65" customHeight="1">
      <c r="A50" s="725" t="s">
        <v>436</v>
      </c>
      <c r="B50" s="197">
        <v>100</v>
      </c>
      <c r="C50" s="198">
        <v>105.53082966627159</v>
      </c>
      <c r="D50" s="198">
        <v>105.0050478732436</v>
      </c>
      <c r="E50" s="198">
        <v>109.18913674257854</v>
      </c>
      <c r="F50" s="198">
        <v>106.76933603110862</v>
      </c>
      <c r="G50" s="198">
        <v>111.82666096776973</v>
      </c>
      <c r="H50" s="198">
        <v>116.34532304297676</v>
      </c>
      <c r="I50" s="198">
        <v>114.08133105531081</v>
      </c>
      <c r="J50" s="198">
        <v>115.82886282157295</v>
      </c>
      <c r="K50" s="198">
        <v>115.69771360629767</v>
      </c>
      <c r="L50" s="198">
        <v>114.69225700581238</v>
      </c>
      <c r="M50" s="198">
        <v>118.79444655845455</v>
      </c>
      <c r="N50" s="198">
        <v>114.60866619018144</v>
      </c>
      <c r="O50" s="198">
        <v>113.71687487713217</v>
      </c>
      <c r="P50" s="198">
        <v>113.18283552321813</v>
      </c>
      <c r="Q50" s="198">
        <v>110.6098036559567</v>
      </c>
      <c r="R50" s="198">
        <v>114.60624280076249</v>
      </c>
      <c r="S50" s="198">
        <v>105.79756773764946</v>
      </c>
      <c r="T50" s="198">
        <v>112.50314967920283</v>
      </c>
      <c r="U50" s="198">
        <v>109.17112559180563</v>
      </c>
      <c r="V50" s="198">
        <v>117.5086897877886</v>
      </c>
      <c r="W50" s="198">
        <v>116.38145694921096</v>
      </c>
      <c r="X50" s="198">
        <v>115.92833947277117</v>
      </c>
      <c r="Y50" s="198">
        <v>117.02597467448118</v>
      </c>
      <c r="Z50" s="198">
        <v>111.45055284040106</v>
      </c>
      <c r="AA50" s="198">
        <v>114.22199726820978</v>
      </c>
      <c r="AB50" s="198">
        <v>117.97318780514121</v>
      </c>
      <c r="AC50" s="198">
        <v>119.06643076467543</v>
      </c>
      <c r="AD50" s="195" t="s">
        <v>358</v>
      </c>
    </row>
    <row r="51" spans="1:31" ht="12.65" customHeight="1">
      <c r="A51" s="725" t="s">
        <v>437</v>
      </c>
      <c r="B51" s="197">
        <v>100</v>
      </c>
      <c r="C51" s="198">
        <v>105.08881778370831</v>
      </c>
      <c r="D51" s="198">
        <v>91.739996576921911</v>
      </c>
      <c r="E51" s="198">
        <v>104.96461093251834</v>
      </c>
      <c r="F51" s="198">
        <v>101.02457648236648</v>
      </c>
      <c r="G51" s="198">
        <v>99.913363239968788</v>
      </c>
      <c r="H51" s="198">
        <v>103.57741521453215</v>
      </c>
      <c r="I51" s="198">
        <v>97.375442294521747</v>
      </c>
      <c r="J51" s="198">
        <v>94.596309649005107</v>
      </c>
      <c r="K51" s="198">
        <v>101.63415907288264</v>
      </c>
      <c r="L51" s="198">
        <v>103.34650823720327</v>
      </c>
      <c r="M51" s="198">
        <v>106.01502204126473</v>
      </c>
      <c r="N51" s="198">
        <v>101.46866462640286</v>
      </c>
      <c r="O51" s="198">
        <v>105.51770951826464</v>
      </c>
      <c r="P51" s="198">
        <v>103.50224921268082</v>
      </c>
      <c r="Q51" s="198">
        <v>99.11518279694684</v>
      </c>
      <c r="R51" s="198">
        <v>101.05317615045098</v>
      </c>
      <c r="S51" s="198">
        <v>88.918312809401229</v>
      </c>
      <c r="T51" s="198">
        <v>94.829546238572632</v>
      </c>
      <c r="U51" s="198">
        <v>95.337814789889606</v>
      </c>
      <c r="V51" s="198">
        <v>103.65169091477392</v>
      </c>
      <c r="W51" s="198">
        <v>92.267286569011674</v>
      </c>
      <c r="X51" s="198">
        <v>93.17585658373433</v>
      </c>
      <c r="Y51" s="198">
        <v>96.424042948315829</v>
      </c>
      <c r="Z51" s="198">
        <v>89.302655102438862</v>
      </c>
      <c r="AA51" s="198">
        <v>87.477904232406658</v>
      </c>
      <c r="AB51" s="198">
        <v>90.231045964966299</v>
      </c>
      <c r="AC51" s="198">
        <v>90.197079637484023</v>
      </c>
      <c r="AD51" s="195" t="s">
        <v>358</v>
      </c>
    </row>
    <row r="52" spans="1:31" ht="12.65" customHeight="1">
      <c r="A52" s="725" t="s">
        <v>438</v>
      </c>
      <c r="B52" s="197">
        <v>100</v>
      </c>
      <c r="C52" s="198">
        <v>73.678875117494044</v>
      </c>
      <c r="D52" s="198">
        <v>66.972970905195965</v>
      </c>
      <c r="E52" s="198">
        <v>69.76468402299605</v>
      </c>
      <c r="F52" s="198">
        <v>68.063752814392203</v>
      </c>
      <c r="G52" s="198">
        <v>74.682308402736794</v>
      </c>
      <c r="H52" s="198">
        <v>75.19385506153408</v>
      </c>
      <c r="I52" s="198">
        <v>77.318214855618947</v>
      </c>
      <c r="J52" s="198">
        <v>79.861366319102899</v>
      </c>
      <c r="K52" s="198">
        <v>74.963760827991464</v>
      </c>
      <c r="L52" s="198">
        <v>78.386788478648882</v>
      </c>
      <c r="M52" s="198">
        <v>81.756180637853305</v>
      </c>
      <c r="N52" s="198">
        <v>84.057896354340173</v>
      </c>
      <c r="O52" s="198">
        <v>80.911924159685327</v>
      </c>
      <c r="P52" s="198">
        <v>82.222120462533056</v>
      </c>
      <c r="Q52" s="198">
        <v>82.037170474061128</v>
      </c>
      <c r="R52" s="198">
        <v>85.962317796084989</v>
      </c>
      <c r="S52" s="198">
        <v>81.73110449446412</v>
      </c>
      <c r="T52" s="198">
        <v>79.475691821321618</v>
      </c>
      <c r="U52" s="198">
        <v>76.316385773930534</v>
      </c>
      <c r="V52" s="198">
        <v>81.521336098541994</v>
      </c>
      <c r="W52" s="198">
        <v>80.762374773209189</v>
      </c>
      <c r="X52" s="198">
        <v>81.077837563118891</v>
      </c>
      <c r="Y52" s="198">
        <v>84.634412557107581</v>
      </c>
      <c r="Z52" s="198">
        <v>81.67003780503093</v>
      </c>
      <c r="AA52" s="198">
        <v>80.17892930137495</v>
      </c>
      <c r="AB52" s="198">
        <v>84.14644691886626</v>
      </c>
      <c r="AC52" s="198">
        <v>86.89876859814305</v>
      </c>
      <c r="AD52" s="195" t="s">
        <v>358</v>
      </c>
    </row>
    <row r="53" spans="1:31" ht="14.5">
      <c r="A53" s="725" t="s">
        <v>716</v>
      </c>
      <c r="B53" s="197">
        <v>100</v>
      </c>
      <c r="C53" s="198">
        <v>102.79377625203522</v>
      </c>
      <c r="D53" s="198">
        <v>100.17254999754333</v>
      </c>
      <c r="E53" s="198">
        <v>97.146628856309448</v>
      </c>
      <c r="F53" s="198">
        <v>103.23110801342708</v>
      </c>
      <c r="G53" s="198">
        <v>102.40948403932919</v>
      </c>
      <c r="H53" s="198">
        <v>107.404063033735</v>
      </c>
      <c r="I53" s="198">
        <v>106.19730596102977</v>
      </c>
      <c r="J53" s="198">
        <v>101.68339676658256</v>
      </c>
      <c r="K53" s="198">
        <v>97.076753427973259</v>
      </c>
      <c r="L53" s="198">
        <v>104.5397918083312</v>
      </c>
      <c r="M53" s="198">
        <v>106.15066380314617</v>
      </c>
      <c r="N53" s="198">
        <v>102.77518526436504</v>
      </c>
      <c r="O53" s="198">
        <v>105.38678892292802</v>
      </c>
      <c r="P53" s="198">
        <v>92.766722407166284</v>
      </c>
      <c r="Q53" s="198">
        <v>81.577509790808421</v>
      </c>
      <c r="R53" s="198">
        <v>87.113079512025223</v>
      </c>
      <c r="S53" s="198">
        <v>96.351443449434655</v>
      </c>
      <c r="T53" s="198">
        <v>94.768598954472012</v>
      </c>
      <c r="U53" s="198">
        <v>88.117687029177205</v>
      </c>
      <c r="V53" s="198">
        <v>98.592016173394711</v>
      </c>
      <c r="W53" s="198">
        <v>95.822610144348758</v>
      </c>
      <c r="X53" s="198">
        <v>94.476870830198962</v>
      </c>
      <c r="Y53" s="198">
        <v>93.860907363897184</v>
      </c>
      <c r="Z53" s="198">
        <v>99.665356139819821</v>
      </c>
      <c r="AA53" s="198">
        <v>97.858702405065031</v>
      </c>
      <c r="AB53" s="198">
        <v>98.577657310524856</v>
      </c>
      <c r="AC53" s="198">
        <v>94.501019835615949</v>
      </c>
      <c r="AD53" s="198">
        <v>98.829866910898687</v>
      </c>
    </row>
    <row r="54" spans="1:31" ht="12.65" customHeight="1">
      <c r="A54" s="725" t="s">
        <v>440</v>
      </c>
      <c r="B54" s="197">
        <v>99.999999999999986</v>
      </c>
      <c r="C54" s="198">
        <v>104.3173862310385</v>
      </c>
      <c r="D54" s="198">
        <v>99.533255542590439</v>
      </c>
      <c r="E54" s="198">
        <v>102.71295215869311</v>
      </c>
      <c r="F54" s="198">
        <v>101.67736289381564</v>
      </c>
      <c r="G54" s="198">
        <v>101.81120275880565</v>
      </c>
      <c r="H54" s="198">
        <v>107.62550207119048</v>
      </c>
      <c r="I54" s="198">
        <v>103.8222943894953</v>
      </c>
      <c r="J54" s="195" t="s">
        <v>358</v>
      </c>
      <c r="K54" s="195" t="s">
        <v>358</v>
      </c>
      <c r="L54" s="195" t="s">
        <v>358</v>
      </c>
      <c r="M54" s="195" t="s">
        <v>358</v>
      </c>
      <c r="N54" s="195" t="s">
        <v>358</v>
      </c>
      <c r="O54" s="198">
        <v>98.118670834694299</v>
      </c>
      <c r="P54" s="198">
        <v>97.762601393481958</v>
      </c>
      <c r="Q54" s="198">
        <v>95.499038184120522</v>
      </c>
      <c r="R54" s="198">
        <v>95.279552172404976</v>
      </c>
      <c r="S54" s="198">
        <v>91.511952827703325</v>
      </c>
      <c r="T54" s="198">
        <v>92.048844159787905</v>
      </c>
      <c r="U54" s="198">
        <v>90.367574241500449</v>
      </c>
      <c r="V54" s="198">
        <v>94.256009188926996</v>
      </c>
      <c r="W54" s="198">
        <v>88.455654418468342</v>
      </c>
      <c r="X54" s="198">
        <v>90.28116948583957</v>
      </c>
      <c r="Y54" s="198">
        <v>88.933926798115976</v>
      </c>
      <c r="Z54" s="198">
        <v>83.958872725425991</v>
      </c>
      <c r="AA54" s="198">
        <v>86.270736995119961</v>
      </c>
      <c r="AB54" s="198">
        <v>86.577918090900425</v>
      </c>
      <c r="AC54" s="198">
        <v>86.922883582235258</v>
      </c>
      <c r="AD54" s="195" t="s">
        <v>358</v>
      </c>
    </row>
    <row r="55" spans="1:31" ht="14.5">
      <c r="A55" s="81" t="s">
        <v>492</v>
      </c>
      <c r="B55" s="197">
        <v>100</v>
      </c>
      <c r="C55" s="198">
        <v>106.66590230986847</v>
      </c>
      <c r="D55" s="198">
        <v>108.54208717400405</v>
      </c>
      <c r="E55" s="198">
        <v>109.35012785200631</v>
      </c>
      <c r="F55" s="198">
        <v>107.34009166948857</v>
      </c>
      <c r="G55" s="198">
        <v>107.82070322603008</v>
      </c>
      <c r="H55" s="198">
        <v>115.31877678026252</v>
      </c>
      <c r="I55" s="198">
        <v>111.62426708404104</v>
      </c>
      <c r="J55" s="198">
        <v>109.72381833549753</v>
      </c>
      <c r="K55" s="198">
        <v>107.68365227453918</v>
      </c>
      <c r="L55" s="198">
        <v>110.93407955887724</v>
      </c>
      <c r="M55" s="198">
        <v>114.3120922134262</v>
      </c>
      <c r="N55" s="198">
        <v>110.73196940084203</v>
      </c>
      <c r="O55" s="198">
        <v>111.64679783384838</v>
      </c>
      <c r="P55" s="198">
        <v>110.31948336590737</v>
      </c>
      <c r="Q55" s="198">
        <v>112.45377196748106</v>
      </c>
      <c r="R55" s="198">
        <v>112.09221342619379</v>
      </c>
      <c r="S55" s="198">
        <v>106.06543782979551</v>
      </c>
      <c r="T55" s="198">
        <v>109.4560357079055</v>
      </c>
      <c r="U55" s="198">
        <v>104.02560253090981</v>
      </c>
      <c r="V55" s="198">
        <v>106.29914049855618</v>
      </c>
      <c r="W55" s="198">
        <v>101.63394597419496</v>
      </c>
      <c r="X55" s="198">
        <v>102.84747271646185</v>
      </c>
      <c r="Y55" s="198">
        <v>105.29436947948768</v>
      </c>
      <c r="Z55" s="198">
        <v>103.3327377986884</v>
      </c>
      <c r="AA55" s="198">
        <v>105.55216483698936</v>
      </c>
      <c r="AB55" s="198">
        <v>108.06160612846128</v>
      </c>
      <c r="AC55" s="198">
        <v>107.53646388779154</v>
      </c>
      <c r="AD55" s="198">
        <v>105.87663563118497</v>
      </c>
    </row>
    <row r="56" spans="1:31" ht="12.65" customHeight="1">
      <c r="A56" s="725" t="s">
        <v>442</v>
      </c>
      <c r="B56" s="197">
        <v>100.00000000000001</v>
      </c>
      <c r="C56" s="198">
        <v>73.919002111205543</v>
      </c>
      <c r="D56" s="198">
        <v>67.564368253961106</v>
      </c>
      <c r="E56" s="198">
        <v>71.846167149272432</v>
      </c>
      <c r="F56" s="198">
        <v>69.37111592607738</v>
      </c>
      <c r="G56" s="198">
        <v>71.244717779828562</v>
      </c>
      <c r="H56" s="198">
        <v>76.804363178461855</v>
      </c>
      <c r="I56" s="198">
        <v>72.660742060090797</v>
      </c>
      <c r="J56" s="198">
        <v>70.704830976420354</v>
      </c>
      <c r="K56" s="198">
        <v>71.458843711410452</v>
      </c>
      <c r="L56" s="198">
        <v>69.238374354276019</v>
      </c>
      <c r="M56" s="198">
        <v>72.567342655955571</v>
      </c>
      <c r="N56" s="198">
        <v>72.178933334154706</v>
      </c>
      <c r="O56" s="198">
        <v>71.55084939418532</v>
      </c>
      <c r="P56" s="198">
        <v>70.891340485394352</v>
      </c>
      <c r="Q56" s="198">
        <v>71.16322348587434</v>
      </c>
      <c r="R56" s="198">
        <v>73.311076057319852</v>
      </c>
      <c r="S56" s="198">
        <v>68.274143694529059</v>
      </c>
      <c r="T56" s="198">
        <v>72.174328541533882</v>
      </c>
      <c r="U56" s="198">
        <v>71.37164171833858</v>
      </c>
      <c r="V56" s="198">
        <v>76.155516369183729</v>
      </c>
      <c r="W56" s="198">
        <v>70.513243142111904</v>
      </c>
      <c r="X56" s="198">
        <v>72.840945826125889</v>
      </c>
      <c r="Y56" s="198">
        <v>74.680921209876971</v>
      </c>
      <c r="Z56" s="198">
        <v>72.556621842386491</v>
      </c>
      <c r="AA56" s="198">
        <v>72.573166084839613</v>
      </c>
      <c r="AB56" s="198">
        <v>73.139242811739109</v>
      </c>
      <c r="AC56" s="195" t="s">
        <v>358</v>
      </c>
      <c r="AD56" s="195" t="s">
        <v>358</v>
      </c>
    </row>
    <row r="57" spans="1:31" ht="12.65" customHeight="1">
      <c r="A57" s="725" t="s">
        <v>443</v>
      </c>
      <c r="B57" s="197">
        <v>100</v>
      </c>
      <c r="C57" s="198">
        <v>105.92923356379873</v>
      </c>
      <c r="D57" s="195" t="s">
        <v>358</v>
      </c>
      <c r="E57" s="195" t="s">
        <v>358</v>
      </c>
      <c r="F57" s="198">
        <v>100.6437656333303</v>
      </c>
      <c r="G57" s="195" t="s">
        <v>358</v>
      </c>
      <c r="H57" s="198">
        <v>105.34872435923101</v>
      </c>
      <c r="I57" s="195" t="s">
        <v>358</v>
      </c>
      <c r="J57" s="198">
        <v>107.07993534627759</v>
      </c>
      <c r="K57" s="195" t="s">
        <v>358</v>
      </c>
      <c r="L57" s="198">
        <v>100.07619152653899</v>
      </c>
      <c r="M57" s="195" t="s">
        <v>358</v>
      </c>
      <c r="N57" s="198">
        <v>101.24048497656081</v>
      </c>
      <c r="O57" s="195" t="s">
        <v>358</v>
      </c>
      <c r="P57" s="198">
        <v>98.972002295102484</v>
      </c>
      <c r="Q57" s="195" t="s">
        <v>358</v>
      </c>
      <c r="R57" s="198">
        <v>100.39569828482531</v>
      </c>
      <c r="S57" s="195" t="s">
        <v>358</v>
      </c>
      <c r="T57" s="198">
        <v>99.703601496413427</v>
      </c>
      <c r="U57" s="198">
        <v>95.236915097952362</v>
      </c>
      <c r="V57" s="198">
        <v>101.76528779601705</v>
      </c>
      <c r="W57" s="198">
        <v>96.308396656422872</v>
      </c>
      <c r="X57" s="198">
        <v>93.604358637571195</v>
      </c>
      <c r="Y57" s="198">
        <v>95.229898821662545</v>
      </c>
      <c r="Z57" s="198">
        <v>93.047484521204439</v>
      </c>
      <c r="AA57" s="198">
        <v>92.481505458601575</v>
      </c>
      <c r="AB57" s="198">
        <v>93.78808846299313</v>
      </c>
      <c r="AC57" s="198">
        <v>95.560850658027547</v>
      </c>
      <c r="AD57" s="195" t="s">
        <v>358</v>
      </c>
    </row>
    <row r="58" spans="1:31" ht="12.65" customHeight="1">
      <c r="A58" s="725" t="s">
        <v>444</v>
      </c>
      <c r="B58" s="197">
        <v>100</v>
      </c>
      <c r="C58" s="198">
        <v>103.47663469054078</v>
      </c>
      <c r="D58" s="198">
        <v>103.44404032621657</v>
      </c>
      <c r="E58" s="198">
        <v>101.99418601638065</v>
      </c>
      <c r="F58" s="198">
        <v>100.29267814416338</v>
      </c>
      <c r="G58" s="198">
        <v>103.38511568351593</v>
      </c>
      <c r="H58" s="198">
        <v>106.82679986313782</v>
      </c>
      <c r="I58" s="198">
        <v>106.04877268546745</v>
      </c>
      <c r="J58" s="198">
        <v>104.42469318895924</v>
      </c>
      <c r="K58" s="198">
        <v>101.08739423231702</v>
      </c>
      <c r="L58" s="198">
        <v>100.72162689675422</v>
      </c>
      <c r="M58" s="198">
        <v>100.67621926260958</v>
      </c>
      <c r="N58" s="198">
        <v>97.61848104203537</v>
      </c>
      <c r="O58" s="198">
        <v>95.526083697019885</v>
      </c>
      <c r="P58" s="198">
        <v>96.96582970009058</v>
      </c>
      <c r="Q58" s="198">
        <v>95.684293855580037</v>
      </c>
      <c r="R58" s="198">
        <v>98.786678925810563</v>
      </c>
      <c r="S58" s="198">
        <v>96.929796017677077</v>
      </c>
      <c r="T58" s="198">
        <v>102.48776117720256</v>
      </c>
      <c r="U58" s="198">
        <v>90.793937408199</v>
      </c>
      <c r="V58" s="198">
        <v>97.229066808972391</v>
      </c>
      <c r="W58" s="198">
        <v>91.476872986219789</v>
      </c>
      <c r="X58" s="198">
        <v>90.501491305114499</v>
      </c>
      <c r="Y58" s="198">
        <v>91.057729728432946</v>
      </c>
      <c r="Z58" s="198">
        <v>88.704825797655616</v>
      </c>
      <c r="AA58" s="198">
        <v>88.696521827499026</v>
      </c>
      <c r="AB58" s="198">
        <v>90.231941572618325</v>
      </c>
      <c r="AC58" s="198">
        <v>88.375236834943564</v>
      </c>
      <c r="AD58" s="195" t="s">
        <v>358</v>
      </c>
    </row>
    <row r="59" spans="1:31" ht="12.5">
      <c r="A59" s="725" t="s">
        <v>445</v>
      </c>
      <c r="B59" s="197">
        <v>100</v>
      </c>
      <c r="C59" s="198">
        <v>106.72144899815069</v>
      </c>
      <c r="D59" s="198">
        <v>105.43538794491063</v>
      </c>
      <c r="E59" s="198">
        <v>108.80292694618659</v>
      </c>
      <c r="F59" s="198">
        <v>108.91360386123793</v>
      </c>
      <c r="G59" s="198">
        <v>114.17251593771074</v>
      </c>
      <c r="H59" s="198">
        <v>118.80215150283271</v>
      </c>
      <c r="I59" s="198">
        <v>115.98195566813844</v>
      </c>
      <c r="J59" s="198">
        <v>120.99984514631207</v>
      </c>
      <c r="K59" s="198">
        <v>120.00267984542828</v>
      </c>
      <c r="L59" s="198">
        <v>116.76771274841091</v>
      </c>
      <c r="M59" s="198">
        <v>118.5825397741674</v>
      </c>
      <c r="N59" s="198">
        <v>115.62392289743234</v>
      </c>
      <c r="O59" s="198">
        <v>108.47430549648348</v>
      </c>
      <c r="P59" s="198">
        <v>110.46168802268993</v>
      </c>
      <c r="Q59" s="198">
        <v>110.37138642222186</v>
      </c>
      <c r="R59" s="198">
        <v>115.53419392663366</v>
      </c>
      <c r="S59" s="198">
        <v>110.91914969111505</v>
      </c>
      <c r="T59" s="198">
        <v>115.05754664482345</v>
      </c>
      <c r="U59" s="198">
        <v>110.04158235090928</v>
      </c>
      <c r="V59" s="198">
        <v>115.32815601920281</v>
      </c>
      <c r="W59" s="198">
        <v>107.8066509541478</v>
      </c>
      <c r="X59" s="198">
        <v>106.20754821260307</v>
      </c>
      <c r="Y59" s="198">
        <v>109.68694665390787</v>
      </c>
      <c r="Z59" s="198">
        <v>106.63514908485936</v>
      </c>
      <c r="AA59" s="198">
        <v>108.26908955900772</v>
      </c>
      <c r="AB59" s="198">
        <v>111.04845235315335</v>
      </c>
      <c r="AC59" s="198">
        <v>111.63671985111489</v>
      </c>
      <c r="AD59" s="195" t="s">
        <v>358</v>
      </c>
      <c r="AE59" s="199" t="s">
        <v>356</v>
      </c>
    </row>
    <row r="60" spans="1:31" ht="12.65" customHeight="1">
      <c r="A60" s="725" t="s">
        <v>446</v>
      </c>
      <c r="B60" s="197">
        <v>100</v>
      </c>
      <c r="C60" s="198">
        <v>102.34239744843066</v>
      </c>
      <c r="D60" s="198">
        <v>102.81753985461735</v>
      </c>
      <c r="E60" s="198">
        <v>98.045908586970171</v>
      </c>
      <c r="F60" s="198">
        <v>100.59529335947526</v>
      </c>
      <c r="G60" s="198">
        <v>98.21193535878713</v>
      </c>
      <c r="H60" s="198">
        <v>104.288296751009</v>
      </c>
      <c r="I60" s="198">
        <v>102.93113711954474</v>
      </c>
      <c r="J60" s="198">
        <v>101.30691468736175</v>
      </c>
      <c r="K60" s="198">
        <v>98.617171755787723</v>
      </c>
      <c r="L60" s="198">
        <v>100.07973654172788</v>
      </c>
      <c r="M60" s="198">
        <v>99.518303905452129</v>
      </c>
      <c r="N60" s="198">
        <v>97.085793242055018</v>
      </c>
      <c r="O60" s="198">
        <v>98.681070217309383</v>
      </c>
      <c r="P60" s="198">
        <v>116.78563431511226</v>
      </c>
      <c r="Q60" s="198">
        <v>113.91839565708918</v>
      </c>
      <c r="R60" s="198">
        <v>120.50758316357459</v>
      </c>
      <c r="S60" s="198">
        <v>114.55901869439604</v>
      </c>
      <c r="T60" s="198">
        <v>116.14064215223125</v>
      </c>
      <c r="U60" s="198">
        <v>92.404275189374289</v>
      </c>
      <c r="V60" s="198">
        <v>105.9786022075007</v>
      </c>
      <c r="W60" s="198">
        <v>113.67645532842171</v>
      </c>
      <c r="X60" s="198">
        <v>108.69783673670011</v>
      </c>
      <c r="Y60" s="198">
        <v>106.8163820363402</v>
      </c>
      <c r="Z60" s="198">
        <v>108.81198014232426</v>
      </c>
      <c r="AA60" s="198">
        <v>108.20412554682338</v>
      </c>
      <c r="AB60" s="198">
        <v>103.5832291114837</v>
      </c>
      <c r="AC60" s="195" t="s">
        <v>358</v>
      </c>
      <c r="AD60" s="195" t="s">
        <v>358</v>
      </c>
    </row>
    <row r="61" spans="1:31" ht="12.5">
      <c r="A61" s="725" t="s">
        <v>447</v>
      </c>
      <c r="B61" s="197">
        <v>100</v>
      </c>
      <c r="C61" s="198">
        <v>77.463685939203017</v>
      </c>
      <c r="D61" s="198">
        <v>58.939701106285369</v>
      </c>
      <c r="E61" s="198">
        <v>60.381419405116596</v>
      </c>
      <c r="F61" s="198">
        <v>59.68574070023692</v>
      </c>
      <c r="G61" s="198">
        <v>62.626979148937735</v>
      </c>
      <c r="H61" s="198">
        <v>65.674869200640359</v>
      </c>
      <c r="I61" s="198">
        <v>64.782005375749208</v>
      </c>
      <c r="J61" s="198">
        <v>65.283020745010319</v>
      </c>
      <c r="K61" s="198">
        <v>65.310586673663281</v>
      </c>
      <c r="L61" s="198">
        <v>63.404689639809362</v>
      </c>
      <c r="M61" s="198">
        <v>65.387425499335578</v>
      </c>
      <c r="N61" s="198">
        <v>63.300173475618159</v>
      </c>
      <c r="O61" s="198">
        <v>63.909438623125943</v>
      </c>
      <c r="P61" s="198">
        <v>64.264556665190142</v>
      </c>
      <c r="Q61" s="198">
        <v>63.361229300112299</v>
      </c>
      <c r="R61" s="198">
        <v>64.936861564165099</v>
      </c>
      <c r="S61" s="198">
        <v>61.426546306102303</v>
      </c>
      <c r="T61" s="198">
        <v>64.779592444396258</v>
      </c>
      <c r="U61" s="198">
        <v>63.853708969200824</v>
      </c>
      <c r="V61" s="198">
        <v>67.686958660878233</v>
      </c>
      <c r="W61" s="198">
        <v>63.080476884535706</v>
      </c>
      <c r="X61" s="198">
        <v>66.151017970015047</v>
      </c>
      <c r="Y61" s="198">
        <v>67.55100730968087</v>
      </c>
      <c r="Z61" s="198">
        <v>64.157027273913613</v>
      </c>
      <c r="AA61" s="198">
        <v>65.461680509784543</v>
      </c>
      <c r="AB61" s="198">
        <v>67.545419222236731</v>
      </c>
      <c r="AC61" s="198">
        <v>69.349392968039211</v>
      </c>
      <c r="AD61" s="195" t="s">
        <v>358</v>
      </c>
    </row>
    <row r="62" spans="1:31" ht="12.5">
      <c r="A62" s="725" t="s">
        <v>448</v>
      </c>
      <c r="B62" s="197">
        <v>100</v>
      </c>
      <c r="C62" s="198">
        <v>70.380369999523197</v>
      </c>
      <c r="D62" s="198">
        <v>60.683179961537853</v>
      </c>
      <c r="E62" s="198">
        <v>62.401261939954544</v>
      </c>
      <c r="F62" s="198">
        <v>58.569549738552745</v>
      </c>
      <c r="G62" s="198">
        <v>58.502201242867812</v>
      </c>
      <c r="H62" s="198">
        <v>56.391352373686807</v>
      </c>
      <c r="I62" s="198">
        <v>50.935925555078754</v>
      </c>
      <c r="J62" s="198">
        <v>48.610859843012442</v>
      </c>
      <c r="K62" s="198">
        <v>51.825674644582719</v>
      </c>
      <c r="L62" s="198">
        <v>52.910936974920141</v>
      </c>
      <c r="M62" s="198">
        <v>54.794213740483798</v>
      </c>
      <c r="N62" s="198">
        <v>54.294764079014278</v>
      </c>
      <c r="O62" s="198">
        <v>54.87415509130787</v>
      </c>
      <c r="P62" s="198">
        <v>55.701076949729014</v>
      </c>
      <c r="Q62" s="198">
        <v>58.217022561944724</v>
      </c>
      <c r="R62" s="198">
        <v>60.983178889723291</v>
      </c>
      <c r="S62" s="198">
        <v>58.552978075978636</v>
      </c>
      <c r="T62" s="198">
        <v>59.078783456666507</v>
      </c>
      <c r="U62" s="198">
        <v>58.216480868815459</v>
      </c>
      <c r="V62" s="198">
        <v>63.294304145011836</v>
      </c>
      <c r="W62" s="198">
        <v>60.664494826681917</v>
      </c>
      <c r="X62" s="198">
        <v>62.904127707846591</v>
      </c>
      <c r="Y62" s="198">
        <v>62.66464490058646</v>
      </c>
      <c r="Z62" s="198">
        <v>60.183717934964008</v>
      </c>
      <c r="AA62" s="198">
        <v>60.013693577989159</v>
      </c>
      <c r="AB62" s="198">
        <v>61.802403576264723</v>
      </c>
      <c r="AC62" s="198">
        <v>62.500853657082921</v>
      </c>
      <c r="AD62" s="195" t="s">
        <v>358</v>
      </c>
    </row>
    <row r="63" spans="1:31" ht="12.65" customHeight="1">
      <c r="A63" s="725" t="s">
        <v>495</v>
      </c>
      <c r="B63" s="197">
        <v>100</v>
      </c>
      <c r="C63" s="198">
        <v>102.89834702369473</v>
      </c>
      <c r="D63" s="198">
        <v>102.89279025146028</v>
      </c>
      <c r="E63" s="198">
        <v>104.03519724907088</v>
      </c>
      <c r="F63" s="198">
        <v>101.63695972647606</v>
      </c>
      <c r="G63" s="198">
        <v>101.58204574204156</v>
      </c>
      <c r="H63" s="198">
        <v>106.62824866882617</v>
      </c>
      <c r="I63" s="198">
        <v>103.19873234074129</v>
      </c>
      <c r="J63" s="198">
        <v>101.31740647135157</v>
      </c>
      <c r="K63" s="198">
        <v>99.082276557285425</v>
      </c>
      <c r="L63" s="198">
        <v>97.236482073774312</v>
      </c>
      <c r="M63" s="198">
        <v>98.895028879042144</v>
      </c>
      <c r="N63" s="198">
        <v>93.310248398972988</v>
      </c>
      <c r="O63" s="198">
        <v>95.103610473456612</v>
      </c>
      <c r="P63" s="198">
        <v>93.277211133104302</v>
      </c>
      <c r="Q63" s="198">
        <v>89.385096429345651</v>
      </c>
      <c r="R63" s="198">
        <v>89.991457052397095</v>
      </c>
      <c r="S63" s="198">
        <v>83.358541711561031</v>
      </c>
      <c r="T63" s="198">
        <v>86.430275240140816</v>
      </c>
      <c r="U63" s="198">
        <v>83.634300544302178</v>
      </c>
      <c r="V63" s="198">
        <v>88.138533697897898</v>
      </c>
      <c r="W63" s="198">
        <v>84.126155181837206</v>
      </c>
      <c r="X63" s="198">
        <v>84.989593241219481</v>
      </c>
      <c r="Y63" s="198">
        <v>87.421952052312122</v>
      </c>
      <c r="Z63" s="198">
        <v>82.372876034115308</v>
      </c>
      <c r="AA63" s="198">
        <v>83.420300386143367</v>
      </c>
      <c r="AB63" s="198">
        <v>84.017565091157223</v>
      </c>
      <c r="AC63" s="198">
        <v>85.772263945926071</v>
      </c>
      <c r="AD63" s="198">
        <v>85.015386721246159</v>
      </c>
    </row>
    <row r="64" spans="1:31" ht="12.65" customHeight="1">
      <c r="A64" s="725" t="s">
        <v>450</v>
      </c>
      <c r="B64" s="197">
        <v>100</v>
      </c>
      <c r="C64" s="198">
        <v>78.684766018250897</v>
      </c>
      <c r="D64" s="198">
        <v>70.28610398467184</v>
      </c>
      <c r="E64" s="198">
        <v>67.405758974766997</v>
      </c>
      <c r="F64" s="198">
        <v>62.845127139284905</v>
      </c>
      <c r="G64" s="198">
        <v>65.882228230808948</v>
      </c>
      <c r="H64" s="198">
        <v>68.071716611437665</v>
      </c>
      <c r="I64" s="198">
        <v>66.125584186828178</v>
      </c>
      <c r="J64" s="198">
        <v>66.441522708992295</v>
      </c>
      <c r="K64" s="198">
        <v>66.88748070257202</v>
      </c>
      <c r="L64" s="198">
        <v>66.476714342259612</v>
      </c>
      <c r="M64" s="198">
        <v>69.267935478683469</v>
      </c>
      <c r="N64" s="198">
        <v>71.13539300099373</v>
      </c>
      <c r="O64" s="198">
        <v>72.53292357334783</v>
      </c>
      <c r="P64" s="198">
        <v>71.894444256051713</v>
      </c>
      <c r="Q64" s="198">
        <v>71.650616463806713</v>
      </c>
      <c r="R64" s="198">
        <v>71.982500879621995</v>
      </c>
      <c r="S64" s="198">
        <v>69.171725413587509</v>
      </c>
      <c r="T64" s="198">
        <v>70.83279214004807</v>
      </c>
      <c r="U64" s="198">
        <v>66.849149255694471</v>
      </c>
      <c r="V64" s="198">
        <v>71.287474750755052</v>
      </c>
      <c r="W64" s="198">
        <v>67.123509563861916</v>
      </c>
      <c r="X64" s="198">
        <v>68.074284317864439</v>
      </c>
      <c r="Y64" s="198">
        <v>69.721140973597898</v>
      </c>
      <c r="Z64" s="198">
        <v>65.82702429123502</v>
      </c>
      <c r="AA64" s="198">
        <v>66.990405952466475</v>
      </c>
      <c r="AB64" s="198">
        <v>68.984032640918386</v>
      </c>
      <c r="AC64" s="198">
        <v>68.492567103240987</v>
      </c>
      <c r="AD64" s="195" t="s">
        <v>358</v>
      </c>
    </row>
    <row r="65" spans="1:33" ht="20.25" customHeight="1">
      <c r="A65" s="716" t="s">
        <v>451</v>
      </c>
      <c r="B65" s="197">
        <v>100</v>
      </c>
      <c r="C65" s="198">
        <v>98.875506188490164</v>
      </c>
      <c r="D65" s="198">
        <v>96.355442870984746</v>
      </c>
      <c r="E65" s="198">
        <v>97.48342053883222</v>
      </c>
      <c r="F65" s="198">
        <v>96.17607705530105</v>
      </c>
      <c r="G65" s="198">
        <v>98.415742723332613</v>
      </c>
      <c r="H65" s="198">
        <v>102.26154006297548</v>
      </c>
      <c r="I65" s="198">
        <v>100.66141540426143</v>
      </c>
      <c r="J65" s="198">
        <v>99.845517364279019</v>
      </c>
      <c r="K65" s="198">
        <v>98.182155434467475</v>
      </c>
      <c r="L65" s="198">
        <v>97.490715522860327</v>
      </c>
      <c r="M65" s="198">
        <v>99.821721569779243</v>
      </c>
      <c r="N65" s="198">
        <v>97.404400342811485</v>
      </c>
      <c r="O65" s="198">
        <v>98.817273001950355</v>
      </c>
      <c r="P65" s="198">
        <v>98.008047074711399</v>
      </c>
      <c r="Q65" s="198">
        <v>96.359201212973204</v>
      </c>
      <c r="R65" s="198">
        <v>98.149671113404594</v>
      </c>
      <c r="S65" s="198">
        <v>92.861229978647131</v>
      </c>
      <c r="T65" s="198">
        <v>96.690864336311648</v>
      </c>
      <c r="U65" s="198">
        <v>91.47856129824109</v>
      </c>
      <c r="V65" s="198">
        <v>98.283884039525063</v>
      </c>
      <c r="W65" s="198">
        <v>93.761912413317987</v>
      </c>
      <c r="X65" s="198">
        <v>94.154363551177084</v>
      </c>
      <c r="Y65" s="198">
        <v>96.899008916771933</v>
      </c>
      <c r="Z65" s="198">
        <v>91.834463615976844</v>
      </c>
      <c r="AA65" s="198">
        <v>93.938417243948706</v>
      </c>
      <c r="AB65" s="198">
        <v>95.765837135839362</v>
      </c>
      <c r="AC65" s="198">
        <v>97.20803753105649</v>
      </c>
      <c r="AD65" s="198">
        <v>94.623829028377799</v>
      </c>
    </row>
    <row r="66" spans="1:33" ht="12.75" customHeight="1">
      <c r="A66" s="97"/>
      <c r="B66" s="190"/>
      <c r="C66" s="190"/>
      <c r="D66" s="190"/>
      <c r="E66" s="190"/>
      <c r="F66" s="190"/>
      <c r="G66" s="190"/>
      <c r="H66" s="190"/>
      <c r="I66" s="190"/>
      <c r="J66" s="190"/>
      <c r="K66" s="185"/>
      <c r="L66" s="185"/>
      <c r="M66" s="185"/>
      <c r="N66" s="185"/>
      <c r="O66" s="185"/>
      <c r="P66" s="185"/>
      <c r="Q66" s="185"/>
      <c r="R66" s="185"/>
      <c r="S66" s="185"/>
      <c r="T66" s="185"/>
      <c r="U66" s="185"/>
      <c r="V66" s="185"/>
      <c r="W66" s="185"/>
      <c r="X66" s="185"/>
      <c r="Y66" s="185"/>
      <c r="Z66" s="185"/>
      <c r="AA66" s="185"/>
      <c r="AB66" s="281"/>
      <c r="AC66" s="185"/>
      <c r="AD66" s="516"/>
    </row>
    <row r="67" spans="1:33" ht="12.75" customHeight="1">
      <c r="B67" s="1295" t="s">
        <v>497</v>
      </c>
      <c r="C67" s="1295"/>
      <c r="D67" s="1295"/>
      <c r="E67" s="1295"/>
      <c r="F67" s="1295" t="s">
        <v>497</v>
      </c>
      <c r="G67" s="1295"/>
      <c r="H67" s="1295"/>
      <c r="I67" s="1295"/>
      <c r="J67" s="1295" t="s">
        <v>497</v>
      </c>
      <c r="K67" s="1295"/>
      <c r="L67" s="1295"/>
      <c r="M67" s="1295"/>
      <c r="N67" s="1295" t="s">
        <v>497</v>
      </c>
      <c r="O67" s="1295"/>
      <c r="P67" s="1295"/>
      <c r="Q67" s="1295"/>
      <c r="R67" s="1295" t="s">
        <v>497</v>
      </c>
      <c r="S67" s="1295"/>
      <c r="T67" s="1295"/>
      <c r="U67" s="1295"/>
      <c r="V67" s="1295" t="s">
        <v>497</v>
      </c>
      <c r="W67" s="1295"/>
      <c r="X67" s="1295"/>
      <c r="Y67" s="1295"/>
      <c r="Z67" s="1295" t="s">
        <v>497</v>
      </c>
      <c r="AA67" s="1295"/>
      <c r="AB67" s="1295"/>
      <c r="AC67" s="1295"/>
      <c r="AD67" s="1295" t="s">
        <v>497</v>
      </c>
      <c r="AE67" s="1295"/>
      <c r="AF67" s="1295"/>
      <c r="AG67" s="1295"/>
    </row>
    <row r="68" spans="1:33" ht="12.75" customHeight="1">
      <c r="A68" s="717"/>
      <c r="B68" s="190"/>
      <c r="C68" s="190"/>
      <c r="D68" s="190"/>
      <c r="E68" s="190"/>
      <c r="F68" s="190"/>
      <c r="G68" s="190"/>
      <c r="H68" s="190"/>
      <c r="I68" s="190"/>
      <c r="J68" s="190"/>
      <c r="K68" s="185"/>
      <c r="L68" s="185"/>
      <c r="M68" s="185"/>
      <c r="N68" s="185"/>
      <c r="O68" s="185"/>
      <c r="P68" s="185"/>
      <c r="Q68" s="185"/>
      <c r="R68" s="185"/>
      <c r="S68" s="185"/>
      <c r="T68" s="185"/>
      <c r="U68" s="185"/>
      <c r="V68" s="185"/>
      <c r="W68" s="185"/>
      <c r="X68" s="185"/>
      <c r="Y68" s="185"/>
      <c r="Z68" s="185"/>
      <c r="AA68" s="185"/>
      <c r="AB68" s="281"/>
      <c r="AC68" s="185"/>
      <c r="AD68" s="516"/>
    </row>
    <row r="69" spans="1:33" ht="14.5">
      <c r="A69" s="81" t="s">
        <v>490</v>
      </c>
      <c r="B69" s="198">
        <v>94.773421136624464</v>
      </c>
      <c r="C69" s="197">
        <v>100</v>
      </c>
      <c r="D69" s="198">
        <v>100.9611084324726</v>
      </c>
      <c r="E69" s="198">
        <v>102.78078248797766</v>
      </c>
      <c r="F69" s="198">
        <v>99.674230128571409</v>
      </c>
      <c r="G69" s="198">
        <v>101.92958985786616</v>
      </c>
      <c r="H69" s="198">
        <v>105.99424324473777</v>
      </c>
      <c r="I69" s="198">
        <v>104.03981804229575</v>
      </c>
      <c r="J69" s="198">
        <v>106.20243328169005</v>
      </c>
      <c r="K69" s="198">
        <v>105.75442694867718</v>
      </c>
      <c r="L69" s="198">
        <v>103.12061925379491</v>
      </c>
      <c r="M69" s="198">
        <v>108.53967203763331</v>
      </c>
      <c r="N69" s="198">
        <v>101.74536204790699</v>
      </c>
      <c r="O69" s="198">
        <v>108.73379518019692</v>
      </c>
      <c r="P69" s="198">
        <v>108.13454547923969</v>
      </c>
      <c r="Q69" s="198">
        <v>109.32867929324043</v>
      </c>
      <c r="R69" s="198">
        <v>110.97052840105977</v>
      </c>
      <c r="S69" s="198">
        <v>103.12382068493164</v>
      </c>
      <c r="T69" s="198">
        <v>106.7195129168045</v>
      </c>
      <c r="U69" s="198">
        <v>100.69160613859869</v>
      </c>
      <c r="V69" s="198">
        <v>103.3113596250445</v>
      </c>
      <c r="W69" s="198">
        <v>99.556165228771363</v>
      </c>
      <c r="X69" s="198">
        <v>98.156392452771613</v>
      </c>
      <c r="Y69" s="198">
        <v>102.8200999428593</v>
      </c>
      <c r="Z69" s="198">
        <v>96.50137419006218</v>
      </c>
      <c r="AA69" s="198">
        <v>99.393278798832739</v>
      </c>
      <c r="AB69" s="198">
        <v>101.64008047889529</v>
      </c>
      <c r="AC69" s="198">
        <v>101.46909396678662</v>
      </c>
      <c r="AD69" s="198">
        <v>100.7624385772355</v>
      </c>
    </row>
    <row r="70" spans="1:33" ht="12.65" customHeight="1">
      <c r="A70" s="725" t="s">
        <v>436</v>
      </c>
      <c r="B70" s="198">
        <v>94.75903896163598</v>
      </c>
      <c r="C70" s="197">
        <v>100</v>
      </c>
      <c r="D70" s="198">
        <v>99.50177422589141</v>
      </c>
      <c r="E70" s="198">
        <v>103.46657662777399</v>
      </c>
      <c r="F70" s="198">
        <v>101.17359672879826</v>
      </c>
      <c r="G70" s="198">
        <v>105.96586923594549</v>
      </c>
      <c r="H70" s="198">
        <v>110.2477099923356</v>
      </c>
      <c r="I70" s="198">
        <v>108.1023729426549</v>
      </c>
      <c r="J70" s="198">
        <v>109.75831724991421</v>
      </c>
      <c r="K70" s="198">
        <v>109.63404151391362</v>
      </c>
      <c r="L70" s="198">
        <v>108.68128050211742</v>
      </c>
      <c r="M70" s="198">
        <v>112.56847589858577</v>
      </c>
      <c r="N70" s="198">
        <v>108.60207064856536</v>
      </c>
      <c r="O70" s="198">
        <v>107.75701777077651</v>
      </c>
      <c r="P70" s="198">
        <v>107.25096721133063</v>
      </c>
      <c r="Q70" s="198">
        <v>104.81278694173706</v>
      </c>
      <c r="R70" s="198">
        <v>108.59977426804166</v>
      </c>
      <c r="S70" s="198">
        <v>100.25275843298246</v>
      </c>
      <c r="T70" s="198">
        <v>106.60690343758345</v>
      </c>
      <c r="U70" s="198">
        <v>103.44950943439565</v>
      </c>
      <c r="V70" s="198">
        <v>111.35010513931856</v>
      </c>
      <c r="W70" s="198">
        <v>110.28195013462241</v>
      </c>
      <c r="X70" s="198">
        <v>109.85258036858086</v>
      </c>
      <c r="Y70" s="198">
        <v>110.89268893702588</v>
      </c>
      <c r="Z70" s="198">
        <v>105.60947278899434</v>
      </c>
      <c r="AA70" s="198">
        <v>108.23566689414169</v>
      </c>
      <c r="AB70" s="198">
        <v>111.79025899655775</v>
      </c>
      <c r="AC70" s="198">
        <v>112.82620551852811</v>
      </c>
      <c r="AD70" s="195" t="s">
        <v>358</v>
      </c>
    </row>
    <row r="71" spans="1:33" ht="12.65" customHeight="1">
      <c r="A71" s="725" t="s">
        <v>437</v>
      </c>
      <c r="B71" s="198">
        <v>95.157602977148329</v>
      </c>
      <c r="C71" s="197">
        <v>100</v>
      </c>
      <c r="D71" s="198">
        <v>87.297581713916813</v>
      </c>
      <c r="E71" s="198">
        <v>99.881807737674222</v>
      </c>
      <c r="F71" s="198">
        <v>96.132565398435858</v>
      </c>
      <c r="G71" s="198">
        <v>95.075161513005568</v>
      </c>
      <c r="H71" s="198">
        <v>98.561785543836933</v>
      </c>
      <c r="I71" s="198">
        <v>92.660136775863194</v>
      </c>
      <c r="J71" s="198">
        <v>90.015580766834134</v>
      </c>
      <c r="K71" s="198">
        <v>96.71262957973704</v>
      </c>
      <c r="L71" s="198">
        <v>98.342059999103782</v>
      </c>
      <c r="M71" s="198">
        <v>100.88135377016299</v>
      </c>
      <c r="N71" s="198">
        <v>96.555149031406572</v>
      </c>
      <c r="O71" s="198">
        <v>100.40812309397091</v>
      </c>
      <c r="P71" s="198">
        <v>98.490259378221452</v>
      </c>
      <c r="Q71" s="198">
        <v>94.315632135993511</v>
      </c>
      <c r="R71" s="198">
        <v>96.159780157044494</v>
      </c>
      <c r="S71" s="198">
        <v>84.612535077148848</v>
      </c>
      <c r="T71" s="198">
        <v>90.237523114732255</v>
      </c>
      <c r="U71" s="198">
        <v>90.721179284852155</v>
      </c>
      <c r="V71" s="198">
        <v>98.632464519781493</v>
      </c>
      <c r="W71" s="198">
        <v>87.799338231127834</v>
      </c>
      <c r="X71" s="198">
        <v>88.663911678507034</v>
      </c>
      <c r="Y71" s="198">
        <v>91.754807963273379</v>
      </c>
      <c r="Z71" s="198">
        <v>84.97826599043087</v>
      </c>
      <c r="AA71" s="198">
        <v>83.241876802203564</v>
      </c>
      <c r="AB71" s="198">
        <v>85.861700481470848</v>
      </c>
      <c r="AC71" s="198">
        <v>85.829378938419353</v>
      </c>
      <c r="AD71" s="195" t="s">
        <v>358</v>
      </c>
    </row>
    <row r="72" spans="1:33" ht="12.65" customHeight="1">
      <c r="A72" s="725" t="s">
        <v>438</v>
      </c>
      <c r="B72" s="198">
        <v>135.72411337786068</v>
      </c>
      <c r="C72" s="197">
        <v>100</v>
      </c>
      <c r="D72" s="198">
        <v>90.898470963889821</v>
      </c>
      <c r="E72" s="198">
        <v>94.687498841077414</v>
      </c>
      <c r="F72" s="198">
        <v>92.378925039032509</v>
      </c>
      <c r="G72" s="198">
        <v>101.36190092973406</v>
      </c>
      <c r="H72" s="198">
        <v>102.05619309690076</v>
      </c>
      <c r="I72" s="198">
        <v>104.93946159237818</v>
      </c>
      <c r="J72" s="198">
        <v>108.39113136804787</v>
      </c>
      <c r="K72" s="198">
        <v>101.74389973849145</v>
      </c>
      <c r="L72" s="198">
        <v>106.38977366802524</v>
      </c>
      <c r="M72" s="198">
        <v>110.9628513023286</v>
      </c>
      <c r="N72" s="198">
        <v>114.08683455100929</v>
      </c>
      <c r="O72" s="198">
        <v>109.81699168269996</v>
      </c>
      <c r="P72" s="198">
        <v>111.59524399824956</v>
      </c>
      <c r="Q72" s="198">
        <v>111.34422226620357</v>
      </c>
      <c r="R72" s="198">
        <v>116.67159366779531</v>
      </c>
      <c r="S72" s="198">
        <v>110.92881692904427</v>
      </c>
      <c r="T72" s="198">
        <v>107.8676780754097</v>
      </c>
      <c r="U72" s="198">
        <v>103.57973795369502</v>
      </c>
      <c r="V72" s="198">
        <v>110.64411063353201</v>
      </c>
      <c r="W72" s="198">
        <v>109.6140171038432</v>
      </c>
      <c r="X72" s="198">
        <v>110.04217617848521</v>
      </c>
      <c r="Y72" s="198">
        <v>114.86930605569505</v>
      </c>
      <c r="Z72" s="198">
        <v>110.84593470624186</v>
      </c>
      <c r="AA72" s="198">
        <v>108.8221409101529</v>
      </c>
      <c r="AB72" s="198">
        <v>114.20701901960341</v>
      </c>
      <c r="AC72" s="198">
        <v>117.94258321610847</v>
      </c>
      <c r="AD72" s="195" t="s">
        <v>358</v>
      </c>
    </row>
    <row r="73" spans="1:33" ht="14.5">
      <c r="A73" s="725" t="s">
        <v>716</v>
      </c>
      <c r="B73" s="198">
        <v>97.282154276358824</v>
      </c>
      <c r="C73" s="197">
        <v>100</v>
      </c>
      <c r="D73" s="198">
        <v>97.450014631172778</v>
      </c>
      <c r="E73" s="198">
        <v>94.506333358276677</v>
      </c>
      <c r="F73" s="198">
        <v>100.42544575881674</v>
      </c>
      <c r="G73" s="198">
        <v>99.626152256763291</v>
      </c>
      <c r="H73" s="198">
        <v>104.48498629955576</v>
      </c>
      <c r="I73" s="198">
        <v>103.3110270223458</v>
      </c>
      <c r="J73" s="198">
        <v>98.919798915908913</v>
      </c>
      <c r="K73" s="198">
        <v>94.438357036281388</v>
      </c>
      <c r="L73" s="198">
        <v>101.69856154716508</v>
      </c>
      <c r="M73" s="198">
        <v>103.26565252635565</v>
      </c>
      <c r="N73" s="198">
        <v>99.981914286693183</v>
      </c>
      <c r="O73" s="198">
        <v>102.52253858690347</v>
      </c>
      <c r="P73" s="198">
        <v>90.245466009261037</v>
      </c>
      <c r="Q73" s="198">
        <v>79.360358929505963</v>
      </c>
      <c r="R73" s="198">
        <v>84.74548040577551</v>
      </c>
      <c r="S73" s="198">
        <v>93.732759863977648</v>
      </c>
      <c r="T73" s="198">
        <v>92.192934640433236</v>
      </c>
      <c r="U73" s="198">
        <v>85.722784240483193</v>
      </c>
      <c r="V73" s="198">
        <v>95.912437277974476</v>
      </c>
      <c r="W73" s="198">
        <v>93.218299432259229</v>
      </c>
      <c r="X73" s="198">
        <v>91.909135236510409</v>
      </c>
      <c r="Y73" s="198">
        <v>91.3099127069367</v>
      </c>
      <c r="Z73" s="198">
        <v>96.956605520021981</v>
      </c>
      <c r="AA73" s="198">
        <v>95.199053846538234</v>
      </c>
      <c r="AB73" s="198">
        <v>95.898468666845105</v>
      </c>
      <c r="AC73" s="198">
        <v>91.932627909216365</v>
      </c>
      <c r="AD73" s="198">
        <v>96.143823599380568</v>
      </c>
    </row>
    <row r="74" spans="1:33" ht="12.65" customHeight="1">
      <c r="A74" s="725" t="s">
        <v>440</v>
      </c>
      <c r="B74" s="198">
        <v>95.861297539149874</v>
      </c>
      <c r="C74" s="197">
        <v>100</v>
      </c>
      <c r="D74" s="198">
        <v>95.413870246085011</v>
      </c>
      <c r="E74" s="198">
        <v>98.461968680089484</v>
      </c>
      <c r="F74" s="198">
        <v>97.469239373601795</v>
      </c>
      <c r="G74" s="198">
        <v>97.597540004805865</v>
      </c>
      <c r="H74" s="198">
        <v>103.17120276846784</v>
      </c>
      <c r="I74" s="198">
        <v>99.525398536686197</v>
      </c>
      <c r="J74" s="195" t="s">
        <v>358</v>
      </c>
      <c r="K74" s="195" t="s">
        <v>358</v>
      </c>
      <c r="L74" s="195" t="s">
        <v>358</v>
      </c>
      <c r="M74" s="195" t="s">
        <v>358</v>
      </c>
      <c r="N74" s="195" t="s">
        <v>358</v>
      </c>
      <c r="O74" s="198">
        <v>94.057830990305391</v>
      </c>
      <c r="P74" s="198">
        <v>93.71649820381883</v>
      </c>
      <c r="Q74" s="198">
        <v>91.546617140706147</v>
      </c>
      <c r="R74" s="198">
        <v>91.336215001958692</v>
      </c>
      <c r="S74" s="198">
        <v>87.724545384051183</v>
      </c>
      <c r="T74" s="198">
        <v>88.239216381362681</v>
      </c>
      <c r="U74" s="198">
        <v>86.627529222556916</v>
      </c>
      <c r="V74" s="198">
        <v>90.355033417125753</v>
      </c>
      <c r="W74" s="198">
        <v>84.794738072290116</v>
      </c>
      <c r="X74" s="198">
        <v>86.544700502644872</v>
      </c>
      <c r="Y74" s="198">
        <v>85.253216181191718</v>
      </c>
      <c r="Z74" s="198">
        <v>80.484064793836779</v>
      </c>
      <c r="AA74" s="198">
        <v>82.700247880109401</v>
      </c>
      <c r="AB74" s="198">
        <v>82.994715664319543</v>
      </c>
      <c r="AC74" s="198">
        <v>83.325404060375405</v>
      </c>
      <c r="AD74" s="195" t="s">
        <v>358</v>
      </c>
    </row>
    <row r="75" spans="1:33" ht="14.5">
      <c r="A75" s="81" t="s">
        <v>492</v>
      </c>
      <c r="B75" s="198">
        <v>93.750671802781198</v>
      </c>
      <c r="C75" s="197">
        <v>100</v>
      </c>
      <c r="D75" s="198">
        <v>101.7589359143892</v>
      </c>
      <c r="E75" s="198">
        <v>102.51647947845606</v>
      </c>
      <c r="F75" s="198">
        <v>100.6320570538667</v>
      </c>
      <c r="G75" s="198">
        <v>101.08263361688618</v>
      </c>
      <c r="H75" s="198">
        <v>108.11212794624578</v>
      </c>
      <c r="I75" s="198">
        <v>104.64850028621923</v>
      </c>
      <c r="J75" s="198">
        <v>102.86681681719215</v>
      </c>
      <c r="K75" s="198">
        <v>100.95414742915136</v>
      </c>
      <c r="L75" s="198">
        <v>104.0014448446792</v>
      </c>
      <c r="M75" s="198">
        <v>107.16835440190179</v>
      </c>
      <c r="N75" s="198">
        <v>103.81196521373953</v>
      </c>
      <c r="O75" s="198">
        <v>104.66962301552583</v>
      </c>
      <c r="P75" s="198">
        <v>103.42525678489562</v>
      </c>
      <c r="Q75" s="198">
        <v>105.42616668708114</v>
      </c>
      <c r="R75" s="198">
        <v>105.08720312566399</v>
      </c>
      <c r="S75" s="198">
        <v>99.437060515994531</v>
      </c>
      <c r="T75" s="198">
        <v>102.61576880485347</v>
      </c>
      <c r="U75" s="198">
        <v>97.524701219618905</v>
      </c>
      <c r="V75" s="198">
        <v>99.656158337978681</v>
      </c>
      <c r="W75" s="198">
        <v>95.282507130483467</v>
      </c>
      <c r="X75" s="198">
        <v>96.420196603865094</v>
      </c>
      <c r="Y75" s="198">
        <v>98.714178757522319</v>
      </c>
      <c r="Z75" s="198">
        <v>96.875135878476797</v>
      </c>
      <c r="AA75" s="198">
        <v>98.955863637056524</v>
      </c>
      <c r="AB75" s="198">
        <v>101.30848170630783</v>
      </c>
      <c r="AC75" s="198">
        <v>100.81615732775978</v>
      </c>
      <c r="AD75" s="198">
        <v>99.26005718641872</v>
      </c>
    </row>
    <row r="76" spans="1:33" ht="12.65" customHeight="1">
      <c r="A76" s="725" t="s">
        <v>442</v>
      </c>
      <c r="B76" s="198">
        <v>135.28321154763097</v>
      </c>
      <c r="C76" s="197">
        <v>100</v>
      </c>
      <c r="D76" s="198">
        <v>91.403247235826612</v>
      </c>
      <c r="E76" s="198">
        <v>97.195802293414758</v>
      </c>
      <c r="F76" s="198">
        <v>93.847473511227562</v>
      </c>
      <c r="G76" s="198">
        <v>96.382142270598123</v>
      </c>
      <c r="H76" s="198">
        <v>103.90340911652932</v>
      </c>
      <c r="I76" s="198">
        <v>98.297785393231095</v>
      </c>
      <c r="J76" s="198">
        <v>95.65176606422564</v>
      </c>
      <c r="K76" s="198">
        <v>96.671818707598376</v>
      </c>
      <c r="L76" s="198">
        <v>93.667896449835894</v>
      </c>
      <c r="M76" s="198">
        <v>98.171431679750611</v>
      </c>
      <c r="N76" s="198">
        <v>97.645979075268016</v>
      </c>
      <c r="O76" s="198">
        <v>96.796286950062552</v>
      </c>
      <c r="P76" s="198">
        <v>95.904082117807391</v>
      </c>
      <c r="Q76" s="198">
        <v>96.271894172508766</v>
      </c>
      <c r="R76" s="198">
        <v>99.177578110468644</v>
      </c>
      <c r="S76" s="198">
        <v>92.363454246603283</v>
      </c>
      <c r="T76" s="198">
        <v>97.639749563925463</v>
      </c>
      <c r="U76" s="198">
        <v>96.553849050837201</v>
      </c>
      <c r="V76" s="198">
        <v>103.02562831491355</v>
      </c>
      <c r="W76" s="198">
        <v>95.392579889038629</v>
      </c>
      <c r="X76" s="198">
        <v>98.541570835253154</v>
      </c>
      <c r="Y76" s="198">
        <v>101.03074862607745</v>
      </c>
      <c r="Z76" s="198">
        <v>98.156928218850325</v>
      </c>
      <c r="AA76" s="198">
        <v>98.17930980136714</v>
      </c>
      <c r="AB76" s="198">
        <v>98.945116577340485</v>
      </c>
      <c r="AC76" s="195" t="s">
        <v>358</v>
      </c>
      <c r="AD76" s="195" t="s">
        <v>358</v>
      </c>
    </row>
    <row r="77" spans="1:33" ht="12.65" customHeight="1">
      <c r="A77" s="725" t="s">
        <v>443</v>
      </c>
      <c r="B77" s="198">
        <v>94.402646593088306</v>
      </c>
      <c r="C77" s="197">
        <v>100</v>
      </c>
      <c r="D77" s="198" t="s">
        <v>358</v>
      </c>
      <c r="E77" s="198" t="s">
        <v>358</v>
      </c>
      <c r="F77" s="198">
        <v>95.010378388808874</v>
      </c>
      <c r="G77" s="198" t="s">
        <v>358</v>
      </c>
      <c r="H77" s="198">
        <v>99.451983947171584</v>
      </c>
      <c r="I77" s="198" t="s">
        <v>358</v>
      </c>
      <c r="J77" s="198">
        <v>101.08629293705388</v>
      </c>
      <c r="K77" s="198" t="s">
        <v>358</v>
      </c>
      <c r="L77" s="198">
        <v>94.474573410620792</v>
      </c>
      <c r="M77" s="198" t="s">
        <v>358</v>
      </c>
      <c r="N77" s="198">
        <v>95.573697241551343</v>
      </c>
      <c r="O77" s="198" t="s">
        <v>358</v>
      </c>
      <c r="P77" s="198">
        <v>93.432189552748852</v>
      </c>
      <c r="Q77" s="198" t="s">
        <v>358</v>
      </c>
      <c r="R77" s="198">
        <v>94.776196246486862</v>
      </c>
      <c r="S77" s="198" t="s">
        <v>358</v>
      </c>
      <c r="T77" s="198">
        <v>94.122838561240258</v>
      </c>
      <c r="U77" s="198">
        <v>89.906168386079514</v>
      </c>
      <c r="V77" s="198">
        <v>96.069124992513196</v>
      </c>
      <c r="W77" s="198">
        <v>90.917675335032555</v>
      </c>
      <c r="X77" s="198">
        <v>88.364991880353259</v>
      </c>
      <c r="Y77" s="198">
        <v>89.899544835569657</v>
      </c>
      <c r="Z77" s="198">
        <v>87.839287976311155</v>
      </c>
      <c r="AA77" s="198">
        <v>87.304988762051309</v>
      </c>
      <c r="AB77" s="198">
        <v>88.538437698132427</v>
      </c>
      <c r="AC77" s="198">
        <v>90.211972128046639</v>
      </c>
      <c r="AD77" s="195" t="s">
        <v>358</v>
      </c>
    </row>
    <row r="78" spans="1:33" ht="12.65" customHeight="1">
      <c r="A78" s="725" t="s">
        <v>444</v>
      </c>
      <c r="B78" s="198">
        <v>96.640174179477256</v>
      </c>
      <c r="C78" s="197">
        <v>100</v>
      </c>
      <c r="D78" s="198">
        <v>99.96850074954439</v>
      </c>
      <c r="E78" s="198">
        <v>98.567359019170297</v>
      </c>
      <c r="F78" s="198">
        <v>96.923018847782004</v>
      </c>
      <c r="G78" s="198">
        <v>99.911555872203863</v>
      </c>
      <c r="H78" s="198">
        <v>103.23760545809797</v>
      </c>
      <c r="I78" s="198">
        <v>102.48571863843365</v>
      </c>
      <c r="J78" s="198">
        <v>100.91620538419494</v>
      </c>
      <c r="K78" s="198">
        <v>97.691033859606023</v>
      </c>
      <c r="L78" s="198">
        <v>97.337555669426493</v>
      </c>
      <c r="M78" s="198">
        <v>97.293673652698331</v>
      </c>
      <c r="N78" s="198">
        <v>94.338670110382964</v>
      </c>
      <c r="O78" s="198">
        <v>92.31657367163325</v>
      </c>
      <c r="P78" s="198">
        <v>93.707946716742825</v>
      </c>
      <c r="Q78" s="198">
        <v>92.469468244435419</v>
      </c>
      <c r="R78" s="198">
        <v>95.467618580024293</v>
      </c>
      <c r="S78" s="198">
        <v>93.673123703295147</v>
      </c>
      <c r="T78" s="198">
        <v>99.044350914295222</v>
      </c>
      <c r="U78" s="198">
        <v>87.743419255689076</v>
      </c>
      <c r="V78" s="198">
        <v>93.962339517271232</v>
      </c>
      <c r="W78" s="198">
        <v>88.403409387821981</v>
      </c>
      <c r="X78" s="198">
        <v>87.460798832287111</v>
      </c>
      <c r="Y78" s="198">
        <v>87.99834861343524</v>
      </c>
      <c r="Z78" s="198">
        <v>85.724498156456264</v>
      </c>
      <c r="AA78" s="198">
        <v>85.716473185233127</v>
      </c>
      <c r="AB78" s="198">
        <v>87.200305501302495</v>
      </c>
      <c r="AC78" s="198">
        <v>85.405982808815011</v>
      </c>
      <c r="AD78" s="195" t="s">
        <v>358</v>
      </c>
    </row>
    <row r="79" spans="1:33" ht="12.5">
      <c r="A79" s="725" t="s">
        <v>445</v>
      </c>
      <c r="B79" s="198">
        <v>93.701876182109231</v>
      </c>
      <c r="C79" s="197">
        <v>100</v>
      </c>
      <c r="D79" s="198">
        <v>98.794936664266672</v>
      </c>
      <c r="E79" s="198">
        <v>101.95038388962651</v>
      </c>
      <c r="F79" s="198">
        <v>102.0540902355301</v>
      </c>
      <c r="G79" s="198">
        <v>106.98178951795265</v>
      </c>
      <c r="H79" s="198">
        <v>111.31984490286612</v>
      </c>
      <c r="I79" s="198">
        <v>108.67726849374789</v>
      </c>
      <c r="J79" s="198">
        <v>113.37912507954123</v>
      </c>
      <c r="K79" s="198">
        <v>112.44476248397615</v>
      </c>
      <c r="L79" s="198">
        <v>109.41353762019696</v>
      </c>
      <c r="M79" s="198">
        <v>111.11406459279077</v>
      </c>
      <c r="N79" s="198">
        <v>108.34178507024949</v>
      </c>
      <c r="O79" s="198">
        <v>101.64245942571785</v>
      </c>
      <c r="P79" s="198">
        <v>103.5046741396887</v>
      </c>
      <c r="Q79" s="198">
        <v>103.42005984582764</v>
      </c>
      <c r="R79" s="198">
        <v>108.25770734113223</v>
      </c>
      <c r="S79" s="198">
        <v>103.93332430581701</v>
      </c>
      <c r="T79" s="198">
        <v>107.81107989530503</v>
      </c>
      <c r="U79" s="198">
        <v>103.11102724328276</v>
      </c>
      <c r="V79" s="198">
        <v>108.06464595622316</v>
      </c>
      <c r="W79" s="198">
        <v>101.01685459313424</v>
      </c>
      <c r="X79" s="198">
        <v>99.5184653222273</v>
      </c>
      <c r="Y79" s="198">
        <v>102.77872694158094</v>
      </c>
      <c r="Z79" s="198">
        <v>99.919135362102494</v>
      </c>
      <c r="AA79" s="198">
        <v>101.45016824207836</v>
      </c>
      <c r="AB79" s="198">
        <v>104.05448332610031</v>
      </c>
      <c r="AC79" s="198">
        <v>104.60570100865982</v>
      </c>
      <c r="AD79" s="195" t="s">
        <v>358</v>
      </c>
    </row>
    <row r="80" spans="1:33" ht="12.65" customHeight="1">
      <c r="A80" s="725" t="s">
        <v>446</v>
      </c>
      <c r="B80" s="198">
        <v>97.711214993169392</v>
      </c>
      <c r="C80" s="197">
        <v>100</v>
      </c>
      <c r="D80" s="198">
        <v>100.46426741803279</v>
      </c>
      <c r="E80" s="198">
        <v>95.80184853142076</v>
      </c>
      <c r="F80" s="198">
        <v>98.29288336748634</v>
      </c>
      <c r="G80" s="198">
        <v>95.964075307377044</v>
      </c>
      <c r="H80" s="198">
        <v>101.9013618510929</v>
      </c>
      <c r="I80" s="198">
        <v>100.57526468579235</v>
      </c>
      <c r="J80" s="198">
        <v>98.988217213114751</v>
      </c>
      <c r="K80" s="198">
        <v>96.36003671448087</v>
      </c>
      <c r="L80" s="198">
        <v>97.789126536885249</v>
      </c>
      <c r="M80" s="198">
        <v>97.240543886612016</v>
      </c>
      <c r="N80" s="198">
        <v>94.863708162568301</v>
      </c>
      <c r="O80" s="198">
        <v>96.422472677595621</v>
      </c>
      <c r="P80" s="198">
        <v>114.11266222677595</v>
      </c>
      <c r="Q80" s="198">
        <v>111.31104849726776</v>
      </c>
      <c r="R80" s="198">
        <v>117.74942366803279</v>
      </c>
      <c r="S80" s="198">
        <v>111.93700905054645</v>
      </c>
      <c r="T80" s="198">
        <v>113.48243254781421</v>
      </c>
      <c r="U80" s="198">
        <v>90.289339993169392</v>
      </c>
      <c r="V80" s="198">
        <v>103.55297984972678</v>
      </c>
      <c r="W80" s="198">
        <v>111.0746456625683</v>
      </c>
      <c r="X80" s="198">
        <v>106.20997694672131</v>
      </c>
      <c r="Y80" s="198">
        <v>104.37158469945355</v>
      </c>
      <c r="Z80" s="198">
        <v>106.32150785519126</v>
      </c>
      <c r="AA80" s="198">
        <v>105.72756574453553</v>
      </c>
      <c r="AB80" s="198">
        <v>101.21243169398907</v>
      </c>
      <c r="AC80" s="195" t="s">
        <v>358</v>
      </c>
      <c r="AD80" s="195" t="s">
        <v>358</v>
      </c>
    </row>
    <row r="81" spans="1:33" ht="12.5">
      <c r="A81" s="725" t="s">
        <v>447</v>
      </c>
      <c r="B81" s="198">
        <v>129.09274686268415</v>
      </c>
      <c r="C81" s="197">
        <v>100</v>
      </c>
      <c r="D81" s="198">
        <v>76.086879150759628</v>
      </c>
      <c r="E81" s="198">
        <v>77.948032904742817</v>
      </c>
      <c r="F81" s="198">
        <v>77.049962155274883</v>
      </c>
      <c r="G81" s="198">
        <v>80.846887660484171</v>
      </c>
      <c r="H81" s="198">
        <v>84.78149264958158</v>
      </c>
      <c r="I81" s="198">
        <v>83.628870212286358</v>
      </c>
      <c r="J81" s="198">
        <v>84.275644714669752</v>
      </c>
      <c r="K81" s="198">
        <v>84.311230329166079</v>
      </c>
      <c r="L81" s="198">
        <v>81.850855495789631</v>
      </c>
      <c r="M81" s="198">
        <v>84.410423679883465</v>
      </c>
      <c r="N81" s="198">
        <v>81.715932708519688</v>
      </c>
      <c r="O81" s="198">
        <v>82.502449823114461</v>
      </c>
      <c r="P81" s="198">
        <v>82.960881458220129</v>
      </c>
      <c r="Q81" s="198">
        <v>81.79475134947883</v>
      </c>
      <c r="R81" s="198">
        <v>83.828778319599294</v>
      </c>
      <c r="S81" s="198">
        <v>79.297215929426102</v>
      </c>
      <c r="T81" s="198">
        <v>83.625755292922918</v>
      </c>
      <c r="U81" s="198">
        <v>82.430506882045464</v>
      </c>
      <c r="V81" s="198">
        <v>87.378954203137198</v>
      </c>
      <c r="W81" s="198">
        <v>81.432320344327678</v>
      </c>
      <c r="X81" s="198">
        <v>85.396166175120229</v>
      </c>
      <c r="Y81" s="198">
        <v>87.203450869479596</v>
      </c>
      <c r="Z81" s="198">
        <v>82.822068813336543</v>
      </c>
      <c r="AA81" s="198">
        <v>84.506281512555205</v>
      </c>
      <c r="AB81" s="198">
        <v>87.196237053900859</v>
      </c>
      <c r="AC81" s="198">
        <v>89.525036315038946</v>
      </c>
      <c r="AD81" s="195" t="s">
        <v>358</v>
      </c>
    </row>
    <row r="82" spans="1:33" ht="12.5">
      <c r="A82" s="725" t="s">
        <v>448</v>
      </c>
      <c r="B82" s="198">
        <v>142.08507287000262</v>
      </c>
      <c r="C82" s="197">
        <v>100</v>
      </c>
      <c r="D82" s="198">
        <v>86.221740468185885</v>
      </c>
      <c r="E82" s="198">
        <v>88.662878499185624</v>
      </c>
      <c r="F82" s="198">
        <v>83.218587425655102</v>
      </c>
      <c r="G82" s="198">
        <v>83.122895266484321</v>
      </c>
      <c r="H82" s="198">
        <v>80.123694112532846</v>
      </c>
      <c r="I82" s="198">
        <v>72.372346941943931</v>
      </c>
      <c r="J82" s="198">
        <v>69.06877563067907</v>
      </c>
      <c r="K82" s="198">
        <v>73.636547584125822</v>
      </c>
      <c r="L82" s="198">
        <v>75.178543357016437</v>
      </c>
      <c r="M82" s="198">
        <v>77.854398521711403</v>
      </c>
      <c r="N82" s="198">
        <v>77.144755106263446</v>
      </c>
      <c r="O82" s="198">
        <v>77.967983248283034</v>
      </c>
      <c r="P82" s="198">
        <v>79.142915773398713</v>
      </c>
      <c r="Q82" s="198">
        <v>82.717698929885032</v>
      </c>
      <c r="R82" s="198">
        <v>86.647994163907399</v>
      </c>
      <c r="S82" s="198">
        <v>83.1950415668109</v>
      </c>
      <c r="T82" s="198">
        <v>83.942132525115653</v>
      </c>
      <c r="U82" s="198">
        <v>82.716929264807575</v>
      </c>
      <c r="V82" s="198">
        <v>89.931758167001163</v>
      </c>
      <c r="W82" s="198">
        <v>86.195191680709982</v>
      </c>
      <c r="X82" s="198">
        <v>89.377375691933338</v>
      </c>
      <c r="Y82" s="198">
        <v>89.037106370726661</v>
      </c>
      <c r="Z82" s="198">
        <v>85.512079483770449</v>
      </c>
      <c r="AA82" s="198">
        <v>85.27050025226599</v>
      </c>
      <c r="AB82" s="198">
        <v>87.811990156748834</v>
      </c>
      <c r="AC82" s="198">
        <v>88.804383463039969</v>
      </c>
      <c r="AD82" s="195" t="s">
        <v>358</v>
      </c>
    </row>
    <row r="83" spans="1:33" ht="12.65" customHeight="1">
      <c r="A83" s="725" t="s">
        <v>495</v>
      </c>
      <c r="B83" s="198">
        <v>97.183290978398986</v>
      </c>
      <c r="C83" s="197">
        <v>100</v>
      </c>
      <c r="D83" s="198">
        <v>99.994599745870389</v>
      </c>
      <c r="E83" s="198">
        <v>101.10482846251588</v>
      </c>
      <c r="F83" s="198">
        <v>98.774142312579414</v>
      </c>
      <c r="G83" s="198">
        <v>98.720775095298606</v>
      </c>
      <c r="H83" s="198">
        <v>103.62484116899618</v>
      </c>
      <c r="I83" s="198">
        <v>100.29192433672173</v>
      </c>
      <c r="J83" s="198">
        <v>98.463589942820832</v>
      </c>
      <c r="K83" s="198">
        <v>96.291417134688686</v>
      </c>
      <c r="L83" s="198">
        <v>94.497613310914858</v>
      </c>
      <c r="M83" s="198">
        <v>96.109443678691221</v>
      </c>
      <c r="N83" s="198">
        <v>90.681970214240792</v>
      </c>
      <c r="O83" s="198">
        <v>92.424818497382461</v>
      </c>
      <c r="P83" s="198">
        <v>90.649863512020332</v>
      </c>
      <c r="Q83" s="198">
        <v>86.867378354253503</v>
      </c>
      <c r="R83" s="198">
        <v>87.456659562932018</v>
      </c>
      <c r="S83" s="198">
        <v>81.010574146896445</v>
      </c>
      <c r="T83" s="198">
        <v>83.99578588005717</v>
      </c>
      <c r="U83" s="198">
        <v>81.278565655717912</v>
      </c>
      <c r="V83" s="198">
        <v>85.655927667722352</v>
      </c>
      <c r="W83" s="198">
        <v>81.756566179304329</v>
      </c>
      <c r="X83" s="198">
        <v>82.595683700972046</v>
      </c>
      <c r="Y83" s="198">
        <v>84.959530041994938</v>
      </c>
      <c r="Z83" s="198">
        <v>80.052671803510165</v>
      </c>
      <c r="AA83" s="198">
        <v>81.070593259320205</v>
      </c>
      <c r="AB83" s="198">
        <v>81.651034755505094</v>
      </c>
      <c r="AC83" s="198">
        <v>83.356308849329736</v>
      </c>
      <c r="AD83" s="198">
        <v>82.620750653719824</v>
      </c>
    </row>
    <row r="84" spans="1:33" ht="12.65" customHeight="1">
      <c r="A84" s="725" t="s">
        <v>450</v>
      </c>
      <c r="B84" s="198">
        <v>127.08940378218198</v>
      </c>
      <c r="C84" s="197">
        <v>100</v>
      </c>
      <c r="D84" s="198">
        <v>89.326190495843889</v>
      </c>
      <c r="E84" s="198">
        <v>85.665577195885987</v>
      </c>
      <c r="F84" s="198">
        <v>79.869497387471412</v>
      </c>
      <c r="G84" s="198">
        <v>83.729331056951466</v>
      </c>
      <c r="H84" s="198">
        <v>86.511938785772657</v>
      </c>
      <c r="I84" s="198">
        <v>84.038610690524735</v>
      </c>
      <c r="J84" s="198">
        <v>84.440135074661356</v>
      </c>
      <c r="K84" s="198">
        <v>85.006900429820803</v>
      </c>
      <c r="L84" s="198">
        <v>84.484859911561998</v>
      </c>
      <c r="M84" s="198">
        <v>88.032206212085313</v>
      </c>
      <c r="N84" s="198">
        <v>90.405546843074944</v>
      </c>
      <c r="O84" s="198">
        <v>92.181660115153491</v>
      </c>
      <c r="P84" s="198">
        <v>91.370220557529294</v>
      </c>
      <c r="Q84" s="198">
        <v>91.060341270109873</v>
      </c>
      <c r="R84" s="198">
        <v>91.482131195415491</v>
      </c>
      <c r="S84" s="198">
        <v>87.909933413976404</v>
      </c>
      <c r="T84" s="198">
        <v>90.020973213059349</v>
      </c>
      <c r="U84" s="198">
        <v>84.958185222523056</v>
      </c>
      <c r="V84" s="198">
        <v>90.5988266321081</v>
      </c>
      <c r="W84" s="198">
        <v>85.306868102388009</v>
      </c>
      <c r="X84" s="198">
        <v>86.515202068561322</v>
      </c>
      <c r="Y84" s="198">
        <v>88.608182373480162</v>
      </c>
      <c r="Z84" s="198">
        <v>83.659172699282692</v>
      </c>
      <c r="AA84" s="198">
        <v>85.137707516252988</v>
      </c>
      <c r="AB84" s="198">
        <v>87.671395788248986</v>
      </c>
      <c r="AC84" s="198">
        <v>87.046795166619887</v>
      </c>
      <c r="AD84" s="195" t="s">
        <v>358</v>
      </c>
    </row>
    <row r="85" spans="1:33" ht="20.25" customHeight="1">
      <c r="A85" s="716" t="s">
        <v>451</v>
      </c>
      <c r="B85" s="198">
        <v>101.13728248264658</v>
      </c>
      <c r="C85" s="197">
        <v>100</v>
      </c>
      <c r="D85" s="198">
        <v>97.451276443832995</v>
      </c>
      <c r="E85" s="198">
        <v>98.592082404105071</v>
      </c>
      <c r="F85" s="198">
        <v>97.269870732147666</v>
      </c>
      <c r="G85" s="198">
        <v>99.53500772549161</v>
      </c>
      <c r="H85" s="198">
        <v>103.42454264459631</v>
      </c>
      <c r="I85" s="198">
        <v>101.80622004843821</v>
      </c>
      <c r="J85" s="198">
        <v>100.98104294297082</v>
      </c>
      <c r="K85" s="198">
        <v>99.298763889308518</v>
      </c>
      <c r="L85" s="198">
        <v>98.599460352708633</v>
      </c>
      <c r="M85" s="198">
        <v>100.95697652306859</v>
      </c>
      <c r="N85" s="198">
        <v>98.512163525237241</v>
      </c>
      <c r="O85" s="198">
        <v>99.941104537630594</v>
      </c>
      <c r="P85" s="198">
        <v>99.122675425676121</v>
      </c>
      <c r="Q85" s="198">
        <v>97.455077528786532</v>
      </c>
      <c r="R85" s="198">
        <v>99.265910129752584</v>
      </c>
      <c r="S85" s="198">
        <v>93.917324480364442</v>
      </c>
      <c r="T85" s="198">
        <v>97.790512598728085</v>
      </c>
      <c r="U85" s="198">
        <v>92.518930951263101</v>
      </c>
      <c r="V85" s="198">
        <v>99.401649435971265</v>
      </c>
      <c r="W85" s="198">
        <v>94.828250218589091</v>
      </c>
      <c r="X85" s="198">
        <v>95.225164634492003</v>
      </c>
      <c r="Y85" s="198">
        <v>98.001024371040543</v>
      </c>
      <c r="Z85" s="198">
        <v>92.878880883713791</v>
      </c>
      <c r="AA85" s="198">
        <v>95.006762407739586</v>
      </c>
      <c r="AB85" s="198">
        <v>96.854965225945122</v>
      </c>
      <c r="AC85" s="198">
        <v>98.31356751362172</v>
      </c>
      <c r="AD85" s="198">
        <v>95.699969260326995</v>
      </c>
    </row>
    <row r="86" spans="1:33" s="85" customFormat="1" ht="12.5">
      <c r="A86" s="64"/>
      <c r="B86" s="201"/>
      <c r="C86" s="201"/>
      <c r="D86" s="201"/>
      <c r="E86" s="201"/>
      <c r="F86" s="201"/>
      <c r="G86" s="201"/>
      <c r="H86" s="201"/>
      <c r="I86" s="201"/>
      <c r="J86" s="202"/>
      <c r="K86" s="202"/>
      <c r="L86" s="202"/>
      <c r="M86" s="202"/>
      <c r="N86" s="202"/>
      <c r="O86" s="202"/>
      <c r="P86" s="202"/>
      <c r="Q86" s="202"/>
      <c r="R86" s="202"/>
      <c r="S86" s="202"/>
      <c r="T86" s="202"/>
      <c r="U86" s="202"/>
      <c r="V86" s="202"/>
      <c r="W86" s="202"/>
      <c r="X86" s="202"/>
      <c r="Y86" s="202"/>
      <c r="Z86" s="202"/>
      <c r="AA86" s="202"/>
      <c r="AB86" s="202"/>
      <c r="AC86" s="202"/>
      <c r="AD86" s="202"/>
    </row>
    <row r="87" spans="1:33" s="85" customFormat="1" ht="24.75" customHeight="1">
      <c r="B87" s="1294" t="s">
        <v>519</v>
      </c>
      <c r="C87" s="1294"/>
      <c r="D87" s="1294"/>
      <c r="E87" s="1294"/>
      <c r="F87" s="1294" t="s">
        <v>498</v>
      </c>
      <c r="G87" s="1294"/>
      <c r="H87" s="1294"/>
      <c r="I87" s="1294"/>
      <c r="J87" s="1294" t="s">
        <v>498</v>
      </c>
      <c r="K87" s="1294"/>
      <c r="L87" s="1294"/>
      <c r="M87" s="1294"/>
      <c r="N87" s="1294" t="s">
        <v>498</v>
      </c>
      <c r="O87" s="1294"/>
      <c r="P87" s="1294"/>
      <c r="Q87" s="1294"/>
      <c r="R87" s="1294" t="s">
        <v>498</v>
      </c>
      <c r="S87" s="1294"/>
      <c r="T87" s="1294"/>
      <c r="U87" s="1294"/>
      <c r="V87" s="1294" t="s">
        <v>498</v>
      </c>
      <c r="W87" s="1294"/>
      <c r="X87" s="1294"/>
      <c r="Y87" s="1294"/>
      <c r="Z87" s="1294" t="s">
        <v>498</v>
      </c>
      <c r="AA87" s="1294"/>
      <c r="AB87" s="1294"/>
      <c r="AC87" s="1294"/>
      <c r="AD87" s="1294" t="s">
        <v>498</v>
      </c>
      <c r="AE87" s="1294"/>
      <c r="AF87" s="1294"/>
      <c r="AG87" s="1294"/>
    </row>
    <row r="88" spans="1:33" s="85" customFormat="1" ht="12.5">
      <c r="A88" s="672"/>
      <c r="B88" s="201"/>
      <c r="C88" s="201"/>
      <c r="D88" s="201"/>
      <c r="E88" s="201"/>
      <c r="F88" s="201"/>
      <c r="G88" s="201"/>
      <c r="H88" s="201"/>
      <c r="I88" s="201"/>
      <c r="J88" s="202"/>
      <c r="K88" s="202"/>
      <c r="L88" s="202"/>
      <c r="M88" s="202"/>
      <c r="N88" s="202"/>
      <c r="O88" s="202"/>
      <c r="P88" s="202"/>
      <c r="Q88" s="202"/>
      <c r="R88" s="202"/>
      <c r="S88" s="202"/>
      <c r="T88" s="202"/>
      <c r="U88" s="202"/>
      <c r="V88" s="202"/>
      <c r="W88" s="202"/>
      <c r="X88" s="202"/>
      <c r="Y88" s="202"/>
      <c r="Z88" s="202"/>
      <c r="AA88" s="202"/>
      <c r="AB88" s="202"/>
      <c r="AC88" s="202"/>
      <c r="AD88" s="202"/>
    </row>
    <row r="89" spans="1:33" s="85" customFormat="1" ht="14.5">
      <c r="A89" s="81" t="s">
        <v>490</v>
      </c>
      <c r="B89" s="203">
        <v>10.313418273269891</v>
      </c>
      <c r="C89" s="203">
        <v>11.0059453880187</v>
      </c>
      <c r="D89" s="203">
        <v>11.402338545684035</v>
      </c>
      <c r="E89" s="203">
        <v>11.473534703973463</v>
      </c>
      <c r="F89" s="203">
        <v>11.277995181146096</v>
      </c>
      <c r="G89" s="203">
        <v>11.270722985150389</v>
      </c>
      <c r="H89" s="203">
        <v>11.27940064095516</v>
      </c>
      <c r="I89" s="203">
        <v>11.247412535384433</v>
      </c>
      <c r="J89" s="203">
        <v>11.575025833641812</v>
      </c>
      <c r="K89" s="203">
        <v>11.721469653296198</v>
      </c>
      <c r="L89" s="203">
        <v>11.510609691230004</v>
      </c>
      <c r="M89" s="203">
        <v>11.832581997012278</v>
      </c>
      <c r="N89" s="203">
        <v>11.367163790861005</v>
      </c>
      <c r="O89" s="203">
        <v>11.974234396565638</v>
      </c>
      <c r="P89" s="203">
        <v>12.006565571316838</v>
      </c>
      <c r="Q89" s="203">
        <v>12.346873084064722</v>
      </c>
      <c r="R89" s="203">
        <v>12.30367579026081</v>
      </c>
      <c r="S89" s="203">
        <v>12.084832536935007</v>
      </c>
      <c r="T89" s="203">
        <v>12.010869968725201</v>
      </c>
      <c r="U89" s="203">
        <v>11.97815740842362</v>
      </c>
      <c r="V89" s="203">
        <v>11.438836160637495</v>
      </c>
      <c r="W89" s="203">
        <v>11.554676112052029</v>
      </c>
      <c r="X89" s="203">
        <v>11.344731184941766</v>
      </c>
      <c r="Y89" s="203">
        <v>11.54714873670375</v>
      </c>
      <c r="Z89" s="203">
        <v>11.435202966477794</v>
      </c>
      <c r="AA89" s="203">
        <v>11.514096161927055</v>
      </c>
      <c r="AB89" s="203">
        <v>11.549693630831937</v>
      </c>
      <c r="AC89" s="203">
        <v>11.359198277648296</v>
      </c>
      <c r="AD89" s="203">
        <v>11.588153107217135</v>
      </c>
    </row>
    <row r="90" spans="1:33" s="85" customFormat="1" ht="12.5">
      <c r="A90" s="725" t="s">
        <v>436</v>
      </c>
      <c r="B90" s="203">
        <v>12.621620896888198</v>
      </c>
      <c r="C90" s="203">
        <v>13.47118387887266</v>
      </c>
      <c r="D90" s="203">
        <v>13.754634580323962</v>
      </c>
      <c r="E90" s="203">
        <v>14.137213101527689</v>
      </c>
      <c r="F90" s="203">
        <v>14.011822108550447</v>
      </c>
      <c r="G90" s="203">
        <v>14.341544166037256</v>
      </c>
      <c r="H90" s="203">
        <v>14.359910477293042</v>
      </c>
      <c r="I90" s="203">
        <v>14.30430226129698</v>
      </c>
      <c r="J90" s="203">
        <v>14.64209945567964</v>
      </c>
      <c r="K90" s="203">
        <v>14.873300278583898</v>
      </c>
      <c r="L90" s="203">
        <v>14.84861589098081</v>
      </c>
      <c r="M90" s="203">
        <v>15.020563115296854</v>
      </c>
      <c r="N90" s="203">
        <v>14.850942370769744</v>
      </c>
      <c r="O90" s="203">
        <v>14.52470039574664</v>
      </c>
      <c r="P90" s="203">
        <v>14.575852541168659</v>
      </c>
      <c r="Q90" s="203">
        <v>14.488237673734107</v>
      </c>
      <c r="R90" s="203">
        <v>14.737864453734185</v>
      </c>
      <c r="S90" s="203">
        <v>14.379917131234569</v>
      </c>
      <c r="T90" s="203">
        <v>14.685690470381966</v>
      </c>
      <c r="U90" s="203">
        <v>15.062726616502154</v>
      </c>
      <c r="V90" s="203">
        <v>15.090471332971063</v>
      </c>
      <c r="W90" s="203">
        <v>15.666517365443678</v>
      </c>
      <c r="X90" s="203">
        <v>15.540475203103691</v>
      </c>
      <c r="Y90" s="203">
        <v>15.243267231957018</v>
      </c>
      <c r="Z90" s="203">
        <v>15.317633177262017</v>
      </c>
      <c r="AA90" s="203">
        <v>15.34693461846263</v>
      </c>
      <c r="AB90" s="203">
        <v>15.548476335687342</v>
      </c>
      <c r="AC90" s="203">
        <v>15.459743749864243</v>
      </c>
      <c r="AD90" s="195" t="s">
        <v>358</v>
      </c>
    </row>
    <row r="91" spans="1:33" s="85" customFormat="1" ht="12.5">
      <c r="A91" s="725" t="s">
        <v>437</v>
      </c>
      <c r="B91" s="203">
        <v>2.7599954477610522</v>
      </c>
      <c r="C91" s="203">
        <v>2.9334328578880031</v>
      </c>
      <c r="D91" s="203">
        <v>2.6277910763063388</v>
      </c>
      <c r="E91" s="203">
        <v>2.9718063517719786</v>
      </c>
      <c r="F91" s="203">
        <v>2.8991343766599527</v>
      </c>
      <c r="G91" s="203">
        <v>2.8019950882048517</v>
      </c>
      <c r="H91" s="203">
        <v>2.7955103581162235</v>
      </c>
      <c r="I91" s="203">
        <v>2.6698986535929583</v>
      </c>
      <c r="J91" s="203">
        <v>2.6148933963023921</v>
      </c>
      <c r="K91" s="203">
        <v>2.8570346122153265</v>
      </c>
      <c r="L91" s="203">
        <v>2.9257749391509686</v>
      </c>
      <c r="M91" s="203">
        <v>2.9312355429939054</v>
      </c>
      <c r="N91" s="203">
        <v>2.8751581188696562</v>
      </c>
      <c r="O91" s="203">
        <v>2.947140606914294</v>
      </c>
      <c r="P91" s="203">
        <v>2.914717160339563</v>
      </c>
      <c r="Q91" s="203">
        <v>2.8389344232831579</v>
      </c>
      <c r="R91" s="203">
        <v>2.841642799136689</v>
      </c>
      <c r="S91" s="203">
        <v>2.6428051688844971</v>
      </c>
      <c r="T91" s="203">
        <v>2.7068649942083098</v>
      </c>
      <c r="U91" s="203">
        <v>2.8764328066082188</v>
      </c>
      <c r="V91" s="203">
        <v>2.9107335131613712</v>
      </c>
      <c r="W91" s="203">
        <v>2.7159993258794182</v>
      </c>
      <c r="X91" s="203">
        <v>2.7313119680593756</v>
      </c>
      <c r="Y91" s="203">
        <v>2.7464668892604567</v>
      </c>
      <c r="Z91" s="203">
        <v>2.6839044063717519</v>
      </c>
      <c r="AA91" s="203">
        <v>2.5701797469519594</v>
      </c>
      <c r="AB91" s="203">
        <v>2.6004813778923843</v>
      </c>
      <c r="AC91" s="203">
        <v>2.5609356543306756</v>
      </c>
      <c r="AD91" s="195" t="s">
        <v>358</v>
      </c>
    </row>
    <row r="92" spans="1:33" s="85" customFormat="1" ht="12.5">
      <c r="A92" s="725" t="s">
        <v>438</v>
      </c>
      <c r="B92" s="203">
        <v>3.8636600212282981</v>
      </c>
      <c r="C92" s="203">
        <v>2.8790762765639508</v>
      </c>
      <c r="D92" s="203">
        <v>2.6854818210504177</v>
      </c>
      <c r="E92" s="203">
        <v>2.765055012056139</v>
      </c>
      <c r="F92" s="203">
        <v>2.7343099104834772</v>
      </c>
      <c r="G92" s="203">
        <v>2.9319196429768648</v>
      </c>
      <c r="H92" s="203">
        <v>2.8409849046315161</v>
      </c>
      <c r="I92" s="203">
        <v>2.9676842358184068</v>
      </c>
      <c r="J92" s="203">
        <v>3.0903457304150961</v>
      </c>
      <c r="K92" s="203">
        <v>2.9499707403077902</v>
      </c>
      <c r="L92" s="203">
        <v>3.1065512158069848</v>
      </c>
      <c r="M92" s="203">
        <v>3.1644223486767045</v>
      </c>
      <c r="N92" s="203">
        <v>3.3342552540726604</v>
      </c>
      <c r="O92" s="203">
        <v>3.1635781591570753</v>
      </c>
      <c r="P92" s="203">
        <v>3.2413493501155104</v>
      </c>
      <c r="Q92" s="203">
        <v>3.2893977100823713</v>
      </c>
      <c r="R92" s="203">
        <v>3.3839050791836587</v>
      </c>
      <c r="S92" s="203">
        <v>3.4005709487016857</v>
      </c>
      <c r="T92" s="203">
        <v>3.1757607635138703</v>
      </c>
      <c r="U92" s="203">
        <v>3.2232750985015857</v>
      </c>
      <c r="V92" s="203">
        <v>3.2047037033496339</v>
      </c>
      <c r="W92" s="203">
        <v>3.3279862856805713</v>
      </c>
      <c r="X92" s="203">
        <v>3.3270598173604049</v>
      </c>
      <c r="Y92" s="203">
        <v>3.3746330315710757</v>
      </c>
      <c r="Z92" s="203">
        <v>3.4360222467135415</v>
      </c>
      <c r="AA92" s="203">
        <v>3.2977362486546271</v>
      </c>
      <c r="AB92" s="203">
        <v>3.3948772611643827</v>
      </c>
      <c r="AC92" s="203">
        <v>3.4539047043239419</v>
      </c>
      <c r="AD92" s="195" t="s">
        <v>358</v>
      </c>
    </row>
    <row r="93" spans="1:33" s="85" customFormat="1" ht="14.5">
      <c r="A93" s="725" t="s">
        <v>716</v>
      </c>
      <c r="B93" s="203">
        <v>1.2486538307475026</v>
      </c>
      <c r="C93" s="203">
        <v>1.2981358826059466</v>
      </c>
      <c r="D93" s="203">
        <v>1.2981190741622697</v>
      </c>
      <c r="E93" s="203">
        <v>1.2443399051361372</v>
      </c>
      <c r="F93" s="203">
        <v>1.3402492846444312</v>
      </c>
      <c r="G93" s="203">
        <v>1.2993245898683541</v>
      </c>
      <c r="H93" s="203">
        <v>1.3114460691901422</v>
      </c>
      <c r="I93" s="203">
        <v>1.3173237468474015</v>
      </c>
      <c r="J93" s="203">
        <v>1.2716380889968297</v>
      </c>
      <c r="K93" s="203">
        <v>1.2345956300101366</v>
      </c>
      <c r="L93" s="203">
        <v>1.3389378753345038</v>
      </c>
      <c r="M93" s="203">
        <v>1.3278215493562127</v>
      </c>
      <c r="N93" s="203">
        <v>1.3175034016376916</v>
      </c>
      <c r="O93" s="203">
        <v>1.3316661520926136</v>
      </c>
      <c r="P93" s="203">
        <v>1.1818776800164033</v>
      </c>
      <c r="Q93" s="203">
        <v>1.0571078715980549</v>
      </c>
      <c r="R93" s="203">
        <v>1.1082470191389817</v>
      </c>
      <c r="S93" s="203">
        <v>1.2955848096008677</v>
      </c>
      <c r="T93" s="203">
        <v>1.2238299339996277</v>
      </c>
      <c r="U93" s="203">
        <v>1.2027789451877529</v>
      </c>
      <c r="V93" s="203">
        <v>1.2525685149614272</v>
      </c>
      <c r="W93" s="203">
        <v>1.2760967235985103</v>
      </c>
      <c r="X93" s="203">
        <v>1.2529308491904738</v>
      </c>
      <c r="Y93" s="203">
        <v>1.2095044402160129</v>
      </c>
      <c r="Z93" s="203">
        <v>1.3551288245903086</v>
      </c>
      <c r="AA93" s="203">
        <v>1.3007632789122343</v>
      </c>
      <c r="AB93" s="203">
        <v>1.2853160699916912</v>
      </c>
      <c r="AC93" s="203">
        <v>1.2138817264939503</v>
      </c>
      <c r="AD93" s="203">
        <v>1.304156608094462</v>
      </c>
    </row>
    <row r="94" spans="1:33" s="85" customFormat="1" ht="12.5">
      <c r="A94" s="725" t="s">
        <v>440</v>
      </c>
      <c r="B94" s="203">
        <v>2.1213058507038758</v>
      </c>
      <c r="C94" s="203">
        <v>2.238057637046996</v>
      </c>
      <c r="D94" s="203">
        <v>2.1912667414627309</v>
      </c>
      <c r="E94" s="203">
        <v>2.2351040325929983</v>
      </c>
      <c r="F94" s="203">
        <v>2.2426448592488515</v>
      </c>
      <c r="G94" s="203">
        <v>2.1944934225269002</v>
      </c>
      <c r="H94" s="203">
        <v>2.2325754832947071</v>
      </c>
      <c r="I94" s="203">
        <v>2.1879171839323543</v>
      </c>
      <c r="J94" s="195" t="s">
        <v>358</v>
      </c>
      <c r="K94" s="195" t="s">
        <v>358</v>
      </c>
      <c r="L94" s="195" t="s">
        <v>358</v>
      </c>
      <c r="M94" s="195" t="s">
        <v>358</v>
      </c>
      <c r="N94" s="195" t="s">
        <v>358</v>
      </c>
      <c r="O94" s="203">
        <v>2.1063089901379568</v>
      </c>
      <c r="P94" s="203">
        <v>2.1159933750943467</v>
      </c>
      <c r="Q94" s="203">
        <v>2.1023697362208238</v>
      </c>
      <c r="R94" s="203">
        <v>2.0592740574977246</v>
      </c>
      <c r="S94" s="203">
        <v>2.0904831972113875</v>
      </c>
      <c r="T94" s="203">
        <v>2.0194643310614957</v>
      </c>
      <c r="U94" s="203">
        <v>2.0955430565576423</v>
      </c>
      <c r="V94" s="203">
        <v>2.0343703925667049</v>
      </c>
      <c r="W94" s="203">
        <v>2.0012550130012534</v>
      </c>
      <c r="X94" s="203">
        <v>2.0340424576775282</v>
      </c>
      <c r="Y94" s="203">
        <v>1.9469348691167037</v>
      </c>
      <c r="Z94" s="203">
        <v>1.9393857264274694</v>
      </c>
      <c r="AA94" s="203">
        <v>1.9481552329866638</v>
      </c>
      <c r="AB94" s="203">
        <v>1.9177845636902584</v>
      </c>
      <c r="AC94" s="203">
        <v>1.8968598295602639</v>
      </c>
      <c r="AD94" s="195" t="s">
        <v>358</v>
      </c>
    </row>
    <row r="95" spans="1:33" s="85" customFormat="1" ht="14.5">
      <c r="A95" s="81" t="s">
        <v>492</v>
      </c>
      <c r="B95" s="203">
        <v>7.9187632267773003</v>
      </c>
      <c r="C95" s="203">
        <v>8.5426821800759711</v>
      </c>
      <c r="D95" s="203">
        <v>8.920296174882548</v>
      </c>
      <c r="E95" s="203">
        <v>8.8827183791004547</v>
      </c>
      <c r="F95" s="203">
        <v>8.8379646653970063</v>
      </c>
      <c r="G95" s="203">
        <v>8.6755085737836257</v>
      </c>
      <c r="H95" s="203">
        <v>8.929868339183237</v>
      </c>
      <c r="I95" s="203">
        <v>8.7811813280309927</v>
      </c>
      <c r="J95" s="203">
        <v>8.7022127850436917</v>
      </c>
      <c r="K95" s="203">
        <v>8.6850949847587202</v>
      </c>
      <c r="L95" s="203">
        <v>9.0107114825845827</v>
      </c>
      <c r="M95" s="203">
        <v>9.0682706925954797</v>
      </c>
      <c r="N95" s="203">
        <v>9.0022652388797351</v>
      </c>
      <c r="O95" s="203">
        <v>8.9468625293542416</v>
      </c>
      <c r="P95" s="203">
        <v>8.9134912300525482</v>
      </c>
      <c r="Q95" s="203">
        <v>9.2414090502921091</v>
      </c>
      <c r="R95" s="203">
        <v>9.0436543252582506</v>
      </c>
      <c r="S95" s="203">
        <v>9.0447551568264828</v>
      </c>
      <c r="T95" s="203">
        <v>8.9642019074089525</v>
      </c>
      <c r="U95" s="203">
        <v>9.0048870934851362</v>
      </c>
      <c r="V95" s="203">
        <v>8.564554942491748</v>
      </c>
      <c r="W95" s="203">
        <v>8.583604293659965</v>
      </c>
      <c r="X95" s="203">
        <v>8.6498889079253729</v>
      </c>
      <c r="Y95" s="203">
        <v>8.6048473595538422</v>
      </c>
      <c r="Z95" s="203">
        <v>8.9102440628848729</v>
      </c>
      <c r="AA95" s="203">
        <v>8.8977718162664754</v>
      </c>
      <c r="AB95" s="203">
        <v>8.935485747623769</v>
      </c>
      <c r="AC95" s="203">
        <v>8.7601377149523216</v>
      </c>
      <c r="AD95" s="203">
        <v>8.8604743373858383</v>
      </c>
    </row>
    <row r="96" spans="1:33" s="85" customFormat="1" ht="12.5">
      <c r="A96" s="725" t="s">
        <v>442</v>
      </c>
      <c r="B96" s="203">
        <v>2.0274236713469289</v>
      </c>
      <c r="C96" s="203">
        <v>1.5156952456648676</v>
      </c>
      <c r="D96" s="203">
        <v>1.4216280415118157</v>
      </c>
      <c r="E96" s="203">
        <v>1.4942296768911463</v>
      </c>
      <c r="F96" s="203">
        <v>1.4623661813052617</v>
      </c>
      <c r="G96" s="203">
        <v>1.4676841660517279</v>
      </c>
      <c r="H96" s="203">
        <v>1.5227130735058989</v>
      </c>
      <c r="I96" s="203">
        <v>1.4634615243451568</v>
      </c>
      <c r="J96" s="203">
        <v>1.4357043939907812</v>
      </c>
      <c r="K96" s="203">
        <v>1.4755975831503698</v>
      </c>
      <c r="L96" s="203">
        <v>1.4398860279010166</v>
      </c>
      <c r="M96" s="203">
        <v>1.4738750840375174</v>
      </c>
      <c r="N96" s="203">
        <v>1.5023682451635454</v>
      </c>
      <c r="O96" s="203">
        <v>1.468001305438648</v>
      </c>
      <c r="P96" s="203">
        <v>1.4664793971870558</v>
      </c>
      <c r="Q96" s="203">
        <v>1.4972934811459253</v>
      </c>
      <c r="R96" s="203">
        <v>1.5143465004461554</v>
      </c>
      <c r="S96" s="203">
        <v>1.4906179370988177</v>
      </c>
      <c r="T96" s="203">
        <v>1.5133585075805709</v>
      </c>
      <c r="U96" s="203">
        <v>1.5817974597446345</v>
      </c>
      <c r="V96" s="203">
        <v>1.5709543644860384</v>
      </c>
      <c r="W96" s="203">
        <v>1.524715256015331</v>
      </c>
      <c r="X96" s="203">
        <v>1.5684823543086936</v>
      </c>
      <c r="Y96" s="203">
        <v>1.5625533135116765</v>
      </c>
      <c r="Z96" s="203">
        <v>1.6018279722453763</v>
      </c>
      <c r="AA96" s="203">
        <v>1.5663086428515927</v>
      </c>
      <c r="AB96" s="203">
        <v>1.5484042808561922</v>
      </c>
      <c r="AC96" s="195" t="s">
        <v>358</v>
      </c>
      <c r="AD96" s="195" t="s">
        <v>358</v>
      </c>
    </row>
    <row r="97" spans="1:30" s="85" customFormat="1" ht="12.5">
      <c r="A97" s="725" t="s">
        <v>443</v>
      </c>
      <c r="B97" s="203">
        <v>10.019718626870752</v>
      </c>
      <c r="C97" s="203">
        <v>10.7345201616059</v>
      </c>
      <c r="D97" s="195" t="s">
        <v>358</v>
      </c>
      <c r="E97" s="195" t="s">
        <v>358</v>
      </c>
      <c r="F97" s="203">
        <v>10.485166832234729</v>
      </c>
      <c r="G97" s="195" t="s">
        <v>358</v>
      </c>
      <c r="H97" s="203">
        <v>10.322204957300796</v>
      </c>
      <c r="I97" s="195" t="s">
        <v>358</v>
      </c>
      <c r="J97" s="203">
        <v>10.745708481220818</v>
      </c>
      <c r="K97" s="195" t="s">
        <v>358</v>
      </c>
      <c r="L97" s="203">
        <v>10.285443849364498</v>
      </c>
      <c r="M97" s="195" t="s">
        <v>358</v>
      </c>
      <c r="N97" s="203">
        <v>10.414325939515301</v>
      </c>
      <c r="O97" s="195" t="s">
        <v>358</v>
      </c>
      <c r="P97" s="203">
        <v>10.11826727022714</v>
      </c>
      <c r="Q97" s="195" t="s">
        <v>358</v>
      </c>
      <c r="R97" s="203">
        <v>10.249006815314498</v>
      </c>
      <c r="S97" s="195" t="s">
        <v>358</v>
      </c>
      <c r="T97" s="203">
        <v>10.331917497448032</v>
      </c>
      <c r="U97" s="203">
        <v>10.431374068745978</v>
      </c>
      <c r="V97" s="203">
        <v>10.374636286133711</v>
      </c>
      <c r="W97" s="203">
        <v>10.291844642082518</v>
      </c>
      <c r="X97" s="203">
        <v>9.9611882065070478</v>
      </c>
      <c r="Y97" s="203">
        <v>9.8471264229130195</v>
      </c>
      <c r="Z97" s="203">
        <v>10.152066850841628</v>
      </c>
      <c r="AA97" s="203">
        <v>9.8643205843910593</v>
      </c>
      <c r="AB97" s="203">
        <v>9.8127921715787938</v>
      </c>
      <c r="AC97" s="203">
        <v>9.849934837249938</v>
      </c>
      <c r="AD97" s="195" t="s">
        <v>358</v>
      </c>
    </row>
    <row r="98" spans="1:30" s="85" customFormat="1" ht="12.5">
      <c r="A98" s="725" t="s">
        <v>444</v>
      </c>
      <c r="B98" s="203">
        <v>24.206429055699683</v>
      </c>
      <c r="C98" s="203">
        <v>25.332864660982192</v>
      </c>
      <c r="D98" s="203">
        <v>25.987227589667633</v>
      </c>
      <c r="E98" s="203">
        <v>25.326512080234917</v>
      </c>
      <c r="F98" s="203">
        <v>25.24253091449004</v>
      </c>
      <c r="G98" s="203">
        <v>25.428700723659887</v>
      </c>
      <c r="H98" s="203">
        <v>25.287076163159764</v>
      </c>
      <c r="I98" s="203">
        <v>25.501947117923358</v>
      </c>
      <c r="J98" s="203">
        <v>25.316599022862913</v>
      </c>
      <c r="K98" s="203">
        <v>24.922704396557837</v>
      </c>
      <c r="L98" s="203">
        <v>25.008647262202402</v>
      </c>
      <c r="M98" s="203">
        <v>24.413641849212741</v>
      </c>
      <c r="N98" s="203">
        <v>24.259631264631921</v>
      </c>
      <c r="O98" s="203">
        <v>23.400214332317219</v>
      </c>
      <c r="P98" s="203">
        <v>23.949017938017224</v>
      </c>
      <c r="Q98" s="203">
        <v>24.036885339476893</v>
      </c>
      <c r="R98" s="203">
        <v>24.363532836527593</v>
      </c>
      <c r="S98" s="203">
        <v>25.266994968996912</v>
      </c>
      <c r="T98" s="203">
        <v>25.657674456032076</v>
      </c>
      <c r="U98" s="203">
        <v>24.025268580622779</v>
      </c>
      <c r="V98" s="203">
        <v>23.946637140599599</v>
      </c>
      <c r="W98" s="203">
        <v>23.616502470822642</v>
      </c>
      <c r="X98" s="203">
        <v>23.267301122178189</v>
      </c>
      <c r="Y98" s="203">
        <v>22.747213818642816</v>
      </c>
      <c r="Z98" s="203">
        <v>23.381495225454636</v>
      </c>
      <c r="AA98" s="203">
        <v>22.855676368583698</v>
      </c>
      <c r="AB98" s="203">
        <v>22.807643702184201</v>
      </c>
      <c r="AC98" s="203">
        <v>22.006913780583851</v>
      </c>
      <c r="AD98" s="195" t="s">
        <v>358</v>
      </c>
    </row>
    <row r="99" spans="1:30" s="85" customFormat="1" ht="12.5">
      <c r="A99" s="725" t="s">
        <v>445</v>
      </c>
      <c r="B99" s="203">
        <v>4.4927283472522195</v>
      </c>
      <c r="C99" s="203">
        <v>4.8492341294292904</v>
      </c>
      <c r="D99" s="203">
        <v>4.9160954701633832</v>
      </c>
      <c r="E99" s="203">
        <v>5.0144115938199363</v>
      </c>
      <c r="F99" s="203">
        <v>5.0877437555227472</v>
      </c>
      <c r="G99" s="203">
        <v>5.2120330003753406</v>
      </c>
      <c r="H99" s="203">
        <v>5.2194186929185111</v>
      </c>
      <c r="I99" s="203">
        <v>5.1765159262596301</v>
      </c>
      <c r="J99" s="203">
        <v>5.4446053128114871</v>
      </c>
      <c r="K99" s="203">
        <v>5.4912161899688732</v>
      </c>
      <c r="L99" s="203">
        <v>5.3810828066553347</v>
      </c>
      <c r="M99" s="203">
        <v>5.3371062886362513</v>
      </c>
      <c r="N99" s="203">
        <v>5.3330945439174533</v>
      </c>
      <c r="O99" s="203">
        <v>4.9317854302954691</v>
      </c>
      <c r="P99" s="203">
        <v>5.0636082635802415</v>
      </c>
      <c r="Q99" s="203">
        <v>5.1460436602071393</v>
      </c>
      <c r="R99" s="203">
        <v>5.28849197600859</v>
      </c>
      <c r="S99" s="203">
        <v>5.3663903459492479</v>
      </c>
      <c r="T99" s="203">
        <v>5.3461338351317833</v>
      </c>
      <c r="U99" s="203">
        <v>5.4044021832897524</v>
      </c>
      <c r="V99" s="203">
        <v>5.2718518488283266</v>
      </c>
      <c r="W99" s="203">
        <v>5.1657009151962283</v>
      </c>
      <c r="X99" s="203">
        <v>5.0678656256601426</v>
      </c>
      <c r="Y99" s="203">
        <v>5.0856418457161094</v>
      </c>
      <c r="Z99" s="203">
        <v>5.2168079198501038</v>
      </c>
      <c r="AA99" s="203">
        <v>5.17811159761985</v>
      </c>
      <c r="AB99" s="203">
        <v>5.2096921483369716</v>
      </c>
      <c r="AC99" s="203">
        <v>5.1595883283737694</v>
      </c>
      <c r="AD99" s="195" t="s">
        <v>358</v>
      </c>
    </row>
    <row r="100" spans="1:30" s="85" customFormat="1" ht="12.5">
      <c r="A100" s="725" t="s">
        <v>446</v>
      </c>
      <c r="B100" s="203">
        <v>1.9330440817620966</v>
      </c>
      <c r="C100" s="203">
        <v>2.0008227854115637</v>
      </c>
      <c r="D100" s="203">
        <v>2.0626840684383989</v>
      </c>
      <c r="E100" s="203">
        <v>1.9441979188608045</v>
      </c>
      <c r="F100" s="203">
        <v>2.021865961218654</v>
      </c>
      <c r="G100" s="203">
        <v>1.9290409760703404</v>
      </c>
      <c r="H100" s="203">
        <v>1.9713557482846451</v>
      </c>
      <c r="I100" s="203">
        <v>1.9766305156638553</v>
      </c>
      <c r="J100" s="203">
        <v>1.9613372442501178</v>
      </c>
      <c r="K100" s="203">
        <v>1.941608832878803</v>
      </c>
      <c r="L100" s="203">
        <v>1.984379142041822</v>
      </c>
      <c r="M100" s="203">
        <v>1.9271684095025312</v>
      </c>
      <c r="N100" s="203">
        <v>1.9267211480100577</v>
      </c>
      <c r="O100" s="203">
        <v>1.9303797096460542</v>
      </c>
      <c r="P100" s="203">
        <v>2.3034004450223344</v>
      </c>
      <c r="Q100" s="203">
        <v>2.2852958280762663</v>
      </c>
      <c r="R100" s="203">
        <v>2.3733800409035437</v>
      </c>
      <c r="S100" s="203">
        <v>2.3847157005199713</v>
      </c>
      <c r="T100" s="203">
        <v>2.3218841046196821</v>
      </c>
      <c r="U100" s="203">
        <v>1.9526054492919811</v>
      </c>
      <c r="V100" s="203">
        <v>2.0843835364528664</v>
      </c>
      <c r="W100" s="203">
        <v>2.3436125986812395</v>
      </c>
      <c r="X100" s="203">
        <v>2.2316300814886016</v>
      </c>
      <c r="Y100" s="203">
        <v>2.1308863469175012</v>
      </c>
      <c r="Z100" s="203">
        <v>2.2904076090486494</v>
      </c>
      <c r="AA100" s="203">
        <v>2.2266006884845999</v>
      </c>
      <c r="AB100" s="203">
        <v>2.0908390089019182</v>
      </c>
      <c r="AC100" s="195" t="s">
        <v>358</v>
      </c>
      <c r="AD100" s="195" t="s">
        <v>358</v>
      </c>
    </row>
    <row r="101" spans="1:30" s="85" customFormat="1" ht="12.5">
      <c r="A101" s="725" t="s">
        <v>447</v>
      </c>
      <c r="B101" s="203">
        <v>5.7438550580632164</v>
      </c>
      <c r="C101" s="203">
        <v>4.5000041107238955</v>
      </c>
      <c r="D101" s="203">
        <v>3.5134611002033527</v>
      </c>
      <c r="E101" s="203">
        <v>3.557754942800349</v>
      </c>
      <c r="F101" s="203">
        <v>3.5645688003907772</v>
      </c>
      <c r="G101" s="203">
        <v>3.6551092437222685</v>
      </c>
      <c r="H101" s="203">
        <v>3.6888445980124254</v>
      </c>
      <c r="I101" s="203">
        <v>3.6965350403092287</v>
      </c>
      <c r="J101" s="203">
        <v>3.7555637830369526</v>
      </c>
      <c r="K101" s="203">
        <v>3.8208016716539057</v>
      </c>
      <c r="L101" s="203">
        <v>3.7356105690613193</v>
      </c>
      <c r="M101" s="203">
        <v>3.7624666132966693</v>
      </c>
      <c r="N101" s="203">
        <v>3.7327576609945368</v>
      </c>
      <c r="O101" s="203">
        <v>3.7148014829975877</v>
      </c>
      <c r="P101" s="203">
        <v>3.766285625242161</v>
      </c>
      <c r="Q101" s="203">
        <v>3.7768859934421601</v>
      </c>
      <c r="R101" s="203">
        <v>3.8001953192397457</v>
      </c>
      <c r="S101" s="203">
        <v>3.7994885355361983</v>
      </c>
      <c r="T101" s="203">
        <v>3.8481876470441803</v>
      </c>
      <c r="U101" s="203">
        <v>4.0093158881576416</v>
      </c>
      <c r="V101" s="203">
        <v>3.9557256377134116</v>
      </c>
      <c r="W101" s="203">
        <v>3.8643102182162341</v>
      </c>
      <c r="X101" s="203">
        <v>4.0355204457048393</v>
      </c>
      <c r="Y101" s="203">
        <v>4.0042018938112953</v>
      </c>
      <c r="Z101" s="203">
        <v>4.0127491478423298</v>
      </c>
      <c r="AA101" s="203">
        <v>4.0026478594907928</v>
      </c>
      <c r="AB101" s="203">
        <v>4.0512473910537219</v>
      </c>
      <c r="AC101" s="203">
        <v>4.0977358631051928</v>
      </c>
      <c r="AD101" s="195" t="s">
        <v>358</v>
      </c>
    </row>
    <row r="102" spans="1:30" s="85" customFormat="1" ht="12.5">
      <c r="A102" s="725" t="s">
        <v>448</v>
      </c>
      <c r="B102" s="203">
        <v>5.3139577431451963</v>
      </c>
      <c r="C102" s="203">
        <v>3.7825172941357472</v>
      </c>
      <c r="D102" s="203">
        <v>3.3466490779047757</v>
      </c>
      <c r="E102" s="203">
        <v>3.4015801582974015</v>
      </c>
      <c r="F102" s="203">
        <v>3.2361073759200005</v>
      </c>
      <c r="G102" s="203">
        <v>3.1588261865738301</v>
      </c>
      <c r="H102" s="203">
        <v>2.930341782531757</v>
      </c>
      <c r="I102" s="203">
        <v>2.6889285722900667</v>
      </c>
      <c r="J102" s="203">
        <v>2.5871572593617271</v>
      </c>
      <c r="K102" s="203">
        <v>2.8049847128801497</v>
      </c>
      <c r="L102" s="203">
        <v>2.8840334356661317</v>
      </c>
      <c r="M102" s="203">
        <v>2.9169416416271163</v>
      </c>
      <c r="N102" s="203">
        <v>2.9620846796908862</v>
      </c>
      <c r="O102" s="203">
        <v>2.9508903907948416</v>
      </c>
      <c r="P102" s="203">
        <v>3.0200904720905588</v>
      </c>
      <c r="Q102" s="203">
        <v>3.2105164211786144</v>
      </c>
      <c r="R102" s="203">
        <v>3.3017129042462541</v>
      </c>
      <c r="S102" s="203">
        <v>3.3506776865071051</v>
      </c>
      <c r="T102" s="203">
        <v>3.2468647473580634</v>
      </c>
      <c r="U102" s="203">
        <v>3.3817750837042762</v>
      </c>
      <c r="V102" s="203">
        <v>3.4221608241806112</v>
      </c>
      <c r="W102" s="203">
        <v>3.4381611223668758</v>
      </c>
      <c r="X102" s="203">
        <v>3.5502324470306159</v>
      </c>
      <c r="Y102" s="203">
        <v>3.4365395344438667</v>
      </c>
      <c r="Z102" s="203">
        <v>3.4825023345171369</v>
      </c>
      <c r="AA102" s="203">
        <v>3.394886150309735</v>
      </c>
      <c r="AB102" s="203">
        <v>3.4293582226325077</v>
      </c>
      <c r="AC102" s="203">
        <v>3.4166608408088788</v>
      </c>
      <c r="AD102" s="195" t="s">
        <v>358</v>
      </c>
    </row>
    <row r="103" spans="1:30" s="85" customFormat="1" ht="14.5">
      <c r="A103" s="725" t="s">
        <v>495</v>
      </c>
      <c r="B103" s="203">
        <v>3.2297776391742543</v>
      </c>
      <c r="C103" s="203">
        <v>3.3611841105680087</v>
      </c>
      <c r="D103" s="203">
        <v>3.4489056693079032</v>
      </c>
      <c r="E103" s="203">
        <v>3.4468482117765165</v>
      </c>
      <c r="F103" s="203">
        <v>3.4131645819726564</v>
      </c>
      <c r="G103" s="203">
        <v>3.3336883998482332</v>
      </c>
      <c r="H103" s="203">
        <v>3.3676935927505554</v>
      </c>
      <c r="I103" s="203">
        <v>3.3111888678166226</v>
      </c>
      <c r="J103" s="203">
        <v>3.2773899371607826</v>
      </c>
      <c r="K103" s="203">
        <v>3.2593878169317207</v>
      </c>
      <c r="L103" s="203">
        <v>3.2213551190954512</v>
      </c>
      <c r="M103" s="203">
        <v>3.1997940716314259</v>
      </c>
      <c r="N103" s="203">
        <v>3.0940219612679916</v>
      </c>
      <c r="O103" s="203">
        <v>3.1083990195301796</v>
      </c>
      <c r="P103" s="203">
        <v>3.0738766841520926</v>
      </c>
      <c r="Q103" s="203">
        <v>2.9960188761306075</v>
      </c>
      <c r="R103" s="203">
        <v>2.9613180809206718</v>
      </c>
      <c r="S103" s="203">
        <v>2.8992675857952976</v>
      </c>
      <c r="T103" s="203">
        <v>2.8870418341420261</v>
      </c>
      <c r="U103" s="203">
        <v>2.9528251202520832</v>
      </c>
      <c r="V103" s="203">
        <v>2.8963839602899428</v>
      </c>
      <c r="W103" s="203">
        <v>2.8978587134428744</v>
      </c>
      <c r="X103" s="203">
        <v>2.9153984739518144</v>
      </c>
      <c r="Y103" s="203">
        <v>2.9138942603018703</v>
      </c>
      <c r="Z103" s="203">
        <v>2.8970177710405145</v>
      </c>
      <c r="AA103" s="203">
        <v>2.8681452034760704</v>
      </c>
      <c r="AB103" s="203">
        <v>2.8335579904593566</v>
      </c>
      <c r="AC103" s="203">
        <v>2.8498192864494225</v>
      </c>
      <c r="AD103" s="203">
        <v>2.9018144566490283</v>
      </c>
    </row>
    <row r="104" spans="1:30" s="85" customFormat="1" ht="12.5">
      <c r="A104" s="725" t="s">
        <v>450</v>
      </c>
      <c r="B104" s="203">
        <v>3.2508602485868741</v>
      </c>
      <c r="C104" s="203">
        <v>2.5870226902349587</v>
      </c>
      <c r="D104" s="203">
        <v>2.3713273963957651</v>
      </c>
      <c r="E104" s="203">
        <v>2.2478355926135101</v>
      </c>
      <c r="F104" s="203">
        <v>2.1242364202172328</v>
      </c>
      <c r="G104" s="203">
        <v>2.1762160292378501</v>
      </c>
      <c r="H104" s="203">
        <v>2.1639771653049231</v>
      </c>
      <c r="I104" s="203">
        <v>2.1355256349638423</v>
      </c>
      <c r="J104" s="203">
        <v>2.1632629158724659</v>
      </c>
      <c r="K104" s="203">
        <v>2.2146779237215508</v>
      </c>
      <c r="L104" s="203">
        <v>2.2166880913007811</v>
      </c>
      <c r="M104" s="203">
        <v>2.2558254296578397</v>
      </c>
      <c r="N104" s="203">
        <v>2.3741352604261681</v>
      </c>
      <c r="O104" s="203">
        <v>2.3861658067991049</v>
      </c>
      <c r="P104" s="203">
        <v>2.3846898076448753</v>
      </c>
      <c r="Q104" s="203">
        <v>2.4172693205926423</v>
      </c>
      <c r="R104" s="203">
        <v>2.3841654082880983</v>
      </c>
      <c r="S104" s="203">
        <v>2.4215446265885667</v>
      </c>
      <c r="T104" s="203">
        <v>2.3814815375274656</v>
      </c>
      <c r="U104" s="203">
        <v>2.3756084363710523</v>
      </c>
      <c r="V104" s="203">
        <v>2.3579208346728855</v>
      </c>
      <c r="W104" s="203">
        <v>2.327268539755222</v>
      </c>
      <c r="X104" s="203">
        <v>2.3503954197476991</v>
      </c>
      <c r="Y104" s="203">
        <v>2.3390712475900277</v>
      </c>
      <c r="Z104" s="203">
        <v>2.3302194854210367</v>
      </c>
      <c r="AA104" s="203">
        <v>2.3182895149492144</v>
      </c>
      <c r="AB104" s="203">
        <v>2.3417270313366787</v>
      </c>
      <c r="AC104" s="203">
        <v>2.2905489028976511</v>
      </c>
      <c r="AD104" s="195" t="s">
        <v>358</v>
      </c>
    </row>
    <row r="105" spans="1:30" s="85" customFormat="1" ht="20.25" customHeight="1">
      <c r="A105" s="716" t="s">
        <v>451</v>
      </c>
      <c r="B105" s="204">
        <v>100</v>
      </c>
      <c r="C105" s="204">
        <v>100</v>
      </c>
      <c r="D105" s="204">
        <v>100</v>
      </c>
      <c r="E105" s="204">
        <v>100</v>
      </c>
      <c r="F105" s="204">
        <v>100</v>
      </c>
      <c r="G105" s="204">
        <v>100</v>
      </c>
      <c r="H105" s="204">
        <v>100</v>
      </c>
      <c r="I105" s="204">
        <v>100</v>
      </c>
      <c r="J105" s="204">
        <v>100</v>
      </c>
      <c r="K105" s="204">
        <v>100</v>
      </c>
      <c r="L105" s="204">
        <v>100</v>
      </c>
      <c r="M105" s="204">
        <v>100</v>
      </c>
      <c r="N105" s="204">
        <v>100</v>
      </c>
      <c r="O105" s="204">
        <v>100</v>
      </c>
      <c r="P105" s="204">
        <v>100</v>
      </c>
      <c r="Q105" s="204">
        <v>100</v>
      </c>
      <c r="R105" s="204">
        <v>100</v>
      </c>
      <c r="S105" s="204">
        <v>100</v>
      </c>
      <c r="T105" s="204">
        <v>100</v>
      </c>
      <c r="U105" s="204">
        <v>100</v>
      </c>
      <c r="V105" s="204">
        <v>100</v>
      </c>
      <c r="W105" s="204">
        <v>100</v>
      </c>
      <c r="X105" s="204">
        <v>100</v>
      </c>
      <c r="Y105" s="204">
        <v>100</v>
      </c>
      <c r="Z105" s="204">
        <v>100</v>
      </c>
      <c r="AA105" s="204">
        <v>100</v>
      </c>
      <c r="AB105" s="204">
        <v>100</v>
      </c>
      <c r="AC105" s="204">
        <v>100</v>
      </c>
      <c r="AD105" s="204">
        <v>100</v>
      </c>
    </row>
    <row r="106" spans="1:30" ht="12.75" customHeight="1">
      <c r="A106" s="97"/>
      <c r="B106" s="205"/>
      <c r="C106" s="71"/>
      <c r="D106" s="71"/>
      <c r="E106" s="71"/>
      <c r="F106" s="71"/>
      <c r="G106" s="71"/>
      <c r="H106" s="71"/>
      <c r="I106" s="71"/>
      <c r="J106" s="71"/>
    </row>
    <row r="107" spans="1:30" s="23" customFormat="1" ht="20.149999999999999" customHeight="1">
      <c r="B107" s="1270" t="s">
        <v>499</v>
      </c>
      <c r="C107" s="1270"/>
      <c r="D107" s="1270"/>
      <c r="E107" s="1270"/>
      <c r="F107" s="61"/>
      <c r="G107" s="61"/>
    </row>
    <row r="108" spans="1:30" s="83" customFormat="1" ht="40" customHeight="1">
      <c r="B108" s="1270" t="s">
        <v>1564</v>
      </c>
      <c r="C108" s="1270"/>
      <c r="D108" s="1270"/>
      <c r="E108" s="1270"/>
      <c r="F108" s="110"/>
      <c r="G108" s="110"/>
    </row>
  </sheetData>
  <sheetProtection selectLockedCells="1"/>
  <mergeCells count="42">
    <mergeCell ref="AD7:AG7"/>
    <mergeCell ref="AD27:AG27"/>
    <mergeCell ref="AD47:AG47"/>
    <mergeCell ref="AD67:AG67"/>
    <mergeCell ref="AD87:AG87"/>
    <mergeCell ref="Z7:AC7"/>
    <mergeCell ref="B27:E27"/>
    <mergeCell ref="F27:I27"/>
    <mergeCell ref="J27:M27"/>
    <mergeCell ref="N27:Q27"/>
    <mergeCell ref="R27:U27"/>
    <mergeCell ref="V27:Y27"/>
    <mergeCell ref="Z27:AC27"/>
    <mergeCell ref="B7:E7"/>
    <mergeCell ref="F7:I7"/>
    <mergeCell ref="J7:M7"/>
    <mergeCell ref="N7:Q7"/>
    <mergeCell ref="R7:U7"/>
    <mergeCell ref="V7:Y7"/>
    <mergeCell ref="Z47:AC47"/>
    <mergeCell ref="B67:E67"/>
    <mergeCell ref="F67:I67"/>
    <mergeCell ref="J67:M67"/>
    <mergeCell ref="N67:Q67"/>
    <mergeCell ref="R67:U67"/>
    <mergeCell ref="V67:Y67"/>
    <mergeCell ref="Z67:AC67"/>
    <mergeCell ref="B47:E47"/>
    <mergeCell ref="F47:I47"/>
    <mergeCell ref="J47:M47"/>
    <mergeCell ref="N47:Q47"/>
    <mergeCell ref="R47:U47"/>
    <mergeCell ref="V47:Y47"/>
    <mergeCell ref="Z87:AC87"/>
    <mergeCell ref="B107:E107"/>
    <mergeCell ref="B108:E108"/>
    <mergeCell ref="B87:E87"/>
    <mergeCell ref="F87:I87"/>
    <mergeCell ref="J87:M87"/>
    <mergeCell ref="N87:Q87"/>
    <mergeCell ref="R87:U87"/>
    <mergeCell ref="V87:Y8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&amp;"Arial,Fett"Endenergieverbrauch 1990 – 2018 nach Bundesländern</oddHeader>
    <oddFooter>&amp;CStatistische Ämter der Länder – Indikatoren und Kennzahlen, UGRdL 2020</oddFooter>
  </headerFooter>
  <rowBreaks count="2" manualBreakCount="2">
    <brk id="45" max="16383" man="1"/>
    <brk id="85" max="16383" man="1"/>
  </rowBreaks>
  <colBreaks count="6" manualBreakCount="6">
    <brk id="5" max="1048575" man="1"/>
    <brk id="9" max="1048575" man="1"/>
    <brk id="13" max="1048575" man="1"/>
    <brk id="17" max="1048575" man="1"/>
    <brk id="21" max="1048575" man="1"/>
    <brk id="25"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autoPageBreaks="0"/>
  </sheetPr>
  <dimension ref="A1:AG69"/>
  <sheetViews>
    <sheetView showGridLines="0" showRowColHeaders="0" zoomScaleNormal="100" workbookViewId="0">
      <pane xSplit="1" ySplit="5" topLeftCell="B6" activePane="bottomRight" state="frozen"/>
      <selection activeCell="C72" sqref="C72"/>
      <selection pane="topRight" activeCell="C72" sqref="C72"/>
      <selection pane="bottomLeft" activeCell="C72" sqref="C72"/>
      <selection pane="bottomRight"/>
    </sheetView>
  </sheetViews>
  <sheetFormatPr baseColWidth="10" defaultColWidth="11.453125" defaultRowHeight="12.75" customHeight="1"/>
  <cols>
    <col min="1" max="1" width="25.54296875" style="672" customWidth="1"/>
    <col min="2" max="27" width="14.7265625" style="70" customWidth="1"/>
    <col min="28" max="28" width="14.7265625" style="278" customWidth="1"/>
    <col min="29" max="29" width="14.7265625" style="70" customWidth="1"/>
    <col min="30" max="30" width="14.7265625" style="672" customWidth="1"/>
    <col min="31" max="16384" width="11.453125" style="70"/>
  </cols>
  <sheetData>
    <row r="1" spans="1:33" ht="12.75" customHeight="1">
      <c r="A1" s="123" t="s">
        <v>322</v>
      </c>
    </row>
    <row r="3" spans="1:33" s="672" customFormat="1" ht="12.75" customHeight="1">
      <c r="A3" s="208" t="s">
        <v>630</v>
      </c>
      <c r="B3" s="207" t="s">
        <v>1218</v>
      </c>
      <c r="C3" s="208"/>
      <c r="D3" s="208"/>
      <c r="E3" s="208"/>
      <c r="F3" s="208"/>
      <c r="G3" s="208"/>
      <c r="H3" s="208"/>
      <c r="I3" s="208"/>
      <c r="J3" s="208"/>
    </row>
    <row r="4" spans="1:33" ht="12.75" customHeight="1">
      <c r="A4" s="265"/>
      <c r="B4" s="183"/>
      <c r="C4" s="183"/>
      <c r="D4" s="183"/>
      <c r="E4" s="183"/>
      <c r="F4" s="186"/>
      <c r="G4" s="187"/>
      <c r="H4" s="187"/>
      <c r="I4" s="187"/>
      <c r="J4" s="183"/>
      <c r="K4" s="185"/>
      <c r="L4" s="185"/>
      <c r="M4" s="185"/>
      <c r="N4" s="185"/>
      <c r="O4" s="185"/>
      <c r="P4" s="185"/>
      <c r="Q4" s="185"/>
      <c r="R4" s="185"/>
      <c r="S4" s="185"/>
      <c r="T4" s="185"/>
      <c r="U4" s="185"/>
      <c r="V4" s="185"/>
      <c r="W4" s="185"/>
      <c r="X4" s="185"/>
      <c r="Y4" s="185"/>
      <c r="Z4" s="185"/>
      <c r="AA4" s="185"/>
      <c r="AB4" s="281"/>
      <c r="AC4" s="185"/>
      <c r="AD4" s="516"/>
    </row>
    <row r="5" spans="1:33" ht="17.5" customHeight="1">
      <c r="A5" s="684" t="s">
        <v>433</v>
      </c>
      <c r="B5" s="188">
        <v>1990</v>
      </c>
      <c r="C5" s="188">
        <v>1991</v>
      </c>
      <c r="D5" s="188">
        <v>1992</v>
      </c>
      <c r="E5" s="188">
        <v>1993</v>
      </c>
      <c r="F5" s="188">
        <v>1994</v>
      </c>
      <c r="G5" s="188">
        <v>1995</v>
      </c>
      <c r="H5" s="188">
        <v>1996</v>
      </c>
      <c r="I5" s="188">
        <v>1997</v>
      </c>
      <c r="J5" s="188">
        <v>1998</v>
      </c>
      <c r="K5" s="188">
        <v>1999</v>
      </c>
      <c r="L5" s="188">
        <v>2000</v>
      </c>
      <c r="M5" s="188">
        <v>2001</v>
      </c>
      <c r="N5" s="188">
        <v>2002</v>
      </c>
      <c r="O5" s="188">
        <v>2003</v>
      </c>
      <c r="P5" s="188">
        <v>2004</v>
      </c>
      <c r="Q5" s="188">
        <v>2005</v>
      </c>
      <c r="R5" s="188">
        <v>2006</v>
      </c>
      <c r="S5" s="188">
        <v>2007</v>
      </c>
      <c r="T5" s="188">
        <v>2008</v>
      </c>
      <c r="U5" s="188">
        <v>2009</v>
      </c>
      <c r="V5" s="188">
        <v>2010</v>
      </c>
      <c r="W5" s="188">
        <v>2011</v>
      </c>
      <c r="X5" s="188">
        <v>2012</v>
      </c>
      <c r="Y5" s="188">
        <v>2013</v>
      </c>
      <c r="Z5" s="188">
        <v>2014</v>
      </c>
      <c r="AA5" s="188">
        <v>2015</v>
      </c>
      <c r="AB5" s="280">
        <v>2016</v>
      </c>
      <c r="AC5" s="188">
        <v>2017</v>
      </c>
      <c r="AD5" s="765">
        <v>2018</v>
      </c>
    </row>
    <row r="6" spans="1:33" ht="12.75" customHeight="1">
      <c r="A6" s="208"/>
      <c r="B6" s="183"/>
      <c r="C6" s="183"/>
      <c r="D6" s="183"/>
      <c r="E6" s="183"/>
      <c r="F6" s="186"/>
      <c r="G6" s="187"/>
      <c r="H6" s="187"/>
      <c r="I6" s="187"/>
      <c r="J6" s="183"/>
      <c r="K6" s="185"/>
      <c r="L6" s="185"/>
      <c r="M6" s="185"/>
      <c r="N6" s="185"/>
      <c r="O6" s="185"/>
      <c r="P6" s="185"/>
      <c r="Q6" s="185"/>
      <c r="R6" s="185"/>
      <c r="S6" s="185"/>
      <c r="T6" s="185"/>
      <c r="U6" s="185"/>
      <c r="V6" s="185"/>
      <c r="W6" s="185"/>
      <c r="X6" s="185"/>
      <c r="Y6" s="185"/>
      <c r="Z6" s="185"/>
      <c r="AA6" s="185"/>
      <c r="AB6" s="281"/>
      <c r="AC6" s="185"/>
      <c r="AD6" s="516"/>
    </row>
    <row r="7" spans="1:33" ht="13">
      <c r="B7" s="1295" t="s">
        <v>500</v>
      </c>
      <c r="C7" s="1295"/>
      <c r="D7" s="1295"/>
      <c r="E7" s="1295"/>
      <c r="F7" s="1295" t="s">
        <v>500</v>
      </c>
      <c r="G7" s="1295"/>
      <c r="H7" s="1295"/>
      <c r="I7" s="1295"/>
      <c r="J7" s="1295" t="s">
        <v>500</v>
      </c>
      <c r="K7" s="1295"/>
      <c r="L7" s="1295"/>
      <c r="M7" s="1295"/>
      <c r="N7" s="1295" t="s">
        <v>500</v>
      </c>
      <c r="O7" s="1295"/>
      <c r="P7" s="1295"/>
      <c r="Q7" s="1295"/>
      <c r="R7" s="1295" t="s">
        <v>500</v>
      </c>
      <c r="S7" s="1295"/>
      <c r="T7" s="1295"/>
      <c r="U7" s="1295"/>
      <c r="V7" s="1295" t="s">
        <v>500</v>
      </c>
      <c r="W7" s="1295"/>
      <c r="X7" s="1295"/>
      <c r="Y7" s="1295"/>
      <c r="Z7" s="1295" t="s">
        <v>500</v>
      </c>
      <c r="AA7" s="1295"/>
      <c r="AB7" s="1295"/>
      <c r="AC7" s="1295"/>
      <c r="AD7" s="1295" t="s">
        <v>500</v>
      </c>
      <c r="AE7" s="1295"/>
      <c r="AF7" s="1295"/>
      <c r="AG7" s="1295"/>
    </row>
    <row r="8" spans="1:33" ht="12.75" customHeight="1">
      <c r="A8" s="210"/>
      <c r="B8" s="185"/>
      <c r="C8" s="189"/>
      <c r="D8" s="189"/>
      <c r="E8" s="189"/>
      <c r="F8" s="189"/>
      <c r="G8" s="189"/>
      <c r="H8" s="189"/>
      <c r="I8" s="189"/>
      <c r="J8" s="189"/>
      <c r="K8" s="185"/>
      <c r="L8" s="185"/>
      <c r="M8" s="185"/>
      <c r="N8" s="185"/>
      <c r="O8" s="185"/>
      <c r="P8" s="185"/>
      <c r="Q8" s="185"/>
      <c r="R8" s="185"/>
      <c r="S8" s="185"/>
      <c r="T8" s="185"/>
      <c r="U8" s="185"/>
      <c r="V8" s="185"/>
      <c r="W8" s="185"/>
      <c r="X8" s="185"/>
      <c r="Y8" s="185"/>
      <c r="Z8" s="185"/>
      <c r="AA8" s="185"/>
      <c r="AB8" s="281"/>
      <c r="AC8" s="185"/>
      <c r="AD8" s="516"/>
    </row>
    <row r="9" spans="1:33" ht="14.5">
      <c r="A9" s="81" t="s">
        <v>490</v>
      </c>
      <c r="B9" s="1087">
        <v>100.44096127068899</v>
      </c>
      <c r="C9" s="1087">
        <v>104.07812283389134</v>
      </c>
      <c r="D9" s="1087">
        <v>103.54740010652279</v>
      </c>
      <c r="E9" s="1087">
        <v>104.38642445314409</v>
      </c>
      <c r="F9" s="1087">
        <v>100.77502424157656</v>
      </c>
      <c r="G9" s="1087">
        <v>102.77534183730613</v>
      </c>
      <c r="H9" s="1087">
        <v>106.48828058449516</v>
      </c>
      <c r="I9" s="1087">
        <v>104.27020018735814</v>
      </c>
      <c r="J9" s="1087">
        <v>106.31107635785342</v>
      </c>
      <c r="K9" s="1087">
        <v>105.59440484928044</v>
      </c>
      <c r="L9" s="1087">
        <v>102.60978470649346</v>
      </c>
      <c r="M9" s="1087">
        <v>107.49339392389921</v>
      </c>
      <c r="N9" s="1087">
        <v>100.23387394203127</v>
      </c>
      <c r="O9" s="1087">
        <v>106.78301606457423</v>
      </c>
      <c r="P9" s="1087">
        <v>106.0385943766122</v>
      </c>
      <c r="Q9" s="1087">
        <v>107.11704412513369</v>
      </c>
      <c r="R9" s="1087">
        <v>108.74309620344306</v>
      </c>
      <c r="S9" s="1087">
        <v>101.10559109241964</v>
      </c>
      <c r="T9" s="1087">
        <v>104.70484744858003</v>
      </c>
      <c r="U9" s="1087">
        <v>98.934388640596069</v>
      </c>
      <c r="V9" s="1087">
        <v>101.61039257067804</v>
      </c>
      <c r="W9" s="1087">
        <v>97.776822445258063</v>
      </c>
      <c r="X9" s="1087">
        <v>95.987742856882647</v>
      </c>
      <c r="Y9" s="1087">
        <v>99.984790845828783</v>
      </c>
      <c r="Z9" s="1087">
        <v>93.191791688202727</v>
      </c>
      <c r="AA9" s="1087">
        <v>94.880770070088985</v>
      </c>
      <c r="AB9" s="1087">
        <v>95.98004656458059</v>
      </c>
      <c r="AC9" s="1087">
        <v>95.191547081075242</v>
      </c>
      <c r="AD9" s="1087">
        <v>94.025266601774206</v>
      </c>
    </row>
    <row r="10" spans="1:33" ht="14.25" customHeight="1">
      <c r="A10" s="725" t="s">
        <v>436</v>
      </c>
      <c r="B10" s="1087">
        <v>105.40217058014204</v>
      </c>
      <c r="C10" s="1087">
        <v>109.5411404068316</v>
      </c>
      <c r="D10" s="1087">
        <v>107.58500274534832</v>
      </c>
      <c r="E10" s="1087">
        <v>110.69679638223616</v>
      </c>
      <c r="F10" s="1087">
        <v>107.6305765394949</v>
      </c>
      <c r="G10" s="1087">
        <v>112.18842562267045</v>
      </c>
      <c r="H10" s="1087">
        <v>116.20172720759639</v>
      </c>
      <c r="I10" s="1087">
        <v>113.66528985229124</v>
      </c>
      <c r="J10" s="1087">
        <v>115.2744227314784</v>
      </c>
      <c r="K10" s="1087">
        <v>114.79376835850496</v>
      </c>
      <c r="L10" s="1087">
        <v>113.19303415534363</v>
      </c>
      <c r="M10" s="1087">
        <v>116.4765156426606</v>
      </c>
      <c r="N10" s="1087">
        <v>111.72406106032922</v>
      </c>
      <c r="O10" s="1087">
        <v>110.49967010509755</v>
      </c>
      <c r="P10" s="1087">
        <v>109.79292379701579</v>
      </c>
      <c r="Q10" s="1087">
        <v>107.16135098160419</v>
      </c>
      <c r="R10" s="1087">
        <v>110.87686469327765</v>
      </c>
      <c r="S10" s="1087">
        <v>102.20036828467396</v>
      </c>
      <c r="T10" s="1087">
        <v>108.62275888246303</v>
      </c>
      <c r="U10" s="1087">
        <v>105.50947800939983</v>
      </c>
      <c r="V10" s="1087">
        <v>113.54568879236358</v>
      </c>
      <c r="W10" s="1087">
        <v>112.08881894290261</v>
      </c>
      <c r="X10" s="1087">
        <v>111.04337216130438</v>
      </c>
      <c r="Y10" s="1087">
        <v>111.37699392480825</v>
      </c>
      <c r="Z10" s="1087">
        <v>105.3494885240292</v>
      </c>
      <c r="AA10" s="1087">
        <v>106.95751946283157</v>
      </c>
      <c r="AB10" s="1087">
        <v>109.44497787056284</v>
      </c>
      <c r="AC10" s="1087">
        <v>109.80443541326589</v>
      </c>
      <c r="AD10" s="1087" t="s">
        <v>493</v>
      </c>
    </row>
    <row r="11" spans="1:33" ht="14.25" customHeight="1">
      <c r="A11" s="725" t="s">
        <v>437</v>
      </c>
      <c r="B11" s="1087">
        <v>76.438599922869628</v>
      </c>
      <c r="C11" s="1087">
        <v>79.954757695030537</v>
      </c>
      <c r="D11" s="1087">
        <v>69.631672789423888</v>
      </c>
      <c r="E11" s="1087">
        <v>79.524216756060454</v>
      </c>
      <c r="F11" s="1087">
        <v>76.662479490908197</v>
      </c>
      <c r="G11" s="1087">
        <v>76.060876670417187</v>
      </c>
      <c r="H11" s="1087">
        <v>79.215371964138356</v>
      </c>
      <c r="I11" s="1087">
        <v>75.18333862713277</v>
      </c>
      <c r="J11" s="1087">
        <v>73.907148013313076</v>
      </c>
      <c r="K11" s="1087">
        <v>80.109868064712288</v>
      </c>
      <c r="L11" s="1087">
        <v>81.903640530270181</v>
      </c>
      <c r="M11" s="1087">
        <v>84.23670485330571</v>
      </c>
      <c r="N11" s="1087">
        <v>80.725201971373039</v>
      </c>
      <c r="O11" s="1087">
        <v>84.17852415920548</v>
      </c>
      <c r="P11" s="1087">
        <v>82.854104125244717</v>
      </c>
      <c r="Q11" s="1087">
        <v>79.473860532070248</v>
      </c>
      <c r="R11" s="1087">
        <v>81.04341813967622</v>
      </c>
      <c r="S11" s="1087">
        <v>71.279546482067488</v>
      </c>
      <c r="T11" s="1087">
        <v>75.914325136224747</v>
      </c>
      <c r="U11" s="1087">
        <v>76.235422548539219</v>
      </c>
      <c r="V11" s="1087">
        <v>82.762332959745336</v>
      </c>
      <c r="W11" s="1087">
        <v>73.048257895807424</v>
      </c>
      <c r="X11" s="1087">
        <v>72.701156953153628</v>
      </c>
      <c r="Y11" s="1087">
        <v>74.174872412775429</v>
      </c>
      <c r="Z11" s="1087">
        <v>67.753456659034271</v>
      </c>
      <c r="AA11" s="1087">
        <v>65.436598096376471</v>
      </c>
      <c r="AB11" s="1087">
        <v>66.497313889417441</v>
      </c>
      <c r="AC11" s="1087">
        <v>65.607996404019516</v>
      </c>
      <c r="AD11" s="1087" t="s">
        <v>493</v>
      </c>
    </row>
    <row r="12" spans="1:33" ht="14.25" customHeight="1">
      <c r="A12" s="725" t="s">
        <v>438</v>
      </c>
      <c r="B12" s="1087">
        <v>141.23732784607054</v>
      </c>
      <c r="C12" s="1087">
        <v>105.34094083222809</v>
      </c>
      <c r="D12" s="1087">
        <v>96.491231523447752</v>
      </c>
      <c r="E12" s="1087">
        <v>100.69716821998286</v>
      </c>
      <c r="F12" s="1087">
        <v>98.4383638406362</v>
      </c>
      <c r="G12" s="1087">
        <v>108.00595314540652</v>
      </c>
      <c r="H12" s="1087">
        <v>108.4669358716645</v>
      </c>
      <c r="I12" s="1087">
        <v>110.95761617242134</v>
      </c>
      <c r="J12" s="1087">
        <v>113.91646899342943</v>
      </c>
      <c r="K12" s="1087">
        <v>106.45423110567921</v>
      </c>
      <c r="L12" s="1087">
        <v>111.16529665497576</v>
      </c>
      <c r="M12" s="1087">
        <v>116.22504001972898</v>
      </c>
      <c r="N12" s="1087">
        <v>120.05496622017279</v>
      </c>
      <c r="O12" s="1087">
        <v>116.07676963556254</v>
      </c>
      <c r="P12" s="1087">
        <v>118.39277272575474</v>
      </c>
      <c r="Q12" s="1087">
        <v>118.57179557812744</v>
      </c>
      <c r="R12" s="1087">
        <v>124.83258273191633</v>
      </c>
      <c r="S12" s="1087">
        <v>119.34126357813658</v>
      </c>
      <c r="T12" s="1087">
        <v>116.72629137071603</v>
      </c>
      <c r="U12" s="1087">
        <v>112.7210052804993</v>
      </c>
      <c r="V12" s="1087">
        <v>120.97028296684584</v>
      </c>
      <c r="W12" s="1087">
        <v>120.28715022845009</v>
      </c>
      <c r="X12" s="1087">
        <v>121.04591795691022</v>
      </c>
      <c r="Y12" s="1087">
        <v>126.45860525559415</v>
      </c>
      <c r="Z12" s="1087">
        <v>121.821364357985</v>
      </c>
      <c r="AA12" s="1087">
        <v>118.73500598256256</v>
      </c>
      <c r="AB12" s="1087">
        <v>123.69009279927558</v>
      </c>
      <c r="AC12" s="1087">
        <v>127.24484399295976</v>
      </c>
      <c r="AD12" s="1087" t="s">
        <v>493</v>
      </c>
    </row>
    <row r="13" spans="1:33" ht="14.25" customHeight="1">
      <c r="A13" s="725" t="s">
        <v>716</v>
      </c>
      <c r="B13" s="1087">
        <v>174.15622544150213</v>
      </c>
      <c r="C13" s="1087">
        <v>178.15477452422994</v>
      </c>
      <c r="D13" s="1087">
        <v>173.20576858173703</v>
      </c>
      <c r="E13" s="1087">
        <v>168.16622103126491</v>
      </c>
      <c r="F13" s="1087">
        <v>179.58428501674538</v>
      </c>
      <c r="G13" s="1087">
        <v>178.71484987579657</v>
      </c>
      <c r="H13" s="1087">
        <v>187.87218884883467</v>
      </c>
      <c r="I13" s="1087">
        <v>186.6970578559941</v>
      </c>
      <c r="J13" s="1087">
        <v>180.19416699006186</v>
      </c>
      <c r="K13" s="1087">
        <v>173.55580133417175</v>
      </c>
      <c r="L13" s="1087">
        <v>188.12769697957069</v>
      </c>
      <c r="M13" s="1087">
        <v>191.65441409770904</v>
      </c>
      <c r="N13" s="1087">
        <v>185.42385904260271</v>
      </c>
      <c r="O13" s="1087">
        <v>189.76627360287432</v>
      </c>
      <c r="P13" s="1087">
        <v>167.01735484265711</v>
      </c>
      <c r="Q13" s="1087">
        <v>146.93535242481411</v>
      </c>
      <c r="R13" s="1087">
        <v>156.92021899900851</v>
      </c>
      <c r="S13" s="1087">
        <v>173.73178116753257</v>
      </c>
      <c r="T13" s="1087">
        <v>171.27462861876484</v>
      </c>
      <c r="U13" s="1087">
        <v>159.5377530313161</v>
      </c>
      <c r="V13" s="1087">
        <v>178.79226189821713</v>
      </c>
      <c r="W13" s="1087">
        <v>173.87323687267286</v>
      </c>
      <c r="X13" s="1087">
        <v>170.9977064137737</v>
      </c>
      <c r="Y13" s="1087">
        <v>169.20832228006213</v>
      </c>
      <c r="Z13" s="1087">
        <v>178.70347423556788</v>
      </c>
      <c r="AA13" s="1087">
        <v>173.60887350392764</v>
      </c>
      <c r="AB13" s="1087">
        <v>172.7001169607226</v>
      </c>
      <c r="AC13" s="1087">
        <v>164.39616470843205</v>
      </c>
      <c r="AD13" s="1087">
        <v>171.39330784510176</v>
      </c>
    </row>
    <row r="14" spans="1:33" ht="14.25" customHeight="1">
      <c r="A14" s="725" t="s">
        <v>440</v>
      </c>
      <c r="B14" s="1087">
        <v>122.48640971232076</v>
      </c>
      <c r="C14" s="1087">
        <v>126.36688393897083</v>
      </c>
      <c r="D14" s="1087">
        <v>119.5414054160027</v>
      </c>
      <c r="E14" s="1087">
        <v>122.4205304632285</v>
      </c>
      <c r="F14" s="1087">
        <v>120.86620455302426</v>
      </c>
      <c r="G14" s="1087">
        <v>121.12268278675421</v>
      </c>
      <c r="H14" s="1087">
        <v>128.24925633008982</v>
      </c>
      <c r="I14" s="1087">
        <v>124.11908092288489</v>
      </c>
      <c r="J14" s="1087" t="s">
        <v>493</v>
      </c>
      <c r="K14" s="1087" t="s">
        <v>493</v>
      </c>
      <c r="L14" s="1087" t="s">
        <v>493</v>
      </c>
      <c r="M14" s="1087" t="s">
        <v>493</v>
      </c>
      <c r="N14" s="1087" t="s">
        <v>493</v>
      </c>
      <c r="O14" s="1087">
        <v>117.23123447727833</v>
      </c>
      <c r="P14" s="1087">
        <v>116.88893262439686</v>
      </c>
      <c r="Q14" s="1087">
        <v>114.14611889740974</v>
      </c>
      <c r="R14" s="1087">
        <v>113.50439406157737</v>
      </c>
      <c r="S14" s="1087">
        <v>108.40423135325381</v>
      </c>
      <c r="T14" s="1087">
        <v>108.72518839437795</v>
      </c>
      <c r="U14" s="1087">
        <v>106.89018918165556</v>
      </c>
      <c r="V14" s="1087">
        <v>111.2965005957022</v>
      </c>
      <c r="W14" s="1087">
        <v>103.82287177523915</v>
      </c>
      <c r="X14" s="1087">
        <v>105.08857622005758</v>
      </c>
      <c r="Y14" s="1087">
        <v>102.68301058585639</v>
      </c>
      <c r="Z14" s="1087">
        <v>96.150962011898088</v>
      </c>
      <c r="AA14" s="1087">
        <v>97.655717658453057</v>
      </c>
      <c r="AB14" s="1087">
        <v>96.705584808721667</v>
      </c>
      <c r="AC14" s="1087">
        <v>95.939579264420814</v>
      </c>
      <c r="AD14" s="1087" t="s">
        <v>493</v>
      </c>
    </row>
    <row r="15" spans="1:33" ht="14.25" customHeight="1">
      <c r="A15" s="81" t="s">
        <v>492</v>
      </c>
      <c r="B15" s="1087">
        <v>131.20353194395977</v>
      </c>
      <c r="C15" s="1087">
        <v>137.99696853248409</v>
      </c>
      <c r="D15" s="1087">
        <v>138.64529471186825</v>
      </c>
      <c r="E15" s="1087">
        <v>138.27762408352427</v>
      </c>
      <c r="F15" s="1087">
        <v>135.19479453117484</v>
      </c>
      <c r="G15" s="1087">
        <v>135.42918221001213</v>
      </c>
      <c r="H15" s="1087">
        <v>144.39936016154218</v>
      </c>
      <c r="I15" s="1087">
        <v>139.62780615822666</v>
      </c>
      <c r="J15" s="1087">
        <v>137.26725053375122</v>
      </c>
      <c r="K15" s="1087">
        <v>134.59294681768964</v>
      </c>
      <c r="L15" s="1087">
        <v>138.38449722965245</v>
      </c>
      <c r="M15" s="1087">
        <v>142.40726758892245</v>
      </c>
      <c r="N15" s="1087">
        <v>137.78889782319138</v>
      </c>
      <c r="O15" s="1087">
        <v>138.9020289770458</v>
      </c>
      <c r="P15" s="1087">
        <v>137.29687308155604</v>
      </c>
      <c r="Q15" s="1087">
        <v>140.03707205475973</v>
      </c>
      <c r="R15" s="1087">
        <v>139.95631795772721</v>
      </c>
      <c r="S15" s="1087">
        <v>132.7545796860874</v>
      </c>
      <c r="T15" s="1087">
        <v>137.22611877021481</v>
      </c>
      <c r="U15" s="1087">
        <v>130.6359728743526</v>
      </c>
      <c r="V15" s="1087">
        <v>133.57327964726005</v>
      </c>
      <c r="W15" s="1087">
        <v>127.44805310962469</v>
      </c>
      <c r="X15" s="1087">
        <v>128.4643310065434</v>
      </c>
      <c r="Y15" s="1087">
        <v>130.95746629992141</v>
      </c>
      <c r="Z15" s="1087">
        <v>127.69822077996663</v>
      </c>
      <c r="AA15" s="1087">
        <v>129.0510415008859</v>
      </c>
      <c r="AB15" s="1087">
        <v>130.84800527952922</v>
      </c>
      <c r="AC15" s="1087">
        <v>129.510805415291</v>
      </c>
      <c r="AD15" s="1087">
        <v>126.97437845757544</v>
      </c>
    </row>
    <row r="16" spans="1:33" ht="14.25" customHeight="1">
      <c r="A16" s="725" t="s">
        <v>442</v>
      </c>
      <c r="B16" s="1087">
        <v>99.370731505389145</v>
      </c>
      <c r="C16" s="1087">
        <v>74.432815708284309</v>
      </c>
      <c r="D16" s="1087">
        <v>69.146085342971134</v>
      </c>
      <c r="E16" s="1087">
        <v>74.531811029321602</v>
      </c>
      <c r="F16" s="1087">
        <v>72.654748791335237</v>
      </c>
      <c r="G16" s="1087">
        <v>75.086852484657896</v>
      </c>
      <c r="H16" s="1087">
        <v>81.343674490139563</v>
      </c>
      <c r="I16" s="1087">
        <v>77.340437646896376</v>
      </c>
      <c r="J16" s="1087">
        <v>75.704333353597789</v>
      </c>
      <c r="K16" s="1087">
        <v>76.967734230448642</v>
      </c>
      <c r="L16" s="1087">
        <v>75.120770487523828</v>
      </c>
      <c r="M16" s="1087">
        <v>79.459802803499755</v>
      </c>
      <c r="N16" s="1087">
        <v>79.811020697892985</v>
      </c>
      <c r="O16" s="1087">
        <v>79.820892099646372</v>
      </c>
      <c r="P16" s="1087">
        <v>79.731265303930698</v>
      </c>
      <c r="Q16" s="1087">
        <v>80.694084692932506</v>
      </c>
      <c r="R16" s="1087">
        <v>83.838281133080145</v>
      </c>
      <c r="S16" s="1087">
        <v>78.790054774970272</v>
      </c>
      <c r="T16" s="1087">
        <v>84.106448319614657</v>
      </c>
      <c r="U16" s="1087">
        <v>83.969132010353221</v>
      </c>
      <c r="V16" s="1087">
        <v>90.283229770779599</v>
      </c>
      <c r="W16" s="1087">
        <v>84.065039396601449</v>
      </c>
      <c r="X16" s="1087">
        <v>87.231677244167315</v>
      </c>
      <c r="Y16" s="1087">
        <v>89.725949562314824</v>
      </c>
      <c r="Z16" s="1087">
        <v>87.206101598275978</v>
      </c>
      <c r="AA16" s="1087">
        <v>86.795329103517091</v>
      </c>
      <c r="AB16" s="1087">
        <v>87.159255911905191</v>
      </c>
      <c r="AC16" s="1087" t="s">
        <v>493</v>
      </c>
      <c r="AD16" s="1087" t="s">
        <v>493</v>
      </c>
    </row>
    <row r="17" spans="1:33" ht="14.25" customHeight="1">
      <c r="A17" s="725" t="s">
        <v>443</v>
      </c>
      <c r="B17" s="1087">
        <v>129.29828230144494</v>
      </c>
      <c r="C17" s="1087">
        <v>135.35415139441159</v>
      </c>
      <c r="D17" s="1087" t="s">
        <v>493</v>
      </c>
      <c r="E17" s="1087" t="s">
        <v>493</v>
      </c>
      <c r="F17" s="1087">
        <v>124.76165697738966</v>
      </c>
      <c r="G17" s="1087" t="s">
        <v>493</v>
      </c>
      <c r="H17" s="1087">
        <v>128.89972656110004</v>
      </c>
      <c r="I17" s="1087" t="s">
        <v>493</v>
      </c>
      <c r="J17" s="1087">
        <v>130.28293625124221</v>
      </c>
      <c r="K17" s="1087" t="s">
        <v>493</v>
      </c>
      <c r="L17" s="1087">
        <v>121.10184231453729</v>
      </c>
      <c r="M17" s="1087" t="s">
        <v>493</v>
      </c>
      <c r="N17" s="1087">
        <v>121.89387685844873</v>
      </c>
      <c r="O17" s="1087" t="s">
        <v>493</v>
      </c>
      <c r="P17" s="1087">
        <v>118.95828640297128</v>
      </c>
      <c r="Q17" s="1087" t="s">
        <v>493</v>
      </c>
      <c r="R17" s="1087">
        <v>121.00113180962715</v>
      </c>
      <c r="S17" s="1087" t="s">
        <v>493</v>
      </c>
      <c r="T17" s="1087">
        <v>120.7846604069222</v>
      </c>
      <c r="U17" s="1087">
        <v>115.77617214924528</v>
      </c>
      <c r="V17" s="1087">
        <v>124.03418443503054</v>
      </c>
      <c r="W17" s="1087">
        <v>117.54033241286967</v>
      </c>
      <c r="X17" s="1087">
        <v>114.23894887648805</v>
      </c>
      <c r="Y17" s="1087">
        <v>116.10111065769385</v>
      </c>
      <c r="Z17" s="1087">
        <v>113.09358286454929</v>
      </c>
      <c r="AA17" s="1087">
        <v>111.43497580224077</v>
      </c>
      <c r="AB17" s="1087">
        <v>112.16244874612376</v>
      </c>
      <c r="AC17" s="1087">
        <v>114.02263951938779</v>
      </c>
      <c r="AD17" s="1087" t="s">
        <v>493</v>
      </c>
    </row>
    <row r="18" spans="1:33" ht="14.25" customHeight="1">
      <c r="A18" s="725" t="s">
        <v>444</v>
      </c>
      <c r="B18" s="1087">
        <v>132.97084802815561</v>
      </c>
      <c r="C18" s="1087">
        <v>136.19031992853346</v>
      </c>
      <c r="D18" s="1087">
        <v>135.00576180778705</v>
      </c>
      <c r="E18" s="1087">
        <v>132.30477187899942</v>
      </c>
      <c r="F18" s="1087">
        <v>129.71308754909421</v>
      </c>
      <c r="G18" s="1087">
        <v>133.32517297583684</v>
      </c>
      <c r="H18" s="1087">
        <v>137.37083090798487</v>
      </c>
      <c r="I18" s="1087">
        <v>136.17108844929817</v>
      </c>
      <c r="J18" s="1087">
        <v>134.09153668950742</v>
      </c>
      <c r="K18" s="1087">
        <v>129.82239648407426</v>
      </c>
      <c r="L18" s="1087">
        <v>129.33632088347167</v>
      </c>
      <c r="M18" s="1087">
        <v>129.19606492887505</v>
      </c>
      <c r="N18" s="1087">
        <v>125.14229699892049</v>
      </c>
      <c r="O18" s="1087">
        <v>122.46419406102527</v>
      </c>
      <c r="P18" s="1087">
        <v>124.41253355022593</v>
      </c>
      <c r="Q18" s="1087">
        <v>122.93994946776068</v>
      </c>
      <c r="R18" s="1087">
        <v>127.19079111246479</v>
      </c>
      <c r="S18" s="1087">
        <v>125.11382882580112</v>
      </c>
      <c r="T18" s="1087">
        <v>132.75304792070492</v>
      </c>
      <c r="U18" s="1087">
        <v>118.11645496350057</v>
      </c>
      <c r="V18" s="1087">
        <v>126.91044247344236</v>
      </c>
      <c r="W18" s="1087">
        <v>119.54757136283054</v>
      </c>
      <c r="X18" s="1087">
        <v>118.24209091118369</v>
      </c>
      <c r="Y18" s="1087">
        <v>118.87765950815155</v>
      </c>
      <c r="Z18" s="1087">
        <v>115.53038328234113</v>
      </c>
      <c r="AA18" s="1087">
        <v>114.56407446608675</v>
      </c>
      <c r="AB18" s="1087">
        <v>115.72587214409059</v>
      </c>
      <c r="AC18" s="1087">
        <v>113.19699251664576</v>
      </c>
      <c r="AD18" s="1087" t="s">
        <v>493</v>
      </c>
    </row>
    <row r="19" spans="1:33" ht="14.25" customHeight="1">
      <c r="A19" s="725" t="s">
        <v>445</v>
      </c>
      <c r="B19" s="1087">
        <v>113.97382766280312</v>
      </c>
      <c r="C19" s="1087">
        <v>119.76627266448688</v>
      </c>
      <c r="D19" s="1087">
        <v>116.53475493610631</v>
      </c>
      <c r="E19" s="1087">
        <v>118.66110347842778</v>
      </c>
      <c r="F19" s="1087">
        <v>117.73255555513221</v>
      </c>
      <c r="G19" s="1087">
        <v>122.62278443443975</v>
      </c>
      <c r="H19" s="1087">
        <v>126.82669366533806</v>
      </c>
      <c r="I19" s="1087">
        <v>123.21362614451135</v>
      </c>
      <c r="J19" s="1087">
        <v>128.16901948680677</v>
      </c>
      <c r="K19" s="1087">
        <v>126.92372612771629</v>
      </c>
      <c r="L19" s="1087">
        <v>123.37030851342705</v>
      </c>
      <c r="M19" s="1087">
        <v>125.01889955155622</v>
      </c>
      <c r="N19" s="1087">
        <v>121.56519570397002</v>
      </c>
      <c r="O19" s="1087">
        <v>113.92593183888995</v>
      </c>
      <c r="P19" s="1087">
        <v>115.9773883059943</v>
      </c>
      <c r="Q19" s="1087">
        <v>115.89287101835511</v>
      </c>
      <c r="R19" s="1087">
        <v>121.45099251390582</v>
      </c>
      <c r="S19" s="1087">
        <v>116.80289340453224</v>
      </c>
      <c r="T19" s="1087">
        <v>121.54277141909516</v>
      </c>
      <c r="U19" s="1087">
        <v>116.73480425014802</v>
      </c>
      <c r="V19" s="1087">
        <v>122.73303950061943</v>
      </c>
      <c r="W19" s="1087">
        <v>114.92301888550638</v>
      </c>
      <c r="X19" s="1087">
        <v>113.27377385746323</v>
      </c>
      <c r="Y19" s="1087">
        <v>116.92119543182388</v>
      </c>
      <c r="Z19" s="1087">
        <v>113.3656475160718</v>
      </c>
      <c r="AA19" s="1087">
        <v>114.26863386747608</v>
      </c>
      <c r="AB19" s="1087">
        <v>116.41569336558007</v>
      </c>
      <c r="AC19" s="1087">
        <v>116.73223985752848</v>
      </c>
      <c r="AD19" s="1087" t="s">
        <v>493</v>
      </c>
    </row>
    <row r="20" spans="1:33" ht="14.25" customHeight="1">
      <c r="A20" s="725" t="s">
        <v>446</v>
      </c>
      <c r="B20" s="1087">
        <v>171.08001012821913</v>
      </c>
      <c r="C20" s="1087">
        <v>174.40591032324173</v>
      </c>
      <c r="D20" s="1087">
        <v>174.47142928634847</v>
      </c>
      <c r="E20" s="1087">
        <v>165.9301748447914</v>
      </c>
      <c r="F20" s="1087">
        <v>170.36624585283013</v>
      </c>
      <c r="G20" s="1087">
        <v>166.46656255698801</v>
      </c>
      <c r="H20" s="1087">
        <v>176.89863450243641</v>
      </c>
      <c r="I20" s="1087">
        <v>175.01615790920368</v>
      </c>
      <c r="J20" s="1087">
        <v>173.18400286810095</v>
      </c>
      <c r="K20" s="1087">
        <v>169.44554444296389</v>
      </c>
      <c r="L20" s="1087">
        <v>172.52599201809909</v>
      </c>
      <c r="M20" s="1087">
        <v>172.08355762057209</v>
      </c>
      <c r="N20" s="1087">
        <v>168.28753163077033</v>
      </c>
      <c r="O20" s="1087">
        <v>171.58115843490879</v>
      </c>
      <c r="P20" s="1087">
        <v>204.03007048186623</v>
      </c>
      <c r="Q20" s="1087">
        <v>200.21981291904837</v>
      </c>
      <c r="R20" s="1087">
        <v>213.30444844656731</v>
      </c>
      <c r="S20" s="1087">
        <v>204.26981873282421</v>
      </c>
      <c r="T20" s="1087">
        <v>208.54593400299888</v>
      </c>
      <c r="U20" s="1087">
        <v>167.19996995845571</v>
      </c>
      <c r="V20" s="1087">
        <v>193.1278146848797</v>
      </c>
      <c r="W20" s="1087">
        <v>208.17268696736667</v>
      </c>
      <c r="X20" s="1087">
        <v>199.81406947898293</v>
      </c>
      <c r="Y20" s="1087">
        <v>197.06136908402291</v>
      </c>
      <c r="Z20" s="1087">
        <v>201.27551200805758</v>
      </c>
      <c r="AA20" s="1087">
        <v>199.65918114794076</v>
      </c>
      <c r="AB20" s="1087">
        <v>190.40199814480928</v>
      </c>
      <c r="AC20" s="1087" t="s">
        <v>493</v>
      </c>
      <c r="AD20" s="1087" t="s">
        <v>493</v>
      </c>
    </row>
    <row r="21" spans="1:33" ht="14.25" customHeight="1">
      <c r="A21" s="725" t="s">
        <v>447</v>
      </c>
      <c r="B21" s="1087">
        <v>113.44970098337684</v>
      </c>
      <c r="C21" s="1087">
        <v>89.302093982911231</v>
      </c>
      <c r="D21" s="1087">
        <v>68.909638603408396</v>
      </c>
      <c r="E21" s="1087">
        <v>71.203038514172817</v>
      </c>
      <c r="F21" s="1087">
        <v>70.879607428767116</v>
      </c>
      <c r="G21" s="1087">
        <v>74.778308199582924</v>
      </c>
      <c r="H21" s="1087">
        <v>78.830457916993552</v>
      </c>
      <c r="I21" s="1087">
        <v>78.217510681576584</v>
      </c>
      <c r="J21" s="1087">
        <v>79.394614397718215</v>
      </c>
      <c r="K21" s="1087">
        <v>80.064492864575186</v>
      </c>
      <c r="L21" s="1087">
        <v>78.366275699211684</v>
      </c>
      <c r="M21" s="1087">
        <v>81.597785146329073</v>
      </c>
      <c r="N21" s="1087">
        <v>79.773213931254034</v>
      </c>
      <c r="O21" s="1087">
        <v>81.210015545358075</v>
      </c>
      <c r="P21" s="1087">
        <v>82.246970750190599</v>
      </c>
      <c r="Q21" s="1087">
        <v>81.624958792259335</v>
      </c>
      <c r="R21" s="1087">
        <v>84.195177840495163</v>
      </c>
      <c r="S21" s="1087">
        <v>80.229164039174833</v>
      </c>
      <c r="T21" s="1087">
        <v>85.272060700359361</v>
      </c>
      <c r="U21" s="1087">
        <v>84.662561691600004</v>
      </c>
      <c r="V21" s="1087">
        <v>90.308933868860379</v>
      </c>
      <c r="W21" s="1087">
        <v>84.52840671894792</v>
      </c>
      <c r="X21" s="1087">
        <v>88.818530607994234</v>
      </c>
      <c r="Y21" s="1087">
        <v>90.785575655924291</v>
      </c>
      <c r="Z21" s="1087">
        <v>86.170257206547802</v>
      </c>
      <c r="AA21" s="1087">
        <v>87.507080111536368</v>
      </c>
      <c r="AB21" s="1087">
        <v>89.999475604024866</v>
      </c>
      <c r="AC21" s="1087">
        <v>92.443236656649219</v>
      </c>
      <c r="AD21" s="1087" t="s">
        <v>493</v>
      </c>
    </row>
    <row r="22" spans="1:33" ht="14.25" customHeight="1">
      <c r="A22" s="725" t="s">
        <v>448</v>
      </c>
      <c r="B22" s="1087">
        <v>174.14168056865412</v>
      </c>
      <c r="C22" s="1087">
        <v>124.40289343190678</v>
      </c>
      <c r="D22" s="1087">
        <v>108.80324974237371</v>
      </c>
      <c r="E22" s="1087">
        <v>112.87035709447356</v>
      </c>
      <c r="F22" s="1087">
        <v>106.73510298937649</v>
      </c>
      <c r="G22" s="1087">
        <v>107.44353478692049</v>
      </c>
      <c r="H22" s="1087">
        <v>104.3181212616801</v>
      </c>
      <c r="I22" s="1087">
        <v>94.943168226050261</v>
      </c>
      <c r="J22" s="1087">
        <v>91.506678986919695</v>
      </c>
      <c r="K22" s="1087">
        <v>98.606016719875825</v>
      </c>
      <c r="L22" s="1087">
        <v>101.8845920714425</v>
      </c>
      <c r="M22" s="1087">
        <v>106.98778548389663</v>
      </c>
      <c r="N22" s="1087">
        <v>107.48337308315972</v>
      </c>
      <c r="O22" s="1087">
        <v>109.96336433129842</v>
      </c>
      <c r="P22" s="1087">
        <v>112.93333856218206</v>
      </c>
      <c r="Q22" s="1087">
        <v>119.40605439754732</v>
      </c>
      <c r="R22" s="1087">
        <v>126.52782680373022</v>
      </c>
      <c r="S22" s="1087">
        <v>123.02511873713824</v>
      </c>
      <c r="T22" s="1087">
        <v>125.79686914841594</v>
      </c>
      <c r="U22" s="1087">
        <v>125.5495138336168</v>
      </c>
      <c r="V22" s="1087">
        <v>137.98822431841404</v>
      </c>
      <c r="W22" s="1087">
        <v>133.51456213891976</v>
      </c>
      <c r="X22" s="1087">
        <v>139.60322340850018</v>
      </c>
      <c r="Y22" s="1087">
        <v>140.06476215427722</v>
      </c>
      <c r="Z22" s="1087">
        <v>135.23545895807396</v>
      </c>
      <c r="AA22" s="1087">
        <v>134.82656257961025</v>
      </c>
      <c r="AB22" s="1087">
        <v>138.823262330506</v>
      </c>
      <c r="AC22" s="1087">
        <v>141.09698753221895</v>
      </c>
      <c r="AD22" s="1087" t="s">
        <v>493</v>
      </c>
    </row>
    <row r="23" spans="1:33" ht="14.5">
      <c r="A23" s="725" t="s">
        <v>495</v>
      </c>
      <c r="B23" s="1087">
        <v>117.02985106028932</v>
      </c>
      <c r="C23" s="1087">
        <v>119.41960856315981</v>
      </c>
      <c r="D23" s="1087">
        <v>118.3310659505772</v>
      </c>
      <c r="E23" s="1087">
        <v>118.72536175876384</v>
      </c>
      <c r="F23" s="1087">
        <v>115.46748323732736</v>
      </c>
      <c r="G23" s="1087">
        <v>114.84649218436459</v>
      </c>
      <c r="H23" s="1087">
        <v>119.88216517088512</v>
      </c>
      <c r="I23" s="1087">
        <v>115.43271423583349</v>
      </c>
      <c r="J23" s="1087">
        <v>112.89968702694907</v>
      </c>
      <c r="K23" s="1087">
        <v>110.05212829747529</v>
      </c>
      <c r="L23" s="1087">
        <v>107.5973905303687</v>
      </c>
      <c r="M23" s="1087">
        <v>108.95965688547609</v>
      </c>
      <c r="N23" s="1087">
        <v>102.36857189992678</v>
      </c>
      <c r="O23" s="1087">
        <v>104.03842123359301</v>
      </c>
      <c r="P23" s="1087">
        <v>101.87126851219764</v>
      </c>
      <c r="Q23" s="1087">
        <v>97.501343140993001</v>
      </c>
      <c r="R23" s="1087">
        <v>98.116583809497854</v>
      </c>
      <c r="S23" s="1087">
        <v>90.859184442796447</v>
      </c>
      <c r="T23" s="1087">
        <v>94.255369020847354</v>
      </c>
      <c r="U23" s="1087">
        <v>91.34072751464187</v>
      </c>
      <c r="V23" s="1087">
        <v>96.310369357392389</v>
      </c>
      <c r="W23" s="1087">
        <v>91.8783629631765</v>
      </c>
      <c r="X23" s="1087">
        <v>92.715484597826489</v>
      </c>
      <c r="Y23" s="1087">
        <v>95.136777778441797</v>
      </c>
      <c r="Z23" s="1087">
        <v>89.25583278285832</v>
      </c>
      <c r="AA23" s="1087">
        <v>89.711478629993294</v>
      </c>
      <c r="AB23" s="1087">
        <v>89.550105009312546</v>
      </c>
      <c r="AC23" s="1087">
        <v>90.927622015961205</v>
      </c>
      <c r="AD23" s="1087">
        <v>89.8949606302875</v>
      </c>
    </row>
    <row r="24" spans="1:33" ht="14.25" customHeight="1">
      <c r="A24" s="725" t="s">
        <v>450</v>
      </c>
      <c r="B24" s="1087">
        <v>117.24011894201007</v>
      </c>
      <c r="C24" s="1087">
        <v>93.526551699114208</v>
      </c>
      <c r="D24" s="1087">
        <v>84.678375385867383</v>
      </c>
      <c r="E24" s="1087">
        <v>81.899525406454345</v>
      </c>
      <c r="F24" s="1087">
        <v>76.84530751584505</v>
      </c>
      <c r="G24" s="1087">
        <v>81.09179121275254</v>
      </c>
      <c r="H24" s="1087">
        <v>84.305399935327031</v>
      </c>
      <c r="I24" s="1087">
        <v>82.38585444116579</v>
      </c>
      <c r="J24" s="1087">
        <v>83.31950638632506</v>
      </c>
      <c r="K24" s="1087">
        <v>84.44355768652342</v>
      </c>
      <c r="L24" s="1087">
        <v>84.5406169281828</v>
      </c>
      <c r="M24" s="1087">
        <v>88.857653005588162</v>
      </c>
      <c r="N24" s="1087">
        <v>92.084931791107266</v>
      </c>
      <c r="O24" s="1087">
        <v>94.734913315534442</v>
      </c>
      <c r="P24" s="1087">
        <v>94.718198927076884</v>
      </c>
      <c r="Q24" s="1087">
        <v>95.261875377578278</v>
      </c>
      <c r="R24" s="1087">
        <v>96.704334484369539</v>
      </c>
      <c r="S24" s="1087">
        <v>93.936975080324743</v>
      </c>
      <c r="T24" s="1087">
        <v>97.208350697613369</v>
      </c>
      <c r="U24" s="1087">
        <v>92.636708286220369</v>
      </c>
      <c r="V24" s="1087">
        <v>99.609676112202933</v>
      </c>
      <c r="W24" s="1087">
        <v>94.446369022432975</v>
      </c>
      <c r="X24" s="1087">
        <v>96.33182954110967</v>
      </c>
      <c r="Y24" s="1087">
        <v>99.135275506199051</v>
      </c>
      <c r="Z24" s="1087">
        <v>93.895291782471745</v>
      </c>
      <c r="AA24" s="1087">
        <v>95.336705454234959</v>
      </c>
      <c r="AB24" s="1087">
        <v>98.142889812647354</v>
      </c>
      <c r="AC24" s="1087">
        <v>97.884806274477683</v>
      </c>
      <c r="AD24" s="1087" t="s">
        <v>493</v>
      </c>
    </row>
    <row r="25" spans="1:33" ht="20.25" customHeight="1">
      <c r="A25" s="716" t="s">
        <v>451</v>
      </c>
      <c r="B25" s="1087">
        <v>119.35136644966622</v>
      </c>
      <c r="C25" s="1087">
        <v>117.11076218958279</v>
      </c>
      <c r="D25" s="1087">
        <v>113.37964085233784</v>
      </c>
      <c r="E25" s="1087">
        <v>114.0739577832399</v>
      </c>
      <c r="F25" s="1087">
        <v>112.26533592758904</v>
      </c>
      <c r="G25" s="1087">
        <v>114.65329107641618</v>
      </c>
      <c r="H25" s="1087">
        <v>118.90153692429324</v>
      </c>
      <c r="I25" s="1087">
        <v>116.9785864419097</v>
      </c>
      <c r="J25" s="1087">
        <v>116.12152829145347</v>
      </c>
      <c r="K25" s="1087">
        <v>114.22004790941754</v>
      </c>
      <c r="L25" s="1087">
        <v>113.36802615595948</v>
      </c>
      <c r="M25" s="1087">
        <v>115.99228791669714</v>
      </c>
      <c r="N25" s="1087">
        <v>113.098598579604</v>
      </c>
      <c r="O25" s="1087">
        <v>114.78085778694899</v>
      </c>
      <c r="P25" s="1087">
        <v>113.9698312448147</v>
      </c>
      <c r="Q25" s="1087">
        <v>112.21748656915655</v>
      </c>
      <c r="R25" s="1087">
        <v>114.53288753561694</v>
      </c>
      <c r="S25" s="1087">
        <v>108.60363833329599</v>
      </c>
      <c r="T25" s="1087">
        <v>113.40285161217678</v>
      </c>
      <c r="U25" s="1087">
        <v>107.66418750418411</v>
      </c>
      <c r="V25" s="1087">
        <v>115.95957519494554</v>
      </c>
      <c r="W25" s="1087">
        <v>110.63688146438149</v>
      </c>
      <c r="X25" s="1087">
        <v>110.89159207526704</v>
      </c>
      <c r="Y25" s="1087">
        <v>113.81311676638362</v>
      </c>
      <c r="Z25" s="1087">
        <v>107.41580542612259</v>
      </c>
      <c r="AA25" s="1087">
        <v>108.92963575316803</v>
      </c>
      <c r="AB25" s="1087">
        <v>110.15588958510199</v>
      </c>
      <c r="AC25" s="1087">
        <v>111.39769567748441</v>
      </c>
      <c r="AD25" s="1087">
        <v>108.1108728875585</v>
      </c>
    </row>
    <row r="26" spans="1:33" ht="12.75" customHeight="1">
      <c r="B26" s="190"/>
      <c r="C26" s="190"/>
      <c r="D26" s="190"/>
      <c r="E26" s="190"/>
      <c r="F26" s="190"/>
      <c r="G26" s="190"/>
      <c r="H26" s="190"/>
      <c r="I26" s="190"/>
      <c r="J26" s="185"/>
      <c r="K26" s="185"/>
      <c r="L26" s="185"/>
      <c r="M26" s="185"/>
      <c r="N26" s="185"/>
      <c r="O26" s="185"/>
      <c r="P26" s="185"/>
      <c r="Q26" s="185"/>
      <c r="R26" s="185"/>
      <c r="S26" s="185"/>
      <c r="T26" s="185"/>
      <c r="U26" s="185"/>
      <c r="V26" s="185"/>
      <c r="W26" s="185"/>
      <c r="X26" s="185"/>
      <c r="Y26" s="185"/>
      <c r="Z26" s="185"/>
      <c r="AA26" s="185"/>
      <c r="AB26" s="281"/>
      <c r="AC26" s="185"/>
      <c r="AD26" s="516"/>
    </row>
    <row r="27" spans="1:33" ht="12.75" customHeight="1">
      <c r="B27" s="1295" t="s">
        <v>452</v>
      </c>
      <c r="C27" s="1295"/>
      <c r="D27" s="1295"/>
      <c r="E27" s="1295"/>
      <c r="F27" s="1295" t="s">
        <v>452</v>
      </c>
      <c r="G27" s="1295"/>
      <c r="H27" s="1295"/>
      <c r="I27" s="1295"/>
      <c r="J27" s="1295" t="s">
        <v>452</v>
      </c>
      <c r="K27" s="1295"/>
      <c r="L27" s="1295"/>
      <c r="M27" s="1295"/>
      <c r="N27" s="1295" t="s">
        <v>452</v>
      </c>
      <c r="O27" s="1295"/>
      <c r="P27" s="1295"/>
      <c r="Q27" s="1295"/>
      <c r="R27" s="1295" t="s">
        <v>452</v>
      </c>
      <c r="S27" s="1295"/>
      <c r="T27" s="1295"/>
      <c r="U27" s="1295"/>
      <c r="V27" s="1295" t="s">
        <v>452</v>
      </c>
      <c r="W27" s="1295"/>
      <c r="X27" s="1295"/>
      <c r="Y27" s="1295"/>
      <c r="Z27" s="1295" t="s">
        <v>452</v>
      </c>
      <c r="AA27" s="1295"/>
      <c r="AB27" s="1295"/>
      <c r="AC27" s="1295"/>
      <c r="AD27" s="1295" t="s">
        <v>452</v>
      </c>
      <c r="AE27" s="1295"/>
      <c r="AF27" s="1295"/>
      <c r="AG27" s="1295"/>
    </row>
    <row r="28" spans="1:33" ht="12.75" customHeight="1">
      <c r="A28" s="717"/>
      <c r="B28" s="190"/>
      <c r="C28" s="190"/>
      <c r="D28" s="190"/>
      <c r="E28" s="190"/>
      <c r="F28" s="190"/>
      <c r="G28" s="190"/>
      <c r="H28" s="190"/>
      <c r="I28" s="190"/>
      <c r="J28" s="185"/>
      <c r="K28" s="185"/>
      <c r="L28" s="185"/>
      <c r="M28" s="185"/>
      <c r="N28" s="185"/>
      <c r="O28" s="185"/>
      <c r="P28" s="185"/>
      <c r="Q28" s="185"/>
      <c r="R28" s="185"/>
      <c r="S28" s="185"/>
      <c r="T28" s="185"/>
      <c r="U28" s="185"/>
      <c r="V28" s="185"/>
      <c r="W28" s="185"/>
      <c r="X28" s="185"/>
      <c r="Y28" s="185"/>
      <c r="Z28" s="185"/>
      <c r="AA28" s="185"/>
      <c r="AB28" s="281"/>
      <c r="AC28" s="185"/>
      <c r="AD28" s="516"/>
    </row>
    <row r="29" spans="1:33" ht="14.5">
      <c r="A29" s="81" t="s">
        <v>490</v>
      </c>
      <c r="B29" s="197">
        <v>100</v>
      </c>
      <c r="C29" s="198">
        <v>103.62119350232041</v>
      </c>
      <c r="D29" s="198">
        <v>103.09280078220471</v>
      </c>
      <c r="E29" s="198">
        <v>103.92814159934416</v>
      </c>
      <c r="F29" s="198">
        <v>100.33259634979724</v>
      </c>
      <c r="G29" s="198">
        <v>102.32413204442157</v>
      </c>
      <c r="H29" s="198">
        <v>106.02077004968979</v>
      </c>
      <c r="I29" s="198">
        <v>103.81242758753507</v>
      </c>
      <c r="J29" s="198">
        <v>105.84434379450475</v>
      </c>
      <c r="K29" s="198">
        <v>105.13081865545162</v>
      </c>
      <c r="L29" s="198">
        <v>102.15930175136366</v>
      </c>
      <c r="M29" s="198">
        <v>107.02147068684843</v>
      </c>
      <c r="N29" s="198">
        <v>99.793821837188887</v>
      </c>
      <c r="O29" s="198">
        <v>106.31421156632837</v>
      </c>
      <c r="P29" s="198">
        <v>105.57305807820532</v>
      </c>
      <c r="Q29" s="198">
        <v>106.64677315906269</v>
      </c>
      <c r="R29" s="198">
        <v>108.26568645672333</v>
      </c>
      <c r="S29" s="198">
        <v>100.66171192840287</v>
      </c>
      <c r="T29" s="198">
        <v>104.24516663714502</v>
      </c>
      <c r="U29" s="198">
        <v>98.500041605503256</v>
      </c>
      <c r="V29" s="198">
        <v>101.16429720026019</v>
      </c>
      <c r="W29" s="198">
        <v>97.3475574190782</v>
      </c>
      <c r="X29" s="198">
        <v>95.566332343430204</v>
      </c>
      <c r="Y29" s="198">
        <v>99.54583227889384</v>
      </c>
      <c r="Z29" s="198">
        <v>92.782656108846155</v>
      </c>
      <c r="AA29" s="198">
        <v>94.464219447666125</v>
      </c>
      <c r="AB29" s="198">
        <v>95.55866983980151</v>
      </c>
      <c r="AC29" s="198">
        <v>94.773632068826444</v>
      </c>
      <c r="AD29" s="198">
        <v>93.612471856353054</v>
      </c>
    </row>
    <row r="30" spans="1:33" ht="14.25" customHeight="1">
      <c r="A30" s="725" t="s">
        <v>436</v>
      </c>
      <c r="B30" s="197">
        <v>100</v>
      </c>
      <c r="C30" s="198">
        <v>103.92683547588094</v>
      </c>
      <c r="D30" s="198">
        <v>102.07095561048865</v>
      </c>
      <c r="E30" s="198">
        <v>105.02326069088717</v>
      </c>
      <c r="F30" s="198">
        <v>102.11419361393369</v>
      </c>
      <c r="G30" s="198">
        <v>106.43843955506449</v>
      </c>
      <c r="H30" s="198">
        <v>110.24604765538767</v>
      </c>
      <c r="I30" s="198">
        <v>107.83961015856536</v>
      </c>
      <c r="J30" s="198">
        <v>109.36627025515573</v>
      </c>
      <c r="K30" s="198">
        <v>108.91025082943816</v>
      </c>
      <c r="L30" s="198">
        <v>107.39155895207854</v>
      </c>
      <c r="M30" s="198">
        <v>110.5067523766963</v>
      </c>
      <c r="N30" s="198">
        <v>105.99787503937631</v>
      </c>
      <c r="O30" s="198">
        <v>104.83623771398489</v>
      </c>
      <c r="P30" s="198">
        <v>104.16571422837565</v>
      </c>
      <c r="Q30" s="198">
        <v>101.66901724298417</v>
      </c>
      <c r="R30" s="198">
        <v>105.19409997251714</v>
      </c>
      <c r="S30" s="198">
        <v>96.962299468933978</v>
      </c>
      <c r="T30" s="198">
        <v>103.0555236999339</v>
      </c>
      <c r="U30" s="198">
        <v>100.1018076085788</v>
      </c>
      <c r="V30" s="198">
        <v>107.72613900396829</v>
      </c>
      <c r="W30" s="198">
        <v>106.34393800996384</v>
      </c>
      <c r="X30" s="198">
        <v>105.35207344413564</v>
      </c>
      <c r="Y30" s="198">
        <v>105.66859611313534</v>
      </c>
      <c r="Z30" s="198">
        <v>99.95001805387605</v>
      </c>
      <c r="AA30" s="198">
        <v>101.47563268776038</v>
      </c>
      <c r="AB30" s="198">
        <v>103.83560155181706</v>
      </c>
      <c r="AC30" s="198">
        <v>104.17663584050824</v>
      </c>
      <c r="AD30" s="1087" t="s">
        <v>493</v>
      </c>
    </row>
    <row r="31" spans="1:33" ht="14.25" customHeight="1">
      <c r="A31" s="725" t="s">
        <v>437</v>
      </c>
      <c r="B31" s="197">
        <v>100</v>
      </c>
      <c r="C31" s="198">
        <v>104.59997668155734</v>
      </c>
      <c r="D31" s="198">
        <v>91.094908671385582</v>
      </c>
      <c r="E31" s="198">
        <v>104.03672599485648</v>
      </c>
      <c r="F31" s="198">
        <v>100.29288810661691</v>
      </c>
      <c r="G31" s="198">
        <v>99.505847500041099</v>
      </c>
      <c r="H31" s="198">
        <v>103.63268302149783</v>
      </c>
      <c r="I31" s="198">
        <v>98.357817520201209</v>
      </c>
      <c r="J31" s="198">
        <v>96.688254478613004</v>
      </c>
      <c r="K31" s="198">
        <v>104.80289820267137</v>
      </c>
      <c r="L31" s="198">
        <v>107.14958229600627</v>
      </c>
      <c r="M31" s="198">
        <v>110.20178932935031</v>
      </c>
      <c r="N31" s="198">
        <v>105.6079023593169</v>
      </c>
      <c r="O31" s="198">
        <v>110.12567504395139</v>
      </c>
      <c r="P31" s="198">
        <v>108.39301636718707</v>
      </c>
      <c r="Q31" s="198">
        <v>103.97084799075775</v>
      </c>
      <c r="R31" s="198">
        <v>106.02420533794849</v>
      </c>
      <c r="S31" s="198">
        <v>93.250722218868631</v>
      </c>
      <c r="T31" s="198">
        <v>99.31412298606476</v>
      </c>
      <c r="U31" s="198">
        <v>99.734195322081476</v>
      </c>
      <c r="V31" s="198">
        <v>108.27295769840981</v>
      </c>
      <c r="W31" s="198">
        <v>95.564620452908315</v>
      </c>
      <c r="X31" s="198">
        <v>95.110529269914338</v>
      </c>
      <c r="Y31" s="198">
        <v>97.038502128010705</v>
      </c>
      <c r="Z31" s="198">
        <v>88.637752035491104</v>
      </c>
      <c r="AA31" s="198">
        <v>85.60674601890311</v>
      </c>
      <c r="AB31" s="198">
        <v>86.994416376695227</v>
      </c>
      <c r="AC31" s="198">
        <v>85.830976064738579</v>
      </c>
      <c r="AD31" s="1087" t="s">
        <v>493</v>
      </c>
    </row>
    <row r="32" spans="1:33" ht="14.25" customHeight="1">
      <c r="A32" s="725" t="s">
        <v>438</v>
      </c>
      <c r="B32" s="197">
        <v>100</v>
      </c>
      <c r="C32" s="198">
        <v>74.58434851375506</v>
      </c>
      <c r="D32" s="198">
        <v>68.318505451058982</v>
      </c>
      <c r="E32" s="198">
        <v>71.296426911821115</v>
      </c>
      <c r="F32" s="198">
        <v>69.69712988900541</v>
      </c>
      <c r="G32" s="198">
        <v>76.471252177128633</v>
      </c>
      <c r="H32" s="198">
        <v>76.797640911104381</v>
      </c>
      <c r="I32" s="198">
        <v>78.561112607107674</v>
      </c>
      <c r="J32" s="198">
        <v>80.656063613425815</v>
      </c>
      <c r="K32" s="198">
        <v>75.372589335377285</v>
      </c>
      <c r="L32" s="198">
        <v>78.708156229159755</v>
      </c>
      <c r="M32" s="198">
        <v>82.290596821824934</v>
      </c>
      <c r="N32" s="198">
        <v>85.00229227716369</v>
      </c>
      <c r="O32" s="198">
        <v>82.185617220166051</v>
      </c>
      <c r="P32" s="198">
        <v>83.82541253880612</v>
      </c>
      <c r="Q32" s="198">
        <v>83.952165752777873</v>
      </c>
      <c r="R32" s="198">
        <v>88.384979123908977</v>
      </c>
      <c r="S32" s="198">
        <v>84.496970735811644</v>
      </c>
      <c r="T32" s="198">
        <v>82.645496874545657</v>
      </c>
      <c r="U32" s="198">
        <v>79.809641685765854</v>
      </c>
      <c r="V32" s="198">
        <v>85.650362274403108</v>
      </c>
      <c r="W32" s="198">
        <v>85.166685084517241</v>
      </c>
      <c r="X32" s="198">
        <v>85.703913974380612</v>
      </c>
      <c r="Y32" s="198">
        <v>89.536248797780161</v>
      </c>
      <c r="Z32" s="198">
        <v>86.252951833493839</v>
      </c>
      <c r="AA32" s="198">
        <v>84.067723308931164</v>
      </c>
      <c r="AB32" s="198">
        <v>87.576064122425862</v>
      </c>
      <c r="AC32" s="198">
        <v>90.092927934490035</v>
      </c>
      <c r="AD32" s="1087" t="s">
        <v>493</v>
      </c>
    </row>
    <row r="33" spans="1:33" ht="14.25" customHeight="1">
      <c r="A33" s="725" t="s">
        <v>716</v>
      </c>
      <c r="B33" s="197">
        <v>100</v>
      </c>
      <c r="C33" s="198">
        <v>102.2959552967981</v>
      </c>
      <c r="D33" s="198">
        <v>99.454250425239977</v>
      </c>
      <c r="E33" s="198">
        <v>96.560556824740544</v>
      </c>
      <c r="F33" s="198">
        <v>103.11677607934061</v>
      </c>
      <c r="G33" s="198">
        <v>102.61754894075013</v>
      </c>
      <c r="H33" s="198">
        <v>107.87566644405693</v>
      </c>
      <c r="I33" s="198">
        <v>107.20090963311809</v>
      </c>
      <c r="J33" s="198">
        <v>103.46696854117789</v>
      </c>
      <c r="K33" s="198">
        <v>99.655238217406094</v>
      </c>
      <c r="L33" s="198">
        <v>108.02237847234549</v>
      </c>
      <c r="M33" s="198">
        <v>110.04740922229303</v>
      </c>
      <c r="N33" s="198">
        <v>106.46984256378782</v>
      </c>
      <c r="O33" s="198">
        <v>108.96324442138044</v>
      </c>
      <c r="P33" s="198">
        <v>95.900881188285226</v>
      </c>
      <c r="Q33" s="198">
        <v>84.369853591118783</v>
      </c>
      <c r="R33" s="198">
        <v>90.103135045101737</v>
      </c>
      <c r="S33" s="198">
        <v>99.756285327789143</v>
      </c>
      <c r="T33" s="198">
        <v>98.345395454321448</v>
      </c>
      <c r="U33" s="198">
        <v>91.606115501684272</v>
      </c>
      <c r="V33" s="198">
        <v>102.66199869970897</v>
      </c>
      <c r="W33" s="198">
        <v>99.83750878378774</v>
      </c>
      <c r="X33" s="198">
        <v>98.186387526646669</v>
      </c>
      <c r="Y33" s="198">
        <v>97.158928342126956</v>
      </c>
      <c r="Z33" s="198">
        <v>102.61101708109375</v>
      </c>
      <c r="AA33" s="198">
        <v>99.685712103493913</v>
      </c>
      <c r="AB33" s="198">
        <v>99.163906729668625</v>
      </c>
      <c r="AC33" s="198">
        <v>94.395801408575878</v>
      </c>
      <c r="AD33" s="198">
        <v>98.413540722190035</v>
      </c>
    </row>
    <row r="34" spans="1:33" ht="14.25" customHeight="1">
      <c r="A34" s="725" t="s">
        <v>440</v>
      </c>
      <c r="B34" s="197">
        <v>100</v>
      </c>
      <c r="C34" s="198">
        <v>103.16808553354122</v>
      </c>
      <c r="D34" s="198">
        <v>97.595648118648526</v>
      </c>
      <c r="E34" s="198">
        <v>99.946215054186837</v>
      </c>
      <c r="F34" s="198">
        <v>98.677236794594748</v>
      </c>
      <c r="G34" s="198">
        <v>98.886630011631908</v>
      </c>
      <c r="H34" s="198">
        <v>104.70488655133582</v>
      </c>
      <c r="I34" s="198">
        <v>101.33294070289</v>
      </c>
      <c r="J34" s="1087" t="s">
        <v>493</v>
      </c>
      <c r="K34" s="1087" t="s">
        <v>493</v>
      </c>
      <c r="L34" s="1087" t="s">
        <v>493</v>
      </c>
      <c r="M34" s="1087" t="s">
        <v>493</v>
      </c>
      <c r="N34" s="1087" t="s">
        <v>493</v>
      </c>
      <c r="O34" s="198">
        <v>95.709585049161731</v>
      </c>
      <c r="P34" s="198">
        <v>95.430123961449695</v>
      </c>
      <c r="Q34" s="198">
        <v>93.190843919338036</v>
      </c>
      <c r="R34" s="198">
        <v>92.66692878676163</v>
      </c>
      <c r="S34" s="198">
        <v>88.503068714201646</v>
      </c>
      <c r="T34" s="198">
        <v>88.765103532495331</v>
      </c>
      <c r="U34" s="198">
        <v>87.266978787854526</v>
      </c>
      <c r="V34" s="198">
        <v>90.864366795549088</v>
      </c>
      <c r="W34" s="198">
        <v>84.762768391272161</v>
      </c>
      <c r="X34" s="198">
        <v>85.796111149698305</v>
      </c>
      <c r="Y34" s="198">
        <v>83.832166219112906</v>
      </c>
      <c r="Z34" s="198">
        <v>78.499290033665162</v>
      </c>
      <c r="AA34" s="198">
        <v>79.727798282122379</v>
      </c>
      <c r="AB34" s="198">
        <v>78.952093571728042</v>
      </c>
      <c r="AC34" s="198">
        <v>78.326713542955915</v>
      </c>
      <c r="AD34" s="1087" t="s">
        <v>493</v>
      </c>
    </row>
    <row r="35" spans="1:33" ht="14.25" customHeight="1">
      <c r="A35" s="81" t="s">
        <v>492</v>
      </c>
      <c r="B35" s="197">
        <v>100</v>
      </c>
      <c r="C35" s="198">
        <v>105.17778484151323</v>
      </c>
      <c r="D35" s="198">
        <v>105.67192259053439</v>
      </c>
      <c r="E35" s="198">
        <v>105.39169337498173</v>
      </c>
      <c r="F35" s="198">
        <v>103.04203898178581</v>
      </c>
      <c r="G35" s="198">
        <v>103.22068331808113</v>
      </c>
      <c r="H35" s="198">
        <v>110.05752514590739</v>
      </c>
      <c r="I35" s="198">
        <v>106.42076786306721</v>
      </c>
      <c r="J35" s="198">
        <v>104.62161231481285</v>
      </c>
      <c r="K35" s="198">
        <v>102.58332593910472</v>
      </c>
      <c r="L35" s="198">
        <v>105.47314937280792</v>
      </c>
      <c r="M35" s="198">
        <v>108.53920277828198</v>
      </c>
      <c r="N35" s="198">
        <v>105.01919863105849</v>
      </c>
      <c r="O35" s="198">
        <v>105.86759892742388</v>
      </c>
      <c r="P35" s="198">
        <v>104.64418986845482</v>
      </c>
      <c r="Q35" s="198">
        <v>106.73269993567931</v>
      </c>
      <c r="R35" s="198">
        <v>106.67115121375387</v>
      </c>
      <c r="S35" s="198">
        <v>101.18216919860825</v>
      </c>
      <c r="T35" s="198">
        <v>104.59026272922854</v>
      </c>
      <c r="U35" s="198">
        <v>99.567420890887618</v>
      </c>
      <c r="V35" s="198">
        <v>101.80616151729244</v>
      </c>
      <c r="W35" s="198">
        <v>97.137669406690108</v>
      </c>
      <c r="X35" s="198">
        <v>97.912250610306472</v>
      </c>
      <c r="Y35" s="198">
        <v>99.812455015202275</v>
      </c>
      <c r="Z35" s="198">
        <v>97.328340851761254</v>
      </c>
      <c r="AA35" s="198">
        <v>98.359426448982134</v>
      </c>
      <c r="AB35" s="198">
        <v>99.729026605333758</v>
      </c>
      <c r="AC35" s="198">
        <v>98.70984682836756</v>
      </c>
      <c r="AD35" s="198">
        <v>96.776646616349694</v>
      </c>
    </row>
    <row r="36" spans="1:33" ht="14.25" customHeight="1">
      <c r="A36" s="725" t="s">
        <v>442</v>
      </c>
      <c r="B36" s="197">
        <v>100</v>
      </c>
      <c r="C36" s="198">
        <v>74.904164013573364</v>
      </c>
      <c r="D36" s="198">
        <v>69.583955250667699</v>
      </c>
      <c r="E36" s="198">
        <v>75.003786225805868</v>
      </c>
      <c r="F36" s="198">
        <v>73.114837428156576</v>
      </c>
      <c r="G36" s="198">
        <v>75.562342499799072</v>
      </c>
      <c r="H36" s="198">
        <v>81.858786040765011</v>
      </c>
      <c r="I36" s="198">
        <v>77.830198565763794</v>
      </c>
      <c r="J36" s="198">
        <v>76.183733587079544</v>
      </c>
      <c r="K36" s="198">
        <v>77.455134992414216</v>
      </c>
      <c r="L36" s="198">
        <v>75.59647528955729</v>
      </c>
      <c r="M36" s="198">
        <v>79.962984673399959</v>
      </c>
      <c r="N36" s="198">
        <v>80.316426666905045</v>
      </c>
      <c r="O36" s="198">
        <v>80.326360579641573</v>
      </c>
      <c r="P36" s="198">
        <v>80.236166219231919</v>
      </c>
      <c r="Q36" s="198">
        <v>81.205082694350736</v>
      </c>
      <c r="R36" s="198">
        <v>84.369189864053041</v>
      </c>
      <c r="S36" s="198">
        <v>79.288995442986433</v>
      </c>
      <c r="T36" s="198">
        <v>84.639055228302652</v>
      </c>
      <c r="U36" s="198">
        <v>84.50086935890107</v>
      </c>
      <c r="V36" s="198">
        <v>90.85495135545348</v>
      </c>
      <c r="W36" s="198">
        <v>84.597384081893736</v>
      </c>
      <c r="X36" s="198">
        <v>87.784074769980435</v>
      </c>
      <c r="Y36" s="198">
        <v>90.294142151352418</v>
      </c>
      <c r="Z36" s="198">
        <v>87.758337165452545</v>
      </c>
      <c r="AA36" s="198">
        <v>87.344963440074849</v>
      </c>
      <c r="AB36" s="198">
        <v>87.711194827199492</v>
      </c>
      <c r="AC36" s="1087" t="s">
        <v>493</v>
      </c>
      <c r="AD36" s="1087" t="s">
        <v>493</v>
      </c>
    </row>
    <row r="37" spans="1:33" ht="14.25" customHeight="1">
      <c r="A37" s="725" t="s">
        <v>443</v>
      </c>
      <c r="B37" s="197">
        <v>100</v>
      </c>
      <c r="C37" s="198">
        <v>104.68364233861053</v>
      </c>
      <c r="D37" s="1087" t="s">
        <v>493</v>
      </c>
      <c r="E37" s="1087" t="s">
        <v>493</v>
      </c>
      <c r="F37" s="198">
        <v>96.491349116704711</v>
      </c>
      <c r="G37" s="1087" t="s">
        <v>493</v>
      </c>
      <c r="H37" s="198">
        <v>99.691754806598496</v>
      </c>
      <c r="I37" s="1087" t="s">
        <v>493</v>
      </c>
      <c r="J37" s="198">
        <v>100.76153676001793</v>
      </c>
      <c r="K37" s="1087" t="s">
        <v>493</v>
      </c>
      <c r="L37" s="198">
        <v>93.660828403119439</v>
      </c>
      <c r="M37" s="1087" t="s">
        <v>493</v>
      </c>
      <c r="N37" s="198">
        <v>94.273392259199824</v>
      </c>
      <c r="O37" s="1087" t="s">
        <v>493</v>
      </c>
      <c r="P37" s="198">
        <v>92.002990515862322</v>
      </c>
      <c r="Q37" s="1087" t="s">
        <v>493</v>
      </c>
      <c r="R37" s="198">
        <v>93.582938346795757</v>
      </c>
      <c r="S37" s="1087" t="s">
        <v>493</v>
      </c>
      <c r="T37" s="198">
        <v>93.415518177825319</v>
      </c>
      <c r="U37" s="198">
        <v>89.541925916173952</v>
      </c>
      <c r="V37" s="198">
        <v>95.928717866381461</v>
      </c>
      <c r="W37" s="198">
        <v>90.906337130478747</v>
      </c>
      <c r="X37" s="198">
        <v>88.353029014068653</v>
      </c>
      <c r="Y37" s="198">
        <v>89.79323513905365</v>
      </c>
      <c r="Z37" s="198">
        <v>87.467196664595946</v>
      </c>
      <c r="AA37" s="198">
        <v>86.184420874549744</v>
      </c>
      <c r="AB37" s="198">
        <v>86.747052435413764</v>
      </c>
      <c r="AC37" s="198">
        <v>88.185734172056797</v>
      </c>
      <c r="AD37" s="1087" t="s">
        <v>493</v>
      </c>
    </row>
    <row r="38" spans="1:33" ht="14.25" customHeight="1">
      <c r="A38" s="725" t="s">
        <v>444</v>
      </c>
      <c r="B38" s="197">
        <v>100</v>
      </c>
      <c r="C38" s="198">
        <v>102.42118625858214</v>
      </c>
      <c r="D38" s="198">
        <v>101.53034579368898</v>
      </c>
      <c r="E38" s="198">
        <v>99.499081069998766</v>
      </c>
      <c r="F38" s="198">
        <v>97.550019024943282</v>
      </c>
      <c r="G38" s="198">
        <v>100.26646814165326</v>
      </c>
      <c r="H38" s="198">
        <v>103.30898309296906</v>
      </c>
      <c r="I38" s="198">
        <v>102.40672332966165</v>
      </c>
      <c r="J38" s="198">
        <v>100.84280778679738</v>
      </c>
      <c r="K38" s="198">
        <v>97.632224212471982</v>
      </c>
      <c r="L38" s="198">
        <v>97.266673711884309</v>
      </c>
      <c r="M38" s="198">
        <v>97.161194987279245</v>
      </c>
      <c r="N38" s="198">
        <v>94.112580956408209</v>
      </c>
      <c r="O38" s="198">
        <v>92.098528269214583</v>
      </c>
      <c r="P38" s="198">
        <v>93.563766340636164</v>
      </c>
      <c r="Q38" s="198">
        <v>92.456317524371244</v>
      </c>
      <c r="R38" s="198">
        <v>95.653139766043353</v>
      </c>
      <c r="S38" s="198">
        <v>94.091171622301133</v>
      </c>
      <c r="T38" s="198">
        <v>99.836204618771347</v>
      </c>
      <c r="U38" s="198">
        <v>88.828834827382806</v>
      </c>
      <c r="V38" s="198">
        <v>95.442305103273455</v>
      </c>
      <c r="W38" s="198">
        <v>89.90509809903385</v>
      </c>
      <c r="X38" s="198">
        <v>88.92331865564006</v>
      </c>
      <c r="Y38" s="198">
        <v>89.401294547644056</v>
      </c>
      <c r="Z38" s="198">
        <v>86.883993744161444</v>
      </c>
      <c r="AA38" s="198">
        <v>86.157286476678436</v>
      </c>
      <c r="AB38" s="198">
        <v>87.031010074919934</v>
      </c>
      <c r="AC38" s="198">
        <v>85.129179963323338</v>
      </c>
      <c r="AD38" s="1087" t="s">
        <v>493</v>
      </c>
    </row>
    <row r="39" spans="1:33" ht="14.25" customHeight="1">
      <c r="A39" s="725" t="s">
        <v>445</v>
      </c>
      <c r="B39" s="197">
        <v>100</v>
      </c>
      <c r="C39" s="198">
        <v>105.08225890142162</v>
      </c>
      <c r="D39" s="198">
        <v>102.24694329024364</v>
      </c>
      <c r="E39" s="198">
        <v>104.11258962846469</v>
      </c>
      <c r="F39" s="198">
        <v>103.29788686526301</v>
      </c>
      <c r="G39" s="198">
        <v>107.58854637858173</v>
      </c>
      <c r="H39" s="198">
        <v>111.27703286456321</v>
      </c>
      <c r="I39" s="198">
        <v>108.10694759593808</v>
      </c>
      <c r="J39" s="198">
        <v>112.45478204522603</v>
      </c>
      <c r="K39" s="198">
        <v>111.36216860525738</v>
      </c>
      <c r="L39" s="198">
        <v>108.24441983156331</v>
      </c>
      <c r="M39" s="198">
        <v>109.69088440324253</v>
      </c>
      <c r="N39" s="198">
        <v>106.66062393168572</v>
      </c>
      <c r="O39" s="198">
        <v>99.957976471532689</v>
      </c>
      <c r="P39" s="198">
        <v>101.75791292113028</v>
      </c>
      <c r="Q39" s="198">
        <v>101.68375792487164</v>
      </c>
      <c r="R39" s="198">
        <v>106.56042269039541</v>
      </c>
      <c r="S39" s="198">
        <v>102.48220648524594</v>
      </c>
      <c r="T39" s="198">
        <v>106.64094898934614</v>
      </c>
      <c r="U39" s="198">
        <v>102.42246544137605</v>
      </c>
      <c r="V39" s="198">
        <v>107.68528355802076</v>
      </c>
      <c r="W39" s="198">
        <v>100.83281507883677</v>
      </c>
      <c r="X39" s="198">
        <v>99.385776700058685</v>
      </c>
      <c r="Y39" s="198">
        <v>102.58600402343306</v>
      </c>
      <c r="Z39" s="198">
        <v>99.466386135130392</v>
      </c>
      <c r="AA39" s="198">
        <v>100.25866131788183</v>
      </c>
      <c r="AB39" s="198">
        <v>102.14247933306348</v>
      </c>
      <c r="AC39" s="198">
        <v>102.42021545761037</v>
      </c>
      <c r="AD39" s="1087" t="s">
        <v>493</v>
      </c>
    </row>
    <row r="40" spans="1:33" ht="14.25" customHeight="1">
      <c r="A40" s="725" t="s">
        <v>446</v>
      </c>
      <c r="B40" s="197">
        <v>100.00000000000001</v>
      </c>
      <c r="C40" s="198">
        <v>101.94406125679437</v>
      </c>
      <c r="D40" s="198">
        <v>101.98235852078076</v>
      </c>
      <c r="E40" s="198">
        <v>96.989808873890013</v>
      </c>
      <c r="F40" s="198">
        <v>99.582789202049938</v>
      </c>
      <c r="G40" s="198">
        <v>97.303339199142258</v>
      </c>
      <c r="H40" s="198">
        <v>103.40111294701023</v>
      </c>
      <c r="I40" s="198">
        <v>102.30076429036598</v>
      </c>
      <c r="J40" s="198">
        <v>101.2298296792857</v>
      </c>
      <c r="K40" s="198">
        <v>99.044619132281881</v>
      </c>
      <c r="L40" s="198">
        <v>100.84520797537728</v>
      </c>
      <c r="M40" s="198">
        <v>100.58659541322264</v>
      </c>
      <c r="N40" s="198">
        <v>98.367735368173086</v>
      </c>
      <c r="O40" s="198">
        <v>100.29293212358012</v>
      </c>
      <c r="P40" s="198">
        <v>119.26002946162563</v>
      </c>
      <c r="Q40" s="198">
        <v>117.03285075152256</v>
      </c>
      <c r="R40" s="198">
        <v>124.68110580932411</v>
      </c>
      <c r="S40" s="198">
        <v>119.40016754717887</v>
      </c>
      <c r="T40" s="198">
        <v>121.89965025528126</v>
      </c>
      <c r="U40" s="198">
        <v>97.732031833026269</v>
      </c>
      <c r="V40" s="198">
        <v>112.8874229900597</v>
      </c>
      <c r="W40" s="198">
        <v>121.68147921627299</v>
      </c>
      <c r="X40" s="198">
        <v>116.79568485483986</v>
      </c>
      <c r="Y40" s="198">
        <v>115.18667139213493</v>
      </c>
      <c r="Z40" s="198">
        <v>117.64992991127826</v>
      </c>
      <c r="AA40" s="198">
        <v>116.70514924467355</v>
      </c>
      <c r="AB40" s="198">
        <v>111.29412372731855</v>
      </c>
      <c r="AC40" s="1087" t="s">
        <v>493</v>
      </c>
      <c r="AD40" s="1087" t="s">
        <v>493</v>
      </c>
    </row>
    <row r="41" spans="1:33" ht="14.25" customHeight="1">
      <c r="A41" s="725" t="s">
        <v>447</v>
      </c>
      <c r="B41" s="197">
        <v>100</v>
      </c>
      <c r="C41" s="198">
        <v>78.715142665731818</v>
      </c>
      <c r="D41" s="198">
        <v>60.740255819189279</v>
      </c>
      <c r="E41" s="198">
        <v>62.761768340496381</v>
      </c>
      <c r="F41" s="198">
        <v>62.476680691430566</v>
      </c>
      <c r="G41" s="198">
        <v>65.913182274971163</v>
      </c>
      <c r="H41" s="198">
        <v>69.484941109315173</v>
      </c>
      <c r="I41" s="198">
        <v>68.944660059560107</v>
      </c>
      <c r="J41" s="198">
        <v>69.982215651102919</v>
      </c>
      <c r="K41" s="198">
        <v>70.572678614910231</v>
      </c>
      <c r="L41" s="198">
        <v>69.07578867104661</v>
      </c>
      <c r="M41" s="198">
        <v>71.924195867457726</v>
      </c>
      <c r="N41" s="198">
        <v>70.315931412585002</v>
      </c>
      <c r="O41" s="198">
        <v>71.582397169347615</v>
      </c>
      <c r="P41" s="198">
        <v>72.496419150758086</v>
      </c>
      <c r="Q41" s="198">
        <v>71.948148020433635</v>
      </c>
      <c r="R41" s="198">
        <v>74.213662187467392</v>
      </c>
      <c r="S41" s="198">
        <v>70.717827674953824</v>
      </c>
      <c r="T41" s="198">
        <v>75.162878316315528</v>
      </c>
      <c r="U41" s="198">
        <v>74.625636698685653</v>
      </c>
      <c r="V41" s="198">
        <v>79.602619562737189</v>
      </c>
      <c r="W41" s="198">
        <v>74.507386080579792</v>
      </c>
      <c r="X41" s="198">
        <v>78.288906747324376</v>
      </c>
      <c r="Y41" s="198">
        <v>80.022754462108807</v>
      </c>
      <c r="Z41" s="198">
        <v>75.954591735040225</v>
      </c>
      <c r="AA41" s="198">
        <v>77.132931469214085</v>
      </c>
      <c r="AB41" s="198">
        <v>79.329848226935383</v>
      </c>
      <c r="AC41" s="198">
        <v>81.483896260065436</v>
      </c>
      <c r="AD41" s="1087" t="s">
        <v>493</v>
      </c>
    </row>
    <row r="42" spans="1:33" ht="14.25" customHeight="1">
      <c r="A42" s="725" t="s">
        <v>448</v>
      </c>
      <c r="B42" s="197">
        <v>100</v>
      </c>
      <c r="C42" s="198">
        <v>71.43774714110549</v>
      </c>
      <c r="D42" s="198">
        <v>62.479728797310415</v>
      </c>
      <c r="E42" s="198">
        <v>64.815245107259216</v>
      </c>
      <c r="F42" s="198">
        <v>61.292105738750422</v>
      </c>
      <c r="G42" s="198">
        <v>61.698919199623575</v>
      </c>
      <c r="H42" s="198">
        <v>59.904165918826891</v>
      </c>
      <c r="I42" s="198">
        <v>54.52064543997529</v>
      </c>
      <c r="J42" s="198">
        <v>52.547258466845811</v>
      </c>
      <c r="K42" s="198">
        <v>56.624018097149985</v>
      </c>
      <c r="L42" s="198">
        <v>58.506723800265164</v>
      </c>
      <c r="M42" s="198">
        <v>61.437207413257646</v>
      </c>
      <c r="N42" s="198">
        <v>61.721796144481992</v>
      </c>
      <c r="O42" s="198">
        <v>63.145918870322454</v>
      </c>
      <c r="P42" s="198">
        <v>64.85141190403229</v>
      </c>
      <c r="Q42" s="198">
        <v>68.568337004461341</v>
      </c>
      <c r="R42" s="198">
        <v>72.657979635063597</v>
      </c>
      <c r="S42" s="198">
        <v>70.646566827311887</v>
      </c>
      <c r="T42" s="198">
        <v>72.238230811618592</v>
      </c>
      <c r="U42" s="198">
        <v>72.096188243755805</v>
      </c>
      <c r="V42" s="198">
        <v>79.239056306231731</v>
      </c>
      <c r="W42" s="198">
        <v>76.670077894581127</v>
      </c>
      <c r="X42" s="198">
        <v>80.166461557411353</v>
      </c>
      <c r="Y42" s="198">
        <v>80.431497902684868</v>
      </c>
      <c r="Z42" s="198">
        <v>77.658294393660881</v>
      </c>
      <c r="AA42" s="198">
        <v>77.423487667822201</v>
      </c>
      <c r="AB42" s="198">
        <v>79.718572760514917</v>
      </c>
      <c r="AC42" s="198">
        <v>81.024248227920637</v>
      </c>
      <c r="AD42" s="1087" t="s">
        <v>493</v>
      </c>
    </row>
    <row r="43" spans="1:33" ht="14.5">
      <c r="A43" s="725" t="s">
        <v>495</v>
      </c>
      <c r="B43" s="197">
        <v>100</v>
      </c>
      <c r="C43" s="198">
        <v>102.04200678819919</v>
      </c>
      <c r="D43" s="198">
        <v>101.11186580047645</v>
      </c>
      <c r="E43" s="198">
        <v>101.44878480414459</v>
      </c>
      <c r="F43" s="198">
        <v>98.664983498819382</v>
      </c>
      <c r="G43" s="198">
        <v>98.134357297609526</v>
      </c>
      <c r="H43" s="198">
        <v>102.43725347401013</v>
      </c>
      <c r="I43" s="198">
        <v>98.635273983530027</v>
      </c>
      <c r="J43" s="198">
        <v>96.470845689436501</v>
      </c>
      <c r="K43" s="198">
        <v>94.037655607013136</v>
      </c>
      <c r="L43" s="198">
        <v>91.940124297807259</v>
      </c>
      <c r="M43" s="198">
        <v>93.104157527590317</v>
      </c>
      <c r="N43" s="198">
        <v>87.472188482227821</v>
      </c>
      <c r="O43" s="198">
        <v>88.899046090382868</v>
      </c>
      <c r="P43" s="198">
        <v>87.047251269009521</v>
      </c>
      <c r="Q43" s="198">
        <v>83.313225008518572</v>
      </c>
      <c r="R43" s="198">
        <v>83.838937604861115</v>
      </c>
      <c r="S43" s="198">
        <v>77.637614351905185</v>
      </c>
      <c r="T43" s="198">
        <v>80.539595809867848</v>
      </c>
      <c r="U43" s="198">
        <v>78.049084645580393</v>
      </c>
      <c r="V43" s="198">
        <v>82.295558342441169</v>
      </c>
      <c r="W43" s="198">
        <v>78.508484912831577</v>
      </c>
      <c r="X43" s="198">
        <v>79.223790988218042</v>
      </c>
      <c r="Y43" s="198">
        <v>81.292744472032993</v>
      </c>
      <c r="Z43" s="198">
        <v>76.26757786513555</v>
      </c>
      <c r="AA43" s="198">
        <v>76.656919424581133</v>
      </c>
      <c r="AB43" s="198">
        <v>76.519028434189607</v>
      </c>
      <c r="AC43" s="198">
        <v>77.696093084078825</v>
      </c>
      <c r="AD43" s="198">
        <v>76.813701646067244</v>
      </c>
    </row>
    <row r="44" spans="1:33" ht="14.25" customHeight="1">
      <c r="A44" s="725" t="s">
        <v>450</v>
      </c>
      <c r="B44" s="197">
        <v>100</v>
      </c>
      <c r="C44" s="198">
        <v>79.773504618649184</v>
      </c>
      <c r="D44" s="198">
        <v>72.226449572054293</v>
      </c>
      <c r="E44" s="198">
        <v>69.856228521026935</v>
      </c>
      <c r="F44" s="198">
        <v>65.545231623190929</v>
      </c>
      <c r="G44" s="198">
        <v>69.167271361147797</v>
      </c>
      <c r="H44" s="198">
        <v>71.908320032519427</v>
      </c>
      <c r="I44" s="198">
        <v>70.271043039384764</v>
      </c>
      <c r="J44" s="198">
        <v>71.067401788919199</v>
      </c>
      <c r="K44" s="198">
        <v>72.026161734185322</v>
      </c>
      <c r="L44" s="198">
        <v>72.108948447927403</v>
      </c>
      <c r="M44" s="198">
        <v>75.791165863231001</v>
      </c>
      <c r="N44" s="198">
        <v>78.543874419519142</v>
      </c>
      <c r="O44" s="198">
        <v>80.80417707729616</v>
      </c>
      <c r="P44" s="198">
        <v>80.789920533880476</v>
      </c>
      <c r="Q44" s="198">
        <v>81.253649550370383</v>
      </c>
      <c r="R44" s="198">
        <v>82.483995544393764</v>
      </c>
      <c r="S44" s="198">
        <v>80.123575383600851</v>
      </c>
      <c r="T44" s="198">
        <v>82.913896347798044</v>
      </c>
      <c r="U44" s="198">
        <v>79.014512371862082</v>
      </c>
      <c r="V44" s="198">
        <v>84.962107690689407</v>
      </c>
      <c r="W44" s="198">
        <v>80.558063122699949</v>
      </c>
      <c r="X44" s="198">
        <v>82.166267324206515</v>
      </c>
      <c r="Y44" s="198">
        <v>84.557467529723226</v>
      </c>
      <c r="Z44" s="198">
        <v>80.088021600280641</v>
      </c>
      <c r="AA44" s="198">
        <v>81.31747589013527</v>
      </c>
      <c r="AB44" s="198">
        <v>83.711011809183944</v>
      </c>
      <c r="AC44" s="198">
        <v>83.490879366041924</v>
      </c>
      <c r="AD44" s="1087" t="s">
        <v>493</v>
      </c>
    </row>
    <row r="45" spans="1:33" ht="20.25" customHeight="1">
      <c r="A45" s="716" t="s">
        <v>451</v>
      </c>
      <c r="B45" s="197">
        <v>100</v>
      </c>
      <c r="C45" s="198">
        <v>98.122682356528898</v>
      </c>
      <c r="D45" s="198">
        <v>94.996516776498893</v>
      </c>
      <c r="E45" s="198">
        <v>95.578258696642635</v>
      </c>
      <c r="F45" s="198">
        <v>94.062882786460975</v>
      </c>
      <c r="G45" s="198">
        <v>96.063660171640066</v>
      </c>
      <c r="H45" s="198">
        <v>99.623104838466432</v>
      </c>
      <c r="I45" s="198">
        <v>98.011937292098636</v>
      </c>
      <c r="J45" s="198">
        <v>97.293840653617607</v>
      </c>
      <c r="K45" s="198">
        <v>95.700662093037138</v>
      </c>
      <c r="L45" s="198">
        <v>94.986785261289768</v>
      </c>
      <c r="M45" s="198">
        <v>97.185555027234898</v>
      </c>
      <c r="N45" s="198">
        <v>94.76104207596218</v>
      </c>
      <c r="O45" s="198">
        <v>96.170543498012862</v>
      </c>
      <c r="P45" s="198">
        <v>95.491015004741442</v>
      </c>
      <c r="Q45" s="198">
        <v>94.022791617121356</v>
      </c>
      <c r="R45" s="198">
        <v>95.962778594511221</v>
      </c>
      <c r="S45" s="198">
        <v>90.994884737324853</v>
      </c>
      <c r="T45" s="198">
        <v>95.015964195099443</v>
      </c>
      <c r="U45" s="198">
        <v>90.207754386782909</v>
      </c>
      <c r="V45" s="198">
        <v>97.158146273799815</v>
      </c>
      <c r="W45" s="198">
        <v>92.698462326395017</v>
      </c>
      <c r="X45" s="198">
        <v>92.911874722467545</v>
      </c>
      <c r="Y45" s="198">
        <v>95.359709865057781</v>
      </c>
      <c r="Z45" s="198">
        <v>89.999644429226379</v>
      </c>
      <c r="AA45" s="198">
        <v>91.268025656921722</v>
      </c>
      <c r="AB45" s="198">
        <v>92.295457406059768</v>
      </c>
      <c r="AC45" s="198">
        <v>93.335919806551942</v>
      </c>
      <c r="AD45" s="198">
        <v>90.582015190544013</v>
      </c>
    </row>
    <row r="46" spans="1:33" ht="12.75" customHeight="1">
      <c r="A46" s="97"/>
      <c r="B46" s="190"/>
      <c r="C46" s="190"/>
      <c r="D46" s="190"/>
      <c r="E46" s="190"/>
      <c r="F46" s="190"/>
      <c r="G46" s="190"/>
      <c r="H46" s="190"/>
      <c r="I46" s="190"/>
      <c r="J46" s="190"/>
      <c r="K46" s="185"/>
      <c r="L46" s="185"/>
      <c r="M46" s="185"/>
      <c r="N46" s="185"/>
      <c r="O46" s="185"/>
      <c r="P46" s="185"/>
      <c r="Q46" s="185"/>
      <c r="R46" s="185"/>
      <c r="S46" s="185"/>
      <c r="T46" s="185"/>
      <c r="U46" s="185"/>
      <c r="V46" s="185"/>
      <c r="W46" s="185"/>
      <c r="X46" s="185"/>
      <c r="Y46" s="185"/>
      <c r="Z46" s="185"/>
      <c r="AA46" s="185"/>
      <c r="AB46" s="281"/>
      <c r="AC46" s="185"/>
      <c r="AD46" s="516"/>
    </row>
    <row r="47" spans="1:33" ht="12.75" customHeight="1">
      <c r="B47" s="1295" t="s">
        <v>497</v>
      </c>
      <c r="C47" s="1295"/>
      <c r="D47" s="1295"/>
      <c r="E47" s="1295"/>
      <c r="F47" s="1295" t="s">
        <v>497</v>
      </c>
      <c r="G47" s="1295"/>
      <c r="H47" s="1295"/>
      <c r="I47" s="1295"/>
      <c r="J47" s="1295" t="s">
        <v>497</v>
      </c>
      <c r="K47" s="1295"/>
      <c r="L47" s="1295"/>
      <c r="M47" s="1295"/>
      <c r="N47" s="1295" t="s">
        <v>497</v>
      </c>
      <c r="O47" s="1295"/>
      <c r="P47" s="1295"/>
      <c r="Q47" s="1295"/>
      <c r="R47" s="1295" t="s">
        <v>497</v>
      </c>
      <c r="S47" s="1295"/>
      <c r="T47" s="1295"/>
      <c r="U47" s="1295"/>
      <c r="V47" s="1295" t="s">
        <v>497</v>
      </c>
      <c r="W47" s="1295"/>
      <c r="X47" s="1295"/>
      <c r="Y47" s="1295"/>
      <c r="Z47" s="1295" t="s">
        <v>497</v>
      </c>
      <c r="AA47" s="1295"/>
      <c r="AB47" s="1295"/>
      <c r="AC47" s="1295"/>
      <c r="AD47" s="1295" t="s">
        <v>497</v>
      </c>
      <c r="AE47" s="1295"/>
      <c r="AF47" s="1295"/>
      <c r="AG47" s="1295"/>
    </row>
    <row r="48" spans="1:33" ht="12.75" customHeight="1">
      <c r="A48" s="717"/>
      <c r="B48" s="190"/>
      <c r="C48" s="190"/>
      <c r="D48" s="190"/>
      <c r="E48" s="190"/>
      <c r="F48" s="190"/>
      <c r="G48" s="190"/>
      <c r="H48" s="190"/>
      <c r="I48" s="190"/>
      <c r="J48" s="190"/>
      <c r="K48" s="185"/>
      <c r="L48" s="185"/>
      <c r="M48" s="185"/>
      <c r="N48" s="185"/>
      <c r="O48" s="185"/>
      <c r="P48" s="185"/>
      <c r="Q48" s="185"/>
      <c r="R48" s="185"/>
      <c r="S48" s="185"/>
      <c r="T48" s="185"/>
      <c r="U48" s="185"/>
      <c r="V48" s="185"/>
      <c r="W48" s="185"/>
      <c r="X48" s="185"/>
      <c r="Y48" s="185"/>
      <c r="Z48" s="185"/>
      <c r="AA48" s="185"/>
      <c r="AB48" s="281"/>
      <c r="AC48" s="185"/>
      <c r="AD48" s="516"/>
    </row>
    <row r="49" spans="1:30" ht="14.5">
      <c r="A49" s="81" t="s">
        <v>490</v>
      </c>
      <c r="B49" s="198">
        <v>96.505354377877026</v>
      </c>
      <c r="C49" s="197">
        <v>100</v>
      </c>
      <c r="D49" s="198">
        <v>99.490072732945436</v>
      </c>
      <c r="E49" s="198">
        <v>100.29622134878892</v>
      </c>
      <c r="F49" s="198">
        <v>96.826327663896734</v>
      </c>
      <c r="G49" s="198">
        <v>98.748266243555861</v>
      </c>
      <c r="H49" s="198">
        <v>102.31571985060724</v>
      </c>
      <c r="I49" s="198">
        <v>100.1845511316277</v>
      </c>
      <c r="J49" s="198">
        <v>102.1454590678253</v>
      </c>
      <c r="K49" s="198">
        <v>101.45686910380684</v>
      </c>
      <c r="L49" s="198">
        <v>98.589196185118226</v>
      </c>
      <c r="M49" s="198">
        <v>103.28144954675886</v>
      </c>
      <c r="N49" s="198">
        <v>96.30638141120636</v>
      </c>
      <c r="O49" s="198">
        <v>102.59890662613111</v>
      </c>
      <c r="P49" s="198">
        <v>101.88365382593398</v>
      </c>
      <c r="Q49" s="198">
        <v>102.91984636972408</v>
      </c>
      <c r="R49" s="198">
        <v>104.48218438470207</v>
      </c>
      <c r="S49" s="198">
        <v>97.143941819342899</v>
      </c>
      <c r="T49" s="198">
        <v>100.60216748498523</v>
      </c>
      <c r="U49" s="198">
        <v>95.057814213747221</v>
      </c>
      <c r="V49" s="198">
        <v>97.628963516999832</v>
      </c>
      <c r="W49" s="198">
        <v>93.945605265488737</v>
      </c>
      <c r="X49" s="198">
        <v>92.226627693967032</v>
      </c>
      <c r="Y49" s="198">
        <v>96.067058209153601</v>
      </c>
      <c r="Z49" s="198">
        <v>89.540231079048951</v>
      </c>
      <c r="AA49" s="198">
        <v>91.163029738265621</v>
      </c>
      <c r="AB49" s="198">
        <v>92.21923296768594</v>
      </c>
      <c r="AC49" s="198">
        <v>91.461629484806267</v>
      </c>
      <c r="AD49" s="198">
        <v>90.341047706863918</v>
      </c>
    </row>
    <row r="50" spans="1:30" ht="14.25" customHeight="1">
      <c r="A50" s="725" t="s">
        <v>436</v>
      </c>
      <c r="B50" s="198">
        <v>96.221538491093312</v>
      </c>
      <c r="C50" s="197">
        <v>100</v>
      </c>
      <c r="D50" s="198">
        <v>98.214243840973111</v>
      </c>
      <c r="E50" s="198">
        <v>101.05499721028326</v>
      </c>
      <c r="F50" s="198">
        <v>98.255848113100768</v>
      </c>
      <c r="G50" s="198">
        <v>102.41670408579547</v>
      </c>
      <c r="H50" s="198">
        <v>106.08044317963792</v>
      </c>
      <c r="I50" s="198">
        <v>103.76493199736895</v>
      </c>
      <c r="J50" s="198">
        <v>105.2339078298378</v>
      </c>
      <c r="K50" s="198">
        <v>104.79511892259411</v>
      </c>
      <c r="L50" s="198">
        <v>103.33381023325943</v>
      </c>
      <c r="M50" s="198">
        <v>106.3312972734</v>
      </c>
      <c r="N50" s="198">
        <v>101.99278613075447</v>
      </c>
      <c r="O50" s="198">
        <v>100.87504082457606</v>
      </c>
      <c r="P50" s="198">
        <v>100.22985281077874</v>
      </c>
      <c r="Q50" s="198">
        <v>97.827492559974303</v>
      </c>
      <c r="R50" s="198">
        <v>101.21938139541476</v>
      </c>
      <c r="S50" s="198">
        <v>93.298616305349469</v>
      </c>
      <c r="T50" s="198">
        <v>99.161610404129689</v>
      </c>
      <c r="U50" s="198">
        <v>96.319499338368828</v>
      </c>
      <c r="V50" s="198">
        <v>103.65574830667204</v>
      </c>
      <c r="W50" s="198">
        <v>102.32577324520177</v>
      </c>
      <c r="X50" s="198">
        <v>101.37138590021388</v>
      </c>
      <c r="Y50" s="198">
        <v>101.67594888199845</v>
      </c>
      <c r="Z50" s="198">
        <v>96.173445093565064</v>
      </c>
      <c r="AA50" s="198">
        <v>97.641414965733816</v>
      </c>
      <c r="AB50" s="198">
        <v>99.912213314639942</v>
      </c>
      <c r="AC50" s="198">
        <v>100.24036175400076</v>
      </c>
      <c r="AD50" s="1087" t="s">
        <v>493</v>
      </c>
    </row>
    <row r="51" spans="1:30" ht="14.25" customHeight="1">
      <c r="A51" s="725" t="s">
        <v>437</v>
      </c>
      <c r="B51" s="198">
        <v>95.60231576765888</v>
      </c>
      <c r="C51" s="197">
        <v>100</v>
      </c>
      <c r="D51" s="198">
        <v>87.088842236278509</v>
      </c>
      <c r="E51" s="198">
        <v>99.461519299936739</v>
      </c>
      <c r="F51" s="198">
        <v>95.88232358019269</v>
      </c>
      <c r="G51" s="198">
        <v>95.129894534274385</v>
      </c>
      <c r="H51" s="198">
        <v>99.075244860709347</v>
      </c>
      <c r="I51" s="198">
        <v>94.03235128784047</v>
      </c>
      <c r="J51" s="198">
        <v>92.436210356881176</v>
      </c>
      <c r="K51" s="198">
        <v>100.19399767337597</v>
      </c>
      <c r="L51" s="198">
        <v>102.43748201035542</v>
      </c>
      <c r="M51" s="198">
        <v>105.35546261625568</v>
      </c>
      <c r="N51" s="198">
        <v>100.96360028915501</v>
      </c>
      <c r="O51" s="198">
        <v>105.28269559678431</v>
      </c>
      <c r="P51" s="198">
        <v>103.62623377744835</v>
      </c>
      <c r="Q51" s="198">
        <v>99.398538402436827</v>
      </c>
      <c r="R51" s="198">
        <v>101.36159557733654</v>
      </c>
      <c r="S51" s="198">
        <v>89.149849911305225</v>
      </c>
      <c r="T51" s="198">
        <v>94.946601459018723</v>
      </c>
      <c r="U51" s="198">
        <v>95.348200340150001</v>
      </c>
      <c r="V51" s="198">
        <v>103.51145490981746</v>
      </c>
      <c r="W51" s="198">
        <v>91.361990207554129</v>
      </c>
      <c r="X51" s="198">
        <v>90.927868520915126</v>
      </c>
      <c r="Y51" s="198">
        <v>92.771055220627176</v>
      </c>
      <c r="Z51" s="198">
        <v>84.739743590324679</v>
      </c>
      <c r="AA51" s="198">
        <v>81.842031647409499</v>
      </c>
      <c r="AB51" s="198">
        <v>83.168676644680119</v>
      </c>
      <c r="AC51" s="198">
        <v>82.056400763875089</v>
      </c>
      <c r="AD51" s="1087" t="s">
        <v>493</v>
      </c>
    </row>
    <row r="52" spans="1:30" ht="14.25" customHeight="1">
      <c r="A52" s="725" t="s">
        <v>438</v>
      </c>
      <c r="B52" s="198">
        <v>134.07638732884783</v>
      </c>
      <c r="C52" s="197">
        <v>100</v>
      </c>
      <c r="D52" s="198">
        <v>91.598983985841855</v>
      </c>
      <c r="E52" s="198">
        <v>95.591673497922173</v>
      </c>
      <c r="F52" s="198">
        <v>93.447393827073057</v>
      </c>
      <c r="G52" s="198">
        <v>102.52989226422697</v>
      </c>
      <c r="H52" s="198">
        <v>102.96750248739002</v>
      </c>
      <c r="I52" s="198">
        <v>105.33190162895799</v>
      </c>
      <c r="J52" s="198">
        <v>108.14073625453869</v>
      </c>
      <c r="K52" s="198">
        <v>101.05684481708229</v>
      </c>
      <c r="L52" s="198">
        <v>105.5290524052029</v>
      </c>
      <c r="M52" s="198">
        <v>110.33225933005053</v>
      </c>
      <c r="N52" s="198">
        <v>113.96800263192929</v>
      </c>
      <c r="O52" s="198">
        <v>110.1915064727141</v>
      </c>
      <c r="P52" s="198">
        <v>112.39008479553428</v>
      </c>
      <c r="Q52" s="198">
        <v>112.56003092565079</v>
      </c>
      <c r="R52" s="198">
        <v>118.5033869506935</v>
      </c>
      <c r="S52" s="198">
        <v>113.29048576489001</v>
      </c>
      <c r="T52" s="198">
        <v>110.80809649936666</v>
      </c>
      <c r="U52" s="198">
        <v>107.00588431237303</v>
      </c>
      <c r="V52" s="198">
        <v>114.83691147159007</v>
      </c>
      <c r="W52" s="198">
        <v>114.18841456905741</v>
      </c>
      <c r="X52" s="198">
        <v>114.9087116562731</v>
      </c>
      <c r="Y52" s="198">
        <v>120.04696773783257</v>
      </c>
      <c r="Z52" s="198">
        <v>115.64484178283975</v>
      </c>
      <c r="AA52" s="198">
        <v>112.71496632222663</v>
      </c>
      <c r="AB52" s="198">
        <v>117.41882294014383</v>
      </c>
      <c r="AC52" s="198">
        <v>120.7933430133466</v>
      </c>
      <c r="AD52" s="1087" t="s">
        <v>493</v>
      </c>
    </row>
    <row r="53" spans="1:30" ht="14.25" customHeight="1">
      <c r="A53" s="725" t="s">
        <v>716</v>
      </c>
      <c r="B53" s="198">
        <v>97.755575682208857</v>
      </c>
      <c r="C53" s="197">
        <v>100</v>
      </c>
      <c r="D53" s="198">
        <v>97.222075043618986</v>
      </c>
      <c r="E53" s="198">
        <v>94.393328205971528</v>
      </c>
      <c r="F53" s="198">
        <v>100.80239808129365</v>
      </c>
      <c r="G53" s="198">
        <v>100.31437571800269</v>
      </c>
      <c r="H53" s="198">
        <v>105.45447875340726</v>
      </c>
      <c r="I53" s="198">
        <v>104.79486634841906</v>
      </c>
      <c r="J53" s="198">
        <v>101.14473073835838</v>
      </c>
      <c r="K53" s="198">
        <v>97.418551816901925</v>
      </c>
      <c r="L53" s="198">
        <v>105.59789794125578</v>
      </c>
      <c r="M53" s="198">
        <v>107.57747840860874</v>
      </c>
      <c r="N53" s="198">
        <v>104.08020752617222</v>
      </c>
      <c r="O53" s="198">
        <v>106.51764686613278</v>
      </c>
      <c r="P53" s="198">
        <v>93.748458489919344</v>
      </c>
      <c r="Q53" s="198">
        <v>82.476236080234926</v>
      </c>
      <c r="R53" s="198">
        <v>88.080838371057283</v>
      </c>
      <c r="S53" s="198">
        <v>97.517331001367126</v>
      </c>
      <c r="T53" s="198">
        <v>96.138107483316787</v>
      </c>
      <c r="U53" s="198">
        <v>89.550085568780631</v>
      </c>
      <c r="V53" s="198">
        <v>100.35782783576228</v>
      </c>
      <c r="W53" s="198">
        <v>97.596731458367529</v>
      </c>
      <c r="X53" s="198">
        <v>95.982668368237952</v>
      </c>
      <c r="Y53" s="198">
        <v>94.978269727510977</v>
      </c>
      <c r="Z53" s="198">
        <v>100.30799046099285</v>
      </c>
      <c r="AA53" s="198">
        <v>97.448341739679833</v>
      </c>
      <c r="AB53" s="198">
        <v>96.938247892556205</v>
      </c>
      <c r="AC53" s="198">
        <v>92.277159086787961</v>
      </c>
      <c r="AD53" s="198">
        <v>96.204723282221906</v>
      </c>
    </row>
    <row r="54" spans="1:30" ht="14.25" customHeight="1">
      <c r="A54" s="725" t="s">
        <v>440</v>
      </c>
      <c r="B54" s="198">
        <v>96.92920003588587</v>
      </c>
      <c r="C54" s="197">
        <v>100</v>
      </c>
      <c r="D54" s="198">
        <v>94.598680991244109</v>
      </c>
      <c r="E54" s="198">
        <v>96.877066718169431</v>
      </c>
      <c r="F54" s="198">
        <v>95.647056242517507</v>
      </c>
      <c r="G54" s="198">
        <v>95.850019412721039</v>
      </c>
      <c r="H54" s="198">
        <v>101.48960893269165</v>
      </c>
      <c r="I54" s="198">
        <v>98.221208796149853</v>
      </c>
      <c r="J54" s="1087" t="s">
        <v>493</v>
      </c>
      <c r="K54" s="1087" t="s">
        <v>493</v>
      </c>
      <c r="L54" s="1087" t="s">
        <v>493</v>
      </c>
      <c r="M54" s="1087" t="s">
        <v>493</v>
      </c>
      <c r="N54" s="1087" t="s">
        <v>493</v>
      </c>
      <c r="O54" s="198">
        <v>92.770535145818286</v>
      </c>
      <c r="P54" s="198">
        <v>92.499655749087424</v>
      </c>
      <c r="Q54" s="198">
        <v>90.329139517705343</v>
      </c>
      <c r="R54" s="198">
        <v>89.821312770832094</v>
      </c>
      <c r="S54" s="198">
        <v>85.785316511886023</v>
      </c>
      <c r="T54" s="198">
        <v>86.039304765073595</v>
      </c>
      <c r="U54" s="198">
        <v>84.587184434553606</v>
      </c>
      <c r="V54" s="198">
        <v>88.074103852598824</v>
      </c>
      <c r="W54" s="198">
        <v>82.159873329930832</v>
      </c>
      <c r="X54" s="198">
        <v>83.161484199302052</v>
      </c>
      <c r="Y54" s="198">
        <v>81.257848088940278</v>
      </c>
      <c r="Z54" s="198">
        <v>76.088733863481522</v>
      </c>
      <c r="AA54" s="198">
        <v>77.27951708108597</v>
      </c>
      <c r="AB54" s="198">
        <v>76.527632710660058</v>
      </c>
      <c r="AC54" s="198">
        <v>75.921456851587038</v>
      </c>
      <c r="AD54" s="1087" t="s">
        <v>493</v>
      </c>
    </row>
    <row r="55" spans="1:30" ht="14.25" customHeight="1">
      <c r="A55" s="81" t="s">
        <v>492</v>
      </c>
      <c r="B55" s="198">
        <v>95.077111721533825</v>
      </c>
      <c r="C55" s="197">
        <v>100</v>
      </c>
      <c r="D55" s="198">
        <v>100.46981189969513</v>
      </c>
      <c r="E55" s="198">
        <v>100.20337805534773</v>
      </c>
      <c r="F55" s="198">
        <v>97.969394522858934</v>
      </c>
      <c r="G55" s="198">
        <v>98.139244398062615</v>
      </c>
      <c r="H55" s="198">
        <v>104.63951614092956</v>
      </c>
      <c r="I55" s="198">
        <v>101.18179235608258</v>
      </c>
      <c r="J55" s="198">
        <v>99.471207225424607</v>
      </c>
      <c r="K55" s="198">
        <v>97.533263410787796</v>
      </c>
      <c r="L55" s="198">
        <v>100.28082406540484</v>
      </c>
      <c r="M55" s="198">
        <v>103.19593908716929</v>
      </c>
      <c r="N55" s="198">
        <v>99.849220811510989</v>
      </c>
      <c r="O55" s="198">
        <v>100.65585530913215</v>
      </c>
      <c r="P55" s="198">
        <v>99.492673311324765</v>
      </c>
      <c r="Q55" s="198">
        <v>101.47836836125528</v>
      </c>
      <c r="R55" s="198">
        <v>101.41984961414705</v>
      </c>
      <c r="S55" s="198">
        <v>96.201084051232144</v>
      </c>
      <c r="T55" s="198">
        <v>99.441400944914363</v>
      </c>
      <c r="U55" s="198">
        <v>94.665827998679021</v>
      </c>
      <c r="V55" s="198">
        <v>96.794357925201297</v>
      </c>
      <c r="W55" s="198">
        <v>92.355690465492927</v>
      </c>
      <c r="X55" s="198">
        <v>93.09213990182927</v>
      </c>
      <c r="Y55" s="198">
        <v>94.898799366809556</v>
      </c>
      <c r="Z55" s="198">
        <v>92.536975368344301</v>
      </c>
      <c r="AA55" s="198">
        <v>93.517301773558628</v>
      </c>
      <c r="AB55" s="198">
        <v>94.819478044351371</v>
      </c>
      <c r="AC55" s="198">
        <v>93.850471349161936</v>
      </c>
      <c r="AD55" s="198">
        <v>92.012440423780788</v>
      </c>
    </row>
    <row r="56" spans="1:30" ht="14.25" customHeight="1">
      <c r="A56" s="725" t="s">
        <v>442</v>
      </c>
      <c r="B56" s="198">
        <v>133.50392640638646</v>
      </c>
      <c r="C56" s="197">
        <v>100</v>
      </c>
      <c r="D56" s="198">
        <v>92.897312408504305</v>
      </c>
      <c r="E56" s="198">
        <v>100.13299956490329</v>
      </c>
      <c r="F56" s="198">
        <v>97.611178752235261</v>
      </c>
      <c r="G56" s="198">
        <v>100.87869412187344</v>
      </c>
      <c r="H56" s="198">
        <v>109.28469347302426</v>
      </c>
      <c r="I56" s="198">
        <v>103.90637101518176</v>
      </c>
      <c r="J56" s="198">
        <v>101.7082756217322</v>
      </c>
      <c r="K56" s="198">
        <v>103.40564641823995</v>
      </c>
      <c r="L56" s="198">
        <v>100.92426273639269</v>
      </c>
      <c r="M56" s="198">
        <v>106.75372421072598</v>
      </c>
      <c r="N56" s="198">
        <v>107.22558314962426</v>
      </c>
      <c r="O56" s="198">
        <v>107.2388453131733</v>
      </c>
      <c r="P56" s="198">
        <v>107.11843230062929</v>
      </c>
      <c r="Q56" s="198">
        <v>108.41197383851129</v>
      </c>
      <c r="R56" s="198">
        <v>112.63618114576984</v>
      </c>
      <c r="S56" s="198">
        <v>105.85392212456772</v>
      </c>
      <c r="T56" s="198">
        <v>112.99646200305396</v>
      </c>
      <c r="U56" s="198">
        <v>112.81197844166404</v>
      </c>
      <c r="V56" s="198">
        <v>121.29492739414285</v>
      </c>
      <c r="W56" s="198">
        <v>112.94082938641951</v>
      </c>
      <c r="X56" s="198">
        <v>117.19518657744194</v>
      </c>
      <c r="Y56" s="198">
        <v>120.54622508701951</v>
      </c>
      <c r="Z56" s="198">
        <v>117.16082586483427</v>
      </c>
      <c r="AA56" s="198">
        <v>116.60895571072268</v>
      </c>
      <c r="AB56" s="198">
        <v>117.09788899226666</v>
      </c>
      <c r="AC56" s="1087" t="s">
        <v>493</v>
      </c>
      <c r="AD56" s="1087" t="s">
        <v>493</v>
      </c>
    </row>
    <row r="57" spans="1:30" ht="14.25" customHeight="1">
      <c r="A57" s="725" t="s">
        <v>443</v>
      </c>
      <c r="B57" s="198">
        <v>95.525908122817526</v>
      </c>
      <c r="C57" s="197">
        <v>100</v>
      </c>
      <c r="D57" s="1087" t="s">
        <v>493</v>
      </c>
      <c r="E57" s="1087" t="s">
        <v>493</v>
      </c>
      <c r="F57" s="206">
        <v>92.174237503690449</v>
      </c>
      <c r="G57" s="1087" t="s">
        <v>493</v>
      </c>
      <c r="H57" s="206">
        <v>95.231454102575796</v>
      </c>
      <c r="I57" s="1087" t="s">
        <v>493</v>
      </c>
      <c r="J57" s="206">
        <v>96.253373028513735</v>
      </c>
      <c r="K57" s="1087" t="s">
        <v>493</v>
      </c>
      <c r="L57" s="206">
        <v>89.470356887433653</v>
      </c>
      <c r="M57" s="1087" t="s">
        <v>493</v>
      </c>
      <c r="N57" s="206">
        <v>90.055514073786583</v>
      </c>
      <c r="O57" s="1087" t="s">
        <v>493</v>
      </c>
      <c r="P57" s="206">
        <v>87.886692190427155</v>
      </c>
      <c r="Q57" s="1087" t="s">
        <v>493</v>
      </c>
      <c r="R57" s="206">
        <v>89.395951703793074</v>
      </c>
      <c r="S57" s="1087" t="s">
        <v>493</v>
      </c>
      <c r="T57" s="206">
        <v>89.236022067003304</v>
      </c>
      <c r="U57" s="206">
        <v>85.535737882085655</v>
      </c>
      <c r="V57" s="206">
        <v>91.636778892436382</v>
      </c>
      <c r="W57" s="206">
        <v>86.839104085079867</v>
      </c>
      <c r="X57" s="206">
        <v>84.400033319705528</v>
      </c>
      <c r="Y57" s="206">
        <v>85.775803299437882</v>
      </c>
      <c r="Z57" s="206">
        <v>83.553833923426026</v>
      </c>
      <c r="AA57" s="206">
        <v>82.328450700804751</v>
      </c>
      <c r="AB57" s="206">
        <v>82.865909608705692</v>
      </c>
      <c r="AC57" s="206">
        <v>84.240223402631059</v>
      </c>
      <c r="AD57" s="1087" t="s">
        <v>493</v>
      </c>
    </row>
    <row r="58" spans="1:30" ht="14.25" customHeight="1">
      <c r="A58" s="725" t="s">
        <v>444</v>
      </c>
      <c r="B58" s="198">
        <v>97.63604938877647</v>
      </c>
      <c r="C58" s="197">
        <v>100</v>
      </c>
      <c r="D58" s="198">
        <v>99.130218563721712</v>
      </c>
      <c r="E58" s="198">
        <v>97.146971934882743</v>
      </c>
      <c r="F58" s="198">
        <v>95.243984753954464</v>
      </c>
      <c r="G58" s="198">
        <v>97.896218355166411</v>
      </c>
      <c r="H58" s="198">
        <v>100.86680975569402</v>
      </c>
      <c r="I58" s="198">
        <v>99.985878967576127</v>
      </c>
      <c r="J58" s="198">
        <v>98.458933615746432</v>
      </c>
      <c r="K58" s="198">
        <v>95.324246651450125</v>
      </c>
      <c r="L58" s="198">
        <v>94.96733758415543</v>
      </c>
      <c r="M58" s="198">
        <v>94.864352324505376</v>
      </c>
      <c r="N58" s="198">
        <v>91.887806023650967</v>
      </c>
      <c r="O58" s="198">
        <v>89.92136454726662</v>
      </c>
      <c r="P58" s="198">
        <v>91.351965114342946</v>
      </c>
      <c r="Q58" s="198">
        <v>90.270695841139101</v>
      </c>
      <c r="R58" s="198">
        <v>93.39194678388948</v>
      </c>
      <c r="S58" s="198">
        <v>91.866902795628363</v>
      </c>
      <c r="T58" s="198">
        <v>97.476126049463531</v>
      </c>
      <c r="U58" s="198">
        <v>86.728965043538153</v>
      </c>
      <c r="V58" s="198">
        <v>93.186096148418812</v>
      </c>
      <c r="W58" s="198">
        <v>87.779785983000636</v>
      </c>
      <c r="X58" s="198">
        <v>86.821215320759819</v>
      </c>
      <c r="Y58" s="198">
        <v>87.287892098743285</v>
      </c>
      <c r="Z58" s="198">
        <v>84.830099042990923</v>
      </c>
      <c r="AA58" s="198">
        <v>84.12057077639939</v>
      </c>
      <c r="AB58" s="198">
        <v>84.973639980299865</v>
      </c>
      <c r="AC58" s="198">
        <v>83.116768193250778</v>
      </c>
      <c r="AD58" s="1087" t="s">
        <v>493</v>
      </c>
    </row>
    <row r="59" spans="1:30" ht="14.25" customHeight="1">
      <c r="A59" s="725" t="s">
        <v>445</v>
      </c>
      <c r="B59" s="198">
        <v>95.16354239568706</v>
      </c>
      <c r="C59" s="197">
        <v>100</v>
      </c>
      <c r="D59" s="198">
        <v>97.301813226305086</v>
      </c>
      <c r="E59" s="198">
        <v>99.077228370331667</v>
      </c>
      <c r="F59" s="198">
        <v>98.301928360873404</v>
      </c>
      <c r="G59" s="198">
        <v>102.38507194588504</v>
      </c>
      <c r="H59" s="198">
        <v>105.89516634673122</v>
      </c>
      <c r="I59" s="198">
        <v>102.87840090814372</v>
      </c>
      <c r="J59" s="198">
        <v>107.01595418758613</v>
      </c>
      <c r="K59" s="198">
        <v>105.97618453342061</v>
      </c>
      <c r="L59" s="198">
        <v>103.00922435737523</v>
      </c>
      <c r="M59" s="198">
        <v>104.38573128328377</v>
      </c>
      <c r="N59" s="198">
        <v>101.50202807473407</v>
      </c>
      <c r="O59" s="198">
        <v>95.123551317357894</v>
      </c>
      <c r="P59" s="198">
        <v>96.836434603666135</v>
      </c>
      <c r="Q59" s="198">
        <v>96.765866082363004</v>
      </c>
      <c r="R59" s="198">
        <v>101.40667302399777</v>
      </c>
      <c r="S59" s="198">
        <v>97.525698016622556</v>
      </c>
      <c r="T59" s="198">
        <v>101.48330470263942</v>
      </c>
      <c r="U59" s="198">
        <v>97.468846323011803</v>
      </c>
      <c r="V59" s="198">
        <v>102.47713047265289</v>
      </c>
      <c r="W59" s="198">
        <v>95.95607872631355</v>
      </c>
      <c r="X59" s="198">
        <v>94.5790257452432</v>
      </c>
      <c r="Y59" s="198">
        <v>97.624475430880949</v>
      </c>
      <c r="Z59" s="198">
        <v>94.655736539162589</v>
      </c>
      <c r="AA59" s="198">
        <v>95.409693668590762</v>
      </c>
      <c r="AB59" s="198">
        <v>97.202401624125741</v>
      </c>
      <c r="AC59" s="198">
        <v>97.466705158757051</v>
      </c>
      <c r="AD59" s="1087" t="s">
        <v>493</v>
      </c>
    </row>
    <row r="60" spans="1:30" ht="14.25" customHeight="1">
      <c r="A60" s="725" t="s">
        <v>446</v>
      </c>
      <c r="B60" s="198">
        <v>98.093011762698637</v>
      </c>
      <c r="C60" s="197">
        <v>100</v>
      </c>
      <c r="D60" s="198">
        <v>100.03756693966696</v>
      </c>
      <c r="E60" s="198">
        <v>95.140224627283843</v>
      </c>
      <c r="F60" s="198">
        <v>97.683757125590233</v>
      </c>
      <c r="G60" s="198">
        <v>95.447775966113156</v>
      </c>
      <c r="H60" s="198">
        <v>101.42926588587204</v>
      </c>
      <c r="I60" s="198">
        <v>100.34990074867929</v>
      </c>
      <c r="J60" s="198">
        <v>99.299388734661505</v>
      </c>
      <c r="K60" s="198">
        <v>97.155849895749327</v>
      </c>
      <c r="L60" s="198">
        <v>98.922101721404729</v>
      </c>
      <c r="M60" s="198">
        <v>98.668420870390563</v>
      </c>
      <c r="N60" s="198">
        <v>96.491874225402285</v>
      </c>
      <c r="O60" s="198">
        <v>98.380357705138792</v>
      </c>
      <c r="P60" s="198">
        <v>116.98575472799028</v>
      </c>
      <c r="Q60" s="198">
        <v>114.80104805391257</v>
      </c>
      <c r="R60" s="198">
        <v>122.30345178740302</v>
      </c>
      <c r="S60" s="198">
        <v>117.12322039673603</v>
      </c>
      <c r="T60" s="198">
        <v>119.57503826360154</v>
      </c>
      <c r="U60" s="198">
        <v>95.868293481894838</v>
      </c>
      <c r="V60" s="198">
        <v>110.73467311224661</v>
      </c>
      <c r="W60" s="198">
        <v>119.36102772064434</v>
      </c>
      <c r="X60" s="198">
        <v>114.56840488298249</v>
      </c>
      <c r="Y60" s="198">
        <v>112.99007511774793</v>
      </c>
      <c r="Z60" s="198">
        <v>115.40635958667688</v>
      </c>
      <c r="AA60" s="198">
        <v>114.47959577625262</v>
      </c>
      <c r="AB60" s="198">
        <v>109.17175787903095</v>
      </c>
      <c r="AC60" s="1087" t="s">
        <v>493</v>
      </c>
      <c r="AD60" s="1087" t="s">
        <v>493</v>
      </c>
    </row>
    <row r="61" spans="1:30" ht="14.25" customHeight="1">
      <c r="A61" s="725" t="s">
        <v>447</v>
      </c>
      <c r="B61" s="198">
        <v>127.04035921608566</v>
      </c>
      <c r="C61" s="197">
        <v>100</v>
      </c>
      <c r="D61" s="198">
        <v>77.164639181467436</v>
      </c>
      <c r="E61" s="198">
        <v>79.732775950134126</v>
      </c>
      <c r="F61" s="198">
        <v>79.37059957668022</v>
      </c>
      <c r="G61" s="198">
        <v>83.73634353287666</v>
      </c>
      <c r="H61" s="198">
        <v>88.273918786359573</v>
      </c>
      <c r="I61" s="198">
        <v>87.587543799974299</v>
      </c>
      <c r="J61" s="198">
        <v>88.905658150536865</v>
      </c>
      <c r="K61" s="198">
        <v>89.655784420795612</v>
      </c>
      <c r="L61" s="198">
        <v>87.754130059041827</v>
      </c>
      <c r="M61" s="198">
        <v>91.372756793299331</v>
      </c>
      <c r="N61" s="198">
        <v>89.329611852684394</v>
      </c>
      <c r="O61" s="198">
        <v>90.938534499424335</v>
      </c>
      <c r="P61" s="198">
        <v>92.099711307922192</v>
      </c>
      <c r="Q61" s="198">
        <v>91.403185694479916</v>
      </c>
      <c r="R61" s="198">
        <v>94.281303030370907</v>
      </c>
      <c r="S61" s="198">
        <v>89.840182308073778</v>
      </c>
      <c r="T61" s="198">
        <v>95.487190610196606</v>
      </c>
      <c r="U61" s="198">
        <v>94.804676929301294</v>
      </c>
      <c r="V61" s="198">
        <v>101.12745383791541</v>
      </c>
      <c r="W61" s="198">
        <v>94.654450919284372</v>
      </c>
      <c r="X61" s="198">
        <v>99.458508358147199</v>
      </c>
      <c r="Y61" s="198">
        <v>101.66119472326925</v>
      </c>
      <c r="Z61" s="198">
        <v>96.492986181306406</v>
      </c>
      <c r="AA61" s="198">
        <v>97.989953212386752</v>
      </c>
      <c r="AB61" s="198">
        <v>100.78092415307427</v>
      </c>
      <c r="AC61" s="198">
        <v>103.51743451204972</v>
      </c>
      <c r="AD61" s="1087" t="s">
        <v>493</v>
      </c>
    </row>
    <row r="62" spans="1:30" ht="14.25" customHeight="1">
      <c r="A62" s="725" t="s">
        <v>448</v>
      </c>
      <c r="B62" s="198">
        <v>139.98201791341162</v>
      </c>
      <c r="C62" s="197">
        <v>100</v>
      </c>
      <c r="D62" s="198">
        <v>87.460385157302071</v>
      </c>
      <c r="E62" s="198">
        <v>90.72968801666525</v>
      </c>
      <c r="F62" s="198">
        <v>85.797926434724815</v>
      </c>
      <c r="G62" s="198">
        <v>86.367392126398443</v>
      </c>
      <c r="H62" s="198">
        <v>83.855060267372082</v>
      </c>
      <c r="I62" s="198">
        <v>76.319099666293852</v>
      </c>
      <c r="J62" s="198">
        <v>73.556712760066816</v>
      </c>
      <c r="K62" s="198">
        <v>79.263443156045938</v>
      </c>
      <c r="L62" s="198">
        <v>81.898892590637445</v>
      </c>
      <c r="M62" s="198">
        <v>86.00104268672618</v>
      </c>
      <c r="N62" s="198">
        <v>86.399415735448201</v>
      </c>
      <c r="O62" s="198">
        <v>88.392931464643155</v>
      </c>
      <c r="P62" s="198">
        <v>90.780315028602843</v>
      </c>
      <c r="Q62" s="198">
        <v>95.983341788513528</v>
      </c>
      <c r="R62" s="198">
        <v>101.7081060682777</v>
      </c>
      <c r="S62" s="198">
        <v>98.892489831418047</v>
      </c>
      <c r="T62" s="198">
        <v>101.12053319505158</v>
      </c>
      <c r="U62" s="198">
        <v>100.92169914226122</v>
      </c>
      <c r="V62" s="198">
        <v>110.92042999300762</v>
      </c>
      <c r="W62" s="198">
        <v>107.32432217261919</v>
      </c>
      <c r="X62" s="198">
        <v>112.21863057784381</v>
      </c>
      <c r="Y62" s="198">
        <v>112.58963380216163</v>
      </c>
      <c r="Z62" s="198">
        <v>108.70764756938431</v>
      </c>
      <c r="AA62" s="198">
        <v>108.37896037635892</v>
      </c>
      <c r="AB62" s="198">
        <v>111.59166680194008</v>
      </c>
      <c r="AC62" s="198">
        <v>113.41937766861497</v>
      </c>
      <c r="AD62" s="1087" t="s">
        <v>493</v>
      </c>
    </row>
    <row r="63" spans="1:30" ht="14.5">
      <c r="A63" s="725" t="s">
        <v>495</v>
      </c>
      <c r="B63" s="198">
        <v>97.998856693951907</v>
      </c>
      <c r="C63" s="197">
        <v>100</v>
      </c>
      <c r="D63" s="198">
        <v>99.088472466389888</v>
      </c>
      <c r="E63" s="198">
        <v>99.418649237969333</v>
      </c>
      <c r="F63" s="198">
        <v>96.690555786119319</v>
      </c>
      <c r="G63" s="198">
        <v>96.17054817561511</v>
      </c>
      <c r="H63" s="198">
        <v>100.38733723321548</v>
      </c>
      <c r="I63" s="198">
        <v>96.661440800806432</v>
      </c>
      <c r="J63" s="198">
        <v>94.540325818634358</v>
      </c>
      <c r="K63" s="198">
        <v>92.155827356668851</v>
      </c>
      <c r="L63" s="198">
        <v>90.100270654849396</v>
      </c>
      <c r="M63" s="198">
        <v>91.24100991157448</v>
      </c>
      <c r="N63" s="198">
        <v>85.721744637761958</v>
      </c>
      <c r="O63" s="198">
        <v>87.120048780404559</v>
      </c>
      <c r="P63" s="198">
        <v>85.305311027140874</v>
      </c>
      <c r="Q63" s="198">
        <v>81.646007983207824</v>
      </c>
      <c r="R63" s="198">
        <v>82.161200317119608</v>
      </c>
      <c r="S63" s="198">
        <v>76.083974429326616</v>
      </c>
      <c r="T63" s="198">
        <v>78.927883079600491</v>
      </c>
      <c r="U63" s="198">
        <v>76.487210612763562</v>
      </c>
      <c r="V63" s="198">
        <v>80.648706285496502</v>
      </c>
      <c r="W63" s="198">
        <v>76.937417622318677</v>
      </c>
      <c r="X63" s="198">
        <v>77.638409398059792</v>
      </c>
      <c r="Y63" s="198">
        <v>79.665960157728136</v>
      </c>
      <c r="Z63" s="198">
        <v>74.741354336002388</v>
      </c>
      <c r="AA63" s="198">
        <v>75.12290461289345</v>
      </c>
      <c r="AB63" s="198">
        <v>74.987773018825806</v>
      </c>
      <c r="AC63" s="198">
        <v>76.141282918265901</v>
      </c>
      <c r="AD63" s="198">
        <v>75.276549397449216</v>
      </c>
    </row>
    <row r="64" spans="1:30" ht="14.25" customHeight="1">
      <c r="A64" s="725" t="s">
        <v>450</v>
      </c>
      <c r="B64" s="198">
        <v>125.35490383435194</v>
      </c>
      <c r="C64" s="197">
        <v>100</v>
      </c>
      <c r="D64" s="198">
        <v>90.539396404015363</v>
      </c>
      <c r="E64" s="198">
        <v>87.568208084838446</v>
      </c>
      <c r="F64" s="198">
        <v>82.164162069254246</v>
      </c>
      <c r="G64" s="198">
        <v>86.704566499612071</v>
      </c>
      <c r="H64" s="198">
        <v>90.140605425662756</v>
      </c>
      <c r="I64" s="198">
        <v>88.088198425416849</v>
      </c>
      <c r="J64" s="198">
        <v>89.086473170072182</v>
      </c>
      <c r="K64" s="198">
        <v>90.288325777462816</v>
      </c>
      <c r="L64" s="198">
        <v>90.392102982861815</v>
      </c>
      <c r="M64" s="198">
        <v>95.007943082787406</v>
      </c>
      <c r="N64" s="198">
        <v>98.458598246362385</v>
      </c>
      <c r="O64" s="198">
        <v>101.29199846938405</v>
      </c>
      <c r="P64" s="198">
        <v>101.27412719309523</v>
      </c>
      <c r="Q64" s="198">
        <v>101.85543425576815</v>
      </c>
      <c r="R64" s="198">
        <v>103.39773329340595</v>
      </c>
      <c r="S64" s="198">
        <v>100.43883087075733</v>
      </c>
      <c r="T64" s="198">
        <v>103.93663503209649</v>
      </c>
      <c r="U64" s="198">
        <v>99.048565998929831</v>
      </c>
      <c r="V64" s="198">
        <v>106.50416839130224</v>
      </c>
      <c r="W64" s="198">
        <v>100.98348255827706</v>
      </c>
      <c r="X64" s="198">
        <v>102.99944538853562</v>
      </c>
      <c r="Y64" s="198">
        <v>105.99693210664792</v>
      </c>
      <c r="Z64" s="198">
        <v>100.39426245986681</v>
      </c>
      <c r="AA64" s="198">
        <v>101.9354437026014</v>
      </c>
      <c r="AB64" s="198">
        <v>104.93585835216554</v>
      </c>
      <c r="AC64" s="198">
        <v>104.65991153975664</v>
      </c>
      <c r="AD64" s="1087" t="s">
        <v>493</v>
      </c>
    </row>
    <row r="65" spans="1:30" ht="20.25" customHeight="1">
      <c r="A65" s="716" t="s">
        <v>451</v>
      </c>
      <c r="B65" s="198">
        <v>101.91323514439797</v>
      </c>
      <c r="C65" s="197">
        <v>100</v>
      </c>
      <c r="D65" s="198">
        <v>96.814023521420779</v>
      </c>
      <c r="E65" s="198">
        <v>97.406895532430411</v>
      </c>
      <c r="F65" s="198">
        <v>95.862526917765408</v>
      </c>
      <c r="G65" s="198">
        <v>97.901583879038924</v>
      </c>
      <c r="H65" s="198">
        <v>101.52912909217642</v>
      </c>
      <c r="I65" s="198">
        <v>99.88713612207637</v>
      </c>
      <c r="J65" s="198">
        <v>99.155300606337178</v>
      </c>
      <c r="K65" s="198">
        <v>97.531640793622671</v>
      </c>
      <c r="L65" s="198">
        <v>96.804105819442597</v>
      </c>
      <c r="M65" s="198">
        <v>99.04494322129419</v>
      </c>
      <c r="N65" s="198">
        <v>96.574043636157228</v>
      </c>
      <c r="O65" s="198">
        <v>98.010512134775382</v>
      </c>
      <c r="P65" s="198">
        <v>97.317982663554488</v>
      </c>
      <c r="Q65" s="198">
        <v>95.821668710084182</v>
      </c>
      <c r="R65" s="198">
        <v>97.798772200122229</v>
      </c>
      <c r="S65" s="198">
        <v>92.73583085172379</v>
      </c>
      <c r="T65" s="198">
        <v>96.833843014868677</v>
      </c>
      <c r="U65" s="198">
        <v>91.933640846683048</v>
      </c>
      <c r="V65" s="198">
        <v>99.017010073955745</v>
      </c>
      <c r="W65" s="198">
        <v>94.472001885940116</v>
      </c>
      <c r="X65" s="198">
        <v>94.689497362976809</v>
      </c>
      <c r="Y65" s="198">
        <v>97.184165347792003</v>
      </c>
      <c r="Z65" s="198">
        <v>91.721549256279559</v>
      </c>
      <c r="AA65" s="198">
        <v>93.014197599388098</v>
      </c>
      <c r="AB65" s="198">
        <v>94.061286533835371</v>
      </c>
      <c r="AC65" s="198">
        <v>95.121655426638014</v>
      </c>
      <c r="AD65" s="198">
        <v>92.315062139673415</v>
      </c>
    </row>
    <row r="66" spans="1:30" ht="12.75" customHeight="1">
      <c r="A66" s="97"/>
      <c r="B66" s="205"/>
      <c r="C66" s="71"/>
      <c r="D66" s="71"/>
      <c r="E66" s="71"/>
      <c r="F66" s="71"/>
      <c r="G66" s="71"/>
      <c r="H66" s="71"/>
      <c r="I66" s="71"/>
      <c r="J66" s="71"/>
    </row>
    <row r="67" spans="1:30" s="23" customFormat="1" ht="30" customHeight="1">
      <c r="B67" s="1270" t="s">
        <v>501</v>
      </c>
      <c r="C67" s="1270"/>
      <c r="D67" s="1270"/>
      <c r="E67" s="1270"/>
      <c r="F67" s="61"/>
      <c r="G67" s="61"/>
    </row>
    <row r="68" spans="1:30" s="83" customFormat="1" ht="15" customHeight="1">
      <c r="B68" s="1270" t="s">
        <v>499</v>
      </c>
      <c r="C68" s="1270"/>
      <c r="D68" s="1270"/>
      <c r="E68" s="1270"/>
      <c r="F68" s="110"/>
      <c r="G68" s="110"/>
    </row>
    <row r="69" spans="1:30" s="83" customFormat="1" ht="40" customHeight="1">
      <c r="B69" s="1270" t="s">
        <v>1565</v>
      </c>
      <c r="C69" s="1270"/>
      <c r="D69" s="1270"/>
      <c r="E69" s="1270"/>
      <c r="F69" s="110"/>
      <c r="G69" s="110"/>
    </row>
  </sheetData>
  <sheetProtection selectLockedCells="1"/>
  <mergeCells count="27">
    <mergeCell ref="AD7:AG7"/>
    <mergeCell ref="AD27:AG27"/>
    <mergeCell ref="AD47:AG47"/>
    <mergeCell ref="Z7:AC7"/>
    <mergeCell ref="B27:E27"/>
    <mergeCell ref="F27:I27"/>
    <mergeCell ref="J27:M27"/>
    <mergeCell ref="N27:Q27"/>
    <mergeCell ref="R27:U27"/>
    <mergeCell ref="V27:Y27"/>
    <mergeCell ref="Z27:AC27"/>
    <mergeCell ref="B7:E7"/>
    <mergeCell ref="F7:I7"/>
    <mergeCell ref="J7:M7"/>
    <mergeCell ref="N7:Q7"/>
    <mergeCell ref="R7:U7"/>
    <mergeCell ref="V7:Y7"/>
    <mergeCell ref="Z47:AC47"/>
    <mergeCell ref="B67:E67"/>
    <mergeCell ref="B68:E68"/>
    <mergeCell ref="B69:E69"/>
    <mergeCell ref="B47:E47"/>
    <mergeCell ref="F47:I47"/>
    <mergeCell ref="J47:M47"/>
    <mergeCell ref="N47:Q47"/>
    <mergeCell ref="R47:U47"/>
    <mergeCell ref="V47:Y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&amp;"Arial,Fett"Endenergieverbrauch je Einwohner/-in*) 1990 – 2018 nach Bundesländern</oddHeader>
    <oddFooter>&amp;CStatistische Ämter der Länder – Indikatoren und Kennzahlen, UGRdL 2020</oddFooter>
  </headerFooter>
  <rowBreaks count="1" manualBreakCount="1">
    <brk id="45" max="16383" man="1"/>
  </rowBreaks>
  <colBreaks count="6" manualBreakCount="6">
    <brk id="5" max="1048575" man="1"/>
    <brk id="9" max="1048575" man="1"/>
    <brk id="13" max="1048575" man="1"/>
    <brk id="17" max="1048575" man="1"/>
    <brk id="21" max="1048575" man="1"/>
    <brk id="25"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autoPageBreaks="0"/>
  </sheetPr>
  <dimension ref="A1:G45"/>
  <sheetViews>
    <sheetView showGridLines="0" showRowColHeaders="0" zoomScaleNormal="100" workbookViewId="0"/>
  </sheetViews>
  <sheetFormatPr baseColWidth="10" defaultColWidth="11.453125" defaultRowHeight="12.5"/>
  <cols>
    <col min="1" max="1" width="25.453125" style="64" customWidth="1"/>
    <col min="2" max="4" width="14.54296875" style="53" customWidth="1"/>
    <col min="5" max="16384" width="11.453125" style="53"/>
  </cols>
  <sheetData>
    <row r="1" spans="1:6" ht="13">
      <c r="A1" s="160" t="s">
        <v>322</v>
      </c>
    </row>
    <row r="3" spans="1:6" ht="13">
      <c r="A3" s="54" t="s">
        <v>631</v>
      </c>
      <c r="B3" s="207" t="s">
        <v>1284</v>
      </c>
    </row>
    <row r="4" spans="1:6" ht="13">
      <c r="A4" s="208"/>
      <c r="B4" s="208"/>
    </row>
    <row r="5" spans="1:6">
      <c r="A5" s="684" t="s">
        <v>433</v>
      </c>
      <c r="B5" s="88">
        <v>2017</v>
      </c>
    </row>
    <row r="6" spans="1:6" ht="13">
      <c r="A6" s="208"/>
      <c r="B6" s="208"/>
    </row>
    <row r="7" spans="1:6" ht="25.5" customHeight="1">
      <c r="A7" s="78"/>
      <c r="B7" s="209" t="s">
        <v>518</v>
      </c>
    </row>
    <row r="8" spans="1:6" ht="13">
      <c r="A8" s="210"/>
      <c r="B8" s="70"/>
    </row>
    <row r="9" spans="1:6">
      <c r="A9" s="725" t="s">
        <v>435</v>
      </c>
      <c r="B9" s="1088">
        <v>473.4461765899095</v>
      </c>
      <c r="C9" s="84"/>
      <c r="D9" s="84"/>
      <c r="E9" s="84"/>
      <c r="F9" s="84"/>
    </row>
    <row r="10" spans="1:6">
      <c r="A10" s="725" t="s">
        <v>436</v>
      </c>
      <c r="B10" s="1088">
        <v>422.79318645421074</v>
      </c>
      <c r="C10" s="84"/>
      <c r="D10" s="84"/>
      <c r="E10" s="84"/>
      <c r="F10" s="84"/>
    </row>
    <row r="11" spans="1:6">
      <c r="A11" s="725" t="s">
        <v>437</v>
      </c>
      <c r="B11" s="1088">
        <v>590.59610664512957</v>
      </c>
      <c r="C11" s="84"/>
      <c r="D11" s="84"/>
      <c r="E11" s="84"/>
      <c r="F11" s="84"/>
    </row>
    <row r="12" spans="1:6">
      <c r="A12" s="725" t="s">
        <v>438</v>
      </c>
      <c r="B12" s="1088">
        <v>219.68254990783419</v>
      </c>
      <c r="C12" s="84"/>
      <c r="D12" s="84"/>
      <c r="E12" s="84"/>
      <c r="F12" s="84"/>
    </row>
    <row r="13" spans="1:6">
      <c r="A13" s="725" t="s">
        <v>439</v>
      </c>
      <c r="B13" s="1088">
        <v>288.07031411857884</v>
      </c>
      <c r="C13" s="84"/>
      <c r="D13" s="84"/>
      <c r="E13" s="84"/>
      <c r="F13" s="84"/>
    </row>
    <row r="14" spans="1:6">
      <c r="A14" s="725" t="s">
        <v>440</v>
      </c>
      <c r="B14" s="1088">
        <v>660.7477241978396</v>
      </c>
      <c r="C14" s="84"/>
      <c r="D14" s="84"/>
      <c r="E14" s="84"/>
      <c r="F14" s="84"/>
    </row>
    <row r="15" spans="1:6">
      <c r="A15" s="725" t="s">
        <v>441</v>
      </c>
      <c r="B15" s="1088">
        <v>345.08760007855358</v>
      </c>
      <c r="C15" s="84"/>
      <c r="D15" s="84"/>
      <c r="E15" s="84"/>
      <c r="F15" s="84"/>
    </row>
    <row r="16" spans="1:6">
      <c r="A16" s="725" t="s">
        <v>442</v>
      </c>
      <c r="B16" s="1088" t="s">
        <v>358</v>
      </c>
      <c r="C16" s="84"/>
      <c r="D16" s="84"/>
      <c r="E16" s="84"/>
      <c r="F16" s="84"/>
    </row>
    <row r="17" spans="1:7">
      <c r="A17" s="725" t="s">
        <v>443</v>
      </c>
      <c r="B17" s="1088">
        <v>315.68862456309802</v>
      </c>
      <c r="C17" s="84"/>
      <c r="D17" s="84"/>
      <c r="E17" s="84"/>
      <c r="F17" s="84"/>
    </row>
    <row r="18" spans="1:7">
      <c r="A18" s="725" t="s">
        <v>444</v>
      </c>
      <c r="B18" s="1088">
        <v>332.36137809580777</v>
      </c>
      <c r="C18" s="84"/>
      <c r="D18" s="84"/>
      <c r="E18" s="84"/>
      <c r="F18" s="84"/>
    </row>
    <row r="19" spans="1:7">
      <c r="A19" s="725" t="s">
        <v>445</v>
      </c>
      <c r="B19" s="1088">
        <v>294.03378812000034</v>
      </c>
      <c r="C19" s="84"/>
      <c r="D19" s="84"/>
      <c r="E19" s="84"/>
      <c r="F19" s="84"/>
    </row>
    <row r="20" spans="1:7">
      <c r="A20" s="725" t="s">
        <v>446</v>
      </c>
      <c r="B20" s="1088" t="s">
        <v>358</v>
      </c>
      <c r="C20" s="84"/>
      <c r="D20" s="84"/>
      <c r="E20" s="84"/>
      <c r="F20" s="84"/>
    </row>
    <row r="21" spans="1:7">
      <c r="A21" s="725" t="s">
        <v>447</v>
      </c>
      <c r="B21" s="1088">
        <v>320.40657063217816</v>
      </c>
      <c r="C21" s="84"/>
      <c r="D21" s="84"/>
      <c r="E21" s="84"/>
      <c r="F21" s="84"/>
    </row>
    <row r="22" spans="1:7">
      <c r="A22" s="725" t="s">
        <v>448</v>
      </c>
      <c r="B22" s="1088">
        <v>192.65488066003365</v>
      </c>
      <c r="C22" s="84"/>
      <c r="D22" s="84"/>
      <c r="E22" s="84"/>
      <c r="F22" s="84"/>
    </row>
    <row r="23" spans="1:7">
      <c r="A23" s="725" t="s">
        <v>449</v>
      </c>
      <c r="B23" s="1088">
        <v>349.8928030357124</v>
      </c>
      <c r="C23" s="84"/>
      <c r="D23" s="84"/>
      <c r="E23" s="84"/>
      <c r="F23" s="84"/>
    </row>
    <row r="24" spans="1:7">
      <c r="A24" s="725" t="s">
        <v>450</v>
      </c>
      <c r="B24" s="1088">
        <v>289.4474258754172</v>
      </c>
      <c r="C24" s="84"/>
      <c r="D24" s="84"/>
      <c r="E24" s="84"/>
      <c r="F24" s="84"/>
    </row>
    <row r="25" spans="1:7" ht="20.25" customHeight="1">
      <c r="A25" s="716" t="s">
        <v>451</v>
      </c>
      <c r="B25" s="1088">
        <v>352.417515584613</v>
      </c>
      <c r="C25" s="84"/>
      <c r="D25" s="84"/>
      <c r="E25" s="84"/>
      <c r="F25" s="84"/>
    </row>
    <row r="26" spans="1:7">
      <c r="B26" s="109"/>
      <c r="C26" s="84"/>
      <c r="D26" s="84"/>
      <c r="E26" s="84"/>
      <c r="F26" s="84"/>
    </row>
    <row r="27" spans="1:7" s="23" customFormat="1" ht="30" customHeight="1">
      <c r="B27" s="1270" t="s">
        <v>1568</v>
      </c>
      <c r="C27" s="1270"/>
      <c r="D27" s="1270"/>
      <c r="E27" s="1270"/>
      <c r="F27" s="1270"/>
      <c r="G27" s="61"/>
    </row>
    <row r="28" spans="1:7" ht="40" customHeight="1">
      <c r="A28" s="211"/>
      <c r="B28" s="1270" t="s">
        <v>1569</v>
      </c>
      <c r="C28" s="1270"/>
      <c r="D28" s="1270"/>
      <c r="E28" s="1270"/>
      <c r="F28" s="1270"/>
    </row>
    <row r="29" spans="1:7" ht="13">
      <c r="A29" s="211"/>
    </row>
    <row r="30" spans="1:7" ht="13">
      <c r="A30" s="211"/>
    </row>
    <row r="31" spans="1:7" ht="13">
      <c r="A31" s="211"/>
    </row>
    <row r="32" spans="1:7" ht="13">
      <c r="A32" s="211"/>
    </row>
    <row r="33" spans="1:1" ht="13">
      <c r="A33" s="211"/>
    </row>
    <row r="34" spans="1:1" ht="13">
      <c r="A34" s="211"/>
    </row>
    <row r="35" spans="1:1" ht="13">
      <c r="A35" s="211"/>
    </row>
    <row r="36" spans="1:1" ht="13">
      <c r="A36" s="211"/>
    </row>
    <row r="37" spans="1:1" ht="13">
      <c r="A37" s="211"/>
    </row>
    <row r="38" spans="1:1" ht="13">
      <c r="A38" s="211"/>
    </row>
    <row r="39" spans="1:1" ht="13">
      <c r="A39" s="211"/>
    </row>
    <row r="40" spans="1:1" ht="13">
      <c r="A40" s="211"/>
    </row>
    <row r="41" spans="1:1" ht="13">
      <c r="A41" s="211"/>
    </row>
    <row r="42" spans="1:1" ht="13">
      <c r="A42" s="211"/>
    </row>
    <row r="43" spans="1:1" ht="13">
      <c r="A43" s="211"/>
    </row>
    <row r="44" spans="1:1" ht="13">
      <c r="A44" s="211"/>
    </row>
    <row r="45" spans="1:1" ht="13">
      <c r="A45" s="211"/>
    </row>
  </sheetData>
  <sheetProtection selectLockedCells="1"/>
  <mergeCells count="2">
    <mergeCell ref="B27:F27"/>
    <mergeCell ref="B28:F28"/>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&amp;"Arial,Fett"Endenergieproduktivität*) in jeweiligen Preisen 2017 nach Bundesländern</oddHeader>
    <oddFooter>&amp;CStatistische Ämter der Länder – Indikatoren und Kennzahlen, UGRdL 2020</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autoPageBreaks="0"/>
  </sheetPr>
  <dimension ref="A1:AK29"/>
  <sheetViews>
    <sheetView showGridLines="0" showRowColHeaders="0" zoomScaleNormal="100" workbookViewId="0">
      <pane xSplit="1" topLeftCell="B1" activePane="topRight" state="frozen"/>
      <selection activeCell="C72" sqref="C72"/>
      <selection pane="topRight"/>
    </sheetView>
  </sheetViews>
  <sheetFormatPr baseColWidth="10" defaultColWidth="11.453125" defaultRowHeight="12.75" customHeight="1"/>
  <cols>
    <col min="1" max="1" width="25.1796875" style="672" customWidth="1"/>
    <col min="2" max="26" width="11.7265625" style="70" customWidth="1"/>
    <col min="27" max="27" width="11.7265625" style="278" customWidth="1"/>
    <col min="28" max="28" width="11.7265625" style="70" customWidth="1"/>
    <col min="29" max="29" width="11.7265625" style="672" customWidth="1"/>
    <col min="30" max="16384" width="11.453125" style="70"/>
  </cols>
  <sheetData>
    <row r="1" spans="1:37" ht="12.75" customHeight="1">
      <c r="A1" s="123" t="s">
        <v>322</v>
      </c>
    </row>
    <row r="3" spans="1:37" s="672" customFormat="1" ht="12.75" customHeight="1">
      <c r="A3" s="210" t="s">
        <v>632</v>
      </c>
      <c r="B3" s="208" t="s">
        <v>1219</v>
      </c>
      <c r="C3" s="208"/>
      <c r="D3" s="208"/>
      <c r="E3" s="208"/>
      <c r="F3" s="208"/>
      <c r="G3" s="208"/>
      <c r="H3" s="208"/>
      <c r="I3" s="208"/>
    </row>
    <row r="4" spans="1:37" ht="12.75" customHeight="1">
      <c r="A4" s="265"/>
      <c r="B4" s="183"/>
      <c r="C4" s="183"/>
      <c r="D4" s="183"/>
      <c r="E4" s="186"/>
      <c r="F4" s="187"/>
      <c r="G4" s="187"/>
      <c r="H4" s="187"/>
      <c r="I4" s="183"/>
      <c r="J4" s="185"/>
      <c r="K4" s="185"/>
      <c r="L4" s="185"/>
      <c r="M4" s="185"/>
      <c r="N4" s="185"/>
      <c r="O4" s="185"/>
      <c r="P4" s="185"/>
      <c r="Q4" s="185"/>
      <c r="R4" s="185"/>
      <c r="S4" s="185"/>
      <c r="T4" s="185"/>
      <c r="U4" s="185"/>
      <c r="V4" s="185"/>
      <c r="W4" s="185"/>
      <c r="X4" s="185"/>
      <c r="Y4" s="185"/>
      <c r="Z4" s="185"/>
      <c r="AA4" s="281"/>
      <c r="AB4" s="185"/>
      <c r="AC4" s="516"/>
    </row>
    <row r="5" spans="1:37" ht="12.75" customHeight="1">
      <c r="A5" s="684" t="s">
        <v>433</v>
      </c>
      <c r="B5" s="188">
        <v>1991</v>
      </c>
      <c r="C5" s="188">
        <v>1992</v>
      </c>
      <c r="D5" s="188">
        <v>1993</v>
      </c>
      <c r="E5" s="188">
        <v>1994</v>
      </c>
      <c r="F5" s="188">
        <v>1995</v>
      </c>
      <c r="G5" s="188">
        <v>1996</v>
      </c>
      <c r="H5" s="188">
        <v>1997</v>
      </c>
      <c r="I5" s="188">
        <v>1998</v>
      </c>
      <c r="J5" s="188">
        <v>1999</v>
      </c>
      <c r="K5" s="188">
        <v>2000</v>
      </c>
      <c r="L5" s="188">
        <v>2001</v>
      </c>
      <c r="M5" s="188">
        <v>2002</v>
      </c>
      <c r="N5" s="188">
        <v>2003</v>
      </c>
      <c r="O5" s="188">
        <v>2004</v>
      </c>
      <c r="P5" s="188">
        <v>2005</v>
      </c>
      <c r="Q5" s="188">
        <v>2006</v>
      </c>
      <c r="R5" s="188">
        <v>2007</v>
      </c>
      <c r="S5" s="188">
        <v>2008</v>
      </c>
      <c r="T5" s="188">
        <v>2009</v>
      </c>
      <c r="U5" s="188">
        <v>2010</v>
      </c>
      <c r="V5" s="188">
        <v>2011</v>
      </c>
      <c r="W5" s="188">
        <v>2012</v>
      </c>
      <c r="X5" s="188">
        <v>2013</v>
      </c>
      <c r="Y5" s="188">
        <v>2014</v>
      </c>
      <c r="Z5" s="188">
        <v>2015</v>
      </c>
      <c r="AA5" s="280">
        <v>2016</v>
      </c>
      <c r="AB5" s="188">
        <v>2017</v>
      </c>
      <c r="AC5" s="765">
        <v>2018</v>
      </c>
    </row>
    <row r="6" spans="1:37" ht="12.75" customHeight="1">
      <c r="A6" s="208"/>
      <c r="B6" s="183"/>
      <c r="C6" s="183"/>
      <c r="D6" s="183"/>
      <c r="E6" s="186"/>
      <c r="F6" s="187"/>
      <c r="G6" s="187"/>
      <c r="H6" s="187"/>
      <c r="I6" s="183"/>
      <c r="J6" s="185"/>
      <c r="K6" s="185"/>
      <c r="L6" s="185"/>
      <c r="M6" s="185"/>
      <c r="N6" s="185"/>
      <c r="O6" s="185"/>
      <c r="P6" s="185"/>
      <c r="Q6" s="185"/>
      <c r="R6" s="185"/>
      <c r="S6" s="185"/>
      <c r="T6" s="185"/>
      <c r="U6" s="185"/>
      <c r="V6" s="185"/>
      <c r="W6" s="185"/>
      <c r="X6" s="185"/>
      <c r="Y6" s="185"/>
      <c r="Z6" s="185"/>
      <c r="AA6" s="281"/>
      <c r="AB6" s="185"/>
      <c r="AC6" s="516"/>
    </row>
    <row r="7" spans="1:37" ht="12.75" customHeight="1">
      <c r="B7" s="1295" t="s">
        <v>497</v>
      </c>
      <c r="C7" s="1295"/>
      <c r="D7" s="1295"/>
      <c r="E7" s="1295"/>
      <c r="F7" s="1295"/>
      <c r="G7" s="1295"/>
      <c r="H7" s="1295"/>
      <c r="I7" s="1295"/>
      <c r="J7" s="1295"/>
      <c r="K7" s="1295" t="s">
        <v>497</v>
      </c>
      <c r="L7" s="1295"/>
      <c r="M7" s="1295"/>
      <c r="N7" s="1295"/>
      <c r="O7" s="1295"/>
      <c r="P7" s="1295"/>
      <c r="Q7" s="1295"/>
      <c r="R7" s="1295"/>
      <c r="S7" s="1295"/>
      <c r="T7" s="1295" t="s">
        <v>497</v>
      </c>
      <c r="U7" s="1295"/>
      <c r="V7" s="1295"/>
      <c r="W7" s="1295"/>
      <c r="X7" s="1295"/>
      <c r="Y7" s="1295"/>
      <c r="Z7" s="1295"/>
      <c r="AA7" s="1295"/>
      <c r="AB7" s="1295"/>
      <c r="AC7" s="1295" t="s">
        <v>497</v>
      </c>
      <c r="AD7" s="1295"/>
      <c r="AE7" s="1295"/>
      <c r="AF7" s="1295"/>
      <c r="AG7" s="1295"/>
      <c r="AH7" s="1295"/>
      <c r="AI7" s="1295"/>
      <c r="AJ7" s="1295"/>
      <c r="AK7" s="1295"/>
    </row>
    <row r="8" spans="1:37" ht="12.75" customHeight="1">
      <c r="A8" s="210"/>
      <c r="B8" s="189"/>
      <c r="C8" s="189"/>
      <c r="D8" s="189"/>
      <c r="E8" s="189"/>
      <c r="F8" s="189"/>
      <c r="G8" s="189"/>
      <c r="H8" s="189"/>
      <c r="I8" s="189"/>
      <c r="J8" s="185"/>
      <c r="K8" s="185"/>
      <c r="L8" s="185"/>
      <c r="M8" s="185"/>
      <c r="N8" s="185"/>
      <c r="O8" s="185"/>
      <c r="P8" s="185"/>
      <c r="Q8" s="185"/>
      <c r="R8" s="185"/>
      <c r="S8" s="185"/>
      <c r="T8" s="185"/>
      <c r="U8" s="185"/>
      <c r="V8" s="185"/>
      <c r="W8" s="185"/>
      <c r="X8" s="185"/>
      <c r="Y8" s="185"/>
      <c r="Z8" s="185"/>
      <c r="AA8" s="281"/>
      <c r="AB8" s="185"/>
      <c r="AC8" s="516"/>
    </row>
    <row r="9" spans="1:37" ht="14.5">
      <c r="A9" s="81" t="s">
        <v>490</v>
      </c>
      <c r="B9" s="1089">
        <v>100</v>
      </c>
      <c r="C9" s="1090">
        <v>99.699679701879191</v>
      </c>
      <c r="D9" s="1090">
        <v>93.939346220852855</v>
      </c>
      <c r="E9" s="1090">
        <v>98.669620803480797</v>
      </c>
      <c r="F9" s="1090">
        <v>98.062421015904278</v>
      </c>
      <c r="G9" s="1090">
        <v>95.215565187312222</v>
      </c>
      <c r="H9" s="1090">
        <v>98.707709225380398</v>
      </c>
      <c r="I9" s="1090">
        <v>98.998332205684079</v>
      </c>
      <c r="J9" s="1090">
        <v>101.93669564949592</v>
      </c>
      <c r="K9" s="1090">
        <v>108.22539423023285</v>
      </c>
      <c r="L9" s="1090">
        <v>106.18159129534332</v>
      </c>
      <c r="M9" s="1090">
        <v>112.27568122326241</v>
      </c>
      <c r="N9" s="1090">
        <v>104.84973827939315</v>
      </c>
      <c r="O9" s="1090">
        <v>105.75082336050757</v>
      </c>
      <c r="P9" s="1090">
        <v>105.12643220018624</v>
      </c>
      <c r="Q9" s="1090">
        <v>110.15177259565839</v>
      </c>
      <c r="R9" s="1090">
        <v>122.86994288467102</v>
      </c>
      <c r="S9" s="1090">
        <v>119.22807730955525</v>
      </c>
      <c r="T9" s="1090">
        <v>113.93449441934935</v>
      </c>
      <c r="U9" s="1090">
        <v>119.6810072245253</v>
      </c>
      <c r="V9" s="1090">
        <v>130.66824363796192</v>
      </c>
      <c r="W9" s="1090">
        <v>133.47207242723724</v>
      </c>
      <c r="X9" s="1090">
        <v>128.35023452047304</v>
      </c>
      <c r="Y9" s="1090">
        <v>139.77731564488408</v>
      </c>
      <c r="Z9" s="1090">
        <v>139.41969789945989</v>
      </c>
      <c r="AA9" s="1090">
        <v>137.75709333553866</v>
      </c>
      <c r="AB9" s="1090">
        <v>142.91087032045783</v>
      </c>
      <c r="AC9" s="1090">
        <v>147.18512984128708</v>
      </c>
    </row>
    <row r="10" spans="1:37" ht="14.15" customHeight="1">
      <c r="A10" s="725" t="s">
        <v>436</v>
      </c>
      <c r="B10" s="1089">
        <v>100</v>
      </c>
      <c r="C10" s="1090">
        <v>103.30314941073155</v>
      </c>
      <c r="D10" s="1090">
        <v>97.630040767982834</v>
      </c>
      <c r="E10" s="1090">
        <v>101.4718989175325</v>
      </c>
      <c r="F10" s="1090">
        <v>97.734604986298237</v>
      </c>
      <c r="G10" s="1090">
        <v>94.964497969033417</v>
      </c>
      <c r="H10" s="1090">
        <v>98.85933564439695</v>
      </c>
      <c r="I10" s="1090">
        <v>100.88049879996073</v>
      </c>
      <c r="J10" s="1090">
        <v>103.79220085945762</v>
      </c>
      <c r="K10" s="1090">
        <v>109.51298952246469</v>
      </c>
      <c r="L10" s="1090">
        <v>108.78431974438266</v>
      </c>
      <c r="M10" s="1090">
        <v>113.67465338138803</v>
      </c>
      <c r="N10" s="1090">
        <v>112.89141509003838</v>
      </c>
      <c r="O10" s="1090">
        <v>115.8405818094224</v>
      </c>
      <c r="P10" s="1090">
        <v>120.06182306570776</v>
      </c>
      <c r="Q10" s="1090">
        <v>120.40712837763697</v>
      </c>
      <c r="R10" s="1090">
        <v>134.54785127678554</v>
      </c>
      <c r="S10" s="1090">
        <v>126.66264831214295</v>
      </c>
      <c r="T10" s="1090">
        <v>125.01658491157418</v>
      </c>
      <c r="U10" s="1090">
        <v>122.00751235743972</v>
      </c>
      <c r="V10" s="1090">
        <v>130.67939811303165</v>
      </c>
      <c r="W10" s="1090">
        <v>132.52251062998346</v>
      </c>
      <c r="X10" s="1090">
        <v>132.93298434310975</v>
      </c>
      <c r="Y10" s="1090">
        <v>143.00144389782622</v>
      </c>
      <c r="Z10" s="1090">
        <v>142.2184473115106</v>
      </c>
      <c r="AA10" s="1090">
        <v>141.14170618307566</v>
      </c>
      <c r="AB10" s="1090">
        <v>144.58495370210835</v>
      </c>
      <c r="AC10" s="1090" t="s">
        <v>493</v>
      </c>
    </row>
    <row r="11" spans="1:37" ht="14.15" customHeight="1">
      <c r="A11" s="725" t="s">
        <v>437</v>
      </c>
      <c r="B11" s="1089">
        <v>100</v>
      </c>
      <c r="C11" s="1090">
        <v>118.83519569571359</v>
      </c>
      <c r="D11" s="1090">
        <v>106.84096249432838</v>
      </c>
      <c r="E11" s="1090">
        <v>112.74800763293629</v>
      </c>
      <c r="F11" s="1090">
        <v>115.65694769812825</v>
      </c>
      <c r="G11" s="1090">
        <v>110.28379490611684</v>
      </c>
      <c r="H11" s="1090">
        <v>115.06312099896768</v>
      </c>
      <c r="I11" s="1090">
        <v>118.99835189768373</v>
      </c>
      <c r="J11" s="1090">
        <v>110.67163798178794</v>
      </c>
      <c r="K11" s="1090">
        <v>110.45353287150745</v>
      </c>
      <c r="L11" s="1090">
        <v>107.43576413549877</v>
      </c>
      <c r="M11" s="1090">
        <v>109.91371094341396</v>
      </c>
      <c r="N11" s="1090">
        <v>103.1548164696711</v>
      </c>
      <c r="O11" s="1090">
        <v>104.00651091090603</v>
      </c>
      <c r="P11" s="1090">
        <v>110.61288039478909</v>
      </c>
      <c r="Q11" s="1090">
        <v>112.13380211227629</v>
      </c>
      <c r="R11" s="1090">
        <v>131.24091956375676</v>
      </c>
      <c r="S11" s="1090">
        <v>127.70227255584663</v>
      </c>
      <c r="T11" s="1090">
        <v>125.58740383465275</v>
      </c>
      <c r="U11" s="1090">
        <v>118.90152221653396</v>
      </c>
      <c r="V11" s="1090">
        <v>138.71839043430739</v>
      </c>
      <c r="W11" s="1090">
        <v>137.11342316431805</v>
      </c>
      <c r="X11" s="1090">
        <v>132.94570898305179</v>
      </c>
      <c r="Y11" s="1090">
        <v>147.43730418712343</v>
      </c>
      <c r="Z11" s="1090">
        <v>156.2662391860386</v>
      </c>
      <c r="AA11" s="1090">
        <v>159.5769824233</v>
      </c>
      <c r="AB11" s="1090">
        <v>164.85011514786362</v>
      </c>
      <c r="AC11" s="1090" t="s">
        <v>493</v>
      </c>
    </row>
    <row r="12" spans="1:37" ht="14.15" customHeight="1">
      <c r="A12" s="725" t="s">
        <v>438</v>
      </c>
      <c r="B12" s="1089">
        <v>100</v>
      </c>
      <c r="C12" s="1090">
        <v>119.87906664018868</v>
      </c>
      <c r="D12" s="1090">
        <v>128.53642993259965</v>
      </c>
      <c r="E12" s="1090">
        <v>146.05942351610054</v>
      </c>
      <c r="F12" s="1090">
        <v>143.69377393034054</v>
      </c>
      <c r="G12" s="1090">
        <v>148.72874947630811</v>
      </c>
      <c r="H12" s="1090">
        <v>147.92470667172103</v>
      </c>
      <c r="I12" s="1090">
        <v>145.03016152180007</v>
      </c>
      <c r="J12" s="1090">
        <v>160.86921624439802</v>
      </c>
      <c r="K12" s="1090">
        <v>158.42884255948584</v>
      </c>
      <c r="L12" s="1090">
        <v>152.28336890966114</v>
      </c>
      <c r="M12" s="1090">
        <v>148.18008228572631</v>
      </c>
      <c r="N12" s="1090">
        <v>153.91266229735402</v>
      </c>
      <c r="O12" s="1090">
        <v>153.91545250612288</v>
      </c>
      <c r="P12" s="1090">
        <v>155.45445756208511</v>
      </c>
      <c r="Q12" s="1090">
        <v>153.54164447628915</v>
      </c>
      <c r="R12" s="1090">
        <v>163.87627610348517</v>
      </c>
      <c r="S12" s="1090">
        <v>171.82445885451179</v>
      </c>
      <c r="T12" s="1090">
        <v>173.87353541037689</v>
      </c>
      <c r="U12" s="1090">
        <v>167.5092155429337</v>
      </c>
      <c r="V12" s="1090">
        <v>170.71347687184362</v>
      </c>
      <c r="W12" s="1090">
        <v>172.07789649544821</v>
      </c>
      <c r="X12" s="1090">
        <v>165.60560018379681</v>
      </c>
      <c r="Y12" s="1090">
        <v>178.1223180506849</v>
      </c>
      <c r="Z12" s="1090">
        <v>184.15588612245085</v>
      </c>
      <c r="AA12" s="1090">
        <v>178.66145797540753</v>
      </c>
      <c r="AB12" s="1090">
        <v>176.79856546393685</v>
      </c>
      <c r="AC12" s="1090" t="s">
        <v>493</v>
      </c>
    </row>
    <row r="13" spans="1:37" ht="14.5">
      <c r="A13" s="725" t="s">
        <v>716</v>
      </c>
      <c r="B13" s="1089">
        <v>100</v>
      </c>
      <c r="C13" s="1090">
        <v>101.20097791808314</v>
      </c>
      <c r="D13" s="1090">
        <v>100.05900189131918</v>
      </c>
      <c r="E13" s="1090">
        <v>95.522969569479656</v>
      </c>
      <c r="F13" s="1090">
        <v>96.283878076159354</v>
      </c>
      <c r="G13" s="1090">
        <v>91.736658831265743</v>
      </c>
      <c r="H13" s="1090">
        <v>95.216146857625901</v>
      </c>
      <c r="I13" s="1090">
        <v>100.01553836154149</v>
      </c>
      <c r="J13" s="1090">
        <v>104.29917317778872</v>
      </c>
      <c r="K13" s="1090">
        <v>101.2486306655174</v>
      </c>
      <c r="L13" s="1090">
        <v>101.57262005993393</v>
      </c>
      <c r="M13" s="1090">
        <v>106.46865934866476</v>
      </c>
      <c r="N13" s="1090">
        <v>104.79836769411996</v>
      </c>
      <c r="O13" s="1090">
        <v>118.95368533429078</v>
      </c>
      <c r="P13" s="1090">
        <v>136.75536133974052</v>
      </c>
      <c r="Q13" s="1090">
        <v>133.82582698472976</v>
      </c>
      <c r="R13" s="1090">
        <v>122.56451211560271</v>
      </c>
      <c r="S13" s="1090">
        <v>124.6435832122327</v>
      </c>
      <c r="T13" s="1090">
        <v>121.34847294349586</v>
      </c>
      <c r="U13" s="1090">
        <v>113.88162200513987</v>
      </c>
      <c r="V13" s="1090">
        <v>119.5732622446869</v>
      </c>
      <c r="W13" s="1090">
        <v>124.96827948779831</v>
      </c>
      <c r="X13" s="1090">
        <v>124.56407039055574</v>
      </c>
      <c r="Y13" s="1090">
        <v>118.72988621473306</v>
      </c>
      <c r="Z13" s="1090">
        <v>121.85805458882248</v>
      </c>
      <c r="AA13" s="1090">
        <v>123.4985522817732</v>
      </c>
      <c r="AB13" s="1090">
        <v>130.22267778984806</v>
      </c>
      <c r="AC13" s="1090">
        <v>124.86193290868908</v>
      </c>
    </row>
    <row r="14" spans="1:37" ht="14.15" customHeight="1">
      <c r="A14" s="725" t="s">
        <v>440</v>
      </c>
      <c r="B14" s="1089">
        <v>100</v>
      </c>
      <c r="C14" s="1090">
        <v>104.12110824839323</v>
      </c>
      <c r="D14" s="1090">
        <v>100.89351902118445</v>
      </c>
      <c r="E14" s="1090">
        <v>102.91935759591759</v>
      </c>
      <c r="F14" s="1090">
        <v>103.2629836063315</v>
      </c>
      <c r="G14" s="1090">
        <v>99.697483677305172</v>
      </c>
      <c r="H14" s="1090">
        <v>107.07372482426496</v>
      </c>
      <c r="I14" s="1090" t="s">
        <v>493</v>
      </c>
      <c r="J14" s="1090" t="s">
        <v>493</v>
      </c>
      <c r="K14" s="1090" t="s">
        <v>493</v>
      </c>
      <c r="L14" s="1090" t="s">
        <v>493</v>
      </c>
      <c r="M14" s="1090" t="s">
        <v>493</v>
      </c>
      <c r="N14" s="1090">
        <v>123.48549872911956</v>
      </c>
      <c r="O14" s="1090">
        <v>124.78455759686462</v>
      </c>
      <c r="P14" s="1090">
        <v>129.68820677832184</v>
      </c>
      <c r="Q14" s="1090">
        <v>132.21622728672563</v>
      </c>
      <c r="R14" s="1090">
        <v>140.69615276038218</v>
      </c>
      <c r="S14" s="1090">
        <v>145.36732734715685</v>
      </c>
      <c r="T14" s="1090">
        <v>141.93623036469208</v>
      </c>
      <c r="U14" s="1090">
        <v>136.87543109747057</v>
      </c>
      <c r="V14" s="1090">
        <v>146.65038525624556</v>
      </c>
      <c r="W14" s="1090">
        <v>144.33839858205738</v>
      </c>
      <c r="X14" s="1090">
        <v>150.92373944049584</v>
      </c>
      <c r="Y14" s="1090">
        <v>159.28378736894265</v>
      </c>
      <c r="Z14" s="1090">
        <v>159.51203521307525</v>
      </c>
      <c r="AA14" s="1090">
        <v>163.13634961737833</v>
      </c>
      <c r="AB14" s="1090">
        <v>163.87395638280256</v>
      </c>
      <c r="AC14" s="1090" t="s">
        <v>493</v>
      </c>
    </row>
    <row r="15" spans="1:37" ht="14.5">
      <c r="A15" s="81" t="s">
        <v>492</v>
      </c>
      <c r="B15" s="1089">
        <v>100</v>
      </c>
      <c r="C15" s="1090">
        <v>99.439935951843069</v>
      </c>
      <c r="D15" s="1090">
        <v>97.051035706141093</v>
      </c>
      <c r="E15" s="1090">
        <v>99.736473629795981</v>
      </c>
      <c r="F15" s="1090">
        <v>100.17973724012002</v>
      </c>
      <c r="G15" s="1090">
        <v>95.524359941718444</v>
      </c>
      <c r="H15" s="1090">
        <v>100.33163906347498</v>
      </c>
      <c r="I15" s="1090">
        <v>104.05740513087676</v>
      </c>
      <c r="J15" s="1090">
        <v>109.13485033693846</v>
      </c>
      <c r="K15" s="1090">
        <v>109.63471602444059</v>
      </c>
      <c r="L15" s="1090">
        <v>108.92123548489386</v>
      </c>
      <c r="M15" s="1090">
        <v>110.64057568647424</v>
      </c>
      <c r="N15" s="1090">
        <v>110.22312688647078</v>
      </c>
      <c r="O15" s="1090">
        <v>111.58609549518886</v>
      </c>
      <c r="P15" s="1090">
        <v>109.81533833764597</v>
      </c>
      <c r="Q15" s="1090">
        <v>113.67301995737449</v>
      </c>
      <c r="R15" s="1090">
        <v>123.1018340546874</v>
      </c>
      <c r="S15" s="1090">
        <v>120.0390491612704</v>
      </c>
      <c r="T15" s="1090">
        <v>117.18739952568092</v>
      </c>
      <c r="U15" s="1090">
        <v>118.15060477838533</v>
      </c>
      <c r="V15" s="1090">
        <v>128.00683048572554</v>
      </c>
      <c r="W15" s="1090">
        <v>125.41259569271884</v>
      </c>
      <c r="X15" s="1090">
        <v>123.11300361017787</v>
      </c>
      <c r="Y15" s="1090">
        <v>127.56466022317873</v>
      </c>
      <c r="Z15" s="1090">
        <v>125.87591298789036</v>
      </c>
      <c r="AA15" s="1090">
        <v>126.14139450436039</v>
      </c>
      <c r="AB15" s="1090">
        <v>129.217277141968</v>
      </c>
      <c r="AC15" s="1090">
        <v>132.90810739464627</v>
      </c>
    </row>
    <row r="16" spans="1:37" ht="14.15" customHeight="1">
      <c r="A16" s="725" t="s">
        <v>442</v>
      </c>
      <c r="B16" s="1089">
        <v>100</v>
      </c>
      <c r="C16" s="1090">
        <v>117.94861934517154</v>
      </c>
      <c r="D16" s="1090">
        <v>121.74610958847853</v>
      </c>
      <c r="E16" s="1090">
        <v>139.99697312922416</v>
      </c>
      <c r="F16" s="1090">
        <v>146.49741697481309</v>
      </c>
      <c r="G16" s="1090">
        <v>139.62523187934289</v>
      </c>
      <c r="H16" s="1090">
        <v>149.79549174883127</v>
      </c>
      <c r="I16" s="1090">
        <v>154.37488369813167</v>
      </c>
      <c r="J16" s="1090">
        <v>156.43567897123771</v>
      </c>
      <c r="K16" s="1090">
        <v>161.74159447008699</v>
      </c>
      <c r="L16" s="1090">
        <v>152.84913440592817</v>
      </c>
      <c r="M16" s="1090">
        <v>154.21492636989535</v>
      </c>
      <c r="N16" s="1090">
        <v>155.19059637498927</v>
      </c>
      <c r="O16" s="1090">
        <v>157.64576166460657</v>
      </c>
      <c r="P16" s="1090">
        <v>156.34178516254462</v>
      </c>
      <c r="Q16" s="1090">
        <v>154.91813363298718</v>
      </c>
      <c r="R16" s="1090">
        <v>172.03613508323909</v>
      </c>
      <c r="S16" s="1090">
        <v>164.1655157215425</v>
      </c>
      <c r="T16" s="1090">
        <v>164.02957564134064</v>
      </c>
      <c r="U16" s="1090">
        <v>155.2832228773826</v>
      </c>
      <c r="V16" s="1090">
        <v>171.60321509049047</v>
      </c>
      <c r="W16" s="1090">
        <v>165.36404580588717</v>
      </c>
      <c r="X16" s="1090">
        <v>161.68623746995431</v>
      </c>
      <c r="Y16" s="1090">
        <v>171.50433364986992</v>
      </c>
      <c r="Z16" s="1090">
        <v>173.12028515873288</v>
      </c>
      <c r="AA16" s="1090">
        <v>173.81053760569273</v>
      </c>
      <c r="AB16" s="1090" t="s">
        <v>493</v>
      </c>
      <c r="AC16" s="1090" t="s">
        <v>493</v>
      </c>
    </row>
    <row r="17" spans="1:29" ht="14.15" customHeight="1">
      <c r="A17" s="725" t="s">
        <v>443</v>
      </c>
      <c r="B17" s="1089">
        <v>100</v>
      </c>
      <c r="C17" s="1090" t="s">
        <v>493</v>
      </c>
      <c r="D17" s="1090" t="s">
        <v>493</v>
      </c>
      <c r="E17" s="1090">
        <v>106.69772630547247</v>
      </c>
      <c r="F17" s="1090" t="s">
        <v>493</v>
      </c>
      <c r="G17" s="1090">
        <v>100.87660111005736</v>
      </c>
      <c r="H17" s="1090" t="s">
        <v>493</v>
      </c>
      <c r="I17" s="1090">
        <v>103.24048186159092</v>
      </c>
      <c r="J17" s="1090" t="s">
        <v>493</v>
      </c>
      <c r="K17" s="1090">
        <v>115.33178933203014</v>
      </c>
      <c r="L17" s="1090" t="s">
        <v>493</v>
      </c>
      <c r="M17" s="1090">
        <v>111.91301380172651</v>
      </c>
      <c r="N17" s="1090" t="s">
        <v>493</v>
      </c>
      <c r="O17" s="1090">
        <v>115.95269385188085</v>
      </c>
      <c r="P17" s="1090" t="s">
        <v>493</v>
      </c>
      <c r="Q17" s="1090">
        <v>121.24656571210195</v>
      </c>
      <c r="R17" s="1090" t="s">
        <v>493</v>
      </c>
      <c r="S17" s="1090">
        <v>127.73339195147308</v>
      </c>
      <c r="T17" s="1090">
        <v>126.46220844885508</v>
      </c>
      <c r="U17" s="1090">
        <v>124.83791638985502</v>
      </c>
      <c r="V17" s="1090">
        <v>138.0827542425875</v>
      </c>
      <c r="W17" s="1090">
        <v>142.89003384082068</v>
      </c>
      <c r="X17" s="1090">
        <v>139.2316507090913</v>
      </c>
      <c r="Y17" s="1090">
        <v>146.65991414924255</v>
      </c>
      <c r="Z17" s="1090">
        <v>147.02089786989791</v>
      </c>
      <c r="AA17" s="1090">
        <v>153.72817155575024</v>
      </c>
      <c r="AB17" s="1090">
        <v>152.09611125018802</v>
      </c>
      <c r="AC17" s="1090" t="s">
        <v>493</v>
      </c>
    </row>
    <row r="18" spans="1:29" ht="14.15" customHeight="1">
      <c r="A18" s="725" t="s">
        <v>444</v>
      </c>
      <c r="B18" s="1089">
        <v>100</v>
      </c>
      <c r="C18" s="1090">
        <v>101.07385961946842</v>
      </c>
      <c r="D18" s="1090">
        <v>100.15912395997431</v>
      </c>
      <c r="E18" s="1090">
        <v>103.06855225226539</v>
      </c>
      <c r="F18" s="1090">
        <v>101.21832364634764</v>
      </c>
      <c r="G18" s="1090">
        <v>97.880346430609833</v>
      </c>
      <c r="H18" s="1090">
        <v>100.54862508438359</v>
      </c>
      <c r="I18" s="1090">
        <v>104.18740163315942</v>
      </c>
      <c r="J18" s="1090">
        <v>108.75188849648143</v>
      </c>
      <c r="K18" s="1090">
        <v>111.61316320825989</v>
      </c>
      <c r="L18" s="1090">
        <v>113.00821901121574</v>
      </c>
      <c r="M18" s="1090">
        <v>116.77093871617663</v>
      </c>
      <c r="N18" s="1090">
        <v>117.75279202713445</v>
      </c>
      <c r="O18" s="1090">
        <v>117.54652072136263</v>
      </c>
      <c r="P18" s="1090">
        <v>119.56746618415772</v>
      </c>
      <c r="Q18" s="1090">
        <v>119.15082155198297</v>
      </c>
      <c r="R18" s="1090">
        <v>125.74778751548881</v>
      </c>
      <c r="S18" s="1090">
        <v>120.31201537144089</v>
      </c>
      <c r="T18" s="1090">
        <v>128.47446373786187</v>
      </c>
      <c r="U18" s="1090">
        <v>122.87816066466459</v>
      </c>
      <c r="V18" s="1090">
        <v>134.3065935979765</v>
      </c>
      <c r="W18" s="1090">
        <v>135.24722014629864</v>
      </c>
      <c r="X18" s="1090">
        <v>134.66166484918185</v>
      </c>
      <c r="Y18" s="1090">
        <v>140.97719095915912</v>
      </c>
      <c r="Z18" s="1090">
        <v>143.26851690899315</v>
      </c>
      <c r="AA18" s="1090">
        <v>142.41277866381301</v>
      </c>
      <c r="AB18" s="1090">
        <v>148.86425443714938</v>
      </c>
      <c r="AC18" s="1090" t="s">
        <v>493</v>
      </c>
    </row>
    <row r="19" spans="1:29" ht="12.5">
      <c r="A19" s="725" t="s">
        <v>445</v>
      </c>
      <c r="B19" s="1089">
        <v>100</v>
      </c>
      <c r="C19" s="1090">
        <v>101.89853817114927</v>
      </c>
      <c r="D19" s="1090">
        <v>95.63998714965588</v>
      </c>
      <c r="E19" s="1090">
        <v>97.0338516594407</v>
      </c>
      <c r="F19" s="1090">
        <v>93.6097375202839</v>
      </c>
      <c r="G19" s="1090">
        <v>89.481697337276401</v>
      </c>
      <c r="H19" s="1090">
        <v>94.294728218642888</v>
      </c>
      <c r="I19" s="1090">
        <v>90.672491053207182</v>
      </c>
      <c r="J19" s="1090">
        <v>93.159837213843673</v>
      </c>
      <c r="K19" s="1090">
        <v>97.753006252915014</v>
      </c>
      <c r="L19" s="1090">
        <v>94.848972414432296</v>
      </c>
      <c r="M19" s="1090">
        <v>98.158575516630791</v>
      </c>
      <c r="N19" s="1090">
        <v>104.21998842338722</v>
      </c>
      <c r="O19" s="1090">
        <v>104.8496521655325</v>
      </c>
      <c r="P19" s="1090">
        <v>104.75574686732712</v>
      </c>
      <c r="Q19" s="1090">
        <v>103.69282858382822</v>
      </c>
      <c r="R19" s="1090">
        <v>110.62803326816216</v>
      </c>
      <c r="S19" s="1090">
        <v>106.94632387495422</v>
      </c>
      <c r="T19" s="1090">
        <v>106.19466054341076</v>
      </c>
      <c r="U19" s="1090">
        <v>106.72951384683607</v>
      </c>
      <c r="V19" s="1090">
        <v>117.61578401688695</v>
      </c>
      <c r="W19" s="1090">
        <v>120.90341167685752</v>
      </c>
      <c r="X19" s="1090">
        <v>117.00752377098335</v>
      </c>
      <c r="Y19" s="1090">
        <v>122.82986901370383</v>
      </c>
      <c r="Z19" s="1090">
        <v>124.11630153400341</v>
      </c>
      <c r="AA19" s="1090">
        <v>122.35508371084816</v>
      </c>
      <c r="AB19" s="1090">
        <v>123.41302468896411</v>
      </c>
      <c r="AC19" s="1090" t="s">
        <v>493</v>
      </c>
    </row>
    <row r="20" spans="1:29" ht="14.15" customHeight="1">
      <c r="A20" s="725" t="s">
        <v>446</v>
      </c>
      <c r="B20" s="1089">
        <v>100</v>
      </c>
      <c r="C20" s="1090">
        <v>98.831321772424246</v>
      </c>
      <c r="D20" s="1090">
        <v>98.873983343322266</v>
      </c>
      <c r="E20" s="1090">
        <v>98.988256499289875</v>
      </c>
      <c r="F20" s="1090">
        <v>103.5278701764385</v>
      </c>
      <c r="G20" s="1090">
        <v>94.956950760963409</v>
      </c>
      <c r="H20" s="1090">
        <v>98.032537488446536</v>
      </c>
      <c r="I20" s="1090">
        <v>101.91489000366806</v>
      </c>
      <c r="J20" s="1090">
        <v>107.15001095801986</v>
      </c>
      <c r="K20" s="1090">
        <v>110.20525941853798</v>
      </c>
      <c r="L20" s="1090">
        <v>113.03281280467341</v>
      </c>
      <c r="M20" s="1090">
        <v>114.07331064252834</v>
      </c>
      <c r="N20" s="1090">
        <v>111.88363467389708</v>
      </c>
      <c r="O20" s="1090">
        <v>97.544252003727266</v>
      </c>
      <c r="P20" s="1090">
        <v>103.52995977221528</v>
      </c>
      <c r="Q20" s="1090">
        <v>100.90616030952953</v>
      </c>
      <c r="R20" s="1090">
        <v>108.26133202016845</v>
      </c>
      <c r="S20" s="1090">
        <v>106.99420599971576</v>
      </c>
      <c r="T20" s="1090">
        <v>120.28660884332301</v>
      </c>
      <c r="U20" s="1090">
        <v>110.25367227166656</v>
      </c>
      <c r="V20" s="1090">
        <v>107.57514186445802</v>
      </c>
      <c r="W20" s="1090">
        <v>110.77850622387942</v>
      </c>
      <c r="X20" s="1090">
        <v>109.94848608134701</v>
      </c>
      <c r="Y20" s="1090">
        <v>111.37607585119812</v>
      </c>
      <c r="Z20" s="1090">
        <v>112.74326862690376</v>
      </c>
      <c r="AA20" s="1090">
        <v>117.40356572573296</v>
      </c>
      <c r="AB20" s="1090" t="s">
        <v>493</v>
      </c>
      <c r="AC20" s="1090" t="s">
        <v>493</v>
      </c>
    </row>
    <row r="21" spans="1:29" ht="12.5">
      <c r="A21" s="725" t="s">
        <v>447</v>
      </c>
      <c r="B21" s="1089">
        <v>100</v>
      </c>
      <c r="C21" s="1090">
        <v>143.86379571120318</v>
      </c>
      <c r="D21" s="1090">
        <v>157.3213419366613</v>
      </c>
      <c r="E21" s="1090">
        <v>178.75711890062371</v>
      </c>
      <c r="F21" s="1090">
        <v>183.96877760601268</v>
      </c>
      <c r="G21" s="1090">
        <v>180.57033753076396</v>
      </c>
      <c r="H21" s="1090">
        <v>182.48115808467625</v>
      </c>
      <c r="I21" s="1090">
        <v>183.17479192634721</v>
      </c>
      <c r="J21" s="1090">
        <v>185.71296204253136</v>
      </c>
      <c r="K21" s="1090">
        <v>192.05016190480362</v>
      </c>
      <c r="L21" s="1090">
        <v>189.00405491887651</v>
      </c>
      <c r="M21" s="1090">
        <v>199.15589430088497</v>
      </c>
      <c r="N21" s="1090">
        <v>199.52029584835341</v>
      </c>
      <c r="O21" s="1090">
        <v>202.10573143908687</v>
      </c>
      <c r="P21" s="1090">
        <v>204.0365115881913</v>
      </c>
      <c r="Q21" s="1090">
        <v>208.01576508733609</v>
      </c>
      <c r="R21" s="1090">
        <v>226.11754789991397</v>
      </c>
      <c r="S21" s="1090">
        <v>213.99950076730235</v>
      </c>
      <c r="T21" s="1090">
        <v>208.23310489477697</v>
      </c>
      <c r="U21" s="1090">
        <v>202.94488929582144</v>
      </c>
      <c r="V21" s="1090">
        <v>225.43722671177119</v>
      </c>
      <c r="W21" s="1090">
        <v>216.19440097426144</v>
      </c>
      <c r="X21" s="1090">
        <v>212.1721802529045</v>
      </c>
      <c r="Y21" s="1090">
        <v>230.59968852042911</v>
      </c>
      <c r="Z21" s="1090">
        <v>231.43261688152577</v>
      </c>
      <c r="AA21" s="1090">
        <v>228.30464781314288</v>
      </c>
      <c r="AB21" s="1090">
        <v>227.0206163116745</v>
      </c>
      <c r="AC21" s="1090" t="s">
        <v>493</v>
      </c>
    </row>
    <row r="22" spans="1:29" ht="12.5">
      <c r="A22" s="725" t="s">
        <v>448</v>
      </c>
      <c r="B22" s="1089">
        <v>100</v>
      </c>
      <c r="C22" s="1090">
        <v>126.2234949981995</v>
      </c>
      <c r="D22" s="1090">
        <v>138.43567427010305</v>
      </c>
      <c r="E22" s="1090">
        <v>162.63455760054916</v>
      </c>
      <c r="F22" s="1090">
        <v>169.49484924024901</v>
      </c>
      <c r="G22" s="1090">
        <v>181.52025178062422</v>
      </c>
      <c r="H22" s="1090">
        <v>205.88258860888953</v>
      </c>
      <c r="I22" s="1090">
        <v>216.54895429749899</v>
      </c>
      <c r="J22" s="1090">
        <v>205.8104351057946</v>
      </c>
      <c r="K22" s="1090">
        <v>203.78189470077879</v>
      </c>
      <c r="L22" s="1090">
        <v>195.39661342802438</v>
      </c>
      <c r="M22" s="1090">
        <v>201.73176800441473</v>
      </c>
      <c r="N22" s="1090">
        <v>199.01793420016384</v>
      </c>
      <c r="O22" s="1090">
        <v>198.03461902201045</v>
      </c>
      <c r="P22" s="1090">
        <v>188.38434055408621</v>
      </c>
      <c r="Q22" s="1090">
        <v>186.44364406666989</v>
      </c>
      <c r="R22" s="1090">
        <v>198.24856822498711</v>
      </c>
      <c r="S22" s="1090">
        <v>197.01196792634897</v>
      </c>
      <c r="T22" s="1090">
        <v>188.94201166793957</v>
      </c>
      <c r="U22" s="1090">
        <v>181.61417410729507</v>
      </c>
      <c r="V22" s="1090">
        <v>188.55635904269846</v>
      </c>
      <c r="W22" s="1090">
        <v>186.55041899435039</v>
      </c>
      <c r="X22" s="1090">
        <v>186.01247022936332</v>
      </c>
      <c r="Y22" s="1090">
        <v>195.75198772177686</v>
      </c>
      <c r="Z22" s="1090">
        <v>198.23303680296189</v>
      </c>
      <c r="AA22" s="1090">
        <v>195.94416143498813</v>
      </c>
      <c r="AB22" s="1090">
        <v>195.49751819612933</v>
      </c>
      <c r="AC22" s="1090" t="s">
        <v>493</v>
      </c>
    </row>
    <row r="23" spans="1:29" ht="14.15" customHeight="1">
      <c r="A23" s="725" t="s">
        <v>495</v>
      </c>
      <c r="B23" s="1089">
        <v>100</v>
      </c>
      <c r="C23" s="1090">
        <v>101.15605459982883</v>
      </c>
      <c r="D23" s="1090">
        <v>98.282318957844325</v>
      </c>
      <c r="E23" s="1090">
        <v>101.53989377543371</v>
      </c>
      <c r="F23" s="1090">
        <v>103.27908395192989</v>
      </c>
      <c r="G23" s="1090">
        <v>99.484120800925524</v>
      </c>
      <c r="H23" s="1090">
        <v>104.95191974515312</v>
      </c>
      <c r="I23" s="1090">
        <v>107.50329863650843</v>
      </c>
      <c r="J23" s="1090">
        <v>110.703917162442</v>
      </c>
      <c r="K23" s="1090">
        <v>115.47380952235629</v>
      </c>
      <c r="L23" s="1090">
        <v>115.06766884393127</v>
      </c>
      <c r="M23" s="1090">
        <v>119.59008739684541</v>
      </c>
      <c r="N23" s="1090">
        <v>116.98336256582516</v>
      </c>
      <c r="O23" s="1090">
        <v>121.21989014833252</v>
      </c>
      <c r="P23" s="1090">
        <v>126.79908489506313</v>
      </c>
      <c r="Q23" s="1090">
        <v>129.46702863472674</v>
      </c>
      <c r="R23" s="1090">
        <v>141.47730765139289</v>
      </c>
      <c r="S23" s="1090">
        <v>139.86103792077733</v>
      </c>
      <c r="T23" s="1090">
        <v>139.33684159957269</v>
      </c>
      <c r="U23" s="1090">
        <v>133.58977227292195</v>
      </c>
      <c r="V23" s="1090">
        <v>144.03810342574428</v>
      </c>
      <c r="W23" s="1090">
        <v>146.41162990756476</v>
      </c>
      <c r="X23" s="1090">
        <v>141.18593704206427</v>
      </c>
      <c r="Y23" s="1090">
        <v>152.43068208821953</v>
      </c>
      <c r="Z23" s="1090">
        <v>152.53892872130825</v>
      </c>
      <c r="AA23" s="1090">
        <v>155.12557976910807</v>
      </c>
      <c r="AB23" s="1090">
        <v>155.84920309447102</v>
      </c>
      <c r="AC23" s="1090">
        <v>159.83526419955498</v>
      </c>
    </row>
    <row r="24" spans="1:29" ht="14.15" customHeight="1">
      <c r="A24" s="725" t="s">
        <v>450</v>
      </c>
      <c r="B24" s="1089">
        <v>100</v>
      </c>
      <c r="C24" s="1090">
        <v>131.01312628927485</v>
      </c>
      <c r="D24" s="1090">
        <v>154.27906740241431</v>
      </c>
      <c r="E24" s="1090">
        <v>185.69741283011555</v>
      </c>
      <c r="F24" s="1090">
        <v>183.77325069182089</v>
      </c>
      <c r="G24" s="1090">
        <v>182.60517096205956</v>
      </c>
      <c r="H24" s="1090">
        <v>193.47275270839316</v>
      </c>
      <c r="I24" s="1090">
        <v>196.91594171255454</v>
      </c>
      <c r="J24" s="1090">
        <v>200.61592934853306</v>
      </c>
      <c r="K24" s="1090">
        <v>205.45998786468945</v>
      </c>
      <c r="L24" s="1090">
        <v>198.6537264842529</v>
      </c>
      <c r="M24" s="1090">
        <v>193.65671921613455</v>
      </c>
      <c r="N24" s="1090">
        <v>192.56965171609707</v>
      </c>
      <c r="O24" s="1090">
        <v>197.35672310290232</v>
      </c>
      <c r="P24" s="1090">
        <v>197.3537486942472</v>
      </c>
      <c r="Q24" s="1090">
        <v>203.50465564660317</v>
      </c>
      <c r="R24" s="1090">
        <v>216.63809486272703</v>
      </c>
      <c r="S24" s="1090">
        <v>210.84184331796359</v>
      </c>
      <c r="T24" s="1090">
        <v>211.6857011638746</v>
      </c>
      <c r="U24" s="1090">
        <v>208.48046641615437</v>
      </c>
      <c r="V24" s="1090">
        <v>231.55129064672164</v>
      </c>
      <c r="W24" s="1090">
        <v>228.21005397008912</v>
      </c>
      <c r="X24" s="1090">
        <v>225.63956555196393</v>
      </c>
      <c r="Y24" s="1090">
        <v>247.65533849572284</v>
      </c>
      <c r="Z24" s="1090">
        <v>246.288295232173</v>
      </c>
      <c r="AA24" s="1090">
        <v>242.72894757264498</v>
      </c>
      <c r="AB24" s="1090">
        <v>248.99996976924191</v>
      </c>
      <c r="AC24" s="1090" t="s">
        <v>493</v>
      </c>
    </row>
    <row r="25" spans="1:29" ht="18.75" customHeight="1">
      <c r="A25" s="716" t="s">
        <v>451</v>
      </c>
      <c r="B25" s="1089">
        <v>100</v>
      </c>
      <c r="C25" s="1090">
        <v>104.59716604282423</v>
      </c>
      <c r="D25" s="1090">
        <v>102.37264284179055</v>
      </c>
      <c r="E25" s="1090">
        <v>106.25444095090724</v>
      </c>
      <c r="F25" s="1090">
        <v>105.43171628215815</v>
      </c>
      <c r="G25" s="1090">
        <v>102.30260961312239</v>
      </c>
      <c r="H25" s="1090">
        <v>105.77631791328356</v>
      </c>
      <c r="I25" s="1090">
        <v>108.79053130370295</v>
      </c>
      <c r="J25" s="1090">
        <v>112.73204148158604</v>
      </c>
      <c r="K25" s="1090">
        <v>116.81227466036226</v>
      </c>
      <c r="L25" s="1090">
        <v>116.03128900577147</v>
      </c>
      <c r="M25" s="1090">
        <v>118.67532967150399</v>
      </c>
      <c r="N25" s="1090">
        <v>116.14167955204466</v>
      </c>
      <c r="O25" s="1090">
        <v>118.48573064569636</v>
      </c>
      <c r="P25" s="1090">
        <v>121.39389367272236</v>
      </c>
      <c r="Q25" s="1090">
        <v>123.72015215823052</v>
      </c>
      <c r="R25" s="1090">
        <v>134.66915614403248</v>
      </c>
      <c r="S25" s="1090">
        <v>130.57630970857213</v>
      </c>
      <c r="T25" s="1090">
        <v>130.15734889113278</v>
      </c>
      <c r="U25" s="1090">
        <v>126.20240605616324</v>
      </c>
      <c r="V25" s="1090">
        <v>137.49023603997571</v>
      </c>
      <c r="W25" s="1090">
        <v>137.47883372983222</v>
      </c>
      <c r="X25" s="1090">
        <v>134.15674072293896</v>
      </c>
      <c r="Y25" s="1090">
        <v>144.71001356943049</v>
      </c>
      <c r="Z25" s="1090">
        <v>143.93492260478135</v>
      </c>
      <c r="AA25" s="1090">
        <v>144.33836246600896</v>
      </c>
      <c r="AB25" s="1090">
        <v>145.69589010109345</v>
      </c>
      <c r="AC25" s="1090">
        <v>151.96468627828469</v>
      </c>
    </row>
    <row r="26" spans="1:29" ht="12.75" customHeight="1">
      <c r="B26" s="212"/>
    </row>
    <row r="27" spans="1:29" s="23" customFormat="1" ht="32.25" customHeight="1">
      <c r="B27" s="1270" t="s">
        <v>1570</v>
      </c>
      <c r="C27" s="1270"/>
      <c r="D27" s="1270"/>
      <c r="E27" s="1270"/>
      <c r="F27" s="1270"/>
      <c r="G27" s="1270"/>
      <c r="H27" s="1270"/>
      <c r="I27" s="1270"/>
      <c r="J27" s="1270"/>
    </row>
    <row r="28" spans="1:29" s="214" customFormat="1" ht="15" customHeight="1">
      <c r="B28" s="1297" t="s">
        <v>499</v>
      </c>
      <c r="C28" s="1297"/>
      <c r="D28" s="1297"/>
      <c r="E28" s="1297"/>
      <c r="F28" s="1297"/>
      <c r="G28" s="1297"/>
      <c r="H28" s="1297"/>
      <c r="I28" s="1297"/>
      <c r="J28" s="1297"/>
    </row>
    <row r="29" spans="1:29" s="214" customFormat="1" ht="25" customHeight="1">
      <c r="B29" s="1297" t="s">
        <v>1565</v>
      </c>
      <c r="C29" s="1297"/>
      <c r="D29" s="1297"/>
      <c r="E29" s="1297"/>
      <c r="F29" s="1297"/>
      <c r="G29" s="1297"/>
      <c r="H29" s="1297"/>
      <c r="I29" s="1297"/>
      <c r="J29" s="1297"/>
    </row>
  </sheetData>
  <sheetProtection selectLockedCells="1"/>
  <mergeCells count="7">
    <mergeCell ref="AC7:AK7"/>
    <mergeCell ref="B29:J29"/>
    <mergeCell ref="B7:J7"/>
    <mergeCell ref="K7:S7"/>
    <mergeCell ref="T7:AB7"/>
    <mergeCell ref="B27:J27"/>
    <mergeCell ref="B28:J2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&amp;"Arial,Fett"Endenergieproduktivität*) (preisbereinigt, verkettet) 1991 – 2018
nach Bundesländern</oddHeader>
    <oddFooter>&amp;CStatistische Ämter der Länder – Indikatoren und Kennzahlen, UGRdL 2020</oddFooter>
  </headerFooter>
  <colBreaks count="2" manualBreakCount="2">
    <brk id="10" max="1048575" man="1"/>
    <brk id="19"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B48"/>
  <sheetViews>
    <sheetView showGridLines="0" showRowColHeaders="0" zoomScaleNormal="100" workbookViewId="0">
      <pane xSplit="1" ySplit="5" topLeftCell="B6" activePane="bottomRight" state="frozen"/>
      <selection activeCell="D33" sqref="D33"/>
      <selection pane="topRight" activeCell="D33" sqref="D33"/>
      <selection pane="bottomLeft" activeCell="D33" sqref="D33"/>
      <selection pane="bottomRight"/>
    </sheetView>
  </sheetViews>
  <sheetFormatPr baseColWidth="10" defaultColWidth="11.453125" defaultRowHeight="12.5"/>
  <cols>
    <col min="1" max="1" width="24.453125" style="1200" customWidth="1"/>
    <col min="2" max="8" width="10.7265625" style="1204" customWidth="1"/>
    <col min="9" max="24" width="10.7265625" style="1205" customWidth="1"/>
    <col min="25" max="16384" width="11.453125" style="1205"/>
  </cols>
  <sheetData>
    <row r="1" spans="1:28" ht="13">
      <c r="A1" s="123" t="s">
        <v>322</v>
      </c>
    </row>
    <row r="3" spans="1:28" s="217" customFormat="1" ht="12.75" customHeight="1">
      <c r="A3" s="125" t="s">
        <v>633</v>
      </c>
      <c r="B3" s="585" t="s">
        <v>1634</v>
      </c>
      <c r="C3" s="161"/>
      <c r="D3" s="161"/>
      <c r="E3" s="161"/>
      <c r="F3" s="161"/>
      <c r="G3" s="161"/>
      <c r="H3" s="161"/>
      <c r="I3" s="161"/>
      <c r="J3" s="161"/>
      <c r="K3" s="161"/>
      <c r="L3" s="161"/>
      <c r="M3" s="161"/>
      <c r="N3" s="161"/>
      <c r="O3" s="161"/>
      <c r="P3" s="161"/>
      <c r="Q3" s="161"/>
      <c r="R3" s="161"/>
      <c r="S3" s="161"/>
      <c r="T3" s="161"/>
      <c r="U3" s="161"/>
      <c r="V3" s="161"/>
      <c r="W3" s="161"/>
      <c r="X3" s="161"/>
      <c r="Y3" s="161"/>
      <c r="Z3" s="1200"/>
      <c r="AA3" s="1200"/>
      <c r="AB3" s="1200"/>
    </row>
    <row r="4" spans="1:28" s="217" customFormat="1" ht="12.75" customHeight="1">
      <c r="A4" s="125"/>
      <c r="B4" s="1206"/>
      <c r="C4" s="125"/>
      <c r="D4" s="125"/>
      <c r="E4" s="127"/>
      <c r="F4" s="128"/>
      <c r="G4" s="128"/>
      <c r="H4" s="128"/>
      <c r="I4" s="125"/>
      <c r="J4" s="125"/>
      <c r="K4" s="125"/>
      <c r="L4" s="125"/>
      <c r="M4" s="125"/>
      <c r="N4" s="125"/>
      <c r="O4" s="125"/>
      <c r="P4" s="125"/>
      <c r="Q4" s="125"/>
      <c r="R4" s="125"/>
      <c r="S4" s="125"/>
      <c r="T4" s="125"/>
      <c r="U4" s="125"/>
      <c r="V4" s="125"/>
      <c r="W4" s="125"/>
      <c r="X4" s="125"/>
      <c r="Y4" s="1200"/>
      <c r="Z4" s="1200"/>
      <c r="AA4" s="1200"/>
      <c r="AB4" s="1200"/>
    </row>
    <row r="5" spans="1:28" ht="20.149999999999999" customHeight="1">
      <c r="A5" s="1207" t="s">
        <v>433</v>
      </c>
      <c r="B5" s="1208">
        <v>1995</v>
      </c>
      <c r="C5" s="1208">
        <v>1996</v>
      </c>
      <c r="D5" s="1208">
        <v>1997</v>
      </c>
      <c r="E5" s="1208">
        <v>1998</v>
      </c>
      <c r="F5" s="1208">
        <v>1999</v>
      </c>
      <c r="G5" s="1208">
        <v>2000</v>
      </c>
      <c r="H5" s="1209">
        <v>2001</v>
      </c>
      <c r="I5" s="1210">
        <v>2002</v>
      </c>
      <c r="J5" s="1208">
        <v>2003</v>
      </c>
      <c r="K5" s="1208">
        <v>2004</v>
      </c>
      <c r="L5" s="1208">
        <v>2005</v>
      </c>
      <c r="M5" s="1208">
        <v>2006</v>
      </c>
      <c r="N5" s="1208">
        <v>2007</v>
      </c>
      <c r="O5" s="1208">
        <v>2008</v>
      </c>
      <c r="P5" s="1208">
        <v>2009</v>
      </c>
      <c r="Q5" s="1208">
        <v>2010</v>
      </c>
      <c r="R5" s="1208">
        <v>2011</v>
      </c>
      <c r="S5" s="1208">
        <v>2012</v>
      </c>
      <c r="T5" s="1208">
        <v>2013</v>
      </c>
      <c r="U5" s="1208">
        <v>2014</v>
      </c>
      <c r="V5" s="1208">
        <v>2015</v>
      </c>
      <c r="W5" s="1208">
        <v>2016</v>
      </c>
      <c r="X5" s="1208">
        <v>2017</v>
      </c>
    </row>
    <row r="6" spans="1:28" ht="12.75" customHeight="1">
      <c r="A6" s="1211"/>
      <c r="B6" s="1212"/>
      <c r="C6" s="1213"/>
      <c r="D6" s="1213"/>
      <c r="E6" s="1213"/>
      <c r="F6" s="1213"/>
      <c r="G6" s="1213"/>
      <c r="H6" s="1213"/>
      <c r="I6" s="1213"/>
      <c r="J6" s="1213"/>
      <c r="K6" s="1213"/>
      <c r="L6" s="1213"/>
      <c r="M6" s="1213"/>
      <c r="N6" s="1213"/>
      <c r="O6" s="1213"/>
      <c r="P6" s="1213"/>
      <c r="Q6" s="1213"/>
      <c r="R6" s="1213"/>
      <c r="S6" s="1213"/>
      <c r="T6" s="1213"/>
      <c r="U6" s="1213"/>
      <c r="V6" s="1213"/>
      <c r="W6" s="1213"/>
      <c r="X6" s="1213"/>
    </row>
    <row r="7" spans="1:28" ht="12.75" customHeight="1">
      <c r="A7" s="499"/>
      <c r="B7" s="1298" t="s">
        <v>489</v>
      </c>
      <c r="C7" s="1298"/>
      <c r="D7" s="1298"/>
      <c r="E7" s="1298"/>
      <c r="F7" s="1298"/>
      <c r="G7" s="1298"/>
      <c r="H7" s="1298" t="s">
        <v>489</v>
      </c>
      <c r="I7" s="1298"/>
      <c r="J7" s="1298"/>
      <c r="K7" s="1298"/>
      <c r="L7" s="1298"/>
      <c r="M7" s="1298"/>
      <c r="N7" s="1298" t="s">
        <v>489</v>
      </c>
      <c r="O7" s="1298"/>
      <c r="P7" s="1298"/>
      <c r="Q7" s="1298"/>
      <c r="R7" s="1298"/>
      <c r="S7" s="1298"/>
      <c r="T7" s="1298" t="s">
        <v>489</v>
      </c>
      <c r="U7" s="1298"/>
      <c r="V7" s="1298"/>
      <c r="W7" s="1298"/>
      <c r="X7" s="1298"/>
      <c r="Y7" s="1298"/>
    </row>
    <row r="8" spans="1:28" ht="12.75" customHeight="1">
      <c r="A8" s="499"/>
      <c r="B8" s="1214"/>
      <c r="C8" s="1214"/>
      <c r="D8" s="1214"/>
      <c r="E8" s="1214"/>
      <c r="F8" s="1214"/>
      <c r="G8" s="1214"/>
      <c r="H8" s="1214"/>
      <c r="I8" s="1214"/>
      <c r="J8" s="1214"/>
      <c r="K8" s="1214"/>
      <c r="L8" s="1214"/>
      <c r="M8" s="1214"/>
      <c r="N8" s="1214"/>
      <c r="O8" s="1214"/>
      <c r="P8" s="1214"/>
      <c r="Q8" s="1214"/>
      <c r="R8" s="1214"/>
      <c r="S8" s="1214"/>
      <c r="T8" s="1214"/>
      <c r="U8" s="1214"/>
      <c r="V8" s="1214"/>
      <c r="W8" s="1214"/>
      <c r="X8" s="1214"/>
    </row>
    <row r="9" spans="1:28" ht="14.5">
      <c r="A9" s="718" t="s">
        <v>490</v>
      </c>
      <c r="B9" s="1132">
        <v>320990.82760781108</v>
      </c>
      <c r="C9" s="1132">
        <v>348933.41101559607</v>
      </c>
      <c r="D9" s="1132">
        <v>350738.65089778916</v>
      </c>
      <c r="E9" s="1132">
        <v>353766.40906563512</v>
      </c>
      <c r="F9" s="1132">
        <v>344656.59106283251</v>
      </c>
      <c r="G9" s="1132">
        <v>326460.63644110615</v>
      </c>
      <c r="H9" s="1132">
        <v>364130.58660721994</v>
      </c>
      <c r="I9" s="1132">
        <v>319886.29406546336</v>
      </c>
      <c r="J9" s="1132">
        <v>351824.71551982965</v>
      </c>
      <c r="K9" s="1132">
        <v>347217.07840306638</v>
      </c>
      <c r="L9" s="1132">
        <v>368011.81399999995</v>
      </c>
      <c r="M9" s="1132">
        <v>371811.01699999999</v>
      </c>
      <c r="N9" s="1132">
        <v>295035.85801999999</v>
      </c>
      <c r="O9" s="1132">
        <v>350069.58765716699</v>
      </c>
      <c r="P9" s="1132">
        <v>329694.55136919155</v>
      </c>
      <c r="Q9" s="1132">
        <v>342970.04469030001</v>
      </c>
      <c r="R9" s="1132">
        <v>304586.7044889211</v>
      </c>
      <c r="S9" s="1132">
        <v>296125.55906447972</v>
      </c>
      <c r="T9" s="1132">
        <v>311427.65679997596</v>
      </c>
      <c r="U9" s="1132">
        <v>265530.66999999993</v>
      </c>
      <c r="V9" s="1132">
        <v>281310.15497504093</v>
      </c>
      <c r="W9" s="1132">
        <v>297416.22532679269</v>
      </c>
      <c r="X9" s="1132">
        <v>299455.46638893755</v>
      </c>
    </row>
    <row r="10" spans="1:28" ht="12.75" customHeight="1">
      <c r="A10" s="1215" t="s">
        <v>436</v>
      </c>
      <c r="B10" s="1132">
        <v>393267</v>
      </c>
      <c r="C10" s="1132">
        <v>424050</v>
      </c>
      <c r="D10" s="1132">
        <v>418096</v>
      </c>
      <c r="E10" s="1132">
        <v>419093</v>
      </c>
      <c r="F10" s="1132">
        <v>400602</v>
      </c>
      <c r="G10" s="1132">
        <v>394499</v>
      </c>
      <c r="H10" s="1132">
        <v>435582</v>
      </c>
      <c r="I10" s="1132">
        <v>415935</v>
      </c>
      <c r="J10" s="1132">
        <v>426247.38118950004</v>
      </c>
      <c r="K10" s="1132">
        <v>395717.37480039994</v>
      </c>
      <c r="L10" s="1132">
        <v>375968.57859800005</v>
      </c>
      <c r="M10" s="1132">
        <v>395897.46479489992</v>
      </c>
      <c r="N10" s="1132">
        <v>306267.85630761442</v>
      </c>
      <c r="O10" s="1132">
        <v>377926.40862089972</v>
      </c>
      <c r="P10" s="1132">
        <v>352561.8571361709</v>
      </c>
      <c r="Q10" s="1132">
        <v>410994.65494381596</v>
      </c>
      <c r="R10" s="1132">
        <v>373816.73094090354</v>
      </c>
      <c r="S10" s="1132">
        <v>383713.34270220471</v>
      </c>
      <c r="T10" s="1132">
        <v>386118.90678688826</v>
      </c>
      <c r="U10" s="1132">
        <v>339804.07071412657</v>
      </c>
      <c r="V10" s="1132">
        <v>351281.95383014501</v>
      </c>
      <c r="W10" s="1132">
        <v>376830.97363984608</v>
      </c>
      <c r="X10" s="1132">
        <v>400632.54173916363</v>
      </c>
    </row>
    <row r="11" spans="1:28" ht="12.75" customHeight="1">
      <c r="A11" s="1215" t="s">
        <v>437</v>
      </c>
      <c r="B11" s="1132">
        <v>102300.90769954748</v>
      </c>
      <c r="C11" s="1132">
        <v>108756.39208779632</v>
      </c>
      <c r="D11" s="1132">
        <v>107011.84706390678</v>
      </c>
      <c r="E11" s="1132">
        <v>107138.01209335888</v>
      </c>
      <c r="F11" s="1132">
        <v>109118.39851976768</v>
      </c>
      <c r="G11" s="1132">
        <v>110805.63400128961</v>
      </c>
      <c r="H11" s="1132">
        <v>116929.45971230732</v>
      </c>
      <c r="I11" s="1132">
        <v>109332.83062999998</v>
      </c>
      <c r="J11" s="1132">
        <v>120071.7978499</v>
      </c>
      <c r="K11" s="1132">
        <v>115310.64799520004</v>
      </c>
      <c r="L11" s="1132">
        <v>112371.5049672</v>
      </c>
      <c r="M11" s="1132">
        <v>110885.52032343441</v>
      </c>
      <c r="N11" s="1132">
        <v>88764.699292350007</v>
      </c>
      <c r="O11" s="1132">
        <v>100439.98644780445</v>
      </c>
      <c r="P11" s="1132">
        <v>99835.513000994004</v>
      </c>
      <c r="Q11" s="1132">
        <v>110028.39956219561</v>
      </c>
      <c r="R11" s="1132">
        <v>91473.353902499177</v>
      </c>
      <c r="S11" s="1132">
        <v>100606.32418232615</v>
      </c>
      <c r="T11" s="1132">
        <v>99450.63978027369</v>
      </c>
      <c r="U11" s="1132">
        <v>83674.375811248145</v>
      </c>
      <c r="V11" s="1132">
        <v>84045.585261013446</v>
      </c>
      <c r="W11" s="1132">
        <v>87566.438506272068</v>
      </c>
      <c r="X11" s="1132">
        <v>71147.795936200506</v>
      </c>
    </row>
    <row r="12" spans="1:28" ht="12.75" customHeight="1">
      <c r="A12" s="1215" t="s">
        <v>438</v>
      </c>
      <c r="B12" s="1132">
        <v>68381.004313635261</v>
      </c>
      <c r="C12" s="1132">
        <v>71197.347359429157</v>
      </c>
      <c r="D12" s="1132">
        <v>78352.124674020393</v>
      </c>
      <c r="E12" s="1132">
        <v>77667.033931506725</v>
      </c>
      <c r="F12" s="1132">
        <v>65408.93663212641</v>
      </c>
      <c r="G12" s="1132">
        <v>71898.611410669691</v>
      </c>
      <c r="H12" s="1132">
        <v>75088.034775174601</v>
      </c>
      <c r="I12" s="1132">
        <v>64824.686218313152</v>
      </c>
      <c r="J12" s="1132">
        <v>75007.831153670006</v>
      </c>
      <c r="K12" s="1132">
        <v>71523.263660665281</v>
      </c>
      <c r="L12" s="1132">
        <v>68615.062805434456</v>
      </c>
      <c r="M12" s="1132">
        <v>85346.700853660455</v>
      </c>
      <c r="N12" s="1132">
        <v>74725.591986314001</v>
      </c>
      <c r="O12" s="1132">
        <v>80195.13412422</v>
      </c>
      <c r="P12" s="1132">
        <v>79872.610536969412</v>
      </c>
      <c r="Q12" s="1132">
        <v>86966.325893577916</v>
      </c>
      <c r="R12" s="1132">
        <v>76931.328266277007</v>
      </c>
      <c r="S12" s="1132">
        <v>79277.40643522999</v>
      </c>
      <c r="T12" s="1132">
        <v>83832.147529765338</v>
      </c>
      <c r="U12" s="1132">
        <v>74201.7</v>
      </c>
      <c r="V12" s="1132">
        <v>85279.285315763394</v>
      </c>
      <c r="W12" s="1132">
        <v>89193.299263565306</v>
      </c>
      <c r="X12" s="1132">
        <v>88120.364106354493</v>
      </c>
    </row>
    <row r="13" spans="1:28" ht="12.75" customHeight="1">
      <c r="A13" s="1215" t="s">
        <v>439</v>
      </c>
      <c r="B13" s="1132">
        <v>23877.518785610093</v>
      </c>
      <c r="C13" s="1132">
        <v>26782.339845577699</v>
      </c>
      <c r="D13" s="1132">
        <v>27004.481637288351</v>
      </c>
      <c r="E13" s="1132">
        <v>22169.560291489906</v>
      </c>
      <c r="F13" s="1132">
        <v>22560.530626017175</v>
      </c>
      <c r="G13" s="1132">
        <v>20519.907846420658</v>
      </c>
      <c r="H13" s="1132">
        <v>23060.576670608993</v>
      </c>
      <c r="I13" s="1132">
        <v>22610.519107435215</v>
      </c>
      <c r="J13" s="1132">
        <v>21038.790528793648</v>
      </c>
      <c r="K13" s="1132">
        <v>20025.754499727962</v>
      </c>
      <c r="L13" s="1132">
        <v>18654.365717073204</v>
      </c>
      <c r="M13" s="1132">
        <v>18941.376172977372</v>
      </c>
      <c r="N13" s="1132">
        <v>16115.034040024497</v>
      </c>
      <c r="O13" s="1132">
        <v>17919.38871665769</v>
      </c>
      <c r="P13" s="1132">
        <v>18039.043004227933</v>
      </c>
      <c r="Q13" s="1132">
        <v>19198.835203528415</v>
      </c>
      <c r="R13" s="1132">
        <v>15454.316589108552</v>
      </c>
      <c r="S13" s="1132">
        <v>14350.050887973748</v>
      </c>
      <c r="T13" s="1132">
        <v>17227.745644526032</v>
      </c>
      <c r="U13" s="1132">
        <v>13804.260000000002</v>
      </c>
      <c r="V13" s="1132">
        <v>19601.142423525496</v>
      </c>
      <c r="W13" s="1132">
        <v>21135.936899410404</v>
      </c>
      <c r="X13" s="1132">
        <v>20911.595189175619</v>
      </c>
    </row>
    <row r="14" spans="1:28" ht="12.75" customHeight="1">
      <c r="A14" s="1215" t="s">
        <v>440</v>
      </c>
      <c r="B14" s="1132">
        <v>65100.574835683954</v>
      </c>
      <c r="C14" s="1132">
        <v>72108.40211946526</v>
      </c>
      <c r="D14" s="1132">
        <v>67760.923747770561</v>
      </c>
      <c r="E14" s="1132" t="s">
        <v>356</v>
      </c>
      <c r="F14" s="1132" t="s">
        <v>356</v>
      </c>
      <c r="G14" s="1132" t="s">
        <v>356</v>
      </c>
      <c r="H14" s="1132" t="s">
        <v>356</v>
      </c>
      <c r="I14" s="1132" t="s">
        <v>356</v>
      </c>
      <c r="J14" s="1132">
        <v>55087.077321912242</v>
      </c>
      <c r="K14" s="1132">
        <v>53600.871718636088</v>
      </c>
      <c r="L14" s="1132">
        <v>53374.277404371955</v>
      </c>
      <c r="M14" s="1132">
        <v>54342.390912925577</v>
      </c>
      <c r="N14" s="1132">
        <v>48768.357591237567</v>
      </c>
      <c r="O14" s="1132">
        <v>54019.462390728775</v>
      </c>
      <c r="P14" s="1132">
        <v>51972.303285208502</v>
      </c>
      <c r="Q14" s="1132">
        <v>54425.394213317166</v>
      </c>
      <c r="R14" s="1132">
        <v>48548.700587478183</v>
      </c>
      <c r="S14" s="1132">
        <v>48188.006736843359</v>
      </c>
      <c r="T14" s="1132">
        <v>49266.356485133838</v>
      </c>
      <c r="U14" s="1132">
        <v>38816.476443732994</v>
      </c>
      <c r="V14" s="1132">
        <v>40060.906652199519</v>
      </c>
      <c r="W14" s="1132">
        <v>41522.496182274088</v>
      </c>
      <c r="X14" s="1132">
        <v>41417.823599513489</v>
      </c>
    </row>
    <row r="15" spans="1:28" ht="12.75" customHeight="1">
      <c r="A15" s="1215" t="s">
        <v>441</v>
      </c>
      <c r="B15" s="1132">
        <v>207491</v>
      </c>
      <c r="C15" s="1132">
        <v>229625</v>
      </c>
      <c r="D15" s="1132">
        <v>220526</v>
      </c>
      <c r="E15" s="1132">
        <v>212985</v>
      </c>
      <c r="F15" s="1132">
        <v>196812</v>
      </c>
      <c r="G15" s="1132">
        <v>214629.73488469498</v>
      </c>
      <c r="H15" s="1132">
        <v>237042.08271093338</v>
      </c>
      <c r="I15" s="1132">
        <v>222963.65174665523</v>
      </c>
      <c r="J15" s="1132">
        <v>219306</v>
      </c>
      <c r="K15" s="1132">
        <v>213257</v>
      </c>
      <c r="L15" s="1132">
        <v>209687</v>
      </c>
      <c r="M15" s="1132">
        <v>210149</v>
      </c>
      <c r="N15" s="1132">
        <v>178573</v>
      </c>
      <c r="O15" s="1132">
        <v>207386</v>
      </c>
      <c r="P15" s="1132">
        <v>204354</v>
      </c>
      <c r="Q15" s="1132">
        <v>209032.96371258399</v>
      </c>
      <c r="R15" s="1132">
        <v>185959.464023009</v>
      </c>
      <c r="S15" s="1132">
        <v>186057.86655035798</v>
      </c>
      <c r="T15" s="1132">
        <v>196988.06000000003</v>
      </c>
      <c r="U15" s="1132">
        <v>179759</v>
      </c>
      <c r="V15" s="1132">
        <v>175632.87925159</v>
      </c>
      <c r="W15" s="1132">
        <v>187760.1207586927</v>
      </c>
      <c r="X15" s="1132">
        <v>185524.9178676572</v>
      </c>
    </row>
    <row r="16" spans="1:28">
      <c r="A16" s="718" t="s">
        <v>442</v>
      </c>
      <c r="B16" s="1132">
        <v>43912.270633500564</v>
      </c>
      <c r="C16" s="1132">
        <v>50471.506437100019</v>
      </c>
      <c r="D16" s="1132">
        <v>48219.453651595635</v>
      </c>
      <c r="E16" s="1132">
        <v>45377.258148450012</v>
      </c>
      <c r="F16" s="1132">
        <v>45200.874164186549</v>
      </c>
      <c r="G16" s="1132">
        <v>42570.376164186557</v>
      </c>
      <c r="H16" s="1132">
        <v>47079.124000000018</v>
      </c>
      <c r="I16" s="1132">
        <v>43363.816249999996</v>
      </c>
      <c r="J16" s="1132">
        <v>44852.812236578058</v>
      </c>
      <c r="K16" s="1132">
        <v>44237.746666566229</v>
      </c>
      <c r="L16" s="1132">
        <v>44931.310915526454</v>
      </c>
      <c r="M16" s="1132">
        <v>44481.187633795955</v>
      </c>
      <c r="N16" s="1132">
        <v>38246.170439810987</v>
      </c>
      <c r="O16" s="1132">
        <v>43645.904420455627</v>
      </c>
      <c r="P16" s="1132">
        <v>44276.172199231405</v>
      </c>
      <c r="Q16" s="1132">
        <v>48567.9477370975</v>
      </c>
      <c r="R16" s="1132">
        <v>40549.955863722251</v>
      </c>
      <c r="S16" s="1132">
        <v>44534.063946935872</v>
      </c>
      <c r="T16" s="1132">
        <v>43168.034209431637</v>
      </c>
      <c r="U16" s="1132">
        <v>40468.520000000004</v>
      </c>
      <c r="V16" s="1132">
        <v>40044.523572296122</v>
      </c>
      <c r="W16" s="1132">
        <v>41715.435390756509</v>
      </c>
      <c r="X16" s="1132" t="s">
        <v>358</v>
      </c>
    </row>
    <row r="17" spans="1:25" ht="12.75" customHeight="1">
      <c r="A17" s="1215" t="s">
        <v>443</v>
      </c>
      <c r="B17" s="1132" t="s">
        <v>356</v>
      </c>
      <c r="C17" s="1132">
        <v>315897.41727653745</v>
      </c>
      <c r="D17" s="1132" t="s">
        <v>356</v>
      </c>
      <c r="E17" s="1132">
        <v>308126.44244799361</v>
      </c>
      <c r="F17" s="1132" t="s">
        <v>356</v>
      </c>
      <c r="G17" s="1132">
        <v>266701.43589808763</v>
      </c>
      <c r="H17" s="1132" t="s">
        <v>356</v>
      </c>
      <c r="I17" s="1132">
        <v>275893.97100057208</v>
      </c>
      <c r="J17" s="1132" t="s">
        <v>356</v>
      </c>
      <c r="K17" s="1132">
        <v>273585</v>
      </c>
      <c r="L17" s="1132" t="s">
        <v>356</v>
      </c>
      <c r="M17" s="1132">
        <v>271235</v>
      </c>
      <c r="N17" s="1132" t="s">
        <v>356</v>
      </c>
      <c r="O17" s="1132">
        <v>264255.64919625211</v>
      </c>
      <c r="P17" s="1132">
        <v>251842.94015695204</v>
      </c>
      <c r="Q17" s="1132">
        <v>271662.57680478651</v>
      </c>
      <c r="R17" s="1132">
        <v>243806.44180740949</v>
      </c>
      <c r="S17" s="1132">
        <v>251568.50527030331</v>
      </c>
      <c r="T17" s="1132">
        <v>258097.20710018842</v>
      </c>
      <c r="U17" s="1132">
        <v>222774.19566384767</v>
      </c>
      <c r="V17" s="1132">
        <v>226895.90453339837</v>
      </c>
      <c r="W17" s="1132">
        <v>232901.4098895799</v>
      </c>
      <c r="X17" s="1132">
        <v>241456.21491537144</v>
      </c>
    </row>
    <row r="18" spans="1:25">
      <c r="A18" s="718" t="s">
        <v>444</v>
      </c>
      <c r="B18" s="1132">
        <v>630287.14879572368</v>
      </c>
      <c r="C18" s="1132">
        <v>679988.65446808876</v>
      </c>
      <c r="D18" s="1132">
        <v>657114.97513536597</v>
      </c>
      <c r="E18" s="1132">
        <v>642501.0768233398</v>
      </c>
      <c r="F18" s="1132">
        <v>606948.2863812244</v>
      </c>
      <c r="G18" s="1132">
        <v>593393.31527933385</v>
      </c>
      <c r="H18" s="1132">
        <v>644754.02300000004</v>
      </c>
      <c r="I18" s="1132">
        <v>583912.2980000003</v>
      </c>
      <c r="J18" s="1132">
        <v>507338.24900000001</v>
      </c>
      <c r="K18" s="1132">
        <v>548283.0127939001</v>
      </c>
      <c r="L18" s="1132">
        <v>520937.0853814382</v>
      </c>
      <c r="M18" s="1132">
        <v>528217.04399999999</v>
      </c>
      <c r="N18" s="1132">
        <v>501173.22899999999</v>
      </c>
      <c r="O18" s="1132">
        <v>556989.29300000006</v>
      </c>
      <c r="P18" s="1132">
        <v>510241.49364408164</v>
      </c>
      <c r="Q18" s="1132">
        <v>561739.30222088518</v>
      </c>
      <c r="R18" s="1132">
        <v>478540.06688464334</v>
      </c>
      <c r="S18" s="1132">
        <v>494070.77789999999</v>
      </c>
      <c r="T18" s="1132">
        <v>522227.39093412732</v>
      </c>
      <c r="U18" s="1132">
        <v>477376.60065827164</v>
      </c>
      <c r="V18" s="1132">
        <v>472258.13761024154</v>
      </c>
      <c r="W18" s="1132">
        <v>487501.79619347752</v>
      </c>
      <c r="X18" s="1132">
        <v>470642.76693424582</v>
      </c>
    </row>
    <row r="19" spans="1:25">
      <c r="A19" s="718" t="s">
        <v>445</v>
      </c>
      <c r="B19" s="1132">
        <v>128380.7</v>
      </c>
      <c r="C19" s="1132">
        <v>144802.80480366669</v>
      </c>
      <c r="D19" s="1132">
        <v>145685.01782459143</v>
      </c>
      <c r="E19" s="1132">
        <v>143116.26080000005</v>
      </c>
      <c r="F19" s="1132">
        <v>136398.09700000004</v>
      </c>
      <c r="G19" s="1132">
        <v>126415.81350716122</v>
      </c>
      <c r="H19" s="1132">
        <v>141931.82676639996</v>
      </c>
      <c r="I19" s="1132">
        <v>137239.6458</v>
      </c>
      <c r="J19" s="1132">
        <v>130244.25707246771</v>
      </c>
      <c r="K19" s="1132">
        <v>139034.9426184948</v>
      </c>
      <c r="L19" s="1132">
        <v>139120.96722321224</v>
      </c>
      <c r="M19" s="1132">
        <v>142260.37632849938</v>
      </c>
      <c r="N19" s="1132">
        <v>118025.65671733792</v>
      </c>
      <c r="O19" s="1132">
        <v>135387.3586490388</v>
      </c>
      <c r="P19" s="1132">
        <v>129403.2089365844</v>
      </c>
      <c r="Q19" s="1132">
        <v>140163.65859868479</v>
      </c>
      <c r="R19" s="1132">
        <v>115510.63625102819</v>
      </c>
      <c r="S19" s="1132">
        <v>114663.41165706819</v>
      </c>
      <c r="T19" s="1132">
        <v>117639.39223689813</v>
      </c>
      <c r="U19" s="1132">
        <v>107626.96451815619</v>
      </c>
      <c r="V19" s="1132">
        <v>113776.41132830821</v>
      </c>
      <c r="W19" s="1132">
        <v>120414.35112501393</v>
      </c>
      <c r="X19" s="1132">
        <v>121547.52541846262</v>
      </c>
    </row>
    <row r="20" spans="1:25" ht="12.75" customHeight="1">
      <c r="A20" s="1215" t="s">
        <v>446</v>
      </c>
      <c r="B20" s="1132">
        <v>39090.910857566312</v>
      </c>
      <c r="C20" s="1132">
        <v>43363.912716172403</v>
      </c>
      <c r="D20" s="1132">
        <v>44127.670702514923</v>
      </c>
      <c r="E20" s="1132">
        <v>41348.940880586269</v>
      </c>
      <c r="F20" s="1132">
        <v>40150.956467145654</v>
      </c>
      <c r="G20" s="1132">
        <v>35604.764688763033</v>
      </c>
      <c r="H20" s="1132">
        <v>36839.220297344633</v>
      </c>
      <c r="I20" s="1132">
        <v>39895.308609506697</v>
      </c>
      <c r="J20" s="1132">
        <v>41514.040679110003</v>
      </c>
      <c r="K20" s="1132">
        <v>40485.549659639568</v>
      </c>
      <c r="L20" s="1132">
        <v>39326.614560869413</v>
      </c>
      <c r="M20" s="1132">
        <v>38895.362053514524</v>
      </c>
      <c r="N20" s="1132">
        <v>31898.160385979998</v>
      </c>
      <c r="O20" s="1132">
        <v>37104.194238760007</v>
      </c>
      <c r="P20" s="1132">
        <v>34837.057229728089</v>
      </c>
      <c r="Q20" s="1132">
        <v>35024.872249039989</v>
      </c>
      <c r="R20" s="1132">
        <v>31914.940232186331</v>
      </c>
      <c r="S20" s="1132">
        <v>35496.32898744</v>
      </c>
      <c r="T20" s="1132">
        <v>34094.207397228391</v>
      </c>
      <c r="U20" s="1132">
        <v>29151.269795394172</v>
      </c>
      <c r="V20" s="1132">
        <v>30922.81313151</v>
      </c>
      <c r="W20" s="1132">
        <v>31442.780767548167</v>
      </c>
      <c r="X20" s="1132" t="s">
        <v>358</v>
      </c>
    </row>
    <row r="21" spans="1:25" ht="12.75" customHeight="1">
      <c r="A21" s="1215" t="s">
        <v>447</v>
      </c>
      <c r="B21" s="1132">
        <v>100175</v>
      </c>
      <c r="C21" s="1132">
        <v>108310</v>
      </c>
      <c r="D21" s="1132">
        <v>108205</v>
      </c>
      <c r="E21" s="1132">
        <v>105994</v>
      </c>
      <c r="F21" s="1132">
        <v>103796</v>
      </c>
      <c r="G21" s="1132">
        <v>101398</v>
      </c>
      <c r="H21" s="1132">
        <v>107879</v>
      </c>
      <c r="I21" s="1132">
        <v>108817</v>
      </c>
      <c r="J21" s="1132">
        <v>112496</v>
      </c>
      <c r="K21" s="1132">
        <v>112719.49799999999</v>
      </c>
      <c r="L21" s="1132">
        <v>108169.024</v>
      </c>
      <c r="M21" s="1132">
        <v>116310.57699999999</v>
      </c>
      <c r="N21" s="1132">
        <v>100020.009368</v>
      </c>
      <c r="O21" s="1132">
        <v>113224.24300000002</v>
      </c>
      <c r="P21" s="1132">
        <v>112253.20899999999</v>
      </c>
      <c r="Q21" s="1132">
        <v>120928.70499599999</v>
      </c>
      <c r="R21" s="1132">
        <v>101577.83900000001</v>
      </c>
      <c r="S21" s="1132">
        <v>110242.329</v>
      </c>
      <c r="T21" s="1132">
        <v>116628.38799999999</v>
      </c>
      <c r="U21" s="1132">
        <v>100352.94100000001</v>
      </c>
      <c r="V21" s="1132">
        <v>103285.852</v>
      </c>
      <c r="W21" s="1132">
        <v>106853.00199999999</v>
      </c>
      <c r="X21" s="1132">
        <v>109278.79141000001</v>
      </c>
    </row>
    <row r="22" spans="1:25">
      <c r="A22" s="718" t="s">
        <v>448</v>
      </c>
      <c r="B22" s="1132">
        <v>85815.040000000008</v>
      </c>
      <c r="C22" s="1132">
        <v>96541.96</v>
      </c>
      <c r="D22" s="1132">
        <v>78621.517376304793</v>
      </c>
      <c r="E22" s="1132">
        <v>71368.701473938665</v>
      </c>
      <c r="F22" s="1132">
        <v>67602.37701746088</v>
      </c>
      <c r="G22" s="1132">
        <v>76085</v>
      </c>
      <c r="H22" s="1132">
        <v>83876</v>
      </c>
      <c r="I22" s="1132">
        <v>79071.744751000006</v>
      </c>
      <c r="J22" s="1132">
        <v>79194.739603180002</v>
      </c>
      <c r="K22" s="1132">
        <v>70341.735489560131</v>
      </c>
      <c r="L22" s="1132">
        <v>69511.303949556052</v>
      </c>
      <c r="M22" s="1132">
        <v>77347.398000000001</v>
      </c>
      <c r="N22" s="1132">
        <v>66016.475937843439</v>
      </c>
      <c r="O22" s="1132">
        <v>72486.182207445367</v>
      </c>
      <c r="P22" s="1132">
        <v>70995</v>
      </c>
      <c r="Q22" s="1132">
        <v>79967.277736999997</v>
      </c>
      <c r="R22" s="1132">
        <v>67098.722716999997</v>
      </c>
      <c r="S22" s="1132">
        <v>69227</v>
      </c>
      <c r="T22" s="1132">
        <v>72405.293802</v>
      </c>
      <c r="U22" s="1132">
        <v>62347.347049999997</v>
      </c>
      <c r="V22" s="1132">
        <v>64135.576008999997</v>
      </c>
      <c r="W22" s="1132">
        <v>66063.898412991999</v>
      </c>
      <c r="X22" s="1132">
        <v>65760.634416000001</v>
      </c>
    </row>
    <row r="23" spans="1:25">
      <c r="A23" s="718" t="s">
        <v>449</v>
      </c>
      <c r="B23" s="1132">
        <v>103977.34904092581</v>
      </c>
      <c r="C23" s="1132">
        <v>113122.63299731381</v>
      </c>
      <c r="D23" s="1132">
        <v>111630.28054468271</v>
      </c>
      <c r="E23" s="1132">
        <v>106277.16623612377</v>
      </c>
      <c r="F23" s="1132">
        <v>97837.66941529265</v>
      </c>
      <c r="G23" s="1132">
        <v>96244.070884430446</v>
      </c>
      <c r="H23" s="1132">
        <v>109940.85265580355</v>
      </c>
      <c r="I23" s="1132">
        <v>102450.15019757337</v>
      </c>
      <c r="J23" s="1132">
        <v>104721.26898429589</v>
      </c>
      <c r="K23" s="1132">
        <v>99593.630512414573</v>
      </c>
      <c r="L23" s="1132">
        <v>97619.984164145761</v>
      </c>
      <c r="M23" s="1132">
        <v>100089.34339246088</v>
      </c>
      <c r="N23" s="1132">
        <v>85863.265832250851</v>
      </c>
      <c r="O23" s="1132">
        <v>95319.704608233194</v>
      </c>
      <c r="P23" s="1132">
        <v>93310.017370005837</v>
      </c>
      <c r="Q23" s="1132">
        <v>100645.70004097732</v>
      </c>
      <c r="R23" s="1132">
        <v>91761.573446161361</v>
      </c>
      <c r="S23" s="1132">
        <v>92175.140294379933</v>
      </c>
      <c r="T23" s="1132">
        <v>94540.863080900148</v>
      </c>
      <c r="U23" s="1132">
        <v>83065.302178885991</v>
      </c>
      <c r="V23" s="1132">
        <v>87603.790784533165</v>
      </c>
      <c r="W23" s="1132">
        <v>89526.387206439293</v>
      </c>
      <c r="X23" s="1132">
        <v>89239.269624047971</v>
      </c>
    </row>
    <row r="24" spans="1:25" ht="12.75" customHeight="1">
      <c r="A24" s="1215" t="s">
        <v>450</v>
      </c>
      <c r="B24" s="1132">
        <v>65370.13889674416</v>
      </c>
      <c r="C24" s="1132">
        <v>68432.09238746512</v>
      </c>
      <c r="D24" s="1132">
        <v>67945.613439647917</v>
      </c>
      <c r="E24" s="1132">
        <v>67394.079198775114</v>
      </c>
      <c r="F24" s="1132">
        <v>65925.197001233959</v>
      </c>
      <c r="G24" s="1132">
        <v>65359.595195910166</v>
      </c>
      <c r="H24" s="1132">
        <v>71539.653718475369</v>
      </c>
      <c r="I24" s="1132">
        <v>66977.828380396837</v>
      </c>
      <c r="J24" s="1132">
        <v>71149.256355833859</v>
      </c>
      <c r="K24" s="1132">
        <v>73371.998076002739</v>
      </c>
      <c r="L24" s="1132">
        <v>72355.011812926808</v>
      </c>
      <c r="M24" s="1132">
        <v>72011.400712726143</v>
      </c>
      <c r="N24" s="1132">
        <v>60889.180834599254</v>
      </c>
      <c r="O24" s="1132">
        <v>67809.503272295216</v>
      </c>
      <c r="P24" s="1132">
        <v>65254.045899375546</v>
      </c>
      <c r="Q24" s="1132">
        <v>70613.50663444394</v>
      </c>
      <c r="R24" s="1132">
        <v>60258.184404187559</v>
      </c>
      <c r="S24" s="1132">
        <v>63743.122275384885</v>
      </c>
      <c r="T24" s="1132">
        <v>66210.284476688976</v>
      </c>
      <c r="U24" s="1132">
        <v>55893.002446800885</v>
      </c>
      <c r="V24" s="1132">
        <v>62984.000252033293</v>
      </c>
      <c r="W24" s="1132">
        <v>65585.835176316192</v>
      </c>
      <c r="X24" s="1132">
        <v>64984.555653108357</v>
      </c>
    </row>
    <row r="25" spans="1:25" ht="20.25" customHeight="1">
      <c r="A25" s="1215" t="s">
        <v>777</v>
      </c>
      <c r="B25" s="1132">
        <v>2654978</v>
      </c>
      <c r="C25" s="1132">
        <v>2890405</v>
      </c>
      <c r="D25" s="1132">
        <v>2854005</v>
      </c>
      <c r="E25" s="1132">
        <v>2781838</v>
      </c>
      <c r="F25" s="1132">
        <v>2612458</v>
      </c>
      <c r="G25" s="1132">
        <v>2584225</v>
      </c>
      <c r="H25" s="1132">
        <v>2821678</v>
      </c>
      <c r="I25" s="1132">
        <v>2688686</v>
      </c>
      <c r="J25" s="1132">
        <v>2749659.5300000003</v>
      </c>
      <c r="K25" s="1132">
        <v>2634150.4689999996</v>
      </c>
      <c r="L25" s="1132">
        <v>2590757.4224869963</v>
      </c>
      <c r="M25" s="1132">
        <v>2622200.0144343451</v>
      </c>
      <c r="N25" s="1132">
        <v>2258566.2574226223</v>
      </c>
      <c r="O25" s="1132">
        <v>2558142.485808915</v>
      </c>
      <c r="P25" s="1132">
        <v>2477718.54855981</v>
      </c>
      <c r="Q25" s="1132">
        <v>2675664</v>
      </c>
      <c r="R25" s="1132">
        <v>2333445</v>
      </c>
      <c r="S25" s="1132">
        <v>2427458</v>
      </c>
      <c r="T25" s="1132">
        <v>2555970</v>
      </c>
      <c r="U25" s="1132">
        <v>2188041</v>
      </c>
      <c r="V25" s="1132">
        <v>2301657</v>
      </c>
      <c r="W25" s="1132">
        <v>2376268</v>
      </c>
      <c r="X25" s="1132">
        <v>2429503</v>
      </c>
    </row>
    <row r="26" spans="1:25" ht="12.75" customHeight="1">
      <c r="A26" s="1066"/>
      <c r="B26" s="1216"/>
      <c r="C26" s="1216"/>
      <c r="D26" s="1216"/>
      <c r="E26" s="1216"/>
      <c r="F26" s="1216"/>
      <c r="G26" s="1216"/>
      <c r="H26" s="1216"/>
      <c r="I26" s="1216"/>
      <c r="J26" s="1216"/>
      <c r="K26" s="1216"/>
      <c r="L26" s="1216"/>
      <c r="M26" s="1216"/>
      <c r="N26" s="1216"/>
      <c r="O26" s="1216"/>
      <c r="P26" s="1216"/>
      <c r="Q26" s="1216"/>
      <c r="R26" s="1216"/>
      <c r="S26" s="1216"/>
      <c r="T26" s="1216"/>
      <c r="U26" s="1216"/>
      <c r="V26" s="1216"/>
      <c r="W26" s="1216"/>
      <c r="X26" s="1216"/>
    </row>
    <row r="27" spans="1:25" ht="12.75" customHeight="1">
      <c r="A27" s="1066"/>
      <c r="B27" s="1298" t="s">
        <v>1640</v>
      </c>
      <c r="C27" s="1298"/>
      <c r="D27" s="1298"/>
      <c r="E27" s="1298"/>
      <c r="F27" s="1298"/>
      <c r="G27" s="1298"/>
      <c r="H27" s="1298" t="s">
        <v>1640</v>
      </c>
      <c r="I27" s="1298"/>
      <c r="J27" s="1298"/>
      <c r="K27" s="1298"/>
      <c r="L27" s="1298"/>
      <c r="M27" s="1298"/>
      <c r="N27" s="1298" t="s">
        <v>1640</v>
      </c>
      <c r="O27" s="1298"/>
      <c r="P27" s="1298"/>
      <c r="Q27" s="1298"/>
      <c r="R27" s="1298"/>
      <c r="S27" s="1298"/>
      <c r="T27" s="1298" t="s">
        <v>1640</v>
      </c>
      <c r="U27" s="1298"/>
      <c r="V27" s="1298"/>
      <c r="W27" s="1298"/>
      <c r="X27" s="1298"/>
      <c r="Y27" s="1298"/>
    </row>
    <row r="28" spans="1:25" ht="12.75" customHeight="1">
      <c r="A28" s="1066"/>
      <c r="B28" s="1216"/>
      <c r="C28" s="1216"/>
      <c r="D28" s="1216"/>
      <c r="E28" s="1216"/>
      <c r="F28" s="1216"/>
      <c r="G28" s="1216"/>
      <c r="H28" s="1216"/>
      <c r="I28" s="1216"/>
      <c r="J28" s="1216"/>
      <c r="K28" s="1216"/>
      <c r="L28" s="1216"/>
      <c r="M28" s="1216"/>
      <c r="N28" s="1216"/>
      <c r="O28" s="1216"/>
      <c r="P28" s="1216"/>
      <c r="Q28" s="1216"/>
      <c r="R28" s="1216"/>
      <c r="S28" s="1216"/>
      <c r="T28" s="1216"/>
      <c r="U28" s="1216"/>
      <c r="V28" s="1216"/>
      <c r="W28" s="1216"/>
      <c r="X28" s="1216"/>
    </row>
    <row r="29" spans="1:25">
      <c r="A29" s="718" t="s">
        <v>435</v>
      </c>
      <c r="B29" s="218">
        <v>100</v>
      </c>
      <c r="C29" s="1217">
        <v>108.70510338754147</v>
      </c>
      <c r="D29" s="1217">
        <v>109.26749948329496</v>
      </c>
      <c r="E29" s="1217">
        <v>110.21075327980073</v>
      </c>
      <c r="F29" s="1217">
        <v>107.3727226511084</v>
      </c>
      <c r="G29" s="1217">
        <v>101.70403898268961</v>
      </c>
      <c r="H29" s="1217">
        <v>113.43956128619268</v>
      </c>
      <c r="I29" s="1217">
        <v>99.655898721287684</v>
      </c>
      <c r="J29" s="1217">
        <v>109.60584703986981</v>
      </c>
      <c r="K29" s="1217">
        <v>108.17040505197821</v>
      </c>
      <c r="L29" s="1217">
        <v>114.64870094345483</v>
      </c>
      <c r="M29" s="1217">
        <v>115.83228710020381</v>
      </c>
      <c r="N29" s="1217">
        <v>91.914108642530095</v>
      </c>
      <c r="O29" s="1217">
        <v>109.05906261124836</v>
      </c>
      <c r="P29" s="1217">
        <v>102.71151790418595</v>
      </c>
      <c r="Q29" s="1217">
        <v>106.84730378319199</v>
      </c>
      <c r="R29" s="1217">
        <v>94.889535242753837</v>
      </c>
      <c r="S29" s="1217">
        <v>92.253589073357603</v>
      </c>
      <c r="T29" s="1217">
        <v>97.020733932148531</v>
      </c>
      <c r="U29" s="1217">
        <v>82.722198630680879</v>
      </c>
      <c r="V29" s="1217">
        <v>87.638066505360626</v>
      </c>
      <c r="W29" s="1217">
        <v>92.655677280030574</v>
      </c>
      <c r="X29" s="1217">
        <v>93.290973022697827</v>
      </c>
    </row>
    <row r="30" spans="1:25" ht="12.75" customHeight="1">
      <c r="A30" s="1215" t="s">
        <v>436</v>
      </c>
      <c r="B30" s="218">
        <v>100</v>
      </c>
      <c r="C30" s="1217">
        <v>107.82750650321537</v>
      </c>
      <c r="D30" s="1217">
        <v>106.31352236521244</v>
      </c>
      <c r="E30" s="1217">
        <v>106.56703969567749</v>
      </c>
      <c r="F30" s="1217">
        <v>101.86514505412354</v>
      </c>
      <c r="G30" s="1217">
        <v>100.31327317064489</v>
      </c>
      <c r="H30" s="1217">
        <v>110.75986543493353</v>
      </c>
      <c r="I30" s="1217">
        <v>105.76402291572902</v>
      </c>
      <c r="J30" s="1217">
        <v>108.38625696778526</v>
      </c>
      <c r="K30" s="1217">
        <v>100.62308172320584</v>
      </c>
      <c r="L30" s="1217">
        <v>95.601354448250191</v>
      </c>
      <c r="M30" s="1217">
        <v>100.66887503779873</v>
      </c>
      <c r="N30" s="1217">
        <v>77.877842866961743</v>
      </c>
      <c r="O30" s="1217">
        <v>96.09919180121895</v>
      </c>
      <c r="P30" s="1217">
        <v>89.649489312902148</v>
      </c>
      <c r="Q30" s="1217">
        <v>104.50779113015227</v>
      </c>
      <c r="R30" s="1217">
        <v>95.054182258085106</v>
      </c>
      <c r="S30" s="1217">
        <v>97.570694388851521</v>
      </c>
      <c r="T30" s="1217">
        <v>98.182381635603349</v>
      </c>
      <c r="U30" s="1217">
        <v>86.405437200204076</v>
      </c>
      <c r="V30" s="1217">
        <v>89.324035281410602</v>
      </c>
      <c r="W30" s="1217">
        <v>95.820644406941355</v>
      </c>
      <c r="X30" s="1217">
        <v>101.87291121278004</v>
      </c>
    </row>
    <row r="31" spans="1:25" ht="12.75" customHeight="1">
      <c r="A31" s="1215" t="s">
        <v>437</v>
      </c>
      <c r="B31" s="218">
        <v>100</v>
      </c>
      <c r="C31" s="1217">
        <v>106.31029042988385</v>
      </c>
      <c r="D31" s="1217">
        <v>104.60498295694023</v>
      </c>
      <c r="E31" s="1217">
        <v>104.72831033720418</v>
      </c>
      <c r="F31" s="1217">
        <v>106.66415477000734</v>
      </c>
      <c r="G31" s="1217">
        <v>108.31344168198397</v>
      </c>
      <c r="H31" s="1217">
        <v>114.29953295793148</v>
      </c>
      <c r="I31" s="1217">
        <v>106.87376396610762</v>
      </c>
      <c r="J31" s="1217">
        <v>117.3711949873844</v>
      </c>
      <c r="K31" s="1217">
        <v>112.71713085270123</v>
      </c>
      <c r="L31" s="1217">
        <v>109.84409375645947</v>
      </c>
      <c r="M31" s="1217">
        <v>108.39153123557759</v>
      </c>
      <c r="N31" s="1217">
        <v>86.768242128454403</v>
      </c>
      <c r="O31" s="1217">
        <v>98.180933782905953</v>
      </c>
      <c r="P31" s="1217">
        <v>97.590055891005179</v>
      </c>
      <c r="Q31" s="1217">
        <v>107.55368846319857</v>
      </c>
      <c r="R31" s="1217">
        <v>89.415974852492738</v>
      </c>
      <c r="S31" s="1217">
        <v>98.343530321159776</v>
      </c>
      <c r="T31" s="1217">
        <v>97.213839072039448</v>
      </c>
      <c r="U31" s="1217">
        <v>81.792407997977406</v>
      </c>
      <c r="V31" s="1217">
        <v>82.155268365605338</v>
      </c>
      <c r="W31" s="1217">
        <v>85.596932104894137</v>
      </c>
      <c r="X31" s="1217">
        <v>69.547570531004411</v>
      </c>
    </row>
    <row r="32" spans="1:25" ht="12.75" customHeight="1">
      <c r="A32" s="1215" t="s">
        <v>438</v>
      </c>
      <c r="B32" s="218">
        <v>100</v>
      </c>
      <c r="C32" s="1217">
        <v>104.11860439030187</v>
      </c>
      <c r="D32" s="1217">
        <v>114.58171090124934</v>
      </c>
      <c r="E32" s="1217">
        <v>113.57983801361019</v>
      </c>
      <c r="F32" s="1217">
        <v>95.653664769418683</v>
      </c>
      <c r="G32" s="1217">
        <v>105.144129034579</v>
      </c>
      <c r="H32" s="1217">
        <v>109.80832400585545</v>
      </c>
      <c r="I32" s="1217">
        <v>94.799260217046893</v>
      </c>
      <c r="J32" s="1217">
        <v>109.69103467629731</v>
      </c>
      <c r="K32" s="1217">
        <v>104.59522257470479</v>
      </c>
      <c r="L32" s="1217">
        <v>100.34228583529669</v>
      </c>
      <c r="M32" s="1217">
        <v>124.81054016435704</v>
      </c>
      <c r="N32" s="1217">
        <v>109.27828968931013</v>
      </c>
      <c r="O32" s="1217">
        <v>117.27691766034647</v>
      </c>
      <c r="P32" s="1217">
        <v>116.80526096198722</v>
      </c>
      <c r="Q32" s="1217">
        <v>127.17907080554053</v>
      </c>
      <c r="R32" s="1217">
        <v>112.50394614478748</v>
      </c>
      <c r="S32" s="1217">
        <v>115.93483779737639</v>
      </c>
      <c r="T32" s="1217">
        <v>122.5956658157024</v>
      </c>
      <c r="U32" s="1217">
        <v>108.51215296527033</v>
      </c>
      <c r="V32" s="1217">
        <v>124.71195205706944</v>
      </c>
      <c r="W32" s="1217">
        <v>130.43578426323293</v>
      </c>
      <c r="X32" s="1217">
        <v>128.86672986284756</v>
      </c>
    </row>
    <row r="33" spans="1:24" ht="12.75" customHeight="1">
      <c r="A33" s="1215" t="s">
        <v>439</v>
      </c>
      <c r="B33" s="218">
        <v>100</v>
      </c>
      <c r="C33" s="1217">
        <v>112.16550633275268</v>
      </c>
      <c r="D33" s="1217">
        <v>113.09584500698932</v>
      </c>
      <c r="E33" s="1217">
        <v>92.847001778302456</v>
      </c>
      <c r="F33" s="1217">
        <v>94.484401116306074</v>
      </c>
      <c r="G33" s="1217">
        <v>85.938191613054386</v>
      </c>
      <c r="H33" s="1217">
        <v>96.578613873844233</v>
      </c>
      <c r="I33" s="1217">
        <v>94.693754868121218</v>
      </c>
      <c r="J33" s="1217">
        <v>88.111292960107662</v>
      </c>
      <c r="K33" s="1217">
        <v>83.868657709094066</v>
      </c>
      <c r="L33" s="1217">
        <v>78.125226848592618</v>
      </c>
      <c r="M33" s="1217">
        <v>79.327238072962956</v>
      </c>
      <c r="N33" s="1217">
        <v>67.490404613298026</v>
      </c>
      <c r="O33" s="1217">
        <v>75.047113887967711</v>
      </c>
      <c r="P33" s="1217">
        <v>75.548230811566796</v>
      </c>
      <c r="Q33" s="1217">
        <v>80.405486750569281</v>
      </c>
      <c r="R33" s="1217">
        <v>64.723293604619315</v>
      </c>
      <c r="S33" s="1217">
        <v>60.09858485221622</v>
      </c>
      <c r="T33" s="1217">
        <v>72.150485145501889</v>
      </c>
      <c r="U33" s="1217">
        <v>57.812790868032771</v>
      </c>
      <c r="V33" s="1217">
        <v>82.090365416603603</v>
      </c>
      <c r="W33" s="1217">
        <v>88.518145830747216</v>
      </c>
      <c r="X33" s="1217">
        <v>87.578593810082552</v>
      </c>
    </row>
    <row r="34" spans="1:24" ht="12.75" customHeight="1">
      <c r="A34" s="1215" t="s">
        <v>440</v>
      </c>
      <c r="B34" s="218">
        <v>100</v>
      </c>
      <c r="C34" s="1217">
        <v>110.76461659742529</v>
      </c>
      <c r="D34" s="1217">
        <v>104.08652138449072</v>
      </c>
      <c r="E34" s="1217" t="s">
        <v>356</v>
      </c>
      <c r="F34" s="1217" t="s">
        <v>356</v>
      </c>
      <c r="G34" s="1217" t="s">
        <v>356</v>
      </c>
      <c r="H34" s="1217" t="s">
        <v>356</v>
      </c>
      <c r="I34" s="1217" t="s">
        <v>356</v>
      </c>
      <c r="J34" s="1217">
        <v>84.618419208976078</v>
      </c>
      <c r="K34" s="1217">
        <v>82.335481451471821</v>
      </c>
      <c r="L34" s="1217">
        <v>81.987413381664339</v>
      </c>
      <c r="M34" s="1217">
        <v>83.474517775131176</v>
      </c>
      <c r="N34" s="1217">
        <v>74.912330212644889</v>
      </c>
      <c r="O34" s="1217">
        <v>82.978472197942523</v>
      </c>
      <c r="P34" s="1217">
        <v>79.83386232208909</v>
      </c>
      <c r="Q34" s="1217">
        <v>83.602017878780174</v>
      </c>
      <c r="R34" s="1217">
        <v>74.574918439686186</v>
      </c>
      <c r="S34" s="1217">
        <v>74.020862117533554</v>
      </c>
      <c r="T34" s="1217">
        <v>75.67729871738274</v>
      </c>
      <c r="U34" s="1217">
        <v>59.625397381984854</v>
      </c>
      <c r="V34" s="1217">
        <v>61.536947643418813</v>
      </c>
      <c r="W34" s="1217">
        <v>63.782073026356933</v>
      </c>
      <c r="X34" s="1217">
        <v>63.621287068591137</v>
      </c>
    </row>
    <row r="35" spans="1:24" ht="12.75" customHeight="1">
      <c r="A35" s="1215" t="s">
        <v>441</v>
      </c>
      <c r="B35" s="218">
        <v>100</v>
      </c>
      <c r="C35" s="1217">
        <v>110.66745063641315</v>
      </c>
      <c r="D35" s="1217">
        <v>106.28220019181556</v>
      </c>
      <c r="E35" s="1217">
        <v>102.64782568882507</v>
      </c>
      <c r="F35" s="1217">
        <v>94.853270744273246</v>
      </c>
      <c r="G35" s="1217">
        <v>103.44050338795176</v>
      </c>
      <c r="H35" s="1217">
        <v>114.24210337360819</v>
      </c>
      <c r="I35" s="1217">
        <v>107.45702307408766</v>
      </c>
      <c r="J35" s="1217">
        <v>105.69422288195634</v>
      </c>
      <c r="K35" s="1217">
        <v>102.77891571200679</v>
      </c>
      <c r="L35" s="1217">
        <v>101.05835915774659</v>
      </c>
      <c r="M35" s="1217">
        <v>101.28101941770969</v>
      </c>
      <c r="N35" s="1217">
        <v>86.063009961877867</v>
      </c>
      <c r="O35" s="1217">
        <v>99.949395395462943</v>
      </c>
      <c r="P35" s="1217">
        <v>98.488127195878377</v>
      </c>
      <c r="Q35" s="1217">
        <v>100.74314727510301</v>
      </c>
      <c r="R35" s="1217">
        <v>89.622906064845708</v>
      </c>
      <c r="S35" s="1217">
        <v>89.670331026578495</v>
      </c>
      <c r="T35" s="1217">
        <v>94.938122617366545</v>
      </c>
      <c r="U35" s="1217">
        <v>86.634601018839376</v>
      </c>
      <c r="V35" s="1217">
        <v>84.646022840311147</v>
      </c>
      <c r="W35" s="1217">
        <v>90.490730084048323</v>
      </c>
      <c r="X35" s="1217">
        <v>89.413477147277334</v>
      </c>
    </row>
    <row r="36" spans="1:24">
      <c r="A36" s="718" t="s">
        <v>442</v>
      </c>
      <c r="B36" s="218">
        <v>100</v>
      </c>
      <c r="C36" s="1217">
        <v>114.93713649732207</v>
      </c>
      <c r="D36" s="1217">
        <v>109.80860920184148</v>
      </c>
      <c r="E36" s="1217">
        <v>103.33616889724627</v>
      </c>
      <c r="F36" s="1217">
        <v>102.93449532920056</v>
      </c>
      <c r="G36" s="1217">
        <v>96.944146932155491</v>
      </c>
      <c r="H36" s="1217">
        <v>107.21177320328196</v>
      </c>
      <c r="I36" s="1217">
        <v>98.75102249191788</v>
      </c>
      <c r="J36" s="1217">
        <v>102.1418651085648</v>
      </c>
      <c r="K36" s="1217">
        <v>100.74119609022758</v>
      </c>
      <c r="L36" s="1217">
        <v>102.32062762258636</v>
      </c>
      <c r="M36" s="1217">
        <v>101.29557636644134</v>
      </c>
      <c r="N36" s="1217">
        <v>87.096772469408762</v>
      </c>
      <c r="O36" s="1217">
        <v>99.393412799652111</v>
      </c>
      <c r="P36" s="1217">
        <v>100.82870131851762</v>
      </c>
      <c r="Q36" s="1217">
        <v>110.60222356173296</v>
      </c>
      <c r="R36" s="1217">
        <v>92.343108836614761</v>
      </c>
      <c r="S36" s="1217">
        <v>101.41598989181158</v>
      </c>
      <c r="T36" s="1217">
        <v>98.305174354839323</v>
      </c>
      <c r="U36" s="1217">
        <v>92.15765756628096</v>
      </c>
      <c r="V36" s="1217">
        <v>91.19210415356261</v>
      </c>
      <c r="W36" s="1217">
        <v>94.997217836719898</v>
      </c>
      <c r="X36" s="1217" t="s">
        <v>358</v>
      </c>
    </row>
    <row r="37" spans="1:24">
      <c r="A37" s="1215" t="s">
        <v>443</v>
      </c>
      <c r="B37" s="218" t="s">
        <v>356</v>
      </c>
      <c r="C37" s="1217" t="s">
        <v>356</v>
      </c>
      <c r="D37" s="1217" t="s">
        <v>356</v>
      </c>
      <c r="E37" s="1217" t="s">
        <v>356</v>
      </c>
      <c r="F37" s="1217" t="s">
        <v>356</v>
      </c>
      <c r="G37" s="1217" t="s">
        <v>356</v>
      </c>
      <c r="H37" s="1217" t="s">
        <v>356</v>
      </c>
      <c r="I37" s="1217" t="s">
        <v>356</v>
      </c>
      <c r="J37" s="1217" t="s">
        <v>356</v>
      </c>
      <c r="K37" s="1217" t="s">
        <v>356</v>
      </c>
      <c r="L37" s="1217" t="s">
        <v>356</v>
      </c>
      <c r="M37" s="1217" t="s">
        <v>356</v>
      </c>
      <c r="N37" s="1217" t="s">
        <v>356</v>
      </c>
      <c r="O37" s="1217" t="s">
        <v>356</v>
      </c>
      <c r="P37" s="1217" t="s">
        <v>356</v>
      </c>
      <c r="Q37" s="1217" t="s">
        <v>356</v>
      </c>
      <c r="R37" s="1217" t="s">
        <v>356</v>
      </c>
      <c r="S37" s="1217" t="s">
        <v>356</v>
      </c>
      <c r="T37" s="1217" t="s">
        <v>356</v>
      </c>
      <c r="U37" s="1217" t="s">
        <v>356</v>
      </c>
      <c r="V37" s="1217" t="s">
        <v>356</v>
      </c>
      <c r="W37" s="1217" t="s">
        <v>356</v>
      </c>
      <c r="X37" s="1217" t="s">
        <v>356</v>
      </c>
    </row>
    <row r="38" spans="1:24">
      <c r="A38" s="718" t="s">
        <v>444</v>
      </c>
      <c r="B38" s="218">
        <v>100</v>
      </c>
      <c r="C38" s="1217">
        <v>107.88553372337175</v>
      </c>
      <c r="D38" s="1217">
        <v>104.25644508077019</v>
      </c>
      <c r="E38" s="1217">
        <v>101.93783548513611</v>
      </c>
      <c r="F38" s="1217">
        <v>96.2971064126736</v>
      </c>
      <c r="G38" s="1217">
        <v>94.146503924936098</v>
      </c>
      <c r="H38" s="1217">
        <v>102.29528306771255</v>
      </c>
      <c r="I38" s="1217">
        <v>92.642266166408305</v>
      </c>
      <c r="J38" s="1217">
        <v>80.493192661370372</v>
      </c>
      <c r="K38" s="1217">
        <v>86.989400599630315</v>
      </c>
      <c r="L38" s="1217">
        <v>82.650754719778391</v>
      </c>
      <c r="M38" s="1217">
        <v>83.805777257120525</v>
      </c>
      <c r="N38" s="1217">
        <v>79.515063881213678</v>
      </c>
      <c r="O38" s="1217">
        <v>88.370720244610368</v>
      </c>
      <c r="P38" s="1217">
        <v>80.953815196611458</v>
      </c>
      <c r="Q38" s="1217">
        <v>89.124346465605171</v>
      </c>
      <c r="R38" s="1217">
        <v>75.924135181715144</v>
      </c>
      <c r="S38" s="1217">
        <v>78.388204304024057</v>
      </c>
      <c r="T38" s="1217">
        <v>82.855471816605515</v>
      </c>
      <c r="U38" s="1217">
        <v>75.739542138910025</v>
      </c>
      <c r="V38" s="1217">
        <v>74.927457828162161</v>
      </c>
      <c r="W38" s="1217">
        <v>77.345983830534522</v>
      </c>
      <c r="X38" s="1217">
        <v>74.671166599778047</v>
      </c>
    </row>
    <row r="39" spans="1:24" ht="14.5">
      <c r="A39" s="718" t="s">
        <v>1641</v>
      </c>
      <c r="B39" s="218">
        <v>100</v>
      </c>
      <c r="C39" s="1217">
        <v>112.79172399252121</v>
      </c>
      <c r="D39" s="1217">
        <v>113.47890907635761</v>
      </c>
      <c r="E39" s="1217">
        <v>111.47801873646121</v>
      </c>
      <c r="F39" s="1217">
        <v>106.24501735852823</v>
      </c>
      <c r="G39" s="1217">
        <v>98.469484515321398</v>
      </c>
      <c r="H39" s="1217">
        <v>110.55542364732392</v>
      </c>
      <c r="I39" s="1217">
        <v>106.90052772729857</v>
      </c>
      <c r="J39" s="1217">
        <v>101.45158662670302</v>
      </c>
      <c r="K39" s="1217">
        <v>108.29894417034242</v>
      </c>
      <c r="L39" s="1217">
        <v>108.36595159803011</v>
      </c>
      <c r="M39" s="1217">
        <v>110.81134183603874</v>
      </c>
      <c r="N39" s="1217">
        <v>91.934112150298233</v>
      </c>
      <c r="O39" s="1217">
        <v>105.45771961754282</v>
      </c>
      <c r="P39" s="1217">
        <v>100.79646624187623</v>
      </c>
      <c r="Q39" s="1217">
        <v>109.17813861326881</v>
      </c>
      <c r="R39" s="1217">
        <v>89.97507900410902</v>
      </c>
      <c r="S39" s="1217">
        <v>89.315147570521276</v>
      </c>
      <c r="T39" s="1217">
        <v>91.633237890818592</v>
      </c>
      <c r="U39" s="1217">
        <v>83.83422470679487</v>
      </c>
      <c r="V39" s="1217">
        <v>88.624233493280698</v>
      </c>
      <c r="W39" s="1217">
        <v>93.794745725030268</v>
      </c>
      <c r="X39" s="1217">
        <v>94.677412896535557</v>
      </c>
    </row>
    <row r="40" spans="1:24" ht="12.75" customHeight="1">
      <c r="A40" s="1215" t="s">
        <v>446</v>
      </c>
      <c r="B40" s="218">
        <v>100</v>
      </c>
      <c r="C40" s="1217">
        <v>110.93093449312406</v>
      </c>
      <c r="D40" s="1217">
        <v>112.8847339047709</v>
      </c>
      <c r="E40" s="1217">
        <v>105.77635561178769</v>
      </c>
      <c r="F40" s="1217">
        <v>102.71174446009145</v>
      </c>
      <c r="G40" s="1217">
        <v>91.081952064239218</v>
      </c>
      <c r="H40" s="1217">
        <v>94.239861617893595</v>
      </c>
      <c r="I40" s="1217">
        <v>102.05776159801272</v>
      </c>
      <c r="J40" s="1217">
        <v>106.19870391450516</v>
      </c>
      <c r="K40" s="1217">
        <v>103.56768049523031</v>
      </c>
      <c r="L40" s="1217">
        <v>100.60296293468814</v>
      </c>
      <c r="M40" s="1217">
        <v>99.499758895963566</v>
      </c>
      <c r="N40" s="1217">
        <v>81.599941485645616</v>
      </c>
      <c r="O40" s="1217">
        <v>94.917701902508213</v>
      </c>
      <c r="P40" s="1217">
        <v>89.118049350812555</v>
      </c>
      <c r="Q40" s="1217">
        <v>89.598506355245718</v>
      </c>
      <c r="R40" s="1217">
        <v>81.642866671675364</v>
      </c>
      <c r="S40" s="1217">
        <v>90.804558422228325</v>
      </c>
      <c r="T40" s="1217">
        <v>87.217735911695243</v>
      </c>
      <c r="U40" s="1217">
        <v>74.573012385439839</v>
      </c>
      <c r="V40" s="1217">
        <v>79.104867226506897</v>
      </c>
      <c r="W40" s="1217">
        <v>80.435016933001975</v>
      </c>
      <c r="X40" s="1217" t="s">
        <v>358</v>
      </c>
    </row>
    <row r="41" spans="1:24" ht="12.75" customHeight="1">
      <c r="A41" s="1215" t="s">
        <v>447</v>
      </c>
      <c r="B41" s="218">
        <v>100</v>
      </c>
      <c r="C41" s="1217">
        <v>108.12078861991515</v>
      </c>
      <c r="D41" s="1217">
        <v>108.01597204891439</v>
      </c>
      <c r="E41" s="1217">
        <v>105.80883453955579</v>
      </c>
      <c r="F41" s="1217">
        <v>103.61467431994012</v>
      </c>
      <c r="G41" s="1217">
        <v>101.22086348889442</v>
      </c>
      <c r="H41" s="1217">
        <v>107.69054155228351</v>
      </c>
      <c r="I41" s="1217">
        <v>108.62690291989018</v>
      </c>
      <c r="J41" s="1217">
        <v>112.299475917145</v>
      </c>
      <c r="K41" s="1217">
        <v>112.52258347891188</v>
      </c>
      <c r="L41" s="1217">
        <v>107.98005889693039</v>
      </c>
      <c r="M41" s="1217">
        <v>116.10738906912901</v>
      </c>
      <c r="N41" s="1217">
        <v>99.845280127776391</v>
      </c>
      <c r="O41" s="1217">
        <v>113.02644671824309</v>
      </c>
      <c r="P41" s="1217">
        <v>112.05710905914647</v>
      </c>
      <c r="Q41" s="1217">
        <v>120.71744945944596</v>
      </c>
      <c r="R41" s="1217">
        <v>101.40038832043923</v>
      </c>
      <c r="S41" s="1217">
        <v>110.04974195158472</v>
      </c>
      <c r="T41" s="1217">
        <v>116.4246448714749</v>
      </c>
      <c r="U41" s="1217">
        <v>100.17763014724233</v>
      </c>
      <c r="V41" s="1217">
        <v>103.10541751934115</v>
      </c>
      <c r="W41" s="1217">
        <v>106.66633591215373</v>
      </c>
      <c r="X41" s="1217">
        <v>109.0878876066883</v>
      </c>
    </row>
    <row r="42" spans="1:24">
      <c r="A42" s="718" t="s">
        <v>448</v>
      </c>
      <c r="B42" s="218">
        <v>100</v>
      </c>
      <c r="C42" s="1217">
        <v>112.50004661187596</v>
      </c>
      <c r="D42" s="1217">
        <v>91.617410393684821</v>
      </c>
      <c r="E42" s="1217">
        <v>83.165726513602579</v>
      </c>
      <c r="F42" s="1217">
        <v>78.776840303821885</v>
      </c>
      <c r="G42" s="1217">
        <v>88.661614560804253</v>
      </c>
      <c r="H42" s="1217">
        <v>97.74044270095311</v>
      </c>
      <c r="I42" s="1217">
        <v>92.142058957264368</v>
      </c>
      <c r="J42" s="1217">
        <v>92.285384477103307</v>
      </c>
      <c r="K42" s="1217">
        <v>81.969006236622533</v>
      </c>
      <c r="L42" s="1217">
        <v>81.001306938219741</v>
      </c>
      <c r="M42" s="1217">
        <v>90.132683035514518</v>
      </c>
      <c r="N42" s="1217">
        <v>76.928794693614819</v>
      </c>
      <c r="O42" s="1217">
        <v>84.467923347055901</v>
      </c>
      <c r="P42" s="1217">
        <v>82.730253344868203</v>
      </c>
      <c r="Q42" s="1217">
        <v>93.185620768806942</v>
      </c>
      <c r="R42" s="1217">
        <v>78.189933509324234</v>
      </c>
      <c r="S42" s="1217">
        <v>80.670008427427163</v>
      </c>
      <c r="T42" s="1217">
        <v>84.373664339024941</v>
      </c>
      <c r="U42" s="1217">
        <v>72.653170178560771</v>
      </c>
      <c r="V42" s="1217">
        <v>74.736987839194612</v>
      </c>
      <c r="W42" s="1217">
        <v>76.984055956848579</v>
      </c>
      <c r="X42" s="1217">
        <v>76.630663361573909</v>
      </c>
    </row>
    <row r="43" spans="1:24">
      <c r="A43" s="718" t="s">
        <v>449</v>
      </c>
      <c r="B43" s="218">
        <v>100</v>
      </c>
      <c r="C43" s="1217">
        <v>108.79545789611196</v>
      </c>
      <c r="D43" s="1217">
        <v>107.36019101693455</v>
      </c>
      <c r="E43" s="1217">
        <v>102.21184442228157</v>
      </c>
      <c r="F43" s="1217">
        <v>94.095175841406999</v>
      </c>
      <c r="G43" s="1217">
        <v>92.562535756271757</v>
      </c>
      <c r="H43" s="1217">
        <v>105.73538724528406</v>
      </c>
      <c r="I43" s="1217">
        <v>98.531219676747739</v>
      </c>
      <c r="J43" s="1217">
        <v>100.71546346414091</v>
      </c>
      <c r="K43" s="1217">
        <v>95.783967788228779</v>
      </c>
      <c r="L43" s="1217">
        <v>93.885817502158304</v>
      </c>
      <c r="M43" s="1217">
        <v>96.260718623500779</v>
      </c>
      <c r="N43" s="1217">
        <v>82.578818006270581</v>
      </c>
      <c r="O43" s="1217">
        <v>91.673528405417471</v>
      </c>
      <c r="P43" s="1217">
        <v>89.740715868105781</v>
      </c>
      <c r="Q43" s="1217">
        <v>96.795793477445613</v>
      </c>
      <c r="R43" s="1217">
        <v>88.251503132709914</v>
      </c>
      <c r="S43" s="1217">
        <v>88.649250192077417</v>
      </c>
      <c r="T43" s="1217">
        <v>90.924479180257393</v>
      </c>
      <c r="U43" s="1217">
        <v>79.887882260001859</v>
      </c>
      <c r="V43" s="1217">
        <v>84.252764272776417</v>
      </c>
      <c r="W43" s="1217">
        <v>86.10181739794254</v>
      </c>
      <c r="X43" s="1217">
        <v>85.825682657982668</v>
      </c>
    </row>
    <row r="44" spans="1:24" ht="12.75" customHeight="1">
      <c r="A44" s="1215" t="s">
        <v>450</v>
      </c>
      <c r="B44" s="218">
        <v>100</v>
      </c>
      <c r="C44" s="1217">
        <v>104.68402475870136</v>
      </c>
      <c r="D44" s="1217">
        <v>103.93983336485159</v>
      </c>
      <c r="E44" s="1217">
        <v>103.09612360657192</v>
      </c>
      <c r="F44" s="1217">
        <v>100.84910039026617</v>
      </c>
      <c r="G44" s="1217">
        <v>99.983870768806767</v>
      </c>
      <c r="H44" s="1217">
        <v>109.43781813203167</v>
      </c>
      <c r="I44" s="1217">
        <v>102.45936372598521</v>
      </c>
      <c r="J44" s="1217">
        <v>108.84060758723206</v>
      </c>
      <c r="K44" s="1217">
        <v>112.24084775450449</v>
      </c>
      <c r="L44" s="1217">
        <v>110.68511255149029</v>
      </c>
      <c r="M44" s="1217">
        <v>110.15947331314719</v>
      </c>
      <c r="N44" s="1217">
        <v>93.14525234645312</v>
      </c>
      <c r="O44" s="1217">
        <v>103.73161877383214</v>
      </c>
      <c r="P44" s="1217">
        <v>99.822406683957041</v>
      </c>
      <c r="Q44" s="1217">
        <v>108.02104420488072</v>
      </c>
      <c r="R44" s="1217">
        <v>92.17998526723153</v>
      </c>
      <c r="S44" s="1217">
        <v>97.511070576231702</v>
      </c>
      <c r="T44" s="1217">
        <v>101.28521308677631</v>
      </c>
      <c r="U44" s="1217">
        <v>85.502346163111341</v>
      </c>
      <c r="V44" s="1217">
        <v>96.349803312365751</v>
      </c>
      <c r="W44" s="1217">
        <v>100.32996148273867</v>
      </c>
      <c r="X44" s="1217">
        <v>99.41015385596036</v>
      </c>
    </row>
    <row r="45" spans="1:24" ht="20.25" customHeight="1">
      <c r="A45" s="1215" t="s">
        <v>777</v>
      </c>
      <c r="B45" s="218">
        <v>100</v>
      </c>
      <c r="C45" s="1217">
        <v>108.86738044533702</v>
      </c>
      <c r="D45" s="1217">
        <v>107.4963709680457</v>
      </c>
      <c r="E45" s="1217">
        <v>104.77819401893349</v>
      </c>
      <c r="F45" s="1217">
        <v>98.398480138065167</v>
      </c>
      <c r="G45" s="1217">
        <v>97.335081495967202</v>
      </c>
      <c r="H45" s="1217">
        <v>106.27877142484796</v>
      </c>
      <c r="I45" s="1217">
        <v>101.26961504012462</v>
      </c>
      <c r="J45" s="1217">
        <v>103.56618887237485</v>
      </c>
      <c r="K45" s="1217">
        <v>99.215529055231315</v>
      </c>
      <c r="L45" s="1217">
        <v>97.581125812982123</v>
      </c>
      <c r="M45" s="1217">
        <v>98.765414042389239</v>
      </c>
      <c r="N45" s="1217">
        <v>85.069113846616517</v>
      </c>
      <c r="O45" s="1217">
        <v>96.352681107297883</v>
      </c>
      <c r="P45" s="1217">
        <v>93.323505827913081</v>
      </c>
      <c r="Q45" s="1217">
        <v>100.7791401661332</v>
      </c>
      <c r="R45" s="1217">
        <v>87.889428838958366</v>
      </c>
      <c r="S45" s="1217">
        <v>91.430437465018542</v>
      </c>
      <c r="T45" s="1217">
        <v>96.270854221767564</v>
      </c>
      <c r="U45" s="1217">
        <v>82.412773288516888</v>
      </c>
      <c r="V45" s="1217">
        <v>86.692130782251297</v>
      </c>
      <c r="W45" s="1217">
        <v>89.502361224838779</v>
      </c>
      <c r="X45" s="1217">
        <v>91.507462585377354</v>
      </c>
    </row>
    <row r="46" spans="1:24">
      <c r="B46" s="1218"/>
    </row>
    <row r="47" spans="1:24" s="152" customFormat="1" ht="20.149999999999999" customHeight="1">
      <c r="B47" s="1281" t="s">
        <v>1642</v>
      </c>
      <c r="C47" s="1281"/>
      <c r="D47" s="1281"/>
      <c r="E47" s="1281"/>
      <c r="F47" s="1281"/>
      <c r="G47" s="1281"/>
    </row>
    <row r="48" spans="1:24" s="138" customFormat="1" ht="15" customHeight="1">
      <c r="B48" s="1281" t="s">
        <v>1477</v>
      </c>
      <c r="C48" s="1281"/>
      <c r="D48" s="1281"/>
      <c r="E48" s="1281"/>
      <c r="F48" s="1281"/>
      <c r="G48" s="1281"/>
    </row>
  </sheetData>
  <sheetProtection selectLockedCells="1"/>
  <mergeCells count="10">
    <mergeCell ref="B47:G47"/>
    <mergeCell ref="B48:G48"/>
    <mergeCell ref="B7:G7"/>
    <mergeCell ref="H7:M7"/>
    <mergeCell ref="N7:S7"/>
    <mergeCell ref="T7:Y7"/>
    <mergeCell ref="B27:G27"/>
    <mergeCell ref="H27:M27"/>
    <mergeCell ref="N27:S27"/>
    <mergeCell ref="T27:Y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&amp;"Arial,Fett"Endenergieverbrauch der privaten Haushalte 1995 – 2017
nach Bundesländern</oddHeader>
    <oddFooter>&amp;CStatistische Ämter der Länder – Indikatoren und Kennzahlen, UGRdL 2020</oddFooter>
  </headerFooter>
  <colBreaks count="3" manualBreakCount="3">
    <brk id="7" max="1048575" man="1"/>
    <brk id="13" max="1048575" man="1"/>
    <brk id="19"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Z50"/>
  <sheetViews>
    <sheetView showGridLines="0" showRowColHeaders="0" zoomScaleNormal="100" workbookViewId="0">
      <pane xSplit="1" ySplit="5" topLeftCell="B6" activePane="bottomRight" state="frozen"/>
      <selection activeCell="D33" sqref="D33"/>
      <selection pane="topRight" activeCell="D33" sqref="D33"/>
      <selection pane="bottomLeft" activeCell="D33" sqref="D33"/>
      <selection pane="bottomRight"/>
    </sheetView>
  </sheetViews>
  <sheetFormatPr baseColWidth="10" defaultColWidth="11.453125" defaultRowHeight="12.5"/>
  <cols>
    <col min="1" max="1" width="24.453125" style="1200" customWidth="1"/>
    <col min="2" max="24" width="10.7265625" style="1204" customWidth="1"/>
    <col min="25" max="16384" width="11.453125" style="1205"/>
  </cols>
  <sheetData>
    <row r="1" spans="1:26" ht="13">
      <c r="A1" s="123" t="s">
        <v>322</v>
      </c>
    </row>
    <row r="3" spans="1:26" s="217" customFormat="1" ht="13">
      <c r="A3" s="125" t="s">
        <v>634</v>
      </c>
      <c r="B3" s="162" t="s">
        <v>1635</v>
      </c>
      <c r="C3" s="1200"/>
      <c r="D3" s="161"/>
      <c r="E3" s="161"/>
      <c r="F3" s="161"/>
      <c r="G3" s="161"/>
      <c r="H3" s="161"/>
      <c r="I3" s="161"/>
      <c r="J3" s="161"/>
      <c r="K3" s="161"/>
      <c r="L3" s="161"/>
      <c r="M3" s="161"/>
      <c r="N3" s="161"/>
      <c r="O3" s="161"/>
      <c r="P3" s="161"/>
      <c r="Q3" s="161"/>
      <c r="R3" s="161"/>
      <c r="S3" s="161"/>
      <c r="T3" s="161"/>
      <c r="U3" s="161"/>
      <c r="V3" s="161"/>
      <c r="W3" s="161"/>
      <c r="X3" s="161"/>
      <c r="Y3" s="161"/>
      <c r="Z3" s="161"/>
    </row>
    <row r="4" spans="1:26" ht="13">
      <c r="A4" s="217"/>
      <c r="B4" s="125"/>
      <c r="C4" s="125"/>
      <c r="D4" s="125"/>
      <c r="E4" s="125"/>
      <c r="F4" s="127"/>
      <c r="G4" s="128"/>
      <c r="H4" s="128"/>
      <c r="I4" s="128"/>
      <c r="J4" s="128"/>
      <c r="K4" s="128"/>
      <c r="L4" s="128"/>
      <c r="M4" s="128"/>
      <c r="N4" s="128"/>
      <c r="O4" s="128"/>
      <c r="P4" s="128"/>
      <c r="Q4" s="128"/>
      <c r="R4" s="128"/>
      <c r="S4" s="128"/>
      <c r="T4" s="128"/>
      <c r="U4" s="128"/>
      <c r="V4" s="128"/>
      <c r="W4" s="128"/>
      <c r="X4" s="128"/>
    </row>
    <row r="5" spans="1:26" ht="17.5" customHeight="1">
      <c r="A5" s="1207" t="s">
        <v>433</v>
      </c>
      <c r="B5" s="1208">
        <v>1995</v>
      </c>
      <c r="C5" s="1208">
        <v>1996</v>
      </c>
      <c r="D5" s="1208">
        <v>1997</v>
      </c>
      <c r="E5" s="1208">
        <v>1998</v>
      </c>
      <c r="F5" s="1208">
        <v>1999</v>
      </c>
      <c r="G5" s="1208">
        <v>2000</v>
      </c>
      <c r="H5" s="1208">
        <v>2001</v>
      </c>
      <c r="I5" s="1208">
        <v>2002</v>
      </c>
      <c r="J5" s="1208">
        <v>2003</v>
      </c>
      <c r="K5" s="1208">
        <v>2004</v>
      </c>
      <c r="L5" s="1208">
        <v>2005</v>
      </c>
      <c r="M5" s="1208">
        <v>2006</v>
      </c>
      <c r="N5" s="1208">
        <v>2007</v>
      </c>
      <c r="O5" s="1208">
        <v>2008</v>
      </c>
      <c r="P5" s="1208">
        <v>2009</v>
      </c>
      <c r="Q5" s="1208">
        <v>2010</v>
      </c>
      <c r="R5" s="1208">
        <v>2011</v>
      </c>
      <c r="S5" s="1208">
        <v>2012</v>
      </c>
      <c r="T5" s="1208">
        <v>2013</v>
      </c>
      <c r="U5" s="1208">
        <v>2014</v>
      </c>
      <c r="V5" s="1208">
        <v>2015</v>
      </c>
      <c r="W5" s="1208">
        <v>2016</v>
      </c>
      <c r="X5" s="1208">
        <v>2017</v>
      </c>
    </row>
    <row r="6" spans="1:26" ht="12.75" customHeight="1">
      <c r="A6" s="1211"/>
      <c r="B6" s="1219"/>
      <c r="C6" s="1219"/>
      <c r="D6" s="1219"/>
      <c r="E6" s="1219"/>
      <c r="F6" s="1219"/>
      <c r="G6" s="1219"/>
      <c r="H6" s="1219"/>
      <c r="I6" s="1219"/>
      <c r="J6" s="1219"/>
      <c r="K6" s="1219"/>
      <c r="L6" s="1219"/>
      <c r="M6" s="1219"/>
      <c r="N6" s="1219"/>
      <c r="O6" s="1219"/>
      <c r="P6" s="1219"/>
      <c r="Q6" s="1219"/>
      <c r="R6" s="1219"/>
      <c r="S6" s="1219"/>
      <c r="T6" s="1219"/>
      <c r="U6" s="1219"/>
      <c r="V6" s="1219"/>
      <c r="W6" s="1219"/>
      <c r="X6" s="1219"/>
    </row>
    <row r="7" spans="1:26" ht="12.75" customHeight="1">
      <c r="A7" s="583"/>
      <c r="B7" s="1298" t="s">
        <v>500</v>
      </c>
      <c r="C7" s="1298"/>
      <c r="D7" s="1298"/>
      <c r="E7" s="1298"/>
      <c r="F7" s="1298"/>
      <c r="G7" s="1298"/>
      <c r="H7" s="1298" t="s">
        <v>500</v>
      </c>
      <c r="I7" s="1298"/>
      <c r="J7" s="1298"/>
      <c r="K7" s="1298"/>
      <c r="L7" s="1298"/>
      <c r="M7" s="1298"/>
      <c r="N7" s="1298" t="s">
        <v>500</v>
      </c>
      <c r="O7" s="1298"/>
      <c r="P7" s="1298"/>
      <c r="Q7" s="1298"/>
      <c r="R7" s="1298"/>
      <c r="S7" s="1298"/>
      <c r="T7" s="1298" t="s">
        <v>500</v>
      </c>
      <c r="U7" s="1298"/>
      <c r="V7" s="1298"/>
      <c r="W7" s="1298"/>
      <c r="X7" s="1298"/>
      <c r="Y7" s="1298"/>
    </row>
    <row r="8" spans="1:26" ht="12.75" customHeight="1">
      <c r="A8" s="583"/>
      <c r="B8" s="1216"/>
      <c r="C8" s="1216"/>
      <c r="D8" s="1216"/>
      <c r="E8" s="1216"/>
      <c r="F8" s="1216"/>
      <c r="G8" s="1216"/>
      <c r="H8" s="1216"/>
      <c r="I8" s="1216"/>
      <c r="J8" s="1216"/>
      <c r="K8" s="1216"/>
      <c r="L8" s="1216"/>
      <c r="M8" s="1216"/>
      <c r="N8" s="1216"/>
      <c r="O8" s="1216"/>
      <c r="P8" s="1216"/>
      <c r="Q8" s="1216"/>
      <c r="R8" s="1216"/>
      <c r="S8" s="1216"/>
      <c r="T8" s="1216"/>
      <c r="U8" s="1216"/>
      <c r="V8" s="1216"/>
      <c r="W8" s="1216"/>
      <c r="X8" s="1216"/>
    </row>
    <row r="9" spans="1:26">
      <c r="A9" s="1220" t="s">
        <v>435</v>
      </c>
      <c r="B9" s="1153">
        <v>31.398687928503932</v>
      </c>
      <c r="C9" s="1153">
        <v>34.008878987507302</v>
      </c>
      <c r="D9" s="1153">
        <v>34.101577950055898</v>
      </c>
      <c r="E9" s="1153">
        <v>34.355072221027918</v>
      </c>
      <c r="F9" s="1153">
        <v>33.385598277837111</v>
      </c>
      <c r="G9" s="1153">
        <v>31.514056668730159</v>
      </c>
      <c r="H9" s="1153">
        <v>34.984901512681176</v>
      </c>
      <c r="I9" s="1153">
        <v>30.572133788917789</v>
      </c>
      <c r="J9" s="1153">
        <v>33.51924334526651</v>
      </c>
      <c r="K9" s="1153">
        <v>33.031690921827703</v>
      </c>
      <c r="L9" s="1153">
        <v>34.979730847216096</v>
      </c>
      <c r="M9" s="1153">
        <v>35.346508342831193</v>
      </c>
      <c r="N9" s="1153">
        <v>28.062166982509979</v>
      </c>
      <c r="O9" s="1153">
        <v>33.320197092350085</v>
      </c>
      <c r="P9" s="1153">
        <v>31.426498892828295</v>
      </c>
      <c r="Q9" s="1153">
        <v>32.724759749256833</v>
      </c>
      <c r="R9" s="1153">
        <v>29.020769667924551</v>
      </c>
      <c r="S9" s="1153">
        <v>28.093335733961116</v>
      </c>
      <c r="T9" s="1153">
        <v>29.379427152045409</v>
      </c>
      <c r="U9" s="1153">
        <v>24.876488681193415</v>
      </c>
      <c r="V9" s="1153">
        <v>26.051744970962194</v>
      </c>
      <c r="W9" s="1153">
        <v>27.246507280557818</v>
      </c>
      <c r="X9" s="1153">
        <v>27.253800503723092</v>
      </c>
    </row>
    <row r="10" spans="1:26" ht="12.75" customHeight="1">
      <c r="A10" s="133" t="s">
        <v>436</v>
      </c>
      <c r="B10" s="1153">
        <v>33.000564404834854</v>
      </c>
      <c r="C10" s="1153">
        <v>35.425165476165013</v>
      </c>
      <c r="D10" s="1153">
        <v>34.843394900864965</v>
      </c>
      <c r="E10" s="1153">
        <v>34.886526991143704</v>
      </c>
      <c r="F10" s="1153">
        <v>33.245878685182682</v>
      </c>
      <c r="G10" s="1153">
        <v>32.565869281012297</v>
      </c>
      <c r="H10" s="1153">
        <v>35.722621571417442</v>
      </c>
      <c r="I10" s="1153">
        <v>33.914536688461794</v>
      </c>
      <c r="J10" s="1153">
        <v>34.644073838902322</v>
      </c>
      <c r="K10" s="1153">
        <v>32.107764309693493</v>
      </c>
      <c r="L10" s="1153">
        <v>30.466830444806714</v>
      </c>
      <c r="M10" s="1153">
        <v>32.03660959017477</v>
      </c>
      <c r="N10" s="1153">
        <v>24.746248086175306</v>
      </c>
      <c r="O10" s="1153">
        <v>30.520704547024906</v>
      </c>
      <c r="P10" s="1153">
        <v>28.500348988085378</v>
      </c>
      <c r="Q10" s="1153">
        <v>33.217581214915775</v>
      </c>
      <c r="R10" s="1153">
        <v>30.11399715701334</v>
      </c>
      <c r="S10" s="1153">
        <v>30.742635380042092</v>
      </c>
      <c r="T10" s="1183">
        <v>30.737281851362727</v>
      </c>
      <c r="U10" s="1183">
        <v>26.866429171289425</v>
      </c>
      <c r="V10" s="1183">
        <v>27.513673449738288</v>
      </c>
      <c r="W10" s="1183">
        <v>29.240869450159789</v>
      </c>
      <c r="X10" s="1183">
        <v>30.903519100322729</v>
      </c>
    </row>
    <row r="11" spans="1:26" ht="12.75" customHeight="1">
      <c r="A11" s="133" t="s">
        <v>437</v>
      </c>
      <c r="B11" s="1153">
        <v>29.788948106991015</v>
      </c>
      <c r="C11" s="1153">
        <v>31.815380446523122</v>
      </c>
      <c r="D11" s="1153">
        <v>31.603992962808221</v>
      </c>
      <c r="E11" s="1153">
        <v>32.017967957936229</v>
      </c>
      <c r="F11" s="1153">
        <v>32.898964903467217</v>
      </c>
      <c r="G11" s="1153">
        <v>33.58978110194635</v>
      </c>
      <c r="H11" s="1153">
        <v>35.538233551161348</v>
      </c>
      <c r="I11" s="1153">
        <v>33.270989692742006</v>
      </c>
      <c r="J11" s="1153">
        <v>36.639952131032786</v>
      </c>
      <c r="K11" s="1153">
        <v>35.307875224121545</v>
      </c>
      <c r="L11" s="1153">
        <v>34.464997645173845</v>
      </c>
      <c r="M11" s="1153">
        <v>34.015789290355897</v>
      </c>
      <c r="N11" s="1153">
        <v>27.21773195091685</v>
      </c>
      <c r="O11" s="1153">
        <v>30.755630938443243</v>
      </c>
      <c r="P11" s="1153">
        <v>30.536172799254793</v>
      </c>
      <c r="Q11" s="1153">
        <v>33.60462560127457</v>
      </c>
      <c r="R11" s="1153">
        <v>27.70094910277265</v>
      </c>
      <c r="S11" s="1153">
        <v>30.026253168772197</v>
      </c>
      <c r="T11" s="1183">
        <v>29.262874487431816</v>
      </c>
      <c r="U11" s="1183">
        <v>24.282729347264382</v>
      </c>
      <c r="V11" s="1183">
        <v>24.047790594692167</v>
      </c>
      <c r="W11" s="1183">
        <v>24.684465605186421</v>
      </c>
      <c r="X11" s="1183">
        <v>19.795372646204555</v>
      </c>
    </row>
    <row r="12" spans="1:26" ht="12.75" customHeight="1">
      <c r="A12" s="133" t="s">
        <v>438</v>
      </c>
      <c r="B12" s="1153">
        <v>27.021710038008955</v>
      </c>
      <c r="C12" s="1153">
        <v>28.062491568889346</v>
      </c>
      <c r="D12" s="1153">
        <v>30.723696826710658</v>
      </c>
      <c r="E12" s="1153">
        <v>30.271496596813918</v>
      </c>
      <c r="F12" s="1153">
        <v>25.380258653961615</v>
      </c>
      <c r="G12" s="1153">
        <v>27.860843215858161</v>
      </c>
      <c r="H12" s="1153">
        <v>29.167368041367006</v>
      </c>
      <c r="I12" s="1153">
        <v>25.298188831478768</v>
      </c>
      <c r="J12" s="1153">
        <v>29.402671112018364</v>
      </c>
      <c r="K12" s="1153">
        <v>28.140462840965355</v>
      </c>
      <c r="L12" s="1153">
        <v>27.098021490978045</v>
      </c>
      <c r="M12" s="1153">
        <v>33.86522541924883</v>
      </c>
      <c r="N12" s="1153">
        <v>29.813984547646541</v>
      </c>
      <c r="O12" s="1153">
        <v>32.183241355735085</v>
      </c>
      <c r="P12" s="1153">
        <v>32.235345660808804</v>
      </c>
      <c r="Q12" s="1153">
        <v>35.261917423366022</v>
      </c>
      <c r="R12" s="1153">
        <v>31.308393241881554</v>
      </c>
      <c r="S12" s="1153">
        <v>32.340357679099561</v>
      </c>
      <c r="T12" s="1183">
        <v>34.226255568724028</v>
      </c>
      <c r="U12" s="1183">
        <v>30.24279681585697</v>
      </c>
      <c r="V12" s="1183">
        <v>34.507180214434868</v>
      </c>
      <c r="W12" s="1183">
        <v>35.82438597472958</v>
      </c>
      <c r="X12" s="1183">
        <v>35.257397183562766</v>
      </c>
    </row>
    <row r="13" spans="1:26" ht="12.75" customHeight="1">
      <c r="A13" s="133" t="s">
        <v>439</v>
      </c>
      <c r="B13" s="1153">
        <v>35.230102124221283</v>
      </c>
      <c r="C13" s="1153">
        <v>39.609060846769658</v>
      </c>
      <c r="D13" s="1153">
        <v>40.138770348151027</v>
      </c>
      <c r="E13" s="1153">
        <v>33.216357532396565</v>
      </c>
      <c r="F13" s="1153">
        <v>34.10181120196561</v>
      </c>
      <c r="G13" s="1153">
        <v>31.221283891937141</v>
      </c>
      <c r="H13" s="1153">
        <v>35.202257819726498</v>
      </c>
      <c r="I13" s="1153">
        <v>34.489915031728493</v>
      </c>
      <c r="J13" s="1153">
        <v>32.030068781514125</v>
      </c>
      <c r="K13" s="1221">
        <v>30.483337924909485</v>
      </c>
      <c r="L13" s="1221">
        <v>28.407995195486858</v>
      </c>
      <c r="M13" s="1221">
        <v>28.847707920629443</v>
      </c>
      <c r="N13" s="1221">
        <v>24.567248474020356</v>
      </c>
      <c r="O13" s="1221">
        <v>27.381422655015445</v>
      </c>
      <c r="P13" s="1221">
        <v>27.613287845877739</v>
      </c>
      <c r="Q13" s="1221">
        <v>29.436494887442144</v>
      </c>
      <c r="R13" s="1221">
        <v>23.7093032472037</v>
      </c>
      <c r="S13" s="1221">
        <v>21.959501143074057</v>
      </c>
      <c r="T13" s="1183">
        <v>26.258485046139029</v>
      </c>
      <c r="U13" s="1183">
        <v>20.926960160087322</v>
      </c>
      <c r="V13" s="1183">
        <v>29.400728710876432</v>
      </c>
      <c r="W13" s="1183">
        <v>31.306887060853395</v>
      </c>
      <c r="X13" s="1183">
        <v>30.757185600051212</v>
      </c>
    </row>
    <row r="14" spans="1:26" ht="12.75" customHeight="1">
      <c r="A14" s="133" t="s">
        <v>440</v>
      </c>
      <c r="B14" s="1153">
        <v>38.544085421277778</v>
      </c>
      <c r="C14" s="1153">
        <v>42.763037422765827</v>
      </c>
      <c r="D14" s="1153">
        <v>40.31533333042033</v>
      </c>
      <c r="E14" s="1153" t="s">
        <v>356</v>
      </c>
      <c r="F14" s="1153" t="s">
        <v>356</v>
      </c>
      <c r="G14" s="1153" t="s">
        <v>356</v>
      </c>
      <c r="H14" s="1153" t="s">
        <v>356</v>
      </c>
      <c r="I14" s="1153" t="s">
        <v>356</v>
      </c>
      <c r="J14" s="1153">
        <v>32.755514190099234</v>
      </c>
      <c r="K14" s="1153">
        <v>31.894478428815532</v>
      </c>
      <c r="L14" s="1153">
        <v>31.749520347849749</v>
      </c>
      <c r="M14" s="1153">
        <v>32.217713694075364</v>
      </c>
      <c r="N14" s="1153">
        <v>28.750774558650178</v>
      </c>
      <c r="O14" s="1153">
        <v>31.754486580173982</v>
      </c>
      <c r="P14" s="1153">
        <v>30.594276931105885</v>
      </c>
      <c r="Q14" s="1153">
        <v>31.982842049870641</v>
      </c>
      <c r="R14" s="1153">
        <v>28.358813481911898</v>
      </c>
      <c r="S14" s="1153">
        <v>27.915171638103473</v>
      </c>
      <c r="T14" s="1183">
        <v>28.309003230541414</v>
      </c>
      <c r="U14" s="1183">
        <v>22.123108689342153</v>
      </c>
      <c r="V14" s="1183">
        <v>22.568253423581499</v>
      </c>
      <c r="W14" s="1183">
        <v>23.081864083273206</v>
      </c>
      <c r="X14" s="1183">
        <v>22.75065824898256</v>
      </c>
    </row>
    <row r="15" spans="1:26" ht="12.75" customHeight="1">
      <c r="A15" s="133" t="s">
        <v>441</v>
      </c>
      <c r="B15" s="1153">
        <v>34.745478747320085</v>
      </c>
      <c r="C15" s="1153">
        <v>38.333047870026391</v>
      </c>
      <c r="D15" s="1153">
        <v>36.775792007969983</v>
      </c>
      <c r="E15" s="1153">
        <v>35.522537468492381</v>
      </c>
      <c r="F15" s="1153">
        <v>32.795408122967281</v>
      </c>
      <c r="G15" s="1153">
        <v>35.694498567544223</v>
      </c>
      <c r="H15" s="1153">
        <v>39.368999196970719</v>
      </c>
      <c r="I15" s="1153">
        <v>36.988286362991751</v>
      </c>
      <c r="J15" s="1153">
        <v>36.3748969986638</v>
      </c>
      <c r="K15" s="1153">
        <v>35.383489684786177</v>
      </c>
      <c r="L15" s="1153">
        <v>34.812037377529819</v>
      </c>
      <c r="M15" s="1153">
        <v>34.98108948093742</v>
      </c>
      <c r="N15" s="1153">
        <v>29.797536342304983</v>
      </c>
      <c r="O15" s="1153">
        <v>34.662943630805707</v>
      </c>
      <c r="P15" s="1153">
        <v>34.213273351755291</v>
      </c>
      <c r="Q15" s="1153">
        <v>35.018178724129413</v>
      </c>
      <c r="R15" s="1153">
        <v>31.088634296735314</v>
      </c>
      <c r="S15" s="1153">
        <v>30.983174466340586</v>
      </c>
      <c r="T15" s="1183">
        <v>32.662841179495182</v>
      </c>
      <c r="U15" s="1183">
        <v>29.61600630809945</v>
      </c>
      <c r="V15" s="1183">
        <v>28.627876188313667</v>
      </c>
      <c r="W15" s="1183">
        <v>30.310142939722422</v>
      </c>
      <c r="X15" s="1183">
        <v>29.78800657779481</v>
      </c>
    </row>
    <row r="16" spans="1:26">
      <c r="A16" s="1220" t="s">
        <v>442</v>
      </c>
      <c r="B16" s="1153">
        <v>24.098993741226391</v>
      </c>
      <c r="C16" s="1153">
        <v>27.834661660455954</v>
      </c>
      <c r="D16" s="1153">
        <v>26.725809405239048</v>
      </c>
      <c r="E16" s="1153">
        <v>25.29948536491333</v>
      </c>
      <c r="F16" s="1153">
        <v>25.351364328059685</v>
      </c>
      <c r="G16" s="1153">
        <v>24.050407765318543</v>
      </c>
      <c r="H16" s="1153">
        <v>26.843331919299747</v>
      </c>
      <c r="I16" s="1153">
        <v>24.96788100880708</v>
      </c>
      <c r="J16" s="1153">
        <v>26.055130149314159</v>
      </c>
      <c r="K16" s="1153">
        <v>25.907782960060057</v>
      </c>
      <c r="L16" s="1153">
        <v>26.529982443088237</v>
      </c>
      <c r="M16" s="1153">
        <v>26.488107546584271</v>
      </c>
      <c r="N16" s="1153">
        <v>22.982902877934436</v>
      </c>
      <c r="O16" s="1153">
        <v>26.48450278823676</v>
      </c>
      <c r="P16" s="1153">
        <v>27.124755377776978</v>
      </c>
      <c r="Q16" s="1153">
        <v>29.981769262787392</v>
      </c>
      <c r="R16" s="1183">
        <v>25.173111650614366</v>
      </c>
      <c r="S16" s="1183">
        <v>27.771079398168929</v>
      </c>
      <c r="T16" s="1183">
        <v>27.006758071385445</v>
      </c>
      <c r="U16" s="1183">
        <v>25.327301789561044</v>
      </c>
      <c r="V16" s="1183">
        <v>24.938205556466524</v>
      </c>
      <c r="W16" s="1183">
        <v>25.885801704204674</v>
      </c>
      <c r="X16" s="1183" t="s">
        <v>358</v>
      </c>
    </row>
    <row r="17" spans="1:25" ht="12.75" customHeight="1">
      <c r="A17" s="133" t="s">
        <v>443</v>
      </c>
      <c r="B17" s="1153" t="s">
        <v>356</v>
      </c>
      <c r="C17" s="1153">
        <v>40.72485645325208</v>
      </c>
      <c r="D17" s="1153" t="s">
        <v>356</v>
      </c>
      <c r="E17" s="1153">
        <v>39.500189529257838</v>
      </c>
      <c r="F17" s="1153" t="s">
        <v>356</v>
      </c>
      <c r="G17" s="1153">
        <v>34.004477537860552</v>
      </c>
      <c r="H17" s="1153" t="s">
        <v>356</v>
      </c>
      <c r="I17" s="1153">
        <v>34.999404527818292</v>
      </c>
      <c r="J17" s="1153" t="s">
        <v>356</v>
      </c>
      <c r="K17" s="1153">
        <v>34.646980969330293</v>
      </c>
      <c r="L17" s="1153" t="s">
        <v>356</v>
      </c>
      <c r="M17" s="1153">
        <v>34.443781845592909</v>
      </c>
      <c r="N17" s="1153" t="s">
        <v>356</v>
      </c>
      <c r="O17" s="1153">
        <v>33.729972635748858</v>
      </c>
      <c r="P17" s="1153">
        <v>32.257775886255786</v>
      </c>
      <c r="Q17" s="1153">
        <v>34.886895001380068</v>
      </c>
      <c r="R17" s="1153">
        <v>31.351527858904038</v>
      </c>
      <c r="S17" s="1153">
        <v>32.349320896870331</v>
      </c>
      <c r="T17" s="1183">
        <v>33.15409126044181</v>
      </c>
      <c r="U17" s="1183">
        <v>28.529159866687266</v>
      </c>
      <c r="V17" s="1183">
        <v>28.806073294865936</v>
      </c>
      <c r="W17" s="1183">
        <v>29.346930774371213</v>
      </c>
      <c r="X17" s="1183">
        <v>30.355699409669</v>
      </c>
    </row>
    <row r="18" spans="1:25">
      <c r="A18" s="1220" t="s">
        <v>444</v>
      </c>
      <c r="B18" s="1153">
        <v>35.449340593709749</v>
      </c>
      <c r="C18" s="1153">
        <v>38.135684344108775</v>
      </c>
      <c r="D18" s="1153">
        <v>36.799015321748612</v>
      </c>
      <c r="E18" s="1153">
        <v>35.982189872032414</v>
      </c>
      <c r="F18" s="1153">
        <v>33.995378496366882</v>
      </c>
      <c r="G18" s="1153">
        <v>33.231962680283409</v>
      </c>
      <c r="H18" s="1153">
        <v>36.085441228586454</v>
      </c>
      <c r="I18" s="1153">
        <v>32.646397924092895</v>
      </c>
      <c r="J18" s="1153">
        <v>28.366145899466396</v>
      </c>
      <c r="K18" s="1153">
        <v>30.680736304185736</v>
      </c>
      <c r="L18" s="1153">
        <v>29.191285543992532</v>
      </c>
      <c r="M18" s="1153">
        <v>29.660964218643556</v>
      </c>
      <c r="N18" s="1153">
        <v>28.213141800227451</v>
      </c>
      <c r="O18" s="1153">
        <v>31.465519962742302</v>
      </c>
      <c r="P18" s="1153">
        <v>28.949755359514956</v>
      </c>
      <c r="Q18" s="1153">
        <v>31.978023874810962</v>
      </c>
      <c r="R18" s="1153">
        <v>27.274909889740698</v>
      </c>
      <c r="S18" s="1153">
        <v>28.152768194482007</v>
      </c>
      <c r="T18" s="1183">
        <v>29.734363470837813</v>
      </c>
      <c r="U18" s="1183">
        <v>27.116002517826161</v>
      </c>
      <c r="V18" s="1183">
        <v>26.603383960305649</v>
      </c>
      <c r="W18" s="1183">
        <v>27.268544118690475</v>
      </c>
      <c r="X18" s="1183">
        <v>26.29125137466259</v>
      </c>
    </row>
    <row r="19" spans="1:25">
      <c r="A19" s="718" t="s">
        <v>445</v>
      </c>
      <c r="B19" s="1153">
        <v>32.400035029602286</v>
      </c>
      <c r="C19" s="1153">
        <v>36.324485967974034</v>
      </c>
      <c r="D19" s="1153">
        <v>36.367993529623725</v>
      </c>
      <c r="E19" s="1153">
        <v>35.622415627279054</v>
      </c>
      <c r="F19" s="1153">
        <v>33.899736154970689</v>
      </c>
      <c r="G19" s="1153">
        <v>31.385237502941681</v>
      </c>
      <c r="H19" s="1153">
        <v>35.161780200800827</v>
      </c>
      <c r="I19" s="1153">
        <v>33.90605641207577</v>
      </c>
      <c r="J19" s="1153">
        <v>32.143297826268913</v>
      </c>
      <c r="K19" s="1153">
        <v>34.302182185283129</v>
      </c>
      <c r="L19" s="1153">
        <v>34.326454656853123</v>
      </c>
      <c r="M19" s="1153">
        <v>35.14071721072947</v>
      </c>
      <c r="N19" s="1153">
        <v>29.205162923775731</v>
      </c>
      <c r="O19" s="1153">
        <v>33.606886492701811</v>
      </c>
      <c r="P19" s="1153">
        <v>32.257055167565362</v>
      </c>
      <c r="Q19" s="1153">
        <v>35.050781444647868</v>
      </c>
      <c r="R19" s="1153">
        <v>28.934740071232572</v>
      </c>
      <c r="S19" s="1153">
        <v>28.736573621950669</v>
      </c>
      <c r="T19" s="1183">
        <v>29.466408830975588</v>
      </c>
      <c r="U19" s="1183">
        <v>26.886750830296723</v>
      </c>
      <c r="V19" s="1183">
        <v>28.217005319018263</v>
      </c>
      <c r="W19" s="1183">
        <v>29.662886279794574</v>
      </c>
      <c r="X19" s="1183">
        <v>29.865240137749652</v>
      </c>
    </row>
    <row r="20" spans="1:25" ht="12.75" customHeight="1">
      <c r="A20" s="133" t="s">
        <v>446</v>
      </c>
      <c r="B20" s="1153">
        <v>36.186207773388638</v>
      </c>
      <c r="C20" s="1153">
        <v>40.171856961973951</v>
      </c>
      <c r="D20" s="1153">
        <v>40.977637734582125</v>
      </c>
      <c r="E20" s="1153">
        <v>38.604471773280231</v>
      </c>
      <c r="F20" s="1153">
        <v>37.677150143053076</v>
      </c>
      <c r="G20" s="1153">
        <v>33.52131443281997</v>
      </c>
      <c r="H20" s="1153">
        <v>34.789755784103114</v>
      </c>
      <c r="I20" s="1153">
        <v>37.76788160649447</v>
      </c>
      <c r="J20" s="1221">
        <v>39.421694805607572</v>
      </c>
      <c r="K20" s="1221">
        <v>38.628632659084708</v>
      </c>
      <c r="L20" s="1221">
        <v>37.748899314039143</v>
      </c>
      <c r="M20" s="1221">
        <v>37.600004305196208</v>
      </c>
      <c r="N20" s="1221">
        <v>31.063121552408159</v>
      </c>
      <c r="O20" s="1221">
        <v>36.386899292997157</v>
      </c>
      <c r="P20" s="1221">
        <v>34.426282823083064</v>
      </c>
      <c r="Q20" s="1221">
        <v>34.858423277888072</v>
      </c>
      <c r="R20" s="1221">
        <v>31.919185483855685</v>
      </c>
      <c r="S20" s="1221">
        <v>35.636344183737904</v>
      </c>
      <c r="T20" s="1183">
        <v>34.351742410076731</v>
      </c>
      <c r="U20" s="1183">
        <v>29.44938592915501</v>
      </c>
      <c r="V20" s="1183">
        <v>31.162263967838872</v>
      </c>
      <c r="W20" s="1183">
        <v>31.565127200577606</v>
      </c>
      <c r="X20" s="1183" t="s">
        <v>358</v>
      </c>
    </row>
    <row r="21" spans="1:25" ht="12.75" customHeight="1">
      <c r="A21" s="133" t="s">
        <v>447</v>
      </c>
      <c r="B21" s="1153">
        <v>21.984487631407649</v>
      </c>
      <c r="C21" s="1153">
        <v>23.894954857486262</v>
      </c>
      <c r="D21" s="1153">
        <v>24.012631569603453</v>
      </c>
      <c r="E21" s="1153">
        <v>23.692719329323971</v>
      </c>
      <c r="F21" s="1153">
        <v>23.387285388602159</v>
      </c>
      <c r="G21" s="1153">
        <v>23.034566388451776</v>
      </c>
      <c r="H21" s="1153">
        <v>24.743656053570469</v>
      </c>
      <c r="I21" s="1153">
        <v>25.205293767204328</v>
      </c>
      <c r="J21" s="1153">
        <v>26.273897251162168</v>
      </c>
      <c r="K21" s="1153">
        <v>26.514916706518413</v>
      </c>
      <c r="L21" s="1153">
        <v>25.612095780678736</v>
      </c>
      <c r="M21" s="1153">
        <v>27.717749113553555</v>
      </c>
      <c r="N21" s="1153">
        <v>24.010758837372375</v>
      </c>
      <c r="O21" s="1153">
        <v>27.393706506378447</v>
      </c>
      <c r="P21" s="1153">
        <v>27.355639219042587</v>
      </c>
      <c r="Q21" s="1153">
        <v>29.655000965214036</v>
      </c>
      <c r="R21" s="1153">
        <v>25.017822683948822</v>
      </c>
      <c r="S21" s="1153">
        <v>27.205596821276774</v>
      </c>
      <c r="T21" s="1183">
        <v>28.809261182794234</v>
      </c>
      <c r="U21" s="1183">
        <v>24.773426927321069</v>
      </c>
      <c r="V21" s="1183">
        <v>25.376966400765784</v>
      </c>
      <c r="W21" s="1183">
        <v>26.16818679519616</v>
      </c>
      <c r="X21" s="1183">
        <v>26.773872304759031</v>
      </c>
    </row>
    <row r="22" spans="1:25">
      <c r="A22" s="1220" t="s">
        <v>448</v>
      </c>
      <c r="B22" s="1153">
        <v>31.3111984687202</v>
      </c>
      <c r="C22" s="1153">
        <v>35.480649399571845</v>
      </c>
      <c r="D22" s="1153">
        <v>29.114486890699762</v>
      </c>
      <c r="E22" s="1153">
        <v>26.69042488322069</v>
      </c>
      <c r="F22" s="1153">
        <v>25.553395653754922</v>
      </c>
      <c r="G22" s="1153">
        <v>29.10652141396065</v>
      </c>
      <c r="H22" s="1153">
        <v>32.5360937835176</v>
      </c>
      <c r="I22" s="1221">
        <v>31.098028699460922</v>
      </c>
      <c r="J22" s="1221">
        <v>31.528601606942804</v>
      </c>
      <c r="K22" s="1221">
        <v>28.333475852313537</v>
      </c>
      <c r="L22" s="1221">
        <v>28.324352761177764</v>
      </c>
      <c r="M22" s="1221">
        <v>31.882318753122391</v>
      </c>
      <c r="N22" s="1221">
        <v>27.556581640143857</v>
      </c>
      <c r="O22" s="1221">
        <v>30.663499421912618</v>
      </c>
      <c r="P22" s="1221">
        <v>30.417607465263643</v>
      </c>
      <c r="Q22" s="1221">
        <v>34.63521674578999</v>
      </c>
      <c r="R22" s="1221">
        <v>29.338405366975341</v>
      </c>
      <c r="S22" s="1221">
        <v>30.522493843871317</v>
      </c>
      <c r="T22" s="1183">
        <v>32.151765576591316</v>
      </c>
      <c r="U22" s="1183">
        <v>27.832854276866318</v>
      </c>
      <c r="V22" s="1183">
        <v>28.625448953340513</v>
      </c>
      <c r="W22" s="1183">
        <v>29.481479847697827</v>
      </c>
      <c r="X22" s="1183">
        <v>29.493477912172537</v>
      </c>
    </row>
    <row r="23" spans="1:25">
      <c r="A23" s="1220" t="s">
        <v>449</v>
      </c>
      <c r="B23" s="1153">
        <v>38.424939759823523</v>
      </c>
      <c r="C23" s="1153">
        <v>41.572436777268067</v>
      </c>
      <c r="D23" s="1153">
        <v>40.814101082809572</v>
      </c>
      <c r="E23" s="1153">
        <v>38.709923611105602</v>
      </c>
      <c r="F23" s="1153">
        <v>35.520759450508876</v>
      </c>
      <c r="G23" s="1153">
        <v>34.811293401300176</v>
      </c>
      <c r="H23" s="1153">
        <v>39.593513346340274</v>
      </c>
      <c r="I23" s="1153">
        <v>36.738682099008678</v>
      </c>
      <c r="J23" s="1153">
        <v>37.445990207482993</v>
      </c>
      <c r="K23" s="1153">
        <v>35.553421365479551</v>
      </c>
      <c r="L23" s="1153">
        <v>34.806302702978236</v>
      </c>
      <c r="M23" s="1153">
        <v>35.669962263669674</v>
      </c>
      <c r="N23" s="1153">
        <v>30.591431743638463</v>
      </c>
      <c r="O23" s="1153">
        <v>33.977902392089241</v>
      </c>
      <c r="P23" s="1153">
        <v>33.310563694885801</v>
      </c>
      <c r="Q23" s="1153">
        <v>35.948115363547707</v>
      </c>
      <c r="R23" s="1153">
        <v>32.757951394460008</v>
      </c>
      <c r="S23" s="1153">
        <v>32.868054900311954</v>
      </c>
      <c r="T23" s="1183">
        <v>33.629559266452652</v>
      </c>
      <c r="U23" s="1183">
        <v>29.420205417876254</v>
      </c>
      <c r="V23" s="1183">
        <v>30.794477476021299</v>
      </c>
      <c r="W23" s="1183">
        <v>31.190385464491516</v>
      </c>
      <c r="X23" s="1183">
        <v>30.922787905517698</v>
      </c>
    </row>
    <row r="24" spans="1:25" ht="12.75" customHeight="1">
      <c r="A24" s="133" t="s">
        <v>450</v>
      </c>
      <c r="B24" s="1153">
        <v>26.129796057212886</v>
      </c>
      <c r="C24" s="1153">
        <v>27.52304673484614</v>
      </c>
      <c r="D24" s="1153">
        <v>27.491127394966764</v>
      </c>
      <c r="E24" s="1153">
        <v>27.445860604633758</v>
      </c>
      <c r="F24" s="1153">
        <v>27.028448561944863</v>
      </c>
      <c r="G24" s="1153">
        <v>26.993128271805539</v>
      </c>
      <c r="H24" s="1153">
        <v>29.80282454094737</v>
      </c>
      <c r="I24" s="1153">
        <v>28.156709224163276</v>
      </c>
      <c r="J24" s="1153">
        <v>30.178193749775776</v>
      </c>
      <c r="K24" s="1153">
        <v>31.391816305759491</v>
      </c>
      <c r="L24" s="1153">
        <v>31.240344363883917</v>
      </c>
      <c r="M24" s="1153">
        <v>31.417257084986428</v>
      </c>
      <c r="N24" s="1153">
        <v>26.853202795610486</v>
      </c>
      <c r="O24" s="1153">
        <v>30.220926472404191</v>
      </c>
      <c r="P24" s="1153">
        <v>29.365856489013368</v>
      </c>
      <c r="Q24" s="1153">
        <v>32.042328911238371</v>
      </c>
      <c r="R24" s="1153">
        <v>27.534338723780841</v>
      </c>
      <c r="S24" s="1153">
        <v>29.293283497386472</v>
      </c>
      <c r="T24" s="1183">
        <v>30.572938598891312</v>
      </c>
      <c r="U24" s="1183">
        <v>25.890773784880896</v>
      </c>
      <c r="V24" s="1183">
        <v>29.108898286637096</v>
      </c>
      <c r="W24" s="1183">
        <v>30.30179210805855</v>
      </c>
      <c r="X24" s="1183">
        <v>30.15990668307834</v>
      </c>
    </row>
    <row r="25" spans="1:25" ht="20.25" customHeight="1">
      <c r="A25" s="133" t="s">
        <v>777</v>
      </c>
      <c r="B25" s="1153">
        <v>32.65345770267259</v>
      </c>
      <c r="C25" s="1153">
        <v>35.479716197622409</v>
      </c>
      <c r="D25" s="1153">
        <v>35.014212567869514</v>
      </c>
      <c r="E25" s="1153">
        <v>34.155630340251271</v>
      </c>
      <c r="F25" s="1153">
        <v>32.08524729771861</v>
      </c>
      <c r="G25" s="1153">
        <v>31.725169341059555</v>
      </c>
      <c r="H25" s="1153">
        <v>34.614479804789347</v>
      </c>
      <c r="I25" s="1153">
        <v>32.958317287414495</v>
      </c>
      <c r="J25" s="1153">
        <v>33.718001134315912</v>
      </c>
      <c r="K25" s="1153">
        <v>32.338140756423734</v>
      </c>
      <c r="L25" s="1153">
        <v>31.852270490058409</v>
      </c>
      <c r="M25" s="1153">
        <v>32.303789735596467</v>
      </c>
      <c r="N25" s="1153">
        <v>27.886183229661416</v>
      </c>
      <c r="O25" s="1153">
        <v>31.674484935490916</v>
      </c>
      <c r="P25" s="1153">
        <v>30.785783549913724</v>
      </c>
      <c r="Q25" s="1153">
        <v>33.327457115933818</v>
      </c>
      <c r="R25" s="1153">
        <v>29.06814619772274</v>
      </c>
      <c r="S25" s="1153">
        <v>30.182568094699228</v>
      </c>
      <c r="T25" s="1153">
        <v>31.69385244141256</v>
      </c>
      <c r="U25" s="1153">
        <v>27.018687554799644</v>
      </c>
      <c r="V25" s="1153">
        <v>28.176673208375039</v>
      </c>
      <c r="W25" s="1153">
        <v>28.856179462279112</v>
      </c>
      <c r="X25" s="1153">
        <v>29.392584096259188</v>
      </c>
    </row>
    <row r="26" spans="1:25">
      <c r="A26" s="1066"/>
      <c r="B26" s="218"/>
      <c r="C26" s="218"/>
      <c r="D26" s="218"/>
      <c r="E26" s="218"/>
      <c r="F26" s="218"/>
      <c r="G26" s="218"/>
      <c r="H26" s="218"/>
      <c r="I26" s="218"/>
      <c r="J26" s="218"/>
      <c r="K26" s="218"/>
      <c r="L26" s="218"/>
      <c r="M26" s="218"/>
      <c r="N26" s="218"/>
      <c r="O26" s="218"/>
      <c r="P26" s="218"/>
      <c r="Q26" s="218"/>
      <c r="R26" s="218"/>
      <c r="S26" s="218"/>
      <c r="T26" s="218"/>
      <c r="U26" s="218"/>
      <c r="V26" s="218"/>
      <c r="W26" s="218"/>
      <c r="X26" s="218"/>
    </row>
    <row r="27" spans="1:25" ht="12.75" customHeight="1">
      <c r="A27" s="1066"/>
      <c r="B27" s="1298" t="s">
        <v>1640</v>
      </c>
      <c r="C27" s="1298"/>
      <c r="D27" s="1298"/>
      <c r="E27" s="1298"/>
      <c r="F27" s="1298"/>
      <c r="G27" s="1298"/>
      <c r="H27" s="1298" t="s">
        <v>1640</v>
      </c>
      <c r="I27" s="1298"/>
      <c r="J27" s="1298"/>
      <c r="K27" s="1298"/>
      <c r="L27" s="1298"/>
      <c r="M27" s="1298"/>
      <c r="N27" s="1298" t="s">
        <v>1640</v>
      </c>
      <c r="O27" s="1298"/>
      <c r="P27" s="1298"/>
      <c r="Q27" s="1298"/>
      <c r="R27" s="1298"/>
      <c r="S27" s="1298"/>
      <c r="T27" s="1298" t="s">
        <v>1640</v>
      </c>
      <c r="U27" s="1298"/>
      <c r="V27" s="1298"/>
      <c r="W27" s="1298"/>
      <c r="X27" s="1298"/>
      <c r="Y27" s="1298"/>
    </row>
    <row r="28" spans="1:25" ht="12.75" customHeight="1">
      <c r="A28" s="1066"/>
      <c r="B28" s="1216"/>
      <c r="C28" s="1216"/>
      <c r="D28" s="1216"/>
      <c r="E28" s="1216"/>
      <c r="F28" s="1216"/>
      <c r="G28" s="1216"/>
      <c r="H28" s="1216"/>
      <c r="I28" s="1216"/>
      <c r="J28" s="1216"/>
      <c r="K28" s="1216"/>
      <c r="L28" s="1216"/>
      <c r="M28" s="1216"/>
      <c r="N28" s="1216"/>
      <c r="O28" s="1216"/>
      <c r="P28" s="1216"/>
      <c r="Q28" s="1216"/>
      <c r="R28" s="1216"/>
      <c r="S28" s="1216"/>
      <c r="T28" s="1216"/>
      <c r="U28" s="1216"/>
      <c r="V28" s="1216"/>
      <c r="W28" s="1216"/>
      <c r="X28" s="1216"/>
    </row>
    <row r="29" spans="1:25">
      <c r="A29" s="1220" t="s">
        <v>435</v>
      </c>
      <c r="B29" s="218">
        <v>100</v>
      </c>
      <c r="C29" s="1217">
        <v>108.3130577460653</v>
      </c>
      <c r="D29" s="1217">
        <v>108.60828970849532</v>
      </c>
      <c r="E29" s="1217">
        <v>109.41563003924173</v>
      </c>
      <c r="F29" s="1217">
        <v>106.32800438622611</v>
      </c>
      <c r="G29" s="1217">
        <v>100.36743172354502</v>
      </c>
      <c r="H29" s="1217">
        <v>111.42153962720734</v>
      </c>
      <c r="I29" s="1217">
        <v>97.367551977113692</v>
      </c>
      <c r="J29" s="1217">
        <v>106.75364340570907</v>
      </c>
      <c r="K29" s="1217">
        <v>105.20086379737326</v>
      </c>
      <c r="L29" s="1217">
        <v>111.40507185162114</v>
      </c>
      <c r="M29" s="1217">
        <v>112.5732018589968</v>
      </c>
      <c r="N29" s="1217">
        <v>89.373693086821504</v>
      </c>
      <c r="O29" s="1217">
        <v>106.11971165235154</v>
      </c>
      <c r="P29" s="1217">
        <v>100.08857365119106</v>
      </c>
      <c r="Q29" s="1217">
        <v>104.22333513990272</v>
      </c>
      <c r="R29" s="1217">
        <v>92.426695453026582</v>
      </c>
      <c r="S29" s="1217">
        <v>89.47296077444625</v>
      </c>
      <c r="T29" s="1217">
        <v>93.568964470564936</v>
      </c>
      <c r="U29" s="1217">
        <v>79.227796836091287</v>
      </c>
      <c r="V29" s="1217">
        <v>82.970807666495688</v>
      </c>
      <c r="W29" s="1217">
        <v>86.775942175033578</v>
      </c>
      <c r="X29" s="1217">
        <v>86.799169970990775</v>
      </c>
    </row>
    <row r="30" spans="1:25" ht="12.75" customHeight="1">
      <c r="A30" s="133" t="s">
        <v>436</v>
      </c>
      <c r="B30" s="218">
        <v>100</v>
      </c>
      <c r="C30" s="1217">
        <v>107.34715031411686</v>
      </c>
      <c r="D30" s="1217">
        <v>105.58423932822227</v>
      </c>
      <c r="E30" s="1217">
        <v>105.71494039669376</v>
      </c>
      <c r="F30" s="1217">
        <v>100.74336389323054</v>
      </c>
      <c r="G30" s="1217">
        <v>98.682764577932886</v>
      </c>
      <c r="H30" s="1217">
        <v>108.24851700470852</v>
      </c>
      <c r="I30" s="1217">
        <v>102.76956561231734</v>
      </c>
      <c r="J30" s="1217">
        <v>104.98024644035083</v>
      </c>
      <c r="K30" s="1217">
        <v>97.294591437319298</v>
      </c>
      <c r="L30" s="1217">
        <v>92.322149618577654</v>
      </c>
      <c r="M30" s="1217">
        <v>97.078974762871468</v>
      </c>
      <c r="N30" s="1217">
        <v>74.987348042295238</v>
      </c>
      <c r="O30" s="1217">
        <v>92.485401681655404</v>
      </c>
      <c r="P30" s="1217">
        <v>86.363216817921582</v>
      </c>
      <c r="Q30" s="1217">
        <v>100.6576154499016</v>
      </c>
      <c r="R30" s="1217">
        <v>91.252976123648949</v>
      </c>
      <c r="S30" s="1217">
        <v>93.157907855473056</v>
      </c>
      <c r="T30" s="1217">
        <v>93.141685318750064</v>
      </c>
      <c r="U30" s="1217">
        <v>81.41202932684773</v>
      </c>
      <c r="V30" s="1217">
        <v>83.373342080498801</v>
      </c>
      <c r="W30" s="1217">
        <v>88.607179839250747</v>
      </c>
      <c r="X30" s="1217">
        <v>93.645425942457848</v>
      </c>
    </row>
    <row r="31" spans="1:25" ht="12.75" customHeight="1">
      <c r="A31" s="133" t="s">
        <v>437</v>
      </c>
      <c r="B31" s="218">
        <v>100</v>
      </c>
      <c r="C31" s="1217">
        <v>106.80263140629842</v>
      </c>
      <c r="D31" s="1217">
        <v>106.09301425917501</v>
      </c>
      <c r="E31" s="1217">
        <v>107.48270748916472</v>
      </c>
      <c r="F31" s="1217">
        <v>110.4401699090084</v>
      </c>
      <c r="G31" s="1217">
        <v>112.759205129715</v>
      </c>
      <c r="H31" s="1217">
        <v>119.30006196768346</v>
      </c>
      <c r="I31" s="1217">
        <v>111.68903840862312</v>
      </c>
      <c r="J31" s="1217">
        <v>122.9984758086639</v>
      </c>
      <c r="K31" s="1217">
        <v>118.52676065401357</v>
      </c>
      <c r="L31" s="1217">
        <v>115.69726302985983</v>
      </c>
      <c r="M31" s="1217">
        <v>114.18929318411517</v>
      </c>
      <c r="N31" s="1217">
        <v>91.368556731713738</v>
      </c>
      <c r="O31" s="1217">
        <v>103.24510562769875</v>
      </c>
      <c r="P31" s="1217">
        <v>102.508395696216</v>
      </c>
      <c r="Q31" s="1217">
        <v>112.80903736707666</v>
      </c>
      <c r="R31" s="1217">
        <v>92.990692398002665</v>
      </c>
      <c r="S31" s="1217">
        <v>100.79662115268009</v>
      </c>
      <c r="T31" s="1217">
        <v>98.2339973279025</v>
      </c>
      <c r="U31" s="1217">
        <v>81.515900662385562</v>
      </c>
      <c r="V31" s="1217">
        <v>80.72722309066198</v>
      </c>
      <c r="W31" s="1217">
        <v>82.86450906735223</v>
      </c>
      <c r="X31" s="1217">
        <v>66.452069992894053</v>
      </c>
    </row>
    <row r="32" spans="1:25" ht="12.75" customHeight="1">
      <c r="A32" s="133" t="s">
        <v>438</v>
      </c>
      <c r="B32" s="218">
        <v>100</v>
      </c>
      <c r="C32" s="1217">
        <v>103.85164939382601</v>
      </c>
      <c r="D32" s="1217">
        <v>113.70004630903988</v>
      </c>
      <c r="E32" s="1217">
        <v>112.02657623900851</v>
      </c>
      <c r="F32" s="1217">
        <v>93.925434838363444</v>
      </c>
      <c r="G32" s="1217">
        <v>103.10540367974075</v>
      </c>
      <c r="H32" s="1217">
        <v>107.94049673518053</v>
      </c>
      <c r="I32" s="1217">
        <v>93.621716745143559</v>
      </c>
      <c r="J32" s="1217">
        <v>108.81128940640814</v>
      </c>
      <c r="K32" s="1217">
        <v>104.14019986663597</v>
      </c>
      <c r="L32" s="1217">
        <v>100.28240793370126</v>
      </c>
      <c r="M32" s="1217">
        <v>125.32598925683732</v>
      </c>
      <c r="N32" s="1217">
        <v>110.33344857046407</v>
      </c>
      <c r="O32" s="1217">
        <v>119.10142367180269</v>
      </c>
      <c r="P32" s="1217">
        <v>119.29424753454281</v>
      </c>
      <c r="Q32" s="1217">
        <v>130.49476651835258</v>
      </c>
      <c r="R32" s="1217">
        <v>115.86384872697886</v>
      </c>
      <c r="S32" s="1217">
        <v>119.68286845506577</v>
      </c>
      <c r="T32" s="1217">
        <v>126.66206365393271</v>
      </c>
      <c r="U32" s="1217">
        <v>111.92036615490733</v>
      </c>
      <c r="V32" s="1217">
        <v>127.70168936716732</v>
      </c>
      <c r="W32" s="1217">
        <v>132.57630965745213</v>
      </c>
      <c r="X32" s="1217">
        <v>130.47803834016952</v>
      </c>
    </row>
    <row r="33" spans="1:24" ht="12.75" customHeight="1">
      <c r="A33" s="133" t="s">
        <v>439</v>
      </c>
      <c r="B33" s="218">
        <v>100</v>
      </c>
      <c r="C33" s="1217">
        <v>112.42959417803608</v>
      </c>
      <c r="D33" s="1217">
        <v>113.93316490148619</v>
      </c>
      <c r="E33" s="1217">
        <v>94.284022837276325</v>
      </c>
      <c r="F33" s="1217">
        <v>96.797366870305055</v>
      </c>
      <c r="G33" s="1217">
        <v>88.621042828235204</v>
      </c>
      <c r="H33" s="1217">
        <v>99.920964451375681</v>
      </c>
      <c r="I33" s="1217">
        <v>97.898992486928108</v>
      </c>
      <c r="J33" s="1217">
        <v>90.916763932662334</v>
      </c>
      <c r="K33" s="1217">
        <v>86.526396708772751</v>
      </c>
      <c r="L33" s="1217">
        <v>80.635574360018353</v>
      </c>
      <c r="M33" s="1217">
        <v>81.883690881486729</v>
      </c>
      <c r="N33" s="1217">
        <v>69.73368509519581</v>
      </c>
      <c r="O33" s="1217">
        <v>77.721666995084476</v>
      </c>
      <c r="P33" s="1217">
        <v>78.379812095103588</v>
      </c>
      <c r="Q33" s="1217">
        <v>83.554951909163108</v>
      </c>
      <c r="R33" s="1217">
        <v>67.298423273383463</v>
      </c>
      <c r="S33" s="1217">
        <v>62.331642030570599</v>
      </c>
      <c r="T33" s="1217">
        <v>74.534229147425265</v>
      </c>
      <c r="U33" s="1217">
        <v>59.400793350808058</v>
      </c>
      <c r="V33" s="1217">
        <v>83.453430271673668</v>
      </c>
      <c r="W33" s="1217">
        <v>88.864025856256006</v>
      </c>
      <c r="X33" s="1217">
        <v>87.303708321938515</v>
      </c>
    </row>
    <row r="34" spans="1:24" ht="12.75" customHeight="1">
      <c r="A34" s="133" t="s">
        <v>440</v>
      </c>
      <c r="B34" s="218">
        <v>100</v>
      </c>
      <c r="C34" s="1217">
        <v>110.94578313475569</v>
      </c>
      <c r="D34" s="1217">
        <v>104.59538185893693</v>
      </c>
      <c r="E34" s="1217" t="s">
        <v>356</v>
      </c>
      <c r="F34" s="1217" t="s">
        <v>356</v>
      </c>
      <c r="G34" s="1217" t="s">
        <v>356</v>
      </c>
      <c r="H34" s="1217" t="s">
        <v>356</v>
      </c>
      <c r="I34" s="1217" t="s">
        <v>356</v>
      </c>
      <c r="J34" s="1217">
        <v>84.981946859263033</v>
      </c>
      <c r="K34" s="1217">
        <v>82.748048319778235</v>
      </c>
      <c r="L34" s="1217">
        <v>82.371964468309386</v>
      </c>
      <c r="M34" s="1217">
        <v>83.586660163143947</v>
      </c>
      <c r="N34" s="1217">
        <v>74.591923104183124</v>
      </c>
      <c r="O34" s="1217">
        <v>82.384849019259164</v>
      </c>
      <c r="P34" s="1217">
        <v>79.374764238709105</v>
      </c>
      <c r="Q34" s="1217">
        <v>82.977301706100192</v>
      </c>
      <c r="R34" s="1217">
        <v>73.575006831675324</v>
      </c>
      <c r="S34" s="1217">
        <v>72.424008334864396</v>
      </c>
      <c r="T34" s="1217">
        <v>73.445777532741204</v>
      </c>
      <c r="U34" s="1217">
        <v>57.396896171077316</v>
      </c>
      <c r="V34" s="1217">
        <v>58.551793814578303</v>
      </c>
      <c r="W34" s="1217">
        <v>59.884321630657119</v>
      </c>
      <c r="X34" s="1217">
        <v>59.025030689723792</v>
      </c>
    </row>
    <row r="35" spans="1:24" ht="12.75" customHeight="1">
      <c r="A35" s="133" t="s">
        <v>441</v>
      </c>
      <c r="B35" s="218">
        <v>100</v>
      </c>
      <c r="C35" s="1217">
        <v>110.32528332332451</v>
      </c>
      <c r="D35" s="1217">
        <v>105.84338835972002</v>
      </c>
      <c r="E35" s="1217">
        <v>102.23643118238004</v>
      </c>
      <c r="F35" s="1217">
        <v>94.387555749240576</v>
      </c>
      <c r="G35" s="1217">
        <v>102.7313476585708</v>
      </c>
      <c r="H35" s="1217">
        <v>113.30682614355183</v>
      </c>
      <c r="I35" s="1217">
        <v>106.4549624772249</v>
      </c>
      <c r="J35" s="1217">
        <v>104.68958353745346</v>
      </c>
      <c r="K35" s="1217">
        <v>101.8362416074503</v>
      </c>
      <c r="L35" s="1217">
        <v>100.19156055006111</v>
      </c>
      <c r="M35" s="1217">
        <v>100.67810472646173</v>
      </c>
      <c r="N35" s="1217">
        <v>85.75946401257535</v>
      </c>
      <c r="O35" s="1217">
        <v>99.762457967223312</v>
      </c>
      <c r="P35" s="1217">
        <v>98.468274392086641</v>
      </c>
      <c r="Q35" s="1217">
        <v>100.7848502499922</v>
      </c>
      <c r="R35" s="1217">
        <v>89.475337274301268</v>
      </c>
      <c r="S35" s="1217">
        <v>89.17181625747584</v>
      </c>
      <c r="T35" s="1217">
        <v>94.00601850108184</v>
      </c>
      <c r="U35" s="1217">
        <v>85.23700744915979</v>
      </c>
      <c r="V35" s="1217">
        <v>82.393097520700394</v>
      </c>
      <c r="W35" s="1217">
        <v>87.234782862389665</v>
      </c>
      <c r="X35" s="1217">
        <v>85.732036661294686</v>
      </c>
    </row>
    <row r="36" spans="1:24">
      <c r="A36" s="1220" t="s">
        <v>442</v>
      </c>
      <c r="B36" s="218">
        <v>100</v>
      </c>
      <c r="C36" s="1217">
        <v>115.5013439952844</v>
      </c>
      <c r="D36" s="1217">
        <v>110.90010517542454</v>
      </c>
      <c r="E36" s="1217">
        <v>104.98150103932866</v>
      </c>
      <c r="F36" s="1217">
        <v>105.19677543502928</v>
      </c>
      <c r="G36" s="1217">
        <v>99.798390022299017</v>
      </c>
      <c r="H36" s="1217">
        <v>111.38777082371945</v>
      </c>
      <c r="I36" s="1217">
        <v>103.60549190107584</v>
      </c>
      <c r="J36" s="1217">
        <v>108.11708749789577</v>
      </c>
      <c r="K36" s="1217">
        <v>107.50566284325538</v>
      </c>
      <c r="L36" s="1217">
        <v>110.0875112378785</v>
      </c>
      <c r="M36" s="1217">
        <v>109.9137492254326</v>
      </c>
      <c r="N36" s="1217">
        <v>95.368724207838412</v>
      </c>
      <c r="O36" s="1217">
        <v>109.89879109736211</v>
      </c>
      <c r="P36" s="1217">
        <v>112.55555177548509</v>
      </c>
      <c r="Q36" s="1217">
        <v>124.4108761748723</v>
      </c>
      <c r="R36" s="1217">
        <v>104.45710688554797</v>
      </c>
      <c r="S36" s="1217">
        <v>115.23750616466887</v>
      </c>
      <c r="T36" s="1217">
        <v>112.06591595226946</v>
      </c>
      <c r="U36" s="1217">
        <v>105.09692670791217</v>
      </c>
      <c r="V36" s="1217">
        <v>103.48235210254644</v>
      </c>
      <c r="W36" s="1217">
        <v>107.41445050430289</v>
      </c>
      <c r="X36" s="1217" t="s">
        <v>358</v>
      </c>
    </row>
    <row r="37" spans="1:24">
      <c r="A37" s="133" t="s">
        <v>443</v>
      </c>
      <c r="B37" s="218" t="s">
        <v>356</v>
      </c>
      <c r="C37" s="1217" t="s">
        <v>356</v>
      </c>
      <c r="D37" s="1217" t="s">
        <v>356</v>
      </c>
      <c r="E37" s="1217" t="s">
        <v>356</v>
      </c>
      <c r="F37" s="1217" t="s">
        <v>356</v>
      </c>
      <c r="G37" s="1217" t="s">
        <v>356</v>
      </c>
      <c r="H37" s="1217" t="s">
        <v>356</v>
      </c>
      <c r="I37" s="1217" t="s">
        <v>356</v>
      </c>
      <c r="J37" s="1217" t="s">
        <v>356</v>
      </c>
      <c r="K37" s="1217" t="s">
        <v>356</v>
      </c>
      <c r="L37" s="1217" t="s">
        <v>356</v>
      </c>
      <c r="M37" s="1217" t="s">
        <v>356</v>
      </c>
      <c r="N37" s="1217" t="s">
        <v>356</v>
      </c>
      <c r="O37" s="1217" t="s">
        <v>356</v>
      </c>
      <c r="P37" s="1217" t="s">
        <v>356</v>
      </c>
      <c r="Q37" s="1217" t="s">
        <v>356</v>
      </c>
      <c r="R37" s="1217" t="s">
        <v>356</v>
      </c>
      <c r="S37" s="1217" t="s">
        <v>356</v>
      </c>
      <c r="T37" s="1217" t="s">
        <v>356</v>
      </c>
      <c r="U37" s="1217" t="s">
        <v>356</v>
      </c>
      <c r="V37" s="1217" t="s">
        <v>356</v>
      </c>
      <c r="W37" s="1217" t="s">
        <v>356</v>
      </c>
      <c r="X37" s="1217" t="s">
        <v>356</v>
      </c>
    </row>
    <row r="38" spans="1:24">
      <c r="A38" s="1220" t="s">
        <v>444</v>
      </c>
      <c r="B38" s="218">
        <v>100</v>
      </c>
      <c r="C38" s="1217">
        <v>107.57797946423777</v>
      </c>
      <c r="D38" s="1217">
        <v>103.80733380490116</v>
      </c>
      <c r="E38" s="1217">
        <v>101.50312888589306</v>
      </c>
      <c r="F38" s="1217">
        <v>95.898479145192155</v>
      </c>
      <c r="G38" s="1217">
        <v>93.744938900725856</v>
      </c>
      <c r="H38" s="1217">
        <v>101.79439341951984</v>
      </c>
      <c r="I38" s="1217">
        <v>92.093103502990914</v>
      </c>
      <c r="J38" s="1217">
        <v>80.018825242971602</v>
      </c>
      <c r="K38" s="1217">
        <v>86.548115678151234</v>
      </c>
      <c r="L38" s="1217">
        <v>82.346483898130202</v>
      </c>
      <c r="M38" s="1217">
        <v>83.671413126106771</v>
      </c>
      <c r="N38" s="1217">
        <v>79.587211857006125</v>
      </c>
      <c r="O38" s="1217">
        <v>88.761933045168263</v>
      </c>
      <c r="P38" s="1217">
        <v>81.665144893137736</v>
      </c>
      <c r="Q38" s="1217">
        <v>90.207669139225828</v>
      </c>
      <c r="R38" s="1217">
        <v>76.940528181729988</v>
      </c>
      <c r="S38" s="1217">
        <v>79.41690232589977</v>
      </c>
      <c r="T38" s="1217">
        <v>83.878467054233383</v>
      </c>
      <c r="U38" s="1217">
        <v>76.492262094820788</v>
      </c>
      <c r="V38" s="1217">
        <v>75.046202594319183</v>
      </c>
      <c r="W38" s="1217">
        <v>76.922570806660076</v>
      </c>
      <c r="X38" s="1217">
        <v>74.165699373623326</v>
      </c>
    </row>
    <row r="39" spans="1:24">
      <c r="A39" s="718" t="s">
        <v>445</v>
      </c>
      <c r="B39" s="218">
        <v>100</v>
      </c>
      <c r="C39" s="1217">
        <v>112.1124898006628</v>
      </c>
      <c r="D39" s="1217">
        <v>112.24677225316613</v>
      </c>
      <c r="E39" s="1217">
        <v>109.94560837583242</v>
      </c>
      <c r="F39" s="1217">
        <v>104.62870217269271</v>
      </c>
      <c r="G39" s="1217">
        <v>96.867912254621231</v>
      </c>
      <c r="H39" s="1217">
        <v>108.52389563367839</v>
      </c>
      <c r="I39" s="1217">
        <v>104.64820911797628</v>
      </c>
      <c r="J39" s="1217">
        <v>99.207602080989105</v>
      </c>
      <c r="K39" s="1217">
        <v>105.87081820727337</v>
      </c>
      <c r="L39" s="1217">
        <v>105.94573316198814</v>
      </c>
      <c r="M39" s="1217">
        <v>108.45888647534845</v>
      </c>
      <c r="N39" s="1217">
        <v>90.139294284998272</v>
      </c>
      <c r="O39" s="1217">
        <v>103.72484616759483</v>
      </c>
      <c r="P39" s="1217">
        <v>99.558704606626847</v>
      </c>
      <c r="Q39" s="1217">
        <v>108.18130725051293</v>
      </c>
      <c r="R39" s="1217">
        <v>89.30465675360027</v>
      </c>
      <c r="S39" s="1217">
        <v>88.693032571401559</v>
      </c>
      <c r="T39" s="1217">
        <v>90.945607941638357</v>
      </c>
      <c r="U39" s="1217">
        <v>82.983709140226694</v>
      </c>
      <c r="V39" s="1217">
        <v>87.089428431906953</v>
      </c>
      <c r="W39" s="1217">
        <v>91.552019165081404</v>
      </c>
      <c r="X39" s="1217">
        <v>92.176567434150243</v>
      </c>
    </row>
    <row r="40" spans="1:24" ht="12.75" customHeight="1">
      <c r="A40" s="133" t="s">
        <v>446</v>
      </c>
      <c r="B40" s="218">
        <v>100</v>
      </c>
      <c r="C40" s="1217">
        <v>111.0142770791151</v>
      </c>
      <c r="D40" s="1217">
        <v>113.24103921361196</v>
      </c>
      <c r="E40" s="1217">
        <v>106.682833456978</v>
      </c>
      <c r="F40" s="1217">
        <v>104.12019512793734</v>
      </c>
      <c r="G40" s="1217">
        <v>92.635610348403432</v>
      </c>
      <c r="H40" s="1217">
        <v>96.140927510197756</v>
      </c>
      <c r="I40" s="1217">
        <v>104.37093005990255</v>
      </c>
      <c r="J40" s="1217">
        <v>108.94121609117138</v>
      </c>
      <c r="K40" s="1217">
        <v>106.74960167418325</v>
      </c>
      <c r="L40" s="1217">
        <v>104.31847280167254</v>
      </c>
      <c r="M40" s="1217">
        <v>103.90700385257634</v>
      </c>
      <c r="N40" s="1217">
        <v>85.842434075813827</v>
      </c>
      <c r="O40" s="1217">
        <v>100.55460776897465</v>
      </c>
      <c r="P40" s="1217">
        <v>95.13647586028668</v>
      </c>
      <c r="Q40" s="1217">
        <v>96.330689018822753</v>
      </c>
      <c r="R40" s="1217">
        <v>88.208152906613975</v>
      </c>
      <c r="S40" s="1217">
        <v>98.480460862066067</v>
      </c>
      <c r="T40" s="1217">
        <v>94.930484634366763</v>
      </c>
      <c r="U40" s="1217">
        <v>81.382901777323312</v>
      </c>
      <c r="V40" s="1217">
        <v>86.116412537584623</v>
      </c>
      <c r="W40" s="1217">
        <v>87.229718566394297</v>
      </c>
      <c r="X40" s="1217" t="s">
        <v>358</v>
      </c>
    </row>
    <row r="41" spans="1:24" ht="12.75" customHeight="1">
      <c r="A41" s="133" t="s">
        <v>447</v>
      </c>
      <c r="B41" s="218">
        <v>100</v>
      </c>
      <c r="C41" s="1217">
        <v>108.69006937122914</v>
      </c>
      <c r="D41" s="1217">
        <v>109.22534094130236</v>
      </c>
      <c r="E41" s="1217">
        <v>107.77016834122573</v>
      </c>
      <c r="F41" s="1217">
        <v>106.38085262988086</v>
      </c>
      <c r="G41" s="1217">
        <v>104.77645317302714</v>
      </c>
      <c r="H41" s="1217">
        <v>112.55052411692776</v>
      </c>
      <c r="I41" s="1217">
        <v>114.65035796965924</v>
      </c>
      <c r="J41" s="1217">
        <v>119.51107386112811</v>
      </c>
      <c r="K41" s="1217">
        <v>120.60738986083291</v>
      </c>
      <c r="L41" s="1217">
        <v>116.50076276550827</v>
      </c>
      <c r="M41" s="1217">
        <v>126.07866773276631</v>
      </c>
      <c r="N41" s="1217">
        <v>109.21682251566298</v>
      </c>
      <c r="O41" s="1217">
        <v>124.60470749039898</v>
      </c>
      <c r="P41" s="1217">
        <v>124.4315522730744</v>
      </c>
      <c r="Q41" s="1217">
        <v>134.89057130832595</v>
      </c>
      <c r="R41" s="1217">
        <v>113.79761540681834</v>
      </c>
      <c r="S41" s="1217">
        <v>123.74906014370835</v>
      </c>
      <c r="T41" s="1217">
        <v>131.0435870319603</v>
      </c>
      <c r="U41" s="1217">
        <v>112.68594175435346</v>
      </c>
      <c r="V41" s="1217">
        <v>115.43123872721756</v>
      </c>
      <c r="W41" s="1217">
        <v>119.03023274379869</v>
      </c>
      <c r="X41" s="1217">
        <v>121.78529130926452</v>
      </c>
    </row>
    <row r="42" spans="1:24">
      <c r="A42" s="1220" t="s">
        <v>448</v>
      </c>
      <c r="B42" s="218">
        <v>100</v>
      </c>
      <c r="C42" s="1217">
        <v>113.31616525319821</v>
      </c>
      <c r="D42" s="1217">
        <v>92.984262227410596</v>
      </c>
      <c r="E42" s="1217">
        <v>85.242425038071772</v>
      </c>
      <c r="F42" s="1217">
        <v>81.611043024375746</v>
      </c>
      <c r="G42" s="1217">
        <v>92.958822521718503</v>
      </c>
      <c r="H42" s="1217">
        <v>103.91200393054602</v>
      </c>
      <c r="I42" s="1217">
        <v>99.319190003307497</v>
      </c>
      <c r="J42" s="1217">
        <v>100.69433029987592</v>
      </c>
      <c r="K42" s="1217">
        <v>90.489911718385997</v>
      </c>
      <c r="L42" s="1217">
        <v>90.460774886894583</v>
      </c>
      <c r="M42" s="1217">
        <v>101.82401285269466</v>
      </c>
      <c r="N42" s="1217">
        <v>88.00870930466877</v>
      </c>
      <c r="O42" s="1217">
        <v>97.931414067543173</v>
      </c>
      <c r="P42" s="1217">
        <v>97.146097731298113</v>
      </c>
      <c r="Q42" s="1217">
        <v>110.61606849827379</v>
      </c>
      <c r="R42" s="1217">
        <v>93.699400859038747</v>
      </c>
      <c r="S42" s="1217">
        <v>97.481078133637084</v>
      </c>
      <c r="T42" s="1217">
        <v>102.68455743944405</v>
      </c>
      <c r="U42" s="1217">
        <v>88.891053801952879</v>
      </c>
      <c r="V42" s="1217">
        <v>91.422399503287153</v>
      </c>
      <c r="W42" s="1217">
        <v>94.156344341625058</v>
      </c>
      <c r="X42" s="1217">
        <v>94.194663106352948</v>
      </c>
    </row>
    <row r="43" spans="1:24">
      <c r="A43" s="1220" t="s">
        <v>449</v>
      </c>
      <c r="B43" s="218">
        <v>100</v>
      </c>
      <c r="C43" s="1217">
        <v>108.19128679737193</v>
      </c>
      <c r="D43" s="1217">
        <v>106.21773602748523</v>
      </c>
      <c r="E43" s="1217">
        <v>100.74166375552799</v>
      </c>
      <c r="F43" s="1217">
        <v>92.441939200250332</v>
      </c>
      <c r="G43" s="1217">
        <v>90.595570530206231</v>
      </c>
      <c r="H43" s="1217">
        <v>103.04118521413686</v>
      </c>
      <c r="I43" s="1217">
        <v>95.611554184977621</v>
      </c>
      <c r="J43" s="1217">
        <v>97.452306865125905</v>
      </c>
      <c r="K43" s="1217">
        <v>92.526941064078429</v>
      </c>
      <c r="L43" s="1217">
        <v>90.582582355460517</v>
      </c>
      <c r="M43" s="1217">
        <v>92.830236004600309</v>
      </c>
      <c r="N43" s="1217">
        <v>79.61348003367425</v>
      </c>
      <c r="O43" s="1217">
        <v>88.426690072826005</v>
      </c>
      <c r="P43" s="1217">
        <v>86.689956843380074</v>
      </c>
      <c r="Q43" s="1217">
        <v>93.554122890608809</v>
      </c>
      <c r="R43" s="1217">
        <v>85.251796357300151</v>
      </c>
      <c r="S43" s="1217">
        <v>85.538338135999481</v>
      </c>
      <c r="T43" s="1217">
        <v>87.520135299249475</v>
      </c>
      <c r="U43" s="1217">
        <v>76.565391128179542</v>
      </c>
      <c r="V43" s="1217">
        <v>80.141901766153168</v>
      </c>
      <c r="W43" s="1217">
        <v>81.172242974089613</v>
      </c>
      <c r="X43" s="1217">
        <v>80.475826634476732</v>
      </c>
    </row>
    <row r="44" spans="1:24" ht="12.75" customHeight="1">
      <c r="A44" s="133" t="s">
        <v>450</v>
      </c>
      <c r="B44" s="218">
        <v>100</v>
      </c>
      <c r="C44" s="1217">
        <v>105.3320380862623</v>
      </c>
      <c r="D44" s="1217">
        <v>105.20988122055432</v>
      </c>
      <c r="E44" s="1217">
        <v>105.03664301297746</v>
      </c>
      <c r="F44" s="1217">
        <v>103.43918683010122</v>
      </c>
      <c r="G44" s="1217">
        <v>103.30401436238665</v>
      </c>
      <c r="H44" s="1217">
        <v>114.05685859810062</v>
      </c>
      <c r="I44" s="1217">
        <v>107.75709524296451</v>
      </c>
      <c r="J44" s="1217">
        <v>115.49341481157627</v>
      </c>
      <c r="K44" s="1217">
        <v>120.13800734236528</v>
      </c>
      <c r="L44" s="1217">
        <v>119.55831685590333</v>
      </c>
      <c r="M44" s="1217">
        <v>120.23537044145426</v>
      </c>
      <c r="N44" s="1217">
        <v>102.76851276149898</v>
      </c>
      <c r="O44" s="1217">
        <v>115.65695501883562</v>
      </c>
      <c r="P44" s="1217">
        <v>112.38456061698652</v>
      </c>
      <c r="Q44" s="1217">
        <v>122.62755071290879</v>
      </c>
      <c r="R44" s="1217">
        <v>105.37525307695712</v>
      </c>
      <c r="S44" s="1217">
        <v>112.10682024936945</v>
      </c>
      <c r="T44" s="1217">
        <v>117.00412254251766</v>
      </c>
      <c r="U44" s="1217">
        <v>99.085250141988723</v>
      </c>
      <c r="V44" s="1217">
        <v>111.40116908261079</v>
      </c>
      <c r="W44" s="1217">
        <v>115.96643173835268</v>
      </c>
      <c r="X44" s="1217">
        <v>115.42342931816714</v>
      </c>
    </row>
    <row r="45" spans="1:24" ht="20.25" customHeight="1">
      <c r="A45" s="133" t="s">
        <v>777</v>
      </c>
      <c r="B45" s="218">
        <v>100</v>
      </c>
      <c r="C45" s="1217">
        <v>108.65531154674164</v>
      </c>
      <c r="D45" s="1217">
        <v>107.2297239903133</v>
      </c>
      <c r="E45" s="1217">
        <v>104.60034784449712</v>
      </c>
      <c r="F45" s="1217">
        <v>98.259876763655953</v>
      </c>
      <c r="G45" s="1217">
        <v>97.157151410838011</v>
      </c>
      <c r="H45" s="1217">
        <v>106.00555726738934</v>
      </c>
      <c r="I45" s="1217">
        <v>100.93362114210942</v>
      </c>
      <c r="J45" s="1217">
        <v>103.26012467450329</v>
      </c>
      <c r="K45" s="1217">
        <v>99.034353577131128</v>
      </c>
      <c r="L45" s="1217">
        <v>97.546393953407858</v>
      </c>
      <c r="M45" s="1217">
        <v>98.929154853185722</v>
      </c>
      <c r="N45" s="1217">
        <v>85.400399196863646</v>
      </c>
      <c r="O45" s="1217">
        <v>97.001932303476863</v>
      </c>
      <c r="P45" s="1217">
        <v>94.280317356388252</v>
      </c>
      <c r="Q45" s="1217">
        <v>102.06409814053494</v>
      </c>
      <c r="R45" s="1217">
        <v>89.020116835417397</v>
      </c>
      <c r="S45" s="1217">
        <v>92.432992455279475</v>
      </c>
      <c r="T45" s="1217">
        <v>97.061244570183788</v>
      </c>
      <c r="U45" s="1217">
        <v>82.743725950309525</v>
      </c>
      <c r="V45" s="1217">
        <v>86.290013954843332</v>
      </c>
      <c r="W45" s="1217">
        <v>88.370976590075841</v>
      </c>
      <c r="X45" s="1217">
        <v>90.013695835505629</v>
      </c>
    </row>
    <row r="46" spans="1:24">
      <c r="A46" s="1066"/>
      <c r="B46" s="220"/>
      <c r="C46" s="221"/>
      <c r="D46" s="221"/>
      <c r="E46" s="221"/>
      <c r="F46" s="221"/>
      <c r="G46" s="221"/>
      <c r="H46" s="221"/>
      <c r="I46" s="221"/>
      <c r="J46" s="221"/>
      <c r="K46" s="221"/>
      <c r="L46" s="221"/>
      <c r="M46" s="221"/>
      <c r="N46" s="221"/>
      <c r="O46" s="221"/>
      <c r="P46" s="221"/>
      <c r="Q46" s="221"/>
      <c r="R46" s="221"/>
      <c r="S46" s="221"/>
      <c r="T46" s="221"/>
      <c r="U46" s="221"/>
      <c r="V46" s="221"/>
      <c r="W46" s="221"/>
      <c r="X46" s="221"/>
    </row>
    <row r="47" spans="1:24" s="137" customFormat="1" ht="19.5" customHeight="1">
      <c r="B47" s="1281" t="s">
        <v>1642</v>
      </c>
      <c r="C47" s="1281"/>
      <c r="D47" s="1281"/>
      <c r="E47" s="1281"/>
      <c r="F47" s="1281"/>
      <c r="G47" s="1281"/>
    </row>
    <row r="48" spans="1:24" s="1201" customFormat="1" ht="15" customHeight="1">
      <c r="B48" s="1281" t="s">
        <v>1477</v>
      </c>
      <c r="C48" s="1281"/>
      <c r="D48" s="1281"/>
      <c r="E48" s="1281"/>
      <c r="F48" s="1281"/>
      <c r="G48" s="1281"/>
    </row>
    <row r="49" spans="2:7" s="1201" customFormat="1" ht="15" customHeight="1">
      <c r="B49" s="1281"/>
      <c r="C49" s="1281"/>
      <c r="D49" s="1281"/>
      <c r="E49" s="1281"/>
      <c r="F49" s="1281"/>
      <c r="G49" s="1281"/>
    </row>
    <row r="50" spans="2:7" s="1201" customFormat="1" ht="15" customHeight="1">
      <c r="B50" s="1281"/>
      <c r="C50" s="1281"/>
      <c r="D50" s="1281"/>
      <c r="E50" s="1281"/>
      <c r="F50" s="1281"/>
      <c r="G50" s="1281"/>
    </row>
  </sheetData>
  <sheetProtection selectLockedCells="1"/>
  <mergeCells count="12">
    <mergeCell ref="B47:G47"/>
    <mergeCell ref="B48:G48"/>
    <mergeCell ref="B49:G49"/>
    <mergeCell ref="B50:G50"/>
    <mergeCell ref="B7:G7"/>
    <mergeCell ref="H7:M7"/>
    <mergeCell ref="N7:S7"/>
    <mergeCell ref="T7:Y7"/>
    <mergeCell ref="B27:G27"/>
    <mergeCell ref="H27:M27"/>
    <mergeCell ref="N27:S27"/>
    <mergeCell ref="T27:Y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&amp;"Arial,Fett"Endenergieverbrauch der privaten Haushalte je Einwohner/-in 1995 – 2017
nach Bundesländern</oddHeader>
    <oddFooter>&amp;CStatistische Ämter der Länder – Indikatoren und Kennzahlen, UGRdL 2020</oddFooter>
  </headerFooter>
  <colBreaks count="3" manualBreakCount="3">
    <brk id="7" max="1048575" man="1"/>
    <brk id="13" max="1048575" man="1"/>
    <brk id="19"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autoPageBreaks="0"/>
  </sheetPr>
  <dimension ref="A1:K239"/>
  <sheetViews>
    <sheetView showGridLines="0" showRowColHeaders="0" zoomScaleNormal="100" workbookViewId="0">
      <pane ySplit="8" topLeftCell="A9" activePane="bottomLeft" state="frozen"/>
      <selection activeCell="C72" sqref="C72"/>
      <selection pane="bottomLeft"/>
    </sheetView>
  </sheetViews>
  <sheetFormatPr baseColWidth="10" defaultColWidth="11.453125" defaultRowHeight="12.5"/>
  <cols>
    <col min="1" max="1" width="12.453125" style="64" customWidth="1"/>
    <col min="2" max="11" width="11.1796875" style="53" customWidth="1"/>
    <col min="12" max="16384" width="11.453125" style="53"/>
  </cols>
  <sheetData>
    <row r="1" spans="1:11" ht="13">
      <c r="A1" s="160" t="s">
        <v>322</v>
      </c>
      <c r="B1" s="84"/>
      <c r="C1" s="84"/>
      <c r="D1" s="84"/>
      <c r="E1" s="84"/>
      <c r="F1" s="84"/>
      <c r="G1" s="84"/>
      <c r="H1" s="84"/>
      <c r="I1" s="84"/>
      <c r="J1" s="84"/>
      <c r="K1" s="84"/>
    </row>
    <row r="2" spans="1:11">
      <c r="B2" s="84"/>
      <c r="C2" s="84"/>
      <c r="D2" s="84"/>
      <c r="E2" s="84"/>
      <c r="F2" s="84"/>
      <c r="G2" s="84"/>
      <c r="H2" s="84"/>
      <c r="I2" s="84"/>
      <c r="J2" s="84"/>
      <c r="K2" s="84"/>
    </row>
    <row r="3" spans="1:11" ht="12" customHeight="1">
      <c r="A3" s="54" t="s">
        <v>635</v>
      </c>
      <c r="B3" s="207" t="s">
        <v>1353</v>
      </c>
      <c r="C3" s="207"/>
      <c r="D3" s="208"/>
      <c r="E3" s="208"/>
      <c r="F3" s="208"/>
      <c r="G3" s="208"/>
      <c r="H3" s="208"/>
      <c r="I3" s="208"/>
      <c r="J3" s="208"/>
      <c r="K3" s="208"/>
    </row>
    <row r="4" spans="1:11" ht="13">
      <c r="A4" s="54"/>
      <c r="B4" s="207" t="s">
        <v>489</v>
      </c>
      <c r="C4" s="207"/>
      <c r="D4" s="208"/>
      <c r="E4" s="208"/>
      <c r="F4" s="208"/>
      <c r="G4" s="208"/>
      <c r="H4" s="208"/>
      <c r="I4" s="208"/>
      <c r="J4" s="208"/>
      <c r="K4" s="208"/>
    </row>
    <row r="5" spans="1:11" ht="13">
      <c r="A5" s="208"/>
      <c r="B5" s="208"/>
      <c r="C5" s="208"/>
      <c r="D5" s="208"/>
      <c r="E5" s="208"/>
      <c r="F5" s="222"/>
      <c r="G5" s="222"/>
      <c r="H5" s="222"/>
      <c r="I5" s="222"/>
      <c r="J5" s="210"/>
      <c r="K5" s="210"/>
    </row>
    <row r="6" spans="1:11" ht="17.149999999999999" customHeight="1">
      <c r="A6" s="1301" t="s">
        <v>506</v>
      </c>
      <c r="B6" s="1302" t="s">
        <v>522</v>
      </c>
      <c r="C6" s="1307" t="s">
        <v>507</v>
      </c>
      <c r="D6" s="1308"/>
      <c r="E6" s="1308"/>
      <c r="F6" s="1308"/>
      <c r="G6" s="1308"/>
      <c r="H6" s="1308"/>
      <c r="I6" s="1308"/>
      <c r="J6" s="1301"/>
      <c r="K6" s="1304" t="s">
        <v>523</v>
      </c>
    </row>
    <row r="7" spans="1:11" ht="17.149999999999999" customHeight="1">
      <c r="A7" s="1301"/>
      <c r="B7" s="1303"/>
      <c r="C7" s="1305" t="s">
        <v>594</v>
      </c>
      <c r="D7" s="1302" t="s">
        <v>524</v>
      </c>
      <c r="E7" s="1307" t="s">
        <v>595</v>
      </c>
      <c r="F7" s="1308"/>
      <c r="G7" s="1308"/>
      <c r="H7" s="1308"/>
      <c r="I7" s="1301"/>
      <c r="J7" s="1302" t="s">
        <v>526</v>
      </c>
      <c r="K7" s="1304"/>
    </row>
    <row r="8" spans="1:11" ht="86.5" customHeight="1">
      <c r="A8" s="1301"/>
      <c r="B8" s="1303"/>
      <c r="C8" s="1306"/>
      <c r="D8" s="1302"/>
      <c r="E8" s="1069" t="s">
        <v>527</v>
      </c>
      <c r="F8" s="1069" t="s">
        <v>528</v>
      </c>
      <c r="G8" s="1069" t="s">
        <v>529</v>
      </c>
      <c r="H8" s="257" t="s">
        <v>596</v>
      </c>
      <c r="I8" s="257" t="s">
        <v>597</v>
      </c>
      <c r="J8" s="1303"/>
      <c r="K8" s="1304"/>
    </row>
    <row r="9" spans="1:11" ht="13">
      <c r="A9" s="1058"/>
      <c r="B9" s="224"/>
      <c r="C9" s="224"/>
      <c r="D9" s="224"/>
      <c r="E9" s="224"/>
      <c r="F9" s="225"/>
      <c r="G9" s="225"/>
      <c r="H9" s="225"/>
      <c r="I9" s="225"/>
      <c r="J9" s="226"/>
      <c r="K9" s="226"/>
    </row>
    <row r="10" spans="1:11" ht="13">
      <c r="A10" s="78"/>
      <c r="B10" s="1299" t="s">
        <v>435</v>
      </c>
      <c r="C10" s="1299"/>
      <c r="D10" s="1299"/>
      <c r="E10" s="1299"/>
      <c r="F10" s="1299"/>
      <c r="G10" s="1299"/>
      <c r="H10" s="1299"/>
      <c r="I10" s="1299"/>
      <c r="J10" s="1299"/>
      <c r="K10" s="1299"/>
    </row>
    <row r="11" spans="1:11" ht="13">
      <c r="A11" s="210"/>
      <c r="B11" s="1091"/>
      <c r="C11" s="1091"/>
      <c r="D11" s="1092"/>
      <c r="E11" s="1092"/>
      <c r="F11" s="1092"/>
      <c r="G11" s="1092"/>
      <c r="H11" s="1092"/>
      <c r="I11" s="1092"/>
      <c r="J11" s="1092"/>
      <c r="K11" s="1092"/>
    </row>
    <row r="12" spans="1:11">
      <c r="A12" s="227">
        <v>1995</v>
      </c>
      <c r="B12" s="1093">
        <v>1050193.625004902</v>
      </c>
      <c r="C12" s="1093">
        <v>19070.112968626636</v>
      </c>
      <c r="D12" s="1093">
        <v>793165.91406082094</v>
      </c>
      <c r="E12" s="1093">
        <v>3186.5611967008226</v>
      </c>
      <c r="F12" s="1093">
        <v>350767.8435316718</v>
      </c>
      <c r="G12" s="1093">
        <v>408546.99096006539</v>
      </c>
      <c r="H12" s="1093">
        <v>10404.296324938221</v>
      </c>
      <c r="I12" s="1093">
        <v>20260.222047444644</v>
      </c>
      <c r="J12" s="1093">
        <v>237957.59797545435</v>
      </c>
      <c r="K12" s="1093">
        <v>505667.38077337196</v>
      </c>
    </row>
    <row r="13" spans="1:11">
      <c r="A13" s="227">
        <v>2000</v>
      </c>
      <c r="B13" s="1093">
        <v>1053986.6328063081</v>
      </c>
      <c r="C13" s="1093">
        <v>16522.260541001422</v>
      </c>
      <c r="D13" s="1093">
        <v>775197.14316091535</v>
      </c>
      <c r="E13" s="1093">
        <v>3371.9518851528937</v>
      </c>
      <c r="F13" s="1093">
        <v>342057.93874292664</v>
      </c>
      <c r="G13" s="1093">
        <v>398614.70847732096</v>
      </c>
      <c r="H13" s="1093">
        <v>10948.613367819638</v>
      </c>
      <c r="I13" s="1093">
        <v>20203.930687695141</v>
      </c>
      <c r="J13" s="1093">
        <v>262267.22910439124</v>
      </c>
      <c r="K13" s="1093">
        <v>506566.45728804765</v>
      </c>
    </row>
    <row r="14" spans="1:11">
      <c r="A14" s="227">
        <v>2002</v>
      </c>
      <c r="B14" s="1093">
        <v>1085935.3301072395</v>
      </c>
      <c r="C14" s="1093">
        <v>15934.436454183737</v>
      </c>
      <c r="D14" s="1093">
        <v>810330.21753662988</v>
      </c>
      <c r="E14" s="1093">
        <v>3473.3053422005169</v>
      </c>
      <c r="F14" s="1093">
        <v>344703.25582830398</v>
      </c>
      <c r="G14" s="1093">
        <v>433649.91638455534</v>
      </c>
      <c r="H14" s="1093">
        <v>9677.5971072498669</v>
      </c>
      <c r="I14" s="1093">
        <v>18826.142874320158</v>
      </c>
      <c r="J14" s="1093">
        <v>259670.67611642595</v>
      </c>
      <c r="K14" s="1093">
        <v>502264.66989276034</v>
      </c>
    </row>
    <row r="15" spans="1:11">
      <c r="A15" s="227">
        <v>2004</v>
      </c>
      <c r="B15" s="1093">
        <v>1085631.142920292</v>
      </c>
      <c r="C15" s="1093">
        <v>16565.583621095131</v>
      </c>
      <c r="D15" s="1093">
        <v>791231.36839362327</v>
      </c>
      <c r="E15" s="1093">
        <v>2676.5970483321412</v>
      </c>
      <c r="F15" s="1093">
        <v>339624.45319697633</v>
      </c>
      <c r="G15" s="1093">
        <v>420420.1135409135</v>
      </c>
      <c r="H15" s="1093">
        <v>9093.9506848066758</v>
      </c>
      <c r="I15" s="1093">
        <v>19416.25392259462</v>
      </c>
      <c r="J15" s="1093">
        <v>277834.19090557366</v>
      </c>
      <c r="K15" s="1093">
        <v>528890.25475672516</v>
      </c>
    </row>
    <row r="16" spans="1:11">
      <c r="A16" s="227">
        <v>2006</v>
      </c>
      <c r="B16" s="1093">
        <v>1159434.0168850082</v>
      </c>
      <c r="C16" s="1093">
        <v>16811.552400035645</v>
      </c>
      <c r="D16" s="1093">
        <v>858353.08685139625</v>
      </c>
      <c r="E16" s="1093">
        <v>2646.3760779966278</v>
      </c>
      <c r="F16" s="1093">
        <v>379845.40375793417</v>
      </c>
      <c r="G16" s="1093">
        <v>446736.73615303636</v>
      </c>
      <c r="H16" s="1093">
        <v>10243.973546366949</v>
      </c>
      <c r="I16" s="1093">
        <v>18880.597316062238</v>
      </c>
      <c r="J16" s="1093">
        <v>284269.3776335764</v>
      </c>
      <c r="K16" s="1093">
        <v>543520.80289052799</v>
      </c>
    </row>
    <row r="17" spans="1:11">
      <c r="A17" s="227">
        <v>2008</v>
      </c>
      <c r="B17" s="1093">
        <v>1113255.8733799374</v>
      </c>
      <c r="C17" s="1093">
        <v>17082.197129641863</v>
      </c>
      <c r="D17" s="1093">
        <v>821839.95685502107</v>
      </c>
      <c r="E17" s="1093">
        <v>2708.3056885042488</v>
      </c>
      <c r="F17" s="1093">
        <v>380420.01083748776</v>
      </c>
      <c r="G17" s="1093">
        <v>410695.68833656225</v>
      </c>
      <c r="H17" s="1093">
        <v>10582.406458939246</v>
      </c>
      <c r="I17" s="1093">
        <v>17433.545533527562</v>
      </c>
      <c r="J17" s="1093">
        <v>274333.71939527435</v>
      </c>
      <c r="K17" s="1093">
        <v>512316.04851032479</v>
      </c>
    </row>
    <row r="18" spans="1:11">
      <c r="A18" s="227">
        <v>2010</v>
      </c>
      <c r="B18" s="1093">
        <v>1047499.297823108</v>
      </c>
      <c r="C18" s="1093">
        <v>16167.15434567026</v>
      </c>
      <c r="D18" s="1093">
        <v>765617.99990623514</v>
      </c>
      <c r="E18" s="1093">
        <v>2767.2370281418034</v>
      </c>
      <c r="F18" s="1093">
        <v>344200.8350907428</v>
      </c>
      <c r="G18" s="1093">
        <v>389619.39505938668</v>
      </c>
      <c r="H18" s="1093">
        <v>10925.795675539166</v>
      </c>
      <c r="I18" s="1093">
        <v>18104.737052424742</v>
      </c>
      <c r="J18" s="1093">
        <v>265714.14357120259</v>
      </c>
      <c r="K18" s="1093">
        <v>500574.53756475728</v>
      </c>
    </row>
    <row r="19" spans="1:11">
      <c r="A19" s="227">
        <v>2012</v>
      </c>
      <c r="B19" s="1093">
        <v>936904.54139544396</v>
      </c>
      <c r="C19" s="1093">
        <v>19820.309034431717</v>
      </c>
      <c r="D19" s="1093">
        <v>655798.86871639092</v>
      </c>
      <c r="E19" s="1093">
        <v>2506.0605034311484</v>
      </c>
      <c r="F19" s="1093">
        <v>310178.93256837636</v>
      </c>
      <c r="G19" s="1093">
        <v>314162.69798557751</v>
      </c>
      <c r="H19" s="1093">
        <v>9950.1602730401082</v>
      </c>
      <c r="I19" s="1093">
        <v>19001.01738596585</v>
      </c>
      <c r="J19" s="1093">
        <v>261285.36364462133</v>
      </c>
      <c r="K19" s="1093">
        <v>455910.75035713543</v>
      </c>
    </row>
    <row r="20" spans="1:11">
      <c r="A20" s="227">
        <v>2014</v>
      </c>
      <c r="B20" s="1093">
        <v>950038.98920852365</v>
      </c>
      <c r="C20" s="1093">
        <v>47122.030968924468</v>
      </c>
      <c r="D20" s="1093">
        <v>673855.44119534921</v>
      </c>
      <c r="E20" s="1093">
        <v>2899.4091303843661</v>
      </c>
      <c r="F20" s="1093">
        <v>316106.3260519809</v>
      </c>
      <c r="G20" s="1093">
        <v>319583.57029999635</v>
      </c>
      <c r="H20" s="1093">
        <v>18708.914012891328</v>
      </c>
      <c r="I20" s="1093">
        <v>16557.221700096376</v>
      </c>
      <c r="J20" s="1093">
        <v>229061.51704424998</v>
      </c>
      <c r="K20" s="1093">
        <v>438693.37561616884</v>
      </c>
    </row>
    <row r="21" spans="1:11">
      <c r="A21" s="227">
        <v>2016</v>
      </c>
      <c r="B21" s="1093">
        <v>978620.80090238852</v>
      </c>
      <c r="C21" s="1093">
        <v>13160.27322670399</v>
      </c>
      <c r="D21" s="1093">
        <v>691886.78395790269</v>
      </c>
      <c r="E21" s="1093">
        <v>3881.893514317303</v>
      </c>
      <c r="F21" s="1093">
        <v>330399.23193553957</v>
      </c>
      <c r="G21" s="1093">
        <v>321395.42282232596</v>
      </c>
      <c r="H21" s="1093">
        <v>11721.491367379411</v>
      </c>
      <c r="I21" s="1093">
        <v>24488.744318340643</v>
      </c>
      <c r="J21" s="1093">
        <v>273573.74371778191</v>
      </c>
      <c r="K21" s="1093">
        <v>472994.47628716519</v>
      </c>
    </row>
    <row r="22" spans="1:11" ht="13">
      <c r="A22" s="275"/>
      <c r="B22" s="228"/>
      <c r="C22" s="228"/>
      <c r="D22" s="1093"/>
      <c r="E22" s="1093"/>
      <c r="F22" s="1093"/>
      <c r="G22" s="1093"/>
      <c r="H22" s="229"/>
      <c r="I22" s="229"/>
      <c r="J22" s="230"/>
      <c r="K22" s="230"/>
    </row>
    <row r="23" spans="1:11" ht="13">
      <c r="A23" s="78"/>
      <c r="B23" s="1300" t="s">
        <v>436</v>
      </c>
      <c r="C23" s="1300"/>
      <c r="D23" s="1300"/>
      <c r="E23" s="1300"/>
      <c r="F23" s="1300"/>
      <c r="G23" s="1300"/>
      <c r="H23" s="1300"/>
      <c r="I23" s="1300"/>
      <c r="J23" s="1300"/>
      <c r="K23" s="1300"/>
    </row>
    <row r="24" spans="1:11" ht="13">
      <c r="A24" s="210"/>
      <c r="B24" s="231"/>
      <c r="C24" s="231"/>
      <c r="D24" s="232"/>
      <c r="E24" s="232"/>
      <c r="F24" s="232"/>
      <c r="G24" s="232"/>
      <c r="H24" s="232"/>
      <c r="I24" s="232"/>
      <c r="J24" s="232"/>
      <c r="K24" s="232"/>
    </row>
    <row r="25" spans="1:11">
      <c r="A25" s="227">
        <v>1995</v>
      </c>
      <c r="B25" s="1093">
        <v>1352955.5050281445</v>
      </c>
      <c r="C25" s="1093">
        <v>37944.553520852991</v>
      </c>
      <c r="D25" s="1093">
        <v>954695.87899520574</v>
      </c>
      <c r="E25" s="1093">
        <v>1870.1306461279457</v>
      </c>
      <c r="F25" s="1093">
        <v>473125.83758097119</v>
      </c>
      <c r="G25" s="1093">
        <v>441161.12302212114</v>
      </c>
      <c r="H25" s="1093">
        <v>11819.97876059083</v>
      </c>
      <c r="I25" s="1093">
        <v>26718.808985394688</v>
      </c>
      <c r="J25" s="1093">
        <v>360315.07251208578</v>
      </c>
      <c r="K25" s="1093">
        <v>600006.03519929666</v>
      </c>
    </row>
    <row r="26" spans="1:11">
      <c r="A26" s="227">
        <v>2000</v>
      </c>
      <c r="B26" s="1093">
        <v>1429112.7314932542</v>
      </c>
      <c r="C26" s="1093">
        <v>30727.781219540037</v>
      </c>
      <c r="D26" s="1093">
        <v>1007700.6347700158</v>
      </c>
      <c r="E26" s="1093">
        <v>1366.9700712562853</v>
      </c>
      <c r="F26" s="1093">
        <v>498034.2778813995</v>
      </c>
      <c r="G26" s="1093">
        <v>469833.77465850813</v>
      </c>
      <c r="H26" s="1093">
        <v>12736.58214673433</v>
      </c>
      <c r="I26" s="1093">
        <v>25729.030012117539</v>
      </c>
      <c r="J26" s="1093">
        <v>390684.31550369825</v>
      </c>
      <c r="K26" s="1093">
        <v>608211.35032432852</v>
      </c>
    </row>
    <row r="27" spans="1:11">
      <c r="A27" s="227">
        <v>2002</v>
      </c>
      <c r="B27" s="1093">
        <v>1399682.6767195156</v>
      </c>
      <c r="C27" s="1093">
        <v>30907.768504294152</v>
      </c>
      <c r="D27" s="1093">
        <v>964138.45807469159</v>
      </c>
      <c r="E27" s="1093">
        <v>1620.6155613765557</v>
      </c>
      <c r="F27" s="1093">
        <v>465158.76635237481</v>
      </c>
      <c r="G27" s="1093">
        <v>461268.1069629718</v>
      </c>
      <c r="H27" s="1093">
        <v>11348.443998473551</v>
      </c>
      <c r="I27" s="1093">
        <v>24742.525199494801</v>
      </c>
      <c r="J27" s="1093">
        <v>404636.45014052978</v>
      </c>
      <c r="K27" s="1093">
        <v>627590.16941401211</v>
      </c>
    </row>
    <row r="28" spans="1:11">
      <c r="A28" s="227">
        <v>2004</v>
      </c>
      <c r="B28" s="1093">
        <v>1396748.2710806755</v>
      </c>
      <c r="C28" s="1093">
        <v>27074.603044464733</v>
      </c>
      <c r="D28" s="1093">
        <v>983137.71955411357</v>
      </c>
      <c r="E28" s="1093">
        <v>1835.1018460419616</v>
      </c>
      <c r="F28" s="1093">
        <v>492997.54648065229</v>
      </c>
      <c r="G28" s="1093">
        <v>455683.65280927171</v>
      </c>
      <c r="H28" s="1093">
        <v>10375.377227403802</v>
      </c>
      <c r="I28" s="1093">
        <v>22246.041190743752</v>
      </c>
      <c r="J28" s="1093">
        <v>386535.94848209724</v>
      </c>
      <c r="K28" s="1093">
        <v>607091.40886758477</v>
      </c>
    </row>
    <row r="29" spans="1:11">
      <c r="A29" s="227">
        <v>2006</v>
      </c>
      <c r="B29" s="1093">
        <v>1477894.3196955486</v>
      </c>
      <c r="C29" s="1093">
        <v>27926.079042584151</v>
      </c>
      <c r="D29" s="1093">
        <v>1057157.0595528712</v>
      </c>
      <c r="E29" s="1093">
        <v>3009.932569574828</v>
      </c>
      <c r="F29" s="1093">
        <v>518447.73854693596</v>
      </c>
      <c r="G29" s="1093">
        <v>501630.27440769295</v>
      </c>
      <c r="H29" s="1093">
        <v>11761.691709646744</v>
      </c>
      <c r="I29" s="1093">
        <v>22307.422319020727</v>
      </c>
      <c r="J29" s="1093">
        <v>392811.18110009318</v>
      </c>
      <c r="K29" s="1093">
        <v>597156.6270357566</v>
      </c>
    </row>
    <row r="30" spans="1:11">
      <c r="A30" s="227">
        <v>2008</v>
      </c>
      <c r="B30" s="1093">
        <v>1467292.5320185178</v>
      </c>
      <c r="C30" s="1093">
        <v>29791.586148281549</v>
      </c>
      <c r="D30" s="1093">
        <v>1043497.2927804589</v>
      </c>
      <c r="E30" s="1093">
        <v>2315.0165471802038</v>
      </c>
      <c r="F30" s="1093">
        <v>485324.28651789861</v>
      </c>
      <c r="G30" s="1093">
        <v>522055.90099399461</v>
      </c>
      <c r="H30" s="1093">
        <v>12515.655940578166</v>
      </c>
      <c r="I30" s="1093">
        <v>21286.432780807379</v>
      </c>
      <c r="J30" s="1093">
        <v>394003.65308977733</v>
      </c>
      <c r="K30" s="1093">
        <v>572409.7132303752</v>
      </c>
    </row>
    <row r="31" spans="1:11">
      <c r="A31" s="227">
        <v>2010</v>
      </c>
      <c r="B31" s="1093">
        <v>1477803.8444548617</v>
      </c>
      <c r="C31" s="1093">
        <v>30844.370668842646</v>
      </c>
      <c r="D31" s="1093">
        <v>1049454.6502488574</v>
      </c>
      <c r="E31" s="1093">
        <v>3066.1143961101043</v>
      </c>
      <c r="F31" s="1093">
        <v>511938.4741550319</v>
      </c>
      <c r="G31" s="1093">
        <v>498307.34300647245</v>
      </c>
      <c r="H31" s="1093">
        <v>12391.328827325582</v>
      </c>
      <c r="I31" s="1093">
        <v>23751.389863917539</v>
      </c>
      <c r="J31" s="1093">
        <v>397504.82353716146</v>
      </c>
      <c r="K31" s="1093">
        <v>603615.57705392456</v>
      </c>
    </row>
    <row r="32" spans="1:11">
      <c r="A32" s="227">
        <v>2012</v>
      </c>
      <c r="B32" s="1093">
        <v>1405322.6597486192</v>
      </c>
      <c r="C32" s="1093">
        <v>41471.899166675685</v>
      </c>
      <c r="D32" s="1093">
        <v>991919.78173524525</v>
      </c>
      <c r="E32" s="1093">
        <v>2466.0940256126059</v>
      </c>
      <c r="F32" s="1093">
        <v>488719.94941704115</v>
      </c>
      <c r="G32" s="1093">
        <v>465971.47258821648</v>
      </c>
      <c r="H32" s="1093">
        <v>13452.342939763907</v>
      </c>
      <c r="I32" s="1093">
        <v>21309.92276461123</v>
      </c>
      <c r="J32" s="1093">
        <v>371930.97884669824</v>
      </c>
      <c r="K32" s="1093">
        <v>584572.9686255845</v>
      </c>
    </row>
    <row r="33" spans="1:11">
      <c r="A33" s="227">
        <v>2014</v>
      </c>
      <c r="B33" s="1093">
        <v>1363736.8683476769</v>
      </c>
      <c r="C33" s="1093">
        <v>37643.814032986382</v>
      </c>
      <c r="D33" s="1093">
        <v>975289.52561681124</v>
      </c>
      <c r="E33" s="1093">
        <v>2832.3463024366492</v>
      </c>
      <c r="F33" s="1093">
        <v>500902.67058179033</v>
      </c>
      <c r="G33" s="1093">
        <v>431927.29977131402</v>
      </c>
      <c r="H33" s="1093">
        <v>15462.547404980221</v>
      </c>
      <c r="I33" s="1093">
        <v>24164.66155629007</v>
      </c>
      <c r="J33" s="1093">
        <v>350803.5286978794</v>
      </c>
      <c r="K33" s="1093">
        <v>568107.8563282995</v>
      </c>
    </row>
    <row r="34" spans="1:11">
      <c r="A34" s="227">
        <v>2016</v>
      </c>
      <c r="B34" s="1093">
        <v>1325313.9462373077</v>
      </c>
      <c r="C34" s="1093">
        <v>31651.262998268787</v>
      </c>
      <c r="D34" s="1093">
        <v>926188.96768370084</v>
      </c>
      <c r="E34" s="1093">
        <v>4849.5162521765096</v>
      </c>
      <c r="F34" s="1093">
        <v>512890.29844271566</v>
      </c>
      <c r="G34" s="1093">
        <v>360404.68872575462</v>
      </c>
      <c r="H34" s="1093">
        <v>16023.4813610249</v>
      </c>
      <c r="I34" s="1093">
        <v>32020.982902029107</v>
      </c>
      <c r="J34" s="1093">
        <v>367473.71555533807</v>
      </c>
      <c r="K34" s="1093">
        <v>611548.83924649644</v>
      </c>
    </row>
    <row r="35" spans="1:11" ht="13">
      <c r="A35" s="275"/>
      <c r="B35" s="1093"/>
      <c r="C35" s="228"/>
      <c r="D35" s="228"/>
      <c r="E35" s="228"/>
      <c r="F35" s="229"/>
      <c r="G35" s="229"/>
      <c r="H35" s="229"/>
      <c r="I35" s="229"/>
      <c r="J35" s="230"/>
      <c r="K35" s="230"/>
    </row>
    <row r="36" spans="1:11" ht="13">
      <c r="A36" s="78"/>
      <c r="B36" s="1300" t="s">
        <v>437</v>
      </c>
      <c r="C36" s="1300"/>
      <c r="D36" s="1300"/>
      <c r="E36" s="1300"/>
      <c r="F36" s="1300"/>
      <c r="G36" s="1300"/>
      <c r="H36" s="1300"/>
      <c r="I36" s="1300"/>
      <c r="J36" s="1300"/>
      <c r="K36" s="1300"/>
    </row>
    <row r="37" spans="1:11" ht="13">
      <c r="A37" s="210"/>
      <c r="B37" s="231"/>
      <c r="C37" s="231"/>
      <c r="D37" s="232"/>
      <c r="E37" s="232"/>
      <c r="F37" s="232"/>
      <c r="G37" s="232"/>
      <c r="H37" s="232"/>
      <c r="I37" s="232"/>
      <c r="J37" s="232"/>
      <c r="K37" s="232"/>
    </row>
    <row r="38" spans="1:11">
      <c r="A38" s="227">
        <v>1995</v>
      </c>
      <c r="B38" s="1093">
        <v>201394.62485750866</v>
      </c>
      <c r="C38" s="1093">
        <v>999.25074903551547</v>
      </c>
      <c r="D38" s="1093">
        <v>116913.28905461993</v>
      </c>
      <c r="E38" s="1093">
        <v>1234.7020375828474</v>
      </c>
      <c r="F38" s="1093">
        <v>36383.048528283784</v>
      </c>
      <c r="G38" s="1093">
        <v>71059.942065485971</v>
      </c>
      <c r="H38" s="1093">
        <v>3623.669681710403</v>
      </c>
      <c r="I38" s="1093">
        <v>4611.926741556912</v>
      </c>
      <c r="J38" s="1093">
        <v>83482.08505385321</v>
      </c>
      <c r="K38" s="1093">
        <v>137866.88814039255</v>
      </c>
    </row>
    <row r="39" spans="1:11">
      <c r="A39" s="227">
        <v>2000</v>
      </c>
      <c r="B39" s="1093">
        <v>194473.85362423601</v>
      </c>
      <c r="C39" s="1093">
        <v>890.41899298141584</v>
      </c>
      <c r="D39" s="1093">
        <v>96569.080427124689</v>
      </c>
      <c r="E39" s="1093">
        <v>1268.8074488626874</v>
      </c>
      <c r="F39" s="1093">
        <v>27225.055791145525</v>
      </c>
      <c r="G39" s="1093">
        <v>58701.355039262759</v>
      </c>
      <c r="H39" s="1093">
        <v>4361.207639349178</v>
      </c>
      <c r="I39" s="1093">
        <v>5012.6545085045409</v>
      </c>
      <c r="J39" s="1093">
        <v>97014.354204129893</v>
      </c>
      <c r="K39" s="1093">
        <v>137044.0387787316</v>
      </c>
    </row>
    <row r="40" spans="1:11">
      <c r="A40" s="227">
        <v>2002</v>
      </c>
      <c r="B40" s="1093">
        <v>188616.36389646819</v>
      </c>
      <c r="C40" s="1093">
        <v>848.07319349854151</v>
      </c>
      <c r="D40" s="1093">
        <v>88176.88778868255</v>
      </c>
      <c r="E40" s="1093">
        <v>1874.0133361559581</v>
      </c>
      <c r="F40" s="1093">
        <v>23076.188723763564</v>
      </c>
      <c r="G40" s="1093">
        <v>54204.271937529513</v>
      </c>
      <c r="H40" s="1093">
        <v>4235.4642448878676</v>
      </c>
      <c r="I40" s="1093">
        <v>4786.949546345646</v>
      </c>
      <c r="J40" s="1093">
        <v>99591.402914287115</v>
      </c>
      <c r="K40" s="1093">
        <v>133672.445614956</v>
      </c>
    </row>
    <row r="41" spans="1:11">
      <c r="A41" s="227">
        <v>2004</v>
      </c>
      <c r="B41" s="1093">
        <v>153962.82033865683</v>
      </c>
      <c r="C41" s="1093">
        <v>897.7385428436005</v>
      </c>
      <c r="D41" s="1093">
        <v>61263.717042091936</v>
      </c>
      <c r="E41" s="1093">
        <v>70.821190183838297</v>
      </c>
      <c r="F41" s="1093">
        <v>19632.675121027176</v>
      </c>
      <c r="G41" s="1093">
        <v>33444.755020622346</v>
      </c>
      <c r="H41" s="1093">
        <v>3822.4701402875808</v>
      </c>
      <c r="I41" s="1093">
        <v>4292.9955699709999</v>
      </c>
      <c r="J41" s="1093">
        <v>91801.364753721282</v>
      </c>
      <c r="K41" s="1093">
        <v>151514.66329613296</v>
      </c>
    </row>
    <row r="42" spans="1:11">
      <c r="A42" s="227">
        <v>2006</v>
      </c>
      <c r="B42" s="1093">
        <v>160708.40162149031</v>
      </c>
      <c r="C42" s="1093">
        <v>935.42008345960983</v>
      </c>
      <c r="D42" s="1093">
        <v>69909.971041732482</v>
      </c>
      <c r="E42" s="1093">
        <v>63.826181097531617</v>
      </c>
      <c r="F42" s="1093">
        <v>24594.474664041842</v>
      </c>
      <c r="G42" s="1093">
        <v>37379.460137822447</v>
      </c>
      <c r="H42" s="1093">
        <v>3864.4107684457686</v>
      </c>
      <c r="I42" s="1093">
        <v>4007.7992903248919</v>
      </c>
      <c r="J42" s="1093">
        <v>89863.0104962982</v>
      </c>
      <c r="K42" s="1093">
        <v>143186.79278524558</v>
      </c>
    </row>
    <row r="43" spans="1:11">
      <c r="A43" s="227">
        <v>2008</v>
      </c>
      <c r="B43" s="1093">
        <v>154985.67374408507</v>
      </c>
      <c r="C43" s="1093">
        <v>960.10364328379501</v>
      </c>
      <c r="D43" s="1093">
        <v>68320.269751764718</v>
      </c>
      <c r="E43" s="1093">
        <v>55.854641423684811</v>
      </c>
      <c r="F43" s="1093">
        <v>24428.995212246075</v>
      </c>
      <c r="G43" s="1093">
        <v>36348.789862017031</v>
      </c>
      <c r="H43" s="1093">
        <v>3918.9272232428812</v>
      </c>
      <c r="I43" s="1093">
        <v>3567.7028128350476</v>
      </c>
      <c r="J43" s="1093">
        <v>85705.300349036537</v>
      </c>
      <c r="K43" s="1093">
        <v>131346.76957133494</v>
      </c>
    </row>
    <row r="44" spans="1:11">
      <c r="A44" s="227">
        <v>2010</v>
      </c>
      <c r="B44" s="1093">
        <v>178478.84342885081</v>
      </c>
      <c r="C44" s="1093">
        <v>1026.8406428657995</v>
      </c>
      <c r="D44" s="1093">
        <v>67845.134421737021</v>
      </c>
      <c r="E44" s="1093">
        <v>49.979812565553928</v>
      </c>
      <c r="F44" s="1093">
        <v>21862.142247977383</v>
      </c>
      <c r="G44" s="1093">
        <v>35962.581396558766</v>
      </c>
      <c r="H44" s="1093">
        <v>5427.594838806298</v>
      </c>
      <c r="I44" s="1093">
        <v>4542.8361258290297</v>
      </c>
      <c r="J44" s="1093">
        <v>109606.868364248</v>
      </c>
      <c r="K44" s="1093">
        <v>129905.51377829272</v>
      </c>
    </row>
    <row r="45" spans="1:11">
      <c r="A45" s="227">
        <v>2012</v>
      </c>
      <c r="B45" s="1093">
        <v>156521.77385903572</v>
      </c>
      <c r="C45" s="1093">
        <v>1160.4446480835934</v>
      </c>
      <c r="D45" s="1093">
        <v>62100.884730568701</v>
      </c>
      <c r="E45" s="1093">
        <v>51.716108888947424</v>
      </c>
      <c r="F45" s="1093">
        <v>21751.702636097463</v>
      </c>
      <c r="G45" s="1093">
        <v>33923.125369177811</v>
      </c>
      <c r="H45" s="1093">
        <v>2881.3039696369265</v>
      </c>
      <c r="I45" s="1093">
        <v>3493.0366467675512</v>
      </c>
      <c r="J45" s="1093">
        <v>93260.444480383434</v>
      </c>
      <c r="K45" s="1093">
        <v>122262.28755885256</v>
      </c>
    </row>
    <row r="46" spans="1:11">
      <c r="A46" s="227">
        <v>2014</v>
      </c>
      <c r="B46" s="1093">
        <v>153388.85600823403</v>
      </c>
      <c r="C46" s="1093">
        <v>1368.3719380860173</v>
      </c>
      <c r="D46" s="1093">
        <v>61534.450106637058</v>
      </c>
      <c r="E46" s="1093">
        <v>62.64980381608089</v>
      </c>
      <c r="F46" s="1093">
        <v>18019.890778799643</v>
      </c>
      <c r="G46" s="1093">
        <v>34855.212101825156</v>
      </c>
      <c r="H46" s="1093">
        <v>4487.2884971171488</v>
      </c>
      <c r="I46" s="1093">
        <v>4109.4089250790194</v>
      </c>
      <c r="J46" s="1093">
        <v>90486.033963510941</v>
      </c>
      <c r="K46" s="1093">
        <v>116860.91608929686</v>
      </c>
    </row>
    <row r="47" spans="1:11">
      <c r="A47" s="227">
        <v>2016</v>
      </c>
      <c r="B47" s="1093">
        <v>151598.33581035424</v>
      </c>
      <c r="C47" s="1093">
        <v>1403.7242005075857</v>
      </c>
      <c r="D47" s="1093">
        <v>58493.428277373459</v>
      </c>
      <c r="E47" s="1093">
        <v>64.252030357959782</v>
      </c>
      <c r="F47" s="1093">
        <v>17790.850880545633</v>
      </c>
      <c r="G47" s="1093">
        <v>32417.637741886785</v>
      </c>
      <c r="H47" s="1093">
        <v>4432.7681043269622</v>
      </c>
      <c r="I47" s="1093">
        <v>3787.9195202561141</v>
      </c>
      <c r="J47" s="1093">
        <v>91701.1833324732</v>
      </c>
      <c r="K47" s="1093">
        <v>118901.33672430442</v>
      </c>
    </row>
    <row r="48" spans="1:11" ht="13">
      <c r="A48" s="275"/>
      <c r="B48" s="228"/>
      <c r="C48" s="228"/>
      <c r="D48" s="228"/>
      <c r="E48" s="228"/>
      <c r="F48" s="229"/>
      <c r="G48" s="229"/>
      <c r="H48" s="229"/>
      <c r="I48" s="229"/>
      <c r="J48" s="230"/>
      <c r="K48" s="230"/>
    </row>
    <row r="49" spans="1:11" ht="13">
      <c r="A49" s="78"/>
      <c r="B49" s="1300" t="s">
        <v>438</v>
      </c>
      <c r="C49" s="1300"/>
      <c r="D49" s="1300"/>
      <c r="E49" s="1300"/>
      <c r="F49" s="1300"/>
      <c r="G49" s="1300"/>
      <c r="H49" s="1300"/>
      <c r="I49" s="1300"/>
      <c r="J49" s="1300"/>
      <c r="K49" s="1300"/>
    </row>
    <row r="50" spans="1:11" ht="13">
      <c r="A50" s="210"/>
      <c r="B50" s="231"/>
      <c r="C50" s="231"/>
      <c r="D50" s="232"/>
      <c r="E50" s="232"/>
      <c r="F50" s="232"/>
      <c r="G50" s="232"/>
      <c r="H50" s="232"/>
      <c r="I50" s="232"/>
      <c r="J50" s="232"/>
      <c r="K50" s="232"/>
    </row>
    <row r="51" spans="1:11">
      <c r="A51" s="227">
        <v>1995</v>
      </c>
      <c r="B51" s="1093">
        <v>451046.65192809561</v>
      </c>
      <c r="C51" s="1093">
        <v>7332.3410673359867</v>
      </c>
      <c r="D51" s="1093">
        <v>383651.2363577878</v>
      </c>
      <c r="E51" s="1093">
        <v>39830.787774169017</v>
      </c>
      <c r="F51" s="1093">
        <v>172199.28014064318</v>
      </c>
      <c r="G51" s="1093">
        <v>161988.31655887183</v>
      </c>
      <c r="H51" s="1093">
        <v>3505.2903442706966</v>
      </c>
      <c r="I51" s="1093">
        <v>6127.5615398331001</v>
      </c>
      <c r="J51" s="1093">
        <v>60063.074502971846</v>
      </c>
      <c r="K51" s="1093">
        <v>112288.32327190432</v>
      </c>
    </row>
    <row r="52" spans="1:11">
      <c r="A52" s="227">
        <v>2000</v>
      </c>
      <c r="B52" s="1093">
        <v>503031.24564277969</v>
      </c>
      <c r="C52" s="1093">
        <v>5695.4714538006911</v>
      </c>
      <c r="D52" s="1093">
        <v>433901.22567003837</v>
      </c>
      <c r="E52" s="1093">
        <v>585.01957767965609</v>
      </c>
      <c r="F52" s="1093">
        <v>176494.54070591179</v>
      </c>
      <c r="G52" s="1093">
        <v>247597.91704286233</v>
      </c>
      <c r="H52" s="1093">
        <v>3602.4687833094549</v>
      </c>
      <c r="I52" s="1093">
        <v>5621.2795602751594</v>
      </c>
      <c r="J52" s="1093">
        <v>63434.548518940639</v>
      </c>
      <c r="K52" s="1093">
        <v>114871.619675195</v>
      </c>
    </row>
    <row r="53" spans="1:11">
      <c r="A53" s="227">
        <v>2002</v>
      </c>
      <c r="B53" s="1093">
        <v>536028.3259541936</v>
      </c>
      <c r="C53" s="1093">
        <v>8478.3937048004009</v>
      </c>
      <c r="D53" s="1093">
        <v>444807.25613958779</v>
      </c>
      <c r="E53" s="1093">
        <v>403.47815414043919</v>
      </c>
      <c r="F53" s="1093">
        <v>193825.33459837691</v>
      </c>
      <c r="G53" s="1093">
        <v>238459.23519672969</v>
      </c>
      <c r="H53" s="1093">
        <v>4304.4522459064865</v>
      </c>
      <c r="I53" s="1093">
        <v>7814.7559444342605</v>
      </c>
      <c r="J53" s="1093">
        <v>82742.676109805456</v>
      </c>
      <c r="K53" s="1093">
        <v>107335.40271506921</v>
      </c>
    </row>
    <row r="54" spans="1:11">
      <c r="A54" s="227">
        <v>2004</v>
      </c>
      <c r="B54" s="1093">
        <v>515743.72821962787</v>
      </c>
      <c r="C54" s="1093">
        <v>7023.3663194306873</v>
      </c>
      <c r="D54" s="1093">
        <v>434080.08075909439</v>
      </c>
      <c r="E54" s="1093">
        <v>4687.0912602893977</v>
      </c>
      <c r="F54" s="1093">
        <v>181650.19728332618</v>
      </c>
      <c r="G54" s="1093">
        <v>237235.61763381778</v>
      </c>
      <c r="H54" s="1093">
        <v>3771.0934868412896</v>
      </c>
      <c r="I54" s="1093">
        <v>6736.0810948197486</v>
      </c>
      <c r="J54" s="1093">
        <v>74640.281141102751</v>
      </c>
      <c r="K54" s="1093">
        <v>113387.41615477474</v>
      </c>
    </row>
    <row r="55" spans="1:11">
      <c r="A55" s="227">
        <v>2006</v>
      </c>
      <c r="B55" s="1093">
        <v>550115.1409343878</v>
      </c>
      <c r="C55" s="1093">
        <v>6778.749978215702</v>
      </c>
      <c r="D55" s="1093">
        <v>469386.62284185586</v>
      </c>
      <c r="E55" s="1093">
        <v>6727.3964993856462</v>
      </c>
      <c r="F55" s="1093">
        <v>213700.24051044232</v>
      </c>
      <c r="G55" s="1093">
        <v>238646.31310708431</v>
      </c>
      <c r="H55" s="1093">
        <v>3939.2856526725063</v>
      </c>
      <c r="I55" s="1093">
        <v>6373.3870722710835</v>
      </c>
      <c r="J55" s="1093">
        <v>73949.76811431619</v>
      </c>
      <c r="K55" s="1093">
        <v>123890.41464053727</v>
      </c>
    </row>
    <row r="56" spans="1:11">
      <c r="A56" s="227">
        <v>2008</v>
      </c>
      <c r="B56" s="1093">
        <v>528424.70764448994</v>
      </c>
      <c r="C56" s="1093">
        <v>6400.976906856642</v>
      </c>
      <c r="D56" s="1093">
        <v>453779.55539575435</v>
      </c>
      <c r="E56" s="1093">
        <v>5959.7720447203055</v>
      </c>
      <c r="F56" s="1093">
        <v>201293.84103176664</v>
      </c>
      <c r="G56" s="1093">
        <v>237279.88531917319</v>
      </c>
      <c r="H56" s="1093">
        <v>3892.0004408577397</v>
      </c>
      <c r="I56" s="1093">
        <v>5354.0565592364646</v>
      </c>
      <c r="J56" s="1093">
        <v>68244.175341878974</v>
      </c>
      <c r="K56" s="1093">
        <v>117296.71177360143</v>
      </c>
    </row>
    <row r="57" spans="1:11">
      <c r="A57" s="227">
        <v>2010</v>
      </c>
      <c r="B57" s="1093">
        <v>530624.85351834376</v>
      </c>
      <c r="C57" s="1093">
        <v>4401.7400307834487</v>
      </c>
      <c r="D57" s="1093">
        <v>457279.74374324176</v>
      </c>
      <c r="E57" s="1093">
        <v>6073.0762930973524</v>
      </c>
      <c r="F57" s="1093">
        <v>195396.56375209443</v>
      </c>
      <c r="G57" s="1093">
        <v>248482.31473400761</v>
      </c>
      <c r="H57" s="1093">
        <v>3942.9973139046874</v>
      </c>
      <c r="I57" s="1093">
        <v>3384.7916501376967</v>
      </c>
      <c r="J57" s="1093">
        <v>68943.369744318567</v>
      </c>
      <c r="K57" s="1093">
        <v>124391.47360661443</v>
      </c>
    </row>
    <row r="58" spans="1:11">
      <c r="A58" s="227">
        <v>2012</v>
      </c>
      <c r="B58" s="1093">
        <v>557401.59377822164</v>
      </c>
      <c r="C58" s="1093">
        <v>7538.8878119635192</v>
      </c>
      <c r="D58" s="1093">
        <v>485150.46854584722</v>
      </c>
      <c r="E58" s="1093">
        <v>4335.5254073575497</v>
      </c>
      <c r="F58" s="1093">
        <v>216454.09254779524</v>
      </c>
      <c r="G58" s="1093">
        <v>255959.98666552422</v>
      </c>
      <c r="H58" s="1093">
        <v>3832.5091349527538</v>
      </c>
      <c r="I58" s="1093">
        <v>4568.3547902174232</v>
      </c>
      <c r="J58" s="1093">
        <v>64712.237420410936</v>
      </c>
      <c r="K58" s="1093">
        <v>115218.40862276792</v>
      </c>
    </row>
    <row r="59" spans="1:11">
      <c r="A59" s="227">
        <v>2014</v>
      </c>
      <c r="B59" s="1093">
        <v>543026.72824732389</v>
      </c>
      <c r="C59" s="1093">
        <v>8025.3346788701401</v>
      </c>
      <c r="D59" s="1093">
        <v>468321.38833494351</v>
      </c>
      <c r="E59" s="1093">
        <v>5776.5431638816199</v>
      </c>
      <c r="F59" s="1093">
        <v>209279.49315737747</v>
      </c>
      <c r="G59" s="1093">
        <v>242107.68181665981</v>
      </c>
      <c r="H59" s="1093">
        <v>5277.947732441984</v>
      </c>
      <c r="I59" s="1093">
        <v>5879.7224645826791</v>
      </c>
      <c r="J59" s="1093">
        <v>66680.005233510179</v>
      </c>
      <c r="K59" s="1093">
        <v>112284.18674126703</v>
      </c>
    </row>
    <row r="60" spans="1:11">
      <c r="A60" s="227">
        <v>2016</v>
      </c>
      <c r="B60" s="1093">
        <v>533118.27864788962</v>
      </c>
      <c r="C60" s="1093">
        <v>6438.4948533332254</v>
      </c>
      <c r="D60" s="1093">
        <v>466734.19912931038</v>
      </c>
      <c r="E60" s="1093">
        <v>4771.7800560165761</v>
      </c>
      <c r="F60" s="1093">
        <v>214460.36419012616</v>
      </c>
      <c r="G60" s="1093">
        <v>237289.89795115788</v>
      </c>
      <c r="H60" s="1093">
        <v>4291.8999263460064</v>
      </c>
      <c r="I60" s="1093">
        <v>5920.2570056637996</v>
      </c>
      <c r="J60" s="1093">
        <v>59945.584665246039</v>
      </c>
      <c r="K60" s="1093">
        <v>130456.69154833432</v>
      </c>
    </row>
    <row r="61" spans="1:11" ht="13">
      <c r="A61" s="275"/>
      <c r="B61" s="228"/>
      <c r="C61" s="228"/>
      <c r="D61" s="228"/>
      <c r="E61" s="228"/>
      <c r="F61" s="229"/>
      <c r="G61" s="229"/>
      <c r="H61" s="229"/>
      <c r="I61" s="229"/>
      <c r="J61" s="230"/>
      <c r="K61" s="230"/>
    </row>
    <row r="62" spans="1:11" ht="13">
      <c r="A62" s="78"/>
      <c r="B62" s="1300" t="s">
        <v>439</v>
      </c>
      <c r="C62" s="1300"/>
      <c r="D62" s="1300"/>
      <c r="E62" s="1300"/>
      <c r="F62" s="1300"/>
      <c r="G62" s="1300"/>
      <c r="H62" s="1300"/>
      <c r="I62" s="1300"/>
      <c r="J62" s="1300"/>
      <c r="K62" s="1300"/>
    </row>
    <row r="63" spans="1:11" ht="13">
      <c r="A63" s="210"/>
      <c r="B63" s="231"/>
      <c r="C63" s="231"/>
      <c r="D63" s="232"/>
      <c r="E63" s="232"/>
      <c r="F63" s="232"/>
      <c r="G63" s="232"/>
      <c r="H63" s="232"/>
      <c r="I63" s="232"/>
      <c r="J63" s="232"/>
      <c r="K63" s="232"/>
    </row>
    <row r="64" spans="1:11">
      <c r="A64" s="227">
        <v>1995</v>
      </c>
      <c r="B64" s="1093">
        <v>128791.8711522657</v>
      </c>
      <c r="C64" s="1093">
        <v>517.61786741762376</v>
      </c>
      <c r="D64" s="1093">
        <v>105524.99558300826</v>
      </c>
      <c r="E64" s="1093">
        <v>56.864368875673335</v>
      </c>
      <c r="F64" s="1093">
        <v>74230.745429671268</v>
      </c>
      <c r="G64" s="1093">
        <v>29113.347069857529</v>
      </c>
      <c r="H64" s="1093">
        <v>779.00674570618412</v>
      </c>
      <c r="I64" s="1093">
        <v>1345.0319688976201</v>
      </c>
      <c r="J64" s="1093">
        <v>22749.257701839808</v>
      </c>
      <c r="K64" s="1093">
        <v>34674.614888471784</v>
      </c>
    </row>
    <row r="65" spans="1:11">
      <c r="A65" s="227">
        <v>2000</v>
      </c>
      <c r="B65" s="1093">
        <v>135819.05391980015</v>
      </c>
      <c r="C65" s="1093">
        <v>423.25000245383666</v>
      </c>
      <c r="D65" s="1093">
        <v>113783.59527699211</v>
      </c>
      <c r="E65" s="1093">
        <v>44.595146471902552</v>
      </c>
      <c r="F65" s="1093">
        <v>71896.705039324064</v>
      </c>
      <c r="G65" s="1093">
        <v>39940.909323585358</v>
      </c>
      <c r="H65" s="1093">
        <v>743.38230067181257</v>
      </c>
      <c r="I65" s="1093">
        <v>1158.0034669389686</v>
      </c>
      <c r="J65" s="1093">
        <v>21612.208640354198</v>
      </c>
      <c r="K65" s="1093">
        <v>30367.558499971601</v>
      </c>
    </row>
    <row r="66" spans="1:11">
      <c r="A66" s="227">
        <v>2002</v>
      </c>
      <c r="B66" s="1093">
        <v>131592.73255045817</v>
      </c>
      <c r="C66" s="1093">
        <v>408.42923794452605</v>
      </c>
      <c r="D66" s="1093">
        <v>109886.71493928175</v>
      </c>
      <c r="E66" s="1093">
        <v>35.29214165376267</v>
      </c>
      <c r="F66" s="1093">
        <v>68636.937910978857</v>
      </c>
      <c r="G66" s="1093">
        <v>39469.254355780919</v>
      </c>
      <c r="H66" s="1093">
        <v>674.33903208224535</v>
      </c>
      <c r="I66" s="1093">
        <v>1070.891498785978</v>
      </c>
      <c r="J66" s="1093">
        <v>21297.588373231905</v>
      </c>
      <c r="K66" s="1093">
        <v>32514.246961609173</v>
      </c>
    </row>
    <row r="67" spans="1:11">
      <c r="A67" s="227">
        <v>2004</v>
      </c>
      <c r="B67" s="1093">
        <v>124814.32710439627</v>
      </c>
      <c r="C67" s="1093">
        <v>415.73214643792375</v>
      </c>
      <c r="D67" s="1093">
        <v>103635.98037176942</v>
      </c>
      <c r="E67" s="1093">
        <v>28.197265692833678</v>
      </c>
      <c r="F67" s="1093">
        <v>59774.69740855461</v>
      </c>
      <c r="G67" s="1093">
        <v>42209.31830271794</v>
      </c>
      <c r="H67" s="1093">
        <v>619.55873968959554</v>
      </c>
      <c r="I67" s="1093">
        <v>1004.2086551144305</v>
      </c>
      <c r="J67" s="1093">
        <v>20762.614586188931</v>
      </c>
      <c r="K67" s="1093">
        <v>29743.317091411926</v>
      </c>
    </row>
    <row r="68" spans="1:11">
      <c r="A68" s="227">
        <v>2006</v>
      </c>
      <c r="B68" s="1093">
        <v>122610.56389637315</v>
      </c>
      <c r="C68" s="1093">
        <v>434.2579160293858</v>
      </c>
      <c r="D68" s="1093">
        <v>100183.49917636796</v>
      </c>
      <c r="E68" s="1093">
        <v>25.233396036239878</v>
      </c>
      <c r="F68" s="1093">
        <v>53950.126908011865</v>
      </c>
      <c r="G68" s="1093">
        <v>44496.206730569444</v>
      </c>
      <c r="H68" s="1093">
        <v>689.32113651700911</v>
      </c>
      <c r="I68" s="1093">
        <v>1022.6110052333938</v>
      </c>
      <c r="J68" s="1093">
        <v>21992.8068039758</v>
      </c>
      <c r="K68" s="1093">
        <v>27715.335476159147</v>
      </c>
    </row>
    <row r="69" spans="1:11">
      <c r="A69" s="227">
        <v>2008</v>
      </c>
      <c r="B69" s="1093">
        <v>132123.19132356317</v>
      </c>
      <c r="C69" s="1093">
        <v>459.77149489895754</v>
      </c>
      <c r="D69" s="1093">
        <v>108835.33464188752</v>
      </c>
      <c r="E69" s="1093">
        <v>22.475382372601644</v>
      </c>
      <c r="F69" s="1093">
        <v>63043.680162865079</v>
      </c>
      <c r="G69" s="1093">
        <v>44018.087803897957</v>
      </c>
      <c r="H69" s="1093">
        <v>745.15612415031308</v>
      </c>
      <c r="I69" s="1093">
        <v>1005.9351686015692</v>
      </c>
      <c r="J69" s="1093">
        <v>22828.085186776694</v>
      </c>
      <c r="K69" s="1093">
        <v>26555.323752981389</v>
      </c>
    </row>
    <row r="70" spans="1:11">
      <c r="A70" s="227">
        <v>2010</v>
      </c>
      <c r="B70" s="1093">
        <v>136150.39859123301</v>
      </c>
      <c r="C70" s="1093">
        <v>487.94265890921787</v>
      </c>
      <c r="D70" s="1093">
        <v>114885.73785518821</v>
      </c>
      <c r="E70" s="1093">
        <v>21.352879382426401</v>
      </c>
      <c r="F70" s="1093">
        <v>64286.730731202282</v>
      </c>
      <c r="G70" s="1093">
        <v>48974.197395501113</v>
      </c>
      <c r="H70" s="1093">
        <v>677.32109378244309</v>
      </c>
      <c r="I70" s="1093">
        <v>926.13575531993808</v>
      </c>
      <c r="J70" s="1093">
        <v>20776.718077135592</v>
      </c>
      <c r="K70" s="1093">
        <v>31741.932436150862</v>
      </c>
    </row>
    <row r="71" spans="1:11">
      <c r="A71" s="227">
        <v>2012</v>
      </c>
      <c r="B71" s="1093">
        <v>136476.4350059464</v>
      </c>
      <c r="C71" s="1093">
        <v>556.69965781010967</v>
      </c>
      <c r="D71" s="1093">
        <v>109928.39035974482</v>
      </c>
      <c r="E71" s="1093">
        <v>26.054257157039689</v>
      </c>
      <c r="F71" s="1093">
        <v>63231.911128440574</v>
      </c>
      <c r="G71" s="1093">
        <v>44656.425556982584</v>
      </c>
      <c r="H71" s="1093">
        <v>959.34002886307576</v>
      </c>
      <c r="I71" s="1093">
        <v>1054.6593883015466</v>
      </c>
      <c r="J71" s="1093">
        <v>25991.344988391469</v>
      </c>
      <c r="K71" s="1093">
        <v>22353.461894312823</v>
      </c>
    </row>
    <row r="72" spans="1:11">
      <c r="A72" s="227">
        <v>2014</v>
      </c>
      <c r="B72" s="1093">
        <v>130308.66162764259</v>
      </c>
      <c r="C72" s="1093">
        <v>565.9855069863271</v>
      </c>
      <c r="D72" s="1093">
        <v>110402.65628808166</v>
      </c>
      <c r="E72" s="1093">
        <v>198.1898370122386</v>
      </c>
      <c r="F72" s="1093">
        <v>67922.772154153979</v>
      </c>
      <c r="G72" s="1093">
        <v>40156.817426624977</v>
      </c>
      <c r="H72" s="1093">
        <v>1043.1560994671327</v>
      </c>
      <c r="I72" s="1093">
        <v>1081.7207708233364</v>
      </c>
      <c r="J72" s="1093">
        <v>19340.019832574599</v>
      </c>
      <c r="K72" s="1093">
        <v>30276.662470198695</v>
      </c>
    </row>
    <row r="73" spans="1:11">
      <c r="A73" s="227">
        <v>2016</v>
      </c>
      <c r="B73" s="1093">
        <v>128299.27737718739</v>
      </c>
      <c r="C73" s="1093">
        <v>147.73658401823519</v>
      </c>
      <c r="D73" s="1093">
        <v>109710.96302250294</v>
      </c>
      <c r="E73" s="1093">
        <v>27.594767836976065</v>
      </c>
      <c r="F73" s="1093">
        <v>73862.156943786511</v>
      </c>
      <c r="G73" s="1093">
        <v>33505.748256436127</v>
      </c>
      <c r="H73" s="1093">
        <v>973.54129423620282</v>
      </c>
      <c r="I73" s="1093">
        <v>1341.9217602071308</v>
      </c>
      <c r="J73" s="1093">
        <v>18440.577770666219</v>
      </c>
      <c r="K73" s="1093">
        <v>30709.636595233726</v>
      </c>
    </row>
    <row r="74" spans="1:11" ht="13">
      <c r="A74" s="275"/>
      <c r="B74" s="228"/>
      <c r="C74" s="228"/>
      <c r="D74" s="228"/>
      <c r="E74" s="228"/>
      <c r="F74" s="229"/>
      <c r="G74" s="229"/>
      <c r="H74" s="229"/>
      <c r="I74" s="229"/>
      <c r="J74" s="230"/>
      <c r="K74" s="230"/>
    </row>
    <row r="75" spans="1:11" ht="13">
      <c r="A75" s="78"/>
      <c r="B75" s="1300" t="s">
        <v>440</v>
      </c>
      <c r="C75" s="1300"/>
      <c r="D75" s="1300"/>
      <c r="E75" s="1300"/>
      <c r="F75" s="1300"/>
      <c r="G75" s="1300"/>
      <c r="H75" s="1300"/>
      <c r="I75" s="1300"/>
      <c r="J75" s="1300"/>
      <c r="K75" s="1300"/>
    </row>
    <row r="76" spans="1:11" ht="13">
      <c r="A76" s="210"/>
      <c r="B76" s="231"/>
      <c r="C76" s="231"/>
      <c r="D76" s="232"/>
      <c r="E76" s="232"/>
      <c r="F76" s="232"/>
      <c r="G76" s="232"/>
      <c r="H76" s="232"/>
      <c r="I76" s="232"/>
      <c r="J76" s="232"/>
      <c r="K76" s="232"/>
    </row>
    <row r="77" spans="1:11">
      <c r="A77" s="227">
        <v>1995</v>
      </c>
      <c r="B77" s="1094" t="s">
        <v>358</v>
      </c>
      <c r="C77" s="1094" t="s">
        <v>358</v>
      </c>
      <c r="D77" s="1094" t="s">
        <v>358</v>
      </c>
      <c r="E77" s="1094" t="s">
        <v>358</v>
      </c>
      <c r="F77" s="1094" t="s">
        <v>358</v>
      </c>
      <c r="G77" s="1094" t="s">
        <v>358</v>
      </c>
      <c r="H77" s="1094" t="s">
        <v>358</v>
      </c>
      <c r="I77" s="1094" t="s">
        <v>358</v>
      </c>
      <c r="J77" s="1094" t="s">
        <v>358</v>
      </c>
      <c r="K77" s="1094" t="s">
        <v>358</v>
      </c>
    </row>
    <row r="78" spans="1:11">
      <c r="A78" s="227">
        <v>2000</v>
      </c>
      <c r="B78" s="1094" t="s">
        <v>358</v>
      </c>
      <c r="C78" s="1094" t="s">
        <v>358</v>
      </c>
      <c r="D78" s="1094" t="s">
        <v>358</v>
      </c>
      <c r="E78" s="1094" t="s">
        <v>358</v>
      </c>
      <c r="F78" s="1094" t="s">
        <v>358</v>
      </c>
      <c r="G78" s="1094" t="s">
        <v>358</v>
      </c>
      <c r="H78" s="1094" t="s">
        <v>358</v>
      </c>
      <c r="I78" s="1094" t="s">
        <v>358</v>
      </c>
      <c r="J78" s="1094" t="s">
        <v>358</v>
      </c>
      <c r="K78" s="1094" t="s">
        <v>358</v>
      </c>
    </row>
    <row r="79" spans="1:11">
      <c r="A79" s="227">
        <v>2002</v>
      </c>
      <c r="B79" s="1094" t="s">
        <v>358</v>
      </c>
      <c r="C79" s="1094" t="s">
        <v>358</v>
      </c>
      <c r="D79" s="1094" t="s">
        <v>358</v>
      </c>
      <c r="E79" s="1094" t="s">
        <v>358</v>
      </c>
      <c r="F79" s="1094" t="s">
        <v>358</v>
      </c>
      <c r="G79" s="1094" t="s">
        <v>358</v>
      </c>
      <c r="H79" s="1094" t="s">
        <v>358</v>
      </c>
      <c r="I79" s="1094" t="s">
        <v>358</v>
      </c>
      <c r="J79" s="1094" t="s">
        <v>358</v>
      </c>
      <c r="K79" s="1094" t="s">
        <v>358</v>
      </c>
    </row>
    <row r="80" spans="1:11">
      <c r="A80" s="227">
        <v>2004</v>
      </c>
      <c r="B80" s="1094">
        <v>165538.19650490861</v>
      </c>
      <c r="C80" s="1094">
        <v>1052.9475579562195</v>
      </c>
      <c r="D80" s="1094">
        <v>96804.468440634853</v>
      </c>
      <c r="E80" s="1094">
        <v>1942.9188414784257</v>
      </c>
      <c r="F80" s="1094">
        <v>79723.824470239095</v>
      </c>
      <c r="G80" s="1094">
        <v>11209.356119758848</v>
      </c>
      <c r="H80" s="1094">
        <v>1727.1542294805026</v>
      </c>
      <c r="I80" s="1094">
        <v>2201.2147796779855</v>
      </c>
      <c r="J80" s="1094">
        <v>67680.780506317533</v>
      </c>
      <c r="K80" s="1094">
        <v>79268.068748500329</v>
      </c>
    </row>
    <row r="81" spans="1:11">
      <c r="A81" s="227">
        <v>2006</v>
      </c>
      <c r="B81" s="1094">
        <v>175879.57149533817</v>
      </c>
      <c r="C81" s="1094">
        <v>1167.0076514019108</v>
      </c>
      <c r="D81" s="1094">
        <v>103763.30726673722</v>
      </c>
      <c r="E81" s="1094">
        <v>899.76877127038688</v>
      </c>
      <c r="F81" s="1094">
        <v>85304.709980874177</v>
      </c>
      <c r="G81" s="1094">
        <v>13388.250713186169</v>
      </c>
      <c r="H81" s="1094">
        <v>1968.7667754131719</v>
      </c>
      <c r="I81" s="1094">
        <v>2201.8110259933223</v>
      </c>
      <c r="J81" s="1094">
        <v>70949.256577199048</v>
      </c>
      <c r="K81" s="1094">
        <v>79725.431090562372</v>
      </c>
    </row>
    <row r="82" spans="1:11">
      <c r="A82" s="227">
        <v>2008</v>
      </c>
      <c r="B82" s="1094">
        <v>173718.64847092802</v>
      </c>
      <c r="C82" s="1094">
        <v>1121.0611336942154</v>
      </c>
      <c r="D82" s="1094">
        <v>98064.140298339582</v>
      </c>
      <c r="E82" s="1094">
        <v>133.88135805682612</v>
      </c>
      <c r="F82" s="1094">
        <v>77747.173612266866</v>
      </c>
      <c r="G82" s="1094">
        <v>15823.877399130595</v>
      </c>
      <c r="H82" s="1094">
        <v>2109.9495725014058</v>
      </c>
      <c r="I82" s="1094">
        <v>2249.2583563839025</v>
      </c>
      <c r="J82" s="1094">
        <v>74533.447038894228</v>
      </c>
      <c r="K82" s="1094">
        <v>68589.267469964732</v>
      </c>
    </row>
    <row r="83" spans="1:11">
      <c r="A83" s="227">
        <v>2010</v>
      </c>
      <c r="B83" s="1094">
        <v>188487.59664164815</v>
      </c>
      <c r="C83" s="1094">
        <v>1227.8957832540727</v>
      </c>
      <c r="D83" s="1094">
        <v>111552.30207216418</v>
      </c>
      <c r="E83" s="1094">
        <v>241.55746749628361</v>
      </c>
      <c r="F83" s="1094">
        <v>88081.074678382589</v>
      </c>
      <c r="G83" s="1094">
        <v>18240.613875090614</v>
      </c>
      <c r="H83" s="1094">
        <v>2351.8879135995635</v>
      </c>
      <c r="I83" s="1094">
        <v>2637.1681375951366</v>
      </c>
      <c r="J83" s="1094">
        <v>75707.398786229911</v>
      </c>
      <c r="K83" s="1094">
        <v>68804.092988578224</v>
      </c>
    </row>
    <row r="84" spans="1:11">
      <c r="A84" s="227">
        <v>2012</v>
      </c>
      <c r="B84" s="1094">
        <v>177649.62891794811</v>
      </c>
      <c r="C84" s="1094">
        <v>1324.257017196564</v>
      </c>
      <c r="D84" s="1094">
        <v>103404.52488376218</v>
      </c>
      <c r="E84" s="1094">
        <v>682.72374764932454</v>
      </c>
      <c r="F84" s="1094">
        <v>82708.782747721532</v>
      </c>
      <c r="G84" s="1094">
        <v>14950.806782515207</v>
      </c>
      <c r="H84" s="1094">
        <v>2602.4081555912253</v>
      </c>
      <c r="I84" s="1094">
        <v>2459.8034502848841</v>
      </c>
      <c r="J84" s="1094">
        <v>72920.847016989384</v>
      </c>
      <c r="K84" s="1094">
        <v>64563.66869729256</v>
      </c>
    </row>
    <row r="85" spans="1:11">
      <c r="A85" s="227">
        <v>2014</v>
      </c>
      <c r="B85" s="1094">
        <v>178323.92387551221</v>
      </c>
      <c r="C85" s="1094">
        <v>1427.9348878127662</v>
      </c>
      <c r="D85" s="1094">
        <v>111084.34182611821</v>
      </c>
      <c r="E85" s="1094">
        <v>704.75349470434094</v>
      </c>
      <c r="F85" s="1094">
        <v>78726.998573886405</v>
      </c>
      <c r="G85" s="1094">
        <v>25568.84246212721</v>
      </c>
      <c r="H85" s="1094">
        <v>3575.067938938897</v>
      </c>
      <c r="I85" s="1094">
        <v>2508.6793564613495</v>
      </c>
      <c r="J85" s="1094">
        <v>65811.647161581233</v>
      </c>
      <c r="K85" s="1094">
        <v>63239.003809030219</v>
      </c>
    </row>
    <row r="86" spans="1:11">
      <c r="A86" s="227">
        <v>2016</v>
      </c>
      <c r="B86" s="1094">
        <v>199929.86364568703</v>
      </c>
      <c r="C86" s="1094">
        <v>295.1115781983288</v>
      </c>
      <c r="D86" s="1094">
        <v>133919.2752234879</v>
      </c>
      <c r="E86" s="1094">
        <v>726.91845540515351</v>
      </c>
      <c r="F86" s="1094">
        <v>78126.704331638393</v>
      </c>
      <c r="G86" s="1094">
        <v>48112.447080018144</v>
      </c>
      <c r="H86" s="1094">
        <v>3295.4629350510254</v>
      </c>
      <c r="I86" s="1094">
        <v>3657.7424213751628</v>
      </c>
      <c r="J86" s="1094">
        <v>65715.476844000805</v>
      </c>
      <c r="K86" s="1094">
        <v>67050.783190312693</v>
      </c>
    </row>
    <row r="87" spans="1:11" ht="13">
      <c r="A87" s="275"/>
      <c r="B87" s="228"/>
      <c r="C87" s="228"/>
      <c r="D87" s="228"/>
      <c r="E87" s="228"/>
      <c r="F87" s="229"/>
      <c r="G87" s="229"/>
      <c r="H87" s="229"/>
      <c r="I87" s="229"/>
      <c r="J87" s="230"/>
      <c r="K87" s="230"/>
    </row>
    <row r="88" spans="1:11" ht="13">
      <c r="A88" s="78"/>
      <c r="B88" s="1300" t="s">
        <v>441</v>
      </c>
      <c r="C88" s="1300"/>
      <c r="D88" s="1300"/>
      <c r="E88" s="1300"/>
      <c r="F88" s="1300"/>
      <c r="G88" s="1300"/>
      <c r="H88" s="1300"/>
      <c r="I88" s="1300"/>
      <c r="J88" s="1300"/>
      <c r="K88" s="1300"/>
    </row>
    <row r="89" spans="1:11" ht="13">
      <c r="A89" s="210"/>
      <c r="B89" s="231"/>
      <c r="C89" s="231"/>
      <c r="D89" s="232"/>
      <c r="E89" s="232"/>
      <c r="F89" s="232"/>
      <c r="G89" s="232"/>
      <c r="H89" s="232"/>
      <c r="I89" s="232"/>
      <c r="J89" s="232"/>
      <c r="K89" s="232"/>
    </row>
    <row r="90" spans="1:11">
      <c r="A90" s="227">
        <v>1995</v>
      </c>
      <c r="B90" s="1094">
        <v>675323.20764355129</v>
      </c>
      <c r="C90" s="1094">
        <v>9599.1036882922745</v>
      </c>
      <c r="D90" s="1094">
        <v>343412.61033967993</v>
      </c>
      <c r="E90" s="1094">
        <v>22126.675259091742</v>
      </c>
      <c r="F90" s="1094">
        <v>156162.63438838211</v>
      </c>
      <c r="G90" s="1094">
        <v>146908.35029392282</v>
      </c>
      <c r="H90" s="1094">
        <v>6179.4249687653337</v>
      </c>
      <c r="I90" s="1094">
        <v>12035.525429517927</v>
      </c>
      <c r="J90" s="1094">
        <v>322311.49361557909</v>
      </c>
      <c r="K90" s="1094">
        <v>313056.4045500193</v>
      </c>
    </row>
    <row r="91" spans="1:11">
      <c r="A91" s="227">
        <v>2000</v>
      </c>
      <c r="B91" s="1094">
        <v>710016.98955506575</v>
      </c>
      <c r="C91" s="1094">
        <v>7800.2016852255056</v>
      </c>
      <c r="D91" s="1094">
        <v>343384.26584000647</v>
      </c>
      <c r="E91" s="1094">
        <v>2192.288019073937</v>
      </c>
      <c r="F91" s="1094">
        <v>152225.3699859794</v>
      </c>
      <c r="G91" s="1094">
        <v>171307.92885330177</v>
      </c>
      <c r="H91" s="1094">
        <v>6503.7480213271365</v>
      </c>
      <c r="I91" s="1094">
        <v>11154.930960324231</v>
      </c>
      <c r="J91" s="1094">
        <v>358832.52202983381</v>
      </c>
      <c r="K91" s="1094">
        <v>322419.01044493425</v>
      </c>
    </row>
    <row r="92" spans="1:11">
      <c r="A92" s="227">
        <v>2002</v>
      </c>
      <c r="B92" s="1094">
        <v>708191.84458394605</v>
      </c>
      <c r="C92" s="1094">
        <v>7684.3119017497575</v>
      </c>
      <c r="D92" s="1094">
        <v>348006.70109372173</v>
      </c>
      <c r="E92" s="1094">
        <v>1264.2420624264203</v>
      </c>
      <c r="F92" s="1094">
        <v>147593.45982688601</v>
      </c>
      <c r="G92" s="1094">
        <v>182604.76019777992</v>
      </c>
      <c r="H92" s="1094">
        <v>5890.6735875561244</v>
      </c>
      <c r="I92" s="1094">
        <v>10653.565419073249</v>
      </c>
      <c r="J92" s="1094">
        <v>352500.83158847451</v>
      </c>
      <c r="K92" s="1094">
        <v>329877.41859404149</v>
      </c>
    </row>
    <row r="93" spans="1:11">
      <c r="A93" s="227">
        <v>2004</v>
      </c>
      <c r="B93" s="1094">
        <v>732976.81279712566</v>
      </c>
      <c r="C93" s="1094">
        <v>7572.5344387703044</v>
      </c>
      <c r="D93" s="1094">
        <v>375765.00209059822</v>
      </c>
      <c r="E93" s="1094">
        <v>1108.9788378385856</v>
      </c>
      <c r="F93" s="1094">
        <v>157814.35939413612</v>
      </c>
      <c r="G93" s="1094">
        <v>200919.01089368414</v>
      </c>
      <c r="H93" s="1094">
        <v>5519.6643734745503</v>
      </c>
      <c r="I93" s="1094">
        <v>10402.988591464831</v>
      </c>
      <c r="J93" s="1094">
        <v>349639.27626775717</v>
      </c>
      <c r="K93" s="1094">
        <v>326301.68720287434</v>
      </c>
    </row>
    <row r="94" spans="1:11">
      <c r="A94" s="227">
        <v>2006</v>
      </c>
      <c r="B94" s="1094">
        <v>740592.02935922809</v>
      </c>
      <c r="C94" s="1094">
        <v>8564.7435230295214</v>
      </c>
      <c r="D94" s="1094">
        <v>354953.63137322292</v>
      </c>
      <c r="E94" s="1094">
        <v>1287.2443444293092</v>
      </c>
      <c r="F94" s="1094">
        <v>155024.1742154602</v>
      </c>
      <c r="G94" s="1094">
        <v>180627.90918478774</v>
      </c>
      <c r="H94" s="1094">
        <v>6348.3559782004659</v>
      </c>
      <c r="I94" s="1094">
        <v>11665.947650345195</v>
      </c>
      <c r="J94" s="1094">
        <v>377073.65446297568</v>
      </c>
      <c r="K94" s="1094">
        <v>307103.3626407719</v>
      </c>
    </row>
    <row r="95" spans="1:11">
      <c r="A95" s="227">
        <v>2008</v>
      </c>
      <c r="B95" s="1094">
        <v>751220.29892631469</v>
      </c>
      <c r="C95" s="1094">
        <v>8317.8027415849338</v>
      </c>
      <c r="D95" s="1094">
        <v>376460.47504480067</v>
      </c>
      <c r="E95" s="1094">
        <v>1016.8966330113134</v>
      </c>
      <c r="F95" s="1094">
        <v>142019.57868041005</v>
      </c>
      <c r="G95" s="1094">
        <v>216921.88895681716</v>
      </c>
      <c r="H95" s="1094">
        <v>6600.7175419007581</v>
      </c>
      <c r="I95" s="1094">
        <v>9901.3932326613576</v>
      </c>
      <c r="J95" s="1094">
        <v>366442.02113992907</v>
      </c>
      <c r="K95" s="1094">
        <v>304430.37907368533</v>
      </c>
    </row>
    <row r="96" spans="1:11">
      <c r="A96" s="227">
        <v>2010</v>
      </c>
      <c r="B96" s="1094">
        <v>701045.32306489488</v>
      </c>
      <c r="C96" s="1094">
        <v>8211.7970026479015</v>
      </c>
      <c r="D96" s="1094">
        <v>347109.08940884366</v>
      </c>
      <c r="E96" s="1094">
        <v>1170.471698070251</v>
      </c>
      <c r="F96" s="1094">
        <v>143503.52219351326</v>
      </c>
      <c r="G96" s="1094">
        <v>185406.51687737252</v>
      </c>
      <c r="H96" s="1094">
        <v>6476.7324376012057</v>
      </c>
      <c r="I96" s="1094">
        <v>10551.846202286417</v>
      </c>
      <c r="J96" s="1094">
        <v>345724.43665340333</v>
      </c>
      <c r="K96" s="1094">
        <v>304408.33943510504</v>
      </c>
    </row>
    <row r="97" spans="1:11">
      <c r="A97" s="227">
        <v>2012</v>
      </c>
      <c r="B97" s="1094">
        <v>573729.10741805064</v>
      </c>
      <c r="C97" s="1094">
        <v>8503.99753238843</v>
      </c>
      <c r="D97" s="1094">
        <v>220645.37183929875</v>
      </c>
      <c r="E97" s="1094">
        <v>1057.0811402455133</v>
      </c>
      <c r="F97" s="1094">
        <v>131558.2306179044</v>
      </c>
      <c r="G97" s="1094">
        <v>71908.137256278394</v>
      </c>
      <c r="H97" s="1094">
        <v>6779.4669497285622</v>
      </c>
      <c r="I97" s="1094">
        <v>9342.4558751419045</v>
      </c>
      <c r="J97" s="1094">
        <v>344579.73804636346</v>
      </c>
      <c r="K97" s="1094">
        <v>279042.78598194936</v>
      </c>
    </row>
    <row r="98" spans="1:11">
      <c r="A98" s="227">
        <v>2014</v>
      </c>
      <c r="B98" s="1094">
        <v>571439.40601903782</v>
      </c>
      <c r="C98" s="1094">
        <v>9258.6797936703515</v>
      </c>
      <c r="D98" s="1094">
        <v>213280.64708811717</v>
      </c>
      <c r="E98" s="1094">
        <v>1105.9720182436517</v>
      </c>
      <c r="F98" s="1094">
        <v>139870.08153329778</v>
      </c>
      <c r="G98" s="1094">
        <v>52652.672785386188</v>
      </c>
      <c r="H98" s="1094">
        <v>8841.4952522827971</v>
      </c>
      <c r="I98" s="1094">
        <v>10810.425498906774</v>
      </c>
      <c r="J98" s="1094">
        <v>348900.07913725032</v>
      </c>
      <c r="K98" s="1094">
        <v>275759.91299279267</v>
      </c>
    </row>
    <row r="99" spans="1:11">
      <c r="A99" s="227">
        <v>2016</v>
      </c>
      <c r="B99" s="1094">
        <v>583141.77550437977</v>
      </c>
      <c r="C99" s="1094">
        <v>5962.1041088991178</v>
      </c>
      <c r="D99" s="1094">
        <v>220248.15521845507</v>
      </c>
      <c r="E99" s="1094">
        <v>1223.0013195307436</v>
      </c>
      <c r="F99" s="1094">
        <v>133837.36312416231</v>
      </c>
      <c r="G99" s="1094">
        <v>62291.660329467712</v>
      </c>
      <c r="H99" s="1094">
        <v>8648.0022302274592</v>
      </c>
      <c r="I99" s="1094">
        <v>14248.128215066845</v>
      </c>
      <c r="J99" s="1094">
        <v>356931.51617702562</v>
      </c>
      <c r="K99" s="1094">
        <v>298179.85821461992</v>
      </c>
    </row>
    <row r="100" spans="1:11" ht="13">
      <c r="A100" s="275"/>
      <c r="B100" s="228"/>
      <c r="C100" s="228"/>
      <c r="D100" s="228"/>
      <c r="E100" s="228"/>
      <c r="F100" s="229"/>
      <c r="G100" s="229"/>
      <c r="H100" s="229"/>
      <c r="I100" s="229"/>
      <c r="J100" s="230"/>
      <c r="K100" s="230"/>
    </row>
    <row r="101" spans="1:11" ht="13">
      <c r="A101" s="78"/>
      <c r="B101" s="1300" t="s">
        <v>442</v>
      </c>
      <c r="C101" s="1300"/>
      <c r="D101" s="1300"/>
      <c r="E101" s="1300"/>
      <c r="F101" s="1300"/>
      <c r="G101" s="1300"/>
      <c r="H101" s="1300"/>
      <c r="I101" s="1300"/>
      <c r="J101" s="1300"/>
      <c r="K101" s="1300"/>
    </row>
    <row r="102" spans="1:11" ht="13">
      <c r="A102" s="210"/>
      <c r="B102" s="231"/>
      <c r="C102" s="231"/>
      <c r="D102" s="232"/>
      <c r="E102" s="232"/>
      <c r="F102" s="232"/>
      <c r="G102" s="232"/>
      <c r="H102" s="232"/>
      <c r="I102" s="232"/>
      <c r="J102" s="232"/>
      <c r="K102" s="232"/>
    </row>
    <row r="103" spans="1:11">
      <c r="A103" s="227">
        <v>1995</v>
      </c>
      <c r="B103" s="1094">
        <v>90191.828457469877</v>
      </c>
      <c r="C103" s="1094">
        <v>6360.0697427020086</v>
      </c>
      <c r="D103" s="1094">
        <v>47086.924261835891</v>
      </c>
      <c r="E103" s="1094">
        <v>736.0361234377757</v>
      </c>
      <c r="F103" s="1094">
        <v>23092.794267368718</v>
      </c>
      <c r="G103" s="1094">
        <v>17549.595974064749</v>
      </c>
      <c r="H103" s="1094">
        <v>2210.6515155506313</v>
      </c>
      <c r="I103" s="1094">
        <v>3497.8463814140214</v>
      </c>
      <c r="J103" s="1094">
        <v>36744.834452931973</v>
      </c>
      <c r="K103" s="1094">
        <v>72880.671542530123</v>
      </c>
    </row>
    <row r="104" spans="1:11">
      <c r="A104" s="227">
        <v>2000</v>
      </c>
      <c r="B104" s="1094">
        <v>108353.18104599163</v>
      </c>
      <c r="C104" s="1094">
        <v>6409.4922978461645</v>
      </c>
      <c r="D104" s="1094">
        <v>55808.294027945376</v>
      </c>
      <c r="E104" s="1094">
        <v>333.65603919564381</v>
      </c>
      <c r="F104" s="1094">
        <v>23772.602152652969</v>
      </c>
      <c r="G104" s="1094">
        <v>25151.864409531223</v>
      </c>
      <c r="H104" s="1094">
        <v>2557.0303907118187</v>
      </c>
      <c r="I104" s="1094">
        <v>3993.141035853715</v>
      </c>
      <c r="J104" s="1094">
        <v>46135.394720200085</v>
      </c>
      <c r="K104" s="1094">
        <v>58785.327397008383</v>
      </c>
    </row>
    <row r="105" spans="1:11">
      <c r="A105" s="227">
        <v>2002</v>
      </c>
      <c r="B105" s="1094">
        <v>105368.81652534641</v>
      </c>
      <c r="C105" s="1094">
        <v>5464.2878362594493</v>
      </c>
      <c r="D105" s="1094">
        <v>54381.059263901065</v>
      </c>
      <c r="E105" s="1094">
        <v>318.36516214483675</v>
      </c>
      <c r="F105" s="1094">
        <v>23291.97506070845</v>
      </c>
      <c r="G105" s="1094">
        <v>25236.666240303242</v>
      </c>
      <c r="H105" s="1094">
        <v>2199.6878212145798</v>
      </c>
      <c r="I105" s="1094">
        <v>3334.3649795299489</v>
      </c>
      <c r="J105" s="1094">
        <v>45523.469425185896</v>
      </c>
      <c r="K105" s="1094">
        <v>70057.292049547134</v>
      </c>
    </row>
    <row r="106" spans="1:11">
      <c r="A106" s="227">
        <v>2004</v>
      </c>
      <c r="B106" s="1094">
        <v>106532.38153472399</v>
      </c>
      <c r="C106" s="1094">
        <v>4597.6538135141782</v>
      </c>
      <c r="D106" s="1094">
        <v>57083.023928653056</v>
      </c>
      <c r="E106" s="1094">
        <v>326.40345729904823</v>
      </c>
      <c r="F106" s="1094">
        <v>24050.767058397181</v>
      </c>
      <c r="G106" s="1094">
        <v>27769.760930792279</v>
      </c>
      <c r="H106" s="1094">
        <v>1970.9238435283128</v>
      </c>
      <c r="I106" s="1094">
        <v>2965.1686386362358</v>
      </c>
      <c r="J106" s="1094">
        <v>44851.703792556757</v>
      </c>
      <c r="K106" s="1094">
        <v>68786.414383602445</v>
      </c>
    </row>
    <row r="107" spans="1:11">
      <c r="A107" s="227">
        <v>2006</v>
      </c>
      <c r="B107" s="1094">
        <v>114079.57833077533</v>
      </c>
      <c r="C107" s="1094">
        <v>4489.7847513964671</v>
      </c>
      <c r="D107" s="1094">
        <v>61142.053544137925</v>
      </c>
      <c r="E107" s="1094">
        <v>354.97235914465318</v>
      </c>
      <c r="F107" s="1094">
        <v>24419.528122130327</v>
      </c>
      <c r="G107" s="1094">
        <v>31417.129237385285</v>
      </c>
      <c r="H107" s="1094">
        <v>2122.3790979992455</v>
      </c>
      <c r="I107" s="1094">
        <v>2828.0447274784165</v>
      </c>
      <c r="J107" s="1094">
        <v>48447.740035240931</v>
      </c>
      <c r="K107" s="1094">
        <v>70073.673771905727</v>
      </c>
    </row>
    <row r="108" spans="1:11">
      <c r="A108" s="227">
        <v>2008</v>
      </c>
      <c r="B108" s="1094">
        <v>125579.27674457821</v>
      </c>
      <c r="C108" s="1094">
        <v>4731.6756557374065</v>
      </c>
      <c r="D108" s="1094">
        <v>83486.613160993133</v>
      </c>
      <c r="E108" s="1094">
        <v>335.6171217502108</v>
      </c>
      <c r="F108" s="1094">
        <v>26748.962418208524</v>
      </c>
      <c r="G108" s="1094">
        <v>51514.153892292517</v>
      </c>
      <c r="H108" s="1094">
        <v>2236.8736124571988</v>
      </c>
      <c r="I108" s="1094">
        <v>2651.0061162847019</v>
      </c>
      <c r="J108" s="1094">
        <v>37360.987927847673</v>
      </c>
      <c r="K108" s="1094">
        <v>67305.045583347339</v>
      </c>
    </row>
    <row r="109" spans="1:11">
      <c r="A109" s="227">
        <v>2010</v>
      </c>
      <c r="B109" s="1094">
        <v>121290.68071875634</v>
      </c>
      <c r="C109" s="1094">
        <v>5641.7491969734692</v>
      </c>
      <c r="D109" s="1094">
        <v>76809.899040595366</v>
      </c>
      <c r="E109" s="1094">
        <v>310.24289997064011</v>
      </c>
      <c r="F109" s="1094">
        <v>27132.892400049383</v>
      </c>
      <c r="G109" s="1094">
        <v>44486.281495695017</v>
      </c>
      <c r="H109" s="1094">
        <v>2144.6885503780486</v>
      </c>
      <c r="I109" s="1094">
        <v>2735.7936945022839</v>
      </c>
      <c r="J109" s="1094">
        <v>38839.032481187503</v>
      </c>
      <c r="K109" s="1094">
        <v>72346.862708685498</v>
      </c>
    </row>
    <row r="110" spans="1:11">
      <c r="A110" s="227">
        <v>2012</v>
      </c>
      <c r="B110" s="1094">
        <v>128629.54329717734</v>
      </c>
      <c r="C110" s="1094">
        <v>6268.3526008719255</v>
      </c>
      <c r="D110" s="1094">
        <v>85022.640556443817</v>
      </c>
      <c r="E110" s="1094">
        <v>349.91553593608546</v>
      </c>
      <c r="F110" s="1094">
        <v>24327.33087006391</v>
      </c>
      <c r="G110" s="1094">
        <v>55412.15279770473</v>
      </c>
      <c r="H110" s="1094">
        <v>2481.3428724647865</v>
      </c>
      <c r="I110" s="1094">
        <v>2451.8984802743039</v>
      </c>
      <c r="J110" s="1094">
        <v>37338.550139861603</v>
      </c>
      <c r="K110" s="1094">
        <v>68000.807009646902</v>
      </c>
    </row>
    <row r="111" spans="1:11">
      <c r="A111" s="227">
        <v>2014</v>
      </c>
      <c r="B111" s="1094">
        <v>136107.98790355757</v>
      </c>
      <c r="C111" s="1094">
        <v>6157.3363061455157</v>
      </c>
      <c r="D111" s="1094">
        <v>93567.415220073133</v>
      </c>
      <c r="E111" s="1094">
        <v>681.22057813279685</v>
      </c>
      <c r="F111" s="1094">
        <v>26808.355056415083</v>
      </c>
      <c r="G111" s="1094">
        <v>60029.876037311464</v>
      </c>
      <c r="H111" s="1094">
        <v>3272.7427400675138</v>
      </c>
      <c r="I111" s="1094">
        <v>2775.220808146295</v>
      </c>
      <c r="J111" s="1094">
        <v>36383.236377338915</v>
      </c>
      <c r="K111" s="1094">
        <v>64967.999373128907</v>
      </c>
    </row>
    <row r="112" spans="1:11">
      <c r="A112" s="227">
        <v>2016</v>
      </c>
      <c r="B112" s="1094">
        <v>137629.00722775512</v>
      </c>
      <c r="C112" s="1094">
        <v>6575.218590776758</v>
      </c>
      <c r="D112" s="1094">
        <v>96033.500980616518</v>
      </c>
      <c r="E112" s="1094">
        <v>283.61365437159924</v>
      </c>
      <c r="F112" s="1094">
        <v>28091.235286659208</v>
      </c>
      <c r="G112" s="1094">
        <v>61188.387058517343</v>
      </c>
      <c r="H112" s="1094">
        <v>3029.3363618996218</v>
      </c>
      <c r="I112" s="1094">
        <v>3440.9286191687593</v>
      </c>
      <c r="J112" s="1094">
        <v>35020.287656361856</v>
      </c>
      <c r="K112" s="1094">
        <v>67466.045466840398</v>
      </c>
    </row>
    <row r="113" spans="1:11" ht="13">
      <c r="A113" s="275"/>
      <c r="B113" s="228"/>
      <c r="C113" s="228"/>
      <c r="D113" s="228"/>
      <c r="E113" s="228"/>
      <c r="F113" s="229"/>
      <c r="G113" s="229"/>
      <c r="H113" s="229"/>
      <c r="I113" s="229"/>
      <c r="J113" s="230"/>
      <c r="K113" s="230"/>
    </row>
    <row r="114" spans="1:11" ht="13">
      <c r="A114" s="78"/>
      <c r="B114" s="1300" t="s">
        <v>443</v>
      </c>
      <c r="C114" s="1300"/>
      <c r="D114" s="1300"/>
      <c r="E114" s="1300"/>
      <c r="F114" s="1300"/>
      <c r="G114" s="1300"/>
      <c r="H114" s="1300"/>
      <c r="I114" s="1300"/>
      <c r="J114" s="1300"/>
      <c r="K114" s="1300"/>
    </row>
    <row r="115" spans="1:11" ht="13">
      <c r="A115" s="210"/>
      <c r="B115" s="231"/>
      <c r="C115" s="231"/>
      <c r="D115" s="232"/>
      <c r="E115" s="232"/>
      <c r="F115" s="232"/>
      <c r="G115" s="232"/>
      <c r="H115" s="232"/>
      <c r="I115" s="232"/>
      <c r="J115" s="232"/>
      <c r="K115" s="232"/>
    </row>
    <row r="116" spans="1:11" ht="14.5">
      <c r="A116" s="227" t="s">
        <v>530</v>
      </c>
      <c r="B116" s="1094">
        <v>1081576.772281931</v>
      </c>
      <c r="C116" s="1094">
        <v>50633.118979998348</v>
      </c>
      <c r="D116" s="1094">
        <v>825852.31141934311</v>
      </c>
      <c r="E116" s="1094">
        <v>25286.8330100454</v>
      </c>
      <c r="F116" s="1094">
        <v>378751.3545814383</v>
      </c>
      <c r="G116" s="1094">
        <v>396331.8470814341</v>
      </c>
      <c r="H116" s="1094">
        <v>8293.845418101504</v>
      </c>
      <c r="I116" s="1094">
        <v>17188.431328323783</v>
      </c>
      <c r="J116" s="1094">
        <v>205091.34188258951</v>
      </c>
      <c r="K116" s="1094">
        <v>446219.09345806896</v>
      </c>
    </row>
    <row r="117" spans="1:11">
      <c r="A117" s="227">
        <v>2000</v>
      </c>
      <c r="B117" s="1094">
        <v>1059340.4565498549</v>
      </c>
      <c r="C117" s="1094">
        <v>32869.102719198912</v>
      </c>
      <c r="D117" s="1094">
        <v>830702.08592493786</v>
      </c>
      <c r="E117" s="1094">
        <v>31751.712850343774</v>
      </c>
      <c r="F117" s="1094">
        <v>378287.98525857693</v>
      </c>
      <c r="G117" s="1094">
        <v>397978.37493529107</v>
      </c>
      <c r="H117" s="1094">
        <v>8417.9837875742669</v>
      </c>
      <c r="I117" s="1094">
        <v>14266.029093151847</v>
      </c>
      <c r="J117" s="1094">
        <v>195769.26790571809</v>
      </c>
      <c r="K117" s="1094">
        <v>400397.72990610014</v>
      </c>
    </row>
    <row r="118" spans="1:11">
      <c r="A118" s="227">
        <v>2002</v>
      </c>
      <c r="B118" s="1094">
        <v>1041532.9038830528</v>
      </c>
      <c r="C118" s="1094">
        <v>35634.716810644037</v>
      </c>
      <c r="D118" s="1094">
        <v>798917.37521906896</v>
      </c>
      <c r="E118" s="1094">
        <v>28684.848176413463</v>
      </c>
      <c r="F118" s="1094">
        <v>371351.3683489532</v>
      </c>
      <c r="G118" s="1094">
        <v>376581.41880110546</v>
      </c>
      <c r="H118" s="1094">
        <v>7840.2775213051827</v>
      </c>
      <c r="I118" s="1094">
        <v>14459.462371291655</v>
      </c>
      <c r="J118" s="1094">
        <v>206980.81185333978</v>
      </c>
      <c r="K118" s="1094">
        <v>410089.66157916957</v>
      </c>
    </row>
    <row r="119" spans="1:11">
      <c r="A119" s="227">
        <v>2004</v>
      </c>
      <c r="B119" s="1094">
        <v>1040247.8264689241</v>
      </c>
      <c r="C119" s="1094">
        <v>31809.887074111859</v>
      </c>
      <c r="D119" s="1094">
        <v>809739.5148046494</v>
      </c>
      <c r="E119" s="1094">
        <v>21439.288873862159</v>
      </c>
      <c r="F119" s="1094">
        <v>389981.01039410691</v>
      </c>
      <c r="G119" s="1094">
        <v>377922.67445967573</v>
      </c>
      <c r="H119" s="1094">
        <v>7042.3804892993621</v>
      </c>
      <c r="I119" s="1094">
        <v>13354.160587705252</v>
      </c>
      <c r="J119" s="1094">
        <v>198698.42459016282</v>
      </c>
      <c r="K119" s="1094">
        <v>403960.30421605491</v>
      </c>
    </row>
    <row r="120" spans="1:11">
      <c r="A120" s="227">
        <v>2006</v>
      </c>
      <c r="B120" s="1094">
        <v>1068034.0561753376</v>
      </c>
      <c r="C120" s="1094">
        <v>32223.145367004159</v>
      </c>
      <c r="D120" s="1094">
        <v>829303.85341265099</v>
      </c>
      <c r="E120" s="1094">
        <v>12460.260129061398</v>
      </c>
      <c r="F120" s="1094">
        <v>395130.46496800263</v>
      </c>
      <c r="G120" s="1094">
        <v>400523.94614765653</v>
      </c>
      <c r="H120" s="1094">
        <v>7904.8694290221965</v>
      </c>
      <c r="I120" s="1094">
        <v>13284.312738908251</v>
      </c>
      <c r="J120" s="1094">
        <v>206507.05739568241</v>
      </c>
      <c r="K120" s="1094">
        <v>394275.8930921008</v>
      </c>
    </row>
    <row r="121" spans="1:11">
      <c r="A121" s="227">
        <v>2008</v>
      </c>
      <c r="B121" s="1094">
        <v>1086553.8248966956</v>
      </c>
      <c r="C121" s="1094">
        <v>35158.004277332955</v>
      </c>
      <c r="D121" s="1094">
        <v>841633.15645268233</v>
      </c>
      <c r="E121" s="1094">
        <v>50440.260734097086</v>
      </c>
      <c r="F121" s="1094">
        <v>370512.41839960759</v>
      </c>
      <c r="G121" s="1094">
        <v>399357.03284826118</v>
      </c>
      <c r="H121" s="1094">
        <v>8491.9015263591828</v>
      </c>
      <c r="I121" s="1094">
        <v>12831.54294435713</v>
      </c>
      <c r="J121" s="1094">
        <v>209762.6641666803</v>
      </c>
      <c r="K121" s="1094">
        <v>382475.70100792329</v>
      </c>
    </row>
    <row r="122" spans="1:11">
      <c r="A122" s="227">
        <v>2010</v>
      </c>
      <c r="B122" s="1094">
        <v>1092147.0525224914</v>
      </c>
      <c r="C122" s="1094">
        <v>39688.912980712448</v>
      </c>
      <c r="D122" s="1094">
        <v>840532.31603700062</v>
      </c>
      <c r="E122" s="1094">
        <v>40785.657530999029</v>
      </c>
      <c r="F122" s="1094">
        <v>351665.52831590408</v>
      </c>
      <c r="G122" s="1094">
        <v>426169.34829210193</v>
      </c>
      <c r="H122" s="1094">
        <v>8214.6863908922205</v>
      </c>
      <c r="I122" s="1094">
        <v>13697.095507103535</v>
      </c>
      <c r="J122" s="1094">
        <v>211925.82350477832</v>
      </c>
      <c r="K122" s="1094">
        <v>388276.02513059037</v>
      </c>
    </row>
    <row r="123" spans="1:11">
      <c r="A123" s="227">
        <v>2012</v>
      </c>
      <c r="B123" s="1094">
        <v>964999.64026015368</v>
      </c>
      <c r="C123" s="1094">
        <v>33946.756964745684</v>
      </c>
      <c r="D123" s="1094">
        <v>757667.47376317787</v>
      </c>
      <c r="E123" s="1094">
        <v>42049.802588666345</v>
      </c>
      <c r="F123" s="1094">
        <v>353523.17421354691</v>
      </c>
      <c r="G123" s="1094">
        <v>343797.93606572296</v>
      </c>
      <c r="H123" s="1094">
        <v>8125.391287285177</v>
      </c>
      <c r="I123" s="1094">
        <v>10171.169607956266</v>
      </c>
      <c r="J123" s="1094">
        <v>173385.40953223014</v>
      </c>
      <c r="K123" s="1094">
        <v>365633.82615678164</v>
      </c>
    </row>
    <row r="124" spans="1:11">
      <c r="A124" s="227">
        <v>2014</v>
      </c>
      <c r="B124" s="1094">
        <v>978267.74177637824</v>
      </c>
      <c r="C124" s="1094">
        <v>42091.181039265175</v>
      </c>
      <c r="D124" s="1094">
        <v>747100.31400766468</v>
      </c>
      <c r="E124" s="1094">
        <v>38946.170954000641</v>
      </c>
      <c r="F124" s="1094">
        <v>345777.72156447062</v>
      </c>
      <c r="G124" s="1094">
        <v>337296.02290800354</v>
      </c>
      <c r="H124" s="1094">
        <v>11362.825215414578</v>
      </c>
      <c r="I124" s="1094">
        <v>13717.573365775243</v>
      </c>
      <c r="J124" s="1094">
        <v>189076.24672944841</v>
      </c>
      <c r="K124" s="1094">
        <v>346632.66614819493</v>
      </c>
    </row>
    <row r="125" spans="1:11">
      <c r="A125" s="227">
        <v>2016</v>
      </c>
      <c r="B125" s="1094">
        <v>943498.68163401063</v>
      </c>
      <c r="C125" s="1094">
        <v>39275.775816308436</v>
      </c>
      <c r="D125" s="1094">
        <v>734177.01480762544</v>
      </c>
      <c r="E125" s="1094">
        <v>34129.657587761714</v>
      </c>
      <c r="F125" s="1094">
        <v>353056.74915312947</v>
      </c>
      <c r="G125" s="1094">
        <v>321759.19511235028</v>
      </c>
      <c r="H125" s="1094">
        <v>9881.5758467504584</v>
      </c>
      <c r="I125" s="1094">
        <v>15349.837107633552</v>
      </c>
      <c r="J125" s="1094">
        <v>170045.89101007677</v>
      </c>
      <c r="K125" s="1094">
        <v>371453.39791546611</v>
      </c>
    </row>
    <row r="126" spans="1:11" ht="13">
      <c r="A126" s="275"/>
      <c r="B126" s="228"/>
      <c r="C126" s="228"/>
      <c r="D126" s="228"/>
      <c r="E126" s="228"/>
      <c r="F126" s="229"/>
      <c r="G126" s="229"/>
      <c r="H126" s="229"/>
      <c r="I126" s="229"/>
      <c r="J126" s="230"/>
      <c r="K126" s="230"/>
    </row>
    <row r="127" spans="1:11" ht="13">
      <c r="A127" s="78"/>
      <c r="B127" s="1300" t="s">
        <v>444</v>
      </c>
      <c r="C127" s="1300"/>
      <c r="D127" s="1300"/>
      <c r="E127" s="1300"/>
      <c r="F127" s="1300"/>
      <c r="G127" s="1300"/>
      <c r="H127" s="1300"/>
      <c r="I127" s="1300"/>
      <c r="J127" s="1300"/>
      <c r="K127" s="1300"/>
    </row>
    <row r="128" spans="1:11" ht="13">
      <c r="A128" s="210"/>
      <c r="B128" s="231"/>
      <c r="C128" s="231"/>
      <c r="D128" s="232"/>
      <c r="E128" s="232"/>
      <c r="F128" s="232"/>
      <c r="G128" s="232"/>
      <c r="H128" s="232"/>
      <c r="I128" s="232"/>
      <c r="J128" s="232"/>
      <c r="K128" s="232"/>
    </row>
    <row r="129" spans="1:11">
      <c r="A129" s="227">
        <v>1995</v>
      </c>
      <c r="B129" s="1094">
        <v>3182528.1858770843</v>
      </c>
      <c r="C129" s="1094">
        <v>37496.271499579081</v>
      </c>
      <c r="D129" s="1094">
        <v>2677397.1872625039</v>
      </c>
      <c r="E129" s="1094">
        <v>162263.6899294747</v>
      </c>
      <c r="F129" s="1094">
        <v>1572561.7734190514</v>
      </c>
      <c r="G129" s="1094">
        <v>896390.24393975677</v>
      </c>
      <c r="H129" s="1094">
        <v>16674.388945981824</v>
      </c>
      <c r="I129" s="1094">
        <v>29507.091028239145</v>
      </c>
      <c r="J129" s="1094">
        <v>467634.72711500118</v>
      </c>
      <c r="K129" s="1094">
        <v>909238.24512291548</v>
      </c>
    </row>
    <row r="130" spans="1:11">
      <c r="A130" s="227">
        <v>2000</v>
      </c>
      <c r="B130" s="1094">
        <v>3086909.8802950764</v>
      </c>
      <c r="C130" s="1094">
        <v>30889.452512499502</v>
      </c>
      <c r="D130" s="1094">
        <v>2552793.1892315857</v>
      </c>
      <c r="E130" s="1094">
        <v>141735.33372853926</v>
      </c>
      <c r="F130" s="1094">
        <v>1438831.4360500178</v>
      </c>
      <c r="G130" s="1094">
        <v>926384.94927094143</v>
      </c>
      <c r="H130" s="1094">
        <v>17437.934932548516</v>
      </c>
      <c r="I130" s="1094">
        <v>28403.535249538625</v>
      </c>
      <c r="J130" s="1094">
        <v>503227.23855099117</v>
      </c>
      <c r="K130" s="1094">
        <v>867748.69370492268</v>
      </c>
    </row>
    <row r="131" spans="1:11">
      <c r="A131" s="227">
        <v>2002</v>
      </c>
      <c r="B131" s="1094">
        <v>3277386.3422117704</v>
      </c>
      <c r="C131" s="1094">
        <v>29657.868063708331</v>
      </c>
      <c r="D131" s="1094">
        <v>2770501.959465724</v>
      </c>
      <c r="E131" s="1094">
        <v>116542.63559568299</v>
      </c>
      <c r="F131" s="1094">
        <v>1698289.2359784888</v>
      </c>
      <c r="G131" s="1094">
        <v>914037.0957063064</v>
      </c>
      <c r="H131" s="1094">
        <v>15410.565657479545</v>
      </c>
      <c r="I131" s="1094">
        <v>26222.42652776598</v>
      </c>
      <c r="J131" s="1094">
        <v>477226.51468233811</v>
      </c>
      <c r="K131" s="1094">
        <v>849291.5507882305</v>
      </c>
    </row>
    <row r="132" spans="1:11">
      <c r="A132" s="227">
        <v>2004</v>
      </c>
      <c r="B132" s="1094">
        <v>3238583.4638462295</v>
      </c>
      <c r="C132" s="1094">
        <v>27312.758003479121</v>
      </c>
      <c r="D132" s="1094">
        <v>2745836.7044667504</v>
      </c>
      <c r="E132" s="1094">
        <v>144387.36550930265</v>
      </c>
      <c r="F132" s="1094">
        <v>1604218.1998910159</v>
      </c>
      <c r="G132" s="1094">
        <v>958661.82035997906</v>
      </c>
      <c r="H132" s="1094">
        <v>14175.731706089491</v>
      </c>
      <c r="I132" s="1094">
        <v>24393.587000363685</v>
      </c>
      <c r="J132" s="1094">
        <v>465434.00137599977</v>
      </c>
      <c r="K132" s="1094">
        <v>811853.34715376981</v>
      </c>
    </row>
    <row r="133" spans="1:11">
      <c r="A133" s="227">
        <v>2006</v>
      </c>
      <c r="B133" s="1094">
        <v>3310161.1960456278</v>
      </c>
      <c r="C133" s="1094">
        <v>36133.676498506524</v>
      </c>
      <c r="D133" s="1094">
        <v>2683539.7732891547</v>
      </c>
      <c r="E133" s="1094">
        <v>146145.63940564662</v>
      </c>
      <c r="F133" s="1094">
        <v>1553117.9331312177</v>
      </c>
      <c r="G133" s="1094">
        <v>935637.22413971485</v>
      </c>
      <c r="H133" s="1094">
        <v>17607.132895597577</v>
      </c>
      <c r="I133" s="1094">
        <v>31031.843716978132</v>
      </c>
      <c r="J133" s="1094">
        <v>590487.74625796627</v>
      </c>
      <c r="K133" s="1094">
        <v>774451.98495437228</v>
      </c>
    </row>
    <row r="134" spans="1:11">
      <c r="A134" s="227">
        <v>2008</v>
      </c>
      <c r="B134" s="1094">
        <v>3386671.5794022563</v>
      </c>
      <c r="C134" s="1094">
        <v>38297.984328644205</v>
      </c>
      <c r="D134" s="1094">
        <v>2762273.1383868041</v>
      </c>
      <c r="E134" s="1094">
        <v>153926.00440675905</v>
      </c>
      <c r="F134" s="1094">
        <v>1574000.8845130382</v>
      </c>
      <c r="G134" s="1094">
        <v>986631.7871119068</v>
      </c>
      <c r="H134" s="1094">
        <v>18445.774708665711</v>
      </c>
      <c r="I134" s="1094">
        <v>29268.687646434795</v>
      </c>
      <c r="J134" s="1094">
        <v>586100.4566868078</v>
      </c>
      <c r="K134" s="1094">
        <v>786899.54552913271</v>
      </c>
    </row>
    <row r="135" spans="1:11">
      <c r="A135" s="227">
        <v>2010</v>
      </c>
      <c r="B135" s="1094">
        <v>3624008.6811974738</v>
      </c>
      <c r="C135" s="1094">
        <v>28134.212565298189</v>
      </c>
      <c r="D135" s="1094">
        <v>3137029.3595429868</v>
      </c>
      <c r="E135" s="1094">
        <v>118203.96301587905</v>
      </c>
      <c r="F135" s="1094">
        <v>2087908.6379704149</v>
      </c>
      <c r="G135" s="1094">
        <v>889652.19116813841</v>
      </c>
      <c r="H135" s="1094">
        <v>17567.468311322118</v>
      </c>
      <c r="I135" s="1094">
        <v>23697.099077231935</v>
      </c>
      <c r="J135" s="1094">
        <v>458845.10908918898</v>
      </c>
      <c r="K135" s="1094">
        <v>788448.76465527492</v>
      </c>
    </row>
    <row r="136" spans="1:11">
      <c r="A136" s="227">
        <v>2012</v>
      </c>
      <c r="B136" s="1094">
        <v>3480452.925563457</v>
      </c>
      <c r="C136" s="1094">
        <v>30270.705306401946</v>
      </c>
      <c r="D136" s="1094">
        <v>3011786.202683826</v>
      </c>
      <c r="E136" s="1094">
        <v>39347.37222229223</v>
      </c>
      <c r="F136" s="1094">
        <v>1921167.4127966771</v>
      </c>
      <c r="G136" s="1094">
        <v>1012522.6094792646</v>
      </c>
      <c r="H136" s="1094">
        <v>17578.500752085551</v>
      </c>
      <c r="I136" s="1094">
        <v>21170.307433506721</v>
      </c>
      <c r="J136" s="1094">
        <v>438396.01757322886</v>
      </c>
      <c r="K136" s="1094">
        <v>718830.14992969576</v>
      </c>
    </row>
    <row r="137" spans="1:11">
      <c r="A137" s="227">
        <v>2014</v>
      </c>
      <c r="B137" s="1094">
        <v>3570420.1276143002</v>
      </c>
      <c r="C137" s="1094">
        <v>37710.008651455762</v>
      </c>
      <c r="D137" s="1094">
        <v>3083889.165896032</v>
      </c>
      <c r="E137" s="1094">
        <v>33442.559671035779</v>
      </c>
      <c r="F137" s="1094">
        <v>2043202.9785016377</v>
      </c>
      <c r="G137" s="1094">
        <v>956887.01946122991</v>
      </c>
      <c r="H137" s="1094">
        <v>24690.171230115215</v>
      </c>
      <c r="I137" s="1094">
        <v>25666.437032013382</v>
      </c>
      <c r="J137" s="1094">
        <v>448820.95306681248</v>
      </c>
      <c r="K137" s="1094">
        <v>707923.0998863884</v>
      </c>
    </row>
    <row r="138" spans="1:11">
      <c r="A138" s="227">
        <v>2016</v>
      </c>
      <c r="B138" s="1094">
        <v>3289098.7040144848</v>
      </c>
      <c r="C138" s="1094">
        <v>25747.697148038646</v>
      </c>
      <c r="D138" s="1094">
        <v>2844682.6418792857</v>
      </c>
      <c r="E138" s="1094">
        <v>32292.880877613006</v>
      </c>
      <c r="F138" s="1094">
        <v>1895316.259705351</v>
      </c>
      <c r="G138" s="1094">
        <v>866072.3425649252</v>
      </c>
      <c r="H138" s="1094">
        <v>20906.413652364892</v>
      </c>
      <c r="I138" s="1094">
        <v>30094.745079032476</v>
      </c>
      <c r="J138" s="1094">
        <v>418668.36498716078</v>
      </c>
      <c r="K138" s="1094">
        <v>747406.03052418062</v>
      </c>
    </row>
    <row r="139" spans="1:11" ht="13">
      <c r="A139" s="275"/>
      <c r="B139" s="228"/>
      <c r="C139" s="228"/>
      <c r="D139" s="228"/>
      <c r="E139" s="228"/>
      <c r="F139" s="229"/>
      <c r="G139" s="229"/>
      <c r="H139" s="229"/>
      <c r="I139" s="229"/>
      <c r="J139" s="230"/>
      <c r="K139" s="230"/>
    </row>
    <row r="140" spans="1:11" ht="13">
      <c r="A140" s="78"/>
      <c r="B140" s="1300" t="s">
        <v>445</v>
      </c>
      <c r="C140" s="1300"/>
      <c r="D140" s="1300"/>
      <c r="E140" s="1300"/>
      <c r="F140" s="1300"/>
      <c r="G140" s="1300"/>
      <c r="H140" s="1300"/>
      <c r="I140" s="1300"/>
      <c r="J140" s="1300"/>
      <c r="K140" s="1300"/>
    </row>
    <row r="141" spans="1:11" ht="13">
      <c r="A141" s="210"/>
      <c r="B141" s="231"/>
      <c r="C141" s="231"/>
      <c r="D141" s="232"/>
      <c r="E141" s="232"/>
      <c r="F141" s="232"/>
      <c r="G141" s="232"/>
      <c r="H141" s="232"/>
      <c r="I141" s="232"/>
      <c r="J141" s="232"/>
      <c r="K141" s="232"/>
    </row>
    <row r="142" spans="1:11">
      <c r="A142" s="227">
        <v>1995</v>
      </c>
      <c r="B142" s="1094" t="s">
        <v>358</v>
      </c>
      <c r="C142" s="1094" t="s">
        <v>358</v>
      </c>
      <c r="D142" s="1094" t="s">
        <v>358</v>
      </c>
      <c r="E142" s="1094" t="s">
        <v>358</v>
      </c>
      <c r="F142" s="1094" t="s">
        <v>358</v>
      </c>
      <c r="G142" s="1094" t="s">
        <v>358</v>
      </c>
      <c r="H142" s="1094" t="s">
        <v>358</v>
      </c>
      <c r="I142" s="1094" t="s">
        <v>358</v>
      </c>
      <c r="J142" s="1094" t="s">
        <v>358</v>
      </c>
      <c r="K142" s="1094" t="s">
        <v>358</v>
      </c>
    </row>
    <row r="143" spans="1:11">
      <c r="A143" s="227">
        <v>2000</v>
      </c>
      <c r="B143" s="1094" t="s">
        <v>358</v>
      </c>
      <c r="C143" s="1094" t="s">
        <v>358</v>
      </c>
      <c r="D143" s="1094" t="s">
        <v>358</v>
      </c>
      <c r="E143" s="1094" t="s">
        <v>358</v>
      </c>
      <c r="F143" s="1094" t="s">
        <v>358</v>
      </c>
      <c r="G143" s="1094" t="s">
        <v>358</v>
      </c>
      <c r="H143" s="1094" t="s">
        <v>358</v>
      </c>
      <c r="I143" s="1094" t="s">
        <v>358</v>
      </c>
      <c r="J143" s="1094" t="s">
        <v>358</v>
      </c>
      <c r="K143" s="1094" t="s">
        <v>358</v>
      </c>
    </row>
    <row r="144" spans="1:11">
      <c r="A144" s="227">
        <v>2002</v>
      </c>
      <c r="B144" s="1094">
        <v>456375.69859723304</v>
      </c>
      <c r="C144" s="1094">
        <v>4370.8063435058393</v>
      </c>
      <c r="D144" s="1094">
        <v>341710.92839109118</v>
      </c>
      <c r="E144" s="1094">
        <v>920.83275859206719</v>
      </c>
      <c r="F144" s="1094">
        <v>315320.38293691154</v>
      </c>
      <c r="G144" s="1094">
        <v>14909.696762337824</v>
      </c>
      <c r="H144" s="1094">
        <v>3649.6596657179739</v>
      </c>
      <c r="I144" s="1094">
        <v>6910.3562675317362</v>
      </c>
      <c r="J144" s="1094">
        <v>110293.96386263602</v>
      </c>
      <c r="K144" s="1094">
        <v>211118.51777273466</v>
      </c>
    </row>
    <row r="145" spans="1:11">
      <c r="A145" s="227">
        <v>2004</v>
      </c>
      <c r="B145" s="1094">
        <v>429986.26850625686</v>
      </c>
      <c r="C145" s="1094">
        <v>4476.6867953190558</v>
      </c>
      <c r="D145" s="1094">
        <v>316236.05898141343</v>
      </c>
      <c r="E145" s="1094">
        <v>1437.0201392435197</v>
      </c>
      <c r="F145" s="1094">
        <v>286819.65746480902</v>
      </c>
      <c r="G145" s="1094">
        <v>17421.288515611312</v>
      </c>
      <c r="H145" s="1094">
        <v>3591.6354279884872</v>
      </c>
      <c r="I145" s="1094">
        <v>6966.4574337610848</v>
      </c>
      <c r="J145" s="1094">
        <v>109273.52272952438</v>
      </c>
      <c r="K145" s="1094">
        <v>216911.14890161657</v>
      </c>
    </row>
    <row r="146" spans="1:11">
      <c r="A146" s="227">
        <v>2006</v>
      </c>
      <c r="B146" s="1094">
        <v>446329.04135095445</v>
      </c>
      <c r="C146" s="1094">
        <v>4653.0735509313763</v>
      </c>
      <c r="D146" s="1094">
        <v>331355.82239948813</v>
      </c>
      <c r="E146" s="1094">
        <v>1536.6437708959336</v>
      </c>
      <c r="F146" s="1094">
        <v>296902.78123274026</v>
      </c>
      <c r="G146" s="1094">
        <v>21934.776750000292</v>
      </c>
      <c r="H146" s="1094">
        <v>4015.7854150708645</v>
      </c>
      <c r="I146" s="1094">
        <v>6965.8352307807017</v>
      </c>
      <c r="J146" s="1094">
        <v>110320.145400535</v>
      </c>
      <c r="K146" s="1094">
        <v>215850.33720537875</v>
      </c>
    </row>
    <row r="147" spans="1:11">
      <c r="A147" s="227">
        <v>2008</v>
      </c>
      <c r="B147" s="1094">
        <v>463715.44366688788</v>
      </c>
      <c r="C147" s="1094">
        <v>4731.3985558541272</v>
      </c>
      <c r="D147" s="1094">
        <v>353335.90194205649</v>
      </c>
      <c r="E147" s="1094">
        <v>1584.2042733449607</v>
      </c>
      <c r="F147" s="1094">
        <v>311612.03068750195</v>
      </c>
      <c r="G147" s="1094">
        <v>29628.629841282636</v>
      </c>
      <c r="H147" s="1094">
        <v>4202.2626353440846</v>
      </c>
      <c r="I147" s="1094">
        <v>6308.7745045828815</v>
      </c>
      <c r="J147" s="1094">
        <v>105648.1431689773</v>
      </c>
      <c r="K147" s="1094">
        <v>205987.14954955928</v>
      </c>
    </row>
    <row r="148" spans="1:11">
      <c r="A148" s="227">
        <v>2010</v>
      </c>
      <c r="B148" s="1094">
        <v>463441.14763650327</v>
      </c>
      <c r="C148" s="1094">
        <v>4693.1137943775084</v>
      </c>
      <c r="D148" s="1094">
        <v>353614.87572031142</v>
      </c>
      <c r="E148" s="1094">
        <v>1263.4827602201035</v>
      </c>
      <c r="F148" s="1094">
        <v>310299.22862757806</v>
      </c>
      <c r="G148" s="1094">
        <v>30715.920560811312</v>
      </c>
      <c r="H148" s="1094">
        <v>4519.9225042106518</v>
      </c>
      <c r="I148" s="1094">
        <v>6816.3212674913611</v>
      </c>
      <c r="J148" s="1094">
        <v>105133.15812181435</v>
      </c>
      <c r="K148" s="1094">
        <v>208369.55756340895</v>
      </c>
    </row>
    <row r="149" spans="1:11">
      <c r="A149" s="227">
        <v>2012</v>
      </c>
      <c r="B149" s="1094">
        <v>449624.48312129377</v>
      </c>
      <c r="C149" s="1094">
        <v>4908.6539263617587</v>
      </c>
      <c r="D149" s="1094">
        <v>345680.89554580575</v>
      </c>
      <c r="E149" s="1094">
        <v>1250.0511665289955</v>
      </c>
      <c r="F149" s="1094">
        <v>302408.45412362082</v>
      </c>
      <c r="G149" s="1094">
        <v>31348.240567231274</v>
      </c>
      <c r="H149" s="1094">
        <v>4754.1138484286867</v>
      </c>
      <c r="I149" s="1094">
        <v>5920.0358399959823</v>
      </c>
      <c r="J149" s="1094">
        <v>99034.933649126266</v>
      </c>
      <c r="K149" s="1094">
        <v>181035.57747898117</v>
      </c>
    </row>
    <row r="150" spans="1:11">
      <c r="A150" s="227">
        <v>2014</v>
      </c>
      <c r="B150" s="1094">
        <v>445235.13236226281</v>
      </c>
      <c r="C150" s="1094">
        <v>5579.5874949605513</v>
      </c>
      <c r="D150" s="1094">
        <v>335910.38366235001</v>
      </c>
      <c r="E150" s="1094">
        <v>1118.2137860335476</v>
      </c>
      <c r="F150" s="1094">
        <v>294971.28424906719</v>
      </c>
      <c r="G150" s="1094">
        <v>26542.858044909277</v>
      </c>
      <c r="H150" s="1094">
        <v>6220.9218145919767</v>
      </c>
      <c r="I150" s="1094">
        <v>7057.1057677480039</v>
      </c>
      <c r="J150" s="1094">
        <v>103745.16120495219</v>
      </c>
      <c r="K150" s="1094">
        <v>173158.61145704784</v>
      </c>
    </row>
    <row r="151" spans="1:11">
      <c r="A151" s="227">
        <v>2016</v>
      </c>
      <c r="B151" s="1094">
        <v>456182.79909936135</v>
      </c>
      <c r="C151" s="1094">
        <v>3893.8926666328193</v>
      </c>
      <c r="D151" s="1094">
        <v>350676.576694043</v>
      </c>
      <c r="E151" s="1094">
        <v>1004.613909632887</v>
      </c>
      <c r="F151" s="1094">
        <v>307370.60679232446</v>
      </c>
      <c r="G151" s="1094">
        <v>27070.612594998565</v>
      </c>
      <c r="H151" s="1094">
        <v>5335.2187310968002</v>
      </c>
      <c r="I151" s="1094">
        <v>9895.5246659903587</v>
      </c>
      <c r="J151" s="1094">
        <v>101612.32973868553</v>
      </c>
      <c r="K151" s="1094">
        <v>187502.69882868184</v>
      </c>
    </row>
    <row r="152" spans="1:11" ht="13">
      <c r="A152" s="275"/>
      <c r="B152" s="228"/>
      <c r="C152" s="228"/>
      <c r="D152" s="228"/>
      <c r="E152" s="228"/>
      <c r="F152" s="229"/>
      <c r="G152" s="229"/>
      <c r="H152" s="229"/>
      <c r="I152" s="229"/>
      <c r="J152" s="230"/>
      <c r="K152" s="230"/>
    </row>
    <row r="153" spans="1:11" ht="13">
      <c r="A153" s="78"/>
      <c r="B153" s="1300" t="s">
        <v>446</v>
      </c>
      <c r="C153" s="1300"/>
      <c r="D153" s="1300"/>
      <c r="E153" s="1300"/>
      <c r="F153" s="1300"/>
      <c r="G153" s="1300"/>
      <c r="H153" s="1300"/>
      <c r="I153" s="1300"/>
      <c r="J153" s="1300"/>
      <c r="K153" s="1300"/>
    </row>
    <row r="154" spans="1:11" ht="13">
      <c r="A154" s="210"/>
      <c r="B154" s="231"/>
      <c r="C154" s="231"/>
      <c r="D154" s="232"/>
      <c r="E154" s="232"/>
      <c r="F154" s="232"/>
      <c r="G154" s="232"/>
      <c r="H154" s="232"/>
      <c r="I154" s="232"/>
      <c r="J154" s="232"/>
      <c r="K154" s="232"/>
    </row>
    <row r="155" spans="1:11">
      <c r="A155" s="227">
        <v>1995</v>
      </c>
      <c r="B155" s="1094">
        <v>220949.61565742863</v>
      </c>
      <c r="C155" s="1094">
        <v>967.15080195298287</v>
      </c>
      <c r="D155" s="1094">
        <v>197149.18404957629</v>
      </c>
      <c r="E155" s="1094">
        <v>41069.579431350772</v>
      </c>
      <c r="F155" s="1094">
        <v>111629.09308055547</v>
      </c>
      <c r="G155" s="1094">
        <v>41600.411136863368</v>
      </c>
      <c r="H155" s="1094">
        <v>1028.9301995079777</v>
      </c>
      <c r="I155" s="1094">
        <v>1821.170201298695</v>
      </c>
      <c r="J155" s="1094">
        <v>22833.280805899369</v>
      </c>
      <c r="K155" s="1094">
        <v>56067.788942571431</v>
      </c>
    </row>
    <row r="156" spans="1:11">
      <c r="A156" s="227">
        <v>2000</v>
      </c>
      <c r="B156" s="1094">
        <v>219136.30345891856</v>
      </c>
      <c r="C156" s="1094">
        <v>823.86831346683789</v>
      </c>
      <c r="D156" s="1094">
        <v>194495.17389039986</v>
      </c>
      <c r="E156" s="1094">
        <v>7144.5452673572954</v>
      </c>
      <c r="F156" s="1094">
        <v>110883.28092330084</v>
      </c>
      <c r="G156" s="1094">
        <v>73708.008943989596</v>
      </c>
      <c r="H156" s="1094">
        <v>1048.8554996273806</v>
      </c>
      <c r="I156" s="1094">
        <v>1710.4832561247536</v>
      </c>
      <c r="J156" s="1094">
        <v>23817.261255051853</v>
      </c>
      <c r="K156" s="1094">
        <v>52049.249541081488</v>
      </c>
    </row>
    <row r="157" spans="1:11">
      <c r="A157" s="227">
        <v>2002</v>
      </c>
      <c r="B157" s="1094">
        <v>214969.22042305017</v>
      </c>
      <c r="C157" s="1094">
        <v>764.35224710647969</v>
      </c>
      <c r="D157" s="1094">
        <v>191875.90096100798</v>
      </c>
      <c r="E157" s="1094">
        <v>3261.8751085799427</v>
      </c>
      <c r="F157" s="1094">
        <v>107691.56338339995</v>
      </c>
      <c r="G157" s="1094">
        <v>78500.688659175823</v>
      </c>
      <c r="H157" s="1094">
        <v>916.45710584106166</v>
      </c>
      <c r="I157" s="1094">
        <v>1505.3167040112103</v>
      </c>
      <c r="J157" s="1094">
        <v>22328.967214935707</v>
      </c>
      <c r="K157" s="1094">
        <v>56157.064180775757</v>
      </c>
    </row>
    <row r="158" spans="1:11">
      <c r="A158" s="227">
        <v>2004</v>
      </c>
      <c r="B158" s="1094">
        <v>224563.64281261701</v>
      </c>
      <c r="C158" s="1094">
        <v>767.91326764576934</v>
      </c>
      <c r="D158" s="1094">
        <v>200457.36590878043</v>
      </c>
      <c r="E158" s="1094">
        <v>1857.2853521374257</v>
      </c>
      <c r="F158" s="1094">
        <v>145370.95516369338</v>
      </c>
      <c r="G158" s="1094">
        <v>50853.459190166126</v>
      </c>
      <c r="H158" s="1094">
        <v>838.0281477013275</v>
      </c>
      <c r="I158" s="1094">
        <v>1537.6380550821918</v>
      </c>
      <c r="J158" s="1094">
        <v>23338.363636190799</v>
      </c>
      <c r="K158" s="1094">
        <v>55532.776609766639</v>
      </c>
    </row>
    <row r="159" spans="1:11">
      <c r="A159" s="227">
        <v>2006</v>
      </c>
      <c r="B159" s="1094">
        <v>231872.3881338271</v>
      </c>
      <c r="C159" s="1094">
        <v>853.70551077826076</v>
      </c>
      <c r="D159" s="1094">
        <v>204097.1732345779</v>
      </c>
      <c r="E159" s="1094">
        <v>1563.9805014877718</v>
      </c>
      <c r="F159" s="1094">
        <v>145545.41222856939</v>
      </c>
      <c r="G159" s="1094">
        <v>54276.680718187265</v>
      </c>
      <c r="H159" s="1094">
        <v>985.438419169908</v>
      </c>
      <c r="I159" s="1094">
        <v>1725.6613671635614</v>
      </c>
      <c r="J159" s="1094">
        <v>26921.509388470942</v>
      </c>
      <c r="K159" s="1094">
        <v>53155.134299788362</v>
      </c>
    </row>
    <row r="160" spans="1:11">
      <c r="A160" s="227">
        <v>2008</v>
      </c>
      <c r="B160" s="1094">
        <v>232644.90975090512</v>
      </c>
      <c r="C160" s="1094">
        <v>885.48532287211708</v>
      </c>
      <c r="D160" s="1094">
        <v>204454.46183479062</v>
      </c>
      <c r="E160" s="1094">
        <v>971.76293064247943</v>
      </c>
      <c r="F160" s="1094">
        <v>143964.33060406003</v>
      </c>
      <c r="G160" s="1094">
        <v>56814.169345751245</v>
      </c>
      <c r="H160" s="1094">
        <v>1034.5824937211271</v>
      </c>
      <c r="I160" s="1094">
        <v>1669.6164606157381</v>
      </c>
      <c r="J160" s="1094">
        <v>27304.962593242391</v>
      </c>
      <c r="K160" s="1094">
        <v>50268.212203540243</v>
      </c>
    </row>
    <row r="161" spans="1:11">
      <c r="A161" s="227">
        <v>2010</v>
      </c>
      <c r="B161" s="1094">
        <v>198511.67038874878</v>
      </c>
      <c r="C161" s="1094">
        <v>862.8785412544737</v>
      </c>
      <c r="D161" s="1094">
        <v>172214.21973633373</v>
      </c>
      <c r="E161" s="1094">
        <v>921.14276206841032</v>
      </c>
      <c r="F161" s="1094">
        <v>131962.07986810428</v>
      </c>
      <c r="G161" s="1094">
        <v>36590.590777623489</v>
      </c>
      <c r="H161" s="1094">
        <v>1039.9183369621112</v>
      </c>
      <c r="I161" s="1094">
        <v>1700.4879915754414</v>
      </c>
      <c r="J161" s="1094">
        <v>25434.572111160578</v>
      </c>
      <c r="K161" s="1094">
        <v>48768.680611251213</v>
      </c>
    </row>
    <row r="162" spans="1:11">
      <c r="A162" s="227">
        <v>2012</v>
      </c>
      <c r="B162" s="1094">
        <v>217566.31221325145</v>
      </c>
      <c r="C162" s="1094">
        <v>931.06831574527143</v>
      </c>
      <c r="D162" s="1094">
        <v>190412.3200481027</v>
      </c>
      <c r="E162" s="1094">
        <v>88.394265727719215</v>
      </c>
      <c r="F162" s="1094">
        <v>134297.62073086933</v>
      </c>
      <c r="G162" s="1094">
        <v>53338.095474134796</v>
      </c>
      <c r="H162" s="1094">
        <v>1118.7466613535094</v>
      </c>
      <c r="I162" s="1094">
        <v>1569.4629160173281</v>
      </c>
      <c r="J162" s="1094">
        <v>26222.923849403491</v>
      </c>
      <c r="K162" s="1094">
        <v>46417.386786748568</v>
      </c>
    </row>
    <row r="163" spans="1:11">
      <c r="A163" s="227">
        <v>2014</v>
      </c>
      <c r="B163" s="1094">
        <v>213662.02595543093</v>
      </c>
      <c r="C163" s="1094">
        <v>1026.4843186086539</v>
      </c>
      <c r="D163" s="1094">
        <v>189148.62582406634</v>
      </c>
      <c r="E163" s="1094">
        <v>67.279038965136536</v>
      </c>
      <c r="F163" s="1094">
        <v>143690.66163586648</v>
      </c>
      <c r="G163" s="1094">
        <v>42054.715488708025</v>
      </c>
      <c r="H163" s="1094">
        <v>1641.1906922449934</v>
      </c>
      <c r="I163" s="1094">
        <v>1694.778968281727</v>
      </c>
      <c r="J163" s="1094">
        <v>23486.915812755935</v>
      </c>
      <c r="K163" s="1094">
        <v>43092.374844546634</v>
      </c>
    </row>
    <row r="164" spans="1:11">
      <c r="A164" s="227">
        <v>2016</v>
      </c>
      <c r="B164" s="1094" t="s">
        <v>358</v>
      </c>
      <c r="C164" s="1094" t="s">
        <v>358</v>
      </c>
      <c r="D164" s="1094" t="s">
        <v>358</v>
      </c>
      <c r="E164" s="1094" t="s">
        <v>358</v>
      </c>
      <c r="F164" s="1094" t="s">
        <v>358</v>
      </c>
      <c r="G164" s="1094" t="s">
        <v>358</v>
      </c>
      <c r="H164" s="1094" t="s">
        <v>358</v>
      </c>
      <c r="I164" s="1094" t="s">
        <v>358</v>
      </c>
      <c r="J164" s="1094" t="s">
        <v>358</v>
      </c>
      <c r="K164" s="1094" t="s">
        <v>358</v>
      </c>
    </row>
    <row r="165" spans="1:11" ht="13">
      <c r="A165" s="275"/>
      <c r="B165" s="228"/>
      <c r="C165" s="228"/>
      <c r="D165" s="228"/>
      <c r="E165" s="228"/>
      <c r="F165" s="229"/>
      <c r="G165" s="229"/>
      <c r="H165" s="229"/>
      <c r="I165" s="229"/>
      <c r="J165" s="230"/>
      <c r="K165" s="230"/>
    </row>
    <row r="166" spans="1:11" ht="13">
      <c r="A166" s="78"/>
      <c r="B166" s="1300" t="s">
        <v>447</v>
      </c>
      <c r="C166" s="1300"/>
      <c r="D166" s="1300"/>
      <c r="E166" s="1300"/>
      <c r="F166" s="1300"/>
      <c r="G166" s="1300"/>
      <c r="H166" s="1300"/>
      <c r="I166" s="1300"/>
      <c r="J166" s="1300"/>
      <c r="K166" s="1300"/>
    </row>
    <row r="167" spans="1:11" ht="13">
      <c r="A167" s="210"/>
      <c r="B167" s="231"/>
      <c r="C167" s="231"/>
      <c r="D167" s="232"/>
      <c r="E167" s="232"/>
      <c r="F167" s="232"/>
      <c r="G167" s="232"/>
      <c r="H167" s="232"/>
      <c r="I167" s="232"/>
      <c r="J167" s="232"/>
      <c r="K167" s="232"/>
    </row>
    <row r="168" spans="1:11">
      <c r="A168" s="227">
        <v>1995</v>
      </c>
      <c r="B168" s="1094">
        <v>499158.85948141996</v>
      </c>
      <c r="C168" s="1094">
        <v>6992.3511626877807</v>
      </c>
      <c r="D168" s="1094">
        <v>392409.70422374463</v>
      </c>
      <c r="E168" s="1094">
        <v>5706.8992002544965</v>
      </c>
      <c r="F168" s="1094">
        <v>119389.1818553129</v>
      </c>
      <c r="G168" s="1094">
        <v>252965.78387707361</v>
      </c>
      <c r="H168" s="1094">
        <v>4383.5830601975485</v>
      </c>
      <c r="I168" s="1094">
        <v>9964.2562309060468</v>
      </c>
      <c r="J168" s="1094">
        <v>99756.804094987587</v>
      </c>
      <c r="K168" s="1094">
        <v>150352.76804558001</v>
      </c>
    </row>
    <row r="169" spans="1:11">
      <c r="A169" s="227">
        <v>2000</v>
      </c>
      <c r="B169" s="1094">
        <v>429867.08491633181</v>
      </c>
      <c r="C169" s="1094">
        <v>5422.2023322493005</v>
      </c>
      <c r="D169" s="1094">
        <v>323598.78159890207</v>
      </c>
      <c r="E169" s="1094">
        <v>3579.366381264907</v>
      </c>
      <c r="F169" s="1094">
        <v>174397.05602814743</v>
      </c>
      <c r="G169" s="1094">
        <v>132066.3625800634</v>
      </c>
      <c r="H169" s="1094">
        <v>4464.8191277431069</v>
      </c>
      <c r="I169" s="1094">
        <v>9091.1774816832312</v>
      </c>
      <c r="J169" s="1094">
        <v>100846.10098518044</v>
      </c>
      <c r="K169" s="1094">
        <v>148771.06347166814</v>
      </c>
    </row>
    <row r="170" spans="1:11">
      <c r="A170" s="227">
        <v>2002</v>
      </c>
      <c r="B170" s="1094">
        <v>468225.8039179921</v>
      </c>
      <c r="C170" s="1094">
        <v>5007.3924007300157</v>
      </c>
      <c r="D170" s="1094">
        <v>366236.49718694191</v>
      </c>
      <c r="E170" s="1094">
        <v>3398.8564590206479</v>
      </c>
      <c r="F170" s="1094">
        <v>169196.12349904652</v>
      </c>
      <c r="G170" s="1094">
        <v>181614.3945964645</v>
      </c>
      <c r="H170" s="1094">
        <v>4028.413949226041</v>
      </c>
      <c r="I170" s="1094">
        <v>7998.7086831842034</v>
      </c>
      <c r="J170" s="1094">
        <v>96981.914330320185</v>
      </c>
      <c r="K170" s="1094">
        <v>157093.50581007084</v>
      </c>
    </row>
    <row r="171" spans="1:11">
      <c r="A171" s="227">
        <v>2004</v>
      </c>
      <c r="B171" s="1094">
        <v>458384.87937265646</v>
      </c>
      <c r="C171" s="1094">
        <v>4911.6840127883315</v>
      </c>
      <c r="D171" s="1094">
        <v>355350.73748299025</v>
      </c>
      <c r="E171" s="1094">
        <v>3564.8262635275446</v>
      </c>
      <c r="F171" s="1094">
        <v>172676.74331424883</v>
      </c>
      <c r="G171" s="1094">
        <v>167105.58892725434</v>
      </c>
      <c r="H171" s="1094">
        <v>3907.2151149398587</v>
      </c>
      <c r="I171" s="1094">
        <v>8096.3638630197502</v>
      </c>
      <c r="J171" s="1094">
        <v>98122.457876877874</v>
      </c>
      <c r="K171" s="1094">
        <v>159079.68681920838</v>
      </c>
    </row>
    <row r="172" spans="1:11">
      <c r="A172" s="227">
        <v>2006</v>
      </c>
      <c r="B172" s="1094">
        <v>487069.97193123563</v>
      </c>
      <c r="C172" s="1094">
        <v>4513.3413167113777</v>
      </c>
      <c r="D172" s="1094">
        <v>389237.73701512296</v>
      </c>
      <c r="E172" s="1094">
        <v>3285.2056648796511</v>
      </c>
      <c r="F172" s="1094">
        <v>193300.80348836211</v>
      </c>
      <c r="G172" s="1094">
        <v>181636.09415243444</v>
      </c>
      <c r="H172" s="1094">
        <v>3909.2167831854258</v>
      </c>
      <c r="I172" s="1094">
        <v>7106.4169262613123</v>
      </c>
      <c r="J172" s="1094">
        <v>93318.893599401257</v>
      </c>
      <c r="K172" s="1094">
        <v>159669.48986112274</v>
      </c>
    </row>
    <row r="173" spans="1:11">
      <c r="A173" s="227">
        <v>2008</v>
      </c>
      <c r="B173" s="1094">
        <v>470555.59793810063</v>
      </c>
      <c r="C173" s="1094">
        <v>4462.2444272430403</v>
      </c>
      <c r="D173" s="1094">
        <v>374546.09702248167</v>
      </c>
      <c r="E173" s="1094">
        <v>3164.0368528643667</v>
      </c>
      <c r="F173" s="1094">
        <v>158807.11561210026</v>
      </c>
      <c r="G173" s="1094">
        <v>202482.93056902807</v>
      </c>
      <c r="H173" s="1094">
        <v>4085.6066110178076</v>
      </c>
      <c r="I173" s="1094">
        <v>6006.4073774712706</v>
      </c>
      <c r="J173" s="1094">
        <v>91547.256488375962</v>
      </c>
      <c r="K173" s="1094">
        <v>160678.00106189909</v>
      </c>
    </row>
    <row r="174" spans="1:11">
      <c r="A174" s="227">
        <v>2010</v>
      </c>
      <c r="B174" s="1094">
        <v>471985.89965009969</v>
      </c>
      <c r="C174" s="1094">
        <v>4676.1872650419073</v>
      </c>
      <c r="D174" s="1094">
        <v>367741.48017488862</v>
      </c>
      <c r="E174" s="1094">
        <v>3032.9673480592955</v>
      </c>
      <c r="F174" s="1094">
        <v>147001.31312932362</v>
      </c>
      <c r="G174" s="1094">
        <v>206692.4623869645</v>
      </c>
      <c r="H174" s="1094">
        <v>4403.2158284755587</v>
      </c>
      <c r="I174" s="1094">
        <v>6611.5214820656438</v>
      </c>
      <c r="J174" s="1094">
        <v>99568.232210169153</v>
      </c>
      <c r="K174" s="1094">
        <v>166832.20317153636</v>
      </c>
    </row>
    <row r="175" spans="1:11">
      <c r="A175" s="227">
        <v>2012</v>
      </c>
      <c r="B175" s="1094">
        <v>467232.04423165374</v>
      </c>
      <c r="C175" s="1094">
        <v>4747.9799712587683</v>
      </c>
      <c r="D175" s="1094">
        <v>366231.13033009431</v>
      </c>
      <c r="E175" s="1094">
        <v>3151.0707656418695</v>
      </c>
      <c r="F175" s="1094">
        <v>159816.6045519514</v>
      </c>
      <c r="G175" s="1094">
        <v>192906.81640534243</v>
      </c>
      <c r="H175" s="1094">
        <v>5185.5427699185539</v>
      </c>
      <c r="I175" s="1094">
        <v>5171.0958372400901</v>
      </c>
      <c r="J175" s="1094">
        <v>96252.933930300656</v>
      </c>
      <c r="K175" s="1094">
        <v>153900.01491034625</v>
      </c>
    </row>
    <row r="176" spans="1:11">
      <c r="A176" s="227">
        <v>2014</v>
      </c>
      <c r="B176" s="1094">
        <v>482938.57863412582</v>
      </c>
      <c r="C176" s="1094">
        <v>5434.8915471796354</v>
      </c>
      <c r="D176" s="1094">
        <v>384792.33730973443</v>
      </c>
      <c r="E176" s="1094">
        <v>3264.835568191314</v>
      </c>
      <c r="F176" s="1094">
        <v>164934.42725356694</v>
      </c>
      <c r="G176" s="1094">
        <v>204259.71451692391</v>
      </c>
      <c r="H176" s="1094">
        <v>5996.0024286107327</v>
      </c>
      <c r="I176" s="1094">
        <v>6337.357542441604</v>
      </c>
      <c r="J176" s="1094">
        <v>92711.349777211726</v>
      </c>
      <c r="K176" s="1094">
        <v>144695.83876585896</v>
      </c>
    </row>
    <row r="177" spans="1:11">
      <c r="A177" s="227">
        <v>2016</v>
      </c>
      <c r="B177" s="1094">
        <v>479052.68341322732</v>
      </c>
      <c r="C177" s="1094">
        <v>5132.4988547131188</v>
      </c>
      <c r="D177" s="1094">
        <v>380615.80188823707</v>
      </c>
      <c r="E177" s="1094">
        <v>3688.3748736296238</v>
      </c>
      <c r="F177" s="1094">
        <v>168398.79808372125</v>
      </c>
      <c r="G177" s="1094">
        <v>194065.62039106592</v>
      </c>
      <c r="H177" s="1094">
        <v>6147.6130129902413</v>
      </c>
      <c r="I177" s="1094">
        <v>8315.3955268299778</v>
      </c>
      <c r="J177" s="1094">
        <v>93304.382670277162</v>
      </c>
      <c r="K177" s="1094">
        <v>155164.27158677267</v>
      </c>
    </row>
    <row r="178" spans="1:11" ht="13">
      <c r="A178" s="275"/>
      <c r="B178" s="228"/>
      <c r="C178" s="228"/>
      <c r="D178" s="228"/>
      <c r="E178" s="228"/>
      <c r="F178" s="229"/>
      <c r="G178" s="229"/>
      <c r="H178" s="229"/>
      <c r="I178" s="229"/>
      <c r="J178" s="230"/>
      <c r="K178" s="230"/>
    </row>
    <row r="179" spans="1:11" ht="13">
      <c r="A179" s="78"/>
      <c r="B179" s="1300" t="s">
        <v>448</v>
      </c>
      <c r="C179" s="1300"/>
      <c r="D179" s="1300"/>
      <c r="E179" s="1300"/>
      <c r="F179" s="1300"/>
      <c r="G179" s="1300"/>
      <c r="H179" s="1300"/>
      <c r="I179" s="1300"/>
      <c r="J179" s="1300"/>
      <c r="K179" s="1300"/>
    </row>
    <row r="180" spans="1:11" ht="13">
      <c r="A180" s="210"/>
      <c r="B180" s="231"/>
      <c r="C180" s="231"/>
      <c r="D180" s="232"/>
      <c r="E180" s="232"/>
      <c r="F180" s="232"/>
      <c r="G180" s="232"/>
      <c r="H180" s="232"/>
      <c r="I180" s="232"/>
      <c r="J180" s="232"/>
      <c r="K180" s="232"/>
    </row>
    <row r="181" spans="1:11">
      <c r="A181" s="227">
        <v>1995</v>
      </c>
      <c r="B181" s="1094">
        <v>315012.48202895885</v>
      </c>
      <c r="C181" s="1094">
        <v>7726.7901294242902</v>
      </c>
      <c r="D181" s="1094">
        <v>248167.00613432733</v>
      </c>
      <c r="E181" s="1094">
        <v>15386.143253889273</v>
      </c>
      <c r="F181" s="1094">
        <v>181415.35123224065</v>
      </c>
      <c r="G181" s="1094">
        <v>42046.825792755095</v>
      </c>
      <c r="H181" s="1094">
        <v>2999.9435768667217</v>
      </c>
      <c r="I181" s="1094">
        <v>6318.742278575588</v>
      </c>
      <c r="J181" s="1094">
        <v>59118.685765207265</v>
      </c>
      <c r="K181" s="1094">
        <v>122421.26586151027</v>
      </c>
    </row>
    <row r="182" spans="1:11">
      <c r="A182" s="227">
        <v>2000</v>
      </c>
      <c r="B182" s="1094">
        <v>333367.51318926655</v>
      </c>
      <c r="C182" s="1094">
        <v>5086.2296193866032</v>
      </c>
      <c r="D182" s="1094">
        <v>275359.92524271295</v>
      </c>
      <c r="E182" s="1094">
        <v>4917.2636511364944</v>
      </c>
      <c r="F182" s="1094">
        <v>199799.3033391308</v>
      </c>
      <c r="G182" s="1094">
        <v>62930.317570183004</v>
      </c>
      <c r="H182" s="1094">
        <v>2742.0624180264722</v>
      </c>
      <c r="I182" s="1094">
        <v>4970.9782642361952</v>
      </c>
      <c r="J182" s="1094">
        <v>52921.358327167021</v>
      </c>
      <c r="K182" s="1094">
        <v>109425.54901173347</v>
      </c>
    </row>
    <row r="183" spans="1:11">
      <c r="A183" s="227">
        <v>2002</v>
      </c>
      <c r="B183" s="1094">
        <v>335801.7221191728</v>
      </c>
      <c r="C183" s="1094">
        <v>5078.7628098634868</v>
      </c>
      <c r="D183" s="1094">
        <v>277441.25434138777</v>
      </c>
      <c r="E183" s="1094">
        <v>6713.0302404462282</v>
      </c>
      <c r="F183" s="1094">
        <v>199632.975395152</v>
      </c>
      <c r="G183" s="1094">
        <v>63841.968947764857</v>
      </c>
      <c r="H183" s="1094">
        <v>2504.2629156931562</v>
      </c>
      <c r="I183" s="1094">
        <v>4749.016842331479</v>
      </c>
      <c r="J183" s="1094">
        <v>53281.704967921563</v>
      </c>
      <c r="K183" s="1094">
        <v>111033.83590482721</v>
      </c>
    </row>
    <row r="184" spans="1:11">
      <c r="A184" s="227">
        <v>2004</v>
      </c>
      <c r="B184" s="1094">
        <v>350002.62097029737</v>
      </c>
      <c r="C184" s="1094">
        <v>5056.6776860527243</v>
      </c>
      <c r="D184" s="1094">
        <v>289365.07236593455</v>
      </c>
      <c r="E184" s="1094">
        <v>6279.8142866565631</v>
      </c>
      <c r="F184" s="1094">
        <v>215434.31353030953</v>
      </c>
      <c r="G184" s="1094">
        <v>60315.434449245469</v>
      </c>
      <c r="H184" s="1094">
        <v>2485.124851980484</v>
      </c>
      <c r="I184" s="1094">
        <v>4850.3852477425244</v>
      </c>
      <c r="J184" s="1094">
        <v>55580.870918310058</v>
      </c>
      <c r="K184" s="1094">
        <v>103525.96254999394</v>
      </c>
    </row>
    <row r="185" spans="1:11">
      <c r="A185" s="227">
        <v>2006</v>
      </c>
      <c r="B185" s="1094">
        <v>399963.34154899931</v>
      </c>
      <c r="C185" s="1094">
        <v>5565.0876997204505</v>
      </c>
      <c r="D185" s="1094">
        <v>334211.57196635869</v>
      </c>
      <c r="E185" s="1094">
        <v>10669.501728335837</v>
      </c>
      <c r="F185" s="1094">
        <v>247775.67102210282</v>
      </c>
      <c r="G185" s="1094">
        <v>67764.284890894036</v>
      </c>
      <c r="H185" s="1094">
        <v>2784.4968479406925</v>
      </c>
      <c r="I185" s="1094">
        <v>5217.6174770853522</v>
      </c>
      <c r="J185" s="1094">
        <v>60186.681882920166</v>
      </c>
      <c r="K185" s="1094">
        <v>106813.34051380071</v>
      </c>
    </row>
    <row r="186" spans="1:11">
      <c r="A186" s="227">
        <v>2008</v>
      </c>
      <c r="B186" s="1094">
        <v>401071.23079220433</v>
      </c>
      <c r="C186" s="1094">
        <v>5400.653161811515</v>
      </c>
      <c r="D186" s="1094">
        <v>339578.24965094926</v>
      </c>
      <c r="E186" s="1094">
        <v>14141.429095063413</v>
      </c>
      <c r="F186" s="1094">
        <v>230913.4931792127</v>
      </c>
      <c r="G186" s="1094">
        <v>87224.690681629509</v>
      </c>
      <c r="H186" s="1094">
        <v>2798.2731778566622</v>
      </c>
      <c r="I186" s="1094">
        <v>4500.36351718695</v>
      </c>
      <c r="J186" s="1094">
        <v>56092.327979443544</v>
      </c>
      <c r="K186" s="1094">
        <v>100643.25216274022</v>
      </c>
    </row>
    <row r="187" spans="1:11">
      <c r="A187" s="227">
        <v>2010</v>
      </c>
      <c r="B187" s="1094">
        <v>415425.73511610593</v>
      </c>
      <c r="C187" s="1094">
        <v>7286.7301959468505</v>
      </c>
      <c r="D187" s="1094">
        <v>348505.88924474543</v>
      </c>
      <c r="E187" s="1094">
        <v>30992.995551657674</v>
      </c>
      <c r="F187" s="1094">
        <v>240278.85433501401</v>
      </c>
      <c r="G187" s="1094">
        <v>68959.815754110663</v>
      </c>
      <c r="H187" s="1094">
        <v>2975.8648578774428</v>
      </c>
      <c r="I187" s="1094">
        <v>5298.3587460857125</v>
      </c>
      <c r="J187" s="1094">
        <v>59633.115675413639</v>
      </c>
      <c r="K187" s="1094">
        <v>107720.23775708125</v>
      </c>
    </row>
    <row r="188" spans="1:11">
      <c r="A188" s="227">
        <v>2012</v>
      </c>
      <c r="B188" s="1094">
        <v>419535.860302758</v>
      </c>
      <c r="C188" s="1094">
        <v>8294.3770038868097</v>
      </c>
      <c r="D188" s="1094">
        <v>352933.11997661524</v>
      </c>
      <c r="E188" s="1094">
        <v>23047.113857626711</v>
      </c>
      <c r="F188" s="1094">
        <v>252669.03405686314</v>
      </c>
      <c r="G188" s="1094">
        <v>69215.885549543949</v>
      </c>
      <c r="H188" s="1094">
        <v>3486.3976673397174</v>
      </c>
      <c r="I188" s="1094">
        <v>4514.6888452416079</v>
      </c>
      <c r="J188" s="1094">
        <v>58308.363322255937</v>
      </c>
      <c r="K188" s="1094">
        <v>95985.809111577139</v>
      </c>
    </row>
    <row r="189" spans="1:11">
      <c r="A189" s="227">
        <v>2014</v>
      </c>
      <c r="B189" s="1094">
        <v>395929.62359656382</v>
      </c>
      <c r="C189" s="1094">
        <v>7196.2576212862386</v>
      </c>
      <c r="D189" s="1094">
        <v>339223.13044146728</v>
      </c>
      <c r="E189" s="1094">
        <v>15044.62884807244</v>
      </c>
      <c r="F189" s="1094">
        <v>246483.86374593893</v>
      </c>
      <c r="G189" s="1094">
        <v>68678.58175417858</v>
      </c>
      <c r="H189" s="1094">
        <v>4410.8661399320526</v>
      </c>
      <c r="I189" s="1094">
        <v>4605.1899533452533</v>
      </c>
      <c r="J189" s="1094">
        <v>49510.235533810293</v>
      </c>
      <c r="K189" s="1094">
        <v>90578.396810205246</v>
      </c>
    </row>
    <row r="190" spans="1:11">
      <c r="A190" s="227">
        <v>2016</v>
      </c>
      <c r="B190" s="1094">
        <v>422638.39108879177</v>
      </c>
      <c r="C190" s="1094">
        <v>8798.3411462299882</v>
      </c>
      <c r="D190" s="1094">
        <v>362827.04853441904</v>
      </c>
      <c r="E190" s="1094">
        <v>15715.090095268046</v>
      </c>
      <c r="F190" s="1094">
        <v>270716.08944615885</v>
      </c>
      <c r="G190" s="1094">
        <v>65720.651429677571</v>
      </c>
      <c r="H190" s="1094">
        <v>4989.9373466716306</v>
      </c>
      <c r="I190" s="1094">
        <v>5685.2802166429537</v>
      </c>
      <c r="J190" s="1094">
        <v>51013.001408142751</v>
      </c>
      <c r="K190" s="1094">
        <v>95163.899981132199</v>
      </c>
    </row>
    <row r="191" spans="1:11" ht="13">
      <c r="A191" s="275"/>
      <c r="B191" s="228"/>
      <c r="C191" s="228"/>
      <c r="D191" s="228"/>
      <c r="E191" s="228"/>
      <c r="F191" s="229"/>
      <c r="G191" s="229"/>
      <c r="H191" s="229"/>
      <c r="I191" s="229"/>
      <c r="J191" s="230"/>
      <c r="K191" s="230"/>
    </row>
    <row r="192" spans="1:11" ht="13">
      <c r="A192" s="78"/>
      <c r="B192" s="1300" t="s">
        <v>449</v>
      </c>
      <c r="C192" s="1300"/>
      <c r="D192" s="1300"/>
      <c r="E192" s="1300"/>
      <c r="F192" s="1300"/>
      <c r="G192" s="1300"/>
      <c r="H192" s="1300"/>
      <c r="I192" s="1300"/>
      <c r="J192" s="1300"/>
      <c r="K192" s="1300"/>
    </row>
    <row r="193" spans="1:11" ht="13">
      <c r="A193" s="210"/>
      <c r="B193" s="231"/>
      <c r="C193" s="231"/>
      <c r="D193" s="232"/>
      <c r="E193" s="232"/>
      <c r="F193" s="232"/>
      <c r="G193" s="232"/>
      <c r="H193" s="232"/>
      <c r="I193" s="232"/>
      <c r="J193" s="232"/>
      <c r="K193" s="232"/>
    </row>
    <row r="194" spans="1:11">
      <c r="A194" s="227">
        <v>1995</v>
      </c>
      <c r="B194" s="1094" t="s">
        <v>358</v>
      </c>
      <c r="C194" s="1094" t="s">
        <v>358</v>
      </c>
      <c r="D194" s="1094" t="s">
        <v>358</v>
      </c>
      <c r="E194" s="1094" t="s">
        <v>358</v>
      </c>
      <c r="F194" s="1094" t="s">
        <v>358</v>
      </c>
      <c r="G194" s="1094" t="s">
        <v>358</v>
      </c>
      <c r="H194" s="1094" t="s">
        <v>358</v>
      </c>
      <c r="I194" s="1094" t="s">
        <v>358</v>
      </c>
      <c r="J194" s="1094" t="s">
        <v>358</v>
      </c>
      <c r="K194" s="1094" t="s">
        <v>358</v>
      </c>
    </row>
    <row r="195" spans="1:11" ht="14.5">
      <c r="A195" s="227" t="s">
        <v>531</v>
      </c>
      <c r="B195" s="1094">
        <v>457193.34430436423</v>
      </c>
      <c r="C195" s="1094">
        <v>10085.253548159923</v>
      </c>
      <c r="D195" s="1094">
        <v>367123.53427049273</v>
      </c>
      <c r="E195" s="1094">
        <v>3438.3381377397327</v>
      </c>
      <c r="F195" s="1094">
        <v>122232.70792637618</v>
      </c>
      <c r="G195" s="1094">
        <v>232979.29214813054</v>
      </c>
      <c r="H195" s="1094">
        <v>3741.8339634468912</v>
      </c>
      <c r="I195" s="1094">
        <v>4731.3620947994114</v>
      </c>
      <c r="J195" s="1094">
        <v>79984.556485711582</v>
      </c>
      <c r="K195" s="1094">
        <v>148168.60403700071</v>
      </c>
    </row>
    <row r="196" spans="1:11">
      <c r="A196" s="227">
        <v>2002</v>
      </c>
      <c r="B196" s="1094">
        <v>405425.83552526333</v>
      </c>
      <c r="C196" s="1094">
        <v>8860.0156911314134</v>
      </c>
      <c r="D196" s="1094">
        <v>321788.89101115993</v>
      </c>
      <c r="E196" s="1094">
        <v>3082.5577566963116</v>
      </c>
      <c r="F196" s="1094">
        <v>113938.43294806754</v>
      </c>
      <c r="G196" s="1094">
        <v>197300.05296543223</v>
      </c>
      <c r="H196" s="1094">
        <v>3309.804042446186</v>
      </c>
      <c r="I196" s="1094">
        <v>4158.0432985176594</v>
      </c>
      <c r="J196" s="1094">
        <v>74776.928822971982</v>
      </c>
      <c r="K196" s="1094">
        <v>142105.08143705854</v>
      </c>
    </row>
    <row r="197" spans="1:11">
      <c r="A197" s="227">
        <v>2004</v>
      </c>
      <c r="B197" s="1094">
        <v>431231.60913394095</v>
      </c>
      <c r="C197" s="1094">
        <v>8879.3855988211362</v>
      </c>
      <c r="D197" s="1094">
        <v>344531.52991301834</v>
      </c>
      <c r="E197" s="1094">
        <v>2961.5103389037672</v>
      </c>
      <c r="F197" s="1094">
        <v>107209.36688029022</v>
      </c>
      <c r="G197" s="1094">
        <v>227048.30659187117</v>
      </c>
      <c r="H197" s="1094">
        <v>3180.2405104146774</v>
      </c>
      <c r="I197" s="1094">
        <v>4132.1055915384886</v>
      </c>
      <c r="J197" s="1094">
        <v>77820.693622101448</v>
      </c>
      <c r="K197" s="1094">
        <v>140438.18340124795</v>
      </c>
    </row>
    <row r="198" spans="1:11">
      <c r="A198" s="227">
        <v>2006</v>
      </c>
      <c r="B198" s="1094">
        <v>447102.75567384739</v>
      </c>
      <c r="C198" s="1094">
        <v>7336.2464617836386</v>
      </c>
      <c r="D198" s="1094">
        <v>369064.67731889553</v>
      </c>
      <c r="E198" s="1094">
        <v>3275.8853147255468</v>
      </c>
      <c r="F198" s="1094">
        <v>114543.64643399726</v>
      </c>
      <c r="G198" s="1094">
        <v>244600.91646191556</v>
      </c>
      <c r="H198" s="1094">
        <v>3148.8059624407133</v>
      </c>
      <c r="I198" s="1094">
        <v>3495.4231458164186</v>
      </c>
      <c r="J198" s="1094">
        <v>70701.831893168186</v>
      </c>
      <c r="K198" s="1094">
        <v>136799.9736649495</v>
      </c>
    </row>
    <row r="199" spans="1:11">
      <c r="A199" s="227">
        <v>2008</v>
      </c>
      <c r="B199" s="1094">
        <v>310607.92406901141</v>
      </c>
      <c r="C199" s="1094">
        <v>7934.8466818100369</v>
      </c>
      <c r="D199" s="1094">
        <v>234291.00665021469</v>
      </c>
      <c r="E199" s="1094">
        <v>2039.8638927782342</v>
      </c>
      <c r="F199" s="1094">
        <v>103217.59043733406</v>
      </c>
      <c r="G199" s="1094">
        <v>122360.83986746457</v>
      </c>
      <c r="H199" s="1094">
        <v>3322.809615395483</v>
      </c>
      <c r="I199" s="1094">
        <v>3349.90283724236</v>
      </c>
      <c r="J199" s="1094">
        <v>68382.070736986687</v>
      </c>
      <c r="K199" s="1094">
        <v>132247.1638751108</v>
      </c>
    </row>
    <row r="200" spans="1:11">
      <c r="A200" s="227">
        <v>2010</v>
      </c>
      <c r="B200" s="1094">
        <v>315064.58119080792</v>
      </c>
      <c r="C200" s="1094">
        <v>6875.8328474917116</v>
      </c>
      <c r="D200" s="1094">
        <v>241532.55880446857</v>
      </c>
      <c r="E200" s="1094">
        <v>1422.2789473130379</v>
      </c>
      <c r="F200" s="1094">
        <v>98063.365972095271</v>
      </c>
      <c r="G200" s="1094">
        <v>135272.851113563</v>
      </c>
      <c r="H200" s="1094">
        <v>3351.2388122927568</v>
      </c>
      <c r="I200" s="1094">
        <v>3422.8239592045156</v>
      </c>
      <c r="J200" s="1094">
        <v>66656.189538847611</v>
      </c>
      <c r="K200" s="1094">
        <v>137006.88839545709</v>
      </c>
    </row>
    <row r="201" spans="1:11">
      <c r="A201" s="227">
        <v>2012</v>
      </c>
      <c r="B201" s="1094">
        <v>300357.12414370547</v>
      </c>
      <c r="C201" s="1094">
        <v>8189.3992167779461</v>
      </c>
      <c r="D201" s="1094">
        <v>225532.5876027075</v>
      </c>
      <c r="E201" s="1094">
        <v>1259.7755370210143</v>
      </c>
      <c r="F201" s="1094">
        <v>89978.274689879981</v>
      </c>
      <c r="G201" s="1094">
        <v>127416.32879692051</v>
      </c>
      <c r="H201" s="1094">
        <v>3356.206989452467</v>
      </c>
      <c r="I201" s="1094">
        <v>3522.0015894335447</v>
      </c>
      <c r="J201" s="1094">
        <v>66635.13732422005</v>
      </c>
      <c r="K201" s="1094">
        <v>127829.20151560537</v>
      </c>
    </row>
    <row r="202" spans="1:11">
      <c r="A202" s="227">
        <v>2014</v>
      </c>
      <c r="B202" s="1094">
        <v>305910.04339978017</v>
      </c>
      <c r="C202" s="1094">
        <v>11768.48714630547</v>
      </c>
      <c r="D202" s="1094">
        <v>231417.8419841202</v>
      </c>
      <c r="E202" s="1094">
        <v>1516.4233498932688</v>
      </c>
      <c r="F202" s="1094">
        <v>90205.181431871461</v>
      </c>
      <c r="G202" s="1094">
        <v>131004.67320100969</v>
      </c>
      <c r="H202" s="1094">
        <v>4210.4296304448135</v>
      </c>
      <c r="I202" s="1094">
        <v>4481.1343709009561</v>
      </c>
      <c r="J202" s="1094">
        <v>62723.71426935451</v>
      </c>
      <c r="K202" s="1094">
        <v>122176.98728869723</v>
      </c>
    </row>
    <row r="203" spans="1:11">
      <c r="A203" s="227">
        <v>2016</v>
      </c>
      <c r="B203" s="1094">
        <v>294029.74192219164</v>
      </c>
      <c r="C203" s="1094">
        <v>8431.7877208929858</v>
      </c>
      <c r="D203" s="1094">
        <v>225156.68670698407</v>
      </c>
      <c r="E203" s="1094">
        <v>1333.2801213843404</v>
      </c>
      <c r="F203" s="1094">
        <v>87450.813161103215</v>
      </c>
      <c r="G203" s="1094">
        <v>126925.73165267587</v>
      </c>
      <c r="H203" s="1094">
        <v>3863.8449594532285</v>
      </c>
      <c r="I203" s="1094">
        <v>5583.0168123674148</v>
      </c>
      <c r="J203" s="1094">
        <v>60441.267494314583</v>
      </c>
      <c r="K203" s="1094">
        <v>130542.86699789108</v>
      </c>
    </row>
    <row r="204" spans="1:11" ht="13">
      <c r="A204" s="275"/>
      <c r="B204" s="228"/>
      <c r="C204" s="228"/>
      <c r="D204" s="228"/>
      <c r="E204" s="228"/>
      <c r="F204" s="229"/>
      <c r="G204" s="229"/>
      <c r="H204" s="229"/>
      <c r="I204" s="229"/>
      <c r="J204" s="230"/>
      <c r="K204" s="230"/>
    </row>
    <row r="205" spans="1:11" ht="13">
      <c r="A205" s="78"/>
      <c r="B205" s="1300" t="s">
        <v>450</v>
      </c>
      <c r="C205" s="1300"/>
      <c r="D205" s="1300"/>
      <c r="E205" s="1300"/>
      <c r="F205" s="1300"/>
      <c r="G205" s="1300"/>
      <c r="H205" s="1300"/>
      <c r="I205" s="1300"/>
      <c r="J205" s="1300"/>
      <c r="K205" s="1300"/>
    </row>
    <row r="206" spans="1:11" ht="13">
      <c r="A206" s="210"/>
      <c r="B206" s="231"/>
      <c r="C206" s="231"/>
      <c r="D206" s="232"/>
      <c r="E206" s="232"/>
      <c r="F206" s="232"/>
      <c r="G206" s="232"/>
      <c r="H206" s="232"/>
      <c r="I206" s="232"/>
      <c r="J206" s="232"/>
      <c r="K206" s="232"/>
    </row>
    <row r="207" spans="1:11">
      <c r="A207" s="227">
        <v>1995</v>
      </c>
      <c r="B207" s="1094">
        <v>127565.05432886232</v>
      </c>
      <c r="C207" s="1094">
        <v>5430.5690125954015</v>
      </c>
      <c r="D207" s="1094">
        <v>74965.337099850862</v>
      </c>
      <c r="E207" s="1094">
        <v>7527.5901083724639</v>
      </c>
      <c r="F207" s="1094">
        <v>47436.366698916929</v>
      </c>
      <c r="G207" s="1094">
        <v>11788.575802995521</v>
      </c>
      <c r="H207" s="1094">
        <v>3000.2587326089233</v>
      </c>
      <c r="I207" s="1094">
        <v>5212.5457569570299</v>
      </c>
      <c r="J207" s="1094">
        <v>47169.148216416055</v>
      </c>
      <c r="K207" s="1094">
        <v>98402.346255237368</v>
      </c>
    </row>
    <row r="208" spans="1:11">
      <c r="A208" s="227">
        <v>2000</v>
      </c>
      <c r="B208" s="1094">
        <v>125773.55106856755</v>
      </c>
      <c r="C208" s="1094">
        <v>4384.5443776885068</v>
      </c>
      <c r="D208" s="1094">
        <v>71515.138411521621</v>
      </c>
      <c r="E208" s="1094">
        <v>1793.5031049078091</v>
      </c>
      <c r="F208" s="1094">
        <v>49664.931255763986</v>
      </c>
      <c r="G208" s="1094">
        <v>11904.218582249921</v>
      </c>
      <c r="H208" s="1094">
        <v>3190.0001597448718</v>
      </c>
      <c r="I208" s="1094">
        <v>4962.485308855029</v>
      </c>
      <c r="J208" s="1094">
        <v>49873.868279357433</v>
      </c>
      <c r="K208" s="1094">
        <v>98304.791092412721</v>
      </c>
    </row>
    <row r="209" spans="1:11">
      <c r="A209" s="227">
        <v>2002</v>
      </c>
      <c r="B209" s="1094">
        <v>140221.9606808158</v>
      </c>
      <c r="C209" s="1094">
        <v>4952.9434363601104</v>
      </c>
      <c r="D209" s="1094">
        <v>79494.904564567507</v>
      </c>
      <c r="E209" s="1094">
        <v>893.81337045862085</v>
      </c>
      <c r="F209" s="1094">
        <v>55243.355391052195</v>
      </c>
      <c r="G209" s="1094">
        <v>14677.473076173012</v>
      </c>
      <c r="H209" s="1094">
        <v>3311.4320077138655</v>
      </c>
      <c r="I209" s="1094">
        <v>5368.8307191698077</v>
      </c>
      <c r="J209" s="1094">
        <v>55774.112679888181</v>
      </c>
      <c r="K209" s="1094">
        <v>100561.88875059233</v>
      </c>
    </row>
    <row r="210" spans="1:11">
      <c r="A210" s="227">
        <v>2004</v>
      </c>
      <c r="B210" s="1094">
        <v>141348.81532897838</v>
      </c>
      <c r="C210" s="1094">
        <v>4065.4505688584741</v>
      </c>
      <c r="D210" s="1094">
        <v>87980.8696736071</v>
      </c>
      <c r="E210" s="1094">
        <v>521.0098487226137</v>
      </c>
      <c r="F210" s="1094">
        <v>63830.686024859817</v>
      </c>
      <c r="G210" s="1094">
        <v>16286.074603686939</v>
      </c>
      <c r="H210" s="1094">
        <v>2824.1121096034381</v>
      </c>
      <c r="I210" s="1094">
        <v>4518.9870867342916</v>
      </c>
      <c r="J210" s="1094">
        <v>49302.495086512798</v>
      </c>
      <c r="K210" s="1094">
        <v>105828.4242838677</v>
      </c>
    </row>
    <row r="211" spans="1:11">
      <c r="A211" s="227">
        <v>2006</v>
      </c>
      <c r="B211" s="1094">
        <v>148977.29215953173</v>
      </c>
      <c r="C211" s="1094">
        <v>4092.8810752134837</v>
      </c>
      <c r="D211" s="1094">
        <v>94504.104565797927</v>
      </c>
      <c r="E211" s="1094">
        <v>543.88589333996731</v>
      </c>
      <c r="F211" s="1094">
        <v>69170.48721871103</v>
      </c>
      <c r="G211" s="1094">
        <v>17320.183189039937</v>
      </c>
      <c r="H211" s="1094">
        <v>3032.4802532707345</v>
      </c>
      <c r="I211" s="1094">
        <v>4437.0680114362676</v>
      </c>
      <c r="J211" s="1094">
        <v>50380.306518520301</v>
      </c>
      <c r="K211" s="1094">
        <v>101648.27084046823</v>
      </c>
    </row>
    <row r="212" spans="1:11">
      <c r="A212" s="227">
        <v>2008</v>
      </c>
      <c r="B212" s="1094">
        <v>153192.71666032285</v>
      </c>
      <c r="C212" s="1094">
        <v>4290.0129123313518</v>
      </c>
      <c r="D212" s="1094">
        <v>98907.157808599106</v>
      </c>
      <c r="E212" s="1094">
        <v>2997.157166616621</v>
      </c>
      <c r="F212" s="1094">
        <v>67223.300068272525</v>
      </c>
      <c r="G212" s="1094">
        <v>21342.445181475676</v>
      </c>
      <c r="H212" s="1094">
        <v>3203.68620572291</v>
      </c>
      <c r="I212" s="1094">
        <v>4140.5691865113686</v>
      </c>
      <c r="J212" s="1094">
        <v>49995.545939392403</v>
      </c>
      <c r="K212" s="1094">
        <v>96413.124456806123</v>
      </c>
    </row>
    <row r="213" spans="1:11">
      <c r="A213" s="227">
        <v>2010</v>
      </c>
      <c r="B213" s="1094">
        <v>150869.32193187193</v>
      </c>
      <c r="C213" s="1094">
        <v>4589.4009371229931</v>
      </c>
      <c r="D213" s="1094">
        <v>98019.096082589356</v>
      </c>
      <c r="E213" s="1094">
        <v>265.12529010288654</v>
      </c>
      <c r="F213" s="1094">
        <v>70006.198935154913</v>
      </c>
      <c r="G213" s="1094">
        <v>20225.111981362948</v>
      </c>
      <c r="H213" s="1094">
        <v>3211.2423034431849</v>
      </c>
      <c r="I213" s="1094">
        <v>4311.4175725254299</v>
      </c>
      <c r="J213" s="1094">
        <v>48260.824912159573</v>
      </c>
      <c r="K213" s="1094">
        <v>98831.666060081756</v>
      </c>
    </row>
    <row r="214" spans="1:11">
      <c r="A214" s="227">
        <v>2012</v>
      </c>
      <c r="B214" s="1094">
        <v>150792.59356881265</v>
      </c>
      <c r="C214" s="1094">
        <v>5081.024959603109</v>
      </c>
      <c r="D214" s="1094">
        <v>98856.972565193661</v>
      </c>
      <c r="E214" s="1094">
        <v>270.41212325745659</v>
      </c>
      <c r="F214" s="1094">
        <v>68547.114148240347</v>
      </c>
      <c r="G214" s="1094">
        <v>22741.28777633189</v>
      </c>
      <c r="H214" s="1094">
        <v>3687.9461130360064</v>
      </c>
      <c r="I214" s="1094">
        <v>3610.2124043279582</v>
      </c>
      <c r="J214" s="1094">
        <v>46854.596044015889</v>
      </c>
      <c r="K214" s="1094">
        <v>90705.062357619725</v>
      </c>
    </row>
    <row r="215" spans="1:11">
      <c r="A215" s="227">
        <v>2014</v>
      </c>
      <c r="B215" s="1094">
        <v>148259.31025265195</v>
      </c>
      <c r="C215" s="1094">
        <v>5497.6878977898432</v>
      </c>
      <c r="D215" s="1094">
        <v>98988.473394428351</v>
      </c>
      <c r="E215" s="1094">
        <v>277.57597964908121</v>
      </c>
      <c r="F215" s="1094">
        <v>68228.767072567469</v>
      </c>
      <c r="G215" s="1094">
        <v>20885.504599848948</v>
      </c>
      <c r="H215" s="1094">
        <v>5517.8971103893591</v>
      </c>
      <c r="I215" s="1094">
        <v>4078.7286319734894</v>
      </c>
      <c r="J215" s="1094">
        <v>43773.148960433748</v>
      </c>
      <c r="K215" s="1094">
        <v>83669.254120384809</v>
      </c>
    </row>
    <row r="216" spans="1:11">
      <c r="A216" s="227">
        <v>2016</v>
      </c>
      <c r="B216" s="1094">
        <v>147454.77043492044</v>
      </c>
      <c r="C216" s="1094">
        <v>4206.7575083265738</v>
      </c>
      <c r="D216" s="1094">
        <v>103426.20921937676</v>
      </c>
      <c r="E216" s="1094">
        <v>320.68837598207904</v>
      </c>
      <c r="F216" s="1094">
        <v>72167.425011161249</v>
      </c>
      <c r="G216" s="1094">
        <v>21371.851271652002</v>
      </c>
      <c r="H216" s="1094">
        <v>4935.3088616291352</v>
      </c>
      <c r="I216" s="1094">
        <v>4630.9356989522894</v>
      </c>
      <c r="J216" s="1094">
        <v>39821.803707217128</v>
      </c>
      <c r="K216" s="1094">
        <v>94213.398451822155</v>
      </c>
    </row>
    <row r="217" spans="1:11">
      <c r="A217" s="275"/>
      <c r="B217" s="82"/>
      <c r="C217" s="82"/>
      <c r="D217" s="84"/>
      <c r="E217" s="84"/>
      <c r="F217" s="84"/>
      <c r="G217" s="84"/>
      <c r="H217" s="84"/>
      <c r="I217" s="84"/>
      <c r="J217" s="84"/>
      <c r="K217" s="84"/>
    </row>
    <row r="218" spans="1:11" s="23" customFormat="1" ht="20.149999999999999" customHeight="1">
      <c r="A218" s="22"/>
      <c r="B218" s="1270" t="s">
        <v>1571</v>
      </c>
      <c r="C218" s="1270"/>
      <c r="D218" s="1270"/>
      <c r="E218" s="1270"/>
      <c r="F218" s="1270"/>
      <c r="G218" s="1270"/>
      <c r="H218" s="1270"/>
      <c r="I218" s="1270"/>
      <c r="J218" s="1270"/>
      <c r="K218" s="1270"/>
    </row>
    <row r="219" spans="1:11" s="77" customFormat="1" ht="15" customHeight="1">
      <c r="B219" s="1270" t="s">
        <v>532</v>
      </c>
      <c r="C219" s="1270"/>
      <c r="D219" s="1270"/>
      <c r="E219" s="1270"/>
      <c r="F219" s="1270"/>
      <c r="G219" s="1270"/>
      <c r="H219" s="1270"/>
      <c r="I219" s="1270"/>
      <c r="J219" s="1270"/>
      <c r="K219" s="1270"/>
    </row>
    <row r="220" spans="1:11" s="77" customFormat="1" ht="15" customHeight="1">
      <c r="B220" s="1270" t="s">
        <v>533</v>
      </c>
      <c r="C220" s="1270"/>
      <c r="D220" s="1270"/>
      <c r="E220" s="1270"/>
      <c r="F220" s="1270"/>
      <c r="G220" s="1270"/>
      <c r="H220" s="1270"/>
      <c r="I220" s="1270"/>
      <c r="J220" s="1270"/>
      <c r="K220" s="1270"/>
    </row>
    <row r="221" spans="1:11">
      <c r="A221" s="64" t="s">
        <v>514</v>
      </c>
    </row>
    <row r="222" spans="1:11" ht="13">
      <c r="A222" s="211"/>
    </row>
    <row r="223" spans="1:11" ht="13">
      <c r="A223" s="211"/>
    </row>
    <row r="224" spans="1:11" ht="13">
      <c r="A224" s="211"/>
    </row>
    <row r="225" spans="1:1" ht="13">
      <c r="A225" s="211"/>
    </row>
    <row r="226" spans="1:1" ht="13">
      <c r="A226" s="211"/>
    </row>
    <row r="227" spans="1:1" ht="13">
      <c r="A227" s="211"/>
    </row>
    <row r="228" spans="1:1" ht="13">
      <c r="A228" s="211"/>
    </row>
    <row r="229" spans="1:1" ht="13">
      <c r="A229" s="211"/>
    </row>
    <row r="230" spans="1:1" ht="13">
      <c r="A230" s="211"/>
    </row>
    <row r="231" spans="1:1" ht="13">
      <c r="A231" s="211"/>
    </row>
    <row r="232" spans="1:1" ht="13">
      <c r="A232" s="211"/>
    </row>
    <row r="233" spans="1:1" ht="13">
      <c r="A233" s="211"/>
    </row>
    <row r="234" spans="1:1" ht="12.75" customHeight="1">
      <c r="A234" s="211"/>
    </row>
    <row r="235" spans="1:1" ht="12.75" customHeight="1">
      <c r="A235" s="211"/>
    </row>
    <row r="236" spans="1:1" ht="12.75" customHeight="1">
      <c r="A236" s="211"/>
    </row>
    <row r="237" spans="1:1" ht="13">
      <c r="A237" s="211"/>
    </row>
    <row r="238" spans="1:1" ht="13">
      <c r="A238" s="211"/>
    </row>
    <row r="239" spans="1:1" ht="13">
      <c r="A239" s="211"/>
    </row>
  </sheetData>
  <sheetProtection selectLockedCells="1"/>
  <mergeCells count="27">
    <mergeCell ref="B218:K218"/>
    <mergeCell ref="B219:K219"/>
    <mergeCell ref="B220:K220"/>
    <mergeCell ref="B140:K140"/>
    <mergeCell ref="B153:K153"/>
    <mergeCell ref="B179:K179"/>
    <mergeCell ref="B192:K192"/>
    <mergeCell ref="B205:K205"/>
    <mergeCell ref="B166:K166"/>
    <mergeCell ref="B75:K75"/>
    <mergeCell ref="B88:K88"/>
    <mergeCell ref="B101:K101"/>
    <mergeCell ref="B114:K114"/>
    <mergeCell ref="B127:K127"/>
    <mergeCell ref="A6:A8"/>
    <mergeCell ref="B6:B8"/>
    <mergeCell ref="K6:K8"/>
    <mergeCell ref="D7:D8"/>
    <mergeCell ref="J7:J8"/>
    <mergeCell ref="C7:C8"/>
    <mergeCell ref="E7:I7"/>
    <mergeCell ref="C6:J6"/>
    <mergeCell ref="B10:K10"/>
    <mergeCell ref="B23:K23"/>
    <mergeCell ref="B36:K36"/>
    <mergeCell ref="B49:K49"/>
    <mergeCell ref="B62:K62"/>
  </mergeCells>
  <hyperlinks>
    <hyperlink ref="A1" location="Inhalt!A1" display="Zurück zum Inhalt"/>
  </hyperlinks>
  <pageMargins left="0.70866141732283472" right="0.70866141732283472" top="0.94488188976377963" bottom="0.74803149606299213" header="0.31496062992125984" footer="0.31496062992125984"/>
  <pageSetup paperSize="9" fitToHeight="0" pageOrder="overThenDown" orientation="landscape" r:id="rId1"/>
  <headerFooter alignWithMargins="0">
    <oddHeader>&amp;L&amp;"Arial,Fett"
Tabelle &amp;A&amp;CSeite &amp;P von &amp;N
&amp;"Arial,Fett"Primärenergieverbrauch*) 1995 – 2016 nach Wirtschaftszweigen und Bundesländern
Terajoule</oddHeader>
    <oddFooter>&amp;CStatistische Ämter der Länder – Indikatoren und Kennzahlen, UGRdL 2020</oddFooter>
  </headerFooter>
  <rowBreaks count="7" manualBreakCount="7">
    <brk id="34" max="10" man="1"/>
    <brk id="60" max="10" man="1"/>
    <brk id="86" max="16383" man="1"/>
    <brk id="112" max="10" man="1"/>
    <brk id="138" max="10" man="1"/>
    <brk id="164" max="16383" man="1"/>
    <brk id="190" max="10"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autoPageBreaks="0"/>
  </sheetPr>
  <dimension ref="A1:R177"/>
  <sheetViews>
    <sheetView showGridLines="0" showRowColHeaders="0" zoomScaleNormal="100" workbookViewId="0">
      <pane xSplit="2" ySplit="5" topLeftCell="C6" activePane="bottomRight" state="frozen"/>
      <selection activeCell="C72" sqref="C72"/>
      <selection pane="topRight" activeCell="C72" sqref="C72"/>
      <selection pane="bottomLeft" activeCell="C72" sqref="C72"/>
      <selection pane="bottomRight"/>
    </sheetView>
  </sheetViews>
  <sheetFormatPr baseColWidth="10" defaultColWidth="11.453125" defaultRowHeight="12.75" customHeight="1"/>
  <cols>
    <col min="1" max="1" width="15.453125" style="146" customWidth="1"/>
    <col min="2" max="2" width="64.54296875" style="146" customWidth="1"/>
    <col min="3" max="18" width="13.54296875" style="146" customWidth="1"/>
    <col min="19" max="16384" width="11.453125" style="153"/>
  </cols>
  <sheetData>
    <row r="1" spans="1:18" ht="12.75" customHeight="1">
      <c r="A1" s="233" t="s">
        <v>322</v>
      </c>
    </row>
    <row r="3" spans="1:18" s="234" customFormat="1" ht="12.75" customHeight="1">
      <c r="A3" s="1309" t="s">
        <v>636</v>
      </c>
      <c r="B3" s="1309"/>
      <c r="C3" s="234" t="s">
        <v>534</v>
      </c>
    </row>
    <row r="4" spans="1:18" s="238" customFormat="1" ht="12.75" customHeight="1">
      <c r="A4" s="235"/>
      <c r="B4" s="236"/>
      <c r="C4" s="237"/>
      <c r="D4" s="237"/>
      <c r="E4" s="237"/>
      <c r="F4" s="237"/>
      <c r="G4" s="237"/>
      <c r="H4" s="237"/>
      <c r="I4" s="237"/>
      <c r="J4" s="237"/>
      <c r="K4" s="237"/>
      <c r="L4" s="237"/>
      <c r="M4" s="237"/>
      <c r="N4" s="237"/>
      <c r="O4" s="237"/>
      <c r="P4" s="237"/>
      <c r="Q4" s="237"/>
      <c r="R4" s="237"/>
    </row>
    <row r="5" spans="1:18" ht="35.25" customHeight="1">
      <c r="A5" s="690" t="s">
        <v>535</v>
      </c>
      <c r="B5" s="239" t="s">
        <v>536</v>
      </c>
      <c r="C5" s="239" t="s">
        <v>537</v>
      </c>
      <c r="D5" s="239" t="s">
        <v>436</v>
      </c>
      <c r="E5" s="239" t="s">
        <v>437</v>
      </c>
      <c r="F5" s="240" t="s">
        <v>438</v>
      </c>
      <c r="G5" s="240" t="s">
        <v>439</v>
      </c>
      <c r="H5" s="240" t="s">
        <v>440</v>
      </c>
      <c r="I5" s="240" t="s">
        <v>441</v>
      </c>
      <c r="J5" s="240" t="s">
        <v>538</v>
      </c>
      <c r="K5" s="240" t="s">
        <v>539</v>
      </c>
      <c r="L5" s="240" t="s">
        <v>540</v>
      </c>
      <c r="M5" s="240" t="s">
        <v>541</v>
      </c>
      <c r="N5" s="240" t="s">
        <v>446</v>
      </c>
      <c r="O5" s="240" t="s">
        <v>447</v>
      </c>
      <c r="P5" s="240" t="s">
        <v>542</v>
      </c>
      <c r="Q5" s="240" t="s">
        <v>543</v>
      </c>
      <c r="R5" s="240" t="s">
        <v>450</v>
      </c>
    </row>
    <row r="6" spans="1:18" s="234" customFormat="1" ht="7.5" customHeight="1">
      <c r="A6" s="685"/>
      <c r="B6" s="241"/>
      <c r="C6" s="241"/>
      <c r="D6" s="241"/>
      <c r="E6" s="241"/>
      <c r="F6" s="241"/>
      <c r="G6" s="241"/>
      <c r="H6" s="241"/>
      <c r="I6" s="241"/>
      <c r="J6" s="241"/>
      <c r="K6" s="241"/>
      <c r="L6" s="241"/>
      <c r="M6" s="241"/>
      <c r="N6" s="241"/>
      <c r="O6" s="241"/>
      <c r="P6" s="241"/>
      <c r="Q6" s="241"/>
      <c r="R6" s="241"/>
    </row>
    <row r="7" spans="1:18" s="234" customFormat="1" ht="12.75" customHeight="1">
      <c r="A7" s="236"/>
      <c r="B7" s="236"/>
      <c r="C7" s="1276" t="s">
        <v>489</v>
      </c>
      <c r="D7" s="1276"/>
      <c r="E7" s="1276"/>
      <c r="F7" s="1276"/>
      <c r="G7" s="1276" t="s">
        <v>489</v>
      </c>
      <c r="H7" s="1276"/>
      <c r="I7" s="1276"/>
      <c r="J7" s="1276"/>
      <c r="K7" s="1276" t="s">
        <v>489</v>
      </c>
      <c r="L7" s="1276"/>
      <c r="M7" s="1276"/>
      <c r="N7" s="1276"/>
      <c r="O7" s="1276" t="s">
        <v>489</v>
      </c>
      <c r="P7" s="1276"/>
      <c r="Q7" s="1276"/>
      <c r="R7" s="1276"/>
    </row>
    <row r="8" spans="1:18" s="238" customFormat="1" ht="7.5" customHeight="1">
      <c r="A8" s="235"/>
      <c r="B8" s="236"/>
      <c r="C8" s="237"/>
      <c r="D8" s="237"/>
      <c r="E8" s="237"/>
      <c r="F8" s="237"/>
      <c r="G8" s="237"/>
      <c r="H8" s="237"/>
      <c r="I8" s="237"/>
      <c r="J8" s="237"/>
      <c r="K8" s="237"/>
      <c r="L8" s="237"/>
      <c r="M8" s="237"/>
      <c r="N8" s="237"/>
      <c r="O8" s="237"/>
      <c r="P8" s="237"/>
      <c r="Q8" s="237"/>
      <c r="R8" s="237"/>
    </row>
    <row r="9" spans="1:18" s="142" customFormat="1" ht="13.4" customHeight="1">
      <c r="A9" s="242" t="s">
        <v>544</v>
      </c>
      <c r="B9" s="243" t="s">
        <v>545</v>
      </c>
      <c r="C9" s="244">
        <v>17082.197129641863</v>
      </c>
      <c r="D9" s="244">
        <v>29791.586148281549</v>
      </c>
      <c r="E9" s="244">
        <v>960.10364328379501</v>
      </c>
      <c r="F9" s="244">
        <v>6400.976906856642</v>
      </c>
      <c r="G9" s="244">
        <v>459.77149489895754</v>
      </c>
      <c r="H9" s="244">
        <v>1121.0611336942154</v>
      </c>
      <c r="I9" s="244">
        <v>8317.8027415849338</v>
      </c>
      <c r="J9" s="244">
        <v>4731.6756557374065</v>
      </c>
      <c r="K9" s="244">
        <v>35158.004277332955</v>
      </c>
      <c r="L9" s="244">
        <v>38297.984328644205</v>
      </c>
      <c r="M9" s="244">
        <v>4731.3985558541272</v>
      </c>
      <c r="N9" s="244">
        <v>885.48532287211708</v>
      </c>
      <c r="O9" s="244">
        <v>4462.2444272430403</v>
      </c>
      <c r="P9" s="244">
        <v>5400.653161811515</v>
      </c>
      <c r="Q9" s="244">
        <v>7934.8466818100369</v>
      </c>
      <c r="R9" s="244">
        <v>4290.0129123313518</v>
      </c>
    </row>
    <row r="10" spans="1:18" ht="13.4" customHeight="1">
      <c r="A10" s="242" t="s">
        <v>546</v>
      </c>
      <c r="B10" s="243" t="s">
        <v>547</v>
      </c>
      <c r="C10" s="244">
        <v>821839.95685502095</v>
      </c>
      <c r="D10" s="244">
        <v>1043497.2927804589</v>
      </c>
      <c r="E10" s="244">
        <v>68320.269751764718</v>
      </c>
      <c r="F10" s="244">
        <v>453779.55539575435</v>
      </c>
      <c r="G10" s="244">
        <v>108835.33464188752</v>
      </c>
      <c r="H10" s="244">
        <v>98064.140298339582</v>
      </c>
      <c r="I10" s="244">
        <v>376460.47504480067</v>
      </c>
      <c r="J10" s="244">
        <v>83486.613160993133</v>
      </c>
      <c r="K10" s="244">
        <v>841633.15645268233</v>
      </c>
      <c r="L10" s="244">
        <v>2762273.1383868041</v>
      </c>
      <c r="M10" s="244">
        <v>353335.90194205649</v>
      </c>
      <c r="N10" s="244">
        <v>204454.46183479062</v>
      </c>
      <c r="O10" s="244">
        <v>374546.09702248167</v>
      </c>
      <c r="P10" s="244">
        <v>339578.24965094926</v>
      </c>
      <c r="Q10" s="244">
        <v>234291.00665021469</v>
      </c>
      <c r="R10" s="244">
        <v>98907.157808599106</v>
      </c>
    </row>
    <row r="11" spans="1:18" ht="13.4" customHeight="1">
      <c r="A11" s="242" t="s">
        <v>548</v>
      </c>
      <c r="B11" s="245" t="s">
        <v>549</v>
      </c>
      <c r="C11" s="244">
        <v>2708.3056885042488</v>
      </c>
      <c r="D11" s="244">
        <v>2315.0165471802038</v>
      </c>
      <c r="E11" s="244">
        <v>55.854641423684811</v>
      </c>
      <c r="F11" s="244">
        <v>5959.7720447203055</v>
      </c>
      <c r="G11" s="244">
        <v>22.475382372601644</v>
      </c>
      <c r="H11" s="244">
        <v>133.88135805682612</v>
      </c>
      <c r="I11" s="244">
        <v>1016.8966330113134</v>
      </c>
      <c r="J11" s="244">
        <v>335.6171217502108</v>
      </c>
      <c r="K11" s="244">
        <v>50440.260734097086</v>
      </c>
      <c r="L11" s="244">
        <v>153926.00440675905</v>
      </c>
      <c r="M11" s="244">
        <v>1584.2042733449607</v>
      </c>
      <c r="N11" s="244">
        <v>971.76293064247943</v>
      </c>
      <c r="O11" s="244">
        <v>3164.0368528643667</v>
      </c>
      <c r="P11" s="244">
        <v>14141.429095063413</v>
      </c>
      <c r="Q11" s="244">
        <v>2039.8638927782342</v>
      </c>
      <c r="R11" s="244">
        <v>2997.157166616621</v>
      </c>
    </row>
    <row r="12" spans="1:18" ht="13.4" customHeight="1">
      <c r="A12" s="242" t="s">
        <v>550</v>
      </c>
      <c r="B12" s="245" t="s">
        <v>551</v>
      </c>
      <c r="C12" s="244">
        <v>380420.0108374877</v>
      </c>
      <c r="D12" s="244">
        <v>485324.28651789861</v>
      </c>
      <c r="E12" s="244">
        <v>24428.995212246075</v>
      </c>
      <c r="F12" s="244">
        <v>201293.84103176664</v>
      </c>
      <c r="G12" s="244">
        <v>63043.680162865079</v>
      </c>
      <c r="H12" s="244">
        <v>77747.173612266866</v>
      </c>
      <c r="I12" s="244">
        <v>142019.57868041005</v>
      </c>
      <c r="J12" s="244">
        <v>26748.962418208524</v>
      </c>
      <c r="K12" s="244">
        <v>370512.41839960759</v>
      </c>
      <c r="L12" s="244">
        <v>1574000.8845130382</v>
      </c>
      <c r="M12" s="244">
        <v>311612.03068750195</v>
      </c>
      <c r="N12" s="244">
        <v>143964.33060406003</v>
      </c>
      <c r="O12" s="244">
        <v>158807.11561210026</v>
      </c>
      <c r="P12" s="244">
        <v>230913.4931792127</v>
      </c>
      <c r="Q12" s="244">
        <v>103217.59043733406</v>
      </c>
      <c r="R12" s="244">
        <v>67223.300068272525</v>
      </c>
    </row>
    <row r="13" spans="1:18" ht="26.5" customHeight="1">
      <c r="A13" s="242" t="s">
        <v>552</v>
      </c>
      <c r="B13" s="246" t="s">
        <v>553</v>
      </c>
      <c r="C13" s="244">
        <v>21723.937102481876</v>
      </c>
      <c r="D13" s="244">
        <v>38007.144709201151</v>
      </c>
      <c r="E13" s="244">
        <v>4262.506735981231</v>
      </c>
      <c r="F13" s="244">
        <v>5750.6354729058858</v>
      </c>
      <c r="G13" s="244">
        <v>5789.5759779558639</v>
      </c>
      <c r="H13" s="244">
        <v>9164.3887012469368</v>
      </c>
      <c r="I13" s="244">
        <v>9799.5254651604973</v>
      </c>
      <c r="J13" s="244">
        <v>8923.9233928186204</v>
      </c>
      <c r="K13" s="244">
        <v>36431.001209847869</v>
      </c>
      <c r="L13" s="244">
        <v>48521.062822465101</v>
      </c>
      <c r="M13" s="244">
        <v>12060.61736214536</v>
      </c>
      <c r="N13" s="244">
        <v>1916.2896309356422</v>
      </c>
      <c r="O13" s="244">
        <v>8192.4284374584404</v>
      </c>
      <c r="P13" s="244">
        <v>13345.693804083017</v>
      </c>
      <c r="Q13" s="244">
        <v>5333.82619792472</v>
      </c>
      <c r="R13" s="244">
        <v>4541.8292079762659</v>
      </c>
    </row>
    <row r="14" spans="1:18" ht="13.4" customHeight="1">
      <c r="A14" s="242" t="s">
        <v>554</v>
      </c>
      <c r="B14" s="246" t="s">
        <v>555</v>
      </c>
      <c r="C14" s="244">
        <v>5802.7020817893226</v>
      </c>
      <c r="D14" s="244">
        <v>5609.5096664792036</v>
      </c>
      <c r="E14" s="244">
        <v>381.0727383145512</v>
      </c>
      <c r="F14" s="244">
        <v>373.33655449642669</v>
      </c>
      <c r="G14" s="244">
        <v>21.060396935122537</v>
      </c>
      <c r="H14" s="244">
        <v>90.010270240991971</v>
      </c>
      <c r="I14" s="244">
        <v>1259.0789076568099</v>
      </c>
      <c r="J14" s="244">
        <v>54.996020336976109</v>
      </c>
      <c r="K14" s="244">
        <v>2623.5124142920226</v>
      </c>
      <c r="L14" s="244">
        <v>8075.0624811820053</v>
      </c>
      <c r="M14" s="244">
        <v>1162.55860705534</v>
      </c>
      <c r="N14" s="244">
        <v>44.536412454083106</v>
      </c>
      <c r="O14" s="244">
        <v>2927.2686466951295</v>
      </c>
      <c r="P14" s="244">
        <v>303.99105291635948</v>
      </c>
      <c r="Q14" s="244">
        <v>77.777964832240315</v>
      </c>
      <c r="R14" s="244">
        <v>639.75289677339504</v>
      </c>
    </row>
    <row r="15" spans="1:18" ht="13.4" customHeight="1">
      <c r="A15" s="242" t="s">
        <v>556</v>
      </c>
      <c r="B15" s="246" t="s">
        <v>557</v>
      </c>
      <c r="C15" s="244">
        <v>65136.039432476777</v>
      </c>
      <c r="D15" s="244">
        <v>51177.258110868279</v>
      </c>
      <c r="E15" s="244">
        <v>1016.0480754543048</v>
      </c>
      <c r="F15" s="244">
        <v>21272.09708899922</v>
      </c>
      <c r="G15" s="244">
        <v>198.88714215737701</v>
      </c>
      <c r="H15" s="244">
        <v>555.94908916956706</v>
      </c>
      <c r="I15" s="244">
        <v>13709.064534099396</v>
      </c>
      <c r="J15" s="244">
        <v>6528.9710321839439</v>
      </c>
      <c r="K15" s="244">
        <v>36170.063234721041</v>
      </c>
      <c r="L15" s="244">
        <v>68181.23278338938</v>
      </c>
      <c r="M15" s="244">
        <v>18660.871982640227</v>
      </c>
      <c r="N15" s="244">
        <v>1069.984022600009</v>
      </c>
      <c r="O15" s="244">
        <v>16331.448543292654</v>
      </c>
      <c r="P15" s="244">
        <v>19713.32072778268</v>
      </c>
      <c r="Q15" s="244">
        <v>10024.451651880745</v>
      </c>
      <c r="R15" s="244">
        <v>17660.1161184306</v>
      </c>
    </row>
    <row r="16" spans="1:18" s="142" customFormat="1" ht="13.4" customHeight="1">
      <c r="A16" s="242" t="s">
        <v>558</v>
      </c>
      <c r="B16" s="246" t="s">
        <v>559</v>
      </c>
      <c r="C16" s="244">
        <v>76842.573976971806</v>
      </c>
      <c r="D16" s="244">
        <v>53972.638319670819</v>
      </c>
      <c r="E16" s="244">
        <v>45.419910865093343</v>
      </c>
      <c r="F16" s="244">
        <v>76201.807074671873</v>
      </c>
      <c r="G16" s="244">
        <v>35.645627376395517</v>
      </c>
      <c r="H16" s="244">
        <v>23735.47809247415</v>
      </c>
      <c r="I16" s="244">
        <v>226.31739722706882</v>
      </c>
      <c r="J16" s="244">
        <v>43.042614172088371</v>
      </c>
      <c r="K16" s="244">
        <v>57248.608916504265</v>
      </c>
      <c r="L16" s="244">
        <v>142059.59870481305</v>
      </c>
      <c r="M16" s="244">
        <v>489.60563843318755</v>
      </c>
      <c r="N16" s="244">
        <v>7356.2452151701755</v>
      </c>
      <c r="O16" s="244">
        <v>83.432438425035286</v>
      </c>
      <c r="P16" s="244">
        <v>39200.249412132442</v>
      </c>
      <c r="Q16" s="244">
        <v>18252.18714969969</v>
      </c>
      <c r="R16" s="244">
        <v>54.088708022387813</v>
      </c>
    </row>
    <row r="17" spans="1:18" s="146" customFormat="1" ht="13.4" customHeight="1">
      <c r="A17" s="242" t="s">
        <v>560</v>
      </c>
      <c r="B17" s="246" t="s">
        <v>561</v>
      </c>
      <c r="C17" s="244">
        <v>46245.604826936789</v>
      </c>
      <c r="D17" s="244">
        <v>150235.76297600774</v>
      </c>
      <c r="E17" s="244">
        <v>2825.4107336248162</v>
      </c>
      <c r="F17" s="244">
        <v>32772.713794851901</v>
      </c>
      <c r="G17" s="244">
        <v>1524.4225660251452</v>
      </c>
      <c r="H17" s="244">
        <v>15784.46164207101</v>
      </c>
      <c r="I17" s="244">
        <v>47875.295597493903</v>
      </c>
      <c r="J17" s="244">
        <v>3409.7767839479648</v>
      </c>
      <c r="K17" s="244">
        <v>66672.173385941453</v>
      </c>
      <c r="L17" s="244">
        <v>737662.91390664317</v>
      </c>
      <c r="M17" s="244">
        <v>219909.28039802119</v>
      </c>
      <c r="N17" s="244">
        <v>4829.8111810619275</v>
      </c>
      <c r="O17" s="244">
        <v>82968.788731543464</v>
      </c>
      <c r="P17" s="244">
        <v>116323.08740830398</v>
      </c>
      <c r="Q17" s="244">
        <v>50826.059329434167</v>
      </c>
      <c r="R17" s="244">
        <v>7756.9718124005585</v>
      </c>
    </row>
    <row r="18" spans="1:18" ht="12.5">
      <c r="A18" s="242" t="s">
        <v>562</v>
      </c>
      <c r="B18" s="246" t="s">
        <v>563</v>
      </c>
      <c r="C18" s="244">
        <v>5627.082051293507</v>
      </c>
      <c r="D18" s="244">
        <v>207.73500729842507</v>
      </c>
      <c r="E18" s="244">
        <v>1203.2143196072398</v>
      </c>
      <c r="F18" s="244">
        <v>207.66489126516501</v>
      </c>
      <c r="G18" s="244">
        <v>9.7954089100482697</v>
      </c>
      <c r="H18" s="244">
        <v>26.853339492337042</v>
      </c>
      <c r="I18" s="244">
        <v>4995.3613340785787</v>
      </c>
      <c r="J18" s="244">
        <v>41.46912387383918</v>
      </c>
      <c r="K18" s="244">
        <v>799.32214974538601</v>
      </c>
      <c r="L18" s="244">
        <v>4322.6093292113856</v>
      </c>
      <c r="M18" s="244">
        <v>3110.012242511797</v>
      </c>
      <c r="N18" s="244">
        <v>14.385063795538706</v>
      </c>
      <c r="O18" s="244">
        <v>405.45608928511024</v>
      </c>
      <c r="P18" s="244">
        <v>724.25129343947503</v>
      </c>
      <c r="Q18" s="244">
        <v>42.269244309156015</v>
      </c>
      <c r="R18" s="244">
        <v>267.24568996455724</v>
      </c>
    </row>
    <row r="19" spans="1:18" ht="13.4" customHeight="1">
      <c r="A19" s="242" t="s">
        <v>564</v>
      </c>
      <c r="B19" s="246" t="s">
        <v>565</v>
      </c>
      <c r="C19" s="244">
        <v>39466.355295875765</v>
      </c>
      <c r="D19" s="244">
        <v>74139.896753029578</v>
      </c>
      <c r="E19" s="244">
        <v>1461.2143012404372</v>
      </c>
      <c r="F19" s="244">
        <v>16552.980082867038</v>
      </c>
      <c r="G19" s="244">
        <v>1822.1965022138595</v>
      </c>
      <c r="H19" s="244">
        <v>1461.7574433059247</v>
      </c>
      <c r="I19" s="244">
        <v>18285.528567944562</v>
      </c>
      <c r="J19" s="244">
        <v>2337.63706152649</v>
      </c>
      <c r="K19" s="244">
        <v>38108.563438011937</v>
      </c>
      <c r="L19" s="244">
        <v>98768.511464490482</v>
      </c>
      <c r="M19" s="244">
        <v>27170.924820576511</v>
      </c>
      <c r="N19" s="244">
        <v>4475.1749318567781</v>
      </c>
      <c r="O19" s="244">
        <v>13632.920390569143</v>
      </c>
      <c r="P19" s="244">
        <v>26006.375153616929</v>
      </c>
      <c r="Q19" s="244">
        <v>8866.8406734707733</v>
      </c>
      <c r="R19" s="244">
        <v>18752.863838316567</v>
      </c>
    </row>
    <row r="20" spans="1:18" ht="13.4" customHeight="1">
      <c r="A20" s="242" t="s">
        <v>566</v>
      </c>
      <c r="B20" s="246" t="s">
        <v>567</v>
      </c>
      <c r="C20" s="244">
        <v>38080.272083818527</v>
      </c>
      <c r="D20" s="244">
        <v>32109.609635058383</v>
      </c>
      <c r="E20" s="244">
        <v>2536.2593271167925</v>
      </c>
      <c r="F20" s="244">
        <v>43359.12097017085</v>
      </c>
      <c r="G20" s="244">
        <v>49952.423525065875</v>
      </c>
      <c r="H20" s="244">
        <v>21268.30864432927</v>
      </c>
      <c r="I20" s="244">
        <v>20300.206031323338</v>
      </c>
      <c r="J20" s="244">
        <v>1628.0874071428873</v>
      </c>
      <c r="K20" s="244">
        <v>101257.9694808051</v>
      </c>
      <c r="L20" s="244">
        <v>387726.24523382337</v>
      </c>
      <c r="M20" s="244">
        <v>17793.894889708648</v>
      </c>
      <c r="N20" s="244">
        <v>116790.42133330596</v>
      </c>
      <c r="O20" s="244">
        <v>17577.448476895941</v>
      </c>
      <c r="P20" s="244">
        <v>9796.6168314569586</v>
      </c>
      <c r="Q20" s="244">
        <v>2095.1835864406835</v>
      </c>
      <c r="R20" s="244">
        <v>9431.2042417862012</v>
      </c>
    </row>
    <row r="21" spans="1:18" ht="26.15" customHeight="1">
      <c r="A21" s="242" t="s">
        <v>568</v>
      </c>
      <c r="B21" s="246" t="s">
        <v>569</v>
      </c>
      <c r="C21" s="244">
        <v>7585.688921939347</v>
      </c>
      <c r="D21" s="244">
        <v>1478.6291479154968</v>
      </c>
      <c r="E21" s="244">
        <v>1948.4935512905463</v>
      </c>
      <c r="F21" s="244">
        <v>619.21744405041807</v>
      </c>
      <c r="G21" s="244">
        <v>57.174509248171347</v>
      </c>
      <c r="H21" s="244">
        <v>923.82564431911862</v>
      </c>
      <c r="I21" s="244">
        <v>2135.2846989944533</v>
      </c>
      <c r="J21" s="244">
        <v>190.37823919415078</v>
      </c>
      <c r="K21" s="244">
        <v>1390.1649423093947</v>
      </c>
      <c r="L21" s="244">
        <v>12446.508008547467</v>
      </c>
      <c r="M21" s="244">
        <v>868.72008098543961</v>
      </c>
      <c r="N21" s="244">
        <v>144.72103385066546</v>
      </c>
      <c r="O21" s="244">
        <v>5421.3796150878934</v>
      </c>
      <c r="P21" s="244">
        <v>959.13515436007697</v>
      </c>
      <c r="Q21" s="244">
        <v>271.55710645896278</v>
      </c>
      <c r="R21" s="244">
        <v>1289.7397975652884</v>
      </c>
    </row>
    <row r="22" spans="1:18" s="142" customFormat="1" ht="13.4" customHeight="1">
      <c r="A22" s="242" t="s">
        <v>570</v>
      </c>
      <c r="B22" s="246" t="s">
        <v>571</v>
      </c>
      <c r="C22" s="244">
        <v>6589.8572042258738</v>
      </c>
      <c r="D22" s="244">
        <v>10475.094185816304</v>
      </c>
      <c r="E22" s="244">
        <v>1296.0451814763767</v>
      </c>
      <c r="F22" s="244">
        <v>458.09538591602529</v>
      </c>
      <c r="G22" s="244">
        <v>42.366593131395788</v>
      </c>
      <c r="H22" s="244">
        <v>100.36647007690077</v>
      </c>
      <c r="I22" s="244">
        <v>3889.3575286788264</v>
      </c>
      <c r="J22" s="244">
        <v>445.82652997599587</v>
      </c>
      <c r="K22" s="244">
        <v>2892.5787088599991</v>
      </c>
      <c r="L22" s="244">
        <v>8923.7549447113179</v>
      </c>
      <c r="M22" s="244">
        <v>677.29416925608894</v>
      </c>
      <c r="N22" s="244">
        <v>61.47886909988592</v>
      </c>
      <c r="O22" s="244">
        <v>1325.2558328273035</v>
      </c>
      <c r="P22" s="244">
        <v>527.67857783049919</v>
      </c>
      <c r="Q22" s="244">
        <v>168.9965184693398</v>
      </c>
      <c r="R22" s="244">
        <v>906.98151360645488</v>
      </c>
    </row>
    <row r="23" spans="1:18" ht="13.4" customHeight="1">
      <c r="A23" s="242" t="s">
        <v>572</v>
      </c>
      <c r="B23" s="246" t="s">
        <v>573</v>
      </c>
      <c r="C23" s="244">
        <v>26505.712702282861</v>
      </c>
      <c r="D23" s="244">
        <v>19144.764033528416</v>
      </c>
      <c r="E23" s="244">
        <v>5456.6331822924194</v>
      </c>
      <c r="F23" s="244">
        <v>971.85606225895265</v>
      </c>
      <c r="G23" s="244">
        <v>307.04873465569824</v>
      </c>
      <c r="H23" s="244">
        <v>1069.5158820773149</v>
      </c>
      <c r="I23" s="244">
        <v>4151.901759411463</v>
      </c>
      <c r="J23" s="244">
        <v>881.8725032409526</v>
      </c>
      <c r="K23" s="244">
        <v>5018.1314986718708</v>
      </c>
      <c r="L23" s="244">
        <v>24305.206990450704</v>
      </c>
      <c r="M23" s="244">
        <v>3044.3588404389793</v>
      </c>
      <c r="N23" s="244">
        <v>1128.0228530319125</v>
      </c>
      <c r="O23" s="244">
        <v>3188.5216992992923</v>
      </c>
      <c r="P23" s="244">
        <v>1863.9289637014781</v>
      </c>
      <c r="Q23" s="244">
        <v>2000.9494219648141</v>
      </c>
      <c r="R23" s="244">
        <v>1883.5699678920284</v>
      </c>
    </row>
    <row r="24" spans="1:18" ht="13.4" customHeight="1">
      <c r="A24" s="242" t="s">
        <v>574</v>
      </c>
      <c r="B24" s="246" t="s">
        <v>575</v>
      </c>
      <c r="C24" s="244">
        <v>33349.342348168248</v>
      </c>
      <c r="D24" s="244">
        <v>23988.60515389888</v>
      </c>
      <c r="E24" s="244">
        <v>1394.0271654579772</v>
      </c>
      <c r="F24" s="244">
        <v>1669.8943009555032</v>
      </c>
      <c r="G24" s="244">
        <v>3129.0651370035248</v>
      </c>
      <c r="H24" s="244">
        <v>1816.9599745904852</v>
      </c>
      <c r="I24" s="244">
        <v>11223.738286415808</v>
      </c>
      <c r="J24" s="244">
        <v>1791.136925764775</v>
      </c>
      <c r="K24" s="244">
        <v>19118.059934519995</v>
      </c>
      <c r="L24" s="244">
        <v>20695.616059115895</v>
      </c>
      <c r="M24" s="244">
        <v>5255.0506938729795</v>
      </c>
      <c r="N24" s="244">
        <v>4436.185947822456</v>
      </c>
      <c r="O24" s="244">
        <v>5373.7375178018838</v>
      </c>
      <c r="P24" s="244">
        <v>952.74918664001962</v>
      </c>
      <c r="Q24" s="244">
        <v>1557.6575577577689</v>
      </c>
      <c r="R24" s="244">
        <v>2938.4384873949016</v>
      </c>
    </row>
    <row r="25" spans="1:18" ht="26.5" customHeight="1">
      <c r="A25" s="242" t="s">
        <v>576</v>
      </c>
      <c r="B25" s="246" t="s">
        <v>577</v>
      </c>
      <c r="C25" s="244">
        <v>7464.8428092271006</v>
      </c>
      <c r="D25" s="244">
        <v>24777.638819125867</v>
      </c>
      <c r="E25" s="244">
        <v>602.64998952429005</v>
      </c>
      <c r="F25" s="244">
        <v>1084.4219083574142</v>
      </c>
      <c r="G25" s="244">
        <v>154.01804218660172</v>
      </c>
      <c r="H25" s="244">
        <v>1749.2984188728615</v>
      </c>
      <c r="I25" s="244">
        <v>4168.918571925351</v>
      </c>
      <c r="J25" s="244">
        <v>471.84478402984666</v>
      </c>
      <c r="K25" s="244">
        <v>2782.2690853772729</v>
      </c>
      <c r="L25" s="244">
        <v>12312.561784195128</v>
      </c>
      <c r="M25" s="244">
        <v>1408.8409618561404</v>
      </c>
      <c r="N25" s="244">
        <v>1697.0741090750112</v>
      </c>
      <c r="O25" s="244">
        <v>1379.0291929189586</v>
      </c>
      <c r="P25" s="244">
        <v>1196.4156129487847</v>
      </c>
      <c r="Q25" s="244">
        <v>3699.8340346910113</v>
      </c>
      <c r="R25" s="244">
        <v>1100.4977881433135</v>
      </c>
    </row>
    <row r="26" spans="1:18" ht="13.4" customHeight="1">
      <c r="A26" s="242" t="s">
        <v>578</v>
      </c>
      <c r="B26" s="245" t="s">
        <v>579</v>
      </c>
      <c r="C26" s="244">
        <v>410695.68833656225</v>
      </c>
      <c r="D26" s="244">
        <v>522055.90099399461</v>
      </c>
      <c r="E26" s="244">
        <v>36348.789862017031</v>
      </c>
      <c r="F26" s="244">
        <v>237279.88531917319</v>
      </c>
      <c r="G26" s="244">
        <v>44018.087803897957</v>
      </c>
      <c r="H26" s="244">
        <v>15823.877399130595</v>
      </c>
      <c r="I26" s="244">
        <v>216921.88895681716</v>
      </c>
      <c r="J26" s="244">
        <v>51514.153892292517</v>
      </c>
      <c r="K26" s="244">
        <v>399357.03284826118</v>
      </c>
      <c r="L26" s="244">
        <v>986631.7871119068</v>
      </c>
      <c r="M26" s="244">
        <v>29628.629841282636</v>
      </c>
      <c r="N26" s="244">
        <v>56814.169345751245</v>
      </c>
      <c r="O26" s="244">
        <v>202482.93056902807</v>
      </c>
      <c r="P26" s="244">
        <v>87224.690681629509</v>
      </c>
      <c r="Q26" s="244">
        <v>122360.83986746457</v>
      </c>
      <c r="R26" s="244">
        <v>21342.445181475676</v>
      </c>
    </row>
    <row r="27" spans="1:18" ht="13.4" customHeight="1">
      <c r="A27" s="242" t="s">
        <v>580</v>
      </c>
      <c r="B27" s="245" t="s">
        <v>581</v>
      </c>
      <c r="C27" s="244">
        <v>10582.406458939246</v>
      </c>
      <c r="D27" s="244">
        <v>12515.655940578166</v>
      </c>
      <c r="E27" s="244">
        <v>3918.9272232428812</v>
      </c>
      <c r="F27" s="244">
        <v>3892.0004408577397</v>
      </c>
      <c r="G27" s="244">
        <v>745.15612415031308</v>
      </c>
      <c r="H27" s="244">
        <v>2109.9495725014058</v>
      </c>
      <c r="I27" s="244">
        <v>6600.7175419007581</v>
      </c>
      <c r="J27" s="244">
        <v>2236.8736124571988</v>
      </c>
      <c r="K27" s="244">
        <v>8491.9015263591828</v>
      </c>
      <c r="L27" s="244">
        <v>18445.774708665711</v>
      </c>
      <c r="M27" s="244">
        <v>4202.2626353440846</v>
      </c>
      <c r="N27" s="244">
        <v>1034.5824937211271</v>
      </c>
      <c r="O27" s="244">
        <v>4085.6066110178076</v>
      </c>
      <c r="P27" s="244">
        <v>2798.2731778566622</v>
      </c>
      <c r="Q27" s="244">
        <v>3322.809615395483</v>
      </c>
      <c r="R27" s="244">
        <v>3203.68620572291</v>
      </c>
    </row>
    <row r="28" spans="1:18" ht="13.4" customHeight="1">
      <c r="A28" s="242" t="s">
        <v>582</v>
      </c>
      <c r="B28" s="245" t="s">
        <v>583</v>
      </c>
      <c r="C28" s="244">
        <v>17433.545533527562</v>
      </c>
      <c r="D28" s="244">
        <v>21286.432780807379</v>
      </c>
      <c r="E28" s="244">
        <v>3567.7028128350476</v>
      </c>
      <c r="F28" s="244">
        <v>5354.0565592364646</v>
      </c>
      <c r="G28" s="244">
        <v>1005.9351686015692</v>
      </c>
      <c r="H28" s="244">
        <v>2249.2583563839025</v>
      </c>
      <c r="I28" s="244">
        <v>9901.3932326613576</v>
      </c>
      <c r="J28" s="244">
        <v>2651.0061162847019</v>
      </c>
      <c r="K28" s="244">
        <v>12831.54294435713</v>
      </c>
      <c r="L28" s="244">
        <v>29268.687646434795</v>
      </c>
      <c r="M28" s="244">
        <v>6308.7745045828815</v>
      </c>
      <c r="N28" s="244">
        <v>1669.6164606157381</v>
      </c>
      <c r="O28" s="244">
        <v>6006.4073774712706</v>
      </c>
      <c r="P28" s="244">
        <v>4500.36351718695</v>
      </c>
      <c r="Q28" s="244">
        <v>3349.90283724236</v>
      </c>
      <c r="R28" s="244">
        <v>4140.5691865113686</v>
      </c>
    </row>
    <row r="29" spans="1:18" s="142" customFormat="1" ht="13.4" customHeight="1">
      <c r="A29" s="242" t="s">
        <v>584</v>
      </c>
      <c r="B29" s="243" t="s">
        <v>585</v>
      </c>
      <c r="C29" s="244">
        <v>274333.71939527435</v>
      </c>
      <c r="D29" s="244">
        <v>394003.65308977733</v>
      </c>
      <c r="E29" s="244">
        <v>85705.300349036537</v>
      </c>
      <c r="F29" s="244">
        <v>68244.175341878974</v>
      </c>
      <c r="G29" s="244">
        <v>22828.085186776694</v>
      </c>
      <c r="H29" s="244">
        <v>74533.447038894228</v>
      </c>
      <c r="I29" s="244">
        <v>366442.02113992907</v>
      </c>
      <c r="J29" s="244">
        <v>37360.987927847673</v>
      </c>
      <c r="K29" s="244">
        <v>209762.6641666803</v>
      </c>
      <c r="L29" s="244">
        <v>586100.4566868078</v>
      </c>
      <c r="M29" s="244">
        <v>105648.1431689773</v>
      </c>
      <c r="N29" s="244">
        <v>27304.962593242391</v>
      </c>
      <c r="O29" s="244">
        <v>91547.256488375962</v>
      </c>
      <c r="P29" s="244">
        <v>56092.327979443544</v>
      </c>
      <c r="Q29" s="244">
        <v>68382.070736986687</v>
      </c>
      <c r="R29" s="244">
        <v>49995.545939392403</v>
      </c>
    </row>
    <row r="30" spans="1:18" s="142" customFormat="1" ht="13.4" customHeight="1">
      <c r="A30" s="242" t="s">
        <v>586</v>
      </c>
      <c r="B30" s="247" t="s">
        <v>587</v>
      </c>
      <c r="C30" s="244">
        <v>1113255.8733799371</v>
      </c>
      <c r="D30" s="244">
        <v>1467292.5320185178</v>
      </c>
      <c r="E30" s="244">
        <v>154985.67374408507</v>
      </c>
      <c r="F30" s="244">
        <v>528424.70764448994</v>
      </c>
      <c r="G30" s="244">
        <v>132123.19132356317</v>
      </c>
      <c r="H30" s="244">
        <v>173718.64847092802</v>
      </c>
      <c r="I30" s="244">
        <v>751220.29892631469</v>
      </c>
      <c r="J30" s="244">
        <v>125579.27674457821</v>
      </c>
      <c r="K30" s="244">
        <v>1086553.8248966956</v>
      </c>
      <c r="L30" s="244">
        <v>3386671.5794022563</v>
      </c>
      <c r="M30" s="244">
        <v>463715.44366688788</v>
      </c>
      <c r="N30" s="244">
        <v>232644.90975090512</v>
      </c>
      <c r="O30" s="244">
        <v>470555.59793810063</v>
      </c>
      <c r="P30" s="244">
        <v>401071.23079220433</v>
      </c>
      <c r="Q30" s="244">
        <v>310607.92406901141</v>
      </c>
      <c r="R30" s="244">
        <v>153192.71666032285</v>
      </c>
    </row>
    <row r="31" spans="1:18" s="146" customFormat="1" ht="13.4" customHeight="1">
      <c r="A31" s="1068"/>
      <c r="B31" s="247" t="s">
        <v>588</v>
      </c>
      <c r="C31" s="244">
        <v>512316.04851032479</v>
      </c>
      <c r="D31" s="244">
        <v>572409.7132303752</v>
      </c>
      <c r="E31" s="244">
        <v>131346.76957133494</v>
      </c>
      <c r="F31" s="244">
        <v>117296.71177360143</v>
      </c>
      <c r="G31" s="244">
        <v>26555.323752981389</v>
      </c>
      <c r="H31" s="244">
        <v>68589.267469964732</v>
      </c>
      <c r="I31" s="244">
        <v>304430.37907368533</v>
      </c>
      <c r="J31" s="244">
        <v>67305.045583347339</v>
      </c>
      <c r="K31" s="244">
        <v>382475.70100792329</v>
      </c>
      <c r="L31" s="244">
        <v>786899.54552913271</v>
      </c>
      <c r="M31" s="244">
        <v>205987.14954955928</v>
      </c>
      <c r="N31" s="244">
        <v>50268.212203540243</v>
      </c>
      <c r="O31" s="244">
        <v>160678.00106189909</v>
      </c>
      <c r="P31" s="244">
        <v>100643.25216274022</v>
      </c>
      <c r="Q31" s="244">
        <v>132247.1638751108</v>
      </c>
      <c r="R31" s="244">
        <v>96413.124456806123</v>
      </c>
    </row>
    <row r="32" spans="1:18" ht="14.15" customHeight="1">
      <c r="A32" s="1068"/>
      <c r="B32" s="249" t="s">
        <v>589</v>
      </c>
      <c r="C32" s="244">
        <v>1625571.921890262</v>
      </c>
      <c r="D32" s="244">
        <v>2039702.245248893</v>
      </c>
      <c r="E32" s="244">
        <v>286332.44331542001</v>
      </c>
      <c r="F32" s="244">
        <v>645721.41941809142</v>
      </c>
      <c r="G32" s="244">
        <v>158678.51507654454</v>
      </c>
      <c r="H32" s="244">
        <v>242307.91594089277</v>
      </c>
      <c r="I32" s="244">
        <v>1055650.6780000001</v>
      </c>
      <c r="J32" s="244">
        <v>192884.32232792553</v>
      </c>
      <c r="K32" s="244">
        <v>1469029.5259046189</v>
      </c>
      <c r="L32" s="244">
        <v>4173571.124931389</v>
      </c>
      <c r="M32" s="244">
        <v>669702.59321644716</v>
      </c>
      <c r="N32" s="244">
        <v>282913.12195444538</v>
      </c>
      <c r="O32" s="244">
        <v>631233.5989999997</v>
      </c>
      <c r="P32" s="244">
        <v>501714.48295494454</v>
      </c>
      <c r="Q32" s="244">
        <v>442855.08794412221</v>
      </c>
      <c r="R32" s="244">
        <v>249605.84111712896</v>
      </c>
    </row>
    <row r="33" spans="1:18" ht="12.75" customHeight="1">
      <c r="A33" s="248"/>
      <c r="B33" s="250"/>
      <c r="C33" s="251"/>
      <c r="D33" s="252"/>
      <c r="E33" s="252"/>
      <c r="F33" s="252"/>
      <c r="G33" s="252"/>
      <c r="H33" s="252"/>
      <c r="I33" s="252"/>
      <c r="J33" s="252"/>
      <c r="K33" s="252"/>
      <c r="L33" s="252"/>
      <c r="M33" s="252"/>
      <c r="N33" s="252"/>
      <c r="O33" s="252"/>
      <c r="P33" s="252"/>
      <c r="Q33" s="252"/>
      <c r="R33" s="252"/>
    </row>
    <row r="34" spans="1:18" s="152" customFormat="1" ht="26.25" customHeight="1">
      <c r="B34" s="146"/>
      <c r="C34" s="1281" t="s">
        <v>1571</v>
      </c>
      <c r="D34" s="1281"/>
      <c r="E34" s="1281"/>
      <c r="F34" s="1281"/>
      <c r="G34" s="153"/>
    </row>
    <row r="35" spans="1:18" s="253" customFormat="1" ht="15" customHeight="1">
      <c r="B35" s="254"/>
      <c r="C35" s="1281" t="s">
        <v>590</v>
      </c>
      <c r="D35" s="1281"/>
      <c r="E35" s="1281"/>
      <c r="F35" s="1281"/>
      <c r="G35" s="254"/>
    </row>
    <row r="36" spans="1:18" s="253" customFormat="1" ht="15" customHeight="1">
      <c r="B36" s="254"/>
      <c r="C36" s="1281" t="s">
        <v>533</v>
      </c>
      <c r="D36" s="1281"/>
      <c r="E36" s="1281"/>
      <c r="F36" s="1281"/>
      <c r="G36" s="254"/>
    </row>
    <row r="37" spans="1:18" ht="12.75" customHeight="1">
      <c r="C37" s="255"/>
      <c r="D37" s="255"/>
      <c r="E37" s="255"/>
      <c r="F37" s="255"/>
      <c r="G37" s="255"/>
      <c r="H37" s="255"/>
      <c r="I37" s="255"/>
      <c r="J37" s="255"/>
      <c r="K37" s="255"/>
      <c r="L37" s="255"/>
      <c r="M37" s="255"/>
      <c r="N37" s="255"/>
      <c r="O37" s="255"/>
      <c r="P37" s="255"/>
      <c r="Q37" s="255"/>
      <c r="R37" s="255"/>
    </row>
    <row r="38" spans="1:18" ht="12.75" customHeight="1">
      <c r="C38" s="255"/>
      <c r="D38" s="255"/>
      <c r="E38" s="255"/>
      <c r="F38" s="255"/>
      <c r="G38" s="255"/>
      <c r="H38" s="255"/>
      <c r="I38" s="255"/>
      <c r="J38" s="255"/>
      <c r="K38" s="255"/>
      <c r="L38" s="255"/>
      <c r="M38" s="255"/>
      <c r="N38" s="255"/>
      <c r="O38" s="255"/>
      <c r="P38" s="255"/>
      <c r="Q38" s="255"/>
      <c r="R38" s="255"/>
    </row>
    <row r="39" spans="1:18" ht="12.75" customHeight="1">
      <c r="C39" s="255"/>
      <c r="D39" s="255"/>
      <c r="E39" s="255"/>
      <c r="F39" s="255"/>
      <c r="G39" s="255"/>
      <c r="H39" s="255"/>
      <c r="I39" s="255"/>
      <c r="J39" s="255"/>
      <c r="K39" s="255"/>
      <c r="L39" s="255"/>
      <c r="M39" s="255"/>
      <c r="N39" s="255"/>
      <c r="O39" s="255"/>
      <c r="P39" s="255"/>
      <c r="Q39" s="255"/>
      <c r="R39" s="255"/>
    </row>
    <row r="40" spans="1:18" ht="12.75" customHeight="1">
      <c r="C40" s="255"/>
      <c r="D40" s="255"/>
      <c r="E40" s="255"/>
      <c r="F40" s="255"/>
      <c r="G40" s="255"/>
      <c r="H40" s="255"/>
      <c r="I40" s="255"/>
      <c r="J40" s="255"/>
      <c r="K40" s="255"/>
      <c r="L40" s="255"/>
      <c r="M40" s="255"/>
      <c r="N40" s="255"/>
      <c r="O40" s="255"/>
      <c r="P40" s="255"/>
      <c r="Q40" s="255"/>
      <c r="R40" s="255"/>
    </row>
    <row r="41" spans="1:18" ht="12.75" customHeight="1">
      <c r="C41" s="255"/>
      <c r="D41" s="255"/>
      <c r="E41" s="255"/>
      <c r="F41" s="255"/>
      <c r="G41" s="255"/>
      <c r="H41" s="255"/>
      <c r="I41" s="255"/>
      <c r="J41" s="255"/>
      <c r="K41" s="255"/>
      <c r="L41" s="255"/>
      <c r="M41" s="255"/>
      <c r="N41" s="255"/>
      <c r="O41" s="255"/>
      <c r="P41" s="255"/>
      <c r="Q41" s="255"/>
      <c r="R41" s="255"/>
    </row>
    <row r="42" spans="1:18" ht="12.75" customHeight="1">
      <c r="C42" s="255"/>
      <c r="D42" s="255"/>
      <c r="E42" s="255"/>
      <c r="F42" s="255"/>
      <c r="G42" s="255"/>
      <c r="H42" s="255"/>
      <c r="I42" s="255"/>
      <c r="J42" s="255"/>
      <c r="K42" s="255"/>
      <c r="L42" s="255"/>
      <c r="M42" s="255"/>
      <c r="N42" s="255"/>
      <c r="O42" s="255"/>
      <c r="P42" s="255"/>
      <c r="Q42" s="255"/>
      <c r="R42" s="255"/>
    </row>
    <row r="43" spans="1:18" ht="12.75" customHeight="1">
      <c r="C43" s="255"/>
      <c r="D43" s="255"/>
      <c r="E43" s="255"/>
      <c r="F43" s="255"/>
      <c r="G43" s="255"/>
      <c r="H43" s="255"/>
      <c r="I43" s="255"/>
      <c r="J43" s="255"/>
      <c r="K43" s="255"/>
      <c r="L43" s="255"/>
      <c r="M43" s="255"/>
      <c r="N43" s="255"/>
      <c r="O43" s="255"/>
      <c r="P43" s="255"/>
      <c r="Q43" s="255"/>
      <c r="R43" s="255"/>
    </row>
    <row r="44" spans="1:18" ht="12.75" customHeight="1">
      <c r="C44" s="255"/>
      <c r="D44" s="255"/>
      <c r="E44" s="255"/>
      <c r="F44" s="255"/>
      <c r="G44" s="255"/>
      <c r="H44" s="255"/>
      <c r="I44" s="255"/>
      <c r="J44" s="255"/>
      <c r="K44" s="255"/>
      <c r="L44" s="255"/>
      <c r="M44" s="255"/>
      <c r="N44" s="255"/>
      <c r="O44" s="255"/>
      <c r="P44" s="255"/>
      <c r="Q44" s="255"/>
      <c r="R44" s="255"/>
    </row>
    <row r="45" spans="1:18" ht="12.75" customHeight="1">
      <c r="C45" s="255"/>
      <c r="D45" s="255"/>
      <c r="E45" s="255"/>
      <c r="F45" s="255"/>
      <c r="G45" s="255"/>
      <c r="H45" s="255"/>
      <c r="I45" s="255"/>
      <c r="J45" s="255"/>
      <c r="K45" s="255"/>
      <c r="L45" s="255"/>
      <c r="M45" s="255"/>
      <c r="N45" s="255"/>
      <c r="O45" s="255"/>
      <c r="P45" s="255"/>
      <c r="Q45" s="255"/>
      <c r="R45" s="255"/>
    </row>
    <row r="46" spans="1:18" ht="12.75" customHeight="1">
      <c r="C46" s="255"/>
      <c r="D46" s="255"/>
      <c r="E46" s="255"/>
      <c r="F46" s="255"/>
      <c r="G46" s="255"/>
      <c r="H46" s="255"/>
      <c r="I46" s="255"/>
      <c r="J46" s="255"/>
      <c r="K46" s="255"/>
      <c r="L46" s="255"/>
      <c r="M46" s="255"/>
      <c r="N46" s="255"/>
      <c r="O46" s="255"/>
      <c r="P46" s="255"/>
      <c r="Q46" s="255"/>
      <c r="R46" s="255"/>
    </row>
    <row r="47" spans="1:18" ht="12.75" customHeight="1">
      <c r="C47" s="255"/>
      <c r="D47" s="255"/>
      <c r="E47" s="255"/>
      <c r="F47" s="255"/>
      <c r="G47" s="255"/>
      <c r="H47" s="255"/>
      <c r="I47" s="255"/>
      <c r="J47" s="255"/>
      <c r="K47" s="255"/>
      <c r="L47" s="255"/>
      <c r="M47" s="255"/>
      <c r="N47" s="255"/>
      <c r="O47" s="255"/>
      <c r="P47" s="255"/>
      <c r="Q47" s="255"/>
      <c r="R47" s="255"/>
    </row>
    <row r="48" spans="1:18" ht="12.75" customHeight="1">
      <c r="C48" s="255"/>
      <c r="D48" s="255"/>
      <c r="E48" s="255"/>
      <c r="F48" s="255"/>
      <c r="G48" s="255"/>
      <c r="H48" s="255"/>
      <c r="I48" s="255"/>
      <c r="J48" s="255"/>
      <c r="K48" s="255"/>
      <c r="L48" s="255"/>
      <c r="M48" s="255"/>
      <c r="N48" s="255"/>
      <c r="O48" s="255"/>
      <c r="P48" s="255"/>
      <c r="Q48" s="255"/>
      <c r="R48" s="255"/>
    </row>
    <row r="49" spans="3:18" ht="12.75" customHeight="1">
      <c r="C49" s="255"/>
      <c r="D49" s="255"/>
      <c r="E49" s="255"/>
      <c r="F49" s="255"/>
      <c r="G49" s="255"/>
      <c r="H49" s="255"/>
      <c r="I49" s="255"/>
      <c r="J49" s="255"/>
      <c r="K49" s="255"/>
      <c r="L49" s="255"/>
      <c r="M49" s="255"/>
      <c r="N49" s="255"/>
      <c r="O49" s="255"/>
      <c r="P49" s="255"/>
      <c r="Q49" s="255"/>
      <c r="R49" s="255"/>
    </row>
    <row r="50" spans="3:18" ht="12.75" customHeight="1">
      <c r="C50" s="255"/>
      <c r="D50" s="255"/>
      <c r="E50" s="255"/>
      <c r="F50" s="255"/>
      <c r="G50" s="255"/>
      <c r="H50" s="255"/>
      <c r="I50" s="255"/>
      <c r="J50" s="255"/>
      <c r="K50" s="255"/>
      <c r="L50" s="255"/>
      <c r="M50" s="255"/>
      <c r="N50" s="255"/>
      <c r="O50" s="255"/>
      <c r="P50" s="255"/>
      <c r="Q50" s="255"/>
      <c r="R50" s="255"/>
    </row>
    <row r="51" spans="3:18" ht="12.75" customHeight="1">
      <c r="C51" s="255"/>
      <c r="D51" s="255"/>
      <c r="E51" s="255"/>
      <c r="F51" s="255"/>
      <c r="G51" s="255"/>
      <c r="H51" s="255"/>
      <c r="I51" s="255"/>
      <c r="J51" s="255"/>
      <c r="K51" s="255"/>
      <c r="L51" s="255"/>
      <c r="M51" s="255"/>
      <c r="N51" s="255"/>
      <c r="O51" s="255"/>
      <c r="P51" s="255"/>
      <c r="Q51" s="255"/>
      <c r="R51" s="255"/>
    </row>
    <row r="52" spans="3:18" ht="12.75" customHeight="1">
      <c r="C52" s="255"/>
      <c r="D52" s="255"/>
      <c r="E52" s="255"/>
      <c r="F52" s="255"/>
      <c r="G52" s="255"/>
      <c r="H52" s="255"/>
      <c r="I52" s="255"/>
      <c r="J52" s="255"/>
      <c r="K52" s="255"/>
      <c r="L52" s="255"/>
      <c r="M52" s="255"/>
      <c r="N52" s="255"/>
      <c r="O52" s="255"/>
      <c r="P52" s="255"/>
      <c r="Q52" s="255"/>
      <c r="R52" s="255"/>
    </row>
    <row r="53" spans="3:18" ht="12.75" customHeight="1">
      <c r="C53" s="255"/>
      <c r="D53" s="255"/>
      <c r="E53" s="255"/>
      <c r="F53" s="255"/>
      <c r="G53" s="255"/>
      <c r="H53" s="255"/>
      <c r="I53" s="255"/>
      <c r="J53" s="255"/>
      <c r="K53" s="255"/>
      <c r="L53" s="255"/>
      <c r="M53" s="255"/>
      <c r="N53" s="255"/>
      <c r="O53" s="255"/>
      <c r="P53" s="255"/>
      <c r="Q53" s="255"/>
      <c r="R53" s="255"/>
    </row>
    <row r="54" spans="3:18" ht="12.75" customHeight="1">
      <c r="C54" s="255"/>
      <c r="D54" s="255"/>
      <c r="E54" s="255"/>
      <c r="F54" s="255"/>
      <c r="G54" s="255"/>
      <c r="H54" s="255"/>
      <c r="I54" s="255"/>
      <c r="J54" s="255"/>
      <c r="K54" s="255"/>
      <c r="L54" s="255"/>
      <c r="M54" s="255"/>
      <c r="N54" s="255"/>
      <c r="O54" s="255"/>
      <c r="P54" s="255"/>
      <c r="Q54" s="255"/>
      <c r="R54" s="255"/>
    </row>
    <row r="55" spans="3:18" ht="12.75" customHeight="1">
      <c r="C55" s="255"/>
      <c r="D55" s="255"/>
      <c r="E55" s="255"/>
      <c r="F55" s="255"/>
      <c r="G55" s="255"/>
      <c r="H55" s="255"/>
      <c r="I55" s="255"/>
      <c r="J55" s="255"/>
      <c r="K55" s="255"/>
      <c r="L55" s="255"/>
      <c r="M55" s="255"/>
      <c r="N55" s="255"/>
      <c r="O55" s="255"/>
      <c r="P55" s="255"/>
      <c r="Q55" s="255"/>
      <c r="R55" s="255"/>
    </row>
    <row r="56" spans="3:18" ht="12.75" customHeight="1">
      <c r="C56" s="255"/>
      <c r="D56" s="255"/>
      <c r="E56" s="255"/>
      <c r="F56" s="255"/>
      <c r="G56" s="255"/>
      <c r="H56" s="255"/>
      <c r="I56" s="255"/>
      <c r="J56" s="255"/>
      <c r="K56" s="255"/>
      <c r="L56" s="255"/>
      <c r="M56" s="255"/>
      <c r="N56" s="255"/>
      <c r="O56" s="255"/>
      <c r="P56" s="255"/>
      <c r="Q56" s="255"/>
      <c r="R56" s="255"/>
    </row>
    <row r="57" spans="3:18" ht="12.75" customHeight="1">
      <c r="C57" s="255"/>
      <c r="D57" s="255"/>
      <c r="E57" s="255"/>
      <c r="F57" s="255"/>
      <c r="G57" s="255"/>
      <c r="H57" s="255"/>
      <c r="I57" s="255"/>
      <c r="J57" s="255"/>
      <c r="K57" s="255"/>
      <c r="L57" s="255"/>
      <c r="M57" s="255"/>
      <c r="N57" s="255"/>
      <c r="O57" s="255"/>
      <c r="P57" s="255"/>
      <c r="Q57" s="255"/>
      <c r="R57" s="255"/>
    </row>
    <row r="58" spans="3:18" ht="12.75" customHeight="1">
      <c r="C58" s="255"/>
      <c r="D58" s="255"/>
      <c r="E58" s="255"/>
      <c r="F58" s="255"/>
      <c r="G58" s="255"/>
      <c r="H58" s="255"/>
      <c r="I58" s="255"/>
      <c r="J58" s="255"/>
      <c r="K58" s="255"/>
      <c r="L58" s="255"/>
      <c r="M58" s="255"/>
      <c r="N58" s="255"/>
      <c r="O58" s="255"/>
      <c r="P58" s="255"/>
      <c r="Q58" s="255"/>
      <c r="R58" s="255"/>
    </row>
    <row r="59" spans="3:18" ht="12.75" customHeight="1">
      <c r="C59" s="255"/>
      <c r="D59" s="255"/>
      <c r="E59" s="255"/>
      <c r="F59" s="255"/>
      <c r="G59" s="255"/>
      <c r="H59" s="255"/>
      <c r="I59" s="255"/>
      <c r="J59" s="255"/>
      <c r="K59" s="255"/>
      <c r="L59" s="255"/>
      <c r="M59" s="255"/>
      <c r="N59" s="255"/>
      <c r="O59" s="255"/>
      <c r="P59" s="255"/>
      <c r="Q59" s="255"/>
      <c r="R59" s="255"/>
    </row>
    <row r="60" spans="3:18" ht="12.75" customHeight="1">
      <c r="C60" s="255"/>
      <c r="D60" s="255"/>
      <c r="E60" s="255"/>
      <c r="F60" s="255"/>
      <c r="G60" s="255"/>
      <c r="H60" s="255"/>
      <c r="I60" s="255"/>
      <c r="J60" s="255"/>
      <c r="K60" s="255"/>
      <c r="L60" s="255"/>
      <c r="M60" s="255"/>
      <c r="N60" s="255"/>
      <c r="O60" s="255"/>
      <c r="P60" s="255"/>
      <c r="Q60" s="255"/>
      <c r="R60" s="255"/>
    </row>
    <row r="61" spans="3:18" ht="12.75" customHeight="1">
      <c r="C61" s="255"/>
      <c r="D61" s="255"/>
      <c r="E61" s="255"/>
      <c r="F61" s="255"/>
      <c r="G61" s="255"/>
      <c r="H61" s="255"/>
      <c r="I61" s="255"/>
      <c r="J61" s="255"/>
      <c r="K61" s="255"/>
      <c r="L61" s="255"/>
      <c r="M61" s="255"/>
      <c r="N61" s="255"/>
      <c r="O61" s="255"/>
      <c r="P61" s="255"/>
      <c r="Q61" s="255"/>
      <c r="R61" s="255"/>
    </row>
    <row r="62" spans="3:18" ht="12.75" customHeight="1">
      <c r="C62" s="255"/>
      <c r="D62" s="255"/>
      <c r="E62" s="255"/>
      <c r="F62" s="255"/>
      <c r="G62" s="255"/>
      <c r="H62" s="255"/>
      <c r="I62" s="255"/>
      <c r="J62" s="255"/>
      <c r="K62" s="255"/>
      <c r="L62" s="255"/>
      <c r="M62" s="255"/>
      <c r="N62" s="255"/>
      <c r="O62" s="255"/>
      <c r="P62" s="255"/>
      <c r="Q62" s="255"/>
      <c r="R62" s="255"/>
    </row>
    <row r="63" spans="3:18" ht="12.75" customHeight="1">
      <c r="C63" s="255"/>
      <c r="D63" s="255"/>
      <c r="E63" s="255"/>
      <c r="F63" s="255"/>
      <c r="G63" s="255"/>
      <c r="H63" s="255"/>
      <c r="I63" s="255"/>
      <c r="J63" s="255"/>
      <c r="K63" s="255"/>
      <c r="L63" s="255"/>
      <c r="M63" s="255"/>
      <c r="N63" s="255"/>
      <c r="O63" s="255"/>
      <c r="P63" s="255"/>
      <c r="Q63" s="255"/>
      <c r="R63" s="255"/>
    </row>
    <row r="64" spans="3:18" ht="12.75" customHeight="1">
      <c r="C64" s="255"/>
      <c r="D64" s="255"/>
      <c r="E64" s="255"/>
      <c r="F64" s="255"/>
      <c r="G64" s="255"/>
      <c r="H64" s="255"/>
      <c r="I64" s="255"/>
      <c r="J64" s="255"/>
      <c r="K64" s="255"/>
      <c r="L64" s="255"/>
      <c r="M64" s="255"/>
      <c r="N64" s="255"/>
      <c r="O64" s="255"/>
      <c r="P64" s="255"/>
      <c r="Q64" s="255"/>
      <c r="R64" s="255"/>
    </row>
    <row r="65" spans="3:18" ht="12.75" customHeight="1">
      <c r="C65" s="255"/>
      <c r="D65" s="255"/>
      <c r="E65" s="255"/>
      <c r="F65" s="255"/>
      <c r="G65" s="255"/>
      <c r="H65" s="255"/>
      <c r="I65" s="255"/>
      <c r="J65" s="255"/>
      <c r="K65" s="255"/>
      <c r="L65" s="255"/>
      <c r="M65" s="255"/>
      <c r="N65" s="255"/>
      <c r="O65" s="255"/>
      <c r="P65" s="255"/>
      <c r="Q65" s="255"/>
      <c r="R65" s="255"/>
    </row>
    <row r="66" spans="3:18" ht="12.75" customHeight="1">
      <c r="C66" s="255"/>
      <c r="D66" s="255"/>
      <c r="E66" s="255"/>
      <c r="F66" s="255"/>
      <c r="G66" s="255"/>
      <c r="H66" s="255"/>
      <c r="I66" s="255"/>
      <c r="J66" s="255"/>
      <c r="K66" s="255"/>
      <c r="L66" s="255"/>
      <c r="M66" s="255"/>
      <c r="N66" s="255"/>
      <c r="O66" s="255"/>
      <c r="P66" s="255"/>
      <c r="Q66" s="255"/>
      <c r="R66" s="255"/>
    </row>
    <row r="67" spans="3:18" ht="12.75" customHeight="1">
      <c r="C67" s="255"/>
      <c r="D67" s="255"/>
      <c r="E67" s="255"/>
      <c r="F67" s="255"/>
      <c r="G67" s="255"/>
      <c r="H67" s="255"/>
      <c r="I67" s="255"/>
      <c r="J67" s="255"/>
      <c r="K67" s="255"/>
      <c r="L67" s="255"/>
      <c r="M67" s="255"/>
      <c r="N67" s="255"/>
      <c r="O67" s="255"/>
      <c r="P67" s="255"/>
      <c r="Q67" s="255"/>
      <c r="R67" s="255"/>
    </row>
    <row r="68" spans="3:18" ht="12.75" customHeight="1">
      <c r="C68" s="255"/>
      <c r="D68" s="255"/>
      <c r="E68" s="255"/>
      <c r="F68" s="255"/>
      <c r="G68" s="255"/>
      <c r="H68" s="255"/>
      <c r="I68" s="255"/>
      <c r="J68" s="255"/>
      <c r="K68" s="255"/>
      <c r="L68" s="255"/>
      <c r="M68" s="255"/>
      <c r="N68" s="255"/>
      <c r="O68" s="255"/>
      <c r="P68" s="255"/>
      <c r="Q68" s="255"/>
      <c r="R68" s="255"/>
    </row>
    <row r="69" spans="3:18" ht="12.75" customHeight="1">
      <c r="C69" s="255"/>
      <c r="D69" s="255"/>
      <c r="E69" s="255"/>
      <c r="F69" s="255"/>
      <c r="G69" s="255"/>
      <c r="H69" s="255"/>
      <c r="I69" s="255"/>
      <c r="J69" s="255"/>
      <c r="K69" s="255"/>
      <c r="L69" s="255"/>
      <c r="M69" s="255"/>
      <c r="N69" s="255"/>
      <c r="O69" s="255"/>
      <c r="P69" s="255"/>
      <c r="Q69" s="255"/>
      <c r="R69" s="255"/>
    </row>
    <row r="70" spans="3:18" ht="12.75" customHeight="1">
      <c r="C70" s="255"/>
      <c r="D70" s="255"/>
      <c r="E70" s="255"/>
      <c r="F70" s="255"/>
      <c r="G70" s="255"/>
      <c r="H70" s="255"/>
      <c r="I70" s="255"/>
      <c r="J70" s="255"/>
      <c r="K70" s="255"/>
      <c r="L70" s="255"/>
      <c r="M70" s="255"/>
      <c r="N70" s="255"/>
      <c r="O70" s="255"/>
      <c r="P70" s="255"/>
      <c r="Q70" s="255"/>
      <c r="R70" s="255"/>
    </row>
    <row r="71" spans="3:18" ht="12.75" customHeight="1">
      <c r="C71" s="255"/>
      <c r="D71" s="255"/>
      <c r="E71" s="255"/>
      <c r="F71" s="255"/>
      <c r="G71" s="255"/>
      <c r="H71" s="255"/>
      <c r="I71" s="255"/>
      <c r="J71" s="255"/>
      <c r="K71" s="255"/>
      <c r="L71" s="255"/>
      <c r="M71" s="255"/>
      <c r="N71" s="255"/>
      <c r="O71" s="255"/>
      <c r="P71" s="255"/>
      <c r="Q71" s="255"/>
      <c r="R71" s="255"/>
    </row>
    <row r="72" spans="3:18" ht="12.75" customHeight="1">
      <c r="C72" s="255"/>
      <c r="D72" s="255"/>
      <c r="E72" s="255"/>
      <c r="F72" s="255"/>
      <c r="G72" s="255"/>
      <c r="H72" s="255"/>
      <c r="I72" s="255"/>
      <c r="J72" s="255"/>
      <c r="K72" s="255"/>
      <c r="L72" s="255"/>
      <c r="M72" s="255"/>
      <c r="N72" s="255"/>
      <c r="O72" s="255"/>
      <c r="P72" s="255"/>
      <c r="Q72" s="255"/>
      <c r="R72" s="255"/>
    </row>
    <row r="73" spans="3:18" ht="12.75" customHeight="1">
      <c r="C73" s="255"/>
      <c r="D73" s="255"/>
      <c r="E73" s="255"/>
      <c r="F73" s="255"/>
      <c r="G73" s="255"/>
      <c r="H73" s="255"/>
      <c r="I73" s="255"/>
      <c r="J73" s="255"/>
      <c r="K73" s="255"/>
      <c r="L73" s="255"/>
      <c r="M73" s="255"/>
      <c r="N73" s="255"/>
      <c r="O73" s="255"/>
      <c r="P73" s="255"/>
      <c r="Q73" s="255"/>
      <c r="R73" s="255"/>
    </row>
    <row r="74" spans="3:18" ht="12.75" customHeight="1">
      <c r="C74" s="255"/>
      <c r="D74" s="255"/>
      <c r="E74" s="255"/>
      <c r="F74" s="255"/>
      <c r="G74" s="255"/>
      <c r="H74" s="255"/>
      <c r="I74" s="255"/>
      <c r="J74" s="255"/>
      <c r="K74" s="255"/>
      <c r="L74" s="255"/>
      <c r="M74" s="255"/>
      <c r="N74" s="255"/>
      <c r="O74" s="255"/>
      <c r="P74" s="255"/>
      <c r="Q74" s="255"/>
      <c r="R74" s="255"/>
    </row>
    <row r="75" spans="3:18" ht="12.75" customHeight="1">
      <c r="C75" s="255"/>
      <c r="D75" s="255"/>
      <c r="E75" s="255"/>
      <c r="F75" s="255"/>
      <c r="G75" s="255"/>
      <c r="H75" s="255"/>
      <c r="I75" s="255"/>
      <c r="J75" s="255"/>
      <c r="K75" s="255"/>
      <c r="L75" s="255"/>
      <c r="M75" s="255"/>
      <c r="N75" s="255"/>
      <c r="O75" s="255"/>
      <c r="P75" s="255"/>
      <c r="Q75" s="255"/>
      <c r="R75" s="255"/>
    </row>
    <row r="76" spans="3:18" ht="12.75" customHeight="1">
      <c r="C76" s="255"/>
      <c r="D76" s="255"/>
      <c r="E76" s="255"/>
      <c r="F76" s="255"/>
      <c r="G76" s="255"/>
      <c r="H76" s="255"/>
      <c r="I76" s="255"/>
      <c r="J76" s="255"/>
      <c r="K76" s="255"/>
      <c r="L76" s="255"/>
      <c r="M76" s="255"/>
      <c r="N76" s="255"/>
      <c r="O76" s="255"/>
      <c r="P76" s="255"/>
      <c r="Q76" s="255"/>
      <c r="R76" s="255"/>
    </row>
    <row r="77" spans="3:18" ht="12.75" customHeight="1">
      <c r="C77" s="255"/>
      <c r="D77" s="255"/>
      <c r="E77" s="255"/>
      <c r="F77" s="255"/>
      <c r="G77" s="255"/>
      <c r="H77" s="255"/>
      <c r="I77" s="255"/>
      <c r="J77" s="255"/>
      <c r="K77" s="255"/>
      <c r="L77" s="255"/>
      <c r="M77" s="255"/>
      <c r="N77" s="255"/>
      <c r="O77" s="255"/>
      <c r="P77" s="255"/>
      <c r="Q77" s="255"/>
      <c r="R77" s="255"/>
    </row>
    <row r="78" spans="3:18" ht="12.75" customHeight="1">
      <c r="C78" s="255"/>
      <c r="D78" s="255"/>
      <c r="E78" s="255"/>
      <c r="F78" s="255"/>
      <c r="G78" s="255"/>
      <c r="H78" s="255"/>
      <c r="I78" s="255"/>
      <c r="J78" s="255"/>
      <c r="K78" s="255"/>
      <c r="L78" s="255"/>
      <c r="M78" s="255"/>
      <c r="N78" s="255"/>
      <c r="O78" s="255"/>
      <c r="P78" s="255"/>
      <c r="Q78" s="255"/>
      <c r="R78" s="255"/>
    </row>
    <row r="79" spans="3:18" ht="12.75" customHeight="1">
      <c r="C79" s="255"/>
      <c r="D79" s="255"/>
      <c r="E79" s="255"/>
      <c r="F79" s="255"/>
      <c r="G79" s="255"/>
      <c r="H79" s="255"/>
      <c r="I79" s="255"/>
      <c r="J79" s="255"/>
      <c r="K79" s="255"/>
      <c r="L79" s="255"/>
      <c r="M79" s="255"/>
      <c r="N79" s="255"/>
      <c r="O79" s="255"/>
      <c r="P79" s="255"/>
      <c r="Q79" s="255"/>
      <c r="R79" s="255"/>
    </row>
    <row r="80" spans="3:18" ht="12.75" customHeight="1">
      <c r="C80" s="255"/>
      <c r="D80" s="255"/>
      <c r="E80" s="255"/>
      <c r="F80" s="255"/>
      <c r="G80" s="255"/>
      <c r="H80" s="255"/>
      <c r="I80" s="255"/>
      <c r="J80" s="255"/>
      <c r="K80" s="255"/>
      <c r="L80" s="255"/>
      <c r="M80" s="255"/>
      <c r="N80" s="255"/>
      <c r="O80" s="255"/>
      <c r="P80" s="255"/>
      <c r="Q80" s="255"/>
      <c r="R80" s="255"/>
    </row>
    <row r="81" spans="3:18" ht="12.75" customHeight="1">
      <c r="C81" s="255"/>
      <c r="D81" s="255"/>
      <c r="E81" s="255"/>
      <c r="F81" s="255"/>
      <c r="G81" s="255"/>
      <c r="H81" s="255"/>
      <c r="I81" s="255"/>
      <c r="J81" s="255"/>
      <c r="K81" s="255"/>
      <c r="L81" s="255"/>
      <c r="M81" s="255"/>
      <c r="N81" s="255"/>
      <c r="O81" s="255"/>
      <c r="P81" s="255"/>
      <c r="Q81" s="255"/>
      <c r="R81" s="255"/>
    </row>
    <row r="82" spans="3:18" ht="12.75" customHeight="1">
      <c r="C82" s="255"/>
      <c r="D82" s="255"/>
      <c r="E82" s="255"/>
      <c r="F82" s="255"/>
      <c r="G82" s="255"/>
      <c r="H82" s="255"/>
      <c r="I82" s="255"/>
      <c r="J82" s="255"/>
      <c r="K82" s="255"/>
      <c r="L82" s="255"/>
      <c r="M82" s="255"/>
      <c r="N82" s="255"/>
      <c r="O82" s="255"/>
      <c r="P82" s="255"/>
      <c r="Q82" s="255"/>
      <c r="R82" s="255"/>
    </row>
    <row r="83" spans="3:18" ht="12.75" customHeight="1">
      <c r="C83" s="255"/>
      <c r="D83" s="255"/>
      <c r="E83" s="255"/>
      <c r="F83" s="255"/>
      <c r="G83" s="255"/>
      <c r="H83" s="255"/>
      <c r="I83" s="255"/>
      <c r="J83" s="255"/>
      <c r="K83" s="255"/>
      <c r="L83" s="255"/>
      <c r="M83" s="255"/>
      <c r="N83" s="255"/>
      <c r="O83" s="255"/>
      <c r="P83" s="255"/>
      <c r="Q83" s="255"/>
      <c r="R83" s="255"/>
    </row>
    <row r="84" spans="3:18" ht="12.75" customHeight="1">
      <c r="C84" s="255"/>
      <c r="D84" s="255"/>
      <c r="E84" s="255"/>
      <c r="F84" s="255"/>
      <c r="G84" s="255"/>
      <c r="H84" s="255"/>
      <c r="I84" s="255"/>
      <c r="J84" s="255"/>
      <c r="K84" s="255"/>
      <c r="L84" s="255"/>
      <c r="M84" s="255"/>
      <c r="N84" s="255"/>
      <c r="O84" s="255"/>
      <c r="P84" s="255"/>
      <c r="Q84" s="255"/>
      <c r="R84" s="255"/>
    </row>
    <row r="85" spans="3:18" ht="12.75" customHeight="1">
      <c r="C85" s="255"/>
      <c r="D85" s="255"/>
      <c r="E85" s="255"/>
      <c r="F85" s="255"/>
      <c r="G85" s="255"/>
      <c r="H85" s="255"/>
      <c r="I85" s="255"/>
      <c r="J85" s="255"/>
      <c r="K85" s="255"/>
      <c r="L85" s="255"/>
      <c r="M85" s="255"/>
      <c r="N85" s="255"/>
      <c r="O85" s="255"/>
      <c r="P85" s="255"/>
      <c r="Q85" s="255"/>
      <c r="R85" s="255"/>
    </row>
    <row r="86" spans="3:18" ht="12.75" customHeight="1">
      <c r="C86" s="255"/>
      <c r="D86" s="255"/>
      <c r="E86" s="255"/>
      <c r="F86" s="255"/>
      <c r="G86" s="255"/>
      <c r="H86" s="255"/>
      <c r="I86" s="255"/>
      <c r="J86" s="255"/>
      <c r="K86" s="255"/>
      <c r="L86" s="255"/>
      <c r="M86" s="255"/>
      <c r="N86" s="255"/>
      <c r="O86" s="255"/>
      <c r="P86" s="255"/>
      <c r="Q86" s="255"/>
      <c r="R86" s="255"/>
    </row>
    <row r="87" spans="3:18" ht="12.75" customHeight="1">
      <c r="C87" s="255"/>
      <c r="D87" s="255"/>
      <c r="E87" s="255"/>
      <c r="F87" s="255"/>
      <c r="G87" s="255"/>
      <c r="H87" s="255"/>
      <c r="I87" s="255"/>
      <c r="J87" s="255"/>
      <c r="K87" s="255"/>
      <c r="L87" s="255"/>
      <c r="M87" s="255"/>
      <c r="N87" s="255"/>
      <c r="O87" s="255"/>
      <c r="P87" s="255"/>
      <c r="Q87" s="255"/>
      <c r="R87" s="255"/>
    </row>
    <row r="88" spans="3:18" ht="12.75" customHeight="1">
      <c r="C88" s="255"/>
      <c r="D88" s="255"/>
      <c r="E88" s="255"/>
      <c r="F88" s="255"/>
      <c r="G88" s="255"/>
      <c r="H88" s="255"/>
      <c r="I88" s="255"/>
      <c r="J88" s="255"/>
      <c r="K88" s="255"/>
      <c r="L88" s="255"/>
      <c r="M88" s="255"/>
      <c r="N88" s="255"/>
      <c r="O88" s="255"/>
      <c r="P88" s="255"/>
      <c r="Q88" s="255"/>
      <c r="R88" s="255"/>
    </row>
    <row r="89" spans="3:18" ht="12.75" customHeight="1">
      <c r="C89" s="255"/>
      <c r="D89" s="255"/>
      <c r="E89" s="255"/>
      <c r="F89" s="255"/>
      <c r="G89" s="255"/>
      <c r="H89" s="255"/>
      <c r="I89" s="255"/>
      <c r="J89" s="255"/>
      <c r="K89" s="255"/>
      <c r="L89" s="255"/>
      <c r="M89" s="255"/>
      <c r="N89" s="255"/>
      <c r="O89" s="255"/>
      <c r="P89" s="255"/>
      <c r="Q89" s="255"/>
      <c r="R89" s="255"/>
    </row>
    <row r="90" spans="3:18" ht="12.75" customHeight="1">
      <c r="C90" s="255"/>
      <c r="D90" s="255"/>
      <c r="E90" s="255"/>
      <c r="F90" s="255"/>
      <c r="G90" s="255"/>
      <c r="H90" s="255"/>
      <c r="I90" s="255"/>
      <c r="J90" s="255"/>
      <c r="K90" s="255"/>
      <c r="L90" s="255"/>
      <c r="M90" s="255"/>
      <c r="N90" s="255"/>
      <c r="O90" s="255"/>
      <c r="P90" s="255"/>
      <c r="Q90" s="255"/>
      <c r="R90" s="255"/>
    </row>
    <row r="91" spans="3:18" ht="12.75" customHeight="1">
      <c r="C91" s="255"/>
      <c r="D91" s="255"/>
      <c r="E91" s="255"/>
      <c r="F91" s="255"/>
      <c r="G91" s="255"/>
      <c r="H91" s="255"/>
      <c r="I91" s="255"/>
      <c r="J91" s="255"/>
      <c r="K91" s="255"/>
      <c r="L91" s="255"/>
      <c r="M91" s="255"/>
      <c r="N91" s="255"/>
      <c r="O91" s="255"/>
      <c r="P91" s="255"/>
      <c r="Q91" s="255"/>
      <c r="R91" s="255"/>
    </row>
    <row r="92" spans="3:18" ht="12.75" customHeight="1">
      <c r="C92" s="255"/>
      <c r="D92" s="255"/>
      <c r="E92" s="255"/>
      <c r="F92" s="255"/>
      <c r="G92" s="255"/>
      <c r="H92" s="255"/>
      <c r="I92" s="255"/>
      <c r="J92" s="255"/>
      <c r="K92" s="255"/>
      <c r="L92" s="255"/>
      <c r="M92" s="255"/>
      <c r="N92" s="255"/>
      <c r="O92" s="255"/>
      <c r="P92" s="255"/>
      <c r="Q92" s="255"/>
      <c r="R92" s="255"/>
    </row>
    <row r="93" spans="3:18" ht="12.75" customHeight="1">
      <c r="C93" s="255"/>
      <c r="D93" s="255"/>
      <c r="E93" s="255"/>
      <c r="F93" s="255"/>
      <c r="G93" s="255"/>
      <c r="H93" s="255"/>
      <c r="I93" s="255"/>
      <c r="J93" s="255"/>
      <c r="K93" s="255"/>
      <c r="L93" s="255"/>
      <c r="M93" s="255"/>
      <c r="N93" s="255"/>
      <c r="O93" s="255"/>
      <c r="P93" s="255"/>
      <c r="Q93" s="255"/>
      <c r="R93" s="255"/>
    </row>
    <row r="94" spans="3:18" ht="12.75" customHeight="1">
      <c r="C94" s="255"/>
      <c r="D94" s="255"/>
      <c r="E94" s="255"/>
      <c r="F94" s="255"/>
      <c r="G94" s="255"/>
      <c r="H94" s="255"/>
      <c r="I94" s="255"/>
      <c r="J94" s="255"/>
      <c r="K94" s="255"/>
      <c r="L94" s="255"/>
      <c r="M94" s="255"/>
      <c r="N94" s="255"/>
      <c r="O94" s="255"/>
      <c r="P94" s="255"/>
      <c r="Q94" s="255"/>
      <c r="R94" s="255"/>
    </row>
    <row r="95" spans="3:18" ht="12.75" customHeight="1">
      <c r="C95" s="255"/>
      <c r="D95" s="255"/>
      <c r="E95" s="255"/>
      <c r="F95" s="255"/>
      <c r="G95" s="255"/>
      <c r="H95" s="255"/>
      <c r="I95" s="255"/>
      <c r="J95" s="255"/>
      <c r="K95" s="255"/>
      <c r="L95" s="255"/>
      <c r="M95" s="255"/>
      <c r="N95" s="255"/>
      <c r="O95" s="255"/>
      <c r="P95" s="255"/>
      <c r="Q95" s="255"/>
      <c r="R95" s="255"/>
    </row>
    <row r="96" spans="3:18" ht="12.75" customHeight="1">
      <c r="C96" s="255"/>
      <c r="D96" s="255"/>
      <c r="E96" s="255"/>
      <c r="F96" s="255"/>
      <c r="G96" s="255"/>
      <c r="H96" s="255"/>
      <c r="I96" s="255"/>
      <c r="J96" s="255"/>
      <c r="K96" s="255"/>
      <c r="L96" s="255"/>
      <c r="M96" s="255"/>
      <c r="N96" s="255"/>
      <c r="O96" s="255"/>
      <c r="P96" s="255"/>
      <c r="Q96" s="255"/>
      <c r="R96" s="255"/>
    </row>
    <row r="97" spans="3:18" ht="12.75" customHeight="1">
      <c r="C97" s="255"/>
      <c r="D97" s="255"/>
      <c r="E97" s="255"/>
      <c r="F97" s="255"/>
      <c r="G97" s="255"/>
      <c r="H97" s="255"/>
      <c r="I97" s="255"/>
      <c r="J97" s="255"/>
      <c r="K97" s="255"/>
      <c r="L97" s="255"/>
      <c r="M97" s="255"/>
      <c r="N97" s="255"/>
      <c r="O97" s="255"/>
      <c r="P97" s="255"/>
      <c r="Q97" s="255"/>
      <c r="R97" s="255"/>
    </row>
    <row r="98" spans="3:18" ht="12.75" customHeight="1">
      <c r="C98" s="255"/>
      <c r="D98" s="255"/>
      <c r="E98" s="255"/>
      <c r="F98" s="255"/>
      <c r="G98" s="255"/>
      <c r="H98" s="255"/>
      <c r="I98" s="255"/>
      <c r="J98" s="255"/>
      <c r="K98" s="255"/>
      <c r="L98" s="255"/>
      <c r="M98" s="255"/>
      <c r="N98" s="255"/>
      <c r="O98" s="255"/>
      <c r="P98" s="255"/>
      <c r="Q98" s="255"/>
      <c r="R98" s="255"/>
    </row>
    <row r="99" spans="3:18" ht="12.75" customHeight="1">
      <c r="C99" s="255"/>
      <c r="D99" s="255"/>
      <c r="E99" s="255"/>
      <c r="F99" s="255"/>
      <c r="G99" s="255"/>
      <c r="H99" s="255"/>
      <c r="I99" s="255"/>
      <c r="J99" s="255"/>
      <c r="K99" s="255"/>
      <c r="L99" s="255"/>
      <c r="M99" s="255"/>
      <c r="N99" s="255"/>
      <c r="O99" s="255"/>
      <c r="P99" s="255"/>
      <c r="Q99" s="255"/>
      <c r="R99" s="255"/>
    </row>
    <row r="100" spans="3:18" ht="12.75" customHeight="1">
      <c r="C100" s="255"/>
      <c r="D100" s="255"/>
      <c r="E100" s="255"/>
      <c r="F100" s="255"/>
      <c r="G100" s="255"/>
      <c r="H100" s="255"/>
      <c r="I100" s="255"/>
      <c r="J100" s="255"/>
      <c r="K100" s="255"/>
      <c r="L100" s="255"/>
      <c r="M100" s="255"/>
      <c r="N100" s="255"/>
      <c r="O100" s="255"/>
      <c r="P100" s="255"/>
      <c r="Q100" s="255"/>
      <c r="R100" s="255"/>
    </row>
    <row r="101" spans="3:18" ht="12.75" customHeight="1">
      <c r="C101" s="255"/>
      <c r="D101" s="255"/>
      <c r="E101" s="255"/>
      <c r="F101" s="255"/>
      <c r="G101" s="255"/>
      <c r="H101" s="255"/>
      <c r="I101" s="255"/>
      <c r="J101" s="255"/>
      <c r="K101" s="255"/>
      <c r="L101" s="255"/>
      <c r="M101" s="255"/>
      <c r="N101" s="255"/>
      <c r="O101" s="255"/>
      <c r="P101" s="255"/>
      <c r="Q101" s="255"/>
      <c r="R101" s="255"/>
    </row>
    <row r="102" spans="3:18" ht="12.75" customHeight="1">
      <c r="C102" s="255"/>
      <c r="D102" s="255"/>
      <c r="E102" s="255"/>
      <c r="F102" s="255"/>
      <c r="G102" s="255"/>
      <c r="H102" s="255"/>
      <c r="I102" s="255"/>
      <c r="J102" s="255"/>
      <c r="K102" s="255"/>
      <c r="L102" s="255"/>
      <c r="M102" s="255"/>
      <c r="N102" s="255"/>
      <c r="O102" s="255"/>
      <c r="P102" s="255"/>
      <c r="Q102" s="255"/>
      <c r="R102" s="255"/>
    </row>
    <row r="103" spans="3:18" ht="12.75" customHeight="1">
      <c r="C103" s="255"/>
      <c r="D103" s="255"/>
      <c r="E103" s="255"/>
      <c r="F103" s="255"/>
      <c r="G103" s="255"/>
      <c r="H103" s="255"/>
      <c r="I103" s="255"/>
      <c r="J103" s="255"/>
      <c r="K103" s="255"/>
      <c r="L103" s="255"/>
      <c r="M103" s="255"/>
      <c r="N103" s="255"/>
      <c r="O103" s="255"/>
      <c r="P103" s="255"/>
      <c r="Q103" s="255"/>
      <c r="R103" s="255"/>
    </row>
    <row r="104" spans="3:18" ht="12.75" customHeight="1">
      <c r="C104" s="255"/>
      <c r="D104" s="255"/>
      <c r="E104" s="255"/>
      <c r="F104" s="255"/>
      <c r="G104" s="255"/>
      <c r="H104" s="255"/>
      <c r="I104" s="255"/>
      <c r="J104" s="255"/>
      <c r="K104" s="255"/>
      <c r="L104" s="255"/>
      <c r="M104" s="255"/>
      <c r="N104" s="255"/>
      <c r="O104" s="255"/>
      <c r="P104" s="255"/>
      <c r="Q104" s="255"/>
      <c r="R104" s="255"/>
    </row>
    <row r="105" spans="3:18" ht="12.75" customHeight="1">
      <c r="C105" s="255"/>
      <c r="D105" s="255"/>
      <c r="E105" s="255"/>
      <c r="F105" s="255"/>
      <c r="G105" s="255"/>
      <c r="H105" s="255"/>
      <c r="I105" s="255"/>
      <c r="J105" s="255"/>
      <c r="K105" s="255"/>
      <c r="L105" s="255"/>
      <c r="M105" s="255"/>
      <c r="N105" s="255"/>
      <c r="O105" s="255"/>
      <c r="P105" s="255"/>
      <c r="Q105" s="255"/>
      <c r="R105" s="255"/>
    </row>
    <row r="106" spans="3:18" ht="12.75" customHeight="1">
      <c r="C106" s="255"/>
      <c r="D106" s="255"/>
      <c r="E106" s="255"/>
      <c r="F106" s="255"/>
      <c r="G106" s="255"/>
      <c r="H106" s="255"/>
      <c r="I106" s="255"/>
      <c r="J106" s="255"/>
      <c r="K106" s="255"/>
      <c r="L106" s="255"/>
      <c r="M106" s="255"/>
      <c r="N106" s="255"/>
      <c r="O106" s="255"/>
      <c r="P106" s="255"/>
      <c r="Q106" s="255"/>
      <c r="R106" s="255"/>
    </row>
    <row r="107" spans="3:18" ht="12.75" customHeight="1">
      <c r="C107" s="255"/>
      <c r="D107" s="255"/>
      <c r="E107" s="255"/>
      <c r="F107" s="255"/>
      <c r="G107" s="255"/>
      <c r="H107" s="255"/>
      <c r="I107" s="255"/>
      <c r="J107" s="255"/>
      <c r="K107" s="255"/>
      <c r="L107" s="255"/>
      <c r="M107" s="255"/>
      <c r="N107" s="255"/>
      <c r="O107" s="255"/>
      <c r="P107" s="255"/>
      <c r="Q107" s="255"/>
      <c r="R107" s="255"/>
    </row>
    <row r="108" spans="3:18" ht="12.75" customHeight="1">
      <c r="C108" s="255"/>
      <c r="D108" s="255"/>
      <c r="E108" s="255"/>
      <c r="F108" s="255"/>
      <c r="G108" s="255"/>
      <c r="H108" s="255"/>
      <c r="I108" s="255"/>
      <c r="J108" s="255"/>
      <c r="K108" s="255"/>
      <c r="L108" s="255"/>
      <c r="M108" s="255"/>
      <c r="N108" s="255"/>
      <c r="O108" s="255"/>
      <c r="P108" s="255"/>
      <c r="Q108" s="255"/>
      <c r="R108" s="255"/>
    </row>
    <row r="109" spans="3:18" ht="12.75" customHeight="1">
      <c r="C109" s="255"/>
      <c r="D109" s="255"/>
      <c r="E109" s="255"/>
      <c r="F109" s="255"/>
      <c r="G109" s="255"/>
      <c r="H109" s="255"/>
      <c r="I109" s="255"/>
      <c r="J109" s="255"/>
      <c r="K109" s="255"/>
      <c r="L109" s="255"/>
      <c r="M109" s="255"/>
      <c r="N109" s="255"/>
      <c r="O109" s="255"/>
      <c r="P109" s="255"/>
      <c r="Q109" s="255"/>
      <c r="R109" s="255"/>
    </row>
    <row r="110" spans="3:18" ht="12.75" customHeight="1">
      <c r="C110" s="255"/>
      <c r="D110" s="255"/>
      <c r="E110" s="255"/>
      <c r="F110" s="255"/>
      <c r="G110" s="255"/>
      <c r="H110" s="255"/>
      <c r="I110" s="255"/>
      <c r="J110" s="255"/>
      <c r="K110" s="255"/>
      <c r="L110" s="255"/>
      <c r="M110" s="255"/>
      <c r="N110" s="255"/>
      <c r="O110" s="255"/>
      <c r="P110" s="255"/>
      <c r="Q110" s="255"/>
      <c r="R110" s="255"/>
    </row>
    <row r="111" spans="3:18" ht="12.75" customHeight="1">
      <c r="C111" s="255"/>
      <c r="D111" s="255"/>
      <c r="E111" s="255"/>
      <c r="F111" s="255"/>
      <c r="G111" s="255"/>
      <c r="H111" s="255"/>
      <c r="I111" s="255"/>
      <c r="J111" s="255"/>
      <c r="K111" s="255"/>
      <c r="L111" s="255"/>
      <c r="M111" s="255"/>
      <c r="N111" s="255"/>
      <c r="O111" s="255"/>
      <c r="P111" s="255"/>
      <c r="Q111" s="255"/>
      <c r="R111" s="255"/>
    </row>
    <row r="112" spans="3:18" ht="12.75" customHeight="1">
      <c r="C112" s="255"/>
      <c r="D112" s="255"/>
      <c r="E112" s="255"/>
      <c r="F112" s="255"/>
      <c r="G112" s="255"/>
      <c r="H112" s="255"/>
      <c r="I112" s="255"/>
      <c r="J112" s="255"/>
      <c r="K112" s="255"/>
      <c r="L112" s="255"/>
      <c r="M112" s="255"/>
      <c r="N112" s="255"/>
      <c r="O112" s="255"/>
      <c r="P112" s="255"/>
      <c r="Q112" s="255"/>
      <c r="R112" s="255"/>
    </row>
    <row r="113" spans="3:18" ht="12.75" customHeight="1">
      <c r="C113" s="255"/>
      <c r="D113" s="255"/>
      <c r="E113" s="255"/>
      <c r="F113" s="255"/>
      <c r="G113" s="255"/>
      <c r="H113" s="255"/>
      <c r="I113" s="255"/>
      <c r="J113" s="255"/>
      <c r="K113" s="255"/>
      <c r="L113" s="255"/>
      <c r="M113" s="255"/>
      <c r="N113" s="255"/>
      <c r="O113" s="255"/>
      <c r="P113" s="255"/>
      <c r="Q113" s="255"/>
      <c r="R113" s="255"/>
    </row>
    <row r="114" spans="3:18" ht="12.75" customHeight="1">
      <c r="C114" s="255"/>
      <c r="D114" s="255"/>
      <c r="E114" s="255"/>
      <c r="F114" s="255"/>
      <c r="G114" s="255"/>
      <c r="H114" s="255"/>
      <c r="I114" s="255"/>
      <c r="J114" s="255"/>
      <c r="K114" s="255"/>
      <c r="L114" s="255"/>
      <c r="M114" s="255"/>
      <c r="N114" s="255"/>
      <c r="O114" s="255"/>
      <c r="P114" s="255"/>
      <c r="Q114" s="255"/>
      <c r="R114" s="255"/>
    </row>
    <row r="115" spans="3:18" ht="12.75" customHeight="1">
      <c r="C115" s="255"/>
      <c r="D115" s="255"/>
      <c r="E115" s="255"/>
      <c r="F115" s="255"/>
      <c r="G115" s="255"/>
      <c r="H115" s="255"/>
      <c r="I115" s="255"/>
      <c r="J115" s="255"/>
      <c r="K115" s="255"/>
      <c r="L115" s="255"/>
      <c r="M115" s="255"/>
      <c r="N115" s="255"/>
      <c r="O115" s="255"/>
      <c r="P115" s="255"/>
      <c r="Q115" s="255"/>
      <c r="R115" s="255"/>
    </row>
    <row r="116" spans="3:18" ht="12.75" customHeight="1">
      <c r="C116" s="255"/>
      <c r="D116" s="255"/>
      <c r="E116" s="255"/>
      <c r="F116" s="255"/>
      <c r="G116" s="255"/>
      <c r="H116" s="255"/>
      <c r="I116" s="255"/>
      <c r="J116" s="255"/>
      <c r="K116" s="255"/>
      <c r="L116" s="255"/>
      <c r="M116" s="255"/>
      <c r="N116" s="255"/>
      <c r="O116" s="255"/>
      <c r="P116" s="255"/>
      <c r="Q116" s="255"/>
      <c r="R116" s="255"/>
    </row>
    <row r="117" spans="3:18" ht="12.75" customHeight="1">
      <c r="C117" s="255"/>
      <c r="D117" s="255"/>
      <c r="E117" s="255"/>
      <c r="F117" s="255"/>
      <c r="G117" s="255"/>
      <c r="H117" s="255"/>
      <c r="I117" s="255"/>
      <c r="J117" s="255"/>
      <c r="K117" s="255"/>
      <c r="L117" s="255"/>
      <c r="M117" s="255"/>
      <c r="N117" s="255"/>
      <c r="O117" s="255"/>
      <c r="P117" s="255"/>
      <c r="Q117" s="255"/>
      <c r="R117" s="255"/>
    </row>
    <row r="118" spans="3:18" ht="12.75" customHeight="1">
      <c r="C118" s="255"/>
      <c r="D118" s="255"/>
      <c r="E118" s="255"/>
      <c r="F118" s="255"/>
      <c r="G118" s="255"/>
      <c r="H118" s="255"/>
      <c r="I118" s="255"/>
      <c r="J118" s="255"/>
      <c r="K118" s="255"/>
      <c r="L118" s="255"/>
      <c r="M118" s="255"/>
      <c r="N118" s="255"/>
      <c r="O118" s="255"/>
      <c r="P118" s="255"/>
      <c r="Q118" s="255"/>
      <c r="R118" s="255"/>
    </row>
    <row r="119" spans="3:18" ht="12.75" customHeight="1">
      <c r="C119" s="255"/>
      <c r="D119" s="255"/>
      <c r="E119" s="255"/>
      <c r="F119" s="255"/>
      <c r="G119" s="255"/>
      <c r="H119" s="255"/>
      <c r="I119" s="255"/>
      <c r="J119" s="255"/>
      <c r="K119" s="255"/>
      <c r="L119" s="255"/>
      <c r="M119" s="255"/>
      <c r="N119" s="255"/>
      <c r="O119" s="255"/>
      <c r="P119" s="255"/>
      <c r="Q119" s="255"/>
      <c r="R119" s="255"/>
    </row>
    <row r="120" spans="3:18" ht="12.75" customHeight="1">
      <c r="C120" s="255"/>
      <c r="D120" s="255"/>
      <c r="E120" s="255"/>
      <c r="F120" s="255"/>
      <c r="G120" s="255"/>
      <c r="H120" s="255"/>
      <c r="I120" s="255"/>
      <c r="J120" s="255"/>
      <c r="K120" s="255"/>
      <c r="L120" s="255"/>
      <c r="M120" s="255"/>
      <c r="N120" s="255"/>
      <c r="O120" s="255"/>
      <c r="P120" s="255"/>
      <c r="Q120" s="255"/>
      <c r="R120" s="255"/>
    </row>
    <row r="121" spans="3:18" ht="12.75" customHeight="1">
      <c r="C121" s="255"/>
      <c r="D121" s="255"/>
      <c r="E121" s="255"/>
      <c r="F121" s="255"/>
      <c r="G121" s="255"/>
      <c r="H121" s="255"/>
      <c r="I121" s="255"/>
      <c r="J121" s="255"/>
      <c r="K121" s="255"/>
      <c r="L121" s="255"/>
      <c r="M121" s="255"/>
      <c r="N121" s="255"/>
      <c r="O121" s="255"/>
      <c r="P121" s="255"/>
      <c r="Q121" s="255"/>
      <c r="R121" s="255"/>
    </row>
    <row r="122" spans="3:18" ht="12.75" customHeight="1">
      <c r="C122" s="255"/>
      <c r="D122" s="255"/>
      <c r="E122" s="255"/>
      <c r="F122" s="255"/>
      <c r="G122" s="255"/>
      <c r="H122" s="255"/>
      <c r="I122" s="255"/>
      <c r="J122" s="255"/>
      <c r="K122" s="255"/>
      <c r="L122" s="255"/>
      <c r="M122" s="255"/>
      <c r="N122" s="255"/>
      <c r="O122" s="255"/>
      <c r="P122" s="255"/>
      <c r="Q122" s="255"/>
      <c r="R122" s="255"/>
    </row>
    <row r="123" spans="3:18" ht="12.75" customHeight="1">
      <c r="C123" s="255"/>
      <c r="D123" s="255"/>
      <c r="E123" s="255"/>
      <c r="F123" s="255"/>
      <c r="G123" s="255"/>
      <c r="H123" s="255"/>
      <c r="I123" s="255"/>
      <c r="J123" s="255"/>
      <c r="K123" s="255"/>
      <c r="L123" s="255"/>
      <c r="M123" s="255"/>
      <c r="N123" s="255"/>
      <c r="O123" s="255"/>
      <c r="P123" s="255"/>
      <c r="Q123" s="255"/>
      <c r="R123" s="255"/>
    </row>
    <row r="124" spans="3:18" ht="12.75" customHeight="1">
      <c r="C124" s="255"/>
      <c r="D124" s="255"/>
      <c r="E124" s="255"/>
      <c r="F124" s="255"/>
      <c r="G124" s="255"/>
      <c r="H124" s="255"/>
      <c r="I124" s="255"/>
      <c r="J124" s="255"/>
      <c r="K124" s="255"/>
      <c r="L124" s="255"/>
      <c r="M124" s="255"/>
      <c r="N124" s="255"/>
      <c r="O124" s="255"/>
      <c r="P124" s="255"/>
      <c r="Q124" s="255"/>
      <c r="R124" s="255"/>
    </row>
    <row r="125" spans="3:18" ht="12.75" customHeight="1">
      <c r="C125" s="255"/>
      <c r="D125" s="255"/>
      <c r="E125" s="255"/>
      <c r="F125" s="255"/>
      <c r="G125" s="255"/>
      <c r="H125" s="255"/>
      <c r="I125" s="255"/>
      <c r="J125" s="255"/>
      <c r="K125" s="255"/>
      <c r="L125" s="255"/>
      <c r="M125" s="255"/>
      <c r="N125" s="255"/>
      <c r="O125" s="255"/>
      <c r="P125" s="255"/>
      <c r="Q125" s="255"/>
      <c r="R125" s="255"/>
    </row>
    <row r="126" spans="3:18" ht="12.75" customHeight="1">
      <c r="C126" s="255"/>
      <c r="D126" s="255"/>
      <c r="E126" s="255"/>
      <c r="F126" s="255"/>
      <c r="G126" s="255"/>
      <c r="H126" s="255"/>
      <c r="I126" s="255"/>
      <c r="J126" s="255"/>
      <c r="K126" s="255"/>
      <c r="L126" s="255"/>
      <c r="M126" s="255"/>
      <c r="N126" s="255"/>
      <c r="O126" s="255"/>
      <c r="P126" s="255"/>
      <c r="Q126" s="255"/>
      <c r="R126" s="255"/>
    </row>
    <row r="127" spans="3:18" ht="12.75" customHeight="1">
      <c r="C127" s="255"/>
      <c r="D127" s="255"/>
      <c r="E127" s="255"/>
      <c r="F127" s="255"/>
      <c r="G127" s="255"/>
      <c r="H127" s="255"/>
      <c r="I127" s="255"/>
      <c r="J127" s="255"/>
      <c r="K127" s="255"/>
      <c r="L127" s="255"/>
      <c r="M127" s="255"/>
      <c r="N127" s="255"/>
      <c r="O127" s="255"/>
      <c r="P127" s="255"/>
      <c r="Q127" s="255"/>
      <c r="R127" s="255"/>
    </row>
    <row r="128" spans="3:18" ht="12.75" customHeight="1">
      <c r="C128" s="255"/>
      <c r="D128" s="255"/>
      <c r="E128" s="255"/>
      <c r="F128" s="255"/>
      <c r="G128" s="255"/>
      <c r="H128" s="255"/>
      <c r="I128" s="255"/>
      <c r="J128" s="255"/>
      <c r="K128" s="255"/>
      <c r="L128" s="255"/>
      <c r="M128" s="255"/>
      <c r="N128" s="255"/>
      <c r="O128" s="255"/>
      <c r="P128" s="255"/>
      <c r="Q128" s="255"/>
      <c r="R128" s="255"/>
    </row>
    <row r="129" spans="3:18" ht="12.75" customHeight="1">
      <c r="C129" s="255"/>
      <c r="D129" s="255"/>
      <c r="E129" s="255"/>
      <c r="F129" s="255"/>
      <c r="G129" s="255"/>
      <c r="H129" s="255"/>
      <c r="I129" s="255"/>
      <c r="J129" s="255"/>
      <c r="K129" s="255"/>
      <c r="L129" s="255"/>
      <c r="M129" s="255"/>
      <c r="N129" s="255"/>
      <c r="O129" s="255"/>
      <c r="P129" s="255"/>
      <c r="Q129" s="255"/>
      <c r="R129" s="255"/>
    </row>
    <row r="130" spans="3:18" ht="12.75" customHeight="1">
      <c r="C130" s="255"/>
      <c r="D130" s="255"/>
      <c r="E130" s="255"/>
      <c r="F130" s="255"/>
      <c r="G130" s="255"/>
      <c r="H130" s="255"/>
      <c r="I130" s="255"/>
      <c r="J130" s="255"/>
      <c r="K130" s="255"/>
      <c r="L130" s="255"/>
      <c r="M130" s="255"/>
      <c r="N130" s="255"/>
      <c r="O130" s="255"/>
      <c r="P130" s="255"/>
      <c r="Q130" s="255"/>
      <c r="R130" s="255"/>
    </row>
    <row r="131" spans="3:18" ht="12.75" customHeight="1">
      <c r="C131" s="255"/>
      <c r="D131" s="255"/>
      <c r="E131" s="255"/>
      <c r="F131" s="255"/>
      <c r="G131" s="255"/>
      <c r="H131" s="255"/>
      <c r="I131" s="255"/>
      <c r="J131" s="255"/>
      <c r="K131" s="255"/>
      <c r="L131" s="255"/>
      <c r="M131" s="255"/>
      <c r="N131" s="255"/>
      <c r="O131" s="255"/>
      <c r="P131" s="255"/>
      <c r="Q131" s="255"/>
      <c r="R131" s="255"/>
    </row>
    <row r="132" spans="3:18" ht="12.75" customHeight="1">
      <c r="C132" s="255"/>
      <c r="D132" s="255"/>
      <c r="E132" s="255"/>
      <c r="F132" s="255"/>
      <c r="G132" s="255"/>
      <c r="H132" s="255"/>
      <c r="I132" s="255"/>
      <c r="J132" s="255"/>
      <c r="K132" s="255"/>
      <c r="L132" s="255"/>
      <c r="M132" s="255"/>
      <c r="N132" s="255"/>
      <c r="O132" s="255"/>
      <c r="P132" s="255"/>
      <c r="Q132" s="255"/>
      <c r="R132" s="255"/>
    </row>
    <row r="133" spans="3:18" ht="12.75" customHeight="1">
      <c r="C133" s="255"/>
      <c r="D133" s="255"/>
      <c r="E133" s="255"/>
      <c r="F133" s="255"/>
      <c r="G133" s="255"/>
      <c r="H133" s="255"/>
      <c r="I133" s="255"/>
      <c r="J133" s="255"/>
      <c r="K133" s="255"/>
      <c r="L133" s="255"/>
      <c r="M133" s="255"/>
      <c r="N133" s="255"/>
      <c r="O133" s="255"/>
      <c r="P133" s="255"/>
      <c r="Q133" s="255"/>
      <c r="R133" s="255"/>
    </row>
    <row r="134" spans="3:18" ht="12.75" customHeight="1">
      <c r="C134" s="255"/>
      <c r="D134" s="255"/>
      <c r="E134" s="255"/>
      <c r="F134" s="255"/>
      <c r="G134" s="255"/>
      <c r="H134" s="255"/>
      <c r="I134" s="255"/>
      <c r="J134" s="255"/>
      <c r="K134" s="255"/>
      <c r="L134" s="255"/>
      <c r="M134" s="255"/>
      <c r="N134" s="255"/>
      <c r="O134" s="255"/>
      <c r="P134" s="255"/>
      <c r="Q134" s="255"/>
      <c r="R134" s="255"/>
    </row>
    <row r="135" spans="3:18" ht="12.75" customHeight="1">
      <c r="C135" s="255"/>
      <c r="D135" s="255"/>
      <c r="E135" s="255"/>
      <c r="F135" s="255"/>
      <c r="G135" s="255"/>
      <c r="H135" s="255"/>
      <c r="I135" s="255"/>
      <c r="J135" s="255"/>
      <c r="K135" s="255"/>
      <c r="L135" s="255"/>
      <c r="M135" s="255"/>
      <c r="N135" s="255"/>
      <c r="O135" s="255"/>
      <c r="P135" s="255"/>
      <c r="Q135" s="255"/>
      <c r="R135" s="255"/>
    </row>
    <row r="136" spans="3:18" ht="12.75" customHeight="1">
      <c r="C136" s="255"/>
      <c r="D136" s="255"/>
      <c r="E136" s="255"/>
      <c r="F136" s="255"/>
      <c r="G136" s="255"/>
      <c r="H136" s="255"/>
      <c r="I136" s="255"/>
      <c r="J136" s="255"/>
      <c r="K136" s="255"/>
      <c r="L136" s="255"/>
      <c r="M136" s="255"/>
      <c r="N136" s="255"/>
      <c r="O136" s="255"/>
      <c r="P136" s="255"/>
      <c r="Q136" s="255"/>
      <c r="R136" s="255"/>
    </row>
    <row r="137" spans="3:18" ht="12.75" customHeight="1">
      <c r="C137" s="255"/>
      <c r="D137" s="255"/>
      <c r="E137" s="255"/>
      <c r="F137" s="255"/>
      <c r="G137" s="255"/>
      <c r="H137" s="255"/>
      <c r="I137" s="255"/>
      <c r="J137" s="255"/>
      <c r="K137" s="255"/>
      <c r="L137" s="255"/>
      <c r="M137" s="255"/>
      <c r="N137" s="255"/>
      <c r="O137" s="255"/>
      <c r="P137" s="255"/>
      <c r="Q137" s="255"/>
      <c r="R137" s="255"/>
    </row>
    <row r="138" spans="3:18" ht="12.75" customHeight="1">
      <c r="C138" s="255"/>
      <c r="D138" s="255"/>
      <c r="E138" s="255"/>
      <c r="F138" s="255"/>
      <c r="G138" s="255"/>
      <c r="H138" s="255"/>
      <c r="I138" s="255"/>
      <c r="J138" s="255"/>
      <c r="K138" s="255"/>
      <c r="L138" s="255"/>
      <c r="M138" s="255"/>
      <c r="N138" s="255"/>
      <c r="O138" s="255"/>
      <c r="P138" s="255"/>
      <c r="Q138" s="255"/>
      <c r="R138" s="255"/>
    </row>
    <row r="139" spans="3:18" ht="12.75" customHeight="1">
      <c r="C139" s="255"/>
      <c r="D139" s="255"/>
      <c r="E139" s="255"/>
      <c r="F139" s="255"/>
      <c r="G139" s="255"/>
      <c r="H139" s="255"/>
      <c r="I139" s="255"/>
      <c r="J139" s="255"/>
      <c r="K139" s="255"/>
      <c r="L139" s="255"/>
      <c r="M139" s="255"/>
      <c r="N139" s="255"/>
      <c r="O139" s="255"/>
      <c r="P139" s="255"/>
      <c r="Q139" s="255"/>
      <c r="R139" s="255"/>
    </row>
    <row r="140" spans="3:18" ht="12.75" customHeight="1">
      <c r="C140" s="255"/>
      <c r="D140" s="255"/>
      <c r="E140" s="255"/>
      <c r="F140" s="255"/>
      <c r="G140" s="255"/>
      <c r="H140" s="255"/>
      <c r="I140" s="255"/>
      <c r="J140" s="255"/>
      <c r="K140" s="255"/>
      <c r="L140" s="255"/>
      <c r="M140" s="255"/>
      <c r="N140" s="255"/>
      <c r="O140" s="255"/>
      <c r="P140" s="255"/>
      <c r="Q140" s="255"/>
      <c r="R140" s="255"/>
    </row>
    <row r="141" spans="3:18" ht="12.75" customHeight="1">
      <c r="C141" s="255"/>
      <c r="D141" s="255"/>
      <c r="E141" s="255"/>
      <c r="F141" s="255"/>
      <c r="G141" s="255"/>
      <c r="H141" s="255"/>
      <c r="I141" s="255"/>
      <c r="J141" s="255"/>
      <c r="K141" s="255"/>
      <c r="L141" s="255"/>
      <c r="M141" s="255"/>
      <c r="N141" s="255"/>
      <c r="O141" s="255"/>
      <c r="P141" s="255"/>
      <c r="Q141" s="255"/>
      <c r="R141" s="255"/>
    </row>
    <row r="142" spans="3:18" ht="12.75" customHeight="1">
      <c r="C142" s="255"/>
      <c r="D142" s="255"/>
      <c r="E142" s="255"/>
      <c r="F142" s="255"/>
      <c r="G142" s="255"/>
      <c r="H142" s="255"/>
      <c r="I142" s="255"/>
      <c r="J142" s="255"/>
      <c r="K142" s="255"/>
      <c r="L142" s="255"/>
      <c r="M142" s="255"/>
      <c r="N142" s="255"/>
      <c r="O142" s="255"/>
      <c r="P142" s="255"/>
      <c r="Q142" s="255"/>
      <c r="R142" s="255"/>
    </row>
    <row r="143" spans="3:18" ht="12.75" customHeight="1">
      <c r="C143" s="255"/>
      <c r="D143" s="255"/>
      <c r="E143" s="255"/>
      <c r="F143" s="255"/>
      <c r="G143" s="255"/>
      <c r="H143" s="255"/>
      <c r="I143" s="255"/>
      <c r="J143" s="255"/>
      <c r="K143" s="255"/>
      <c r="L143" s="255"/>
      <c r="M143" s="255"/>
      <c r="N143" s="255"/>
      <c r="O143" s="255"/>
      <c r="P143" s="255"/>
      <c r="Q143" s="255"/>
      <c r="R143" s="255"/>
    </row>
    <row r="144" spans="3:18" ht="12.75" customHeight="1">
      <c r="C144" s="255"/>
      <c r="D144" s="255"/>
      <c r="E144" s="255"/>
      <c r="F144" s="255"/>
      <c r="G144" s="255"/>
      <c r="H144" s="255"/>
      <c r="I144" s="255"/>
      <c r="J144" s="255"/>
      <c r="K144" s="255"/>
      <c r="L144" s="255"/>
      <c r="M144" s="255"/>
      <c r="N144" s="255"/>
      <c r="O144" s="255"/>
      <c r="P144" s="255"/>
      <c r="Q144" s="255"/>
      <c r="R144" s="255"/>
    </row>
    <row r="145" spans="3:18" ht="12.75" customHeight="1">
      <c r="C145" s="255"/>
      <c r="D145" s="255"/>
      <c r="E145" s="255"/>
      <c r="F145" s="255"/>
      <c r="G145" s="255"/>
      <c r="H145" s="255"/>
      <c r="I145" s="255"/>
      <c r="J145" s="255"/>
      <c r="K145" s="255"/>
      <c r="L145" s="255"/>
      <c r="M145" s="255"/>
      <c r="N145" s="255"/>
      <c r="O145" s="255"/>
      <c r="P145" s="255"/>
      <c r="Q145" s="255"/>
      <c r="R145" s="255"/>
    </row>
    <row r="146" spans="3:18" ht="12.75" customHeight="1">
      <c r="C146" s="255"/>
      <c r="D146" s="255"/>
      <c r="E146" s="255"/>
      <c r="F146" s="255"/>
      <c r="G146" s="255"/>
      <c r="H146" s="255"/>
      <c r="I146" s="255"/>
      <c r="J146" s="255"/>
      <c r="K146" s="255"/>
      <c r="L146" s="255"/>
      <c r="M146" s="255"/>
      <c r="N146" s="255"/>
      <c r="O146" s="255"/>
      <c r="P146" s="255"/>
      <c r="Q146" s="255"/>
      <c r="R146" s="255"/>
    </row>
    <row r="147" spans="3:18" ht="12.75" customHeight="1">
      <c r="C147" s="255"/>
      <c r="D147" s="255"/>
      <c r="E147" s="255"/>
      <c r="F147" s="255"/>
      <c r="G147" s="255"/>
      <c r="H147" s="255"/>
      <c r="I147" s="255"/>
      <c r="J147" s="255"/>
      <c r="K147" s="255"/>
      <c r="L147" s="255"/>
      <c r="M147" s="255"/>
      <c r="N147" s="255"/>
      <c r="O147" s="255"/>
      <c r="P147" s="255"/>
      <c r="Q147" s="255"/>
      <c r="R147" s="255"/>
    </row>
    <row r="148" spans="3:18" ht="12.75" customHeight="1">
      <c r="C148" s="255"/>
      <c r="D148" s="255"/>
      <c r="E148" s="255"/>
      <c r="F148" s="255"/>
      <c r="G148" s="255"/>
      <c r="H148" s="255"/>
      <c r="I148" s="255"/>
      <c r="J148" s="255"/>
      <c r="K148" s="255"/>
      <c r="L148" s="255"/>
      <c r="M148" s="255"/>
      <c r="N148" s="255"/>
      <c r="O148" s="255"/>
      <c r="P148" s="255"/>
      <c r="Q148" s="255"/>
      <c r="R148" s="255"/>
    </row>
    <row r="149" spans="3:18" ht="12.75" customHeight="1">
      <c r="C149" s="255"/>
      <c r="D149" s="255"/>
      <c r="E149" s="255"/>
      <c r="F149" s="255"/>
      <c r="G149" s="255"/>
      <c r="H149" s="255"/>
      <c r="I149" s="255"/>
      <c r="J149" s="255"/>
      <c r="K149" s="255"/>
      <c r="L149" s="255"/>
      <c r="M149" s="255"/>
      <c r="N149" s="255"/>
      <c r="O149" s="255"/>
      <c r="P149" s="255"/>
      <c r="Q149" s="255"/>
      <c r="R149" s="255"/>
    </row>
    <row r="150" spans="3:18" ht="12.75" customHeight="1">
      <c r="C150" s="255"/>
      <c r="D150" s="255"/>
      <c r="E150" s="255"/>
      <c r="F150" s="255"/>
      <c r="G150" s="255"/>
      <c r="H150" s="255"/>
      <c r="I150" s="255"/>
      <c r="J150" s="255"/>
      <c r="K150" s="255"/>
      <c r="L150" s="255"/>
      <c r="M150" s="255"/>
      <c r="N150" s="255"/>
      <c r="O150" s="255"/>
      <c r="P150" s="255"/>
      <c r="Q150" s="255"/>
      <c r="R150" s="255"/>
    </row>
    <row r="151" spans="3:18" ht="12.75" customHeight="1">
      <c r="C151" s="255"/>
      <c r="D151" s="255"/>
      <c r="E151" s="255"/>
      <c r="F151" s="255"/>
      <c r="G151" s="255"/>
      <c r="H151" s="255"/>
      <c r="I151" s="255"/>
      <c r="J151" s="255"/>
      <c r="K151" s="255"/>
      <c r="L151" s="255"/>
      <c r="M151" s="255"/>
      <c r="N151" s="255"/>
      <c r="O151" s="255"/>
      <c r="P151" s="255"/>
      <c r="Q151" s="255"/>
      <c r="R151" s="255"/>
    </row>
    <row r="152" spans="3:18" ht="12.75" customHeight="1">
      <c r="C152" s="255"/>
      <c r="D152" s="255"/>
      <c r="E152" s="255"/>
      <c r="F152" s="255"/>
      <c r="G152" s="255"/>
      <c r="H152" s="255"/>
      <c r="I152" s="255"/>
      <c r="J152" s="255"/>
      <c r="K152" s="255"/>
      <c r="L152" s="255"/>
      <c r="M152" s="255"/>
      <c r="N152" s="255"/>
      <c r="O152" s="255"/>
      <c r="P152" s="255"/>
      <c r="Q152" s="255"/>
      <c r="R152" s="255"/>
    </row>
    <row r="153" spans="3:18" ht="12.75" customHeight="1">
      <c r="C153" s="255"/>
      <c r="D153" s="255"/>
      <c r="E153" s="255"/>
      <c r="F153" s="255"/>
      <c r="G153" s="255"/>
      <c r="H153" s="255"/>
      <c r="I153" s="255"/>
      <c r="J153" s="255"/>
      <c r="K153" s="255"/>
      <c r="L153" s="255"/>
      <c r="M153" s="255"/>
      <c r="N153" s="255"/>
      <c r="O153" s="255"/>
      <c r="P153" s="255"/>
      <c r="Q153" s="255"/>
      <c r="R153" s="255"/>
    </row>
    <row r="154" spans="3:18" ht="12.75" customHeight="1">
      <c r="C154" s="255"/>
      <c r="D154" s="255"/>
      <c r="E154" s="255"/>
      <c r="F154" s="255"/>
      <c r="G154" s="255"/>
      <c r="H154" s="255"/>
      <c r="I154" s="255"/>
      <c r="J154" s="255"/>
      <c r="K154" s="255"/>
      <c r="L154" s="255"/>
      <c r="M154" s="255"/>
      <c r="N154" s="255"/>
      <c r="O154" s="255"/>
      <c r="P154" s="255"/>
      <c r="Q154" s="255"/>
      <c r="R154" s="255"/>
    </row>
    <row r="155" spans="3:18" ht="12.75" customHeight="1">
      <c r="C155" s="255"/>
      <c r="D155" s="255"/>
      <c r="E155" s="255"/>
      <c r="F155" s="255"/>
      <c r="G155" s="255"/>
      <c r="H155" s="255"/>
      <c r="I155" s="255"/>
      <c r="J155" s="255"/>
      <c r="K155" s="255"/>
      <c r="L155" s="255"/>
      <c r="M155" s="255"/>
      <c r="N155" s="255"/>
      <c r="O155" s="255"/>
      <c r="P155" s="255"/>
      <c r="Q155" s="255"/>
      <c r="R155" s="255"/>
    </row>
    <row r="156" spans="3:18" ht="12.75" customHeight="1">
      <c r="C156" s="255"/>
      <c r="D156" s="255"/>
      <c r="E156" s="255"/>
      <c r="F156" s="255"/>
      <c r="G156" s="255"/>
      <c r="H156" s="255"/>
      <c r="I156" s="255"/>
      <c r="J156" s="255"/>
      <c r="K156" s="255"/>
      <c r="L156" s="255"/>
      <c r="M156" s="255"/>
      <c r="N156" s="255"/>
      <c r="O156" s="255"/>
      <c r="P156" s="255"/>
      <c r="Q156" s="255"/>
      <c r="R156" s="255"/>
    </row>
    <row r="157" spans="3:18" ht="12.75" customHeight="1">
      <c r="C157" s="255"/>
      <c r="D157" s="255"/>
      <c r="E157" s="255"/>
      <c r="F157" s="255"/>
      <c r="G157" s="255"/>
      <c r="H157" s="255"/>
      <c r="I157" s="255"/>
      <c r="J157" s="255"/>
      <c r="K157" s="255"/>
      <c r="L157" s="255"/>
      <c r="M157" s="255"/>
      <c r="N157" s="255"/>
      <c r="O157" s="255"/>
      <c r="P157" s="255"/>
      <c r="Q157" s="255"/>
      <c r="R157" s="255"/>
    </row>
    <row r="158" spans="3:18" ht="12.75" customHeight="1">
      <c r="C158" s="255"/>
      <c r="D158" s="255"/>
      <c r="E158" s="255"/>
      <c r="F158" s="255"/>
      <c r="G158" s="255"/>
      <c r="H158" s="255"/>
      <c r="I158" s="255"/>
      <c r="J158" s="255"/>
      <c r="K158" s="255"/>
      <c r="L158" s="255"/>
      <c r="M158" s="255"/>
      <c r="N158" s="255"/>
      <c r="O158" s="255"/>
      <c r="P158" s="255"/>
      <c r="Q158" s="255"/>
      <c r="R158" s="255"/>
    </row>
    <row r="159" spans="3:18" ht="12.75" customHeight="1">
      <c r="C159" s="255"/>
      <c r="D159" s="255"/>
      <c r="E159" s="255"/>
      <c r="F159" s="255"/>
      <c r="G159" s="255"/>
      <c r="H159" s="255"/>
      <c r="I159" s="255"/>
      <c r="J159" s="255"/>
      <c r="K159" s="255"/>
      <c r="L159" s="255"/>
      <c r="M159" s="255"/>
      <c r="N159" s="255"/>
      <c r="O159" s="255"/>
      <c r="P159" s="255"/>
      <c r="Q159" s="255"/>
      <c r="R159" s="255"/>
    </row>
    <row r="160" spans="3:18" ht="12.75" customHeight="1">
      <c r="C160" s="255"/>
      <c r="D160" s="255"/>
      <c r="E160" s="255"/>
      <c r="F160" s="255"/>
      <c r="G160" s="255"/>
      <c r="H160" s="255"/>
      <c r="I160" s="255"/>
      <c r="J160" s="255"/>
      <c r="K160" s="255"/>
      <c r="L160" s="255"/>
      <c r="M160" s="255"/>
      <c r="N160" s="255"/>
      <c r="O160" s="255"/>
      <c r="P160" s="255"/>
      <c r="Q160" s="255"/>
      <c r="R160" s="255"/>
    </row>
    <row r="161" spans="3:18" ht="12.75" customHeight="1">
      <c r="C161" s="255"/>
      <c r="D161" s="255"/>
      <c r="E161" s="255"/>
      <c r="F161" s="255"/>
      <c r="G161" s="255"/>
      <c r="H161" s="255"/>
      <c r="I161" s="255"/>
      <c r="J161" s="255"/>
      <c r="K161" s="255"/>
      <c r="L161" s="255"/>
      <c r="M161" s="255"/>
      <c r="N161" s="255"/>
      <c r="O161" s="255"/>
      <c r="P161" s="255"/>
      <c r="Q161" s="255"/>
      <c r="R161" s="255"/>
    </row>
    <row r="162" spans="3:18" ht="12.75" customHeight="1">
      <c r="C162" s="255"/>
      <c r="D162" s="255"/>
      <c r="E162" s="255"/>
      <c r="F162" s="255"/>
      <c r="G162" s="255"/>
      <c r="H162" s="255"/>
      <c r="I162" s="255"/>
      <c r="J162" s="255"/>
      <c r="K162" s="255"/>
      <c r="L162" s="255"/>
      <c r="M162" s="255"/>
      <c r="N162" s="255"/>
      <c r="O162" s="255"/>
      <c r="P162" s="255"/>
      <c r="Q162" s="255"/>
      <c r="R162" s="255"/>
    </row>
    <row r="163" spans="3:18" ht="12.75" customHeight="1">
      <c r="C163" s="255"/>
      <c r="D163" s="255"/>
      <c r="E163" s="255"/>
      <c r="F163" s="255"/>
      <c r="G163" s="255"/>
      <c r="H163" s="255"/>
      <c r="I163" s="255"/>
      <c r="J163" s="255"/>
      <c r="K163" s="255"/>
      <c r="L163" s="255"/>
      <c r="M163" s="255"/>
      <c r="N163" s="255"/>
      <c r="O163" s="255"/>
      <c r="P163" s="255"/>
      <c r="Q163" s="255"/>
      <c r="R163" s="255"/>
    </row>
    <row r="164" spans="3:18" ht="12.75" customHeight="1">
      <c r="C164" s="255"/>
      <c r="D164" s="255"/>
      <c r="E164" s="255"/>
      <c r="F164" s="255"/>
      <c r="G164" s="255"/>
      <c r="H164" s="255"/>
      <c r="I164" s="255"/>
      <c r="J164" s="255"/>
      <c r="K164" s="255"/>
      <c r="L164" s="255"/>
      <c r="M164" s="255"/>
      <c r="N164" s="255"/>
      <c r="O164" s="255"/>
      <c r="P164" s="255"/>
      <c r="Q164" s="255"/>
      <c r="R164" s="255"/>
    </row>
    <row r="165" spans="3:18" ht="12.75" customHeight="1">
      <c r="C165" s="255"/>
      <c r="D165" s="255"/>
      <c r="E165" s="255"/>
      <c r="F165" s="255"/>
      <c r="G165" s="255"/>
      <c r="H165" s="255"/>
      <c r="I165" s="255"/>
      <c r="J165" s="255"/>
      <c r="K165" s="255"/>
      <c r="L165" s="255"/>
      <c r="M165" s="255"/>
      <c r="N165" s="255"/>
      <c r="O165" s="255"/>
      <c r="P165" s="255"/>
      <c r="Q165" s="255"/>
      <c r="R165" s="255"/>
    </row>
    <row r="166" spans="3:18" ht="12.75" customHeight="1">
      <c r="C166" s="255"/>
      <c r="D166" s="255"/>
      <c r="E166" s="255"/>
      <c r="F166" s="255"/>
      <c r="G166" s="255"/>
      <c r="H166" s="255"/>
      <c r="I166" s="255"/>
      <c r="J166" s="255"/>
      <c r="K166" s="255"/>
      <c r="L166" s="255"/>
      <c r="M166" s="255"/>
      <c r="N166" s="255"/>
      <c r="O166" s="255"/>
      <c r="P166" s="255"/>
      <c r="Q166" s="255"/>
      <c r="R166" s="255"/>
    </row>
    <row r="167" spans="3:18" ht="12.75" customHeight="1">
      <c r="C167" s="255"/>
      <c r="D167" s="255"/>
      <c r="E167" s="255"/>
      <c r="F167" s="255"/>
      <c r="G167" s="255"/>
      <c r="H167" s="255"/>
      <c r="I167" s="255"/>
      <c r="J167" s="255"/>
      <c r="K167" s="255"/>
      <c r="L167" s="255"/>
      <c r="M167" s="255"/>
      <c r="N167" s="255"/>
      <c r="O167" s="255"/>
      <c r="P167" s="255"/>
      <c r="Q167" s="255"/>
      <c r="R167" s="255"/>
    </row>
    <row r="168" spans="3:18" ht="12.75" customHeight="1">
      <c r="C168" s="255"/>
      <c r="D168" s="255"/>
      <c r="E168" s="255"/>
      <c r="F168" s="255"/>
      <c r="G168" s="255"/>
      <c r="H168" s="255"/>
      <c r="I168" s="255"/>
      <c r="J168" s="255"/>
      <c r="K168" s="255"/>
      <c r="L168" s="255"/>
      <c r="M168" s="255"/>
      <c r="N168" s="255"/>
      <c r="O168" s="255"/>
      <c r="P168" s="255"/>
      <c r="Q168" s="255"/>
      <c r="R168" s="255"/>
    </row>
    <row r="169" spans="3:18" ht="12.75" customHeight="1">
      <c r="C169" s="255"/>
      <c r="D169" s="255"/>
      <c r="E169" s="255"/>
      <c r="F169" s="255"/>
      <c r="G169" s="255"/>
      <c r="H169" s="255"/>
      <c r="I169" s="255"/>
      <c r="J169" s="255"/>
      <c r="K169" s="255"/>
      <c r="L169" s="255"/>
      <c r="M169" s="255"/>
      <c r="N169" s="255"/>
      <c r="O169" s="255"/>
      <c r="P169" s="255"/>
      <c r="Q169" s="255"/>
      <c r="R169" s="255"/>
    </row>
    <row r="170" spans="3:18" ht="12.75" customHeight="1">
      <c r="C170" s="255"/>
      <c r="D170" s="255"/>
      <c r="E170" s="255"/>
      <c r="F170" s="255"/>
      <c r="G170" s="255"/>
      <c r="H170" s="255"/>
      <c r="I170" s="255"/>
      <c r="J170" s="255"/>
      <c r="K170" s="255"/>
      <c r="L170" s="255"/>
      <c r="M170" s="255"/>
      <c r="N170" s="255"/>
      <c r="O170" s="255"/>
      <c r="P170" s="255"/>
      <c r="Q170" s="255"/>
      <c r="R170" s="255"/>
    </row>
    <row r="171" spans="3:18" ht="12.75" customHeight="1">
      <c r="C171" s="255"/>
      <c r="D171" s="255"/>
      <c r="E171" s="255"/>
      <c r="F171" s="255"/>
      <c r="G171" s="255"/>
      <c r="H171" s="255"/>
      <c r="I171" s="255"/>
      <c r="J171" s="255"/>
      <c r="K171" s="255"/>
      <c r="L171" s="255"/>
      <c r="M171" s="255"/>
      <c r="N171" s="255"/>
      <c r="O171" s="255"/>
      <c r="P171" s="255"/>
      <c r="Q171" s="255"/>
      <c r="R171" s="255"/>
    </row>
    <row r="172" spans="3:18" ht="12.75" customHeight="1">
      <c r="C172" s="255"/>
      <c r="D172" s="255"/>
      <c r="E172" s="255"/>
      <c r="F172" s="255"/>
      <c r="G172" s="255"/>
      <c r="H172" s="255"/>
      <c r="I172" s="255"/>
      <c r="J172" s="255"/>
      <c r="K172" s="255"/>
      <c r="L172" s="255"/>
      <c r="M172" s="255"/>
      <c r="N172" s="255"/>
      <c r="O172" s="255"/>
      <c r="P172" s="255"/>
      <c r="Q172" s="255"/>
      <c r="R172" s="255"/>
    </row>
    <row r="173" spans="3:18" ht="12.75" customHeight="1">
      <c r="C173" s="255"/>
      <c r="D173" s="255"/>
      <c r="E173" s="255"/>
      <c r="F173" s="255"/>
      <c r="G173" s="255"/>
      <c r="H173" s="255"/>
      <c r="I173" s="255"/>
      <c r="J173" s="255"/>
      <c r="K173" s="255"/>
      <c r="L173" s="255"/>
      <c r="M173" s="255"/>
      <c r="N173" s="255"/>
      <c r="O173" s="255"/>
      <c r="P173" s="255"/>
      <c r="Q173" s="255"/>
      <c r="R173" s="255"/>
    </row>
    <row r="174" spans="3:18" ht="12.75" customHeight="1">
      <c r="C174" s="255"/>
      <c r="D174" s="255"/>
      <c r="E174" s="255"/>
      <c r="F174" s="255"/>
      <c r="G174" s="255"/>
      <c r="H174" s="255"/>
      <c r="I174" s="255"/>
      <c r="J174" s="255"/>
      <c r="K174" s="255"/>
      <c r="L174" s="255"/>
      <c r="M174" s="255"/>
      <c r="N174" s="255"/>
      <c r="O174" s="255"/>
      <c r="P174" s="255"/>
      <c r="Q174" s="255"/>
      <c r="R174" s="255"/>
    </row>
    <row r="175" spans="3:18" ht="12.75" customHeight="1">
      <c r="C175" s="255"/>
      <c r="D175" s="255"/>
      <c r="E175" s="255"/>
      <c r="F175" s="255"/>
      <c r="G175" s="255"/>
      <c r="H175" s="255"/>
      <c r="I175" s="255"/>
      <c r="J175" s="255"/>
      <c r="K175" s="255"/>
      <c r="L175" s="255"/>
      <c r="M175" s="255"/>
      <c r="N175" s="255"/>
      <c r="O175" s="255"/>
      <c r="P175" s="255"/>
      <c r="Q175" s="255"/>
      <c r="R175" s="255"/>
    </row>
    <row r="176" spans="3:18" ht="12.75" customHeight="1">
      <c r="C176" s="255"/>
      <c r="D176" s="255"/>
      <c r="E176" s="255"/>
      <c r="F176" s="255"/>
      <c r="G176" s="255"/>
      <c r="H176" s="255"/>
      <c r="I176" s="255"/>
      <c r="J176" s="255"/>
      <c r="K176" s="255"/>
      <c r="L176" s="255"/>
      <c r="M176" s="255"/>
      <c r="N176" s="255"/>
      <c r="O176" s="255"/>
      <c r="P176" s="255"/>
      <c r="Q176" s="255"/>
      <c r="R176" s="255"/>
    </row>
    <row r="177" spans="3:18" ht="12.75" customHeight="1">
      <c r="C177" s="255"/>
      <c r="D177" s="255"/>
      <c r="E177" s="255"/>
      <c r="F177" s="255"/>
      <c r="G177" s="255"/>
      <c r="H177" s="255"/>
      <c r="I177" s="255"/>
      <c r="J177" s="255"/>
      <c r="K177" s="255"/>
      <c r="L177" s="255"/>
      <c r="M177" s="255"/>
      <c r="N177" s="255"/>
      <c r="O177" s="255"/>
      <c r="P177" s="255"/>
      <c r="Q177" s="255"/>
      <c r="R177" s="255"/>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scale="90" fitToHeight="0" pageOrder="overThenDown" orientation="landscape" r:id="rId1"/>
  <headerFooter alignWithMargins="0">
    <oddHeader>&amp;L&amp;"Arial,Fett"
Tabelle &amp;A&amp;CSeite &amp;P von &amp;N
&amp;"Arial,Fett"Primärenergieverbrauch*) 2008 nach Wirtschaftszweigen in tiefer Gliederung und Bundesländern</oddHeader>
    <oddFooter>&amp;CStatistische Ämter der Länder – Indikatoren und Kennzahlen, UGRdL 2020</oddFooter>
  </headerFooter>
  <colBreaks count="3" manualBreakCount="3">
    <brk id="6" max="1048575" man="1"/>
    <brk id="10" max="1048575" man="1"/>
    <brk id="1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7">
    <outlinePr summaryBelow="0"/>
  </sheetPr>
  <dimension ref="A1:J749"/>
  <sheetViews>
    <sheetView showGridLines="0" zoomScaleNormal="100" workbookViewId="0">
      <selection sqref="A1:D1"/>
    </sheetView>
  </sheetViews>
  <sheetFormatPr baseColWidth="10" defaultColWidth="11.453125" defaultRowHeight="12.5" outlineLevelRow="2"/>
  <cols>
    <col min="1" max="1" width="3.81640625" style="3" customWidth="1"/>
    <col min="2" max="3" width="3.54296875" style="3" customWidth="1"/>
    <col min="4" max="4" width="10.26953125" style="28" bestFit="1" customWidth="1"/>
    <col min="5" max="5" width="80.7265625" style="18" customWidth="1"/>
    <col min="6" max="6" width="23.54296875" style="21" hidden="1" customWidth="1"/>
    <col min="7" max="16" width="12.81640625" style="3" customWidth="1"/>
    <col min="17" max="16384" width="11.453125" style="3"/>
  </cols>
  <sheetData>
    <row r="1" spans="1:10">
      <c r="A1" s="1256" t="s">
        <v>1732</v>
      </c>
      <c r="B1" s="1256"/>
      <c r="C1" s="1256"/>
      <c r="D1" s="1256"/>
      <c r="F1" s="1257" t="s">
        <v>1131</v>
      </c>
    </row>
    <row r="2" spans="1:10" ht="13">
      <c r="A2" s="6"/>
      <c r="F2" s="1257"/>
    </row>
    <row r="3" spans="1:10" ht="15.5">
      <c r="A3" s="12" t="s">
        <v>64</v>
      </c>
      <c r="F3" s="1257"/>
    </row>
    <row r="4" spans="1:10" ht="14">
      <c r="A4" s="11"/>
      <c r="F4" s="1257"/>
    </row>
    <row r="5" spans="1:10">
      <c r="A5" s="26" t="s">
        <v>36</v>
      </c>
      <c r="F5" s="1257"/>
      <c r="G5" s="2"/>
      <c r="H5" s="2"/>
      <c r="I5" s="2"/>
    </row>
    <row r="6" spans="1:10">
      <c r="A6" s="17" t="s">
        <v>1090</v>
      </c>
      <c r="F6" s="1257"/>
      <c r="G6" s="1"/>
      <c r="H6" s="1"/>
      <c r="I6" s="1"/>
    </row>
    <row r="7" spans="1:10">
      <c r="A7" s="27" t="s">
        <v>37</v>
      </c>
      <c r="F7" s="1257"/>
      <c r="G7" s="1"/>
      <c r="H7" s="1"/>
      <c r="I7" s="1"/>
    </row>
    <row r="8" spans="1:10">
      <c r="A8" s="17" t="s">
        <v>1091</v>
      </c>
      <c r="F8" s="1257"/>
      <c r="G8" s="1"/>
      <c r="H8" s="1"/>
      <c r="I8" s="1"/>
    </row>
    <row r="9" spans="1:10" ht="13">
      <c r="A9" s="6"/>
      <c r="F9" s="1257"/>
      <c r="G9" s="1"/>
      <c r="H9" s="1"/>
      <c r="I9" s="1"/>
    </row>
    <row r="10" spans="1:10" s="8" customFormat="1" ht="14">
      <c r="A10" s="1253" t="s">
        <v>30</v>
      </c>
      <c r="B10" s="1253"/>
      <c r="C10" s="1253"/>
      <c r="D10" s="1253"/>
      <c r="E10" s="9"/>
      <c r="F10" s="1257"/>
      <c r="J10" s="10"/>
    </row>
    <row r="11" spans="1:10" ht="13">
      <c r="A11" s="6"/>
      <c r="F11" s="1257"/>
      <c r="J11" s="7"/>
    </row>
    <row r="12" spans="1:10">
      <c r="A12" s="1253" t="s">
        <v>63</v>
      </c>
      <c r="B12" s="1253"/>
      <c r="C12" s="1253"/>
      <c r="D12" s="1253"/>
      <c r="E12" s="1253"/>
      <c r="F12" s="1257"/>
      <c r="J12" s="7"/>
    </row>
    <row r="13" spans="1:10">
      <c r="F13" s="1257"/>
      <c r="J13" s="7"/>
    </row>
    <row r="14" spans="1:10" ht="15" customHeight="1">
      <c r="F14" s="1257"/>
    </row>
    <row r="15" spans="1:10" ht="15" customHeight="1">
      <c r="A15" s="14" t="s">
        <v>50</v>
      </c>
      <c r="B15" s="15"/>
      <c r="C15" s="15"/>
      <c r="D15" s="29"/>
      <c r="F15" s="1257"/>
    </row>
    <row r="16" spans="1:10" ht="15" customHeight="1">
      <c r="F16" s="1257"/>
    </row>
    <row r="17" spans="1:6" s="25" customFormat="1" ht="20.149999999999999" customHeight="1" collapsed="1">
      <c r="A17" s="22" t="s">
        <v>179</v>
      </c>
      <c r="D17" s="30"/>
      <c r="E17" s="24"/>
      <c r="F17" s="633"/>
    </row>
    <row r="18" spans="1:6" s="19" customFormat="1" ht="15" hidden="1" customHeight="1" outlineLevel="1">
      <c r="C18" s="3"/>
      <c r="D18" s="513" t="s">
        <v>57</v>
      </c>
      <c r="E18" s="4" t="s">
        <v>1194</v>
      </c>
      <c r="F18" s="632" t="str">
        <f>'1.1'!$B$3</f>
        <v>Haus- und Sperrmüll 1990 – 2018 nach Bundesländern</v>
      </c>
    </row>
    <row r="19" spans="1:6" s="19" customFormat="1" ht="15" hidden="1" customHeight="1" outlineLevel="1">
      <c r="C19" s="3"/>
      <c r="D19" s="20"/>
      <c r="E19" s="18" t="s">
        <v>83</v>
      </c>
      <c r="F19" s="634"/>
    </row>
    <row r="20" spans="1:6" s="19" customFormat="1" ht="15" hidden="1" customHeight="1" outlineLevel="1">
      <c r="C20" s="3"/>
      <c r="D20" s="20"/>
      <c r="E20" s="18" t="s">
        <v>93</v>
      </c>
      <c r="F20" s="634"/>
    </row>
    <row r="21" spans="1:6" s="19" customFormat="1" ht="15" hidden="1" customHeight="1" outlineLevel="1">
      <c r="C21" s="3"/>
      <c r="D21" s="20"/>
      <c r="E21" s="18" t="s">
        <v>90</v>
      </c>
      <c r="F21" s="634"/>
    </row>
    <row r="22" spans="1:6" s="19" customFormat="1" ht="15" hidden="1" customHeight="1" outlineLevel="1">
      <c r="C22" s="3"/>
      <c r="D22" s="513" t="s">
        <v>72</v>
      </c>
      <c r="E22" s="4" t="s">
        <v>1195</v>
      </c>
      <c r="F22" s="632" t="str">
        <f>LEFT('1.2'!$B$3,36)&amp;RIGHT('1.2'!$B$3,31)</f>
        <v>Haus- und Sperrmüll je Einwohner/-in 1990 – 2018 nach Bundesländern</v>
      </c>
    </row>
    <row r="23" spans="1:6" s="19" customFormat="1" ht="15" hidden="1" customHeight="1" outlineLevel="1">
      <c r="C23" s="3"/>
      <c r="D23" s="20"/>
      <c r="E23" s="5" t="s">
        <v>170</v>
      </c>
      <c r="F23" s="634"/>
    </row>
    <row r="24" spans="1:6" s="19" customFormat="1" ht="15" hidden="1" customHeight="1" outlineLevel="1">
      <c r="C24" s="3"/>
      <c r="D24" s="20"/>
      <c r="E24" s="18" t="s">
        <v>93</v>
      </c>
      <c r="F24" s="634"/>
    </row>
    <row r="25" spans="1:6" s="19" customFormat="1" ht="15" hidden="1" customHeight="1" outlineLevel="1">
      <c r="C25" s="3"/>
      <c r="D25" s="513" t="s">
        <v>73</v>
      </c>
      <c r="E25" s="4" t="s">
        <v>1196</v>
      </c>
      <c r="F25" s="632" t="str">
        <f>LEFT('1.3'!$B$3,30)&amp;RIGHT('1.3'!$B$3,24)</f>
        <v>Aufkommen an Haushaltsabfällen 2018 nach Bundesländern</v>
      </c>
    </row>
    <row r="26" spans="1:6" s="19" customFormat="1" ht="15" hidden="1" customHeight="1" outlineLevel="1">
      <c r="C26" s="3"/>
      <c r="D26" s="20"/>
      <c r="E26" s="18" t="s">
        <v>83</v>
      </c>
      <c r="F26" s="634"/>
    </row>
    <row r="27" spans="1:6" s="19" customFormat="1" ht="15" hidden="1" customHeight="1" outlineLevel="1">
      <c r="C27" s="3"/>
      <c r="D27" s="20"/>
      <c r="E27" s="5" t="s">
        <v>170</v>
      </c>
      <c r="F27" s="634"/>
    </row>
    <row r="28" spans="1:6" s="19" customFormat="1" ht="15" hidden="1" customHeight="1" outlineLevel="1">
      <c r="D28" s="513" t="s">
        <v>74</v>
      </c>
      <c r="E28" s="4" t="s">
        <v>1197</v>
      </c>
      <c r="F28" s="632" t="str">
        <f>'1.4'!$B$3</f>
        <v>Abgabe von Abfällen an die Natur insgesamt 1996 – 2018 nach Bundesländern</v>
      </c>
    </row>
    <row r="29" spans="1:6" s="19" customFormat="1" ht="15" hidden="1" customHeight="1" outlineLevel="1">
      <c r="D29" s="20"/>
      <c r="E29" s="18" t="s">
        <v>83</v>
      </c>
      <c r="F29" s="634"/>
    </row>
    <row r="30" spans="1:6" s="19" customFormat="1" ht="15" hidden="1" customHeight="1" outlineLevel="1">
      <c r="D30" s="20"/>
      <c r="E30" s="18" t="s">
        <v>84</v>
      </c>
      <c r="F30" s="634"/>
    </row>
    <row r="31" spans="1:6" s="19" customFormat="1" ht="15" hidden="1" customHeight="1" outlineLevel="1">
      <c r="D31" s="20"/>
      <c r="E31" s="18" t="s">
        <v>94</v>
      </c>
      <c r="F31" s="634"/>
    </row>
    <row r="32" spans="1:6" s="19" customFormat="1" ht="15" hidden="1" customHeight="1" outlineLevel="1">
      <c r="D32" s="20"/>
      <c r="E32" s="18" t="s">
        <v>86</v>
      </c>
      <c r="F32" s="634"/>
    </row>
    <row r="33" spans="1:6" s="19" customFormat="1" ht="15" hidden="1" customHeight="1" outlineLevel="1">
      <c r="D33" s="513" t="s">
        <v>112</v>
      </c>
      <c r="E33" s="17" t="s">
        <v>1198</v>
      </c>
      <c r="F33" s="632" t="str">
        <f>'1.5'!$B$3</f>
        <v>Abgabe von Abfällen an die Natur durch Deponierung 1996 – 2018 nach Bundesländern</v>
      </c>
    </row>
    <row r="34" spans="1:6" s="19" customFormat="1" ht="15" hidden="1" customHeight="1" outlineLevel="1">
      <c r="D34" s="20"/>
      <c r="E34" s="18" t="s">
        <v>83</v>
      </c>
      <c r="F34" s="634"/>
    </row>
    <row r="35" spans="1:6" s="19" customFormat="1" ht="15" hidden="1" customHeight="1" outlineLevel="1">
      <c r="D35" s="20"/>
      <c r="E35" s="18" t="s">
        <v>84</v>
      </c>
      <c r="F35" s="634"/>
    </row>
    <row r="36" spans="1:6" s="19" customFormat="1" ht="15" hidden="1" customHeight="1" outlineLevel="1">
      <c r="D36" s="20"/>
      <c r="E36" s="18" t="s">
        <v>94</v>
      </c>
      <c r="F36" s="634"/>
    </row>
    <row r="37" spans="1:6" s="19" customFormat="1" ht="15" hidden="1" customHeight="1" outlineLevel="1">
      <c r="D37" s="20"/>
      <c r="E37" s="18" t="s">
        <v>86</v>
      </c>
      <c r="F37" s="634"/>
    </row>
    <row r="38" spans="1:6" s="19" customFormat="1" ht="15" hidden="1" customHeight="1" outlineLevel="1">
      <c r="D38" s="513" t="s">
        <v>113</v>
      </c>
      <c r="E38" s="17" t="s">
        <v>1199</v>
      </c>
      <c r="F38" s="632" t="str">
        <f>'1.6'!$B$3</f>
        <v>Abgabe von Abfällen an die Natur 2018 nach Art der Entsorgung und Bundesländern</v>
      </c>
    </row>
    <row r="39" spans="1:6" s="19" customFormat="1" ht="15" hidden="1" customHeight="1" outlineLevel="1">
      <c r="D39" s="20"/>
      <c r="E39" s="18" t="s">
        <v>83</v>
      </c>
      <c r="F39" s="634"/>
    </row>
    <row r="40" spans="1:6" s="19" customFormat="1" ht="15" hidden="1" customHeight="1" outlineLevel="1">
      <c r="D40" s="20"/>
      <c r="E40" s="18" t="s">
        <v>84</v>
      </c>
      <c r="F40" s="634"/>
    </row>
    <row r="41" spans="1:6" s="19" customFormat="1" ht="15" hidden="1" customHeight="1" outlineLevel="1">
      <c r="D41" s="20"/>
      <c r="E41" s="18" t="s">
        <v>94</v>
      </c>
      <c r="F41" s="634"/>
    </row>
    <row r="42" spans="1:6" s="19" customFormat="1" ht="15" hidden="1" customHeight="1" outlineLevel="1">
      <c r="D42" s="20"/>
      <c r="E42" s="18" t="s">
        <v>86</v>
      </c>
      <c r="F42" s="634"/>
    </row>
    <row r="43" spans="1:6" s="19" customFormat="1" ht="15" hidden="1" customHeight="1" outlineLevel="1">
      <c r="D43" s="513" t="s">
        <v>180</v>
      </c>
      <c r="E43" s="4" t="s">
        <v>1200</v>
      </c>
      <c r="F43" s="632" t="str">
        <f>'1.7'!$B$3</f>
        <v>Abgabe von Abfällen an die Natur 2018 nach Abfallarten und Bundesländern</v>
      </c>
    </row>
    <row r="44" spans="1:6" s="19" customFormat="1" ht="15" hidden="1" customHeight="1" outlineLevel="1">
      <c r="C44" s="3"/>
      <c r="D44" s="20"/>
      <c r="E44" s="18" t="s">
        <v>83</v>
      </c>
      <c r="F44" s="634"/>
    </row>
    <row r="45" spans="1:6" s="19" customFormat="1" ht="15" hidden="1" customHeight="1" outlineLevel="1">
      <c r="C45" s="3"/>
      <c r="D45" s="20"/>
      <c r="E45" s="18" t="s">
        <v>84</v>
      </c>
      <c r="F45" s="634"/>
    </row>
    <row r="46" spans="1:6" s="19" customFormat="1" ht="15" hidden="1" customHeight="1" outlineLevel="1">
      <c r="C46" s="3"/>
      <c r="D46" s="20"/>
      <c r="E46" s="18" t="s">
        <v>94</v>
      </c>
      <c r="F46" s="634"/>
    </row>
    <row r="47" spans="1:6" s="19" customFormat="1" ht="15" hidden="1" customHeight="1" outlineLevel="1">
      <c r="C47" s="3"/>
      <c r="D47" s="20"/>
      <c r="E47" s="18" t="s">
        <v>86</v>
      </c>
      <c r="F47" s="634"/>
    </row>
    <row r="48" spans="1:6" s="25" customFormat="1" ht="20.149999999999999" customHeight="1" collapsed="1">
      <c r="A48" s="22" t="s">
        <v>181</v>
      </c>
      <c r="D48" s="30"/>
      <c r="E48" s="24"/>
      <c r="F48" s="633"/>
    </row>
    <row r="49" spans="1:6" s="19" customFormat="1" ht="15" hidden="1" customHeight="1" outlineLevel="1">
      <c r="A49" s="3"/>
      <c r="B49" s="3"/>
      <c r="C49" s="3"/>
      <c r="D49" s="513" t="s">
        <v>182</v>
      </c>
      <c r="E49" s="4" t="s">
        <v>1202</v>
      </c>
      <c r="F49" s="632" t="str">
        <f>'2.1'!$B$3</f>
        <v>Dissipativer Gebrauch von Produkten 1994 – 2018 nach Bundesländern</v>
      </c>
    </row>
    <row r="50" spans="1:6" s="19" customFormat="1" ht="15" hidden="1" customHeight="1" outlineLevel="1">
      <c r="A50" s="3"/>
      <c r="B50" s="3"/>
      <c r="C50" s="3"/>
      <c r="D50" s="20"/>
      <c r="E50" s="18" t="s">
        <v>83</v>
      </c>
      <c r="F50" s="634"/>
    </row>
    <row r="51" spans="1:6" s="19" customFormat="1" ht="15" hidden="1" customHeight="1" outlineLevel="1">
      <c r="A51" s="3"/>
      <c r="B51" s="3"/>
      <c r="C51" s="3"/>
      <c r="D51" s="20"/>
      <c r="E51" s="18" t="s">
        <v>84</v>
      </c>
      <c r="F51" s="634"/>
    </row>
    <row r="52" spans="1:6" s="19" customFormat="1" ht="15" hidden="1" customHeight="1" outlineLevel="1">
      <c r="A52" s="3"/>
      <c r="B52" s="3"/>
      <c r="C52" s="3"/>
      <c r="D52" s="20"/>
      <c r="E52" s="18" t="s">
        <v>85</v>
      </c>
      <c r="F52" s="634"/>
    </row>
    <row r="53" spans="1:6" s="19" customFormat="1" ht="15" hidden="1" customHeight="1" outlineLevel="1">
      <c r="A53" s="3"/>
      <c r="B53" s="3"/>
      <c r="C53" s="3"/>
      <c r="D53" s="20"/>
      <c r="E53" s="18" t="s">
        <v>86</v>
      </c>
      <c r="F53" s="634"/>
    </row>
    <row r="54" spans="1:6" s="19" customFormat="1" ht="15" hidden="1" customHeight="1" outlineLevel="1">
      <c r="C54" s="3"/>
      <c r="D54" s="513" t="s">
        <v>183</v>
      </c>
      <c r="E54" s="4" t="s">
        <v>1203</v>
      </c>
      <c r="F54" s="632" t="str">
        <f>'2.2'!$B$3</f>
        <v>Dissipative Verluste 1994 – 2018 nach Bundesländern</v>
      </c>
    </row>
    <row r="55" spans="1:6" s="19" customFormat="1" ht="15" hidden="1" customHeight="1" outlineLevel="1">
      <c r="C55" s="3"/>
      <c r="D55" s="20"/>
      <c r="E55" s="18" t="s">
        <v>92</v>
      </c>
      <c r="F55" s="634"/>
    </row>
    <row r="56" spans="1:6" s="19" customFormat="1" ht="15" hidden="1" customHeight="1" outlineLevel="1">
      <c r="C56" s="3"/>
      <c r="D56" s="20"/>
      <c r="E56" s="18" t="s">
        <v>84</v>
      </c>
      <c r="F56" s="634"/>
    </row>
    <row r="57" spans="1:6" s="19" customFormat="1" ht="15" hidden="1" customHeight="1" outlineLevel="1">
      <c r="C57" s="3"/>
      <c r="D57" s="20"/>
      <c r="E57" s="18" t="s">
        <v>85</v>
      </c>
      <c r="F57" s="634"/>
    </row>
    <row r="58" spans="1:6" s="19" customFormat="1" ht="15" hidden="1" customHeight="1" outlineLevel="1">
      <c r="C58" s="3"/>
      <c r="D58" s="20"/>
      <c r="E58" s="18" t="s">
        <v>86</v>
      </c>
      <c r="F58" s="634"/>
    </row>
    <row r="59" spans="1:6" s="19" customFormat="1" ht="15" hidden="1" customHeight="1" outlineLevel="1">
      <c r="C59" s="3"/>
      <c r="D59" s="513" t="s">
        <v>1440</v>
      </c>
      <c r="E59" s="1029" t="s">
        <v>1441</v>
      </c>
      <c r="F59" s="632" t="str">
        <f>'2.2'!$B$3</f>
        <v>Dissipative Verluste 1994 – 2018 nach Bundesländern</v>
      </c>
    </row>
    <row r="60" spans="1:6" s="19" customFormat="1" ht="15" hidden="1" customHeight="1" outlineLevel="1">
      <c r="C60" s="3"/>
      <c r="D60" s="20"/>
      <c r="E60" s="18" t="s">
        <v>83</v>
      </c>
      <c r="F60" s="634"/>
    </row>
    <row r="61" spans="1:6" s="19" customFormat="1" ht="15" hidden="1" customHeight="1" outlineLevel="1">
      <c r="C61" s="3"/>
      <c r="D61" s="20"/>
      <c r="E61" s="18" t="s">
        <v>84</v>
      </c>
      <c r="F61" s="634"/>
    </row>
    <row r="62" spans="1:6" s="19" customFormat="1" ht="15" hidden="1" customHeight="1" outlineLevel="1">
      <c r="C62" s="3"/>
      <c r="D62" s="20"/>
      <c r="E62" s="18" t="s">
        <v>85</v>
      </c>
      <c r="F62" s="634"/>
    </row>
    <row r="63" spans="1:6" s="19" customFormat="1" ht="15" hidden="1" customHeight="1" outlineLevel="1">
      <c r="C63" s="3"/>
      <c r="D63" s="20"/>
      <c r="E63" s="18" t="s">
        <v>86</v>
      </c>
      <c r="F63" s="634"/>
    </row>
    <row r="64" spans="1:6" s="25" customFormat="1" ht="20.149999999999999" customHeight="1" collapsed="1">
      <c r="A64" s="22" t="s">
        <v>184</v>
      </c>
      <c r="D64" s="30"/>
      <c r="E64" s="24"/>
      <c r="F64" s="633"/>
    </row>
    <row r="65" spans="3:6" s="19" customFormat="1" ht="15" hidden="1" customHeight="1" outlineLevel="1">
      <c r="C65" s="3"/>
      <c r="D65" s="513" t="s">
        <v>58</v>
      </c>
      <c r="E65" s="4" t="s">
        <v>1204</v>
      </c>
      <c r="F65" s="632" t="str">
        <f>'3.1'!$B$3</f>
        <v>Primärenergieverbrauch 1990 – 2018 nach Bundesländern</v>
      </c>
    </row>
    <row r="66" spans="3:6" s="19" customFormat="1" ht="15" hidden="1" customHeight="1" outlineLevel="1">
      <c r="C66" s="3"/>
      <c r="D66" s="20"/>
      <c r="E66" s="18" t="s">
        <v>95</v>
      </c>
      <c r="F66" s="634"/>
    </row>
    <row r="67" spans="3:6" s="19" customFormat="1" ht="15" hidden="1" customHeight="1" outlineLevel="1">
      <c r="C67" s="3"/>
      <c r="D67" s="20"/>
      <c r="E67" s="5" t="s">
        <v>84</v>
      </c>
      <c r="F67" s="634"/>
    </row>
    <row r="68" spans="3:6" s="19" customFormat="1" ht="15" hidden="1" customHeight="1" outlineLevel="1">
      <c r="C68" s="3"/>
      <c r="D68" s="20"/>
      <c r="E68" s="18" t="s">
        <v>93</v>
      </c>
      <c r="F68" s="634"/>
    </row>
    <row r="69" spans="3:6" s="19" customFormat="1" ht="15" hidden="1" customHeight="1" outlineLevel="1">
      <c r="C69" s="3"/>
      <c r="D69" s="20"/>
      <c r="E69" s="18" t="s">
        <v>96</v>
      </c>
      <c r="F69" s="634"/>
    </row>
    <row r="70" spans="3:6" s="19" customFormat="1" ht="15" hidden="1" customHeight="1" outlineLevel="1">
      <c r="C70" s="3"/>
      <c r="D70" s="20"/>
      <c r="E70" s="18" t="s">
        <v>90</v>
      </c>
      <c r="F70" s="634"/>
    </row>
    <row r="71" spans="3:6" s="19" customFormat="1" ht="15" hidden="1" customHeight="1" outlineLevel="1">
      <c r="C71" s="3"/>
      <c r="D71" s="513" t="s">
        <v>4</v>
      </c>
      <c r="E71" s="4" t="s">
        <v>1205</v>
      </c>
      <c r="F71" s="632" t="str">
        <f>LEFT('3.2'!$B$3,39)&amp;RIGHT('3.2'!$B$3,31)</f>
        <v>Primärenergieverbrauch je Einwohner/-in 1990 – 2018 nach Bundesländern</v>
      </c>
    </row>
    <row r="72" spans="3:6" s="19" customFormat="1" ht="15" hidden="1" customHeight="1" outlineLevel="1">
      <c r="C72" s="3"/>
      <c r="D72" s="20"/>
      <c r="E72" s="18" t="s">
        <v>171</v>
      </c>
      <c r="F72" s="634"/>
    </row>
    <row r="73" spans="3:6" s="19" customFormat="1" ht="15" hidden="1" customHeight="1" outlineLevel="1">
      <c r="C73" s="3"/>
      <c r="D73" s="20"/>
      <c r="E73" s="18" t="s">
        <v>93</v>
      </c>
      <c r="F73" s="634"/>
    </row>
    <row r="74" spans="3:6" s="19" customFormat="1" ht="15" hidden="1" customHeight="1" outlineLevel="1">
      <c r="C74" s="3"/>
      <c r="D74" s="20"/>
      <c r="E74" s="18" t="s">
        <v>96</v>
      </c>
      <c r="F74" s="634"/>
    </row>
    <row r="75" spans="3:6" s="19" customFormat="1" ht="27.75" hidden="1" customHeight="1" outlineLevel="1">
      <c r="C75" s="3"/>
      <c r="D75" s="513" t="s">
        <v>5</v>
      </c>
      <c r="E75" s="4" t="s">
        <v>1206</v>
      </c>
      <c r="F75" s="632" t="str">
        <f>'3.3'!$B$3</f>
        <v>Anteil erneuerbarer Energieträger am Primärenergieverbrauch 1990, 1995, 2000 und 2004 – 2018 nach Bundesländern</v>
      </c>
    </row>
    <row r="76" spans="3:6" s="19" customFormat="1" ht="15" hidden="1" customHeight="1" outlineLevel="1">
      <c r="D76" s="20"/>
      <c r="E76" s="18" t="s">
        <v>43</v>
      </c>
      <c r="F76" s="634"/>
    </row>
    <row r="77" spans="3:6" s="19" customFormat="1" ht="15" hidden="1" customHeight="1" outlineLevel="1">
      <c r="D77" s="20"/>
      <c r="E77" s="18" t="s">
        <v>45</v>
      </c>
      <c r="F77" s="634"/>
    </row>
    <row r="78" spans="3:6" s="19" customFormat="1" ht="27" hidden="1" customHeight="1" outlineLevel="1">
      <c r="D78" s="513" t="s">
        <v>6</v>
      </c>
      <c r="E78" s="4" t="s">
        <v>1207</v>
      </c>
      <c r="F78" s="632" t="str">
        <f>'3.4'!$B$3</f>
        <v>Primärenergieverbrauch erneuerbarer Energieträger 1990 – 2018 nach Art der Energieträger und Bundesländern</v>
      </c>
    </row>
    <row r="79" spans="3:6" s="19" customFormat="1" ht="15" hidden="1" customHeight="1" outlineLevel="1">
      <c r="D79" s="20"/>
      <c r="E79" s="18" t="s">
        <v>95</v>
      </c>
      <c r="F79" s="634"/>
    </row>
    <row r="80" spans="3:6" s="19" customFormat="1" ht="15" hidden="1" customHeight="1" outlineLevel="1">
      <c r="D80" s="513" t="s">
        <v>7</v>
      </c>
      <c r="E80" s="18" t="s">
        <v>1281</v>
      </c>
      <c r="F80" s="632" t="str">
        <f>LEFT('3.5'!$B$3,26)&amp;RIGHT('3.5'!$B$3,46)</f>
        <v>Primärenergieproduktivität in jeweiligen Preisen 2017 nach Bundesländern</v>
      </c>
    </row>
    <row r="81" spans="4:6" s="19" customFormat="1" ht="15" hidden="1" customHeight="1" outlineLevel="1">
      <c r="D81" s="20"/>
      <c r="E81" s="18" t="s">
        <v>97</v>
      </c>
      <c r="F81" s="634"/>
    </row>
    <row r="82" spans="4:6" s="19" customFormat="1" ht="15" hidden="1" customHeight="1" outlineLevel="1">
      <c r="D82" s="513" t="s">
        <v>8</v>
      </c>
      <c r="E82" s="4" t="s">
        <v>1208</v>
      </c>
      <c r="F82" s="635" t="str">
        <f>LEFT('3.6'!$B$3,26)&amp;RIGHT('3.6'!$B$3,59)</f>
        <v>Primärenergieproduktivität (preisbereinigt, verkettet) 1991 – 2018 nach Bundesländern</v>
      </c>
    </row>
    <row r="83" spans="4:6" s="19" customFormat="1" ht="15" hidden="1" customHeight="1" outlineLevel="1">
      <c r="D83" s="20"/>
      <c r="E83" s="18" t="s">
        <v>96</v>
      </c>
      <c r="F83" s="634"/>
    </row>
    <row r="84" spans="4:6" s="19" customFormat="1" ht="15" hidden="1" customHeight="1" outlineLevel="1">
      <c r="D84" s="513" t="s">
        <v>9</v>
      </c>
      <c r="E84" s="4" t="s">
        <v>1209</v>
      </c>
      <c r="F84" s="632" t="str">
        <f>'3.7'!$B$3</f>
        <v>Endenergieverbrauch 1990 – 2018 nach Bundesländern</v>
      </c>
    </row>
    <row r="85" spans="4:6" s="19" customFormat="1" ht="15" hidden="1" customHeight="1" outlineLevel="1">
      <c r="D85" s="20"/>
      <c r="E85" s="18" t="s">
        <v>95</v>
      </c>
      <c r="F85" s="634"/>
    </row>
    <row r="86" spans="4:6" s="19" customFormat="1" ht="15" hidden="1" customHeight="1" outlineLevel="1">
      <c r="D86" s="20"/>
      <c r="E86" s="5" t="s">
        <v>84</v>
      </c>
      <c r="F86" s="634"/>
    </row>
    <row r="87" spans="4:6" s="19" customFormat="1" ht="15" hidden="1" customHeight="1" outlineLevel="1">
      <c r="D87" s="20"/>
      <c r="E87" s="18" t="s">
        <v>93</v>
      </c>
      <c r="F87" s="634"/>
    </row>
    <row r="88" spans="4:6" s="19" customFormat="1" ht="15" hidden="1" customHeight="1" outlineLevel="1">
      <c r="D88" s="20"/>
      <c r="E88" s="18" t="s">
        <v>96</v>
      </c>
      <c r="F88" s="634"/>
    </row>
    <row r="89" spans="4:6" s="19" customFormat="1" ht="15" hidden="1" customHeight="1" outlineLevel="1">
      <c r="D89" s="20"/>
      <c r="E89" s="18" t="s">
        <v>90</v>
      </c>
      <c r="F89" s="634"/>
    </row>
    <row r="90" spans="4:6" s="19" customFormat="1" ht="15" hidden="1" customHeight="1" outlineLevel="1">
      <c r="D90" s="513" t="s">
        <v>10</v>
      </c>
      <c r="E90" s="4" t="s">
        <v>1210</v>
      </c>
      <c r="F90" s="632" t="str">
        <f>LEFT('3.8'!$B$3,36)&amp;RIGHT('3.8'!$B$3,31)</f>
        <v>Endenergieverbrauch je Einwohner/-in 1990 – 2018 nach Bundesländern</v>
      </c>
    </row>
    <row r="91" spans="4:6" s="19" customFormat="1" ht="15" hidden="1" customHeight="1" outlineLevel="1">
      <c r="D91" s="20"/>
      <c r="E91" s="18" t="s">
        <v>171</v>
      </c>
      <c r="F91" s="634"/>
    </row>
    <row r="92" spans="4:6" s="19" customFormat="1" ht="15" hidden="1" customHeight="1" outlineLevel="1">
      <c r="D92" s="20"/>
      <c r="E92" s="18" t="s">
        <v>93</v>
      </c>
      <c r="F92" s="634"/>
    </row>
    <row r="93" spans="4:6" s="19" customFormat="1" ht="15" hidden="1" customHeight="1" outlineLevel="1">
      <c r="D93" s="20"/>
      <c r="E93" s="18" t="s">
        <v>96</v>
      </c>
      <c r="F93" s="634"/>
    </row>
    <row r="94" spans="4:6" s="19" customFormat="1" ht="15" hidden="1" customHeight="1" outlineLevel="1">
      <c r="D94" s="513" t="s">
        <v>11</v>
      </c>
      <c r="E94" s="4" t="s">
        <v>1282</v>
      </c>
      <c r="F94" s="632" t="str">
        <f>LEFT('3.9'!$B$3,23)&amp;RIGHT('3.9'!$B$3,46)</f>
        <v>Endenergieproduktivität in jeweiligen Preisen 2017 nach Bundesländern</v>
      </c>
    </row>
    <row r="95" spans="4:6" s="19" customFormat="1" ht="15" hidden="1" customHeight="1" outlineLevel="1">
      <c r="D95" s="20"/>
      <c r="E95" s="18" t="s">
        <v>97</v>
      </c>
      <c r="F95" s="634"/>
    </row>
    <row r="96" spans="4:6" s="19" customFormat="1" ht="12.75" hidden="1" customHeight="1" outlineLevel="1">
      <c r="D96" s="513" t="s">
        <v>12</v>
      </c>
      <c r="E96" s="4" t="s">
        <v>1211</v>
      </c>
      <c r="F96" s="635" t="str">
        <f>LEFT('3.10'!$B$3,23)&amp;RIGHT('3.10'!$B$3,59)</f>
        <v>Endenergieproduktivität (preisbereinigt, verkettet) 1991 – 2018 nach Bundesländern</v>
      </c>
    </row>
    <row r="97" spans="4:6" s="19" customFormat="1" ht="15" hidden="1" customHeight="1" outlineLevel="1">
      <c r="D97" s="20"/>
      <c r="E97" s="18" t="s">
        <v>96</v>
      </c>
      <c r="F97" s="634"/>
    </row>
    <row r="98" spans="4:6" s="19" customFormat="1" ht="15" hidden="1" customHeight="1" outlineLevel="1">
      <c r="D98" s="513" t="s">
        <v>13</v>
      </c>
      <c r="E98" s="1199" t="s">
        <v>1634</v>
      </c>
      <c r="F98" s="634"/>
    </row>
    <row r="99" spans="4:6" s="19" customFormat="1" ht="15" hidden="1" customHeight="1" outlineLevel="1">
      <c r="D99" s="20"/>
      <c r="E99" s="18" t="s">
        <v>95</v>
      </c>
      <c r="F99" s="634"/>
    </row>
    <row r="100" spans="4:6" s="19" customFormat="1" ht="15" hidden="1" customHeight="1" outlineLevel="1">
      <c r="D100" s="20"/>
      <c r="E100" s="18" t="s">
        <v>98</v>
      </c>
      <c r="F100" s="634"/>
    </row>
    <row r="101" spans="4:6" s="19" customFormat="1" ht="15" hidden="1" customHeight="1" outlineLevel="1">
      <c r="D101" s="513" t="s">
        <v>14</v>
      </c>
      <c r="E101" s="1199" t="s">
        <v>1635</v>
      </c>
      <c r="F101" s="634"/>
    </row>
    <row r="102" spans="4:6" s="19" customFormat="1" ht="15" hidden="1" customHeight="1" outlineLevel="1">
      <c r="D102" s="20"/>
      <c r="E102" s="18" t="s">
        <v>171</v>
      </c>
      <c r="F102" s="634"/>
    </row>
    <row r="103" spans="4:6" s="19" customFormat="1" ht="15" hidden="1" customHeight="1" outlineLevel="1">
      <c r="D103" s="20"/>
      <c r="E103" s="18" t="s">
        <v>98</v>
      </c>
      <c r="F103" s="634"/>
    </row>
    <row r="104" spans="4:6" s="19" customFormat="1" ht="27" hidden="1" customHeight="1" outlineLevel="1">
      <c r="D104" s="513" t="s">
        <v>15</v>
      </c>
      <c r="E104" s="4" t="s">
        <v>1354</v>
      </c>
      <c r="F104" s="632" t="str">
        <f>LEFT('3.13'!$B$3,22)&amp;RIGHT('3.13'!$B$3,54)</f>
        <v>Primärenergieverbrauchtschaftszweigen, privaten Haushalten und Bundesländern</v>
      </c>
    </row>
    <row r="105" spans="4:6" s="19" customFormat="1" ht="15" hidden="1" customHeight="1" outlineLevel="1">
      <c r="D105" s="20"/>
      <c r="E105" s="18" t="s">
        <v>95</v>
      </c>
      <c r="F105" s="634"/>
    </row>
    <row r="106" spans="4:6" s="19" customFormat="1" ht="15" hidden="1" customHeight="1" outlineLevel="1">
      <c r="D106" s="513" t="s">
        <v>16</v>
      </c>
      <c r="E106" s="4" t="s">
        <v>162</v>
      </c>
      <c r="F106" s="632" t="str">
        <f>LEFT('3.14'!$C$3,22)&amp;RIGHT('3.14'!$C$3,68)</f>
        <v>Primärenergieverbrauch 2008 nach Wirtschaftszweigen in tiefer Gliederung und Bundesländern</v>
      </c>
    </row>
    <row r="107" spans="4:6" s="19" customFormat="1" ht="15" hidden="1" customHeight="1" outlineLevel="1">
      <c r="D107" s="20"/>
      <c r="E107" s="18" t="s">
        <v>95</v>
      </c>
      <c r="F107" s="634"/>
    </row>
    <row r="108" spans="4:6" s="19" customFormat="1" ht="15" hidden="1" customHeight="1" outlineLevel="1">
      <c r="D108" s="513" t="s">
        <v>17</v>
      </c>
      <c r="E108" s="4" t="s">
        <v>163</v>
      </c>
      <c r="F108" s="632" t="str">
        <f>LEFT('3.15'!$C$3,22)&amp;RIGHT('3.15'!$C$3,68)</f>
        <v>Primärenergieverbrauch 2010 nach Wirtschaftszweigen in tiefer Gliederung und Bundesländern</v>
      </c>
    </row>
    <row r="109" spans="4:6" s="19" customFormat="1" ht="15" hidden="1" customHeight="1" outlineLevel="1">
      <c r="D109" s="20"/>
      <c r="E109" s="18" t="s">
        <v>95</v>
      </c>
      <c r="F109" s="634"/>
    </row>
    <row r="110" spans="4:6" s="19" customFormat="1" ht="15" hidden="1" customHeight="1" outlineLevel="1">
      <c r="D110" s="513" t="s">
        <v>18</v>
      </c>
      <c r="E110" s="4" t="s">
        <v>174</v>
      </c>
      <c r="F110" s="632" t="str">
        <f>LEFT('3.16'!$C$3,22)&amp;RIGHT('3.16'!$C$3,68)</f>
        <v>Primärenergieverbrauch 2012 nach Wirtschaftszweigen in tiefer Gliederung und Bundesländern</v>
      </c>
    </row>
    <row r="111" spans="4:6" s="19" customFormat="1" ht="15" hidden="1" customHeight="1" outlineLevel="1">
      <c r="D111" s="20"/>
      <c r="E111" s="18" t="s">
        <v>95</v>
      </c>
      <c r="F111" s="634"/>
    </row>
    <row r="112" spans="4:6" s="19" customFormat="1" ht="15" hidden="1" customHeight="1" outlineLevel="1">
      <c r="D112" s="513" t="s">
        <v>19</v>
      </c>
      <c r="E112" s="4" t="s">
        <v>164</v>
      </c>
      <c r="F112" s="632" t="str">
        <f>LEFT('3.17'!$C$3,22)&amp;RIGHT('3.17'!$C$3,68)</f>
        <v>Primärenergieverbrauch 2014 nach Wirtschaftszweigen in tiefer Gliederung und Bundesländern</v>
      </c>
    </row>
    <row r="113" spans="2:6" s="19" customFormat="1" ht="15" hidden="1" customHeight="1" outlineLevel="1">
      <c r="D113" s="20"/>
      <c r="E113" s="18" t="s">
        <v>95</v>
      </c>
      <c r="F113" s="634"/>
    </row>
    <row r="114" spans="2:6" s="19" customFormat="1" ht="15" hidden="1" customHeight="1" outlineLevel="1">
      <c r="D114" s="513" t="s">
        <v>20</v>
      </c>
      <c r="E114" s="787" t="s">
        <v>1327</v>
      </c>
      <c r="F114" s="632" t="str">
        <f>LEFT('3.17'!$C$3,22)&amp;RIGHT('3.17'!$C$3,68)</f>
        <v>Primärenergieverbrauch 2014 nach Wirtschaftszweigen in tiefer Gliederung und Bundesländern</v>
      </c>
    </row>
    <row r="115" spans="2:6" s="19" customFormat="1" ht="15" hidden="1" customHeight="1" outlineLevel="1">
      <c r="D115" s="20"/>
      <c r="E115" s="18" t="s">
        <v>95</v>
      </c>
      <c r="F115" s="634"/>
    </row>
    <row r="116" spans="2:6" s="19" customFormat="1" ht="27.75" hidden="1" customHeight="1" outlineLevel="1">
      <c r="D116" s="513" t="s">
        <v>21</v>
      </c>
      <c r="E116" s="4" t="s">
        <v>1329</v>
      </c>
      <c r="F116" s="632" t="str">
        <f>LEFT('3.19'!$B$3,26)&amp;RIGHT('3.19'!$B$3,69)</f>
        <v>Primärenergieproduktivität in jeweiligen Preisen 2016 nach Wirtschaftszweigen und Bundesländern</v>
      </c>
    </row>
    <row r="117" spans="2:6" s="19" customFormat="1" ht="15" hidden="1" customHeight="1" outlineLevel="1">
      <c r="D117" s="20"/>
      <c r="E117" s="18" t="s">
        <v>97</v>
      </c>
      <c r="F117" s="634"/>
    </row>
    <row r="118" spans="2:6" s="19" customFormat="1" ht="27.75" hidden="1" customHeight="1" outlineLevel="1">
      <c r="D118" s="513" t="s">
        <v>22</v>
      </c>
      <c r="E118" s="4" t="s">
        <v>1086</v>
      </c>
      <c r="F118" s="632" t="str">
        <f>LEFT('3.20'!$B$3,26)&amp;RIGHT('3.20'!$B$3,82)</f>
        <v>Primärenergieproduktivität (preisbereinigt, verkettet) 1995 – 2016 nach Wirtschaftszweigen und Bundesländern</v>
      </c>
    </row>
    <row r="119" spans="2:6" s="19" customFormat="1" ht="15" hidden="1" customHeight="1" outlineLevel="1">
      <c r="D119" s="20"/>
      <c r="E119" s="18" t="s">
        <v>98</v>
      </c>
      <c r="F119" s="634"/>
    </row>
    <row r="120" spans="2:6" s="19" customFormat="1" ht="27.75" hidden="1" customHeight="1" outlineLevel="1">
      <c r="B120" s="3"/>
      <c r="C120" s="3"/>
      <c r="D120" s="513" t="s">
        <v>23</v>
      </c>
      <c r="E120" s="4" t="s">
        <v>1212</v>
      </c>
      <c r="F120" s="635" t="str">
        <f>LEFT('3.21'!$B$3,20)&amp;RIGHT('3.21'!$B$3,88)</f>
        <v>Bruttostromerzeugung und Bruttostromerzeugung aus erneuerbaren Energieträgern 2003 – 2018 nach Bundesländern</v>
      </c>
    </row>
    <row r="121" spans="2:6" s="19" customFormat="1" ht="15" hidden="1" customHeight="1" outlineLevel="1">
      <c r="B121" s="3"/>
      <c r="C121" s="3"/>
      <c r="D121" s="20"/>
      <c r="E121" s="18" t="s">
        <v>129</v>
      </c>
      <c r="F121" s="634"/>
    </row>
    <row r="122" spans="2:6" s="19" customFormat="1" ht="15" hidden="1" customHeight="1" outlineLevel="1">
      <c r="B122" s="3"/>
      <c r="C122" s="3"/>
      <c r="D122" s="20"/>
      <c r="E122" s="18" t="s">
        <v>138</v>
      </c>
      <c r="F122" s="634"/>
    </row>
    <row r="123" spans="2:6" s="19" customFormat="1" ht="15" hidden="1" customHeight="1" outlineLevel="1">
      <c r="B123" s="3"/>
      <c r="C123" s="3"/>
      <c r="D123" s="20"/>
      <c r="E123" s="18" t="s">
        <v>130</v>
      </c>
      <c r="F123" s="634"/>
    </row>
    <row r="124" spans="2:6" s="19" customFormat="1" ht="27.75" hidden="1" customHeight="1" outlineLevel="1">
      <c r="B124" s="3"/>
      <c r="C124" s="3"/>
      <c r="D124" s="513" t="s">
        <v>24</v>
      </c>
      <c r="E124" s="4" t="s">
        <v>1213</v>
      </c>
      <c r="F124" s="632" t="str">
        <f>LEFT('3.22'!$B$3,20)&amp;RIGHT('3.22'!$B$3,88)</f>
        <v>Bruttostromerzeugungaus erneuerbaren Energieträgern 2003 – 2018 nach Art der Energieträger und Bundesländern</v>
      </c>
    </row>
    <row r="125" spans="2:6" s="19" customFormat="1" ht="15" hidden="1" customHeight="1" outlineLevel="1">
      <c r="B125" s="3"/>
      <c r="C125" s="3"/>
      <c r="D125" s="20"/>
      <c r="E125" s="18" t="s">
        <v>139</v>
      </c>
      <c r="F125" s="634"/>
    </row>
    <row r="126" spans="2:6" s="19" customFormat="1" ht="27.75" hidden="1" customHeight="1" outlineLevel="1">
      <c r="B126" s="3"/>
      <c r="C126" s="3"/>
      <c r="D126" s="513" t="s">
        <v>1636</v>
      </c>
      <c r="E126" s="4" t="s">
        <v>1214</v>
      </c>
      <c r="F126" s="635" t="str">
        <f>LEFT('3.23'!$B$3,20)&amp;RIGHT('3.23'!$B$3,80)</f>
        <v>Nettostromerzeugung und Stromerzeugung aus Kraft-Wärme-Kopplung (KWK) 2003 – 2018 nach Bundesländern</v>
      </c>
    </row>
    <row r="127" spans="2:6" s="19" customFormat="1" ht="15" hidden="1" customHeight="1" outlineLevel="1">
      <c r="B127" s="3"/>
      <c r="C127" s="3"/>
      <c r="D127" s="20"/>
      <c r="E127" s="18" t="s">
        <v>146</v>
      </c>
      <c r="F127" s="634"/>
    </row>
    <row r="128" spans="2:6" s="19" customFormat="1" ht="15" hidden="1" customHeight="1" outlineLevel="1">
      <c r="B128" s="3"/>
      <c r="C128" s="3"/>
      <c r="D128" s="20"/>
      <c r="E128" s="18" t="s">
        <v>147</v>
      </c>
      <c r="F128" s="634"/>
    </row>
    <row r="129" spans="1:6" s="19" customFormat="1" ht="15" hidden="1" customHeight="1" outlineLevel="1">
      <c r="B129" s="3"/>
      <c r="C129" s="3"/>
      <c r="D129" s="20"/>
      <c r="E129" s="18" t="s">
        <v>140</v>
      </c>
      <c r="F129" s="634"/>
    </row>
    <row r="130" spans="1:6" s="19" customFormat="1" ht="15" hidden="1" customHeight="1" outlineLevel="1">
      <c r="B130" s="3"/>
      <c r="C130" s="3"/>
      <c r="D130" s="513" t="s">
        <v>1637</v>
      </c>
      <c r="E130" s="4" t="s">
        <v>1215</v>
      </c>
      <c r="F130" s="635" t="str">
        <f>'3.24'!$B$3</f>
        <v>Wärmeerzeugung aus Kraft-Wärme-Kopplung (KWK) 2003 – 2018 nach Bundesländern</v>
      </c>
    </row>
    <row r="131" spans="1:6" s="19" customFormat="1" ht="15" hidden="1" customHeight="1" outlineLevel="1">
      <c r="B131" s="3"/>
      <c r="C131" s="3"/>
      <c r="D131" s="20"/>
      <c r="E131" s="18" t="s">
        <v>148</v>
      </c>
      <c r="F131" s="634"/>
    </row>
    <row r="132" spans="1:6" s="19" customFormat="1" ht="15" hidden="1" customHeight="1" outlineLevel="1">
      <c r="B132" s="3"/>
      <c r="C132" s="3"/>
      <c r="D132" s="20"/>
      <c r="E132" s="18" t="s">
        <v>141</v>
      </c>
      <c r="F132" s="634"/>
    </row>
    <row r="133" spans="1:6" s="25" customFormat="1" ht="20.149999999999999" customHeight="1" collapsed="1">
      <c r="A133" s="22" t="s">
        <v>185</v>
      </c>
      <c r="D133" s="30"/>
      <c r="E133" s="24"/>
      <c r="F133" s="633"/>
    </row>
    <row r="134" spans="1:6" s="19" customFormat="1" ht="15" hidden="1" customHeight="1" outlineLevel="1">
      <c r="A134" s="3"/>
      <c r="B134" s="3"/>
      <c r="C134" s="3"/>
      <c r="D134" s="513" t="s">
        <v>66</v>
      </c>
      <c r="E134" s="4" t="s">
        <v>1615</v>
      </c>
      <c r="F134" s="632" t="str">
        <f>'4.1'!$B$3</f>
        <v>Fläche für Siedlung und Verkehr 31. Dezember 2016 – 31. Dezember 2018 nach Bundesländern*)</v>
      </c>
    </row>
    <row r="135" spans="1:6" s="19" customFormat="1" ht="15" hidden="1" customHeight="1" outlineLevel="1">
      <c r="A135" s="3"/>
      <c r="B135" s="3"/>
      <c r="C135" s="3"/>
      <c r="D135" s="20"/>
      <c r="E135" s="18" t="s">
        <v>2</v>
      </c>
      <c r="F135" s="634"/>
    </row>
    <row r="136" spans="1:6" s="19" customFormat="1" ht="15" hidden="1" customHeight="1" outlineLevel="1">
      <c r="A136" s="3"/>
      <c r="B136" s="3"/>
      <c r="C136" s="3"/>
      <c r="D136" s="20"/>
      <c r="E136" s="18" t="s">
        <v>90</v>
      </c>
      <c r="F136" s="632"/>
    </row>
    <row r="137" spans="1:6" s="19" customFormat="1" ht="15" hidden="1" customHeight="1" outlineLevel="1">
      <c r="A137" s="3"/>
      <c r="B137" s="3"/>
      <c r="C137" s="3"/>
      <c r="D137" s="20"/>
      <c r="E137" s="18" t="s">
        <v>106</v>
      </c>
      <c r="F137" s="632"/>
    </row>
    <row r="138" spans="1:6" s="19" customFormat="1" ht="27.75" hidden="1" customHeight="1" outlineLevel="1">
      <c r="A138" s="3"/>
      <c r="B138" s="3"/>
      <c r="C138" s="3"/>
      <c r="D138" s="513" t="s">
        <v>25</v>
      </c>
      <c r="E138" s="4" t="s">
        <v>1285</v>
      </c>
      <c r="F138" s="632" t="str">
        <f>LEFT('4.2'!$B$3,48)&amp;RIGHT('4.2'!$B$3,60)</f>
        <v>Fläche für Siedlung und Verkehr je Einwohner/-in 31. Dezember 2016 – 31. Dezember 2018 nach Bundesländern**)</v>
      </c>
    </row>
    <row r="139" spans="1:6" s="19" customFormat="1" ht="15" hidden="1" customHeight="1" outlineLevel="1">
      <c r="A139" s="3"/>
      <c r="B139" s="3"/>
      <c r="C139" s="3"/>
      <c r="D139" s="20"/>
      <c r="E139" s="18" t="s">
        <v>176</v>
      </c>
      <c r="F139" s="632"/>
    </row>
    <row r="140" spans="1:6" s="19" customFormat="1" ht="15" hidden="1" customHeight="1" outlineLevel="1">
      <c r="A140" s="3"/>
      <c r="B140" s="3"/>
      <c r="C140" s="3"/>
      <c r="D140" s="513" t="s">
        <v>186</v>
      </c>
      <c r="E140" s="4" t="s">
        <v>1286</v>
      </c>
      <c r="F140" s="632" t="str">
        <f>LEFT('4.3'!$B$3,13)&amp;RIGHT('4.3'!$B$3,82)</f>
        <v>Produktivität der Fläche für Siedlung und Verkehr in jeweiligen Preisen 2018 nach Bundesländern</v>
      </c>
    </row>
    <row r="141" spans="1:6" s="19" customFormat="1" ht="15" hidden="1" customHeight="1" outlineLevel="1">
      <c r="D141" s="20"/>
      <c r="E141" s="18" t="s">
        <v>3</v>
      </c>
      <c r="F141" s="634"/>
    </row>
    <row r="142" spans="1:6" s="19" customFormat="1" ht="28.5" hidden="1" customHeight="1" outlineLevel="1">
      <c r="C142" s="3"/>
      <c r="D142" s="513" t="s">
        <v>187</v>
      </c>
      <c r="E142" s="1070" t="s">
        <v>1579</v>
      </c>
      <c r="F142" s="634"/>
    </row>
    <row r="143" spans="1:6" s="19" customFormat="1" ht="15" hidden="1" customHeight="1" outlineLevel="1">
      <c r="D143" s="20"/>
      <c r="E143" s="18" t="s">
        <v>1580</v>
      </c>
      <c r="F143" s="634"/>
    </row>
    <row r="144" spans="1:6" s="19" customFormat="1" ht="15" hidden="1" customHeight="1" outlineLevel="1">
      <c r="D144" s="513" t="s">
        <v>188</v>
      </c>
      <c r="E144" s="4" t="s">
        <v>1287</v>
      </c>
      <c r="F144" s="632" t="str">
        <f>LEFT('4.5'!$B$3,15)&amp;MID('4.5'!$B$3,18,15)&amp;RIGHT('4.5'!$B$3,41)</f>
        <v>Erholungsfläche in Großstädtengesamt 2016 – 2018 nach Bundesländern***)</v>
      </c>
    </row>
    <row r="145" spans="4:6" s="19" customFormat="1" ht="15" hidden="1" customHeight="1" outlineLevel="1">
      <c r="D145" s="20"/>
      <c r="E145" s="18" t="s">
        <v>150</v>
      </c>
      <c r="F145" s="634"/>
    </row>
    <row r="146" spans="4:6" s="19" customFormat="1" ht="15" hidden="1" customHeight="1" outlineLevel="1">
      <c r="D146" s="20"/>
      <c r="E146" s="18" t="s">
        <v>173</v>
      </c>
      <c r="F146" s="634"/>
    </row>
    <row r="147" spans="4:6" s="19" customFormat="1" ht="15" hidden="1" customHeight="1" outlineLevel="1">
      <c r="D147" s="20"/>
      <c r="E147" s="18" t="s">
        <v>165</v>
      </c>
      <c r="F147" s="634"/>
    </row>
    <row r="148" spans="4:6" s="19" customFormat="1" ht="15" hidden="1" customHeight="1" outlineLevel="1">
      <c r="D148" s="20"/>
      <c r="E148" s="18" t="s">
        <v>175</v>
      </c>
      <c r="F148" s="634"/>
    </row>
    <row r="149" spans="4:6" s="19" customFormat="1" ht="15" hidden="1" customHeight="1" outlineLevel="1">
      <c r="D149" s="20"/>
      <c r="E149" s="18" t="s">
        <v>169</v>
      </c>
      <c r="F149" s="634"/>
    </row>
    <row r="150" spans="4:6" s="19" customFormat="1" ht="27.75" hidden="1" customHeight="1" outlineLevel="1">
      <c r="D150" s="513" t="s">
        <v>189</v>
      </c>
      <c r="E150" s="4" t="s">
        <v>1288</v>
      </c>
      <c r="F150" s="632" t="str">
        <f>"Erholungsfläche in Großstädten"&amp;RIGHT('4.6'!$B$3,79)</f>
        <v>Erholungsfläche in Großstädten 100 000 bis unter 200 000 Einwohnern/-innen 2016 – 2018 nach Bundesländern***)</v>
      </c>
    </row>
    <row r="151" spans="4:6" s="19" customFormat="1" ht="15" hidden="1" customHeight="1" outlineLevel="1">
      <c r="D151" s="20"/>
      <c r="E151" s="18" t="s">
        <v>150</v>
      </c>
      <c r="F151" s="634"/>
    </row>
    <row r="152" spans="4:6" s="19" customFormat="1" ht="15" hidden="1" customHeight="1" outlineLevel="1">
      <c r="D152" s="20"/>
      <c r="E152" s="18" t="s">
        <v>173</v>
      </c>
      <c r="F152" s="634"/>
    </row>
    <row r="153" spans="4:6" s="19" customFormat="1" ht="15" hidden="1" customHeight="1" outlineLevel="1">
      <c r="D153" s="20"/>
      <c r="E153" s="18" t="s">
        <v>165</v>
      </c>
      <c r="F153" s="634"/>
    </row>
    <row r="154" spans="4:6" s="19" customFormat="1" ht="15" hidden="1" customHeight="1" outlineLevel="1">
      <c r="D154" s="20"/>
      <c r="E154" s="18" t="s">
        <v>175</v>
      </c>
      <c r="F154" s="634"/>
    </row>
    <row r="155" spans="4:6" s="19" customFormat="1" ht="15" hidden="1" customHeight="1" outlineLevel="1">
      <c r="D155" s="20"/>
      <c r="E155" s="18" t="s">
        <v>169</v>
      </c>
      <c r="F155" s="634"/>
    </row>
    <row r="156" spans="4:6" s="19" customFormat="1" ht="27.75" hidden="1" customHeight="1" outlineLevel="1">
      <c r="D156" s="513" t="s">
        <v>190</v>
      </c>
      <c r="E156" s="18" t="s">
        <v>1289</v>
      </c>
      <c r="F156" s="634" t="str">
        <f>"Erholungsfläche in Großstädten"&amp;RIGHT('4.7'!$B$3,79)</f>
        <v>Erholungsfläche in Großstädten 200 000 bis unter 500 000 Einwohnern/-innen 2016 – 2018 nach Bundesländern***)</v>
      </c>
    </row>
    <row r="157" spans="4:6" s="19" customFormat="1" ht="15" hidden="1" customHeight="1" outlineLevel="1">
      <c r="D157" s="20"/>
      <c r="E157" s="18" t="s">
        <v>150</v>
      </c>
      <c r="F157" s="634"/>
    </row>
    <row r="158" spans="4:6" s="19" customFormat="1" ht="15" hidden="1" customHeight="1" outlineLevel="1">
      <c r="D158" s="20"/>
      <c r="E158" s="18" t="s">
        <v>173</v>
      </c>
      <c r="F158" s="634"/>
    </row>
    <row r="159" spans="4:6" s="19" customFormat="1" ht="15" hidden="1" customHeight="1" outlineLevel="1">
      <c r="D159" s="20"/>
      <c r="E159" s="18" t="s">
        <v>165</v>
      </c>
      <c r="F159" s="634"/>
    </row>
    <row r="160" spans="4:6" s="19" customFormat="1" ht="15" hidden="1" customHeight="1" outlineLevel="1">
      <c r="D160" s="20"/>
      <c r="E160" s="18" t="s">
        <v>175</v>
      </c>
      <c r="F160" s="634"/>
    </row>
    <row r="161" spans="1:6" s="19" customFormat="1" ht="15" hidden="1" customHeight="1" outlineLevel="1">
      <c r="D161" s="20"/>
      <c r="E161" s="18" t="s">
        <v>169</v>
      </c>
      <c r="F161" s="634"/>
    </row>
    <row r="162" spans="1:6" s="19" customFormat="1" ht="27.75" hidden="1" customHeight="1" outlineLevel="1">
      <c r="D162" s="513" t="s">
        <v>191</v>
      </c>
      <c r="E162" s="4" t="s">
        <v>1290</v>
      </c>
      <c r="F162" s="634" t="str">
        <f>"Erholungsfläche in Großstädten"&amp;RIGHT('4.8'!$B$3,70)</f>
        <v>Erholungsfläche in Großstädten 500 000 und mehr Einwohnern/-innen 2016 – 2018 nach Bundesländern***)</v>
      </c>
    </row>
    <row r="163" spans="1:6" s="19" customFormat="1" ht="15" hidden="1" customHeight="1" outlineLevel="1">
      <c r="D163" s="20"/>
      <c r="E163" s="18" t="s">
        <v>150</v>
      </c>
      <c r="F163" s="634"/>
    </row>
    <row r="164" spans="1:6" s="19" customFormat="1" ht="15" hidden="1" customHeight="1" outlineLevel="1">
      <c r="D164" s="20"/>
      <c r="E164" s="18" t="s">
        <v>173</v>
      </c>
      <c r="F164" s="634"/>
    </row>
    <row r="165" spans="1:6" s="19" customFormat="1" ht="15" hidden="1" customHeight="1" outlineLevel="1">
      <c r="D165" s="20"/>
      <c r="E165" s="18" t="s">
        <v>165</v>
      </c>
      <c r="F165" s="634"/>
    </row>
    <row r="166" spans="1:6" s="19" customFormat="1" ht="15" hidden="1" customHeight="1" outlineLevel="1">
      <c r="D166" s="20"/>
      <c r="E166" s="18" t="s">
        <v>175</v>
      </c>
      <c r="F166" s="634"/>
    </row>
    <row r="167" spans="1:6" s="19" customFormat="1" ht="15" hidden="1" customHeight="1" outlineLevel="1">
      <c r="D167" s="20"/>
      <c r="E167" s="18" t="s">
        <v>169</v>
      </c>
      <c r="F167" s="634"/>
    </row>
    <row r="168" spans="1:6" s="19" customFormat="1" ht="13.5" hidden="1" customHeight="1" outlineLevel="1">
      <c r="D168" s="513" t="s">
        <v>192</v>
      </c>
      <c r="E168" s="4" t="s">
        <v>1291</v>
      </c>
      <c r="F168" s="632" t="str">
        <f>'4.9'!$B$3</f>
        <v>Versiegelte Fläche*) 2016 – 2018 nach Bundesländern</v>
      </c>
    </row>
    <row r="169" spans="1:6" s="19" customFormat="1" ht="15" hidden="1" customHeight="1" outlineLevel="1">
      <c r="D169" s="20"/>
      <c r="E169" s="18" t="s">
        <v>2</v>
      </c>
      <c r="F169" s="634"/>
    </row>
    <row r="170" spans="1:6" s="19" customFormat="1" ht="15" hidden="1" customHeight="1" outlineLevel="1">
      <c r="D170" s="20"/>
      <c r="E170" s="18" t="s">
        <v>109</v>
      </c>
      <c r="F170" s="634"/>
    </row>
    <row r="171" spans="1:6" s="19" customFormat="1" ht="15" hidden="1" customHeight="1" outlineLevel="1">
      <c r="D171" s="20"/>
      <c r="E171" s="18" t="s">
        <v>46</v>
      </c>
      <c r="F171" s="634"/>
    </row>
    <row r="172" spans="1:6" s="19" customFormat="1" ht="40.5" hidden="1" customHeight="1" outlineLevel="1">
      <c r="D172" s="513" t="s">
        <v>193</v>
      </c>
      <c r="E172" s="4" t="s">
        <v>1743</v>
      </c>
      <c r="F172" s="632" t="str">
        <f>LEFT('4.10'!$B$3,158)</f>
        <v>Nachhaltigkeitsindikator: Durchschnittliche tägliche Veränderung der Siedlungs- und Verkehrsfläche vom 1. Januar 1993 bis zum 31. Dezember 2018 nach Bundeslän</v>
      </c>
    </row>
    <row r="173" spans="1:6" s="19" customFormat="1" ht="15" hidden="1" customHeight="1" outlineLevel="1">
      <c r="D173" s="20"/>
      <c r="E173" s="18" t="s">
        <v>107</v>
      </c>
      <c r="F173" s="634"/>
    </row>
    <row r="174" spans="1:6" s="19" customFormat="1" ht="27" hidden="1" customHeight="1" outlineLevel="1">
      <c r="D174" s="513" t="s">
        <v>1578</v>
      </c>
      <c r="E174" s="4" t="s">
        <v>1192</v>
      </c>
      <c r="F174" s="632" t="str">
        <f>'4.11'!$B$3</f>
        <v>Landwirtschaftlich genutzte Fläche (LF) insgesamt und LF ökologisch wirtschaftender Betriebe 1999 – 2016 nach Bundesländern</v>
      </c>
    </row>
    <row r="175" spans="1:6" s="19" customFormat="1" ht="15" hidden="1" customHeight="1" outlineLevel="1">
      <c r="A175" s="3"/>
      <c r="B175" s="3"/>
      <c r="C175" s="3"/>
      <c r="D175" s="20"/>
      <c r="E175" s="18" t="s">
        <v>108</v>
      </c>
      <c r="F175" s="634"/>
    </row>
    <row r="176" spans="1:6" s="19" customFormat="1" ht="15" hidden="1" customHeight="1" outlineLevel="1">
      <c r="A176" s="3"/>
      <c r="B176" s="3"/>
      <c r="C176" s="3"/>
      <c r="D176" s="20"/>
      <c r="E176" s="18" t="s">
        <v>110</v>
      </c>
      <c r="F176" s="634"/>
    </row>
    <row r="177" spans="1:6" s="19" customFormat="1" ht="15" hidden="1" customHeight="1" outlineLevel="1">
      <c r="A177" s="3"/>
      <c r="B177" s="3"/>
      <c r="C177" s="3"/>
      <c r="D177" s="20"/>
      <c r="E177" s="18" t="s">
        <v>86</v>
      </c>
      <c r="F177" s="634"/>
    </row>
    <row r="178" spans="1:6" s="19" customFormat="1" ht="15" hidden="1" customHeight="1" outlineLevel="1">
      <c r="A178" s="3"/>
      <c r="B178" s="3"/>
      <c r="C178" s="3"/>
      <c r="D178" s="20"/>
      <c r="E178" s="18" t="s">
        <v>111</v>
      </c>
      <c r="F178" s="634"/>
    </row>
    <row r="179" spans="1:6" s="25" customFormat="1" ht="20.149999999999999" customHeight="1" collapsed="1">
      <c r="A179" s="22" t="s">
        <v>195</v>
      </c>
      <c r="D179" s="30"/>
      <c r="E179" s="24"/>
      <c r="F179" s="633"/>
    </row>
    <row r="180" spans="1:6" s="19" customFormat="1" ht="15" hidden="1" customHeight="1" outlineLevel="1">
      <c r="C180" s="3"/>
      <c r="D180" s="513" t="s">
        <v>67</v>
      </c>
      <c r="E180" s="4" t="s">
        <v>1306</v>
      </c>
      <c r="F180" s="632" t="str">
        <f>LEFT('5.1'!$B$3,28)&amp;RIGHT('5.1'!$B$3,31)</f>
        <v>Treibhausgasemissionen (THG) 1990 – 2017 nach Bundesländern</v>
      </c>
    </row>
    <row r="181" spans="1:6" s="19" customFormat="1" ht="15" hidden="1" customHeight="1" outlineLevel="1">
      <c r="C181" s="3"/>
      <c r="D181" s="20"/>
      <c r="E181" s="18" t="s">
        <v>61</v>
      </c>
      <c r="F181" s="632"/>
    </row>
    <row r="182" spans="1:6" s="19" customFormat="1" ht="15" hidden="1" customHeight="1" outlineLevel="1">
      <c r="C182" s="3"/>
      <c r="D182" s="20"/>
      <c r="E182" s="18" t="s">
        <v>93</v>
      </c>
      <c r="F182" s="634"/>
    </row>
    <row r="183" spans="1:6" s="19" customFormat="1" ht="15" hidden="1" customHeight="1" outlineLevel="1">
      <c r="C183" s="3"/>
      <c r="D183" s="20"/>
      <c r="E183" s="18" t="s">
        <v>90</v>
      </c>
      <c r="F183" s="634"/>
    </row>
    <row r="184" spans="1:6" s="19" customFormat="1" ht="15" hidden="1" customHeight="1" outlineLevel="1">
      <c r="C184" s="3"/>
      <c r="D184" s="513" t="s">
        <v>26</v>
      </c>
      <c r="E184" s="4" t="s">
        <v>1307</v>
      </c>
      <c r="F184" s="632" t="str">
        <f>LEFT('5.2'!$B$3,22)&amp;MID('5.2'!$B$3,25,17)&amp;RIGHT('5.2'!$B$3,31)</f>
        <v>Treibhausgasemissionen je Einwohner/-in 1990 – 2017 nach Bundesländern</v>
      </c>
    </row>
    <row r="185" spans="1:6" s="19" customFormat="1" ht="14.15" hidden="1" customHeight="1" outlineLevel="1">
      <c r="C185" s="3"/>
      <c r="D185" s="20"/>
      <c r="E185" s="18" t="s">
        <v>177</v>
      </c>
      <c r="F185" s="632"/>
    </row>
    <row r="186" spans="1:6" s="19" customFormat="1" ht="15" hidden="1" customHeight="1" outlineLevel="1">
      <c r="C186" s="3"/>
      <c r="D186" s="20"/>
      <c r="E186" s="18" t="s">
        <v>93</v>
      </c>
      <c r="F186" s="634"/>
    </row>
    <row r="187" spans="1:6" s="19" customFormat="1" ht="28" hidden="1" customHeight="1" outlineLevel="1">
      <c r="C187" s="3"/>
      <c r="D187" s="513" t="s">
        <v>27</v>
      </c>
      <c r="E187" s="4" t="s">
        <v>1308</v>
      </c>
      <c r="F187" s="635" t="str">
        <f>LEFT('5.3'!$B$3,61)&amp;RIGHT('5.3'!$B$3,31)</f>
        <v>Energiebedingte CO2-Emissionen aus dem Primärenergieverbrauch 1990 – 2018 nach Bundesländern</v>
      </c>
    </row>
    <row r="188" spans="1:6" s="19" customFormat="1" ht="15" hidden="1" customHeight="1" outlineLevel="1">
      <c r="C188" s="3"/>
      <c r="D188" s="20"/>
      <c r="E188" s="18" t="s">
        <v>83</v>
      </c>
      <c r="F188" s="632"/>
    </row>
    <row r="189" spans="1:6" s="19" customFormat="1" ht="15" hidden="1" customHeight="1" outlineLevel="1">
      <c r="C189" s="3"/>
      <c r="D189" s="20"/>
      <c r="E189" s="18" t="s">
        <v>93</v>
      </c>
      <c r="F189" s="634"/>
    </row>
    <row r="190" spans="1:6" s="19" customFormat="1" ht="15" hidden="1" customHeight="1" outlineLevel="1">
      <c r="D190" s="20"/>
      <c r="E190" s="18" t="s">
        <v>96</v>
      </c>
      <c r="F190" s="634"/>
    </row>
    <row r="191" spans="1:6" s="19" customFormat="1" ht="15" hidden="1" customHeight="1" outlineLevel="1">
      <c r="D191" s="20"/>
      <c r="E191" s="18" t="s">
        <v>90</v>
      </c>
      <c r="F191" s="634"/>
    </row>
    <row r="192" spans="1:6" s="19" customFormat="1" ht="15" hidden="1" customHeight="1" outlineLevel="1">
      <c r="D192" s="513" t="s">
        <v>28</v>
      </c>
      <c r="E192" s="4" t="s">
        <v>1331</v>
      </c>
      <c r="F192" s="632" t="str">
        <f>LEFT('5.4'!$B$3,26)&amp;RIGHT('5.4'!$B$3,77)</f>
        <v>CO2-Intensität*) in jeweilCO2-Intensität*) in jeweiligen Preisen 2017 nach Bundesländern</v>
      </c>
    </row>
    <row r="193" spans="4:6" s="19" customFormat="1" ht="15" hidden="1" customHeight="1" outlineLevel="1">
      <c r="D193" s="20"/>
      <c r="E193" s="18" t="s">
        <v>100</v>
      </c>
      <c r="F193" s="634"/>
    </row>
    <row r="194" spans="4:6" s="19" customFormat="1" ht="15" hidden="1" customHeight="1" outlineLevel="1">
      <c r="D194" s="513" t="s">
        <v>29</v>
      </c>
      <c r="E194" s="4" t="s">
        <v>1332</v>
      </c>
      <c r="F194" s="635" t="str">
        <f>LEFT('5.5'!$B$3,26)&amp;RIGHT('5.5'!$B$3,90)</f>
        <v>CO2-Intensität*) (preisberCO2-Intensität*) (preisbereinigt, verkettet) 1991 – 2018 nach Bundesländern</v>
      </c>
    </row>
    <row r="195" spans="4:6" s="19" customFormat="1" ht="15" hidden="1" customHeight="1" outlineLevel="1">
      <c r="D195" s="20"/>
      <c r="E195" s="18" t="s">
        <v>96</v>
      </c>
      <c r="F195" s="634"/>
    </row>
    <row r="196" spans="4:6" s="19" customFormat="1" ht="27.75" hidden="1" customHeight="1" outlineLevel="1">
      <c r="D196" s="513" t="s">
        <v>31</v>
      </c>
      <c r="E196" s="4" t="s">
        <v>1309</v>
      </c>
      <c r="F196" s="635" t="str">
        <f>LEFT('5.6'!$B$3,61)&amp;MID('5.6'!$B$3,64,13)&amp;RIGHT('5.6'!$B$3,31)</f>
        <v>Energiebedingte CO2-Emissionen aus dem Primärenergieverbrauch je Einwohner 1990 – 2018 nach Bundesländern</v>
      </c>
    </row>
    <row r="197" spans="4:6" s="19" customFormat="1" ht="15" hidden="1" customHeight="1" outlineLevel="1">
      <c r="D197" s="20"/>
      <c r="E197" s="18" t="s">
        <v>172</v>
      </c>
      <c r="F197" s="632"/>
    </row>
    <row r="198" spans="4:6" s="19" customFormat="1" ht="15" hidden="1" customHeight="1" outlineLevel="1">
      <c r="D198" s="20"/>
      <c r="E198" s="18" t="s">
        <v>93</v>
      </c>
      <c r="F198" s="634"/>
    </row>
    <row r="199" spans="4:6" s="19" customFormat="1" ht="15" hidden="1" customHeight="1" outlineLevel="1">
      <c r="D199" s="20"/>
      <c r="E199" s="18" t="s">
        <v>96</v>
      </c>
      <c r="F199" s="634"/>
    </row>
    <row r="200" spans="4:6" s="19" customFormat="1" ht="27.75" hidden="1" customHeight="1" outlineLevel="1">
      <c r="D200" s="513" t="s">
        <v>132</v>
      </c>
      <c r="E200" s="4" t="s">
        <v>1310</v>
      </c>
      <c r="F200" s="635" t="str">
        <f>'5.7'!$B$3</f>
        <v>Energiebedingte CO2-Emissionen aus dem Primärenergieverbrauch*) im Verkehr 1990 – 2018 nach Bundesländern</v>
      </c>
    </row>
    <row r="201" spans="4:6" s="19" customFormat="1" ht="15" hidden="1" customHeight="1" outlineLevel="1">
      <c r="D201" s="20"/>
      <c r="E201" s="18" t="s">
        <v>87</v>
      </c>
      <c r="F201" s="632"/>
    </row>
    <row r="202" spans="4:6" s="19" customFormat="1" ht="15" hidden="1" customHeight="1" outlineLevel="1">
      <c r="D202" s="20"/>
      <c r="E202" s="18" t="s">
        <v>101</v>
      </c>
      <c r="F202" s="634"/>
    </row>
    <row r="203" spans="4:6" s="19" customFormat="1" ht="15" hidden="1" customHeight="1" outlineLevel="1">
      <c r="D203" s="20"/>
      <c r="E203" s="18" t="s">
        <v>102</v>
      </c>
      <c r="F203" s="634"/>
    </row>
    <row r="204" spans="4:6" s="19" customFormat="1" ht="15" hidden="1" customHeight="1" outlineLevel="1">
      <c r="D204" s="20"/>
      <c r="E204" s="18" t="s">
        <v>116</v>
      </c>
      <c r="F204" s="634"/>
    </row>
    <row r="205" spans="4:6" s="19" customFormat="1" ht="15" hidden="1" customHeight="1" outlineLevel="1">
      <c r="D205" s="20"/>
      <c r="E205" s="18" t="s">
        <v>103</v>
      </c>
      <c r="F205" s="634"/>
    </row>
    <row r="206" spans="4:6" s="19" customFormat="1" ht="15" hidden="1" customHeight="1" outlineLevel="1">
      <c r="D206" s="20"/>
      <c r="E206" s="18" t="s">
        <v>117</v>
      </c>
      <c r="F206" s="634"/>
    </row>
    <row r="207" spans="4:6" s="19" customFormat="1" ht="15" hidden="1" customHeight="1" outlineLevel="1">
      <c r="D207" s="513" t="s">
        <v>196</v>
      </c>
      <c r="E207" s="4" t="s">
        <v>1311</v>
      </c>
      <c r="F207" s="635" t="str">
        <f>'5.8'!$B$3</f>
        <v>Prozessbedingte CO2-Emissionen*) 1990 – 2018 nach Bundesländern</v>
      </c>
    </row>
    <row r="208" spans="4:6" s="19" customFormat="1" ht="15" hidden="1" customHeight="1" outlineLevel="1">
      <c r="D208" s="20"/>
      <c r="E208" s="18" t="s">
        <v>83</v>
      </c>
      <c r="F208" s="632"/>
    </row>
    <row r="209" spans="4:6" s="19" customFormat="1" ht="15" hidden="1" customHeight="1" outlineLevel="1">
      <c r="D209" s="513" t="s">
        <v>197</v>
      </c>
      <c r="E209" s="13" t="s">
        <v>151</v>
      </c>
      <c r="F209" s="632" t="str">
        <f>'5.9'!$B$3</f>
        <v>CO2-Emissionen 1990 nach Sektoren und Bundesländern</v>
      </c>
    </row>
    <row r="210" spans="4:6" s="19" customFormat="1" ht="15" hidden="1" customHeight="1" outlineLevel="1">
      <c r="D210" s="20"/>
      <c r="E210" s="18" t="s">
        <v>83</v>
      </c>
      <c r="F210" s="632"/>
    </row>
    <row r="211" spans="4:6" s="19" customFormat="1" ht="15" hidden="1" customHeight="1" outlineLevel="1">
      <c r="D211" s="20"/>
      <c r="E211" s="18" t="s">
        <v>172</v>
      </c>
      <c r="F211" s="632"/>
    </row>
    <row r="212" spans="4:6" s="19" customFormat="1" ht="15" hidden="1" customHeight="1" outlineLevel="1">
      <c r="D212" s="20"/>
      <c r="E212" s="18" t="s">
        <v>99</v>
      </c>
      <c r="F212" s="632"/>
    </row>
    <row r="213" spans="4:6" s="19" customFormat="1" ht="15" hidden="1" customHeight="1" outlineLevel="1">
      <c r="D213" s="513" t="s">
        <v>198</v>
      </c>
      <c r="E213" s="13" t="s">
        <v>152</v>
      </c>
      <c r="F213" s="632" t="str">
        <f>'5.10'!$B$3</f>
        <v>CO2-Emissionen 1995 nach Sektoren und Bundesländern</v>
      </c>
    </row>
    <row r="214" spans="4:6" s="19" customFormat="1" ht="15" hidden="1" customHeight="1" outlineLevel="1">
      <c r="D214" s="20"/>
      <c r="E214" s="18" t="s">
        <v>83</v>
      </c>
      <c r="F214" s="632"/>
    </row>
    <row r="215" spans="4:6" s="19" customFormat="1" ht="15" hidden="1" customHeight="1" outlineLevel="1">
      <c r="D215" s="20"/>
      <c r="E215" s="18" t="s">
        <v>172</v>
      </c>
      <c r="F215" s="632"/>
    </row>
    <row r="216" spans="4:6" s="19" customFormat="1" ht="15" hidden="1" customHeight="1" outlineLevel="1">
      <c r="D216" s="20"/>
      <c r="E216" s="18" t="s">
        <v>99</v>
      </c>
      <c r="F216" s="632"/>
    </row>
    <row r="217" spans="4:6" s="19" customFormat="1" ht="15" hidden="1" customHeight="1" outlineLevel="1">
      <c r="D217" s="513" t="s">
        <v>199</v>
      </c>
      <c r="E217" s="13" t="s">
        <v>153</v>
      </c>
      <c r="F217" s="632" t="str">
        <f>'5.11'!$B$3</f>
        <v>CO2-Emissionen 2000 nach Sektoren und Bundesländern</v>
      </c>
    </row>
    <row r="218" spans="4:6" s="19" customFormat="1" ht="15" hidden="1" customHeight="1" outlineLevel="1">
      <c r="D218" s="20"/>
      <c r="E218" s="18" t="s">
        <v>83</v>
      </c>
      <c r="F218" s="632"/>
    </row>
    <row r="219" spans="4:6" s="19" customFormat="1" ht="15" hidden="1" customHeight="1" outlineLevel="1">
      <c r="D219" s="20"/>
      <c r="E219" s="18" t="s">
        <v>172</v>
      </c>
      <c r="F219" s="632"/>
    </row>
    <row r="220" spans="4:6" s="19" customFormat="1" ht="15" hidden="1" customHeight="1" outlineLevel="1">
      <c r="D220" s="20"/>
      <c r="E220" s="18" t="s">
        <v>99</v>
      </c>
      <c r="F220" s="632"/>
    </row>
    <row r="221" spans="4:6" s="19" customFormat="1" ht="15" hidden="1" customHeight="1" outlineLevel="1">
      <c r="D221" s="513" t="s">
        <v>200</v>
      </c>
      <c r="E221" s="13" t="s">
        <v>154</v>
      </c>
      <c r="F221" s="632" t="str">
        <f>'5.12'!$B$3</f>
        <v>CO2-Emissionen 2005 nach Sektoren und Bundesländern</v>
      </c>
    </row>
    <row r="222" spans="4:6" s="19" customFormat="1" ht="15" hidden="1" customHeight="1" outlineLevel="1">
      <c r="D222" s="20"/>
      <c r="E222" s="18" t="s">
        <v>83</v>
      </c>
      <c r="F222" s="632"/>
    </row>
    <row r="223" spans="4:6" s="19" customFormat="1" ht="15" hidden="1" customHeight="1" outlineLevel="1">
      <c r="D223" s="20"/>
      <c r="E223" s="18" t="s">
        <v>172</v>
      </c>
      <c r="F223" s="632"/>
    </row>
    <row r="224" spans="4:6" s="19" customFormat="1" ht="15" hidden="1" customHeight="1" outlineLevel="1">
      <c r="D224" s="20"/>
      <c r="E224" s="18" t="s">
        <v>99</v>
      </c>
      <c r="F224" s="632"/>
    </row>
    <row r="225" spans="4:6" s="19" customFormat="1" ht="15" hidden="1" customHeight="1" outlineLevel="1">
      <c r="D225" s="513" t="s">
        <v>201</v>
      </c>
      <c r="E225" s="13" t="s">
        <v>155</v>
      </c>
      <c r="F225" s="632" t="str">
        <f>'5.13'!$B$3</f>
        <v>CO2-Emissionen 2010 nach Sektoren und Bundesländern</v>
      </c>
    </row>
    <row r="226" spans="4:6" s="19" customFormat="1" ht="15" hidden="1" customHeight="1" outlineLevel="1">
      <c r="D226" s="20"/>
      <c r="E226" s="18" t="s">
        <v>83</v>
      </c>
      <c r="F226" s="632"/>
    </row>
    <row r="227" spans="4:6" s="19" customFormat="1" ht="15" hidden="1" customHeight="1" outlineLevel="1">
      <c r="D227" s="20"/>
      <c r="E227" s="18" t="s">
        <v>172</v>
      </c>
      <c r="F227" s="632"/>
    </row>
    <row r="228" spans="4:6" s="19" customFormat="1" ht="15" hidden="1" customHeight="1" outlineLevel="1">
      <c r="D228" s="20"/>
      <c r="E228" s="18" t="s">
        <v>99</v>
      </c>
      <c r="F228" s="632"/>
    </row>
    <row r="229" spans="4:6" s="19" customFormat="1" ht="15" hidden="1" customHeight="1" outlineLevel="1">
      <c r="D229" s="513" t="s">
        <v>202</v>
      </c>
      <c r="E229" s="13" t="s">
        <v>156</v>
      </c>
      <c r="F229" s="632" t="str">
        <f>'5.14'!$B$3</f>
        <v>CO2-Emissionen 2011 nach Sektoren und Bundesländern</v>
      </c>
    </row>
    <row r="230" spans="4:6" s="19" customFormat="1" ht="15" hidden="1" customHeight="1" outlineLevel="1">
      <c r="D230" s="20"/>
      <c r="E230" s="18" t="s">
        <v>83</v>
      </c>
      <c r="F230" s="632"/>
    </row>
    <row r="231" spans="4:6" s="19" customFormat="1" ht="15" hidden="1" customHeight="1" outlineLevel="1">
      <c r="D231" s="20"/>
      <c r="E231" s="18" t="s">
        <v>172</v>
      </c>
      <c r="F231" s="632"/>
    </row>
    <row r="232" spans="4:6" s="19" customFormat="1" ht="15" hidden="1" customHeight="1" outlineLevel="1">
      <c r="D232" s="20"/>
      <c r="E232" s="18" t="s">
        <v>99</v>
      </c>
      <c r="F232" s="632"/>
    </row>
    <row r="233" spans="4:6" s="19" customFormat="1" ht="15" hidden="1" customHeight="1" outlineLevel="1">
      <c r="D233" s="513" t="s">
        <v>203</v>
      </c>
      <c r="E233" s="13" t="s">
        <v>157</v>
      </c>
      <c r="F233" s="632" t="str">
        <f>'5.15'!$B$3</f>
        <v>CO2-Emissionen 2012 nach Sektoren und Bundesländern</v>
      </c>
    </row>
    <row r="234" spans="4:6" s="19" customFormat="1" ht="15" hidden="1" customHeight="1" outlineLevel="1">
      <c r="D234" s="20"/>
      <c r="E234" s="18" t="s">
        <v>83</v>
      </c>
      <c r="F234" s="632"/>
    </row>
    <row r="235" spans="4:6" s="19" customFormat="1" ht="15" hidden="1" customHeight="1" outlineLevel="1">
      <c r="D235" s="20"/>
      <c r="E235" s="18" t="s">
        <v>172</v>
      </c>
      <c r="F235" s="632"/>
    </row>
    <row r="236" spans="4:6" s="19" customFormat="1" ht="15" hidden="1" customHeight="1" outlineLevel="1">
      <c r="D236" s="20"/>
      <c r="E236" s="18" t="s">
        <v>99</v>
      </c>
      <c r="F236" s="632"/>
    </row>
    <row r="237" spans="4:6" s="19" customFormat="1" ht="15" hidden="1" customHeight="1" outlineLevel="1">
      <c r="D237" s="513" t="s">
        <v>204</v>
      </c>
      <c r="E237" s="13" t="s">
        <v>158</v>
      </c>
      <c r="F237" s="632" t="str">
        <f>'5.16'!$B$3</f>
        <v>CO2-Emissionen 2013 nach Sektoren und Bundesländern</v>
      </c>
    </row>
    <row r="238" spans="4:6" s="19" customFormat="1" ht="15" hidden="1" customHeight="1" outlineLevel="1">
      <c r="D238" s="20"/>
      <c r="E238" s="18" t="s">
        <v>83</v>
      </c>
      <c r="F238" s="632"/>
    </row>
    <row r="239" spans="4:6" s="19" customFormat="1" ht="15" hidden="1" customHeight="1" outlineLevel="1">
      <c r="D239" s="20"/>
      <c r="E239" s="18" t="s">
        <v>172</v>
      </c>
      <c r="F239" s="632"/>
    </row>
    <row r="240" spans="4:6" s="19" customFormat="1" ht="15" hidden="1" customHeight="1" outlineLevel="1">
      <c r="D240" s="20"/>
      <c r="E240" s="18" t="s">
        <v>99</v>
      </c>
      <c r="F240" s="632"/>
    </row>
    <row r="241" spans="4:6" s="19" customFormat="1" ht="15" hidden="1" customHeight="1" outlineLevel="1">
      <c r="D241" s="513" t="s">
        <v>205</v>
      </c>
      <c r="E241" s="13" t="s">
        <v>159</v>
      </c>
      <c r="F241" s="632" t="str">
        <f>'5.17'!$B$3</f>
        <v>CO2-Emissionen 2014 nach Sektoren und Bundesländern</v>
      </c>
    </row>
    <row r="242" spans="4:6" s="19" customFormat="1" ht="15" hidden="1" customHeight="1" outlineLevel="1">
      <c r="D242" s="20"/>
      <c r="E242" s="18" t="s">
        <v>83</v>
      </c>
      <c r="F242" s="632"/>
    </row>
    <row r="243" spans="4:6" s="19" customFormat="1" ht="15" hidden="1" customHeight="1" outlineLevel="1">
      <c r="D243" s="20"/>
      <c r="E243" s="18" t="s">
        <v>172</v>
      </c>
      <c r="F243" s="632"/>
    </row>
    <row r="244" spans="4:6" s="19" customFormat="1" ht="15" hidden="1" customHeight="1" outlineLevel="1">
      <c r="D244" s="20"/>
      <c r="E244" s="18" t="s">
        <v>99</v>
      </c>
      <c r="F244" s="632"/>
    </row>
    <row r="245" spans="4:6" s="19" customFormat="1" ht="15" hidden="1" customHeight="1" outlineLevel="1">
      <c r="D245" s="513" t="s">
        <v>206</v>
      </c>
      <c r="E245" s="4" t="s">
        <v>160</v>
      </c>
      <c r="F245" s="632" t="str">
        <f>'5.18'!$B$3</f>
        <v>CO2-Emissionen 2015 nach Sektoren und Bundesländern</v>
      </c>
    </row>
    <row r="246" spans="4:6" s="19" customFormat="1" ht="15" hidden="1" customHeight="1" outlineLevel="1">
      <c r="D246" s="20"/>
      <c r="E246" s="18" t="s">
        <v>83</v>
      </c>
      <c r="F246" s="632"/>
    </row>
    <row r="247" spans="4:6" s="19" customFormat="1" ht="15" hidden="1" customHeight="1" outlineLevel="1">
      <c r="D247" s="20"/>
      <c r="E247" s="18" t="s">
        <v>172</v>
      </c>
      <c r="F247" s="632"/>
    </row>
    <row r="248" spans="4:6" s="19" customFormat="1" ht="15" hidden="1" customHeight="1" outlineLevel="1">
      <c r="D248" s="20"/>
      <c r="E248" s="18" t="s">
        <v>99</v>
      </c>
      <c r="F248" s="632"/>
    </row>
    <row r="249" spans="4:6" s="19" customFormat="1" ht="15" hidden="1" customHeight="1" outlineLevel="1">
      <c r="D249" s="513" t="s">
        <v>207</v>
      </c>
      <c r="E249" s="683" t="s">
        <v>161</v>
      </c>
      <c r="F249" s="632" t="str">
        <f>'5.19'!$B$3</f>
        <v>CO2-Emissionen 2016 nach Sektoren und Bundesländern</v>
      </c>
    </row>
    <row r="250" spans="4:6" s="19" customFormat="1" ht="15" hidden="1" customHeight="1" outlineLevel="1">
      <c r="D250" s="20"/>
      <c r="E250" s="18" t="s">
        <v>83</v>
      </c>
      <c r="F250" s="632"/>
    </row>
    <row r="251" spans="4:6" s="19" customFormat="1" ht="15" hidden="1" customHeight="1" outlineLevel="1">
      <c r="D251" s="20"/>
      <c r="E251" s="18" t="s">
        <v>172</v>
      </c>
      <c r="F251" s="632"/>
    </row>
    <row r="252" spans="4:6" s="19" customFormat="1" ht="15" hidden="1" customHeight="1" outlineLevel="1">
      <c r="D252" s="20"/>
      <c r="E252" s="18" t="s">
        <v>99</v>
      </c>
      <c r="F252" s="634"/>
    </row>
    <row r="253" spans="4:6" s="19" customFormat="1" ht="15" hidden="1" customHeight="1" outlineLevel="1">
      <c r="D253" s="513" t="s">
        <v>208</v>
      </c>
      <c r="E253" s="4" t="s">
        <v>1176</v>
      </c>
      <c r="F253" s="632" t="str">
        <f>'5.20'!$B$3</f>
        <v>CO2-Emissionen 2017 nach Sektoren und Bundesländern</v>
      </c>
    </row>
    <row r="254" spans="4:6" s="19" customFormat="1" ht="15" hidden="1" customHeight="1" outlineLevel="1">
      <c r="D254" s="20"/>
      <c r="E254" s="18" t="s">
        <v>83</v>
      </c>
      <c r="F254" s="632"/>
    </row>
    <row r="255" spans="4:6" s="19" customFormat="1" ht="15" hidden="1" customHeight="1" outlineLevel="1">
      <c r="D255" s="20"/>
      <c r="E255" s="18" t="s">
        <v>172</v>
      </c>
      <c r="F255" s="632"/>
    </row>
    <row r="256" spans="4:6" s="19" customFormat="1" ht="15" hidden="1" customHeight="1" outlineLevel="1">
      <c r="D256" s="20"/>
      <c r="E256" s="18" t="s">
        <v>99</v>
      </c>
      <c r="F256" s="634"/>
    </row>
    <row r="257" spans="4:6" s="19" customFormat="1" ht="15" hidden="1" customHeight="1" outlineLevel="1">
      <c r="D257" s="513" t="s">
        <v>209</v>
      </c>
      <c r="E257" s="776" t="s">
        <v>1316</v>
      </c>
      <c r="F257" s="632" t="str">
        <f>'5.20'!$B$3</f>
        <v>CO2-Emissionen 2017 nach Sektoren und Bundesländern</v>
      </c>
    </row>
    <row r="258" spans="4:6" s="19" customFormat="1" ht="15" hidden="1" customHeight="1" outlineLevel="1">
      <c r="D258" s="20"/>
      <c r="E258" s="18" t="s">
        <v>83</v>
      </c>
      <c r="F258" s="632"/>
    </row>
    <row r="259" spans="4:6" s="19" customFormat="1" ht="15" hidden="1" customHeight="1" outlineLevel="1">
      <c r="D259" s="20"/>
      <c r="E259" s="18" t="s">
        <v>172</v>
      </c>
      <c r="F259" s="632"/>
    </row>
    <row r="260" spans="4:6" s="19" customFormat="1" ht="15" hidden="1" customHeight="1" outlineLevel="1">
      <c r="D260" s="20"/>
      <c r="E260" s="18" t="s">
        <v>99</v>
      </c>
      <c r="F260" s="634"/>
    </row>
    <row r="261" spans="4:6" s="19" customFormat="1" ht="15" hidden="1" customHeight="1" outlineLevel="1">
      <c r="D261" s="513" t="s">
        <v>210</v>
      </c>
      <c r="E261" s="793" t="s">
        <v>1684</v>
      </c>
      <c r="F261" s="632" t="str">
        <f>'5.20'!$B$3</f>
        <v>CO2-Emissionen 2017 nach Sektoren und Bundesländern</v>
      </c>
    </row>
    <row r="262" spans="4:6" s="19" customFormat="1" ht="15" hidden="1" customHeight="1" outlineLevel="1">
      <c r="D262" s="20"/>
      <c r="E262" s="18" t="s">
        <v>83</v>
      </c>
      <c r="F262" s="632"/>
    </row>
    <row r="263" spans="4:6" s="19" customFormat="1" ht="28.5" hidden="1" customHeight="1" outlineLevel="1">
      <c r="D263" s="513" t="s">
        <v>211</v>
      </c>
      <c r="E263" s="4" t="s">
        <v>1338</v>
      </c>
      <c r="F263" s="632" t="str">
        <f>LEFT('5.23'!$C$3,14)&amp;RIGHT('5.23'!$C$3,68)</f>
        <v>Energiebedingt 2008 nach Wirtschaftszweigen in tiefer Gliederung und Bundesländern</v>
      </c>
    </row>
    <row r="264" spans="4:6" s="19" customFormat="1" ht="15" hidden="1" customHeight="1" outlineLevel="1">
      <c r="D264" s="20"/>
      <c r="E264" s="18" t="s">
        <v>83</v>
      </c>
      <c r="F264" s="634"/>
    </row>
    <row r="265" spans="4:6" s="19" customFormat="1" ht="15" hidden="1" customHeight="1" outlineLevel="1">
      <c r="D265" s="20"/>
      <c r="E265" s="18" t="s">
        <v>115</v>
      </c>
      <c r="F265" s="634"/>
    </row>
    <row r="266" spans="4:6" s="19" customFormat="1" ht="28.5" hidden="1" customHeight="1" outlineLevel="1">
      <c r="D266" s="513" t="s">
        <v>212</v>
      </c>
      <c r="E266" s="4" t="s">
        <v>1339</v>
      </c>
      <c r="F266" s="632" t="str">
        <f>LEFT('5.24'!$C$3,14)&amp;RIGHT('5.24'!$C$3,68)</f>
        <v>Energiebedingt 2010 nach Wirtschaftszweigen in tiefer Gliederung und Bundesländern</v>
      </c>
    </row>
    <row r="267" spans="4:6" s="19" customFormat="1" ht="15" hidden="1" customHeight="1" outlineLevel="1">
      <c r="D267" s="20"/>
      <c r="E267" s="18" t="s">
        <v>83</v>
      </c>
      <c r="F267" s="632"/>
    </row>
    <row r="268" spans="4:6" s="19" customFormat="1" ht="15" hidden="1" customHeight="1" outlineLevel="1">
      <c r="D268" s="20"/>
      <c r="E268" s="18" t="s">
        <v>115</v>
      </c>
      <c r="F268" s="634"/>
    </row>
    <row r="269" spans="4:6" s="19" customFormat="1" ht="28.5" hidden="1" customHeight="1" outlineLevel="1">
      <c r="D269" s="513" t="s">
        <v>213</v>
      </c>
      <c r="E269" s="4" t="s">
        <v>1340</v>
      </c>
      <c r="F269" s="632" t="str">
        <f>LEFT('5.25'!$C$3,14)&amp;RIGHT('5.25'!$C$3,68)</f>
        <v>Energiebedingt 2012 nach Wirtschaftszweigen in tiefer Gliederung und Bundesländern</v>
      </c>
    </row>
    <row r="270" spans="4:6" s="19" customFormat="1" ht="15" hidden="1" customHeight="1" outlineLevel="1">
      <c r="D270" s="20"/>
      <c r="E270" s="18" t="s">
        <v>83</v>
      </c>
      <c r="F270" s="632"/>
    </row>
    <row r="271" spans="4:6" s="19" customFormat="1" ht="15" hidden="1" customHeight="1" outlineLevel="1">
      <c r="D271" s="20"/>
      <c r="E271" s="18" t="s">
        <v>115</v>
      </c>
      <c r="F271" s="634"/>
    </row>
    <row r="272" spans="4:6" s="19" customFormat="1" ht="28.5" hidden="1" customHeight="1" outlineLevel="1">
      <c r="D272" s="679" t="s">
        <v>214</v>
      </c>
      <c r="E272" s="18" t="s">
        <v>1341</v>
      </c>
      <c r="F272" s="634" t="str">
        <f>LEFT('5.26'!$C$3,14)&amp;RIGHT('5.26'!$C$3,68)</f>
        <v>Energiebedingt 2014 nach Wirtschaftszweigen in tiefer Gliederung und Bundesländern</v>
      </c>
    </row>
    <row r="273" spans="4:6" s="19" customFormat="1" ht="15" hidden="1" customHeight="1" outlineLevel="1">
      <c r="D273" s="20"/>
      <c r="E273" s="18" t="s">
        <v>83</v>
      </c>
      <c r="F273" s="634"/>
    </row>
    <row r="274" spans="4:6" s="19" customFormat="1" ht="15" hidden="1" customHeight="1" outlineLevel="1">
      <c r="D274" s="20"/>
      <c r="E274" s="18" t="s">
        <v>1177</v>
      </c>
      <c r="F274" s="634"/>
    </row>
    <row r="275" spans="4:6" s="19" customFormat="1" ht="28.5" hidden="1" customHeight="1" outlineLevel="1">
      <c r="D275" s="513" t="s">
        <v>215</v>
      </c>
      <c r="E275" s="4" t="s">
        <v>1342</v>
      </c>
      <c r="F275" s="632" t="str">
        <f>LEFT('5.27'!$C$3,14)&amp;RIGHT('5.27'!$C$3,68)</f>
        <v>Energiebedingt 2016 nach Wirtschaftszweigen in tiefer Gliederung und Bundesländern</v>
      </c>
    </row>
    <row r="276" spans="4:6" s="19" customFormat="1" ht="15" hidden="1" customHeight="1" outlineLevel="1">
      <c r="D276" s="20"/>
      <c r="E276" s="18" t="s">
        <v>83</v>
      </c>
      <c r="F276" s="632"/>
    </row>
    <row r="277" spans="4:6" s="19" customFormat="1" ht="15" hidden="1" customHeight="1" outlineLevel="1">
      <c r="D277" s="20"/>
      <c r="E277" s="18" t="s">
        <v>115</v>
      </c>
      <c r="F277" s="634"/>
    </row>
    <row r="278" spans="4:6" s="19" customFormat="1" ht="15" hidden="1" customHeight="1" outlineLevel="1">
      <c r="D278" s="513" t="s">
        <v>216</v>
      </c>
      <c r="E278" s="4" t="s">
        <v>1334</v>
      </c>
      <c r="F278" s="632" t="str">
        <f>LEFT('5.28'!$B$3,26)&amp;RIGHT('5.28'!$B$3,69)</f>
        <v>CO2-Intensität*) in jeweil in jeweiligen Preisen 2016 nach Wirtschaftszweigen und Bundesländern</v>
      </c>
    </row>
    <row r="279" spans="4:6" s="19" customFormat="1" ht="15" hidden="1" customHeight="1" outlineLevel="1">
      <c r="D279" s="20"/>
      <c r="E279" s="18" t="s">
        <v>100</v>
      </c>
      <c r="F279" s="632"/>
    </row>
    <row r="280" spans="4:6" s="19" customFormat="1" ht="27.75" hidden="1" customHeight="1" outlineLevel="1">
      <c r="D280" s="513" t="s">
        <v>217</v>
      </c>
      <c r="E280" s="4" t="s">
        <v>1335</v>
      </c>
      <c r="F280" s="632" t="str">
        <f>LEFT('5.29'!$B$3,26)&amp;RIGHT('5.29'!$B$3,82)</f>
        <v>CO2-Intensität*) (preisber (preisbereinigt, verkettet) 2008 – 2016 nach Wirtschaftszweigen und Bundesländern</v>
      </c>
    </row>
    <row r="281" spans="4:6" s="19" customFormat="1" ht="15" hidden="1" customHeight="1" outlineLevel="1">
      <c r="D281" s="20"/>
      <c r="E281" s="18" t="s">
        <v>131</v>
      </c>
      <c r="F281" s="632"/>
    </row>
    <row r="282" spans="4:6" s="19" customFormat="1" ht="29.15" hidden="1" customHeight="1" outlineLevel="1">
      <c r="D282" s="513" t="s">
        <v>218</v>
      </c>
      <c r="E282" s="4" t="s">
        <v>1349</v>
      </c>
      <c r="F282" s="632" t="str">
        <f>'5.30'!$B$3</f>
        <v>Temperaturbereinigte CO2-Emissionen für Wohnen, Veränderung 2017 gegenüber 1995 nach Einflussfaktoren (Dekompositionsanalyse) und Bundesländern</v>
      </c>
    </row>
    <row r="283" spans="4:6" s="19" customFormat="1" ht="15" hidden="1" customHeight="1" outlineLevel="1">
      <c r="D283" s="20"/>
      <c r="E283" s="18" t="s">
        <v>83</v>
      </c>
      <c r="F283" s="632"/>
    </row>
    <row r="284" spans="4:6" s="19" customFormat="1" ht="15" hidden="1" customHeight="1" outlineLevel="1">
      <c r="D284" s="20"/>
      <c r="E284" s="18" t="s">
        <v>114</v>
      </c>
      <c r="F284" s="632"/>
    </row>
    <row r="285" spans="4:6" s="19" customFormat="1" ht="15" hidden="1" customHeight="1" outlineLevel="1">
      <c r="D285" s="513" t="s">
        <v>219</v>
      </c>
      <c r="E285" s="4" t="s">
        <v>1706</v>
      </c>
      <c r="F285" s="632" t="str">
        <f>LEFT('5.31'!$B$3,22)&amp;RIGHT('5.31'!$B$3,31)</f>
        <v>Methan(CH4)-Emissionen 1990 – 2017 nach Bundesländern</v>
      </c>
    </row>
    <row r="286" spans="4:6" s="19" customFormat="1" ht="15" hidden="1" customHeight="1" outlineLevel="1">
      <c r="D286" s="20"/>
      <c r="E286" s="18" t="s">
        <v>92</v>
      </c>
      <c r="F286" s="632"/>
    </row>
    <row r="287" spans="4:6" s="19" customFormat="1" ht="15" hidden="1" customHeight="1" outlineLevel="1">
      <c r="D287" s="20"/>
      <c r="E287" s="18" t="s">
        <v>93</v>
      </c>
      <c r="F287" s="632"/>
    </row>
    <row r="288" spans="4:6" s="19" customFormat="1" ht="15" hidden="1" customHeight="1" outlineLevel="1">
      <c r="D288" s="20"/>
      <c r="E288" s="18" t="s">
        <v>90</v>
      </c>
      <c r="F288" s="632"/>
    </row>
    <row r="289" spans="4:6" s="19" customFormat="1" ht="15" hidden="1" customHeight="1" outlineLevel="1">
      <c r="D289" s="513" t="s">
        <v>220</v>
      </c>
      <c r="E289" s="4" t="s">
        <v>1707</v>
      </c>
      <c r="F289" s="632" t="str">
        <f>LEFT('5.32'!$B$3,22)&amp;MID('5.32'!$B$3,25,17)&amp;RIGHT('5.32'!$B$3,31)</f>
        <v>Methan (CH4)-Emissione) je Einwohner/-i 1990 – 2017 nach Bundesländern</v>
      </c>
    </row>
    <row r="290" spans="4:6" s="19" customFormat="1" ht="15" hidden="1" customHeight="1" outlineLevel="1">
      <c r="D290" s="20"/>
      <c r="E290" s="18" t="s">
        <v>170</v>
      </c>
      <c r="F290" s="632"/>
    </row>
    <row r="291" spans="4:6" s="19" customFormat="1" ht="15" hidden="1" customHeight="1" outlineLevel="1">
      <c r="D291" s="20"/>
      <c r="E291" s="18" t="s">
        <v>93</v>
      </c>
      <c r="F291" s="632"/>
    </row>
    <row r="292" spans="4:6" s="19" customFormat="1" ht="15" hidden="1" customHeight="1" outlineLevel="1">
      <c r="D292" s="513" t="s">
        <v>221</v>
      </c>
      <c r="E292" s="1246" t="s">
        <v>1708</v>
      </c>
      <c r="F292" s="632" t="str">
        <f>LEFT('5.33'!$B$3,22)&amp;RIGHT('5.33'!$B$3,37)</f>
        <v>Methan (CH4)-Emissione 1990 nach Sektoren und Bundesländern</v>
      </c>
    </row>
    <row r="293" spans="4:6" s="19" customFormat="1" ht="15" hidden="1" customHeight="1" outlineLevel="1">
      <c r="D293" s="20"/>
      <c r="E293" s="18" t="s">
        <v>92</v>
      </c>
      <c r="F293" s="632"/>
    </row>
    <row r="294" spans="4:6" s="19" customFormat="1" ht="15" hidden="1" customHeight="1" outlineLevel="1">
      <c r="D294" s="20"/>
      <c r="E294" s="18" t="s">
        <v>170</v>
      </c>
      <c r="F294" s="632"/>
    </row>
    <row r="295" spans="4:6" s="19" customFormat="1" ht="15" hidden="1" customHeight="1" outlineLevel="1">
      <c r="D295" s="20"/>
      <c r="E295" s="18" t="s">
        <v>61</v>
      </c>
      <c r="F295" s="632"/>
    </row>
    <row r="296" spans="4:6" s="19" customFormat="1" ht="15" hidden="1" customHeight="1" outlineLevel="1">
      <c r="D296" s="20"/>
      <c r="E296" s="18" t="s">
        <v>99</v>
      </c>
      <c r="F296" s="632"/>
    </row>
    <row r="297" spans="4:6" s="19" customFormat="1" ht="15" hidden="1" customHeight="1" outlineLevel="1">
      <c r="D297" s="513" t="s">
        <v>222</v>
      </c>
      <c r="E297" s="4" t="s">
        <v>1709</v>
      </c>
      <c r="F297" s="632" t="str">
        <f>LEFT('5.34'!$B$3,22)&amp;RIGHT('5.34'!$B$3,37)</f>
        <v>Methan (CH4)-Emissione 1995 nach Sektoren und Bundesländern</v>
      </c>
    </row>
    <row r="298" spans="4:6" s="19" customFormat="1" ht="15" hidden="1" customHeight="1" outlineLevel="1">
      <c r="D298" s="20"/>
      <c r="E298" s="18" t="s">
        <v>92</v>
      </c>
      <c r="F298" s="632"/>
    </row>
    <row r="299" spans="4:6" s="19" customFormat="1" ht="15" hidden="1" customHeight="1" outlineLevel="1">
      <c r="D299" s="20"/>
      <c r="E299" s="18" t="s">
        <v>170</v>
      </c>
      <c r="F299" s="632"/>
    </row>
    <row r="300" spans="4:6" s="19" customFormat="1" ht="15" hidden="1" customHeight="1" outlineLevel="1">
      <c r="D300" s="20"/>
      <c r="E300" s="18" t="s">
        <v>61</v>
      </c>
      <c r="F300" s="632"/>
    </row>
    <row r="301" spans="4:6" s="19" customFormat="1" ht="15" hidden="1" customHeight="1" outlineLevel="1">
      <c r="D301" s="20"/>
      <c r="E301" s="18" t="s">
        <v>99</v>
      </c>
      <c r="F301" s="632"/>
    </row>
    <row r="302" spans="4:6" s="19" customFormat="1" ht="15" hidden="1" customHeight="1" outlineLevel="1">
      <c r="D302" s="513" t="s">
        <v>223</v>
      </c>
      <c r="E302" s="4" t="s">
        <v>1710</v>
      </c>
      <c r="F302" s="632" t="str">
        <f>LEFT('5.35'!$B$3,22)&amp;RIGHT('5.35'!$B$3,37)</f>
        <v>Methan (CH4)-Emissione 2000 nach Sektoren und Bundesländern</v>
      </c>
    </row>
    <row r="303" spans="4:6" s="19" customFormat="1" ht="15" hidden="1" customHeight="1" outlineLevel="1">
      <c r="D303" s="20"/>
      <c r="E303" s="18" t="s">
        <v>92</v>
      </c>
      <c r="F303" s="632"/>
    </row>
    <row r="304" spans="4:6" s="19" customFormat="1" ht="15" hidden="1" customHeight="1" outlineLevel="1">
      <c r="D304" s="20"/>
      <c r="E304" s="18" t="s">
        <v>170</v>
      </c>
      <c r="F304" s="632"/>
    </row>
    <row r="305" spans="4:6" s="19" customFormat="1" ht="15" hidden="1" customHeight="1" outlineLevel="1">
      <c r="D305" s="20"/>
      <c r="E305" s="18" t="s">
        <v>61</v>
      </c>
      <c r="F305" s="632"/>
    </row>
    <row r="306" spans="4:6" s="19" customFormat="1" ht="15" hidden="1" customHeight="1" outlineLevel="1">
      <c r="D306" s="20"/>
      <c r="E306" s="18" t="s">
        <v>99</v>
      </c>
      <c r="F306" s="632"/>
    </row>
    <row r="307" spans="4:6" s="19" customFormat="1" ht="15" hidden="1" customHeight="1" outlineLevel="1">
      <c r="D307" s="513" t="s">
        <v>224</v>
      </c>
      <c r="E307" s="4" t="s">
        <v>1711</v>
      </c>
      <c r="F307" s="632" t="str">
        <f>LEFT('5.36'!$B$3,22)&amp;RIGHT('5.36'!$B$3,37)</f>
        <v>Methan (CH4)-Emissione 2005 nach Sektoren und Bundesländern</v>
      </c>
    </row>
    <row r="308" spans="4:6" s="19" customFormat="1" ht="15" hidden="1" customHeight="1" outlineLevel="1">
      <c r="D308" s="20"/>
      <c r="E308" s="18" t="s">
        <v>92</v>
      </c>
      <c r="F308" s="632"/>
    </row>
    <row r="309" spans="4:6" s="19" customFormat="1" ht="15" hidden="1" customHeight="1" outlineLevel="1">
      <c r="D309" s="20"/>
      <c r="E309" s="18" t="s">
        <v>170</v>
      </c>
      <c r="F309" s="632"/>
    </row>
    <row r="310" spans="4:6" s="19" customFormat="1" ht="15" hidden="1" customHeight="1" outlineLevel="1">
      <c r="D310" s="20"/>
      <c r="E310" s="18" t="s">
        <v>61</v>
      </c>
      <c r="F310" s="632"/>
    </row>
    <row r="311" spans="4:6" s="19" customFormat="1" ht="15" hidden="1" customHeight="1" outlineLevel="1">
      <c r="D311" s="20"/>
      <c r="E311" s="18" t="s">
        <v>99</v>
      </c>
      <c r="F311" s="632"/>
    </row>
    <row r="312" spans="4:6" s="19" customFormat="1" ht="15" hidden="1" customHeight="1" outlineLevel="1">
      <c r="D312" s="513" t="s">
        <v>225</v>
      </c>
      <c r="E312" s="1246" t="s">
        <v>1712</v>
      </c>
      <c r="F312" s="632" t="str">
        <f>LEFT('5.37'!$B$3,22)&amp;RIGHT('5.37'!$B$3,37)</f>
        <v>Methan (CH4)-Emissione 2010 nach Sektoren und Bundesländern</v>
      </c>
    </row>
    <row r="313" spans="4:6" s="19" customFormat="1" ht="15" hidden="1" customHeight="1" outlineLevel="1">
      <c r="D313" s="20"/>
      <c r="E313" s="18" t="s">
        <v>92</v>
      </c>
      <c r="F313" s="632"/>
    </row>
    <row r="314" spans="4:6" s="19" customFormat="1" ht="15" hidden="1" customHeight="1" outlineLevel="1">
      <c r="D314" s="20"/>
      <c r="E314" s="18" t="s">
        <v>170</v>
      </c>
      <c r="F314" s="632"/>
    </row>
    <row r="315" spans="4:6" s="19" customFormat="1" ht="15" hidden="1" customHeight="1" outlineLevel="1">
      <c r="D315" s="20"/>
      <c r="E315" s="18" t="s">
        <v>61</v>
      </c>
      <c r="F315" s="632"/>
    </row>
    <row r="316" spans="4:6" s="19" customFormat="1" ht="15" hidden="1" customHeight="1" outlineLevel="1">
      <c r="D316" s="20"/>
      <c r="E316" s="18" t="s">
        <v>99</v>
      </c>
      <c r="F316" s="632"/>
    </row>
    <row r="317" spans="4:6" s="19" customFormat="1" ht="15" hidden="1" customHeight="1" outlineLevel="1">
      <c r="D317" s="513" t="s">
        <v>226</v>
      </c>
      <c r="E317" s="1246" t="s">
        <v>1713</v>
      </c>
      <c r="F317" s="632" t="str">
        <f>LEFT('5.38'!$B$3,22)&amp;RIGHT('5.38'!$B$3,37)</f>
        <v>Methan (CH4)-Emissione 2012 nach Sektoren und Bundesländern</v>
      </c>
    </row>
    <row r="318" spans="4:6" s="19" customFormat="1" ht="15" hidden="1" customHeight="1" outlineLevel="1">
      <c r="D318" s="20"/>
      <c r="E318" s="18" t="s">
        <v>92</v>
      </c>
      <c r="F318" s="632"/>
    </row>
    <row r="319" spans="4:6" s="19" customFormat="1" ht="15" hidden="1" customHeight="1" outlineLevel="1">
      <c r="D319" s="20"/>
      <c r="E319" s="18" t="s">
        <v>170</v>
      </c>
      <c r="F319" s="632"/>
    </row>
    <row r="320" spans="4:6" s="19" customFormat="1" ht="15" hidden="1" customHeight="1" outlineLevel="1">
      <c r="D320" s="20"/>
      <c r="E320" s="18" t="s">
        <v>61</v>
      </c>
      <c r="F320" s="632"/>
    </row>
    <row r="321" spans="4:6" s="19" customFormat="1" ht="15" hidden="1" customHeight="1" outlineLevel="1">
      <c r="D321" s="20"/>
      <c r="E321" s="18" t="s">
        <v>99</v>
      </c>
      <c r="F321" s="632"/>
    </row>
    <row r="322" spans="4:6" s="19" customFormat="1" ht="15" hidden="1" customHeight="1" outlineLevel="1">
      <c r="D322" s="513" t="s">
        <v>227</v>
      </c>
      <c r="E322" s="1246" t="s">
        <v>1714</v>
      </c>
      <c r="F322" s="632" t="str">
        <f>LEFT('5.39'!$B$3,22)&amp;RIGHT('5.39'!$B$3,37)</f>
        <v>Methan (CH4)-Emissione 2013 nach Sektoren und Bundesländern</v>
      </c>
    </row>
    <row r="323" spans="4:6" s="19" customFormat="1" ht="15" hidden="1" customHeight="1" outlineLevel="1">
      <c r="D323" s="20"/>
      <c r="E323" s="18" t="s">
        <v>92</v>
      </c>
      <c r="F323" s="632"/>
    </row>
    <row r="324" spans="4:6" s="19" customFormat="1" ht="15" hidden="1" customHeight="1" outlineLevel="1">
      <c r="D324" s="20"/>
      <c r="E324" s="18" t="s">
        <v>170</v>
      </c>
      <c r="F324" s="632"/>
    </row>
    <row r="325" spans="4:6" s="19" customFormat="1" ht="15" hidden="1" customHeight="1" outlineLevel="1">
      <c r="D325" s="20"/>
      <c r="E325" s="18" t="s">
        <v>61</v>
      </c>
      <c r="F325" s="632"/>
    </row>
    <row r="326" spans="4:6" s="19" customFormat="1" ht="15" hidden="1" customHeight="1" outlineLevel="1">
      <c r="D326" s="20"/>
      <c r="E326" s="18" t="s">
        <v>99</v>
      </c>
      <c r="F326" s="632"/>
    </row>
    <row r="327" spans="4:6" s="19" customFormat="1" ht="15" hidden="1" customHeight="1" outlineLevel="1">
      <c r="D327" s="513" t="s">
        <v>228</v>
      </c>
      <c r="E327" s="1246" t="s">
        <v>1715</v>
      </c>
      <c r="F327" s="632" t="str">
        <f>LEFT('5.40'!$B$3,22)&amp;RIGHT('5.40'!$B$3,37)</f>
        <v>Methan (CH4)-Emissione 2014 nach Sektoren und Bundesländern</v>
      </c>
    </row>
    <row r="328" spans="4:6" s="19" customFormat="1" ht="15" hidden="1" customHeight="1" outlineLevel="1">
      <c r="D328" s="20"/>
      <c r="E328" s="18" t="s">
        <v>92</v>
      </c>
      <c r="F328" s="632"/>
    </row>
    <row r="329" spans="4:6" s="19" customFormat="1" ht="15" hidden="1" customHeight="1" outlineLevel="1">
      <c r="D329" s="20"/>
      <c r="E329" s="18" t="s">
        <v>170</v>
      </c>
      <c r="F329" s="632"/>
    </row>
    <row r="330" spans="4:6" s="19" customFormat="1" ht="15" hidden="1" customHeight="1" outlineLevel="1">
      <c r="D330" s="20"/>
      <c r="E330" s="18" t="s">
        <v>61</v>
      </c>
      <c r="F330" s="632"/>
    </row>
    <row r="331" spans="4:6" s="19" customFormat="1" ht="15" hidden="1" customHeight="1" outlineLevel="1">
      <c r="D331" s="20"/>
      <c r="E331" s="18" t="s">
        <v>99</v>
      </c>
      <c r="F331" s="632"/>
    </row>
    <row r="332" spans="4:6" s="19" customFormat="1" ht="15" hidden="1" customHeight="1" outlineLevel="1">
      <c r="D332" s="513" t="s">
        <v>229</v>
      </c>
      <c r="E332" s="683" t="s">
        <v>1716</v>
      </c>
      <c r="F332" s="632" t="str">
        <f>LEFT('5.41'!$B$3,22)&amp;RIGHT('5.41'!$B$3,37)</f>
        <v>Methan (CH4)-Emissione 2015 nach Sektoren und Bundesländern</v>
      </c>
    </row>
    <row r="333" spans="4:6" s="19" customFormat="1" ht="15" hidden="1" customHeight="1" outlineLevel="1">
      <c r="D333" s="20"/>
      <c r="E333" s="18" t="s">
        <v>92</v>
      </c>
      <c r="F333" s="632"/>
    </row>
    <row r="334" spans="4:6" s="19" customFormat="1" ht="15" hidden="1" customHeight="1" outlineLevel="1">
      <c r="D334" s="20"/>
      <c r="E334" s="18" t="s">
        <v>170</v>
      </c>
      <c r="F334" s="632"/>
    </row>
    <row r="335" spans="4:6" s="19" customFormat="1" ht="15" hidden="1" customHeight="1" outlineLevel="1">
      <c r="D335" s="20"/>
      <c r="E335" s="18" t="s">
        <v>61</v>
      </c>
      <c r="F335" s="632"/>
    </row>
    <row r="336" spans="4:6" s="19" customFormat="1" ht="15" hidden="1" customHeight="1" outlineLevel="1">
      <c r="D336" s="20"/>
      <c r="E336" s="18" t="s">
        <v>99</v>
      </c>
      <c r="F336" s="632"/>
    </row>
    <row r="337" spans="4:6" s="19" customFormat="1" ht="15" hidden="1" customHeight="1" outlineLevel="1">
      <c r="D337" s="513" t="s">
        <v>230</v>
      </c>
      <c r="E337" s="4" t="s">
        <v>1717</v>
      </c>
      <c r="F337" s="632" t="str">
        <f>LEFT('5.42'!$B$3,22)&amp;RIGHT('5.42'!$B$3,37)</f>
        <v>Methan (CH4)-Emissione 2016 nach Sektoren und Bundesländern</v>
      </c>
    </row>
    <row r="338" spans="4:6" s="19" customFormat="1" ht="15" hidden="1" customHeight="1" outlineLevel="1">
      <c r="D338" s="20"/>
      <c r="E338" s="18" t="s">
        <v>92</v>
      </c>
      <c r="F338" s="632"/>
    </row>
    <row r="339" spans="4:6" s="19" customFormat="1" ht="15" hidden="1" customHeight="1" outlineLevel="1">
      <c r="D339" s="20"/>
      <c r="E339" s="18" t="s">
        <v>170</v>
      </c>
      <c r="F339" s="632"/>
    </row>
    <row r="340" spans="4:6" s="19" customFormat="1" ht="15" hidden="1" customHeight="1" outlineLevel="1">
      <c r="D340" s="20"/>
      <c r="E340" s="18" t="s">
        <v>61</v>
      </c>
      <c r="F340" s="632"/>
    </row>
    <row r="341" spans="4:6" s="19" customFormat="1" ht="15" hidden="1" customHeight="1" outlineLevel="1">
      <c r="D341" s="20"/>
      <c r="E341" s="18" t="s">
        <v>99</v>
      </c>
      <c r="F341" s="632"/>
    </row>
    <row r="342" spans="4:6" s="19" customFormat="1" ht="15" hidden="1" customHeight="1" outlineLevel="1">
      <c r="D342" s="513" t="s">
        <v>231</v>
      </c>
      <c r="E342" s="776" t="s">
        <v>1718</v>
      </c>
      <c r="F342" s="632" t="str">
        <f>LEFT('5.42'!$B$3,22)&amp;RIGHT('5.42'!$B$3,37)</f>
        <v>Methan (CH4)-Emissione 2016 nach Sektoren und Bundesländern</v>
      </c>
    </row>
    <row r="343" spans="4:6" s="19" customFormat="1" ht="15" hidden="1" customHeight="1" outlineLevel="1">
      <c r="D343" s="20"/>
      <c r="E343" s="18" t="s">
        <v>92</v>
      </c>
      <c r="F343" s="632"/>
    </row>
    <row r="344" spans="4:6" s="19" customFormat="1" ht="15" hidden="1" customHeight="1" outlineLevel="1">
      <c r="D344" s="20"/>
      <c r="E344" s="18" t="s">
        <v>170</v>
      </c>
      <c r="F344" s="632"/>
    </row>
    <row r="345" spans="4:6" s="19" customFormat="1" ht="15" hidden="1" customHeight="1" outlineLevel="1">
      <c r="D345" s="20"/>
      <c r="E345" s="18" t="s">
        <v>61</v>
      </c>
      <c r="F345" s="632"/>
    </row>
    <row r="346" spans="4:6" s="19" customFormat="1" ht="15" hidden="1" customHeight="1" outlineLevel="1">
      <c r="D346" s="20"/>
      <c r="E346" s="18" t="s">
        <v>99</v>
      </c>
      <c r="F346" s="632"/>
    </row>
    <row r="347" spans="4:6" s="19" customFormat="1" ht="15" hidden="1" customHeight="1" outlineLevel="1">
      <c r="D347" s="513" t="s">
        <v>232</v>
      </c>
      <c r="E347" s="4" t="s">
        <v>1719</v>
      </c>
      <c r="F347" s="632" t="str">
        <f>LEFT('5.44'!$B$3,33)&amp;RIGHT('5.44'!$B$3,31)</f>
        <v>Distickstoffoxid (N2O)-Emissionen 1990 – 2017 nach Bundesländern</v>
      </c>
    </row>
    <row r="348" spans="4:6" s="19" customFormat="1" ht="15" hidden="1" customHeight="1" outlineLevel="1">
      <c r="D348" s="20"/>
      <c r="E348" s="18" t="s">
        <v>92</v>
      </c>
      <c r="F348" s="632"/>
    </row>
    <row r="349" spans="4:6" s="19" customFormat="1" ht="15" hidden="1" customHeight="1" outlineLevel="1">
      <c r="D349" s="20"/>
      <c r="E349" s="18" t="s">
        <v>93</v>
      </c>
      <c r="F349" s="632"/>
    </row>
    <row r="350" spans="4:6" s="19" customFormat="1" ht="15" hidden="1" customHeight="1" outlineLevel="1">
      <c r="D350" s="20"/>
      <c r="E350" s="18" t="s">
        <v>90</v>
      </c>
      <c r="F350" s="634"/>
    </row>
    <row r="351" spans="4:6" s="19" customFormat="1" ht="15" hidden="1" customHeight="1" outlineLevel="1">
      <c r="D351" s="513" t="s">
        <v>233</v>
      </c>
      <c r="E351" s="4" t="s">
        <v>1720</v>
      </c>
      <c r="F351" s="632" t="str">
        <f>LEFT('5.45'!$B$3,33)&amp;MID('5.45'!$B$3,36,17)&amp;RIGHT('5.45'!$B$3,31)</f>
        <v>Distickstoffoxid (N2O)-Emissionen je Einwohner/-in 1990 – 2017 nach Bundesländern</v>
      </c>
    </row>
    <row r="352" spans="4:6" s="19" customFormat="1" ht="15" hidden="1" customHeight="1" outlineLevel="1">
      <c r="D352" s="20"/>
      <c r="E352" s="18" t="s">
        <v>170</v>
      </c>
      <c r="F352" s="632"/>
    </row>
    <row r="353" spans="4:6" s="19" customFormat="1" ht="15" hidden="1" customHeight="1" outlineLevel="1">
      <c r="D353" s="20"/>
      <c r="E353" s="18" t="s">
        <v>93</v>
      </c>
      <c r="F353" s="632"/>
    </row>
    <row r="354" spans="4:6" s="19" customFormat="1" ht="15" hidden="1" customHeight="1" outlineLevel="1">
      <c r="D354" s="513" t="s">
        <v>234</v>
      </c>
      <c r="E354" s="1246" t="s">
        <v>1721</v>
      </c>
      <c r="F354" s="632" t="str">
        <f>LEFT('5.46'!$B$3,32)&amp;RIGHT('5.46'!$B$3,37)</f>
        <v>Distickstoffoxid (N2O)-Emissione 1990 nach Sektoren und Bundesländern</v>
      </c>
    </row>
    <row r="355" spans="4:6" s="19" customFormat="1" ht="15" hidden="1" customHeight="1" outlineLevel="1">
      <c r="D355" s="20"/>
      <c r="E355" s="18" t="s">
        <v>92</v>
      </c>
      <c r="F355" s="632"/>
    </row>
    <row r="356" spans="4:6" s="19" customFormat="1" ht="15" hidden="1" customHeight="1" outlineLevel="1">
      <c r="D356" s="20"/>
      <c r="E356" s="18" t="s">
        <v>170</v>
      </c>
      <c r="F356" s="632"/>
    </row>
    <row r="357" spans="4:6" s="19" customFormat="1" ht="15" hidden="1" customHeight="1" outlineLevel="1">
      <c r="D357" s="20"/>
      <c r="E357" s="18" t="s">
        <v>61</v>
      </c>
      <c r="F357" s="632"/>
    </row>
    <row r="358" spans="4:6" s="19" customFormat="1" ht="15" hidden="1" customHeight="1" outlineLevel="1">
      <c r="D358" s="20"/>
      <c r="E358" s="18" t="s">
        <v>99</v>
      </c>
      <c r="F358" s="632"/>
    </row>
    <row r="359" spans="4:6" s="19" customFormat="1" ht="15" hidden="1" customHeight="1" outlineLevel="1">
      <c r="D359" s="513" t="s">
        <v>235</v>
      </c>
      <c r="E359" s="4" t="s">
        <v>1722</v>
      </c>
      <c r="F359" s="632" t="str">
        <f>LEFT('5.47'!$B$3,32)&amp;RIGHT('5.47'!$B$3,37)</f>
        <v>Distickstoffoxid (N2O)-Emissione 1995 nach Sektoren und Bundesländern</v>
      </c>
    </row>
    <row r="360" spans="4:6" s="19" customFormat="1" ht="15" hidden="1" customHeight="1" outlineLevel="1">
      <c r="D360" s="20"/>
      <c r="E360" s="18" t="s">
        <v>92</v>
      </c>
      <c r="F360" s="632"/>
    </row>
    <row r="361" spans="4:6" s="19" customFormat="1" ht="15" hidden="1" customHeight="1" outlineLevel="1">
      <c r="D361" s="20"/>
      <c r="E361" s="18" t="s">
        <v>170</v>
      </c>
      <c r="F361" s="632"/>
    </row>
    <row r="362" spans="4:6" s="19" customFormat="1" ht="15" hidden="1" customHeight="1" outlineLevel="1">
      <c r="D362" s="20"/>
      <c r="E362" s="18" t="s">
        <v>61</v>
      </c>
      <c r="F362" s="632"/>
    </row>
    <row r="363" spans="4:6" s="19" customFormat="1" ht="15" hidden="1" customHeight="1" outlineLevel="1">
      <c r="D363" s="20"/>
      <c r="E363" s="18" t="s">
        <v>99</v>
      </c>
      <c r="F363" s="632"/>
    </row>
    <row r="364" spans="4:6" s="19" customFormat="1" ht="15" hidden="1" customHeight="1" outlineLevel="1">
      <c r="D364" s="513" t="s">
        <v>236</v>
      </c>
      <c r="E364" s="4" t="s">
        <v>1723</v>
      </c>
      <c r="F364" s="632" t="str">
        <f>LEFT('5.48'!$B$3,32)&amp;RIGHT('5.48'!$B$3,37)</f>
        <v>Distickstoffoxid (N2O)-Emissione 2000 nach Sektoren und Bundesländern</v>
      </c>
    </row>
    <row r="365" spans="4:6" s="19" customFormat="1" ht="15" hidden="1" customHeight="1" outlineLevel="1">
      <c r="D365" s="20"/>
      <c r="E365" s="18" t="s">
        <v>92</v>
      </c>
      <c r="F365" s="632"/>
    </row>
    <row r="366" spans="4:6" s="19" customFormat="1" ht="15" hidden="1" customHeight="1" outlineLevel="1">
      <c r="D366" s="20"/>
      <c r="E366" s="18" t="s">
        <v>170</v>
      </c>
      <c r="F366" s="632"/>
    </row>
    <row r="367" spans="4:6" s="19" customFormat="1" ht="15" hidden="1" customHeight="1" outlineLevel="1">
      <c r="D367" s="20"/>
      <c r="E367" s="18" t="s">
        <v>61</v>
      </c>
      <c r="F367" s="632"/>
    </row>
    <row r="368" spans="4:6" s="19" customFormat="1" ht="15" hidden="1" customHeight="1" outlineLevel="1">
      <c r="D368" s="20"/>
      <c r="E368" s="18" t="s">
        <v>99</v>
      </c>
      <c r="F368" s="632"/>
    </row>
    <row r="369" spans="4:6" s="19" customFormat="1" ht="15" hidden="1" customHeight="1" outlineLevel="1">
      <c r="D369" s="513" t="s">
        <v>237</v>
      </c>
      <c r="E369" s="4" t="s">
        <v>1724</v>
      </c>
      <c r="F369" s="632" t="str">
        <f>LEFT('5.49'!$B$3,32)&amp;RIGHT('5.49'!$B$3,37)</f>
        <v>Distickstoffoxid (N2O)-Emissione 2005 nach Sektoren und Bundesländern</v>
      </c>
    </row>
    <row r="370" spans="4:6" s="19" customFormat="1" ht="15" hidden="1" customHeight="1" outlineLevel="1">
      <c r="D370" s="20"/>
      <c r="E370" s="18" t="s">
        <v>92</v>
      </c>
      <c r="F370" s="632"/>
    </row>
    <row r="371" spans="4:6" s="19" customFormat="1" ht="15" hidden="1" customHeight="1" outlineLevel="1">
      <c r="D371" s="20"/>
      <c r="E371" s="18" t="s">
        <v>170</v>
      </c>
      <c r="F371" s="632"/>
    </row>
    <row r="372" spans="4:6" s="19" customFormat="1" ht="15" hidden="1" customHeight="1" outlineLevel="1">
      <c r="D372" s="20"/>
      <c r="E372" s="18" t="s">
        <v>61</v>
      </c>
      <c r="F372" s="632"/>
    </row>
    <row r="373" spans="4:6" s="19" customFormat="1" ht="15" hidden="1" customHeight="1" outlineLevel="1">
      <c r="D373" s="20"/>
      <c r="E373" s="18" t="s">
        <v>99</v>
      </c>
      <c r="F373" s="632"/>
    </row>
    <row r="374" spans="4:6" s="19" customFormat="1" ht="15" hidden="1" customHeight="1" outlineLevel="1">
      <c r="D374" s="513" t="s">
        <v>238</v>
      </c>
      <c r="E374" s="1246" t="s">
        <v>1725</v>
      </c>
      <c r="F374" s="632" t="str">
        <f>LEFT('5.50'!$B$3,32)&amp;RIGHT('5.50'!$B$3,37)</f>
        <v>Distickstoffoxid (N2O)-Emissione 2010 nach Sektoren und Bundesländern</v>
      </c>
    </row>
    <row r="375" spans="4:6" s="19" customFormat="1" ht="15" hidden="1" customHeight="1" outlineLevel="1">
      <c r="D375" s="20"/>
      <c r="E375" s="18" t="s">
        <v>92</v>
      </c>
      <c r="F375" s="632"/>
    </row>
    <row r="376" spans="4:6" s="19" customFormat="1" ht="15" hidden="1" customHeight="1" outlineLevel="1">
      <c r="D376" s="20"/>
      <c r="E376" s="18" t="s">
        <v>170</v>
      </c>
      <c r="F376" s="632"/>
    </row>
    <row r="377" spans="4:6" s="19" customFormat="1" ht="15" hidden="1" customHeight="1" outlineLevel="1">
      <c r="D377" s="20"/>
      <c r="E377" s="18" t="s">
        <v>61</v>
      </c>
      <c r="F377" s="632"/>
    </row>
    <row r="378" spans="4:6" s="19" customFormat="1" ht="15" hidden="1" customHeight="1" outlineLevel="1">
      <c r="D378" s="20"/>
      <c r="E378" s="18" t="s">
        <v>99</v>
      </c>
      <c r="F378" s="632"/>
    </row>
    <row r="379" spans="4:6" s="19" customFormat="1" ht="15" hidden="1" customHeight="1" outlineLevel="1">
      <c r="D379" s="513" t="s">
        <v>1178</v>
      </c>
      <c r="E379" s="1246" t="s">
        <v>1726</v>
      </c>
      <c r="F379" s="632" t="str">
        <f>LEFT('5.51'!$B$3,32)&amp;RIGHT('5.51'!$B$3,37)</f>
        <v>Distickstoffoxid (N2O)-Emissione 2012 nach Sektoren und Bundesländern</v>
      </c>
    </row>
    <row r="380" spans="4:6" s="19" customFormat="1" ht="15" hidden="1" customHeight="1" outlineLevel="1">
      <c r="D380" s="20"/>
      <c r="E380" s="18" t="s">
        <v>92</v>
      </c>
      <c r="F380" s="632"/>
    </row>
    <row r="381" spans="4:6" s="19" customFormat="1" ht="15" hidden="1" customHeight="1" outlineLevel="1">
      <c r="D381" s="20"/>
      <c r="E381" s="18" t="s">
        <v>170</v>
      </c>
      <c r="F381" s="632"/>
    </row>
    <row r="382" spans="4:6" s="19" customFormat="1" ht="15" hidden="1" customHeight="1" outlineLevel="1">
      <c r="D382" s="20"/>
      <c r="E382" s="18" t="s">
        <v>61</v>
      </c>
      <c r="F382" s="632"/>
    </row>
    <row r="383" spans="4:6" s="19" customFormat="1" ht="15" hidden="1" customHeight="1" outlineLevel="1">
      <c r="D383" s="20"/>
      <c r="E383" s="18" t="s">
        <v>99</v>
      </c>
      <c r="F383" s="632"/>
    </row>
    <row r="384" spans="4:6" s="19" customFormat="1" ht="15" hidden="1" customHeight="1" outlineLevel="1">
      <c r="D384" s="513" t="s">
        <v>1179</v>
      </c>
      <c r="E384" s="1246" t="s">
        <v>1727</v>
      </c>
      <c r="F384" s="632" t="str">
        <f>LEFT('5.52'!$B$3,32)&amp;RIGHT('5.52'!$B$3,37)</f>
        <v>Distickstoffoxid (N2O)-Emissione 2013 nach Sektoren und Bundesländern</v>
      </c>
    </row>
    <row r="385" spans="2:6" s="19" customFormat="1" ht="15" hidden="1" customHeight="1" outlineLevel="1">
      <c r="D385" s="20"/>
      <c r="E385" s="18" t="s">
        <v>92</v>
      </c>
      <c r="F385" s="632"/>
    </row>
    <row r="386" spans="2:6" s="19" customFormat="1" ht="15" hidden="1" customHeight="1" outlineLevel="1">
      <c r="D386" s="20"/>
      <c r="E386" s="18" t="s">
        <v>170</v>
      </c>
      <c r="F386" s="632"/>
    </row>
    <row r="387" spans="2:6" s="19" customFormat="1" ht="15" hidden="1" customHeight="1" outlineLevel="1">
      <c r="B387" s="3"/>
      <c r="C387" s="3"/>
      <c r="D387" s="20"/>
      <c r="E387" s="18" t="s">
        <v>61</v>
      </c>
      <c r="F387" s="632"/>
    </row>
    <row r="388" spans="2:6" s="19" customFormat="1" ht="15" hidden="1" customHeight="1" outlineLevel="1">
      <c r="B388" s="3"/>
      <c r="C388" s="3"/>
      <c r="D388" s="20"/>
      <c r="E388" s="18" t="s">
        <v>99</v>
      </c>
      <c r="F388" s="632"/>
    </row>
    <row r="389" spans="2:6" s="19" customFormat="1" ht="15" hidden="1" customHeight="1" outlineLevel="1">
      <c r="B389" s="3"/>
      <c r="C389" s="3"/>
      <c r="D389" s="513" t="s">
        <v>1180</v>
      </c>
      <c r="E389" s="1246" t="s">
        <v>1728</v>
      </c>
      <c r="F389" s="632" t="str">
        <f>LEFT('5.53'!$B$3,32)&amp;RIGHT('5.53'!$B$3,37)</f>
        <v>Distickstoffoxid (N2O)-Emissione 2014 nach Sektoren und Bundesländern</v>
      </c>
    </row>
    <row r="390" spans="2:6" s="19" customFormat="1" ht="15" hidden="1" customHeight="1" outlineLevel="1">
      <c r="B390" s="3"/>
      <c r="C390" s="3"/>
      <c r="D390" s="20"/>
      <c r="E390" s="18" t="s">
        <v>92</v>
      </c>
      <c r="F390" s="632"/>
    </row>
    <row r="391" spans="2:6" s="19" customFormat="1" ht="15" hidden="1" customHeight="1" outlineLevel="1">
      <c r="B391" s="3"/>
      <c r="C391" s="3"/>
      <c r="D391" s="20"/>
      <c r="E391" s="18" t="s">
        <v>170</v>
      </c>
      <c r="F391" s="632"/>
    </row>
    <row r="392" spans="2:6" s="19" customFormat="1" ht="15" hidden="1" customHeight="1" outlineLevel="1">
      <c r="B392" s="3"/>
      <c r="C392" s="3"/>
      <c r="D392" s="20"/>
      <c r="E392" s="18" t="s">
        <v>61</v>
      </c>
      <c r="F392" s="632"/>
    </row>
    <row r="393" spans="2:6" s="19" customFormat="1" ht="15" hidden="1" customHeight="1" outlineLevel="1">
      <c r="B393" s="3"/>
      <c r="C393" s="3"/>
      <c r="D393" s="20"/>
      <c r="E393" s="18" t="s">
        <v>99</v>
      </c>
      <c r="F393" s="632"/>
    </row>
    <row r="394" spans="2:6" s="19" customFormat="1" ht="15" hidden="1" customHeight="1" outlineLevel="1">
      <c r="B394" s="3"/>
      <c r="C394" s="3"/>
      <c r="D394" s="513" t="s">
        <v>1181</v>
      </c>
      <c r="E394" s="683" t="s">
        <v>1729</v>
      </c>
      <c r="F394" s="632" t="str">
        <f>LEFT('5.54'!$B$3,32)&amp;RIGHT('5.54'!$B$3,37)</f>
        <v>Distickstoffoxid (N2O)-Emissione 2015 nach Sektoren und Bundesländern</v>
      </c>
    </row>
    <row r="395" spans="2:6" s="19" customFormat="1" ht="15" hidden="1" customHeight="1" outlineLevel="1">
      <c r="B395" s="3"/>
      <c r="C395" s="3"/>
      <c r="D395" s="20"/>
      <c r="E395" s="18" t="s">
        <v>92</v>
      </c>
      <c r="F395" s="632"/>
    </row>
    <row r="396" spans="2:6" s="19" customFormat="1" ht="15" hidden="1" customHeight="1" outlineLevel="1">
      <c r="B396" s="3"/>
      <c r="C396" s="3"/>
      <c r="D396" s="20"/>
      <c r="E396" s="18" t="s">
        <v>170</v>
      </c>
      <c r="F396" s="632"/>
    </row>
    <row r="397" spans="2:6" s="19" customFormat="1" ht="15" hidden="1" customHeight="1" outlineLevel="1">
      <c r="B397" s="3"/>
      <c r="C397" s="3"/>
      <c r="D397" s="20"/>
      <c r="E397" s="18" t="s">
        <v>61</v>
      </c>
      <c r="F397" s="632"/>
    </row>
    <row r="398" spans="2:6" s="19" customFormat="1" ht="15" hidden="1" customHeight="1" outlineLevel="1">
      <c r="B398" s="3"/>
      <c r="C398" s="3"/>
      <c r="D398" s="20"/>
      <c r="E398" s="18" t="s">
        <v>99</v>
      </c>
      <c r="F398" s="632"/>
    </row>
    <row r="399" spans="2:6" s="19" customFormat="1" ht="15" hidden="1" customHeight="1" outlineLevel="1">
      <c r="B399" s="3"/>
      <c r="C399" s="3"/>
      <c r="D399" s="513" t="s">
        <v>1317</v>
      </c>
      <c r="E399" s="4" t="s">
        <v>1730</v>
      </c>
      <c r="F399" s="632" t="str">
        <f>LEFT('5.55'!$B$3,32)&amp;RIGHT('5.55'!$B$3,37)</f>
        <v>Distickstoffoxid (N2O)-Emissione 2016 nach Sektoren und Bundesländern</v>
      </c>
    </row>
    <row r="400" spans="2:6" s="19" customFormat="1" ht="15" hidden="1" customHeight="1" outlineLevel="1">
      <c r="B400" s="3"/>
      <c r="C400" s="3"/>
      <c r="D400" s="20"/>
      <c r="E400" s="18" t="s">
        <v>92</v>
      </c>
      <c r="F400" s="632"/>
    </row>
    <row r="401" spans="1:6" s="19" customFormat="1" ht="15" hidden="1" customHeight="1" outlineLevel="1">
      <c r="B401" s="3"/>
      <c r="C401" s="3"/>
      <c r="D401" s="20"/>
      <c r="E401" s="18" t="s">
        <v>170</v>
      </c>
      <c r="F401" s="632"/>
    </row>
    <row r="402" spans="1:6" s="19" customFormat="1" ht="15" hidden="1" customHeight="1" outlineLevel="1">
      <c r="B402" s="3"/>
      <c r="C402" s="3"/>
      <c r="D402" s="20"/>
      <c r="E402" s="18" t="s">
        <v>61</v>
      </c>
      <c r="F402" s="632"/>
    </row>
    <row r="403" spans="1:6" s="19" customFormat="1" ht="15" hidden="1" customHeight="1" outlineLevel="1">
      <c r="B403" s="3"/>
      <c r="C403" s="3"/>
      <c r="D403" s="20"/>
      <c r="E403" s="18" t="s">
        <v>99</v>
      </c>
      <c r="F403" s="632"/>
    </row>
    <row r="404" spans="1:6" s="19" customFormat="1" ht="15" hidden="1" customHeight="1" outlineLevel="1">
      <c r="B404" s="3"/>
      <c r="C404" s="3"/>
      <c r="D404" s="513" t="s">
        <v>1318</v>
      </c>
      <c r="E404" s="776" t="s">
        <v>1731</v>
      </c>
      <c r="F404" s="632" t="str">
        <f>LEFT('5.55'!$B$3,32)&amp;RIGHT('5.55'!$B$3,37)</f>
        <v>Distickstoffoxid (N2O)-Emissione 2016 nach Sektoren und Bundesländern</v>
      </c>
    </row>
    <row r="405" spans="1:6" s="19" customFormat="1" ht="15" hidden="1" customHeight="1" outlineLevel="1">
      <c r="B405" s="3"/>
      <c r="C405" s="3"/>
      <c r="D405" s="20"/>
      <c r="E405" s="18" t="s">
        <v>92</v>
      </c>
      <c r="F405" s="632"/>
    </row>
    <row r="406" spans="1:6" s="19" customFormat="1" ht="15" hidden="1" customHeight="1" outlineLevel="1">
      <c r="B406" s="3"/>
      <c r="C406" s="3"/>
      <c r="D406" s="20"/>
      <c r="E406" s="18" t="s">
        <v>170</v>
      </c>
      <c r="F406" s="632"/>
    </row>
    <row r="407" spans="1:6" s="19" customFormat="1" ht="15" hidden="1" customHeight="1" outlineLevel="1">
      <c r="B407" s="3"/>
      <c r="C407" s="3"/>
      <c r="D407" s="20"/>
      <c r="E407" s="18" t="s">
        <v>61</v>
      </c>
      <c r="F407" s="632"/>
    </row>
    <row r="408" spans="1:6" s="19" customFormat="1" ht="15" hidden="1" customHeight="1" outlineLevel="1">
      <c r="B408" s="3"/>
      <c r="C408" s="3"/>
      <c r="D408" s="20"/>
      <c r="E408" s="18" t="s">
        <v>99</v>
      </c>
      <c r="F408" s="632"/>
    </row>
    <row r="409" spans="1:6" s="19" customFormat="1" ht="15" hidden="1" customHeight="1" outlineLevel="1">
      <c r="C409" s="3"/>
      <c r="D409" s="513" t="s">
        <v>1368</v>
      </c>
      <c r="E409" s="17" t="s">
        <v>1312</v>
      </c>
      <c r="F409" s="636" t="str">
        <f>LEFT('5.57'!$B$3,55)&amp;RIGHT('5.57'!$B$3,19)</f>
        <v>Sauerstoffentnahme für Verbrennungsprozesse 1994 – 2017 nach Bundesländern</v>
      </c>
    </row>
    <row r="410" spans="1:6" s="19" customFormat="1" ht="15" hidden="1" customHeight="1" outlineLevel="1">
      <c r="C410" s="3"/>
      <c r="D410" s="20"/>
      <c r="E410" s="18" t="s">
        <v>83</v>
      </c>
      <c r="F410" s="637"/>
    </row>
    <row r="411" spans="1:6" s="19" customFormat="1" ht="15" hidden="1" customHeight="1" outlineLevel="1">
      <c r="C411" s="3"/>
      <c r="D411" s="20"/>
      <c r="E411" s="18" t="s">
        <v>84</v>
      </c>
      <c r="F411" s="637"/>
    </row>
    <row r="412" spans="1:6" s="19" customFormat="1" ht="15" hidden="1" customHeight="1" outlineLevel="1">
      <c r="C412" s="3"/>
      <c r="D412" s="20"/>
      <c r="E412" s="18" t="s">
        <v>85</v>
      </c>
      <c r="F412" s="637"/>
    </row>
    <row r="413" spans="1:6" s="25" customFormat="1" ht="20.149999999999999" customHeight="1" collapsed="1">
      <c r="A413" s="22" t="s">
        <v>239</v>
      </c>
      <c r="D413" s="30"/>
      <c r="E413" s="534"/>
      <c r="F413" s="633"/>
    </row>
    <row r="414" spans="1:6" s="22" customFormat="1" ht="20.149999999999999" hidden="1" customHeight="1" outlineLevel="1" collapsed="1">
      <c r="B414" s="22" t="s">
        <v>1088</v>
      </c>
      <c r="C414" s="22" t="str">
        <f>F414</f>
        <v>Material- und Energieflüsse (Materialkonto): Entnahmen 1994 – 2018</v>
      </c>
      <c r="D414" s="31"/>
      <c r="E414" s="24"/>
      <c r="F414" s="633" t="str">
        <f>LEFT('6.1.1'!$C$3,66)</f>
        <v>Material- und Energieflüsse (Materialkonto): Entnahmen 1994 – 2018</v>
      </c>
    </row>
    <row r="415" spans="1:6" ht="15" hidden="1" customHeight="1" outlineLevel="2">
      <c r="D415" s="513" t="s">
        <v>240</v>
      </c>
      <c r="E415" s="4" t="s">
        <v>118</v>
      </c>
      <c r="F415" s="632" t="str">
        <f>MID('6.1.1'!$C$3,68,100)</f>
        <v>in Baden-Württemberg</v>
      </c>
    </row>
    <row r="416" spans="1:6" ht="15" hidden="1" customHeight="1" outlineLevel="2">
      <c r="D416" s="20"/>
      <c r="E416" s="18" t="s">
        <v>83</v>
      </c>
      <c r="F416" s="632"/>
    </row>
    <row r="417" spans="4:6" ht="15" hidden="1" customHeight="1" outlineLevel="2">
      <c r="D417" s="513" t="s">
        <v>241</v>
      </c>
      <c r="E417" s="4" t="s">
        <v>119</v>
      </c>
      <c r="F417" s="632" t="str">
        <f>MID('6.1.2'!$C$3,68,100)</f>
        <v>in Bayern</v>
      </c>
    </row>
    <row r="418" spans="4:6" ht="15" hidden="1" customHeight="1" outlineLevel="2">
      <c r="D418" s="20"/>
      <c r="E418" s="18" t="s">
        <v>83</v>
      </c>
      <c r="F418" s="632"/>
    </row>
    <row r="419" spans="4:6" ht="15" hidden="1" customHeight="1" outlineLevel="2">
      <c r="D419" s="513" t="s">
        <v>242</v>
      </c>
      <c r="E419" s="4" t="s">
        <v>120</v>
      </c>
      <c r="F419" s="632" t="str">
        <f>MID('6.1.3'!$C$3,68,100)</f>
        <v>in Berlin</v>
      </c>
    </row>
    <row r="420" spans="4:6" ht="15" hidden="1" customHeight="1" outlineLevel="2">
      <c r="D420" s="20"/>
      <c r="E420" s="18" t="s">
        <v>83</v>
      </c>
      <c r="F420" s="632"/>
    </row>
    <row r="421" spans="4:6" ht="15" hidden="1" customHeight="1" outlineLevel="2">
      <c r="D421" s="513" t="s">
        <v>243</v>
      </c>
      <c r="E421" s="4" t="s">
        <v>121</v>
      </c>
      <c r="F421" s="632" t="str">
        <f>MID('6.1.4'!$C$3,68,100)</f>
        <v>in Brandenburg</v>
      </c>
    </row>
    <row r="422" spans="4:6" ht="15" hidden="1" customHeight="1" outlineLevel="2">
      <c r="D422" s="20"/>
      <c r="E422" s="18" t="s">
        <v>83</v>
      </c>
      <c r="F422" s="632"/>
    </row>
    <row r="423" spans="4:6" ht="15" hidden="1" customHeight="1" outlineLevel="2">
      <c r="D423" s="513" t="s">
        <v>244</v>
      </c>
      <c r="E423" s="4" t="s">
        <v>122</v>
      </c>
      <c r="F423" s="632" t="str">
        <f>MID('6.1.5'!$C$3,68,100)</f>
        <v>in Bremen</v>
      </c>
    </row>
    <row r="424" spans="4:6" ht="15" hidden="1" customHeight="1" outlineLevel="2">
      <c r="D424" s="20"/>
      <c r="E424" s="18" t="s">
        <v>83</v>
      </c>
      <c r="F424" s="632"/>
    </row>
    <row r="425" spans="4:6" ht="15" hidden="1" customHeight="1" outlineLevel="2">
      <c r="D425" s="513" t="s">
        <v>245</v>
      </c>
      <c r="E425" s="4" t="s">
        <v>123</v>
      </c>
      <c r="F425" s="632" t="str">
        <f>MID('6.1.6'!$C$3,68,100)</f>
        <v>in Hamburg</v>
      </c>
    </row>
    <row r="426" spans="4:6" ht="15" hidden="1" customHeight="1" outlineLevel="2">
      <c r="D426" s="20"/>
      <c r="E426" s="18" t="s">
        <v>83</v>
      </c>
      <c r="F426" s="632"/>
    </row>
    <row r="427" spans="4:6" ht="15" hidden="1" customHeight="1" outlineLevel="2">
      <c r="D427" s="513" t="s">
        <v>246</v>
      </c>
      <c r="E427" s="4" t="s">
        <v>75</v>
      </c>
      <c r="F427" s="632" t="str">
        <f>MID('6.1.7'!$C$3,68,100)</f>
        <v>in Hessen</v>
      </c>
    </row>
    <row r="428" spans="4:6" ht="15" hidden="1" customHeight="1" outlineLevel="2">
      <c r="D428" s="20"/>
      <c r="E428" s="18" t="s">
        <v>83</v>
      </c>
      <c r="F428" s="632"/>
    </row>
    <row r="429" spans="4:6" ht="15" hidden="1" customHeight="1" outlineLevel="2">
      <c r="D429" s="513" t="s">
        <v>247</v>
      </c>
      <c r="E429" s="4" t="s">
        <v>124</v>
      </c>
      <c r="F429" s="632" t="str">
        <f>MID('6.1.8'!$C$3,68,100)</f>
        <v>in Mecklenburg-Vorpommern</v>
      </c>
    </row>
    <row r="430" spans="4:6" ht="15" hidden="1" customHeight="1" outlineLevel="2">
      <c r="D430" s="20"/>
      <c r="E430" s="18" t="s">
        <v>83</v>
      </c>
      <c r="F430" s="632"/>
    </row>
    <row r="431" spans="4:6" ht="15" hidden="1" customHeight="1" outlineLevel="2">
      <c r="D431" s="513" t="s">
        <v>248</v>
      </c>
      <c r="E431" s="4" t="s">
        <v>76</v>
      </c>
      <c r="F431" s="632" t="str">
        <f>MID('6.1.9'!$C$3,68,100)</f>
        <v>in Niedersachsen</v>
      </c>
    </row>
    <row r="432" spans="4:6" ht="15" hidden="1" customHeight="1" outlineLevel="2">
      <c r="D432" s="20"/>
      <c r="E432" s="18" t="s">
        <v>83</v>
      </c>
      <c r="F432" s="632"/>
    </row>
    <row r="433" spans="2:9" ht="15" hidden="1" customHeight="1" outlineLevel="2">
      <c r="D433" s="513" t="s">
        <v>249</v>
      </c>
      <c r="E433" s="4" t="s">
        <v>80</v>
      </c>
      <c r="F433" s="632" t="str">
        <f>MID('6.1.10'!$C$3,68,100)</f>
        <v>in Nordrhein-Westfalen</v>
      </c>
    </row>
    <row r="434" spans="2:9" ht="15" hidden="1" customHeight="1" outlineLevel="2">
      <c r="D434" s="20"/>
      <c r="E434" s="18" t="s">
        <v>83</v>
      </c>
      <c r="F434" s="632"/>
    </row>
    <row r="435" spans="2:9" ht="15" hidden="1" customHeight="1" outlineLevel="2">
      <c r="D435" s="513" t="s">
        <v>250</v>
      </c>
      <c r="E435" s="4" t="s">
        <v>77</v>
      </c>
      <c r="F435" s="632" t="str">
        <f>MID('6.1.11'!$C$3,68,100)</f>
        <v>in Rheinland-Pfalz</v>
      </c>
    </row>
    <row r="436" spans="2:9" ht="15" hidden="1" customHeight="1" outlineLevel="2">
      <c r="D436" s="20"/>
      <c r="E436" s="18" t="s">
        <v>83</v>
      </c>
      <c r="F436" s="632"/>
    </row>
    <row r="437" spans="2:9" ht="15" hidden="1" customHeight="1" outlineLevel="2">
      <c r="D437" s="513" t="s">
        <v>251</v>
      </c>
      <c r="E437" s="4" t="s">
        <v>125</v>
      </c>
      <c r="F437" s="632" t="str">
        <f>MID('6.1.12'!$C$3,68,100)</f>
        <v>im Saarland</v>
      </c>
    </row>
    <row r="438" spans="2:9" ht="15" hidden="1" customHeight="1" outlineLevel="2">
      <c r="D438" s="20"/>
      <c r="E438" s="18" t="s">
        <v>83</v>
      </c>
      <c r="F438" s="632"/>
    </row>
    <row r="439" spans="2:9" ht="15" hidden="1" customHeight="1" outlineLevel="2">
      <c r="D439" s="513" t="s">
        <v>252</v>
      </c>
      <c r="E439" s="4" t="s">
        <v>126</v>
      </c>
      <c r="F439" s="632" t="str">
        <f>MID('6.1.13'!$C$3,68,100)</f>
        <v>in Sachsen</v>
      </c>
    </row>
    <row r="440" spans="2:9" ht="15" hidden="1" customHeight="1" outlineLevel="2">
      <c r="D440" s="20"/>
      <c r="E440" s="18" t="s">
        <v>83</v>
      </c>
      <c r="F440" s="632"/>
    </row>
    <row r="441" spans="2:9" ht="15" hidden="1" customHeight="1" outlineLevel="2">
      <c r="D441" s="513" t="s">
        <v>253</v>
      </c>
      <c r="E441" s="4" t="s">
        <v>127</v>
      </c>
      <c r="F441" s="632" t="str">
        <f>MID('6.1.14'!$C$3,68,100)</f>
        <v>in Sachsen-Anhalt</v>
      </c>
    </row>
    <row r="442" spans="2:9" ht="15" hidden="1" customHeight="1" outlineLevel="2">
      <c r="D442" s="20"/>
      <c r="E442" s="18" t="s">
        <v>83</v>
      </c>
      <c r="F442" s="632"/>
    </row>
    <row r="443" spans="2:9" ht="15" hidden="1" customHeight="1" outlineLevel="2">
      <c r="D443" s="513" t="s">
        <v>254</v>
      </c>
      <c r="E443" s="4" t="s">
        <v>79</v>
      </c>
      <c r="F443" s="632" t="str">
        <f>MID('6.1.15'!$C$3,68,100)</f>
        <v>in Schleswig-Holstein</v>
      </c>
    </row>
    <row r="444" spans="2:9" ht="15" hidden="1" customHeight="1" outlineLevel="2">
      <c r="D444" s="20"/>
      <c r="E444" s="18" t="s">
        <v>83</v>
      </c>
      <c r="F444" s="632"/>
    </row>
    <row r="445" spans="2:9" ht="15" hidden="1" customHeight="1" outlineLevel="2">
      <c r="D445" s="513" t="s">
        <v>255</v>
      </c>
      <c r="E445" s="4" t="s">
        <v>78</v>
      </c>
      <c r="F445" s="632" t="str">
        <f>MID('6.1.16'!$C$3,68,100)</f>
        <v>in Thüringen</v>
      </c>
    </row>
    <row r="446" spans="2:9" ht="15" hidden="1" customHeight="1" outlineLevel="2">
      <c r="D446" s="20"/>
      <c r="E446" s="18" t="s">
        <v>83</v>
      </c>
      <c r="F446" s="632"/>
    </row>
    <row r="447" spans="2:9" s="22" customFormat="1" ht="20.149999999999999" hidden="1" customHeight="1" outlineLevel="1">
      <c r="B447" s="22" t="s">
        <v>1257</v>
      </c>
      <c r="D447" s="31"/>
      <c r="E447" s="534"/>
      <c r="F447" s="633" t="str">
        <f>LEFT('6.2.1'!$C$3,65)</f>
        <v xml:space="preserve">Material- und Energieflüsse (Materialkonto): Abgaben 1994 – 2018 </v>
      </c>
      <c r="G447" s="32"/>
    </row>
    <row r="448" spans="2:9" ht="15" hidden="1" customHeight="1" outlineLevel="2">
      <c r="D448" s="513" t="s">
        <v>256</v>
      </c>
      <c r="E448" s="521" t="s">
        <v>118</v>
      </c>
      <c r="F448" s="632" t="str">
        <f>MID('6.2.1'!$C$3,66,100)</f>
        <v>in Baden-Württemberg</v>
      </c>
      <c r="G448" s="21"/>
      <c r="H448" s="19"/>
      <c r="I448" s="19"/>
    </row>
    <row r="449" spans="4:9" ht="15" hidden="1" customHeight="1" outlineLevel="2">
      <c r="D449" s="20"/>
      <c r="E449" s="18" t="s">
        <v>83</v>
      </c>
      <c r="F449" s="632"/>
      <c r="G449" s="21"/>
      <c r="H449" s="19"/>
      <c r="I449" s="19"/>
    </row>
    <row r="450" spans="4:9" ht="15" hidden="1" customHeight="1" outlineLevel="2">
      <c r="D450" s="513" t="s">
        <v>257</v>
      </c>
      <c r="E450" s="521" t="s">
        <v>119</v>
      </c>
      <c r="F450" s="632" t="str">
        <f>MID('6.2.2'!$C$3,66,100)</f>
        <v>in Bayern</v>
      </c>
      <c r="G450" s="21"/>
      <c r="H450" s="19"/>
      <c r="I450" s="19"/>
    </row>
    <row r="451" spans="4:9" ht="15" hidden="1" customHeight="1" outlineLevel="2">
      <c r="D451" s="20"/>
      <c r="E451" s="18" t="s">
        <v>83</v>
      </c>
      <c r="F451" s="632"/>
      <c r="G451" s="21"/>
      <c r="H451" s="19"/>
      <c r="I451" s="19"/>
    </row>
    <row r="452" spans="4:9" ht="15" hidden="1" customHeight="1" outlineLevel="2">
      <c r="D452" s="513" t="s">
        <v>258</v>
      </c>
      <c r="E452" s="521" t="s">
        <v>120</v>
      </c>
      <c r="F452" s="632" t="str">
        <f>MID('6.2.3'!$C$3,66,100)</f>
        <v>in Berlin</v>
      </c>
      <c r="G452" s="21"/>
      <c r="H452" s="19"/>
      <c r="I452" s="19"/>
    </row>
    <row r="453" spans="4:9" ht="15" hidden="1" customHeight="1" outlineLevel="2">
      <c r="D453" s="20"/>
      <c r="E453" s="18" t="s">
        <v>83</v>
      </c>
      <c r="F453" s="632"/>
      <c r="G453" s="21"/>
      <c r="H453" s="19"/>
      <c r="I453" s="19"/>
    </row>
    <row r="454" spans="4:9" ht="15" hidden="1" customHeight="1" outlineLevel="2">
      <c r="D454" s="513" t="s">
        <v>259</v>
      </c>
      <c r="E454" s="521" t="s">
        <v>121</v>
      </c>
      <c r="F454" s="632" t="str">
        <f>MID('6.2.4'!$C$3,66,100)</f>
        <v>in Brandenburg</v>
      </c>
      <c r="G454" s="21"/>
      <c r="H454" s="19"/>
      <c r="I454" s="19"/>
    </row>
    <row r="455" spans="4:9" ht="15" hidden="1" customHeight="1" outlineLevel="2">
      <c r="D455" s="20"/>
      <c r="E455" s="18" t="s">
        <v>83</v>
      </c>
      <c r="F455" s="632"/>
      <c r="G455" s="21"/>
      <c r="H455" s="19"/>
      <c r="I455" s="19"/>
    </row>
    <row r="456" spans="4:9" ht="15" hidden="1" customHeight="1" outlineLevel="2">
      <c r="D456" s="513" t="s">
        <v>260</v>
      </c>
      <c r="E456" s="521" t="s">
        <v>122</v>
      </c>
      <c r="F456" s="632" t="str">
        <f>MID('6.2.5'!$C$3,66,100)</f>
        <v>in Bremen</v>
      </c>
      <c r="G456" s="21"/>
      <c r="H456" s="19"/>
      <c r="I456" s="19"/>
    </row>
    <row r="457" spans="4:9" ht="15" hidden="1" customHeight="1" outlineLevel="2">
      <c r="D457" s="20"/>
      <c r="E457" s="18" t="s">
        <v>83</v>
      </c>
      <c r="F457" s="632"/>
      <c r="G457" s="21"/>
      <c r="H457" s="19"/>
      <c r="I457" s="19"/>
    </row>
    <row r="458" spans="4:9" ht="15" hidden="1" customHeight="1" outlineLevel="2">
      <c r="D458" s="513" t="s">
        <v>261</v>
      </c>
      <c r="E458" s="521" t="s">
        <v>123</v>
      </c>
      <c r="F458" s="632" t="str">
        <f>MID('6.2.6'!$C$3,66,100)</f>
        <v>in Hamburg</v>
      </c>
      <c r="G458" s="21"/>
      <c r="H458" s="19"/>
      <c r="I458" s="19"/>
    </row>
    <row r="459" spans="4:9" ht="15" hidden="1" customHeight="1" outlineLevel="2">
      <c r="D459" s="20"/>
      <c r="E459" s="18" t="s">
        <v>83</v>
      </c>
      <c r="F459" s="632"/>
      <c r="G459" s="21"/>
      <c r="H459" s="19"/>
      <c r="I459" s="19"/>
    </row>
    <row r="460" spans="4:9" ht="15" hidden="1" customHeight="1" outlineLevel="2">
      <c r="D460" s="513" t="s">
        <v>262</v>
      </c>
      <c r="E460" s="521" t="s">
        <v>75</v>
      </c>
      <c r="F460" s="632" t="str">
        <f>MID('6.2.7'!$C$3,66,100)</f>
        <v>in Hessen</v>
      </c>
      <c r="G460" s="21"/>
      <c r="H460" s="19"/>
      <c r="I460" s="19"/>
    </row>
    <row r="461" spans="4:9" ht="15" hidden="1" customHeight="1" outlineLevel="2">
      <c r="D461" s="20"/>
      <c r="E461" s="18" t="s">
        <v>83</v>
      </c>
      <c r="F461" s="632"/>
      <c r="G461" s="21"/>
      <c r="H461" s="19"/>
      <c r="I461" s="19"/>
    </row>
    <row r="462" spans="4:9" ht="15" hidden="1" customHeight="1" outlineLevel="2">
      <c r="D462" s="513" t="s">
        <v>263</v>
      </c>
      <c r="E462" s="521" t="s">
        <v>124</v>
      </c>
      <c r="F462" s="632" t="str">
        <f>MID('6.2.8'!$C$3,66,100)</f>
        <v>in Mecklenburg-Vorpommern</v>
      </c>
      <c r="G462" s="21"/>
      <c r="H462" s="19"/>
      <c r="I462" s="19"/>
    </row>
    <row r="463" spans="4:9" ht="15" hidden="1" customHeight="1" outlineLevel="2">
      <c r="D463" s="20"/>
      <c r="E463" s="18" t="s">
        <v>83</v>
      </c>
      <c r="F463" s="632"/>
      <c r="G463" s="21"/>
      <c r="H463" s="19"/>
      <c r="I463" s="19"/>
    </row>
    <row r="464" spans="4:9" ht="15" hidden="1" customHeight="1" outlineLevel="2">
      <c r="D464" s="513" t="s">
        <v>264</v>
      </c>
      <c r="E464" s="521" t="s">
        <v>76</v>
      </c>
      <c r="F464" s="632" t="str">
        <f>MID('6.2.9'!$C$3,66,100)</f>
        <v>in Niedersachsen</v>
      </c>
      <c r="G464" s="21"/>
      <c r="H464" s="19"/>
      <c r="I464" s="19"/>
    </row>
    <row r="465" spans="2:9" ht="15" hidden="1" customHeight="1" outlineLevel="2">
      <c r="D465" s="20"/>
      <c r="E465" s="18" t="s">
        <v>83</v>
      </c>
      <c r="F465" s="632"/>
      <c r="G465" s="21"/>
      <c r="H465" s="19"/>
      <c r="I465" s="19"/>
    </row>
    <row r="466" spans="2:9" ht="15" hidden="1" customHeight="1" outlineLevel="2">
      <c r="D466" s="513" t="s">
        <v>265</v>
      </c>
      <c r="E466" s="521" t="s">
        <v>80</v>
      </c>
      <c r="F466" s="632" t="str">
        <f>MID('6.2.10'!$C$3,66,100)</f>
        <v>in Nordrhein-Westfalen</v>
      </c>
      <c r="G466" s="21"/>
      <c r="H466" s="19"/>
      <c r="I466" s="19"/>
    </row>
    <row r="467" spans="2:9" ht="15" hidden="1" customHeight="1" outlineLevel="2">
      <c r="D467" s="20"/>
      <c r="E467" s="18" t="s">
        <v>83</v>
      </c>
      <c r="F467" s="632"/>
      <c r="G467" s="21"/>
      <c r="H467" s="19"/>
      <c r="I467" s="19"/>
    </row>
    <row r="468" spans="2:9" ht="15" hidden="1" customHeight="1" outlineLevel="2">
      <c r="D468" s="513" t="s">
        <v>266</v>
      </c>
      <c r="E468" s="521" t="s">
        <v>77</v>
      </c>
      <c r="F468" s="632" t="str">
        <f>MID('6.2.11'!$C$3,66,100)</f>
        <v>in Rheinland-Pfalz</v>
      </c>
      <c r="G468" s="21"/>
      <c r="H468" s="19"/>
      <c r="I468" s="19"/>
    </row>
    <row r="469" spans="2:9" ht="15" hidden="1" customHeight="1" outlineLevel="2">
      <c r="D469" s="20"/>
      <c r="E469" s="18" t="s">
        <v>83</v>
      </c>
      <c r="F469" s="632"/>
      <c r="G469" s="21"/>
      <c r="H469" s="19"/>
      <c r="I469" s="19"/>
    </row>
    <row r="470" spans="2:9" ht="15" hidden="1" customHeight="1" outlineLevel="2">
      <c r="D470" s="513" t="s">
        <v>267</v>
      </c>
      <c r="E470" s="521" t="s">
        <v>125</v>
      </c>
      <c r="F470" s="632" t="str">
        <f>MID('6.2.12'!$C$3,66,100)</f>
        <v>im Saarland</v>
      </c>
      <c r="G470" s="21"/>
      <c r="H470" s="19"/>
      <c r="I470" s="19"/>
    </row>
    <row r="471" spans="2:9" ht="15" hidden="1" customHeight="1" outlineLevel="2">
      <c r="D471" s="20"/>
      <c r="E471" s="18" t="s">
        <v>83</v>
      </c>
      <c r="F471" s="632"/>
      <c r="G471" s="21"/>
      <c r="H471" s="19"/>
      <c r="I471" s="19"/>
    </row>
    <row r="472" spans="2:9" ht="15" hidden="1" customHeight="1" outlineLevel="2">
      <c r="D472" s="513" t="s">
        <v>268</v>
      </c>
      <c r="E472" s="521" t="s">
        <v>126</v>
      </c>
      <c r="F472" s="632" t="str">
        <f>MID('6.2.13'!$C$3,66,100)</f>
        <v>in Sachsen</v>
      </c>
      <c r="G472" s="21"/>
      <c r="H472" s="19"/>
      <c r="I472" s="19"/>
    </row>
    <row r="473" spans="2:9" ht="15" hidden="1" customHeight="1" outlineLevel="2">
      <c r="D473" s="20"/>
      <c r="E473" s="18" t="s">
        <v>83</v>
      </c>
      <c r="F473" s="632"/>
      <c r="G473" s="21"/>
      <c r="H473" s="19"/>
      <c r="I473" s="19"/>
    </row>
    <row r="474" spans="2:9" ht="15" hidden="1" customHeight="1" outlineLevel="2">
      <c r="D474" s="513" t="s">
        <v>269</v>
      </c>
      <c r="E474" s="521" t="s">
        <v>127</v>
      </c>
      <c r="F474" s="632" t="str">
        <f>MID('6.2.14'!$C$3,66,100)</f>
        <v>in Sachsen-Anhalt</v>
      </c>
      <c r="G474" s="21"/>
      <c r="H474" s="19"/>
      <c r="I474" s="19"/>
    </row>
    <row r="475" spans="2:9" ht="15" hidden="1" customHeight="1" outlineLevel="2">
      <c r="D475" s="20"/>
      <c r="E475" s="18" t="s">
        <v>83</v>
      </c>
      <c r="F475" s="632"/>
      <c r="G475" s="21"/>
      <c r="H475" s="19"/>
      <c r="I475" s="19"/>
    </row>
    <row r="476" spans="2:9" ht="15" hidden="1" customHeight="1" outlineLevel="2">
      <c r="D476" s="513" t="s">
        <v>270</v>
      </c>
      <c r="E476" s="521" t="s">
        <v>79</v>
      </c>
      <c r="F476" s="632" t="str">
        <f>MID('6.2.15'!$C$3,66,100)</f>
        <v>in Schleswig-Holstein</v>
      </c>
      <c r="G476" s="21"/>
      <c r="H476" s="19"/>
      <c r="I476" s="19"/>
    </row>
    <row r="477" spans="2:9" ht="15" hidden="1" customHeight="1" outlineLevel="2">
      <c r="D477" s="20"/>
      <c r="E477" s="18" t="s">
        <v>83</v>
      </c>
      <c r="F477" s="632"/>
      <c r="G477" s="21"/>
      <c r="H477" s="19"/>
      <c r="I477" s="19"/>
    </row>
    <row r="478" spans="2:9" ht="15" hidden="1" customHeight="1" outlineLevel="2">
      <c r="D478" s="513" t="s">
        <v>271</v>
      </c>
      <c r="E478" s="521" t="s">
        <v>78</v>
      </c>
      <c r="F478" s="632" t="str">
        <f>MID('6.2.16'!$C$3,66,100)</f>
        <v>in Thüringen</v>
      </c>
      <c r="G478" s="21"/>
      <c r="H478" s="19"/>
      <c r="I478" s="19"/>
    </row>
    <row r="479" spans="2:9" ht="15" hidden="1" customHeight="1" outlineLevel="2">
      <c r="D479" s="20"/>
      <c r="E479" s="18" t="s">
        <v>83</v>
      </c>
      <c r="F479" s="632"/>
      <c r="G479" s="21"/>
      <c r="H479" s="19"/>
      <c r="I479" s="19"/>
    </row>
    <row r="480" spans="2:9" s="22" customFormat="1" ht="20.149999999999999" hidden="1" customHeight="1" outlineLevel="1" collapsed="1">
      <c r="B480" s="22" t="s">
        <v>1089</v>
      </c>
      <c r="C480" s="22" t="str">
        <f>F480</f>
        <v>Material- und Energieflüsse (Materialkonto): Außenhandelssaldo 1994 – 2018</v>
      </c>
      <c r="D480" s="31"/>
      <c r="E480" s="534"/>
      <c r="F480" s="633" t="str">
        <f>"Material- und Energieflüsse (Materialkonto): Außenhandelssaldo"&amp;MID('6.3.1'!$B$3,47,12)</f>
        <v>Material- und Energieflüsse (Materialkonto): Außenhandelssaldo 1994 – 2018</v>
      </c>
    </row>
    <row r="481" spans="1:6" ht="15" hidden="1" customHeight="1" outlineLevel="2">
      <c r="A481" s="19"/>
      <c r="B481" s="19"/>
      <c r="C481" s="19"/>
      <c r="D481" s="513" t="s">
        <v>272</v>
      </c>
      <c r="E481" s="521" t="s">
        <v>166</v>
      </c>
      <c r="F481" s="632" t="str">
        <f>LEFT('6.3.1'!$B$3,44) &amp; RIGHT('6.3.1'!$B$3,19)</f>
        <v>Außenhandelssaldo von abiotischen Rohstoffen nach Bundesländern</v>
      </c>
    </row>
    <row r="482" spans="1:6" ht="15" hidden="1" customHeight="1" outlineLevel="2">
      <c r="A482" s="19"/>
      <c r="B482" s="19"/>
      <c r="C482" s="19"/>
      <c r="D482" s="20"/>
      <c r="E482" s="18" t="s">
        <v>83</v>
      </c>
      <c r="F482" s="632"/>
    </row>
    <row r="483" spans="1:6" ht="15" hidden="1" customHeight="1" outlineLevel="2">
      <c r="A483" s="19"/>
      <c r="B483" s="19"/>
      <c r="C483" s="19"/>
      <c r="D483" s="20"/>
      <c r="E483" s="18" t="s">
        <v>84</v>
      </c>
      <c r="F483" s="632"/>
    </row>
    <row r="484" spans="1:6" ht="15" hidden="1" customHeight="1" outlineLevel="2">
      <c r="A484" s="19"/>
      <c r="B484" s="19"/>
      <c r="C484" s="19"/>
      <c r="D484" s="20"/>
      <c r="E484" s="18" t="s">
        <v>85</v>
      </c>
      <c r="F484" s="632"/>
    </row>
    <row r="485" spans="1:6" ht="15" hidden="1" customHeight="1" outlineLevel="2">
      <c r="A485" s="19"/>
      <c r="B485" s="19"/>
      <c r="C485" s="19"/>
      <c r="D485" s="20"/>
      <c r="E485" s="18" t="s">
        <v>86</v>
      </c>
      <c r="F485" s="632"/>
    </row>
    <row r="486" spans="1:6" ht="15" hidden="1" customHeight="1" outlineLevel="2">
      <c r="A486" s="19"/>
      <c r="B486" s="19"/>
      <c r="C486" s="19"/>
      <c r="D486" s="513" t="s">
        <v>273</v>
      </c>
      <c r="E486" s="521" t="s">
        <v>167</v>
      </c>
      <c r="F486" s="632" t="str">
        <f>LEFT('6.3.2'!$B$3,43)&amp;RIGHT('6.3.2'!$B$3,19)</f>
        <v>Außenhandelssaldo von abiotischen Halbwaren nach Bundesländern</v>
      </c>
    </row>
    <row r="487" spans="1:6" ht="15" hidden="1" customHeight="1" outlineLevel="2">
      <c r="A487" s="19"/>
      <c r="B487" s="19"/>
      <c r="C487" s="19"/>
      <c r="D487" s="20"/>
      <c r="E487" s="18" t="s">
        <v>83</v>
      </c>
      <c r="F487" s="632"/>
    </row>
    <row r="488" spans="1:6" ht="15" hidden="1" customHeight="1" outlineLevel="2">
      <c r="A488" s="19"/>
      <c r="B488" s="19"/>
      <c r="C488" s="19"/>
      <c r="D488" s="20"/>
      <c r="E488" s="18" t="s">
        <v>84</v>
      </c>
      <c r="F488" s="632"/>
    </row>
    <row r="489" spans="1:6" ht="15" hidden="1" customHeight="1" outlineLevel="2">
      <c r="A489" s="19"/>
      <c r="B489" s="19"/>
      <c r="C489" s="19"/>
      <c r="D489" s="20"/>
      <c r="E489" s="18" t="s">
        <v>85</v>
      </c>
      <c r="F489" s="632"/>
    </row>
    <row r="490" spans="1:6" ht="15" hidden="1" customHeight="1" outlineLevel="2">
      <c r="A490" s="19"/>
      <c r="B490" s="19"/>
      <c r="C490" s="19"/>
      <c r="D490" s="20"/>
      <c r="E490" s="18" t="s">
        <v>86</v>
      </c>
      <c r="F490" s="632"/>
    </row>
    <row r="491" spans="1:6" ht="15" hidden="1" customHeight="1" outlineLevel="2">
      <c r="A491" s="19"/>
      <c r="B491" s="19"/>
      <c r="C491" s="19"/>
      <c r="D491" s="513" t="s">
        <v>274</v>
      </c>
      <c r="E491" s="521" t="s">
        <v>168</v>
      </c>
      <c r="F491" s="632" t="str">
        <f>LEFT('6.3.3'!$B$3,45)&amp;RIGHT('6.3.3'!$B$3,19)</f>
        <v>Außenhandelssaldo von abiotischen Fertigwaren nach Bundesländern</v>
      </c>
    </row>
    <row r="492" spans="1:6" ht="15" hidden="1" customHeight="1" outlineLevel="2">
      <c r="A492" s="19"/>
      <c r="B492" s="19"/>
      <c r="C492" s="19"/>
      <c r="D492" s="20"/>
      <c r="E492" s="18" t="s">
        <v>83</v>
      </c>
      <c r="F492" s="632"/>
    </row>
    <row r="493" spans="1:6" ht="15" hidden="1" customHeight="1" outlineLevel="2">
      <c r="A493" s="19"/>
      <c r="B493" s="19"/>
      <c r="C493" s="19"/>
      <c r="D493" s="20"/>
      <c r="E493" s="18" t="s">
        <v>84</v>
      </c>
      <c r="F493" s="632"/>
    </row>
    <row r="494" spans="1:6" ht="15" hidden="1" customHeight="1" outlineLevel="2">
      <c r="A494" s="19"/>
      <c r="B494" s="19"/>
      <c r="C494" s="19"/>
      <c r="D494" s="20"/>
      <c r="E494" s="18" t="s">
        <v>85</v>
      </c>
      <c r="F494" s="632"/>
    </row>
    <row r="495" spans="1:6" ht="15" hidden="1" customHeight="1" outlineLevel="2">
      <c r="A495" s="19"/>
      <c r="B495" s="19"/>
      <c r="C495" s="19"/>
      <c r="D495" s="20"/>
      <c r="E495" s="18" t="s">
        <v>86</v>
      </c>
      <c r="F495" s="632"/>
    </row>
    <row r="496" spans="1:6" s="22" customFormat="1" ht="20.149999999999999" customHeight="1" collapsed="1">
      <c r="A496" s="22" t="s">
        <v>275</v>
      </c>
      <c r="D496" s="31"/>
      <c r="E496" s="534"/>
      <c r="F496" s="638"/>
    </row>
    <row r="497" spans="4:6" ht="15" hidden="1" customHeight="1" outlineLevel="1">
      <c r="D497" s="513" t="s">
        <v>68</v>
      </c>
      <c r="E497" s="17" t="s">
        <v>1258</v>
      </c>
      <c r="F497" s="632" t="str">
        <f>'7.1'!$B$3</f>
        <v>Verwertete inländische Entnahme von Rohstoffen 1994 – 2018 nach Bundesländern</v>
      </c>
    </row>
    <row r="498" spans="4:6" ht="15" hidden="1" customHeight="1" outlineLevel="1">
      <c r="D498" s="20"/>
      <c r="E498" s="18" t="s">
        <v>83</v>
      </c>
      <c r="F498" s="632"/>
    </row>
    <row r="499" spans="4:6" ht="15" hidden="1" customHeight="1" outlineLevel="1">
      <c r="D499" s="20"/>
      <c r="E499" s="18" t="s">
        <v>84</v>
      </c>
      <c r="F499" s="632"/>
    </row>
    <row r="500" spans="4:6" ht="15" hidden="1" customHeight="1" outlineLevel="1">
      <c r="D500" s="20"/>
      <c r="E500" s="18" t="s">
        <v>85</v>
      </c>
      <c r="F500" s="632"/>
    </row>
    <row r="501" spans="4:6" ht="15" hidden="1" customHeight="1" outlineLevel="1">
      <c r="D501" s="20"/>
      <c r="E501" s="18" t="s">
        <v>86</v>
      </c>
      <c r="F501" s="632"/>
    </row>
    <row r="502" spans="4:6" ht="15" hidden="1" customHeight="1" outlineLevel="1">
      <c r="D502" s="513" t="s">
        <v>276</v>
      </c>
      <c r="E502" s="521" t="s">
        <v>1259</v>
      </c>
      <c r="F502" s="632" t="str">
        <f>'7.2'!$B$3</f>
        <v>Entnahme abiotischer verwerteter Rohstoffe 1994 – 2018 nach Bundesländern</v>
      </c>
    </row>
    <row r="503" spans="4:6" ht="15" hidden="1" customHeight="1" outlineLevel="1">
      <c r="D503" s="20"/>
      <c r="E503" s="18" t="s">
        <v>83</v>
      </c>
      <c r="F503" s="632"/>
    </row>
    <row r="504" spans="4:6" ht="15" hidden="1" customHeight="1" outlineLevel="1">
      <c r="D504" s="20"/>
      <c r="E504" s="5" t="s">
        <v>84</v>
      </c>
      <c r="F504" s="632"/>
    </row>
    <row r="505" spans="4:6" ht="15" hidden="1" customHeight="1" outlineLevel="1">
      <c r="D505" s="20"/>
      <c r="E505" s="18" t="s">
        <v>85</v>
      </c>
      <c r="F505" s="632"/>
    </row>
    <row r="506" spans="4:6" ht="15" hidden="1" customHeight="1" outlineLevel="1">
      <c r="D506" s="20"/>
      <c r="E506" s="18" t="s">
        <v>86</v>
      </c>
      <c r="F506" s="632"/>
    </row>
    <row r="507" spans="4:6" ht="15" hidden="1" customHeight="1" outlineLevel="1">
      <c r="D507" s="513" t="s">
        <v>277</v>
      </c>
      <c r="E507" s="521" t="s">
        <v>1377</v>
      </c>
      <c r="F507" s="632" t="str">
        <f>'7.3'!$B$3</f>
        <v>Entnahme von fossilen Energieträgern 1994 – 2018 nach Bundesländern</v>
      </c>
    </row>
    <row r="508" spans="4:6" ht="15" hidden="1" customHeight="1" outlineLevel="1">
      <c r="D508" s="20"/>
      <c r="E508" s="18" t="s">
        <v>83</v>
      </c>
      <c r="F508" s="632"/>
    </row>
    <row r="509" spans="4:6" ht="15" hidden="1" customHeight="1" outlineLevel="1">
      <c r="D509" s="20"/>
      <c r="E509" s="5" t="s">
        <v>84</v>
      </c>
      <c r="F509" s="632"/>
    </row>
    <row r="510" spans="4:6" ht="15" hidden="1" customHeight="1" outlineLevel="1">
      <c r="D510" s="20"/>
      <c r="E510" s="18" t="s">
        <v>85</v>
      </c>
      <c r="F510" s="632"/>
    </row>
    <row r="511" spans="4:6" ht="15" hidden="1" customHeight="1" outlineLevel="1">
      <c r="D511" s="20"/>
      <c r="E511" s="18" t="s">
        <v>86</v>
      </c>
      <c r="F511" s="632"/>
    </row>
    <row r="512" spans="4:6" ht="15" hidden="1" customHeight="1" outlineLevel="1">
      <c r="D512" s="513" t="s">
        <v>278</v>
      </c>
      <c r="E512" s="521" t="s">
        <v>1260</v>
      </c>
      <c r="F512" s="632" t="str">
        <f>'7.4'!$B$3</f>
        <v>Entnahme mineralischer Rohstoffe 1994 – 2018 nach Bundesländern</v>
      </c>
    </row>
    <row r="513" spans="1:9" s="22" customFormat="1" ht="15" hidden="1" customHeight="1" outlineLevel="1">
      <c r="A513" s="3"/>
      <c r="B513" s="3"/>
      <c r="C513" s="3"/>
      <c r="D513" s="20"/>
      <c r="E513" s="18" t="s">
        <v>83</v>
      </c>
      <c r="F513" s="633"/>
    </row>
    <row r="514" spans="1:9" s="19" customFormat="1" ht="15" hidden="1" customHeight="1" outlineLevel="1">
      <c r="A514" s="3"/>
      <c r="B514" s="3"/>
      <c r="C514" s="3"/>
      <c r="D514" s="20"/>
      <c r="E514" s="5" t="s">
        <v>84</v>
      </c>
      <c r="F514" s="634"/>
      <c r="G514" s="5"/>
      <c r="H514" s="5"/>
      <c r="I514" s="5"/>
    </row>
    <row r="515" spans="1:9" s="19" customFormat="1" ht="15" hidden="1" customHeight="1" outlineLevel="1">
      <c r="A515" s="3"/>
      <c r="B515" s="3"/>
      <c r="C515" s="3"/>
      <c r="D515" s="20"/>
      <c r="E515" s="18" t="s">
        <v>85</v>
      </c>
      <c r="F515" s="632"/>
      <c r="G515" s="5"/>
      <c r="H515" s="5"/>
      <c r="I515" s="5"/>
    </row>
    <row r="516" spans="1:9" s="19" customFormat="1" ht="15" hidden="1" customHeight="1" outlineLevel="1">
      <c r="A516" s="3"/>
      <c r="B516" s="3"/>
      <c r="C516" s="3"/>
      <c r="D516" s="20"/>
      <c r="E516" s="18" t="s">
        <v>86</v>
      </c>
      <c r="F516" s="634"/>
      <c r="G516" s="5"/>
      <c r="H516" s="5"/>
      <c r="I516" s="5"/>
    </row>
    <row r="517" spans="1:9" s="19" customFormat="1" ht="15" hidden="1" customHeight="1" outlineLevel="1">
      <c r="A517" s="3"/>
      <c r="B517" s="3"/>
      <c r="C517" s="3"/>
      <c r="D517" s="513" t="s">
        <v>279</v>
      </c>
      <c r="E517" s="521" t="s">
        <v>1261</v>
      </c>
      <c r="F517" s="632" t="str">
        <f>'7.5'!$B$3</f>
        <v>Entnahme biotischer verwerteter Rohstoffe 1994 – 2018 nach Bundesländern</v>
      </c>
      <c r="G517" s="5"/>
      <c r="H517" s="5"/>
      <c r="I517" s="5"/>
    </row>
    <row r="518" spans="1:9" s="19" customFormat="1" ht="15" hidden="1" customHeight="1" outlineLevel="1">
      <c r="A518" s="3"/>
      <c r="B518" s="3"/>
      <c r="C518" s="3"/>
      <c r="D518" s="20"/>
      <c r="E518" s="18" t="s">
        <v>83</v>
      </c>
      <c r="F518" s="634"/>
      <c r="G518" s="5"/>
      <c r="H518" s="5"/>
      <c r="I518" s="5"/>
    </row>
    <row r="519" spans="1:9" s="19" customFormat="1" ht="15" hidden="1" customHeight="1" outlineLevel="1">
      <c r="A519" s="3"/>
      <c r="B519" s="3"/>
      <c r="C519" s="3"/>
      <c r="D519" s="20"/>
      <c r="E519" s="18" t="s">
        <v>84</v>
      </c>
      <c r="F519" s="632"/>
      <c r="G519" s="5"/>
      <c r="H519" s="5"/>
      <c r="I519" s="5"/>
    </row>
    <row r="520" spans="1:9" s="19" customFormat="1" ht="15" hidden="1" customHeight="1" outlineLevel="1">
      <c r="A520" s="3"/>
      <c r="B520" s="3"/>
      <c r="C520" s="3"/>
      <c r="D520" s="20"/>
      <c r="E520" s="18" t="s">
        <v>85</v>
      </c>
      <c r="F520" s="632"/>
      <c r="G520" s="5"/>
      <c r="H520" s="5"/>
      <c r="I520" s="5"/>
    </row>
    <row r="521" spans="1:9" s="19" customFormat="1" ht="15" hidden="1" customHeight="1" outlineLevel="1">
      <c r="A521" s="3"/>
      <c r="B521" s="3"/>
      <c r="C521" s="3"/>
      <c r="D521" s="20"/>
      <c r="E521" s="18" t="s">
        <v>86</v>
      </c>
      <c r="F521" s="634"/>
      <c r="G521" s="5"/>
      <c r="H521" s="5"/>
      <c r="I521" s="5"/>
    </row>
    <row r="522" spans="1:9" s="19" customFormat="1" ht="15" hidden="1" customHeight="1" outlineLevel="1">
      <c r="A522" s="3"/>
      <c r="B522" s="3"/>
      <c r="C522" s="3"/>
      <c r="D522" s="513" t="s">
        <v>280</v>
      </c>
      <c r="E522" s="17" t="s">
        <v>1677</v>
      </c>
      <c r="F522" s="632" t="str">
        <f>LEFT('7.6'!$B$3,45)&amp;RIGHT('7.6'!$B$3,31)</f>
        <v>Nicht verwertete inländische Rohstoffentnahme 1994 – 2018 nach Bundesländern</v>
      </c>
      <c r="G522" s="5"/>
      <c r="H522" s="5"/>
      <c r="I522" s="5"/>
    </row>
    <row r="523" spans="1:9" s="19" customFormat="1" ht="15" hidden="1" customHeight="1" outlineLevel="1">
      <c r="A523" s="3"/>
      <c r="B523" s="3"/>
      <c r="C523" s="3"/>
      <c r="D523" s="20"/>
      <c r="E523" s="18" t="s">
        <v>83</v>
      </c>
      <c r="F523" s="634"/>
      <c r="G523" s="5"/>
      <c r="H523" s="5"/>
      <c r="I523" s="5"/>
    </row>
    <row r="524" spans="1:9" s="19" customFormat="1" ht="15" hidden="1" customHeight="1" outlineLevel="1">
      <c r="A524" s="3"/>
      <c r="B524" s="3"/>
      <c r="C524" s="3"/>
      <c r="D524" s="20"/>
      <c r="E524" s="5" t="s">
        <v>84</v>
      </c>
      <c r="F524" s="632"/>
      <c r="G524" s="5"/>
      <c r="H524" s="5"/>
      <c r="I524" s="5"/>
    </row>
    <row r="525" spans="1:9" s="19" customFormat="1" ht="15" hidden="1" customHeight="1" outlineLevel="1">
      <c r="A525" s="3"/>
      <c r="B525" s="3"/>
      <c r="C525" s="3"/>
      <c r="D525" s="20"/>
      <c r="E525" s="18" t="s">
        <v>85</v>
      </c>
      <c r="F525" s="632"/>
      <c r="G525" s="5"/>
      <c r="H525" s="5"/>
      <c r="I525" s="5"/>
    </row>
    <row r="526" spans="1:9" s="19" customFormat="1" ht="15" hidden="1" customHeight="1" outlineLevel="1">
      <c r="A526" s="3"/>
      <c r="B526" s="3"/>
      <c r="C526" s="3"/>
      <c r="D526" s="20"/>
      <c r="E526" s="18" t="s">
        <v>86</v>
      </c>
      <c r="F526" s="634"/>
      <c r="G526" s="5"/>
      <c r="H526" s="5"/>
      <c r="I526" s="5"/>
    </row>
    <row r="527" spans="1:9" s="19" customFormat="1" ht="15" hidden="1" customHeight="1" outlineLevel="1">
      <c r="A527" s="3"/>
      <c r="B527" s="3"/>
      <c r="C527" s="3"/>
      <c r="D527" s="513" t="s">
        <v>281</v>
      </c>
      <c r="E527" s="17" t="s">
        <v>1378</v>
      </c>
      <c r="F527" s="632" t="str">
        <f>'7.7'!$B$3</f>
        <v>Abraum und Bergematerial von fossilen Energieträgern 1994 – 2018 nach Bundesländern</v>
      </c>
      <c r="G527" s="5"/>
      <c r="H527" s="5"/>
      <c r="I527" s="5"/>
    </row>
    <row r="528" spans="1:9" s="19" customFormat="1" ht="15" hidden="1" customHeight="1" outlineLevel="1">
      <c r="A528" s="3"/>
      <c r="B528" s="3"/>
      <c r="C528" s="3"/>
      <c r="D528" s="20"/>
      <c r="E528" s="18" t="s">
        <v>83</v>
      </c>
      <c r="F528" s="634"/>
      <c r="G528" s="5"/>
      <c r="H528" s="5"/>
      <c r="I528" s="5"/>
    </row>
    <row r="529" spans="1:6" s="25" customFormat="1" ht="15" hidden="1" customHeight="1" outlineLevel="1">
      <c r="A529" s="3"/>
      <c r="B529" s="3"/>
      <c r="C529" s="3"/>
      <c r="D529" s="20"/>
      <c r="E529" s="5" t="s">
        <v>84</v>
      </c>
      <c r="F529" s="633"/>
    </row>
    <row r="530" spans="1:6" ht="15" hidden="1" customHeight="1" outlineLevel="1">
      <c r="D530" s="20"/>
      <c r="E530" s="18" t="s">
        <v>85</v>
      </c>
      <c r="F530" s="634"/>
    </row>
    <row r="531" spans="1:6" ht="15" hidden="1" customHeight="1" outlineLevel="1">
      <c r="D531" s="20"/>
      <c r="E531" s="18" t="s">
        <v>86</v>
      </c>
      <c r="F531" s="634"/>
    </row>
    <row r="532" spans="1:6" ht="15" hidden="1" customHeight="1" outlineLevel="1">
      <c r="D532" s="513" t="s">
        <v>282</v>
      </c>
      <c r="E532" s="521" t="s">
        <v>1263</v>
      </c>
      <c r="F532" s="634" t="str">
        <f>'7.8'!$B$3</f>
        <v>Bergematerial mineralischer Rohstoffe 1994 – 2018 nach Bundesländern</v>
      </c>
    </row>
    <row r="533" spans="1:6" ht="15" hidden="1" customHeight="1" outlineLevel="1">
      <c r="D533" s="20"/>
      <c r="E533" s="18" t="s">
        <v>83</v>
      </c>
      <c r="F533" s="634"/>
    </row>
    <row r="534" spans="1:6" ht="15" hidden="1" customHeight="1" outlineLevel="1">
      <c r="D534" s="20"/>
      <c r="E534" s="5" t="s">
        <v>84</v>
      </c>
      <c r="F534" s="634"/>
    </row>
    <row r="535" spans="1:6" ht="15" hidden="1" customHeight="1" outlineLevel="1">
      <c r="D535" s="20"/>
      <c r="E535" s="18" t="s">
        <v>85</v>
      </c>
      <c r="F535" s="634"/>
    </row>
    <row r="536" spans="1:6" ht="15" hidden="1" customHeight="1" outlineLevel="1">
      <c r="D536" s="20"/>
      <c r="E536" s="18" t="s">
        <v>86</v>
      </c>
      <c r="F536" s="634"/>
    </row>
    <row r="537" spans="1:6" ht="15" hidden="1" customHeight="1" outlineLevel="1">
      <c r="D537" s="513" t="s">
        <v>283</v>
      </c>
      <c r="E537" s="521" t="s">
        <v>1264</v>
      </c>
      <c r="F537" s="634" t="str">
        <f>'7.9'!$B$3</f>
        <v>Nicht verwertete Biomasse 1994 – 2018 nach Bundesländern</v>
      </c>
    </row>
    <row r="538" spans="1:6" ht="15" hidden="1" customHeight="1" outlineLevel="1">
      <c r="D538" s="20"/>
      <c r="E538" s="18" t="s">
        <v>83</v>
      </c>
      <c r="F538" s="634"/>
    </row>
    <row r="539" spans="1:6" ht="15" hidden="1" customHeight="1" outlineLevel="1">
      <c r="D539" s="20"/>
      <c r="E539" s="18" t="s">
        <v>84</v>
      </c>
      <c r="F539" s="634"/>
    </row>
    <row r="540" spans="1:6" ht="15" hidden="1" customHeight="1" outlineLevel="1">
      <c r="D540" s="20"/>
      <c r="E540" s="18" t="s">
        <v>85</v>
      </c>
      <c r="F540" s="634"/>
    </row>
    <row r="541" spans="1:6" ht="15" hidden="1" customHeight="1" outlineLevel="1">
      <c r="D541" s="20"/>
      <c r="E541" s="18" t="s">
        <v>86</v>
      </c>
      <c r="F541" s="634"/>
    </row>
    <row r="542" spans="1:6" ht="15" hidden="1" customHeight="1" outlineLevel="1">
      <c r="D542" s="513" t="s">
        <v>284</v>
      </c>
      <c r="E542" s="521" t="s">
        <v>1265</v>
      </c>
      <c r="F542" s="634" t="str">
        <f>'7.10'!$B$3</f>
        <v>Empfang von Gütern aus anderen Bundesländern insgesamt 1994 – 2018</v>
      </c>
    </row>
    <row r="543" spans="1:6" ht="15" hidden="1" customHeight="1" outlineLevel="1">
      <c r="D543" s="20"/>
      <c r="E543" s="18" t="s">
        <v>83</v>
      </c>
      <c r="F543" s="634"/>
    </row>
    <row r="544" spans="1:6" ht="15" hidden="1" customHeight="1" outlineLevel="1">
      <c r="D544" s="20"/>
      <c r="E544" s="5" t="s">
        <v>84</v>
      </c>
      <c r="F544" s="634"/>
    </row>
    <row r="545" spans="4:6" ht="15" hidden="1" customHeight="1" outlineLevel="1">
      <c r="D545" s="20"/>
      <c r="E545" s="18" t="s">
        <v>85</v>
      </c>
      <c r="F545" s="634"/>
    </row>
    <row r="546" spans="4:6" ht="15" hidden="1" customHeight="1" outlineLevel="1">
      <c r="D546" s="20"/>
      <c r="E546" s="5" t="s">
        <v>86</v>
      </c>
      <c r="F546" s="634"/>
    </row>
    <row r="547" spans="4:6" ht="15" hidden="1" customHeight="1" outlineLevel="1">
      <c r="D547" s="513" t="s">
        <v>285</v>
      </c>
      <c r="E547" s="521" t="s">
        <v>1266</v>
      </c>
      <c r="F547" s="634" t="str">
        <f>'7.11'!$B$3</f>
        <v>Empfang von abiotischen Gütern aus anderen Bundesländern 1994 – 2018</v>
      </c>
    </row>
    <row r="548" spans="4:6" ht="15" hidden="1" customHeight="1" outlineLevel="1">
      <c r="D548" s="20"/>
      <c r="E548" s="18" t="s">
        <v>83</v>
      </c>
      <c r="F548" s="634"/>
    </row>
    <row r="549" spans="4:6" ht="15" hidden="1" customHeight="1" outlineLevel="1">
      <c r="D549" s="20"/>
      <c r="E549" s="5" t="s">
        <v>84</v>
      </c>
      <c r="F549" s="634"/>
    </row>
    <row r="550" spans="4:6" ht="15" hidden="1" customHeight="1" outlineLevel="1">
      <c r="D550" s="20"/>
      <c r="E550" s="18" t="s">
        <v>85</v>
      </c>
      <c r="F550" s="634"/>
    </row>
    <row r="551" spans="4:6" ht="15" hidden="1" customHeight="1" outlineLevel="1">
      <c r="D551" s="20"/>
      <c r="E551" s="5" t="s">
        <v>86</v>
      </c>
      <c r="F551" s="634"/>
    </row>
    <row r="552" spans="4:6" ht="15" hidden="1" customHeight="1" outlineLevel="1">
      <c r="D552" s="513" t="s">
        <v>286</v>
      </c>
      <c r="E552" s="521" t="s">
        <v>1267</v>
      </c>
      <c r="F552" s="634" t="str">
        <f>'7.12'!$B$3</f>
        <v>Empfang von biotischen Gütern aus anderen Bundesländern 1994 – 2018</v>
      </c>
    </row>
    <row r="553" spans="4:6" ht="15" hidden="1" customHeight="1" outlineLevel="1">
      <c r="D553" s="20"/>
      <c r="E553" s="18" t="s">
        <v>83</v>
      </c>
      <c r="F553" s="634"/>
    </row>
    <row r="554" spans="4:6" ht="15" hidden="1" customHeight="1" outlineLevel="1">
      <c r="D554" s="20"/>
      <c r="E554" s="5" t="s">
        <v>84</v>
      </c>
      <c r="F554" s="634"/>
    </row>
    <row r="555" spans="4:6" ht="15" hidden="1" customHeight="1" outlineLevel="1">
      <c r="D555" s="20"/>
      <c r="E555" s="18" t="s">
        <v>85</v>
      </c>
      <c r="F555" s="634"/>
    </row>
    <row r="556" spans="4:6" ht="15" hidden="1" customHeight="1" outlineLevel="1">
      <c r="D556" s="20"/>
      <c r="E556" s="5" t="s">
        <v>86</v>
      </c>
      <c r="F556" s="634"/>
    </row>
    <row r="557" spans="4:6" ht="15" hidden="1" customHeight="1" outlineLevel="1">
      <c r="D557" s="513" t="s">
        <v>287</v>
      </c>
      <c r="E557" s="521" t="s">
        <v>1268</v>
      </c>
      <c r="F557" s="634" t="str">
        <f>'7.13'!$B$3</f>
        <v>Versand von Gütern in andere Bundesländer insgesamt 1994 – 2018</v>
      </c>
    </row>
    <row r="558" spans="4:6" ht="15" hidden="1" customHeight="1" outlineLevel="1">
      <c r="D558" s="20"/>
      <c r="E558" s="18" t="s">
        <v>83</v>
      </c>
      <c r="F558" s="634"/>
    </row>
    <row r="559" spans="4:6" ht="15" hidden="1" customHeight="1" outlineLevel="1">
      <c r="D559" s="20"/>
      <c r="E559" s="5" t="s">
        <v>84</v>
      </c>
      <c r="F559" s="634"/>
    </row>
    <row r="560" spans="4:6" ht="15" hidden="1" customHeight="1" outlineLevel="1">
      <c r="D560" s="20"/>
      <c r="E560" s="18" t="s">
        <v>85</v>
      </c>
      <c r="F560" s="634"/>
    </row>
    <row r="561" spans="2:6" ht="15" hidden="1" customHeight="1" outlineLevel="1">
      <c r="D561" s="20"/>
      <c r="E561" s="5" t="s">
        <v>86</v>
      </c>
      <c r="F561" s="634"/>
    </row>
    <row r="562" spans="2:6" ht="15" hidden="1" customHeight="1" outlineLevel="1">
      <c r="D562" s="513" t="s">
        <v>288</v>
      </c>
      <c r="E562" s="521" t="s">
        <v>1269</v>
      </c>
      <c r="F562" s="634" t="str">
        <f>'7.14'!$B$3</f>
        <v>Versand von abiotischen Gütern in andere Bundesländer 1994 – 2018</v>
      </c>
    </row>
    <row r="563" spans="2:6" ht="15" hidden="1" customHeight="1" outlineLevel="1">
      <c r="D563" s="20"/>
      <c r="E563" s="18" t="s">
        <v>83</v>
      </c>
      <c r="F563" s="634"/>
    </row>
    <row r="564" spans="2:6" ht="15" hidden="1" customHeight="1" outlineLevel="1">
      <c r="D564" s="20"/>
      <c r="E564" s="5" t="s">
        <v>84</v>
      </c>
      <c r="F564" s="634"/>
    </row>
    <row r="565" spans="2:6" ht="15" hidden="1" customHeight="1" outlineLevel="1">
      <c r="D565" s="20"/>
      <c r="E565" s="18" t="s">
        <v>85</v>
      </c>
      <c r="F565" s="634"/>
    </row>
    <row r="566" spans="2:6" ht="15" hidden="1" customHeight="1" outlineLevel="1">
      <c r="D566" s="20"/>
      <c r="E566" s="5" t="s">
        <v>86</v>
      </c>
      <c r="F566" s="634"/>
    </row>
    <row r="567" spans="2:6" ht="15" hidden="1" customHeight="1" outlineLevel="1">
      <c r="D567" s="513" t="s">
        <v>289</v>
      </c>
      <c r="E567" s="521" t="s">
        <v>1270</v>
      </c>
      <c r="F567" s="634" t="str">
        <f>'7.15'!$B$3</f>
        <v>Versand von biotischen Gütern in andere Bundesländer 1994 – 2018</v>
      </c>
    </row>
    <row r="568" spans="2:6" ht="15" hidden="1" customHeight="1" outlineLevel="1">
      <c r="D568" s="20"/>
      <c r="E568" s="18" t="s">
        <v>83</v>
      </c>
      <c r="F568" s="634"/>
    </row>
    <row r="569" spans="2:6" ht="15" hidden="1" customHeight="1" outlineLevel="1">
      <c r="D569" s="20"/>
      <c r="E569" s="5" t="s">
        <v>84</v>
      </c>
      <c r="F569" s="634"/>
    </row>
    <row r="570" spans="2:6" ht="15" hidden="1" customHeight="1" outlineLevel="1">
      <c r="D570" s="20"/>
      <c r="E570" s="18" t="s">
        <v>85</v>
      </c>
      <c r="F570" s="634"/>
    </row>
    <row r="571" spans="2:6" ht="15" hidden="1" customHeight="1" outlineLevel="1">
      <c r="D571" s="20"/>
      <c r="E571" s="5" t="s">
        <v>86</v>
      </c>
      <c r="F571" s="634"/>
    </row>
    <row r="572" spans="2:6" ht="15" hidden="1" customHeight="1" outlineLevel="1">
      <c r="D572" s="513" t="s">
        <v>290</v>
      </c>
      <c r="E572" s="521" t="s">
        <v>1271</v>
      </c>
      <c r="F572" s="634" t="str">
        <f>'7.16'!$B$3</f>
        <v>Beförderte Mengen von Gütern zwischen den Bundesländern 1994 – 2018</v>
      </c>
    </row>
    <row r="573" spans="2:6" ht="15" hidden="1" customHeight="1" outlineLevel="1">
      <c r="D573" s="20"/>
      <c r="E573" s="18" t="s">
        <v>87</v>
      </c>
      <c r="F573" s="634"/>
    </row>
    <row r="574" spans="2:6" ht="15" hidden="1" customHeight="1" outlineLevel="1">
      <c r="D574" s="20"/>
      <c r="E574" s="18" t="s">
        <v>88</v>
      </c>
      <c r="F574" s="634"/>
    </row>
    <row r="575" spans="2:6" ht="15" hidden="1" customHeight="1" outlineLevel="1">
      <c r="D575" s="20"/>
      <c r="E575" s="18" t="s">
        <v>89</v>
      </c>
      <c r="F575" s="634"/>
    </row>
    <row r="576" spans="2:6" s="19" customFormat="1" ht="27.65" hidden="1" customHeight="1" outlineLevel="1">
      <c r="B576" s="3"/>
      <c r="C576" s="3"/>
      <c r="D576" s="513" t="s">
        <v>291</v>
      </c>
      <c r="E576" s="695" t="s">
        <v>1272</v>
      </c>
      <c r="F576" s="632" t="str">
        <f>'7.17'!$B$3</f>
        <v>Saldo aus Empfang und Versand abiotischer Güter zwischen den Bundesländern 1994 – 2018 über alle Verkehrsträger</v>
      </c>
    </row>
    <row r="577" spans="4:6" ht="15" hidden="1" customHeight="1" outlineLevel="1">
      <c r="D577" s="20"/>
      <c r="E577" s="18" t="s">
        <v>83</v>
      </c>
      <c r="F577" s="634"/>
    </row>
    <row r="578" spans="4:6" ht="15" hidden="1" customHeight="1" outlineLevel="1">
      <c r="D578" s="513" t="s">
        <v>292</v>
      </c>
      <c r="E578" s="521" t="s">
        <v>1664</v>
      </c>
      <c r="F578" s="634" t="str">
        <f>'7.18'!$B$3</f>
        <v>Import von Gütern insgesamt 1994 – 2018*)**) nach Bundesländern</v>
      </c>
    </row>
    <row r="579" spans="4:6" ht="15" hidden="1" customHeight="1" outlineLevel="1">
      <c r="D579" s="20"/>
      <c r="E579" s="18" t="s">
        <v>83</v>
      </c>
      <c r="F579" s="634"/>
    </row>
    <row r="580" spans="4:6" ht="15" hidden="1" customHeight="1" outlineLevel="1">
      <c r="D580" s="20"/>
      <c r="E580" s="5" t="s">
        <v>84</v>
      </c>
      <c r="F580" s="634"/>
    </row>
    <row r="581" spans="4:6" ht="15" hidden="1" customHeight="1" outlineLevel="1">
      <c r="D581" s="20"/>
      <c r="E581" s="18" t="s">
        <v>85</v>
      </c>
      <c r="F581" s="634"/>
    </row>
    <row r="582" spans="4:6" ht="15" hidden="1" customHeight="1" outlineLevel="1">
      <c r="D582" s="20"/>
      <c r="E582" s="18" t="s">
        <v>90</v>
      </c>
      <c r="F582" s="634"/>
    </row>
    <row r="583" spans="4:6" ht="15" hidden="1" customHeight="1" outlineLevel="1">
      <c r="D583" s="513" t="s">
        <v>293</v>
      </c>
      <c r="E583" s="521" t="s">
        <v>1657</v>
      </c>
      <c r="F583" s="634" t="str">
        <f>'7.19'!$B$3</f>
        <v>Import von abiotischen Gütern 1994 – 2018*)**) nach Bundesländern</v>
      </c>
    </row>
    <row r="584" spans="4:6" ht="15" hidden="1" customHeight="1" outlineLevel="1">
      <c r="D584" s="20"/>
      <c r="E584" s="18" t="s">
        <v>83</v>
      </c>
      <c r="F584" s="634"/>
    </row>
    <row r="585" spans="4:6" ht="15" hidden="1" customHeight="1" outlineLevel="1">
      <c r="D585" s="20"/>
      <c r="E585" s="5" t="s">
        <v>84</v>
      </c>
      <c r="F585" s="634"/>
    </row>
    <row r="586" spans="4:6" ht="15" hidden="1" customHeight="1" outlineLevel="1">
      <c r="D586" s="20"/>
      <c r="E586" s="18" t="s">
        <v>85</v>
      </c>
      <c r="F586" s="634"/>
    </row>
    <row r="587" spans="4:6" ht="15" hidden="1" customHeight="1" outlineLevel="1">
      <c r="D587" s="20"/>
      <c r="E587" s="18" t="s">
        <v>90</v>
      </c>
      <c r="F587" s="634"/>
    </row>
    <row r="588" spans="4:6" ht="15" hidden="1" customHeight="1" outlineLevel="1">
      <c r="D588" s="513" t="s">
        <v>294</v>
      </c>
      <c r="E588" s="521" t="s">
        <v>1658</v>
      </c>
      <c r="F588" s="634" t="str">
        <f>'7.20'!$B$3</f>
        <v>Import von biotischen Gütern 1994 – 2018*)**) nach Bundesländern</v>
      </c>
    </row>
    <row r="589" spans="4:6" ht="15" hidden="1" customHeight="1" outlineLevel="1">
      <c r="D589" s="20"/>
      <c r="E589" s="18" t="s">
        <v>83</v>
      </c>
      <c r="F589" s="634"/>
    </row>
    <row r="590" spans="4:6" ht="15" hidden="1" customHeight="1" outlineLevel="1">
      <c r="D590" s="20"/>
      <c r="E590" s="5" t="s">
        <v>84</v>
      </c>
      <c r="F590" s="634"/>
    </row>
    <row r="591" spans="4:6" ht="15" hidden="1" customHeight="1" outlineLevel="1">
      <c r="D591" s="20"/>
      <c r="E591" s="18" t="s">
        <v>85</v>
      </c>
      <c r="F591" s="634"/>
    </row>
    <row r="592" spans="4:6" ht="15" hidden="1" customHeight="1" outlineLevel="1">
      <c r="D592" s="20"/>
      <c r="E592" s="18" t="s">
        <v>90</v>
      </c>
      <c r="F592" s="634"/>
    </row>
    <row r="593" spans="1:6" ht="15" hidden="1" customHeight="1" outlineLevel="1">
      <c r="D593" s="513" t="s">
        <v>295</v>
      </c>
      <c r="E593" s="521" t="s">
        <v>1659</v>
      </c>
      <c r="F593" s="634" t="str">
        <f>'7.21'!$B$3</f>
        <v>Export von Gütern insgesamt 1994 – 2018*)**) nach Bundesländern</v>
      </c>
    </row>
    <row r="594" spans="1:6" ht="15" hidden="1" customHeight="1" outlineLevel="1">
      <c r="D594" s="20"/>
      <c r="E594" s="18" t="s">
        <v>83</v>
      </c>
      <c r="F594" s="634"/>
    </row>
    <row r="595" spans="1:6" ht="15" hidden="1" customHeight="1" outlineLevel="1">
      <c r="D595" s="20"/>
      <c r="E595" s="5" t="s">
        <v>84</v>
      </c>
      <c r="F595" s="634"/>
    </row>
    <row r="596" spans="1:6" ht="15" hidden="1" customHeight="1" outlineLevel="1">
      <c r="D596" s="20"/>
      <c r="E596" s="18" t="s">
        <v>85</v>
      </c>
      <c r="F596" s="634"/>
    </row>
    <row r="597" spans="1:6" ht="15" hidden="1" customHeight="1" outlineLevel="1">
      <c r="D597" s="20"/>
      <c r="E597" s="18" t="s">
        <v>90</v>
      </c>
      <c r="F597" s="634"/>
    </row>
    <row r="598" spans="1:6" ht="15" hidden="1" customHeight="1" outlineLevel="1">
      <c r="D598" s="513" t="s">
        <v>296</v>
      </c>
      <c r="E598" s="521" t="s">
        <v>1660</v>
      </c>
      <c r="F598" s="634" t="str">
        <f>'7.22'!$B$3</f>
        <v>Export von abiotischen Gütern 1994 – 2018*)**) nach Bundesländern</v>
      </c>
    </row>
    <row r="599" spans="1:6" ht="15" hidden="1" customHeight="1" outlineLevel="1">
      <c r="D599" s="20"/>
      <c r="E599" s="18" t="s">
        <v>83</v>
      </c>
      <c r="F599" s="634"/>
    </row>
    <row r="600" spans="1:6" ht="15" hidden="1" customHeight="1" outlineLevel="1">
      <c r="D600" s="20"/>
      <c r="E600" s="5" t="s">
        <v>84</v>
      </c>
      <c r="F600" s="634"/>
    </row>
    <row r="601" spans="1:6" ht="15" hidden="1" customHeight="1" outlineLevel="1">
      <c r="D601" s="20"/>
      <c r="E601" s="18" t="s">
        <v>85</v>
      </c>
      <c r="F601" s="634"/>
    </row>
    <row r="602" spans="1:6" ht="15" hidden="1" customHeight="1" outlineLevel="1">
      <c r="D602" s="20"/>
      <c r="E602" s="18" t="s">
        <v>90</v>
      </c>
      <c r="F602" s="634"/>
    </row>
    <row r="603" spans="1:6" ht="15" hidden="1" customHeight="1" outlineLevel="1">
      <c r="D603" s="513" t="s">
        <v>297</v>
      </c>
      <c r="E603" s="521" t="s">
        <v>1661</v>
      </c>
      <c r="F603" s="634" t="str">
        <f>'7.23'!$B$3</f>
        <v>Export von biotischen Gütern 1994 – 2018*)**) nach Bundesländern</v>
      </c>
    </row>
    <row r="604" spans="1:6" ht="15" hidden="1" customHeight="1" outlineLevel="1">
      <c r="D604" s="20"/>
      <c r="E604" s="18" t="s">
        <v>83</v>
      </c>
      <c r="F604" s="634"/>
    </row>
    <row r="605" spans="1:6" ht="15" hidden="1" customHeight="1" outlineLevel="1">
      <c r="D605" s="20"/>
      <c r="E605" s="5" t="s">
        <v>84</v>
      </c>
      <c r="F605" s="634"/>
    </row>
    <row r="606" spans="1:6" ht="15" hidden="1" customHeight="1" outlineLevel="1">
      <c r="D606" s="20"/>
      <c r="E606" s="18" t="s">
        <v>85</v>
      </c>
      <c r="F606" s="632"/>
    </row>
    <row r="607" spans="1:6" ht="15" hidden="1" customHeight="1" outlineLevel="1">
      <c r="D607" s="20"/>
      <c r="E607" s="18" t="s">
        <v>90</v>
      </c>
      <c r="F607" s="632"/>
    </row>
    <row r="608" spans="1:6" ht="15" hidden="1" customHeight="1" outlineLevel="1">
      <c r="A608" s="5"/>
      <c r="B608" s="5"/>
      <c r="C608" s="5"/>
      <c r="D608" s="513" t="s">
        <v>298</v>
      </c>
      <c r="E608" s="18" t="s">
        <v>1273</v>
      </c>
      <c r="F608" s="632" t="str">
        <f>LEFT('7.24'!$B$3,33)&amp;RIGHT('7.24'!$B$3,31)</f>
        <v>Rohstoffverbrauch (DMI abiotisch) 1994 – 2018 nach Bundesländern</v>
      </c>
    </row>
    <row r="609" spans="1:6" ht="15" hidden="1" customHeight="1" outlineLevel="1">
      <c r="A609" s="5"/>
      <c r="B609" s="5"/>
      <c r="C609" s="5"/>
      <c r="D609" s="20"/>
      <c r="E609" s="18" t="s">
        <v>83</v>
      </c>
      <c r="F609" s="632"/>
    </row>
    <row r="610" spans="1:6" ht="15" hidden="1" customHeight="1" outlineLevel="1">
      <c r="A610" s="5"/>
      <c r="B610" s="5"/>
      <c r="C610" s="5"/>
      <c r="D610" s="20"/>
      <c r="E610" s="5" t="s">
        <v>84</v>
      </c>
      <c r="F610" s="634"/>
    </row>
    <row r="611" spans="1:6" ht="15" hidden="1" customHeight="1" outlineLevel="1">
      <c r="A611" s="5"/>
      <c r="B611" s="5"/>
      <c r="C611" s="5"/>
      <c r="D611" s="20"/>
      <c r="E611" s="18" t="s">
        <v>85</v>
      </c>
      <c r="F611" s="634"/>
    </row>
    <row r="612" spans="1:6" ht="15" hidden="1" customHeight="1" outlineLevel="1">
      <c r="A612" s="5"/>
      <c r="B612" s="5"/>
      <c r="C612" s="5"/>
      <c r="D612" s="20"/>
      <c r="E612" s="5" t="s">
        <v>86</v>
      </c>
      <c r="F612" s="634"/>
    </row>
    <row r="613" spans="1:6" ht="15" hidden="1" customHeight="1" outlineLevel="1">
      <c r="A613" s="5"/>
      <c r="B613" s="5"/>
      <c r="C613" s="5"/>
      <c r="D613" s="513" t="s">
        <v>299</v>
      </c>
      <c r="E613" s="18" t="s">
        <v>1274</v>
      </c>
      <c r="F613" s="634" t="str">
        <f>LEFT('7.25'!$B$3,30)&amp;RIGHT('7.25'!$B$3,31)</f>
        <v>Direkter Materialeinsatz (DMI) 1994 – 2018 nach Bundesländern</v>
      </c>
    </row>
    <row r="614" spans="1:6" ht="15" hidden="1" customHeight="1" outlineLevel="1">
      <c r="A614" s="5"/>
      <c r="B614" s="5"/>
      <c r="C614" s="5"/>
      <c r="D614" s="20"/>
      <c r="E614" s="18" t="s">
        <v>83</v>
      </c>
      <c r="F614" s="634"/>
    </row>
    <row r="615" spans="1:6" ht="15" hidden="1" customHeight="1" outlineLevel="1">
      <c r="A615" s="5"/>
      <c r="B615" s="5"/>
      <c r="C615" s="5"/>
      <c r="D615" s="20"/>
      <c r="E615" s="5" t="s">
        <v>84</v>
      </c>
      <c r="F615" s="634"/>
    </row>
    <row r="616" spans="1:6" ht="15" hidden="1" customHeight="1" outlineLevel="1">
      <c r="A616" s="5"/>
      <c r="B616" s="5"/>
      <c r="C616" s="5"/>
      <c r="D616" s="20"/>
      <c r="E616" s="18" t="s">
        <v>85</v>
      </c>
      <c r="F616" s="634"/>
    </row>
    <row r="617" spans="1:6" ht="15" hidden="1" customHeight="1" outlineLevel="1">
      <c r="A617" s="5"/>
      <c r="B617" s="5"/>
      <c r="C617" s="5"/>
      <c r="D617" s="20"/>
      <c r="E617" s="18" t="s">
        <v>86</v>
      </c>
      <c r="F617" s="634"/>
    </row>
    <row r="618" spans="1:6" ht="15" hidden="1" customHeight="1" outlineLevel="1">
      <c r="A618" s="5"/>
      <c r="B618" s="5"/>
      <c r="C618" s="5"/>
      <c r="D618" s="513" t="s">
        <v>300</v>
      </c>
      <c r="E618" s="18" t="s">
        <v>1275</v>
      </c>
      <c r="F618" s="634" t="str">
        <f>'7.26'!$B$3</f>
        <v>Gesamtmaterialeinsatz (TMI) 1994 – 2018 nach Bundesländern</v>
      </c>
    </row>
    <row r="619" spans="1:6" ht="15" hidden="1" customHeight="1" outlineLevel="1">
      <c r="A619" s="5"/>
      <c r="B619" s="5"/>
      <c r="C619" s="5"/>
      <c r="D619" s="20"/>
      <c r="E619" s="18" t="s">
        <v>83</v>
      </c>
      <c r="F619" s="634"/>
    </row>
    <row r="620" spans="1:6" ht="15" hidden="1" customHeight="1" outlineLevel="1">
      <c r="A620" s="5"/>
      <c r="B620" s="5"/>
      <c r="C620" s="5"/>
      <c r="D620" s="20"/>
      <c r="E620" s="18" t="s">
        <v>84</v>
      </c>
      <c r="F620" s="634"/>
    </row>
    <row r="621" spans="1:6" ht="15" hidden="1" customHeight="1" outlineLevel="1">
      <c r="A621" s="5"/>
      <c r="B621" s="5"/>
      <c r="C621" s="5"/>
      <c r="D621" s="20"/>
      <c r="E621" s="18" t="s">
        <v>85</v>
      </c>
      <c r="F621" s="634"/>
    </row>
    <row r="622" spans="1:6" ht="15" hidden="1" customHeight="1" outlineLevel="1">
      <c r="A622" s="5"/>
      <c r="B622" s="5"/>
      <c r="C622" s="5"/>
      <c r="D622" s="20"/>
      <c r="E622" s="18" t="s">
        <v>86</v>
      </c>
      <c r="F622" s="634"/>
    </row>
    <row r="623" spans="1:6" ht="15" hidden="1" customHeight="1" outlineLevel="1">
      <c r="A623" s="5"/>
      <c r="B623" s="5"/>
      <c r="C623" s="5"/>
      <c r="D623" s="513" t="s">
        <v>301</v>
      </c>
      <c r="E623" s="18" t="s">
        <v>1276</v>
      </c>
      <c r="F623" s="634" t="str">
        <f>'7.27'!$B$3</f>
        <v>Inländischer Materialverbrauch (DMC) 1994 – 2018 nach Bundesländern</v>
      </c>
    </row>
    <row r="624" spans="1:6" ht="15" hidden="1" customHeight="1" outlineLevel="1">
      <c r="A624" s="5"/>
      <c r="B624" s="5"/>
      <c r="C624" s="5"/>
      <c r="D624" s="20"/>
      <c r="E624" s="18" t="s">
        <v>83</v>
      </c>
      <c r="F624" s="634"/>
    </row>
    <row r="625" spans="1:6" ht="15" hidden="1" customHeight="1" outlineLevel="1">
      <c r="A625" s="5"/>
      <c r="B625" s="5"/>
      <c r="C625" s="5"/>
      <c r="D625" s="20"/>
      <c r="E625" s="18" t="s">
        <v>84</v>
      </c>
      <c r="F625" s="634"/>
    </row>
    <row r="626" spans="1:6" ht="15" hidden="1" customHeight="1" outlineLevel="1">
      <c r="A626" s="5"/>
      <c r="B626" s="5"/>
      <c r="C626" s="5"/>
      <c r="D626" s="20"/>
      <c r="E626" s="18" t="s">
        <v>85</v>
      </c>
      <c r="F626" s="634"/>
    </row>
    <row r="627" spans="1:6" ht="15" hidden="1" customHeight="1" outlineLevel="1">
      <c r="A627" s="5"/>
      <c r="B627" s="5"/>
      <c r="C627" s="5"/>
      <c r="D627" s="20"/>
      <c r="E627" s="18" t="s">
        <v>86</v>
      </c>
      <c r="F627" s="634"/>
    </row>
    <row r="628" spans="1:6" s="19" customFormat="1" ht="15" hidden="1" customHeight="1" outlineLevel="1">
      <c r="B628" s="3"/>
      <c r="C628" s="3"/>
      <c r="D628" s="513" t="s">
        <v>302</v>
      </c>
      <c r="E628" s="521" t="s">
        <v>1277</v>
      </c>
      <c r="F628" s="632" t="str">
        <f>'7.28'!$B$3</f>
        <v>Rohstoffproduktivitäten des DMI und DMC in jeweiligen Preisen 2018*) nach Bundesländern</v>
      </c>
    </row>
    <row r="629" spans="1:6" ht="15" hidden="1" customHeight="1" outlineLevel="1">
      <c r="A629" s="5"/>
      <c r="B629" s="5"/>
      <c r="C629" s="5"/>
      <c r="D629" s="20"/>
      <c r="E629" s="18" t="s">
        <v>91</v>
      </c>
      <c r="F629" s="634"/>
    </row>
    <row r="630" spans="1:6" s="19" customFormat="1" ht="27.65" hidden="1" customHeight="1" outlineLevel="1">
      <c r="B630" s="3"/>
      <c r="C630" s="3"/>
      <c r="D630" s="513" t="s">
        <v>303</v>
      </c>
      <c r="E630" s="521" t="s">
        <v>1278</v>
      </c>
      <c r="F630" s="632" t="str">
        <f>'7.29'!$B$3</f>
        <v>Rohstoffproduktivitäten aus DMI und DMC (preisbereinigt, verkettet) 1994 – 2018 nach Bundesländern</v>
      </c>
    </row>
    <row r="631" spans="1:6" ht="15" hidden="1" customHeight="1" outlineLevel="1">
      <c r="A631" s="5"/>
      <c r="B631" s="5"/>
      <c r="C631" s="5"/>
      <c r="D631" s="20"/>
      <c r="E631" s="18" t="s">
        <v>85</v>
      </c>
      <c r="F631" s="634"/>
    </row>
    <row r="632" spans="1:6" ht="15" hidden="1" customHeight="1" outlineLevel="1">
      <c r="A632" s="5"/>
      <c r="B632" s="5"/>
      <c r="C632" s="5"/>
      <c r="D632" s="20"/>
      <c r="E632" s="5" t="s">
        <v>84</v>
      </c>
      <c r="F632" s="634"/>
    </row>
    <row r="633" spans="1:6" s="22" customFormat="1" ht="20.149999999999999" customHeight="1" collapsed="1">
      <c r="A633" s="22" t="s">
        <v>304</v>
      </c>
      <c r="D633" s="31"/>
      <c r="E633" s="534"/>
      <c r="F633" s="633"/>
    </row>
    <row r="634" spans="1:6" ht="15" hidden="1" customHeight="1" outlineLevel="1">
      <c r="D634" s="513" t="s">
        <v>69</v>
      </c>
      <c r="E634" s="521" t="s">
        <v>1295</v>
      </c>
      <c r="F634" s="634" t="str">
        <f>'8.1'!$B$3</f>
        <v>Umweltbezogene Steuern 1994 – 2017 nach Bundesländern</v>
      </c>
    </row>
    <row r="635" spans="1:6" ht="15" hidden="1" customHeight="1" outlineLevel="1">
      <c r="D635" s="20"/>
      <c r="E635" s="18" t="s">
        <v>81</v>
      </c>
      <c r="F635" s="634"/>
    </row>
    <row r="636" spans="1:6" ht="15" hidden="1" customHeight="1" outlineLevel="1">
      <c r="D636" s="20"/>
      <c r="E636" s="18" t="s">
        <v>84</v>
      </c>
      <c r="F636" s="634"/>
    </row>
    <row r="637" spans="1:6" ht="15" hidden="1" customHeight="1" outlineLevel="1">
      <c r="D637" s="20"/>
      <c r="E637" s="18" t="s">
        <v>85</v>
      </c>
      <c r="F637" s="634"/>
    </row>
    <row r="638" spans="1:6" ht="15" hidden="1" customHeight="1" outlineLevel="1">
      <c r="D638" s="20"/>
      <c r="E638" s="18" t="s">
        <v>86</v>
      </c>
      <c r="F638" s="634"/>
    </row>
    <row r="639" spans="1:6" ht="15" hidden="1" customHeight="1" outlineLevel="1">
      <c r="D639" s="513" t="s">
        <v>32</v>
      </c>
      <c r="E639" s="521" t="s">
        <v>1296</v>
      </c>
      <c r="F639" s="634" t="str">
        <f>"Umsätze der Umweltschutzwirtschaft"&amp;MID('8.2'!$B$3,37,12)&amp;" nach Wirtschaftszweigen und Bundesländern"</f>
        <v>Umsätze der Umweltschutzwirtschaft 2010 – 2017 nach Wirtschaftszweigen und Bundesländern</v>
      </c>
    </row>
    <row r="640" spans="1:6" ht="15" hidden="1" customHeight="1" outlineLevel="1">
      <c r="D640" s="20"/>
      <c r="E640" s="18" t="s">
        <v>81</v>
      </c>
      <c r="F640" s="634"/>
    </row>
    <row r="641" spans="1:6" s="19" customFormat="1" ht="27.65" hidden="1" customHeight="1" outlineLevel="1">
      <c r="B641" s="3"/>
      <c r="C641" s="3"/>
      <c r="D641" s="513" t="s">
        <v>33</v>
      </c>
      <c r="E641" s="521" t="s">
        <v>1297</v>
      </c>
      <c r="F641" s="632" t="str">
        <f>"Beschäftigte der Umweltschutzwirtschaft"&amp;MID('8.3'!$B$3,42,12)&amp;" nach Wirtschaftszweigen und Bundesländern"</f>
        <v>Beschäftigte der Umweltschutzwirtschaft 2010 – 2017 nach Wirtschaftszweigen und Bundesländern</v>
      </c>
    </row>
    <row r="642" spans="1:6" ht="15" hidden="1" customHeight="1" outlineLevel="1">
      <c r="D642" s="20"/>
      <c r="E642" s="18" t="s">
        <v>134</v>
      </c>
      <c r="F642" s="634"/>
    </row>
    <row r="643" spans="1:6" s="19" customFormat="1" ht="27.65" hidden="1" customHeight="1" outlineLevel="1">
      <c r="B643" s="3"/>
      <c r="C643" s="3"/>
      <c r="D643" s="513" t="s">
        <v>34</v>
      </c>
      <c r="E643" s="521" t="s">
        <v>1298</v>
      </c>
      <c r="F643" s="632" t="str">
        <f>"Anteil der Umsätze der Umweltschutzwirtschaft an der Gesamtwirtschaft"&amp;MID('8.4'!$B$3,75,12)&amp;" nach Wirtschaftszweigen und Bundesländern"</f>
        <v>Anteil der Umsätze der Umweltschutzwirtschaft an der Gesamtwirtschaft 2010 – 2017 nach Wirtschaftszweigen und Bundesländern</v>
      </c>
    </row>
    <row r="644" spans="1:6" ht="15" hidden="1" customHeight="1" outlineLevel="1">
      <c r="D644" s="20"/>
      <c r="E644" s="18" t="s">
        <v>43</v>
      </c>
      <c r="F644" s="634"/>
    </row>
    <row r="645" spans="1:6" s="19" customFormat="1" ht="27.65" hidden="1" customHeight="1" outlineLevel="1">
      <c r="B645" s="3"/>
      <c r="C645" s="3"/>
      <c r="D645" s="513" t="s">
        <v>35</v>
      </c>
      <c r="E645" s="521" t="s">
        <v>1299</v>
      </c>
      <c r="F645" s="632" t="str">
        <f>"Anteil der Beschäftigten der Umweltschutzwirtschaft an der Gesamtwirtschaft"&amp;MID('8.5'!$B$3,78,12)&amp;" nach Wirtschaftszweigen und Bundesländern"</f>
        <v>Anteil der Beschäftigten der Umweltschutzwirtschaft an der Gesamtwirtschaft 2010 – 2017 nach Wirtschaftszweigen und Bundesländern</v>
      </c>
    </row>
    <row r="646" spans="1:6" ht="15" hidden="1" customHeight="1" outlineLevel="1">
      <c r="D646" s="20"/>
      <c r="E646" s="18" t="s">
        <v>43</v>
      </c>
      <c r="F646" s="634"/>
    </row>
    <row r="647" spans="1:6" s="22" customFormat="1" ht="20.149999999999999" customHeight="1" collapsed="1">
      <c r="A647" s="22" t="s">
        <v>305</v>
      </c>
      <c r="D647" s="31"/>
      <c r="E647" s="534"/>
      <c r="F647" s="633"/>
    </row>
    <row r="648" spans="1:6" s="19" customFormat="1" ht="27.65" hidden="1" customHeight="1" outlineLevel="1">
      <c r="B648" s="3"/>
      <c r="C648" s="3"/>
      <c r="D648" s="513" t="s">
        <v>70</v>
      </c>
      <c r="E648" s="521" t="s">
        <v>1389</v>
      </c>
      <c r="F648" s="632" t="str">
        <f>LEFT('9.1'!$B$3,60)&amp;RIGHT('9.1'!$B$3,49)</f>
        <v>Fahrleistungen der im Bundesland zugelassenen Kraftfahrzeuge (Inländerkonzept) 2008 – 2016 nach Bundesländern</v>
      </c>
    </row>
    <row r="649" spans="1:6" ht="15" hidden="1" customHeight="1" outlineLevel="1">
      <c r="D649" s="20"/>
      <c r="E649" s="18" t="s">
        <v>60</v>
      </c>
      <c r="F649" s="634"/>
    </row>
    <row r="650" spans="1:6" ht="15" hidden="1" customHeight="1" outlineLevel="1">
      <c r="D650" s="20"/>
      <c r="E650" s="18" t="s">
        <v>84</v>
      </c>
      <c r="F650" s="634"/>
    </row>
    <row r="651" spans="1:6" ht="15" hidden="1" customHeight="1" outlineLevel="1">
      <c r="D651" s="20"/>
      <c r="E651" s="18" t="s">
        <v>86</v>
      </c>
      <c r="F651" s="634"/>
    </row>
    <row r="652" spans="1:6" s="19" customFormat="1" ht="27.65" hidden="1" customHeight="1" outlineLevel="1">
      <c r="B652" s="3"/>
      <c r="C652" s="3"/>
      <c r="D652" s="513" t="s">
        <v>40</v>
      </c>
      <c r="E652" s="521" t="s">
        <v>1390</v>
      </c>
      <c r="F652" s="632" t="str">
        <f>LEFT('9.2'!$B$3,79)&amp;MID('9.2'!$B$3,80,30)&amp;RIGHT('9.2'!$B$3,14)</f>
        <v>Fahrleistungen der im Bundesland zugelassenen Kraftfahrzeuge (Inländerkonzept) 2008 – 2016 nach Fahrzeugarten Bundesländern</v>
      </c>
    </row>
    <row r="653" spans="1:6" ht="15" hidden="1" customHeight="1" outlineLevel="1">
      <c r="D653" s="20"/>
      <c r="E653" s="18" t="s">
        <v>60</v>
      </c>
      <c r="F653" s="634"/>
    </row>
    <row r="654" spans="1:6" s="19" customFormat="1" ht="27.65" hidden="1" customHeight="1" outlineLevel="1">
      <c r="B654" s="3"/>
      <c r="C654" s="3"/>
      <c r="D654" s="513" t="s">
        <v>41</v>
      </c>
      <c r="E654" s="653" t="s">
        <v>1391</v>
      </c>
      <c r="F654" s="632" t="str">
        <f>LEFT('9.3'!$B$3,60)&amp;MID('9.3'!$B$3,63,54)&amp;RIGHT('9.3'!$B$3,18)</f>
        <v>Fahrleistungen der im Bundesland zugelassenen Kraftfahrzeuge (Inländerkonzept) 2008 – 2016 nach Wirtschaftszweigen und Bundesländern</v>
      </c>
    </row>
    <row r="655" spans="1:6" ht="15" hidden="1" customHeight="1" outlineLevel="1">
      <c r="D655" s="20"/>
      <c r="E655" s="18" t="s">
        <v>60</v>
      </c>
      <c r="F655" s="634"/>
    </row>
    <row r="656" spans="1:6" ht="15" hidden="1" customHeight="1" outlineLevel="1">
      <c r="A656" s="19"/>
      <c r="B656" s="19"/>
      <c r="C656" s="19"/>
      <c r="D656" s="513" t="s">
        <v>65</v>
      </c>
      <c r="E656" s="521" t="s">
        <v>1304</v>
      </c>
      <c r="F656" s="632" t="str">
        <f>'9.4'!B3</f>
        <v>Bestand an Kraftfahrzeugen 2006 – 2020 nach Bundesländern</v>
      </c>
    </row>
    <row r="657" spans="1:6" ht="15" hidden="1" customHeight="1" outlineLevel="1">
      <c r="A657" s="19"/>
      <c r="B657" s="19"/>
      <c r="C657" s="19"/>
      <c r="D657" s="20"/>
      <c r="E657" s="18" t="s">
        <v>128</v>
      </c>
      <c r="F657" s="634"/>
    </row>
    <row r="658" spans="1:6" ht="15" hidden="1" customHeight="1" outlineLevel="1">
      <c r="A658" s="19"/>
      <c r="B658" s="19"/>
      <c r="C658" s="19"/>
      <c r="D658" s="20"/>
      <c r="E658" s="18" t="s">
        <v>84</v>
      </c>
      <c r="F658" s="632"/>
    </row>
    <row r="659" spans="1:6" ht="15" hidden="1" customHeight="1" outlineLevel="1">
      <c r="A659" s="19"/>
      <c r="B659" s="19"/>
      <c r="C659" s="19"/>
      <c r="D659" s="20"/>
      <c r="E659" s="18" t="s">
        <v>86</v>
      </c>
      <c r="F659" s="634"/>
    </row>
    <row r="660" spans="1:6" ht="15" hidden="1" customHeight="1" outlineLevel="1">
      <c r="A660" s="19"/>
      <c r="B660" s="19"/>
      <c r="C660" s="19"/>
      <c r="D660" s="20"/>
      <c r="E660" s="18" t="s">
        <v>90</v>
      </c>
      <c r="F660" s="634"/>
    </row>
    <row r="661" spans="1:6" ht="15" hidden="1" customHeight="1" outlineLevel="1">
      <c r="A661" s="19"/>
      <c r="B661" s="19"/>
      <c r="C661" s="19"/>
      <c r="D661" s="513" t="s">
        <v>42</v>
      </c>
      <c r="E661" s="653" t="s">
        <v>1383</v>
      </c>
      <c r="F661" s="632" t="str">
        <f>'9.5'!B3</f>
        <v>Bestand an Kraftfahrzeugen 2006 – 2020 nach Fahrzeugarten und Bundesländern</v>
      </c>
    </row>
    <row r="662" spans="1:6" s="19" customFormat="1" ht="15" hidden="1" customHeight="1" outlineLevel="1">
      <c r="D662" s="20"/>
      <c r="E662" s="18" t="s">
        <v>128</v>
      </c>
      <c r="F662" s="632"/>
    </row>
    <row r="663" spans="1:6" ht="27" hidden="1" customHeight="1" outlineLevel="1">
      <c r="A663" s="19"/>
      <c r="B663" s="19"/>
      <c r="C663" s="19"/>
      <c r="D663" s="513" t="s">
        <v>1326</v>
      </c>
      <c r="E663" s="787" t="s">
        <v>1614</v>
      </c>
      <c r="F663" s="632">
        <f>'9.5'!B5</f>
        <v>0</v>
      </c>
    </row>
    <row r="664" spans="1:6" s="19" customFormat="1" ht="15" hidden="1" customHeight="1" outlineLevel="1">
      <c r="D664" s="20"/>
      <c r="E664" s="18" t="s">
        <v>128</v>
      </c>
      <c r="F664" s="632"/>
    </row>
    <row r="665" spans="1:6" s="22" customFormat="1" ht="20.149999999999999" customHeight="1" collapsed="1">
      <c r="A665" s="22" t="s">
        <v>306</v>
      </c>
      <c r="D665" s="31"/>
      <c r="E665" s="534"/>
      <c r="F665" s="633"/>
    </row>
    <row r="666" spans="1:6" s="19" customFormat="1" ht="27.65" hidden="1" customHeight="1" outlineLevel="1">
      <c r="B666" s="3"/>
      <c r="C666" s="3"/>
      <c r="D666" s="513" t="s">
        <v>71</v>
      </c>
      <c r="E666" s="521" t="s">
        <v>59</v>
      </c>
      <c r="F666" s="635" t="str">
        <f>'10.1'!$B$3</f>
        <v>Wasserentnahme aus der Natur, Wassereinsatz und Wasserabgabe an die Natur 1995 nach Bundesländern</v>
      </c>
    </row>
    <row r="667" spans="1:6" s="19" customFormat="1" ht="15" hidden="1" customHeight="1" outlineLevel="1">
      <c r="B667" s="3"/>
      <c r="C667" s="3"/>
      <c r="D667" s="20"/>
      <c r="E667" s="18" t="s">
        <v>0</v>
      </c>
      <c r="F667" s="632"/>
    </row>
    <row r="668" spans="1:6" s="19" customFormat="1" ht="27" hidden="1" customHeight="1" outlineLevel="1">
      <c r="B668" s="3"/>
      <c r="C668" s="3"/>
      <c r="D668" s="513" t="s">
        <v>51</v>
      </c>
      <c r="E668" s="521" t="s">
        <v>38</v>
      </c>
      <c r="F668" s="635" t="str">
        <f>'10.2'!$B$3</f>
        <v>Wasserentnahme aus der Natur, Wassereinsatz und Wasserabgabe an die Natur 1998 nach Bundesländern</v>
      </c>
    </row>
    <row r="669" spans="1:6" s="19" customFormat="1" ht="15" hidden="1" customHeight="1" outlineLevel="1">
      <c r="D669" s="20"/>
      <c r="E669" s="18" t="s">
        <v>0</v>
      </c>
      <c r="F669" s="632"/>
    </row>
    <row r="670" spans="1:6" s="19" customFormat="1" ht="27" hidden="1" customHeight="1" outlineLevel="1">
      <c r="D670" s="513" t="s">
        <v>52</v>
      </c>
      <c r="E670" s="521" t="s">
        <v>39</v>
      </c>
      <c r="F670" s="635" t="str">
        <f>'10.3'!$B$3</f>
        <v>Wasserentnahme aus der Natur, Wassereinsatz und Wasserabgabe an die Natur 2001 nach Bundesländern</v>
      </c>
    </row>
    <row r="671" spans="1:6" s="19" customFormat="1" ht="15" hidden="1" customHeight="1" outlineLevel="1">
      <c r="D671" s="20"/>
      <c r="E671" s="18" t="s">
        <v>0</v>
      </c>
      <c r="F671" s="632"/>
    </row>
    <row r="672" spans="1:6" s="19" customFormat="1" ht="27" hidden="1" customHeight="1" outlineLevel="1">
      <c r="D672" s="513" t="s">
        <v>53</v>
      </c>
      <c r="E672" s="521" t="s">
        <v>62</v>
      </c>
      <c r="F672" s="635" t="str">
        <f>'10.4'!$B$3</f>
        <v>Wasserentnahme aus der Natur, Wassereinsatz und Wasserabgabe an die Natur 2004 nach Bundesländern</v>
      </c>
    </row>
    <row r="673" spans="1:6" s="19" customFormat="1" ht="15" hidden="1" customHeight="1" outlineLevel="1">
      <c r="D673" s="20"/>
      <c r="E673" s="18" t="s">
        <v>0</v>
      </c>
      <c r="F673" s="632"/>
    </row>
    <row r="674" spans="1:6" s="25" customFormat="1" ht="27" hidden="1" customHeight="1" outlineLevel="1">
      <c r="A674" s="19"/>
      <c r="B674" s="19"/>
      <c r="C674" s="19"/>
      <c r="D674" s="513" t="s">
        <v>54</v>
      </c>
      <c r="E674" s="521" t="s">
        <v>49</v>
      </c>
      <c r="F674" s="635" t="str">
        <f>'10.5'!$B$3</f>
        <v>Wasserentnahme aus der Natur, Wassereinsatz und Wasserabgabe an die Natur 2007 nach Bundesländern</v>
      </c>
    </row>
    <row r="675" spans="1:6" s="19" customFormat="1" ht="15" hidden="1" customHeight="1" outlineLevel="1">
      <c r="D675" s="20"/>
      <c r="E675" s="18" t="s">
        <v>0</v>
      </c>
      <c r="F675" s="632"/>
    </row>
    <row r="676" spans="1:6" s="19" customFormat="1" ht="27.65" hidden="1" customHeight="1" outlineLevel="1">
      <c r="B676" s="3"/>
      <c r="C676" s="3"/>
      <c r="D676" s="513" t="s">
        <v>55</v>
      </c>
      <c r="E676" s="521" t="s">
        <v>142</v>
      </c>
      <c r="F676" s="635" t="str">
        <f>'10.6'!$B$3</f>
        <v>Wasserentnahme aus der Natur, Wassereinsatz und Wasserabgabe an die Natur 2010 nach Bundesländern</v>
      </c>
    </row>
    <row r="677" spans="1:6" s="19" customFormat="1" ht="15" hidden="1" customHeight="1" outlineLevel="1">
      <c r="D677" s="20"/>
      <c r="E677" s="18" t="s">
        <v>0</v>
      </c>
      <c r="F677" s="632"/>
    </row>
    <row r="678" spans="1:6" s="19" customFormat="1" ht="27.65" hidden="1" customHeight="1" outlineLevel="1">
      <c r="B678" s="3"/>
      <c r="C678" s="3"/>
      <c r="D678" s="513" t="s">
        <v>56</v>
      </c>
      <c r="E678" s="521" t="s">
        <v>149</v>
      </c>
      <c r="F678" s="635" t="str">
        <f>'10.7'!$B$3</f>
        <v>Wasserentnahme aus der Natur, Wassereinsatz und Wasserabgabe an die Natur 2013 nach Bundesländern</v>
      </c>
    </row>
    <row r="679" spans="1:6" s="19" customFormat="1" ht="15" hidden="1" customHeight="1" outlineLevel="1">
      <c r="D679" s="20"/>
      <c r="E679" s="18" t="s">
        <v>0</v>
      </c>
      <c r="F679" s="632"/>
    </row>
    <row r="680" spans="1:6" s="19" customFormat="1" ht="27.65" hidden="1" customHeight="1" outlineLevel="1">
      <c r="B680" s="3"/>
      <c r="C680" s="3"/>
      <c r="D680" s="513" t="s">
        <v>44</v>
      </c>
      <c r="E680" s="653" t="s">
        <v>1137</v>
      </c>
      <c r="F680" s="635" t="str">
        <f>'10.8'!B3</f>
        <v>Wasserentnahme aus der Natur, Wassereinsatz und Wasserabgabe an die Natur 2016 nach Bundesländern</v>
      </c>
    </row>
    <row r="681" spans="1:6" s="19" customFormat="1" ht="15" hidden="1" customHeight="1" outlineLevel="1">
      <c r="D681" s="20"/>
      <c r="E681" s="18" t="s">
        <v>0</v>
      </c>
      <c r="F681" s="632"/>
    </row>
    <row r="682" spans="1:6" s="19" customFormat="1" ht="15" hidden="1" customHeight="1" outlineLevel="1">
      <c r="D682" s="513" t="s">
        <v>47</v>
      </c>
      <c r="E682" s="521" t="s">
        <v>1138</v>
      </c>
      <c r="F682" s="635" t="str">
        <f>'10.9'!$B$3</f>
        <v>Wasserentnahme aus der Natur 1995 – 2016 nach Bundesländern</v>
      </c>
    </row>
    <row r="683" spans="1:6" s="19" customFormat="1" ht="15" hidden="1" customHeight="1" outlineLevel="1">
      <c r="D683" s="20"/>
      <c r="E683" s="18" t="s">
        <v>0</v>
      </c>
      <c r="F683" s="632"/>
    </row>
    <row r="684" spans="1:6" s="19" customFormat="1" ht="15" hidden="1" customHeight="1" outlineLevel="1">
      <c r="D684" s="20"/>
      <c r="E684" s="18" t="s">
        <v>104</v>
      </c>
      <c r="F684" s="632"/>
    </row>
    <row r="685" spans="1:6" s="19" customFormat="1" ht="15" hidden="1" customHeight="1" outlineLevel="1">
      <c r="D685" s="20"/>
      <c r="E685" s="18" t="s">
        <v>86</v>
      </c>
      <c r="F685" s="632"/>
    </row>
    <row r="686" spans="1:6" s="19" customFormat="1" ht="15" hidden="1" customHeight="1" outlineLevel="1">
      <c r="D686" s="20"/>
      <c r="E686" s="18" t="s">
        <v>178</v>
      </c>
      <c r="F686" s="632"/>
    </row>
    <row r="687" spans="1:6" s="19" customFormat="1" ht="27.65" hidden="1" customHeight="1" outlineLevel="1">
      <c r="B687" s="3"/>
      <c r="C687" s="3"/>
      <c r="D687" s="513" t="s">
        <v>48</v>
      </c>
      <c r="E687" s="521" t="s">
        <v>1160</v>
      </c>
      <c r="F687" s="635" t="str">
        <f>LEFT('10.10'!$B$3,36)&amp;RIGHT('10.10'!$B$3,61)</f>
        <v>Wasserentnahme der Wirtschaftszweige und privaten Haushalte aus der Natur 2010 nach Bundesländern</v>
      </c>
    </row>
    <row r="688" spans="1:6" s="19" customFormat="1" ht="15" hidden="1" customHeight="1" outlineLevel="1">
      <c r="D688" s="20"/>
      <c r="E688" s="18" t="s">
        <v>0</v>
      </c>
      <c r="F688" s="632"/>
    </row>
    <row r="689" spans="1:6" s="19" customFormat="1" ht="15" hidden="1" customHeight="1" outlineLevel="1">
      <c r="D689" s="20"/>
      <c r="E689" s="18" t="s">
        <v>99</v>
      </c>
      <c r="F689" s="632"/>
    </row>
    <row r="690" spans="1:6" s="19" customFormat="1" ht="27.65" hidden="1" customHeight="1" outlineLevel="1">
      <c r="B690" s="3"/>
      <c r="C690" s="3"/>
      <c r="D690" s="513" t="s">
        <v>307</v>
      </c>
      <c r="E690" s="521" t="s">
        <v>1161</v>
      </c>
      <c r="F690" s="635" t="str">
        <f>LEFT('10.11'!$B$3,36)&amp;RIGHT('10.11'!$B$3,61)</f>
        <v>Wasserentnahme der Wirtschaftszweige und privaten Haushalte aus der Natur 2013 nach Bundesländern</v>
      </c>
    </row>
    <row r="691" spans="1:6" s="19" customFormat="1" ht="15" hidden="1" customHeight="1" outlineLevel="1">
      <c r="D691" s="20"/>
      <c r="E691" s="18" t="s">
        <v>0</v>
      </c>
      <c r="F691" s="632"/>
    </row>
    <row r="692" spans="1:6" s="19" customFormat="1" ht="15" hidden="1" customHeight="1" outlineLevel="1">
      <c r="D692" s="20"/>
      <c r="E692" s="18" t="s">
        <v>99</v>
      </c>
      <c r="F692" s="632"/>
    </row>
    <row r="693" spans="1:6" s="19" customFormat="1" ht="27.65" hidden="1" customHeight="1" outlineLevel="1">
      <c r="B693" s="3"/>
      <c r="C693" s="3"/>
      <c r="D693" s="513" t="s">
        <v>308</v>
      </c>
      <c r="E693" s="653" t="s">
        <v>1162</v>
      </c>
      <c r="F693" s="635" t="str">
        <f>LEFT('10.12'!$B$3,36)&amp;RIGHT('10.12'!$B$3,61)</f>
        <v>Wasserentnahme der Wirtschaftszweige und privaten Haushalte aus der Natur 2016 nach Bundesländern</v>
      </c>
    </row>
    <row r="694" spans="1:6" s="19" customFormat="1" ht="15" hidden="1" customHeight="1" outlineLevel="1">
      <c r="D694" s="20"/>
      <c r="E694" s="18" t="s">
        <v>0</v>
      </c>
      <c r="F694" s="632"/>
    </row>
    <row r="695" spans="1:6" s="19" customFormat="1" ht="15" hidden="1" customHeight="1" outlineLevel="1">
      <c r="D695" s="20"/>
      <c r="E695" s="18" t="s">
        <v>99</v>
      </c>
      <c r="F695" s="632"/>
    </row>
    <row r="696" spans="1:6" s="19" customFormat="1" ht="15" hidden="1" customHeight="1" outlineLevel="1">
      <c r="D696" s="513" t="s">
        <v>309</v>
      </c>
      <c r="E696" s="521" t="s">
        <v>1140</v>
      </c>
      <c r="F696" s="639" t="str">
        <f>'10.13'!$B$3</f>
        <v>Wassereinsatz 1995 – 2016 nach Bundesländern</v>
      </c>
    </row>
    <row r="697" spans="1:6" s="19" customFormat="1" ht="15" hidden="1" customHeight="1" outlineLevel="1">
      <c r="D697" s="20"/>
      <c r="E697" s="18" t="s">
        <v>0</v>
      </c>
      <c r="F697" s="640"/>
    </row>
    <row r="698" spans="1:6" s="19" customFormat="1" ht="15" hidden="1" customHeight="1" outlineLevel="1">
      <c r="D698" s="20"/>
      <c r="E698" s="18" t="s">
        <v>104</v>
      </c>
      <c r="F698" s="632"/>
    </row>
    <row r="699" spans="1:6" s="19" customFormat="1" ht="15" hidden="1" customHeight="1" outlineLevel="1">
      <c r="D699" s="20"/>
      <c r="E699" s="18" t="s">
        <v>86</v>
      </c>
      <c r="F699" s="632"/>
    </row>
    <row r="700" spans="1:6" s="19" customFormat="1" ht="15" hidden="1" customHeight="1" outlineLevel="1">
      <c r="D700" s="20"/>
      <c r="E700" s="18" t="s">
        <v>178</v>
      </c>
      <c r="F700" s="632"/>
    </row>
    <row r="701" spans="1:6" s="19" customFormat="1" ht="15" hidden="1" customHeight="1" outlineLevel="1">
      <c r="D701" s="513" t="s">
        <v>310</v>
      </c>
      <c r="E701" s="521" t="s">
        <v>143</v>
      </c>
      <c r="F701" s="635" t="str">
        <f>LEFT('10.14'!$B$3,35)&amp;RIGHT('10.14'!$B$3,47)</f>
        <v>Wassereinsatz der Wirtschaftszweige und privaten Haushalte 2010 nach Bundesländern</v>
      </c>
    </row>
    <row r="702" spans="1:6" s="19" customFormat="1" ht="15" hidden="1" customHeight="1" outlineLevel="1">
      <c r="D702" s="20"/>
      <c r="E702" s="18" t="s">
        <v>0</v>
      </c>
      <c r="F702" s="640"/>
    </row>
    <row r="703" spans="1:6" s="25" customFormat="1" ht="15" hidden="1" customHeight="1" outlineLevel="1">
      <c r="A703" s="19"/>
      <c r="B703" s="19"/>
      <c r="C703" s="19"/>
      <c r="D703" s="20"/>
      <c r="E703" s="18" t="s">
        <v>99</v>
      </c>
      <c r="F703" s="633"/>
    </row>
    <row r="704" spans="1:6" s="25" customFormat="1" ht="15" hidden="1" customHeight="1" outlineLevel="1">
      <c r="A704" s="19"/>
      <c r="B704" s="19"/>
      <c r="C704" s="19"/>
      <c r="D704" s="679" t="s">
        <v>311</v>
      </c>
      <c r="E704" s="18" t="s">
        <v>1164</v>
      </c>
      <c r="F704" s="680" t="str">
        <f>LEFT('10.15'!$B$3,35)&amp;RIGHT('10.15'!$B$3,47)</f>
        <v>Wassereinsatz der Wirtschaftszweige und privaten Haushalte 2013 nach Bundesländern</v>
      </c>
    </row>
    <row r="705" spans="1:6" s="25" customFormat="1" ht="15" hidden="1" customHeight="1" outlineLevel="1">
      <c r="A705" s="19"/>
      <c r="B705" s="19"/>
      <c r="C705" s="19"/>
      <c r="D705" s="20"/>
      <c r="E705" s="18" t="s">
        <v>1163</v>
      </c>
      <c r="F705" s="633"/>
    </row>
    <row r="706" spans="1:6" s="25" customFormat="1" ht="15" hidden="1" customHeight="1" outlineLevel="1">
      <c r="A706" s="19"/>
      <c r="B706" s="19"/>
      <c r="C706" s="19"/>
      <c r="D706" s="20"/>
      <c r="E706" s="18" t="s">
        <v>99</v>
      </c>
      <c r="F706" s="633"/>
    </row>
    <row r="707" spans="1:6" s="19" customFormat="1" ht="15" hidden="1" customHeight="1" outlineLevel="1">
      <c r="D707" s="513" t="s">
        <v>312</v>
      </c>
      <c r="E707" s="521" t="s">
        <v>1150</v>
      </c>
      <c r="F707" s="635" t="str">
        <f>LEFT('10.16'!$B$3,35)&amp;RIGHT('10.16'!$B$3,47)</f>
        <v>Wassereinsatz der Wirtschaftszweige und privaten Haushalte 2016 nach Bundesländern</v>
      </c>
    </row>
    <row r="708" spans="1:6" s="19" customFormat="1" ht="15" hidden="1" customHeight="1" outlineLevel="1">
      <c r="D708" s="20"/>
      <c r="E708" s="18" t="s">
        <v>0</v>
      </c>
      <c r="F708" s="632"/>
    </row>
    <row r="709" spans="1:6" s="19" customFormat="1" hidden="1" outlineLevel="1">
      <c r="D709" s="20"/>
      <c r="E709" s="18" t="s">
        <v>99</v>
      </c>
      <c r="F709" s="632"/>
    </row>
    <row r="710" spans="1:6" s="19" customFormat="1" ht="15" hidden="1" customHeight="1" outlineLevel="1">
      <c r="D710" s="513" t="s">
        <v>313</v>
      </c>
      <c r="E710" s="521" t="s">
        <v>1141</v>
      </c>
      <c r="F710" s="635" t="str">
        <f>LEFT('10.17'!$B$3,26)&amp;MID('10.17'!$B$3,29,29)&amp;RIGHT('10.17'!$B$3,18)</f>
        <v>Spezifischer Wassereinsatz 2016 nach Wirtschaftszweigen und Bundesländern</v>
      </c>
    </row>
    <row r="711" spans="1:6" s="19" customFormat="1" ht="14.5" hidden="1" outlineLevel="1">
      <c r="D711" s="20"/>
      <c r="E711" s="18" t="s">
        <v>144</v>
      </c>
      <c r="F711" s="632"/>
    </row>
    <row r="712" spans="1:6" s="19" customFormat="1" ht="15" hidden="1" customHeight="1" outlineLevel="1">
      <c r="D712" s="513" t="s">
        <v>314</v>
      </c>
      <c r="E712" s="521" t="s">
        <v>1649</v>
      </c>
      <c r="F712" s="632" t="str">
        <f>LEFT('10.18'!$B$3,19)&amp;RIGHT('10.18'!$B$3,43)</f>
        <v>Wasserproduktivität jeweiligen Preisen 2016 nach Bundesländern</v>
      </c>
    </row>
    <row r="713" spans="1:6" s="19" customFormat="1" ht="14.5" hidden="1" outlineLevel="1">
      <c r="D713" s="20"/>
      <c r="E713" s="18" t="s">
        <v>1</v>
      </c>
      <c r="F713" s="632"/>
    </row>
    <row r="714" spans="1:6" s="19" customFormat="1" ht="15" hidden="1" customHeight="1" outlineLevel="1">
      <c r="D714" s="513" t="s">
        <v>315</v>
      </c>
      <c r="E714" s="521" t="s">
        <v>1144</v>
      </c>
      <c r="F714" s="635" t="str">
        <f>LEFT('10.19'!$B$3,19)&amp;RIGHT('10.19'!$B$3,59)</f>
        <v>Wasserproduktivität (preisbereinigt, verkettet) 1998 – 2016 nach Bundesländern</v>
      </c>
    </row>
    <row r="715" spans="1:6" s="19" customFormat="1" hidden="1" outlineLevel="1">
      <c r="D715" s="20"/>
      <c r="E715" s="18" t="s">
        <v>104</v>
      </c>
      <c r="F715" s="632"/>
    </row>
    <row r="716" spans="1:6" s="19" customFormat="1" ht="15" hidden="1" customHeight="1" outlineLevel="1">
      <c r="D716" s="513" t="s">
        <v>316</v>
      </c>
      <c r="E716" s="521" t="s">
        <v>1146</v>
      </c>
      <c r="F716" s="635" t="str">
        <f>LEFT('10.20'!$B$3,31)&amp;RIGHT('10.20'!$B$3,31)</f>
        <v>Abwassereinleitung in die Natur 1995 – 2016 nach Bundesländern</v>
      </c>
    </row>
    <row r="717" spans="1:6" s="19" customFormat="1" ht="14.5" hidden="1" outlineLevel="1">
      <c r="D717" s="20"/>
      <c r="E717" s="18" t="s">
        <v>0</v>
      </c>
      <c r="F717" s="632"/>
    </row>
    <row r="718" spans="1:6" s="19" customFormat="1" hidden="1" outlineLevel="1">
      <c r="D718" s="20"/>
      <c r="E718" s="18" t="s">
        <v>104</v>
      </c>
      <c r="F718" s="632"/>
    </row>
    <row r="719" spans="1:6" s="19" customFormat="1" hidden="1" outlineLevel="1">
      <c r="D719" s="20"/>
      <c r="E719" s="18" t="s">
        <v>86</v>
      </c>
      <c r="F719" s="632"/>
    </row>
    <row r="720" spans="1:6" s="19" customFormat="1" ht="15" hidden="1" customHeight="1" outlineLevel="1">
      <c r="D720" s="20"/>
      <c r="E720" s="18" t="s">
        <v>178</v>
      </c>
      <c r="F720" s="632"/>
    </row>
    <row r="721" spans="1:6" s="19" customFormat="1" ht="27.65" hidden="1" customHeight="1" outlineLevel="1">
      <c r="B721" s="3"/>
      <c r="C721" s="3"/>
      <c r="D721" s="513" t="s">
        <v>317</v>
      </c>
      <c r="E721" s="521" t="s">
        <v>145</v>
      </c>
      <c r="F721" s="635" t="str">
        <f>LEFT('10.21'!$B$3,40)&amp;RIGHT('10.21'!$B$3,60)</f>
        <v>Abwassereinleitung*) der Wirtschaftszwei und privaten Haushalte in die Natur 2010 nach Bundesländern</v>
      </c>
    </row>
    <row r="722" spans="1:6" s="19" customFormat="1" ht="15" hidden="1" customHeight="1" outlineLevel="1">
      <c r="D722" s="20"/>
      <c r="E722" s="18" t="s">
        <v>0</v>
      </c>
      <c r="F722" s="632"/>
    </row>
    <row r="723" spans="1:6" s="19" customFormat="1" ht="15" hidden="1" customHeight="1" outlineLevel="1">
      <c r="D723" s="20"/>
      <c r="E723" s="18" t="s">
        <v>99</v>
      </c>
      <c r="F723" s="632"/>
    </row>
    <row r="724" spans="1:6" s="19" customFormat="1" ht="27.65" hidden="1" customHeight="1" outlineLevel="1">
      <c r="D724" s="679" t="s">
        <v>318</v>
      </c>
      <c r="E724" s="18" t="s">
        <v>1166</v>
      </c>
      <c r="F724" s="635" t="str">
        <f>LEFT('10.22'!$B$3,40)&amp;RIGHT('10.22'!$B$3,60)</f>
        <v>Abwassereinleitung*) der Wirtschaftszwei und privaten Haushalte in die Natur 2013 nach Bundesländern</v>
      </c>
    </row>
    <row r="725" spans="1:6" s="19" customFormat="1" ht="15" hidden="1" customHeight="1" outlineLevel="1">
      <c r="D725" s="20"/>
      <c r="E725" s="18" t="s">
        <v>1163</v>
      </c>
      <c r="F725" s="632"/>
    </row>
    <row r="726" spans="1:6" s="19" customFormat="1" ht="15" hidden="1" customHeight="1" outlineLevel="1">
      <c r="D726" s="20"/>
      <c r="E726" s="18" t="s">
        <v>99</v>
      </c>
      <c r="F726" s="632"/>
    </row>
    <row r="727" spans="1:6" s="19" customFormat="1" ht="27.65" hidden="1" customHeight="1" outlineLevel="1">
      <c r="B727" s="3"/>
      <c r="C727" s="3"/>
      <c r="D727" s="513" t="s">
        <v>1158</v>
      </c>
      <c r="E727" s="521" t="s">
        <v>1148</v>
      </c>
      <c r="F727" s="635" t="str">
        <f>LEFT('10.23'!$B$3,40)&amp;RIGHT('10.23'!$B$3,60)</f>
        <v>Abwassereinleitung*) der Wirtschaftszwei und privaten Haushalte in die Natur 2016 nach Bundesländern</v>
      </c>
    </row>
    <row r="728" spans="1:6" s="19" customFormat="1" ht="15" hidden="1" customHeight="1" outlineLevel="1">
      <c r="A728" s="3"/>
      <c r="B728" s="3"/>
      <c r="C728" s="3"/>
      <c r="D728" s="20"/>
      <c r="E728" s="18" t="s">
        <v>0</v>
      </c>
      <c r="F728" s="632"/>
    </row>
    <row r="729" spans="1:6" s="19" customFormat="1" ht="15" hidden="1" customHeight="1" outlineLevel="1">
      <c r="A729" s="3"/>
      <c r="B729" s="3"/>
      <c r="C729" s="3"/>
      <c r="D729" s="20"/>
      <c r="E729" s="18" t="s">
        <v>99</v>
      </c>
      <c r="F729" s="632"/>
    </row>
    <row r="730" spans="1:6" s="19" customFormat="1" ht="15" hidden="1" customHeight="1" outlineLevel="1">
      <c r="A730" s="3"/>
      <c r="B730" s="3"/>
      <c r="C730" s="3"/>
      <c r="D730" s="513" t="s">
        <v>1159</v>
      </c>
      <c r="E730" s="17" t="s">
        <v>1151</v>
      </c>
      <c r="F730" s="635" t="str">
        <f>LEFT('10.24'!$B$3,30)&amp;MID('10.24'!$B$3,33,29)&amp;RIGHT('10.24'!$B$3,18)</f>
        <v>Spezifische Abwassereinleitung 2016 nach Wirtschaftszweigen und Bundesländern</v>
      </c>
    </row>
    <row r="731" spans="1:6" s="19" customFormat="1" ht="15" hidden="1" customHeight="1" outlineLevel="1">
      <c r="A731" s="3"/>
      <c r="B731" s="3"/>
      <c r="C731" s="3"/>
      <c r="D731" s="20"/>
      <c r="E731" s="18" t="s">
        <v>144</v>
      </c>
      <c r="F731" s="632"/>
    </row>
    <row r="732" spans="1:6" s="19" customFormat="1" ht="15" hidden="1" customHeight="1" outlineLevel="1">
      <c r="A732" s="3"/>
      <c r="B732" s="3"/>
      <c r="C732" s="3"/>
      <c r="D732" s="513" t="s">
        <v>1167</v>
      </c>
      <c r="E732" s="521" t="s">
        <v>1153</v>
      </c>
      <c r="F732" s="632" t="str">
        <f>LEFT('10.25'!$B$3,21)&amp;RIGHT('10.25'!$B$3,46)</f>
        <v>Abwasserproduktivität in jeweiligen Preisen 2016 nach Bundesländern</v>
      </c>
    </row>
    <row r="733" spans="1:6" s="19" customFormat="1" ht="15" hidden="1" customHeight="1" outlineLevel="1">
      <c r="A733" s="3"/>
      <c r="B733" s="3"/>
      <c r="C733" s="3"/>
      <c r="D733" s="20"/>
      <c r="E733" s="18" t="s">
        <v>1</v>
      </c>
      <c r="F733" s="632"/>
    </row>
    <row r="734" spans="1:6" s="19" customFormat="1" ht="15" hidden="1" customHeight="1" outlineLevel="1">
      <c r="A734" s="3"/>
      <c r="B734" s="3"/>
      <c r="C734" s="3"/>
      <c r="D734" s="513" t="s">
        <v>1168</v>
      </c>
      <c r="E734" s="17" t="s">
        <v>1155</v>
      </c>
      <c r="F734" s="635" t="str">
        <f>LEFT('10.26'!$B$3,21)&amp;RIGHT('10.26'!$B$3,60)</f>
        <v>Abwasserproduktivität) (preisbereinigt, verkettet) 1998 – 2016 nach Bundesländern</v>
      </c>
    </row>
    <row r="735" spans="1:6" s="19" customFormat="1" ht="15" hidden="1" customHeight="1" outlineLevel="1">
      <c r="A735" s="3"/>
      <c r="B735" s="3"/>
      <c r="C735" s="3"/>
      <c r="D735" s="20"/>
      <c r="E735" s="18" t="s">
        <v>104</v>
      </c>
      <c r="F735" s="632"/>
    </row>
    <row r="736" spans="1:6" s="22" customFormat="1" ht="20.149999999999999" customHeight="1" collapsed="1">
      <c r="A736" s="22" t="s">
        <v>319</v>
      </c>
      <c r="D736" s="31"/>
      <c r="E736" s="534"/>
      <c r="F736" s="633"/>
    </row>
    <row r="737" spans="1:6" s="19" customFormat="1" ht="15" hidden="1" customHeight="1" outlineLevel="1">
      <c r="A737" s="3"/>
      <c r="B737" s="3"/>
      <c r="C737" s="3"/>
      <c r="D737" s="513" t="s">
        <v>105</v>
      </c>
      <c r="E737" s="18" t="s">
        <v>1183</v>
      </c>
      <c r="F737" s="632" t="e">
        <f>#REF!</f>
        <v>#REF!</v>
      </c>
    </row>
    <row r="738" spans="1:6" s="19" customFormat="1" ht="15" hidden="1" customHeight="1" outlineLevel="1">
      <c r="A738" s="3"/>
      <c r="B738" s="3"/>
      <c r="C738" s="3"/>
      <c r="D738" s="20"/>
      <c r="E738" s="18" t="s">
        <v>81</v>
      </c>
      <c r="F738" s="632"/>
    </row>
    <row r="739" spans="1:6" s="19" customFormat="1" ht="15" hidden="1" customHeight="1" outlineLevel="1">
      <c r="A739" s="3"/>
      <c r="B739" s="3"/>
      <c r="C739" s="3"/>
      <c r="D739" s="513" t="s">
        <v>133</v>
      </c>
      <c r="E739" s="5" t="s">
        <v>1185</v>
      </c>
      <c r="F739" s="632" t="e">
        <f>#REF!</f>
        <v>#REF!</v>
      </c>
    </row>
    <row r="740" spans="1:6" s="19" customFormat="1" ht="15" hidden="1" customHeight="1" outlineLevel="1">
      <c r="A740" s="3"/>
      <c r="B740" s="3"/>
      <c r="C740" s="3"/>
      <c r="D740" s="20"/>
      <c r="E740" s="18" t="s">
        <v>1643</v>
      </c>
      <c r="F740" s="632"/>
    </row>
    <row r="741" spans="1:6" s="19" customFormat="1" ht="15" hidden="1" customHeight="1" outlineLevel="1">
      <c r="A741" s="3"/>
      <c r="B741" s="3"/>
      <c r="C741" s="3"/>
      <c r="D741" s="513" t="s">
        <v>135</v>
      </c>
      <c r="E741" s="5" t="s">
        <v>1187</v>
      </c>
      <c r="F741" s="632" t="e">
        <f>#REF!</f>
        <v>#REF!</v>
      </c>
    </row>
    <row r="742" spans="1:6" s="19" customFormat="1" ht="15" hidden="1" customHeight="1" outlineLevel="1">
      <c r="A742" s="3"/>
      <c r="B742" s="3"/>
      <c r="C742" s="3"/>
      <c r="D742" s="20"/>
      <c r="E742" s="18" t="s">
        <v>81</v>
      </c>
      <c r="F742" s="632"/>
    </row>
    <row r="743" spans="1:6" s="19" customFormat="1" ht="27.65" hidden="1" customHeight="1" outlineLevel="1">
      <c r="A743" s="3"/>
      <c r="B743" s="3"/>
      <c r="C743" s="3"/>
      <c r="D743" s="513" t="s">
        <v>136</v>
      </c>
      <c r="E743" s="521" t="s">
        <v>1189</v>
      </c>
      <c r="F743" s="632" t="e">
        <f>#REF!</f>
        <v>#REF!</v>
      </c>
    </row>
    <row r="744" spans="1:6" s="19" customFormat="1" ht="15" hidden="1" customHeight="1" outlineLevel="1">
      <c r="A744" s="3"/>
      <c r="B744" s="3"/>
      <c r="C744" s="3"/>
      <c r="D744" s="20"/>
      <c r="E744" s="18" t="s">
        <v>1643</v>
      </c>
      <c r="F744" s="632"/>
    </row>
    <row r="745" spans="1:6" s="19" customFormat="1" ht="15" hidden="1" customHeight="1" outlineLevel="1">
      <c r="A745" s="3"/>
      <c r="B745" s="3"/>
      <c r="C745" s="3"/>
      <c r="D745" s="513" t="s">
        <v>137</v>
      </c>
      <c r="E745" s="521" t="s">
        <v>1190</v>
      </c>
      <c r="F745" s="632" t="e">
        <f>#REF!</f>
        <v>#REF!</v>
      </c>
    </row>
    <row r="746" spans="1:6" s="19" customFormat="1" ht="15" hidden="1" customHeight="1" outlineLevel="1">
      <c r="A746" s="3"/>
      <c r="B746" s="3"/>
      <c r="C746" s="3"/>
      <c r="D746" s="20"/>
      <c r="E746" s="18" t="s">
        <v>82</v>
      </c>
      <c r="F746" s="632"/>
    </row>
    <row r="747" spans="1:6" s="19" customFormat="1" ht="15" hidden="1" customHeight="1" outlineLevel="1">
      <c r="A747" s="3"/>
      <c r="B747" s="3"/>
      <c r="C747" s="3"/>
      <c r="D747" s="513" t="s">
        <v>194</v>
      </c>
      <c r="E747" s="521" t="s">
        <v>1092</v>
      </c>
      <c r="F747" s="632" t="e">
        <f>#REF!</f>
        <v>#REF!</v>
      </c>
    </row>
    <row r="748" spans="1:6" s="19" customFormat="1" ht="15" hidden="1" customHeight="1" outlineLevel="1">
      <c r="A748" s="3"/>
      <c r="B748" s="3"/>
      <c r="C748" s="3"/>
      <c r="D748" s="20"/>
      <c r="E748" s="18" t="s">
        <v>82</v>
      </c>
      <c r="F748" s="632"/>
    </row>
    <row r="749" spans="1:6" ht="15" customHeight="1"/>
  </sheetData>
  <customSheetViews>
    <customSheetView guid="{163DCD2F-7E1E-45D5-87F9-D8442EBAE317}" showPageBreaks="1" showGridLines="0" showRowCol="0">
      <selection activeCell="E714" sqref="E714"/>
    </customSheetView>
  </customSheetViews>
  <mergeCells count="4">
    <mergeCell ref="A10:D10"/>
    <mergeCell ref="A12:E12"/>
    <mergeCell ref="A1:D1"/>
    <mergeCell ref="F1:F16"/>
  </mergeCells>
  <phoneticPr fontId="0" type="noConversion"/>
  <hyperlinks>
    <hyperlink ref="D18" location="'1.1'!A3" display="Tab. 1.1"/>
    <hyperlink ref="D22" location="'1.2'!Druckbereich" display="Tab. 1.2"/>
    <hyperlink ref="D25" location="'1.3'!Druckbereich" display="Tab. 1.3"/>
    <hyperlink ref="D28" location="'1.4'!Druckbereich" display="Tab. 1.4"/>
    <hyperlink ref="D33" location="'1.5'!Druckbereich" display="Tab. 1.5"/>
    <hyperlink ref="D38" location="'1.6'!Druckbereich" display="Tab. 1.6"/>
    <hyperlink ref="D43" location="'1.7'!Druckbereich" display="Tab. 1.7"/>
    <hyperlink ref="D49" location="'2.1'!A3" display="Tab. 2.1"/>
    <hyperlink ref="D54" location="'2.2'!A3" display="Tab. 2.2"/>
    <hyperlink ref="D65" location="'3.1'!A3" display="Tab. 3.1"/>
    <hyperlink ref="D71" location="'3.2'!A3" display="Tab. 3.2"/>
    <hyperlink ref="D75" location="'3.3'!A3" display="Tab. 3.3"/>
    <hyperlink ref="D78" location="'3.4'!A3" display="Tab. 3.4"/>
    <hyperlink ref="D80" location="'3.5'!A3" display="Tab. 3.5"/>
    <hyperlink ref="D82" location="'3.6'!A3" display="Tab. 3.6"/>
    <hyperlink ref="D84" location="'3.7'!A3" display="Tab. 3.7"/>
    <hyperlink ref="D90" location="'3.8'!A3" display="Tab. 3.8"/>
    <hyperlink ref="D94" location="'3.9'!A3" display="Tab. 3.9"/>
    <hyperlink ref="D96" location="'3.10'!A3" display="Tab. 3.10"/>
    <hyperlink ref="D106" location="'3.14'!A3" display="Tab. 3.14"/>
    <hyperlink ref="D108" location="'3.15'!A3" display="Tab. 3.15"/>
    <hyperlink ref="D110" location="'3.16'!A3" display="Tab. 3.16"/>
    <hyperlink ref="D112" location="'3.17'!A3" display="Tab. 3.17"/>
    <hyperlink ref="D118" location="'3.20'!A3" display="Tab. 3.20"/>
    <hyperlink ref="D120" location="'3.21'!A3" display="Tab. 3.21"/>
    <hyperlink ref="D124" location="'3.22'!A3" display="Tab. 3.22"/>
    <hyperlink ref="D126" location="'3.23'!A1" display="Tab. 3.23"/>
    <hyperlink ref="D130" location="'3.24'!A1" display="Tab. 3.24"/>
    <hyperlink ref="D134" location="'4.1'!A3" display="Tab. 4.1"/>
    <hyperlink ref="D138" location="'4.2'!A3" display="Tab. 4.2"/>
    <hyperlink ref="D140" location="'4.3'!A3" display="Tab. 4.3"/>
    <hyperlink ref="D144" location="'4.5'!A3" display="Tab. 4.5"/>
    <hyperlink ref="D150" location="'4.6'!A3" display="Tab. 4.6"/>
    <hyperlink ref="D156" location="'4.7'!A3" display="Tab. 4.7"/>
    <hyperlink ref="D162" location="'4.8'!A3" display="Tab. 4.8"/>
    <hyperlink ref="D168" location="'4.9'!A3" display="Tab. 4.9"/>
    <hyperlink ref="D172" location="'4.10'!A3" display="Tab. 4.10"/>
    <hyperlink ref="D174" location="'4.11'!A3" display="Tab. 4.11"/>
    <hyperlink ref="D180" location="'5.1'!A3" display="Tab. 5.1"/>
    <hyperlink ref="D184" location="'5.2'!A3" display="Tab. 5.2"/>
    <hyperlink ref="D187" location="'5.3'!A3" display="Tab. 5.3"/>
    <hyperlink ref="D192" location="'5.4'!A3" display="Tab. 5.4"/>
    <hyperlink ref="D194" location="'5.5'!A3" display="Tab. 5.5"/>
    <hyperlink ref="D196" location="'5.6'!A3" display="Tab. 5.6"/>
    <hyperlink ref="D200" location="'5.7'!A3" display="Tab. 5.7"/>
    <hyperlink ref="D207" location="'5.8'!A3" display="Tab. 5.8"/>
    <hyperlink ref="D209" location="'5.9'!A3" display="Tab. 5.9"/>
    <hyperlink ref="D213" location="'5.10'!A3" display="Tab. 5.10"/>
    <hyperlink ref="D217" location="'5.11'!A3" display="Tab. 5.11"/>
    <hyperlink ref="D221" location="'5.12'!A3" display="Tab. 5.12"/>
    <hyperlink ref="D225" location="'5.13'!A3" display="Tab. 5.13"/>
    <hyperlink ref="D229" location="'5.14'!A3" display="Tab. 5.14"/>
    <hyperlink ref="D233" location="'5.15'!A3" display="Tab. 5.15"/>
    <hyperlink ref="D237" location="'5.16'!A3" display="Tab. 5.16"/>
    <hyperlink ref="D241" location="'5.17'!A3" display="Tab. 5.17"/>
    <hyperlink ref="D245" location="'5.18'!A3" display="Tab. 5.18"/>
    <hyperlink ref="D253" location="'5.20'!A3" display="Tab. 5.20"/>
    <hyperlink ref="D263" location="'5.23'!Druckbereich" display="Tab. 5.23"/>
    <hyperlink ref="D266" location="'5.24'!Druckbereich" display="Tab. 5.24"/>
    <hyperlink ref="D269" location="'5.25'!Druckbereich" display="Tab. 5.25"/>
    <hyperlink ref="D275" location="'5.27'!Druckbereich" display="Tab. 5.27"/>
    <hyperlink ref="D278" location="'5.28'!Druckbereich" display="Tab. 5.28"/>
    <hyperlink ref="D280" location="'5.29'!Druckbereich" display="Tab. 5.29"/>
    <hyperlink ref="D282" location="'5.30'!Druckbereich" display="Tab. 5.30"/>
    <hyperlink ref="D285" location="'5.31'!Druckbereich" display="Tab. 5.31"/>
    <hyperlink ref="D289" location="'5.32'!Druckbereich" display="Tab. 5.32"/>
    <hyperlink ref="D292" location="'5.33'!Druckbereich" display="Tab. 5.33"/>
    <hyperlink ref="D297" location="'5.34'!Druckbereich" display="Tab. 5.34"/>
    <hyperlink ref="D302" location="'5.35'!Druckbereich" display="Tab. 5.35"/>
    <hyperlink ref="D307" location="'5.36'!Druckbereich" display="Tab. 5.36"/>
    <hyperlink ref="D312" location="'5.37'!Druckbereich" display="Tab. 5.37"/>
    <hyperlink ref="D317" location="'5.38'!Druckbereich" display="Tab. 5.38"/>
    <hyperlink ref="D322" location="'5.39'!Druckbereich" display="Tab. 5.39"/>
    <hyperlink ref="D327" location="'5.40'!Druckbereich" display="Tab. 5.40"/>
    <hyperlink ref="D337" location="'5.42'!Druckbereich" display="Tab. 5.42"/>
    <hyperlink ref="D347" location="'5.44'!Druckbereich" display="Tab. 5.44"/>
    <hyperlink ref="D351" location="'5.45'!Druckbereich" display="Tab. 5.45"/>
    <hyperlink ref="D354" location="'5.46'!Druckbereich" display="Tab. 5.46"/>
    <hyperlink ref="D359" location="'5.47'!Druckbereich" display="Tab. 5.47"/>
    <hyperlink ref="D364" location="'5.48'!Druckbereich" display="Tab. 5.48"/>
    <hyperlink ref="D369" location="'5.49'!Druckbereich" display="Tab. 5.49"/>
    <hyperlink ref="D374" location="'5.50'!Druckbereich" display="Tab. 5.50"/>
    <hyperlink ref="D379" location="'5.51'!Druckbereich" display="Tab. 5.51"/>
    <hyperlink ref="D384" location="'5.52'!Druckbereich" display="Tab. 5.52"/>
    <hyperlink ref="D389" location="'5.53'!Druckbereich" display="Tab. 5.53"/>
    <hyperlink ref="D399" location="'5.55'!Druckbereich" display="Tab. 5.55"/>
    <hyperlink ref="D409" location="'5.57'!Druckbereich" display="Tab. 5.57"/>
    <hyperlink ref="D481" location="'6.3.1'!A3" display="Tab. 6.3.1"/>
    <hyperlink ref="D486" location="'6.3.2'!A3" display="Tab. 6.3.2"/>
    <hyperlink ref="D491" location="'6.3.3'!A3" display="Tab. 6.3.3"/>
    <hyperlink ref="D497" location="'7.1'!A3" display="Tab. 7.1"/>
    <hyperlink ref="D502" location="'7.2'!A3" display="Tab. 7.2"/>
    <hyperlink ref="D507" location="'7.3'!A3" display="Tab. 7.3"/>
    <hyperlink ref="D512" location="'7.4'!A3" display="Tab. 7.4"/>
    <hyperlink ref="D517" location="'7.5'!A3" display="Tab. 7.5"/>
    <hyperlink ref="D522" location="'7.6'!A3" display="Tab. 7.6"/>
    <hyperlink ref="D527" location="'7.7'!A3" display="Tab. 7.7"/>
    <hyperlink ref="D532" location="'7.8'!A3" display="Tab. 7.8"/>
    <hyperlink ref="D537" location="'7.9'!A3" display="Tab. 7.9"/>
    <hyperlink ref="D542" location="'7.10'!A3" display="Tab. 7.10"/>
    <hyperlink ref="D547" location="'7.11'!A3" display="Tab. 7.11"/>
    <hyperlink ref="D552" location="'7.12'!A3" display="Tab. 7.12"/>
    <hyperlink ref="D557" location="'7.13'!A3" display="Tab. 7.13"/>
    <hyperlink ref="D562" location="'7.14'!A3" display="Tab. 7.14"/>
    <hyperlink ref="D567" location="'7.15'!A3" display="Tab. 7.15"/>
    <hyperlink ref="D572" location="'7.16'!A3" display="Tab. 7.16"/>
    <hyperlink ref="D576" location="'7.17'!A3" display="Tab. 7.17"/>
    <hyperlink ref="D578" location="'7.18'!A3" display="Tab. 7.18"/>
    <hyperlink ref="D583" location="'7.19'!A3" display="Tab. 7.19"/>
    <hyperlink ref="D588" location="'7.20'!A3" display="Tab. 7.20"/>
    <hyperlink ref="D593" location="'7.21'!A3" display="Tab. 7.21"/>
    <hyperlink ref="D598" location="'7.22'!A3" display="Tab. 7.22"/>
    <hyperlink ref="D603" location="'7.23'!A3" display="Tab. 7.23"/>
    <hyperlink ref="D608" location="'7.24'!A3" display="Tab. 7.24"/>
    <hyperlink ref="D613" location="'7.25'!A3" display="Tab. 7.25"/>
    <hyperlink ref="D618" location="'7.26'!A3" display="Tab. 7.26"/>
    <hyperlink ref="D623" location="'7.27'!A3" display="Tab. 7.27"/>
    <hyperlink ref="D628" location="'7.28'!A3" display="Tab. 7.28"/>
    <hyperlink ref="D630" location="'7.29'!A3" display="Tab. 7.29"/>
    <hyperlink ref="D634" location="'8.1'!A3" display="Tab. 8.1"/>
    <hyperlink ref="D639" location="'8.2'!A3" display="Tab. 8.2"/>
    <hyperlink ref="D641" location="'8.3'!A3" display="Tab. 8.3"/>
    <hyperlink ref="D643" location="'8.4'!A3" display="Tab. 8.4"/>
    <hyperlink ref="D645" location="'8.5'!A3" display="Tab. 8.5"/>
    <hyperlink ref="D648" location="'9.1'!A3" display="Tab. 9.1"/>
    <hyperlink ref="D652" location="'9.2'!A3" display="Tab. 9.2"/>
    <hyperlink ref="D654" location="'9.3'!A3" display="Tab. 9.3"/>
    <hyperlink ref="D656" location="'9.4'!A3" display="Tab. 9.4"/>
    <hyperlink ref="D661" location="'9.5'!A3" display="Tab. 9.5"/>
    <hyperlink ref="D666" location="'10.1'!Druckbereich" display="Tab. 10.1"/>
    <hyperlink ref="D668" location="'10.2'!A3" display="Tab. 10.2"/>
    <hyperlink ref="D670" location="'10.3'!A3" display="Tab. 10.3"/>
    <hyperlink ref="D672" location="'10.4'!A3" display="Tab. 10.4"/>
    <hyperlink ref="D674" location="'10.5'!A3" display="Tab. 10.5"/>
    <hyperlink ref="D676" location="'10.6'!A3" display="Tab. 10.6"/>
    <hyperlink ref="D678" location="'10.7'!A3" display="Tab. 10.7"/>
    <hyperlink ref="D682" location="'10.9'!A3" display="Tab. 10.9"/>
    <hyperlink ref="D687" location="'10.10'!A3" display="Tab. 10.10"/>
    <hyperlink ref="D690" location="'10.11'!A1" display="Tab. 10.11"/>
    <hyperlink ref="D696" location="'10.13'!A1" display="Tab. 10.13"/>
    <hyperlink ref="D701" location="'10.14'!A1" display="Tab. 10.14"/>
    <hyperlink ref="D707" location="'10.16'!A1" display="Tab. 10.16"/>
    <hyperlink ref="D710" location="'10.17'!A1" display="Tab. 10.17"/>
    <hyperlink ref="D712" location="'10.18'!A1" display="Tab. 10.18"/>
    <hyperlink ref="D714" location="'10.19'!A1" display="Tab. 10.19"/>
    <hyperlink ref="D716" location="'10.20'!A3" display="Tab. 10.20"/>
    <hyperlink ref="D721" location="'10.21'!A3" display="Tab. 10.21"/>
    <hyperlink ref="D727" location="'10.23'!A3" display="Tab. 10.23"/>
    <hyperlink ref="D730" location="'10.24'!A3" display="Tab. 10.24"/>
    <hyperlink ref="D732" location="'10.25'!A3" display="Tab. 10.25"/>
    <hyperlink ref="D734" location="'10.26'!A3" display="Tab. 10.26"/>
    <hyperlink ref="D737" location="'11.1'!A1" display="Tab. 11.1"/>
    <hyperlink ref="D739" location="'11.2'!A3" display="Tab. 11.2"/>
    <hyperlink ref="D741" location="'11.3'!A3" display="Tab. 11.3"/>
    <hyperlink ref="D743" location="'11.4'!A3" display="Tab. 11.4"/>
    <hyperlink ref="D745" location="'11.5'!A3" display="Tab. 11.5"/>
    <hyperlink ref="D747" location="'11.6'!A3" display="Tab. 11.6"/>
    <hyperlink ref="D415" location="'6.1.1'!A3" display="Tab. 6.1.1"/>
    <hyperlink ref="D417" location="'6.1.2'!A3" display="Tab. 6.1.2"/>
    <hyperlink ref="D419" location="'6.1.3'!A3" display="Tab. 6.1.3"/>
    <hyperlink ref="D421" location="'6.1.4'!A3" display="Tab. 6.1.4"/>
    <hyperlink ref="D423" location="'6.1.5'!A3" display="Tab. 6.1.5"/>
    <hyperlink ref="D425" location="'6.1.6'!A3" display="Tab. 6.1.6"/>
    <hyperlink ref="D427" location="'6.1.7'!A3" display="Tab. 6.1.7"/>
    <hyperlink ref="D429" location="'6.1.8'!A3" display="Tab. 6.1.8"/>
    <hyperlink ref="D431" location="'6.1.9'!A3" display="Tab. 6.1.9"/>
    <hyperlink ref="D433" location="'6.1.10'!A3" display="Tab. 6.1.10"/>
    <hyperlink ref="D435" location="'6.1.11'!A3" display="Tab. 6.1.11"/>
    <hyperlink ref="D437" location="'6.1.12'!A3" display="Tab. 6.1.12"/>
    <hyperlink ref="D439" location="'6.1.13'!A3" display="Tab. 6.1.13"/>
    <hyperlink ref="D441" location="'6.1.14'!A3" display="Tab. 6.1.14"/>
    <hyperlink ref="D443" location="'6.1.15'!A3" display="Tab. 6.1.15"/>
    <hyperlink ref="D445" location="'6.1.16'!A3" display="Tab. 6.1.16"/>
    <hyperlink ref="D448" location="'6.2.1'!A3" display="Tab. 6.2.1"/>
    <hyperlink ref="D450" location="'6.2.2'!A3" display="Tab. 6.2.2"/>
    <hyperlink ref="D452" location="'6.2.3'!A3" display="Tab. 6.2.3"/>
    <hyperlink ref="D454" location="'6.2.4'!A3" display="Tab. 6.2.4"/>
    <hyperlink ref="D456" location="'6.2.5'!A3" display="Tab. 6.2.5"/>
    <hyperlink ref="D458" location="'6.2.6'!A3" display="Tab. 6.2.6"/>
    <hyperlink ref="D460" location="'6.2.7'!A3" display="Tab. 6.2.7"/>
    <hyperlink ref="D462" location="'6.2.8'!A3" display="Tab. 6.2.8"/>
    <hyperlink ref="D464" location="'6.2.9'!A3" display="Tab. 6.2.9"/>
    <hyperlink ref="D466" location="'6.2.10'!A3" display="Tab. 6.2.10"/>
    <hyperlink ref="D468" location="'6.2.11'!A3" display="Tab. 6.2.11"/>
    <hyperlink ref="D470" location="'6.2.12'!A3" display="Tab. 6.2.12"/>
    <hyperlink ref="D472" location="'6.2.13'!A3" display="Tab. 6.2.13"/>
    <hyperlink ref="D474" location="'6.2.14'!A3" display="Tab. 6.2.14"/>
    <hyperlink ref="D476" location="'6.2.15'!A3" display="Tab. 6.2.15"/>
    <hyperlink ref="D478" location="'6.2.16'!A3" display="Tab. 6.2.16"/>
    <hyperlink ref="A10:D10" location="Erläuterungen!A1" display="Erläuterungen"/>
    <hyperlink ref="A12:E12" location="Anschriftenverzeichnis!A1" display="Anschriftenverzeichnis der Statistischen Ämter des Bundes und der Länder"/>
    <hyperlink ref="D680" location="'10.8'!A3" display="Tab. 10.8"/>
    <hyperlink ref="D693" location="'10.12'!A1" display="Tab. 10.12"/>
    <hyperlink ref="D724" location="'10.22'!A1" display="Tab. 10.22"/>
    <hyperlink ref="D704" location="'10.15'!A1" display="Tab. 10.15"/>
    <hyperlink ref="D249" location="'5.19'!A3" display="Tab. 5.19"/>
    <hyperlink ref="D332" location="'5.41'!Druckbereich" display="Tab. 5.41"/>
    <hyperlink ref="D394" location="'5.54'!Druckbereich" display="Tab. 5.54"/>
    <hyperlink ref="D257" location="'5.21'!Druckbereich" display="Tab. 5.21"/>
    <hyperlink ref="D272" location="'5.26'!Druckbereich" display="Tab. 5.26"/>
    <hyperlink ref="D342" location="'5.43'!Druckbereich" display="Tab. 5.43"/>
    <hyperlink ref="D404" location="'5.56'!Druckbereich" display="Tab. 5.56"/>
    <hyperlink ref="D663" location="'9.6'!A3" display="Tab. 9.6"/>
    <hyperlink ref="D116" location="'3.19'!A1" display="Tab. 3.19"/>
    <hyperlink ref="D114" location="'3.18'!A3" display="Tab. 3.18"/>
    <hyperlink ref="D261" location="'5.22'!Druckbereich" display="Tab. 5.22"/>
    <hyperlink ref="D59" location="'2.3'!A3" display="Tab. 2.3"/>
    <hyperlink ref="D142" location="'4.4'!A3" display="Tab. 4.4"/>
    <hyperlink ref="D104" location="'3.13'!A3" display="Tab. 3.13"/>
    <hyperlink ref="D98" location="'3.11'!A3" display="Tab. 3.11"/>
    <hyperlink ref="D101" location="'3.12'!A3" display="Tab. 3.12"/>
  </hyperlinks>
  <pageMargins left="0.27559055118110237" right="0.19685039370078741" top="0.85" bottom="0.46" header="0.17" footer="0.17"/>
  <pageSetup paperSize="9" scale="90" pageOrder="overThenDown" orientation="portrait" r:id="rId1"/>
  <headerFooter alignWithMargins="0">
    <oddHeader xml:space="preserve">&amp;CSeite &amp;P von &amp;N
</oddHeader>
    <oddFooter>&amp;CStatistische Ämter der Länder – Indikatoren und Kennzahlen, UGRdL 2019</oddFooter>
  </headerFooter>
  <rowBreaks count="13" manualBreakCount="13">
    <brk id="47" max="4" man="1"/>
    <brk id="149" max="4" man="1"/>
    <brk id="195" max="4" man="1"/>
    <brk id="252" max="4" man="1"/>
    <brk id="311" max="4" man="1"/>
    <brk id="368" max="4" man="1"/>
    <brk id="434" max="4" man="1"/>
    <brk id="479" max="4" man="1"/>
    <brk id="531" max="4" man="1"/>
    <brk id="587" max="4" man="1"/>
    <brk id="632" max="4" man="1"/>
    <brk id="664" max="4" man="1"/>
    <brk id="715" max="4"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pageSetUpPr autoPageBreaks="0"/>
  </sheetPr>
  <dimension ref="A1:R177"/>
  <sheetViews>
    <sheetView showGridLines="0" showRowColHeaders="0" zoomScaleNormal="100" workbookViewId="0">
      <pane xSplit="2" ySplit="5" topLeftCell="C6" activePane="bottomRight" state="frozen"/>
      <selection activeCell="C72" sqref="C72"/>
      <selection pane="topRight" activeCell="C72" sqref="C72"/>
      <selection pane="bottomLeft" activeCell="C72" sqref="C72"/>
      <selection pane="bottomRight"/>
    </sheetView>
  </sheetViews>
  <sheetFormatPr baseColWidth="10" defaultColWidth="11.453125" defaultRowHeight="12.75" customHeight="1"/>
  <cols>
    <col min="1" max="1" width="15.453125" style="146" customWidth="1"/>
    <col min="2" max="2" width="64.54296875" style="146" customWidth="1"/>
    <col min="3" max="18" width="13.54296875" style="146" customWidth="1"/>
    <col min="19" max="16384" width="11.453125" style="153"/>
  </cols>
  <sheetData>
    <row r="1" spans="1:18" ht="12.75" customHeight="1">
      <c r="A1" s="233" t="s">
        <v>322</v>
      </c>
    </row>
    <row r="3" spans="1:18" s="234" customFormat="1" ht="12.75" customHeight="1">
      <c r="A3" s="1309" t="s">
        <v>637</v>
      </c>
      <c r="B3" s="1309"/>
      <c r="C3" s="234" t="s">
        <v>591</v>
      </c>
    </row>
    <row r="4" spans="1:18" s="238" customFormat="1" ht="12.75" customHeight="1">
      <c r="A4" s="235"/>
      <c r="B4" s="236"/>
      <c r="C4" s="237"/>
      <c r="D4" s="237"/>
      <c r="E4" s="237"/>
      <c r="F4" s="237"/>
      <c r="G4" s="237"/>
      <c r="H4" s="237"/>
      <c r="I4" s="237"/>
      <c r="J4" s="237"/>
      <c r="K4" s="237"/>
      <c r="L4" s="237"/>
      <c r="M4" s="237"/>
      <c r="N4" s="237"/>
      <c r="O4" s="237"/>
      <c r="P4" s="237"/>
      <c r="Q4" s="237"/>
      <c r="R4" s="237"/>
    </row>
    <row r="5" spans="1:18" ht="35.25" customHeight="1">
      <c r="A5" s="690" t="s">
        <v>535</v>
      </c>
      <c r="B5" s="239" t="s">
        <v>536</v>
      </c>
      <c r="C5" s="239" t="s">
        <v>537</v>
      </c>
      <c r="D5" s="239" t="s">
        <v>436</v>
      </c>
      <c r="E5" s="239" t="s">
        <v>437</v>
      </c>
      <c r="F5" s="240" t="s">
        <v>438</v>
      </c>
      <c r="G5" s="240" t="s">
        <v>439</v>
      </c>
      <c r="H5" s="240" t="s">
        <v>440</v>
      </c>
      <c r="I5" s="240" t="s">
        <v>441</v>
      </c>
      <c r="J5" s="240" t="s">
        <v>538</v>
      </c>
      <c r="K5" s="240" t="s">
        <v>539</v>
      </c>
      <c r="L5" s="240" t="s">
        <v>540</v>
      </c>
      <c r="M5" s="240" t="s">
        <v>541</v>
      </c>
      <c r="N5" s="240" t="s">
        <v>446</v>
      </c>
      <c r="O5" s="240" t="s">
        <v>447</v>
      </c>
      <c r="P5" s="240" t="s">
        <v>542</v>
      </c>
      <c r="Q5" s="240" t="s">
        <v>543</v>
      </c>
      <c r="R5" s="240" t="s">
        <v>450</v>
      </c>
    </row>
    <row r="6" spans="1:18" s="234" customFormat="1" ht="7.5" customHeight="1">
      <c r="A6" s="685"/>
      <c r="B6" s="241"/>
      <c r="C6" s="241"/>
      <c r="D6" s="241"/>
      <c r="E6" s="241"/>
      <c r="F6" s="241"/>
      <c r="G6" s="241"/>
      <c r="H6" s="241"/>
      <c r="I6" s="241"/>
      <c r="J6" s="241"/>
      <c r="K6" s="241"/>
      <c r="L6" s="241"/>
      <c r="M6" s="241"/>
      <c r="N6" s="241"/>
      <c r="O6" s="241"/>
      <c r="P6" s="241"/>
      <c r="Q6" s="241"/>
      <c r="R6" s="241"/>
    </row>
    <row r="7" spans="1:18" s="234" customFormat="1" ht="12.75" customHeight="1">
      <c r="A7" s="236"/>
      <c r="B7" s="236"/>
      <c r="C7" s="1276" t="s">
        <v>489</v>
      </c>
      <c r="D7" s="1276"/>
      <c r="E7" s="1276"/>
      <c r="F7" s="1276"/>
      <c r="G7" s="1276" t="s">
        <v>489</v>
      </c>
      <c r="H7" s="1276"/>
      <c r="I7" s="1276"/>
      <c r="J7" s="1276"/>
      <c r="K7" s="1276" t="s">
        <v>489</v>
      </c>
      <c r="L7" s="1276"/>
      <c r="M7" s="1276"/>
      <c r="N7" s="1276"/>
      <c r="O7" s="1276" t="s">
        <v>489</v>
      </c>
      <c r="P7" s="1276"/>
      <c r="Q7" s="1276"/>
      <c r="R7" s="1276"/>
    </row>
    <row r="8" spans="1:18" s="238" customFormat="1" ht="7.5" customHeight="1">
      <c r="A8" s="235"/>
      <c r="B8" s="236"/>
      <c r="C8" s="237"/>
      <c r="D8" s="237"/>
      <c r="E8" s="237"/>
      <c r="F8" s="237"/>
      <c r="G8" s="237"/>
      <c r="H8" s="237"/>
      <c r="I8" s="237"/>
      <c r="J8" s="237"/>
      <c r="K8" s="237"/>
      <c r="L8" s="237"/>
      <c r="M8" s="237"/>
      <c r="N8" s="237"/>
      <c r="O8" s="237"/>
      <c r="P8" s="237"/>
      <c r="Q8" s="237"/>
      <c r="R8" s="237"/>
    </row>
    <row r="9" spans="1:18" s="142" customFormat="1" ht="13.4" customHeight="1">
      <c r="A9" s="242" t="s">
        <v>544</v>
      </c>
      <c r="B9" s="243" t="s">
        <v>545</v>
      </c>
      <c r="C9" s="244">
        <v>16167.15434567026</v>
      </c>
      <c r="D9" s="244">
        <v>30844.370668842646</v>
      </c>
      <c r="E9" s="244">
        <v>1026.8406428657995</v>
      </c>
      <c r="F9" s="244">
        <v>4401.7400307834487</v>
      </c>
      <c r="G9" s="244">
        <v>487.94265890921787</v>
      </c>
      <c r="H9" s="244">
        <v>1227.8957832540727</v>
      </c>
      <c r="I9" s="244">
        <v>8211.7970026479015</v>
      </c>
      <c r="J9" s="244">
        <v>5641.7491969734692</v>
      </c>
      <c r="K9" s="244">
        <v>39688.912980712448</v>
      </c>
      <c r="L9" s="244">
        <v>28134.212565298189</v>
      </c>
      <c r="M9" s="244">
        <v>4693.1137943775084</v>
      </c>
      <c r="N9" s="244">
        <v>862.8785412544737</v>
      </c>
      <c r="O9" s="244">
        <v>4676.1872650419073</v>
      </c>
      <c r="P9" s="244">
        <v>7286.7301959468505</v>
      </c>
      <c r="Q9" s="244">
        <v>6875.8328474917116</v>
      </c>
      <c r="R9" s="244">
        <v>4589.4009371229931</v>
      </c>
    </row>
    <row r="10" spans="1:18" ht="13.4" customHeight="1">
      <c r="A10" s="242" t="s">
        <v>546</v>
      </c>
      <c r="B10" s="243" t="s">
        <v>547</v>
      </c>
      <c r="C10" s="244">
        <v>765617.99990623503</v>
      </c>
      <c r="D10" s="244">
        <v>1049454.6502488574</v>
      </c>
      <c r="E10" s="244">
        <v>67845.134421737021</v>
      </c>
      <c r="F10" s="244">
        <v>457279.74374324176</v>
      </c>
      <c r="G10" s="244">
        <v>114885.73785518821</v>
      </c>
      <c r="H10" s="244">
        <v>111552.30207216418</v>
      </c>
      <c r="I10" s="244">
        <v>347109.08940884366</v>
      </c>
      <c r="J10" s="244">
        <v>76809.899040595366</v>
      </c>
      <c r="K10" s="244">
        <v>840532.31603700062</v>
      </c>
      <c r="L10" s="244">
        <v>3137029.3595429868</v>
      </c>
      <c r="M10" s="244">
        <v>353614.87572031142</v>
      </c>
      <c r="N10" s="244">
        <v>172214.21973633373</v>
      </c>
      <c r="O10" s="244">
        <v>367741.48017488862</v>
      </c>
      <c r="P10" s="244">
        <v>348505.88924474543</v>
      </c>
      <c r="Q10" s="244">
        <v>241532.55880446857</v>
      </c>
      <c r="R10" s="244">
        <v>98019.096082589356</v>
      </c>
    </row>
    <row r="11" spans="1:18" ht="13.4" customHeight="1">
      <c r="A11" s="242" t="s">
        <v>548</v>
      </c>
      <c r="B11" s="245" t="s">
        <v>549</v>
      </c>
      <c r="C11" s="244">
        <v>2767.2370281418034</v>
      </c>
      <c r="D11" s="244">
        <v>3066.1143961101043</v>
      </c>
      <c r="E11" s="244">
        <v>49.979812565553928</v>
      </c>
      <c r="F11" s="244">
        <v>6073.0762930973524</v>
      </c>
      <c r="G11" s="244">
        <v>21.352879382426401</v>
      </c>
      <c r="H11" s="244">
        <v>241.55746749628361</v>
      </c>
      <c r="I11" s="244">
        <v>1170.471698070251</v>
      </c>
      <c r="J11" s="244">
        <v>310.24289997064011</v>
      </c>
      <c r="K11" s="244">
        <v>40785.657530999029</v>
      </c>
      <c r="L11" s="244">
        <v>118203.96301587905</v>
      </c>
      <c r="M11" s="244">
        <v>1263.4827602201035</v>
      </c>
      <c r="N11" s="244">
        <v>921.14276206841032</v>
      </c>
      <c r="O11" s="244">
        <v>3032.9673480592955</v>
      </c>
      <c r="P11" s="244">
        <v>30992.995551657674</v>
      </c>
      <c r="Q11" s="244">
        <v>1422.2789473130379</v>
      </c>
      <c r="R11" s="244">
        <v>265.12529010288654</v>
      </c>
    </row>
    <row r="12" spans="1:18" ht="13.4" customHeight="1">
      <c r="A12" s="242" t="s">
        <v>550</v>
      </c>
      <c r="B12" s="245" t="s">
        <v>551</v>
      </c>
      <c r="C12" s="244">
        <v>344200.8350907428</v>
      </c>
      <c r="D12" s="244">
        <v>511938.4741550319</v>
      </c>
      <c r="E12" s="244">
        <v>21862.142247977383</v>
      </c>
      <c r="F12" s="244">
        <v>195396.56375209443</v>
      </c>
      <c r="G12" s="244">
        <v>64286.730731202282</v>
      </c>
      <c r="H12" s="244">
        <v>88081.074678382589</v>
      </c>
      <c r="I12" s="244">
        <v>143503.52219351326</v>
      </c>
      <c r="J12" s="244">
        <v>27132.892400049383</v>
      </c>
      <c r="K12" s="244">
        <v>351665.52831590408</v>
      </c>
      <c r="L12" s="244">
        <v>2087908.6379704149</v>
      </c>
      <c r="M12" s="244">
        <v>310299.22862757806</v>
      </c>
      <c r="N12" s="244">
        <v>131962.07986810428</v>
      </c>
      <c r="O12" s="244">
        <v>147001.31312932362</v>
      </c>
      <c r="P12" s="244">
        <v>240278.85433501401</v>
      </c>
      <c r="Q12" s="244">
        <v>98063.365972095271</v>
      </c>
      <c r="R12" s="244">
        <v>70006.198935154913</v>
      </c>
    </row>
    <row r="13" spans="1:18" ht="26.5" customHeight="1">
      <c r="A13" s="242" t="s">
        <v>552</v>
      </c>
      <c r="B13" s="246" t="s">
        <v>553</v>
      </c>
      <c r="C13" s="244">
        <v>20044.98485287702</v>
      </c>
      <c r="D13" s="244">
        <v>39246.89557526257</v>
      </c>
      <c r="E13" s="244">
        <v>4202.1926202908453</v>
      </c>
      <c r="F13" s="244">
        <v>6059.1767806645248</v>
      </c>
      <c r="G13" s="244">
        <v>5569.7973645098091</v>
      </c>
      <c r="H13" s="244">
        <v>8514.5270034832502</v>
      </c>
      <c r="I13" s="244">
        <v>9872.7510306121367</v>
      </c>
      <c r="J13" s="244">
        <v>10482.552841335499</v>
      </c>
      <c r="K13" s="244">
        <v>38470.863775483929</v>
      </c>
      <c r="L13" s="244">
        <v>43331.190022363982</v>
      </c>
      <c r="M13" s="244">
        <v>11933.544439978368</v>
      </c>
      <c r="N13" s="244">
        <v>1981.5733329086218</v>
      </c>
      <c r="O13" s="244">
        <v>8382.9845913285171</v>
      </c>
      <c r="P13" s="244">
        <v>14400.942886103763</v>
      </c>
      <c r="Q13" s="244">
        <v>5308.7653659105436</v>
      </c>
      <c r="R13" s="244">
        <v>4746.171059159813</v>
      </c>
    </row>
    <row r="14" spans="1:18" ht="13.4" customHeight="1">
      <c r="A14" s="242" t="s">
        <v>554</v>
      </c>
      <c r="B14" s="246" t="s">
        <v>555</v>
      </c>
      <c r="C14" s="244">
        <v>4872.7706361280534</v>
      </c>
      <c r="D14" s="244">
        <v>7688.8978932052241</v>
      </c>
      <c r="E14" s="244">
        <v>354.27515422844164</v>
      </c>
      <c r="F14" s="244">
        <v>164.82528128779299</v>
      </c>
      <c r="G14" s="244">
        <v>19.993369123927014</v>
      </c>
      <c r="H14" s="244">
        <v>87.923467483614402</v>
      </c>
      <c r="I14" s="244">
        <v>1081.3698170989901</v>
      </c>
      <c r="J14" s="244">
        <v>56.840755585749974</v>
      </c>
      <c r="K14" s="244">
        <v>1393.5326785859661</v>
      </c>
      <c r="L14" s="244">
        <v>6884.7898429694178</v>
      </c>
      <c r="M14" s="244">
        <v>1224.0694225898603</v>
      </c>
      <c r="N14" s="244">
        <v>43.24604158629684</v>
      </c>
      <c r="O14" s="244">
        <v>2918.2578006308295</v>
      </c>
      <c r="P14" s="244">
        <v>337.34623576143895</v>
      </c>
      <c r="Q14" s="244">
        <v>74.594003136816383</v>
      </c>
      <c r="R14" s="244">
        <v>647.74229129063849</v>
      </c>
    </row>
    <row r="15" spans="1:18" ht="13.4" customHeight="1">
      <c r="A15" s="242" t="s">
        <v>556</v>
      </c>
      <c r="B15" s="246" t="s">
        <v>557</v>
      </c>
      <c r="C15" s="244">
        <v>62660.601328577184</v>
      </c>
      <c r="D15" s="244">
        <v>58241.890718463015</v>
      </c>
      <c r="E15" s="244">
        <v>1088.9977430748472</v>
      </c>
      <c r="F15" s="244">
        <v>22463.753816442771</v>
      </c>
      <c r="G15" s="244">
        <v>194.45114441875057</v>
      </c>
      <c r="H15" s="244">
        <v>521.44650923057964</v>
      </c>
      <c r="I15" s="244">
        <v>13168.949725222539</v>
      </c>
      <c r="J15" s="244">
        <v>6753.3997594815537</v>
      </c>
      <c r="K15" s="244">
        <v>40545.011592310642</v>
      </c>
      <c r="L15" s="244">
        <v>69780.539377866415</v>
      </c>
      <c r="M15" s="244">
        <v>19985.996538910986</v>
      </c>
      <c r="N15" s="244">
        <v>1518.0992429231035</v>
      </c>
      <c r="O15" s="244">
        <v>17113.161253113143</v>
      </c>
      <c r="P15" s="244">
        <v>21827.575531631774</v>
      </c>
      <c r="Q15" s="244">
        <v>9978.9611581543395</v>
      </c>
      <c r="R15" s="244">
        <v>16828.091036409991</v>
      </c>
    </row>
    <row r="16" spans="1:18" s="142" customFormat="1" ht="13.4" customHeight="1">
      <c r="A16" s="242" t="s">
        <v>558</v>
      </c>
      <c r="B16" s="246" t="s">
        <v>559</v>
      </c>
      <c r="C16" s="244">
        <v>55649.061151670081</v>
      </c>
      <c r="D16" s="244">
        <v>44049.926762831994</v>
      </c>
      <c r="E16" s="244">
        <v>56.368627152795398</v>
      </c>
      <c r="F16" s="244">
        <v>70495.413478108734</v>
      </c>
      <c r="G16" s="244">
        <v>44.113080219002171</v>
      </c>
      <c r="H16" s="244">
        <v>28892.87859671827</v>
      </c>
      <c r="I16" s="244">
        <v>274.73397179715857</v>
      </c>
      <c r="J16" s="244">
        <v>54.367402942853772</v>
      </c>
      <c r="K16" s="244">
        <v>33423.299471767685</v>
      </c>
      <c r="L16" s="244">
        <v>485575.45078942826</v>
      </c>
      <c r="M16" s="244">
        <v>513.96956024553322</v>
      </c>
      <c r="N16" s="244">
        <v>10809.803154458799</v>
      </c>
      <c r="O16" s="244">
        <v>104.12872300921524</v>
      </c>
      <c r="P16" s="244">
        <v>38023.651667203914</v>
      </c>
      <c r="Q16" s="244">
        <v>17019.936141318627</v>
      </c>
      <c r="R16" s="244">
        <v>67.227439367062033</v>
      </c>
    </row>
    <row r="17" spans="1:18" s="146" customFormat="1" ht="13.4" customHeight="1">
      <c r="A17" s="242" t="s">
        <v>560</v>
      </c>
      <c r="B17" s="246" t="s">
        <v>561</v>
      </c>
      <c r="C17" s="244">
        <v>43707.611847237575</v>
      </c>
      <c r="D17" s="244">
        <v>174059.26584353455</v>
      </c>
      <c r="E17" s="244">
        <v>2258.6496769569044</v>
      </c>
      <c r="F17" s="244">
        <v>30112.478919190577</v>
      </c>
      <c r="G17" s="244">
        <v>1273.0287635008635</v>
      </c>
      <c r="H17" s="244">
        <v>21520.71778633642</v>
      </c>
      <c r="I17" s="244">
        <v>51754.670638173855</v>
      </c>
      <c r="J17" s="244">
        <v>3359.2797563473996</v>
      </c>
      <c r="K17" s="244">
        <v>68300.186882370675</v>
      </c>
      <c r="L17" s="244">
        <v>918687.4103137512</v>
      </c>
      <c r="M17" s="244">
        <v>217528.03063676041</v>
      </c>
      <c r="N17" s="244">
        <v>4590.0791169370186</v>
      </c>
      <c r="O17" s="244">
        <v>70579.860035197635</v>
      </c>
      <c r="P17" s="244">
        <v>123822.56104424132</v>
      </c>
      <c r="Q17" s="244">
        <v>46144.315789871747</v>
      </c>
      <c r="R17" s="244">
        <v>10693.481788671759</v>
      </c>
    </row>
    <row r="18" spans="1:18" ht="12.5">
      <c r="A18" s="242" t="s">
        <v>562</v>
      </c>
      <c r="B18" s="246" t="s">
        <v>563</v>
      </c>
      <c r="C18" s="244">
        <v>5428.8644942857163</v>
      </c>
      <c r="D18" s="244">
        <v>279.26917336150234</v>
      </c>
      <c r="E18" s="244">
        <v>1223.8327933304283</v>
      </c>
      <c r="F18" s="244">
        <v>238.31438191703816</v>
      </c>
      <c r="G18" s="244">
        <v>13.962876295339298</v>
      </c>
      <c r="H18" s="244">
        <v>37.411266029691305</v>
      </c>
      <c r="I18" s="244">
        <v>5134.9132758444584</v>
      </c>
      <c r="J18" s="244">
        <v>32.602078207142831</v>
      </c>
      <c r="K18" s="244">
        <v>1001.6261774157629</v>
      </c>
      <c r="L18" s="244">
        <v>3652.8748385850158</v>
      </c>
      <c r="M18" s="244">
        <v>3272.7684051220835</v>
      </c>
      <c r="N18" s="244">
        <v>19.638933517813221</v>
      </c>
      <c r="O18" s="244">
        <v>581.64402220860336</v>
      </c>
      <c r="P18" s="244">
        <v>751.00780205345291</v>
      </c>
      <c r="Q18" s="244">
        <v>57.870588949291758</v>
      </c>
      <c r="R18" s="244">
        <v>229.14814378143299</v>
      </c>
    </row>
    <row r="19" spans="1:18" ht="13.4" customHeight="1">
      <c r="A19" s="242" t="s">
        <v>564</v>
      </c>
      <c r="B19" s="246" t="s">
        <v>565</v>
      </c>
      <c r="C19" s="244">
        <v>38547.991254068736</v>
      </c>
      <c r="D19" s="244">
        <v>71714.734765962377</v>
      </c>
      <c r="E19" s="244">
        <v>1420.7618882757281</v>
      </c>
      <c r="F19" s="244">
        <v>15689.001621304769</v>
      </c>
      <c r="G19" s="244">
        <v>1270.0875376448646</v>
      </c>
      <c r="H19" s="244">
        <v>1210.3065910573664</v>
      </c>
      <c r="I19" s="244">
        <v>17383.772173694219</v>
      </c>
      <c r="J19" s="244">
        <v>2017.3111579165438</v>
      </c>
      <c r="K19" s="244">
        <v>33532.338175025485</v>
      </c>
      <c r="L19" s="244">
        <v>94883.829349024847</v>
      </c>
      <c r="M19" s="244">
        <v>27718.093852909129</v>
      </c>
      <c r="N19" s="244">
        <v>4248.7687740854781</v>
      </c>
      <c r="O19" s="244">
        <v>13622.064836274074</v>
      </c>
      <c r="P19" s="244">
        <v>25752.970631722288</v>
      </c>
      <c r="Q19" s="244">
        <v>7531.6321437653805</v>
      </c>
      <c r="R19" s="244">
        <v>19106.025586721516</v>
      </c>
    </row>
    <row r="20" spans="1:18" ht="13.4" customHeight="1">
      <c r="A20" s="242" t="s">
        <v>566</v>
      </c>
      <c r="B20" s="246" t="s">
        <v>567</v>
      </c>
      <c r="C20" s="244">
        <v>37341.842780461862</v>
      </c>
      <c r="D20" s="244">
        <v>30846.705286450488</v>
      </c>
      <c r="E20" s="244">
        <v>2686.9006370244474</v>
      </c>
      <c r="F20" s="244">
        <v>45072.766474692959</v>
      </c>
      <c r="G20" s="244">
        <v>52167.688537000678</v>
      </c>
      <c r="H20" s="244">
        <v>21407.784885291356</v>
      </c>
      <c r="I20" s="244">
        <v>19325.229867778293</v>
      </c>
      <c r="J20" s="244">
        <v>1301.1599562793317</v>
      </c>
      <c r="K20" s="244">
        <v>101410.83506898569</v>
      </c>
      <c r="L20" s="244">
        <v>400698.36384899239</v>
      </c>
      <c r="M20" s="244">
        <v>17151.836288454586</v>
      </c>
      <c r="N20" s="244">
        <v>101287.63797572581</v>
      </c>
      <c r="O20" s="244">
        <v>16487.635587978803</v>
      </c>
      <c r="P20" s="244">
        <v>9379.0526468180233</v>
      </c>
      <c r="Q20" s="244">
        <v>1823.6219897833023</v>
      </c>
      <c r="R20" s="244">
        <v>8973.4214360343358</v>
      </c>
    </row>
    <row r="21" spans="1:18" ht="26.15" customHeight="1">
      <c r="A21" s="242" t="s">
        <v>568</v>
      </c>
      <c r="B21" s="246" t="s">
        <v>569</v>
      </c>
      <c r="C21" s="244">
        <v>5443.8279456550408</v>
      </c>
      <c r="D21" s="244">
        <v>1115.5652101298217</v>
      </c>
      <c r="E21" s="244">
        <v>1086.9335393789149</v>
      </c>
      <c r="F21" s="244">
        <v>713.38166810860253</v>
      </c>
      <c r="G21" s="244">
        <v>35.215142225587933</v>
      </c>
      <c r="H21" s="244">
        <v>751.32303029237642</v>
      </c>
      <c r="I21" s="244">
        <v>1927.65472923468</v>
      </c>
      <c r="J21" s="244">
        <v>427.75552114579608</v>
      </c>
      <c r="K21" s="244">
        <v>1091.7481051626191</v>
      </c>
      <c r="L21" s="244">
        <v>3243.1586101616649</v>
      </c>
      <c r="M21" s="244">
        <v>722.18260831791258</v>
      </c>
      <c r="N21" s="244">
        <v>113.03862896333106</v>
      </c>
      <c r="O21" s="244">
        <v>4786.1620793629427</v>
      </c>
      <c r="P21" s="244">
        <v>1227.553690453474</v>
      </c>
      <c r="Q21" s="244">
        <v>214.4182186180079</v>
      </c>
      <c r="R21" s="244">
        <v>1497.9558598938479</v>
      </c>
    </row>
    <row r="22" spans="1:18" s="142" customFormat="1" ht="13.4" customHeight="1">
      <c r="A22" s="242" t="s">
        <v>570</v>
      </c>
      <c r="B22" s="246" t="s">
        <v>571</v>
      </c>
      <c r="C22" s="244">
        <v>6356.7267566100663</v>
      </c>
      <c r="D22" s="244">
        <v>9591.6118543049943</v>
      </c>
      <c r="E22" s="244">
        <v>1463.7196457286661</v>
      </c>
      <c r="F22" s="244">
        <v>502.24738602172175</v>
      </c>
      <c r="G22" s="244">
        <v>40.972598998535538</v>
      </c>
      <c r="H22" s="244">
        <v>95.749373882421338</v>
      </c>
      <c r="I22" s="244">
        <v>3479.4225834077438</v>
      </c>
      <c r="J22" s="244">
        <v>86.412625002795679</v>
      </c>
      <c r="K22" s="244">
        <v>4628.1463630039898</v>
      </c>
      <c r="L22" s="244">
        <v>9510.7286385008101</v>
      </c>
      <c r="M22" s="244">
        <v>958.53697898746339</v>
      </c>
      <c r="N22" s="244">
        <v>60.562314208178684</v>
      </c>
      <c r="O22" s="244">
        <v>1443.927366622353</v>
      </c>
      <c r="P22" s="244">
        <v>481.48428477347471</v>
      </c>
      <c r="Q22" s="244">
        <v>159.93617113707916</v>
      </c>
      <c r="R22" s="244">
        <v>899.70001035816676</v>
      </c>
    </row>
    <row r="23" spans="1:18" ht="13.4" customHeight="1">
      <c r="A23" s="242" t="s">
        <v>572</v>
      </c>
      <c r="B23" s="246" t="s">
        <v>573</v>
      </c>
      <c r="C23" s="244">
        <v>23443.776199844466</v>
      </c>
      <c r="D23" s="244">
        <v>18533.474233995054</v>
      </c>
      <c r="E23" s="244">
        <v>3597.1941532690835</v>
      </c>
      <c r="F23" s="244">
        <v>964.07502364210745</v>
      </c>
      <c r="G23" s="244">
        <v>277.70548596601441</v>
      </c>
      <c r="H23" s="244">
        <v>1001.7803947945655</v>
      </c>
      <c r="I23" s="244">
        <v>4090.6963434821373</v>
      </c>
      <c r="J23" s="244">
        <v>868.91441948797001</v>
      </c>
      <c r="K23" s="244">
        <v>5106.3273010616922</v>
      </c>
      <c r="L23" s="244">
        <v>22298.753569495042</v>
      </c>
      <c r="M23" s="244">
        <v>3088.6951796138646</v>
      </c>
      <c r="N23" s="244">
        <v>1867.3119851297383</v>
      </c>
      <c r="O23" s="244">
        <v>3442.0604607466794</v>
      </c>
      <c r="P23" s="244">
        <v>2021.0830360286964</v>
      </c>
      <c r="Q23" s="244">
        <v>1907.2110510561713</v>
      </c>
      <c r="R23" s="244">
        <v>1891.065695120793</v>
      </c>
    </row>
    <row r="24" spans="1:18" ht="13.4" customHeight="1">
      <c r="A24" s="242" t="s">
        <v>574</v>
      </c>
      <c r="B24" s="246" t="s">
        <v>575</v>
      </c>
      <c r="C24" s="244">
        <v>33510.532606562898</v>
      </c>
      <c r="D24" s="244">
        <v>24070.325214218086</v>
      </c>
      <c r="E24" s="244">
        <v>1574.4854074958509</v>
      </c>
      <c r="F24" s="244">
        <v>1751.7287043599974</v>
      </c>
      <c r="G24" s="244">
        <v>2991.613445484767</v>
      </c>
      <c r="H24" s="244">
        <v>2016.5114072488796</v>
      </c>
      <c r="I24" s="244">
        <v>11278.39961910799</v>
      </c>
      <c r="J24" s="244">
        <v>1202.4601219957565</v>
      </c>
      <c r="K24" s="244">
        <v>19785.548572662978</v>
      </c>
      <c r="L24" s="244">
        <v>20313.998460639996</v>
      </c>
      <c r="M24" s="244">
        <v>4785.0169740340771</v>
      </c>
      <c r="N24" s="244">
        <v>3652.6318203396886</v>
      </c>
      <c r="O24" s="244">
        <v>5840.3587675701801</v>
      </c>
      <c r="P24" s="244">
        <v>1030.6665950494587</v>
      </c>
      <c r="Q24" s="244">
        <v>1334.7991757321713</v>
      </c>
      <c r="R24" s="244">
        <v>3067.8693918145846</v>
      </c>
    </row>
    <row r="25" spans="1:18" ht="26.5" customHeight="1">
      <c r="A25" s="242" t="s">
        <v>576</v>
      </c>
      <c r="B25" s="246" t="s">
        <v>577</v>
      </c>
      <c r="C25" s="244">
        <v>7192.2432367640322</v>
      </c>
      <c r="D25" s="244">
        <v>32499.911623312164</v>
      </c>
      <c r="E25" s="244">
        <v>847.83036177042663</v>
      </c>
      <c r="F25" s="244">
        <v>1169.4002163528698</v>
      </c>
      <c r="G25" s="244">
        <v>388.10138581415202</v>
      </c>
      <c r="H25" s="244">
        <v>2022.7143665338092</v>
      </c>
      <c r="I25" s="244">
        <v>4730.9584180590409</v>
      </c>
      <c r="J25" s="244">
        <v>489.83600432098672</v>
      </c>
      <c r="K25" s="244">
        <v>2976.0641520670388</v>
      </c>
      <c r="L25" s="244">
        <v>9047.5503086360877</v>
      </c>
      <c r="M25" s="244">
        <v>1416.4877416537902</v>
      </c>
      <c r="N25" s="244">
        <v>1769.688547320409</v>
      </c>
      <c r="O25" s="244">
        <v>1699.0676052806618</v>
      </c>
      <c r="P25" s="244">
        <v>1222.9582831729681</v>
      </c>
      <c r="Q25" s="244">
        <v>6507.3041746617973</v>
      </c>
      <c r="R25" s="244">
        <v>1358.2991965309791</v>
      </c>
    </row>
    <row r="26" spans="1:18" ht="13.4" customHeight="1">
      <c r="A26" s="242" t="s">
        <v>578</v>
      </c>
      <c r="B26" s="245" t="s">
        <v>579</v>
      </c>
      <c r="C26" s="244">
        <v>389619.39505938668</v>
      </c>
      <c r="D26" s="244">
        <v>498307.34300647245</v>
      </c>
      <c r="E26" s="244">
        <v>35962.581396558766</v>
      </c>
      <c r="F26" s="244">
        <v>248482.31473400761</v>
      </c>
      <c r="G26" s="244">
        <v>48974.197395501113</v>
      </c>
      <c r="H26" s="244">
        <v>18240.613875090614</v>
      </c>
      <c r="I26" s="244">
        <v>185406.51687737252</v>
      </c>
      <c r="J26" s="244">
        <v>44486.281495695017</v>
      </c>
      <c r="K26" s="244">
        <v>426169.34829210193</v>
      </c>
      <c r="L26" s="244">
        <v>889652.19116813841</v>
      </c>
      <c r="M26" s="244">
        <v>30715.920560811312</v>
      </c>
      <c r="N26" s="244">
        <v>36590.590777623489</v>
      </c>
      <c r="O26" s="244">
        <v>206692.4623869645</v>
      </c>
      <c r="P26" s="244">
        <v>68959.815754110663</v>
      </c>
      <c r="Q26" s="244">
        <v>135272.851113563</v>
      </c>
      <c r="R26" s="244">
        <v>20225.111981362948</v>
      </c>
    </row>
    <row r="27" spans="1:18" ht="13.4" customHeight="1">
      <c r="A27" s="242" t="s">
        <v>580</v>
      </c>
      <c r="B27" s="245" t="s">
        <v>581</v>
      </c>
      <c r="C27" s="244">
        <v>10925.795675539166</v>
      </c>
      <c r="D27" s="244">
        <v>12391.328827325582</v>
      </c>
      <c r="E27" s="244">
        <v>5427.594838806298</v>
      </c>
      <c r="F27" s="244">
        <v>3942.9973139046874</v>
      </c>
      <c r="G27" s="244">
        <v>677.32109378244309</v>
      </c>
      <c r="H27" s="244">
        <v>2351.8879135995635</v>
      </c>
      <c r="I27" s="244">
        <v>6476.7324376012057</v>
      </c>
      <c r="J27" s="244">
        <v>2144.6885503780486</v>
      </c>
      <c r="K27" s="244">
        <v>8214.6863908922205</v>
      </c>
      <c r="L27" s="244">
        <v>17567.468311322118</v>
      </c>
      <c r="M27" s="244">
        <v>4519.9225042106518</v>
      </c>
      <c r="N27" s="244">
        <v>1039.9183369621112</v>
      </c>
      <c r="O27" s="244">
        <v>4403.2158284755587</v>
      </c>
      <c r="P27" s="244">
        <v>2975.8648578774428</v>
      </c>
      <c r="Q27" s="244">
        <v>3351.2388122927568</v>
      </c>
      <c r="R27" s="244">
        <v>3211.2423034431849</v>
      </c>
    </row>
    <row r="28" spans="1:18" ht="13.4" customHeight="1">
      <c r="A28" s="242" t="s">
        <v>582</v>
      </c>
      <c r="B28" s="245" t="s">
        <v>583</v>
      </c>
      <c r="C28" s="244">
        <v>18104.737052424742</v>
      </c>
      <c r="D28" s="244">
        <v>23751.389863917539</v>
      </c>
      <c r="E28" s="244">
        <v>4542.8361258290297</v>
      </c>
      <c r="F28" s="244">
        <v>3384.7916501376967</v>
      </c>
      <c r="G28" s="244">
        <v>926.13575531993808</v>
      </c>
      <c r="H28" s="244">
        <v>2637.1681375951366</v>
      </c>
      <c r="I28" s="244">
        <v>10551.846202286417</v>
      </c>
      <c r="J28" s="244">
        <v>2735.7936945022839</v>
      </c>
      <c r="K28" s="244">
        <v>13697.095507103535</v>
      </c>
      <c r="L28" s="244">
        <v>23697.099077231935</v>
      </c>
      <c r="M28" s="244">
        <v>6816.3212674913611</v>
      </c>
      <c r="N28" s="244">
        <v>1700.4879915754414</v>
      </c>
      <c r="O28" s="244">
        <v>6611.5214820656438</v>
      </c>
      <c r="P28" s="244">
        <v>5298.3587460857125</v>
      </c>
      <c r="Q28" s="244">
        <v>3422.8239592045156</v>
      </c>
      <c r="R28" s="244">
        <v>4311.4175725254299</v>
      </c>
    </row>
    <row r="29" spans="1:18" s="142" customFormat="1" ht="13.4" customHeight="1">
      <c r="A29" s="242" t="s">
        <v>584</v>
      </c>
      <c r="B29" s="243" t="s">
        <v>585</v>
      </c>
      <c r="C29" s="244">
        <v>265714.14357120259</v>
      </c>
      <c r="D29" s="244">
        <v>397504.82353716146</v>
      </c>
      <c r="E29" s="244">
        <v>109606.868364248</v>
      </c>
      <c r="F29" s="244">
        <v>68943.369744318567</v>
      </c>
      <c r="G29" s="244">
        <v>20776.718077135592</v>
      </c>
      <c r="H29" s="244">
        <v>75707.398786229911</v>
      </c>
      <c r="I29" s="244">
        <v>345724.43665340333</v>
      </c>
      <c r="J29" s="244">
        <v>38839.032481187503</v>
      </c>
      <c r="K29" s="244">
        <v>211925.82350477832</v>
      </c>
      <c r="L29" s="244">
        <v>458845.10908918898</v>
      </c>
      <c r="M29" s="244">
        <v>105133.15812181435</v>
      </c>
      <c r="N29" s="244">
        <v>25434.572111160578</v>
      </c>
      <c r="O29" s="244">
        <v>99568.232210169153</v>
      </c>
      <c r="P29" s="244">
        <v>59633.115675413639</v>
      </c>
      <c r="Q29" s="244">
        <v>66656.189538847611</v>
      </c>
      <c r="R29" s="244">
        <v>48260.824912159573</v>
      </c>
    </row>
    <row r="30" spans="1:18" s="142" customFormat="1" ht="13.4" customHeight="1">
      <c r="A30" s="242" t="s">
        <v>586</v>
      </c>
      <c r="B30" s="247" t="s">
        <v>587</v>
      </c>
      <c r="C30" s="244">
        <v>1047499.2978231078</v>
      </c>
      <c r="D30" s="244">
        <v>1477803.8444548617</v>
      </c>
      <c r="E30" s="244">
        <v>178478.84342885081</v>
      </c>
      <c r="F30" s="244">
        <v>530624.85351834376</v>
      </c>
      <c r="G30" s="244">
        <v>136150.39859123301</v>
      </c>
      <c r="H30" s="244">
        <v>188487.59664164815</v>
      </c>
      <c r="I30" s="244">
        <v>701045.32306489488</v>
      </c>
      <c r="J30" s="244">
        <v>121290.68071875634</v>
      </c>
      <c r="K30" s="244">
        <v>1092147.0525224914</v>
      </c>
      <c r="L30" s="244">
        <v>3624008.6811974738</v>
      </c>
      <c r="M30" s="244">
        <v>463441.14763650327</v>
      </c>
      <c r="N30" s="244">
        <v>198511.67038874878</v>
      </c>
      <c r="O30" s="244">
        <v>471985.89965009969</v>
      </c>
      <c r="P30" s="244">
        <v>415425.73511610593</v>
      </c>
      <c r="Q30" s="244">
        <v>315064.58119080792</v>
      </c>
      <c r="R30" s="244">
        <v>150869.32193187193</v>
      </c>
    </row>
    <row r="31" spans="1:18" s="146" customFormat="1" ht="13.4" customHeight="1">
      <c r="A31" s="1068"/>
      <c r="B31" s="247" t="s">
        <v>588</v>
      </c>
      <c r="C31" s="244">
        <v>500574.53756475728</v>
      </c>
      <c r="D31" s="244">
        <v>603615.57705392456</v>
      </c>
      <c r="E31" s="244">
        <v>129905.51377829272</v>
      </c>
      <c r="F31" s="244">
        <v>124391.47360661443</v>
      </c>
      <c r="G31" s="244">
        <v>31741.932436150862</v>
      </c>
      <c r="H31" s="244">
        <v>68804.092988578224</v>
      </c>
      <c r="I31" s="244">
        <v>304408.33943510504</v>
      </c>
      <c r="J31" s="244">
        <v>72346.862708685498</v>
      </c>
      <c r="K31" s="244">
        <v>388276.02513059037</v>
      </c>
      <c r="L31" s="244">
        <v>788448.76465527492</v>
      </c>
      <c r="M31" s="244">
        <v>208369.55756340895</v>
      </c>
      <c r="N31" s="244">
        <v>48768.680611251213</v>
      </c>
      <c r="O31" s="244">
        <v>166832.20317153636</v>
      </c>
      <c r="P31" s="244">
        <v>107720.23775708125</v>
      </c>
      <c r="Q31" s="244">
        <v>137006.88839545709</v>
      </c>
      <c r="R31" s="244">
        <v>98831.666060081756</v>
      </c>
    </row>
    <row r="32" spans="1:18" ht="14.15" customHeight="1">
      <c r="A32" s="1068"/>
      <c r="B32" s="249" t="s">
        <v>589</v>
      </c>
      <c r="C32" s="244">
        <v>1548073.8353878651</v>
      </c>
      <c r="D32" s="244">
        <v>2081419.4215087863</v>
      </c>
      <c r="E32" s="244">
        <v>308384.35720714356</v>
      </c>
      <c r="F32" s="244">
        <v>655016.32712495816</v>
      </c>
      <c r="G32" s="244">
        <v>167892.33102738386</v>
      </c>
      <c r="H32" s="244">
        <v>257291.68963022638</v>
      </c>
      <c r="I32" s="244">
        <v>1005453.6624999999</v>
      </c>
      <c r="J32" s="244">
        <v>193637.54342744185</v>
      </c>
      <c r="K32" s="244">
        <v>1480423.0776530819</v>
      </c>
      <c r="L32" s="244">
        <v>4412457.445852749</v>
      </c>
      <c r="M32" s="244">
        <v>671810.70519991219</v>
      </c>
      <c r="N32" s="244">
        <v>247280.351</v>
      </c>
      <c r="O32" s="244">
        <v>638818.10282163601</v>
      </c>
      <c r="P32" s="244">
        <v>523145.97287318716</v>
      </c>
      <c r="Q32" s="244">
        <v>452071.46958626504</v>
      </c>
      <c r="R32" s="244">
        <v>249700.98799195368</v>
      </c>
    </row>
    <row r="33" spans="1:18" ht="12.75" customHeight="1">
      <c r="A33" s="248"/>
      <c r="B33" s="250"/>
      <c r="C33" s="251"/>
      <c r="D33" s="252"/>
      <c r="E33" s="252"/>
      <c r="F33" s="252"/>
      <c r="G33" s="252"/>
      <c r="H33" s="252"/>
      <c r="I33" s="252"/>
      <c r="J33" s="252"/>
      <c r="K33" s="252"/>
      <c r="L33" s="252"/>
      <c r="M33" s="252"/>
      <c r="N33" s="252"/>
      <c r="O33" s="252"/>
      <c r="P33" s="252"/>
      <c r="Q33" s="252"/>
      <c r="R33" s="252"/>
    </row>
    <row r="34" spans="1:18" s="152" customFormat="1" ht="26.25" customHeight="1">
      <c r="B34" s="146"/>
      <c r="C34" s="1281" t="s">
        <v>1571</v>
      </c>
      <c r="D34" s="1281"/>
      <c r="E34" s="1281"/>
      <c r="F34" s="1281"/>
      <c r="G34" s="153"/>
    </row>
    <row r="35" spans="1:18" s="253" customFormat="1" ht="15" customHeight="1">
      <c r="B35" s="254"/>
      <c r="C35" s="1281" t="s">
        <v>590</v>
      </c>
      <c r="D35" s="1281"/>
      <c r="E35" s="1281"/>
      <c r="F35" s="1281"/>
      <c r="G35" s="254"/>
    </row>
    <row r="36" spans="1:18" s="253" customFormat="1" ht="15" customHeight="1">
      <c r="B36" s="254"/>
      <c r="C36" s="1281" t="s">
        <v>533</v>
      </c>
      <c r="D36" s="1281"/>
      <c r="E36" s="1281"/>
      <c r="F36" s="1281"/>
      <c r="G36" s="254"/>
    </row>
    <row r="37" spans="1:18" ht="12.75" customHeight="1">
      <c r="C37" s="255"/>
      <c r="D37" s="255"/>
      <c r="E37" s="255"/>
      <c r="F37" s="255"/>
      <c r="G37" s="255"/>
      <c r="H37" s="255"/>
      <c r="I37" s="255"/>
      <c r="J37" s="255"/>
      <c r="K37" s="255"/>
      <c r="L37" s="255"/>
      <c r="M37" s="255"/>
      <c r="N37" s="255"/>
      <c r="O37" s="255"/>
      <c r="P37" s="255"/>
      <c r="Q37" s="255"/>
      <c r="R37" s="255"/>
    </row>
    <row r="38" spans="1:18" ht="12.75" customHeight="1">
      <c r="C38" s="255"/>
      <c r="D38" s="255"/>
      <c r="E38" s="255"/>
      <c r="F38" s="255"/>
      <c r="G38" s="255"/>
      <c r="H38" s="255"/>
      <c r="I38" s="255"/>
      <c r="J38" s="255"/>
      <c r="K38" s="255"/>
      <c r="L38" s="255"/>
      <c r="M38" s="255"/>
      <c r="N38" s="255"/>
      <c r="O38" s="255"/>
      <c r="P38" s="255"/>
      <c r="Q38" s="255"/>
      <c r="R38" s="255"/>
    </row>
    <row r="39" spans="1:18" ht="12.75" customHeight="1">
      <c r="C39" s="255"/>
      <c r="D39" s="255"/>
      <c r="E39" s="255"/>
      <c r="F39" s="255"/>
      <c r="G39" s="255"/>
      <c r="H39" s="255"/>
      <c r="I39" s="255"/>
      <c r="J39" s="255"/>
      <c r="K39" s="255"/>
      <c r="L39" s="255"/>
      <c r="M39" s="255"/>
      <c r="N39" s="255"/>
      <c r="O39" s="255"/>
      <c r="P39" s="255"/>
      <c r="Q39" s="255"/>
      <c r="R39" s="255"/>
    </row>
    <row r="40" spans="1:18" ht="12.75" customHeight="1">
      <c r="C40" s="255"/>
      <c r="D40" s="255"/>
      <c r="E40" s="255"/>
      <c r="F40" s="255"/>
      <c r="G40" s="255"/>
      <c r="H40" s="255"/>
      <c r="I40" s="255"/>
      <c r="J40" s="255"/>
      <c r="K40" s="255"/>
      <c r="L40" s="255"/>
      <c r="M40" s="255"/>
      <c r="N40" s="255"/>
      <c r="O40" s="255"/>
      <c r="P40" s="255"/>
      <c r="Q40" s="255"/>
      <c r="R40" s="255"/>
    </row>
    <row r="41" spans="1:18" ht="12.75" customHeight="1">
      <c r="C41" s="255"/>
      <c r="D41" s="255"/>
      <c r="E41" s="255"/>
      <c r="F41" s="255"/>
      <c r="G41" s="255"/>
      <c r="H41" s="255"/>
      <c r="I41" s="255"/>
      <c r="J41" s="255"/>
      <c r="K41" s="255"/>
      <c r="L41" s="255"/>
      <c r="M41" s="255"/>
      <c r="N41" s="255"/>
      <c r="O41" s="255"/>
      <c r="P41" s="255"/>
      <c r="Q41" s="255"/>
      <c r="R41" s="255"/>
    </row>
    <row r="42" spans="1:18" ht="12.75" customHeight="1">
      <c r="C42" s="255"/>
      <c r="D42" s="255"/>
      <c r="E42" s="255"/>
      <c r="F42" s="255"/>
      <c r="G42" s="255"/>
      <c r="H42" s="255"/>
      <c r="I42" s="255"/>
      <c r="J42" s="255"/>
      <c r="K42" s="255"/>
      <c r="L42" s="255"/>
      <c r="M42" s="255"/>
      <c r="N42" s="255"/>
      <c r="O42" s="255"/>
      <c r="P42" s="255"/>
      <c r="Q42" s="255"/>
      <c r="R42" s="255"/>
    </row>
    <row r="43" spans="1:18" ht="12.75" customHeight="1">
      <c r="C43" s="255"/>
      <c r="D43" s="255"/>
      <c r="E43" s="255"/>
      <c r="F43" s="255"/>
      <c r="G43" s="255"/>
      <c r="H43" s="255"/>
      <c r="I43" s="255"/>
      <c r="J43" s="255"/>
      <c r="K43" s="255"/>
      <c r="L43" s="255"/>
      <c r="M43" s="255"/>
      <c r="N43" s="255"/>
      <c r="O43" s="255"/>
      <c r="P43" s="255"/>
      <c r="Q43" s="255"/>
      <c r="R43" s="255"/>
    </row>
    <row r="44" spans="1:18" ht="12.75" customHeight="1">
      <c r="C44" s="255"/>
      <c r="D44" s="255"/>
      <c r="E44" s="255"/>
      <c r="F44" s="255"/>
      <c r="G44" s="255"/>
      <c r="H44" s="255"/>
      <c r="I44" s="255"/>
      <c r="J44" s="255"/>
      <c r="K44" s="255"/>
      <c r="L44" s="255"/>
      <c r="M44" s="255"/>
      <c r="N44" s="255"/>
      <c r="O44" s="255"/>
      <c r="P44" s="255"/>
      <c r="Q44" s="255"/>
      <c r="R44" s="255"/>
    </row>
    <row r="45" spans="1:18" ht="12.75" customHeight="1">
      <c r="C45" s="255"/>
      <c r="D45" s="255"/>
      <c r="E45" s="255"/>
      <c r="F45" s="255"/>
      <c r="G45" s="255"/>
      <c r="H45" s="255"/>
      <c r="I45" s="255"/>
      <c r="J45" s="255"/>
      <c r="K45" s="255"/>
      <c r="L45" s="255"/>
      <c r="M45" s="255"/>
      <c r="N45" s="255"/>
      <c r="O45" s="255"/>
      <c r="P45" s="255"/>
      <c r="Q45" s="255"/>
      <c r="R45" s="255"/>
    </row>
    <row r="46" spans="1:18" ht="12.75" customHeight="1">
      <c r="C46" s="255"/>
      <c r="D46" s="255"/>
      <c r="E46" s="255"/>
      <c r="F46" s="255"/>
      <c r="G46" s="255"/>
      <c r="H46" s="255"/>
      <c r="I46" s="255"/>
      <c r="J46" s="255"/>
      <c r="K46" s="255"/>
      <c r="L46" s="255"/>
      <c r="M46" s="255"/>
      <c r="N46" s="255"/>
      <c r="O46" s="255"/>
      <c r="P46" s="255"/>
      <c r="Q46" s="255"/>
      <c r="R46" s="255"/>
    </row>
    <row r="47" spans="1:18" ht="12.75" customHeight="1">
      <c r="C47" s="255"/>
      <c r="D47" s="255"/>
      <c r="E47" s="255"/>
      <c r="F47" s="255"/>
      <c r="G47" s="255"/>
      <c r="H47" s="255"/>
      <c r="I47" s="255"/>
      <c r="J47" s="255"/>
      <c r="K47" s="255"/>
      <c r="L47" s="255"/>
      <c r="M47" s="255"/>
      <c r="N47" s="255"/>
      <c r="O47" s="255"/>
      <c r="P47" s="255"/>
      <c r="Q47" s="255"/>
      <c r="R47" s="255"/>
    </row>
    <row r="48" spans="1:18" ht="12.75" customHeight="1">
      <c r="C48" s="255"/>
      <c r="D48" s="255"/>
      <c r="E48" s="255"/>
      <c r="F48" s="255"/>
      <c r="G48" s="255"/>
      <c r="H48" s="255"/>
      <c r="I48" s="255"/>
      <c r="J48" s="255"/>
      <c r="K48" s="255"/>
      <c r="L48" s="255"/>
      <c r="M48" s="255"/>
      <c r="N48" s="255"/>
      <c r="O48" s="255"/>
      <c r="P48" s="255"/>
      <c r="Q48" s="255"/>
      <c r="R48" s="255"/>
    </row>
    <row r="49" spans="3:18" ht="12.75" customHeight="1">
      <c r="C49" s="255"/>
      <c r="D49" s="255"/>
      <c r="E49" s="255"/>
      <c r="F49" s="255"/>
      <c r="G49" s="255"/>
      <c r="H49" s="255"/>
      <c r="I49" s="255"/>
      <c r="J49" s="255"/>
      <c r="K49" s="255"/>
      <c r="L49" s="255"/>
      <c r="M49" s="255"/>
      <c r="N49" s="255"/>
      <c r="O49" s="255"/>
      <c r="P49" s="255"/>
      <c r="Q49" s="255"/>
      <c r="R49" s="255"/>
    </row>
    <row r="50" spans="3:18" ht="12.75" customHeight="1">
      <c r="C50" s="255"/>
      <c r="D50" s="255"/>
      <c r="E50" s="255"/>
      <c r="F50" s="255"/>
      <c r="G50" s="255"/>
      <c r="H50" s="255"/>
      <c r="I50" s="255"/>
      <c r="J50" s="255"/>
      <c r="K50" s="255"/>
      <c r="L50" s="255"/>
      <c r="M50" s="255"/>
      <c r="N50" s="255"/>
      <c r="O50" s="255"/>
      <c r="P50" s="255"/>
      <c r="Q50" s="255"/>
      <c r="R50" s="255"/>
    </row>
    <row r="51" spans="3:18" ht="12.75" customHeight="1">
      <c r="C51" s="255"/>
      <c r="D51" s="255"/>
      <c r="E51" s="255"/>
      <c r="F51" s="255"/>
      <c r="G51" s="255"/>
      <c r="H51" s="255"/>
      <c r="I51" s="255"/>
      <c r="J51" s="255"/>
      <c r="K51" s="255"/>
      <c r="L51" s="255"/>
      <c r="M51" s="255"/>
      <c r="N51" s="255"/>
      <c r="O51" s="255"/>
      <c r="P51" s="255"/>
      <c r="Q51" s="255"/>
      <c r="R51" s="255"/>
    </row>
    <row r="52" spans="3:18" ht="12.75" customHeight="1">
      <c r="C52" s="255"/>
      <c r="D52" s="255"/>
      <c r="E52" s="255"/>
      <c r="F52" s="255"/>
      <c r="G52" s="255"/>
      <c r="H52" s="255"/>
      <c r="I52" s="255"/>
      <c r="J52" s="255"/>
      <c r="K52" s="255"/>
      <c r="L52" s="255"/>
      <c r="M52" s="255"/>
      <c r="N52" s="255"/>
      <c r="O52" s="255"/>
      <c r="P52" s="255"/>
      <c r="Q52" s="255"/>
      <c r="R52" s="255"/>
    </row>
    <row r="53" spans="3:18" ht="12.75" customHeight="1">
      <c r="C53" s="255"/>
      <c r="D53" s="255"/>
      <c r="E53" s="255"/>
      <c r="F53" s="255"/>
      <c r="G53" s="255"/>
      <c r="H53" s="255"/>
      <c r="I53" s="255"/>
      <c r="J53" s="255"/>
      <c r="K53" s="255"/>
      <c r="L53" s="255"/>
      <c r="M53" s="255"/>
      <c r="N53" s="255"/>
      <c r="O53" s="255"/>
      <c r="P53" s="255"/>
      <c r="Q53" s="255"/>
      <c r="R53" s="255"/>
    </row>
    <row r="54" spans="3:18" ht="12.75" customHeight="1">
      <c r="C54" s="255"/>
      <c r="D54" s="255"/>
      <c r="E54" s="255"/>
      <c r="F54" s="255"/>
      <c r="G54" s="255"/>
      <c r="H54" s="255"/>
      <c r="I54" s="255"/>
      <c r="J54" s="255"/>
      <c r="K54" s="255"/>
      <c r="L54" s="255"/>
      <c r="M54" s="255"/>
      <c r="N54" s="255"/>
      <c r="O54" s="255"/>
      <c r="P54" s="255"/>
      <c r="Q54" s="255"/>
      <c r="R54" s="255"/>
    </row>
    <row r="55" spans="3:18" ht="12.75" customHeight="1">
      <c r="C55" s="255"/>
      <c r="D55" s="255"/>
      <c r="E55" s="255"/>
      <c r="F55" s="255"/>
      <c r="G55" s="255"/>
      <c r="H55" s="255"/>
      <c r="I55" s="255"/>
      <c r="J55" s="255"/>
      <c r="K55" s="255"/>
      <c r="L55" s="255"/>
      <c r="M55" s="255"/>
      <c r="N55" s="255"/>
      <c r="O55" s="255"/>
      <c r="P55" s="255"/>
      <c r="Q55" s="255"/>
      <c r="R55" s="255"/>
    </row>
    <row r="56" spans="3:18" ht="12.75" customHeight="1">
      <c r="C56" s="255"/>
      <c r="D56" s="255"/>
      <c r="E56" s="255"/>
      <c r="F56" s="255"/>
      <c r="G56" s="255"/>
      <c r="H56" s="255"/>
      <c r="I56" s="255"/>
      <c r="J56" s="255"/>
      <c r="K56" s="255"/>
      <c r="L56" s="255"/>
      <c r="M56" s="255"/>
      <c r="N56" s="255"/>
      <c r="O56" s="255"/>
      <c r="P56" s="255"/>
      <c r="Q56" s="255"/>
      <c r="R56" s="255"/>
    </row>
    <row r="57" spans="3:18" ht="12.75" customHeight="1">
      <c r="C57" s="255"/>
      <c r="D57" s="255"/>
      <c r="E57" s="255"/>
      <c r="F57" s="255"/>
      <c r="G57" s="255"/>
      <c r="H57" s="255"/>
      <c r="I57" s="255"/>
      <c r="J57" s="255"/>
      <c r="K57" s="255"/>
      <c r="L57" s="255"/>
      <c r="M57" s="255"/>
      <c r="N57" s="255"/>
      <c r="O57" s="255"/>
      <c r="P57" s="255"/>
      <c r="Q57" s="255"/>
      <c r="R57" s="255"/>
    </row>
    <row r="58" spans="3:18" ht="12.75" customHeight="1">
      <c r="C58" s="255"/>
      <c r="D58" s="255"/>
      <c r="E58" s="255"/>
      <c r="F58" s="255"/>
      <c r="G58" s="255"/>
      <c r="H58" s="255"/>
      <c r="I58" s="255"/>
      <c r="J58" s="255"/>
      <c r="K58" s="255"/>
      <c r="L58" s="255"/>
      <c r="M58" s="255"/>
      <c r="N58" s="255"/>
      <c r="O58" s="255"/>
      <c r="P58" s="255"/>
      <c r="Q58" s="255"/>
      <c r="R58" s="255"/>
    </row>
    <row r="59" spans="3:18" ht="12.75" customHeight="1">
      <c r="C59" s="255"/>
      <c r="D59" s="255"/>
      <c r="E59" s="255"/>
      <c r="F59" s="255"/>
      <c r="G59" s="255"/>
      <c r="H59" s="255"/>
      <c r="I59" s="255"/>
      <c r="J59" s="255"/>
      <c r="K59" s="255"/>
      <c r="L59" s="255"/>
      <c r="M59" s="255"/>
      <c r="N59" s="255"/>
      <c r="O59" s="255"/>
      <c r="P59" s="255"/>
      <c r="Q59" s="255"/>
      <c r="R59" s="255"/>
    </row>
    <row r="60" spans="3:18" ht="12.75" customHeight="1">
      <c r="C60" s="255"/>
      <c r="D60" s="255"/>
      <c r="E60" s="255"/>
      <c r="F60" s="255"/>
      <c r="G60" s="255"/>
      <c r="H60" s="255"/>
      <c r="I60" s="255"/>
      <c r="J60" s="255"/>
      <c r="K60" s="255"/>
      <c r="L60" s="255"/>
      <c r="M60" s="255"/>
      <c r="N60" s="255"/>
      <c r="O60" s="255"/>
      <c r="P60" s="255"/>
      <c r="Q60" s="255"/>
      <c r="R60" s="255"/>
    </row>
    <row r="61" spans="3:18" ht="12.75" customHeight="1">
      <c r="C61" s="255"/>
      <c r="D61" s="255"/>
      <c r="E61" s="255"/>
      <c r="F61" s="255"/>
      <c r="G61" s="255"/>
      <c r="H61" s="255"/>
      <c r="I61" s="255"/>
      <c r="J61" s="255"/>
      <c r="K61" s="255"/>
      <c r="L61" s="255"/>
      <c r="M61" s="255"/>
      <c r="N61" s="255"/>
      <c r="O61" s="255"/>
      <c r="P61" s="255"/>
      <c r="Q61" s="255"/>
      <c r="R61" s="255"/>
    </row>
    <row r="62" spans="3:18" ht="12.75" customHeight="1">
      <c r="C62" s="255"/>
      <c r="D62" s="255"/>
      <c r="E62" s="255"/>
      <c r="F62" s="255"/>
      <c r="G62" s="255"/>
      <c r="H62" s="255"/>
      <c r="I62" s="255"/>
      <c r="J62" s="255"/>
      <c r="K62" s="255"/>
      <c r="L62" s="255"/>
      <c r="M62" s="255"/>
      <c r="N62" s="255"/>
      <c r="O62" s="255"/>
      <c r="P62" s="255"/>
      <c r="Q62" s="255"/>
      <c r="R62" s="255"/>
    </row>
    <row r="63" spans="3:18" ht="12.75" customHeight="1">
      <c r="C63" s="255"/>
      <c r="D63" s="255"/>
      <c r="E63" s="255"/>
      <c r="F63" s="255"/>
      <c r="G63" s="255"/>
      <c r="H63" s="255"/>
      <c r="I63" s="255"/>
      <c r="J63" s="255"/>
      <c r="K63" s="255"/>
      <c r="L63" s="255"/>
      <c r="M63" s="255"/>
      <c r="N63" s="255"/>
      <c r="O63" s="255"/>
      <c r="P63" s="255"/>
      <c r="Q63" s="255"/>
      <c r="R63" s="255"/>
    </row>
    <row r="64" spans="3:18" ht="12.75" customHeight="1">
      <c r="C64" s="255"/>
      <c r="D64" s="255"/>
      <c r="E64" s="255"/>
      <c r="F64" s="255"/>
      <c r="G64" s="255"/>
      <c r="H64" s="255"/>
      <c r="I64" s="255"/>
      <c r="J64" s="255"/>
      <c r="K64" s="255"/>
      <c r="L64" s="255"/>
      <c r="M64" s="255"/>
      <c r="N64" s="255"/>
      <c r="O64" s="255"/>
      <c r="P64" s="255"/>
      <c r="Q64" s="255"/>
      <c r="R64" s="255"/>
    </row>
    <row r="65" spans="3:18" ht="12.75" customHeight="1">
      <c r="C65" s="255"/>
      <c r="D65" s="255"/>
      <c r="E65" s="255"/>
      <c r="F65" s="255"/>
      <c r="G65" s="255"/>
      <c r="H65" s="255"/>
      <c r="I65" s="255"/>
      <c r="J65" s="255"/>
      <c r="K65" s="255"/>
      <c r="L65" s="255"/>
      <c r="M65" s="255"/>
      <c r="N65" s="255"/>
      <c r="O65" s="255"/>
      <c r="P65" s="255"/>
      <c r="Q65" s="255"/>
      <c r="R65" s="255"/>
    </row>
    <row r="66" spans="3:18" ht="12.75" customHeight="1">
      <c r="C66" s="255"/>
      <c r="D66" s="255"/>
      <c r="E66" s="255"/>
      <c r="F66" s="255"/>
      <c r="G66" s="255"/>
      <c r="H66" s="255"/>
      <c r="I66" s="255"/>
      <c r="J66" s="255"/>
      <c r="K66" s="255"/>
      <c r="L66" s="255"/>
      <c r="M66" s="255"/>
      <c r="N66" s="255"/>
      <c r="O66" s="255"/>
      <c r="P66" s="255"/>
      <c r="Q66" s="255"/>
      <c r="R66" s="255"/>
    </row>
    <row r="67" spans="3:18" ht="12.75" customHeight="1">
      <c r="C67" s="255"/>
      <c r="D67" s="255"/>
      <c r="E67" s="255"/>
      <c r="F67" s="255"/>
      <c r="G67" s="255"/>
      <c r="H67" s="255"/>
      <c r="I67" s="255"/>
      <c r="J67" s="255"/>
      <c r="K67" s="255"/>
      <c r="L67" s="255"/>
      <c r="M67" s="255"/>
      <c r="N67" s="255"/>
      <c r="O67" s="255"/>
      <c r="P67" s="255"/>
      <c r="Q67" s="255"/>
      <c r="R67" s="255"/>
    </row>
    <row r="68" spans="3:18" ht="12.75" customHeight="1">
      <c r="C68" s="255"/>
      <c r="D68" s="255"/>
      <c r="E68" s="255"/>
      <c r="F68" s="255"/>
      <c r="G68" s="255"/>
      <c r="H68" s="255"/>
      <c r="I68" s="255"/>
      <c r="J68" s="255"/>
      <c r="K68" s="255"/>
      <c r="L68" s="255"/>
      <c r="M68" s="255"/>
      <c r="N68" s="255"/>
      <c r="O68" s="255"/>
      <c r="P68" s="255"/>
      <c r="Q68" s="255"/>
      <c r="R68" s="255"/>
    </row>
    <row r="69" spans="3:18" ht="12.75" customHeight="1">
      <c r="C69" s="255"/>
      <c r="D69" s="255"/>
      <c r="E69" s="255"/>
      <c r="F69" s="255"/>
      <c r="G69" s="255"/>
      <c r="H69" s="255"/>
      <c r="I69" s="255"/>
      <c r="J69" s="255"/>
      <c r="K69" s="255"/>
      <c r="L69" s="255"/>
      <c r="M69" s="255"/>
      <c r="N69" s="255"/>
      <c r="O69" s="255"/>
      <c r="P69" s="255"/>
      <c r="Q69" s="255"/>
      <c r="R69" s="255"/>
    </row>
    <row r="70" spans="3:18" ht="12.75" customHeight="1">
      <c r="C70" s="255"/>
      <c r="D70" s="255"/>
      <c r="E70" s="255"/>
      <c r="F70" s="255"/>
      <c r="G70" s="255"/>
      <c r="H70" s="255"/>
      <c r="I70" s="255"/>
      <c r="J70" s="255"/>
      <c r="K70" s="255"/>
      <c r="L70" s="255"/>
      <c r="M70" s="255"/>
      <c r="N70" s="255"/>
      <c r="O70" s="255"/>
      <c r="P70" s="255"/>
      <c r="Q70" s="255"/>
      <c r="R70" s="255"/>
    </row>
    <row r="71" spans="3:18" ht="12.75" customHeight="1">
      <c r="C71" s="255"/>
      <c r="D71" s="255"/>
      <c r="E71" s="255"/>
      <c r="F71" s="255"/>
      <c r="G71" s="255"/>
      <c r="H71" s="255"/>
      <c r="I71" s="255"/>
      <c r="J71" s="255"/>
      <c r="K71" s="255"/>
      <c r="L71" s="255"/>
      <c r="M71" s="255"/>
      <c r="N71" s="255"/>
      <c r="O71" s="255"/>
      <c r="P71" s="255"/>
      <c r="Q71" s="255"/>
      <c r="R71" s="255"/>
    </row>
    <row r="72" spans="3:18" ht="12.75" customHeight="1">
      <c r="C72" s="255"/>
      <c r="D72" s="255"/>
      <c r="E72" s="255"/>
      <c r="F72" s="255"/>
      <c r="G72" s="255"/>
      <c r="H72" s="255"/>
      <c r="I72" s="255"/>
      <c r="J72" s="255"/>
      <c r="K72" s="255"/>
      <c r="L72" s="255"/>
      <c r="M72" s="255"/>
      <c r="N72" s="255"/>
      <c r="O72" s="255"/>
      <c r="P72" s="255"/>
      <c r="Q72" s="255"/>
      <c r="R72" s="255"/>
    </row>
    <row r="73" spans="3:18" ht="12.75" customHeight="1">
      <c r="C73" s="255"/>
      <c r="D73" s="255"/>
      <c r="E73" s="255"/>
      <c r="F73" s="255"/>
      <c r="G73" s="255"/>
      <c r="H73" s="255"/>
      <c r="I73" s="255"/>
      <c r="J73" s="255"/>
      <c r="K73" s="255"/>
      <c r="L73" s="255"/>
      <c r="M73" s="255"/>
      <c r="N73" s="255"/>
      <c r="O73" s="255"/>
      <c r="P73" s="255"/>
      <c r="Q73" s="255"/>
      <c r="R73" s="255"/>
    </row>
    <row r="74" spans="3:18" ht="12.75" customHeight="1">
      <c r="C74" s="255"/>
      <c r="D74" s="255"/>
      <c r="E74" s="255"/>
      <c r="F74" s="255"/>
      <c r="G74" s="255"/>
      <c r="H74" s="255"/>
      <c r="I74" s="255"/>
      <c r="J74" s="255"/>
      <c r="K74" s="255"/>
      <c r="L74" s="255"/>
      <c r="M74" s="255"/>
      <c r="N74" s="255"/>
      <c r="O74" s="255"/>
      <c r="P74" s="255"/>
      <c r="Q74" s="255"/>
      <c r="R74" s="255"/>
    </row>
    <row r="75" spans="3:18" ht="12.75" customHeight="1">
      <c r="C75" s="255"/>
      <c r="D75" s="255"/>
      <c r="E75" s="255"/>
      <c r="F75" s="255"/>
      <c r="G75" s="255"/>
      <c r="H75" s="255"/>
      <c r="I75" s="255"/>
      <c r="J75" s="255"/>
      <c r="K75" s="255"/>
      <c r="L75" s="255"/>
      <c r="M75" s="255"/>
      <c r="N75" s="255"/>
      <c r="O75" s="255"/>
      <c r="P75" s="255"/>
      <c r="Q75" s="255"/>
      <c r="R75" s="255"/>
    </row>
    <row r="76" spans="3:18" ht="12.75" customHeight="1">
      <c r="C76" s="255"/>
      <c r="D76" s="255"/>
      <c r="E76" s="255"/>
      <c r="F76" s="255"/>
      <c r="G76" s="255"/>
      <c r="H76" s="255"/>
      <c r="I76" s="255"/>
      <c r="J76" s="255"/>
      <c r="K76" s="255"/>
      <c r="L76" s="255"/>
      <c r="M76" s="255"/>
      <c r="N76" s="255"/>
      <c r="O76" s="255"/>
      <c r="P76" s="255"/>
      <c r="Q76" s="255"/>
      <c r="R76" s="255"/>
    </row>
    <row r="77" spans="3:18" ht="12.75" customHeight="1">
      <c r="C77" s="255"/>
      <c r="D77" s="255"/>
      <c r="E77" s="255"/>
      <c r="F77" s="255"/>
      <c r="G77" s="255"/>
      <c r="H77" s="255"/>
      <c r="I77" s="255"/>
      <c r="J77" s="255"/>
      <c r="K77" s="255"/>
      <c r="L77" s="255"/>
      <c r="M77" s="255"/>
      <c r="N77" s="255"/>
      <c r="O77" s="255"/>
      <c r="P77" s="255"/>
      <c r="Q77" s="255"/>
      <c r="R77" s="255"/>
    </row>
    <row r="78" spans="3:18" ht="12.75" customHeight="1">
      <c r="C78" s="255"/>
      <c r="D78" s="255"/>
      <c r="E78" s="255"/>
      <c r="F78" s="255"/>
      <c r="G78" s="255"/>
      <c r="H78" s="255"/>
      <c r="I78" s="255"/>
      <c r="J78" s="255"/>
      <c r="K78" s="255"/>
      <c r="L78" s="255"/>
      <c r="M78" s="255"/>
      <c r="N78" s="255"/>
      <c r="O78" s="255"/>
      <c r="P78" s="255"/>
      <c r="Q78" s="255"/>
      <c r="R78" s="255"/>
    </row>
    <row r="79" spans="3:18" ht="12.75" customHeight="1">
      <c r="C79" s="255"/>
      <c r="D79" s="255"/>
      <c r="E79" s="255"/>
      <c r="F79" s="255"/>
      <c r="G79" s="255"/>
      <c r="H79" s="255"/>
      <c r="I79" s="255"/>
      <c r="J79" s="255"/>
      <c r="K79" s="255"/>
      <c r="L79" s="255"/>
      <c r="M79" s="255"/>
      <c r="N79" s="255"/>
      <c r="O79" s="255"/>
      <c r="P79" s="255"/>
      <c r="Q79" s="255"/>
      <c r="R79" s="255"/>
    </row>
    <row r="80" spans="3:18" ht="12.75" customHeight="1">
      <c r="C80" s="255"/>
      <c r="D80" s="255"/>
      <c r="E80" s="255"/>
      <c r="F80" s="255"/>
      <c r="G80" s="255"/>
      <c r="H80" s="255"/>
      <c r="I80" s="255"/>
      <c r="J80" s="255"/>
      <c r="K80" s="255"/>
      <c r="L80" s="255"/>
      <c r="M80" s="255"/>
      <c r="N80" s="255"/>
      <c r="O80" s="255"/>
      <c r="P80" s="255"/>
      <c r="Q80" s="255"/>
      <c r="R80" s="255"/>
    </row>
    <row r="81" spans="3:18" ht="12.75" customHeight="1">
      <c r="C81" s="255"/>
      <c r="D81" s="255"/>
      <c r="E81" s="255"/>
      <c r="F81" s="255"/>
      <c r="G81" s="255"/>
      <c r="H81" s="255"/>
      <c r="I81" s="255"/>
      <c r="J81" s="255"/>
      <c r="K81" s="255"/>
      <c r="L81" s="255"/>
      <c r="M81" s="255"/>
      <c r="N81" s="255"/>
      <c r="O81" s="255"/>
      <c r="P81" s="255"/>
      <c r="Q81" s="255"/>
      <c r="R81" s="255"/>
    </row>
    <row r="82" spans="3:18" ht="12.75" customHeight="1">
      <c r="C82" s="255"/>
      <c r="D82" s="255"/>
      <c r="E82" s="255"/>
      <c r="F82" s="255"/>
      <c r="G82" s="255"/>
      <c r="H82" s="255"/>
      <c r="I82" s="255"/>
      <c r="J82" s="255"/>
      <c r="K82" s="255"/>
      <c r="L82" s="255"/>
      <c r="M82" s="255"/>
      <c r="N82" s="255"/>
      <c r="O82" s="255"/>
      <c r="P82" s="255"/>
      <c r="Q82" s="255"/>
      <c r="R82" s="255"/>
    </row>
    <row r="83" spans="3:18" ht="12.75" customHeight="1">
      <c r="C83" s="255"/>
      <c r="D83" s="255"/>
      <c r="E83" s="255"/>
      <c r="F83" s="255"/>
      <c r="G83" s="255"/>
      <c r="H83" s="255"/>
      <c r="I83" s="255"/>
      <c r="J83" s="255"/>
      <c r="K83" s="255"/>
      <c r="L83" s="255"/>
      <c r="M83" s="255"/>
      <c r="N83" s="255"/>
      <c r="O83" s="255"/>
      <c r="P83" s="255"/>
      <c r="Q83" s="255"/>
      <c r="R83" s="255"/>
    </row>
    <row r="84" spans="3:18" ht="12.75" customHeight="1">
      <c r="C84" s="255"/>
      <c r="D84" s="255"/>
      <c r="E84" s="255"/>
      <c r="F84" s="255"/>
      <c r="G84" s="255"/>
      <c r="H84" s="255"/>
      <c r="I84" s="255"/>
      <c r="J84" s="255"/>
      <c r="K84" s="255"/>
      <c r="L84" s="255"/>
      <c r="M84" s="255"/>
      <c r="N84" s="255"/>
      <c r="O84" s="255"/>
      <c r="P84" s="255"/>
      <c r="Q84" s="255"/>
      <c r="R84" s="255"/>
    </row>
    <row r="85" spans="3:18" ht="12.75" customHeight="1">
      <c r="C85" s="255"/>
      <c r="D85" s="255"/>
      <c r="E85" s="255"/>
      <c r="F85" s="255"/>
      <c r="G85" s="255"/>
      <c r="H85" s="255"/>
      <c r="I85" s="255"/>
      <c r="J85" s="255"/>
      <c r="K85" s="255"/>
      <c r="L85" s="255"/>
      <c r="M85" s="255"/>
      <c r="N85" s="255"/>
      <c r="O85" s="255"/>
      <c r="P85" s="255"/>
      <c r="Q85" s="255"/>
      <c r="R85" s="255"/>
    </row>
    <row r="86" spans="3:18" ht="12.75" customHeight="1">
      <c r="C86" s="255"/>
      <c r="D86" s="255"/>
      <c r="E86" s="255"/>
      <c r="F86" s="255"/>
      <c r="G86" s="255"/>
      <c r="H86" s="255"/>
      <c r="I86" s="255"/>
      <c r="J86" s="255"/>
      <c r="K86" s="255"/>
      <c r="L86" s="255"/>
      <c r="M86" s="255"/>
      <c r="N86" s="255"/>
      <c r="O86" s="255"/>
      <c r="P86" s="255"/>
      <c r="Q86" s="255"/>
      <c r="R86" s="255"/>
    </row>
    <row r="87" spans="3:18" ht="12.75" customHeight="1">
      <c r="C87" s="255"/>
      <c r="D87" s="255"/>
      <c r="E87" s="255"/>
      <c r="F87" s="255"/>
      <c r="G87" s="255"/>
      <c r="H87" s="255"/>
      <c r="I87" s="255"/>
      <c r="J87" s="255"/>
      <c r="K87" s="255"/>
      <c r="L87" s="255"/>
      <c r="M87" s="255"/>
      <c r="N87" s="255"/>
      <c r="O87" s="255"/>
      <c r="P87" s="255"/>
      <c r="Q87" s="255"/>
      <c r="R87" s="255"/>
    </row>
    <row r="88" spans="3:18" ht="12.75" customHeight="1">
      <c r="C88" s="255"/>
      <c r="D88" s="255"/>
      <c r="E88" s="255"/>
      <c r="F88" s="255"/>
      <c r="G88" s="255"/>
      <c r="H88" s="255"/>
      <c r="I88" s="255"/>
      <c r="J88" s="255"/>
      <c r="K88" s="255"/>
      <c r="L88" s="255"/>
      <c r="M88" s="255"/>
      <c r="N88" s="255"/>
      <c r="O88" s="255"/>
      <c r="P88" s="255"/>
      <c r="Q88" s="255"/>
      <c r="R88" s="255"/>
    </row>
    <row r="89" spans="3:18" ht="12.75" customHeight="1">
      <c r="C89" s="255"/>
      <c r="D89" s="255"/>
      <c r="E89" s="255"/>
      <c r="F89" s="255"/>
      <c r="G89" s="255"/>
      <c r="H89" s="255"/>
      <c r="I89" s="255"/>
      <c r="J89" s="255"/>
      <c r="K89" s="255"/>
      <c r="L89" s="255"/>
      <c r="M89" s="255"/>
      <c r="N89" s="255"/>
      <c r="O89" s="255"/>
      <c r="P89" s="255"/>
      <c r="Q89" s="255"/>
      <c r="R89" s="255"/>
    </row>
    <row r="90" spans="3:18" ht="12.75" customHeight="1">
      <c r="C90" s="255"/>
      <c r="D90" s="255"/>
      <c r="E90" s="255"/>
      <c r="F90" s="255"/>
      <c r="G90" s="255"/>
      <c r="H90" s="255"/>
      <c r="I90" s="255"/>
      <c r="J90" s="255"/>
      <c r="K90" s="255"/>
      <c r="L90" s="255"/>
      <c r="M90" s="255"/>
      <c r="N90" s="255"/>
      <c r="O90" s="255"/>
      <c r="P90" s="255"/>
      <c r="Q90" s="255"/>
      <c r="R90" s="255"/>
    </row>
    <row r="91" spans="3:18" ht="12.75" customHeight="1">
      <c r="C91" s="255"/>
      <c r="D91" s="255"/>
      <c r="E91" s="255"/>
      <c r="F91" s="255"/>
      <c r="G91" s="255"/>
      <c r="H91" s="255"/>
      <c r="I91" s="255"/>
      <c r="J91" s="255"/>
      <c r="K91" s="255"/>
      <c r="L91" s="255"/>
      <c r="M91" s="255"/>
      <c r="N91" s="255"/>
      <c r="O91" s="255"/>
      <c r="P91" s="255"/>
      <c r="Q91" s="255"/>
      <c r="R91" s="255"/>
    </row>
    <row r="92" spans="3:18" ht="12.75" customHeight="1">
      <c r="C92" s="255"/>
      <c r="D92" s="255"/>
      <c r="E92" s="255"/>
      <c r="F92" s="255"/>
      <c r="G92" s="255"/>
      <c r="H92" s="255"/>
      <c r="I92" s="255"/>
      <c r="J92" s="255"/>
      <c r="K92" s="255"/>
      <c r="L92" s="255"/>
      <c r="M92" s="255"/>
      <c r="N92" s="255"/>
      <c r="O92" s="255"/>
      <c r="P92" s="255"/>
      <c r="Q92" s="255"/>
      <c r="R92" s="255"/>
    </row>
    <row r="93" spans="3:18" ht="12.75" customHeight="1">
      <c r="C93" s="255"/>
      <c r="D93" s="255"/>
      <c r="E93" s="255"/>
      <c r="F93" s="255"/>
      <c r="G93" s="255"/>
      <c r="H93" s="255"/>
      <c r="I93" s="255"/>
      <c r="J93" s="255"/>
      <c r="K93" s="255"/>
      <c r="L93" s="255"/>
      <c r="M93" s="255"/>
      <c r="N93" s="255"/>
      <c r="O93" s="255"/>
      <c r="P93" s="255"/>
      <c r="Q93" s="255"/>
      <c r="R93" s="255"/>
    </row>
    <row r="94" spans="3:18" ht="12.75" customHeight="1">
      <c r="C94" s="255"/>
      <c r="D94" s="255"/>
      <c r="E94" s="255"/>
      <c r="F94" s="255"/>
      <c r="G94" s="255"/>
      <c r="H94" s="255"/>
      <c r="I94" s="255"/>
      <c r="J94" s="255"/>
      <c r="K94" s="255"/>
      <c r="L94" s="255"/>
      <c r="M94" s="255"/>
      <c r="N94" s="255"/>
      <c r="O94" s="255"/>
      <c r="P94" s="255"/>
      <c r="Q94" s="255"/>
      <c r="R94" s="255"/>
    </row>
    <row r="95" spans="3:18" ht="12.75" customHeight="1">
      <c r="C95" s="255"/>
      <c r="D95" s="255"/>
      <c r="E95" s="255"/>
      <c r="F95" s="255"/>
      <c r="G95" s="255"/>
      <c r="H95" s="255"/>
      <c r="I95" s="255"/>
      <c r="J95" s="255"/>
      <c r="K95" s="255"/>
      <c r="L95" s="255"/>
      <c r="M95" s="255"/>
      <c r="N95" s="255"/>
      <c r="O95" s="255"/>
      <c r="P95" s="255"/>
      <c r="Q95" s="255"/>
      <c r="R95" s="255"/>
    </row>
    <row r="96" spans="3:18" ht="12.75" customHeight="1">
      <c r="C96" s="255"/>
      <c r="D96" s="255"/>
      <c r="E96" s="255"/>
      <c r="F96" s="255"/>
      <c r="G96" s="255"/>
      <c r="H96" s="255"/>
      <c r="I96" s="255"/>
      <c r="J96" s="255"/>
      <c r="K96" s="255"/>
      <c r="L96" s="255"/>
      <c r="M96" s="255"/>
      <c r="N96" s="255"/>
      <c r="O96" s="255"/>
      <c r="P96" s="255"/>
      <c r="Q96" s="255"/>
      <c r="R96" s="255"/>
    </row>
    <row r="97" spans="3:18" ht="12.75" customHeight="1">
      <c r="C97" s="255"/>
      <c r="D97" s="255"/>
      <c r="E97" s="255"/>
      <c r="F97" s="255"/>
      <c r="G97" s="255"/>
      <c r="H97" s="255"/>
      <c r="I97" s="255"/>
      <c r="J97" s="255"/>
      <c r="K97" s="255"/>
      <c r="L97" s="255"/>
      <c r="M97" s="255"/>
      <c r="N97" s="255"/>
      <c r="O97" s="255"/>
      <c r="P97" s="255"/>
      <c r="Q97" s="255"/>
      <c r="R97" s="255"/>
    </row>
    <row r="98" spans="3:18" ht="12.75" customHeight="1">
      <c r="C98" s="255"/>
      <c r="D98" s="255"/>
      <c r="E98" s="255"/>
      <c r="F98" s="255"/>
      <c r="G98" s="255"/>
      <c r="H98" s="255"/>
      <c r="I98" s="255"/>
      <c r="J98" s="255"/>
      <c r="K98" s="255"/>
      <c r="L98" s="255"/>
      <c r="M98" s="255"/>
      <c r="N98" s="255"/>
      <c r="O98" s="255"/>
      <c r="P98" s="255"/>
      <c r="Q98" s="255"/>
      <c r="R98" s="255"/>
    </row>
    <row r="99" spans="3:18" ht="12.75" customHeight="1">
      <c r="C99" s="255"/>
      <c r="D99" s="255"/>
      <c r="E99" s="255"/>
      <c r="F99" s="255"/>
      <c r="G99" s="255"/>
      <c r="H99" s="255"/>
      <c r="I99" s="255"/>
      <c r="J99" s="255"/>
      <c r="K99" s="255"/>
      <c r="L99" s="255"/>
      <c r="M99" s="255"/>
      <c r="N99" s="255"/>
      <c r="O99" s="255"/>
      <c r="P99" s="255"/>
      <c r="Q99" s="255"/>
      <c r="R99" s="255"/>
    </row>
    <row r="100" spans="3:18" ht="12.75" customHeight="1">
      <c r="C100" s="255"/>
      <c r="D100" s="255"/>
      <c r="E100" s="255"/>
      <c r="F100" s="255"/>
      <c r="G100" s="255"/>
      <c r="H100" s="255"/>
      <c r="I100" s="255"/>
      <c r="J100" s="255"/>
      <c r="K100" s="255"/>
      <c r="L100" s="255"/>
      <c r="M100" s="255"/>
      <c r="N100" s="255"/>
      <c r="O100" s="255"/>
      <c r="P100" s="255"/>
      <c r="Q100" s="255"/>
      <c r="R100" s="255"/>
    </row>
    <row r="101" spans="3:18" ht="12.75" customHeight="1">
      <c r="C101" s="255"/>
      <c r="D101" s="255"/>
      <c r="E101" s="255"/>
      <c r="F101" s="255"/>
      <c r="G101" s="255"/>
      <c r="H101" s="255"/>
      <c r="I101" s="255"/>
      <c r="J101" s="255"/>
      <c r="K101" s="255"/>
      <c r="L101" s="255"/>
      <c r="M101" s="255"/>
      <c r="N101" s="255"/>
      <c r="O101" s="255"/>
      <c r="P101" s="255"/>
      <c r="Q101" s="255"/>
      <c r="R101" s="255"/>
    </row>
    <row r="102" spans="3:18" ht="12.75" customHeight="1">
      <c r="C102" s="255"/>
      <c r="D102" s="255"/>
      <c r="E102" s="255"/>
      <c r="F102" s="255"/>
      <c r="G102" s="255"/>
      <c r="H102" s="255"/>
      <c r="I102" s="255"/>
      <c r="J102" s="255"/>
      <c r="K102" s="255"/>
      <c r="L102" s="255"/>
      <c r="M102" s="255"/>
      <c r="N102" s="255"/>
      <c r="O102" s="255"/>
      <c r="P102" s="255"/>
      <c r="Q102" s="255"/>
      <c r="R102" s="255"/>
    </row>
    <row r="103" spans="3:18" ht="12.75" customHeight="1">
      <c r="C103" s="255"/>
      <c r="D103" s="255"/>
      <c r="E103" s="255"/>
      <c r="F103" s="255"/>
      <c r="G103" s="255"/>
      <c r="H103" s="255"/>
      <c r="I103" s="255"/>
      <c r="J103" s="255"/>
      <c r="K103" s="255"/>
      <c r="L103" s="255"/>
      <c r="M103" s="255"/>
      <c r="N103" s="255"/>
      <c r="O103" s="255"/>
      <c r="P103" s="255"/>
      <c r="Q103" s="255"/>
      <c r="R103" s="255"/>
    </row>
    <row r="104" spans="3:18" ht="12.75" customHeight="1">
      <c r="C104" s="255"/>
      <c r="D104" s="255"/>
      <c r="E104" s="255"/>
      <c r="F104" s="255"/>
      <c r="G104" s="255"/>
      <c r="H104" s="255"/>
      <c r="I104" s="255"/>
      <c r="J104" s="255"/>
      <c r="K104" s="255"/>
      <c r="L104" s="255"/>
      <c r="M104" s="255"/>
      <c r="N104" s="255"/>
      <c r="O104" s="255"/>
      <c r="P104" s="255"/>
      <c r="Q104" s="255"/>
      <c r="R104" s="255"/>
    </row>
    <row r="105" spans="3:18" ht="12.75" customHeight="1">
      <c r="C105" s="255"/>
      <c r="D105" s="255"/>
      <c r="E105" s="255"/>
      <c r="F105" s="255"/>
      <c r="G105" s="255"/>
      <c r="H105" s="255"/>
      <c r="I105" s="255"/>
      <c r="J105" s="255"/>
      <c r="K105" s="255"/>
      <c r="L105" s="255"/>
      <c r="M105" s="255"/>
      <c r="N105" s="255"/>
      <c r="O105" s="255"/>
      <c r="P105" s="255"/>
      <c r="Q105" s="255"/>
      <c r="R105" s="255"/>
    </row>
    <row r="106" spans="3:18" ht="12.75" customHeight="1">
      <c r="C106" s="255"/>
      <c r="D106" s="255"/>
      <c r="E106" s="255"/>
      <c r="F106" s="255"/>
      <c r="G106" s="255"/>
      <c r="H106" s="255"/>
      <c r="I106" s="255"/>
      <c r="J106" s="255"/>
      <c r="K106" s="255"/>
      <c r="L106" s="255"/>
      <c r="M106" s="255"/>
      <c r="N106" s="255"/>
      <c r="O106" s="255"/>
      <c r="P106" s="255"/>
      <c r="Q106" s="255"/>
      <c r="R106" s="255"/>
    </row>
    <row r="107" spans="3:18" ht="12.75" customHeight="1">
      <c r="C107" s="255"/>
      <c r="D107" s="255"/>
      <c r="E107" s="255"/>
      <c r="F107" s="255"/>
      <c r="G107" s="255"/>
      <c r="H107" s="255"/>
      <c r="I107" s="255"/>
      <c r="J107" s="255"/>
      <c r="K107" s="255"/>
      <c r="L107" s="255"/>
      <c r="M107" s="255"/>
      <c r="N107" s="255"/>
      <c r="O107" s="255"/>
      <c r="P107" s="255"/>
      <c r="Q107" s="255"/>
      <c r="R107" s="255"/>
    </row>
    <row r="108" spans="3:18" ht="12.75" customHeight="1">
      <c r="C108" s="255"/>
      <c r="D108" s="255"/>
      <c r="E108" s="255"/>
      <c r="F108" s="255"/>
      <c r="G108" s="255"/>
      <c r="H108" s="255"/>
      <c r="I108" s="255"/>
      <c r="J108" s="255"/>
      <c r="K108" s="255"/>
      <c r="L108" s="255"/>
      <c r="M108" s="255"/>
      <c r="N108" s="255"/>
      <c r="O108" s="255"/>
      <c r="P108" s="255"/>
      <c r="Q108" s="255"/>
      <c r="R108" s="255"/>
    </row>
    <row r="109" spans="3:18" ht="12.75" customHeight="1">
      <c r="C109" s="255"/>
      <c r="D109" s="255"/>
      <c r="E109" s="255"/>
      <c r="F109" s="255"/>
      <c r="G109" s="255"/>
      <c r="H109" s="255"/>
      <c r="I109" s="255"/>
      <c r="J109" s="255"/>
      <c r="K109" s="255"/>
      <c r="L109" s="255"/>
      <c r="M109" s="255"/>
      <c r="N109" s="255"/>
      <c r="O109" s="255"/>
      <c r="P109" s="255"/>
      <c r="Q109" s="255"/>
      <c r="R109" s="255"/>
    </row>
    <row r="110" spans="3:18" ht="12.75" customHeight="1">
      <c r="C110" s="255"/>
      <c r="D110" s="255"/>
      <c r="E110" s="255"/>
      <c r="F110" s="255"/>
      <c r="G110" s="255"/>
      <c r="H110" s="255"/>
      <c r="I110" s="255"/>
      <c r="J110" s="255"/>
      <c r="K110" s="255"/>
      <c r="L110" s="255"/>
      <c r="M110" s="255"/>
      <c r="N110" s="255"/>
      <c r="O110" s="255"/>
      <c r="P110" s="255"/>
      <c r="Q110" s="255"/>
      <c r="R110" s="255"/>
    </row>
    <row r="111" spans="3:18" ht="12.75" customHeight="1">
      <c r="C111" s="255"/>
      <c r="D111" s="255"/>
      <c r="E111" s="255"/>
      <c r="F111" s="255"/>
      <c r="G111" s="255"/>
      <c r="H111" s="255"/>
      <c r="I111" s="255"/>
      <c r="J111" s="255"/>
      <c r="K111" s="255"/>
      <c r="L111" s="255"/>
      <c r="M111" s="255"/>
      <c r="N111" s="255"/>
      <c r="O111" s="255"/>
      <c r="P111" s="255"/>
      <c r="Q111" s="255"/>
      <c r="R111" s="255"/>
    </row>
    <row r="112" spans="3:18" ht="12.75" customHeight="1">
      <c r="C112" s="255"/>
      <c r="D112" s="255"/>
      <c r="E112" s="255"/>
      <c r="F112" s="255"/>
      <c r="G112" s="255"/>
      <c r="H112" s="255"/>
      <c r="I112" s="255"/>
      <c r="J112" s="255"/>
      <c r="K112" s="255"/>
      <c r="L112" s="255"/>
      <c r="M112" s="255"/>
      <c r="N112" s="255"/>
      <c r="O112" s="255"/>
      <c r="P112" s="255"/>
      <c r="Q112" s="255"/>
      <c r="R112" s="255"/>
    </row>
    <row r="113" spans="3:18" ht="12.75" customHeight="1">
      <c r="C113" s="255"/>
      <c r="D113" s="255"/>
      <c r="E113" s="255"/>
      <c r="F113" s="255"/>
      <c r="G113" s="255"/>
      <c r="H113" s="255"/>
      <c r="I113" s="255"/>
      <c r="J113" s="255"/>
      <c r="K113" s="255"/>
      <c r="L113" s="255"/>
      <c r="M113" s="255"/>
      <c r="N113" s="255"/>
      <c r="O113" s="255"/>
      <c r="P113" s="255"/>
      <c r="Q113" s="255"/>
      <c r="R113" s="255"/>
    </row>
    <row r="114" spans="3:18" ht="12.75" customHeight="1">
      <c r="C114" s="255"/>
      <c r="D114" s="255"/>
      <c r="E114" s="255"/>
      <c r="F114" s="255"/>
      <c r="G114" s="255"/>
      <c r="H114" s="255"/>
      <c r="I114" s="255"/>
      <c r="J114" s="255"/>
      <c r="K114" s="255"/>
      <c r="L114" s="255"/>
      <c r="M114" s="255"/>
      <c r="N114" s="255"/>
      <c r="O114" s="255"/>
      <c r="P114" s="255"/>
      <c r="Q114" s="255"/>
      <c r="R114" s="255"/>
    </row>
    <row r="115" spans="3:18" ht="12.75" customHeight="1">
      <c r="C115" s="255"/>
      <c r="D115" s="255"/>
      <c r="E115" s="255"/>
      <c r="F115" s="255"/>
      <c r="G115" s="255"/>
      <c r="H115" s="255"/>
      <c r="I115" s="255"/>
      <c r="J115" s="255"/>
      <c r="K115" s="255"/>
      <c r="L115" s="255"/>
      <c r="M115" s="255"/>
      <c r="N115" s="255"/>
      <c r="O115" s="255"/>
      <c r="P115" s="255"/>
      <c r="Q115" s="255"/>
      <c r="R115" s="255"/>
    </row>
    <row r="116" spans="3:18" ht="12.75" customHeight="1">
      <c r="C116" s="255"/>
      <c r="D116" s="255"/>
      <c r="E116" s="255"/>
      <c r="F116" s="255"/>
      <c r="G116" s="255"/>
      <c r="H116" s="255"/>
      <c r="I116" s="255"/>
      <c r="J116" s="255"/>
      <c r="K116" s="255"/>
      <c r="L116" s="255"/>
      <c r="M116" s="255"/>
      <c r="N116" s="255"/>
      <c r="O116" s="255"/>
      <c r="P116" s="255"/>
      <c r="Q116" s="255"/>
      <c r="R116" s="255"/>
    </row>
    <row r="117" spans="3:18" ht="12.75" customHeight="1">
      <c r="C117" s="255"/>
      <c r="D117" s="255"/>
      <c r="E117" s="255"/>
      <c r="F117" s="255"/>
      <c r="G117" s="255"/>
      <c r="H117" s="255"/>
      <c r="I117" s="255"/>
      <c r="J117" s="255"/>
      <c r="K117" s="255"/>
      <c r="L117" s="255"/>
      <c r="M117" s="255"/>
      <c r="N117" s="255"/>
      <c r="O117" s="255"/>
      <c r="P117" s="255"/>
      <c r="Q117" s="255"/>
      <c r="R117" s="255"/>
    </row>
    <row r="118" spans="3:18" ht="12.75" customHeight="1">
      <c r="C118" s="255"/>
      <c r="D118" s="255"/>
      <c r="E118" s="255"/>
      <c r="F118" s="255"/>
      <c r="G118" s="255"/>
      <c r="H118" s="255"/>
      <c r="I118" s="255"/>
      <c r="J118" s="255"/>
      <c r="K118" s="255"/>
      <c r="L118" s="255"/>
      <c r="M118" s="255"/>
      <c r="N118" s="255"/>
      <c r="O118" s="255"/>
      <c r="P118" s="255"/>
      <c r="Q118" s="255"/>
      <c r="R118" s="255"/>
    </row>
    <row r="119" spans="3:18" ht="12.75" customHeight="1">
      <c r="C119" s="255"/>
      <c r="D119" s="255"/>
      <c r="E119" s="255"/>
      <c r="F119" s="255"/>
      <c r="G119" s="255"/>
      <c r="H119" s="255"/>
      <c r="I119" s="255"/>
      <c r="J119" s="255"/>
      <c r="K119" s="255"/>
      <c r="L119" s="255"/>
      <c r="M119" s="255"/>
      <c r="N119" s="255"/>
      <c r="O119" s="255"/>
      <c r="P119" s="255"/>
      <c r="Q119" s="255"/>
      <c r="R119" s="255"/>
    </row>
    <row r="120" spans="3:18" ht="12.75" customHeight="1">
      <c r="C120" s="255"/>
      <c r="D120" s="255"/>
      <c r="E120" s="255"/>
      <c r="F120" s="255"/>
      <c r="G120" s="255"/>
      <c r="H120" s="255"/>
      <c r="I120" s="255"/>
      <c r="J120" s="255"/>
      <c r="K120" s="255"/>
      <c r="L120" s="255"/>
      <c r="M120" s="255"/>
      <c r="N120" s="255"/>
      <c r="O120" s="255"/>
      <c r="P120" s="255"/>
      <c r="Q120" s="255"/>
      <c r="R120" s="255"/>
    </row>
    <row r="121" spans="3:18" ht="12.75" customHeight="1">
      <c r="C121" s="255"/>
      <c r="D121" s="255"/>
      <c r="E121" s="255"/>
      <c r="F121" s="255"/>
      <c r="G121" s="255"/>
      <c r="H121" s="255"/>
      <c r="I121" s="255"/>
      <c r="J121" s="255"/>
      <c r="K121" s="255"/>
      <c r="L121" s="255"/>
      <c r="M121" s="255"/>
      <c r="N121" s="255"/>
      <c r="O121" s="255"/>
      <c r="P121" s="255"/>
      <c r="Q121" s="255"/>
      <c r="R121" s="255"/>
    </row>
    <row r="122" spans="3:18" ht="12.75" customHeight="1">
      <c r="C122" s="255"/>
      <c r="D122" s="255"/>
      <c r="E122" s="255"/>
      <c r="F122" s="255"/>
      <c r="G122" s="255"/>
      <c r="H122" s="255"/>
      <c r="I122" s="255"/>
      <c r="J122" s="255"/>
      <c r="K122" s="255"/>
      <c r="L122" s="255"/>
      <c r="M122" s="255"/>
      <c r="N122" s="255"/>
      <c r="O122" s="255"/>
      <c r="P122" s="255"/>
      <c r="Q122" s="255"/>
      <c r="R122" s="255"/>
    </row>
    <row r="123" spans="3:18" ht="12.75" customHeight="1">
      <c r="C123" s="255"/>
      <c r="D123" s="255"/>
      <c r="E123" s="255"/>
      <c r="F123" s="255"/>
      <c r="G123" s="255"/>
      <c r="H123" s="255"/>
      <c r="I123" s="255"/>
      <c r="J123" s="255"/>
      <c r="K123" s="255"/>
      <c r="L123" s="255"/>
      <c r="M123" s="255"/>
      <c r="N123" s="255"/>
      <c r="O123" s="255"/>
      <c r="P123" s="255"/>
      <c r="Q123" s="255"/>
      <c r="R123" s="255"/>
    </row>
    <row r="124" spans="3:18" ht="12.75" customHeight="1">
      <c r="C124" s="255"/>
      <c r="D124" s="255"/>
      <c r="E124" s="255"/>
      <c r="F124" s="255"/>
      <c r="G124" s="255"/>
      <c r="H124" s="255"/>
      <c r="I124" s="255"/>
      <c r="J124" s="255"/>
      <c r="K124" s="255"/>
      <c r="L124" s="255"/>
      <c r="M124" s="255"/>
      <c r="N124" s="255"/>
      <c r="O124" s="255"/>
      <c r="P124" s="255"/>
      <c r="Q124" s="255"/>
      <c r="R124" s="255"/>
    </row>
    <row r="125" spans="3:18" ht="12.75" customHeight="1">
      <c r="C125" s="255"/>
      <c r="D125" s="255"/>
      <c r="E125" s="255"/>
      <c r="F125" s="255"/>
      <c r="G125" s="255"/>
      <c r="H125" s="255"/>
      <c r="I125" s="255"/>
      <c r="J125" s="255"/>
      <c r="K125" s="255"/>
      <c r="L125" s="255"/>
      <c r="M125" s="255"/>
      <c r="N125" s="255"/>
      <c r="O125" s="255"/>
      <c r="P125" s="255"/>
      <c r="Q125" s="255"/>
      <c r="R125" s="255"/>
    </row>
    <row r="126" spans="3:18" ht="12.75" customHeight="1">
      <c r="C126" s="255"/>
      <c r="D126" s="255"/>
      <c r="E126" s="255"/>
      <c r="F126" s="255"/>
      <c r="G126" s="255"/>
      <c r="H126" s="255"/>
      <c r="I126" s="255"/>
      <c r="J126" s="255"/>
      <c r="K126" s="255"/>
      <c r="L126" s="255"/>
      <c r="M126" s="255"/>
      <c r="N126" s="255"/>
      <c r="O126" s="255"/>
      <c r="P126" s="255"/>
      <c r="Q126" s="255"/>
      <c r="R126" s="255"/>
    </row>
    <row r="127" spans="3:18" ht="12.75" customHeight="1">
      <c r="C127" s="255"/>
      <c r="D127" s="255"/>
      <c r="E127" s="255"/>
      <c r="F127" s="255"/>
      <c r="G127" s="255"/>
      <c r="H127" s="255"/>
      <c r="I127" s="255"/>
      <c r="J127" s="255"/>
      <c r="K127" s="255"/>
      <c r="L127" s="255"/>
      <c r="M127" s="255"/>
      <c r="N127" s="255"/>
      <c r="O127" s="255"/>
      <c r="P127" s="255"/>
      <c r="Q127" s="255"/>
      <c r="R127" s="255"/>
    </row>
    <row r="128" spans="3:18" ht="12.75" customHeight="1">
      <c r="C128" s="255"/>
      <c r="D128" s="255"/>
      <c r="E128" s="255"/>
      <c r="F128" s="255"/>
      <c r="G128" s="255"/>
      <c r="H128" s="255"/>
      <c r="I128" s="255"/>
      <c r="J128" s="255"/>
      <c r="K128" s="255"/>
      <c r="L128" s="255"/>
      <c r="M128" s="255"/>
      <c r="N128" s="255"/>
      <c r="O128" s="255"/>
      <c r="P128" s="255"/>
      <c r="Q128" s="255"/>
      <c r="R128" s="255"/>
    </row>
    <row r="129" spans="3:18" ht="12.75" customHeight="1">
      <c r="C129" s="255"/>
      <c r="D129" s="255"/>
      <c r="E129" s="255"/>
      <c r="F129" s="255"/>
      <c r="G129" s="255"/>
      <c r="H129" s="255"/>
      <c r="I129" s="255"/>
      <c r="J129" s="255"/>
      <c r="K129" s="255"/>
      <c r="L129" s="255"/>
      <c r="M129" s="255"/>
      <c r="N129" s="255"/>
      <c r="O129" s="255"/>
      <c r="P129" s="255"/>
      <c r="Q129" s="255"/>
      <c r="R129" s="255"/>
    </row>
    <row r="130" spans="3:18" ht="12.75" customHeight="1">
      <c r="C130" s="255"/>
      <c r="D130" s="255"/>
      <c r="E130" s="255"/>
      <c r="F130" s="255"/>
      <c r="G130" s="255"/>
      <c r="H130" s="255"/>
      <c r="I130" s="255"/>
      <c r="J130" s="255"/>
      <c r="K130" s="255"/>
      <c r="L130" s="255"/>
      <c r="M130" s="255"/>
      <c r="N130" s="255"/>
      <c r="O130" s="255"/>
      <c r="P130" s="255"/>
      <c r="Q130" s="255"/>
      <c r="R130" s="255"/>
    </row>
    <row r="131" spans="3:18" ht="12.75" customHeight="1">
      <c r="C131" s="255"/>
      <c r="D131" s="255"/>
      <c r="E131" s="255"/>
      <c r="F131" s="255"/>
      <c r="G131" s="255"/>
      <c r="H131" s="255"/>
      <c r="I131" s="255"/>
      <c r="J131" s="255"/>
      <c r="K131" s="255"/>
      <c r="L131" s="255"/>
      <c r="M131" s="255"/>
      <c r="N131" s="255"/>
      <c r="O131" s="255"/>
      <c r="P131" s="255"/>
      <c r="Q131" s="255"/>
      <c r="R131" s="255"/>
    </row>
    <row r="132" spans="3:18" ht="12.75" customHeight="1">
      <c r="C132" s="255"/>
      <c r="D132" s="255"/>
      <c r="E132" s="255"/>
      <c r="F132" s="255"/>
      <c r="G132" s="255"/>
      <c r="H132" s="255"/>
      <c r="I132" s="255"/>
      <c r="J132" s="255"/>
      <c r="K132" s="255"/>
      <c r="L132" s="255"/>
      <c r="M132" s="255"/>
      <c r="N132" s="255"/>
      <c r="O132" s="255"/>
      <c r="P132" s="255"/>
      <c r="Q132" s="255"/>
      <c r="R132" s="255"/>
    </row>
    <row r="133" spans="3:18" ht="12.75" customHeight="1">
      <c r="C133" s="255"/>
      <c r="D133" s="255"/>
      <c r="E133" s="255"/>
      <c r="F133" s="255"/>
      <c r="G133" s="255"/>
      <c r="H133" s="255"/>
      <c r="I133" s="255"/>
      <c r="J133" s="255"/>
      <c r="K133" s="255"/>
      <c r="L133" s="255"/>
      <c r="M133" s="255"/>
      <c r="N133" s="255"/>
      <c r="O133" s="255"/>
      <c r="P133" s="255"/>
      <c r="Q133" s="255"/>
      <c r="R133" s="255"/>
    </row>
    <row r="134" spans="3:18" ht="12.75" customHeight="1">
      <c r="C134" s="255"/>
      <c r="D134" s="255"/>
      <c r="E134" s="255"/>
      <c r="F134" s="255"/>
      <c r="G134" s="255"/>
      <c r="H134" s="255"/>
      <c r="I134" s="255"/>
      <c r="J134" s="255"/>
      <c r="K134" s="255"/>
      <c r="L134" s="255"/>
      <c r="M134" s="255"/>
      <c r="N134" s="255"/>
      <c r="O134" s="255"/>
      <c r="P134" s="255"/>
      <c r="Q134" s="255"/>
      <c r="R134" s="255"/>
    </row>
    <row r="135" spans="3:18" ht="12.75" customHeight="1">
      <c r="C135" s="255"/>
      <c r="D135" s="255"/>
      <c r="E135" s="255"/>
      <c r="F135" s="255"/>
      <c r="G135" s="255"/>
      <c r="H135" s="255"/>
      <c r="I135" s="255"/>
      <c r="J135" s="255"/>
      <c r="K135" s="255"/>
      <c r="L135" s="255"/>
      <c r="M135" s="255"/>
      <c r="N135" s="255"/>
      <c r="O135" s="255"/>
      <c r="P135" s="255"/>
      <c r="Q135" s="255"/>
      <c r="R135" s="255"/>
    </row>
    <row r="136" spans="3:18" ht="12.75" customHeight="1">
      <c r="C136" s="255"/>
      <c r="D136" s="255"/>
      <c r="E136" s="255"/>
      <c r="F136" s="255"/>
      <c r="G136" s="255"/>
      <c r="H136" s="255"/>
      <c r="I136" s="255"/>
      <c r="J136" s="255"/>
      <c r="K136" s="255"/>
      <c r="L136" s="255"/>
      <c r="M136" s="255"/>
      <c r="N136" s="255"/>
      <c r="O136" s="255"/>
      <c r="P136" s="255"/>
      <c r="Q136" s="255"/>
      <c r="R136" s="255"/>
    </row>
    <row r="137" spans="3:18" ht="12.75" customHeight="1">
      <c r="C137" s="255"/>
      <c r="D137" s="255"/>
      <c r="E137" s="255"/>
      <c r="F137" s="255"/>
      <c r="G137" s="255"/>
      <c r="H137" s="255"/>
      <c r="I137" s="255"/>
      <c r="J137" s="255"/>
      <c r="K137" s="255"/>
      <c r="L137" s="255"/>
      <c r="M137" s="255"/>
      <c r="N137" s="255"/>
      <c r="O137" s="255"/>
      <c r="P137" s="255"/>
      <c r="Q137" s="255"/>
      <c r="R137" s="255"/>
    </row>
    <row r="138" spans="3:18" ht="12.75" customHeight="1">
      <c r="C138" s="255"/>
      <c r="D138" s="255"/>
      <c r="E138" s="255"/>
      <c r="F138" s="255"/>
      <c r="G138" s="255"/>
      <c r="H138" s="255"/>
      <c r="I138" s="255"/>
      <c r="J138" s="255"/>
      <c r="K138" s="255"/>
      <c r="L138" s="255"/>
      <c r="M138" s="255"/>
      <c r="N138" s="255"/>
      <c r="O138" s="255"/>
      <c r="P138" s="255"/>
      <c r="Q138" s="255"/>
      <c r="R138" s="255"/>
    </row>
    <row r="139" spans="3:18" ht="12.75" customHeight="1">
      <c r="C139" s="255"/>
      <c r="D139" s="255"/>
      <c r="E139" s="255"/>
      <c r="F139" s="255"/>
      <c r="G139" s="255"/>
      <c r="H139" s="255"/>
      <c r="I139" s="255"/>
      <c r="J139" s="255"/>
      <c r="K139" s="255"/>
      <c r="L139" s="255"/>
      <c r="M139" s="255"/>
      <c r="N139" s="255"/>
      <c r="O139" s="255"/>
      <c r="P139" s="255"/>
      <c r="Q139" s="255"/>
      <c r="R139" s="255"/>
    </row>
    <row r="140" spans="3:18" ht="12.75" customHeight="1">
      <c r="C140" s="255"/>
      <c r="D140" s="255"/>
      <c r="E140" s="255"/>
      <c r="F140" s="255"/>
      <c r="G140" s="255"/>
      <c r="H140" s="255"/>
      <c r="I140" s="255"/>
      <c r="J140" s="255"/>
      <c r="K140" s="255"/>
      <c r="L140" s="255"/>
      <c r="M140" s="255"/>
      <c r="N140" s="255"/>
      <c r="O140" s="255"/>
      <c r="P140" s="255"/>
      <c r="Q140" s="255"/>
      <c r="R140" s="255"/>
    </row>
    <row r="141" spans="3:18" ht="12.75" customHeight="1">
      <c r="C141" s="255"/>
      <c r="D141" s="255"/>
      <c r="E141" s="255"/>
      <c r="F141" s="255"/>
      <c r="G141" s="255"/>
      <c r="H141" s="255"/>
      <c r="I141" s="255"/>
      <c r="J141" s="255"/>
      <c r="K141" s="255"/>
      <c r="L141" s="255"/>
      <c r="M141" s="255"/>
      <c r="N141" s="255"/>
      <c r="O141" s="255"/>
      <c r="P141" s="255"/>
      <c r="Q141" s="255"/>
      <c r="R141" s="255"/>
    </row>
    <row r="142" spans="3:18" ht="12.75" customHeight="1">
      <c r="C142" s="255"/>
      <c r="D142" s="255"/>
      <c r="E142" s="255"/>
      <c r="F142" s="255"/>
      <c r="G142" s="255"/>
      <c r="H142" s="255"/>
      <c r="I142" s="255"/>
      <c r="J142" s="255"/>
      <c r="K142" s="255"/>
      <c r="L142" s="255"/>
      <c r="M142" s="255"/>
      <c r="N142" s="255"/>
      <c r="O142" s="255"/>
      <c r="P142" s="255"/>
      <c r="Q142" s="255"/>
      <c r="R142" s="255"/>
    </row>
    <row r="143" spans="3:18" ht="12.75" customHeight="1">
      <c r="C143" s="255"/>
      <c r="D143" s="255"/>
      <c r="E143" s="255"/>
      <c r="F143" s="255"/>
      <c r="G143" s="255"/>
      <c r="H143" s="255"/>
      <c r="I143" s="255"/>
      <c r="J143" s="255"/>
      <c r="K143" s="255"/>
      <c r="L143" s="255"/>
      <c r="M143" s="255"/>
      <c r="N143" s="255"/>
      <c r="O143" s="255"/>
      <c r="P143" s="255"/>
      <c r="Q143" s="255"/>
      <c r="R143" s="255"/>
    </row>
    <row r="144" spans="3:18" ht="12.75" customHeight="1">
      <c r="C144" s="255"/>
      <c r="D144" s="255"/>
      <c r="E144" s="255"/>
      <c r="F144" s="255"/>
      <c r="G144" s="255"/>
      <c r="H144" s="255"/>
      <c r="I144" s="255"/>
      <c r="J144" s="255"/>
      <c r="K144" s="255"/>
      <c r="L144" s="255"/>
      <c r="M144" s="255"/>
      <c r="N144" s="255"/>
      <c r="O144" s="255"/>
      <c r="P144" s="255"/>
      <c r="Q144" s="255"/>
      <c r="R144" s="255"/>
    </row>
    <row r="145" spans="3:18" ht="12.75" customHeight="1">
      <c r="C145" s="255"/>
      <c r="D145" s="255"/>
      <c r="E145" s="255"/>
      <c r="F145" s="255"/>
      <c r="G145" s="255"/>
      <c r="H145" s="255"/>
      <c r="I145" s="255"/>
      <c r="J145" s="255"/>
      <c r="K145" s="255"/>
      <c r="L145" s="255"/>
      <c r="M145" s="255"/>
      <c r="N145" s="255"/>
      <c r="O145" s="255"/>
      <c r="P145" s="255"/>
      <c r="Q145" s="255"/>
      <c r="R145" s="255"/>
    </row>
    <row r="146" spans="3:18" ht="12.75" customHeight="1">
      <c r="C146" s="255"/>
      <c r="D146" s="255"/>
      <c r="E146" s="255"/>
      <c r="F146" s="255"/>
      <c r="G146" s="255"/>
      <c r="H146" s="255"/>
      <c r="I146" s="255"/>
      <c r="J146" s="255"/>
      <c r="K146" s="255"/>
      <c r="L146" s="255"/>
      <c r="M146" s="255"/>
      <c r="N146" s="255"/>
      <c r="O146" s="255"/>
      <c r="P146" s="255"/>
      <c r="Q146" s="255"/>
      <c r="R146" s="255"/>
    </row>
    <row r="147" spans="3:18" ht="12.75" customHeight="1">
      <c r="C147" s="255"/>
      <c r="D147" s="255"/>
      <c r="E147" s="255"/>
      <c r="F147" s="255"/>
      <c r="G147" s="255"/>
      <c r="H147" s="255"/>
      <c r="I147" s="255"/>
      <c r="J147" s="255"/>
      <c r="K147" s="255"/>
      <c r="L147" s="255"/>
      <c r="M147" s="255"/>
      <c r="N147" s="255"/>
      <c r="O147" s="255"/>
      <c r="P147" s="255"/>
      <c r="Q147" s="255"/>
      <c r="R147" s="255"/>
    </row>
    <row r="148" spans="3:18" ht="12.75" customHeight="1">
      <c r="C148" s="255"/>
      <c r="D148" s="255"/>
      <c r="E148" s="255"/>
      <c r="F148" s="255"/>
      <c r="G148" s="255"/>
      <c r="H148" s="255"/>
      <c r="I148" s="255"/>
      <c r="J148" s="255"/>
      <c r="K148" s="255"/>
      <c r="L148" s="255"/>
      <c r="M148" s="255"/>
      <c r="N148" s="255"/>
      <c r="O148" s="255"/>
      <c r="P148" s="255"/>
      <c r="Q148" s="255"/>
      <c r="R148" s="255"/>
    </row>
    <row r="149" spans="3:18" ht="12.75" customHeight="1">
      <c r="C149" s="255"/>
      <c r="D149" s="255"/>
      <c r="E149" s="255"/>
      <c r="F149" s="255"/>
      <c r="G149" s="255"/>
      <c r="H149" s="255"/>
      <c r="I149" s="255"/>
      <c r="J149" s="255"/>
      <c r="K149" s="255"/>
      <c r="L149" s="255"/>
      <c r="M149" s="255"/>
      <c r="N149" s="255"/>
      <c r="O149" s="255"/>
      <c r="P149" s="255"/>
      <c r="Q149" s="255"/>
      <c r="R149" s="255"/>
    </row>
    <row r="150" spans="3:18" ht="12.75" customHeight="1">
      <c r="C150" s="255"/>
      <c r="D150" s="255"/>
      <c r="E150" s="255"/>
      <c r="F150" s="255"/>
      <c r="G150" s="255"/>
      <c r="H150" s="255"/>
      <c r="I150" s="255"/>
      <c r="J150" s="255"/>
      <c r="K150" s="255"/>
      <c r="L150" s="255"/>
      <c r="M150" s="255"/>
      <c r="N150" s="255"/>
      <c r="O150" s="255"/>
      <c r="P150" s="255"/>
      <c r="Q150" s="255"/>
      <c r="R150" s="255"/>
    </row>
    <row r="151" spans="3:18" ht="12.75" customHeight="1">
      <c r="C151" s="255"/>
      <c r="D151" s="255"/>
      <c r="E151" s="255"/>
      <c r="F151" s="255"/>
      <c r="G151" s="255"/>
      <c r="H151" s="255"/>
      <c r="I151" s="255"/>
      <c r="J151" s="255"/>
      <c r="K151" s="255"/>
      <c r="L151" s="255"/>
      <c r="M151" s="255"/>
      <c r="N151" s="255"/>
      <c r="O151" s="255"/>
      <c r="P151" s="255"/>
      <c r="Q151" s="255"/>
      <c r="R151" s="255"/>
    </row>
    <row r="152" spans="3:18" ht="12.75" customHeight="1">
      <c r="C152" s="255"/>
      <c r="D152" s="255"/>
      <c r="E152" s="255"/>
      <c r="F152" s="255"/>
      <c r="G152" s="255"/>
      <c r="H152" s="255"/>
      <c r="I152" s="255"/>
      <c r="J152" s="255"/>
      <c r="K152" s="255"/>
      <c r="L152" s="255"/>
      <c r="M152" s="255"/>
      <c r="N152" s="255"/>
      <c r="O152" s="255"/>
      <c r="P152" s="255"/>
      <c r="Q152" s="255"/>
      <c r="R152" s="255"/>
    </row>
    <row r="153" spans="3:18" ht="12.75" customHeight="1">
      <c r="C153" s="255"/>
      <c r="D153" s="255"/>
      <c r="E153" s="255"/>
      <c r="F153" s="255"/>
      <c r="G153" s="255"/>
      <c r="H153" s="255"/>
      <c r="I153" s="255"/>
      <c r="J153" s="255"/>
      <c r="K153" s="255"/>
      <c r="L153" s="255"/>
      <c r="M153" s="255"/>
      <c r="N153" s="255"/>
      <c r="O153" s="255"/>
      <c r="P153" s="255"/>
      <c r="Q153" s="255"/>
      <c r="R153" s="255"/>
    </row>
    <row r="154" spans="3:18" ht="12.75" customHeight="1">
      <c r="C154" s="255"/>
      <c r="D154" s="255"/>
      <c r="E154" s="255"/>
      <c r="F154" s="255"/>
      <c r="G154" s="255"/>
      <c r="H154" s="255"/>
      <c r="I154" s="255"/>
      <c r="J154" s="255"/>
      <c r="K154" s="255"/>
      <c r="L154" s="255"/>
      <c r="M154" s="255"/>
      <c r="N154" s="255"/>
      <c r="O154" s="255"/>
      <c r="P154" s="255"/>
      <c r="Q154" s="255"/>
      <c r="R154" s="255"/>
    </row>
    <row r="155" spans="3:18" ht="12.75" customHeight="1">
      <c r="C155" s="255"/>
      <c r="D155" s="255"/>
      <c r="E155" s="255"/>
      <c r="F155" s="255"/>
      <c r="G155" s="255"/>
      <c r="H155" s="255"/>
      <c r="I155" s="255"/>
      <c r="J155" s="255"/>
      <c r="K155" s="255"/>
      <c r="L155" s="255"/>
      <c r="M155" s="255"/>
      <c r="N155" s="255"/>
      <c r="O155" s="255"/>
      <c r="P155" s="255"/>
      <c r="Q155" s="255"/>
      <c r="R155" s="255"/>
    </row>
    <row r="156" spans="3:18" ht="12.75" customHeight="1">
      <c r="C156" s="255"/>
      <c r="D156" s="255"/>
      <c r="E156" s="255"/>
      <c r="F156" s="255"/>
      <c r="G156" s="255"/>
      <c r="H156" s="255"/>
      <c r="I156" s="255"/>
      <c r="J156" s="255"/>
      <c r="K156" s="255"/>
      <c r="L156" s="255"/>
      <c r="M156" s="255"/>
      <c r="N156" s="255"/>
      <c r="O156" s="255"/>
      <c r="P156" s="255"/>
      <c r="Q156" s="255"/>
      <c r="R156" s="255"/>
    </row>
    <row r="157" spans="3:18" ht="12.75" customHeight="1">
      <c r="C157" s="255"/>
      <c r="D157" s="255"/>
      <c r="E157" s="255"/>
      <c r="F157" s="255"/>
      <c r="G157" s="255"/>
      <c r="H157" s="255"/>
      <c r="I157" s="255"/>
      <c r="J157" s="255"/>
      <c r="K157" s="255"/>
      <c r="L157" s="255"/>
      <c r="M157" s="255"/>
      <c r="N157" s="255"/>
      <c r="O157" s="255"/>
      <c r="P157" s="255"/>
      <c r="Q157" s="255"/>
      <c r="R157" s="255"/>
    </row>
    <row r="158" spans="3:18" ht="12.75" customHeight="1">
      <c r="C158" s="255"/>
      <c r="D158" s="255"/>
      <c r="E158" s="255"/>
      <c r="F158" s="255"/>
      <c r="G158" s="255"/>
      <c r="H158" s="255"/>
      <c r="I158" s="255"/>
      <c r="J158" s="255"/>
      <c r="K158" s="255"/>
      <c r="L158" s="255"/>
      <c r="M158" s="255"/>
      <c r="N158" s="255"/>
      <c r="O158" s="255"/>
      <c r="P158" s="255"/>
      <c r="Q158" s="255"/>
      <c r="R158" s="255"/>
    </row>
    <row r="159" spans="3:18" ht="12.75" customHeight="1">
      <c r="C159" s="255"/>
      <c r="D159" s="255"/>
      <c r="E159" s="255"/>
      <c r="F159" s="255"/>
      <c r="G159" s="255"/>
      <c r="H159" s="255"/>
      <c r="I159" s="255"/>
      <c r="J159" s="255"/>
      <c r="K159" s="255"/>
      <c r="L159" s="255"/>
      <c r="M159" s="255"/>
      <c r="N159" s="255"/>
      <c r="O159" s="255"/>
      <c r="P159" s="255"/>
      <c r="Q159" s="255"/>
      <c r="R159" s="255"/>
    </row>
    <row r="160" spans="3:18" ht="12.75" customHeight="1">
      <c r="C160" s="255"/>
      <c r="D160" s="255"/>
      <c r="E160" s="255"/>
      <c r="F160" s="255"/>
      <c r="G160" s="255"/>
      <c r="H160" s="255"/>
      <c r="I160" s="255"/>
      <c r="J160" s="255"/>
      <c r="K160" s="255"/>
      <c r="L160" s="255"/>
      <c r="M160" s="255"/>
      <c r="N160" s="255"/>
      <c r="O160" s="255"/>
      <c r="P160" s="255"/>
      <c r="Q160" s="255"/>
      <c r="R160" s="255"/>
    </row>
    <row r="161" spans="3:18" ht="12.75" customHeight="1">
      <c r="C161" s="255"/>
      <c r="D161" s="255"/>
      <c r="E161" s="255"/>
      <c r="F161" s="255"/>
      <c r="G161" s="255"/>
      <c r="H161" s="255"/>
      <c r="I161" s="255"/>
      <c r="J161" s="255"/>
      <c r="K161" s="255"/>
      <c r="L161" s="255"/>
      <c r="M161" s="255"/>
      <c r="N161" s="255"/>
      <c r="O161" s="255"/>
      <c r="P161" s="255"/>
      <c r="Q161" s="255"/>
      <c r="R161" s="255"/>
    </row>
    <row r="162" spans="3:18" ht="12.75" customHeight="1">
      <c r="C162" s="255"/>
      <c r="D162" s="255"/>
      <c r="E162" s="255"/>
      <c r="F162" s="255"/>
      <c r="G162" s="255"/>
      <c r="H162" s="255"/>
      <c r="I162" s="255"/>
      <c r="J162" s="255"/>
      <c r="K162" s="255"/>
      <c r="L162" s="255"/>
      <c r="M162" s="255"/>
      <c r="N162" s="255"/>
      <c r="O162" s="255"/>
      <c r="P162" s="255"/>
      <c r="Q162" s="255"/>
      <c r="R162" s="255"/>
    </row>
    <row r="163" spans="3:18" ht="12.75" customHeight="1">
      <c r="C163" s="255"/>
      <c r="D163" s="255"/>
      <c r="E163" s="255"/>
      <c r="F163" s="255"/>
      <c r="G163" s="255"/>
      <c r="H163" s="255"/>
      <c r="I163" s="255"/>
      <c r="J163" s="255"/>
      <c r="K163" s="255"/>
      <c r="L163" s="255"/>
      <c r="M163" s="255"/>
      <c r="N163" s="255"/>
      <c r="O163" s="255"/>
      <c r="P163" s="255"/>
      <c r="Q163" s="255"/>
      <c r="R163" s="255"/>
    </row>
    <row r="164" spans="3:18" ht="12.75" customHeight="1">
      <c r="C164" s="255"/>
      <c r="D164" s="255"/>
      <c r="E164" s="255"/>
      <c r="F164" s="255"/>
      <c r="G164" s="255"/>
      <c r="H164" s="255"/>
      <c r="I164" s="255"/>
      <c r="J164" s="255"/>
      <c r="K164" s="255"/>
      <c r="L164" s="255"/>
      <c r="M164" s="255"/>
      <c r="N164" s="255"/>
      <c r="O164" s="255"/>
      <c r="P164" s="255"/>
      <c r="Q164" s="255"/>
      <c r="R164" s="255"/>
    </row>
    <row r="165" spans="3:18" ht="12.75" customHeight="1">
      <c r="C165" s="255"/>
      <c r="D165" s="255"/>
      <c r="E165" s="255"/>
      <c r="F165" s="255"/>
      <c r="G165" s="255"/>
      <c r="H165" s="255"/>
      <c r="I165" s="255"/>
      <c r="J165" s="255"/>
      <c r="K165" s="255"/>
      <c r="L165" s="255"/>
      <c r="M165" s="255"/>
      <c r="N165" s="255"/>
      <c r="O165" s="255"/>
      <c r="P165" s="255"/>
      <c r="Q165" s="255"/>
      <c r="R165" s="255"/>
    </row>
    <row r="166" spans="3:18" ht="12.75" customHeight="1">
      <c r="C166" s="255"/>
      <c r="D166" s="255"/>
      <c r="E166" s="255"/>
      <c r="F166" s="255"/>
      <c r="G166" s="255"/>
      <c r="H166" s="255"/>
      <c r="I166" s="255"/>
      <c r="J166" s="255"/>
      <c r="K166" s="255"/>
      <c r="L166" s="255"/>
      <c r="M166" s="255"/>
      <c r="N166" s="255"/>
      <c r="O166" s="255"/>
      <c r="P166" s="255"/>
      <c r="Q166" s="255"/>
      <c r="R166" s="255"/>
    </row>
    <row r="167" spans="3:18" ht="12.75" customHeight="1">
      <c r="C167" s="255"/>
      <c r="D167" s="255"/>
      <c r="E167" s="255"/>
      <c r="F167" s="255"/>
      <c r="G167" s="255"/>
      <c r="H167" s="255"/>
      <c r="I167" s="255"/>
      <c r="J167" s="255"/>
      <c r="K167" s="255"/>
      <c r="L167" s="255"/>
      <c r="M167" s="255"/>
      <c r="N167" s="255"/>
      <c r="O167" s="255"/>
      <c r="P167" s="255"/>
      <c r="Q167" s="255"/>
      <c r="R167" s="255"/>
    </row>
    <row r="168" spans="3:18" ht="12.75" customHeight="1">
      <c r="C168" s="255"/>
      <c r="D168" s="255"/>
      <c r="E168" s="255"/>
      <c r="F168" s="255"/>
      <c r="G168" s="255"/>
      <c r="H168" s="255"/>
      <c r="I168" s="255"/>
      <c r="J168" s="255"/>
      <c r="K168" s="255"/>
      <c r="L168" s="255"/>
      <c r="M168" s="255"/>
      <c r="N168" s="255"/>
      <c r="O168" s="255"/>
      <c r="P168" s="255"/>
      <c r="Q168" s="255"/>
      <c r="R168" s="255"/>
    </row>
    <row r="169" spans="3:18" ht="12.75" customHeight="1">
      <c r="C169" s="255"/>
      <c r="D169" s="255"/>
      <c r="E169" s="255"/>
      <c r="F169" s="255"/>
      <c r="G169" s="255"/>
      <c r="H169" s="255"/>
      <c r="I169" s="255"/>
      <c r="J169" s="255"/>
      <c r="K169" s="255"/>
      <c r="L169" s="255"/>
      <c r="M169" s="255"/>
      <c r="N169" s="255"/>
      <c r="O169" s="255"/>
      <c r="P169" s="255"/>
      <c r="Q169" s="255"/>
      <c r="R169" s="255"/>
    </row>
    <row r="170" spans="3:18" ht="12.75" customHeight="1">
      <c r="C170" s="255"/>
      <c r="D170" s="255"/>
      <c r="E170" s="255"/>
      <c r="F170" s="255"/>
      <c r="G170" s="255"/>
      <c r="H170" s="255"/>
      <c r="I170" s="255"/>
      <c r="J170" s="255"/>
      <c r="K170" s="255"/>
      <c r="L170" s="255"/>
      <c r="M170" s="255"/>
      <c r="N170" s="255"/>
      <c r="O170" s="255"/>
      <c r="P170" s="255"/>
      <c r="Q170" s="255"/>
      <c r="R170" s="255"/>
    </row>
    <row r="171" spans="3:18" ht="12.75" customHeight="1">
      <c r="C171" s="255"/>
      <c r="D171" s="255"/>
      <c r="E171" s="255"/>
      <c r="F171" s="255"/>
      <c r="G171" s="255"/>
      <c r="H171" s="255"/>
      <c r="I171" s="255"/>
      <c r="J171" s="255"/>
      <c r="K171" s="255"/>
      <c r="L171" s="255"/>
      <c r="M171" s="255"/>
      <c r="N171" s="255"/>
      <c r="O171" s="255"/>
      <c r="P171" s="255"/>
      <c r="Q171" s="255"/>
      <c r="R171" s="255"/>
    </row>
    <row r="172" spans="3:18" ht="12.75" customHeight="1">
      <c r="C172" s="255"/>
      <c r="D172" s="255"/>
      <c r="E172" s="255"/>
      <c r="F172" s="255"/>
      <c r="G172" s="255"/>
      <c r="H172" s="255"/>
      <c r="I172" s="255"/>
      <c r="J172" s="255"/>
      <c r="K172" s="255"/>
      <c r="L172" s="255"/>
      <c r="M172" s="255"/>
      <c r="N172" s="255"/>
      <c r="O172" s="255"/>
      <c r="P172" s="255"/>
      <c r="Q172" s="255"/>
      <c r="R172" s="255"/>
    </row>
    <row r="173" spans="3:18" ht="12.75" customHeight="1">
      <c r="C173" s="255"/>
      <c r="D173" s="255"/>
      <c r="E173" s="255"/>
      <c r="F173" s="255"/>
      <c r="G173" s="255"/>
      <c r="H173" s="255"/>
      <c r="I173" s="255"/>
      <c r="J173" s="255"/>
      <c r="K173" s="255"/>
      <c r="L173" s="255"/>
      <c r="M173" s="255"/>
      <c r="N173" s="255"/>
      <c r="O173" s="255"/>
      <c r="P173" s="255"/>
      <c r="Q173" s="255"/>
      <c r="R173" s="255"/>
    </row>
    <row r="174" spans="3:18" ht="12.75" customHeight="1">
      <c r="C174" s="255"/>
      <c r="D174" s="255"/>
      <c r="E174" s="255"/>
      <c r="F174" s="255"/>
      <c r="G174" s="255"/>
      <c r="H174" s="255"/>
      <c r="I174" s="255"/>
      <c r="J174" s="255"/>
      <c r="K174" s="255"/>
      <c r="L174" s="255"/>
      <c r="M174" s="255"/>
      <c r="N174" s="255"/>
      <c r="O174" s="255"/>
      <c r="P174" s="255"/>
      <c r="Q174" s="255"/>
      <c r="R174" s="255"/>
    </row>
    <row r="175" spans="3:18" ht="12.75" customHeight="1">
      <c r="C175" s="255"/>
      <c r="D175" s="255"/>
      <c r="E175" s="255"/>
      <c r="F175" s="255"/>
      <c r="G175" s="255"/>
      <c r="H175" s="255"/>
      <c r="I175" s="255"/>
      <c r="J175" s="255"/>
      <c r="K175" s="255"/>
      <c r="L175" s="255"/>
      <c r="M175" s="255"/>
      <c r="N175" s="255"/>
      <c r="O175" s="255"/>
      <c r="P175" s="255"/>
      <c r="Q175" s="255"/>
      <c r="R175" s="255"/>
    </row>
    <row r="176" spans="3:18" ht="12.75" customHeight="1">
      <c r="C176" s="255"/>
      <c r="D176" s="255"/>
      <c r="E176" s="255"/>
      <c r="F176" s="255"/>
      <c r="G176" s="255"/>
      <c r="H176" s="255"/>
      <c r="I176" s="255"/>
      <c r="J176" s="255"/>
      <c r="K176" s="255"/>
      <c r="L176" s="255"/>
      <c r="M176" s="255"/>
      <c r="N176" s="255"/>
      <c r="O176" s="255"/>
      <c r="P176" s="255"/>
      <c r="Q176" s="255"/>
      <c r="R176" s="255"/>
    </row>
    <row r="177" spans="3:18" ht="12.75" customHeight="1">
      <c r="C177" s="255"/>
      <c r="D177" s="255"/>
      <c r="E177" s="255"/>
      <c r="F177" s="255"/>
      <c r="G177" s="255"/>
      <c r="H177" s="255"/>
      <c r="I177" s="255"/>
      <c r="J177" s="255"/>
      <c r="K177" s="255"/>
      <c r="L177" s="255"/>
      <c r="M177" s="255"/>
      <c r="N177" s="255"/>
      <c r="O177" s="255"/>
      <c r="P177" s="255"/>
      <c r="Q177" s="255"/>
      <c r="R177" s="255"/>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scale="90" pageOrder="overThenDown" orientation="landscape" r:id="rId1"/>
  <headerFooter alignWithMargins="0">
    <oddHeader>&amp;L&amp;"Arial,Fett"
Tabelle &amp;A&amp;CSeite &amp;P von &amp;N
&amp;"Arial,Fett"Primärenergieverbrauch*) 2010 nach Wirtschaftszweigen in tiefer Gliederung und Bundesländern</oddHeader>
    <oddFooter>&amp;CStatistische Ämter der Länder – Indikatoren und Kennzahlen, UGRdL 2020</oddFooter>
  </headerFooter>
  <colBreaks count="4" manualBreakCount="4">
    <brk id="2" min="4" max="35" man="1"/>
    <brk id="6" max="1048575" man="1"/>
    <brk id="10" max="1048575" man="1"/>
    <brk id="14"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pageSetUpPr autoPageBreaks="0"/>
  </sheetPr>
  <dimension ref="A1:R177"/>
  <sheetViews>
    <sheetView showGridLines="0" showRowColHeaders="0" zoomScaleNormal="100" workbookViewId="0">
      <pane xSplit="2" ySplit="5" topLeftCell="C6" activePane="bottomRight" state="frozen"/>
      <selection activeCell="C72" sqref="C72"/>
      <selection pane="topRight" activeCell="C72" sqref="C72"/>
      <selection pane="bottomLeft" activeCell="C72" sqref="C72"/>
      <selection pane="bottomRight"/>
    </sheetView>
  </sheetViews>
  <sheetFormatPr baseColWidth="10" defaultColWidth="11.453125" defaultRowHeight="12.75" customHeight="1"/>
  <cols>
    <col min="1" max="1" width="15.453125" style="146" customWidth="1"/>
    <col min="2" max="2" width="64.54296875" style="146" customWidth="1"/>
    <col min="3" max="18" width="13.54296875" style="146" customWidth="1"/>
    <col min="19" max="16384" width="11.453125" style="153"/>
  </cols>
  <sheetData>
    <row r="1" spans="1:18" ht="12.75" customHeight="1">
      <c r="A1" s="233" t="s">
        <v>322</v>
      </c>
    </row>
    <row r="3" spans="1:18" s="234" customFormat="1" ht="12.75" customHeight="1">
      <c r="A3" s="1309" t="s">
        <v>638</v>
      </c>
      <c r="B3" s="1309"/>
      <c r="C3" s="234" t="s">
        <v>592</v>
      </c>
    </row>
    <row r="4" spans="1:18" s="238" customFormat="1" ht="12.75" customHeight="1">
      <c r="A4" s="235"/>
      <c r="B4" s="236"/>
      <c r="C4" s="237"/>
      <c r="D4" s="237"/>
      <c r="E4" s="237"/>
      <c r="F4" s="237"/>
      <c r="G4" s="237"/>
      <c r="H4" s="237"/>
      <c r="I4" s="237"/>
      <c r="J4" s="237"/>
      <c r="K4" s="237"/>
      <c r="L4" s="237"/>
      <c r="M4" s="237"/>
      <c r="N4" s="237"/>
      <c r="O4" s="237"/>
      <c r="P4" s="237"/>
      <c r="Q4" s="237"/>
      <c r="R4" s="237"/>
    </row>
    <row r="5" spans="1:18" ht="35.25" customHeight="1">
      <c r="A5" s="690" t="s">
        <v>535</v>
      </c>
      <c r="B5" s="239" t="s">
        <v>536</v>
      </c>
      <c r="C5" s="239" t="s">
        <v>537</v>
      </c>
      <c r="D5" s="239" t="s">
        <v>436</v>
      </c>
      <c r="E5" s="239" t="s">
        <v>437</v>
      </c>
      <c r="F5" s="240" t="s">
        <v>438</v>
      </c>
      <c r="G5" s="240" t="s">
        <v>439</v>
      </c>
      <c r="H5" s="240" t="s">
        <v>440</v>
      </c>
      <c r="I5" s="240" t="s">
        <v>441</v>
      </c>
      <c r="J5" s="240" t="s">
        <v>538</v>
      </c>
      <c r="K5" s="240" t="s">
        <v>539</v>
      </c>
      <c r="L5" s="240" t="s">
        <v>540</v>
      </c>
      <c r="M5" s="240" t="s">
        <v>541</v>
      </c>
      <c r="N5" s="240" t="s">
        <v>446</v>
      </c>
      <c r="O5" s="240" t="s">
        <v>447</v>
      </c>
      <c r="P5" s="240" t="s">
        <v>542</v>
      </c>
      <c r="Q5" s="240" t="s">
        <v>543</v>
      </c>
      <c r="R5" s="240" t="s">
        <v>450</v>
      </c>
    </row>
    <row r="6" spans="1:18" s="234" customFormat="1" ht="7.5" customHeight="1">
      <c r="A6" s="685"/>
      <c r="B6" s="241"/>
      <c r="C6" s="241"/>
      <c r="D6" s="241"/>
      <c r="E6" s="241"/>
      <c r="F6" s="241"/>
      <c r="G6" s="241"/>
      <c r="H6" s="241"/>
      <c r="I6" s="241"/>
      <c r="J6" s="241"/>
      <c r="K6" s="241"/>
      <c r="L6" s="241"/>
      <c r="M6" s="241"/>
      <c r="N6" s="241"/>
      <c r="O6" s="241"/>
      <c r="P6" s="241"/>
      <c r="Q6" s="241"/>
      <c r="R6" s="241"/>
    </row>
    <row r="7" spans="1:18" s="234" customFormat="1" ht="12.75" customHeight="1">
      <c r="A7" s="236"/>
      <c r="B7" s="236"/>
      <c r="C7" s="1276" t="s">
        <v>489</v>
      </c>
      <c r="D7" s="1276"/>
      <c r="E7" s="1276"/>
      <c r="F7" s="1276"/>
      <c r="G7" s="1276" t="s">
        <v>489</v>
      </c>
      <c r="H7" s="1276"/>
      <c r="I7" s="1276"/>
      <c r="J7" s="1276"/>
      <c r="K7" s="1276" t="s">
        <v>489</v>
      </c>
      <c r="L7" s="1276"/>
      <c r="M7" s="1276"/>
      <c r="N7" s="1276"/>
      <c r="O7" s="1276" t="s">
        <v>489</v>
      </c>
      <c r="P7" s="1276"/>
      <c r="Q7" s="1276"/>
      <c r="R7" s="1276"/>
    </row>
    <row r="8" spans="1:18" s="238" customFormat="1" ht="7.5" customHeight="1">
      <c r="A8" s="235"/>
      <c r="B8" s="236"/>
      <c r="C8" s="237"/>
      <c r="D8" s="237"/>
      <c r="E8" s="237"/>
      <c r="F8" s="237"/>
      <c r="G8" s="237"/>
      <c r="H8" s="237"/>
      <c r="I8" s="237"/>
      <c r="J8" s="237"/>
      <c r="K8" s="237"/>
      <c r="L8" s="237"/>
      <c r="M8" s="237"/>
      <c r="N8" s="237"/>
      <c r="O8" s="237"/>
      <c r="P8" s="237"/>
      <c r="Q8" s="237"/>
      <c r="R8" s="237"/>
    </row>
    <row r="9" spans="1:18" s="142" customFormat="1" ht="13.4" customHeight="1">
      <c r="A9" s="242" t="s">
        <v>544</v>
      </c>
      <c r="B9" s="243" t="s">
        <v>545</v>
      </c>
      <c r="C9" s="244">
        <v>19820.309034431717</v>
      </c>
      <c r="D9" s="244">
        <v>41471.899166675685</v>
      </c>
      <c r="E9" s="244">
        <v>1160.4446480835934</v>
      </c>
      <c r="F9" s="244">
        <v>7538.8878119635192</v>
      </c>
      <c r="G9" s="244">
        <v>556.69965781010967</v>
      </c>
      <c r="H9" s="244">
        <v>1324.257017196564</v>
      </c>
      <c r="I9" s="244">
        <v>8503.99753238843</v>
      </c>
      <c r="J9" s="244">
        <v>6268.3526008719255</v>
      </c>
      <c r="K9" s="244">
        <v>33946.756964745684</v>
      </c>
      <c r="L9" s="244">
        <v>30270.705306401946</v>
      </c>
      <c r="M9" s="244">
        <v>4908.6539263617587</v>
      </c>
      <c r="N9" s="244">
        <v>931.06831574527143</v>
      </c>
      <c r="O9" s="244">
        <v>4747.9799712587683</v>
      </c>
      <c r="P9" s="244">
        <v>8294.3770038868097</v>
      </c>
      <c r="Q9" s="244">
        <v>8189.3992167779461</v>
      </c>
      <c r="R9" s="244">
        <v>5081.024959603109</v>
      </c>
    </row>
    <row r="10" spans="1:18" ht="13.4" customHeight="1">
      <c r="A10" s="242" t="s">
        <v>546</v>
      </c>
      <c r="B10" s="243" t="s">
        <v>547</v>
      </c>
      <c r="C10" s="244">
        <v>655798.86871639092</v>
      </c>
      <c r="D10" s="244">
        <v>991919.78173524525</v>
      </c>
      <c r="E10" s="244">
        <v>62100.884730568701</v>
      </c>
      <c r="F10" s="244">
        <v>485150.46854584722</v>
      </c>
      <c r="G10" s="244">
        <v>109928.39035974482</v>
      </c>
      <c r="H10" s="244">
        <v>103404.52488376218</v>
      </c>
      <c r="I10" s="244">
        <v>220645.37183929875</v>
      </c>
      <c r="J10" s="244">
        <v>85022.640556443817</v>
      </c>
      <c r="K10" s="244">
        <v>757667.47376317787</v>
      </c>
      <c r="L10" s="244">
        <v>3011786.202683826</v>
      </c>
      <c r="M10" s="244">
        <v>345680.89554580575</v>
      </c>
      <c r="N10" s="244">
        <v>190412.3200481027</v>
      </c>
      <c r="O10" s="244">
        <v>366231.13033009431</v>
      </c>
      <c r="P10" s="244">
        <v>352933.11997661524</v>
      </c>
      <c r="Q10" s="244">
        <v>225532.5876027075</v>
      </c>
      <c r="R10" s="244">
        <v>98856.972565193661</v>
      </c>
    </row>
    <row r="11" spans="1:18" ht="13.4" customHeight="1">
      <c r="A11" s="242" t="s">
        <v>548</v>
      </c>
      <c r="B11" s="245" t="s">
        <v>549</v>
      </c>
      <c r="C11" s="244">
        <v>2506.0605034311484</v>
      </c>
      <c r="D11" s="244">
        <v>2466.0940256126059</v>
      </c>
      <c r="E11" s="244">
        <v>51.716108888947424</v>
      </c>
      <c r="F11" s="244">
        <v>4335.5254073575497</v>
      </c>
      <c r="G11" s="244">
        <v>26.054257157039689</v>
      </c>
      <c r="H11" s="244">
        <v>682.72374764932454</v>
      </c>
      <c r="I11" s="244">
        <v>1057.0811402455133</v>
      </c>
      <c r="J11" s="244">
        <v>349.91553593608546</v>
      </c>
      <c r="K11" s="244">
        <v>42049.802588666345</v>
      </c>
      <c r="L11" s="244">
        <v>39347.37222229223</v>
      </c>
      <c r="M11" s="244">
        <v>1250.0511665289955</v>
      </c>
      <c r="N11" s="244">
        <v>88.394265727719215</v>
      </c>
      <c r="O11" s="244">
        <v>3151.0707656418695</v>
      </c>
      <c r="P11" s="244">
        <v>23047.113857626711</v>
      </c>
      <c r="Q11" s="244">
        <v>1259.7755370210143</v>
      </c>
      <c r="R11" s="244">
        <v>270.41212325745659</v>
      </c>
    </row>
    <row r="12" spans="1:18" ht="13.4" customHeight="1">
      <c r="A12" s="242" t="s">
        <v>550</v>
      </c>
      <c r="B12" s="245" t="s">
        <v>551</v>
      </c>
      <c r="C12" s="244">
        <v>310178.93256837636</v>
      </c>
      <c r="D12" s="244">
        <v>488719.94941704115</v>
      </c>
      <c r="E12" s="244">
        <v>21751.702636097463</v>
      </c>
      <c r="F12" s="244">
        <v>216454.09254779524</v>
      </c>
      <c r="G12" s="244">
        <v>63231.911128440574</v>
      </c>
      <c r="H12" s="244">
        <v>82708.782747721532</v>
      </c>
      <c r="I12" s="244">
        <v>131558.2306179044</v>
      </c>
      <c r="J12" s="244">
        <v>24327.33087006391</v>
      </c>
      <c r="K12" s="244">
        <v>353523.17421354691</v>
      </c>
      <c r="L12" s="244">
        <v>1921167.4127966771</v>
      </c>
      <c r="M12" s="244">
        <v>302408.45412362082</v>
      </c>
      <c r="N12" s="244">
        <v>134297.62073086933</v>
      </c>
      <c r="O12" s="244">
        <v>159816.6045519514</v>
      </c>
      <c r="P12" s="244">
        <v>252669.03405686314</v>
      </c>
      <c r="Q12" s="244">
        <v>89978.274689879981</v>
      </c>
      <c r="R12" s="244">
        <v>68547.114148240347</v>
      </c>
    </row>
    <row r="13" spans="1:18" ht="26.5" customHeight="1">
      <c r="A13" s="242" t="s">
        <v>552</v>
      </c>
      <c r="B13" s="246" t="s">
        <v>553</v>
      </c>
      <c r="C13" s="244">
        <v>20523.204058365325</v>
      </c>
      <c r="D13" s="244">
        <v>37631.4152451189</v>
      </c>
      <c r="E13" s="244">
        <v>3913.240205719293</v>
      </c>
      <c r="F13" s="244">
        <v>6326.6738553191717</v>
      </c>
      <c r="G13" s="244">
        <v>5403.0535677462694</v>
      </c>
      <c r="H13" s="244">
        <v>7786.509191344684</v>
      </c>
      <c r="I13" s="244">
        <v>9652.6961024660995</v>
      </c>
      <c r="J13" s="244">
        <v>9096.4794574081243</v>
      </c>
      <c r="K13" s="244">
        <v>40284.613428321434</v>
      </c>
      <c r="L13" s="244">
        <v>44792.704354711612</v>
      </c>
      <c r="M13" s="244">
        <v>11897.388109055741</v>
      </c>
      <c r="N13" s="244">
        <v>2089.8320367555748</v>
      </c>
      <c r="O13" s="244">
        <v>8376.5490254378328</v>
      </c>
      <c r="P13" s="244">
        <v>21991.704589468696</v>
      </c>
      <c r="Q13" s="244">
        <v>7425.564864518009</v>
      </c>
      <c r="R13" s="244">
        <v>4742.7648467801409</v>
      </c>
    </row>
    <row r="14" spans="1:18" ht="13.4" customHeight="1">
      <c r="A14" s="242" t="s">
        <v>554</v>
      </c>
      <c r="B14" s="246" t="s">
        <v>555</v>
      </c>
      <c r="C14" s="244">
        <v>4185.7082290157232</v>
      </c>
      <c r="D14" s="244">
        <v>8119.7960229066166</v>
      </c>
      <c r="E14" s="244">
        <v>357.04798561273907</v>
      </c>
      <c r="F14" s="244">
        <v>117.61071971308856</v>
      </c>
      <c r="G14" s="244">
        <v>36.064220076482094</v>
      </c>
      <c r="H14" s="244">
        <v>120.24308818417408</v>
      </c>
      <c r="I14" s="244">
        <v>1049.9272415413923</v>
      </c>
      <c r="J14" s="244">
        <v>68.613333985422102</v>
      </c>
      <c r="K14" s="244">
        <v>1982.3658337370739</v>
      </c>
      <c r="L14" s="244">
        <v>6484.2111624695344</v>
      </c>
      <c r="M14" s="244">
        <v>1109.8271555141828</v>
      </c>
      <c r="N14" s="244">
        <v>50.810989558360092</v>
      </c>
      <c r="O14" s="244">
        <v>2445.2950948242583</v>
      </c>
      <c r="P14" s="244">
        <v>477.28644387022058</v>
      </c>
      <c r="Q14" s="244">
        <v>110.38038389207226</v>
      </c>
      <c r="R14" s="244">
        <v>626.47173531996305</v>
      </c>
    </row>
    <row r="15" spans="1:18" ht="13.4" customHeight="1">
      <c r="A15" s="242" t="s">
        <v>556</v>
      </c>
      <c r="B15" s="246" t="s">
        <v>557</v>
      </c>
      <c r="C15" s="244">
        <v>52825.984846535721</v>
      </c>
      <c r="D15" s="244">
        <v>53881.085543180758</v>
      </c>
      <c r="E15" s="244">
        <v>1665.0265682529839</v>
      </c>
      <c r="F15" s="244">
        <v>28958.11391739174</v>
      </c>
      <c r="G15" s="244">
        <v>207.98502113226505</v>
      </c>
      <c r="H15" s="244">
        <v>314.29605902125303</v>
      </c>
      <c r="I15" s="244">
        <v>15510.087780327707</v>
      </c>
      <c r="J15" s="244">
        <v>5350.6008114486567</v>
      </c>
      <c r="K15" s="244">
        <v>36809.46513681567</v>
      </c>
      <c r="L15" s="244">
        <v>71751.752925180495</v>
      </c>
      <c r="M15" s="244">
        <v>19015.828986374716</v>
      </c>
      <c r="N15" s="244">
        <v>1421.8866561883283</v>
      </c>
      <c r="O15" s="244">
        <v>17375.506282689228</v>
      </c>
      <c r="P15" s="244">
        <v>14754.590386177206</v>
      </c>
      <c r="Q15" s="244">
        <v>8385.1894558782569</v>
      </c>
      <c r="R15" s="244">
        <v>15125.101289025062</v>
      </c>
    </row>
    <row r="16" spans="1:18" s="142" customFormat="1" ht="13.4" customHeight="1">
      <c r="A16" s="242" t="s">
        <v>558</v>
      </c>
      <c r="B16" s="246" t="s">
        <v>559</v>
      </c>
      <c r="C16" s="244">
        <v>32715.13293354489</v>
      </c>
      <c r="D16" s="244">
        <v>46180.584891062099</v>
      </c>
      <c r="E16" s="244">
        <v>62.92780507287376</v>
      </c>
      <c r="F16" s="244">
        <v>88531.252784461656</v>
      </c>
      <c r="G16" s="244">
        <v>43.758216877847978</v>
      </c>
      <c r="H16" s="244">
        <v>30391.932463742163</v>
      </c>
      <c r="I16" s="244">
        <v>280.88562690630408</v>
      </c>
      <c r="J16" s="244">
        <v>59.074925736102323</v>
      </c>
      <c r="K16" s="244">
        <v>38170.506024588205</v>
      </c>
      <c r="L16" s="244">
        <v>452138.71323253261</v>
      </c>
      <c r="M16" s="244">
        <v>498.8470248760367</v>
      </c>
      <c r="N16" s="244">
        <v>6230.4246496899968</v>
      </c>
      <c r="O16" s="244">
        <v>108.83196812244938</v>
      </c>
      <c r="P16" s="244">
        <v>39032.576967722831</v>
      </c>
      <c r="Q16" s="244">
        <v>9159.1402319544468</v>
      </c>
      <c r="R16" s="244">
        <v>72.315694699486158</v>
      </c>
    </row>
    <row r="17" spans="1:18" s="146" customFormat="1" ht="13.4" customHeight="1">
      <c r="A17" s="242" t="s">
        <v>560</v>
      </c>
      <c r="B17" s="246" t="s">
        <v>561</v>
      </c>
      <c r="C17" s="244">
        <v>44815.401252654316</v>
      </c>
      <c r="D17" s="244">
        <v>142432.88733067972</v>
      </c>
      <c r="E17" s="244">
        <v>2507.6912851034108</v>
      </c>
      <c r="F17" s="244">
        <v>28054.54008727122</v>
      </c>
      <c r="G17" s="244">
        <v>1165.0655370513271</v>
      </c>
      <c r="H17" s="244">
        <v>15343.590150678561</v>
      </c>
      <c r="I17" s="244">
        <v>38966.668180560075</v>
      </c>
      <c r="J17" s="244">
        <v>3097.6143099221363</v>
      </c>
      <c r="K17" s="244">
        <v>66361.46631022713</v>
      </c>
      <c r="L17" s="244">
        <v>858834.65163554531</v>
      </c>
      <c r="M17" s="244">
        <v>213594.19406309229</v>
      </c>
      <c r="N17" s="244">
        <v>4724.5225663701349</v>
      </c>
      <c r="O17" s="244">
        <v>80383.117672786582</v>
      </c>
      <c r="P17" s="244">
        <v>133188.05207225381</v>
      </c>
      <c r="Q17" s="244">
        <v>45938.511116421396</v>
      </c>
      <c r="R17" s="244">
        <v>9652.4816672454381</v>
      </c>
    </row>
    <row r="18" spans="1:18" ht="12.5">
      <c r="A18" s="242" t="s">
        <v>562</v>
      </c>
      <c r="B18" s="246" t="s">
        <v>563</v>
      </c>
      <c r="C18" s="244">
        <v>5281.7402811733555</v>
      </c>
      <c r="D18" s="244">
        <v>316.94890754430673</v>
      </c>
      <c r="E18" s="244">
        <v>1145.8006800784226</v>
      </c>
      <c r="F18" s="244">
        <v>270.30422291978869</v>
      </c>
      <c r="G18" s="244">
        <v>16.153027175769989</v>
      </c>
      <c r="H18" s="244">
        <v>41.386302052940309</v>
      </c>
      <c r="I18" s="244">
        <v>4983.1589515250989</v>
      </c>
      <c r="J18" s="244">
        <v>35.745364252198875</v>
      </c>
      <c r="K18" s="244">
        <v>954.52095030674764</v>
      </c>
      <c r="L18" s="244">
        <v>4306.5604352056052</v>
      </c>
      <c r="M18" s="244">
        <v>3224.800578930864</v>
      </c>
      <c r="N18" s="244">
        <v>21.812523919554248</v>
      </c>
      <c r="O18" s="244">
        <v>580.24170030637106</v>
      </c>
      <c r="P18" s="244">
        <v>838.02586995555509</v>
      </c>
      <c r="Q18" s="244">
        <v>61.641381040929289</v>
      </c>
      <c r="R18" s="244">
        <v>229.64055751219547</v>
      </c>
    </row>
    <row r="19" spans="1:18" ht="13.4" customHeight="1">
      <c r="A19" s="242" t="s">
        <v>564</v>
      </c>
      <c r="B19" s="246" t="s">
        <v>565</v>
      </c>
      <c r="C19" s="244">
        <v>36683.492921037963</v>
      </c>
      <c r="D19" s="244">
        <v>71831.430229991936</v>
      </c>
      <c r="E19" s="244">
        <v>1357.2502838896062</v>
      </c>
      <c r="F19" s="244">
        <v>16323.093615678898</v>
      </c>
      <c r="G19" s="244">
        <v>1386.9079393383302</v>
      </c>
      <c r="H19" s="244">
        <v>1183.5311721605001</v>
      </c>
      <c r="I19" s="244">
        <v>16511.590459278945</v>
      </c>
      <c r="J19" s="244">
        <v>2070.2544690583391</v>
      </c>
      <c r="K19" s="244">
        <v>33527.717529632879</v>
      </c>
      <c r="L19" s="244">
        <v>87382.928881424494</v>
      </c>
      <c r="M19" s="244">
        <v>26984.638240721622</v>
      </c>
      <c r="N19" s="244">
        <v>3537.64033691853</v>
      </c>
      <c r="O19" s="244">
        <v>13540.852769029814</v>
      </c>
      <c r="P19" s="244">
        <v>27496.907768243851</v>
      </c>
      <c r="Q19" s="244">
        <v>10052.585768693161</v>
      </c>
      <c r="R19" s="244">
        <v>18782.281089158332</v>
      </c>
    </row>
    <row r="20" spans="1:18" ht="13.4" customHeight="1">
      <c r="A20" s="242" t="s">
        <v>566</v>
      </c>
      <c r="B20" s="246" t="s">
        <v>567</v>
      </c>
      <c r="C20" s="244">
        <v>39737.387925653093</v>
      </c>
      <c r="D20" s="244">
        <v>31702.275501637057</v>
      </c>
      <c r="E20" s="244">
        <v>2543.7523299914292</v>
      </c>
      <c r="F20" s="244">
        <v>42520.540706872533</v>
      </c>
      <c r="G20" s="244">
        <v>50935.215726291775</v>
      </c>
      <c r="H20" s="244">
        <v>21751.696014988072</v>
      </c>
      <c r="I20" s="244">
        <v>19002.416754162346</v>
      </c>
      <c r="J20" s="244">
        <v>1359.1284522514975</v>
      </c>
      <c r="K20" s="244">
        <v>99879.52150399705</v>
      </c>
      <c r="L20" s="244">
        <v>322160.38749419752</v>
      </c>
      <c r="M20" s="244">
        <v>14871.478815826798</v>
      </c>
      <c r="N20" s="244">
        <v>107016.26677796865</v>
      </c>
      <c r="O20" s="244">
        <v>17581.599947244707</v>
      </c>
      <c r="P20" s="244">
        <v>9397.2218981541719</v>
      </c>
      <c r="Q20" s="244">
        <v>1716.4148001809563</v>
      </c>
      <c r="R20" s="244">
        <v>9485.1257753555801</v>
      </c>
    </row>
    <row r="21" spans="1:18" ht="26.15" customHeight="1">
      <c r="A21" s="242" t="s">
        <v>568</v>
      </c>
      <c r="B21" s="246" t="s">
        <v>569</v>
      </c>
      <c r="C21" s="244">
        <v>4944.5269869304084</v>
      </c>
      <c r="D21" s="244">
        <v>1026.7286990488772</v>
      </c>
      <c r="E21" s="244">
        <v>978.57268151959101</v>
      </c>
      <c r="F21" s="244">
        <v>832.14765258885029</v>
      </c>
      <c r="G21" s="244">
        <v>55.130031306279555</v>
      </c>
      <c r="H21" s="244">
        <v>718.4360943953875</v>
      </c>
      <c r="I21" s="244">
        <v>1872.7245448538677</v>
      </c>
      <c r="J21" s="244">
        <v>412.34796784025065</v>
      </c>
      <c r="K21" s="244">
        <v>950.36568895054938</v>
      </c>
      <c r="L21" s="244">
        <v>7334.9274102339123</v>
      </c>
      <c r="M21" s="244">
        <v>578.05401835485941</v>
      </c>
      <c r="N21" s="244">
        <v>112.80300712058609</v>
      </c>
      <c r="O21" s="244">
        <v>6185.0863027679716</v>
      </c>
      <c r="P21" s="244">
        <v>714.21454901545303</v>
      </c>
      <c r="Q21" s="244">
        <v>207.04817071601582</v>
      </c>
      <c r="R21" s="244">
        <v>2278.5701996972698</v>
      </c>
    </row>
    <row r="22" spans="1:18" s="142" customFormat="1" ht="13.4" customHeight="1">
      <c r="A22" s="242" t="s">
        <v>570</v>
      </c>
      <c r="B22" s="246" t="s">
        <v>571</v>
      </c>
      <c r="C22" s="244">
        <v>6407.5919883764236</v>
      </c>
      <c r="D22" s="244">
        <v>8472.7268540563255</v>
      </c>
      <c r="E22" s="244">
        <v>1141.0823315585635</v>
      </c>
      <c r="F22" s="244">
        <v>500.81789420543669</v>
      </c>
      <c r="G22" s="244">
        <v>55.380055485479645</v>
      </c>
      <c r="H22" s="244">
        <v>106.56857188404106</v>
      </c>
      <c r="I22" s="244">
        <v>3422.6587600100265</v>
      </c>
      <c r="J22" s="244">
        <v>96.458546658394724</v>
      </c>
      <c r="K22" s="244">
        <v>2958.0256041474945</v>
      </c>
      <c r="L22" s="244">
        <v>12597.624002786448</v>
      </c>
      <c r="M22" s="244">
        <v>941.70308202660863</v>
      </c>
      <c r="N22" s="244">
        <v>68.646181640879462</v>
      </c>
      <c r="O22" s="244">
        <v>1718.7097027448303</v>
      </c>
      <c r="P22" s="244">
        <v>405.69954384508327</v>
      </c>
      <c r="Q22" s="244">
        <v>179.76566867057011</v>
      </c>
      <c r="R22" s="244">
        <v>896.6072769479855</v>
      </c>
    </row>
    <row r="23" spans="1:18" ht="13.4" customHeight="1">
      <c r="A23" s="242" t="s">
        <v>572</v>
      </c>
      <c r="B23" s="246" t="s">
        <v>573</v>
      </c>
      <c r="C23" s="244">
        <v>23421.77986722278</v>
      </c>
      <c r="D23" s="244">
        <v>18465.54713147246</v>
      </c>
      <c r="E23" s="244">
        <v>3608.8009273187749</v>
      </c>
      <c r="F23" s="244">
        <v>1019.7501462412609</v>
      </c>
      <c r="G23" s="244">
        <v>378.79804654067601</v>
      </c>
      <c r="H23" s="244">
        <v>934.50579175608152</v>
      </c>
      <c r="I23" s="244">
        <v>3990.6334289342349</v>
      </c>
      <c r="J23" s="244">
        <v>831.19821869141492</v>
      </c>
      <c r="K23" s="244">
        <v>5320.4908334451275</v>
      </c>
      <c r="L23" s="244">
        <v>24167.589217770616</v>
      </c>
      <c r="M23" s="244">
        <v>3351.6410495820478</v>
      </c>
      <c r="N23" s="244">
        <v>1837.0264881341948</v>
      </c>
      <c r="O23" s="244">
        <v>3651.5513955417159</v>
      </c>
      <c r="P23" s="244">
        <v>1900.3859687789663</v>
      </c>
      <c r="Q23" s="244">
        <v>1917.7669971232656</v>
      </c>
      <c r="R23" s="244">
        <v>1834.1762120202593</v>
      </c>
    </row>
    <row r="24" spans="1:18" ht="13.4" customHeight="1">
      <c r="A24" s="242" t="s">
        <v>574</v>
      </c>
      <c r="B24" s="246" t="s">
        <v>575</v>
      </c>
      <c r="C24" s="244">
        <v>31082.544993154104</v>
      </c>
      <c r="D24" s="244">
        <v>24362.055670552261</v>
      </c>
      <c r="E24" s="244">
        <v>1525.2347877654624</v>
      </c>
      <c r="F24" s="244">
        <v>1749.1373794339315</v>
      </c>
      <c r="G24" s="244">
        <v>2970.9278462178559</v>
      </c>
      <c r="H24" s="244">
        <v>2192.7010638485594</v>
      </c>
      <c r="I24" s="244">
        <v>11294.907671864517</v>
      </c>
      <c r="J24" s="244">
        <v>1279.5244297424799</v>
      </c>
      <c r="K24" s="244">
        <v>23432.950798899619</v>
      </c>
      <c r="L24" s="244">
        <v>18887.307496940739</v>
      </c>
      <c r="M24" s="244">
        <v>4624.0667074976654</v>
      </c>
      <c r="N24" s="244">
        <v>5041.4111005253599</v>
      </c>
      <c r="O24" s="244">
        <v>5996.8190574014243</v>
      </c>
      <c r="P24" s="244">
        <v>1117.3147428353009</v>
      </c>
      <c r="Q24" s="244">
        <v>1605.3058776753537</v>
      </c>
      <c r="R24" s="244">
        <v>3321.4705699387437</v>
      </c>
    </row>
    <row r="25" spans="1:18" ht="26.5" customHeight="1">
      <c r="A25" s="242" t="s">
        <v>576</v>
      </c>
      <c r="B25" s="246" t="s">
        <v>577</v>
      </c>
      <c r="C25" s="244">
        <v>7554.4362847122848</v>
      </c>
      <c r="D25" s="244">
        <v>44296.467389789854</v>
      </c>
      <c r="E25" s="244">
        <v>945.27476421431174</v>
      </c>
      <c r="F25" s="244">
        <v>1250.1095656977211</v>
      </c>
      <c r="G25" s="244">
        <v>577.47189320021482</v>
      </c>
      <c r="H25" s="244">
        <v>1823.3867836651191</v>
      </c>
      <c r="I25" s="244">
        <v>5019.8751154737556</v>
      </c>
      <c r="J25" s="244">
        <v>570.29058306888783</v>
      </c>
      <c r="K25" s="244">
        <v>2891.1645704780412</v>
      </c>
      <c r="L25" s="244">
        <v>10328.054547678184</v>
      </c>
      <c r="M25" s="244">
        <v>1715.9862917674182</v>
      </c>
      <c r="N25" s="244">
        <v>2144.5374160791639</v>
      </c>
      <c r="O25" s="244">
        <v>1872.4436330542007</v>
      </c>
      <c r="P25" s="244">
        <v>1355.053256542034</v>
      </c>
      <c r="Q25" s="244">
        <v>3218.9599731155222</v>
      </c>
      <c r="R25" s="244">
        <v>1500.1072345398752</v>
      </c>
    </row>
    <row r="26" spans="1:18" ht="13.4" customHeight="1">
      <c r="A26" s="242" t="s">
        <v>578</v>
      </c>
      <c r="B26" s="245" t="s">
        <v>579</v>
      </c>
      <c r="C26" s="244">
        <v>314162.69798557751</v>
      </c>
      <c r="D26" s="244">
        <v>465971.47258821648</v>
      </c>
      <c r="E26" s="244">
        <v>33923.125369177811</v>
      </c>
      <c r="F26" s="244">
        <v>255959.98666552422</v>
      </c>
      <c r="G26" s="244">
        <v>44656.425556982584</v>
      </c>
      <c r="H26" s="244">
        <v>14950.806782515207</v>
      </c>
      <c r="I26" s="244">
        <v>71908.137256278394</v>
      </c>
      <c r="J26" s="244">
        <v>55412.15279770473</v>
      </c>
      <c r="K26" s="244">
        <v>343797.93606572296</v>
      </c>
      <c r="L26" s="244">
        <v>1012522.6094792646</v>
      </c>
      <c r="M26" s="244">
        <v>31348.240567231274</v>
      </c>
      <c r="N26" s="244">
        <v>53338.095474134796</v>
      </c>
      <c r="O26" s="244">
        <v>192906.81640534243</v>
      </c>
      <c r="P26" s="244">
        <v>69215.885549543949</v>
      </c>
      <c r="Q26" s="244">
        <v>127416.32879692051</v>
      </c>
      <c r="R26" s="244">
        <v>22741.28777633189</v>
      </c>
    </row>
    <row r="27" spans="1:18" ht="13.4" customHeight="1">
      <c r="A27" s="242" t="s">
        <v>580</v>
      </c>
      <c r="B27" s="245" t="s">
        <v>581</v>
      </c>
      <c r="C27" s="244">
        <v>9950.1602730401082</v>
      </c>
      <c r="D27" s="244">
        <v>13452.342939763907</v>
      </c>
      <c r="E27" s="244">
        <v>2881.3039696369265</v>
      </c>
      <c r="F27" s="244">
        <v>3832.5091349527538</v>
      </c>
      <c r="G27" s="244">
        <v>959.34002886307576</v>
      </c>
      <c r="H27" s="244">
        <v>2602.4081555912253</v>
      </c>
      <c r="I27" s="244">
        <v>6779.4669497285622</v>
      </c>
      <c r="J27" s="244">
        <v>2481.3428724647865</v>
      </c>
      <c r="K27" s="244">
        <v>8125.391287285177</v>
      </c>
      <c r="L27" s="244">
        <v>17578.500752085551</v>
      </c>
      <c r="M27" s="244">
        <v>4754.1138484286867</v>
      </c>
      <c r="N27" s="244">
        <v>1118.7466613535094</v>
      </c>
      <c r="O27" s="244">
        <v>5185.5427699185539</v>
      </c>
      <c r="P27" s="244">
        <v>3486.3976673397174</v>
      </c>
      <c r="Q27" s="244">
        <v>3356.206989452467</v>
      </c>
      <c r="R27" s="244">
        <v>3687.9461130360064</v>
      </c>
    </row>
    <row r="28" spans="1:18" ht="13.4" customHeight="1">
      <c r="A28" s="242" t="s">
        <v>582</v>
      </c>
      <c r="B28" s="245" t="s">
        <v>583</v>
      </c>
      <c r="C28" s="244">
        <v>19001.01738596585</v>
      </c>
      <c r="D28" s="244">
        <v>21309.92276461123</v>
      </c>
      <c r="E28" s="244">
        <v>3493.0366467675512</v>
      </c>
      <c r="F28" s="244">
        <v>4568.3547902174232</v>
      </c>
      <c r="G28" s="244">
        <v>1054.6593883015466</v>
      </c>
      <c r="H28" s="244">
        <v>2459.8034502848841</v>
      </c>
      <c r="I28" s="244">
        <v>9342.4558751419045</v>
      </c>
      <c r="J28" s="244">
        <v>2451.8984802743039</v>
      </c>
      <c r="K28" s="244">
        <v>10171.169607956266</v>
      </c>
      <c r="L28" s="244">
        <v>21170.307433506721</v>
      </c>
      <c r="M28" s="244">
        <v>5920.0358399959823</v>
      </c>
      <c r="N28" s="244">
        <v>1569.4629160173281</v>
      </c>
      <c r="O28" s="244">
        <v>5171.0958372400901</v>
      </c>
      <c r="P28" s="244">
        <v>4514.6888452416079</v>
      </c>
      <c r="Q28" s="244">
        <v>3522.0015894335447</v>
      </c>
      <c r="R28" s="244">
        <v>3610.2124043279582</v>
      </c>
    </row>
    <row r="29" spans="1:18" s="142" customFormat="1" ht="13.4" customHeight="1">
      <c r="A29" s="242" t="s">
        <v>584</v>
      </c>
      <c r="B29" s="243" t="s">
        <v>585</v>
      </c>
      <c r="C29" s="244">
        <v>261285.36364462133</v>
      </c>
      <c r="D29" s="244">
        <v>371930.97884669824</v>
      </c>
      <c r="E29" s="244">
        <v>93260.444480383434</v>
      </c>
      <c r="F29" s="244">
        <v>64712.237420410936</v>
      </c>
      <c r="G29" s="244">
        <v>25991.344988391469</v>
      </c>
      <c r="H29" s="244">
        <v>72920.847016989384</v>
      </c>
      <c r="I29" s="244">
        <v>344579.73804636346</v>
      </c>
      <c r="J29" s="244">
        <v>37338.550139861603</v>
      </c>
      <c r="K29" s="244">
        <v>173385.40953223014</v>
      </c>
      <c r="L29" s="244">
        <v>438396.01757322886</v>
      </c>
      <c r="M29" s="244">
        <v>99034.933649126266</v>
      </c>
      <c r="N29" s="244">
        <v>26222.923849403491</v>
      </c>
      <c r="O29" s="244">
        <v>96252.933930300656</v>
      </c>
      <c r="P29" s="244">
        <v>58308.363322255937</v>
      </c>
      <c r="Q29" s="244">
        <v>66635.13732422005</v>
      </c>
      <c r="R29" s="244">
        <v>46854.596044015889</v>
      </c>
    </row>
    <row r="30" spans="1:18" s="142" customFormat="1" ht="13.4" customHeight="1">
      <c r="A30" s="242" t="s">
        <v>586</v>
      </c>
      <c r="B30" s="247" t="s">
        <v>587</v>
      </c>
      <c r="C30" s="244">
        <v>936904.54139544396</v>
      </c>
      <c r="D30" s="244">
        <v>1405322.6597486192</v>
      </c>
      <c r="E30" s="244">
        <v>156521.77385903572</v>
      </c>
      <c r="F30" s="244">
        <v>557401.59377822164</v>
      </c>
      <c r="G30" s="244">
        <v>136476.4350059464</v>
      </c>
      <c r="H30" s="244">
        <v>177649.62891794811</v>
      </c>
      <c r="I30" s="244">
        <v>573729.10741805064</v>
      </c>
      <c r="J30" s="244">
        <v>128629.54329717734</v>
      </c>
      <c r="K30" s="244">
        <v>964999.64026015368</v>
      </c>
      <c r="L30" s="244">
        <v>3480452.925563457</v>
      </c>
      <c r="M30" s="244">
        <v>449624.48312129377</v>
      </c>
      <c r="N30" s="244">
        <v>217566.31221325145</v>
      </c>
      <c r="O30" s="244">
        <v>467232.04423165374</v>
      </c>
      <c r="P30" s="244">
        <v>419535.860302758</v>
      </c>
      <c r="Q30" s="244">
        <v>300357.12414370547</v>
      </c>
      <c r="R30" s="244">
        <v>150792.59356881265</v>
      </c>
    </row>
    <row r="31" spans="1:18" s="146" customFormat="1" ht="13.4" customHeight="1">
      <c r="A31" s="1068"/>
      <c r="B31" s="247" t="s">
        <v>588</v>
      </c>
      <c r="C31" s="244">
        <v>455910.75035713543</v>
      </c>
      <c r="D31" s="244">
        <v>584572.9686255845</v>
      </c>
      <c r="E31" s="244">
        <v>122262.28755885256</v>
      </c>
      <c r="F31" s="244">
        <v>115218.40862276792</v>
      </c>
      <c r="G31" s="244">
        <v>22353.461894312823</v>
      </c>
      <c r="H31" s="244">
        <v>64563.66869729256</v>
      </c>
      <c r="I31" s="244">
        <v>279042.78598194936</v>
      </c>
      <c r="J31" s="244">
        <v>68000.807009646902</v>
      </c>
      <c r="K31" s="244">
        <v>365633.82615678164</v>
      </c>
      <c r="L31" s="244">
        <v>718830.14992969576</v>
      </c>
      <c r="M31" s="244">
        <v>181035.57747898117</v>
      </c>
      <c r="N31" s="244">
        <v>46417.386786748568</v>
      </c>
      <c r="O31" s="244">
        <v>153900.01491034625</v>
      </c>
      <c r="P31" s="244">
        <v>95985.809111577139</v>
      </c>
      <c r="Q31" s="244">
        <v>127829.20151560537</v>
      </c>
      <c r="R31" s="244">
        <v>90705.062357619725</v>
      </c>
    </row>
    <row r="32" spans="1:18" ht="14.15" customHeight="1">
      <c r="A32" s="1068"/>
      <c r="B32" s="249" t="s">
        <v>589</v>
      </c>
      <c r="C32" s="244">
        <v>1392815.2917525794</v>
      </c>
      <c r="D32" s="244">
        <v>1989895.6283742036</v>
      </c>
      <c r="E32" s="244">
        <v>278784.06141788827</v>
      </c>
      <c r="F32" s="244">
        <v>672620.00240098953</v>
      </c>
      <c r="G32" s="244">
        <v>158829.89690025922</v>
      </c>
      <c r="H32" s="244">
        <v>242213.29761524068</v>
      </c>
      <c r="I32" s="244">
        <v>852771.89339999994</v>
      </c>
      <c r="J32" s="244">
        <v>196630.35030682426</v>
      </c>
      <c r="K32" s="244">
        <v>1330633.4664169354</v>
      </c>
      <c r="L32" s="244">
        <v>4199283.0754931532</v>
      </c>
      <c r="M32" s="244">
        <v>630660.06060027494</v>
      </c>
      <c r="N32" s="244">
        <v>263983.69900000002</v>
      </c>
      <c r="O32" s="244">
        <v>621132.05914200004</v>
      </c>
      <c r="P32" s="244">
        <v>515521.66941433516</v>
      </c>
      <c r="Q32" s="244">
        <v>428186.32565931085</v>
      </c>
      <c r="R32" s="244">
        <v>241497.65592643237</v>
      </c>
    </row>
    <row r="33" spans="1:18" ht="12.75" customHeight="1">
      <c r="A33" s="248"/>
      <c r="B33" s="250"/>
      <c r="C33" s="251"/>
      <c r="D33" s="252"/>
      <c r="E33" s="252"/>
      <c r="F33" s="252"/>
      <c r="G33" s="252"/>
      <c r="H33" s="252"/>
      <c r="I33" s="252"/>
      <c r="J33" s="252"/>
      <c r="K33" s="252"/>
      <c r="L33" s="252"/>
      <c r="M33" s="252"/>
      <c r="N33" s="252"/>
      <c r="O33" s="252"/>
      <c r="P33" s="252"/>
      <c r="Q33" s="252"/>
      <c r="R33" s="252"/>
    </row>
    <row r="34" spans="1:18" s="152" customFormat="1" ht="26.25" customHeight="1">
      <c r="B34" s="146"/>
      <c r="C34" s="1281" t="s">
        <v>1571</v>
      </c>
      <c r="D34" s="1281"/>
      <c r="E34" s="1281"/>
      <c r="F34" s="1281"/>
      <c r="G34" s="153"/>
    </row>
    <row r="35" spans="1:18" s="253" customFormat="1" ht="15" customHeight="1">
      <c r="B35" s="254"/>
      <c r="C35" s="1281" t="s">
        <v>590</v>
      </c>
      <c r="D35" s="1281"/>
      <c r="E35" s="1281"/>
      <c r="F35" s="1281"/>
      <c r="G35" s="254"/>
    </row>
    <row r="36" spans="1:18" s="253" customFormat="1" ht="15" customHeight="1">
      <c r="B36" s="254"/>
      <c r="C36" s="1281" t="s">
        <v>533</v>
      </c>
      <c r="D36" s="1281"/>
      <c r="E36" s="1281"/>
      <c r="F36" s="1281"/>
      <c r="G36" s="254"/>
    </row>
    <row r="37" spans="1:18" ht="12.75" customHeight="1">
      <c r="C37" s="255"/>
      <c r="D37" s="255"/>
      <c r="E37" s="255"/>
      <c r="F37" s="255"/>
      <c r="G37" s="255"/>
      <c r="H37" s="255"/>
      <c r="I37" s="255"/>
      <c r="J37" s="255"/>
      <c r="K37" s="255"/>
      <c r="L37" s="255"/>
      <c r="M37" s="255"/>
      <c r="N37" s="255"/>
      <c r="O37" s="255"/>
      <c r="P37" s="255"/>
      <c r="Q37" s="255"/>
      <c r="R37" s="255"/>
    </row>
    <row r="38" spans="1:18" ht="12.75" customHeight="1">
      <c r="C38" s="255"/>
      <c r="D38" s="255"/>
      <c r="E38" s="255"/>
      <c r="F38" s="255"/>
      <c r="G38" s="255"/>
      <c r="H38" s="255"/>
      <c r="I38" s="255"/>
      <c r="J38" s="255"/>
      <c r="K38" s="255"/>
      <c r="L38" s="255"/>
      <c r="M38" s="255"/>
      <c r="N38" s="255"/>
      <c r="O38" s="255"/>
      <c r="P38" s="255"/>
      <c r="Q38" s="255"/>
      <c r="R38" s="255"/>
    </row>
    <row r="39" spans="1:18" ht="12.75" customHeight="1">
      <c r="C39" s="255"/>
      <c r="D39" s="255"/>
      <c r="E39" s="255"/>
      <c r="F39" s="255"/>
      <c r="G39" s="255"/>
      <c r="H39" s="255"/>
      <c r="I39" s="255"/>
      <c r="J39" s="255"/>
      <c r="K39" s="255"/>
      <c r="L39" s="255"/>
      <c r="M39" s="255"/>
      <c r="N39" s="255"/>
      <c r="O39" s="255"/>
      <c r="P39" s="255"/>
      <c r="Q39" s="255"/>
      <c r="R39" s="255"/>
    </row>
    <row r="40" spans="1:18" ht="12.75" customHeight="1">
      <c r="C40" s="255"/>
      <c r="D40" s="255"/>
      <c r="E40" s="255"/>
      <c r="F40" s="255"/>
      <c r="G40" s="255"/>
      <c r="H40" s="255"/>
      <c r="I40" s="255"/>
      <c r="J40" s="255"/>
      <c r="K40" s="255"/>
      <c r="L40" s="255"/>
      <c r="M40" s="255"/>
      <c r="N40" s="255"/>
      <c r="O40" s="255"/>
      <c r="P40" s="255"/>
      <c r="Q40" s="255"/>
      <c r="R40" s="255"/>
    </row>
    <row r="41" spans="1:18" ht="12.75" customHeight="1">
      <c r="C41" s="255"/>
      <c r="D41" s="255"/>
      <c r="E41" s="255"/>
      <c r="F41" s="255"/>
      <c r="G41" s="255"/>
      <c r="H41" s="255"/>
      <c r="I41" s="255"/>
      <c r="J41" s="255"/>
      <c r="K41" s="255"/>
      <c r="L41" s="255"/>
      <c r="M41" s="255"/>
      <c r="N41" s="255"/>
      <c r="O41" s="255"/>
      <c r="P41" s="255"/>
      <c r="Q41" s="255"/>
      <c r="R41" s="255"/>
    </row>
    <row r="42" spans="1:18" ht="12.75" customHeight="1">
      <c r="C42" s="255"/>
      <c r="D42" s="255"/>
      <c r="E42" s="255"/>
      <c r="F42" s="255"/>
      <c r="G42" s="255"/>
      <c r="H42" s="255"/>
      <c r="I42" s="255"/>
      <c r="J42" s="255"/>
      <c r="K42" s="255"/>
      <c r="L42" s="255"/>
      <c r="M42" s="255"/>
      <c r="N42" s="255"/>
      <c r="O42" s="255"/>
      <c r="P42" s="255"/>
      <c r="Q42" s="255"/>
      <c r="R42" s="255"/>
    </row>
    <row r="43" spans="1:18" ht="12.75" customHeight="1">
      <c r="C43" s="255"/>
      <c r="D43" s="255"/>
      <c r="E43" s="255"/>
      <c r="F43" s="255"/>
      <c r="G43" s="255"/>
      <c r="H43" s="255"/>
      <c r="I43" s="255"/>
      <c r="J43" s="255"/>
      <c r="K43" s="255"/>
      <c r="L43" s="255"/>
      <c r="M43" s="255"/>
      <c r="N43" s="255"/>
      <c r="O43" s="255"/>
      <c r="P43" s="255"/>
      <c r="Q43" s="255"/>
      <c r="R43" s="255"/>
    </row>
    <row r="44" spans="1:18" ht="12.75" customHeight="1">
      <c r="C44" s="255"/>
      <c r="D44" s="255"/>
      <c r="E44" s="255"/>
      <c r="F44" s="255"/>
      <c r="G44" s="255"/>
      <c r="H44" s="255"/>
      <c r="I44" s="255"/>
      <c r="J44" s="255"/>
      <c r="K44" s="255"/>
      <c r="L44" s="255"/>
      <c r="M44" s="255"/>
      <c r="N44" s="255"/>
      <c r="O44" s="255"/>
      <c r="P44" s="255"/>
      <c r="Q44" s="255"/>
      <c r="R44" s="255"/>
    </row>
    <row r="45" spans="1:18" ht="12.75" customHeight="1">
      <c r="C45" s="255"/>
      <c r="D45" s="255"/>
      <c r="E45" s="255"/>
      <c r="F45" s="255"/>
      <c r="G45" s="255"/>
      <c r="H45" s="255"/>
      <c r="I45" s="255"/>
      <c r="J45" s="255"/>
      <c r="K45" s="255"/>
      <c r="L45" s="255"/>
      <c r="M45" s="255"/>
      <c r="N45" s="255"/>
      <c r="O45" s="255"/>
      <c r="P45" s="255"/>
      <c r="Q45" s="255"/>
      <c r="R45" s="255"/>
    </row>
    <row r="46" spans="1:18" ht="12.75" customHeight="1">
      <c r="C46" s="255"/>
      <c r="D46" s="255"/>
      <c r="E46" s="255"/>
      <c r="F46" s="255"/>
      <c r="G46" s="255"/>
      <c r="H46" s="255"/>
      <c r="I46" s="255"/>
      <c r="J46" s="255"/>
      <c r="K46" s="255"/>
      <c r="L46" s="255"/>
      <c r="M46" s="255"/>
      <c r="N46" s="255"/>
      <c r="O46" s="255"/>
      <c r="P46" s="255"/>
      <c r="Q46" s="255"/>
      <c r="R46" s="255"/>
    </row>
    <row r="47" spans="1:18" ht="12.75" customHeight="1">
      <c r="C47" s="255"/>
      <c r="D47" s="255"/>
      <c r="E47" s="255"/>
      <c r="F47" s="255"/>
      <c r="G47" s="255"/>
      <c r="H47" s="255"/>
      <c r="I47" s="255"/>
      <c r="J47" s="255"/>
      <c r="K47" s="255"/>
      <c r="L47" s="255"/>
      <c r="M47" s="255"/>
      <c r="N47" s="255"/>
      <c r="O47" s="255"/>
      <c r="P47" s="255"/>
      <c r="Q47" s="255"/>
      <c r="R47" s="255"/>
    </row>
    <row r="48" spans="1:18" ht="12.75" customHeight="1">
      <c r="C48" s="255"/>
      <c r="D48" s="255"/>
      <c r="E48" s="255"/>
      <c r="F48" s="255"/>
      <c r="G48" s="255"/>
      <c r="H48" s="255"/>
      <c r="I48" s="255"/>
      <c r="J48" s="255"/>
      <c r="K48" s="255"/>
      <c r="L48" s="255"/>
      <c r="M48" s="255"/>
      <c r="N48" s="255"/>
      <c r="O48" s="255"/>
      <c r="P48" s="255"/>
      <c r="Q48" s="255"/>
      <c r="R48" s="255"/>
    </row>
    <row r="49" spans="3:18" ht="12.75" customHeight="1">
      <c r="C49" s="255"/>
      <c r="D49" s="255"/>
      <c r="E49" s="255"/>
      <c r="F49" s="255"/>
      <c r="G49" s="255"/>
      <c r="H49" s="255"/>
      <c r="I49" s="255"/>
      <c r="J49" s="255"/>
      <c r="K49" s="255"/>
      <c r="L49" s="255"/>
      <c r="M49" s="255"/>
      <c r="N49" s="255"/>
      <c r="O49" s="255"/>
      <c r="P49" s="255"/>
      <c r="Q49" s="255"/>
      <c r="R49" s="255"/>
    </row>
    <row r="50" spans="3:18" ht="12.75" customHeight="1">
      <c r="C50" s="255"/>
      <c r="D50" s="255"/>
      <c r="E50" s="255"/>
      <c r="F50" s="255"/>
      <c r="G50" s="255"/>
      <c r="H50" s="255"/>
      <c r="I50" s="255"/>
      <c r="J50" s="255"/>
      <c r="K50" s="255"/>
      <c r="L50" s="255"/>
      <c r="M50" s="255"/>
      <c r="N50" s="255"/>
      <c r="O50" s="255"/>
      <c r="P50" s="255"/>
      <c r="Q50" s="255"/>
      <c r="R50" s="255"/>
    </row>
    <row r="51" spans="3:18" ht="12.75" customHeight="1">
      <c r="C51" s="255"/>
      <c r="D51" s="255"/>
      <c r="E51" s="255"/>
      <c r="F51" s="255"/>
      <c r="G51" s="255"/>
      <c r="H51" s="255"/>
      <c r="I51" s="255"/>
      <c r="J51" s="255"/>
      <c r="K51" s="255"/>
      <c r="L51" s="255"/>
      <c r="M51" s="255"/>
      <c r="N51" s="255"/>
      <c r="O51" s="255"/>
      <c r="P51" s="255"/>
      <c r="Q51" s="255"/>
      <c r="R51" s="255"/>
    </row>
    <row r="52" spans="3:18" ht="12.75" customHeight="1">
      <c r="C52" s="255"/>
      <c r="D52" s="255"/>
      <c r="E52" s="255"/>
      <c r="F52" s="255"/>
      <c r="G52" s="255"/>
      <c r="H52" s="255"/>
      <c r="I52" s="255"/>
      <c r="J52" s="255"/>
      <c r="K52" s="255"/>
      <c r="L52" s="255"/>
      <c r="M52" s="255"/>
      <c r="N52" s="255"/>
      <c r="O52" s="255"/>
      <c r="P52" s="255"/>
      <c r="Q52" s="255"/>
      <c r="R52" s="255"/>
    </row>
    <row r="53" spans="3:18" ht="12.75" customHeight="1">
      <c r="C53" s="255"/>
      <c r="D53" s="255"/>
      <c r="E53" s="255"/>
      <c r="F53" s="255"/>
      <c r="G53" s="255"/>
      <c r="H53" s="255"/>
      <c r="I53" s="255"/>
      <c r="J53" s="255"/>
      <c r="K53" s="255"/>
      <c r="L53" s="255"/>
      <c r="M53" s="255"/>
      <c r="N53" s="255"/>
      <c r="O53" s="255"/>
      <c r="P53" s="255"/>
      <c r="Q53" s="255"/>
      <c r="R53" s="255"/>
    </row>
    <row r="54" spans="3:18" ht="12.75" customHeight="1">
      <c r="C54" s="255"/>
      <c r="D54" s="255"/>
      <c r="E54" s="255"/>
      <c r="F54" s="255"/>
      <c r="G54" s="255"/>
      <c r="H54" s="255"/>
      <c r="I54" s="255"/>
      <c r="J54" s="255"/>
      <c r="K54" s="255"/>
      <c r="L54" s="255"/>
      <c r="M54" s="255"/>
      <c r="N54" s="255"/>
      <c r="O54" s="255"/>
      <c r="P54" s="255"/>
      <c r="Q54" s="255"/>
      <c r="R54" s="255"/>
    </row>
    <row r="55" spans="3:18" ht="12.75" customHeight="1">
      <c r="C55" s="255"/>
      <c r="D55" s="255"/>
      <c r="E55" s="255"/>
      <c r="F55" s="255"/>
      <c r="G55" s="255"/>
      <c r="H55" s="255"/>
      <c r="I55" s="255"/>
      <c r="J55" s="255"/>
      <c r="K55" s="255"/>
      <c r="L55" s="255"/>
      <c r="M55" s="255"/>
      <c r="N55" s="255"/>
      <c r="O55" s="255"/>
      <c r="P55" s="255"/>
      <c r="Q55" s="255"/>
      <c r="R55" s="255"/>
    </row>
    <row r="56" spans="3:18" ht="12.75" customHeight="1">
      <c r="C56" s="255"/>
      <c r="D56" s="255"/>
      <c r="E56" s="255"/>
      <c r="F56" s="255"/>
      <c r="G56" s="255"/>
      <c r="H56" s="255"/>
      <c r="I56" s="255"/>
      <c r="J56" s="255"/>
      <c r="K56" s="255"/>
      <c r="L56" s="255"/>
      <c r="M56" s="255"/>
      <c r="N56" s="255"/>
      <c r="O56" s="255"/>
      <c r="P56" s="255"/>
      <c r="Q56" s="255"/>
      <c r="R56" s="255"/>
    </row>
    <row r="57" spans="3:18" ht="12.75" customHeight="1">
      <c r="C57" s="255"/>
      <c r="D57" s="255"/>
      <c r="E57" s="255"/>
      <c r="F57" s="255"/>
      <c r="G57" s="255"/>
      <c r="H57" s="255"/>
      <c r="I57" s="255"/>
      <c r="J57" s="255"/>
      <c r="K57" s="255"/>
      <c r="L57" s="255"/>
      <c r="M57" s="255"/>
      <c r="N57" s="255"/>
      <c r="O57" s="255"/>
      <c r="P57" s="255"/>
      <c r="Q57" s="255"/>
      <c r="R57" s="255"/>
    </row>
    <row r="58" spans="3:18" ht="12.75" customHeight="1">
      <c r="C58" s="255"/>
      <c r="D58" s="255"/>
      <c r="E58" s="255"/>
      <c r="F58" s="255"/>
      <c r="G58" s="255"/>
      <c r="H58" s="255"/>
      <c r="I58" s="255"/>
      <c r="J58" s="255"/>
      <c r="K58" s="255"/>
      <c r="L58" s="255"/>
      <c r="M58" s="255"/>
      <c r="N58" s="255"/>
      <c r="O58" s="255"/>
      <c r="P58" s="255"/>
      <c r="Q58" s="255"/>
      <c r="R58" s="255"/>
    </row>
    <row r="59" spans="3:18" ht="12.75" customHeight="1">
      <c r="C59" s="255"/>
      <c r="D59" s="255"/>
      <c r="E59" s="255"/>
      <c r="F59" s="255"/>
      <c r="G59" s="255"/>
      <c r="H59" s="255"/>
      <c r="I59" s="255"/>
      <c r="J59" s="255"/>
      <c r="K59" s="255"/>
      <c r="L59" s="255"/>
      <c r="M59" s="255"/>
      <c r="N59" s="255"/>
      <c r="O59" s="255"/>
      <c r="P59" s="255"/>
      <c r="Q59" s="255"/>
      <c r="R59" s="255"/>
    </row>
    <row r="60" spans="3:18" ht="12.75" customHeight="1">
      <c r="C60" s="255"/>
      <c r="D60" s="255"/>
      <c r="E60" s="255"/>
      <c r="F60" s="255"/>
      <c r="G60" s="255"/>
      <c r="H60" s="255"/>
      <c r="I60" s="255"/>
      <c r="J60" s="255"/>
      <c r="K60" s="255"/>
      <c r="L60" s="255"/>
      <c r="M60" s="255"/>
      <c r="N60" s="255"/>
      <c r="O60" s="255"/>
      <c r="P60" s="255"/>
      <c r="Q60" s="255"/>
      <c r="R60" s="255"/>
    </row>
    <row r="61" spans="3:18" ht="12.75" customHeight="1">
      <c r="C61" s="255"/>
      <c r="D61" s="255"/>
      <c r="E61" s="255"/>
      <c r="F61" s="255"/>
      <c r="G61" s="255"/>
      <c r="H61" s="255"/>
      <c r="I61" s="255"/>
      <c r="J61" s="255"/>
      <c r="K61" s="255"/>
      <c r="L61" s="255"/>
      <c r="M61" s="255"/>
      <c r="N61" s="255"/>
      <c r="O61" s="255"/>
      <c r="P61" s="255"/>
      <c r="Q61" s="255"/>
      <c r="R61" s="255"/>
    </row>
    <row r="62" spans="3:18" ht="12.75" customHeight="1">
      <c r="C62" s="255"/>
      <c r="D62" s="255"/>
      <c r="E62" s="255"/>
      <c r="F62" s="255"/>
      <c r="G62" s="255"/>
      <c r="H62" s="255"/>
      <c r="I62" s="255"/>
      <c r="J62" s="255"/>
      <c r="K62" s="255"/>
      <c r="L62" s="255"/>
      <c r="M62" s="255"/>
      <c r="N62" s="255"/>
      <c r="O62" s="255"/>
      <c r="P62" s="255"/>
      <c r="Q62" s="255"/>
      <c r="R62" s="255"/>
    </row>
    <row r="63" spans="3:18" ht="12.75" customHeight="1">
      <c r="C63" s="255"/>
      <c r="D63" s="255"/>
      <c r="E63" s="255"/>
      <c r="F63" s="255"/>
      <c r="G63" s="255"/>
      <c r="H63" s="255"/>
      <c r="I63" s="255"/>
      <c r="J63" s="255"/>
      <c r="K63" s="255"/>
      <c r="L63" s="255"/>
      <c r="M63" s="255"/>
      <c r="N63" s="255"/>
      <c r="O63" s="255"/>
      <c r="P63" s="255"/>
      <c r="Q63" s="255"/>
      <c r="R63" s="255"/>
    </row>
    <row r="64" spans="3:18" ht="12.75" customHeight="1">
      <c r="C64" s="255"/>
      <c r="D64" s="255"/>
      <c r="E64" s="255"/>
      <c r="F64" s="255"/>
      <c r="G64" s="255"/>
      <c r="H64" s="255"/>
      <c r="I64" s="255"/>
      <c r="J64" s="255"/>
      <c r="K64" s="255"/>
      <c r="L64" s="255"/>
      <c r="M64" s="255"/>
      <c r="N64" s="255"/>
      <c r="O64" s="255"/>
      <c r="P64" s="255"/>
      <c r="Q64" s="255"/>
      <c r="R64" s="255"/>
    </row>
    <row r="65" spans="3:18" ht="12.75" customHeight="1">
      <c r="C65" s="255"/>
      <c r="D65" s="255"/>
      <c r="E65" s="255"/>
      <c r="F65" s="255"/>
      <c r="G65" s="255"/>
      <c r="H65" s="255"/>
      <c r="I65" s="255"/>
      <c r="J65" s="255"/>
      <c r="K65" s="255"/>
      <c r="L65" s="255"/>
      <c r="M65" s="255"/>
      <c r="N65" s="255"/>
      <c r="O65" s="255"/>
      <c r="P65" s="255"/>
      <c r="Q65" s="255"/>
      <c r="R65" s="255"/>
    </row>
    <row r="66" spans="3:18" ht="12.75" customHeight="1">
      <c r="C66" s="255"/>
      <c r="D66" s="255"/>
      <c r="E66" s="255"/>
      <c r="F66" s="255"/>
      <c r="G66" s="255"/>
      <c r="H66" s="255"/>
      <c r="I66" s="255"/>
      <c r="J66" s="255"/>
      <c r="K66" s="255"/>
      <c r="L66" s="255"/>
      <c r="M66" s="255"/>
      <c r="N66" s="255"/>
      <c r="O66" s="255"/>
      <c r="P66" s="255"/>
      <c r="Q66" s="255"/>
      <c r="R66" s="255"/>
    </row>
    <row r="67" spans="3:18" ht="12.75" customHeight="1">
      <c r="C67" s="255"/>
      <c r="D67" s="255"/>
      <c r="E67" s="255"/>
      <c r="F67" s="255"/>
      <c r="G67" s="255"/>
      <c r="H67" s="255"/>
      <c r="I67" s="255"/>
      <c r="J67" s="255"/>
      <c r="K67" s="255"/>
      <c r="L67" s="255"/>
      <c r="M67" s="255"/>
      <c r="N67" s="255"/>
      <c r="O67" s="255"/>
      <c r="P67" s="255"/>
      <c r="Q67" s="255"/>
      <c r="R67" s="255"/>
    </row>
    <row r="68" spans="3:18" ht="12.75" customHeight="1">
      <c r="C68" s="255"/>
      <c r="D68" s="255"/>
      <c r="E68" s="255"/>
      <c r="F68" s="255"/>
      <c r="G68" s="255"/>
      <c r="H68" s="255"/>
      <c r="I68" s="255"/>
      <c r="J68" s="255"/>
      <c r="K68" s="255"/>
      <c r="L68" s="255"/>
      <c r="M68" s="255"/>
      <c r="N68" s="255"/>
      <c r="O68" s="255"/>
      <c r="P68" s="255"/>
      <c r="Q68" s="255"/>
      <c r="R68" s="255"/>
    </row>
    <row r="69" spans="3:18" ht="12.75" customHeight="1">
      <c r="C69" s="255"/>
      <c r="D69" s="255"/>
      <c r="E69" s="255"/>
      <c r="F69" s="255"/>
      <c r="G69" s="255"/>
      <c r="H69" s="255"/>
      <c r="I69" s="255"/>
      <c r="J69" s="255"/>
      <c r="K69" s="255"/>
      <c r="L69" s="255"/>
      <c r="M69" s="255"/>
      <c r="N69" s="255"/>
      <c r="O69" s="255"/>
      <c r="P69" s="255"/>
      <c r="Q69" s="255"/>
      <c r="R69" s="255"/>
    </row>
    <row r="70" spans="3:18" ht="12.75" customHeight="1">
      <c r="C70" s="255"/>
      <c r="D70" s="255"/>
      <c r="E70" s="255"/>
      <c r="F70" s="255"/>
      <c r="G70" s="255"/>
      <c r="H70" s="255"/>
      <c r="I70" s="255"/>
      <c r="J70" s="255"/>
      <c r="K70" s="255"/>
      <c r="L70" s="255"/>
      <c r="M70" s="255"/>
      <c r="N70" s="255"/>
      <c r="O70" s="255"/>
      <c r="P70" s="255"/>
      <c r="Q70" s="255"/>
      <c r="R70" s="255"/>
    </row>
    <row r="71" spans="3:18" ht="12.75" customHeight="1">
      <c r="C71" s="255"/>
      <c r="D71" s="255"/>
      <c r="E71" s="255"/>
      <c r="F71" s="255"/>
      <c r="G71" s="255"/>
      <c r="H71" s="255"/>
      <c r="I71" s="255"/>
      <c r="J71" s="255"/>
      <c r="K71" s="255"/>
      <c r="L71" s="255"/>
      <c r="M71" s="255"/>
      <c r="N71" s="255"/>
      <c r="O71" s="255"/>
      <c r="P71" s="255"/>
      <c r="Q71" s="255"/>
      <c r="R71" s="255"/>
    </row>
    <row r="72" spans="3:18" ht="12.75" customHeight="1">
      <c r="C72" s="255"/>
      <c r="D72" s="255"/>
      <c r="E72" s="255"/>
      <c r="F72" s="255"/>
      <c r="G72" s="255"/>
      <c r="H72" s="255"/>
      <c r="I72" s="255"/>
      <c r="J72" s="255"/>
      <c r="K72" s="255"/>
      <c r="L72" s="255"/>
      <c r="M72" s="255"/>
      <c r="N72" s="255"/>
      <c r="O72" s="255"/>
      <c r="P72" s="255"/>
      <c r="Q72" s="255"/>
      <c r="R72" s="255"/>
    </row>
    <row r="73" spans="3:18" ht="12.75" customHeight="1">
      <c r="C73" s="255"/>
      <c r="D73" s="255"/>
      <c r="E73" s="255"/>
      <c r="F73" s="255"/>
      <c r="G73" s="255"/>
      <c r="H73" s="255"/>
      <c r="I73" s="255"/>
      <c r="J73" s="255"/>
      <c r="K73" s="255"/>
      <c r="L73" s="255"/>
      <c r="M73" s="255"/>
      <c r="N73" s="255"/>
      <c r="O73" s="255"/>
      <c r="P73" s="255"/>
      <c r="Q73" s="255"/>
      <c r="R73" s="255"/>
    </row>
    <row r="74" spans="3:18" ht="12.75" customHeight="1">
      <c r="C74" s="255"/>
      <c r="D74" s="255"/>
      <c r="E74" s="255"/>
      <c r="F74" s="255"/>
      <c r="G74" s="255"/>
      <c r="H74" s="255"/>
      <c r="I74" s="255"/>
      <c r="J74" s="255"/>
      <c r="K74" s="255"/>
      <c r="L74" s="255"/>
      <c r="M74" s="255"/>
      <c r="N74" s="255"/>
      <c r="O74" s="255"/>
      <c r="P74" s="255"/>
      <c r="Q74" s="255"/>
      <c r="R74" s="255"/>
    </row>
    <row r="75" spans="3:18" ht="12.75" customHeight="1">
      <c r="C75" s="255"/>
      <c r="D75" s="255"/>
      <c r="E75" s="255"/>
      <c r="F75" s="255"/>
      <c r="G75" s="255"/>
      <c r="H75" s="255"/>
      <c r="I75" s="255"/>
      <c r="J75" s="255"/>
      <c r="K75" s="255"/>
      <c r="L75" s="255"/>
      <c r="M75" s="255"/>
      <c r="N75" s="255"/>
      <c r="O75" s="255"/>
      <c r="P75" s="255"/>
      <c r="Q75" s="255"/>
      <c r="R75" s="255"/>
    </row>
    <row r="76" spans="3:18" ht="12.75" customHeight="1">
      <c r="C76" s="255"/>
      <c r="D76" s="255"/>
      <c r="E76" s="255"/>
      <c r="F76" s="255"/>
      <c r="G76" s="255"/>
      <c r="H76" s="255"/>
      <c r="I76" s="255"/>
      <c r="J76" s="255"/>
      <c r="K76" s="255"/>
      <c r="L76" s="255"/>
      <c r="M76" s="255"/>
      <c r="N76" s="255"/>
      <c r="O76" s="255"/>
      <c r="P76" s="255"/>
      <c r="Q76" s="255"/>
      <c r="R76" s="255"/>
    </row>
    <row r="77" spans="3:18" ht="12.75" customHeight="1">
      <c r="C77" s="255"/>
      <c r="D77" s="255"/>
      <c r="E77" s="255"/>
      <c r="F77" s="255"/>
      <c r="G77" s="255"/>
      <c r="H77" s="255"/>
      <c r="I77" s="255"/>
      <c r="J77" s="255"/>
      <c r="K77" s="255"/>
      <c r="L77" s="255"/>
      <c r="M77" s="255"/>
      <c r="N77" s="255"/>
      <c r="O77" s="255"/>
      <c r="P77" s="255"/>
      <c r="Q77" s="255"/>
      <c r="R77" s="255"/>
    </row>
    <row r="78" spans="3:18" ht="12.75" customHeight="1">
      <c r="C78" s="255"/>
      <c r="D78" s="255"/>
      <c r="E78" s="255"/>
      <c r="F78" s="255"/>
      <c r="G78" s="255"/>
      <c r="H78" s="255"/>
      <c r="I78" s="255"/>
      <c r="J78" s="255"/>
      <c r="K78" s="255"/>
      <c r="L78" s="255"/>
      <c r="M78" s="255"/>
      <c r="N78" s="255"/>
      <c r="O78" s="255"/>
      <c r="P78" s="255"/>
      <c r="Q78" s="255"/>
      <c r="R78" s="255"/>
    </row>
    <row r="79" spans="3:18" ht="12.75" customHeight="1">
      <c r="C79" s="255"/>
      <c r="D79" s="255"/>
      <c r="E79" s="255"/>
      <c r="F79" s="255"/>
      <c r="G79" s="255"/>
      <c r="H79" s="255"/>
      <c r="I79" s="255"/>
      <c r="J79" s="255"/>
      <c r="K79" s="255"/>
      <c r="L79" s="255"/>
      <c r="M79" s="255"/>
      <c r="N79" s="255"/>
      <c r="O79" s="255"/>
      <c r="P79" s="255"/>
      <c r="Q79" s="255"/>
      <c r="R79" s="255"/>
    </row>
    <row r="80" spans="3:18" ht="12.75" customHeight="1">
      <c r="C80" s="255"/>
      <c r="D80" s="255"/>
      <c r="E80" s="255"/>
      <c r="F80" s="255"/>
      <c r="G80" s="255"/>
      <c r="H80" s="255"/>
      <c r="I80" s="255"/>
      <c r="J80" s="255"/>
      <c r="K80" s="255"/>
      <c r="L80" s="255"/>
      <c r="M80" s="255"/>
      <c r="N80" s="255"/>
      <c r="O80" s="255"/>
      <c r="P80" s="255"/>
      <c r="Q80" s="255"/>
      <c r="R80" s="255"/>
    </row>
    <row r="81" spans="3:18" ht="12.75" customHeight="1">
      <c r="C81" s="255"/>
      <c r="D81" s="255"/>
      <c r="E81" s="255"/>
      <c r="F81" s="255"/>
      <c r="G81" s="255"/>
      <c r="H81" s="255"/>
      <c r="I81" s="255"/>
      <c r="J81" s="255"/>
      <c r="K81" s="255"/>
      <c r="L81" s="255"/>
      <c r="M81" s="255"/>
      <c r="N81" s="255"/>
      <c r="O81" s="255"/>
      <c r="P81" s="255"/>
      <c r="Q81" s="255"/>
      <c r="R81" s="255"/>
    </row>
    <row r="82" spans="3:18" ht="12.75" customHeight="1">
      <c r="C82" s="255"/>
      <c r="D82" s="255"/>
      <c r="E82" s="255"/>
      <c r="F82" s="255"/>
      <c r="G82" s="255"/>
      <c r="H82" s="255"/>
      <c r="I82" s="255"/>
      <c r="J82" s="255"/>
      <c r="K82" s="255"/>
      <c r="L82" s="255"/>
      <c r="M82" s="255"/>
      <c r="N82" s="255"/>
      <c r="O82" s="255"/>
      <c r="P82" s="255"/>
      <c r="Q82" s="255"/>
      <c r="R82" s="255"/>
    </row>
    <row r="83" spans="3:18" ht="12.75" customHeight="1">
      <c r="C83" s="255"/>
      <c r="D83" s="255"/>
      <c r="E83" s="255"/>
      <c r="F83" s="255"/>
      <c r="G83" s="255"/>
      <c r="H83" s="255"/>
      <c r="I83" s="255"/>
      <c r="J83" s="255"/>
      <c r="K83" s="255"/>
      <c r="L83" s="255"/>
      <c r="M83" s="255"/>
      <c r="N83" s="255"/>
      <c r="O83" s="255"/>
      <c r="P83" s="255"/>
      <c r="Q83" s="255"/>
      <c r="R83" s="255"/>
    </row>
    <row r="84" spans="3:18" ht="12.75" customHeight="1">
      <c r="C84" s="255"/>
      <c r="D84" s="255"/>
      <c r="E84" s="255"/>
      <c r="F84" s="255"/>
      <c r="G84" s="255"/>
      <c r="H84" s="255"/>
      <c r="I84" s="255"/>
      <c r="J84" s="255"/>
      <c r="K84" s="255"/>
      <c r="L84" s="255"/>
      <c r="M84" s="255"/>
      <c r="N84" s="255"/>
      <c r="O84" s="255"/>
      <c r="P84" s="255"/>
      <c r="Q84" s="255"/>
      <c r="R84" s="255"/>
    </row>
    <row r="85" spans="3:18" ht="12.75" customHeight="1">
      <c r="C85" s="255"/>
      <c r="D85" s="255"/>
      <c r="E85" s="255"/>
      <c r="F85" s="255"/>
      <c r="G85" s="255"/>
      <c r="H85" s="255"/>
      <c r="I85" s="255"/>
      <c r="J85" s="255"/>
      <c r="K85" s="255"/>
      <c r="L85" s="255"/>
      <c r="M85" s="255"/>
      <c r="N85" s="255"/>
      <c r="O85" s="255"/>
      <c r="P85" s="255"/>
      <c r="Q85" s="255"/>
      <c r="R85" s="255"/>
    </row>
    <row r="86" spans="3:18" ht="12.75" customHeight="1">
      <c r="C86" s="255"/>
      <c r="D86" s="255"/>
      <c r="E86" s="255"/>
      <c r="F86" s="255"/>
      <c r="G86" s="255"/>
      <c r="H86" s="255"/>
      <c r="I86" s="255"/>
      <c r="J86" s="255"/>
      <c r="K86" s="255"/>
      <c r="L86" s="255"/>
      <c r="M86" s="255"/>
      <c r="N86" s="255"/>
      <c r="O86" s="255"/>
      <c r="P86" s="255"/>
      <c r="Q86" s="255"/>
      <c r="R86" s="255"/>
    </row>
    <row r="87" spans="3:18" ht="12.75" customHeight="1">
      <c r="C87" s="255"/>
      <c r="D87" s="255"/>
      <c r="E87" s="255"/>
      <c r="F87" s="255"/>
      <c r="G87" s="255"/>
      <c r="H87" s="255"/>
      <c r="I87" s="255"/>
      <c r="J87" s="255"/>
      <c r="K87" s="255"/>
      <c r="L87" s="255"/>
      <c r="M87" s="255"/>
      <c r="N87" s="255"/>
      <c r="O87" s="255"/>
      <c r="P87" s="255"/>
      <c r="Q87" s="255"/>
      <c r="R87" s="255"/>
    </row>
    <row r="88" spans="3:18" ht="12.75" customHeight="1">
      <c r="C88" s="255"/>
      <c r="D88" s="255"/>
      <c r="E88" s="255"/>
      <c r="F88" s="255"/>
      <c r="G88" s="255"/>
      <c r="H88" s="255"/>
      <c r="I88" s="255"/>
      <c r="J88" s="255"/>
      <c r="K88" s="255"/>
      <c r="L88" s="255"/>
      <c r="M88" s="255"/>
      <c r="N88" s="255"/>
      <c r="O88" s="255"/>
      <c r="P88" s="255"/>
      <c r="Q88" s="255"/>
      <c r="R88" s="255"/>
    </row>
    <row r="89" spans="3:18" ht="12.75" customHeight="1">
      <c r="C89" s="255"/>
      <c r="D89" s="255"/>
      <c r="E89" s="255"/>
      <c r="F89" s="255"/>
      <c r="G89" s="255"/>
      <c r="H89" s="255"/>
      <c r="I89" s="255"/>
      <c r="J89" s="255"/>
      <c r="K89" s="255"/>
      <c r="L89" s="255"/>
      <c r="M89" s="255"/>
      <c r="N89" s="255"/>
      <c r="O89" s="255"/>
      <c r="P89" s="255"/>
      <c r="Q89" s="255"/>
      <c r="R89" s="255"/>
    </row>
    <row r="90" spans="3:18" ht="12.75" customHeight="1">
      <c r="C90" s="255"/>
      <c r="D90" s="255"/>
      <c r="E90" s="255"/>
      <c r="F90" s="255"/>
      <c r="G90" s="255"/>
      <c r="H90" s="255"/>
      <c r="I90" s="255"/>
      <c r="J90" s="255"/>
      <c r="K90" s="255"/>
      <c r="L90" s="255"/>
      <c r="M90" s="255"/>
      <c r="N90" s="255"/>
      <c r="O90" s="255"/>
      <c r="P90" s="255"/>
      <c r="Q90" s="255"/>
      <c r="R90" s="255"/>
    </row>
    <row r="91" spans="3:18" ht="12.75" customHeight="1">
      <c r="C91" s="255"/>
      <c r="D91" s="255"/>
      <c r="E91" s="255"/>
      <c r="F91" s="255"/>
      <c r="G91" s="255"/>
      <c r="H91" s="255"/>
      <c r="I91" s="255"/>
      <c r="J91" s="255"/>
      <c r="K91" s="255"/>
      <c r="L91" s="255"/>
      <c r="M91" s="255"/>
      <c r="N91" s="255"/>
      <c r="O91" s="255"/>
      <c r="P91" s="255"/>
      <c r="Q91" s="255"/>
      <c r="R91" s="255"/>
    </row>
    <row r="92" spans="3:18" ht="12.75" customHeight="1">
      <c r="C92" s="255"/>
      <c r="D92" s="255"/>
      <c r="E92" s="255"/>
      <c r="F92" s="255"/>
      <c r="G92" s="255"/>
      <c r="H92" s="255"/>
      <c r="I92" s="255"/>
      <c r="J92" s="255"/>
      <c r="K92" s="255"/>
      <c r="L92" s="255"/>
      <c r="M92" s="255"/>
      <c r="N92" s="255"/>
      <c r="O92" s="255"/>
      <c r="P92" s="255"/>
      <c r="Q92" s="255"/>
      <c r="R92" s="255"/>
    </row>
    <row r="93" spans="3:18" ht="12.75" customHeight="1">
      <c r="C93" s="255"/>
      <c r="D93" s="255"/>
      <c r="E93" s="255"/>
      <c r="F93" s="255"/>
      <c r="G93" s="255"/>
      <c r="H93" s="255"/>
      <c r="I93" s="255"/>
      <c r="J93" s="255"/>
      <c r="K93" s="255"/>
      <c r="L93" s="255"/>
      <c r="M93" s="255"/>
      <c r="N93" s="255"/>
      <c r="O93" s="255"/>
      <c r="P93" s="255"/>
      <c r="Q93" s="255"/>
      <c r="R93" s="255"/>
    </row>
    <row r="94" spans="3:18" ht="12.75" customHeight="1">
      <c r="C94" s="255"/>
      <c r="D94" s="255"/>
      <c r="E94" s="255"/>
      <c r="F94" s="255"/>
      <c r="G94" s="255"/>
      <c r="H94" s="255"/>
      <c r="I94" s="255"/>
      <c r="J94" s="255"/>
      <c r="K94" s="255"/>
      <c r="L94" s="255"/>
      <c r="M94" s="255"/>
      <c r="N94" s="255"/>
      <c r="O94" s="255"/>
      <c r="P94" s="255"/>
      <c r="Q94" s="255"/>
      <c r="R94" s="255"/>
    </row>
    <row r="95" spans="3:18" ht="12.75" customHeight="1">
      <c r="C95" s="255"/>
      <c r="D95" s="255"/>
      <c r="E95" s="255"/>
      <c r="F95" s="255"/>
      <c r="G95" s="255"/>
      <c r="H95" s="255"/>
      <c r="I95" s="255"/>
      <c r="J95" s="255"/>
      <c r="K95" s="255"/>
      <c r="L95" s="255"/>
      <c r="M95" s="255"/>
      <c r="N95" s="255"/>
      <c r="O95" s="255"/>
      <c r="P95" s="255"/>
      <c r="Q95" s="255"/>
      <c r="R95" s="255"/>
    </row>
    <row r="96" spans="3:18" ht="12.75" customHeight="1">
      <c r="C96" s="255"/>
      <c r="D96" s="255"/>
      <c r="E96" s="255"/>
      <c r="F96" s="255"/>
      <c r="G96" s="255"/>
      <c r="H96" s="255"/>
      <c r="I96" s="255"/>
      <c r="J96" s="255"/>
      <c r="K96" s="255"/>
      <c r="L96" s="255"/>
      <c r="M96" s="255"/>
      <c r="N96" s="255"/>
      <c r="O96" s="255"/>
      <c r="P96" s="255"/>
      <c r="Q96" s="255"/>
      <c r="R96" s="255"/>
    </row>
    <row r="97" spans="3:18" ht="12.75" customHeight="1">
      <c r="C97" s="255"/>
      <c r="D97" s="255"/>
      <c r="E97" s="255"/>
      <c r="F97" s="255"/>
      <c r="G97" s="255"/>
      <c r="H97" s="255"/>
      <c r="I97" s="255"/>
      <c r="J97" s="255"/>
      <c r="K97" s="255"/>
      <c r="L97" s="255"/>
      <c r="M97" s="255"/>
      <c r="N97" s="255"/>
      <c r="O97" s="255"/>
      <c r="P97" s="255"/>
      <c r="Q97" s="255"/>
      <c r="R97" s="255"/>
    </row>
    <row r="98" spans="3:18" ht="12.75" customHeight="1">
      <c r="C98" s="255"/>
      <c r="D98" s="255"/>
      <c r="E98" s="255"/>
      <c r="F98" s="255"/>
      <c r="G98" s="255"/>
      <c r="H98" s="255"/>
      <c r="I98" s="255"/>
      <c r="J98" s="255"/>
      <c r="K98" s="255"/>
      <c r="L98" s="255"/>
      <c r="M98" s="255"/>
      <c r="N98" s="255"/>
      <c r="O98" s="255"/>
      <c r="P98" s="255"/>
      <c r="Q98" s="255"/>
      <c r="R98" s="255"/>
    </row>
    <row r="99" spans="3:18" ht="12.75" customHeight="1">
      <c r="C99" s="255"/>
      <c r="D99" s="255"/>
      <c r="E99" s="255"/>
      <c r="F99" s="255"/>
      <c r="G99" s="255"/>
      <c r="H99" s="255"/>
      <c r="I99" s="255"/>
      <c r="J99" s="255"/>
      <c r="K99" s="255"/>
      <c r="L99" s="255"/>
      <c r="M99" s="255"/>
      <c r="N99" s="255"/>
      <c r="O99" s="255"/>
      <c r="P99" s="255"/>
      <c r="Q99" s="255"/>
      <c r="R99" s="255"/>
    </row>
    <row r="100" spans="3:18" ht="12.75" customHeight="1">
      <c r="C100" s="255"/>
      <c r="D100" s="255"/>
      <c r="E100" s="255"/>
      <c r="F100" s="255"/>
      <c r="G100" s="255"/>
      <c r="H100" s="255"/>
      <c r="I100" s="255"/>
      <c r="J100" s="255"/>
      <c r="K100" s="255"/>
      <c r="L100" s="255"/>
      <c r="M100" s="255"/>
      <c r="N100" s="255"/>
      <c r="O100" s="255"/>
      <c r="P100" s="255"/>
      <c r="Q100" s="255"/>
      <c r="R100" s="255"/>
    </row>
    <row r="101" spans="3:18" ht="12.75" customHeight="1">
      <c r="C101" s="255"/>
      <c r="D101" s="255"/>
      <c r="E101" s="255"/>
      <c r="F101" s="255"/>
      <c r="G101" s="255"/>
      <c r="H101" s="255"/>
      <c r="I101" s="255"/>
      <c r="J101" s="255"/>
      <c r="K101" s="255"/>
      <c r="L101" s="255"/>
      <c r="M101" s="255"/>
      <c r="N101" s="255"/>
      <c r="O101" s="255"/>
      <c r="P101" s="255"/>
      <c r="Q101" s="255"/>
      <c r="R101" s="255"/>
    </row>
    <row r="102" spans="3:18" ht="12.75" customHeight="1">
      <c r="C102" s="255"/>
      <c r="D102" s="255"/>
      <c r="E102" s="255"/>
      <c r="F102" s="255"/>
      <c r="G102" s="255"/>
      <c r="H102" s="255"/>
      <c r="I102" s="255"/>
      <c r="J102" s="255"/>
      <c r="K102" s="255"/>
      <c r="L102" s="255"/>
      <c r="M102" s="255"/>
      <c r="N102" s="255"/>
      <c r="O102" s="255"/>
      <c r="P102" s="255"/>
      <c r="Q102" s="255"/>
      <c r="R102" s="255"/>
    </row>
    <row r="103" spans="3:18" ht="12.75" customHeight="1">
      <c r="C103" s="255"/>
      <c r="D103" s="255"/>
      <c r="E103" s="255"/>
      <c r="F103" s="255"/>
      <c r="G103" s="255"/>
      <c r="H103" s="255"/>
      <c r="I103" s="255"/>
      <c r="J103" s="255"/>
      <c r="K103" s="255"/>
      <c r="L103" s="255"/>
      <c r="M103" s="255"/>
      <c r="N103" s="255"/>
      <c r="O103" s="255"/>
      <c r="P103" s="255"/>
      <c r="Q103" s="255"/>
      <c r="R103" s="255"/>
    </row>
    <row r="104" spans="3:18" ht="12.75" customHeight="1">
      <c r="C104" s="255"/>
      <c r="D104" s="255"/>
      <c r="E104" s="255"/>
      <c r="F104" s="255"/>
      <c r="G104" s="255"/>
      <c r="H104" s="255"/>
      <c r="I104" s="255"/>
      <c r="J104" s="255"/>
      <c r="K104" s="255"/>
      <c r="L104" s="255"/>
      <c r="M104" s="255"/>
      <c r="N104" s="255"/>
      <c r="O104" s="255"/>
      <c r="P104" s="255"/>
      <c r="Q104" s="255"/>
      <c r="R104" s="255"/>
    </row>
    <row r="105" spans="3:18" ht="12.75" customHeight="1">
      <c r="C105" s="255"/>
      <c r="D105" s="255"/>
      <c r="E105" s="255"/>
      <c r="F105" s="255"/>
      <c r="G105" s="255"/>
      <c r="H105" s="255"/>
      <c r="I105" s="255"/>
      <c r="J105" s="255"/>
      <c r="K105" s="255"/>
      <c r="L105" s="255"/>
      <c r="M105" s="255"/>
      <c r="N105" s="255"/>
      <c r="O105" s="255"/>
      <c r="P105" s="255"/>
      <c r="Q105" s="255"/>
      <c r="R105" s="255"/>
    </row>
    <row r="106" spans="3:18" ht="12.75" customHeight="1">
      <c r="C106" s="255"/>
      <c r="D106" s="255"/>
      <c r="E106" s="255"/>
      <c r="F106" s="255"/>
      <c r="G106" s="255"/>
      <c r="H106" s="255"/>
      <c r="I106" s="255"/>
      <c r="J106" s="255"/>
      <c r="K106" s="255"/>
      <c r="L106" s="255"/>
      <c r="M106" s="255"/>
      <c r="N106" s="255"/>
      <c r="O106" s="255"/>
      <c r="P106" s="255"/>
      <c r="Q106" s="255"/>
      <c r="R106" s="255"/>
    </row>
    <row r="107" spans="3:18" ht="12.75" customHeight="1">
      <c r="C107" s="255"/>
      <c r="D107" s="255"/>
      <c r="E107" s="255"/>
      <c r="F107" s="255"/>
      <c r="G107" s="255"/>
      <c r="H107" s="255"/>
      <c r="I107" s="255"/>
      <c r="J107" s="255"/>
      <c r="K107" s="255"/>
      <c r="L107" s="255"/>
      <c r="M107" s="255"/>
      <c r="N107" s="255"/>
      <c r="O107" s="255"/>
      <c r="P107" s="255"/>
      <c r="Q107" s="255"/>
      <c r="R107" s="255"/>
    </row>
    <row r="108" spans="3:18" ht="12.75" customHeight="1">
      <c r="C108" s="255"/>
      <c r="D108" s="255"/>
      <c r="E108" s="255"/>
      <c r="F108" s="255"/>
      <c r="G108" s="255"/>
      <c r="H108" s="255"/>
      <c r="I108" s="255"/>
      <c r="J108" s="255"/>
      <c r="K108" s="255"/>
      <c r="L108" s="255"/>
      <c r="M108" s="255"/>
      <c r="N108" s="255"/>
      <c r="O108" s="255"/>
      <c r="P108" s="255"/>
      <c r="Q108" s="255"/>
      <c r="R108" s="255"/>
    </row>
    <row r="109" spans="3:18" ht="12.75" customHeight="1">
      <c r="C109" s="255"/>
      <c r="D109" s="255"/>
      <c r="E109" s="255"/>
      <c r="F109" s="255"/>
      <c r="G109" s="255"/>
      <c r="H109" s="255"/>
      <c r="I109" s="255"/>
      <c r="J109" s="255"/>
      <c r="K109" s="255"/>
      <c r="L109" s="255"/>
      <c r="M109" s="255"/>
      <c r="N109" s="255"/>
      <c r="O109" s="255"/>
      <c r="P109" s="255"/>
      <c r="Q109" s="255"/>
      <c r="R109" s="255"/>
    </row>
    <row r="110" spans="3:18" ht="12.75" customHeight="1">
      <c r="C110" s="255"/>
      <c r="D110" s="255"/>
      <c r="E110" s="255"/>
      <c r="F110" s="255"/>
      <c r="G110" s="255"/>
      <c r="H110" s="255"/>
      <c r="I110" s="255"/>
      <c r="J110" s="255"/>
      <c r="K110" s="255"/>
      <c r="L110" s="255"/>
      <c r="M110" s="255"/>
      <c r="N110" s="255"/>
      <c r="O110" s="255"/>
      <c r="P110" s="255"/>
      <c r="Q110" s="255"/>
      <c r="R110" s="255"/>
    </row>
    <row r="111" spans="3:18" ht="12.75" customHeight="1">
      <c r="C111" s="255"/>
      <c r="D111" s="255"/>
      <c r="E111" s="255"/>
      <c r="F111" s="255"/>
      <c r="G111" s="255"/>
      <c r="H111" s="255"/>
      <c r="I111" s="255"/>
      <c r="J111" s="255"/>
      <c r="K111" s="255"/>
      <c r="L111" s="255"/>
      <c r="M111" s="255"/>
      <c r="N111" s="255"/>
      <c r="O111" s="255"/>
      <c r="P111" s="255"/>
      <c r="Q111" s="255"/>
      <c r="R111" s="255"/>
    </row>
    <row r="112" spans="3:18" ht="12.75" customHeight="1">
      <c r="C112" s="255"/>
      <c r="D112" s="255"/>
      <c r="E112" s="255"/>
      <c r="F112" s="255"/>
      <c r="G112" s="255"/>
      <c r="H112" s="255"/>
      <c r="I112" s="255"/>
      <c r="J112" s="255"/>
      <c r="K112" s="255"/>
      <c r="L112" s="255"/>
      <c r="M112" s="255"/>
      <c r="N112" s="255"/>
      <c r="O112" s="255"/>
      <c r="P112" s="255"/>
      <c r="Q112" s="255"/>
      <c r="R112" s="255"/>
    </row>
    <row r="113" spans="3:18" ht="12.75" customHeight="1">
      <c r="C113" s="255"/>
      <c r="D113" s="255"/>
      <c r="E113" s="255"/>
      <c r="F113" s="255"/>
      <c r="G113" s="255"/>
      <c r="H113" s="255"/>
      <c r="I113" s="255"/>
      <c r="J113" s="255"/>
      <c r="K113" s="255"/>
      <c r="L113" s="255"/>
      <c r="M113" s="255"/>
      <c r="N113" s="255"/>
      <c r="O113" s="255"/>
      <c r="P113" s="255"/>
      <c r="Q113" s="255"/>
      <c r="R113" s="255"/>
    </row>
    <row r="114" spans="3:18" ht="12.75" customHeight="1">
      <c r="C114" s="255"/>
      <c r="D114" s="255"/>
      <c r="E114" s="255"/>
      <c r="F114" s="255"/>
      <c r="G114" s="255"/>
      <c r="H114" s="255"/>
      <c r="I114" s="255"/>
      <c r="J114" s="255"/>
      <c r="K114" s="255"/>
      <c r="L114" s="255"/>
      <c r="M114" s="255"/>
      <c r="N114" s="255"/>
      <c r="O114" s="255"/>
      <c r="P114" s="255"/>
      <c r="Q114" s="255"/>
      <c r="R114" s="255"/>
    </row>
    <row r="115" spans="3:18" ht="12.75" customHeight="1">
      <c r="C115" s="255"/>
      <c r="D115" s="255"/>
      <c r="E115" s="255"/>
      <c r="F115" s="255"/>
      <c r="G115" s="255"/>
      <c r="H115" s="255"/>
      <c r="I115" s="255"/>
      <c r="J115" s="255"/>
      <c r="K115" s="255"/>
      <c r="L115" s="255"/>
      <c r="M115" s="255"/>
      <c r="N115" s="255"/>
      <c r="O115" s="255"/>
      <c r="P115" s="255"/>
      <c r="Q115" s="255"/>
      <c r="R115" s="255"/>
    </row>
    <row r="116" spans="3:18" ht="12.75" customHeight="1">
      <c r="C116" s="255"/>
      <c r="D116" s="255"/>
      <c r="E116" s="255"/>
      <c r="F116" s="255"/>
      <c r="G116" s="255"/>
      <c r="H116" s="255"/>
      <c r="I116" s="255"/>
      <c r="J116" s="255"/>
      <c r="K116" s="255"/>
      <c r="L116" s="255"/>
      <c r="M116" s="255"/>
      <c r="N116" s="255"/>
      <c r="O116" s="255"/>
      <c r="P116" s="255"/>
      <c r="Q116" s="255"/>
      <c r="R116" s="255"/>
    </row>
    <row r="117" spans="3:18" ht="12.75" customHeight="1">
      <c r="C117" s="255"/>
      <c r="D117" s="255"/>
      <c r="E117" s="255"/>
      <c r="F117" s="255"/>
      <c r="G117" s="255"/>
      <c r="H117" s="255"/>
      <c r="I117" s="255"/>
      <c r="J117" s="255"/>
      <c r="K117" s="255"/>
      <c r="L117" s="255"/>
      <c r="M117" s="255"/>
      <c r="N117" s="255"/>
      <c r="O117" s="255"/>
      <c r="P117" s="255"/>
      <c r="Q117" s="255"/>
      <c r="R117" s="255"/>
    </row>
    <row r="118" spans="3:18" ht="12.75" customHeight="1">
      <c r="C118" s="255"/>
      <c r="D118" s="255"/>
      <c r="E118" s="255"/>
      <c r="F118" s="255"/>
      <c r="G118" s="255"/>
      <c r="H118" s="255"/>
      <c r="I118" s="255"/>
      <c r="J118" s="255"/>
      <c r="K118" s="255"/>
      <c r="L118" s="255"/>
      <c r="M118" s="255"/>
      <c r="N118" s="255"/>
      <c r="O118" s="255"/>
      <c r="P118" s="255"/>
      <c r="Q118" s="255"/>
      <c r="R118" s="255"/>
    </row>
    <row r="119" spans="3:18" ht="12.75" customHeight="1">
      <c r="C119" s="255"/>
      <c r="D119" s="255"/>
      <c r="E119" s="255"/>
      <c r="F119" s="255"/>
      <c r="G119" s="255"/>
      <c r="H119" s="255"/>
      <c r="I119" s="255"/>
      <c r="J119" s="255"/>
      <c r="K119" s="255"/>
      <c r="L119" s="255"/>
      <c r="M119" s="255"/>
      <c r="N119" s="255"/>
      <c r="O119" s="255"/>
      <c r="P119" s="255"/>
      <c r="Q119" s="255"/>
      <c r="R119" s="255"/>
    </row>
    <row r="120" spans="3:18" ht="12.75" customHeight="1">
      <c r="C120" s="255"/>
      <c r="D120" s="255"/>
      <c r="E120" s="255"/>
      <c r="F120" s="255"/>
      <c r="G120" s="255"/>
      <c r="H120" s="255"/>
      <c r="I120" s="255"/>
      <c r="J120" s="255"/>
      <c r="K120" s="255"/>
      <c r="L120" s="255"/>
      <c r="M120" s="255"/>
      <c r="N120" s="255"/>
      <c r="O120" s="255"/>
      <c r="P120" s="255"/>
      <c r="Q120" s="255"/>
      <c r="R120" s="255"/>
    </row>
    <row r="121" spans="3:18" ht="12.75" customHeight="1">
      <c r="C121" s="255"/>
      <c r="D121" s="255"/>
      <c r="E121" s="255"/>
      <c r="F121" s="255"/>
      <c r="G121" s="255"/>
      <c r="H121" s="255"/>
      <c r="I121" s="255"/>
      <c r="J121" s="255"/>
      <c r="K121" s="255"/>
      <c r="L121" s="255"/>
      <c r="M121" s="255"/>
      <c r="N121" s="255"/>
      <c r="O121" s="255"/>
      <c r="P121" s="255"/>
      <c r="Q121" s="255"/>
      <c r="R121" s="255"/>
    </row>
    <row r="122" spans="3:18" ht="12.75" customHeight="1">
      <c r="C122" s="255"/>
      <c r="D122" s="255"/>
      <c r="E122" s="255"/>
      <c r="F122" s="255"/>
      <c r="G122" s="255"/>
      <c r="H122" s="255"/>
      <c r="I122" s="255"/>
      <c r="J122" s="255"/>
      <c r="K122" s="255"/>
      <c r="L122" s="255"/>
      <c r="M122" s="255"/>
      <c r="N122" s="255"/>
      <c r="O122" s="255"/>
      <c r="P122" s="255"/>
      <c r="Q122" s="255"/>
      <c r="R122" s="255"/>
    </row>
    <row r="123" spans="3:18" ht="12.75" customHeight="1">
      <c r="C123" s="255"/>
      <c r="D123" s="255"/>
      <c r="E123" s="255"/>
      <c r="F123" s="255"/>
      <c r="G123" s="255"/>
      <c r="H123" s="255"/>
      <c r="I123" s="255"/>
      <c r="J123" s="255"/>
      <c r="K123" s="255"/>
      <c r="L123" s="255"/>
      <c r="M123" s="255"/>
      <c r="N123" s="255"/>
      <c r="O123" s="255"/>
      <c r="P123" s="255"/>
      <c r="Q123" s="255"/>
      <c r="R123" s="255"/>
    </row>
    <row r="124" spans="3:18" ht="12.75" customHeight="1">
      <c r="C124" s="255"/>
      <c r="D124" s="255"/>
      <c r="E124" s="255"/>
      <c r="F124" s="255"/>
      <c r="G124" s="255"/>
      <c r="H124" s="255"/>
      <c r="I124" s="255"/>
      <c r="J124" s="255"/>
      <c r="K124" s="255"/>
      <c r="L124" s="255"/>
      <c r="M124" s="255"/>
      <c r="N124" s="255"/>
      <c r="O124" s="255"/>
      <c r="P124" s="255"/>
      <c r="Q124" s="255"/>
      <c r="R124" s="255"/>
    </row>
    <row r="125" spans="3:18" ht="12.75" customHeight="1">
      <c r="C125" s="255"/>
      <c r="D125" s="255"/>
      <c r="E125" s="255"/>
      <c r="F125" s="255"/>
      <c r="G125" s="255"/>
      <c r="H125" s="255"/>
      <c r="I125" s="255"/>
      <c r="J125" s="255"/>
      <c r="K125" s="255"/>
      <c r="L125" s="255"/>
      <c r="M125" s="255"/>
      <c r="N125" s="255"/>
      <c r="O125" s="255"/>
      <c r="P125" s="255"/>
      <c r="Q125" s="255"/>
      <c r="R125" s="255"/>
    </row>
    <row r="126" spans="3:18" ht="12.75" customHeight="1">
      <c r="C126" s="255"/>
      <c r="D126" s="255"/>
      <c r="E126" s="255"/>
      <c r="F126" s="255"/>
      <c r="G126" s="255"/>
      <c r="H126" s="255"/>
      <c r="I126" s="255"/>
      <c r="J126" s="255"/>
      <c r="K126" s="255"/>
      <c r="L126" s="255"/>
      <c r="M126" s="255"/>
      <c r="N126" s="255"/>
      <c r="O126" s="255"/>
      <c r="P126" s="255"/>
      <c r="Q126" s="255"/>
      <c r="R126" s="255"/>
    </row>
    <row r="127" spans="3:18" ht="12.75" customHeight="1">
      <c r="C127" s="255"/>
      <c r="D127" s="255"/>
      <c r="E127" s="255"/>
      <c r="F127" s="255"/>
      <c r="G127" s="255"/>
      <c r="H127" s="255"/>
      <c r="I127" s="255"/>
      <c r="J127" s="255"/>
      <c r="K127" s="255"/>
      <c r="L127" s="255"/>
      <c r="M127" s="255"/>
      <c r="N127" s="255"/>
      <c r="O127" s="255"/>
      <c r="P127" s="255"/>
      <c r="Q127" s="255"/>
      <c r="R127" s="255"/>
    </row>
    <row r="128" spans="3:18" ht="12.75" customHeight="1">
      <c r="C128" s="255"/>
      <c r="D128" s="255"/>
      <c r="E128" s="255"/>
      <c r="F128" s="255"/>
      <c r="G128" s="255"/>
      <c r="H128" s="255"/>
      <c r="I128" s="255"/>
      <c r="J128" s="255"/>
      <c r="K128" s="255"/>
      <c r="L128" s="255"/>
      <c r="M128" s="255"/>
      <c r="N128" s="255"/>
      <c r="O128" s="255"/>
      <c r="P128" s="255"/>
      <c r="Q128" s="255"/>
      <c r="R128" s="255"/>
    </row>
    <row r="129" spans="3:18" ht="12.75" customHeight="1">
      <c r="C129" s="255"/>
      <c r="D129" s="255"/>
      <c r="E129" s="255"/>
      <c r="F129" s="255"/>
      <c r="G129" s="255"/>
      <c r="H129" s="255"/>
      <c r="I129" s="255"/>
      <c r="J129" s="255"/>
      <c r="K129" s="255"/>
      <c r="L129" s="255"/>
      <c r="M129" s="255"/>
      <c r="N129" s="255"/>
      <c r="O129" s="255"/>
      <c r="P129" s="255"/>
      <c r="Q129" s="255"/>
      <c r="R129" s="255"/>
    </row>
    <row r="130" spans="3:18" ht="12.75" customHeight="1">
      <c r="C130" s="255"/>
      <c r="D130" s="255"/>
      <c r="E130" s="255"/>
      <c r="F130" s="255"/>
      <c r="G130" s="255"/>
      <c r="H130" s="255"/>
      <c r="I130" s="255"/>
      <c r="J130" s="255"/>
      <c r="K130" s="255"/>
      <c r="L130" s="255"/>
      <c r="M130" s="255"/>
      <c r="N130" s="255"/>
      <c r="O130" s="255"/>
      <c r="P130" s="255"/>
      <c r="Q130" s="255"/>
      <c r="R130" s="255"/>
    </row>
    <row r="131" spans="3:18" ht="12.75" customHeight="1">
      <c r="C131" s="255"/>
      <c r="D131" s="255"/>
      <c r="E131" s="255"/>
      <c r="F131" s="255"/>
      <c r="G131" s="255"/>
      <c r="H131" s="255"/>
      <c r="I131" s="255"/>
      <c r="J131" s="255"/>
      <c r="K131" s="255"/>
      <c r="L131" s="255"/>
      <c r="M131" s="255"/>
      <c r="N131" s="255"/>
      <c r="O131" s="255"/>
      <c r="P131" s="255"/>
      <c r="Q131" s="255"/>
      <c r="R131" s="255"/>
    </row>
    <row r="132" spans="3:18" ht="12.75" customHeight="1">
      <c r="C132" s="255"/>
      <c r="D132" s="255"/>
      <c r="E132" s="255"/>
      <c r="F132" s="255"/>
      <c r="G132" s="255"/>
      <c r="H132" s="255"/>
      <c r="I132" s="255"/>
      <c r="J132" s="255"/>
      <c r="K132" s="255"/>
      <c r="L132" s="255"/>
      <c r="M132" s="255"/>
      <c r="N132" s="255"/>
      <c r="O132" s="255"/>
      <c r="P132" s="255"/>
      <c r="Q132" s="255"/>
      <c r="R132" s="255"/>
    </row>
    <row r="133" spans="3:18" ht="12.75" customHeight="1">
      <c r="C133" s="255"/>
      <c r="D133" s="255"/>
      <c r="E133" s="255"/>
      <c r="F133" s="255"/>
      <c r="G133" s="255"/>
      <c r="H133" s="255"/>
      <c r="I133" s="255"/>
      <c r="J133" s="255"/>
      <c r="K133" s="255"/>
      <c r="L133" s="255"/>
      <c r="M133" s="255"/>
      <c r="N133" s="255"/>
      <c r="O133" s="255"/>
      <c r="P133" s="255"/>
      <c r="Q133" s="255"/>
      <c r="R133" s="255"/>
    </row>
    <row r="134" spans="3:18" ht="12.75" customHeight="1">
      <c r="C134" s="255"/>
      <c r="D134" s="255"/>
      <c r="E134" s="255"/>
      <c r="F134" s="255"/>
      <c r="G134" s="255"/>
      <c r="H134" s="255"/>
      <c r="I134" s="255"/>
      <c r="J134" s="255"/>
      <c r="K134" s="255"/>
      <c r="L134" s="255"/>
      <c r="M134" s="255"/>
      <c r="N134" s="255"/>
      <c r="O134" s="255"/>
      <c r="P134" s="255"/>
      <c r="Q134" s="255"/>
      <c r="R134" s="255"/>
    </row>
    <row r="135" spans="3:18" ht="12.75" customHeight="1">
      <c r="C135" s="255"/>
      <c r="D135" s="255"/>
      <c r="E135" s="255"/>
      <c r="F135" s="255"/>
      <c r="G135" s="255"/>
      <c r="H135" s="255"/>
      <c r="I135" s="255"/>
      <c r="J135" s="255"/>
      <c r="K135" s="255"/>
      <c r="L135" s="255"/>
      <c r="M135" s="255"/>
      <c r="N135" s="255"/>
      <c r="O135" s="255"/>
      <c r="P135" s="255"/>
      <c r="Q135" s="255"/>
      <c r="R135" s="255"/>
    </row>
    <row r="136" spans="3:18" ht="12.75" customHeight="1">
      <c r="C136" s="255"/>
      <c r="D136" s="255"/>
      <c r="E136" s="255"/>
      <c r="F136" s="255"/>
      <c r="G136" s="255"/>
      <c r="H136" s="255"/>
      <c r="I136" s="255"/>
      <c r="J136" s="255"/>
      <c r="K136" s="255"/>
      <c r="L136" s="255"/>
      <c r="M136" s="255"/>
      <c r="N136" s="255"/>
      <c r="O136" s="255"/>
      <c r="P136" s="255"/>
      <c r="Q136" s="255"/>
      <c r="R136" s="255"/>
    </row>
    <row r="137" spans="3:18" ht="12.75" customHeight="1">
      <c r="C137" s="255"/>
      <c r="D137" s="255"/>
      <c r="E137" s="255"/>
      <c r="F137" s="255"/>
      <c r="G137" s="255"/>
      <c r="H137" s="255"/>
      <c r="I137" s="255"/>
      <c r="J137" s="255"/>
      <c r="K137" s="255"/>
      <c r="L137" s="255"/>
      <c r="M137" s="255"/>
      <c r="N137" s="255"/>
      <c r="O137" s="255"/>
      <c r="P137" s="255"/>
      <c r="Q137" s="255"/>
      <c r="R137" s="255"/>
    </row>
    <row r="138" spans="3:18" ht="12.75" customHeight="1">
      <c r="C138" s="255"/>
      <c r="D138" s="255"/>
      <c r="E138" s="255"/>
      <c r="F138" s="255"/>
      <c r="G138" s="255"/>
      <c r="H138" s="255"/>
      <c r="I138" s="255"/>
      <c r="J138" s="255"/>
      <c r="K138" s="255"/>
      <c r="L138" s="255"/>
      <c r="M138" s="255"/>
      <c r="N138" s="255"/>
      <c r="O138" s="255"/>
      <c r="P138" s="255"/>
      <c r="Q138" s="255"/>
      <c r="R138" s="255"/>
    </row>
    <row r="139" spans="3:18" ht="12.75" customHeight="1">
      <c r="C139" s="255"/>
      <c r="D139" s="255"/>
      <c r="E139" s="255"/>
      <c r="F139" s="255"/>
      <c r="G139" s="255"/>
      <c r="H139" s="255"/>
      <c r="I139" s="255"/>
      <c r="J139" s="255"/>
      <c r="K139" s="255"/>
      <c r="L139" s="255"/>
      <c r="M139" s="255"/>
      <c r="N139" s="255"/>
      <c r="O139" s="255"/>
      <c r="P139" s="255"/>
      <c r="Q139" s="255"/>
      <c r="R139" s="255"/>
    </row>
    <row r="140" spans="3:18" ht="12.75" customHeight="1">
      <c r="C140" s="255"/>
      <c r="D140" s="255"/>
      <c r="E140" s="255"/>
      <c r="F140" s="255"/>
      <c r="G140" s="255"/>
      <c r="H140" s="255"/>
      <c r="I140" s="255"/>
      <c r="J140" s="255"/>
      <c r="K140" s="255"/>
      <c r="L140" s="255"/>
      <c r="M140" s="255"/>
      <c r="N140" s="255"/>
      <c r="O140" s="255"/>
      <c r="P140" s="255"/>
      <c r="Q140" s="255"/>
      <c r="R140" s="255"/>
    </row>
    <row r="141" spans="3:18" ht="12.75" customHeight="1">
      <c r="C141" s="255"/>
      <c r="D141" s="255"/>
      <c r="E141" s="255"/>
      <c r="F141" s="255"/>
      <c r="G141" s="255"/>
      <c r="H141" s="255"/>
      <c r="I141" s="255"/>
      <c r="J141" s="255"/>
      <c r="K141" s="255"/>
      <c r="L141" s="255"/>
      <c r="M141" s="255"/>
      <c r="N141" s="255"/>
      <c r="O141" s="255"/>
      <c r="P141" s="255"/>
      <c r="Q141" s="255"/>
      <c r="R141" s="255"/>
    </row>
    <row r="142" spans="3:18" ht="12.75" customHeight="1">
      <c r="C142" s="255"/>
      <c r="D142" s="255"/>
      <c r="E142" s="255"/>
      <c r="F142" s="255"/>
      <c r="G142" s="255"/>
      <c r="H142" s="255"/>
      <c r="I142" s="255"/>
      <c r="J142" s="255"/>
      <c r="K142" s="255"/>
      <c r="L142" s="255"/>
      <c r="M142" s="255"/>
      <c r="N142" s="255"/>
      <c r="O142" s="255"/>
      <c r="P142" s="255"/>
      <c r="Q142" s="255"/>
      <c r="R142" s="255"/>
    </row>
    <row r="143" spans="3:18" ht="12.75" customHeight="1">
      <c r="C143" s="255"/>
      <c r="D143" s="255"/>
      <c r="E143" s="255"/>
      <c r="F143" s="255"/>
      <c r="G143" s="255"/>
      <c r="H143" s="255"/>
      <c r="I143" s="255"/>
      <c r="J143" s="255"/>
      <c r="K143" s="255"/>
      <c r="L143" s="255"/>
      <c r="M143" s="255"/>
      <c r="N143" s="255"/>
      <c r="O143" s="255"/>
      <c r="P143" s="255"/>
      <c r="Q143" s="255"/>
      <c r="R143" s="255"/>
    </row>
    <row r="144" spans="3:18" ht="12.75" customHeight="1">
      <c r="C144" s="255"/>
      <c r="D144" s="255"/>
      <c r="E144" s="255"/>
      <c r="F144" s="255"/>
      <c r="G144" s="255"/>
      <c r="H144" s="255"/>
      <c r="I144" s="255"/>
      <c r="J144" s="255"/>
      <c r="K144" s="255"/>
      <c r="L144" s="255"/>
      <c r="M144" s="255"/>
      <c r="N144" s="255"/>
      <c r="O144" s="255"/>
      <c r="P144" s="255"/>
      <c r="Q144" s="255"/>
      <c r="R144" s="255"/>
    </row>
    <row r="145" spans="3:18" ht="12.75" customHeight="1">
      <c r="C145" s="255"/>
      <c r="D145" s="255"/>
      <c r="E145" s="255"/>
      <c r="F145" s="255"/>
      <c r="G145" s="255"/>
      <c r="H145" s="255"/>
      <c r="I145" s="255"/>
      <c r="J145" s="255"/>
      <c r="K145" s="255"/>
      <c r="L145" s="255"/>
      <c r="M145" s="255"/>
      <c r="N145" s="255"/>
      <c r="O145" s="255"/>
      <c r="P145" s="255"/>
      <c r="Q145" s="255"/>
      <c r="R145" s="255"/>
    </row>
    <row r="146" spans="3:18" ht="12.75" customHeight="1">
      <c r="C146" s="255"/>
      <c r="D146" s="255"/>
      <c r="E146" s="255"/>
      <c r="F146" s="255"/>
      <c r="G146" s="255"/>
      <c r="H146" s="255"/>
      <c r="I146" s="255"/>
      <c r="J146" s="255"/>
      <c r="K146" s="255"/>
      <c r="L146" s="255"/>
      <c r="M146" s="255"/>
      <c r="N146" s="255"/>
      <c r="O146" s="255"/>
      <c r="P146" s="255"/>
      <c r="Q146" s="255"/>
      <c r="R146" s="255"/>
    </row>
    <row r="147" spans="3:18" ht="12.75" customHeight="1">
      <c r="C147" s="255"/>
      <c r="D147" s="255"/>
      <c r="E147" s="255"/>
      <c r="F147" s="255"/>
      <c r="G147" s="255"/>
      <c r="H147" s="255"/>
      <c r="I147" s="255"/>
      <c r="J147" s="255"/>
      <c r="K147" s="255"/>
      <c r="L147" s="255"/>
      <c r="M147" s="255"/>
      <c r="N147" s="255"/>
      <c r="O147" s="255"/>
      <c r="P147" s="255"/>
      <c r="Q147" s="255"/>
      <c r="R147" s="255"/>
    </row>
    <row r="148" spans="3:18" ht="12.75" customHeight="1">
      <c r="C148" s="255"/>
      <c r="D148" s="255"/>
      <c r="E148" s="255"/>
      <c r="F148" s="255"/>
      <c r="G148" s="255"/>
      <c r="H148" s="255"/>
      <c r="I148" s="255"/>
      <c r="J148" s="255"/>
      <c r="K148" s="255"/>
      <c r="L148" s="255"/>
      <c r="M148" s="255"/>
      <c r="N148" s="255"/>
      <c r="O148" s="255"/>
      <c r="P148" s="255"/>
      <c r="Q148" s="255"/>
      <c r="R148" s="255"/>
    </row>
    <row r="149" spans="3:18" ht="12.75" customHeight="1">
      <c r="C149" s="255"/>
      <c r="D149" s="255"/>
      <c r="E149" s="255"/>
      <c r="F149" s="255"/>
      <c r="G149" s="255"/>
      <c r="H149" s="255"/>
      <c r="I149" s="255"/>
      <c r="J149" s="255"/>
      <c r="K149" s="255"/>
      <c r="L149" s="255"/>
      <c r="M149" s="255"/>
      <c r="N149" s="255"/>
      <c r="O149" s="255"/>
      <c r="P149" s="255"/>
      <c r="Q149" s="255"/>
      <c r="R149" s="255"/>
    </row>
    <row r="150" spans="3:18" ht="12.75" customHeight="1">
      <c r="C150" s="255"/>
      <c r="D150" s="255"/>
      <c r="E150" s="255"/>
      <c r="F150" s="255"/>
      <c r="G150" s="255"/>
      <c r="H150" s="255"/>
      <c r="I150" s="255"/>
      <c r="J150" s="255"/>
      <c r="K150" s="255"/>
      <c r="L150" s="255"/>
      <c r="M150" s="255"/>
      <c r="N150" s="255"/>
      <c r="O150" s="255"/>
      <c r="P150" s="255"/>
      <c r="Q150" s="255"/>
      <c r="R150" s="255"/>
    </row>
    <row r="151" spans="3:18" ht="12.75" customHeight="1">
      <c r="C151" s="255"/>
      <c r="D151" s="255"/>
      <c r="E151" s="255"/>
      <c r="F151" s="255"/>
      <c r="G151" s="255"/>
      <c r="H151" s="255"/>
      <c r="I151" s="255"/>
      <c r="J151" s="255"/>
      <c r="K151" s="255"/>
      <c r="L151" s="255"/>
      <c r="M151" s="255"/>
      <c r="N151" s="255"/>
      <c r="O151" s="255"/>
      <c r="P151" s="255"/>
      <c r="Q151" s="255"/>
      <c r="R151" s="255"/>
    </row>
    <row r="152" spans="3:18" ht="12.75" customHeight="1">
      <c r="C152" s="255"/>
      <c r="D152" s="255"/>
      <c r="E152" s="255"/>
      <c r="F152" s="255"/>
      <c r="G152" s="255"/>
      <c r="H152" s="255"/>
      <c r="I152" s="255"/>
      <c r="J152" s="255"/>
      <c r="K152" s="255"/>
      <c r="L152" s="255"/>
      <c r="M152" s="255"/>
      <c r="N152" s="255"/>
      <c r="O152" s="255"/>
      <c r="P152" s="255"/>
      <c r="Q152" s="255"/>
      <c r="R152" s="255"/>
    </row>
    <row r="153" spans="3:18" ht="12.75" customHeight="1">
      <c r="C153" s="255"/>
      <c r="D153" s="255"/>
      <c r="E153" s="255"/>
      <c r="F153" s="255"/>
      <c r="G153" s="255"/>
      <c r="H153" s="255"/>
      <c r="I153" s="255"/>
      <c r="J153" s="255"/>
      <c r="K153" s="255"/>
      <c r="L153" s="255"/>
      <c r="M153" s="255"/>
      <c r="N153" s="255"/>
      <c r="O153" s="255"/>
      <c r="P153" s="255"/>
      <c r="Q153" s="255"/>
      <c r="R153" s="255"/>
    </row>
    <row r="154" spans="3:18" ht="12.75" customHeight="1">
      <c r="C154" s="255"/>
      <c r="D154" s="255"/>
      <c r="E154" s="255"/>
      <c r="F154" s="255"/>
      <c r="G154" s="255"/>
      <c r="H154" s="255"/>
      <c r="I154" s="255"/>
      <c r="J154" s="255"/>
      <c r="K154" s="255"/>
      <c r="L154" s="255"/>
      <c r="M154" s="255"/>
      <c r="N154" s="255"/>
      <c r="O154" s="255"/>
      <c r="P154" s="255"/>
      <c r="Q154" s="255"/>
      <c r="R154" s="255"/>
    </row>
    <row r="155" spans="3:18" ht="12.75" customHeight="1">
      <c r="C155" s="255"/>
      <c r="D155" s="255"/>
      <c r="E155" s="255"/>
      <c r="F155" s="255"/>
      <c r="G155" s="255"/>
      <c r="H155" s="255"/>
      <c r="I155" s="255"/>
      <c r="J155" s="255"/>
      <c r="K155" s="255"/>
      <c r="L155" s="255"/>
      <c r="M155" s="255"/>
      <c r="N155" s="255"/>
      <c r="O155" s="255"/>
      <c r="P155" s="255"/>
      <c r="Q155" s="255"/>
      <c r="R155" s="255"/>
    </row>
    <row r="156" spans="3:18" ht="12.75" customHeight="1">
      <c r="C156" s="255"/>
      <c r="D156" s="255"/>
      <c r="E156" s="255"/>
      <c r="F156" s="255"/>
      <c r="G156" s="255"/>
      <c r="H156" s="255"/>
      <c r="I156" s="255"/>
      <c r="J156" s="255"/>
      <c r="K156" s="255"/>
      <c r="L156" s="255"/>
      <c r="M156" s="255"/>
      <c r="N156" s="255"/>
      <c r="O156" s="255"/>
      <c r="P156" s="255"/>
      <c r="Q156" s="255"/>
      <c r="R156" s="255"/>
    </row>
    <row r="157" spans="3:18" ht="12.75" customHeight="1">
      <c r="C157" s="255"/>
      <c r="D157" s="255"/>
      <c r="E157" s="255"/>
      <c r="F157" s="255"/>
      <c r="G157" s="255"/>
      <c r="H157" s="255"/>
      <c r="I157" s="255"/>
      <c r="J157" s="255"/>
      <c r="K157" s="255"/>
      <c r="L157" s="255"/>
      <c r="M157" s="255"/>
      <c r="N157" s="255"/>
      <c r="O157" s="255"/>
      <c r="P157" s="255"/>
      <c r="Q157" s="255"/>
      <c r="R157" s="255"/>
    </row>
    <row r="158" spans="3:18" ht="12.75" customHeight="1">
      <c r="C158" s="255"/>
      <c r="D158" s="255"/>
      <c r="E158" s="255"/>
      <c r="F158" s="255"/>
      <c r="G158" s="255"/>
      <c r="H158" s="255"/>
      <c r="I158" s="255"/>
      <c r="J158" s="255"/>
      <c r="K158" s="255"/>
      <c r="L158" s="255"/>
      <c r="M158" s="255"/>
      <c r="N158" s="255"/>
      <c r="O158" s="255"/>
      <c r="P158" s="255"/>
      <c r="Q158" s="255"/>
      <c r="R158" s="255"/>
    </row>
    <row r="159" spans="3:18" ht="12.75" customHeight="1">
      <c r="C159" s="255"/>
      <c r="D159" s="255"/>
      <c r="E159" s="255"/>
      <c r="F159" s="255"/>
      <c r="G159" s="255"/>
      <c r="H159" s="255"/>
      <c r="I159" s="255"/>
      <c r="J159" s="255"/>
      <c r="K159" s="255"/>
      <c r="L159" s="255"/>
      <c r="M159" s="255"/>
      <c r="N159" s="255"/>
      <c r="O159" s="255"/>
      <c r="P159" s="255"/>
      <c r="Q159" s="255"/>
      <c r="R159" s="255"/>
    </row>
    <row r="160" spans="3:18" ht="12.75" customHeight="1">
      <c r="C160" s="255"/>
      <c r="D160" s="255"/>
      <c r="E160" s="255"/>
      <c r="F160" s="255"/>
      <c r="G160" s="255"/>
      <c r="H160" s="255"/>
      <c r="I160" s="255"/>
      <c r="J160" s="255"/>
      <c r="K160" s="255"/>
      <c r="L160" s="255"/>
      <c r="M160" s="255"/>
      <c r="N160" s="255"/>
      <c r="O160" s="255"/>
      <c r="P160" s="255"/>
      <c r="Q160" s="255"/>
      <c r="R160" s="255"/>
    </row>
    <row r="161" spans="3:18" ht="12.75" customHeight="1">
      <c r="C161" s="255"/>
      <c r="D161" s="255"/>
      <c r="E161" s="255"/>
      <c r="F161" s="255"/>
      <c r="G161" s="255"/>
      <c r="H161" s="255"/>
      <c r="I161" s="255"/>
      <c r="J161" s="255"/>
      <c r="K161" s="255"/>
      <c r="L161" s="255"/>
      <c r="M161" s="255"/>
      <c r="N161" s="255"/>
      <c r="O161" s="255"/>
      <c r="P161" s="255"/>
      <c r="Q161" s="255"/>
      <c r="R161" s="255"/>
    </row>
    <row r="162" spans="3:18" ht="12.75" customHeight="1">
      <c r="C162" s="255"/>
      <c r="D162" s="255"/>
      <c r="E162" s="255"/>
      <c r="F162" s="255"/>
      <c r="G162" s="255"/>
      <c r="H162" s="255"/>
      <c r="I162" s="255"/>
      <c r="J162" s="255"/>
      <c r="K162" s="255"/>
      <c r="L162" s="255"/>
      <c r="M162" s="255"/>
      <c r="N162" s="255"/>
      <c r="O162" s="255"/>
      <c r="P162" s="255"/>
      <c r="Q162" s="255"/>
      <c r="R162" s="255"/>
    </row>
    <row r="163" spans="3:18" ht="12.75" customHeight="1">
      <c r="C163" s="255"/>
      <c r="D163" s="255"/>
      <c r="E163" s="255"/>
      <c r="F163" s="255"/>
      <c r="G163" s="255"/>
      <c r="H163" s="255"/>
      <c r="I163" s="255"/>
      <c r="J163" s="255"/>
      <c r="K163" s="255"/>
      <c r="L163" s="255"/>
      <c r="M163" s="255"/>
      <c r="N163" s="255"/>
      <c r="O163" s="255"/>
      <c r="P163" s="255"/>
      <c r="Q163" s="255"/>
      <c r="R163" s="255"/>
    </row>
    <row r="164" spans="3:18" ht="12.75" customHeight="1">
      <c r="C164" s="255"/>
      <c r="D164" s="255"/>
      <c r="E164" s="255"/>
      <c r="F164" s="255"/>
      <c r="G164" s="255"/>
      <c r="H164" s="255"/>
      <c r="I164" s="255"/>
      <c r="J164" s="255"/>
      <c r="K164" s="255"/>
      <c r="L164" s="255"/>
      <c r="M164" s="255"/>
      <c r="N164" s="255"/>
      <c r="O164" s="255"/>
      <c r="P164" s="255"/>
      <c r="Q164" s="255"/>
      <c r="R164" s="255"/>
    </row>
    <row r="165" spans="3:18" ht="12.75" customHeight="1">
      <c r="C165" s="255"/>
      <c r="D165" s="255"/>
      <c r="E165" s="255"/>
      <c r="F165" s="255"/>
      <c r="G165" s="255"/>
      <c r="H165" s="255"/>
      <c r="I165" s="255"/>
      <c r="J165" s="255"/>
      <c r="K165" s="255"/>
      <c r="L165" s="255"/>
      <c r="M165" s="255"/>
      <c r="N165" s="255"/>
      <c r="O165" s="255"/>
      <c r="P165" s="255"/>
      <c r="Q165" s="255"/>
      <c r="R165" s="255"/>
    </row>
    <row r="166" spans="3:18" ht="12.75" customHeight="1">
      <c r="C166" s="255"/>
      <c r="D166" s="255"/>
      <c r="E166" s="255"/>
      <c r="F166" s="255"/>
      <c r="G166" s="255"/>
      <c r="H166" s="255"/>
      <c r="I166" s="255"/>
      <c r="J166" s="255"/>
      <c r="K166" s="255"/>
      <c r="L166" s="255"/>
      <c r="M166" s="255"/>
      <c r="N166" s="255"/>
      <c r="O166" s="255"/>
      <c r="P166" s="255"/>
      <c r="Q166" s="255"/>
      <c r="R166" s="255"/>
    </row>
    <row r="167" spans="3:18" ht="12.75" customHeight="1">
      <c r="C167" s="255"/>
      <c r="D167" s="255"/>
      <c r="E167" s="255"/>
      <c r="F167" s="255"/>
      <c r="G167" s="255"/>
      <c r="H167" s="255"/>
      <c r="I167" s="255"/>
      <c r="J167" s="255"/>
      <c r="K167" s="255"/>
      <c r="L167" s="255"/>
      <c r="M167" s="255"/>
      <c r="N167" s="255"/>
      <c r="O167" s="255"/>
      <c r="P167" s="255"/>
      <c r="Q167" s="255"/>
      <c r="R167" s="255"/>
    </row>
    <row r="168" spans="3:18" ht="12.75" customHeight="1">
      <c r="C168" s="255"/>
      <c r="D168" s="255"/>
      <c r="E168" s="255"/>
      <c r="F168" s="255"/>
      <c r="G168" s="255"/>
      <c r="H168" s="255"/>
      <c r="I168" s="255"/>
      <c r="J168" s="255"/>
      <c r="K168" s="255"/>
      <c r="L168" s="255"/>
      <c r="M168" s="255"/>
      <c r="N168" s="255"/>
      <c r="O168" s="255"/>
      <c r="P168" s="255"/>
      <c r="Q168" s="255"/>
      <c r="R168" s="255"/>
    </row>
    <row r="169" spans="3:18" ht="12.75" customHeight="1">
      <c r="C169" s="255"/>
      <c r="D169" s="255"/>
      <c r="E169" s="255"/>
      <c r="F169" s="255"/>
      <c r="G169" s="255"/>
      <c r="H169" s="255"/>
      <c r="I169" s="255"/>
      <c r="J169" s="255"/>
      <c r="K169" s="255"/>
      <c r="L169" s="255"/>
      <c r="M169" s="255"/>
      <c r="N169" s="255"/>
      <c r="O169" s="255"/>
      <c r="P169" s="255"/>
      <c r="Q169" s="255"/>
      <c r="R169" s="255"/>
    </row>
    <row r="170" spans="3:18" ht="12.75" customHeight="1">
      <c r="C170" s="255"/>
      <c r="D170" s="255"/>
      <c r="E170" s="255"/>
      <c r="F170" s="255"/>
      <c r="G170" s="255"/>
      <c r="H170" s="255"/>
      <c r="I170" s="255"/>
      <c r="J170" s="255"/>
      <c r="K170" s="255"/>
      <c r="L170" s="255"/>
      <c r="M170" s="255"/>
      <c r="N170" s="255"/>
      <c r="O170" s="255"/>
      <c r="P170" s="255"/>
      <c r="Q170" s="255"/>
      <c r="R170" s="255"/>
    </row>
    <row r="171" spans="3:18" ht="12.75" customHeight="1">
      <c r="C171" s="255"/>
      <c r="D171" s="255"/>
      <c r="E171" s="255"/>
      <c r="F171" s="255"/>
      <c r="G171" s="255"/>
      <c r="H171" s="255"/>
      <c r="I171" s="255"/>
      <c r="J171" s="255"/>
      <c r="K171" s="255"/>
      <c r="L171" s="255"/>
      <c r="M171" s="255"/>
      <c r="N171" s="255"/>
      <c r="O171" s="255"/>
      <c r="P171" s="255"/>
      <c r="Q171" s="255"/>
      <c r="R171" s="255"/>
    </row>
    <row r="172" spans="3:18" ht="12.75" customHeight="1">
      <c r="C172" s="255"/>
      <c r="D172" s="255"/>
      <c r="E172" s="255"/>
      <c r="F172" s="255"/>
      <c r="G172" s="255"/>
      <c r="H172" s="255"/>
      <c r="I172" s="255"/>
      <c r="J172" s="255"/>
      <c r="K172" s="255"/>
      <c r="L172" s="255"/>
      <c r="M172" s="255"/>
      <c r="N172" s="255"/>
      <c r="O172" s="255"/>
      <c r="P172" s="255"/>
      <c r="Q172" s="255"/>
      <c r="R172" s="255"/>
    </row>
    <row r="173" spans="3:18" ht="12.75" customHeight="1">
      <c r="C173" s="255"/>
      <c r="D173" s="255"/>
      <c r="E173" s="255"/>
      <c r="F173" s="255"/>
      <c r="G173" s="255"/>
      <c r="H173" s="255"/>
      <c r="I173" s="255"/>
      <c r="J173" s="255"/>
      <c r="K173" s="255"/>
      <c r="L173" s="255"/>
      <c r="M173" s="255"/>
      <c r="N173" s="255"/>
      <c r="O173" s="255"/>
      <c r="P173" s="255"/>
      <c r="Q173" s="255"/>
      <c r="R173" s="255"/>
    </row>
    <row r="174" spans="3:18" ht="12.75" customHeight="1">
      <c r="C174" s="255"/>
      <c r="D174" s="255"/>
      <c r="E174" s="255"/>
      <c r="F174" s="255"/>
      <c r="G174" s="255"/>
      <c r="H174" s="255"/>
      <c r="I174" s="255"/>
      <c r="J174" s="255"/>
      <c r="K174" s="255"/>
      <c r="L174" s="255"/>
      <c r="M174" s="255"/>
      <c r="N174" s="255"/>
      <c r="O174" s="255"/>
      <c r="P174" s="255"/>
      <c r="Q174" s="255"/>
      <c r="R174" s="255"/>
    </row>
    <row r="175" spans="3:18" ht="12.75" customHeight="1">
      <c r="C175" s="255"/>
      <c r="D175" s="255"/>
      <c r="E175" s="255"/>
      <c r="F175" s="255"/>
      <c r="G175" s="255"/>
      <c r="H175" s="255"/>
      <c r="I175" s="255"/>
      <c r="J175" s="255"/>
      <c r="K175" s="255"/>
      <c r="L175" s="255"/>
      <c r="M175" s="255"/>
      <c r="N175" s="255"/>
      <c r="O175" s="255"/>
      <c r="P175" s="255"/>
      <c r="Q175" s="255"/>
      <c r="R175" s="255"/>
    </row>
    <row r="176" spans="3:18" ht="12.75" customHeight="1">
      <c r="C176" s="255"/>
      <c r="D176" s="255"/>
      <c r="E176" s="255"/>
      <c r="F176" s="255"/>
      <c r="G176" s="255"/>
      <c r="H176" s="255"/>
      <c r="I176" s="255"/>
      <c r="J176" s="255"/>
      <c r="K176" s="255"/>
      <c r="L176" s="255"/>
      <c r="M176" s="255"/>
      <c r="N176" s="255"/>
      <c r="O176" s="255"/>
      <c r="P176" s="255"/>
      <c r="Q176" s="255"/>
      <c r="R176" s="255"/>
    </row>
    <row r="177" spans="3:18" ht="12.75" customHeight="1">
      <c r="C177" s="255"/>
      <c r="D177" s="255"/>
      <c r="E177" s="255"/>
      <c r="F177" s="255"/>
      <c r="G177" s="255"/>
      <c r="H177" s="255"/>
      <c r="I177" s="255"/>
      <c r="J177" s="255"/>
      <c r="K177" s="255"/>
      <c r="L177" s="255"/>
      <c r="M177" s="255"/>
      <c r="N177" s="255"/>
      <c r="O177" s="255"/>
      <c r="P177" s="255"/>
      <c r="Q177" s="255"/>
      <c r="R177" s="255"/>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scale="68" pageOrder="overThenDown" orientation="portrait" r:id="rId1"/>
  <headerFooter alignWithMargins="0">
    <oddHeader>&amp;L&amp;"Arial,Fett"
Tabelle &amp;A&amp;CSeite &amp;P von &amp;N
&amp;"Arial,Fett"Primärenergieverbrauch*) 2012 nach Wirtschaftszweigen in tiefer Gliederung und Bundesländern</oddHeader>
    <oddFooter>&amp;CStatistische Ämter der Länder – Indikatoren und Kennzahlen, UGRdL 2020</oddFooter>
  </headerFooter>
  <colBreaks count="4" manualBreakCount="4">
    <brk id="2" min="4" max="35" man="1"/>
    <brk id="6" max="1048575" man="1"/>
    <brk id="10" max="1048575" man="1"/>
    <brk id="14"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2">
    <pageSetUpPr autoPageBreaks="0"/>
  </sheetPr>
  <dimension ref="A1:R177"/>
  <sheetViews>
    <sheetView showGridLines="0" showRowColHeaders="0" zoomScaleNormal="100" workbookViewId="0">
      <pane xSplit="2" ySplit="5" topLeftCell="C6" activePane="bottomRight" state="frozen"/>
      <selection activeCell="C72" sqref="C72"/>
      <selection pane="topRight" activeCell="C72" sqref="C72"/>
      <selection pane="bottomLeft" activeCell="C72" sqref="C72"/>
      <selection pane="bottomRight"/>
    </sheetView>
  </sheetViews>
  <sheetFormatPr baseColWidth="10" defaultColWidth="11.453125" defaultRowHeight="12.75" customHeight="1"/>
  <cols>
    <col min="1" max="1" width="15.453125" style="146" customWidth="1"/>
    <col min="2" max="2" width="64.54296875" style="146" customWidth="1"/>
    <col min="3" max="18" width="13.54296875" style="146" customWidth="1"/>
    <col min="19" max="16384" width="11.453125" style="153"/>
  </cols>
  <sheetData>
    <row r="1" spans="1:18" ht="12.75" customHeight="1">
      <c r="A1" s="233" t="s">
        <v>322</v>
      </c>
    </row>
    <row r="3" spans="1:18" s="234" customFormat="1" ht="12.75" customHeight="1">
      <c r="A3" s="1309" t="s">
        <v>639</v>
      </c>
      <c r="B3" s="1309"/>
      <c r="C3" s="234" t="s">
        <v>593</v>
      </c>
    </row>
    <row r="4" spans="1:18" s="238" customFormat="1" ht="12.75" customHeight="1">
      <c r="A4" s="235"/>
      <c r="B4" s="236"/>
      <c r="C4" s="237"/>
      <c r="D4" s="237"/>
      <c r="E4" s="237"/>
      <c r="F4" s="237"/>
      <c r="G4" s="237"/>
      <c r="H4" s="237"/>
      <c r="I4" s="237"/>
      <c r="J4" s="237"/>
      <c r="K4" s="237"/>
      <c r="L4" s="237"/>
      <c r="M4" s="237"/>
      <c r="N4" s="237"/>
      <c r="O4" s="237"/>
      <c r="P4" s="237"/>
      <c r="Q4" s="237"/>
      <c r="R4" s="237"/>
    </row>
    <row r="5" spans="1:18" ht="35.25" customHeight="1">
      <c r="A5" s="690" t="s">
        <v>535</v>
      </c>
      <c r="B5" s="239" t="s">
        <v>536</v>
      </c>
      <c r="C5" s="239" t="s">
        <v>537</v>
      </c>
      <c r="D5" s="239" t="s">
        <v>436</v>
      </c>
      <c r="E5" s="239" t="s">
        <v>437</v>
      </c>
      <c r="F5" s="240" t="s">
        <v>438</v>
      </c>
      <c r="G5" s="240" t="s">
        <v>439</v>
      </c>
      <c r="H5" s="240" t="s">
        <v>440</v>
      </c>
      <c r="I5" s="240" t="s">
        <v>441</v>
      </c>
      <c r="J5" s="240" t="s">
        <v>538</v>
      </c>
      <c r="K5" s="240" t="s">
        <v>539</v>
      </c>
      <c r="L5" s="240" t="s">
        <v>540</v>
      </c>
      <c r="M5" s="240" t="s">
        <v>541</v>
      </c>
      <c r="N5" s="240" t="s">
        <v>446</v>
      </c>
      <c r="O5" s="240" t="s">
        <v>447</v>
      </c>
      <c r="P5" s="240" t="s">
        <v>542</v>
      </c>
      <c r="Q5" s="240" t="s">
        <v>543</v>
      </c>
      <c r="R5" s="240" t="s">
        <v>450</v>
      </c>
    </row>
    <row r="6" spans="1:18" s="234" customFormat="1" ht="7.5" customHeight="1">
      <c r="A6" s="685"/>
      <c r="B6" s="241"/>
      <c r="C6" s="241"/>
      <c r="D6" s="241"/>
      <c r="E6" s="241"/>
      <c r="F6" s="241"/>
      <c r="G6" s="241"/>
      <c r="H6" s="241"/>
      <c r="I6" s="241"/>
      <c r="J6" s="241"/>
      <c r="K6" s="241"/>
      <c r="L6" s="241"/>
      <c r="M6" s="241"/>
      <c r="N6" s="241"/>
      <c r="O6" s="241"/>
      <c r="P6" s="241"/>
      <c r="Q6" s="241"/>
      <c r="R6" s="241"/>
    </row>
    <row r="7" spans="1:18" s="234" customFormat="1" ht="12.75" customHeight="1">
      <c r="A7" s="236"/>
      <c r="B7" s="236"/>
      <c r="C7" s="1276" t="s">
        <v>489</v>
      </c>
      <c r="D7" s="1276"/>
      <c r="E7" s="1276"/>
      <c r="F7" s="1276"/>
      <c r="G7" s="1276" t="s">
        <v>489</v>
      </c>
      <c r="H7" s="1276"/>
      <c r="I7" s="1276"/>
      <c r="J7" s="1276"/>
      <c r="K7" s="1276" t="s">
        <v>489</v>
      </c>
      <c r="L7" s="1276"/>
      <c r="M7" s="1276"/>
      <c r="N7" s="1276"/>
      <c r="O7" s="1276" t="s">
        <v>489</v>
      </c>
      <c r="P7" s="1276"/>
      <c r="Q7" s="1276"/>
      <c r="R7" s="1276"/>
    </row>
    <row r="8" spans="1:18" s="238" customFormat="1" ht="7.5" customHeight="1">
      <c r="A8" s="235"/>
      <c r="B8" s="236"/>
      <c r="C8" s="237"/>
      <c r="D8" s="237"/>
      <c r="E8" s="237"/>
      <c r="F8" s="237"/>
      <c r="G8" s="237"/>
      <c r="H8" s="237"/>
      <c r="I8" s="237"/>
      <c r="J8" s="237"/>
      <c r="K8" s="237"/>
      <c r="L8" s="237"/>
      <c r="M8" s="237"/>
      <c r="N8" s="237"/>
      <c r="O8" s="237"/>
      <c r="P8" s="237"/>
      <c r="Q8" s="237"/>
      <c r="R8" s="237"/>
    </row>
    <row r="9" spans="1:18" s="142" customFormat="1" ht="13.4" customHeight="1">
      <c r="A9" s="242" t="s">
        <v>544</v>
      </c>
      <c r="B9" s="243" t="s">
        <v>545</v>
      </c>
      <c r="C9" s="244">
        <v>47122.030968924468</v>
      </c>
      <c r="D9" s="244">
        <v>37643.814032986382</v>
      </c>
      <c r="E9" s="244">
        <v>1368.3719380860173</v>
      </c>
      <c r="F9" s="244">
        <v>8025.3346788701401</v>
      </c>
      <c r="G9" s="244">
        <v>565.9855069863271</v>
      </c>
      <c r="H9" s="244">
        <v>1427.9348878127662</v>
      </c>
      <c r="I9" s="244">
        <v>9258.6797936703515</v>
      </c>
      <c r="J9" s="244">
        <v>6157.3363061455157</v>
      </c>
      <c r="K9" s="244">
        <v>42091.181039265175</v>
      </c>
      <c r="L9" s="244">
        <v>37710.008651455762</v>
      </c>
      <c r="M9" s="244">
        <v>5579.5874949605513</v>
      </c>
      <c r="N9" s="244">
        <v>1026.4843186086539</v>
      </c>
      <c r="O9" s="244">
        <v>5434.8915471796354</v>
      </c>
      <c r="P9" s="244">
        <v>7196.2576212862386</v>
      </c>
      <c r="Q9" s="244">
        <v>11768.48714630547</v>
      </c>
      <c r="R9" s="244">
        <v>5497.6878977898432</v>
      </c>
    </row>
    <row r="10" spans="1:18" ht="13.4" customHeight="1">
      <c r="A10" s="242" t="s">
        <v>546</v>
      </c>
      <c r="B10" s="243" t="s">
        <v>547</v>
      </c>
      <c r="C10" s="244">
        <v>673855.44119534933</v>
      </c>
      <c r="D10" s="244">
        <v>975289.52561681124</v>
      </c>
      <c r="E10" s="244">
        <v>61534.450106637058</v>
      </c>
      <c r="F10" s="244">
        <v>468321.38833494351</v>
      </c>
      <c r="G10" s="244">
        <v>110402.65628808166</v>
      </c>
      <c r="H10" s="244">
        <v>111084.34182611821</v>
      </c>
      <c r="I10" s="244">
        <v>213280.64708811717</v>
      </c>
      <c r="J10" s="244">
        <v>93567.415220073133</v>
      </c>
      <c r="K10" s="244">
        <v>747100.31400766468</v>
      </c>
      <c r="L10" s="244">
        <v>3083889.165896032</v>
      </c>
      <c r="M10" s="244">
        <v>335910.38366235001</v>
      </c>
      <c r="N10" s="244">
        <v>189148.62582406634</v>
      </c>
      <c r="O10" s="244">
        <v>384792.33730973443</v>
      </c>
      <c r="P10" s="244">
        <v>339223.13044146728</v>
      </c>
      <c r="Q10" s="244">
        <v>231417.8419841202</v>
      </c>
      <c r="R10" s="244">
        <v>98988.473394428351</v>
      </c>
    </row>
    <row r="11" spans="1:18" ht="13.4" customHeight="1">
      <c r="A11" s="242" t="s">
        <v>548</v>
      </c>
      <c r="B11" s="245" t="s">
        <v>549</v>
      </c>
      <c r="C11" s="244">
        <v>2899.4091303843661</v>
      </c>
      <c r="D11" s="244">
        <v>2832.3463024366492</v>
      </c>
      <c r="E11" s="244">
        <v>62.64980381608089</v>
      </c>
      <c r="F11" s="244">
        <v>5776.5431638816199</v>
      </c>
      <c r="G11" s="244">
        <v>198.1898370122386</v>
      </c>
      <c r="H11" s="244">
        <v>704.75349470434094</v>
      </c>
      <c r="I11" s="244">
        <v>1105.9720182436517</v>
      </c>
      <c r="J11" s="244">
        <v>681.22057813279685</v>
      </c>
      <c r="K11" s="244">
        <v>38946.170954000641</v>
      </c>
      <c r="L11" s="244">
        <v>33442.559671035779</v>
      </c>
      <c r="M11" s="244">
        <v>1118.2137860335476</v>
      </c>
      <c r="N11" s="244">
        <v>67.279038965136536</v>
      </c>
      <c r="O11" s="244">
        <v>3264.835568191314</v>
      </c>
      <c r="P11" s="244">
        <v>15044.62884807244</v>
      </c>
      <c r="Q11" s="244">
        <v>1516.4233498932688</v>
      </c>
      <c r="R11" s="244">
        <v>277.57597964908121</v>
      </c>
    </row>
    <row r="12" spans="1:18" ht="13.4" customHeight="1">
      <c r="A12" s="242" t="s">
        <v>550</v>
      </c>
      <c r="B12" s="245" t="s">
        <v>551</v>
      </c>
      <c r="C12" s="244">
        <v>316106.32605198084</v>
      </c>
      <c r="D12" s="244">
        <v>500902.67058179033</v>
      </c>
      <c r="E12" s="244">
        <v>18019.890778799643</v>
      </c>
      <c r="F12" s="244">
        <v>209279.49315737747</v>
      </c>
      <c r="G12" s="244">
        <v>67922.772154153979</v>
      </c>
      <c r="H12" s="244">
        <v>78726.998573886405</v>
      </c>
      <c r="I12" s="244">
        <v>139870.08153329778</v>
      </c>
      <c r="J12" s="244">
        <v>26808.355056415083</v>
      </c>
      <c r="K12" s="244">
        <v>345777.72156447062</v>
      </c>
      <c r="L12" s="244">
        <v>2043202.9785016377</v>
      </c>
      <c r="M12" s="244">
        <v>294971.28424906719</v>
      </c>
      <c r="N12" s="244">
        <v>143690.66163586648</v>
      </c>
      <c r="O12" s="244">
        <v>164934.42725356694</v>
      </c>
      <c r="P12" s="244">
        <v>246483.86374593893</v>
      </c>
      <c r="Q12" s="244">
        <v>90205.181431871461</v>
      </c>
      <c r="R12" s="244">
        <v>68228.767072567469</v>
      </c>
    </row>
    <row r="13" spans="1:18" ht="26.5" customHeight="1">
      <c r="A13" s="242" t="s">
        <v>552</v>
      </c>
      <c r="B13" s="246" t="s">
        <v>553</v>
      </c>
      <c r="C13" s="244">
        <v>19315.611217342685</v>
      </c>
      <c r="D13" s="244">
        <v>38388.805666052976</v>
      </c>
      <c r="E13" s="244">
        <v>4079.0424233078074</v>
      </c>
      <c r="F13" s="244">
        <v>6033.7388035389295</v>
      </c>
      <c r="G13" s="244">
        <v>5891.6499795988721</v>
      </c>
      <c r="H13" s="244">
        <v>7596.7929958089489</v>
      </c>
      <c r="I13" s="244">
        <v>9450.7760924012982</v>
      </c>
      <c r="J13" s="244">
        <v>9974.9526494868296</v>
      </c>
      <c r="K13" s="244">
        <v>39939.156025404336</v>
      </c>
      <c r="L13" s="244">
        <v>44553.346629677399</v>
      </c>
      <c r="M13" s="244">
        <v>12432.139855281466</v>
      </c>
      <c r="N13" s="244">
        <v>2050.2338166511804</v>
      </c>
      <c r="O13" s="244">
        <v>7910.997786175999</v>
      </c>
      <c r="P13" s="244">
        <v>15255.335157760755</v>
      </c>
      <c r="Q13" s="244">
        <v>7624.501268427427</v>
      </c>
      <c r="R13" s="244">
        <v>4526.6057231741697</v>
      </c>
    </row>
    <row r="14" spans="1:18" ht="13.4" customHeight="1">
      <c r="A14" s="242" t="s">
        <v>554</v>
      </c>
      <c r="B14" s="246" t="s">
        <v>555</v>
      </c>
      <c r="C14" s="244">
        <v>3641.7990093633075</v>
      </c>
      <c r="D14" s="244">
        <v>5947.8942859652598</v>
      </c>
      <c r="E14" s="244">
        <v>328.70421492779496</v>
      </c>
      <c r="F14" s="244">
        <v>82.874414645068214</v>
      </c>
      <c r="G14" s="244">
        <v>10.667820072407702</v>
      </c>
      <c r="H14" s="244">
        <v>37.666015991725018</v>
      </c>
      <c r="I14" s="244">
        <v>866.50806973812007</v>
      </c>
      <c r="J14" s="244">
        <v>39.143538944557243</v>
      </c>
      <c r="K14" s="244">
        <v>1124.1071700909179</v>
      </c>
      <c r="L14" s="244">
        <v>6082.6399595170878</v>
      </c>
      <c r="M14" s="244">
        <v>1028.1405537881963</v>
      </c>
      <c r="N14" s="244">
        <v>25.229175212897793</v>
      </c>
      <c r="O14" s="244">
        <v>2318.7658340199923</v>
      </c>
      <c r="P14" s="244">
        <v>445.90091445708043</v>
      </c>
      <c r="Q14" s="244">
        <v>206.45296268525675</v>
      </c>
      <c r="R14" s="244">
        <v>486.22687291500472</v>
      </c>
    </row>
    <row r="15" spans="1:18" ht="13.4" customHeight="1">
      <c r="A15" s="242" t="s">
        <v>556</v>
      </c>
      <c r="B15" s="246" t="s">
        <v>557</v>
      </c>
      <c r="C15" s="244">
        <v>60999.308739075175</v>
      </c>
      <c r="D15" s="244">
        <v>67117.923791907509</v>
      </c>
      <c r="E15" s="244">
        <v>1043.4578464428407</v>
      </c>
      <c r="F15" s="244">
        <v>27510.629919864863</v>
      </c>
      <c r="G15" s="244">
        <v>195.86336996863423</v>
      </c>
      <c r="H15" s="244">
        <v>348.73452042314278</v>
      </c>
      <c r="I15" s="244">
        <v>16865.084256626174</v>
      </c>
      <c r="J15" s="244">
        <v>6850.4181088157484</v>
      </c>
      <c r="K15" s="244">
        <v>35093.597172578971</v>
      </c>
      <c r="L15" s="244">
        <v>66676.525918595944</v>
      </c>
      <c r="M15" s="244">
        <v>21289.225446327186</v>
      </c>
      <c r="N15" s="244">
        <v>1720.3210273824013</v>
      </c>
      <c r="O15" s="244">
        <v>19182.492310721671</v>
      </c>
      <c r="P15" s="244">
        <v>22997.429528684504</v>
      </c>
      <c r="Q15" s="244">
        <v>8098.1963239297884</v>
      </c>
      <c r="R15" s="244">
        <v>16650.037771593627</v>
      </c>
    </row>
    <row r="16" spans="1:18" s="142" customFormat="1" ht="13.4" customHeight="1">
      <c r="A16" s="242" t="s">
        <v>558</v>
      </c>
      <c r="B16" s="246" t="s">
        <v>559</v>
      </c>
      <c r="C16" s="244">
        <v>40948.168727845507</v>
      </c>
      <c r="D16" s="244">
        <v>50055.444116702172</v>
      </c>
      <c r="E16" s="244">
        <v>69.148148997798771</v>
      </c>
      <c r="F16" s="244">
        <v>85739.230046749435</v>
      </c>
      <c r="G16" s="244">
        <v>40.373335087958395</v>
      </c>
      <c r="H16" s="244">
        <v>25986.111564880044</v>
      </c>
      <c r="I16" s="244">
        <v>293.86339261640654</v>
      </c>
      <c r="J16" s="244">
        <v>58.781205257782474</v>
      </c>
      <c r="K16" s="244">
        <v>32905.790550379017</v>
      </c>
      <c r="L16" s="244">
        <v>494767.16995268845</v>
      </c>
      <c r="M16" s="244">
        <v>538.94504595373451</v>
      </c>
      <c r="N16" s="244">
        <v>9368.112240444867</v>
      </c>
      <c r="O16" s="244">
        <v>112.46032924272853</v>
      </c>
      <c r="P16" s="244">
        <v>32086.16370023958</v>
      </c>
      <c r="Q16" s="244">
        <v>10354.609262076079</v>
      </c>
      <c r="R16" s="244">
        <v>69.233653491419247</v>
      </c>
    </row>
    <row r="17" spans="1:18" s="146" customFormat="1" ht="13.4" customHeight="1">
      <c r="A17" s="242" t="s">
        <v>560</v>
      </c>
      <c r="B17" s="246" t="s">
        <v>561</v>
      </c>
      <c r="C17" s="244">
        <v>42753.814455275853</v>
      </c>
      <c r="D17" s="244">
        <v>151451.51709977406</v>
      </c>
      <c r="E17" s="244">
        <v>2798.3282466489472</v>
      </c>
      <c r="F17" s="244">
        <v>23104.970040877088</v>
      </c>
      <c r="G17" s="244">
        <v>1037.2167458046697</v>
      </c>
      <c r="H17" s="244">
        <v>20676.33716978733</v>
      </c>
      <c r="I17" s="244">
        <v>50417.487749222732</v>
      </c>
      <c r="J17" s="244">
        <v>3369.2879088941791</v>
      </c>
      <c r="K17" s="244">
        <v>67449.96633107333</v>
      </c>
      <c r="L17" s="244">
        <v>964563.43088912265</v>
      </c>
      <c r="M17" s="244">
        <v>204589.11405505758</v>
      </c>
      <c r="N17" s="244">
        <v>4018.6092069608658</v>
      </c>
      <c r="O17" s="244">
        <v>84606.839613258577</v>
      </c>
      <c r="P17" s="244">
        <v>132646.37101093668</v>
      </c>
      <c r="Q17" s="244">
        <v>47118.766098735206</v>
      </c>
      <c r="R17" s="244">
        <v>9228.7865144599418</v>
      </c>
    </row>
    <row r="18" spans="1:18" ht="12.5">
      <c r="A18" s="242" t="s">
        <v>562</v>
      </c>
      <c r="B18" s="246" t="s">
        <v>563</v>
      </c>
      <c r="C18" s="244">
        <v>5116.9962974558703</v>
      </c>
      <c r="D18" s="244">
        <v>238.70116360373058</v>
      </c>
      <c r="E18" s="244">
        <v>1180.602866479516</v>
      </c>
      <c r="F18" s="244">
        <v>257.72280008476332</v>
      </c>
      <c r="G18" s="244">
        <v>10.862185048752348</v>
      </c>
      <c r="H18" s="244">
        <v>31.802758090528215</v>
      </c>
      <c r="I18" s="244">
        <v>4793.6077975509743</v>
      </c>
      <c r="J18" s="244">
        <v>27.543674392478309</v>
      </c>
      <c r="K18" s="244">
        <v>913.32507008878497</v>
      </c>
      <c r="L18" s="244">
        <v>4015.8253431945391</v>
      </c>
      <c r="M18" s="244">
        <v>3235.6988744401242</v>
      </c>
      <c r="N18" s="244">
        <v>15.710304324375825</v>
      </c>
      <c r="O18" s="244">
        <v>590.83642917670841</v>
      </c>
      <c r="P18" s="244">
        <v>961.88303504082523</v>
      </c>
      <c r="Q18" s="244">
        <v>738.95359171290761</v>
      </c>
      <c r="R18" s="244">
        <v>223.90101984071853</v>
      </c>
    </row>
    <row r="19" spans="1:18" ht="13.4" customHeight="1">
      <c r="A19" s="242" t="s">
        <v>564</v>
      </c>
      <c r="B19" s="246" t="s">
        <v>565</v>
      </c>
      <c r="C19" s="244">
        <v>38068.446874150723</v>
      </c>
      <c r="D19" s="244">
        <v>72951.496759294634</v>
      </c>
      <c r="E19" s="244">
        <v>1133.1547404157384</v>
      </c>
      <c r="F19" s="244">
        <v>15192.869017500589</v>
      </c>
      <c r="G19" s="244">
        <v>1237.3037093153719</v>
      </c>
      <c r="H19" s="244">
        <v>1013.7828518314216</v>
      </c>
      <c r="I19" s="244">
        <v>15779.593851520462</v>
      </c>
      <c r="J19" s="244">
        <v>2357.738705119993</v>
      </c>
      <c r="K19" s="244">
        <v>33877.308442283786</v>
      </c>
      <c r="L19" s="244">
        <v>82652.779595266518</v>
      </c>
      <c r="M19" s="244">
        <v>25969.478534228729</v>
      </c>
      <c r="N19" s="244">
        <v>3410.9598523135392</v>
      </c>
      <c r="O19" s="244">
        <v>13364.88846642998</v>
      </c>
      <c r="P19" s="244">
        <v>27645.078525628436</v>
      </c>
      <c r="Q19" s="244">
        <v>8514.0200100415423</v>
      </c>
      <c r="R19" s="244">
        <v>18668.552586833623</v>
      </c>
    </row>
    <row r="20" spans="1:18" ht="13.4" customHeight="1">
      <c r="A20" s="242" t="s">
        <v>566</v>
      </c>
      <c r="B20" s="246" t="s">
        <v>567</v>
      </c>
      <c r="C20" s="244">
        <v>35037.548437009536</v>
      </c>
      <c r="D20" s="244">
        <v>28731.970786372069</v>
      </c>
      <c r="E20" s="244">
        <v>2268.8579678592669</v>
      </c>
      <c r="F20" s="244">
        <v>46774.74163607962</v>
      </c>
      <c r="G20" s="244">
        <v>55666.70455718755</v>
      </c>
      <c r="H20" s="244">
        <v>17574.626210460698</v>
      </c>
      <c r="I20" s="244">
        <v>18258.597816484064</v>
      </c>
      <c r="J20" s="244">
        <v>1313.5670475272434</v>
      </c>
      <c r="K20" s="244">
        <v>98781.859797619996</v>
      </c>
      <c r="L20" s="244">
        <v>309457.95157994935</v>
      </c>
      <c r="M20" s="244">
        <v>14983.216658622821</v>
      </c>
      <c r="N20" s="244">
        <v>111943.84660496454</v>
      </c>
      <c r="O20" s="244">
        <v>17087.351205283645</v>
      </c>
      <c r="P20" s="244">
        <v>9273.1033264583348</v>
      </c>
      <c r="Q20" s="244">
        <v>1605.7022992977629</v>
      </c>
      <c r="R20" s="244">
        <v>9349.3220988624307</v>
      </c>
    </row>
    <row r="21" spans="1:18" ht="26.15" customHeight="1">
      <c r="A21" s="242" t="s">
        <v>568</v>
      </c>
      <c r="B21" s="246" t="s">
        <v>569</v>
      </c>
      <c r="C21" s="244">
        <v>4183.5020238541138</v>
      </c>
      <c r="D21" s="244">
        <v>1011.0045101532983</v>
      </c>
      <c r="E21" s="244">
        <v>641.10050256118791</v>
      </c>
      <c r="F21" s="244">
        <v>304.38062268200775</v>
      </c>
      <c r="G21" s="244">
        <v>41.767743937344385</v>
      </c>
      <c r="H21" s="244">
        <v>655.4942016723968</v>
      </c>
      <c r="I21" s="244">
        <v>1656.7982935276634</v>
      </c>
      <c r="J21" s="244">
        <v>375.00256777420248</v>
      </c>
      <c r="K21" s="244">
        <v>1003.5098760600304</v>
      </c>
      <c r="L21" s="244">
        <v>7782.2065425480896</v>
      </c>
      <c r="M21" s="244">
        <v>601.28808223713168</v>
      </c>
      <c r="N21" s="244">
        <v>83.365483213043333</v>
      </c>
      <c r="O21" s="244">
        <v>6203.5170740362137</v>
      </c>
      <c r="P21" s="244">
        <v>528.02565451609235</v>
      </c>
      <c r="Q21" s="244">
        <v>679.51168407249327</v>
      </c>
      <c r="R21" s="244">
        <v>1286.266152551497</v>
      </c>
    </row>
    <row r="22" spans="1:18" s="142" customFormat="1" ht="13.4" customHeight="1">
      <c r="A22" s="242" t="s">
        <v>570</v>
      </c>
      <c r="B22" s="246" t="s">
        <v>571</v>
      </c>
      <c r="C22" s="244">
        <v>5869.3922169898151</v>
      </c>
      <c r="D22" s="244">
        <v>7619.6486403563404</v>
      </c>
      <c r="E22" s="244">
        <v>1070.6816188972448</v>
      </c>
      <c r="F22" s="244">
        <v>484.55552391405047</v>
      </c>
      <c r="G22" s="244">
        <v>36.861174901481768</v>
      </c>
      <c r="H22" s="244">
        <v>84.733242465533394</v>
      </c>
      <c r="I22" s="244">
        <v>2852.1956105640261</v>
      </c>
      <c r="J22" s="244">
        <v>78.369742235278395</v>
      </c>
      <c r="K22" s="244">
        <v>2815.8319876286159</v>
      </c>
      <c r="L22" s="244">
        <v>17951.761944606991</v>
      </c>
      <c r="M22" s="244">
        <v>819.283212159031</v>
      </c>
      <c r="N22" s="244">
        <v>51.107109432434541</v>
      </c>
      <c r="O22" s="244">
        <v>1725.341480542952</v>
      </c>
      <c r="P22" s="244">
        <v>354.88282463103843</v>
      </c>
      <c r="Q22" s="244">
        <v>372.69896375372758</v>
      </c>
      <c r="R22" s="244">
        <v>853.55493768228268</v>
      </c>
    </row>
    <row r="23" spans="1:18" ht="13.4" customHeight="1">
      <c r="A23" s="242" t="s">
        <v>572</v>
      </c>
      <c r="B23" s="246" t="s">
        <v>573</v>
      </c>
      <c r="C23" s="244">
        <v>21393.351827553266</v>
      </c>
      <c r="D23" s="244">
        <v>18354.451293182585</v>
      </c>
      <c r="E23" s="244">
        <v>922.25766147074603</v>
      </c>
      <c r="F23" s="244">
        <v>983.53941054176028</v>
      </c>
      <c r="G23" s="244">
        <v>298.30311899521905</v>
      </c>
      <c r="H23" s="244">
        <v>802.6294330360638</v>
      </c>
      <c r="I23" s="244">
        <v>3744.2435537909023</v>
      </c>
      <c r="J23" s="244">
        <v>774.7058906120493</v>
      </c>
      <c r="K23" s="244">
        <v>5783.5780994126499</v>
      </c>
      <c r="L23" s="244">
        <v>18251.491239975025</v>
      </c>
      <c r="M23" s="244">
        <v>3208.6859517996672</v>
      </c>
      <c r="N23" s="244">
        <v>1748.8215091196778</v>
      </c>
      <c r="O23" s="244">
        <v>3299.3339936491861</v>
      </c>
      <c r="P23" s="244">
        <v>1805.69760282784</v>
      </c>
      <c r="Q23" s="244">
        <v>1673.5403901178995</v>
      </c>
      <c r="R23" s="244">
        <v>1737.909212188717</v>
      </c>
    </row>
    <row r="24" spans="1:18" ht="13.4" customHeight="1">
      <c r="A24" s="242" t="s">
        <v>574</v>
      </c>
      <c r="B24" s="246" t="s">
        <v>575</v>
      </c>
      <c r="C24" s="244">
        <v>30768.098096198839</v>
      </c>
      <c r="D24" s="244">
        <v>27185.465710231016</v>
      </c>
      <c r="E24" s="244">
        <v>1591.2103047122141</v>
      </c>
      <c r="F24" s="244">
        <v>1527.5640581002488</v>
      </c>
      <c r="G24" s="244">
        <v>3013.1811809395786</v>
      </c>
      <c r="H24" s="244">
        <v>2248.4046266973869</v>
      </c>
      <c r="I24" s="244">
        <v>10621.326881360994</v>
      </c>
      <c r="J24" s="244">
        <v>1077.7961863823355</v>
      </c>
      <c r="K24" s="244">
        <v>22486.062070076008</v>
      </c>
      <c r="L24" s="244">
        <v>17055.559455202663</v>
      </c>
      <c r="M24" s="244">
        <v>4553.502671418797</v>
      </c>
      <c r="N24" s="244">
        <v>5146.9605250889799</v>
      </c>
      <c r="O24" s="244">
        <v>6724.4087719821891</v>
      </c>
      <c r="P24" s="244">
        <v>1119.1535385566826</v>
      </c>
      <c r="Q24" s="244">
        <v>1891.7203105211738</v>
      </c>
      <c r="R24" s="244">
        <v>3724.5856031382477</v>
      </c>
    </row>
    <row r="25" spans="1:18" ht="26.5" customHeight="1">
      <c r="A25" s="242" t="s">
        <v>576</v>
      </c>
      <c r="B25" s="246" t="s">
        <v>577</v>
      </c>
      <c r="C25" s="244">
        <v>8010.2881298662032</v>
      </c>
      <c r="D25" s="244">
        <v>31848.346758194639</v>
      </c>
      <c r="E25" s="244">
        <v>893.34423607853853</v>
      </c>
      <c r="F25" s="244">
        <v>1282.6768627990605</v>
      </c>
      <c r="G25" s="244">
        <v>442.01723329614111</v>
      </c>
      <c r="H25" s="244">
        <v>1669.8829827411912</v>
      </c>
      <c r="I25" s="244">
        <v>4269.9981678939894</v>
      </c>
      <c r="J25" s="244">
        <v>511.04783097240124</v>
      </c>
      <c r="K25" s="244">
        <v>3603.6289717741556</v>
      </c>
      <c r="L25" s="244">
        <v>9392.2894512929597</v>
      </c>
      <c r="M25" s="244">
        <v>1722.565307752749</v>
      </c>
      <c r="N25" s="244">
        <v>4107.384780757684</v>
      </c>
      <c r="O25" s="244">
        <v>1807.1939590470904</v>
      </c>
      <c r="P25" s="244">
        <v>1364.8389262010739</v>
      </c>
      <c r="Q25" s="244">
        <v>1326.5082665002001</v>
      </c>
      <c r="R25" s="244">
        <v>1423.7849258358015</v>
      </c>
    </row>
    <row r="26" spans="1:18" ht="13.4" customHeight="1">
      <c r="A26" s="242" t="s">
        <v>578</v>
      </c>
      <c r="B26" s="245" t="s">
        <v>579</v>
      </c>
      <c r="C26" s="244">
        <v>319583.57029999635</v>
      </c>
      <c r="D26" s="244">
        <v>431927.29977131402</v>
      </c>
      <c r="E26" s="244">
        <v>34855.212101825156</v>
      </c>
      <c r="F26" s="244">
        <v>242107.68181665981</v>
      </c>
      <c r="G26" s="244">
        <v>40156.817426624977</v>
      </c>
      <c r="H26" s="244">
        <v>25568.84246212721</v>
      </c>
      <c r="I26" s="244">
        <v>52652.672785386188</v>
      </c>
      <c r="J26" s="244">
        <v>60029.876037311464</v>
      </c>
      <c r="K26" s="244">
        <v>337296.02290800354</v>
      </c>
      <c r="L26" s="244">
        <v>956887.01946122991</v>
      </c>
      <c r="M26" s="244">
        <v>26542.858044909277</v>
      </c>
      <c r="N26" s="244">
        <v>42054.715488708025</v>
      </c>
      <c r="O26" s="244">
        <v>204259.71451692391</v>
      </c>
      <c r="P26" s="244">
        <v>68678.58175417858</v>
      </c>
      <c r="Q26" s="244">
        <v>131004.67320100969</v>
      </c>
      <c r="R26" s="244">
        <v>20885.504599848948</v>
      </c>
    </row>
    <row r="27" spans="1:18" ht="13.4" customHeight="1">
      <c r="A27" s="242" t="s">
        <v>580</v>
      </c>
      <c r="B27" s="245" t="s">
        <v>581</v>
      </c>
      <c r="C27" s="244">
        <v>18708.914012891328</v>
      </c>
      <c r="D27" s="244">
        <v>15462.547404980221</v>
      </c>
      <c r="E27" s="244">
        <v>4487.2884971171488</v>
      </c>
      <c r="F27" s="244">
        <v>5277.947732441984</v>
      </c>
      <c r="G27" s="244">
        <v>1043.1560994671327</v>
      </c>
      <c r="H27" s="244">
        <v>3575.067938938897</v>
      </c>
      <c r="I27" s="244">
        <v>8841.4952522827971</v>
      </c>
      <c r="J27" s="244">
        <v>3272.7427400675138</v>
      </c>
      <c r="K27" s="244">
        <v>11362.825215414578</v>
      </c>
      <c r="L27" s="244">
        <v>24690.171230115215</v>
      </c>
      <c r="M27" s="244">
        <v>6220.9218145919767</v>
      </c>
      <c r="N27" s="244">
        <v>1641.1906922449934</v>
      </c>
      <c r="O27" s="244">
        <v>5996.0024286107327</v>
      </c>
      <c r="P27" s="244">
        <v>4410.8661399320526</v>
      </c>
      <c r="Q27" s="244">
        <v>4210.4296304448135</v>
      </c>
      <c r="R27" s="244">
        <v>5517.8971103893591</v>
      </c>
    </row>
    <row r="28" spans="1:18" ht="13.4" customHeight="1">
      <c r="A28" s="242" t="s">
        <v>582</v>
      </c>
      <c r="B28" s="245" t="s">
        <v>583</v>
      </c>
      <c r="C28" s="244">
        <v>16557.221700096376</v>
      </c>
      <c r="D28" s="244">
        <v>24164.66155629007</v>
      </c>
      <c r="E28" s="244">
        <v>4109.4089250790194</v>
      </c>
      <c r="F28" s="244">
        <v>5879.7224645826791</v>
      </c>
      <c r="G28" s="244">
        <v>1081.7207708233364</v>
      </c>
      <c r="H28" s="244">
        <v>2508.6793564613495</v>
      </c>
      <c r="I28" s="244">
        <v>10810.425498906774</v>
      </c>
      <c r="J28" s="244">
        <v>2775.220808146295</v>
      </c>
      <c r="K28" s="244">
        <v>13717.573365775243</v>
      </c>
      <c r="L28" s="244">
        <v>25666.437032013382</v>
      </c>
      <c r="M28" s="244">
        <v>7057.1057677480039</v>
      </c>
      <c r="N28" s="244">
        <v>1694.778968281727</v>
      </c>
      <c r="O28" s="244">
        <v>6337.357542441604</v>
      </c>
      <c r="P28" s="244">
        <v>4605.1899533452533</v>
      </c>
      <c r="Q28" s="244">
        <v>4481.1343709009561</v>
      </c>
      <c r="R28" s="244">
        <v>4078.7286319734894</v>
      </c>
    </row>
    <row r="29" spans="1:18" s="142" customFormat="1" ht="13.4" customHeight="1">
      <c r="A29" s="242" t="s">
        <v>584</v>
      </c>
      <c r="B29" s="243" t="s">
        <v>585</v>
      </c>
      <c r="C29" s="244">
        <v>229061.51704424998</v>
      </c>
      <c r="D29" s="244">
        <v>350803.5286978794</v>
      </c>
      <c r="E29" s="244">
        <v>90486.033963510941</v>
      </c>
      <c r="F29" s="244">
        <v>66680.005233510179</v>
      </c>
      <c r="G29" s="244">
        <v>19340.019832574599</v>
      </c>
      <c r="H29" s="244">
        <v>65811.647161581233</v>
      </c>
      <c r="I29" s="244">
        <v>348900.07913725032</v>
      </c>
      <c r="J29" s="244">
        <v>36383.236377338915</v>
      </c>
      <c r="K29" s="244">
        <v>189076.24672944841</v>
      </c>
      <c r="L29" s="244">
        <v>448820.95306681248</v>
      </c>
      <c r="M29" s="244">
        <v>103745.16120495219</v>
      </c>
      <c r="N29" s="244">
        <v>23486.915812755935</v>
      </c>
      <c r="O29" s="244">
        <v>92711.349777211726</v>
      </c>
      <c r="P29" s="244">
        <v>49510.235533810293</v>
      </c>
      <c r="Q29" s="244">
        <v>62723.71426935451</v>
      </c>
      <c r="R29" s="244">
        <v>43773.148960433748</v>
      </c>
    </row>
    <row r="30" spans="1:18" s="142" customFormat="1" ht="13.4" customHeight="1">
      <c r="A30" s="242" t="s">
        <v>586</v>
      </c>
      <c r="B30" s="247" t="s">
        <v>587</v>
      </c>
      <c r="C30" s="244">
        <v>950038.98920852388</v>
      </c>
      <c r="D30" s="244">
        <v>1363736.8683476769</v>
      </c>
      <c r="E30" s="244">
        <v>153388.85600823403</v>
      </c>
      <c r="F30" s="244">
        <v>543026.72824732389</v>
      </c>
      <c r="G30" s="244">
        <v>130308.66162764259</v>
      </c>
      <c r="H30" s="244">
        <v>178323.92387551221</v>
      </c>
      <c r="I30" s="244">
        <v>571439.40601903782</v>
      </c>
      <c r="J30" s="244">
        <v>136107.98790355757</v>
      </c>
      <c r="K30" s="244">
        <v>978267.74177637824</v>
      </c>
      <c r="L30" s="244">
        <v>3570420.1276143002</v>
      </c>
      <c r="M30" s="244">
        <v>445235.13236226281</v>
      </c>
      <c r="N30" s="244">
        <v>213662.02595543093</v>
      </c>
      <c r="O30" s="244">
        <v>482938.57863412582</v>
      </c>
      <c r="P30" s="244">
        <v>395929.62359656382</v>
      </c>
      <c r="Q30" s="244">
        <v>305910.04339978017</v>
      </c>
      <c r="R30" s="244">
        <v>148259.31025265195</v>
      </c>
    </row>
    <row r="31" spans="1:18" s="146" customFormat="1" ht="13.4" customHeight="1">
      <c r="A31" s="1068"/>
      <c r="B31" s="247" t="s">
        <v>588</v>
      </c>
      <c r="C31" s="244">
        <v>438693.37561616884</v>
      </c>
      <c r="D31" s="244">
        <v>568107.8563282995</v>
      </c>
      <c r="E31" s="244">
        <v>116860.91608929686</v>
      </c>
      <c r="F31" s="244">
        <v>112284.18674126703</v>
      </c>
      <c r="G31" s="244">
        <v>30276.662470198695</v>
      </c>
      <c r="H31" s="244">
        <v>63239.003809030219</v>
      </c>
      <c r="I31" s="244">
        <v>275759.91299279267</v>
      </c>
      <c r="J31" s="244">
        <v>64967.999373128907</v>
      </c>
      <c r="K31" s="244">
        <v>346632.66614819493</v>
      </c>
      <c r="L31" s="244">
        <v>707923.0998863884</v>
      </c>
      <c r="M31" s="244">
        <v>173158.61145704784</v>
      </c>
      <c r="N31" s="244">
        <v>43092.374844546634</v>
      </c>
      <c r="O31" s="244">
        <v>144695.83876585896</v>
      </c>
      <c r="P31" s="244">
        <v>90578.396810205246</v>
      </c>
      <c r="Q31" s="244">
        <v>122176.98728869723</v>
      </c>
      <c r="R31" s="244">
        <v>83669.254120384809</v>
      </c>
    </row>
    <row r="32" spans="1:18" ht="14.15" customHeight="1">
      <c r="A32" s="1068"/>
      <c r="B32" s="249" t="s">
        <v>589</v>
      </c>
      <c r="C32" s="244">
        <v>1388732.3648246927</v>
      </c>
      <c r="D32" s="244">
        <v>1931844.7246759764</v>
      </c>
      <c r="E32" s="244">
        <v>270249.77209753089</v>
      </c>
      <c r="F32" s="244">
        <v>655310.91498859087</v>
      </c>
      <c r="G32" s="244">
        <v>160585.32409784128</v>
      </c>
      <c r="H32" s="244">
        <v>241562.92768454243</v>
      </c>
      <c r="I32" s="244">
        <v>847199.31901183049</v>
      </c>
      <c r="J32" s="244">
        <v>201075.98727668647</v>
      </c>
      <c r="K32" s="244">
        <v>1324900.4079245732</v>
      </c>
      <c r="L32" s="244">
        <v>4278343.2275006883</v>
      </c>
      <c r="M32" s="244">
        <v>618393.74381931068</v>
      </c>
      <c r="N32" s="244">
        <v>256754.40079997756</v>
      </c>
      <c r="O32" s="244">
        <v>627634.41739998478</v>
      </c>
      <c r="P32" s="244">
        <v>486508.02040676906</v>
      </c>
      <c r="Q32" s="244">
        <v>428087.03068847739</v>
      </c>
      <c r="R32" s="244">
        <v>231928.56437303676</v>
      </c>
    </row>
    <row r="33" spans="1:18" ht="12.75" customHeight="1">
      <c r="A33" s="248"/>
      <c r="B33" s="250"/>
      <c r="C33" s="251"/>
      <c r="D33" s="252"/>
      <c r="E33" s="252"/>
      <c r="F33" s="252"/>
      <c r="G33" s="252"/>
      <c r="H33" s="252"/>
      <c r="I33" s="252"/>
      <c r="J33" s="252"/>
      <c r="K33" s="252"/>
      <c r="L33" s="252"/>
      <c r="M33" s="252"/>
      <c r="N33" s="252"/>
      <c r="O33" s="252"/>
      <c r="P33" s="252"/>
      <c r="Q33" s="252"/>
      <c r="R33" s="252"/>
    </row>
    <row r="34" spans="1:18" s="152" customFormat="1" ht="26.25" customHeight="1">
      <c r="B34" s="146"/>
      <c r="C34" s="1281" t="s">
        <v>1571</v>
      </c>
      <c r="D34" s="1281"/>
      <c r="E34" s="1281"/>
      <c r="F34" s="1281"/>
      <c r="G34" s="153"/>
    </row>
    <row r="35" spans="1:18" s="253" customFormat="1" ht="15" customHeight="1">
      <c r="B35" s="254"/>
      <c r="C35" s="1281" t="s">
        <v>590</v>
      </c>
      <c r="D35" s="1281"/>
      <c r="E35" s="1281"/>
      <c r="F35" s="1281"/>
      <c r="G35" s="254"/>
    </row>
    <row r="36" spans="1:18" s="253" customFormat="1" ht="15" customHeight="1">
      <c r="B36" s="254"/>
      <c r="C36" s="1281" t="s">
        <v>533</v>
      </c>
      <c r="D36" s="1281"/>
      <c r="E36" s="1281"/>
      <c r="F36" s="1281"/>
      <c r="G36" s="254"/>
    </row>
    <row r="37" spans="1:18" ht="12.75" customHeight="1">
      <c r="C37" s="255"/>
      <c r="D37" s="255"/>
      <c r="E37" s="255"/>
      <c r="F37" s="255"/>
      <c r="G37" s="255"/>
      <c r="H37" s="255"/>
      <c r="I37" s="255"/>
      <c r="J37" s="255"/>
      <c r="K37" s="255"/>
      <c r="L37" s="255"/>
      <c r="M37" s="255"/>
      <c r="N37" s="255"/>
      <c r="O37" s="255"/>
      <c r="P37" s="255"/>
      <c r="Q37" s="255"/>
      <c r="R37" s="255"/>
    </row>
    <row r="38" spans="1:18" ht="12.75" customHeight="1">
      <c r="C38" s="255"/>
      <c r="D38" s="255"/>
      <c r="E38" s="255"/>
      <c r="F38" s="255"/>
      <c r="G38" s="255"/>
      <c r="H38" s="255"/>
      <c r="I38" s="255"/>
      <c r="J38" s="255"/>
      <c r="K38" s="255"/>
      <c r="L38" s="255"/>
      <c r="M38" s="255"/>
      <c r="N38" s="255"/>
      <c r="O38" s="255"/>
      <c r="P38" s="255"/>
      <c r="Q38" s="255"/>
      <c r="R38" s="255"/>
    </row>
    <row r="39" spans="1:18" ht="12.75" customHeight="1">
      <c r="C39" s="255"/>
      <c r="D39" s="255"/>
      <c r="E39" s="255"/>
      <c r="F39" s="255"/>
      <c r="G39" s="255"/>
      <c r="H39" s="255"/>
      <c r="I39" s="255"/>
      <c r="J39" s="255"/>
      <c r="K39" s="255"/>
      <c r="L39" s="255"/>
      <c r="M39" s="255"/>
      <c r="N39" s="255"/>
      <c r="O39" s="255"/>
      <c r="P39" s="255"/>
      <c r="Q39" s="255"/>
      <c r="R39" s="255"/>
    </row>
    <row r="40" spans="1:18" ht="12.75" customHeight="1">
      <c r="C40" s="255"/>
      <c r="D40" s="255"/>
      <c r="E40" s="255"/>
      <c r="F40" s="255"/>
      <c r="G40" s="255"/>
      <c r="H40" s="255"/>
      <c r="I40" s="255"/>
      <c r="J40" s="255"/>
      <c r="K40" s="255"/>
      <c r="L40" s="255"/>
      <c r="M40" s="255"/>
      <c r="N40" s="255"/>
      <c r="O40" s="255"/>
      <c r="P40" s="255"/>
      <c r="Q40" s="255"/>
      <c r="R40" s="255"/>
    </row>
    <row r="41" spans="1:18" ht="12.75" customHeight="1">
      <c r="C41" s="255"/>
      <c r="D41" s="255"/>
      <c r="E41" s="255"/>
      <c r="F41" s="255"/>
      <c r="G41" s="255"/>
      <c r="H41" s="255"/>
      <c r="I41" s="255"/>
      <c r="J41" s="255"/>
      <c r="K41" s="255"/>
      <c r="L41" s="255"/>
      <c r="M41" s="255"/>
      <c r="N41" s="255"/>
      <c r="O41" s="255"/>
      <c r="P41" s="255"/>
      <c r="Q41" s="255"/>
      <c r="R41" s="255"/>
    </row>
    <row r="42" spans="1:18" ht="12.75" customHeight="1">
      <c r="C42" s="255"/>
      <c r="D42" s="255"/>
      <c r="E42" s="255"/>
      <c r="F42" s="255"/>
      <c r="G42" s="255"/>
      <c r="H42" s="255"/>
      <c r="I42" s="255"/>
      <c r="J42" s="255"/>
      <c r="K42" s="255"/>
      <c r="L42" s="255"/>
      <c r="M42" s="255"/>
      <c r="N42" s="255"/>
      <c r="O42" s="255"/>
      <c r="P42" s="255"/>
      <c r="Q42" s="255"/>
      <c r="R42" s="255"/>
    </row>
    <row r="43" spans="1:18" ht="12.75" customHeight="1">
      <c r="C43" s="255"/>
      <c r="D43" s="255"/>
      <c r="E43" s="255"/>
      <c r="F43" s="255"/>
      <c r="G43" s="255"/>
      <c r="H43" s="255"/>
      <c r="I43" s="255"/>
      <c r="J43" s="255"/>
      <c r="K43" s="255"/>
      <c r="L43" s="255"/>
      <c r="M43" s="255"/>
      <c r="N43" s="255"/>
      <c r="O43" s="255"/>
      <c r="P43" s="255"/>
      <c r="Q43" s="255"/>
      <c r="R43" s="255"/>
    </row>
    <row r="44" spans="1:18" ht="12.75" customHeight="1">
      <c r="C44" s="255"/>
      <c r="D44" s="255"/>
      <c r="E44" s="255"/>
      <c r="F44" s="255"/>
      <c r="G44" s="255"/>
      <c r="H44" s="255"/>
      <c r="I44" s="255"/>
      <c r="J44" s="255"/>
      <c r="K44" s="255"/>
      <c r="L44" s="255"/>
      <c r="M44" s="255"/>
      <c r="N44" s="255"/>
      <c r="O44" s="255"/>
      <c r="P44" s="255"/>
      <c r="Q44" s="255"/>
      <c r="R44" s="255"/>
    </row>
    <row r="45" spans="1:18" ht="12.75" customHeight="1">
      <c r="C45" s="255"/>
      <c r="D45" s="255"/>
      <c r="E45" s="255"/>
      <c r="F45" s="255"/>
      <c r="G45" s="255"/>
      <c r="H45" s="255"/>
      <c r="I45" s="255"/>
      <c r="J45" s="255"/>
      <c r="K45" s="255"/>
      <c r="L45" s="255"/>
      <c r="M45" s="255"/>
      <c r="N45" s="255"/>
      <c r="O45" s="255"/>
      <c r="P45" s="255"/>
      <c r="Q45" s="255"/>
      <c r="R45" s="255"/>
    </row>
    <row r="46" spans="1:18" ht="12.75" customHeight="1">
      <c r="C46" s="255"/>
      <c r="D46" s="255"/>
      <c r="E46" s="255"/>
      <c r="F46" s="255"/>
      <c r="G46" s="255"/>
      <c r="H46" s="255"/>
      <c r="I46" s="255"/>
      <c r="J46" s="255"/>
      <c r="K46" s="255"/>
      <c r="L46" s="255"/>
      <c r="M46" s="255"/>
      <c r="N46" s="255"/>
      <c r="O46" s="255"/>
      <c r="P46" s="255"/>
      <c r="Q46" s="255"/>
      <c r="R46" s="255"/>
    </row>
    <row r="47" spans="1:18" ht="12.75" customHeight="1">
      <c r="C47" s="255"/>
      <c r="D47" s="255"/>
      <c r="E47" s="255"/>
      <c r="F47" s="255"/>
      <c r="G47" s="255"/>
      <c r="H47" s="255"/>
      <c r="I47" s="255"/>
      <c r="J47" s="255"/>
      <c r="K47" s="255"/>
      <c r="L47" s="255"/>
      <c r="M47" s="255"/>
      <c r="N47" s="255"/>
      <c r="O47" s="255"/>
      <c r="P47" s="255"/>
      <c r="Q47" s="255"/>
      <c r="R47" s="255"/>
    </row>
    <row r="48" spans="1:18" ht="12.75" customHeight="1">
      <c r="C48" s="255"/>
      <c r="D48" s="255"/>
      <c r="E48" s="255"/>
      <c r="F48" s="255"/>
      <c r="G48" s="255"/>
      <c r="H48" s="255"/>
      <c r="I48" s="255"/>
      <c r="J48" s="255"/>
      <c r="K48" s="255"/>
      <c r="L48" s="255"/>
      <c r="M48" s="255"/>
      <c r="N48" s="255"/>
      <c r="O48" s="255"/>
      <c r="P48" s="255"/>
      <c r="Q48" s="255"/>
      <c r="R48" s="255"/>
    </row>
    <row r="49" spans="3:18" ht="12.75" customHeight="1">
      <c r="C49" s="255"/>
      <c r="D49" s="255"/>
      <c r="E49" s="255"/>
      <c r="F49" s="255"/>
      <c r="G49" s="255"/>
      <c r="H49" s="255"/>
      <c r="I49" s="255"/>
      <c r="J49" s="255"/>
      <c r="K49" s="255"/>
      <c r="L49" s="255"/>
      <c r="M49" s="255"/>
      <c r="N49" s="255"/>
      <c r="O49" s="255"/>
      <c r="P49" s="255"/>
      <c r="Q49" s="255"/>
      <c r="R49" s="255"/>
    </row>
    <row r="50" spans="3:18" ht="12.75" customHeight="1">
      <c r="C50" s="255"/>
      <c r="D50" s="255"/>
      <c r="E50" s="255"/>
      <c r="F50" s="255"/>
      <c r="G50" s="255"/>
      <c r="H50" s="255"/>
      <c r="I50" s="255"/>
      <c r="J50" s="255"/>
      <c r="K50" s="255"/>
      <c r="L50" s="255"/>
      <c r="M50" s="255"/>
      <c r="N50" s="255"/>
      <c r="O50" s="255"/>
      <c r="P50" s="255"/>
      <c r="Q50" s="255"/>
      <c r="R50" s="255"/>
    </row>
    <row r="51" spans="3:18" ht="12.75" customHeight="1">
      <c r="C51" s="255"/>
      <c r="D51" s="255"/>
      <c r="E51" s="255"/>
      <c r="F51" s="255"/>
      <c r="G51" s="255"/>
      <c r="H51" s="255"/>
      <c r="I51" s="255"/>
      <c r="J51" s="255"/>
      <c r="K51" s="255"/>
      <c r="L51" s="255"/>
      <c r="M51" s="255"/>
      <c r="N51" s="255"/>
      <c r="O51" s="255"/>
      <c r="P51" s="255"/>
      <c r="Q51" s="255"/>
      <c r="R51" s="255"/>
    </row>
    <row r="52" spans="3:18" ht="12.75" customHeight="1">
      <c r="C52" s="255"/>
      <c r="D52" s="255"/>
      <c r="E52" s="255"/>
      <c r="F52" s="255"/>
      <c r="G52" s="255"/>
      <c r="H52" s="255"/>
      <c r="I52" s="255"/>
      <c r="J52" s="255"/>
      <c r="K52" s="255"/>
      <c r="L52" s="255"/>
      <c r="M52" s="255"/>
      <c r="N52" s="255"/>
      <c r="O52" s="255"/>
      <c r="P52" s="255"/>
      <c r="Q52" s="255"/>
      <c r="R52" s="255"/>
    </row>
    <row r="53" spans="3:18" ht="12.75" customHeight="1">
      <c r="C53" s="255"/>
      <c r="D53" s="255"/>
      <c r="E53" s="255"/>
      <c r="F53" s="255"/>
      <c r="G53" s="255"/>
      <c r="H53" s="255"/>
      <c r="I53" s="255"/>
      <c r="J53" s="255"/>
      <c r="K53" s="255"/>
      <c r="L53" s="255"/>
      <c r="M53" s="255"/>
      <c r="N53" s="255"/>
      <c r="O53" s="255"/>
      <c r="P53" s="255"/>
      <c r="Q53" s="255"/>
      <c r="R53" s="255"/>
    </row>
    <row r="54" spans="3:18" ht="12.75" customHeight="1">
      <c r="C54" s="255"/>
      <c r="D54" s="255"/>
      <c r="E54" s="255"/>
      <c r="F54" s="255"/>
      <c r="G54" s="255"/>
      <c r="H54" s="255"/>
      <c r="I54" s="255"/>
      <c r="J54" s="255"/>
      <c r="K54" s="255"/>
      <c r="L54" s="255"/>
      <c r="M54" s="255"/>
      <c r="N54" s="255"/>
      <c r="O54" s="255"/>
      <c r="P54" s="255"/>
      <c r="Q54" s="255"/>
      <c r="R54" s="255"/>
    </row>
    <row r="55" spans="3:18" ht="12.75" customHeight="1">
      <c r="C55" s="255"/>
      <c r="D55" s="255"/>
      <c r="E55" s="255"/>
      <c r="F55" s="255"/>
      <c r="G55" s="255"/>
      <c r="H55" s="255"/>
      <c r="I55" s="255"/>
      <c r="J55" s="255"/>
      <c r="K55" s="255"/>
      <c r="L55" s="255"/>
      <c r="M55" s="255"/>
      <c r="N55" s="255"/>
      <c r="O55" s="255"/>
      <c r="P55" s="255"/>
      <c r="Q55" s="255"/>
      <c r="R55" s="255"/>
    </row>
    <row r="56" spans="3:18" ht="12.75" customHeight="1">
      <c r="C56" s="255"/>
      <c r="D56" s="255"/>
      <c r="E56" s="255"/>
      <c r="F56" s="255"/>
      <c r="G56" s="255"/>
      <c r="H56" s="255"/>
      <c r="I56" s="255"/>
      <c r="J56" s="255"/>
      <c r="K56" s="255"/>
      <c r="L56" s="255"/>
      <c r="M56" s="255"/>
      <c r="N56" s="255"/>
      <c r="O56" s="255"/>
      <c r="P56" s="255"/>
      <c r="Q56" s="255"/>
      <c r="R56" s="255"/>
    </row>
    <row r="57" spans="3:18" ht="12.75" customHeight="1">
      <c r="C57" s="255"/>
      <c r="D57" s="255"/>
      <c r="E57" s="255"/>
      <c r="F57" s="255"/>
      <c r="G57" s="255"/>
      <c r="H57" s="255"/>
      <c r="I57" s="255"/>
      <c r="J57" s="255"/>
      <c r="K57" s="255"/>
      <c r="L57" s="255"/>
      <c r="M57" s="255"/>
      <c r="N57" s="255"/>
      <c r="O57" s="255"/>
      <c r="P57" s="255"/>
      <c r="Q57" s="255"/>
      <c r="R57" s="255"/>
    </row>
    <row r="58" spans="3:18" ht="12.75" customHeight="1">
      <c r="C58" s="255"/>
      <c r="D58" s="255"/>
      <c r="E58" s="255"/>
      <c r="F58" s="255"/>
      <c r="G58" s="255"/>
      <c r="H58" s="255"/>
      <c r="I58" s="255"/>
      <c r="J58" s="255"/>
      <c r="K58" s="255"/>
      <c r="L58" s="255"/>
      <c r="M58" s="255"/>
      <c r="N58" s="255"/>
      <c r="O58" s="255"/>
      <c r="P58" s="255"/>
      <c r="Q58" s="255"/>
      <c r="R58" s="255"/>
    </row>
    <row r="59" spans="3:18" ht="12.75" customHeight="1">
      <c r="C59" s="255"/>
      <c r="D59" s="255"/>
      <c r="E59" s="255"/>
      <c r="F59" s="255"/>
      <c r="G59" s="255"/>
      <c r="H59" s="255"/>
      <c r="I59" s="255"/>
      <c r="J59" s="255"/>
      <c r="K59" s="255"/>
      <c r="L59" s="255"/>
      <c r="M59" s="255"/>
      <c r="N59" s="255"/>
      <c r="O59" s="255"/>
      <c r="P59" s="255"/>
      <c r="Q59" s="255"/>
      <c r="R59" s="255"/>
    </row>
    <row r="60" spans="3:18" ht="12.75" customHeight="1">
      <c r="C60" s="255"/>
      <c r="D60" s="255"/>
      <c r="E60" s="255"/>
      <c r="F60" s="255"/>
      <c r="G60" s="255"/>
      <c r="H60" s="255"/>
      <c r="I60" s="255"/>
      <c r="J60" s="255"/>
      <c r="K60" s="255"/>
      <c r="L60" s="255"/>
      <c r="M60" s="255"/>
      <c r="N60" s="255"/>
      <c r="O60" s="255"/>
      <c r="P60" s="255"/>
      <c r="Q60" s="255"/>
      <c r="R60" s="255"/>
    </row>
    <row r="61" spans="3:18" ht="12.75" customHeight="1">
      <c r="C61" s="255"/>
      <c r="D61" s="255"/>
      <c r="E61" s="255"/>
      <c r="F61" s="255"/>
      <c r="G61" s="255"/>
      <c r="H61" s="255"/>
      <c r="I61" s="255"/>
      <c r="J61" s="255"/>
      <c r="K61" s="255"/>
      <c r="L61" s="255"/>
      <c r="M61" s="255"/>
      <c r="N61" s="255"/>
      <c r="O61" s="255"/>
      <c r="P61" s="255"/>
      <c r="Q61" s="255"/>
      <c r="R61" s="255"/>
    </row>
    <row r="62" spans="3:18" ht="12.75" customHeight="1">
      <c r="C62" s="255"/>
      <c r="D62" s="255"/>
      <c r="E62" s="255"/>
      <c r="F62" s="255"/>
      <c r="G62" s="255"/>
      <c r="H62" s="255"/>
      <c r="I62" s="255"/>
      <c r="J62" s="255"/>
      <c r="K62" s="255"/>
      <c r="L62" s="255"/>
      <c r="M62" s="255"/>
      <c r="N62" s="255"/>
      <c r="O62" s="255"/>
      <c r="P62" s="255"/>
      <c r="Q62" s="255"/>
      <c r="R62" s="255"/>
    </row>
    <row r="63" spans="3:18" ht="12.75" customHeight="1">
      <c r="C63" s="255"/>
      <c r="D63" s="255"/>
      <c r="E63" s="255"/>
      <c r="F63" s="255"/>
      <c r="G63" s="255"/>
      <c r="H63" s="255"/>
      <c r="I63" s="255"/>
      <c r="J63" s="255"/>
      <c r="K63" s="255"/>
      <c r="L63" s="255"/>
      <c r="M63" s="255"/>
      <c r="N63" s="255"/>
      <c r="O63" s="255"/>
      <c r="P63" s="255"/>
      <c r="Q63" s="255"/>
      <c r="R63" s="255"/>
    </row>
    <row r="64" spans="3:18" ht="12.75" customHeight="1">
      <c r="C64" s="255"/>
      <c r="D64" s="255"/>
      <c r="E64" s="255"/>
      <c r="F64" s="255"/>
      <c r="G64" s="255"/>
      <c r="H64" s="255"/>
      <c r="I64" s="255"/>
      <c r="J64" s="255"/>
      <c r="K64" s="255"/>
      <c r="L64" s="255"/>
      <c r="M64" s="255"/>
      <c r="N64" s="255"/>
      <c r="O64" s="255"/>
      <c r="P64" s="255"/>
      <c r="Q64" s="255"/>
      <c r="R64" s="255"/>
    </row>
    <row r="65" spans="3:18" ht="12.75" customHeight="1">
      <c r="C65" s="255"/>
      <c r="D65" s="255"/>
      <c r="E65" s="255"/>
      <c r="F65" s="255"/>
      <c r="G65" s="255"/>
      <c r="H65" s="255"/>
      <c r="I65" s="255"/>
      <c r="J65" s="255"/>
      <c r="K65" s="255"/>
      <c r="L65" s="255"/>
      <c r="M65" s="255"/>
      <c r="N65" s="255"/>
      <c r="O65" s="255"/>
      <c r="P65" s="255"/>
      <c r="Q65" s="255"/>
      <c r="R65" s="255"/>
    </row>
    <row r="66" spans="3:18" ht="12.75" customHeight="1">
      <c r="C66" s="255"/>
      <c r="D66" s="255"/>
      <c r="E66" s="255"/>
      <c r="F66" s="255"/>
      <c r="G66" s="255"/>
      <c r="H66" s="255"/>
      <c r="I66" s="255"/>
      <c r="J66" s="255"/>
      <c r="K66" s="255"/>
      <c r="L66" s="255"/>
      <c r="M66" s="255"/>
      <c r="N66" s="255"/>
      <c r="O66" s="255"/>
      <c r="P66" s="255"/>
      <c r="Q66" s="255"/>
      <c r="R66" s="255"/>
    </row>
    <row r="67" spans="3:18" ht="12.75" customHeight="1">
      <c r="C67" s="255"/>
      <c r="D67" s="255"/>
      <c r="E67" s="255"/>
      <c r="F67" s="255"/>
      <c r="G67" s="255"/>
      <c r="H67" s="255"/>
      <c r="I67" s="255"/>
      <c r="J67" s="255"/>
      <c r="K67" s="255"/>
      <c r="L67" s="255"/>
      <c r="M67" s="255"/>
      <c r="N67" s="255"/>
      <c r="O67" s="255"/>
      <c r="P67" s="255"/>
      <c r="Q67" s="255"/>
      <c r="R67" s="255"/>
    </row>
    <row r="68" spans="3:18" ht="12.75" customHeight="1">
      <c r="C68" s="255"/>
      <c r="D68" s="255"/>
      <c r="E68" s="255"/>
      <c r="F68" s="255"/>
      <c r="G68" s="255"/>
      <c r="H68" s="255"/>
      <c r="I68" s="255"/>
      <c r="J68" s="255"/>
      <c r="K68" s="255"/>
      <c r="L68" s="255"/>
      <c r="M68" s="255"/>
      <c r="N68" s="255"/>
      <c r="O68" s="255"/>
      <c r="P68" s="255"/>
      <c r="Q68" s="255"/>
      <c r="R68" s="255"/>
    </row>
    <row r="69" spans="3:18" ht="12.75" customHeight="1">
      <c r="C69" s="255"/>
      <c r="D69" s="255"/>
      <c r="E69" s="255"/>
      <c r="F69" s="255"/>
      <c r="G69" s="255"/>
      <c r="H69" s="255"/>
      <c r="I69" s="255"/>
      <c r="J69" s="255"/>
      <c r="K69" s="255"/>
      <c r="L69" s="255"/>
      <c r="M69" s="255"/>
      <c r="N69" s="255"/>
      <c r="O69" s="255"/>
      <c r="P69" s="255"/>
      <c r="Q69" s="255"/>
      <c r="R69" s="255"/>
    </row>
    <row r="70" spans="3:18" ht="12.75" customHeight="1">
      <c r="C70" s="255"/>
      <c r="D70" s="255"/>
      <c r="E70" s="255"/>
      <c r="F70" s="255"/>
      <c r="G70" s="255"/>
      <c r="H70" s="255"/>
      <c r="I70" s="255"/>
      <c r="J70" s="255"/>
      <c r="K70" s="255"/>
      <c r="L70" s="255"/>
      <c r="M70" s="255"/>
      <c r="N70" s="255"/>
      <c r="O70" s="255"/>
      <c r="P70" s="255"/>
      <c r="Q70" s="255"/>
      <c r="R70" s="255"/>
    </row>
    <row r="71" spans="3:18" ht="12.75" customHeight="1">
      <c r="C71" s="255"/>
      <c r="D71" s="255"/>
      <c r="E71" s="255"/>
      <c r="F71" s="255"/>
      <c r="G71" s="255"/>
      <c r="H71" s="255"/>
      <c r="I71" s="255"/>
      <c r="J71" s="255"/>
      <c r="K71" s="255"/>
      <c r="L71" s="255"/>
      <c r="M71" s="255"/>
      <c r="N71" s="255"/>
      <c r="O71" s="255"/>
      <c r="P71" s="255"/>
      <c r="Q71" s="255"/>
      <c r="R71" s="255"/>
    </row>
    <row r="72" spans="3:18" ht="12.75" customHeight="1">
      <c r="C72" s="255"/>
      <c r="D72" s="255"/>
      <c r="E72" s="255"/>
      <c r="F72" s="255"/>
      <c r="G72" s="255"/>
      <c r="H72" s="255"/>
      <c r="I72" s="255"/>
      <c r="J72" s="255"/>
      <c r="K72" s="255"/>
      <c r="L72" s="255"/>
      <c r="M72" s="255"/>
      <c r="N72" s="255"/>
      <c r="O72" s="255"/>
      <c r="P72" s="255"/>
      <c r="Q72" s="255"/>
      <c r="R72" s="255"/>
    </row>
    <row r="73" spans="3:18" ht="12.75" customHeight="1">
      <c r="C73" s="255"/>
      <c r="D73" s="255"/>
      <c r="E73" s="255"/>
      <c r="F73" s="255"/>
      <c r="G73" s="255"/>
      <c r="H73" s="255"/>
      <c r="I73" s="255"/>
      <c r="J73" s="255"/>
      <c r="K73" s="255"/>
      <c r="L73" s="255"/>
      <c r="M73" s="255"/>
      <c r="N73" s="255"/>
      <c r="O73" s="255"/>
      <c r="P73" s="255"/>
      <c r="Q73" s="255"/>
      <c r="R73" s="255"/>
    </row>
    <row r="74" spans="3:18" ht="12.75" customHeight="1">
      <c r="C74" s="255"/>
      <c r="D74" s="255"/>
      <c r="E74" s="255"/>
      <c r="F74" s="255"/>
      <c r="G74" s="255"/>
      <c r="H74" s="255"/>
      <c r="I74" s="255"/>
      <c r="J74" s="255"/>
      <c r="K74" s="255"/>
      <c r="L74" s="255"/>
      <c r="M74" s="255"/>
      <c r="N74" s="255"/>
      <c r="O74" s="255"/>
      <c r="P74" s="255"/>
      <c r="Q74" s="255"/>
      <c r="R74" s="255"/>
    </row>
    <row r="75" spans="3:18" ht="12.75" customHeight="1">
      <c r="C75" s="255"/>
      <c r="D75" s="255"/>
      <c r="E75" s="255"/>
      <c r="F75" s="255"/>
      <c r="G75" s="255"/>
      <c r="H75" s="255"/>
      <c r="I75" s="255"/>
      <c r="J75" s="255"/>
      <c r="K75" s="255"/>
      <c r="L75" s="255"/>
      <c r="M75" s="255"/>
      <c r="N75" s="255"/>
      <c r="O75" s="255"/>
      <c r="P75" s="255"/>
      <c r="Q75" s="255"/>
      <c r="R75" s="255"/>
    </row>
    <row r="76" spans="3:18" ht="12.75" customHeight="1">
      <c r="C76" s="255"/>
      <c r="D76" s="255"/>
      <c r="E76" s="255"/>
      <c r="F76" s="255"/>
      <c r="G76" s="255"/>
      <c r="H76" s="255"/>
      <c r="I76" s="255"/>
      <c r="J76" s="255"/>
      <c r="K76" s="255"/>
      <c r="L76" s="255"/>
      <c r="M76" s="255"/>
      <c r="N76" s="255"/>
      <c r="O76" s="255"/>
      <c r="P76" s="255"/>
      <c r="Q76" s="255"/>
      <c r="R76" s="255"/>
    </row>
    <row r="77" spans="3:18" ht="12.75" customHeight="1">
      <c r="C77" s="255"/>
      <c r="D77" s="255"/>
      <c r="E77" s="255"/>
      <c r="F77" s="255"/>
      <c r="G77" s="255"/>
      <c r="H77" s="255"/>
      <c r="I77" s="255"/>
      <c r="J77" s="255"/>
      <c r="K77" s="255"/>
      <c r="L77" s="255"/>
      <c r="M77" s="255"/>
      <c r="N77" s="255"/>
      <c r="O77" s="255"/>
      <c r="P77" s="255"/>
      <c r="Q77" s="255"/>
      <c r="R77" s="255"/>
    </row>
    <row r="78" spans="3:18" ht="12.75" customHeight="1">
      <c r="C78" s="255"/>
      <c r="D78" s="255"/>
      <c r="E78" s="255"/>
      <c r="F78" s="255"/>
      <c r="G78" s="255"/>
      <c r="H78" s="255"/>
      <c r="I78" s="255"/>
      <c r="J78" s="255"/>
      <c r="K78" s="255"/>
      <c r="L78" s="255"/>
      <c r="M78" s="255"/>
      <c r="N78" s="255"/>
      <c r="O78" s="255"/>
      <c r="P78" s="255"/>
      <c r="Q78" s="255"/>
      <c r="R78" s="255"/>
    </row>
    <row r="79" spans="3:18" ht="12.75" customHeight="1">
      <c r="C79" s="255"/>
      <c r="D79" s="255"/>
      <c r="E79" s="255"/>
      <c r="F79" s="255"/>
      <c r="G79" s="255"/>
      <c r="H79" s="255"/>
      <c r="I79" s="255"/>
      <c r="J79" s="255"/>
      <c r="K79" s="255"/>
      <c r="L79" s="255"/>
      <c r="M79" s="255"/>
      <c r="N79" s="255"/>
      <c r="O79" s="255"/>
      <c r="P79" s="255"/>
      <c r="Q79" s="255"/>
      <c r="R79" s="255"/>
    </row>
    <row r="80" spans="3:18" ht="12.75" customHeight="1">
      <c r="C80" s="255"/>
      <c r="D80" s="255"/>
      <c r="E80" s="255"/>
      <c r="F80" s="255"/>
      <c r="G80" s="255"/>
      <c r="H80" s="255"/>
      <c r="I80" s="255"/>
      <c r="J80" s="255"/>
      <c r="K80" s="255"/>
      <c r="L80" s="255"/>
      <c r="M80" s="255"/>
      <c r="N80" s="255"/>
      <c r="O80" s="255"/>
      <c r="P80" s="255"/>
      <c r="Q80" s="255"/>
      <c r="R80" s="255"/>
    </row>
    <row r="81" spans="3:18" ht="12.75" customHeight="1">
      <c r="C81" s="255"/>
      <c r="D81" s="255"/>
      <c r="E81" s="255"/>
      <c r="F81" s="255"/>
      <c r="G81" s="255"/>
      <c r="H81" s="255"/>
      <c r="I81" s="255"/>
      <c r="J81" s="255"/>
      <c r="K81" s="255"/>
      <c r="L81" s="255"/>
      <c r="M81" s="255"/>
      <c r="N81" s="255"/>
      <c r="O81" s="255"/>
      <c r="P81" s="255"/>
      <c r="Q81" s="255"/>
      <c r="R81" s="255"/>
    </row>
    <row r="82" spans="3:18" ht="12.75" customHeight="1">
      <c r="C82" s="255"/>
      <c r="D82" s="255"/>
      <c r="E82" s="255"/>
      <c r="F82" s="255"/>
      <c r="G82" s="255"/>
      <c r="H82" s="255"/>
      <c r="I82" s="255"/>
      <c r="J82" s="255"/>
      <c r="K82" s="255"/>
      <c r="L82" s="255"/>
      <c r="M82" s="255"/>
      <c r="N82" s="255"/>
      <c r="O82" s="255"/>
      <c r="P82" s="255"/>
      <c r="Q82" s="255"/>
      <c r="R82" s="255"/>
    </row>
    <row r="83" spans="3:18" ht="12.75" customHeight="1">
      <c r="C83" s="255"/>
      <c r="D83" s="255"/>
      <c r="E83" s="255"/>
      <c r="F83" s="255"/>
      <c r="G83" s="255"/>
      <c r="H83" s="255"/>
      <c r="I83" s="255"/>
      <c r="J83" s="255"/>
      <c r="K83" s="255"/>
      <c r="L83" s="255"/>
      <c r="M83" s="255"/>
      <c r="N83" s="255"/>
      <c r="O83" s="255"/>
      <c r="P83" s="255"/>
      <c r="Q83" s="255"/>
      <c r="R83" s="255"/>
    </row>
    <row r="84" spans="3:18" ht="12.75" customHeight="1">
      <c r="C84" s="255"/>
      <c r="D84" s="255"/>
      <c r="E84" s="255"/>
      <c r="F84" s="255"/>
      <c r="G84" s="255"/>
      <c r="H84" s="255"/>
      <c r="I84" s="255"/>
      <c r="J84" s="255"/>
      <c r="K84" s="255"/>
      <c r="L84" s="255"/>
      <c r="M84" s="255"/>
      <c r="N84" s="255"/>
      <c r="O84" s="255"/>
      <c r="P84" s="255"/>
      <c r="Q84" s="255"/>
      <c r="R84" s="255"/>
    </row>
    <row r="85" spans="3:18" ht="12.75" customHeight="1">
      <c r="C85" s="255"/>
      <c r="D85" s="255"/>
      <c r="E85" s="255"/>
      <c r="F85" s="255"/>
      <c r="G85" s="255"/>
      <c r="H85" s="255"/>
      <c r="I85" s="255"/>
      <c r="J85" s="255"/>
      <c r="K85" s="255"/>
      <c r="L85" s="255"/>
      <c r="M85" s="255"/>
      <c r="N85" s="255"/>
      <c r="O85" s="255"/>
      <c r="P85" s="255"/>
      <c r="Q85" s="255"/>
      <c r="R85" s="255"/>
    </row>
    <row r="86" spans="3:18" ht="12.75" customHeight="1">
      <c r="C86" s="255"/>
      <c r="D86" s="255"/>
      <c r="E86" s="255"/>
      <c r="F86" s="255"/>
      <c r="G86" s="255"/>
      <c r="H86" s="255"/>
      <c r="I86" s="255"/>
      <c r="J86" s="255"/>
      <c r="K86" s="255"/>
      <c r="L86" s="255"/>
      <c r="M86" s="255"/>
      <c r="N86" s="255"/>
      <c r="O86" s="255"/>
      <c r="P86" s="255"/>
      <c r="Q86" s="255"/>
      <c r="R86" s="255"/>
    </row>
    <row r="87" spans="3:18" ht="12.75" customHeight="1">
      <c r="C87" s="255"/>
      <c r="D87" s="255"/>
      <c r="E87" s="255"/>
      <c r="F87" s="255"/>
      <c r="G87" s="255"/>
      <c r="H87" s="255"/>
      <c r="I87" s="255"/>
      <c r="J87" s="255"/>
      <c r="K87" s="255"/>
      <c r="L87" s="255"/>
      <c r="M87" s="255"/>
      <c r="N87" s="255"/>
      <c r="O87" s="255"/>
      <c r="P87" s="255"/>
      <c r="Q87" s="255"/>
      <c r="R87" s="255"/>
    </row>
    <row r="88" spans="3:18" ht="12.75" customHeight="1">
      <c r="C88" s="255"/>
      <c r="D88" s="255"/>
      <c r="E88" s="255"/>
      <c r="F88" s="255"/>
      <c r="G88" s="255"/>
      <c r="H88" s="255"/>
      <c r="I88" s="255"/>
      <c r="J88" s="255"/>
      <c r="K88" s="255"/>
      <c r="L88" s="255"/>
      <c r="M88" s="255"/>
      <c r="N88" s="255"/>
      <c r="O88" s="255"/>
      <c r="P88" s="255"/>
      <c r="Q88" s="255"/>
      <c r="R88" s="255"/>
    </row>
    <row r="89" spans="3:18" ht="12.75" customHeight="1">
      <c r="C89" s="255"/>
      <c r="D89" s="255"/>
      <c r="E89" s="255"/>
      <c r="F89" s="255"/>
      <c r="G89" s="255"/>
      <c r="H89" s="255"/>
      <c r="I89" s="255"/>
      <c r="J89" s="255"/>
      <c r="K89" s="255"/>
      <c r="L89" s="255"/>
      <c r="M89" s="255"/>
      <c r="N89" s="255"/>
      <c r="O89" s="255"/>
      <c r="P89" s="255"/>
      <c r="Q89" s="255"/>
      <c r="R89" s="255"/>
    </row>
    <row r="90" spans="3:18" ht="12.75" customHeight="1">
      <c r="C90" s="255"/>
      <c r="D90" s="255"/>
      <c r="E90" s="255"/>
      <c r="F90" s="255"/>
      <c r="G90" s="255"/>
      <c r="H90" s="255"/>
      <c r="I90" s="255"/>
      <c r="J90" s="255"/>
      <c r="K90" s="255"/>
      <c r="L90" s="255"/>
      <c r="M90" s="255"/>
      <c r="N90" s="255"/>
      <c r="O90" s="255"/>
      <c r="P90" s="255"/>
      <c r="Q90" s="255"/>
      <c r="R90" s="255"/>
    </row>
    <row r="91" spans="3:18" ht="12.75" customHeight="1">
      <c r="C91" s="255"/>
      <c r="D91" s="255"/>
      <c r="E91" s="255"/>
      <c r="F91" s="255"/>
      <c r="G91" s="255"/>
      <c r="H91" s="255"/>
      <c r="I91" s="255"/>
      <c r="J91" s="255"/>
      <c r="K91" s="255"/>
      <c r="L91" s="255"/>
      <c r="M91" s="255"/>
      <c r="N91" s="255"/>
      <c r="O91" s="255"/>
      <c r="P91" s="255"/>
      <c r="Q91" s="255"/>
      <c r="R91" s="255"/>
    </row>
    <row r="92" spans="3:18" ht="12.75" customHeight="1">
      <c r="C92" s="255"/>
      <c r="D92" s="255"/>
      <c r="E92" s="255"/>
      <c r="F92" s="255"/>
      <c r="G92" s="255"/>
      <c r="H92" s="255"/>
      <c r="I92" s="255"/>
      <c r="J92" s="255"/>
      <c r="K92" s="255"/>
      <c r="L92" s="255"/>
      <c r="M92" s="255"/>
      <c r="N92" s="255"/>
      <c r="O92" s="255"/>
      <c r="P92" s="255"/>
      <c r="Q92" s="255"/>
      <c r="R92" s="255"/>
    </row>
    <row r="93" spans="3:18" ht="12.75" customHeight="1">
      <c r="C93" s="255"/>
      <c r="D93" s="255"/>
      <c r="E93" s="255"/>
      <c r="F93" s="255"/>
      <c r="G93" s="255"/>
      <c r="H93" s="255"/>
      <c r="I93" s="255"/>
      <c r="J93" s="255"/>
      <c r="K93" s="255"/>
      <c r="L93" s="255"/>
      <c r="M93" s="255"/>
      <c r="N93" s="255"/>
      <c r="O93" s="255"/>
      <c r="P93" s="255"/>
      <c r="Q93" s="255"/>
      <c r="R93" s="255"/>
    </row>
    <row r="94" spans="3:18" ht="12.75" customHeight="1">
      <c r="C94" s="255"/>
      <c r="D94" s="255"/>
      <c r="E94" s="255"/>
      <c r="F94" s="255"/>
      <c r="G94" s="255"/>
      <c r="H94" s="255"/>
      <c r="I94" s="255"/>
      <c r="J94" s="255"/>
      <c r="K94" s="255"/>
      <c r="L94" s="255"/>
      <c r="M94" s="255"/>
      <c r="N94" s="255"/>
      <c r="O94" s="255"/>
      <c r="P94" s="255"/>
      <c r="Q94" s="255"/>
      <c r="R94" s="255"/>
    </row>
    <row r="95" spans="3:18" ht="12.75" customHeight="1">
      <c r="C95" s="255"/>
      <c r="D95" s="255"/>
      <c r="E95" s="255"/>
      <c r="F95" s="255"/>
      <c r="G95" s="255"/>
      <c r="H95" s="255"/>
      <c r="I95" s="255"/>
      <c r="J95" s="255"/>
      <c r="K95" s="255"/>
      <c r="L95" s="255"/>
      <c r="M95" s="255"/>
      <c r="N95" s="255"/>
      <c r="O95" s="255"/>
      <c r="P95" s="255"/>
      <c r="Q95" s="255"/>
      <c r="R95" s="255"/>
    </row>
    <row r="96" spans="3:18" ht="12.75" customHeight="1">
      <c r="C96" s="255"/>
      <c r="D96" s="255"/>
      <c r="E96" s="255"/>
      <c r="F96" s="255"/>
      <c r="G96" s="255"/>
      <c r="H96" s="255"/>
      <c r="I96" s="255"/>
      <c r="J96" s="255"/>
      <c r="K96" s="255"/>
      <c r="L96" s="255"/>
      <c r="M96" s="255"/>
      <c r="N96" s="255"/>
      <c r="O96" s="255"/>
      <c r="P96" s="255"/>
      <c r="Q96" s="255"/>
      <c r="R96" s="255"/>
    </row>
    <row r="97" spans="3:18" ht="12.75" customHeight="1">
      <c r="C97" s="255"/>
      <c r="D97" s="255"/>
      <c r="E97" s="255"/>
      <c r="F97" s="255"/>
      <c r="G97" s="255"/>
      <c r="H97" s="255"/>
      <c r="I97" s="255"/>
      <c r="J97" s="255"/>
      <c r="K97" s="255"/>
      <c r="L97" s="255"/>
      <c r="M97" s="255"/>
      <c r="N97" s="255"/>
      <c r="O97" s="255"/>
      <c r="P97" s="255"/>
      <c r="Q97" s="255"/>
      <c r="R97" s="255"/>
    </row>
    <row r="98" spans="3:18" ht="12.75" customHeight="1">
      <c r="C98" s="255"/>
      <c r="D98" s="255"/>
      <c r="E98" s="255"/>
      <c r="F98" s="255"/>
      <c r="G98" s="255"/>
      <c r="H98" s="255"/>
      <c r="I98" s="255"/>
      <c r="J98" s="255"/>
      <c r="K98" s="255"/>
      <c r="L98" s="255"/>
      <c r="M98" s="255"/>
      <c r="N98" s="255"/>
      <c r="O98" s="255"/>
      <c r="P98" s="255"/>
      <c r="Q98" s="255"/>
      <c r="R98" s="255"/>
    </row>
    <row r="99" spans="3:18" ht="12.75" customHeight="1">
      <c r="C99" s="255"/>
      <c r="D99" s="255"/>
      <c r="E99" s="255"/>
      <c r="F99" s="255"/>
      <c r="G99" s="255"/>
      <c r="H99" s="255"/>
      <c r="I99" s="255"/>
      <c r="J99" s="255"/>
      <c r="K99" s="255"/>
      <c r="L99" s="255"/>
      <c r="M99" s="255"/>
      <c r="N99" s="255"/>
      <c r="O99" s="255"/>
      <c r="P99" s="255"/>
      <c r="Q99" s="255"/>
      <c r="R99" s="255"/>
    </row>
    <row r="100" spans="3:18" ht="12.75" customHeight="1">
      <c r="C100" s="255"/>
      <c r="D100" s="255"/>
      <c r="E100" s="255"/>
      <c r="F100" s="255"/>
      <c r="G100" s="255"/>
      <c r="H100" s="255"/>
      <c r="I100" s="255"/>
      <c r="J100" s="255"/>
      <c r="K100" s="255"/>
      <c r="L100" s="255"/>
      <c r="M100" s="255"/>
      <c r="N100" s="255"/>
      <c r="O100" s="255"/>
      <c r="P100" s="255"/>
      <c r="Q100" s="255"/>
      <c r="R100" s="255"/>
    </row>
    <row r="101" spans="3:18" ht="12.75" customHeight="1">
      <c r="C101" s="255"/>
      <c r="D101" s="255"/>
      <c r="E101" s="255"/>
      <c r="F101" s="255"/>
      <c r="G101" s="255"/>
      <c r="H101" s="255"/>
      <c r="I101" s="255"/>
      <c r="J101" s="255"/>
      <c r="K101" s="255"/>
      <c r="L101" s="255"/>
      <c r="M101" s="255"/>
      <c r="N101" s="255"/>
      <c r="O101" s="255"/>
      <c r="P101" s="255"/>
      <c r="Q101" s="255"/>
      <c r="R101" s="255"/>
    </row>
    <row r="102" spans="3:18" ht="12.75" customHeight="1">
      <c r="C102" s="255"/>
      <c r="D102" s="255"/>
      <c r="E102" s="255"/>
      <c r="F102" s="255"/>
      <c r="G102" s="255"/>
      <c r="H102" s="255"/>
      <c r="I102" s="255"/>
      <c r="J102" s="255"/>
      <c r="K102" s="255"/>
      <c r="L102" s="255"/>
      <c r="M102" s="255"/>
      <c r="N102" s="255"/>
      <c r="O102" s="255"/>
      <c r="P102" s="255"/>
      <c r="Q102" s="255"/>
      <c r="R102" s="255"/>
    </row>
    <row r="103" spans="3:18" ht="12.75" customHeight="1">
      <c r="C103" s="255"/>
      <c r="D103" s="255"/>
      <c r="E103" s="255"/>
      <c r="F103" s="255"/>
      <c r="G103" s="255"/>
      <c r="H103" s="255"/>
      <c r="I103" s="255"/>
      <c r="J103" s="255"/>
      <c r="K103" s="255"/>
      <c r="L103" s="255"/>
      <c r="M103" s="255"/>
      <c r="N103" s="255"/>
      <c r="O103" s="255"/>
      <c r="P103" s="255"/>
      <c r="Q103" s="255"/>
      <c r="R103" s="255"/>
    </row>
    <row r="104" spans="3:18" ht="12.75" customHeight="1">
      <c r="C104" s="255"/>
      <c r="D104" s="255"/>
      <c r="E104" s="255"/>
      <c r="F104" s="255"/>
      <c r="G104" s="255"/>
      <c r="H104" s="255"/>
      <c r="I104" s="255"/>
      <c r="J104" s="255"/>
      <c r="K104" s="255"/>
      <c r="L104" s="255"/>
      <c r="M104" s="255"/>
      <c r="N104" s="255"/>
      <c r="O104" s="255"/>
      <c r="P104" s="255"/>
      <c r="Q104" s="255"/>
      <c r="R104" s="255"/>
    </row>
    <row r="105" spans="3:18" ht="12.75" customHeight="1">
      <c r="C105" s="255"/>
      <c r="D105" s="255"/>
      <c r="E105" s="255"/>
      <c r="F105" s="255"/>
      <c r="G105" s="255"/>
      <c r="H105" s="255"/>
      <c r="I105" s="255"/>
      <c r="J105" s="255"/>
      <c r="K105" s="255"/>
      <c r="L105" s="255"/>
      <c r="M105" s="255"/>
      <c r="N105" s="255"/>
      <c r="O105" s="255"/>
      <c r="P105" s="255"/>
      <c r="Q105" s="255"/>
      <c r="R105" s="255"/>
    </row>
    <row r="106" spans="3:18" ht="12.75" customHeight="1">
      <c r="C106" s="255"/>
      <c r="D106" s="255"/>
      <c r="E106" s="255"/>
      <c r="F106" s="255"/>
      <c r="G106" s="255"/>
      <c r="H106" s="255"/>
      <c r="I106" s="255"/>
      <c r="J106" s="255"/>
      <c r="K106" s="255"/>
      <c r="L106" s="255"/>
      <c r="M106" s="255"/>
      <c r="N106" s="255"/>
      <c r="O106" s="255"/>
      <c r="P106" s="255"/>
      <c r="Q106" s="255"/>
      <c r="R106" s="255"/>
    </row>
    <row r="107" spans="3:18" ht="12.75" customHeight="1">
      <c r="C107" s="255"/>
      <c r="D107" s="255"/>
      <c r="E107" s="255"/>
      <c r="F107" s="255"/>
      <c r="G107" s="255"/>
      <c r="H107" s="255"/>
      <c r="I107" s="255"/>
      <c r="J107" s="255"/>
      <c r="K107" s="255"/>
      <c r="L107" s="255"/>
      <c r="M107" s="255"/>
      <c r="N107" s="255"/>
      <c r="O107" s="255"/>
      <c r="P107" s="255"/>
      <c r="Q107" s="255"/>
      <c r="R107" s="255"/>
    </row>
    <row r="108" spans="3:18" ht="12.75" customHeight="1">
      <c r="C108" s="255"/>
      <c r="D108" s="255"/>
      <c r="E108" s="255"/>
      <c r="F108" s="255"/>
      <c r="G108" s="255"/>
      <c r="H108" s="255"/>
      <c r="I108" s="255"/>
      <c r="J108" s="255"/>
      <c r="K108" s="255"/>
      <c r="L108" s="255"/>
      <c r="M108" s="255"/>
      <c r="N108" s="255"/>
      <c r="O108" s="255"/>
      <c r="P108" s="255"/>
      <c r="Q108" s="255"/>
      <c r="R108" s="255"/>
    </row>
    <row r="109" spans="3:18" ht="12.75" customHeight="1">
      <c r="C109" s="255"/>
      <c r="D109" s="255"/>
      <c r="E109" s="255"/>
      <c r="F109" s="255"/>
      <c r="G109" s="255"/>
      <c r="H109" s="255"/>
      <c r="I109" s="255"/>
      <c r="J109" s="255"/>
      <c r="K109" s="255"/>
      <c r="L109" s="255"/>
      <c r="M109" s="255"/>
      <c r="N109" s="255"/>
      <c r="O109" s="255"/>
      <c r="P109" s="255"/>
      <c r="Q109" s="255"/>
      <c r="R109" s="255"/>
    </row>
    <row r="110" spans="3:18" ht="12.75" customHeight="1">
      <c r="C110" s="255"/>
      <c r="D110" s="255"/>
      <c r="E110" s="255"/>
      <c r="F110" s="255"/>
      <c r="G110" s="255"/>
      <c r="H110" s="255"/>
      <c r="I110" s="255"/>
      <c r="J110" s="255"/>
      <c r="K110" s="255"/>
      <c r="L110" s="255"/>
      <c r="M110" s="255"/>
      <c r="N110" s="255"/>
      <c r="O110" s="255"/>
      <c r="P110" s="255"/>
      <c r="Q110" s="255"/>
      <c r="R110" s="255"/>
    </row>
    <row r="111" spans="3:18" ht="12.75" customHeight="1">
      <c r="C111" s="255"/>
      <c r="D111" s="255"/>
      <c r="E111" s="255"/>
      <c r="F111" s="255"/>
      <c r="G111" s="255"/>
      <c r="H111" s="255"/>
      <c r="I111" s="255"/>
      <c r="J111" s="255"/>
      <c r="K111" s="255"/>
      <c r="L111" s="255"/>
      <c r="M111" s="255"/>
      <c r="N111" s="255"/>
      <c r="O111" s="255"/>
      <c r="P111" s="255"/>
      <c r="Q111" s="255"/>
      <c r="R111" s="255"/>
    </row>
    <row r="112" spans="3:18" ht="12.75" customHeight="1">
      <c r="C112" s="255"/>
      <c r="D112" s="255"/>
      <c r="E112" s="255"/>
      <c r="F112" s="255"/>
      <c r="G112" s="255"/>
      <c r="H112" s="255"/>
      <c r="I112" s="255"/>
      <c r="J112" s="255"/>
      <c r="K112" s="255"/>
      <c r="L112" s="255"/>
      <c r="M112" s="255"/>
      <c r="N112" s="255"/>
      <c r="O112" s="255"/>
      <c r="P112" s="255"/>
      <c r="Q112" s="255"/>
      <c r="R112" s="255"/>
    </row>
    <row r="113" spans="3:18" ht="12.75" customHeight="1">
      <c r="C113" s="255"/>
      <c r="D113" s="255"/>
      <c r="E113" s="255"/>
      <c r="F113" s="255"/>
      <c r="G113" s="255"/>
      <c r="H113" s="255"/>
      <c r="I113" s="255"/>
      <c r="J113" s="255"/>
      <c r="K113" s="255"/>
      <c r="L113" s="255"/>
      <c r="M113" s="255"/>
      <c r="N113" s="255"/>
      <c r="O113" s="255"/>
      <c r="P113" s="255"/>
      <c r="Q113" s="255"/>
      <c r="R113" s="255"/>
    </row>
    <row r="114" spans="3:18" ht="12.75" customHeight="1">
      <c r="C114" s="255"/>
      <c r="D114" s="255"/>
      <c r="E114" s="255"/>
      <c r="F114" s="255"/>
      <c r="G114" s="255"/>
      <c r="H114" s="255"/>
      <c r="I114" s="255"/>
      <c r="J114" s="255"/>
      <c r="K114" s="255"/>
      <c r="L114" s="255"/>
      <c r="M114" s="255"/>
      <c r="N114" s="255"/>
      <c r="O114" s="255"/>
      <c r="P114" s="255"/>
      <c r="Q114" s="255"/>
      <c r="R114" s="255"/>
    </row>
    <row r="115" spans="3:18" ht="12.75" customHeight="1">
      <c r="C115" s="255"/>
      <c r="D115" s="255"/>
      <c r="E115" s="255"/>
      <c r="F115" s="255"/>
      <c r="G115" s="255"/>
      <c r="H115" s="255"/>
      <c r="I115" s="255"/>
      <c r="J115" s="255"/>
      <c r="K115" s="255"/>
      <c r="L115" s="255"/>
      <c r="M115" s="255"/>
      <c r="N115" s="255"/>
      <c r="O115" s="255"/>
      <c r="P115" s="255"/>
      <c r="Q115" s="255"/>
      <c r="R115" s="255"/>
    </row>
    <row r="116" spans="3:18" ht="12.75" customHeight="1">
      <c r="C116" s="255"/>
      <c r="D116" s="255"/>
      <c r="E116" s="255"/>
      <c r="F116" s="255"/>
      <c r="G116" s="255"/>
      <c r="H116" s="255"/>
      <c r="I116" s="255"/>
      <c r="J116" s="255"/>
      <c r="K116" s="255"/>
      <c r="L116" s="255"/>
      <c r="M116" s="255"/>
      <c r="N116" s="255"/>
      <c r="O116" s="255"/>
      <c r="P116" s="255"/>
      <c r="Q116" s="255"/>
      <c r="R116" s="255"/>
    </row>
    <row r="117" spans="3:18" ht="12.75" customHeight="1">
      <c r="C117" s="255"/>
      <c r="D117" s="255"/>
      <c r="E117" s="255"/>
      <c r="F117" s="255"/>
      <c r="G117" s="255"/>
      <c r="H117" s="255"/>
      <c r="I117" s="255"/>
      <c r="J117" s="255"/>
      <c r="K117" s="255"/>
      <c r="L117" s="255"/>
      <c r="M117" s="255"/>
      <c r="N117" s="255"/>
      <c r="O117" s="255"/>
      <c r="P117" s="255"/>
      <c r="Q117" s="255"/>
      <c r="R117" s="255"/>
    </row>
    <row r="118" spans="3:18" ht="12.75" customHeight="1">
      <c r="C118" s="255"/>
      <c r="D118" s="255"/>
      <c r="E118" s="255"/>
      <c r="F118" s="255"/>
      <c r="G118" s="255"/>
      <c r="H118" s="255"/>
      <c r="I118" s="255"/>
      <c r="J118" s="255"/>
      <c r="K118" s="255"/>
      <c r="L118" s="255"/>
      <c r="M118" s="255"/>
      <c r="N118" s="255"/>
      <c r="O118" s="255"/>
      <c r="P118" s="255"/>
      <c r="Q118" s="255"/>
      <c r="R118" s="255"/>
    </row>
    <row r="119" spans="3:18" ht="12.75" customHeight="1">
      <c r="C119" s="255"/>
      <c r="D119" s="255"/>
      <c r="E119" s="255"/>
      <c r="F119" s="255"/>
      <c r="G119" s="255"/>
      <c r="H119" s="255"/>
      <c r="I119" s="255"/>
      <c r="J119" s="255"/>
      <c r="K119" s="255"/>
      <c r="L119" s="255"/>
      <c r="M119" s="255"/>
      <c r="N119" s="255"/>
      <c r="O119" s="255"/>
      <c r="P119" s="255"/>
      <c r="Q119" s="255"/>
      <c r="R119" s="255"/>
    </row>
    <row r="120" spans="3:18" ht="12.75" customHeight="1">
      <c r="C120" s="255"/>
      <c r="D120" s="255"/>
      <c r="E120" s="255"/>
      <c r="F120" s="255"/>
      <c r="G120" s="255"/>
      <c r="H120" s="255"/>
      <c r="I120" s="255"/>
      <c r="J120" s="255"/>
      <c r="K120" s="255"/>
      <c r="L120" s="255"/>
      <c r="M120" s="255"/>
      <c r="N120" s="255"/>
      <c r="O120" s="255"/>
      <c r="P120" s="255"/>
      <c r="Q120" s="255"/>
      <c r="R120" s="255"/>
    </row>
    <row r="121" spans="3:18" ht="12.75" customHeight="1">
      <c r="C121" s="255"/>
      <c r="D121" s="255"/>
      <c r="E121" s="255"/>
      <c r="F121" s="255"/>
      <c r="G121" s="255"/>
      <c r="H121" s="255"/>
      <c r="I121" s="255"/>
      <c r="J121" s="255"/>
      <c r="K121" s="255"/>
      <c r="L121" s="255"/>
      <c r="M121" s="255"/>
      <c r="N121" s="255"/>
      <c r="O121" s="255"/>
      <c r="P121" s="255"/>
      <c r="Q121" s="255"/>
      <c r="R121" s="255"/>
    </row>
    <row r="122" spans="3:18" ht="12.75" customHeight="1">
      <c r="C122" s="255"/>
      <c r="D122" s="255"/>
      <c r="E122" s="255"/>
      <c r="F122" s="255"/>
      <c r="G122" s="255"/>
      <c r="H122" s="255"/>
      <c r="I122" s="255"/>
      <c r="J122" s="255"/>
      <c r="K122" s="255"/>
      <c r="L122" s="255"/>
      <c r="M122" s="255"/>
      <c r="N122" s="255"/>
      <c r="O122" s="255"/>
      <c r="P122" s="255"/>
      <c r="Q122" s="255"/>
      <c r="R122" s="255"/>
    </row>
    <row r="123" spans="3:18" ht="12.75" customHeight="1">
      <c r="C123" s="255"/>
      <c r="D123" s="255"/>
      <c r="E123" s="255"/>
      <c r="F123" s="255"/>
      <c r="G123" s="255"/>
      <c r="H123" s="255"/>
      <c r="I123" s="255"/>
      <c r="J123" s="255"/>
      <c r="K123" s="255"/>
      <c r="L123" s="255"/>
      <c r="M123" s="255"/>
      <c r="N123" s="255"/>
      <c r="O123" s="255"/>
      <c r="P123" s="255"/>
      <c r="Q123" s="255"/>
      <c r="R123" s="255"/>
    </row>
    <row r="124" spans="3:18" ht="12.75" customHeight="1">
      <c r="C124" s="255"/>
      <c r="D124" s="255"/>
      <c r="E124" s="255"/>
      <c r="F124" s="255"/>
      <c r="G124" s="255"/>
      <c r="H124" s="255"/>
      <c r="I124" s="255"/>
      <c r="J124" s="255"/>
      <c r="K124" s="255"/>
      <c r="L124" s="255"/>
      <c r="M124" s="255"/>
      <c r="N124" s="255"/>
      <c r="O124" s="255"/>
      <c r="P124" s="255"/>
      <c r="Q124" s="255"/>
      <c r="R124" s="255"/>
    </row>
    <row r="125" spans="3:18" ht="12.75" customHeight="1">
      <c r="C125" s="255"/>
      <c r="D125" s="255"/>
      <c r="E125" s="255"/>
      <c r="F125" s="255"/>
      <c r="G125" s="255"/>
      <c r="H125" s="255"/>
      <c r="I125" s="255"/>
      <c r="J125" s="255"/>
      <c r="K125" s="255"/>
      <c r="L125" s="255"/>
      <c r="M125" s="255"/>
      <c r="N125" s="255"/>
      <c r="O125" s="255"/>
      <c r="P125" s="255"/>
      <c r="Q125" s="255"/>
      <c r="R125" s="255"/>
    </row>
    <row r="126" spans="3:18" ht="12.75" customHeight="1">
      <c r="C126" s="255"/>
      <c r="D126" s="255"/>
      <c r="E126" s="255"/>
      <c r="F126" s="255"/>
      <c r="G126" s="255"/>
      <c r="H126" s="255"/>
      <c r="I126" s="255"/>
      <c r="J126" s="255"/>
      <c r="K126" s="255"/>
      <c r="L126" s="255"/>
      <c r="M126" s="255"/>
      <c r="N126" s="255"/>
      <c r="O126" s="255"/>
      <c r="P126" s="255"/>
      <c r="Q126" s="255"/>
      <c r="R126" s="255"/>
    </row>
    <row r="127" spans="3:18" ht="12.75" customHeight="1">
      <c r="C127" s="255"/>
      <c r="D127" s="255"/>
      <c r="E127" s="255"/>
      <c r="F127" s="255"/>
      <c r="G127" s="255"/>
      <c r="H127" s="255"/>
      <c r="I127" s="255"/>
      <c r="J127" s="255"/>
      <c r="K127" s="255"/>
      <c r="L127" s="255"/>
      <c r="M127" s="255"/>
      <c r="N127" s="255"/>
      <c r="O127" s="255"/>
      <c r="P127" s="255"/>
      <c r="Q127" s="255"/>
      <c r="R127" s="255"/>
    </row>
    <row r="128" spans="3:18" ht="12.75" customHeight="1">
      <c r="C128" s="255"/>
      <c r="D128" s="255"/>
      <c r="E128" s="255"/>
      <c r="F128" s="255"/>
      <c r="G128" s="255"/>
      <c r="H128" s="255"/>
      <c r="I128" s="255"/>
      <c r="J128" s="255"/>
      <c r="K128" s="255"/>
      <c r="L128" s="255"/>
      <c r="M128" s="255"/>
      <c r="N128" s="255"/>
      <c r="O128" s="255"/>
      <c r="P128" s="255"/>
      <c r="Q128" s="255"/>
      <c r="R128" s="255"/>
    </row>
    <row r="129" spans="3:18" ht="12.75" customHeight="1">
      <c r="C129" s="255"/>
      <c r="D129" s="255"/>
      <c r="E129" s="255"/>
      <c r="F129" s="255"/>
      <c r="G129" s="255"/>
      <c r="H129" s="255"/>
      <c r="I129" s="255"/>
      <c r="J129" s="255"/>
      <c r="K129" s="255"/>
      <c r="L129" s="255"/>
      <c r="M129" s="255"/>
      <c r="N129" s="255"/>
      <c r="O129" s="255"/>
      <c r="P129" s="255"/>
      <c r="Q129" s="255"/>
      <c r="R129" s="255"/>
    </row>
    <row r="130" spans="3:18" ht="12.75" customHeight="1">
      <c r="C130" s="255"/>
      <c r="D130" s="255"/>
      <c r="E130" s="255"/>
      <c r="F130" s="255"/>
      <c r="G130" s="255"/>
      <c r="H130" s="255"/>
      <c r="I130" s="255"/>
      <c r="J130" s="255"/>
      <c r="K130" s="255"/>
      <c r="L130" s="255"/>
      <c r="M130" s="255"/>
      <c r="N130" s="255"/>
      <c r="O130" s="255"/>
      <c r="P130" s="255"/>
      <c r="Q130" s="255"/>
      <c r="R130" s="255"/>
    </row>
    <row r="131" spans="3:18" ht="12.75" customHeight="1">
      <c r="C131" s="255"/>
      <c r="D131" s="255"/>
      <c r="E131" s="255"/>
      <c r="F131" s="255"/>
      <c r="G131" s="255"/>
      <c r="H131" s="255"/>
      <c r="I131" s="255"/>
      <c r="J131" s="255"/>
      <c r="K131" s="255"/>
      <c r="L131" s="255"/>
      <c r="M131" s="255"/>
      <c r="N131" s="255"/>
      <c r="O131" s="255"/>
      <c r="P131" s="255"/>
      <c r="Q131" s="255"/>
      <c r="R131" s="255"/>
    </row>
    <row r="132" spans="3:18" ht="12.75" customHeight="1">
      <c r="C132" s="255"/>
      <c r="D132" s="255"/>
      <c r="E132" s="255"/>
      <c r="F132" s="255"/>
      <c r="G132" s="255"/>
      <c r="H132" s="255"/>
      <c r="I132" s="255"/>
      <c r="J132" s="255"/>
      <c r="K132" s="255"/>
      <c r="L132" s="255"/>
      <c r="M132" s="255"/>
      <c r="N132" s="255"/>
      <c r="O132" s="255"/>
      <c r="P132" s="255"/>
      <c r="Q132" s="255"/>
      <c r="R132" s="255"/>
    </row>
    <row r="133" spans="3:18" ht="12.75" customHeight="1">
      <c r="C133" s="255"/>
      <c r="D133" s="255"/>
      <c r="E133" s="255"/>
      <c r="F133" s="255"/>
      <c r="G133" s="255"/>
      <c r="H133" s="255"/>
      <c r="I133" s="255"/>
      <c r="J133" s="255"/>
      <c r="K133" s="255"/>
      <c r="L133" s="255"/>
      <c r="M133" s="255"/>
      <c r="N133" s="255"/>
      <c r="O133" s="255"/>
      <c r="P133" s="255"/>
      <c r="Q133" s="255"/>
      <c r="R133" s="255"/>
    </row>
    <row r="134" spans="3:18" ht="12.75" customHeight="1">
      <c r="C134" s="255"/>
      <c r="D134" s="255"/>
      <c r="E134" s="255"/>
      <c r="F134" s="255"/>
      <c r="G134" s="255"/>
      <c r="H134" s="255"/>
      <c r="I134" s="255"/>
      <c r="J134" s="255"/>
      <c r="K134" s="255"/>
      <c r="L134" s="255"/>
      <c r="M134" s="255"/>
      <c r="N134" s="255"/>
      <c r="O134" s="255"/>
      <c r="P134" s="255"/>
      <c r="Q134" s="255"/>
      <c r="R134" s="255"/>
    </row>
    <row r="135" spans="3:18" ht="12.75" customHeight="1">
      <c r="C135" s="255"/>
      <c r="D135" s="255"/>
      <c r="E135" s="255"/>
      <c r="F135" s="255"/>
      <c r="G135" s="255"/>
      <c r="H135" s="255"/>
      <c r="I135" s="255"/>
      <c r="J135" s="255"/>
      <c r="K135" s="255"/>
      <c r="L135" s="255"/>
      <c r="M135" s="255"/>
      <c r="N135" s="255"/>
      <c r="O135" s="255"/>
      <c r="P135" s="255"/>
      <c r="Q135" s="255"/>
      <c r="R135" s="255"/>
    </row>
    <row r="136" spans="3:18" ht="12.75" customHeight="1">
      <c r="C136" s="255"/>
      <c r="D136" s="255"/>
      <c r="E136" s="255"/>
      <c r="F136" s="255"/>
      <c r="G136" s="255"/>
      <c r="H136" s="255"/>
      <c r="I136" s="255"/>
      <c r="J136" s="255"/>
      <c r="K136" s="255"/>
      <c r="L136" s="255"/>
      <c r="M136" s="255"/>
      <c r="N136" s="255"/>
      <c r="O136" s="255"/>
      <c r="P136" s="255"/>
      <c r="Q136" s="255"/>
      <c r="R136" s="255"/>
    </row>
    <row r="137" spans="3:18" ht="12.75" customHeight="1">
      <c r="C137" s="255"/>
      <c r="D137" s="255"/>
      <c r="E137" s="255"/>
      <c r="F137" s="255"/>
      <c r="G137" s="255"/>
      <c r="H137" s="255"/>
      <c r="I137" s="255"/>
      <c r="J137" s="255"/>
      <c r="K137" s="255"/>
      <c r="L137" s="255"/>
      <c r="M137" s="255"/>
      <c r="N137" s="255"/>
      <c r="O137" s="255"/>
      <c r="P137" s="255"/>
      <c r="Q137" s="255"/>
      <c r="R137" s="255"/>
    </row>
    <row r="138" spans="3:18" ht="12.75" customHeight="1">
      <c r="C138" s="255"/>
      <c r="D138" s="255"/>
      <c r="E138" s="255"/>
      <c r="F138" s="255"/>
      <c r="G138" s="255"/>
      <c r="H138" s="255"/>
      <c r="I138" s="255"/>
      <c r="J138" s="255"/>
      <c r="K138" s="255"/>
      <c r="L138" s="255"/>
      <c r="M138" s="255"/>
      <c r="N138" s="255"/>
      <c r="O138" s="255"/>
      <c r="P138" s="255"/>
      <c r="Q138" s="255"/>
      <c r="R138" s="255"/>
    </row>
    <row r="139" spans="3:18" ht="12.75" customHeight="1">
      <c r="C139" s="255"/>
      <c r="D139" s="255"/>
      <c r="E139" s="255"/>
      <c r="F139" s="255"/>
      <c r="G139" s="255"/>
      <c r="H139" s="255"/>
      <c r="I139" s="255"/>
      <c r="J139" s="255"/>
      <c r="K139" s="255"/>
      <c r="L139" s="255"/>
      <c r="M139" s="255"/>
      <c r="N139" s="255"/>
      <c r="O139" s="255"/>
      <c r="P139" s="255"/>
      <c r="Q139" s="255"/>
      <c r="R139" s="255"/>
    </row>
    <row r="140" spans="3:18" ht="12.75" customHeight="1">
      <c r="C140" s="255"/>
      <c r="D140" s="255"/>
      <c r="E140" s="255"/>
      <c r="F140" s="255"/>
      <c r="G140" s="255"/>
      <c r="H140" s="255"/>
      <c r="I140" s="255"/>
      <c r="J140" s="255"/>
      <c r="K140" s="255"/>
      <c r="L140" s="255"/>
      <c r="M140" s="255"/>
      <c r="N140" s="255"/>
      <c r="O140" s="255"/>
      <c r="P140" s="255"/>
      <c r="Q140" s="255"/>
      <c r="R140" s="255"/>
    </row>
    <row r="141" spans="3:18" ht="12.75" customHeight="1">
      <c r="C141" s="255"/>
      <c r="D141" s="255"/>
      <c r="E141" s="255"/>
      <c r="F141" s="255"/>
      <c r="G141" s="255"/>
      <c r="H141" s="255"/>
      <c r="I141" s="255"/>
      <c r="J141" s="255"/>
      <c r="K141" s="255"/>
      <c r="L141" s="255"/>
      <c r="M141" s="255"/>
      <c r="N141" s="255"/>
      <c r="O141" s="255"/>
      <c r="P141" s="255"/>
      <c r="Q141" s="255"/>
      <c r="R141" s="255"/>
    </row>
    <row r="142" spans="3:18" ht="12.75" customHeight="1">
      <c r="C142" s="255"/>
      <c r="D142" s="255"/>
      <c r="E142" s="255"/>
      <c r="F142" s="255"/>
      <c r="G142" s="255"/>
      <c r="H142" s="255"/>
      <c r="I142" s="255"/>
      <c r="J142" s="255"/>
      <c r="K142" s="255"/>
      <c r="L142" s="255"/>
      <c r="M142" s="255"/>
      <c r="N142" s="255"/>
      <c r="O142" s="255"/>
      <c r="P142" s="255"/>
      <c r="Q142" s="255"/>
      <c r="R142" s="255"/>
    </row>
    <row r="143" spans="3:18" ht="12.75" customHeight="1">
      <c r="C143" s="255"/>
      <c r="D143" s="255"/>
      <c r="E143" s="255"/>
      <c r="F143" s="255"/>
      <c r="G143" s="255"/>
      <c r="H143" s="255"/>
      <c r="I143" s="255"/>
      <c r="J143" s="255"/>
      <c r="K143" s="255"/>
      <c r="L143" s="255"/>
      <c r="M143" s="255"/>
      <c r="N143" s="255"/>
      <c r="O143" s="255"/>
      <c r="P143" s="255"/>
      <c r="Q143" s="255"/>
      <c r="R143" s="255"/>
    </row>
    <row r="144" spans="3:18" ht="12.75" customHeight="1">
      <c r="C144" s="255"/>
      <c r="D144" s="255"/>
      <c r="E144" s="255"/>
      <c r="F144" s="255"/>
      <c r="G144" s="255"/>
      <c r="H144" s="255"/>
      <c r="I144" s="255"/>
      <c r="J144" s="255"/>
      <c r="K144" s="255"/>
      <c r="L144" s="255"/>
      <c r="M144" s="255"/>
      <c r="N144" s="255"/>
      <c r="O144" s="255"/>
      <c r="P144" s="255"/>
      <c r="Q144" s="255"/>
      <c r="R144" s="255"/>
    </row>
    <row r="145" spans="3:18" ht="12.75" customHeight="1">
      <c r="C145" s="255"/>
      <c r="D145" s="255"/>
      <c r="E145" s="255"/>
      <c r="F145" s="255"/>
      <c r="G145" s="255"/>
      <c r="H145" s="255"/>
      <c r="I145" s="255"/>
      <c r="J145" s="255"/>
      <c r="K145" s="255"/>
      <c r="L145" s="255"/>
      <c r="M145" s="255"/>
      <c r="N145" s="255"/>
      <c r="O145" s="255"/>
      <c r="P145" s="255"/>
      <c r="Q145" s="255"/>
      <c r="R145" s="255"/>
    </row>
    <row r="146" spans="3:18" ht="12.75" customHeight="1">
      <c r="C146" s="255"/>
      <c r="D146" s="255"/>
      <c r="E146" s="255"/>
      <c r="F146" s="255"/>
      <c r="G146" s="255"/>
      <c r="H146" s="255"/>
      <c r="I146" s="255"/>
      <c r="J146" s="255"/>
      <c r="K146" s="255"/>
      <c r="L146" s="255"/>
      <c r="M146" s="255"/>
      <c r="N146" s="255"/>
      <c r="O146" s="255"/>
      <c r="P146" s="255"/>
      <c r="Q146" s="255"/>
      <c r="R146" s="255"/>
    </row>
    <row r="147" spans="3:18" ht="12.75" customHeight="1">
      <c r="C147" s="255"/>
      <c r="D147" s="255"/>
      <c r="E147" s="255"/>
      <c r="F147" s="255"/>
      <c r="G147" s="255"/>
      <c r="H147" s="255"/>
      <c r="I147" s="255"/>
      <c r="J147" s="255"/>
      <c r="K147" s="255"/>
      <c r="L147" s="255"/>
      <c r="M147" s="255"/>
      <c r="N147" s="255"/>
      <c r="O147" s="255"/>
      <c r="P147" s="255"/>
      <c r="Q147" s="255"/>
      <c r="R147" s="255"/>
    </row>
    <row r="148" spans="3:18" ht="12.75" customHeight="1">
      <c r="C148" s="255"/>
      <c r="D148" s="255"/>
      <c r="E148" s="255"/>
      <c r="F148" s="255"/>
      <c r="G148" s="255"/>
      <c r="H148" s="255"/>
      <c r="I148" s="255"/>
      <c r="J148" s="255"/>
      <c r="K148" s="255"/>
      <c r="L148" s="255"/>
      <c r="M148" s="255"/>
      <c r="N148" s="255"/>
      <c r="O148" s="255"/>
      <c r="P148" s="255"/>
      <c r="Q148" s="255"/>
      <c r="R148" s="255"/>
    </row>
    <row r="149" spans="3:18" ht="12.75" customHeight="1">
      <c r="C149" s="255"/>
      <c r="D149" s="255"/>
      <c r="E149" s="255"/>
      <c r="F149" s="255"/>
      <c r="G149" s="255"/>
      <c r="H149" s="255"/>
      <c r="I149" s="255"/>
      <c r="J149" s="255"/>
      <c r="K149" s="255"/>
      <c r="L149" s="255"/>
      <c r="M149" s="255"/>
      <c r="N149" s="255"/>
      <c r="O149" s="255"/>
      <c r="P149" s="255"/>
      <c r="Q149" s="255"/>
      <c r="R149" s="255"/>
    </row>
    <row r="150" spans="3:18" ht="12.75" customHeight="1">
      <c r="C150" s="255"/>
      <c r="D150" s="255"/>
      <c r="E150" s="255"/>
      <c r="F150" s="255"/>
      <c r="G150" s="255"/>
      <c r="H150" s="255"/>
      <c r="I150" s="255"/>
      <c r="J150" s="255"/>
      <c r="K150" s="255"/>
      <c r="L150" s="255"/>
      <c r="M150" s="255"/>
      <c r="N150" s="255"/>
      <c r="O150" s="255"/>
      <c r="P150" s="255"/>
      <c r="Q150" s="255"/>
      <c r="R150" s="255"/>
    </row>
    <row r="151" spans="3:18" ht="12.75" customHeight="1">
      <c r="C151" s="255"/>
      <c r="D151" s="255"/>
      <c r="E151" s="255"/>
      <c r="F151" s="255"/>
      <c r="G151" s="255"/>
      <c r="H151" s="255"/>
      <c r="I151" s="255"/>
      <c r="J151" s="255"/>
      <c r="K151" s="255"/>
      <c r="L151" s="255"/>
      <c r="M151" s="255"/>
      <c r="N151" s="255"/>
      <c r="O151" s="255"/>
      <c r="P151" s="255"/>
      <c r="Q151" s="255"/>
      <c r="R151" s="255"/>
    </row>
    <row r="152" spans="3:18" ht="12.75" customHeight="1">
      <c r="C152" s="255"/>
      <c r="D152" s="255"/>
      <c r="E152" s="255"/>
      <c r="F152" s="255"/>
      <c r="G152" s="255"/>
      <c r="H152" s="255"/>
      <c r="I152" s="255"/>
      <c r="J152" s="255"/>
      <c r="K152" s="255"/>
      <c r="L152" s="255"/>
      <c r="M152" s="255"/>
      <c r="N152" s="255"/>
      <c r="O152" s="255"/>
      <c r="P152" s="255"/>
      <c r="Q152" s="255"/>
      <c r="R152" s="255"/>
    </row>
    <row r="153" spans="3:18" ht="12.75" customHeight="1">
      <c r="C153" s="255"/>
      <c r="D153" s="255"/>
      <c r="E153" s="255"/>
      <c r="F153" s="255"/>
      <c r="G153" s="255"/>
      <c r="H153" s="255"/>
      <c r="I153" s="255"/>
      <c r="J153" s="255"/>
      <c r="K153" s="255"/>
      <c r="L153" s="255"/>
      <c r="M153" s="255"/>
      <c r="N153" s="255"/>
      <c r="O153" s="255"/>
      <c r="P153" s="255"/>
      <c r="Q153" s="255"/>
      <c r="R153" s="255"/>
    </row>
    <row r="154" spans="3:18" ht="12.75" customHeight="1">
      <c r="C154" s="255"/>
      <c r="D154" s="255"/>
      <c r="E154" s="255"/>
      <c r="F154" s="255"/>
      <c r="G154" s="255"/>
      <c r="H154" s="255"/>
      <c r="I154" s="255"/>
      <c r="J154" s="255"/>
      <c r="K154" s="255"/>
      <c r="L154" s="255"/>
      <c r="M154" s="255"/>
      <c r="N154" s="255"/>
      <c r="O154" s="255"/>
      <c r="P154" s="255"/>
      <c r="Q154" s="255"/>
      <c r="R154" s="255"/>
    </row>
    <row r="155" spans="3:18" ht="12.75" customHeight="1">
      <c r="C155" s="255"/>
      <c r="D155" s="255"/>
      <c r="E155" s="255"/>
      <c r="F155" s="255"/>
      <c r="G155" s="255"/>
      <c r="H155" s="255"/>
      <c r="I155" s="255"/>
      <c r="J155" s="255"/>
      <c r="K155" s="255"/>
      <c r="L155" s="255"/>
      <c r="M155" s="255"/>
      <c r="N155" s="255"/>
      <c r="O155" s="255"/>
      <c r="P155" s="255"/>
      <c r="Q155" s="255"/>
      <c r="R155" s="255"/>
    </row>
    <row r="156" spans="3:18" ht="12.75" customHeight="1">
      <c r="C156" s="255"/>
      <c r="D156" s="255"/>
      <c r="E156" s="255"/>
      <c r="F156" s="255"/>
      <c r="G156" s="255"/>
      <c r="H156" s="255"/>
      <c r="I156" s="255"/>
      <c r="J156" s="255"/>
      <c r="K156" s="255"/>
      <c r="L156" s="255"/>
      <c r="M156" s="255"/>
      <c r="N156" s="255"/>
      <c r="O156" s="255"/>
      <c r="P156" s="255"/>
      <c r="Q156" s="255"/>
      <c r="R156" s="255"/>
    </row>
    <row r="157" spans="3:18" ht="12.75" customHeight="1">
      <c r="C157" s="255"/>
      <c r="D157" s="255"/>
      <c r="E157" s="255"/>
      <c r="F157" s="255"/>
      <c r="G157" s="255"/>
      <c r="H157" s="255"/>
      <c r="I157" s="255"/>
      <c r="J157" s="255"/>
      <c r="K157" s="255"/>
      <c r="L157" s="255"/>
      <c r="M157" s="255"/>
      <c r="N157" s="255"/>
      <c r="O157" s="255"/>
      <c r="P157" s="255"/>
      <c r="Q157" s="255"/>
      <c r="R157" s="255"/>
    </row>
    <row r="158" spans="3:18" ht="12.75" customHeight="1">
      <c r="C158" s="255"/>
      <c r="D158" s="255"/>
      <c r="E158" s="255"/>
      <c r="F158" s="255"/>
      <c r="G158" s="255"/>
      <c r="H158" s="255"/>
      <c r="I158" s="255"/>
      <c r="J158" s="255"/>
      <c r="K158" s="255"/>
      <c r="L158" s="255"/>
      <c r="M158" s="255"/>
      <c r="N158" s="255"/>
      <c r="O158" s="255"/>
      <c r="P158" s="255"/>
      <c r="Q158" s="255"/>
      <c r="R158" s="255"/>
    </row>
    <row r="159" spans="3:18" ht="12.75" customHeight="1">
      <c r="C159" s="255"/>
      <c r="D159" s="255"/>
      <c r="E159" s="255"/>
      <c r="F159" s="255"/>
      <c r="G159" s="255"/>
      <c r="H159" s="255"/>
      <c r="I159" s="255"/>
      <c r="J159" s="255"/>
      <c r="K159" s="255"/>
      <c r="L159" s="255"/>
      <c r="M159" s="255"/>
      <c r="N159" s="255"/>
      <c r="O159" s="255"/>
      <c r="P159" s="255"/>
      <c r="Q159" s="255"/>
      <c r="R159" s="255"/>
    </row>
    <row r="160" spans="3:18" ht="12.75" customHeight="1">
      <c r="C160" s="255"/>
      <c r="D160" s="255"/>
      <c r="E160" s="255"/>
      <c r="F160" s="255"/>
      <c r="G160" s="255"/>
      <c r="H160" s="255"/>
      <c r="I160" s="255"/>
      <c r="J160" s="255"/>
      <c r="K160" s="255"/>
      <c r="L160" s="255"/>
      <c r="M160" s="255"/>
      <c r="N160" s="255"/>
      <c r="O160" s="255"/>
      <c r="P160" s="255"/>
      <c r="Q160" s="255"/>
      <c r="R160" s="255"/>
    </row>
    <row r="161" spans="3:18" ht="12.75" customHeight="1">
      <c r="C161" s="255"/>
      <c r="D161" s="255"/>
      <c r="E161" s="255"/>
      <c r="F161" s="255"/>
      <c r="G161" s="255"/>
      <c r="H161" s="255"/>
      <c r="I161" s="255"/>
      <c r="J161" s="255"/>
      <c r="K161" s="255"/>
      <c r="L161" s="255"/>
      <c r="M161" s="255"/>
      <c r="N161" s="255"/>
      <c r="O161" s="255"/>
      <c r="P161" s="255"/>
      <c r="Q161" s="255"/>
      <c r="R161" s="255"/>
    </row>
    <row r="162" spans="3:18" ht="12.75" customHeight="1">
      <c r="C162" s="255"/>
      <c r="D162" s="255"/>
      <c r="E162" s="255"/>
      <c r="F162" s="255"/>
      <c r="G162" s="255"/>
      <c r="H162" s="255"/>
      <c r="I162" s="255"/>
      <c r="J162" s="255"/>
      <c r="K162" s="255"/>
      <c r="L162" s="255"/>
      <c r="M162" s="255"/>
      <c r="N162" s="255"/>
      <c r="O162" s="255"/>
      <c r="P162" s="255"/>
      <c r="Q162" s="255"/>
      <c r="R162" s="255"/>
    </row>
    <row r="163" spans="3:18" ht="12.75" customHeight="1">
      <c r="C163" s="255"/>
      <c r="D163" s="255"/>
      <c r="E163" s="255"/>
      <c r="F163" s="255"/>
      <c r="G163" s="255"/>
      <c r="H163" s="255"/>
      <c r="I163" s="255"/>
      <c r="J163" s="255"/>
      <c r="K163" s="255"/>
      <c r="L163" s="255"/>
      <c r="M163" s="255"/>
      <c r="N163" s="255"/>
      <c r="O163" s="255"/>
      <c r="P163" s="255"/>
      <c r="Q163" s="255"/>
      <c r="R163" s="255"/>
    </row>
    <row r="164" spans="3:18" ht="12.75" customHeight="1">
      <c r="C164" s="255"/>
      <c r="D164" s="255"/>
      <c r="E164" s="255"/>
      <c r="F164" s="255"/>
      <c r="G164" s="255"/>
      <c r="H164" s="255"/>
      <c r="I164" s="255"/>
      <c r="J164" s="255"/>
      <c r="K164" s="255"/>
      <c r="L164" s="255"/>
      <c r="M164" s="255"/>
      <c r="N164" s="255"/>
      <c r="O164" s="255"/>
      <c r="P164" s="255"/>
      <c r="Q164" s="255"/>
      <c r="R164" s="255"/>
    </row>
    <row r="165" spans="3:18" ht="12.75" customHeight="1">
      <c r="C165" s="255"/>
      <c r="D165" s="255"/>
      <c r="E165" s="255"/>
      <c r="F165" s="255"/>
      <c r="G165" s="255"/>
      <c r="H165" s="255"/>
      <c r="I165" s="255"/>
      <c r="J165" s="255"/>
      <c r="K165" s="255"/>
      <c r="L165" s="255"/>
      <c r="M165" s="255"/>
      <c r="N165" s="255"/>
      <c r="O165" s="255"/>
      <c r="P165" s="255"/>
      <c r="Q165" s="255"/>
      <c r="R165" s="255"/>
    </row>
    <row r="166" spans="3:18" ht="12.75" customHeight="1">
      <c r="C166" s="255"/>
      <c r="D166" s="255"/>
      <c r="E166" s="255"/>
      <c r="F166" s="255"/>
      <c r="G166" s="255"/>
      <c r="H166" s="255"/>
      <c r="I166" s="255"/>
      <c r="J166" s="255"/>
      <c r="K166" s="255"/>
      <c r="L166" s="255"/>
      <c r="M166" s="255"/>
      <c r="N166" s="255"/>
      <c r="O166" s="255"/>
      <c r="P166" s="255"/>
      <c r="Q166" s="255"/>
      <c r="R166" s="255"/>
    </row>
    <row r="167" spans="3:18" ht="12.75" customHeight="1">
      <c r="C167" s="255"/>
      <c r="D167" s="255"/>
      <c r="E167" s="255"/>
      <c r="F167" s="255"/>
      <c r="G167" s="255"/>
      <c r="H167" s="255"/>
      <c r="I167" s="255"/>
      <c r="J167" s="255"/>
      <c r="K167" s="255"/>
      <c r="L167" s="255"/>
      <c r="M167" s="255"/>
      <c r="N167" s="255"/>
      <c r="O167" s="255"/>
      <c r="P167" s="255"/>
      <c r="Q167" s="255"/>
      <c r="R167" s="255"/>
    </row>
    <row r="168" spans="3:18" ht="12.75" customHeight="1">
      <c r="C168" s="255"/>
      <c r="D168" s="255"/>
      <c r="E168" s="255"/>
      <c r="F168" s="255"/>
      <c r="G168" s="255"/>
      <c r="H168" s="255"/>
      <c r="I168" s="255"/>
      <c r="J168" s="255"/>
      <c r="K168" s="255"/>
      <c r="L168" s="255"/>
      <c r="M168" s="255"/>
      <c r="N168" s="255"/>
      <c r="O168" s="255"/>
      <c r="P168" s="255"/>
      <c r="Q168" s="255"/>
      <c r="R168" s="255"/>
    </row>
    <row r="169" spans="3:18" ht="12.75" customHeight="1">
      <c r="C169" s="255"/>
      <c r="D169" s="255"/>
      <c r="E169" s="255"/>
      <c r="F169" s="255"/>
      <c r="G169" s="255"/>
      <c r="H169" s="255"/>
      <c r="I169" s="255"/>
      <c r="J169" s="255"/>
      <c r="K169" s="255"/>
      <c r="L169" s="255"/>
      <c r="M169" s="255"/>
      <c r="N169" s="255"/>
      <c r="O169" s="255"/>
      <c r="P169" s="255"/>
      <c r="Q169" s="255"/>
      <c r="R169" s="255"/>
    </row>
    <row r="170" spans="3:18" ht="12.75" customHeight="1">
      <c r="C170" s="255"/>
      <c r="D170" s="255"/>
      <c r="E170" s="255"/>
      <c r="F170" s="255"/>
      <c r="G170" s="255"/>
      <c r="H170" s="255"/>
      <c r="I170" s="255"/>
      <c r="J170" s="255"/>
      <c r="K170" s="255"/>
      <c r="L170" s="255"/>
      <c r="M170" s="255"/>
      <c r="N170" s="255"/>
      <c r="O170" s="255"/>
      <c r="P170" s="255"/>
      <c r="Q170" s="255"/>
      <c r="R170" s="255"/>
    </row>
    <row r="171" spans="3:18" ht="12.75" customHeight="1">
      <c r="C171" s="255"/>
      <c r="D171" s="255"/>
      <c r="E171" s="255"/>
      <c r="F171" s="255"/>
      <c r="G171" s="255"/>
      <c r="H171" s="255"/>
      <c r="I171" s="255"/>
      <c r="J171" s="255"/>
      <c r="K171" s="255"/>
      <c r="L171" s="255"/>
      <c r="M171" s="255"/>
      <c r="N171" s="255"/>
      <c r="O171" s="255"/>
      <c r="P171" s="255"/>
      <c r="Q171" s="255"/>
      <c r="R171" s="255"/>
    </row>
    <row r="172" spans="3:18" ht="12.75" customHeight="1">
      <c r="C172" s="255"/>
      <c r="D172" s="255"/>
      <c r="E172" s="255"/>
      <c r="F172" s="255"/>
      <c r="G172" s="255"/>
      <c r="H172" s="255"/>
      <c r="I172" s="255"/>
      <c r="J172" s="255"/>
      <c r="K172" s="255"/>
      <c r="L172" s="255"/>
      <c r="M172" s="255"/>
      <c r="N172" s="255"/>
      <c r="O172" s="255"/>
      <c r="P172" s="255"/>
      <c r="Q172" s="255"/>
      <c r="R172" s="255"/>
    </row>
    <row r="173" spans="3:18" ht="12.75" customHeight="1">
      <c r="C173" s="255"/>
      <c r="D173" s="255"/>
      <c r="E173" s="255"/>
      <c r="F173" s="255"/>
      <c r="G173" s="255"/>
      <c r="H173" s="255"/>
      <c r="I173" s="255"/>
      <c r="J173" s="255"/>
      <c r="K173" s="255"/>
      <c r="L173" s="255"/>
      <c r="M173" s="255"/>
      <c r="N173" s="255"/>
      <c r="O173" s="255"/>
      <c r="P173" s="255"/>
      <c r="Q173" s="255"/>
      <c r="R173" s="255"/>
    </row>
    <row r="174" spans="3:18" ht="12.75" customHeight="1">
      <c r="C174" s="255"/>
      <c r="D174" s="255"/>
      <c r="E174" s="255"/>
      <c r="F174" s="255"/>
      <c r="G174" s="255"/>
      <c r="H174" s="255"/>
      <c r="I174" s="255"/>
      <c r="J174" s="255"/>
      <c r="K174" s="255"/>
      <c r="L174" s="255"/>
      <c r="M174" s="255"/>
      <c r="N174" s="255"/>
      <c r="O174" s="255"/>
      <c r="P174" s="255"/>
      <c r="Q174" s="255"/>
      <c r="R174" s="255"/>
    </row>
    <row r="175" spans="3:18" ht="12.75" customHeight="1">
      <c r="C175" s="255"/>
      <c r="D175" s="255"/>
      <c r="E175" s="255"/>
      <c r="F175" s="255"/>
      <c r="G175" s="255"/>
      <c r="H175" s="255"/>
      <c r="I175" s="255"/>
      <c r="J175" s="255"/>
      <c r="K175" s="255"/>
      <c r="L175" s="255"/>
      <c r="M175" s="255"/>
      <c r="N175" s="255"/>
      <c r="O175" s="255"/>
      <c r="P175" s="255"/>
      <c r="Q175" s="255"/>
      <c r="R175" s="255"/>
    </row>
    <row r="176" spans="3:18" ht="12.75" customHeight="1">
      <c r="C176" s="255"/>
      <c r="D176" s="255"/>
      <c r="E176" s="255"/>
      <c r="F176" s="255"/>
      <c r="G176" s="255"/>
      <c r="H176" s="255"/>
      <c r="I176" s="255"/>
      <c r="J176" s="255"/>
      <c r="K176" s="255"/>
      <c r="L176" s="255"/>
      <c r="M176" s="255"/>
      <c r="N176" s="255"/>
      <c r="O176" s="255"/>
      <c r="P176" s="255"/>
      <c r="Q176" s="255"/>
      <c r="R176" s="255"/>
    </row>
    <row r="177" spans="3:18" ht="12.75" customHeight="1">
      <c r="C177" s="255"/>
      <c r="D177" s="255"/>
      <c r="E177" s="255"/>
      <c r="F177" s="255"/>
      <c r="G177" s="255"/>
      <c r="H177" s="255"/>
      <c r="I177" s="255"/>
      <c r="J177" s="255"/>
      <c r="K177" s="255"/>
      <c r="L177" s="255"/>
      <c r="M177" s="255"/>
      <c r="N177" s="255"/>
      <c r="O177" s="255"/>
      <c r="P177" s="255"/>
      <c r="Q177" s="255"/>
      <c r="R177" s="255"/>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scale="68" pageOrder="overThenDown" orientation="portrait" r:id="rId1"/>
  <headerFooter alignWithMargins="0">
    <oddHeader>&amp;L&amp;"Arial,Fett"
Tabelle &amp;A&amp;CSeite &amp;P von &amp;N
&amp;"Arial,Fett"Primärenergieverbrauch*) 2014 nach Wirtschaftszweigen in tiefer Gliederung und Bundesländern</oddHeader>
    <oddFooter>&amp;CStatistische Ämter der Länder – Indikatoren und Kennzahlen, UGRdL 2020</oddFooter>
  </headerFooter>
  <colBreaks count="4" manualBreakCount="4">
    <brk id="2" min="4" max="35" man="1"/>
    <brk id="6" max="1048575" man="1"/>
    <brk id="10" max="1048575" man="1"/>
    <brk id="14"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176"/>
  <sheetViews>
    <sheetView showGridLines="0" showRowColHeaders="0" zoomScaleNormal="100" workbookViewId="0">
      <pane xSplit="2" ySplit="5" topLeftCell="C6" activePane="bottomRight" state="frozen"/>
      <selection activeCell="C72" sqref="C72"/>
      <selection pane="topRight" activeCell="C72" sqref="C72"/>
      <selection pane="bottomLeft" activeCell="C72" sqref="C72"/>
      <selection pane="bottomRight"/>
    </sheetView>
  </sheetViews>
  <sheetFormatPr baseColWidth="10" defaultColWidth="11.453125" defaultRowHeight="12.75" customHeight="1"/>
  <cols>
    <col min="1" max="1" width="15.453125" style="146" customWidth="1"/>
    <col min="2" max="2" width="64.54296875" style="146" customWidth="1"/>
    <col min="3" max="18" width="13.54296875" style="146" customWidth="1"/>
    <col min="19" max="16384" width="11.453125" style="153"/>
  </cols>
  <sheetData>
    <row r="1" spans="1:18" ht="12.75" customHeight="1">
      <c r="A1" s="233" t="s">
        <v>322</v>
      </c>
    </row>
    <row r="3" spans="1:18" s="234" customFormat="1" ht="12.75" customHeight="1">
      <c r="A3" s="1310" t="s">
        <v>640</v>
      </c>
      <c r="B3" s="1310"/>
      <c r="C3" s="792" t="s">
        <v>1328</v>
      </c>
    </row>
    <row r="4" spans="1:18" s="238" customFormat="1" ht="12.75" customHeight="1">
      <c r="A4" s="235"/>
      <c r="B4" s="236"/>
      <c r="C4" s="237"/>
      <c r="D4" s="237"/>
      <c r="E4" s="237"/>
      <c r="F4" s="237"/>
      <c r="G4" s="237"/>
      <c r="H4" s="237"/>
      <c r="I4" s="237"/>
      <c r="J4" s="237"/>
      <c r="K4" s="237"/>
      <c r="L4" s="237"/>
      <c r="M4" s="237"/>
      <c r="N4" s="237"/>
      <c r="O4" s="237"/>
      <c r="P4" s="237"/>
      <c r="Q4" s="237"/>
      <c r="R4" s="237"/>
    </row>
    <row r="5" spans="1:18" ht="35.25" customHeight="1">
      <c r="A5" s="791" t="s">
        <v>535</v>
      </c>
      <c r="B5" s="789" t="s">
        <v>536</v>
      </c>
      <c r="C5" s="789" t="s">
        <v>537</v>
      </c>
      <c r="D5" s="789" t="s">
        <v>436</v>
      </c>
      <c r="E5" s="789" t="s">
        <v>437</v>
      </c>
      <c r="F5" s="790" t="s">
        <v>438</v>
      </c>
      <c r="G5" s="790" t="s">
        <v>439</v>
      </c>
      <c r="H5" s="790" t="s">
        <v>440</v>
      </c>
      <c r="I5" s="790" t="s">
        <v>441</v>
      </c>
      <c r="J5" s="790" t="s">
        <v>538</v>
      </c>
      <c r="K5" s="790" t="s">
        <v>539</v>
      </c>
      <c r="L5" s="790" t="s">
        <v>540</v>
      </c>
      <c r="M5" s="790" t="s">
        <v>541</v>
      </c>
      <c r="N5" s="790" t="s">
        <v>446</v>
      </c>
      <c r="O5" s="790" t="s">
        <v>447</v>
      </c>
      <c r="P5" s="790" t="s">
        <v>542</v>
      </c>
      <c r="Q5" s="790" t="s">
        <v>543</v>
      </c>
      <c r="R5" s="790" t="s">
        <v>450</v>
      </c>
    </row>
    <row r="6" spans="1:18" s="234" customFormat="1" ht="12.65" customHeight="1">
      <c r="A6" s="788"/>
      <c r="B6" s="675"/>
      <c r="C6" s="675"/>
      <c r="D6" s="675"/>
      <c r="E6" s="675"/>
      <c r="F6" s="675"/>
      <c r="G6" s="675"/>
      <c r="H6" s="675"/>
      <c r="I6" s="675"/>
      <c r="J6" s="675"/>
      <c r="K6" s="675"/>
      <c r="L6" s="675"/>
      <c r="M6" s="675"/>
      <c r="N6" s="675"/>
      <c r="O6" s="675"/>
      <c r="R6" s="675"/>
    </row>
    <row r="7" spans="1:18" s="234" customFormat="1" ht="12.75" customHeight="1">
      <c r="A7" s="236"/>
      <c r="B7" s="236"/>
      <c r="C7" s="1276" t="s">
        <v>489</v>
      </c>
      <c r="D7" s="1276"/>
      <c r="E7" s="1276"/>
      <c r="F7" s="1276"/>
      <c r="G7" s="1276" t="s">
        <v>489</v>
      </c>
      <c r="H7" s="1276"/>
      <c r="I7" s="1276"/>
      <c r="J7" s="1276"/>
      <c r="K7" s="1276" t="s">
        <v>489</v>
      </c>
      <c r="L7" s="1276"/>
      <c r="M7" s="1276"/>
      <c r="N7" s="1276"/>
      <c r="O7" s="1276" t="s">
        <v>489</v>
      </c>
      <c r="P7" s="1276"/>
      <c r="Q7" s="1276"/>
      <c r="R7" s="1276"/>
    </row>
    <row r="8" spans="1:18" s="238" customFormat="1" ht="7.5" customHeight="1">
      <c r="A8" s="235"/>
      <c r="B8" s="236"/>
      <c r="C8" s="237"/>
      <c r="D8" s="237"/>
      <c r="E8" s="237"/>
      <c r="F8" s="237"/>
      <c r="G8" s="237"/>
      <c r="H8" s="237"/>
      <c r="I8" s="237"/>
      <c r="J8" s="237"/>
      <c r="K8" s="237"/>
      <c r="L8" s="237"/>
      <c r="M8" s="237"/>
      <c r="N8" s="237"/>
      <c r="O8" s="237"/>
      <c r="P8" s="237"/>
      <c r="Q8" s="237"/>
      <c r="R8" s="237"/>
    </row>
    <row r="9" spans="1:18" s="142" customFormat="1" ht="13.4" customHeight="1">
      <c r="A9" s="242" t="s">
        <v>544</v>
      </c>
      <c r="B9" s="243" t="s">
        <v>545</v>
      </c>
      <c r="C9" s="244">
        <v>13160.27322670399</v>
      </c>
      <c r="D9" s="244">
        <v>31651.262998268787</v>
      </c>
      <c r="E9" s="244">
        <v>1403.7242005075857</v>
      </c>
      <c r="F9" s="244">
        <v>6438.4948533332254</v>
      </c>
      <c r="G9" s="244">
        <v>147.73658401823519</v>
      </c>
      <c r="H9" s="244">
        <v>295.1115781983288</v>
      </c>
      <c r="I9" s="244">
        <v>5962.1041088991178</v>
      </c>
      <c r="J9" s="244">
        <v>6575.218590776758</v>
      </c>
      <c r="K9" s="244">
        <v>39275.775816308436</v>
      </c>
      <c r="L9" s="244">
        <v>25747.697148038646</v>
      </c>
      <c r="M9" s="244">
        <v>3893.8926666328193</v>
      </c>
      <c r="N9" s="244" t="s">
        <v>358</v>
      </c>
      <c r="O9" s="244">
        <v>5132.4988547131188</v>
      </c>
      <c r="P9" s="244">
        <v>8798.3411462299882</v>
      </c>
      <c r="Q9" s="244">
        <v>8431.7877208929858</v>
      </c>
      <c r="R9" s="244">
        <v>4206.7575083265738</v>
      </c>
    </row>
    <row r="10" spans="1:18" ht="13.4" customHeight="1">
      <c r="A10" s="242" t="s">
        <v>546</v>
      </c>
      <c r="B10" s="243" t="s">
        <v>547</v>
      </c>
      <c r="C10" s="244">
        <v>691886.78395790269</v>
      </c>
      <c r="D10" s="244">
        <v>926188.96768370084</v>
      </c>
      <c r="E10" s="244">
        <v>58493.428277373459</v>
      </c>
      <c r="F10" s="244">
        <v>466734.19912931038</v>
      </c>
      <c r="G10" s="244">
        <v>109710.96302250294</v>
      </c>
      <c r="H10" s="244">
        <v>133919.2752234879</v>
      </c>
      <c r="I10" s="244">
        <v>220248.15521845507</v>
      </c>
      <c r="J10" s="244">
        <v>96033.500980616518</v>
      </c>
      <c r="K10" s="244">
        <v>734177.01480762544</v>
      </c>
      <c r="L10" s="244">
        <v>2844682.6418792857</v>
      </c>
      <c r="M10" s="244">
        <v>350676.576694043</v>
      </c>
      <c r="N10" s="244" t="s">
        <v>358</v>
      </c>
      <c r="O10" s="244">
        <v>380615.80188823707</v>
      </c>
      <c r="P10" s="244">
        <v>362827.04853441904</v>
      </c>
      <c r="Q10" s="244">
        <v>225156.68670698407</v>
      </c>
      <c r="R10" s="244">
        <v>103426.20921937676</v>
      </c>
    </row>
    <row r="11" spans="1:18" ht="13.4" customHeight="1">
      <c r="A11" s="242" t="s">
        <v>548</v>
      </c>
      <c r="B11" s="245" t="s">
        <v>549</v>
      </c>
      <c r="C11" s="244">
        <v>3881.893514317303</v>
      </c>
      <c r="D11" s="244">
        <v>4849.5162521765096</v>
      </c>
      <c r="E11" s="244">
        <v>64.252030357959782</v>
      </c>
      <c r="F11" s="244">
        <v>4771.7800560165761</v>
      </c>
      <c r="G11" s="244">
        <v>27.594767836976065</v>
      </c>
      <c r="H11" s="244">
        <v>726.91845540515351</v>
      </c>
      <c r="I11" s="244">
        <v>1223.0013195307436</v>
      </c>
      <c r="J11" s="244">
        <v>283.61365437159924</v>
      </c>
      <c r="K11" s="244">
        <v>34129.657587761714</v>
      </c>
      <c r="L11" s="244">
        <v>32292.880877613006</v>
      </c>
      <c r="M11" s="244">
        <v>1004.613909632887</v>
      </c>
      <c r="N11" s="244" t="s">
        <v>358</v>
      </c>
      <c r="O11" s="244">
        <v>3688.3748736296238</v>
      </c>
      <c r="P11" s="244">
        <v>15715.090095268046</v>
      </c>
      <c r="Q11" s="244">
        <v>1333.2801213843404</v>
      </c>
      <c r="R11" s="244">
        <v>320.68837598207904</v>
      </c>
    </row>
    <row r="12" spans="1:18" ht="13.4" customHeight="1">
      <c r="A12" s="242" t="s">
        <v>550</v>
      </c>
      <c r="B12" s="245" t="s">
        <v>551</v>
      </c>
      <c r="C12" s="244">
        <v>330399.23193553957</v>
      </c>
      <c r="D12" s="244">
        <v>512890.29844271566</v>
      </c>
      <c r="E12" s="244">
        <v>17790.850880545633</v>
      </c>
      <c r="F12" s="244">
        <v>214460.36419012616</v>
      </c>
      <c r="G12" s="244">
        <v>73862.156943786511</v>
      </c>
      <c r="H12" s="244">
        <v>78126.704331638393</v>
      </c>
      <c r="I12" s="244">
        <v>133837.36312416231</v>
      </c>
      <c r="J12" s="244">
        <v>28091.235286659208</v>
      </c>
      <c r="K12" s="244">
        <v>353056.74915312947</v>
      </c>
      <c r="L12" s="244">
        <v>1895316.259705351</v>
      </c>
      <c r="M12" s="244">
        <v>307370.60679232446</v>
      </c>
      <c r="N12" s="244" t="s">
        <v>358</v>
      </c>
      <c r="O12" s="244">
        <v>168398.79808372125</v>
      </c>
      <c r="P12" s="244">
        <v>270716.08944615885</v>
      </c>
      <c r="Q12" s="244">
        <v>87450.813161103215</v>
      </c>
      <c r="R12" s="244">
        <v>72167.425011161249</v>
      </c>
    </row>
    <row r="13" spans="1:18" ht="26.5" customHeight="1">
      <c r="A13" s="242" t="s">
        <v>552</v>
      </c>
      <c r="B13" s="246" t="s">
        <v>553</v>
      </c>
      <c r="C13" s="244">
        <v>21241.078315735827</v>
      </c>
      <c r="D13" s="244">
        <v>40098.339994055321</v>
      </c>
      <c r="E13" s="244">
        <v>3817.2783644768988</v>
      </c>
      <c r="F13" s="244">
        <v>6398.8424917804196</v>
      </c>
      <c r="G13" s="244">
        <v>4996.0062039150062</v>
      </c>
      <c r="H13" s="244">
        <v>7846.6000218453082</v>
      </c>
      <c r="I13" s="244">
        <v>9817.2164759829302</v>
      </c>
      <c r="J13" s="244">
        <v>10420.373071935528</v>
      </c>
      <c r="K13" s="244">
        <v>41059.900502432567</v>
      </c>
      <c r="L13" s="244">
        <v>45460.185792791017</v>
      </c>
      <c r="M13" s="244">
        <v>12105.924173716445</v>
      </c>
      <c r="N13" s="244" t="s">
        <v>358</v>
      </c>
      <c r="O13" s="244">
        <v>8597.1482690544035</v>
      </c>
      <c r="P13" s="244">
        <v>16336.462510218314</v>
      </c>
      <c r="Q13" s="244">
        <v>8564.7476030058333</v>
      </c>
      <c r="R13" s="244">
        <v>4988.0026929207161</v>
      </c>
    </row>
    <row r="14" spans="1:18" ht="13.4" customHeight="1">
      <c r="A14" s="242" t="s">
        <v>554</v>
      </c>
      <c r="B14" s="246" t="s">
        <v>555</v>
      </c>
      <c r="C14" s="244">
        <v>3680.3936951460682</v>
      </c>
      <c r="D14" s="244">
        <v>4776.2973761664744</v>
      </c>
      <c r="E14" s="244">
        <v>330.76483489586099</v>
      </c>
      <c r="F14" s="244">
        <v>107.60475964912355</v>
      </c>
      <c r="G14" s="244">
        <v>50.43375031813359</v>
      </c>
      <c r="H14" s="244">
        <v>64.817821240978887</v>
      </c>
      <c r="I14" s="244">
        <v>912.07365922047438</v>
      </c>
      <c r="J14" s="244">
        <v>67.436912831275549</v>
      </c>
      <c r="K14" s="244">
        <v>1354.743124232617</v>
      </c>
      <c r="L14" s="244">
        <v>6488.3340021252197</v>
      </c>
      <c r="M14" s="244">
        <v>1032.8407076997951</v>
      </c>
      <c r="N14" s="244" t="s">
        <v>358</v>
      </c>
      <c r="O14" s="244">
        <v>2350.5479249836349</v>
      </c>
      <c r="P14" s="244">
        <v>510.0156262375931</v>
      </c>
      <c r="Q14" s="244">
        <v>252.36572316978715</v>
      </c>
      <c r="R14" s="244">
        <v>555.91911597165654</v>
      </c>
    </row>
    <row r="15" spans="1:18" ht="13.4" customHeight="1">
      <c r="A15" s="242" t="s">
        <v>556</v>
      </c>
      <c r="B15" s="246" t="s">
        <v>557</v>
      </c>
      <c r="C15" s="244">
        <v>52078.288708785731</v>
      </c>
      <c r="D15" s="244">
        <v>80496.739856936721</v>
      </c>
      <c r="E15" s="244">
        <v>1081.9274748822104</v>
      </c>
      <c r="F15" s="244">
        <v>28357.015789731864</v>
      </c>
      <c r="G15" s="244">
        <v>217.57038188130639</v>
      </c>
      <c r="H15" s="244">
        <v>421.09735351551092</v>
      </c>
      <c r="I15" s="244">
        <v>17833.6816144851</v>
      </c>
      <c r="J15" s="244">
        <v>6832.4902897694255</v>
      </c>
      <c r="K15" s="244">
        <v>38563.782236417741</v>
      </c>
      <c r="L15" s="244">
        <v>60184.276501893524</v>
      </c>
      <c r="M15" s="244">
        <v>21170.135500721583</v>
      </c>
      <c r="N15" s="244" t="s">
        <v>358</v>
      </c>
      <c r="O15" s="244">
        <v>19930.560746878335</v>
      </c>
      <c r="P15" s="244">
        <v>19576.146048088303</v>
      </c>
      <c r="Q15" s="244">
        <v>8794.4703277264671</v>
      </c>
      <c r="R15" s="244">
        <v>18240.946529692243</v>
      </c>
    </row>
    <row r="16" spans="1:18" s="142" customFormat="1" ht="13.4" customHeight="1">
      <c r="A16" s="242" t="s">
        <v>558</v>
      </c>
      <c r="B16" s="246" t="s">
        <v>559</v>
      </c>
      <c r="C16" s="244">
        <v>45913.834917676249</v>
      </c>
      <c r="D16" s="244">
        <v>61642.90331025597</v>
      </c>
      <c r="E16" s="244">
        <v>69.456506701554247</v>
      </c>
      <c r="F16" s="244">
        <v>98998.676109312015</v>
      </c>
      <c r="G16" s="244">
        <v>24.948905798721292</v>
      </c>
      <c r="H16" s="244">
        <v>23491.940112848857</v>
      </c>
      <c r="I16" s="244">
        <v>119.35946868187594</v>
      </c>
      <c r="J16" s="244">
        <v>18.137380977902701</v>
      </c>
      <c r="K16" s="244">
        <v>30738.532921096332</v>
      </c>
      <c r="L16" s="244">
        <v>471041.15467633959</v>
      </c>
      <c r="M16" s="244">
        <v>393.916191782108</v>
      </c>
      <c r="N16" s="244" t="s">
        <v>358</v>
      </c>
      <c r="O16" s="244">
        <v>32.711969465739308</v>
      </c>
      <c r="P16" s="244">
        <v>55892.11669824092</v>
      </c>
      <c r="Q16" s="244">
        <v>9718.0920402065112</v>
      </c>
      <c r="R16" s="244">
        <v>20.954512760523205</v>
      </c>
    </row>
    <row r="17" spans="1:18" s="146" customFormat="1" ht="13.4" customHeight="1">
      <c r="A17" s="242" t="s">
        <v>560</v>
      </c>
      <c r="B17" s="246" t="s">
        <v>561</v>
      </c>
      <c r="C17" s="244">
        <v>44755.912698298365</v>
      </c>
      <c r="D17" s="244">
        <v>152013.36260036912</v>
      </c>
      <c r="E17" s="244">
        <v>2831.9234621758237</v>
      </c>
      <c r="F17" s="244">
        <v>13801.677051887724</v>
      </c>
      <c r="G17" s="244">
        <v>1201.7942824878733</v>
      </c>
      <c r="H17" s="244">
        <v>21131.262489606561</v>
      </c>
      <c r="I17" s="244">
        <v>40209.585378924668</v>
      </c>
      <c r="J17" s="244">
        <v>4087.5189505271846</v>
      </c>
      <c r="K17" s="244">
        <v>65496.582258993891</v>
      </c>
      <c r="L17" s="244">
        <v>823854.03834735765</v>
      </c>
      <c r="M17" s="244">
        <v>215692.88027201855</v>
      </c>
      <c r="N17" s="244" t="s">
        <v>358</v>
      </c>
      <c r="O17" s="244">
        <v>82816.093878257467</v>
      </c>
      <c r="P17" s="244">
        <v>133791.64255190777</v>
      </c>
      <c r="Q17" s="244">
        <v>41545.820732916502</v>
      </c>
      <c r="R17" s="244">
        <v>8847.9223642895831</v>
      </c>
    </row>
    <row r="18" spans="1:18" ht="12.5">
      <c r="A18" s="242" t="s">
        <v>562</v>
      </c>
      <c r="B18" s="246" t="s">
        <v>563</v>
      </c>
      <c r="C18" s="244">
        <v>5478.7449712659891</v>
      </c>
      <c r="D18" s="244">
        <v>1158.3174426996732</v>
      </c>
      <c r="E18" s="244">
        <v>1356.6030876654208</v>
      </c>
      <c r="F18" s="244">
        <v>264.18197382801463</v>
      </c>
      <c r="G18" s="244">
        <v>16.720928656762077</v>
      </c>
      <c r="H18" s="244">
        <v>129.42654803434218</v>
      </c>
      <c r="I18" s="244">
        <v>4727.1681886230554</v>
      </c>
      <c r="J18" s="244">
        <v>29.061547432811714</v>
      </c>
      <c r="K18" s="244">
        <v>975.33841815423068</v>
      </c>
      <c r="L18" s="244">
        <v>4087.6950278384056</v>
      </c>
      <c r="M18" s="244">
        <v>3001.6429994674954</v>
      </c>
      <c r="N18" s="244" t="s">
        <v>358</v>
      </c>
      <c r="O18" s="244">
        <v>466.67879457370316</v>
      </c>
      <c r="P18" s="244">
        <v>941.75666228819023</v>
      </c>
      <c r="Q18" s="244">
        <v>791.89859423957932</v>
      </c>
      <c r="R18" s="244">
        <v>239.90972474158727</v>
      </c>
    </row>
    <row r="19" spans="1:18" ht="13.4" customHeight="1">
      <c r="A19" s="242" t="s">
        <v>564</v>
      </c>
      <c r="B19" s="246" t="s">
        <v>565</v>
      </c>
      <c r="C19" s="244">
        <v>43721.934600306202</v>
      </c>
      <c r="D19" s="244">
        <v>74193.430124075996</v>
      </c>
      <c r="E19" s="244">
        <v>1136.8960722487345</v>
      </c>
      <c r="F19" s="244">
        <v>15106.369764960647</v>
      </c>
      <c r="G19" s="244">
        <v>1141.407605187467</v>
      </c>
      <c r="H19" s="244">
        <v>1504.1484274785257</v>
      </c>
      <c r="I19" s="244">
        <v>17006.288172968652</v>
      </c>
      <c r="J19" s="244">
        <v>1596.8591633972742</v>
      </c>
      <c r="K19" s="244">
        <v>33556.187637865325</v>
      </c>
      <c r="L19" s="244">
        <v>89729.513077520067</v>
      </c>
      <c r="M19" s="244">
        <v>27259.888816306797</v>
      </c>
      <c r="N19" s="244" t="s">
        <v>358</v>
      </c>
      <c r="O19" s="244">
        <v>13984.690726800633</v>
      </c>
      <c r="P19" s="244">
        <v>27045.080263750802</v>
      </c>
      <c r="Q19" s="244">
        <v>9598.9459607654062</v>
      </c>
      <c r="R19" s="244">
        <v>19091.972424959411</v>
      </c>
    </row>
    <row r="20" spans="1:18" ht="13.4" customHeight="1">
      <c r="A20" s="242" t="s">
        <v>566</v>
      </c>
      <c r="B20" s="246" t="s">
        <v>567</v>
      </c>
      <c r="C20" s="244">
        <v>39457.035350712315</v>
      </c>
      <c r="D20" s="244">
        <v>30503.013640410474</v>
      </c>
      <c r="E20" s="244">
        <v>1967.951860723357</v>
      </c>
      <c r="F20" s="244">
        <v>46379.314121099786</v>
      </c>
      <c r="G20" s="244">
        <v>61985.959771957445</v>
      </c>
      <c r="H20" s="244">
        <v>17801.341210958697</v>
      </c>
      <c r="I20" s="244">
        <v>18611.838767463742</v>
      </c>
      <c r="J20" s="244">
        <v>1818.4047347035498</v>
      </c>
      <c r="K20" s="244">
        <v>88060.982414308935</v>
      </c>
      <c r="L20" s="244">
        <v>334393.18721355544</v>
      </c>
      <c r="M20" s="244">
        <v>14380.690270561156</v>
      </c>
      <c r="N20" s="244" t="s">
        <v>358</v>
      </c>
      <c r="O20" s="244">
        <v>18648.775742120662</v>
      </c>
      <c r="P20" s="244">
        <v>11080.388443728232</v>
      </c>
      <c r="Q20" s="244">
        <v>1718.7953713658717</v>
      </c>
      <c r="R20" s="244">
        <v>9761.4417835678541</v>
      </c>
    </row>
    <row r="21" spans="1:18" ht="26.15" customHeight="1">
      <c r="A21" s="242" t="s">
        <v>568</v>
      </c>
      <c r="B21" s="246" t="s">
        <v>569</v>
      </c>
      <c r="C21" s="244">
        <v>4693.4941294960227</v>
      </c>
      <c r="D21" s="244">
        <v>6617.3595688604355</v>
      </c>
      <c r="E21" s="244">
        <v>677.68265546229964</v>
      </c>
      <c r="F21" s="244">
        <v>450.45071063850503</v>
      </c>
      <c r="G21" s="244">
        <v>108.34184205260381</v>
      </c>
      <c r="H21" s="244">
        <v>714.94247593609578</v>
      </c>
      <c r="I21" s="244">
        <v>1964.5510411458426</v>
      </c>
      <c r="J21" s="244">
        <v>363.3858774758761</v>
      </c>
      <c r="K21" s="244">
        <v>1235.979859860234</v>
      </c>
      <c r="L21" s="244">
        <v>7928.8992987728689</v>
      </c>
      <c r="M21" s="244">
        <v>754.74834626658253</v>
      </c>
      <c r="N21" s="244" t="s">
        <v>358</v>
      </c>
      <c r="O21" s="244">
        <v>6869.6941719739962</v>
      </c>
      <c r="P21" s="244">
        <v>451.82077250821214</v>
      </c>
      <c r="Q21" s="244">
        <v>722.30915449135739</v>
      </c>
      <c r="R21" s="244">
        <v>2065.9786989946288</v>
      </c>
    </row>
    <row r="22" spans="1:18" s="142" customFormat="1" ht="13.4" customHeight="1">
      <c r="A22" s="242" t="s">
        <v>570</v>
      </c>
      <c r="B22" s="246" t="s">
        <v>571</v>
      </c>
      <c r="C22" s="244">
        <v>6147.1169307909331</v>
      </c>
      <c r="D22" s="244">
        <v>8230.8422251652846</v>
      </c>
      <c r="E22" s="244">
        <v>1242.5201810343294</v>
      </c>
      <c r="F22" s="244">
        <v>470.65834402044163</v>
      </c>
      <c r="G22" s="244">
        <v>93.980900260059201</v>
      </c>
      <c r="H22" s="244">
        <v>165.85398843404755</v>
      </c>
      <c r="I22" s="244">
        <v>2294.9930883526213</v>
      </c>
      <c r="J22" s="244">
        <v>106.13003087347377</v>
      </c>
      <c r="K22" s="244">
        <v>3158.1735300260798</v>
      </c>
      <c r="L22" s="244">
        <v>7932.3864385823572</v>
      </c>
      <c r="M22" s="244">
        <v>916.89358914778541</v>
      </c>
      <c r="N22" s="244" t="s">
        <v>358</v>
      </c>
      <c r="O22" s="244">
        <v>1750.7277425968857</v>
      </c>
      <c r="P22" s="244">
        <v>422.41085906835809</v>
      </c>
      <c r="Q22" s="244">
        <v>438.27423951768196</v>
      </c>
      <c r="R22" s="244">
        <v>845.87097267668969</v>
      </c>
    </row>
    <row r="23" spans="1:18" ht="13.4" customHeight="1">
      <c r="A23" s="242" t="s">
        <v>572</v>
      </c>
      <c r="B23" s="246" t="s">
        <v>573</v>
      </c>
      <c r="C23" s="244">
        <v>22767.168251190807</v>
      </c>
      <c r="D23" s="244">
        <v>18317.009473653448</v>
      </c>
      <c r="E23" s="244">
        <v>680.97570840411174</v>
      </c>
      <c r="F23" s="244">
        <v>959.37841075048459</v>
      </c>
      <c r="G23" s="244">
        <v>317.91666059388115</v>
      </c>
      <c r="H23" s="244">
        <v>985.18550210514252</v>
      </c>
      <c r="I23" s="244">
        <v>4050.0994609836962</v>
      </c>
      <c r="J23" s="244">
        <v>913.42522989973963</v>
      </c>
      <c r="K23" s="244">
        <v>6256.9736028544648</v>
      </c>
      <c r="L23" s="244">
        <v>16942.823230441143</v>
      </c>
      <c r="M23" s="244">
        <v>4150.189272681283</v>
      </c>
      <c r="N23" s="244" t="s">
        <v>358</v>
      </c>
      <c r="O23" s="244">
        <v>3427.8916481161291</v>
      </c>
      <c r="P23" s="244">
        <v>1928.9590718901914</v>
      </c>
      <c r="Q23" s="244">
        <v>1718.4261021126881</v>
      </c>
      <c r="R23" s="244">
        <v>1927.3789219610758</v>
      </c>
    </row>
    <row r="24" spans="1:18" ht="13.4" customHeight="1">
      <c r="A24" s="242" t="s">
        <v>574</v>
      </c>
      <c r="B24" s="246" t="s">
        <v>575</v>
      </c>
      <c r="C24" s="244">
        <v>32623.962106130581</v>
      </c>
      <c r="D24" s="244">
        <v>25771.47719850787</v>
      </c>
      <c r="E24" s="244">
        <v>1762.6239511926192</v>
      </c>
      <c r="F24" s="244">
        <v>1847.416776648078</v>
      </c>
      <c r="G24" s="244">
        <v>3349.312437229446</v>
      </c>
      <c r="H24" s="244">
        <v>2373.4400946563505</v>
      </c>
      <c r="I24" s="244">
        <v>11647.256352843064</v>
      </c>
      <c r="J24" s="244">
        <v>1185.6997389524572</v>
      </c>
      <c r="K24" s="244">
        <v>38845.647525761502</v>
      </c>
      <c r="L24" s="244">
        <v>17826.770448292536</v>
      </c>
      <c r="M24" s="244">
        <v>4536.3747266178361</v>
      </c>
      <c r="N24" s="244" t="s">
        <v>358</v>
      </c>
      <c r="O24" s="244">
        <v>7404.6045667522321</v>
      </c>
      <c r="P24" s="244">
        <v>1187.899066632471</v>
      </c>
      <c r="Q24" s="244">
        <v>1935.7027458000894</v>
      </c>
      <c r="R24" s="244">
        <v>4173.3185448909107</v>
      </c>
    </row>
    <row r="25" spans="1:18" ht="26.5" customHeight="1">
      <c r="A25" s="242" t="s">
        <v>576</v>
      </c>
      <c r="B25" s="246" t="s">
        <v>577</v>
      </c>
      <c r="C25" s="244">
        <v>7840.267260004428</v>
      </c>
      <c r="D25" s="244">
        <v>9071.2056315587761</v>
      </c>
      <c r="E25" s="244">
        <v>834.2467206824133</v>
      </c>
      <c r="F25" s="244">
        <v>1318.7778858190268</v>
      </c>
      <c r="G25" s="244">
        <v>357.7632734478276</v>
      </c>
      <c r="H25" s="244">
        <v>1496.6482849779759</v>
      </c>
      <c r="I25" s="244">
        <v>4643.251454486619</v>
      </c>
      <c r="J25" s="244">
        <v>652.31235788270487</v>
      </c>
      <c r="K25" s="244">
        <v>3753.9251211256301</v>
      </c>
      <c r="L25" s="244">
        <v>9446.9956498412903</v>
      </c>
      <c r="M25" s="244">
        <v>1974.4819253370456</v>
      </c>
      <c r="N25" s="244" t="s">
        <v>358</v>
      </c>
      <c r="O25" s="244">
        <v>2118.671902147436</v>
      </c>
      <c r="P25" s="244">
        <v>1551.3908715995101</v>
      </c>
      <c r="Q25" s="244">
        <v>1650.9645657854326</v>
      </c>
      <c r="R25" s="244">
        <v>1407.8087237343807</v>
      </c>
    </row>
    <row r="26" spans="1:18" ht="13.4" customHeight="1">
      <c r="A26" s="242" t="s">
        <v>578</v>
      </c>
      <c r="B26" s="245" t="s">
        <v>579</v>
      </c>
      <c r="C26" s="244">
        <v>321395.42282232596</v>
      </c>
      <c r="D26" s="244">
        <v>360404.68872575462</v>
      </c>
      <c r="E26" s="244">
        <v>32417.637741886785</v>
      </c>
      <c r="F26" s="244">
        <v>237289.89795115788</v>
      </c>
      <c r="G26" s="244">
        <v>33505.748256436127</v>
      </c>
      <c r="H26" s="244">
        <v>48112.447080018144</v>
      </c>
      <c r="I26" s="244">
        <v>62291.660329467712</v>
      </c>
      <c r="J26" s="244">
        <v>61188.387058517343</v>
      </c>
      <c r="K26" s="244">
        <v>321759.19511235028</v>
      </c>
      <c r="L26" s="244">
        <v>866072.3425649252</v>
      </c>
      <c r="M26" s="244">
        <v>27070.612594998565</v>
      </c>
      <c r="N26" s="244" t="s">
        <v>358</v>
      </c>
      <c r="O26" s="244">
        <v>194065.62039106592</v>
      </c>
      <c r="P26" s="244">
        <v>65720.651429677571</v>
      </c>
      <c r="Q26" s="244">
        <v>126925.73165267587</v>
      </c>
      <c r="R26" s="244">
        <v>21371.851271652002</v>
      </c>
    </row>
    <row r="27" spans="1:18" ht="13.4" customHeight="1">
      <c r="A27" s="242" t="s">
        <v>580</v>
      </c>
      <c r="B27" s="245" t="s">
        <v>581</v>
      </c>
      <c r="C27" s="244">
        <v>11721.491367379411</v>
      </c>
      <c r="D27" s="244">
        <v>16023.4813610249</v>
      </c>
      <c r="E27" s="244">
        <v>4432.7681043269622</v>
      </c>
      <c r="F27" s="244">
        <v>4291.8999263460064</v>
      </c>
      <c r="G27" s="244">
        <v>973.54129423620282</v>
      </c>
      <c r="H27" s="244">
        <v>3295.4629350510254</v>
      </c>
      <c r="I27" s="244">
        <v>8648.0022302274592</v>
      </c>
      <c r="J27" s="244">
        <v>3029.3363618996218</v>
      </c>
      <c r="K27" s="244">
        <v>9881.5758467504584</v>
      </c>
      <c r="L27" s="244">
        <v>20906.413652364892</v>
      </c>
      <c r="M27" s="244">
        <v>5335.2187310968002</v>
      </c>
      <c r="N27" s="244" t="s">
        <v>358</v>
      </c>
      <c r="O27" s="244">
        <v>6147.6130129902413</v>
      </c>
      <c r="P27" s="244">
        <v>4989.9373466716306</v>
      </c>
      <c r="Q27" s="244">
        <v>3863.8449594532285</v>
      </c>
      <c r="R27" s="244">
        <v>4935.3088616291352</v>
      </c>
    </row>
    <row r="28" spans="1:18" ht="13.4" customHeight="1">
      <c r="A28" s="242" t="s">
        <v>582</v>
      </c>
      <c r="B28" s="245" t="s">
        <v>583</v>
      </c>
      <c r="C28" s="244">
        <v>24488.744318340643</v>
      </c>
      <c r="D28" s="244">
        <v>32020.982902029107</v>
      </c>
      <c r="E28" s="244">
        <v>3787.9195202561141</v>
      </c>
      <c r="F28" s="244">
        <v>5920.2570056637996</v>
      </c>
      <c r="G28" s="244">
        <v>1341.9217602071308</v>
      </c>
      <c r="H28" s="244">
        <v>3657.7424213751628</v>
      </c>
      <c r="I28" s="244">
        <v>14248.128215066845</v>
      </c>
      <c r="J28" s="244">
        <v>3440.9286191687593</v>
      </c>
      <c r="K28" s="244">
        <v>15349.837107633552</v>
      </c>
      <c r="L28" s="244">
        <v>30094.745079032476</v>
      </c>
      <c r="M28" s="244">
        <v>9895.5246659903587</v>
      </c>
      <c r="N28" s="244" t="s">
        <v>358</v>
      </c>
      <c r="O28" s="244">
        <v>8315.3955268299778</v>
      </c>
      <c r="P28" s="244">
        <v>5685.2802166429537</v>
      </c>
      <c r="Q28" s="244">
        <v>5583.0168123674148</v>
      </c>
      <c r="R28" s="244">
        <v>4630.9356989522894</v>
      </c>
    </row>
    <row r="29" spans="1:18" s="142" customFormat="1" ht="13.4" customHeight="1">
      <c r="A29" s="242" t="s">
        <v>584</v>
      </c>
      <c r="B29" s="243" t="s">
        <v>585</v>
      </c>
      <c r="C29" s="244">
        <v>273573.74371778191</v>
      </c>
      <c r="D29" s="244">
        <v>367473.71555533807</v>
      </c>
      <c r="E29" s="244">
        <v>91701.1833324732</v>
      </c>
      <c r="F29" s="244">
        <v>59945.584665246039</v>
      </c>
      <c r="G29" s="244">
        <v>18440.577770666219</v>
      </c>
      <c r="H29" s="244">
        <v>65715.476844000805</v>
      </c>
      <c r="I29" s="244">
        <v>356931.51617702562</v>
      </c>
      <c r="J29" s="244">
        <v>35020.287656361856</v>
      </c>
      <c r="K29" s="244">
        <v>170045.89101007677</v>
      </c>
      <c r="L29" s="244">
        <v>418668.36498716078</v>
      </c>
      <c r="M29" s="244">
        <v>101612.32973868553</v>
      </c>
      <c r="N29" s="244" t="s">
        <v>358</v>
      </c>
      <c r="O29" s="244">
        <v>93304.382670277162</v>
      </c>
      <c r="P29" s="244">
        <v>51013.001408142751</v>
      </c>
      <c r="Q29" s="244">
        <v>60441.267494314583</v>
      </c>
      <c r="R29" s="244">
        <v>39821.803707217128</v>
      </c>
    </row>
    <row r="30" spans="1:18" s="142" customFormat="1" ht="13.4" customHeight="1">
      <c r="A30" s="242" t="s">
        <v>586</v>
      </c>
      <c r="B30" s="247" t="s">
        <v>587</v>
      </c>
      <c r="C30" s="244">
        <v>978620.80090238852</v>
      </c>
      <c r="D30" s="244">
        <v>1325313.9462373077</v>
      </c>
      <c r="E30" s="244">
        <v>151598.33581035424</v>
      </c>
      <c r="F30" s="244">
        <v>533118.27864788962</v>
      </c>
      <c r="G30" s="244">
        <v>128299.27737718739</v>
      </c>
      <c r="H30" s="244">
        <v>199929.86364568703</v>
      </c>
      <c r="I30" s="244">
        <v>583141.77550437977</v>
      </c>
      <c r="J30" s="244">
        <v>137629.00722775512</v>
      </c>
      <c r="K30" s="244">
        <v>943498.68163401063</v>
      </c>
      <c r="L30" s="244">
        <v>3289098.7040144848</v>
      </c>
      <c r="M30" s="244">
        <v>456182.79909936135</v>
      </c>
      <c r="N30" s="244" t="s">
        <v>358</v>
      </c>
      <c r="O30" s="244">
        <v>479052.68341322732</v>
      </c>
      <c r="P30" s="244">
        <v>422638.39108879177</v>
      </c>
      <c r="Q30" s="244">
        <v>294029.74192219164</v>
      </c>
      <c r="R30" s="244">
        <v>147454.77043492044</v>
      </c>
    </row>
    <row r="31" spans="1:18" s="146" customFormat="1" ht="13.4" customHeight="1">
      <c r="A31" s="1068"/>
      <c r="B31" s="247" t="s">
        <v>588</v>
      </c>
      <c r="C31" s="244">
        <v>472994.47628716519</v>
      </c>
      <c r="D31" s="244">
        <v>611548.83924649644</v>
      </c>
      <c r="E31" s="244">
        <v>118901.33672430442</v>
      </c>
      <c r="F31" s="244">
        <v>130456.69154833432</v>
      </c>
      <c r="G31" s="244">
        <v>30709.636595233726</v>
      </c>
      <c r="H31" s="244">
        <v>67050.783190312693</v>
      </c>
      <c r="I31" s="244">
        <v>298179.85821461992</v>
      </c>
      <c r="J31" s="244">
        <v>67466.045466840398</v>
      </c>
      <c r="K31" s="244">
        <v>371453.39791546611</v>
      </c>
      <c r="L31" s="244">
        <v>747406.03052418062</v>
      </c>
      <c r="M31" s="244">
        <v>187502.69882868184</v>
      </c>
      <c r="N31" s="244" t="s">
        <v>358</v>
      </c>
      <c r="O31" s="244">
        <v>155164.27158677267</v>
      </c>
      <c r="P31" s="244">
        <v>95163.899981132199</v>
      </c>
      <c r="Q31" s="244">
        <v>130542.86699789108</v>
      </c>
      <c r="R31" s="244">
        <v>94213.398451822155</v>
      </c>
    </row>
    <row r="32" spans="1:18" ht="14.15" customHeight="1">
      <c r="A32" s="1068"/>
      <c r="B32" s="249" t="s">
        <v>589</v>
      </c>
      <c r="C32" s="244">
        <v>1451615.2771895537</v>
      </c>
      <c r="D32" s="244">
        <v>1936862.7854838041</v>
      </c>
      <c r="E32" s="244">
        <v>270499.67253465869</v>
      </c>
      <c r="F32" s="244">
        <v>663574.97019622393</v>
      </c>
      <c r="G32" s="244">
        <v>159008.91397242111</v>
      </c>
      <c r="H32" s="244">
        <v>266980.64683599974</v>
      </c>
      <c r="I32" s="244">
        <v>881321.63371899968</v>
      </c>
      <c r="J32" s="244">
        <v>205095.05269459554</v>
      </c>
      <c r="K32" s="244">
        <v>1314952.0795494767</v>
      </c>
      <c r="L32" s="244">
        <v>4036504.7345386655</v>
      </c>
      <c r="M32" s="244">
        <v>643685.49792804313</v>
      </c>
      <c r="N32" s="244" t="s">
        <v>358</v>
      </c>
      <c r="O32" s="244">
        <v>634216.95499999996</v>
      </c>
      <c r="P32" s="244">
        <v>517802.29106992396</v>
      </c>
      <c r="Q32" s="244">
        <v>424572.60892008268</v>
      </c>
      <c r="R32" s="244">
        <v>241668.16888674261</v>
      </c>
    </row>
    <row r="33" spans="1:18" ht="12.75" customHeight="1">
      <c r="A33" s="248"/>
      <c r="B33" s="250"/>
      <c r="C33" s="251"/>
      <c r="D33" s="252"/>
      <c r="E33" s="252"/>
      <c r="F33" s="252"/>
      <c r="G33" s="252"/>
      <c r="H33" s="252"/>
      <c r="I33" s="252"/>
      <c r="J33" s="252"/>
      <c r="K33" s="252"/>
      <c r="L33" s="252"/>
      <c r="M33" s="252"/>
      <c r="N33" s="252"/>
      <c r="O33" s="252"/>
      <c r="P33" s="252"/>
      <c r="Q33" s="252"/>
      <c r="R33" s="252"/>
    </row>
    <row r="34" spans="1:18" s="152" customFormat="1" ht="26.25" customHeight="1">
      <c r="B34" s="146"/>
      <c r="C34" s="1281" t="s">
        <v>1571</v>
      </c>
      <c r="D34" s="1281"/>
      <c r="E34" s="1281"/>
      <c r="F34" s="1281"/>
      <c r="G34" s="153"/>
    </row>
    <row r="35" spans="1:18" s="253" customFormat="1" ht="15" customHeight="1">
      <c r="B35" s="254"/>
      <c r="C35" s="1281" t="s">
        <v>590</v>
      </c>
      <c r="D35" s="1281"/>
      <c r="E35" s="1281"/>
      <c r="F35" s="1281"/>
      <c r="G35" s="254"/>
    </row>
    <row r="36" spans="1:18" s="253" customFormat="1" ht="15" customHeight="1">
      <c r="B36" s="254"/>
      <c r="C36" s="1281" t="s">
        <v>533</v>
      </c>
      <c r="D36" s="1281"/>
      <c r="E36" s="1281"/>
      <c r="F36" s="1281"/>
      <c r="G36" s="254"/>
    </row>
    <row r="37" spans="1:18" ht="12.75" customHeight="1">
      <c r="C37" s="255"/>
      <c r="D37" s="255"/>
      <c r="E37" s="255"/>
      <c r="F37" s="255"/>
      <c r="G37" s="255"/>
      <c r="H37" s="255"/>
      <c r="I37" s="255"/>
      <c r="J37" s="255"/>
      <c r="K37" s="255"/>
      <c r="L37" s="255"/>
      <c r="M37" s="255"/>
      <c r="N37" s="255"/>
      <c r="O37" s="255"/>
      <c r="P37" s="255"/>
      <c r="Q37" s="255"/>
      <c r="R37" s="255"/>
    </row>
    <row r="38" spans="1:18" ht="12.75" customHeight="1">
      <c r="C38" s="255"/>
      <c r="D38" s="255"/>
      <c r="E38" s="255"/>
      <c r="F38" s="255"/>
      <c r="G38" s="255"/>
      <c r="H38" s="255"/>
      <c r="I38" s="255"/>
      <c r="J38" s="255"/>
      <c r="K38" s="255"/>
      <c r="L38" s="255"/>
      <c r="M38" s="255"/>
      <c r="N38" s="255"/>
      <c r="O38" s="255"/>
      <c r="P38" s="255"/>
      <c r="Q38" s="255"/>
      <c r="R38" s="255"/>
    </row>
    <row r="39" spans="1:18" ht="12.75" customHeight="1">
      <c r="C39" s="255"/>
      <c r="D39" s="255"/>
      <c r="E39" s="255"/>
      <c r="F39" s="255"/>
      <c r="G39" s="255"/>
      <c r="H39" s="255"/>
      <c r="I39" s="255"/>
      <c r="J39" s="255"/>
      <c r="K39" s="255"/>
      <c r="L39" s="255"/>
      <c r="M39" s="255"/>
      <c r="N39" s="255"/>
      <c r="O39" s="255"/>
      <c r="P39" s="255"/>
      <c r="Q39" s="255"/>
      <c r="R39" s="255"/>
    </row>
    <row r="40" spans="1:18" ht="12.75" customHeight="1">
      <c r="C40" s="255"/>
      <c r="D40" s="255"/>
      <c r="E40" s="255"/>
      <c r="F40" s="255"/>
      <c r="G40" s="255"/>
      <c r="H40" s="255"/>
      <c r="I40" s="255"/>
      <c r="J40" s="255"/>
      <c r="K40" s="255"/>
      <c r="L40" s="255"/>
      <c r="M40" s="255"/>
      <c r="N40" s="255"/>
      <c r="O40" s="255"/>
      <c r="P40" s="255"/>
      <c r="Q40" s="255"/>
      <c r="R40" s="255"/>
    </row>
    <row r="41" spans="1:18" ht="12.75" customHeight="1">
      <c r="C41" s="255"/>
      <c r="D41" s="255"/>
      <c r="E41" s="255"/>
      <c r="F41" s="255"/>
      <c r="G41" s="255"/>
      <c r="H41" s="255"/>
      <c r="I41" s="255"/>
      <c r="J41" s="255"/>
      <c r="K41" s="255"/>
      <c r="L41" s="255"/>
      <c r="M41" s="255"/>
      <c r="N41" s="255"/>
      <c r="O41" s="255"/>
      <c r="P41" s="255"/>
      <c r="Q41" s="255"/>
      <c r="R41" s="255"/>
    </row>
    <row r="42" spans="1:18" ht="12.75" customHeight="1">
      <c r="C42" s="255"/>
      <c r="D42" s="255"/>
      <c r="E42" s="255"/>
      <c r="F42" s="255"/>
      <c r="G42" s="255"/>
      <c r="H42" s="255"/>
      <c r="I42" s="255"/>
      <c r="J42" s="255"/>
      <c r="K42" s="255"/>
      <c r="L42" s="255"/>
      <c r="M42" s="255"/>
      <c r="N42" s="255"/>
      <c r="O42" s="255"/>
      <c r="P42" s="255"/>
      <c r="Q42" s="255"/>
      <c r="R42" s="255"/>
    </row>
    <row r="43" spans="1:18" ht="12.75" customHeight="1">
      <c r="C43" s="255"/>
      <c r="D43" s="255"/>
      <c r="E43" s="255"/>
      <c r="F43" s="255"/>
      <c r="G43" s="255"/>
      <c r="H43" s="255"/>
      <c r="I43" s="255"/>
      <c r="J43" s="255"/>
      <c r="K43" s="255"/>
      <c r="L43" s="255"/>
      <c r="M43" s="255"/>
      <c r="N43" s="255"/>
      <c r="O43" s="255"/>
      <c r="P43" s="255"/>
      <c r="Q43" s="255"/>
      <c r="R43" s="255"/>
    </row>
    <row r="44" spans="1:18" ht="12.75" customHeight="1">
      <c r="C44" s="255"/>
      <c r="D44" s="255"/>
      <c r="E44" s="255"/>
      <c r="F44" s="255"/>
      <c r="G44" s="255"/>
      <c r="H44" s="255"/>
      <c r="I44" s="255"/>
      <c r="J44" s="255"/>
      <c r="K44" s="255"/>
      <c r="L44" s="255"/>
      <c r="M44" s="255"/>
      <c r="N44" s="255"/>
      <c r="O44" s="255"/>
      <c r="P44" s="255"/>
      <c r="Q44" s="255"/>
      <c r="R44" s="255"/>
    </row>
    <row r="45" spans="1:18" ht="12.75" customHeight="1">
      <c r="C45" s="255"/>
      <c r="D45" s="255"/>
      <c r="E45" s="255"/>
      <c r="F45" s="255"/>
      <c r="G45" s="255"/>
      <c r="H45" s="255"/>
      <c r="I45" s="255"/>
      <c r="J45" s="255"/>
      <c r="K45" s="255"/>
      <c r="L45" s="255"/>
      <c r="M45" s="255"/>
      <c r="N45" s="255"/>
      <c r="O45" s="255"/>
      <c r="P45" s="255"/>
      <c r="Q45" s="255"/>
      <c r="R45" s="255"/>
    </row>
    <row r="46" spans="1:18" ht="12.75" customHeight="1">
      <c r="C46" s="255"/>
      <c r="D46" s="255"/>
      <c r="E46" s="255"/>
      <c r="F46" s="255"/>
      <c r="G46" s="255"/>
      <c r="H46" s="255"/>
      <c r="I46" s="255"/>
      <c r="J46" s="255"/>
      <c r="K46" s="255"/>
      <c r="L46" s="255"/>
      <c r="M46" s="255"/>
      <c r="N46" s="255"/>
      <c r="O46" s="255"/>
      <c r="P46" s="255"/>
      <c r="Q46" s="255"/>
      <c r="R46" s="255"/>
    </row>
    <row r="47" spans="1:18" ht="12.75" customHeight="1">
      <c r="C47" s="255"/>
      <c r="D47" s="255"/>
      <c r="E47" s="255"/>
      <c r="F47" s="255"/>
      <c r="G47" s="255"/>
      <c r="H47" s="255"/>
      <c r="I47" s="255"/>
      <c r="J47" s="255"/>
      <c r="K47" s="255"/>
      <c r="L47" s="255"/>
      <c r="M47" s="255"/>
      <c r="N47" s="255"/>
      <c r="O47" s="255"/>
      <c r="P47" s="255"/>
      <c r="Q47" s="255"/>
      <c r="R47" s="255"/>
    </row>
    <row r="48" spans="1:18" ht="12.75" customHeight="1">
      <c r="C48" s="255"/>
      <c r="D48" s="255"/>
      <c r="E48" s="255"/>
      <c r="F48" s="255"/>
      <c r="G48" s="255"/>
      <c r="H48" s="255"/>
      <c r="I48" s="255"/>
      <c r="J48" s="255"/>
      <c r="K48" s="255"/>
      <c r="L48" s="255"/>
      <c r="M48" s="255"/>
      <c r="N48" s="255"/>
      <c r="O48" s="255"/>
      <c r="P48" s="255"/>
      <c r="Q48" s="255"/>
      <c r="R48" s="255"/>
    </row>
    <row r="49" spans="3:18" ht="12.75" customHeight="1">
      <c r="C49" s="255"/>
      <c r="D49" s="255"/>
      <c r="E49" s="255"/>
      <c r="F49" s="255"/>
      <c r="G49" s="255"/>
      <c r="H49" s="255"/>
      <c r="I49" s="255"/>
      <c r="J49" s="255"/>
      <c r="K49" s="255"/>
      <c r="L49" s="255"/>
      <c r="M49" s="255"/>
      <c r="N49" s="255"/>
      <c r="O49" s="255"/>
      <c r="P49" s="255"/>
      <c r="Q49" s="255"/>
      <c r="R49" s="255"/>
    </row>
    <row r="50" spans="3:18" ht="12.75" customHeight="1">
      <c r="C50" s="255"/>
      <c r="D50" s="255"/>
      <c r="E50" s="255"/>
      <c r="F50" s="255"/>
      <c r="G50" s="255"/>
      <c r="H50" s="255"/>
      <c r="I50" s="255"/>
      <c r="J50" s="255"/>
      <c r="K50" s="255"/>
      <c r="L50" s="255"/>
      <c r="M50" s="255"/>
      <c r="N50" s="255"/>
      <c r="O50" s="255"/>
      <c r="P50" s="255"/>
      <c r="Q50" s="255"/>
      <c r="R50" s="255"/>
    </row>
    <row r="51" spans="3:18" ht="12.75" customHeight="1">
      <c r="C51" s="255"/>
      <c r="D51" s="255"/>
      <c r="E51" s="255"/>
      <c r="F51" s="255"/>
      <c r="G51" s="255"/>
      <c r="H51" s="255"/>
      <c r="I51" s="255"/>
      <c r="J51" s="255"/>
      <c r="K51" s="255"/>
      <c r="L51" s="255"/>
      <c r="M51" s="255"/>
      <c r="N51" s="255"/>
      <c r="O51" s="255"/>
      <c r="P51" s="255"/>
      <c r="Q51" s="255"/>
      <c r="R51" s="255"/>
    </row>
    <row r="52" spans="3:18" ht="12.75" customHeight="1">
      <c r="C52" s="255"/>
      <c r="D52" s="255"/>
      <c r="E52" s="255"/>
      <c r="F52" s="255"/>
      <c r="G52" s="255"/>
      <c r="H52" s="255"/>
      <c r="I52" s="255"/>
      <c r="J52" s="255"/>
      <c r="K52" s="255"/>
      <c r="L52" s="255"/>
      <c r="M52" s="255"/>
      <c r="N52" s="255"/>
      <c r="O52" s="255"/>
      <c r="P52" s="255"/>
      <c r="Q52" s="255"/>
      <c r="R52" s="255"/>
    </row>
    <row r="53" spans="3:18" ht="12.75" customHeight="1">
      <c r="C53" s="255"/>
      <c r="D53" s="255"/>
      <c r="E53" s="255"/>
      <c r="F53" s="255"/>
      <c r="G53" s="255"/>
      <c r="H53" s="255"/>
      <c r="I53" s="255"/>
      <c r="J53" s="255"/>
      <c r="K53" s="255"/>
      <c r="L53" s="255"/>
      <c r="M53" s="255"/>
      <c r="N53" s="255"/>
      <c r="O53" s="255"/>
      <c r="P53" s="255"/>
      <c r="Q53" s="255"/>
      <c r="R53" s="255"/>
    </row>
    <row r="54" spans="3:18" ht="12.75" customHeight="1">
      <c r="C54" s="255"/>
      <c r="D54" s="255"/>
      <c r="E54" s="255"/>
      <c r="F54" s="255"/>
      <c r="G54" s="255"/>
      <c r="H54" s="255"/>
      <c r="I54" s="255"/>
      <c r="J54" s="255"/>
      <c r="K54" s="255"/>
      <c r="L54" s="255"/>
      <c r="M54" s="255"/>
      <c r="N54" s="255"/>
      <c r="O54" s="255"/>
      <c r="P54" s="255"/>
      <c r="Q54" s="255"/>
      <c r="R54" s="255"/>
    </row>
    <row r="55" spans="3:18" ht="12.75" customHeight="1">
      <c r="C55" s="255"/>
      <c r="D55" s="255"/>
      <c r="E55" s="255"/>
      <c r="F55" s="255"/>
      <c r="G55" s="255"/>
      <c r="H55" s="255"/>
      <c r="I55" s="255"/>
      <c r="J55" s="255"/>
      <c r="K55" s="255"/>
      <c r="L55" s="255"/>
      <c r="M55" s="255"/>
      <c r="N55" s="255"/>
      <c r="O55" s="255"/>
      <c r="P55" s="255"/>
      <c r="Q55" s="255"/>
      <c r="R55" s="255"/>
    </row>
    <row r="56" spans="3:18" ht="12.75" customHeight="1">
      <c r="C56" s="255"/>
      <c r="D56" s="255"/>
      <c r="E56" s="255"/>
      <c r="F56" s="255"/>
      <c r="G56" s="255"/>
      <c r="H56" s="255"/>
      <c r="I56" s="255"/>
      <c r="J56" s="255"/>
      <c r="K56" s="255"/>
      <c r="L56" s="255"/>
      <c r="M56" s="255"/>
      <c r="N56" s="255"/>
      <c r="O56" s="255"/>
      <c r="P56" s="255"/>
      <c r="Q56" s="255"/>
      <c r="R56" s="255"/>
    </row>
    <row r="57" spans="3:18" ht="12.75" customHeight="1">
      <c r="C57" s="255"/>
      <c r="D57" s="255"/>
      <c r="E57" s="255"/>
      <c r="F57" s="255"/>
      <c r="G57" s="255"/>
      <c r="H57" s="255"/>
      <c r="I57" s="255"/>
      <c r="J57" s="255"/>
      <c r="K57" s="255"/>
      <c r="L57" s="255"/>
      <c r="M57" s="255"/>
      <c r="N57" s="255"/>
      <c r="O57" s="255"/>
      <c r="P57" s="255"/>
      <c r="Q57" s="255"/>
      <c r="R57" s="255"/>
    </row>
    <row r="58" spans="3:18" ht="12.75" customHeight="1">
      <c r="C58" s="255"/>
      <c r="D58" s="255"/>
      <c r="E58" s="255"/>
      <c r="F58" s="255"/>
      <c r="G58" s="255"/>
      <c r="H58" s="255"/>
      <c r="I58" s="255"/>
      <c r="J58" s="255"/>
      <c r="K58" s="255"/>
      <c r="L58" s="255"/>
      <c r="M58" s="255"/>
      <c r="N58" s="255"/>
      <c r="O58" s="255"/>
      <c r="P58" s="255"/>
      <c r="Q58" s="255"/>
      <c r="R58" s="255"/>
    </row>
    <row r="59" spans="3:18" ht="12.75" customHeight="1">
      <c r="C59" s="255"/>
      <c r="D59" s="255"/>
      <c r="E59" s="255"/>
      <c r="F59" s="255"/>
      <c r="G59" s="255"/>
      <c r="H59" s="255"/>
      <c r="I59" s="255"/>
      <c r="J59" s="255"/>
      <c r="K59" s="255"/>
      <c r="L59" s="255"/>
      <c r="M59" s="255"/>
      <c r="N59" s="255"/>
      <c r="O59" s="255"/>
      <c r="P59" s="255"/>
      <c r="Q59" s="255"/>
      <c r="R59" s="255"/>
    </row>
    <row r="60" spans="3:18" ht="12.75" customHeight="1">
      <c r="C60" s="255"/>
      <c r="D60" s="255"/>
      <c r="E60" s="255"/>
      <c r="F60" s="255"/>
      <c r="G60" s="255"/>
      <c r="H60" s="255"/>
      <c r="I60" s="255"/>
      <c r="J60" s="255"/>
      <c r="K60" s="255"/>
      <c r="L60" s="255"/>
      <c r="M60" s="255"/>
      <c r="N60" s="255"/>
      <c r="O60" s="255"/>
      <c r="P60" s="255"/>
      <c r="Q60" s="255"/>
      <c r="R60" s="255"/>
    </row>
    <row r="61" spans="3:18" ht="12.75" customHeight="1">
      <c r="C61" s="255"/>
      <c r="D61" s="255"/>
      <c r="E61" s="255"/>
      <c r="F61" s="255"/>
      <c r="G61" s="255"/>
      <c r="H61" s="255"/>
      <c r="I61" s="255"/>
      <c r="J61" s="255"/>
      <c r="K61" s="255"/>
      <c r="L61" s="255"/>
      <c r="M61" s="255"/>
      <c r="N61" s="255"/>
      <c r="O61" s="255"/>
      <c r="P61" s="255"/>
      <c r="Q61" s="255"/>
      <c r="R61" s="255"/>
    </row>
    <row r="62" spans="3:18" ht="12.75" customHeight="1">
      <c r="C62" s="255"/>
      <c r="D62" s="255"/>
      <c r="E62" s="255"/>
      <c r="F62" s="255"/>
      <c r="G62" s="255"/>
      <c r="H62" s="255"/>
      <c r="I62" s="255"/>
      <c r="J62" s="255"/>
      <c r="K62" s="255"/>
      <c r="L62" s="255"/>
      <c r="M62" s="255"/>
      <c r="N62" s="255"/>
      <c r="O62" s="255"/>
      <c r="P62" s="255"/>
      <c r="Q62" s="255"/>
      <c r="R62" s="255"/>
    </row>
    <row r="63" spans="3:18" ht="12.75" customHeight="1">
      <c r="C63" s="255"/>
      <c r="D63" s="255"/>
      <c r="E63" s="255"/>
      <c r="F63" s="255"/>
      <c r="G63" s="255"/>
      <c r="H63" s="255"/>
      <c r="I63" s="255"/>
      <c r="J63" s="255"/>
      <c r="K63" s="255"/>
      <c r="L63" s="255"/>
      <c r="M63" s="255"/>
      <c r="N63" s="255"/>
      <c r="O63" s="255"/>
      <c r="P63" s="255"/>
      <c r="Q63" s="255"/>
      <c r="R63" s="255"/>
    </row>
    <row r="64" spans="3:18" ht="12.75" customHeight="1">
      <c r="C64" s="255"/>
      <c r="D64" s="255"/>
      <c r="E64" s="255"/>
      <c r="F64" s="255"/>
      <c r="G64" s="255"/>
      <c r="H64" s="255"/>
      <c r="I64" s="255"/>
      <c r="J64" s="255"/>
      <c r="K64" s="255"/>
      <c r="L64" s="255"/>
      <c r="M64" s="255"/>
      <c r="N64" s="255"/>
      <c r="O64" s="255"/>
      <c r="P64" s="255"/>
      <c r="Q64" s="255"/>
      <c r="R64" s="255"/>
    </row>
    <row r="65" spans="3:18" ht="12.75" customHeight="1">
      <c r="C65" s="255"/>
      <c r="D65" s="255"/>
      <c r="E65" s="255"/>
      <c r="F65" s="255"/>
      <c r="G65" s="255"/>
      <c r="H65" s="255"/>
      <c r="I65" s="255"/>
      <c r="J65" s="255"/>
      <c r="K65" s="255"/>
      <c r="L65" s="255"/>
      <c r="M65" s="255"/>
      <c r="N65" s="255"/>
      <c r="O65" s="255"/>
      <c r="P65" s="255"/>
      <c r="Q65" s="255"/>
      <c r="R65" s="255"/>
    </row>
    <row r="66" spans="3:18" ht="12.75" customHeight="1">
      <c r="C66" s="255"/>
      <c r="D66" s="255"/>
      <c r="E66" s="255"/>
      <c r="F66" s="255"/>
      <c r="G66" s="255"/>
      <c r="H66" s="255"/>
      <c r="I66" s="255"/>
      <c r="J66" s="255"/>
      <c r="K66" s="255"/>
      <c r="L66" s="255"/>
      <c r="M66" s="255"/>
      <c r="N66" s="255"/>
      <c r="O66" s="255"/>
      <c r="P66" s="255"/>
      <c r="Q66" s="255"/>
      <c r="R66" s="255"/>
    </row>
    <row r="67" spans="3:18" ht="12.75" customHeight="1">
      <c r="C67" s="255"/>
      <c r="D67" s="255"/>
      <c r="E67" s="255"/>
      <c r="F67" s="255"/>
      <c r="G67" s="255"/>
      <c r="H67" s="255"/>
      <c r="I67" s="255"/>
      <c r="J67" s="255"/>
      <c r="K67" s="255"/>
      <c r="L67" s="255"/>
      <c r="M67" s="255"/>
      <c r="N67" s="255"/>
      <c r="O67" s="255"/>
      <c r="P67" s="255"/>
      <c r="Q67" s="255"/>
      <c r="R67" s="255"/>
    </row>
    <row r="68" spans="3:18" ht="12.75" customHeight="1">
      <c r="C68" s="255"/>
      <c r="D68" s="255"/>
      <c r="E68" s="255"/>
      <c r="F68" s="255"/>
      <c r="G68" s="255"/>
      <c r="H68" s="255"/>
      <c r="I68" s="255"/>
      <c r="J68" s="255"/>
      <c r="K68" s="255"/>
      <c r="L68" s="255"/>
      <c r="M68" s="255"/>
      <c r="N68" s="255"/>
      <c r="O68" s="255"/>
      <c r="P68" s="255"/>
      <c r="Q68" s="255"/>
      <c r="R68" s="255"/>
    </row>
    <row r="69" spans="3:18" ht="12.75" customHeight="1">
      <c r="C69" s="255"/>
      <c r="D69" s="255"/>
      <c r="E69" s="255"/>
      <c r="F69" s="255"/>
      <c r="G69" s="255"/>
      <c r="H69" s="255"/>
      <c r="I69" s="255"/>
      <c r="J69" s="255"/>
      <c r="K69" s="255"/>
      <c r="L69" s="255"/>
      <c r="M69" s="255"/>
      <c r="N69" s="255"/>
      <c r="O69" s="255"/>
      <c r="P69" s="255"/>
      <c r="Q69" s="255"/>
      <c r="R69" s="255"/>
    </row>
    <row r="70" spans="3:18" ht="12.75" customHeight="1">
      <c r="C70" s="255"/>
      <c r="D70" s="255"/>
      <c r="E70" s="255"/>
      <c r="F70" s="255"/>
      <c r="G70" s="255"/>
      <c r="H70" s="255"/>
      <c r="I70" s="255"/>
      <c r="J70" s="255"/>
      <c r="K70" s="255"/>
      <c r="L70" s="255"/>
      <c r="M70" s="255"/>
      <c r="N70" s="255"/>
      <c r="O70" s="255"/>
      <c r="P70" s="255"/>
      <c r="Q70" s="255"/>
      <c r="R70" s="255"/>
    </row>
    <row r="71" spans="3:18" ht="12.75" customHeight="1">
      <c r="C71" s="255"/>
      <c r="D71" s="255"/>
      <c r="E71" s="255"/>
      <c r="F71" s="255"/>
      <c r="G71" s="255"/>
      <c r="H71" s="255"/>
      <c r="I71" s="255"/>
      <c r="J71" s="255"/>
      <c r="K71" s="255"/>
      <c r="L71" s="255"/>
      <c r="M71" s="255"/>
      <c r="N71" s="255"/>
      <c r="O71" s="255"/>
      <c r="P71" s="255"/>
      <c r="Q71" s="255"/>
      <c r="R71" s="255"/>
    </row>
    <row r="72" spans="3:18" ht="12.75" customHeight="1">
      <c r="C72" s="255"/>
      <c r="D72" s="255"/>
      <c r="E72" s="255"/>
      <c r="F72" s="255"/>
      <c r="G72" s="255"/>
      <c r="H72" s="255"/>
      <c r="I72" s="255"/>
      <c r="J72" s="255"/>
      <c r="K72" s="255"/>
      <c r="L72" s="255"/>
      <c r="M72" s="255"/>
      <c r="N72" s="255"/>
      <c r="O72" s="255"/>
      <c r="P72" s="255"/>
      <c r="Q72" s="255"/>
      <c r="R72" s="255"/>
    </row>
    <row r="73" spans="3:18" ht="12.75" customHeight="1">
      <c r="C73" s="255"/>
      <c r="D73" s="255"/>
      <c r="E73" s="255"/>
      <c r="F73" s="255"/>
      <c r="G73" s="255"/>
      <c r="H73" s="255"/>
      <c r="I73" s="255"/>
      <c r="J73" s="255"/>
      <c r="K73" s="255"/>
      <c r="L73" s="255"/>
      <c r="M73" s="255"/>
      <c r="N73" s="255"/>
      <c r="O73" s="255"/>
      <c r="P73" s="255"/>
      <c r="Q73" s="255"/>
      <c r="R73" s="255"/>
    </row>
    <row r="74" spans="3:18" ht="12.75" customHeight="1">
      <c r="C74" s="255"/>
      <c r="D74" s="255"/>
      <c r="E74" s="255"/>
      <c r="F74" s="255"/>
      <c r="G74" s="255"/>
      <c r="H74" s="255"/>
      <c r="I74" s="255"/>
      <c r="J74" s="255"/>
      <c r="K74" s="255"/>
      <c r="L74" s="255"/>
      <c r="M74" s="255"/>
      <c r="N74" s="255"/>
      <c r="O74" s="255"/>
      <c r="P74" s="255"/>
      <c r="Q74" s="255"/>
      <c r="R74" s="255"/>
    </row>
    <row r="75" spans="3:18" ht="12.75" customHeight="1">
      <c r="C75" s="255"/>
      <c r="D75" s="255"/>
      <c r="E75" s="255"/>
      <c r="F75" s="255"/>
      <c r="G75" s="255"/>
      <c r="H75" s="255"/>
      <c r="I75" s="255"/>
      <c r="J75" s="255"/>
      <c r="K75" s="255"/>
      <c r="L75" s="255"/>
      <c r="M75" s="255"/>
      <c r="N75" s="255"/>
      <c r="O75" s="255"/>
      <c r="P75" s="255"/>
      <c r="Q75" s="255"/>
      <c r="R75" s="255"/>
    </row>
    <row r="76" spans="3:18" ht="12.75" customHeight="1">
      <c r="C76" s="255"/>
      <c r="D76" s="255"/>
      <c r="E76" s="255"/>
      <c r="F76" s="255"/>
      <c r="G76" s="255"/>
      <c r="H76" s="255"/>
      <c r="I76" s="255"/>
      <c r="J76" s="255"/>
      <c r="K76" s="255"/>
      <c r="L76" s="255"/>
      <c r="M76" s="255"/>
      <c r="N76" s="255"/>
      <c r="O76" s="255"/>
      <c r="P76" s="255"/>
      <c r="Q76" s="255"/>
      <c r="R76" s="255"/>
    </row>
    <row r="77" spans="3:18" ht="12.75" customHeight="1">
      <c r="C77" s="255"/>
      <c r="D77" s="255"/>
      <c r="E77" s="255"/>
      <c r="F77" s="255"/>
      <c r="G77" s="255"/>
      <c r="H77" s="255"/>
      <c r="I77" s="255"/>
      <c r="J77" s="255"/>
      <c r="K77" s="255"/>
      <c r="L77" s="255"/>
      <c r="M77" s="255"/>
      <c r="N77" s="255"/>
      <c r="O77" s="255"/>
      <c r="P77" s="255"/>
      <c r="Q77" s="255"/>
      <c r="R77" s="255"/>
    </row>
    <row r="78" spans="3:18" ht="12.75" customHeight="1">
      <c r="C78" s="255"/>
      <c r="D78" s="255"/>
      <c r="E78" s="255"/>
      <c r="F78" s="255"/>
      <c r="G78" s="255"/>
      <c r="H78" s="255"/>
      <c r="I78" s="255"/>
      <c r="J78" s="255"/>
      <c r="K78" s="255"/>
      <c r="L78" s="255"/>
      <c r="M78" s="255"/>
      <c r="N78" s="255"/>
      <c r="O78" s="255"/>
      <c r="P78" s="255"/>
      <c r="Q78" s="255"/>
      <c r="R78" s="255"/>
    </row>
    <row r="79" spans="3:18" ht="12.75" customHeight="1">
      <c r="C79" s="255"/>
      <c r="D79" s="255"/>
      <c r="E79" s="255"/>
      <c r="F79" s="255"/>
      <c r="G79" s="255"/>
      <c r="H79" s="255"/>
      <c r="I79" s="255"/>
      <c r="J79" s="255"/>
      <c r="K79" s="255"/>
      <c r="L79" s="255"/>
      <c r="M79" s="255"/>
      <c r="N79" s="255"/>
      <c r="O79" s="255"/>
      <c r="P79" s="255"/>
      <c r="Q79" s="255"/>
      <c r="R79" s="255"/>
    </row>
    <row r="80" spans="3:18" ht="12.75" customHeight="1">
      <c r="C80" s="255"/>
      <c r="D80" s="255"/>
      <c r="E80" s="255"/>
      <c r="F80" s="255"/>
      <c r="G80" s="255"/>
      <c r="H80" s="255"/>
      <c r="I80" s="255"/>
      <c r="J80" s="255"/>
      <c r="K80" s="255"/>
      <c r="L80" s="255"/>
      <c r="M80" s="255"/>
      <c r="N80" s="255"/>
      <c r="O80" s="255"/>
      <c r="P80" s="255"/>
      <c r="Q80" s="255"/>
      <c r="R80" s="255"/>
    </row>
    <row r="81" spans="3:18" ht="12.75" customHeight="1">
      <c r="C81" s="255"/>
      <c r="D81" s="255"/>
      <c r="E81" s="255"/>
      <c r="F81" s="255"/>
      <c r="G81" s="255"/>
      <c r="H81" s="255"/>
      <c r="I81" s="255"/>
      <c r="J81" s="255"/>
      <c r="K81" s="255"/>
      <c r="L81" s="255"/>
      <c r="M81" s="255"/>
      <c r="N81" s="255"/>
      <c r="O81" s="255"/>
      <c r="P81" s="255"/>
      <c r="Q81" s="255"/>
      <c r="R81" s="255"/>
    </row>
    <row r="82" spans="3:18" ht="12.75" customHeight="1">
      <c r="C82" s="255"/>
      <c r="D82" s="255"/>
      <c r="E82" s="255"/>
      <c r="F82" s="255"/>
      <c r="G82" s="255"/>
      <c r="H82" s="255"/>
      <c r="I82" s="255"/>
      <c r="J82" s="255"/>
      <c r="K82" s="255"/>
      <c r="L82" s="255"/>
      <c r="M82" s="255"/>
      <c r="N82" s="255"/>
      <c r="O82" s="255"/>
      <c r="P82" s="255"/>
      <c r="Q82" s="255"/>
      <c r="R82" s="255"/>
    </row>
    <row r="83" spans="3:18" ht="12.75" customHeight="1">
      <c r="C83" s="255"/>
      <c r="D83" s="255"/>
      <c r="E83" s="255"/>
      <c r="F83" s="255"/>
      <c r="G83" s="255"/>
      <c r="H83" s="255"/>
      <c r="I83" s="255"/>
      <c r="J83" s="255"/>
      <c r="K83" s="255"/>
      <c r="L83" s="255"/>
      <c r="M83" s="255"/>
      <c r="N83" s="255"/>
      <c r="O83" s="255"/>
      <c r="P83" s="255"/>
      <c r="Q83" s="255"/>
      <c r="R83" s="255"/>
    </row>
    <row r="84" spans="3:18" ht="12.75" customHeight="1">
      <c r="C84" s="255"/>
      <c r="D84" s="255"/>
      <c r="E84" s="255"/>
      <c r="F84" s="255"/>
      <c r="G84" s="255"/>
      <c r="H84" s="255"/>
      <c r="I84" s="255"/>
      <c r="J84" s="255"/>
      <c r="K84" s="255"/>
      <c r="L84" s="255"/>
      <c r="M84" s="255"/>
      <c r="N84" s="255"/>
      <c r="O84" s="255"/>
      <c r="P84" s="255"/>
      <c r="Q84" s="255"/>
      <c r="R84" s="255"/>
    </row>
    <row r="85" spans="3:18" ht="12.75" customHeight="1">
      <c r="C85" s="255"/>
      <c r="D85" s="255"/>
      <c r="E85" s="255"/>
      <c r="F85" s="255"/>
      <c r="G85" s="255"/>
      <c r="H85" s="255"/>
      <c r="I85" s="255"/>
      <c r="J85" s="255"/>
      <c r="K85" s="255"/>
      <c r="L85" s="255"/>
      <c r="M85" s="255"/>
      <c r="N85" s="255"/>
      <c r="O85" s="255"/>
      <c r="P85" s="255"/>
      <c r="Q85" s="255"/>
      <c r="R85" s="255"/>
    </row>
    <row r="86" spans="3:18" ht="12.75" customHeight="1">
      <c r="C86" s="255"/>
      <c r="D86" s="255"/>
      <c r="E86" s="255"/>
      <c r="F86" s="255"/>
      <c r="G86" s="255"/>
      <c r="H86" s="255"/>
      <c r="I86" s="255"/>
      <c r="J86" s="255"/>
      <c r="K86" s="255"/>
      <c r="L86" s="255"/>
      <c r="M86" s="255"/>
      <c r="N86" s="255"/>
      <c r="O86" s="255"/>
      <c r="P86" s="255"/>
      <c r="Q86" s="255"/>
      <c r="R86" s="255"/>
    </row>
    <row r="87" spans="3:18" ht="12.75" customHeight="1">
      <c r="C87" s="255"/>
      <c r="D87" s="255"/>
      <c r="E87" s="255"/>
      <c r="F87" s="255"/>
      <c r="G87" s="255"/>
      <c r="H87" s="255"/>
      <c r="I87" s="255"/>
      <c r="J87" s="255"/>
      <c r="K87" s="255"/>
      <c r="L87" s="255"/>
      <c r="M87" s="255"/>
      <c r="N87" s="255"/>
      <c r="O87" s="255"/>
      <c r="P87" s="255"/>
      <c r="Q87" s="255"/>
      <c r="R87" s="255"/>
    </row>
    <row r="88" spans="3:18" ht="12.75" customHeight="1">
      <c r="C88" s="255"/>
      <c r="D88" s="255"/>
      <c r="E88" s="255"/>
      <c r="F88" s="255"/>
      <c r="G88" s="255"/>
      <c r="H88" s="255"/>
      <c r="I88" s="255"/>
      <c r="J88" s="255"/>
      <c r="K88" s="255"/>
      <c r="L88" s="255"/>
      <c r="M88" s="255"/>
      <c r="N88" s="255"/>
      <c r="O88" s="255"/>
      <c r="P88" s="255"/>
      <c r="Q88" s="255"/>
      <c r="R88" s="255"/>
    </row>
    <row r="89" spans="3:18" ht="12.75" customHeight="1">
      <c r="C89" s="255"/>
      <c r="D89" s="255"/>
      <c r="E89" s="255"/>
      <c r="F89" s="255"/>
      <c r="G89" s="255"/>
      <c r="H89" s="255"/>
      <c r="I89" s="255"/>
      <c r="J89" s="255"/>
      <c r="K89" s="255"/>
      <c r="L89" s="255"/>
      <c r="M89" s="255"/>
      <c r="N89" s="255"/>
      <c r="O89" s="255"/>
      <c r="P89" s="255"/>
      <c r="Q89" s="255"/>
      <c r="R89" s="255"/>
    </row>
    <row r="90" spans="3:18" ht="12.75" customHeight="1">
      <c r="C90" s="255"/>
      <c r="D90" s="255"/>
      <c r="E90" s="255"/>
      <c r="F90" s="255"/>
      <c r="G90" s="255"/>
      <c r="H90" s="255"/>
      <c r="I90" s="255"/>
      <c r="J90" s="255"/>
      <c r="K90" s="255"/>
      <c r="L90" s="255"/>
      <c r="M90" s="255"/>
      <c r="N90" s="255"/>
      <c r="O90" s="255"/>
      <c r="P90" s="255"/>
      <c r="Q90" s="255"/>
      <c r="R90" s="255"/>
    </row>
    <row r="91" spans="3:18" ht="12.75" customHeight="1">
      <c r="C91" s="255"/>
      <c r="D91" s="255"/>
      <c r="E91" s="255"/>
      <c r="F91" s="255"/>
      <c r="G91" s="255"/>
      <c r="H91" s="255"/>
      <c r="I91" s="255"/>
      <c r="J91" s="255"/>
      <c r="K91" s="255"/>
      <c r="L91" s="255"/>
      <c r="M91" s="255"/>
      <c r="N91" s="255"/>
      <c r="O91" s="255"/>
      <c r="P91" s="255"/>
      <c r="Q91" s="255"/>
      <c r="R91" s="255"/>
    </row>
    <row r="92" spans="3:18" ht="12.75" customHeight="1">
      <c r="C92" s="255"/>
      <c r="D92" s="255"/>
      <c r="E92" s="255"/>
      <c r="F92" s="255"/>
      <c r="G92" s="255"/>
      <c r="H92" s="255"/>
      <c r="I92" s="255"/>
      <c r="J92" s="255"/>
      <c r="K92" s="255"/>
      <c r="L92" s="255"/>
      <c r="M92" s="255"/>
      <c r="N92" s="255"/>
      <c r="O92" s="255"/>
      <c r="P92" s="255"/>
      <c r="Q92" s="255"/>
      <c r="R92" s="255"/>
    </row>
    <row r="93" spans="3:18" ht="12.75" customHeight="1">
      <c r="C93" s="255"/>
      <c r="D93" s="255"/>
      <c r="E93" s="255"/>
      <c r="F93" s="255"/>
      <c r="G93" s="255"/>
      <c r="H93" s="255"/>
      <c r="I93" s="255"/>
      <c r="J93" s="255"/>
      <c r="K93" s="255"/>
      <c r="L93" s="255"/>
      <c r="M93" s="255"/>
      <c r="N93" s="255"/>
      <c r="O93" s="255"/>
      <c r="P93" s="255"/>
      <c r="Q93" s="255"/>
      <c r="R93" s="255"/>
    </row>
    <row r="94" spans="3:18" ht="12.75" customHeight="1">
      <c r="C94" s="255"/>
      <c r="D94" s="255"/>
      <c r="E94" s="255"/>
      <c r="F94" s="255"/>
      <c r="G94" s="255"/>
      <c r="H94" s="255"/>
      <c r="I94" s="255"/>
      <c r="J94" s="255"/>
      <c r="K94" s="255"/>
      <c r="L94" s="255"/>
      <c r="M94" s="255"/>
      <c r="N94" s="255"/>
      <c r="O94" s="255"/>
      <c r="P94" s="255"/>
      <c r="Q94" s="255"/>
      <c r="R94" s="255"/>
    </row>
    <row r="95" spans="3:18" ht="12.75" customHeight="1">
      <c r="C95" s="255"/>
      <c r="D95" s="255"/>
      <c r="E95" s="255"/>
      <c r="F95" s="255"/>
      <c r="G95" s="255"/>
      <c r="H95" s="255"/>
      <c r="I95" s="255"/>
      <c r="J95" s="255"/>
      <c r="K95" s="255"/>
      <c r="L95" s="255"/>
      <c r="M95" s="255"/>
      <c r="N95" s="255"/>
      <c r="O95" s="255"/>
      <c r="P95" s="255"/>
      <c r="Q95" s="255"/>
      <c r="R95" s="255"/>
    </row>
    <row r="96" spans="3:18" ht="12.75" customHeight="1">
      <c r="C96" s="255"/>
      <c r="D96" s="255"/>
      <c r="E96" s="255"/>
      <c r="F96" s="255"/>
      <c r="G96" s="255"/>
      <c r="H96" s="255"/>
      <c r="I96" s="255"/>
      <c r="J96" s="255"/>
      <c r="K96" s="255"/>
      <c r="L96" s="255"/>
      <c r="M96" s="255"/>
      <c r="N96" s="255"/>
      <c r="O96" s="255"/>
      <c r="P96" s="255"/>
      <c r="Q96" s="255"/>
      <c r="R96" s="255"/>
    </row>
    <row r="97" spans="3:18" ht="12.75" customHeight="1">
      <c r="C97" s="255"/>
      <c r="D97" s="255"/>
      <c r="E97" s="255"/>
      <c r="F97" s="255"/>
      <c r="G97" s="255"/>
      <c r="H97" s="255"/>
      <c r="I97" s="255"/>
      <c r="J97" s="255"/>
      <c r="K97" s="255"/>
      <c r="L97" s="255"/>
      <c r="M97" s="255"/>
      <c r="N97" s="255"/>
      <c r="O97" s="255"/>
      <c r="P97" s="255"/>
      <c r="Q97" s="255"/>
      <c r="R97" s="255"/>
    </row>
    <row r="98" spans="3:18" ht="12.75" customHeight="1">
      <c r="C98" s="255"/>
      <c r="D98" s="255"/>
      <c r="E98" s="255"/>
      <c r="F98" s="255"/>
      <c r="G98" s="255"/>
      <c r="H98" s="255"/>
      <c r="I98" s="255"/>
      <c r="J98" s="255"/>
      <c r="K98" s="255"/>
      <c r="L98" s="255"/>
      <c r="M98" s="255"/>
      <c r="N98" s="255"/>
      <c r="O98" s="255"/>
      <c r="P98" s="255"/>
      <c r="Q98" s="255"/>
      <c r="R98" s="255"/>
    </row>
    <row r="99" spans="3:18" ht="12.75" customHeight="1">
      <c r="C99" s="255"/>
      <c r="D99" s="255"/>
      <c r="E99" s="255"/>
      <c r="F99" s="255"/>
      <c r="G99" s="255"/>
      <c r="H99" s="255"/>
      <c r="I99" s="255"/>
      <c r="J99" s="255"/>
      <c r="K99" s="255"/>
      <c r="L99" s="255"/>
      <c r="M99" s="255"/>
      <c r="N99" s="255"/>
      <c r="O99" s="255"/>
      <c r="P99" s="255"/>
      <c r="Q99" s="255"/>
      <c r="R99" s="255"/>
    </row>
    <row r="100" spans="3:18" ht="12.75" customHeight="1">
      <c r="C100" s="255"/>
      <c r="D100" s="255"/>
      <c r="E100" s="255"/>
      <c r="F100" s="255"/>
      <c r="G100" s="255"/>
      <c r="H100" s="255"/>
      <c r="I100" s="255"/>
      <c r="J100" s="255"/>
      <c r="K100" s="255"/>
      <c r="L100" s="255"/>
      <c r="M100" s="255"/>
      <c r="N100" s="255"/>
      <c r="O100" s="255"/>
      <c r="P100" s="255"/>
      <c r="Q100" s="255"/>
      <c r="R100" s="255"/>
    </row>
    <row r="101" spans="3:18" ht="12.75" customHeight="1">
      <c r="C101" s="255"/>
      <c r="D101" s="255"/>
      <c r="E101" s="255"/>
      <c r="F101" s="255"/>
      <c r="G101" s="255"/>
      <c r="H101" s="255"/>
      <c r="I101" s="255"/>
      <c r="J101" s="255"/>
      <c r="K101" s="255"/>
      <c r="L101" s="255"/>
      <c r="M101" s="255"/>
      <c r="N101" s="255"/>
      <c r="O101" s="255"/>
      <c r="P101" s="255"/>
      <c r="Q101" s="255"/>
      <c r="R101" s="255"/>
    </row>
    <row r="102" spans="3:18" ht="12.75" customHeight="1">
      <c r="C102" s="255"/>
      <c r="D102" s="255"/>
      <c r="E102" s="255"/>
      <c r="F102" s="255"/>
      <c r="G102" s="255"/>
      <c r="H102" s="255"/>
      <c r="I102" s="255"/>
      <c r="J102" s="255"/>
      <c r="K102" s="255"/>
      <c r="L102" s="255"/>
      <c r="M102" s="255"/>
      <c r="N102" s="255"/>
      <c r="O102" s="255"/>
      <c r="P102" s="255"/>
      <c r="Q102" s="255"/>
      <c r="R102" s="255"/>
    </row>
    <row r="103" spans="3:18" ht="12.75" customHeight="1">
      <c r="C103" s="255"/>
      <c r="D103" s="255"/>
      <c r="E103" s="255"/>
      <c r="F103" s="255"/>
      <c r="G103" s="255"/>
      <c r="H103" s="255"/>
      <c r="I103" s="255"/>
      <c r="J103" s="255"/>
      <c r="K103" s="255"/>
      <c r="L103" s="255"/>
      <c r="M103" s="255"/>
      <c r="N103" s="255"/>
      <c r="O103" s="255"/>
      <c r="P103" s="255"/>
      <c r="Q103" s="255"/>
      <c r="R103" s="255"/>
    </row>
    <row r="104" spans="3:18" ht="12.75" customHeight="1">
      <c r="C104" s="255"/>
      <c r="D104" s="255"/>
      <c r="E104" s="255"/>
      <c r="F104" s="255"/>
      <c r="G104" s="255"/>
      <c r="H104" s="255"/>
      <c r="I104" s="255"/>
      <c r="J104" s="255"/>
      <c r="K104" s="255"/>
      <c r="L104" s="255"/>
      <c r="M104" s="255"/>
      <c r="N104" s="255"/>
      <c r="O104" s="255"/>
      <c r="P104" s="255"/>
      <c r="Q104" s="255"/>
      <c r="R104" s="255"/>
    </row>
    <row r="105" spans="3:18" ht="12.75" customHeight="1">
      <c r="C105" s="255"/>
      <c r="D105" s="255"/>
      <c r="E105" s="255"/>
      <c r="F105" s="255"/>
      <c r="G105" s="255"/>
      <c r="H105" s="255"/>
      <c r="I105" s="255"/>
      <c r="J105" s="255"/>
      <c r="K105" s="255"/>
      <c r="L105" s="255"/>
      <c r="M105" s="255"/>
      <c r="N105" s="255"/>
      <c r="O105" s="255"/>
      <c r="P105" s="255"/>
      <c r="Q105" s="255"/>
      <c r="R105" s="255"/>
    </row>
    <row r="106" spans="3:18" ht="12.75" customHeight="1">
      <c r="C106" s="255"/>
      <c r="D106" s="255"/>
      <c r="E106" s="255"/>
      <c r="F106" s="255"/>
      <c r="G106" s="255"/>
      <c r="H106" s="255"/>
      <c r="I106" s="255"/>
      <c r="J106" s="255"/>
      <c r="K106" s="255"/>
      <c r="L106" s="255"/>
      <c r="M106" s="255"/>
      <c r="N106" s="255"/>
      <c r="O106" s="255"/>
      <c r="P106" s="255"/>
      <c r="Q106" s="255"/>
      <c r="R106" s="255"/>
    </row>
    <row r="107" spans="3:18" ht="12.75" customHeight="1">
      <c r="C107" s="255"/>
      <c r="D107" s="255"/>
      <c r="E107" s="255"/>
      <c r="F107" s="255"/>
      <c r="G107" s="255"/>
      <c r="H107" s="255"/>
      <c r="I107" s="255"/>
      <c r="J107" s="255"/>
      <c r="K107" s="255"/>
      <c r="L107" s="255"/>
      <c r="M107" s="255"/>
      <c r="N107" s="255"/>
      <c r="O107" s="255"/>
      <c r="P107" s="255"/>
      <c r="Q107" s="255"/>
      <c r="R107" s="255"/>
    </row>
    <row r="108" spans="3:18" ht="12.75" customHeight="1">
      <c r="C108" s="255"/>
      <c r="D108" s="255"/>
      <c r="E108" s="255"/>
      <c r="F108" s="255"/>
      <c r="G108" s="255"/>
      <c r="H108" s="255"/>
      <c r="I108" s="255"/>
      <c r="J108" s="255"/>
      <c r="K108" s="255"/>
      <c r="L108" s="255"/>
      <c r="M108" s="255"/>
      <c r="N108" s="255"/>
      <c r="O108" s="255"/>
      <c r="P108" s="255"/>
      <c r="Q108" s="255"/>
      <c r="R108" s="255"/>
    </row>
    <row r="109" spans="3:18" ht="12.75" customHeight="1">
      <c r="C109" s="255"/>
      <c r="D109" s="255"/>
      <c r="E109" s="255"/>
      <c r="F109" s="255"/>
      <c r="G109" s="255"/>
      <c r="H109" s="255"/>
      <c r="I109" s="255"/>
      <c r="J109" s="255"/>
      <c r="K109" s="255"/>
      <c r="L109" s="255"/>
      <c r="M109" s="255"/>
      <c r="N109" s="255"/>
      <c r="O109" s="255"/>
      <c r="P109" s="255"/>
      <c r="Q109" s="255"/>
      <c r="R109" s="255"/>
    </row>
    <row r="110" spans="3:18" ht="12.75" customHeight="1">
      <c r="C110" s="255"/>
      <c r="D110" s="255"/>
      <c r="E110" s="255"/>
      <c r="F110" s="255"/>
      <c r="G110" s="255"/>
      <c r="H110" s="255"/>
      <c r="I110" s="255"/>
      <c r="J110" s="255"/>
      <c r="K110" s="255"/>
      <c r="L110" s="255"/>
      <c r="M110" s="255"/>
      <c r="N110" s="255"/>
      <c r="O110" s="255"/>
      <c r="P110" s="255"/>
      <c r="Q110" s="255"/>
      <c r="R110" s="255"/>
    </row>
    <row r="111" spans="3:18" ht="12.75" customHeight="1">
      <c r="C111" s="255"/>
      <c r="D111" s="255"/>
      <c r="E111" s="255"/>
      <c r="F111" s="255"/>
      <c r="G111" s="255"/>
      <c r="H111" s="255"/>
      <c r="I111" s="255"/>
      <c r="J111" s="255"/>
      <c r="K111" s="255"/>
      <c r="L111" s="255"/>
      <c r="M111" s="255"/>
      <c r="N111" s="255"/>
      <c r="O111" s="255"/>
      <c r="P111" s="255"/>
      <c r="Q111" s="255"/>
      <c r="R111" s="255"/>
    </row>
    <row r="112" spans="3:18" ht="12.75" customHeight="1">
      <c r="C112" s="255"/>
      <c r="D112" s="255"/>
      <c r="E112" s="255"/>
      <c r="F112" s="255"/>
      <c r="G112" s="255"/>
      <c r="H112" s="255"/>
      <c r="I112" s="255"/>
      <c r="J112" s="255"/>
      <c r="K112" s="255"/>
      <c r="L112" s="255"/>
      <c r="M112" s="255"/>
      <c r="N112" s="255"/>
      <c r="O112" s="255"/>
      <c r="P112" s="255"/>
      <c r="Q112" s="255"/>
      <c r="R112" s="255"/>
    </row>
    <row r="113" spans="3:18" ht="12.75" customHeight="1">
      <c r="C113" s="255"/>
      <c r="D113" s="255"/>
      <c r="E113" s="255"/>
      <c r="F113" s="255"/>
      <c r="G113" s="255"/>
      <c r="H113" s="255"/>
      <c r="I113" s="255"/>
      <c r="J113" s="255"/>
      <c r="K113" s="255"/>
      <c r="L113" s="255"/>
      <c r="M113" s="255"/>
      <c r="N113" s="255"/>
      <c r="O113" s="255"/>
      <c r="P113" s="255"/>
      <c r="Q113" s="255"/>
      <c r="R113" s="255"/>
    </row>
    <row r="114" spans="3:18" ht="12.75" customHeight="1">
      <c r="C114" s="255"/>
      <c r="D114" s="255"/>
      <c r="E114" s="255"/>
      <c r="F114" s="255"/>
      <c r="G114" s="255"/>
      <c r="H114" s="255"/>
      <c r="I114" s="255"/>
      <c r="J114" s="255"/>
      <c r="K114" s="255"/>
      <c r="L114" s="255"/>
      <c r="M114" s="255"/>
      <c r="N114" s="255"/>
      <c r="O114" s="255"/>
      <c r="P114" s="255"/>
      <c r="Q114" s="255"/>
      <c r="R114" s="255"/>
    </row>
    <row r="115" spans="3:18" ht="12.75" customHeight="1">
      <c r="C115" s="255"/>
      <c r="D115" s="255"/>
      <c r="E115" s="255"/>
      <c r="F115" s="255"/>
      <c r="G115" s="255"/>
      <c r="H115" s="255"/>
      <c r="I115" s="255"/>
      <c r="J115" s="255"/>
      <c r="K115" s="255"/>
      <c r="L115" s="255"/>
      <c r="M115" s="255"/>
      <c r="N115" s="255"/>
      <c r="O115" s="255"/>
      <c r="P115" s="255"/>
      <c r="Q115" s="255"/>
      <c r="R115" s="255"/>
    </row>
    <row r="116" spans="3:18" ht="12.75" customHeight="1">
      <c r="C116" s="255"/>
      <c r="D116" s="255"/>
      <c r="E116" s="255"/>
      <c r="F116" s="255"/>
      <c r="G116" s="255"/>
      <c r="H116" s="255"/>
      <c r="I116" s="255"/>
      <c r="J116" s="255"/>
      <c r="K116" s="255"/>
      <c r="L116" s="255"/>
      <c r="M116" s="255"/>
      <c r="N116" s="255"/>
      <c r="O116" s="255"/>
      <c r="P116" s="255"/>
      <c r="Q116" s="255"/>
      <c r="R116" s="255"/>
    </row>
    <row r="117" spans="3:18" ht="12.75" customHeight="1">
      <c r="C117" s="255"/>
      <c r="D117" s="255"/>
      <c r="E117" s="255"/>
      <c r="F117" s="255"/>
      <c r="G117" s="255"/>
      <c r="H117" s="255"/>
      <c r="I117" s="255"/>
      <c r="J117" s="255"/>
      <c r="K117" s="255"/>
      <c r="L117" s="255"/>
      <c r="M117" s="255"/>
      <c r="N117" s="255"/>
      <c r="O117" s="255"/>
      <c r="P117" s="255"/>
      <c r="Q117" s="255"/>
      <c r="R117" s="255"/>
    </row>
    <row r="118" spans="3:18" ht="12.75" customHeight="1">
      <c r="C118" s="255"/>
      <c r="D118" s="255"/>
      <c r="E118" s="255"/>
      <c r="F118" s="255"/>
      <c r="G118" s="255"/>
      <c r="H118" s="255"/>
      <c r="I118" s="255"/>
      <c r="J118" s="255"/>
      <c r="K118" s="255"/>
      <c r="L118" s="255"/>
      <c r="M118" s="255"/>
      <c r="N118" s="255"/>
      <c r="O118" s="255"/>
      <c r="P118" s="255"/>
      <c r="Q118" s="255"/>
      <c r="R118" s="255"/>
    </row>
    <row r="119" spans="3:18" ht="12.75" customHeight="1">
      <c r="C119" s="255"/>
      <c r="D119" s="255"/>
      <c r="E119" s="255"/>
      <c r="F119" s="255"/>
      <c r="G119" s="255"/>
      <c r="H119" s="255"/>
      <c r="I119" s="255"/>
      <c r="J119" s="255"/>
      <c r="K119" s="255"/>
      <c r="L119" s="255"/>
      <c r="M119" s="255"/>
      <c r="N119" s="255"/>
      <c r="O119" s="255"/>
      <c r="P119" s="255"/>
      <c r="Q119" s="255"/>
      <c r="R119" s="255"/>
    </row>
    <row r="120" spans="3:18" ht="12.75" customHeight="1">
      <c r="C120" s="255"/>
      <c r="D120" s="255"/>
      <c r="E120" s="255"/>
      <c r="F120" s="255"/>
      <c r="G120" s="255"/>
      <c r="H120" s="255"/>
      <c r="I120" s="255"/>
      <c r="J120" s="255"/>
      <c r="K120" s="255"/>
      <c r="L120" s="255"/>
      <c r="M120" s="255"/>
      <c r="N120" s="255"/>
      <c r="O120" s="255"/>
      <c r="P120" s="255"/>
      <c r="Q120" s="255"/>
      <c r="R120" s="255"/>
    </row>
    <row r="121" spans="3:18" ht="12.75" customHeight="1">
      <c r="C121" s="255"/>
      <c r="D121" s="255"/>
      <c r="E121" s="255"/>
      <c r="F121" s="255"/>
      <c r="G121" s="255"/>
      <c r="H121" s="255"/>
      <c r="I121" s="255"/>
      <c r="J121" s="255"/>
      <c r="K121" s="255"/>
      <c r="L121" s="255"/>
      <c r="M121" s="255"/>
      <c r="N121" s="255"/>
      <c r="O121" s="255"/>
      <c r="P121" s="255"/>
      <c r="Q121" s="255"/>
      <c r="R121" s="255"/>
    </row>
    <row r="122" spans="3:18" ht="12.75" customHeight="1">
      <c r="C122" s="255"/>
      <c r="D122" s="255"/>
      <c r="E122" s="255"/>
      <c r="F122" s="255"/>
      <c r="G122" s="255"/>
      <c r="H122" s="255"/>
      <c r="I122" s="255"/>
      <c r="J122" s="255"/>
      <c r="K122" s="255"/>
      <c r="L122" s="255"/>
      <c r="M122" s="255"/>
      <c r="N122" s="255"/>
      <c r="O122" s="255"/>
      <c r="P122" s="255"/>
      <c r="Q122" s="255"/>
      <c r="R122" s="255"/>
    </row>
    <row r="123" spans="3:18" ht="12.75" customHeight="1">
      <c r="C123" s="255"/>
      <c r="D123" s="255"/>
      <c r="E123" s="255"/>
      <c r="F123" s="255"/>
      <c r="G123" s="255"/>
      <c r="H123" s="255"/>
      <c r="I123" s="255"/>
      <c r="J123" s="255"/>
      <c r="K123" s="255"/>
      <c r="L123" s="255"/>
      <c r="M123" s="255"/>
      <c r="N123" s="255"/>
      <c r="O123" s="255"/>
      <c r="P123" s="255"/>
      <c r="Q123" s="255"/>
      <c r="R123" s="255"/>
    </row>
    <row r="124" spans="3:18" ht="12.75" customHeight="1">
      <c r="C124" s="255"/>
      <c r="D124" s="255"/>
      <c r="E124" s="255"/>
      <c r="F124" s="255"/>
      <c r="G124" s="255"/>
      <c r="H124" s="255"/>
      <c r="I124" s="255"/>
      <c r="J124" s="255"/>
      <c r="K124" s="255"/>
      <c r="L124" s="255"/>
      <c r="M124" s="255"/>
      <c r="N124" s="255"/>
      <c r="O124" s="255"/>
      <c r="P124" s="255"/>
      <c r="Q124" s="255"/>
      <c r="R124" s="255"/>
    </row>
    <row r="125" spans="3:18" ht="12.75" customHeight="1">
      <c r="C125" s="255"/>
      <c r="D125" s="255"/>
      <c r="E125" s="255"/>
      <c r="F125" s="255"/>
      <c r="G125" s="255"/>
      <c r="H125" s="255"/>
      <c r="I125" s="255"/>
      <c r="J125" s="255"/>
      <c r="K125" s="255"/>
      <c r="L125" s="255"/>
      <c r="M125" s="255"/>
      <c r="N125" s="255"/>
      <c r="O125" s="255"/>
      <c r="P125" s="255"/>
      <c r="Q125" s="255"/>
      <c r="R125" s="255"/>
    </row>
    <row r="126" spans="3:18" ht="12.75" customHeight="1">
      <c r="C126" s="255"/>
      <c r="D126" s="255"/>
      <c r="E126" s="255"/>
      <c r="F126" s="255"/>
      <c r="G126" s="255"/>
      <c r="H126" s="255"/>
      <c r="I126" s="255"/>
      <c r="J126" s="255"/>
      <c r="K126" s="255"/>
      <c r="L126" s="255"/>
      <c r="M126" s="255"/>
      <c r="N126" s="255"/>
      <c r="O126" s="255"/>
      <c r="P126" s="255"/>
      <c r="Q126" s="255"/>
      <c r="R126" s="255"/>
    </row>
    <row r="127" spans="3:18" ht="12.75" customHeight="1">
      <c r="C127" s="255"/>
      <c r="D127" s="255"/>
      <c r="E127" s="255"/>
      <c r="F127" s="255"/>
      <c r="G127" s="255"/>
      <c r="H127" s="255"/>
      <c r="I127" s="255"/>
      <c r="J127" s="255"/>
      <c r="K127" s="255"/>
      <c r="L127" s="255"/>
      <c r="M127" s="255"/>
      <c r="N127" s="255"/>
      <c r="O127" s="255"/>
      <c r="P127" s="255"/>
      <c r="Q127" s="255"/>
      <c r="R127" s="255"/>
    </row>
    <row r="128" spans="3:18" ht="12.75" customHeight="1">
      <c r="C128" s="255"/>
      <c r="D128" s="255"/>
      <c r="E128" s="255"/>
      <c r="F128" s="255"/>
      <c r="G128" s="255"/>
      <c r="H128" s="255"/>
      <c r="I128" s="255"/>
      <c r="J128" s="255"/>
      <c r="K128" s="255"/>
      <c r="L128" s="255"/>
      <c r="M128" s="255"/>
      <c r="N128" s="255"/>
      <c r="O128" s="255"/>
      <c r="P128" s="255"/>
      <c r="Q128" s="255"/>
      <c r="R128" s="255"/>
    </row>
    <row r="129" spans="3:18" ht="12.75" customHeight="1">
      <c r="C129" s="255"/>
      <c r="D129" s="255"/>
      <c r="E129" s="255"/>
      <c r="F129" s="255"/>
      <c r="G129" s="255"/>
      <c r="H129" s="255"/>
      <c r="I129" s="255"/>
      <c r="J129" s="255"/>
      <c r="K129" s="255"/>
      <c r="L129" s="255"/>
      <c r="M129" s="255"/>
      <c r="N129" s="255"/>
      <c r="O129" s="255"/>
      <c r="P129" s="255"/>
      <c r="Q129" s="255"/>
      <c r="R129" s="255"/>
    </row>
    <row r="130" spans="3:18" ht="12.75" customHeight="1">
      <c r="C130" s="255"/>
      <c r="D130" s="255"/>
      <c r="E130" s="255"/>
      <c r="F130" s="255"/>
      <c r="G130" s="255"/>
      <c r="H130" s="255"/>
      <c r="I130" s="255"/>
      <c r="J130" s="255"/>
      <c r="K130" s="255"/>
      <c r="L130" s="255"/>
      <c r="M130" s="255"/>
      <c r="N130" s="255"/>
      <c r="O130" s="255"/>
      <c r="P130" s="255"/>
      <c r="Q130" s="255"/>
      <c r="R130" s="255"/>
    </row>
    <row r="131" spans="3:18" ht="12.75" customHeight="1">
      <c r="C131" s="255"/>
      <c r="D131" s="255"/>
      <c r="E131" s="255"/>
      <c r="F131" s="255"/>
      <c r="G131" s="255"/>
      <c r="H131" s="255"/>
      <c r="I131" s="255"/>
      <c r="J131" s="255"/>
      <c r="K131" s="255"/>
      <c r="L131" s="255"/>
      <c r="M131" s="255"/>
      <c r="N131" s="255"/>
      <c r="O131" s="255"/>
      <c r="P131" s="255"/>
      <c r="Q131" s="255"/>
      <c r="R131" s="255"/>
    </row>
    <row r="132" spans="3:18" ht="12.75" customHeight="1">
      <c r="C132" s="255"/>
      <c r="D132" s="255"/>
      <c r="E132" s="255"/>
      <c r="F132" s="255"/>
      <c r="G132" s="255"/>
      <c r="H132" s="255"/>
      <c r="I132" s="255"/>
      <c r="J132" s="255"/>
      <c r="K132" s="255"/>
      <c r="L132" s="255"/>
      <c r="M132" s="255"/>
      <c r="N132" s="255"/>
      <c r="O132" s="255"/>
      <c r="P132" s="255"/>
      <c r="Q132" s="255"/>
      <c r="R132" s="255"/>
    </row>
    <row r="133" spans="3:18" ht="12.75" customHeight="1">
      <c r="C133" s="255"/>
      <c r="D133" s="255"/>
      <c r="E133" s="255"/>
      <c r="F133" s="255"/>
      <c r="G133" s="255"/>
      <c r="H133" s="255"/>
      <c r="I133" s="255"/>
      <c r="J133" s="255"/>
      <c r="K133" s="255"/>
      <c r="L133" s="255"/>
      <c r="M133" s="255"/>
      <c r="N133" s="255"/>
      <c r="O133" s="255"/>
      <c r="P133" s="255"/>
      <c r="Q133" s="255"/>
      <c r="R133" s="255"/>
    </row>
    <row r="134" spans="3:18" ht="12.75" customHeight="1">
      <c r="C134" s="255"/>
      <c r="D134" s="255"/>
      <c r="E134" s="255"/>
      <c r="F134" s="255"/>
      <c r="G134" s="255"/>
      <c r="H134" s="255"/>
      <c r="I134" s="255"/>
      <c r="J134" s="255"/>
      <c r="K134" s="255"/>
      <c r="L134" s="255"/>
      <c r="M134" s="255"/>
      <c r="N134" s="255"/>
      <c r="O134" s="255"/>
      <c r="P134" s="255"/>
      <c r="Q134" s="255"/>
      <c r="R134" s="255"/>
    </row>
    <row r="135" spans="3:18" ht="12.75" customHeight="1">
      <c r="C135" s="255"/>
      <c r="D135" s="255"/>
      <c r="E135" s="255"/>
      <c r="F135" s="255"/>
      <c r="G135" s="255"/>
      <c r="H135" s="255"/>
      <c r="I135" s="255"/>
      <c r="J135" s="255"/>
      <c r="K135" s="255"/>
      <c r="L135" s="255"/>
      <c r="M135" s="255"/>
      <c r="N135" s="255"/>
      <c r="O135" s="255"/>
      <c r="P135" s="255"/>
      <c r="Q135" s="255"/>
      <c r="R135" s="255"/>
    </row>
    <row r="136" spans="3:18" ht="12.75" customHeight="1">
      <c r="C136" s="255"/>
      <c r="D136" s="255"/>
      <c r="E136" s="255"/>
      <c r="F136" s="255"/>
      <c r="G136" s="255"/>
      <c r="H136" s="255"/>
      <c r="I136" s="255"/>
      <c r="J136" s="255"/>
      <c r="K136" s="255"/>
      <c r="L136" s="255"/>
      <c r="M136" s="255"/>
      <c r="N136" s="255"/>
      <c r="O136" s="255"/>
      <c r="P136" s="255"/>
      <c r="Q136" s="255"/>
      <c r="R136" s="255"/>
    </row>
    <row r="137" spans="3:18" ht="12.75" customHeight="1">
      <c r="C137" s="255"/>
      <c r="D137" s="255"/>
      <c r="E137" s="255"/>
      <c r="F137" s="255"/>
      <c r="G137" s="255"/>
      <c r="H137" s="255"/>
      <c r="I137" s="255"/>
      <c r="J137" s="255"/>
      <c r="K137" s="255"/>
      <c r="L137" s="255"/>
      <c r="M137" s="255"/>
      <c r="N137" s="255"/>
      <c r="O137" s="255"/>
      <c r="P137" s="255"/>
      <c r="Q137" s="255"/>
      <c r="R137" s="255"/>
    </row>
    <row r="138" spans="3:18" ht="12.75" customHeight="1">
      <c r="C138" s="255"/>
      <c r="D138" s="255"/>
      <c r="E138" s="255"/>
      <c r="F138" s="255"/>
      <c r="G138" s="255"/>
      <c r="H138" s="255"/>
      <c r="I138" s="255"/>
      <c r="J138" s="255"/>
      <c r="K138" s="255"/>
      <c r="L138" s="255"/>
      <c r="M138" s="255"/>
      <c r="N138" s="255"/>
      <c r="O138" s="255"/>
      <c r="P138" s="255"/>
      <c r="Q138" s="255"/>
      <c r="R138" s="255"/>
    </row>
    <row r="139" spans="3:18" ht="12.75" customHeight="1">
      <c r="C139" s="255"/>
      <c r="D139" s="255"/>
      <c r="E139" s="255"/>
      <c r="F139" s="255"/>
      <c r="G139" s="255"/>
      <c r="H139" s="255"/>
      <c r="I139" s="255"/>
      <c r="J139" s="255"/>
      <c r="K139" s="255"/>
      <c r="L139" s="255"/>
      <c r="M139" s="255"/>
      <c r="N139" s="255"/>
      <c r="O139" s="255"/>
      <c r="P139" s="255"/>
      <c r="Q139" s="255"/>
      <c r="R139" s="255"/>
    </row>
    <row r="140" spans="3:18" ht="12.75" customHeight="1">
      <c r="C140" s="255"/>
      <c r="D140" s="255"/>
      <c r="E140" s="255"/>
      <c r="F140" s="255"/>
      <c r="G140" s="255"/>
      <c r="H140" s="255"/>
      <c r="I140" s="255"/>
      <c r="J140" s="255"/>
      <c r="K140" s="255"/>
      <c r="L140" s="255"/>
      <c r="M140" s="255"/>
      <c r="N140" s="255"/>
      <c r="O140" s="255"/>
      <c r="P140" s="255"/>
      <c r="Q140" s="255"/>
      <c r="R140" s="255"/>
    </row>
    <row r="141" spans="3:18" ht="12.75" customHeight="1">
      <c r="C141" s="255"/>
      <c r="D141" s="255"/>
      <c r="E141" s="255"/>
      <c r="F141" s="255"/>
      <c r="G141" s="255"/>
      <c r="H141" s="255"/>
      <c r="I141" s="255"/>
      <c r="J141" s="255"/>
      <c r="K141" s="255"/>
      <c r="L141" s="255"/>
      <c r="M141" s="255"/>
      <c r="N141" s="255"/>
      <c r="O141" s="255"/>
      <c r="P141" s="255"/>
      <c r="Q141" s="255"/>
      <c r="R141" s="255"/>
    </row>
    <row r="142" spans="3:18" ht="12.75" customHeight="1">
      <c r="C142" s="255"/>
      <c r="D142" s="255"/>
      <c r="E142" s="255"/>
      <c r="F142" s="255"/>
      <c r="G142" s="255"/>
      <c r="H142" s="255"/>
      <c r="I142" s="255"/>
      <c r="J142" s="255"/>
      <c r="K142" s="255"/>
      <c r="L142" s="255"/>
      <c r="M142" s="255"/>
      <c r="N142" s="255"/>
      <c r="O142" s="255"/>
      <c r="P142" s="255"/>
      <c r="Q142" s="255"/>
      <c r="R142" s="255"/>
    </row>
    <row r="143" spans="3:18" ht="12.75" customHeight="1">
      <c r="C143" s="255"/>
      <c r="D143" s="255"/>
      <c r="E143" s="255"/>
      <c r="F143" s="255"/>
      <c r="G143" s="255"/>
      <c r="H143" s="255"/>
      <c r="I143" s="255"/>
      <c r="J143" s="255"/>
      <c r="K143" s="255"/>
      <c r="L143" s="255"/>
      <c r="M143" s="255"/>
      <c r="N143" s="255"/>
      <c r="O143" s="255"/>
      <c r="P143" s="255"/>
      <c r="Q143" s="255"/>
      <c r="R143" s="255"/>
    </row>
    <row r="144" spans="3:18" ht="12.75" customHeight="1">
      <c r="C144" s="255"/>
      <c r="D144" s="255"/>
      <c r="E144" s="255"/>
      <c r="F144" s="255"/>
      <c r="G144" s="255"/>
      <c r="H144" s="255"/>
      <c r="I144" s="255"/>
      <c r="J144" s="255"/>
      <c r="K144" s="255"/>
      <c r="L144" s="255"/>
      <c r="M144" s="255"/>
      <c r="N144" s="255"/>
      <c r="O144" s="255"/>
      <c r="P144" s="255"/>
      <c r="Q144" s="255"/>
      <c r="R144" s="255"/>
    </row>
    <row r="145" spans="3:18" ht="12.75" customHeight="1">
      <c r="C145" s="255"/>
      <c r="D145" s="255"/>
      <c r="E145" s="255"/>
      <c r="F145" s="255"/>
      <c r="G145" s="255"/>
      <c r="H145" s="255"/>
      <c r="I145" s="255"/>
      <c r="J145" s="255"/>
      <c r="K145" s="255"/>
      <c r="L145" s="255"/>
      <c r="M145" s="255"/>
      <c r="N145" s="255"/>
      <c r="O145" s="255"/>
      <c r="P145" s="255"/>
      <c r="Q145" s="255"/>
      <c r="R145" s="255"/>
    </row>
    <row r="146" spans="3:18" ht="12.75" customHeight="1">
      <c r="C146" s="255"/>
      <c r="D146" s="255"/>
      <c r="E146" s="255"/>
      <c r="F146" s="255"/>
      <c r="G146" s="255"/>
      <c r="H146" s="255"/>
      <c r="I146" s="255"/>
      <c r="J146" s="255"/>
      <c r="K146" s="255"/>
      <c r="L146" s="255"/>
      <c r="M146" s="255"/>
      <c r="N146" s="255"/>
      <c r="O146" s="255"/>
      <c r="P146" s="255"/>
      <c r="Q146" s="255"/>
      <c r="R146" s="255"/>
    </row>
    <row r="147" spans="3:18" ht="12.75" customHeight="1">
      <c r="C147" s="255"/>
      <c r="D147" s="255"/>
      <c r="E147" s="255"/>
      <c r="F147" s="255"/>
      <c r="G147" s="255"/>
      <c r="H147" s="255"/>
      <c r="I147" s="255"/>
      <c r="J147" s="255"/>
      <c r="K147" s="255"/>
      <c r="L147" s="255"/>
      <c r="M147" s="255"/>
      <c r="N147" s="255"/>
      <c r="O147" s="255"/>
      <c r="P147" s="255"/>
      <c r="Q147" s="255"/>
      <c r="R147" s="255"/>
    </row>
    <row r="148" spans="3:18" ht="12.75" customHeight="1">
      <c r="C148" s="255"/>
      <c r="D148" s="255"/>
      <c r="E148" s="255"/>
      <c r="F148" s="255"/>
      <c r="G148" s="255"/>
      <c r="H148" s="255"/>
      <c r="I148" s="255"/>
      <c r="J148" s="255"/>
      <c r="K148" s="255"/>
      <c r="L148" s="255"/>
      <c r="M148" s="255"/>
      <c r="N148" s="255"/>
      <c r="O148" s="255"/>
      <c r="P148" s="255"/>
      <c r="Q148" s="255"/>
      <c r="R148" s="255"/>
    </row>
    <row r="149" spans="3:18" ht="12.75" customHeight="1">
      <c r="C149" s="255"/>
      <c r="D149" s="255"/>
      <c r="E149" s="255"/>
      <c r="F149" s="255"/>
      <c r="G149" s="255"/>
      <c r="H149" s="255"/>
      <c r="I149" s="255"/>
      <c r="J149" s="255"/>
      <c r="K149" s="255"/>
      <c r="L149" s="255"/>
      <c r="M149" s="255"/>
      <c r="N149" s="255"/>
      <c r="O149" s="255"/>
      <c r="P149" s="255"/>
      <c r="Q149" s="255"/>
      <c r="R149" s="255"/>
    </row>
    <row r="150" spans="3:18" ht="12.75" customHeight="1">
      <c r="C150" s="255"/>
      <c r="D150" s="255"/>
      <c r="E150" s="255"/>
      <c r="F150" s="255"/>
      <c r="G150" s="255"/>
      <c r="H150" s="255"/>
      <c r="I150" s="255"/>
      <c r="J150" s="255"/>
      <c r="K150" s="255"/>
      <c r="L150" s="255"/>
      <c r="M150" s="255"/>
      <c r="N150" s="255"/>
      <c r="O150" s="255"/>
      <c r="P150" s="255"/>
      <c r="Q150" s="255"/>
      <c r="R150" s="255"/>
    </row>
    <row r="151" spans="3:18" ht="12.75" customHeight="1">
      <c r="C151" s="255"/>
      <c r="D151" s="255"/>
      <c r="E151" s="255"/>
      <c r="F151" s="255"/>
      <c r="G151" s="255"/>
      <c r="H151" s="255"/>
      <c r="I151" s="255"/>
      <c r="J151" s="255"/>
      <c r="K151" s="255"/>
      <c r="L151" s="255"/>
      <c r="M151" s="255"/>
      <c r="N151" s="255"/>
      <c r="O151" s="255"/>
      <c r="P151" s="255"/>
      <c r="Q151" s="255"/>
      <c r="R151" s="255"/>
    </row>
    <row r="152" spans="3:18" ht="12.75" customHeight="1">
      <c r="C152" s="255"/>
      <c r="D152" s="255"/>
      <c r="E152" s="255"/>
      <c r="F152" s="255"/>
      <c r="G152" s="255"/>
      <c r="H152" s="255"/>
      <c r="I152" s="255"/>
      <c r="J152" s="255"/>
      <c r="K152" s="255"/>
      <c r="L152" s="255"/>
      <c r="M152" s="255"/>
      <c r="N152" s="255"/>
      <c r="O152" s="255"/>
      <c r="P152" s="255"/>
      <c r="Q152" s="255"/>
      <c r="R152" s="255"/>
    </row>
    <row r="153" spans="3:18" ht="12.75" customHeight="1">
      <c r="C153" s="255"/>
      <c r="D153" s="255"/>
      <c r="E153" s="255"/>
      <c r="F153" s="255"/>
      <c r="G153" s="255"/>
      <c r="H153" s="255"/>
      <c r="I153" s="255"/>
      <c r="J153" s="255"/>
      <c r="K153" s="255"/>
      <c r="L153" s="255"/>
      <c r="M153" s="255"/>
      <c r="N153" s="255"/>
      <c r="O153" s="255"/>
      <c r="P153" s="255"/>
      <c r="Q153" s="255"/>
      <c r="R153" s="255"/>
    </row>
    <row r="154" spans="3:18" ht="12.75" customHeight="1">
      <c r="C154" s="255"/>
      <c r="D154" s="255"/>
      <c r="E154" s="255"/>
      <c r="F154" s="255"/>
      <c r="G154" s="255"/>
      <c r="H154" s="255"/>
      <c r="I154" s="255"/>
      <c r="J154" s="255"/>
      <c r="K154" s="255"/>
      <c r="L154" s="255"/>
      <c r="M154" s="255"/>
      <c r="N154" s="255"/>
      <c r="O154" s="255"/>
      <c r="P154" s="255"/>
      <c r="Q154" s="255"/>
      <c r="R154" s="255"/>
    </row>
    <row r="155" spans="3:18" ht="12.75" customHeight="1">
      <c r="C155" s="255"/>
      <c r="D155" s="255"/>
      <c r="E155" s="255"/>
      <c r="F155" s="255"/>
      <c r="G155" s="255"/>
      <c r="H155" s="255"/>
      <c r="I155" s="255"/>
      <c r="J155" s="255"/>
      <c r="K155" s="255"/>
      <c r="L155" s="255"/>
      <c r="M155" s="255"/>
      <c r="N155" s="255"/>
      <c r="O155" s="255"/>
      <c r="P155" s="255"/>
      <c r="Q155" s="255"/>
      <c r="R155" s="255"/>
    </row>
    <row r="156" spans="3:18" ht="12.75" customHeight="1">
      <c r="C156" s="255"/>
      <c r="D156" s="255"/>
      <c r="E156" s="255"/>
      <c r="F156" s="255"/>
      <c r="G156" s="255"/>
      <c r="H156" s="255"/>
      <c r="I156" s="255"/>
      <c r="J156" s="255"/>
      <c r="K156" s="255"/>
      <c r="L156" s="255"/>
      <c r="M156" s="255"/>
      <c r="N156" s="255"/>
      <c r="O156" s="255"/>
      <c r="P156" s="255"/>
      <c r="Q156" s="255"/>
      <c r="R156" s="255"/>
    </row>
    <row r="157" spans="3:18" ht="12.75" customHeight="1">
      <c r="C157" s="255"/>
      <c r="D157" s="255"/>
      <c r="E157" s="255"/>
      <c r="F157" s="255"/>
      <c r="G157" s="255"/>
      <c r="H157" s="255"/>
      <c r="I157" s="255"/>
      <c r="J157" s="255"/>
      <c r="K157" s="255"/>
      <c r="L157" s="255"/>
      <c r="M157" s="255"/>
      <c r="N157" s="255"/>
      <c r="O157" s="255"/>
      <c r="P157" s="255"/>
      <c r="Q157" s="255"/>
      <c r="R157" s="255"/>
    </row>
    <row r="158" spans="3:18" ht="12.75" customHeight="1">
      <c r="C158" s="255"/>
      <c r="D158" s="255"/>
      <c r="E158" s="255"/>
      <c r="F158" s="255"/>
      <c r="G158" s="255"/>
      <c r="H158" s="255"/>
      <c r="I158" s="255"/>
      <c r="J158" s="255"/>
      <c r="K158" s="255"/>
      <c r="L158" s="255"/>
      <c r="M158" s="255"/>
      <c r="N158" s="255"/>
      <c r="O158" s="255"/>
      <c r="P158" s="255"/>
      <c r="Q158" s="255"/>
      <c r="R158" s="255"/>
    </row>
    <row r="159" spans="3:18" ht="12.75" customHeight="1">
      <c r="C159" s="255"/>
      <c r="D159" s="255"/>
      <c r="E159" s="255"/>
      <c r="F159" s="255"/>
      <c r="G159" s="255"/>
      <c r="H159" s="255"/>
      <c r="I159" s="255"/>
      <c r="J159" s="255"/>
      <c r="K159" s="255"/>
      <c r="L159" s="255"/>
      <c r="M159" s="255"/>
      <c r="N159" s="255"/>
      <c r="O159" s="255"/>
      <c r="P159" s="255"/>
      <c r="Q159" s="255"/>
      <c r="R159" s="255"/>
    </row>
    <row r="160" spans="3:18" ht="12.75" customHeight="1">
      <c r="C160" s="255"/>
      <c r="D160" s="255"/>
      <c r="E160" s="255"/>
      <c r="F160" s="255"/>
      <c r="G160" s="255"/>
      <c r="H160" s="255"/>
      <c r="I160" s="255"/>
      <c r="J160" s="255"/>
      <c r="K160" s="255"/>
      <c r="L160" s="255"/>
      <c r="M160" s="255"/>
      <c r="N160" s="255"/>
      <c r="O160" s="255"/>
      <c r="P160" s="255"/>
      <c r="Q160" s="255"/>
      <c r="R160" s="255"/>
    </row>
    <row r="161" spans="3:18" ht="12.75" customHeight="1">
      <c r="C161" s="255"/>
      <c r="D161" s="255"/>
      <c r="E161" s="255"/>
      <c r="F161" s="255"/>
      <c r="G161" s="255"/>
      <c r="H161" s="255"/>
      <c r="I161" s="255"/>
      <c r="J161" s="255"/>
      <c r="K161" s="255"/>
      <c r="L161" s="255"/>
      <c r="M161" s="255"/>
      <c r="N161" s="255"/>
      <c r="O161" s="255"/>
      <c r="P161" s="255"/>
      <c r="Q161" s="255"/>
      <c r="R161" s="255"/>
    </row>
    <row r="162" spans="3:18" ht="12.75" customHeight="1">
      <c r="C162" s="255"/>
      <c r="D162" s="255"/>
      <c r="E162" s="255"/>
      <c r="F162" s="255"/>
      <c r="G162" s="255"/>
      <c r="H162" s="255"/>
      <c r="I162" s="255"/>
      <c r="J162" s="255"/>
      <c r="K162" s="255"/>
      <c r="L162" s="255"/>
      <c r="M162" s="255"/>
      <c r="N162" s="255"/>
      <c r="O162" s="255"/>
      <c r="P162" s="255"/>
      <c r="Q162" s="255"/>
      <c r="R162" s="255"/>
    </row>
    <row r="163" spans="3:18" ht="12.75" customHeight="1">
      <c r="C163" s="255"/>
      <c r="D163" s="255"/>
      <c r="E163" s="255"/>
      <c r="F163" s="255"/>
      <c r="G163" s="255"/>
      <c r="H163" s="255"/>
      <c r="I163" s="255"/>
      <c r="J163" s="255"/>
      <c r="K163" s="255"/>
      <c r="L163" s="255"/>
      <c r="M163" s="255"/>
      <c r="N163" s="255"/>
      <c r="O163" s="255"/>
      <c r="P163" s="255"/>
      <c r="Q163" s="255"/>
      <c r="R163" s="255"/>
    </row>
    <row r="164" spans="3:18" ht="12.75" customHeight="1">
      <c r="C164" s="255"/>
      <c r="D164" s="255"/>
      <c r="E164" s="255"/>
      <c r="F164" s="255"/>
      <c r="G164" s="255"/>
      <c r="H164" s="255"/>
      <c r="I164" s="255"/>
      <c r="J164" s="255"/>
      <c r="K164" s="255"/>
      <c r="L164" s="255"/>
      <c r="M164" s="255"/>
      <c r="N164" s="255"/>
      <c r="O164" s="255"/>
      <c r="P164" s="255"/>
      <c r="Q164" s="255"/>
      <c r="R164" s="255"/>
    </row>
    <row r="165" spans="3:18" ht="12.75" customHeight="1">
      <c r="C165" s="255"/>
      <c r="D165" s="255"/>
      <c r="E165" s="255"/>
      <c r="F165" s="255"/>
      <c r="G165" s="255"/>
      <c r="H165" s="255"/>
      <c r="I165" s="255"/>
      <c r="J165" s="255"/>
      <c r="K165" s="255"/>
      <c r="L165" s="255"/>
      <c r="M165" s="255"/>
      <c r="N165" s="255"/>
      <c r="O165" s="255"/>
      <c r="P165" s="255"/>
      <c r="Q165" s="255"/>
      <c r="R165" s="255"/>
    </row>
    <row r="166" spans="3:18" ht="12.75" customHeight="1">
      <c r="C166" s="255"/>
      <c r="D166" s="255"/>
      <c r="E166" s="255"/>
      <c r="F166" s="255"/>
      <c r="G166" s="255"/>
      <c r="H166" s="255"/>
      <c r="I166" s="255"/>
      <c r="J166" s="255"/>
      <c r="K166" s="255"/>
      <c r="L166" s="255"/>
      <c r="M166" s="255"/>
      <c r="N166" s="255"/>
      <c r="O166" s="255"/>
      <c r="P166" s="255"/>
      <c r="Q166" s="255"/>
      <c r="R166" s="255"/>
    </row>
    <row r="167" spans="3:18" ht="12.75" customHeight="1">
      <c r="C167" s="255"/>
      <c r="D167" s="255"/>
      <c r="E167" s="255"/>
      <c r="F167" s="255"/>
      <c r="G167" s="255"/>
      <c r="H167" s="255"/>
      <c r="I167" s="255"/>
      <c r="J167" s="255"/>
      <c r="K167" s="255"/>
      <c r="L167" s="255"/>
      <c r="M167" s="255"/>
      <c r="N167" s="255"/>
      <c r="O167" s="255"/>
      <c r="P167" s="255"/>
      <c r="Q167" s="255"/>
      <c r="R167" s="255"/>
    </row>
    <row r="168" spans="3:18" ht="12.75" customHeight="1">
      <c r="C168" s="255"/>
      <c r="D168" s="255"/>
      <c r="E168" s="255"/>
      <c r="F168" s="255"/>
      <c r="G168" s="255"/>
      <c r="H168" s="255"/>
      <c r="I168" s="255"/>
      <c r="J168" s="255"/>
      <c r="K168" s="255"/>
      <c r="L168" s="255"/>
      <c r="M168" s="255"/>
      <c r="N168" s="255"/>
      <c r="O168" s="255"/>
      <c r="P168" s="255"/>
      <c r="Q168" s="255"/>
      <c r="R168" s="255"/>
    </row>
    <row r="169" spans="3:18" ht="12.75" customHeight="1">
      <c r="C169" s="255"/>
      <c r="D169" s="255"/>
      <c r="E169" s="255"/>
      <c r="F169" s="255"/>
      <c r="G169" s="255"/>
      <c r="H169" s="255"/>
      <c r="I169" s="255"/>
      <c r="J169" s="255"/>
      <c r="K169" s="255"/>
      <c r="L169" s="255"/>
      <c r="M169" s="255"/>
      <c r="N169" s="255"/>
      <c r="O169" s="255"/>
      <c r="P169" s="255"/>
      <c r="Q169" s="255"/>
      <c r="R169" s="255"/>
    </row>
    <row r="170" spans="3:18" ht="12.75" customHeight="1">
      <c r="C170" s="255"/>
      <c r="D170" s="255"/>
      <c r="E170" s="255"/>
      <c r="F170" s="255"/>
      <c r="G170" s="255"/>
      <c r="H170" s="255"/>
      <c r="I170" s="255"/>
      <c r="J170" s="255"/>
      <c r="K170" s="255"/>
      <c r="L170" s="255"/>
      <c r="M170" s="255"/>
      <c r="N170" s="255"/>
      <c r="O170" s="255"/>
      <c r="P170" s="255"/>
      <c r="Q170" s="255"/>
      <c r="R170" s="255"/>
    </row>
    <row r="171" spans="3:18" ht="12.75" customHeight="1">
      <c r="C171" s="255"/>
      <c r="D171" s="255"/>
      <c r="E171" s="255"/>
      <c r="F171" s="255"/>
      <c r="G171" s="255"/>
      <c r="H171" s="255"/>
      <c r="I171" s="255"/>
      <c r="J171" s="255"/>
      <c r="K171" s="255"/>
      <c r="L171" s="255"/>
      <c r="M171" s="255"/>
      <c r="N171" s="255"/>
      <c r="O171" s="255"/>
      <c r="P171" s="255"/>
      <c r="Q171" s="255"/>
      <c r="R171" s="255"/>
    </row>
    <row r="172" spans="3:18" ht="12.75" customHeight="1">
      <c r="C172" s="255"/>
      <c r="D172" s="255"/>
      <c r="E172" s="255"/>
      <c r="F172" s="255"/>
      <c r="G172" s="255"/>
      <c r="H172" s="255"/>
      <c r="I172" s="255"/>
      <c r="J172" s="255"/>
      <c r="K172" s="255"/>
      <c r="L172" s="255"/>
      <c r="M172" s="255"/>
      <c r="N172" s="255"/>
      <c r="O172" s="255"/>
      <c r="P172" s="255"/>
      <c r="Q172" s="255"/>
      <c r="R172" s="255"/>
    </row>
    <row r="173" spans="3:18" ht="12.75" customHeight="1">
      <c r="C173" s="255"/>
      <c r="D173" s="255"/>
      <c r="E173" s="255"/>
      <c r="F173" s="255"/>
      <c r="G173" s="255"/>
      <c r="H173" s="255"/>
      <c r="I173" s="255"/>
      <c r="J173" s="255"/>
      <c r="K173" s="255"/>
      <c r="L173" s="255"/>
      <c r="M173" s="255"/>
      <c r="N173" s="255"/>
      <c r="O173" s="255"/>
      <c r="P173" s="255"/>
      <c r="Q173" s="255"/>
      <c r="R173" s="255"/>
    </row>
    <row r="174" spans="3:18" ht="12.75" customHeight="1">
      <c r="C174" s="255"/>
      <c r="D174" s="255"/>
      <c r="E174" s="255"/>
      <c r="F174" s="255"/>
      <c r="G174" s="255"/>
      <c r="H174" s="255"/>
      <c r="I174" s="255"/>
      <c r="J174" s="255"/>
      <c r="K174" s="255"/>
      <c r="L174" s="255"/>
      <c r="M174" s="255"/>
      <c r="N174" s="255"/>
      <c r="O174" s="255"/>
      <c r="P174" s="255"/>
      <c r="Q174" s="255"/>
      <c r="R174" s="255"/>
    </row>
    <row r="175" spans="3:18" ht="12.75" customHeight="1">
      <c r="C175" s="255"/>
      <c r="D175" s="255"/>
      <c r="E175" s="255"/>
      <c r="F175" s="255"/>
      <c r="G175" s="255"/>
      <c r="H175" s="255"/>
      <c r="I175" s="255"/>
      <c r="J175" s="255"/>
      <c r="K175" s="255"/>
      <c r="L175" s="255"/>
      <c r="M175" s="255"/>
      <c r="N175" s="255"/>
      <c r="O175" s="255"/>
      <c r="P175" s="255"/>
      <c r="Q175" s="255"/>
      <c r="R175" s="255"/>
    </row>
    <row r="176" spans="3:18" ht="12.75" customHeight="1">
      <c r="C176" s="255"/>
      <c r="D176" s="255"/>
      <c r="E176" s="255"/>
      <c r="F176" s="255"/>
      <c r="G176" s="255"/>
      <c r="H176" s="255"/>
      <c r="I176" s="255"/>
      <c r="J176" s="255"/>
      <c r="K176" s="255"/>
      <c r="L176" s="255"/>
      <c r="M176" s="255"/>
      <c r="N176" s="255"/>
      <c r="O176" s="255"/>
      <c r="P176" s="255"/>
      <c r="Q176" s="255"/>
      <c r="R176" s="255"/>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55118110236220474" header="0.39370078740157483" footer="0.15748031496062992"/>
  <pageSetup paperSize="9" scale="92" pageOrder="overThenDown" orientation="landscape" r:id="rId1"/>
  <headerFooter alignWithMargins="0">
    <oddHeader>&amp;L&amp;"Arial,Fett"
Tabelle &amp;A&amp;CSeite &amp;P von &amp;N
&amp;"Arial,Fett"Primärenergieverbrauch*) 2016 nach Wirtschaftszweigen in tiefer Gliederung und Bundesländern</oddHeader>
    <oddFooter>&amp;CStatistische Ämter der Länder – Indikatoren und Kennzahlen, UGRdL 2019</oddFooter>
  </headerFooter>
  <colBreaks count="3" manualBreakCount="3">
    <brk id="6" max="1048575" man="1"/>
    <brk id="10" max="1048575" man="1"/>
    <brk id="14"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pageSetUpPr autoPageBreaks="0"/>
  </sheetPr>
  <dimension ref="A1:J46"/>
  <sheetViews>
    <sheetView showGridLines="0" showRowColHeaders="0" zoomScaleNormal="100" workbookViewId="0"/>
  </sheetViews>
  <sheetFormatPr baseColWidth="10" defaultColWidth="11.453125" defaultRowHeight="12.5"/>
  <cols>
    <col min="1" max="1" width="25.453125" style="64" customWidth="1"/>
    <col min="2" max="10" width="11.54296875" style="53" customWidth="1"/>
    <col min="11" max="16384" width="11.453125" style="53"/>
  </cols>
  <sheetData>
    <row r="1" spans="1:10" ht="13">
      <c r="A1" s="160" t="s">
        <v>322</v>
      </c>
    </row>
    <row r="3" spans="1:10" ht="13">
      <c r="A3" s="54" t="s">
        <v>641</v>
      </c>
      <c r="B3" s="207" t="s">
        <v>1330</v>
      </c>
      <c r="C3" s="208"/>
      <c r="D3" s="208"/>
      <c r="E3" s="208"/>
      <c r="F3" s="208"/>
      <c r="G3" s="208"/>
      <c r="H3" s="208"/>
      <c r="I3" s="208"/>
      <c r="J3" s="208"/>
    </row>
    <row r="4" spans="1:10" ht="13">
      <c r="A4" s="208"/>
      <c r="B4" s="208"/>
      <c r="C4" s="208"/>
      <c r="D4" s="208"/>
      <c r="E4" s="208"/>
      <c r="F4" s="208"/>
      <c r="G4" s="222"/>
      <c r="H4" s="222"/>
      <c r="I4" s="222"/>
      <c r="J4" s="210"/>
    </row>
    <row r="5" spans="1:10" ht="17.149999999999999" customHeight="1">
      <c r="A5" s="1312" t="s">
        <v>433</v>
      </c>
      <c r="B5" s="1305" t="s">
        <v>522</v>
      </c>
      <c r="C5" s="1307" t="s">
        <v>507</v>
      </c>
      <c r="D5" s="1308"/>
      <c r="E5" s="1308"/>
      <c r="F5" s="1308"/>
      <c r="G5" s="1308"/>
      <c r="H5" s="1308"/>
      <c r="I5" s="1308"/>
      <c r="J5" s="1308"/>
    </row>
    <row r="6" spans="1:10" ht="17.149999999999999" customHeight="1">
      <c r="A6" s="1313"/>
      <c r="B6" s="1315"/>
      <c r="C6" s="1305" t="s">
        <v>594</v>
      </c>
      <c r="D6" s="1305" t="s">
        <v>524</v>
      </c>
      <c r="E6" s="1307" t="s">
        <v>595</v>
      </c>
      <c r="F6" s="1308"/>
      <c r="G6" s="1308"/>
      <c r="H6" s="1308"/>
      <c r="I6" s="1301"/>
      <c r="J6" s="1316" t="s">
        <v>526</v>
      </c>
    </row>
    <row r="7" spans="1:10" ht="83.5" customHeight="1">
      <c r="A7" s="1314"/>
      <c r="B7" s="1306"/>
      <c r="C7" s="1306"/>
      <c r="D7" s="1306"/>
      <c r="E7" s="257" t="s">
        <v>527</v>
      </c>
      <c r="F7" s="257" t="s">
        <v>528</v>
      </c>
      <c r="G7" s="257" t="s">
        <v>529</v>
      </c>
      <c r="H7" s="257" t="s">
        <v>596</v>
      </c>
      <c r="I7" s="257" t="s">
        <v>597</v>
      </c>
      <c r="J7" s="1317"/>
    </row>
    <row r="8" spans="1:10" ht="13">
      <c r="A8" s="208"/>
      <c r="B8" s="208"/>
      <c r="C8" s="208"/>
      <c r="D8" s="208"/>
      <c r="E8" s="208"/>
      <c r="F8" s="208"/>
      <c r="G8" s="222"/>
      <c r="H8" s="222"/>
      <c r="I8" s="222"/>
      <c r="J8" s="210"/>
    </row>
    <row r="9" spans="1:10" ht="13">
      <c r="A9" s="78"/>
      <c r="B9" s="1311" t="s">
        <v>598</v>
      </c>
      <c r="C9" s="1311"/>
      <c r="D9" s="1311"/>
      <c r="E9" s="1311"/>
      <c r="F9" s="1311"/>
      <c r="G9" s="1311"/>
      <c r="H9" s="1311"/>
      <c r="I9" s="1311"/>
      <c r="J9" s="1311"/>
    </row>
    <row r="10" spans="1:10" ht="13">
      <c r="A10" s="210"/>
      <c r="B10" s="185"/>
      <c r="C10" s="189"/>
      <c r="D10" s="189"/>
      <c r="E10" s="189"/>
      <c r="F10" s="189"/>
      <c r="G10" s="189"/>
      <c r="H10" s="189"/>
      <c r="I10" s="189"/>
      <c r="J10" s="189"/>
    </row>
    <row r="11" spans="1:10">
      <c r="A11" s="725" t="s">
        <v>435</v>
      </c>
      <c r="B11" s="1095">
        <v>437.20693511262937</v>
      </c>
      <c r="C11" s="1095">
        <v>159.79409878306024</v>
      </c>
      <c r="D11" s="1095">
        <v>244.16057210059168</v>
      </c>
      <c r="E11" s="1095">
        <v>120.29619006231958</v>
      </c>
      <c r="F11" s="1095">
        <v>425.19130621770938</v>
      </c>
      <c r="G11" s="1095">
        <v>17.81236008194427</v>
      </c>
      <c r="H11" s="1095">
        <v>203.77534949582198</v>
      </c>
      <c r="I11" s="1095">
        <v>811.32183593096022</v>
      </c>
      <c r="J11" s="1095">
        <v>938.77939640633247</v>
      </c>
    </row>
    <row r="12" spans="1:10">
      <c r="A12" s="725" t="s">
        <v>436</v>
      </c>
      <c r="B12" s="1095">
        <v>392.57105946641855</v>
      </c>
      <c r="C12" s="1095">
        <v>143.26673157554649</v>
      </c>
      <c r="D12" s="1095">
        <v>187.94118918877646</v>
      </c>
      <c r="E12" s="1095">
        <v>111.20573103718534</v>
      </c>
      <c r="F12" s="1095">
        <v>270.04864085076775</v>
      </c>
      <c r="G12" s="1095">
        <v>16.862119695186202</v>
      </c>
      <c r="H12" s="1095">
        <v>225.73583845506116</v>
      </c>
      <c r="I12" s="1095">
        <v>791.04920287736934</v>
      </c>
      <c r="J12" s="1095">
        <v>929.79785093921032</v>
      </c>
    </row>
    <row r="13" spans="1:10">
      <c r="A13" s="725" t="s">
        <v>437</v>
      </c>
      <c r="B13" s="1095">
        <v>791.19415367492309</v>
      </c>
      <c r="C13" s="1095">
        <v>3.4850150750632189</v>
      </c>
      <c r="D13" s="1095">
        <v>311.6342388680132</v>
      </c>
      <c r="E13" s="1095">
        <v>63.282046922837651</v>
      </c>
      <c r="F13" s="1095">
        <v>603.79770884069978</v>
      </c>
      <c r="G13" s="1095">
        <v>27.19828036269131</v>
      </c>
      <c r="H13" s="1095">
        <v>460.93748915165247</v>
      </c>
      <c r="I13" s="1095">
        <v>1203.1620459802834</v>
      </c>
      <c r="J13" s="1095">
        <v>1109.1489368380089</v>
      </c>
    </row>
    <row r="14" spans="1:10">
      <c r="A14" s="725" t="s">
        <v>438</v>
      </c>
      <c r="B14" s="1095">
        <v>113.42791725950021</v>
      </c>
      <c r="C14" s="1095">
        <v>157.23799165202257</v>
      </c>
      <c r="D14" s="1095">
        <v>34.765688973017454</v>
      </c>
      <c r="E14" s="1095">
        <v>72.426850345761082</v>
      </c>
      <c r="F14" s="1095">
        <v>39.329276679407648</v>
      </c>
      <c r="G14" s="1095">
        <v>9.5959753013534854</v>
      </c>
      <c r="H14" s="1095">
        <v>228.62578737603445</v>
      </c>
      <c r="I14" s="1095">
        <v>707.3836483776837</v>
      </c>
      <c r="J14" s="1095">
        <v>721.18379095673401</v>
      </c>
    </row>
    <row r="15" spans="1:10">
      <c r="A15" s="725" t="s">
        <v>439</v>
      </c>
      <c r="B15" s="1095">
        <v>220.51905184799284</v>
      </c>
      <c r="C15" s="1095">
        <v>180.75414547762873</v>
      </c>
      <c r="D15" s="1095">
        <v>71.948953710131377</v>
      </c>
      <c r="E15" s="1095">
        <v>120.63881166411741</v>
      </c>
      <c r="F15" s="1095">
        <v>83.133180157102714</v>
      </c>
      <c r="G15" s="1095">
        <v>12.252196156256362</v>
      </c>
      <c r="H15" s="1095">
        <v>380.4224866399382</v>
      </c>
      <c r="I15" s="1095">
        <v>722.0897884914192</v>
      </c>
      <c r="J15" s="1095">
        <v>1104.7453205292925</v>
      </c>
    </row>
    <row r="16" spans="1:10" ht="14.5">
      <c r="A16" s="725" t="s">
        <v>491</v>
      </c>
      <c r="B16" s="1095">
        <v>498.45828523451723</v>
      </c>
      <c r="C16" s="1095">
        <v>201.79824988085554</v>
      </c>
      <c r="D16" s="1095">
        <v>126.5623411694459</v>
      </c>
      <c r="E16" s="1095">
        <v>178.1919265315735</v>
      </c>
      <c r="F16" s="1095">
        <v>157.59511559242804</v>
      </c>
      <c r="G16" s="1095">
        <v>17.075082434150225</v>
      </c>
      <c r="H16" s="1095">
        <v>326.00184592377025</v>
      </c>
      <c r="I16" s="1095">
        <v>713.9288936092529</v>
      </c>
      <c r="J16" s="1095">
        <v>1257.664266763134</v>
      </c>
    </row>
    <row r="17" spans="1:10">
      <c r="A17" s="725" t="s">
        <v>441</v>
      </c>
      <c r="B17" s="1095">
        <v>419.23804856639674</v>
      </c>
      <c r="C17" s="1095">
        <v>146.63179039344624</v>
      </c>
      <c r="D17" s="1095">
        <v>281.41911989465956</v>
      </c>
      <c r="E17" s="1095">
        <v>128.65807868496302</v>
      </c>
      <c r="F17" s="1095">
        <v>356.64524379278237</v>
      </c>
      <c r="G17" s="1095">
        <v>41.436654382753005</v>
      </c>
      <c r="H17" s="1095">
        <v>203.87344418545865</v>
      </c>
      <c r="I17" s="1095">
        <v>684.15849807498853</v>
      </c>
      <c r="J17" s="1095">
        <v>508.83414820092077</v>
      </c>
    </row>
    <row r="18" spans="1:10">
      <c r="A18" s="725" t="s">
        <v>442</v>
      </c>
      <c r="B18" s="1095">
        <v>268.2473393047535</v>
      </c>
      <c r="C18" s="1095">
        <v>126.13360127119738</v>
      </c>
      <c r="D18" s="1095">
        <v>83.659878250420334</v>
      </c>
      <c r="E18" s="1095">
        <v>129.13694187661645</v>
      </c>
      <c r="F18" s="1095">
        <v>148.49713647092869</v>
      </c>
      <c r="G18" s="1095">
        <v>14.93445151816268</v>
      </c>
      <c r="H18" s="1095">
        <v>183.00905999502544</v>
      </c>
      <c r="I18" s="1095">
        <v>685.23566192709802</v>
      </c>
      <c r="J18" s="1095">
        <v>801.11015292883963</v>
      </c>
    </row>
    <row r="19" spans="1:10">
      <c r="A19" s="725" t="s">
        <v>443</v>
      </c>
      <c r="B19" s="1095">
        <v>267.46018082713931</v>
      </c>
      <c r="C19" s="1095">
        <v>109.94474100768682</v>
      </c>
      <c r="D19" s="1095">
        <v>112.35137349214556</v>
      </c>
      <c r="E19" s="1095">
        <v>26.451657116059756</v>
      </c>
      <c r="F19" s="1095">
        <v>175.14454304676161</v>
      </c>
      <c r="G19" s="1095">
        <v>14.578439625826725</v>
      </c>
      <c r="H19" s="1095">
        <v>245.54535001600073</v>
      </c>
      <c r="I19" s="1095">
        <v>822.80514844806225</v>
      </c>
      <c r="J19" s="1095">
        <v>973.52759314948685</v>
      </c>
    </row>
    <row r="20" spans="1:10">
      <c r="A20" s="725" t="s">
        <v>444</v>
      </c>
      <c r="B20" s="1095">
        <v>178.55149445141544</v>
      </c>
      <c r="C20" s="1095">
        <v>103.00404672120465</v>
      </c>
      <c r="D20" s="1095">
        <v>58.056660721526022</v>
      </c>
      <c r="E20" s="1095">
        <v>13.201113942594489</v>
      </c>
      <c r="F20" s="1095">
        <v>63.854894073886534</v>
      </c>
      <c r="G20" s="1095">
        <v>14.027409031468141</v>
      </c>
      <c r="H20" s="1095">
        <v>373.91635552545995</v>
      </c>
      <c r="I20" s="1095">
        <v>788.68430145091202</v>
      </c>
      <c r="J20" s="1095">
        <v>1001.9113744427855</v>
      </c>
    </row>
    <row r="21" spans="1:10">
      <c r="A21" s="725" t="s">
        <v>445</v>
      </c>
      <c r="B21" s="1095">
        <v>269.24588398004755</v>
      </c>
      <c r="C21" s="1095">
        <v>443.79985478499447</v>
      </c>
      <c r="D21" s="1095">
        <v>122.09612459333478</v>
      </c>
      <c r="E21" s="1095">
        <v>177.15064294205749</v>
      </c>
      <c r="F21" s="1095">
        <v>106.65155442839374</v>
      </c>
      <c r="G21" s="1095">
        <v>62.575310922700233</v>
      </c>
      <c r="H21" s="1095">
        <v>353.10848438498988</v>
      </c>
      <c r="I21" s="1095">
        <v>634.51582527803259</v>
      </c>
      <c r="J21" s="1095">
        <v>770.38860541150552</v>
      </c>
    </row>
    <row r="22" spans="1:10">
      <c r="A22" s="725" t="s">
        <v>446</v>
      </c>
      <c r="B22" s="1095" t="s">
        <v>358</v>
      </c>
      <c r="C22" s="1095" t="s">
        <v>358</v>
      </c>
      <c r="D22" s="1095" t="s">
        <v>358</v>
      </c>
      <c r="E22" s="1095" t="s">
        <v>358</v>
      </c>
      <c r="F22" s="1095" t="s">
        <v>358</v>
      </c>
      <c r="G22" s="1095" t="s">
        <v>358</v>
      </c>
      <c r="H22" s="1095" t="s">
        <v>358</v>
      </c>
      <c r="I22" s="1095" t="s">
        <v>358</v>
      </c>
      <c r="J22" s="1095" t="s">
        <v>358</v>
      </c>
    </row>
    <row r="23" spans="1:10">
      <c r="A23" s="725" t="s">
        <v>447</v>
      </c>
      <c r="B23" s="1095">
        <v>219.97238435068195</v>
      </c>
      <c r="C23" s="1095">
        <v>177.13632788541892</v>
      </c>
      <c r="D23" s="1095">
        <v>87.890229028964157</v>
      </c>
      <c r="E23" s="1095">
        <v>89.645443136483792</v>
      </c>
      <c r="F23" s="1095">
        <v>130.12760334017082</v>
      </c>
      <c r="G23" s="1095">
        <v>11.99861673235965</v>
      </c>
      <c r="H23" s="1095">
        <v>228.57066588785142</v>
      </c>
      <c r="I23" s="1095">
        <v>898.90480565625569</v>
      </c>
      <c r="J23" s="1095">
        <v>761.13036673702743</v>
      </c>
    </row>
    <row r="24" spans="1:10">
      <c r="A24" s="725" t="s">
        <v>448</v>
      </c>
      <c r="B24" s="1095">
        <v>125.69452307241858</v>
      </c>
      <c r="C24" s="1095">
        <v>122.78155416409238</v>
      </c>
      <c r="D24" s="1095">
        <v>47.449775504724599</v>
      </c>
      <c r="E24" s="1095">
        <v>21.478845997939068</v>
      </c>
      <c r="F24" s="1095">
        <v>39.556156495566363</v>
      </c>
      <c r="G24" s="1095">
        <v>22.559895067176363</v>
      </c>
      <c r="H24" s="1095">
        <v>208.87476687361863</v>
      </c>
      <c r="I24" s="1095">
        <v>641.14852058292479</v>
      </c>
      <c r="J24" s="1095">
        <v>682.70821238996689</v>
      </c>
    </row>
    <row r="25" spans="1:10">
      <c r="A25" s="725" t="s">
        <v>449</v>
      </c>
      <c r="B25" s="1095">
        <v>267.85214817091918</v>
      </c>
      <c r="C25" s="1095">
        <v>111.70667848600054</v>
      </c>
      <c r="D25" s="1095">
        <v>86.8738711964412</v>
      </c>
      <c r="E25" s="1095">
        <v>91.076134753977755</v>
      </c>
      <c r="F25" s="1095">
        <v>141.63928901588889</v>
      </c>
      <c r="G25" s="1095">
        <v>15.749533006200766</v>
      </c>
      <c r="H25" s="1095">
        <v>223.60291602442032</v>
      </c>
      <c r="I25" s="1095">
        <v>750.37280753298614</v>
      </c>
      <c r="J25" s="1095">
        <v>963.81794120184043</v>
      </c>
    </row>
    <row r="26" spans="1:10">
      <c r="A26" s="725" t="s">
        <v>450</v>
      </c>
      <c r="B26" s="1095">
        <v>361.50896198727492</v>
      </c>
      <c r="C26" s="1095">
        <v>177.86834599307568</v>
      </c>
      <c r="D26" s="1095">
        <v>175.33939546729988</v>
      </c>
      <c r="E26" s="1095">
        <v>209.44631932575405</v>
      </c>
      <c r="F26" s="1095">
        <v>177.56536273835667</v>
      </c>
      <c r="G26" s="1095">
        <v>35.175614430611269</v>
      </c>
      <c r="H26" s="1095">
        <v>183.58466013025085</v>
      </c>
      <c r="I26" s="1095">
        <v>776.35973239995553</v>
      </c>
      <c r="J26" s="1095">
        <v>864.43304409542054</v>
      </c>
    </row>
    <row r="27" spans="1:10">
      <c r="B27" s="109"/>
      <c r="C27" s="84"/>
      <c r="D27" s="84"/>
      <c r="E27" s="84"/>
      <c r="F27" s="84"/>
      <c r="G27" s="84"/>
      <c r="H27" s="84"/>
      <c r="I27" s="84"/>
      <c r="J27" s="84"/>
    </row>
    <row r="28" spans="1:10" s="23" customFormat="1" ht="30" customHeight="1">
      <c r="B28" s="1270" t="s">
        <v>1572</v>
      </c>
      <c r="C28" s="1270"/>
      <c r="D28" s="1270"/>
      <c r="E28" s="1270"/>
      <c r="F28" s="1270"/>
      <c r="G28" s="1270"/>
      <c r="H28" s="1270"/>
      <c r="I28" s="1270"/>
      <c r="J28" s="1270"/>
    </row>
    <row r="29" spans="1:10" s="23" customFormat="1" ht="15" customHeight="1">
      <c r="B29" s="1270" t="s">
        <v>599</v>
      </c>
      <c r="C29" s="1270"/>
      <c r="D29" s="1270"/>
      <c r="E29" s="1270"/>
      <c r="F29" s="1270"/>
      <c r="G29" s="1270"/>
      <c r="H29" s="1270"/>
      <c r="I29" s="1270"/>
      <c r="J29" s="1270"/>
    </row>
    <row r="30" spans="1:10" s="23" customFormat="1" ht="15" customHeight="1">
      <c r="B30" s="1270" t="s">
        <v>533</v>
      </c>
      <c r="C30" s="1270"/>
      <c r="D30" s="1270"/>
      <c r="E30" s="1270"/>
      <c r="F30" s="1270"/>
      <c r="G30" s="1270"/>
      <c r="H30" s="1270"/>
      <c r="I30" s="1270"/>
      <c r="J30" s="1270"/>
    </row>
    <row r="31" spans="1:10" ht="13">
      <c r="A31" s="211"/>
    </row>
    <row r="32" spans="1:10" ht="13">
      <c r="A32" s="211"/>
    </row>
    <row r="33" spans="1:1" ht="13">
      <c r="A33" s="211"/>
    </row>
    <row r="34" spans="1:1" ht="13">
      <c r="A34" s="211"/>
    </row>
    <row r="35" spans="1:1" ht="13">
      <c r="A35" s="211"/>
    </row>
    <row r="36" spans="1:1" ht="13">
      <c r="A36" s="211"/>
    </row>
    <row r="37" spans="1:1" ht="13">
      <c r="A37" s="211"/>
    </row>
    <row r="38" spans="1:1" ht="13">
      <c r="A38" s="211"/>
    </row>
    <row r="39" spans="1:1" ht="13">
      <c r="A39" s="211"/>
    </row>
    <row r="40" spans="1:1" ht="13">
      <c r="A40" s="211"/>
    </row>
    <row r="41" spans="1:1" ht="13">
      <c r="A41" s="211"/>
    </row>
    <row r="42" spans="1:1" ht="13">
      <c r="A42" s="211"/>
    </row>
    <row r="43" spans="1:1" ht="13">
      <c r="A43" s="211"/>
    </row>
    <row r="44" spans="1:1" ht="13">
      <c r="A44" s="211"/>
    </row>
    <row r="45" spans="1:1" ht="13">
      <c r="A45" s="211"/>
    </row>
    <row r="46" spans="1:1" ht="13">
      <c r="A46" s="211"/>
    </row>
  </sheetData>
  <sheetProtection selectLockedCells="1"/>
  <mergeCells count="11">
    <mergeCell ref="B9:J9"/>
    <mergeCell ref="B28:J28"/>
    <mergeCell ref="B29:J29"/>
    <mergeCell ref="B30:J30"/>
    <mergeCell ref="A5:A7"/>
    <mergeCell ref="B5:B7"/>
    <mergeCell ref="C5:J5"/>
    <mergeCell ref="C6:C7"/>
    <mergeCell ref="D6:D7"/>
    <mergeCell ref="E6:I6"/>
    <mergeCell ref="J6:J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&amp;"Arial,Fett"Primärenergieproduktivität*) in jeweiligen Preisen 2016 nach Wirtschaftszweigen und Bundesländern</oddHeader>
    <oddFooter>&amp;CStatistische Ämter der Länder – Indikatoren und Kennzahlen, UGRdL 2020</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pageSetUpPr fitToPage="1"/>
  </sheetPr>
  <dimension ref="A1:J239"/>
  <sheetViews>
    <sheetView showGridLines="0" showRowColHeaders="0" zoomScaleNormal="100" workbookViewId="0">
      <pane ySplit="8" topLeftCell="A9" activePane="bottomLeft" state="frozen"/>
      <selection activeCell="C72" sqref="C72"/>
      <selection pane="bottomLeft"/>
    </sheetView>
  </sheetViews>
  <sheetFormatPr baseColWidth="10" defaultColWidth="11.453125" defaultRowHeight="12.5"/>
  <cols>
    <col min="1" max="1" width="12.453125" style="64" customWidth="1"/>
    <col min="2" max="5" width="18.54296875" style="258" customWidth="1"/>
    <col min="6" max="9" width="11.453125" style="258"/>
    <col min="10" max="10" width="14.1796875" style="258" customWidth="1"/>
    <col min="11" max="16384" width="11.453125" style="258"/>
  </cols>
  <sheetData>
    <row r="1" spans="1:10" ht="13">
      <c r="A1" s="160" t="s">
        <v>322</v>
      </c>
    </row>
    <row r="3" spans="1:10" s="53" customFormat="1" ht="12" customHeight="1">
      <c r="A3" s="54" t="s">
        <v>642</v>
      </c>
      <c r="B3" s="207" t="s">
        <v>1084</v>
      </c>
      <c r="C3" s="208"/>
      <c r="D3" s="208"/>
      <c r="E3" s="208"/>
    </row>
    <row r="4" spans="1:10" ht="13">
      <c r="A4" s="54"/>
      <c r="B4" s="184" t="s">
        <v>769</v>
      </c>
      <c r="C4" s="183"/>
      <c r="D4" s="183"/>
      <c r="E4" s="183"/>
    </row>
    <row r="5" spans="1:10" ht="13">
      <c r="A5" s="208"/>
      <c r="B5" s="183"/>
      <c r="C5" s="183"/>
      <c r="D5" s="186"/>
      <c r="E5" s="187"/>
    </row>
    <row r="6" spans="1:10" ht="17.149999999999999" customHeight="1">
      <c r="A6" s="1301" t="s">
        <v>506</v>
      </c>
      <c r="B6" s="1318" t="s">
        <v>522</v>
      </c>
      <c r="C6" s="1320" t="s">
        <v>507</v>
      </c>
      <c r="D6" s="1321"/>
      <c r="E6" s="1321"/>
      <c r="F6" s="1321"/>
      <c r="G6" s="1321"/>
      <c r="H6" s="1321"/>
      <c r="I6" s="1321"/>
      <c r="J6" s="1321"/>
    </row>
    <row r="7" spans="1:10" ht="17.149999999999999" customHeight="1">
      <c r="A7" s="1301"/>
      <c r="B7" s="1319"/>
      <c r="C7" s="1305" t="s">
        <v>1348</v>
      </c>
      <c r="D7" s="1318" t="s">
        <v>600</v>
      </c>
      <c r="E7" s="1320" t="s">
        <v>595</v>
      </c>
      <c r="F7" s="1321"/>
      <c r="G7" s="1321"/>
      <c r="H7" s="1321"/>
      <c r="I7" s="1322"/>
      <c r="J7" s="1323" t="s">
        <v>601</v>
      </c>
    </row>
    <row r="8" spans="1:10" ht="89.25" customHeight="1">
      <c r="A8" s="1301"/>
      <c r="B8" s="1319"/>
      <c r="C8" s="1306"/>
      <c r="D8" s="1318"/>
      <c r="E8" s="270" t="s">
        <v>527</v>
      </c>
      <c r="F8" s="270" t="s">
        <v>528</v>
      </c>
      <c r="G8" s="270" t="s">
        <v>529</v>
      </c>
      <c r="H8" s="257" t="s">
        <v>596</v>
      </c>
      <c r="I8" s="257" t="s">
        <v>597</v>
      </c>
      <c r="J8" s="1323"/>
    </row>
    <row r="9" spans="1:10" ht="13">
      <c r="A9" s="208"/>
      <c r="B9" s="259"/>
      <c r="C9" s="259"/>
      <c r="D9" s="260"/>
      <c r="E9" s="261"/>
    </row>
    <row r="10" spans="1:10" ht="13">
      <c r="A10" s="78"/>
      <c r="B10" s="1299" t="s">
        <v>435</v>
      </c>
      <c r="C10" s="1299"/>
      <c r="D10" s="1299"/>
      <c r="E10" s="1299"/>
      <c r="F10" s="1299"/>
      <c r="G10" s="1299"/>
      <c r="H10" s="1299"/>
      <c r="I10" s="1299"/>
      <c r="J10" s="1299"/>
    </row>
    <row r="11" spans="1:10" ht="13">
      <c r="A11" s="210"/>
      <c r="B11" s="1091"/>
      <c r="C11" s="1092"/>
      <c r="D11" s="1092"/>
      <c r="E11" s="1092"/>
      <c r="F11" s="84"/>
      <c r="G11" s="84"/>
      <c r="H11" s="84"/>
      <c r="I11" s="84"/>
      <c r="J11" s="84"/>
    </row>
    <row r="12" spans="1:10">
      <c r="A12" s="227">
        <v>1995</v>
      </c>
      <c r="B12" s="1096">
        <v>81.231243621263488</v>
      </c>
      <c r="C12" s="1096">
        <v>75.552323860938543</v>
      </c>
      <c r="D12" s="1097" t="s">
        <v>356</v>
      </c>
      <c r="E12" s="1097" t="s">
        <v>356</v>
      </c>
      <c r="F12" s="1096">
        <v>86.489728659751222</v>
      </c>
      <c r="G12" s="1097" t="s">
        <v>356</v>
      </c>
      <c r="H12" s="1097" t="s">
        <v>356</v>
      </c>
      <c r="I12" s="1096">
        <v>108.90754643632221</v>
      </c>
      <c r="J12" s="1096">
        <v>85.924975982060502</v>
      </c>
    </row>
    <row r="13" spans="1:10">
      <c r="A13" s="227">
        <v>2000</v>
      </c>
      <c r="B13" s="1096">
        <v>91.028861945690181</v>
      </c>
      <c r="C13" s="1096">
        <v>107.97802469914555</v>
      </c>
      <c r="D13" s="1097" t="s">
        <v>356</v>
      </c>
      <c r="E13" s="1097" t="s">
        <v>356</v>
      </c>
      <c r="F13" s="1096">
        <v>96.694812321839635</v>
      </c>
      <c r="G13" s="1097" t="s">
        <v>356</v>
      </c>
      <c r="H13" s="1097" t="s">
        <v>356</v>
      </c>
      <c r="I13" s="1096">
        <v>107.42477081528928</v>
      </c>
      <c r="J13" s="1096">
        <v>89.349070043226888</v>
      </c>
    </row>
    <row r="14" spans="1:10">
      <c r="A14" s="227">
        <v>2002</v>
      </c>
      <c r="B14" s="1096">
        <v>90.954160764035493</v>
      </c>
      <c r="C14" s="1096">
        <v>91.017184960265865</v>
      </c>
      <c r="D14" s="1097" t="s">
        <v>356</v>
      </c>
      <c r="E14" s="1097" t="s">
        <v>356</v>
      </c>
      <c r="F14" s="1096">
        <v>94.943066462008233</v>
      </c>
      <c r="G14" s="1097" t="s">
        <v>356</v>
      </c>
      <c r="H14" s="1097" t="s">
        <v>356</v>
      </c>
      <c r="I14" s="1096">
        <v>105.37768422103129</v>
      </c>
      <c r="J14" s="1096">
        <v>95.575755263796054</v>
      </c>
    </row>
    <row r="15" spans="1:10">
      <c r="A15" s="227">
        <v>2004</v>
      </c>
      <c r="B15" s="1096">
        <v>91.553017067620473</v>
      </c>
      <c r="C15" s="1096">
        <v>108.61745923009329</v>
      </c>
      <c r="D15" s="1097" t="s">
        <v>356</v>
      </c>
      <c r="E15" s="1097" t="s">
        <v>356</v>
      </c>
      <c r="F15" s="1096">
        <v>99.057147183694582</v>
      </c>
      <c r="G15" s="1097" t="s">
        <v>356</v>
      </c>
      <c r="H15" s="1097" t="s">
        <v>356</v>
      </c>
      <c r="I15" s="1096">
        <v>92.16109982946756</v>
      </c>
      <c r="J15" s="1096">
        <v>88.499127676832344</v>
      </c>
    </row>
    <row r="16" spans="1:10">
      <c r="A16" s="227">
        <v>2006</v>
      </c>
      <c r="B16" s="1096">
        <v>91.659465984545037</v>
      </c>
      <c r="C16" s="1096">
        <v>78.159324748564103</v>
      </c>
      <c r="D16" s="1097" t="s">
        <v>356</v>
      </c>
      <c r="E16" s="1097" t="s">
        <v>356</v>
      </c>
      <c r="F16" s="1096">
        <v>97.277763611074903</v>
      </c>
      <c r="G16" s="1097" t="s">
        <v>356</v>
      </c>
      <c r="H16" s="1097" t="s">
        <v>356</v>
      </c>
      <c r="I16" s="1096">
        <v>96.140103028547102</v>
      </c>
      <c r="J16" s="1096">
        <v>91.316832435498497</v>
      </c>
    </row>
    <row r="17" spans="1:10">
      <c r="A17" s="227">
        <v>2008</v>
      </c>
      <c r="B17" s="1098">
        <v>100</v>
      </c>
      <c r="C17" s="1098">
        <v>100</v>
      </c>
      <c r="D17" s="1098">
        <v>100</v>
      </c>
      <c r="E17" s="1098">
        <v>100</v>
      </c>
      <c r="F17" s="1098">
        <v>100</v>
      </c>
      <c r="G17" s="1098">
        <v>100</v>
      </c>
      <c r="H17" s="1098">
        <v>100</v>
      </c>
      <c r="I17" s="1098">
        <v>100</v>
      </c>
      <c r="J17" s="1098">
        <v>100</v>
      </c>
    </row>
    <row r="18" spans="1:10">
      <c r="A18" s="227">
        <v>2010</v>
      </c>
      <c r="B18" s="1096">
        <v>102.87881866451814</v>
      </c>
      <c r="C18" s="1096">
        <v>89.779073466198327</v>
      </c>
      <c r="D18" s="1096">
        <v>103.10493362131668</v>
      </c>
      <c r="E18" s="1096">
        <v>90.184122497769991</v>
      </c>
      <c r="F18" s="1096">
        <v>106.15874211681114</v>
      </c>
      <c r="G18" s="1096">
        <v>125.28287158902209</v>
      </c>
      <c r="H18" s="1096">
        <v>98.306717076181371</v>
      </c>
      <c r="I18" s="1096">
        <v>97.041814470970593</v>
      </c>
      <c r="J18" s="1096">
        <v>100.40236511987528</v>
      </c>
    </row>
    <row r="19" spans="1:10">
      <c r="A19" s="227">
        <v>2012</v>
      </c>
      <c r="B19" s="1096">
        <v>121.94288693784357</v>
      </c>
      <c r="C19" s="1096">
        <v>71.212734152659039</v>
      </c>
      <c r="D19" s="1096">
        <v>129.37531516841051</v>
      </c>
      <c r="E19" s="1096">
        <v>117.49365753519747</v>
      </c>
      <c r="F19" s="1096">
        <v>126.61521248164946</v>
      </c>
      <c r="G19" s="1096">
        <v>123.43514070057735</v>
      </c>
      <c r="H19" s="1096">
        <v>104.13500437354388</v>
      </c>
      <c r="I19" s="1096">
        <v>93.638800306367315</v>
      </c>
      <c r="J19" s="1096">
        <v>107.39651162699121</v>
      </c>
    </row>
    <row r="20" spans="1:10">
      <c r="A20" s="227">
        <v>2014</v>
      </c>
      <c r="B20" s="1096">
        <v>123.89523216652208</v>
      </c>
      <c r="C20" s="1096">
        <v>32.443056104224006</v>
      </c>
      <c r="D20" s="1096">
        <v>131.1569690988336</v>
      </c>
      <c r="E20" s="1096">
        <v>101.1668857728765</v>
      </c>
      <c r="F20" s="1096">
        <v>129.41988978428424</v>
      </c>
      <c r="G20" s="1096">
        <v>122.89339736115907</v>
      </c>
      <c r="H20" s="1096">
        <v>65.719467654140061</v>
      </c>
      <c r="I20" s="1096">
        <v>109.78725698317319</v>
      </c>
      <c r="J20" s="1096">
        <v>125.25785238599134</v>
      </c>
    </row>
    <row r="21" spans="1:10">
      <c r="A21" s="227">
        <v>2016</v>
      </c>
      <c r="B21" s="1096">
        <v>124.57552426666199</v>
      </c>
      <c r="C21" s="1096">
        <v>104.49939492222965</v>
      </c>
      <c r="D21" s="1096">
        <v>133.99089984951218</v>
      </c>
      <c r="E21" s="1096">
        <v>77.195812807011492</v>
      </c>
      <c r="F21" s="1096">
        <v>129.88153450019891</v>
      </c>
      <c r="G21" s="1096">
        <v>136.3674147531494</v>
      </c>
      <c r="H21" s="1096">
        <v>119.44289500701673</v>
      </c>
      <c r="I21" s="1096">
        <v>78.59301112392086</v>
      </c>
      <c r="J21" s="1096">
        <v>107.88423969562588</v>
      </c>
    </row>
    <row r="22" spans="1:10" ht="13">
      <c r="A22" s="208"/>
      <c r="B22" s="1099"/>
      <c r="C22" s="1099"/>
      <c r="D22" s="1100"/>
      <c r="E22" s="1101"/>
      <c r="F22" s="84"/>
      <c r="G22" s="84"/>
      <c r="H22" s="84"/>
      <c r="I22" s="84"/>
      <c r="J22" s="84"/>
    </row>
    <row r="23" spans="1:10" ht="13">
      <c r="A23" s="78"/>
      <c r="B23" s="1299" t="s">
        <v>436</v>
      </c>
      <c r="C23" s="1299"/>
      <c r="D23" s="1299"/>
      <c r="E23" s="1299"/>
      <c r="F23" s="1299"/>
      <c r="G23" s="1299"/>
      <c r="H23" s="1299"/>
      <c r="I23" s="1299"/>
      <c r="J23" s="1299"/>
    </row>
    <row r="24" spans="1:10" ht="13">
      <c r="A24" s="210"/>
      <c r="B24" s="1102"/>
      <c r="C24" s="1103"/>
      <c r="D24" s="1103"/>
      <c r="E24" s="1103"/>
      <c r="F24" s="84"/>
      <c r="G24" s="84"/>
      <c r="H24" s="84"/>
      <c r="I24" s="84"/>
      <c r="J24" s="84"/>
    </row>
    <row r="25" spans="1:10">
      <c r="A25" s="227">
        <v>1995</v>
      </c>
      <c r="B25" s="1096">
        <v>81.139184936385874</v>
      </c>
      <c r="C25" s="1096">
        <v>58.926734096249199</v>
      </c>
      <c r="D25" s="1097" t="s">
        <v>356</v>
      </c>
      <c r="E25" s="1097" t="s">
        <v>356</v>
      </c>
      <c r="F25" s="1096">
        <v>71.41715658977742</v>
      </c>
      <c r="G25" s="1097" t="s">
        <v>356</v>
      </c>
      <c r="H25" s="1097" t="s">
        <v>356</v>
      </c>
      <c r="I25" s="1096">
        <v>90.878377749814121</v>
      </c>
      <c r="J25" s="1096">
        <v>80.685045435157647</v>
      </c>
    </row>
    <row r="26" spans="1:10">
      <c r="A26" s="227">
        <v>2000</v>
      </c>
      <c r="B26" s="1096">
        <v>88.920852285802411</v>
      </c>
      <c r="C26" s="1096">
        <v>74.863653855583806</v>
      </c>
      <c r="D26" s="1097" t="s">
        <v>356</v>
      </c>
      <c r="E26" s="1097" t="s">
        <v>356</v>
      </c>
      <c r="F26" s="1096">
        <v>78.503379936850365</v>
      </c>
      <c r="G26" s="1097" t="s">
        <v>356</v>
      </c>
      <c r="H26" s="1097" t="s">
        <v>356</v>
      </c>
      <c r="I26" s="1096">
        <v>93.64270779977268</v>
      </c>
      <c r="J26" s="1096">
        <v>87.807131850057303</v>
      </c>
    </row>
    <row r="27" spans="1:10">
      <c r="A27" s="227">
        <v>2002</v>
      </c>
      <c r="B27" s="1096">
        <v>94.712776098588265</v>
      </c>
      <c r="C27" s="1096">
        <v>75.253731133050792</v>
      </c>
      <c r="D27" s="1097" t="s">
        <v>356</v>
      </c>
      <c r="E27" s="1097" t="s">
        <v>356</v>
      </c>
      <c r="F27" s="1096">
        <v>84.01739975183024</v>
      </c>
      <c r="G27" s="1097" t="s">
        <v>356</v>
      </c>
      <c r="H27" s="1097" t="s">
        <v>356</v>
      </c>
      <c r="I27" s="1096">
        <v>92.775776014557835</v>
      </c>
      <c r="J27" s="1096">
        <v>90.513382840042283</v>
      </c>
    </row>
    <row r="28" spans="1:10">
      <c r="A28" s="227">
        <v>2004</v>
      </c>
      <c r="B28" s="1096">
        <v>96.019786626990495</v>
      </c>
      <c r="C28" s="1096">
        <v>112.83469088409252</v>
      </c>
      <c r="D28" s="1097" t="s">
        <v>356</v>
      </c>
      <c r="E28" s="1097" t="s">
        <v>356</v>
      </c>
      <c r="F28" s="1096">
        <v>85.590403035166986</v>
      </c>
      <c r="G28" s="1097" t="s">
        <v>356</v>
      </c>
      <c r="H28" s="1097" t="s">
        <v>356</v>
      </c>
      <c r="I28" s="1096">
        <v>97.308912500347759</v>
      </c>
      <c r="J28" s="1096">
        <v>93.9839665809519</v>
      </c>
    </row>
    <row r="29" spans="1:10">
      <c r="A29" s="227">
        <v>2006</v>
      </c>
      <c r="B29" s="1096">
        <v>95.537121622245621</v>
      </c>
      <c r="C29" s="1096">
        <v>78.087823887168227</v>
      </c>
      <c r="D29" s="1097" t="s">
        <v>356</v>
      </c>
      <c r="E29" s="1097" t="s">
        <v>356</v>
      </c>
      <c r="F29" s="1096">
        <v>91.819236462288373</v>
      </c>
      <c r="G29" s="1097" t="s">
        <v>356</v>
      </c>
      <c r="H29" s="1097" t="s">
        <v>356</v>
      </c>
      <c r="I29" s="1096">
        <v>95.367509918460158</v>
      </c>
      <c r="J29" s="1096">
        <v>96.417841440101668</v>
      </c>
    </row>
    <row r="30" spans="1:10">
      <c r="A30" s="227">
        <v>2008</v>
      </c>
      <c r="B30" s="1098">
        <v>100</v>
      </c>
      <c r="C30" s="1098">
        <v>100</v>
      </c>
      <c r="D30" s="1098">
        <v>100</v>
      </c>
      <c r="E30" s="1098">
        <v>100</v>
      </c>
      <c r="F30" s="1098">
        <v>100</v>
      </c>
      <c r="G30" s="1098">
        <v>100</v>
      </c>
      <c r="H30" s="1098">
        <v>100</v>
      </c>
      <c r="I30" s="1098">
        <v>100</v>
      </c>
      <c r="J30" s="1098">
        <v>100</v>
      </c>
    </row>
    <row r="31" spans="1:10">
      <c r="A31" s="227">
        <v>2010</v>
      </c>
      <c r="B31" s="1096">
        <v>99.512354283297412</v>
      </c>
      <c r="C31" s="1096">
        <v>74.506198011559562</v>
      </c>
      <c r="D31" s="1096">
        <v>105.48764809170707</v>
      </c>
      <c r="E31" s="1096">
        <v>69.152782590211103</v>
      </c>
      <c r="F31" s="1096">
        <v>99.603054328347341</v>
      </c>
      <c r="G31" s="1096">
        <v>121.67816350317591</v>
      </c>
      <c r="H31" s="1096">
        <v>101.69506980264555</v>
      </c>
      <c r="I31" s="1096">
        <v>96.041604220444739</v>
      </c>
      <c r="J31" s="1096">
        <v>96.965922598226911</v>
      </c>
    </row>
    <row r="32" spans="1:10">
      <c r="A32" s="227">
        <v>2012</v>
      </c>
      <c r="B32" s="1096">
        <v>112.1958738884165</v>
      </c>
      <c r="C32" s="1096">
        <v>55.811126866140114</v>
      </c>
      <c r="D32" s="1096">
        <v>121.82176053515997</v>
      </c>
      <c r="E32" s="1096">
        <v>99.296029889834131</v>
      </c>
      <c r="F32" s="1096">
        <v>116.24064068474993</v>
      </c>
      <c r="G32" s="1096">
        <v>127.86787258284696</v>
      </c>
      <c r="H32" s="1096">
        <v>102.25343835776583</v>
      </c>
      <c r="I32" s="1096">
        <v>107.65904053753191</v>
      </c>
      <c r="J32" s="1096">
        <v>110.22837914256758</v>
      </c>
    </row>
    <row r="33" spans="1:10">
      <c r="A33" s="227">
        <v>2014</v>
      </c>
      <c r="B33" s="1096">
        <v>120.01865012247228</v>
      </c>
      <c r="C33" s="1096">
        <v>70.324408198290243</v>
      </c>
      <c r="D33" s="1096">
        <v>131.24052232001608</v>
      </c>
      <c r="E33" s="1096">
        <v>90.912922119746156</v>
      </c>
      <c r="F33" s="1096">
        <v>121.05480798362905</v>
      </c>
      <c r="G33" s="1096">
        <v>125.49213101996786</v>
      </c>
      <c r="H33" s="1096">
        <v>116.24240201063201</v>
      </c>
      <c r="I33" s="1096">
        <v>98.426701131634118</v>
      </c>
      <c r="J33" s="1096">
        <v>119.86031141577629</v>
      </c>
    </row>
    <row r="34" spans="1:10">
      <c r="A34" s="227">
        <v>2016</v>
      </c>
      <c r="B34" s="1096">
        <v>128.74161298559466</v>
      </c>
      <c r="C34" s="1096">
        <v>76.907400759393738</v>
      </c>
      <c r="D34" s="1096">
        <v>142.934041509563</v>
      </c>
      <c r="E34" s="1096">
        <v>44.990555093395216</v>
      </c>
      <c r="F34" s="1096">
        <v>122.30472976750397</v>
      </c>
      <c r="G34" s="1096">
        <v>154.89969153752187</v>
      </c>
      <c r="H34" s="1096">
        <v>137.32020577858449</v>
      </c>
      <c r="I34" s="1096">
        <v>75.300005205069951</v>
      </c>
      <c r="J34" s="1096">
        <v>119.99565577045476</v>
      </c>
    </row>
    <row r="35" spans="1:10" ht="13">
      <c r="A35" s="208"/>
      <c r="B35" s="1099"/>
      <c r="C35" s="1099"/>
      <c r="D35" s="1100"/>
      <c r="E35" s="1101"/>
      <c r="F35" s="84"/>
      <c r="G35" s="84"/>
      <c r="H35" s="84"/>
      <c r="I35" s="84"/>
      <c r="J35" s="84"/>
    </row>
    <row r="36" spans="1:10" ht="13">
      <c r="A36" s="78"/>
      <c r="B36" s="1299" t="s">
        <v>437</v>
      </c>
      <c r="C36" s="1299"/>
      <c r="D36" s="1299"/>
      <c r="E36" s="1299"/>
      <c r="F36" s="1299"/>
      <c r="G36" s="1299"/>
      <c r="H36" s="1299"/>
      <c r="I36" s="1299"/>
      <c r="J36" s="1299"/>
    </row>
    <row r="37" spans="1:10" ht="13">
      <c r="A37" s="210"/>
      <c r="B37" s="1102"/>
      <c r="C37" s="1103"/>
      <c r="D37" s="1103"/>
      <c r="E37" s="1103"/>
      <c r="F37" s="84"/>
      <c r="G37" s="84"/>
      <c r="H37" s="84"/>
      <c r="I37" s="84"/>
      <c r="J37" s="84"/>
    </row>
    <row r="38" spans="1:10">
      <c r="A38" s="227">
        <v>1995</v>
      </c>
      <c r="B38" s="1096">
        <v>71.63308463153885</v>
      </c>
      <c r="C38" s="1096">
        <v>72.112711834725346</v>
      </c>
      <c r="D38" s="1097" t="s">
        <v>356</v>
      </c>
      <c r="E38" s="1097" t="s">
        <v>356</v>
      </c>
      <c r="F38" s="1096">
        <v>46.746996731303476</v>
      </c>
      <c r="G38" s="1097" t="s">
        <v>356</v>
      </c>
      <c r="H38" s="1097" t="s">
        <v>356</v>
      </c>
      <c r="I38" s="1096">
        <v>88.243158428028963</v>
      </c>
      <c r="J38" s="1096">
        <v>75.7512184479788</v>
      </c>
    </row>
    <row r="39" spans="1:10">
      <c r="A39" s="227">
        <v>2000</v>
      </c>
      <c r="B39" s="1096">
        <v>73.812576084160199</v>
      </c>
      <c r="C39" s="1096">
        <v>83.259212364241236</v>
      </c>
      <c r="D39" s="1097" t="s">
        <v>356</v>
      </c>
      <c r="E39" s="1097" t="s">
        <v>356</v>
      </c>
      <c r="F39" s="1096">
        <v>72.28570008030789</v>
      </c>
      <c r="G39" s="1097" t="s">
        <v>356</v>
      </c>
      <c r="H39" s="1097" t="s">
        <v>356</v>
      </c>
      <c r="I39" s="1096">
        <v>80.559245055874968</v>
      </c>
      <c r="J39" s="1096">
        <v>76.917861879998298</v>
      </c>
    </row>
    <row r="40" spans="1:10">
      <c r="A40" s="227">
        <v>2002</v>
      </c>
      <c r="B40" s="1096">
        <v>74.78376022236192</v>
      </c>
      <c r="C40" s="1096">
        <v>88.386684580533995</v>
      </c>
      <c r="D40" s="1097" t="s">
        <v>356</v>
      </c>
      <c r="E40" s="1097" t="s">
        <v>356</v>
      </c>
      <c r="F40" s="1096">
        <v>85.247164837622563</v>
      </c>
      <c r="G40" s="1097" t="s">
        <v>356</v>
      </c>
      <c r="H40" s="1097" t="s">
        <v>356</v>
      </c>
      <c r="I40" s="1096">
        <v>80.372143299662241</v>
      </c>
      <c r="J40" s="1096">
        <v>79.99509914128376</v>
      </c>
    </row>
    <row r="41" spans="1:10">
      <c r="A41" s="227">
        <v>2004</v>
      </c>
      <c r="B41" s="1096">
        <v>88.895101352497335</v>
      </c>
      <c r="C41" s="1096">
        <v>109.66785811894728</v>
      </c>
      <c r="D41" s="1097" t="s">
        <v>356</v>
      </c>
      <c r="E41" s="1097" t="s">
        <v>356</v>
      </c>
      <c r="F41" s="1096">
        <v>108.18422268827806</v>
      </c>
      <c r="G41" s="1097" t="s">
        <v>356</v>
      </c>
      <c r="H41" s="1097" t="s">
        <v>356</v>
      </c>
      <c r="I41" s="1096">
        <v>84.514397321851291</v>
      </c>
      <c r="J41" s="1096">
        <v>86.079940024608149</v>
      </c>
    </row>
    <row r="42" spans="1:10">
      <c r="A42" s="227">
        <v>2006</v>
      </c>
      <c r="B42" s="1096">
        <v>89.670333353840221</v>
      </c>
      <c r="C42" s="1096">
        <v>75.129601389189418</v>
      </c>
      <c r="D42" s="1097" t="s">
        <v>356</v>
      </c>
      <c r="E42" s="1097" t="s">
        <v>356</v>
      </c>
      <c r="F42" s="1096">
        <v>97.425959263391221</v>
      </c>
      <c r="G42" s="1097" t="s">
        <v>356</v>
      </c>
      <c r="H42" s="1097" t="s">
        <v>356</v>
      </c>
      <c r="I42" s="1096">
        <v>88.967144491247396</v>
      </c>
      <c r="J42" s="1096">
        <v>91.678545517200575</v>
      </c>
    </row>
    <row r="43" spans="1:10">
      <c r="A43" s="227">
        <v>2008</v>
      </c>
      <c r="B43" s="1098">
        <v>100</v>
      </c>
      <c r="C43" s="1098">
        <v>100</v>
      </c>
      <c r="D43" s="1098">
        <v>100</v>
      </c>
      <c r="E43" s="1098">
        <v>100</v>
      </c>
      <c r="F43" s="1098">
        <v>100</v>
      </c>
      <c r="G43" s="1098">
        <v>100</v>
      </c>
      <c r="H43" s="1098">
        <v>100</v>
      </c>
      <c r="I43" s="1098">
        <v>100</v>
      </c>
      <c r="J43" s="1098">
        <v>100</v>
      </c>
    </row>
    <row r="44" spans="1:10">
      <c r="A44" s="227">
        <v>2010</v>
      </c>
      <c r="B44" s="1096">
        <v>88.03595882460823</v>
      </c>
      <c r="C44" s="1096">
        <v>72.125652863814494</v>
      </c>
      <c r="D44" s="1096">
        <v>106.83285247321245</v>
      </c>
      <c r="E44" s="1096">
        <v>157.00234484770777</v>
      </c>
      <c r="F44" s="1096">
        <v>117.40086312946893</v>
      </c>
      <c r="G44" s="1096">
        <v>112.38505645575749</v>
      </c>
      <c r="H44" s="1096">
        <v>92.723733820333678</v>
      </c>
      <c r="I44" s="1096">
        <v>84.160275092258217</v>
      </c>
      <c r="J44" s="1096">
        <v>76.494674367975563</v>
      </c>
    </row>
    <row r="45" spans="1:10">
      <c r="A45" s="227">
        <v>2012</v>
      </c>
      <c r="B45" s="1096">
        <v>104.11854045831753</v>
      </c>
      <c r="C45" s="1096">
        <v>64.279838464860404</v>
      </c>
      <c r="D45" s="1096">
        <v>127.39778617756359</v>
      </c>
      <c r="E45" s="1096">
        <v>64.226368761950795</v>
      </c>
      <c r="F45" s="1096">
        <v>131.46143976711232</v>
      </c>
      <c r="G45" s="1096">
        <v>97.635905186551653</v>
      </c>
      <c r="H45" s="1096">
        <v>162.79478387547138</v>
      </c>
      <c r="I45" s="1096">
        <v>110.08167313755078</v>
      </c>
      <c r="J45" s="1096">
        <v>95.623740117055306</v>
      </c>
    </row>
    <row r="46" spans="1:10">
      <c r="A46" s="227">
        <v>2014</v>
      </c>
      <c r="B46" s="1096">
        <v>109.56716150568575</v>
      </c>
      <c r="C46" s="1096">
        <v>62.347642639439293</v>
      </c>
      <c r="D46" s="1096">
        <v>136.18881215900601</v>
      </c>
      <c r="E46" s="1096">
        <v>14.618328729010493</v>
      </c>
      <c r="F46" s="1096">
        <v>169.37792792333636</v>
      </c>
      <c r="G46" s="1096">
        <v>74.097616431973861</v>
      </c>
      <c r="H46" s="1096">
        <v>113.41752119100839</v>
      </c>
      <c r="I46" s="1096">
        <v>97.006328953678036</v>
      </c>
      <c r="J46" s="1096">
        <v>101.0800002542058</v>
      </c>
    </row>
    <row r="47" spans="1:10">
      <c r="A47" s="227">
        <v>2016</v>
      </c>
      <c r="B47" s="1096">
        <v>120.96970999079861</v>
      </c>
      <c r="C47" s="1096">
        <v>55.885852789050375</v>
      </c>
      <c r="D47" s="1096">
        <v>148.17892750232735</v>
      </c>
      <c r="E47" s="1096">
        <v>41.099696408674433</v>
      </c>
      <c r="F47" s="1096">
        <v>177.47802892153538</v>
      </c>
      <c r="G47" s="1096">
        <v>89.553197464781334</v>
      </c>
      <c r="H47" s="1096">
        <v>125.4445697091959</v>
      </c>
      <c r="I47" s="1096">
        <v>106.68778652128901</v>
      </c>
      <c r="J47" s="1096">
        <v>104.59822068124041</v>
      </c>
    </row>
    <row r="48" spans="1:10" ht="13">
      <c r="A48" s="208"/>
      <c r="B48" s="1099"/>
      <c r="C48" s="1099"/>
      <c r="D48" s="1100"/>
      <c r="E48" s="1101"/>
      <c r="F48" s="84"/>
      <c r="G48" s="84"/>
      <c r="H48" s="84"/>
      <c r="I48" s="84"/>
      <c r="J48" s="84"/>
    </row>
    <row r="49" spans="1:10" ht="13">
      <c r="A49" s="78"/>
      <c r="B49" s="1299" t="s">
        <v>438</v>
      </c>
      <c r="C49" s="1299"/>
      <c r="D49" s="1299"/>
      <c r="E49" s="1299"/>
      <c r="F49" s="1299"/>
      <c r="G49" s="1299"/>
      <c r="H49" s="1299"/>
      <c r="I49" s="1299"/>
      <c r="J49" s="1299"/>
    </row>
    <row r="50" spans="1:10" ht="13">
      <c r="A50" s="210"/>
      <c r="B50" s="1102"/>
      <c r="C50" s="1103"/>
      <c r="D50" s="1103"/>
      <c r="E50" s="1103"/>
      <c r="F50" s="84"/>
      <c r="G50" s="84"/>
      <c r="H50" s="84"/>
      <c r="I50" s="84"/>
      <c r="J50" s="84"/>
    </row>
    <row r="51" spans="1:10">
      <c r="A51" s="227">
        <v>1995</v>
      </c>
      <c r="B51" s="1096">
        <v>89.808000396065225</v>
      </c>
      <c r="C51" s="1096">
        <v>59.891408955841008</v>
      </c>
      <c r="D51" s="1097" t="s">
        <v>356</v>
      </c>
      <c r="E51" s="1097" t="s">
        <v>356</v>
      </c>
      <c r="F51" s="1096">
        <v>54.32780368918575</v>
      </c>
      <c r="G51" s="1097" t="s">
        <v>356</v>
      </c>
      <c r="H51" s="1097" t="s">
        <v>356</v>
      </c>
      <c r="I51" s="1096">
        <v>195.52663094588257</v>
      </c>
      <c r="J51" s="1096">
        <v>79.075987691461108</v>
      </c>
    </row>
    <row r="52" spans="1:10">
      <c r="A52" s="227">
        <v>2000</v>
      </c>
      <c r="B52" s="1096">
        <v>93.866989716075878</v>
      </c>
      <c r="C52" s="1096">
        <v>78.775893286328724</v>
      </c>
      <c r="D52" s="1097" t="s">
        <v>356</v>
      </c>
      <c r="E52" s="1097" t="s">
        <v>356</v>
      </c>
      <c r="F52" s="1096">
        <v>94.711786629945166</v>
      </c>
      <c r="G52" s="1097" t="s">
        <v>356</v>
      </c>
      <c r="H52" s="1097" t="s">
        <v>356</v>
      </c>
      <c r="I52" s="1096">
        <v>142.05737218462022</v>
      </c>
      <c r="J52" s="1096">
        <v>92.93925908304162</v>
      </c>
    </row>
    <row r="53" spans="1:10">
      <c r="A53" s="227">
        <v>2002</v>
      </c>
      <c r="B53" s="1096">
        <v>88.85830372523823</v>
      </c>
      <c r="C53" s="1096">
        <v>54.224005432876673</v>
      </c>
      <c r="D53" s="1097" t="s">
        <v>356</v>
      </c>
      <c r="E53" s="1097" t="s">
        <v>356</v>
      </c>
      <c r="F53" s="1096">
        <v>80.67344852197688</v>
      </c>
      <c r="G53" s="1097" t="s">
        <v>356</v>
      </c>
      <c r="H53" s="1097" t="s">
        <v>356</v>
      </c>
      <c r="I53" s="1096">
        <v>80.308294279510591</v>
      </c>
      <c r="J53" s="1096">
        <v>75.369750128409294</v>
      </c>
    </row>
    <row r="54" spans="1:10">
      <c r="A54" s="227">
        <v>2004</v>
      </c>
      <c r="B54" s="1096">
        <v>94.326750613653104</v>
      </c>
      <c r="C54" s="1096">
        <v>91.734986131460062</v>
      </c>
      <c r="D54" s="1097" t="s">
        <v>356</v>
      </c>
      <c r="E54" s="1097" t="s">
        <v>356</v>
      </c>
      <c r="F54" s="1096">
        <v>93.477931961046394</v>
      </c>
      <c r="G54" s="1097" t="s">
        <v>356</v>
      </c>
      <c r="H54" s="1097" t="s">
        <v>356</v>
      </c>
      <c r="I54" s="1096">
        <v>86.905947575397121</v>
      </c>
      <c r="J54" s="1096">
        <v>84.683984378253555</v>
      </c>
    </row>
    <row r="55" spans="1:10">
      <c r="A55" s="227">
        <v>2006</v>
      </c>
      <c r="B55" s="1096">
        <v>92.256319019442586</v>
      </c>
      <c r="C55" s="1096">
        <v>56.054907843387035</v>
      </c>
      <c r="D55" s="1097" t="s">
        <v>356</v>
      </c>
      <c r="E55" s="1097" t="s">
        <v>356</v>
      </c>
      <c r="F55" s="1096">
        <v>89.212169891019926</v>
      </c>
      <c r="G55" s="1097" t="s">
        <v>356</v>
      </c>
      <c r="H55" s="1097" t="s">
        <v>356</v>
      </c>
      <c r="I55" s="1096">
        <v>85.821619024780034</v>
      </c>
      <c r="J55" s="1096">
        <v>90.560882378484621</v>
      </c>
    </row>
    <row r="56" spans="1:10">
      <c r="A56" s="227">
        <v>2008</v>
      </c>
      <c r="B56" s="1098">
        <v>100</v>
      </c>
      <c r="C56" s="1098">
        <v>100</v>
      </c>
      <c r="D56" s="1098">
        <v>100</v>
      </c>
      <c r="E56" s="1098">
        <v>100</v>
      </c>
      <c r="F56" s="1098">
        <v>100</v>
      </c>
      <c r="G56" s="1098">
        <v>100</v>
      </c>
      <c r="H56" s="1098">
        <v>100</v>
      </c>
      <c r="I56" s="1098">
        <v>100</v>
      </c>
      <c r="J56" s="1098">
        <v>100</v>
      </c>
    </row>
    <row r="57" spans="1:10">
      <c r="A57" s="227">
        <v>2010</v>
      </c>
      <c r="B57" s="1096">
        <v>99.201900899005068</v>
      </c>
      <c r="C57" s="1096">
        <v>128.68147014984356</v>
      </c>
      <c r="D57" s="1096">
        <v>100.65180488589701</v>
      </c>
      <c r="E57" s="1096">
        <v>78.151190603137522</v>
      </c>
      <c r="F57" s="1096">
        <v>97.143970085776829</v>
      </c>
      <c r="G57" s="1096">
        <v>114.71732003952111</v>
      </c>
      <c r="H57" s="1096">
        <v>100.76977960391615</v>
      </c>
      <c r="I57" s="1096">
        <v>168.30602237231892</v>
      </c>
      <c r="J57" s="1096">
        <v>98.191579079735106</v>
      </c>
    </row>
    <row r="58" spans="1:10">
      <c r="A58" s="227">
        <v>2012</v>
      </c>
      <c r="B58" s="1096">
        <v>96.536835733299043</v>
      </c>
      <c r="C58" s="1096">
        <v>71.388509612140041</v>
      </c>
      <c r="D58" s="1096">
        <v>98.484960436169871</v>
      </c>
      <c r="E58" s="1096">
        <v>105.16279893813318</v>
      </c>
      <c r="F58" s="1096">
        <v>88.241944905551705</v>
      </c>
      <c r="G58" s="1096">
        <v>126.59944088576549</v>
      </c>
      <c r="H58" s="1096">
        <v>101.63629587773882</v>
      </c>
      <c r="I58" s="1096">
        <v>130.71249803596078</v>
      </c>
      <c r="J58" s="1096">
        <v>106.45668349373689</v>
      </c>
    </row>
    <row r="59" spans="1:10">
      <c r="A59" s="227">
        <v>2014</v>
      </c>
      <c r="B59" s="1096">
        <v>103.38961526936205</v>
      </c>
      <c r="C59" s="1096">
        <v>82.135033585769278</v>
      </c>
      <c r="D59" s="1096">
        <v>105.82252263874344</v>
      </c>
      <c r="E59" s="1096">
        <v>58.464700367820669</v>
      </c>
      <c r="F59" s="1096">
        <v>99.294753860598945</v>
      </c>
      <c r="G59" s="1096">
        <v>127.67639380513627</v>
      </c>
      <c r="H59" s="1096">
        <v>75.934030692281524</v>
      </c>
      <c r="I59" s="1096">
        <v>104.86614994379883</v>
      </c>
      <c r="J59" s="1096">
        <v>107.50632716195273</v>
      </c>
    </row>
    <row r="60" spans="1:10">
      <c r="A60" s="227">
        <v>2016</v>
      </c>
      <c r="B60" s="1096">
        <v>108.59316295632718</v>
      </c>
      <c r="C60" s="1096">
        <v>81.770422751318321</v>
      </c>
      <c r="D60" s="1096">
        <v>112.55780235694017</v>
      </c>
      <c r="E60" s="1096">
        <v>56.646806577596656</v>
      </c>
      <c r="F60" s="1096">
        <v>105.94735652567088</v>
      </c>
      <c r="G60" s="1096">
        <v>140.01499371180739</v>
      </c>
      <c r="H60" s="1096">
        <v>109.38351222152211</v>
      </c>
      <c r="I60" s="1096">
        <v>103.0228901165261</v>
      </c>
      <c r="J60" s="1096">
        <v>122.94817611156834</v>
      </c>
    </row>
    <row r="61" spans="1:10" ht="13">
      <c r="A61" s="208"/>
      <c r="B61" s="1099"/>
      <c r="C61" s="1099"/>
      <c r="D61" s="1100"/>
      <c r="E61" s="1101"/>
      <c r="F61" s="84"/>
      <c r="G61" s="84"/>
      <c r="H61" s="84"/>
      <c r="I61" s="84"/>
      <c r="J61" s="84"/>
    </row>
    <row r="62" spans="1:10" ht="13">
      <c r="A62" s="78"/>
      <c r="B62" s="1299" t="s">
        <v>439</v>
      </c>
      <c r="C62" s="1299"/>
      <c r="D62" s="1299"/>
      <c r="E62" s="1299"/>
      <c r="F62" s="1299"/>
      <c r="G62" s="1299"/>
      <c r="H62" s="1299"/>
      <c r="I62" s="1299"/>
      <c r="J62" s="1299"/>
    </row>
    <row r="63" spans="1:10" ht="13">
      <c r="A63" s="210"/>
      <c r="B63" s="1102"/>
      <c r="C63" s="1103"/>
      <c r="D63" s="1103"/>
      <c r="E63" s="1103"/>
      <c r="F63" s="84"/>
      <c r="G63" s="84"/>
      <c r="H63" s="84"/>
      <c r="I63" s="84"/>
      <c r="J63" s="84"/>
    </row>
    <row r="64" spans="1:10">
      <c r="A64" s="227">
        <v>1995</v>
      </c>
      <c r="B64" s="1096">
        <v>83.534695756888539</v>
      </c>
      <c r="C64" s="1096">
        <v>560.73569356502696</v>
      </c>
      <c r="D64" s="1097" t="s">
        <v>356</v>
      </c>
      <c r="E64" s="1097" t="s">
        <v>356</v>
      </c>
      <c r="F64" s="1096">
        <v>83.643699123832178</v>
      </c>
      <c r="G64" s="1097" t="s">
        <v>356</v>
      </c>
      <c r="H64" s="1097" t="s">
        <v>356</v>
      </c>
      <c r="I64" s="1096">
        <v>85.93221433509315</v>
      </c>
      <c r="J64" s="1096">
        <v>73.875768160548176</v>
      </c>
    </row>
    <row r="65" spans="1:10">
      <c r="A65" s="227">
        <v>2000</v>
      </c>
      <c r="B65" s="1096">
        <v>85.648871565949037</v>
      </c>
      <c r="C65" s="1096">
        <v>509.49250265576705</v>
      </c>
      <c r="D65" s="1097" t="s">
        <v>356</v>
      </c>
      <c r="E65" s="1097" t="s">
        <v>356</v>
      </c>
      <c r="F65" s="1096">
        <v>92.069776424876892</v>
      </c>
      <c r="G65" s="1097" t="s">
        <v>356</v>
      </c>
      <c r="H65" s="1097" t="s">
        <v>356</v>
      </c>
      <c r="I65" s="1096">
        <v>94.61718489003367</v>
      </c>
      <c r="J65" s="1096">
        <v>84.428941798862184</v>
      </c>
    </row>
    <row r="66" spans="1:10">
      <c r="A66" s="227">
        <v>2002</v>
      </c>
      <c r="B66" s="1096">
        <v>91.912885437907832</v>
      </c>
      <c r="C66" s="1096">
        <v>464.78698820230198</v>
      </c>
      <c r="D66" s="1097" t="s">
        <v>356</v>
      </c>
      <c r="E66" s="1097" t="s">
        <v>356</v>
      </c>
      <c r="F66" s="1096">
        <v>97.635490201526508</v>
      </c>
      <c r="G66" s="1097" t="s">
        <v>356</v>
      </c>
      <c r="H66" s="1097" t="s">
        <v>356</v>
      </c>
      <c r="I66" s="1096">
        <v>94.924628091889488</v>
      </c>
      <c r="J66" s="1096">
        <v>90.291821351253347</v>
      </c>
    </row>
    <row r="67" spans="1:10">
      <c r="A67" s="227">
        <v>2004</v>
      </c>
      <c r="B67" s="1096">
        <v>98.239118248302006</v>
      </c>
      <c r="C67" s="1096">
        <v>600.56749698800593</v>
      </c>
      <c r="D67" s="1097" t="s">
        <v>356</v>
      </c>
      <c r="E67" s="1097" t="s">
        <v>356</v>
      </c>
      <c r="F67" s="1096">
        <v>105.56061516401299</v>
      </c>
      <c r="G67" s="1097" t="s">
        <v>356</v>
      </c>
      <c r="H67" s="1097" t="s">
        <v>356</v>
      </c>
      <c r="I67" s="1096">
        <v>103.55135992009248</v>
      </c>
      <c r="J67" s="1096">
        <v>95.608304649155215</v>
      </c>
    </row>
    <row r="68" spans="1:10">
      <c r="A68" s="227">
        <v>2006</v>
      </c>
      <c r="B68" s="1096">
        <v>105.67972621267091</v>
      </c>
      <c r="C68" s="1096">
        <v>145.30026080006689</v>
      </c>
      <c r="D68" s="1097" t="s">
        <v>356</v>
      </c>
      <c r="E68" s="1097" t="s">
        <v>356</v>
      </c>
      <c r="F68" s="1096">
        <v>126.53023643870502</v>
      </c>
      <c r="G68" s="1097" t="s">
        <v>356</v>
      </c>
      <c r="H68" s="1097" t="s">
        <v>356</v>
      </c>
      <c r="I68" s="1096">
        <v>90.684351313663143</v>
      </c>
      <c r="J68" s="1096">
        <v>98.02467002404579</v>
      </c>
    </row>
    <row r="69" spans="1:10">
      <c r="A69" s="227">
        <v>2008</v>
      </c>
      <c r="B69" s="1098">
        <v>100</v>
      </c>
      <c r="C69" s="1098">
        <v>100</v>
      </c>
      <c r="D69" s="1098">
        <v>100</v>
      </c>
      <c r="E69" s="1098">
        <v>100</v>
      </c>
      <c r="F69" s="1098">
        <v>100</v>
      </c>
      <c r="G69" s="1098">
        <v>100</v>
      </c>
      <c r="H69" s="1098">
        <v>100</v>
      </c>
      <c r="I69" s="1098">
        <v>100</v>
      </c>
      <c r="J69" s="1098">
        <v>100</v>
      </c>
    </row>
    <row r="70" spans="1:10">
      <c r="A70" s="227">
        <v>2010</v>
      </c>
      <c r="B70" s="1096">
        <v>91.887176688879677</v>
      </c>
      <c r="C70" s="1096">
        <v>131.0610685372711</v>
      </c>
      <c r="D70" s="1096">
        <v>94.05613281181185</v>
      </c>
      <c r="E70" s="1096">
        <v>117.99116627190655</v>
      </c>
      <c r="F70" s="1096">
        <v>95.569793504112624</v>
      </c>
      <c r="G70" s="1096">
        <v>112.88665577118906</v>
      </c>
      <c r="H70" s="1096">
        <v>90.756184320583841</v>
      </c>
      <c r="I70" s="1096">
        <v>100.01249084717865</v>
      </c>
      <c r="J70" s="1096">
        <v>102.297987785348</v>
      </c>
    </row>
    <row r="71" spans="1:10">
      <c r="A71" s="227">
        <v>2012</v>
      </c>
      <c r="B71" s="1096">
        <v>96.445615061367434</v>
      </c>
      <c r="C71" s="1096">
        <v>247.32505002940633</v>
      </c>
      <c r="D71" s="1096">
        <v>104.1387356400293</v>
      </c>
      <c r="E71" s="1096">
        <v>111.19663524007444</v>
      </c>
      <c r="F71" s="1096">
        <v>104.73228531371501</v>
      </c>
      <c r="G71" s="1096">
        <v>121.28378218793796</v>
      </c>
      <c r="H71" s="1096">
        <v>68.368333011627655</v>
      </c>
      <c r="I71" s="1096">
        <v>88.389484044957939</v>
      </c>
      <c r="J71" s="1096">
        <v>85.754848004916383</v>
      </c>
    </row>
    <row r="72" spans="1:10">
      <c r="A72" s="227">
        <v>2014</v>
      </c>
      <c r="B72" s="1096">
        <v>101.3045307255297</v>
      </c>
      <c r="C72" s="1096">
        <v>357.23229266029784</v>
      </c>
      <c r="D72" s="1096">
        <v>103.04088996578729</v>
      </c>
      <c r="E72" s="1096">
        <v>14.220722018292708</v>
      </c>
      <c r="F72" s="1096">
        <v>98.699428599884911</v>
      </c>
      <c r="G72" s="1096">
        <v>105.6347490315801</v>
      </c>
      <c r="H72" s="1096">
        <v>75.043721004801853</v>
      </c>
      <c r="I72" s="1096">
        <v>82.891979106158715</v>
      </c>
      <c r="J72" s="1096">
        <v>115.9117207588932</v>
      </c>
    </row>
    <row r="73" spans="1:10">
      <c r="A73" s="227">
        <v>2016</v>
      </c>
      <c r="B73" s="1096">
        <v>105.6224887717804</v>
      </c>
      <c r="C73" s="1096">
        <v>862.2411766302198</v>
      </c>
      <c r="D73" s="1096">
        <v>112.30040113061285</v>
      </c>
      <c r="E73" s="1096">
        <v>63.147274331438382</v>
      </c>
      <c r="F73" s="1096">
        <v>99.297700208221073</v>
      </c>
      <c r="G73" s="1096">
        <v>120.96425704225237</v>
      </c>
      <c r="H73" s="1096">
        <v>96.624677089094206</v>
      </c>
      <c r="I73" s="1096">
        <v>69.406125639097382</v>
      </c>
      <c r="J73" s="1096">
        <v>122.41389119417035</v>
      </c>
    </row>
    <row r="74" spans="1:10" ht="13">
      <c r="A74" s="208"/>
      <c r="B74" s="1099"/>
      <c r="C74" s="1099"/>
      <c r="D74" s="1100"/>
      <c r="E74" s="1101"/>
      <c r="F74" s="84"/>
      <c r="G74" s="84"/>
      <c r="H74" s="84"/>
      <c r="I74" s="84"/>
      <c r="J74" s="84"/>
    </row>
    <row r="75" spans="1:10" ht="13">
      <c r="A75" s="78"/>
      <c r="B75" s="1299" t="s">
        <v>440</v>
      </c>
      <c r="C75" s="1299"/>
      <c r="D75" s="1299"/>
      <c r="E75" s="1299"/>
      <c r="F75" s="1299"/>
      <c r="G75" s="1299"/>
      <c r="H75" s="1299"/>
      <c r="I75" s="1299"/>
      <c r="J75" s="1299"/>
    </row>
    <row r="76" spans="1:10" ht="13">
      <c r="A76" s="210"/>
      <c r="B76" s="1102"/>
      <c r="C76" s="1103"/>
      <c r="D76" s="1103"/>
      <c r="E76" s="1103"/>
      <c r="F76" s="84"/>
      <c r="G76" s="84"/>
      <c r="H76" s="84"/>
      <c r="I76" s="84"/>
      <c r="J76" s="84"/>
    </row>
    <row r="77" spans="1:10">
      <c r="A77" s="227">
        <v>1995</v>
      </c>
      <c r="B77" s="1097" t="s">
        <v>358</v>
      </c>
      <c r="C77" s="1097" t="s">
        <v>358</v>
      </c>
      <c r="D77" s="1097" t="s">
        <v>358</v>
      </c>
      <c r="E77" s="1097" t="s">
        <v>358</v>
      </c>
      <c r="F77" s="1097" t="s">
        <v>358</v>
      </c>
      <c r="G77" s="1097" t="s">
        <v>358</v>
      </c>
      <c r="H77" s="1097" t="s">
        <v>358</v>
      </c>
      <c r="I77" s="1097" t="s">
        <v>358</v>
      </c>
      <c r="J77" s="1097" t="s">
        <v>358</v>
      </c>
    </row>
    <row r="78" spans="1:10">
      <c r="A78" s="227">
        <v>2000</v>
      </c>
      <c r="B78" s="1097" t="s">
        <v>358</v>
      </c>
      <c r="C78" s="1097" t="s">
        <v>358</v>
      </c>
      <c r="D78" s="1097" t="s">
        <v>358</v>
      </c>
      <c r="E78" s="1097" t="s">
        <v>358</v>
      </c>
      <c r="F78" s="1097" t="s">
        <v>358</v>
      </c>
      <c r="G78" s="1097" t="s">
        <v>358</v>
      </c>
      <c r="H78" s="1097" t="s">
        <v>358</v>
      </c>
      <c r="I78" s="1097" t="s">
        <v>358</v>
      </c>
      <c r="J78" s="1097" t="s">
        <v>358</v>
      </c>
    </row>
    <row r="79" spans="1:10">
      <c r="A79" s="227">
        <v>2002</v>
      </c>
      <c r="B79" s="1097" t="s">
        <v>358</v>
      </c>
      <c r="C79" s="1097" t="s">
        <v>358</v>
      </c>
      <c r="D79" s="1097" t="s">
        <v>358</v>
      </c>
      <c r="E79" s="1097" t="s">
        <v>358</v>
      </c>
      <c r="F79" s="1097" t="s">
        <v>358</v>
      </c>
      <c r="G79" s="1097" t="s">
        <v>358</v>
      </c>
      <c r="H79" s="1097" t="s">
        <v>358</v>
      </c>
      <c r="I79" s="1097" t="s">
        <v>358</v>
      </c>
      <c r="J79" s="1097" t="s">
        <v>358</v>
      </c>
    </row>
    <row r="80" spans="1:10">
      <c r="A80" s="227">
        <v>2004</v>
      </c>
      <c r="B80" s="1096">
        <v>95.045330894394098</v>
      </c>
      <c r="C80" s="1096">
        <v>95.393462235173658</v>
      </c>
      <c r="D80" s="1097" t="s">
        <v>356</v>
      </c>
      <c r="E80" s="1097" t="s">
        <v>356</v>
      </c>
      <c r="F80" s="1096">
        <v>124.98490656382705</v>
      </c>
      <c r="G80" s="1097" t="s">
        <v>356</v>
      </c>
      <c r="H80" s="1097" t="s">
        <v>356</v>
      </c>
      <c r="I80" s="1096">
        <v>113.12113194792204</v>
      </c>
      <c r="J80" s="1096">
        <v>99.187291827014718</v>
      </c>
    </row>
    <row r="81" spans="1:10">
      <c r="A81" s="227">
        <v>2006</v>
      </c>
      <c r="B81" s="1096">
        <v>92.402125118307097</v>
      </c>
      <c r="C81" s="1096">
        <v>78.019370540771803</v>
      </c>
      <c r="D81" s="1097" t="s">
        <v>356</v>
      </c>
      <c r="E81" s="1097" t="s">
        <v>356</v>
      </c>
      <c r="F81" s="1096">
        <v>114.38583357116417</v>
      </c>
      <c r="G81" s="1097" t="s">
        <v>356</v>
      </c>
      <c r="H81" s="1097" t="s">
        <v>356</v>
      </c>
      <c r="I81" s="1096">
        <v>109.63227719114852</v>
      </c>
      <c r="J81" s="1096">
        <v>97.652866109263229</v>
      </c>
    </row>
    <row r="82" spans="1:10">
      <c r="A82" s="227">
        <v>2008</v>
      </c>
      <c r="B82" s="1098">
        <v>100</v>
      </c>
      <c r="C82" s="1098">
        <v>100</v>
      </c>
      <c r="D82" s="1098">
        <v>100</v>
      </c>
      <c r="E82" s="1098">
        <v>100</v>
      </c>
      <c r="F82" s="1098">
        <v>100</v>
      </c>
      <c r="G82" s="1098">
        <v>100</v>
      </c>
      <c r="H82" s="1098">
        <v>100</v>
      </c>
      <c r="I82" s="1098">
        <v>100</v>
      </c>
      <c r="J82" s="1098">
        <v>100</v>
      </c>
    </row>
    <row r="83" spans="1:10">
      <c r="A83" s="227">
        <v>2010</v>
      </c>
      <c r="B83" s="1096">
        <v>88.521109393411095</v>
      </c>
      <c r="C83" s="1096">
        <v>75.819339362778052</v>
      </c>
      <c r="D83" s="1096">
        <v>82.544603176618097</v>
      </c>
      <c r="E83" s="1096">
        <v>68.032326640019349</v>
      </c>
      <c r="F83" s="1096">
        <v>78.041620482845147</v>
      </c>
      <c r="G83" s="1096">
        <v>82.654565531966938</v>
      </c>
      <c r="H83" s="1096">
        <v>91.518771062231608</v>
      </c>
      <c r="I83" s="1096">
        <v>87.62644954085404</v>
      </c>
      <c r="J83" s="1096">
        <v>94.955996931880932</v>
      </c>
    </row>
    <row r="84" spans="1:10">
      <c r="A84" s="227">
        <v>2012</v>
      </c>
      <c r="B84" s="1096">
        <v>94.917492350581384</v>
      </c>
      <c r="C84" s="1096">
        <v>56.909826917946582</v>
      </c>
      <c r="D84" s="1096">
        <v>87.069193124509212</v>
      </c>
      <c r="E84" s="1096">
        <v>19.631967732142151</v>
      </c>
      <c r="F84" s="1096">
        <v>91.875576608474162</v>
      </c>
      <c r="G84" s="1096">
        <v>96.442859296588381</v>
      </c>
      <c r="H84" s="1096">
        <v>89.986898405821833</v>
      </c>
      <c r="I84" s="1096">
        <v>96.316844420005111</v>
      </c>
      <c r="J84" s="1096">
        <v>100.24052910680319</v>
      </c>
    </row>
    <row r="85" spans="1:10">
      <c r="A85" s="227">
        <v>2014</v>
      </c>
      <c r="B85" s="1096">
        <v>97.105330272216804</v>
      </c>
      <c r="C85" s="1096">
        <v>47.07231454145532</v>
      </c>
      <c r="D85" s="1096">
        <v>89.269056551970024</v>
      </c>
      <c r="E85" s="1096">
        <v>14.098988849422408</v>
      </c>
      <c r="F85" s="1096">
        <v>61.692845475035973</v>
      </c>
      <c r="G85" s="1096">
        <v>42.734147490154612</v>
      </c>
      <c r="H85" s="1096">
        <v>83.591920965179384</v>
      </c>
      <c r="I85" s="1096">
        <v>93.281106609680393</v>
      </c>
      <c r="J85" s="1096">
        <v>112.4973364698287</v>
      </c>
    </row>
    <row r="86" spans="1:10">
      <c r="A86" s="227">
        <v>2016</v>
      </c>
      <c r="B86" s="1096">
        <v>91.271898268353127</v>
      </c>
      <c r="C86" s="1096">
        <v>205.6990742971104</v>
      </c>
      <c r="D86" s="1096">
        <v>82.209222696792366</v>
      </c>
      <c r="E86" s="1096">
        <v>20.159461592207009</v>
      </c>
      <c r="F86" s="1096">
        <v>36.033783434470877</v>
      </c>
      <c r="G86" s="1096">
        <v>36.087052207585536</v>
      </c>
      <c r="H86" s="1096">
        <v>100.21985710383557</v>
      </c>
      <c r="I86" s="1096">
        <v>65.94943621421649</v>
      </c>
      <c r="J86" s="1096">
        <v>117.48128201893438</v>
      </c>
    </row>
    <row r="87" spans="1:10" ht="13">
      <c r="A87" s="208"/>
      <c r="B87" s="1099"/>
      <c r="C87" s="1099"/>
      <c r="D87" s="1100"/>
      <c r="E87" s="1101"/>
      <c r="F87" s="84"/>
      <c r="G87" s="84"/>
      <c r="H87" s="84"/>
      <c r="I87" s="84"/>
      <c r="J87" s="84"/>
    </row>
    <row r="88" spans="1:10" ht="13">
      <c r="A88" s="78"/>
      <c r="B88" s="1299" t="s">
        <v>441</v>
      </c>
      <c r="C88" s="1299"/>
      <c r="D88" s="1299"/>
      <c r="E88" s="1299"/>
      <c r="F88" s="1299"/>
      <c r="G88" s="1299"/>
      <c r="H88" s="1299"/>
      <c r="I88" s="1299"/>
      <c r="J88" s="1299"/>
    </row>
    <row r="89" spans="1:10" ht="13">
      <c r="A89" s="210"/>
      <c r="B89" s="1102"/>
      <c r="C89" s="1103"/>
      <c r="D89" s="1103"/>
      <c r="E89" s="1103"/>
      <c r="F89" s="84"/>
      <c r="G89" s="84"/>
      <c r="H89" s="84"/>
      <c r="I89" s="84"/>
      <c r="J89" s="84"/>
    </row>
    <row r="90" spans="1:10">
      <c r="A90" s="227">
        <v>1995</v>
      </c>
      <c r="B90" s="1096">
        <v>89.205657768697733</v>
      </c>
      <c r="C90" s="1096">
        <v>69.642111597253447</v>
      </c>
      <c r="D90" s="1097" t="s">
        <v>356</v>
      </c>
      <c r="E90" s="1097" t="s">
        <v>356</v>
      </c>
      <c r="F90" s="1096">
        <v>80.495895175559724</v>
      </c>
      <c r="G90" s="1097" t="s">
        <v>356</v>
      </c>
      <c r="H90" s="1097" t="s">
        <v>356</v>
      </c>
      <c r="I90" s="1096">
        <v>108.52830393234316</v>
      </c>
      <c r="J90" s="1096">
        <v>85.847420294822712</v>
      </c>
    </row>
    <row r="91" spans="1:10">
      <c r="A91" s="227">
        <v>2000</v>
      </c>
      <c r="B91" s="1096">
        <v>96.231288847254248</v>
      </c>
      <c r="C91" s="1096">
        <v>81.523907824912342</v>
      </c>
      <c r="D91" s="1097" t="s">
        <v>356</v>
      </c>
      <c r="E91" s="1097" t="s">
        <v>356</v>
      </c>
      <c r="F91" s="1096">
        <v>86.585974312949816</v>
      </c>
      <c r="G91" s="1097" t="s">
        <v>356</v>
      </c>
      <c r="H91" s="1097" t="s">
        <v>356</v>
      </c>
      <c r="I91" s="1096">
        <v>114.78084824878714</v>
      </c>
      <c r="J91" s="1096">
        <v>90.287928116295092</v>
      </c>
    </row>
    <row r="92" spans="1:10">
      <c r="A92" s="227">
        <v>2002</v>
      </c>
      <c r="B92" s="1096">
        <v>97.74514062262854</v>
      </c>
      <c r="C92" s="1096">
        <v>89.115752970861834</v>
      </c>
      <c r="D92" s="1097" t="s">
        <v>356</v>
      </c>
      <c r="E92" s="1097" t="s">
        <v>356</v>
      </c>
      <c r="F92" s="1096">
        <v>86.503458446891798</v>
      </c>
      <c r="G92" s="1097" t="s">
        <v>356</v>
      </c>
      <c r="H92" s="1097" t="s">
        <v>356</v>
      </c>
      <c r="I92" s="1096">
        <v>106.58285014302817</v>
      </c>
      <c r="J92" s="1096">
        <v>94.809244398958555</v>
      </c>
    </row>
    <row r="93" spans="1:10">
      <c r="A93" s="227">
        <v>2004</v>
      </c>
      <c r="B93" s="1096">
        <v>95.391841712729203</v>
      </c>
      <c r="C93" s="1096">
        <v>109.86119693644594</v>
      </c>
      <c r="D93" s="1097" t="s">
        <v>356</v>
      </c>
      <c r="E93" s="1097" t="s">
        <v>356</v>
      </c>
      <c r="F93" s="1096">
        <v>84.400572463462126</v>
      </c>
      <c r="G93" s="1097" t="s">
        <v>356</v>
      </c>
      <c r="H93" s="1097" t="s">
        <v>356</v>
      </c>
      <c r="I93" s="1096">
        <v>103.44294647211704</v>
      </c>
      <c r="J93" s="1096">
        <v>95.570324344036322</v>
      </c>
    </row>
    <row r="94" spans="1:10">
      <c r="A94" s="227">
        <v>2006</v>
      </c>
      <c r="B94" s="1096">
        <v>97.748580344552977</v>
      </c>
      <c r="C94" s="1096">
        <v>68.201566562970669</v>
      </c>
      <c r="D94" s="1097" t="s">
        <v>356</v>
      </c>
      <c r="E94" s="1097" t="s">
        <v>356</v>
      </c>
      <c r="F94" s="1096">
        <v>91.75548927326777</v>
      </c>
      <c r="G94" s="1097" t="s">
        <v>356</v>
      </c>
      <c r="H94" s="1097" t="s">
        <v>356</v>
      </c>
      <c r="I94" s="1096">
        <v>85.20344825249083</v>
      </c>
      <c r="J94" s="1096">
        <v>92.372280562342567</v>
      </c>
    </row>
    <row r="95" spans="1:10">
      <c r="A95" s="227">
        <v>2008</v>
      </c>
      <c r="B95" s="1098">
        <v>100</v>
      </c>
      <c r="C95" s="1098">
        <v>100</v>
      </c>
      <c r="D95" s="1098">
        <v>100</v>
      </c>
      <c r="E95" s="1098">
        <v>100</v>
      </c>
      <c r="F95" s="1098">
        <v>100</v>
      </c>
      <c r="G95" s="1098">
        <v>100</v>
      </c>
      <c r="H95" s="1098">
        <v>100</v>
      </c>
      <c r="I95" s="1098">
        <v>100</v>
      </c>
      <c r="J95" s="1098">
        <v>100</v>
      </c>
    </row>
    <row r="96" spans="1:10">
      <c r="A96" s="227">
        <v>2010</v>
      </c>
      <c r="B96" s="1096">
        <v>102.03717727868246</v>
      </c>
      <c r="C96" s="1096">
        <v>74.058301557402444</v>
      </c>
      <c r="D96" s="1096">
        <v>106.94923160106794</v>
      </c>
      <c r="E96" s="1096">
        <v>79.565548773919787</v>
      </c>
      <c r="F96" s="1096">
        <v>95.879344990873605</v>
      </c>
      <c r="G96" s="1096">
        <v>125.20396933374795</v>
      </c>
      <c r="H96" s="1096">
        <v>98.08489222680015</v>
      </c>
      <c r="I96" s="1096">
        <v>97.091248165803208</v>
      </c>
      <c r="J96" s="1096">
        <v>99.951666442316451</v>
      </c>
    </row>
    <row r="97" spans="1:10">
      <c r="A97" s="227">
        <v>2012</v>
      </c>
      <c r="B97" s="1096">
        <v>128.11593617290836</v>
      </c>
      <c r="C97" s="1096">
        <v>65.786448712908012</v>
      </c>
      <c r="D97" s="1096">
        <v>171.88911116277035</v>
      </c>
      <c r="E97" s="1096">
        <v>84.131409917779081</v>
      </c>
      <c r="F97" s="1096">
        <v>109.17458129098874</v>
      </c>
      <c r="G97" s="1096">
        <v>266.93678171809228</v>
      </c>
      <c r="H97" s="1096">
        <v>94.608151564032312</v>
      </c>
      <c r="I97" s="1096">
        <v>109.44351707708535</v>
      </c>
      <c r="J97" s="1096">
        <v>103.3031486177225</v>
      </c>
    </row>
    <row r="98" spans="1:10">
      <c r="A98" s="227">
        <v>2014</v>
      </c>
      <c r="B98" s="1096">
        <v>131.53956149688116</v>
      </c>
      <c r="C98" s="1096">
        <v>67.705539671111495</v>
      </c>
      <c r="D98" s="1096">
        <v>188.17932874627286</v>
      </c>
      <c r="E98" s="1096">
        <v>60.625271946713255</v>
      </c>
      <c r="F98" s="1096">
        <v>109.71889697812591</v>
      </c>
      <c r="G98" s="1096">
        <v>324.49787580751428</v>
      </c>
      <c r="H98" s="1096">
        <v>89.836455482730088</v>
      </c>
      <c r="I98" s="1096">
        <v>98.765279939268396</v>
      </c>
      <c r="J98" s="1096">
        <v>103.10839503180614</v>
      </c>
    </row>
    <row r="99" spans="1:10">
      <c r="A99" s="227">
        <v>2016</v>
      </c>
      <c r="B99" s="1096">
        <v>133.00118811574063</v>
      </c>
      <c r="C99" s="1096">
        <v>95.805176155455726</v>
      </c>
      <c r="D99" s="1096">
        <v>191.14890649534101</v>
      </c>
      <c r="E99" s="1096">
        <v>49.513327664135801</v>
      </c>
      <c r="F99" s="1096">
        <v>119.52307325889662</v>
      </c>
      <c r="G99" s="1096">
        <v>322.07817930715692</v>
      </c>
      <c r="H99" s="1096">
        <v>100.1044431718129</v>
      </c>
      <c r="I99" s="1096">
        <v>78.088095575336013</v>
      </c>
      <c r="J99" s="1096">
        <v>103.48093716441504</v>
      </c>
    </row>
    <row r="100" spans="1:10" ht="13">
      <c r="A100" s="208"/>
      <c r="B100" s="1099"/>
      <c r="C100" s="1099"/>
      <c r="D100" s="1100"/>
      <c r="E100" s="1101"/>
      <c r="F100" s="84"/>
      <c r="G100" s="84"/>
      <c r="H100" s="84"/>
      <c r="I100" s="84"/>
      <c r="J100" s="84"/>
    </row>
    <row r="101" spans="1:10" ht="13">
      <c r="A101" s="78"/>
      <c r="B101" s="1299" t="s">
        <v>442</v>
      </c>
      <c r="C101" s="1299"/>
      <c r="D101" s="1299"/>
      <c r="E101" s="1299"/>
      <c r="F101" s="1299"/>
      <c r="G101" s="1299"/>
      <c r="H101" s="1299"/>
      <c r="I101" s="1299"/>
      <c r="J101" s="1299"/>
    </row>
    <row r="102" spans="1:10" ht="13">
      <c r="A102" s="210"/>
      <c r="B102" s="1102"/>
      <c r="C102" s="1103"/>
      <c r="D102" s="1103"/>
      <c r="E102" s="1103"/>
      <c r="F102" s="84"/>
      <c r="G102" s="84"/>
      <c r="H102" s="84"/>
      <c r="I102" s="84"/>
      <c r="J102" s="84"/>
    </row>
    <row r="103" spans="1:10">
      <c r="A103" s="227">
        <v>1995</v>
      </c>
      <c r="B103" s="1096">
        <v>119.64255837750795</v>
      </c>
      <c r="C103" s="1096">
        <v>52.465271884396728</v>
      </c>
      <c r="D103" s="1097" t="s">
        <v>356</v>
      </c>
      <c r="E103" s="1097" t="s">
        <v>356</v>
      </c>
      <c r="F103" s="1096">
        <v>66.08541209459986</v>
      </c>
      <c r="G103" s="1097" t="s">
        <v>356</v>
      </c>
      <c r="H103" s="1097" t="s">
        <v>356</v>
      </c>
      <c r="I103" s="1096">
        <v>176.41869929225052</v>
      </c>
      <c r="J103" s="1096">
        <v>81.747730720515506</v>
      </c>
    </row>
    <row r="104" spans="1:10">
      <c r="A104" s="227">
        <v>2000</v>
      </c>
      <c r="B104" s="1096">
        <v>107.63340478638088</v>
      </c>
      <c r="C104" s="1096">
        <v>58.447536680566095</v>
      </c>
      <c r="D104" s="1097" t="s">
        <v>356</v>
      </c>
      <c r="E104" s="1097" t="s">
        <v>356</v>
      </c>
      <c r="F104" s="1096">
        <v>81.515702830425681</v>
      </c>
      <c r="G104" s="1097" t="s">
        <v>356</v>
      </c>
      <c r="H104" s="1097" t="s">
        <v>356</v>
      </c>
      <c r="I104" s="1096">
        <v>108.23315212625579</v>
      </c>
      <c r="J104" s="1096">
        <v>74.31731694989621</v>
      </c>
    </row>
    <row r="105" spans="1:10">
      <c r="A105" s="227">
        <v>2002</v>
      </c>
      <c r="B105" s="1096">
        <v>110.64495854144513</v>
      </c>
      <c r="C105" s="1096">
        <v>64.061942822074528</v>
      </c>
      <c r="D105" s="1097" t="s">
        <v>356</v>
      </c>
      <c r="E105" s="1097" t="s">
        <v>356</v>
      </c>
      <c r="F105" s="1096">
        <v>84.156001973693748</v>
      </c>
      <c r="G105" s="1097" t="s">
        <v>356</v>
      </c>
      <c r="H105" s="1097" t="s">
        <v>356</v>
      </c>
      <c r="I105" s="1096">
        <v>108.64413476516026</v>
      </c>
      <c r="J105" s="1096">
        <v>76.965823209190958</v>
      </c>
    </row>
    <row r="106" spans="1:10">
      <c r="A106" s="227">
        <v>2004</v>
      </c>
      <c r="B106" s="1096">
        <v>110.45394919072216</v>
      </c>
      <c r="C106" s="1096">
        <v>102.33458211300469</v>
      </c>
      <c r="D106" s="1097" t="s">
        <v>356</v>
      </c>
      <c r="E106" s="1097" t="s">
        <v>356</v>
      </c>
      <c r="F106" s="1096">
        <v>86.511949948651818</v>
      </c>
      <c r="G106" s="1097" t="s">
        <v>356</v>
      </c>
      <c r="H106" s="1097" t="s">
        <v>356</v>
      </c>
      <c r="I106" s="1096">
        <v>100.0557211145607</v>
      </c>
      <c r="J106" s="1096">
        <v>78.337836902350091</v>
      </c>
    </row>
    <row r="107" spans="1:10">
      <c r="A107" s="227">
        <v>2006</v>
      </c>
      <c r="B107" s="1096">
        <v>104.85009176794269</v>
      </c>
      <c r="C107" s="1096">
        <v>59.669601758707756</v>
      </c>
      <c r="D107" s="1097" t="s">
        <v>356</v>
      </c>
      <c r="E107" s="1097" t="s">
        <v>356</v>
      </c>
      <c r="F107" s="1096">
        <v>102.36256137457936</v>
      </c>
      <c r="G107" s="1097" t="s">
        <v>356</v>
      </c>
      <c r="H107" s="1097" t="s">
        <v>356</v>
      </c>
      <c r="I107" s="1096">
        <v>100.32537196259297</v>
      </c>
      <c r="J107" s="1096">
        <v>74.690046164118655</v>
      </c>
    </row>
    <row r="108" spans="1:10">
      <c r="A108" s="227">
        <v>2008</v>
      </c>
      <c r="B108" s="1098">
        <v>100</v>
      </c>
      <c r="C108" s="1098">
        <v>100</v>
      </c>
      <c r="D108" s="1098">
        <v>100</v>
      </c>
      <c r="E108" s="1098">
        <v>100</v>
      </c>
      <c r="F108" s="1098">
        <v>100</v>
      </c>
      <c r="G108" s="1098">
        <v>100</v>
      </c>
      <c r="H108" s="1098">
        <v>100</v>
      </c>
      <c r="I108" s="1098">
        <v>100</v>
      </c>
      <c r="J108" s="1098">
        <v>100</v>
      </c>
    </row>
    <row r="109" spans="1:10">
      <c r="A109" s="227">
        <v>2010</v>
      </c>
      <c r="B109" s="1096">
        <v>102.94032486876861</v>
      </c>
      <c r="C109" s="1096">
        <v>64.126803918174744</v>
      </c>
      <c r="D109" s="1096">
        <v>107.32187662110913</v>
      </c>
      <c r="E109" s="1096">
        <v>82.320948003289502</v>
      </c>
      <c r="F109" s="1096">
        <v>91.465878594548997</v>
      </c>
      <c r="G109" s="1096">
        <v>124.73586429404521</v>
      </c>
      <c r="H109" s="1096">
        <v>117.41389286397339</v>
      </c>
      <c r="I109" s="1096">
        <v>100.97370531910977</v>
      </c>
      <c r="J109" s="1096">
        <v>96.782653775805258</v>
      </c>
    </row>
    <row r="110" spans="1:10">
      <c r="A110" s="227">
        <v>2012</v>
      </c>
      <c r="B110" s="1096">
        <v>98.923490916213794</v>
      </c>
      <c r="C110" s="1096">
        <v>64.563986708031933</v>
      </c>
      <c r="D110" s="1096">
        <v>104.123911561138</v>
      </c>
      <c r="E110" s="1096">
        <v>81.350333391693709</v>
      </c>
      <c r="F110" s="1096">
        <v>104.41697552096821</v>
      </c>
      <c r="G110" s="1096">
        <v>153.33550936136214</v>
      </c>
      <c r="H110" s="1096">
        <v>90.119296870562934</v>
      </c>
      <c r="I110" s="1096">
        <v>120.944586524551</v>
      </c>
      <c r="J110" s="1096">
        <v>100.64877214563532</v>
      </c>
    </row>
    <row r="111" spans="1:10">
      <c r="A111" s="227">
        <v>2014</v>
      </c>
      <c r="B111" s="1096">
        <v>96.644033120063</v>
      </c>
      <c r="C111" s="1096">
        <v>71.995049749720692</v>
      </c>
      <c r="D111" s="1096">
        <v>100.05283963226172</v>
      </c>
      <c r="E111" s="1096">
        <v>49.521677181077436</v>
      </c>
      <c r="F111" s="1096">
        <v>102.82632089375522</v>
      </c>
      <c r="G111" s="1096">
        <v>152.11998419957965</v>
      </c>
      <c r="H111" s="1096">
        <v>69.931679086625223</v>
      </c>
      <c r="I111" s="1096">
        <v>107.96648301316378</v>
      </c>
      <c r="J111" s="1096">
        <v>105.76667092934258</v>
      </c>
    </row>
    <row r="112" spans="1:10">
      <c r="A112" s="227">
        <v>2016</v>
      </c>
      <c r="B112" s="1096">
        <v>97.423887499390062</v>
      </c>
      <c r="C112" s="1096">
        <v>40.855908560563833</v>
      </c>
      <c r="D112" s="1096">
        <v>99.646207790038332</v>
      </c>
      <c r="E112" s="1096">
        <v>103.653865590542</v>
      </c>
      <c r="F112" s="1096">
        <v>100.17362961253366</v>
      </c>
      <c r="G112" s="1096">
        <v>174.50900465579687</v>
      </c>
      <c r="H112" s="1096">
        <v>85.056796237173728</v>
      </c>
      <c r="I112" s="1096">
        <v>82.776356213914823</v>
      </c>
      <c r="J112" s="1096">
        <v>114.13061194320598</v>
      </c>
    </row>
    <row r="113" spans="1:10" ht="13">
      <c r="A113" s="208"/>
      <c r="B113" s="1099"/>
      <c r="C113" s="1099"/>
      <c r="D113" s="1100"/>
      <c r="E113" s="1101"/>
      <c r="F113" s="84"/>
      <c r="G113" s="84"/>
      <c r="H113" s="84"/>
      <c r="I113" s="84"/>
      <c r="J113" s="84"/>
    </row>
    <row r="114" spans="1:10" ht="13">
      <c r="A114" s="78"/>
      <c r="B114" s="1299" t="s">
        <v>443</v>
      </c>
      <c r="C114" s="1299"/>
      <c r="D114" s="1299"/>
      <c r="E114" s="1299"/>
      <c r="F114" s="1299"/>
      <c r="G114" s="1299"/>
      <c r="H114" s="1299"/>
      <c r="I114" s="1299"/>
      <c r="J114" s="1299"/>
    </row>
    <row r="115" spans="1:10" ht="13">
      <c r="A115" s="210"/>
      <c r="B115" s="1102"/>
      <c r="C115" s="1103"/>
      <c r="D115" s="1103"/>
      <c r="E115" s="1103"/>
      <c r="F115" s="84"/>
      <c r="G115" s="84"/>
      <c r="H115" s="84"/>
      <c r="I115" s="84"/>
      <c r="J115" s="84"/>
    </row>
    <row r="116" spans="1:10" ht="14.5">
      <c r="A116" s="227" t="s">
        <v>530</v>
      </c>
      <c r="B116" s="1096">
        <v>81.918162974610482</v>
      </c>
      <c r="C116" s="1096">
        <v>45.738561557617516</v>
      </c>
      <c r="D116" s="1097" t="s">
        <v>356</v>
      </c>
      <c r="E116" s="1097" t="s">
        <v>356</v>
      </c>
      <c r="F116" s="1096">
        <v>77.204784964538661</v>
      </c>
      <c r="G116" s="1097" t="s">
        <v>356</v>
      </c>
      <c r="H116" s="1097" t="s">
        <v>356</v>
      </c>
      <c r="I116" s="1096">
        <v>124.07523891483268</v>
      </c>
      <c r="J116" s="1096">
        <v>80.321795190468677</v>
      </c>
    </row>
    <row r="117" spans="1:10">
      <c r="A117" s="227">
        <v>2000</v>
      </c>
      <c r="B117" s="1096">
        <v>91.337076244857002</v>
      </c>
      <c r="C117" s="1096">
        <v>74.414092387979196</v>
      </c>
      <c r="D117" s="1097" t="s">
        <v>356</v>
      </c>
      <c r="E117" s="1097" t="s">
        <v>356</v>
      </c>
      <c r="F117" s="1096">
        <v>94.624212514750369</v>
      </c>
      <c r="G117" s="1097" t="s">
        <v>356</v>
      </c>
      <c r="H117" s="1097" t="s">
        <v>356</v>
      </c>
      <c r="I117" s="1096">
        <v>131.17368252387664</v>
      </c>
      <c r="J117" s="1096">
        <v>90.10121724861537</v>
      </c>
    </row>
    <row r="118" spans="1:10">
      <c r="A118" s="227">
        <v>2002</v>
      </c>
      <c r="B118" s="1096">
        <v>91.717321708263199</v>
      </c>
      <c r="C118" s="1096">
        <v>64.638138901252546</v>
      </c>
      <c r="D118" s="1097" t="s">
        <v>356</v>
      </c>
      <c r="E118" s="1097" t="s">
        <v>356</v>
      </c>
      <c r="F118" s="1096">
        <v>91.763268804378114</v>
      </c>
      <c r="G118" s="1097" t="s">
        <v>356</v>
      </c>
      <c r="H118" s="1097" t="s">
        <v>356</v>
      </c>
      <c r="I118" s="1096">
        <v>114.5191400080038</v>
      </c>
      <c r="J118" s="1096">
        <v>86.686810480131768</v>
      </c>
    </row>
    <row r="119" spans="1:10">
      <c r="A119" s="227">
        <v>2004</v>
      </c>
      <c r="B119" s="1096">
        <v>93.50319583412589</v>
      </c>
      <c r="C119" s="1096">
        <v>101.17362807790049</v>
      </c>
      <c r="D119" s="1097" t="s">
        <v>356</v>
      </c>
      <c r="E119" s="1097" t="s">
        <v>356</v>
      </c>
      <c r="F119" s="1096">
        <v>87.361306090992173</v>
      </c>
      <c r="G119" s="1097" t="s">
        <v>356</v>
      </c>
      <c r="H119" s="1097" t="s">
        <v>356</v>
      </c>
      <c r="I119" s="1096">
        <v>110.98222994503726</v>
      </c>
      <c r="J119" s="1096">
        <v>92.563391729966497</v>
      </c>
    </row>
    <row r="120" spans="1:10">
      <c r="A120" s="227">
        <v>2006</v>
      </c>
      <c r="B120" s="1096">
        <v>96.624442186824126</v>
      </c>
      <c r="C120" s="1096">
        <v>69.935317955411563</v>
      </c>
      <c r="D120" s="1097" t="s">
        <v>356</v>
      </c>
      <c r="E120" s="1097" t="s">
        <v>356</v>
      </c>
      <c r="F120" s="1096">
        <v>94.043771329151454</v>
      </c>
      <c r="G120" s="1097" t="s">
        <v>356</v>
      </c>
      <c r="H120" s="1097" t="s">
        <v>356</v>
      </c>
      <c r="I120" s="1096">
        <v>103.64824941688788</v>
      </c>
      <c r="J120" s="1096">
        <v>95.862708301269095</v>
      </c>
    </row>
    <row r="121" spans="1:10">
      <c r="A121" s="227">
        <v>2008</v>
      </c>
      <c r="B121" s="1098">
        <v>100</v>
      </c>
      <c r="C121" s="1098">
        <v>100</v>
      </c>
      <c r="D121" s="1098">
        <v>100</v>
      </c>
      <c r="E121" s="1098">
        <v>100</v>
      </c>
      <c r="F121" s="1098">
        <v>100</v>
      </c>
      <c r="G121" s="1098">
        <v>100</v>
      </c>
      <c r="H121" s="1098">
        <v>100</v>
      </c>
      <c r="I121" s="1098">
        <v>100</v>
      </c>
      <c r="J121" s="1098">
        <v>100</v>
      </c>
    </row>
    <row r="122" spans="1:10">
      <c r="A122" s="227">
        <v>2010</v>
      </c>
      <c r="B122" s="1096">
        <v>98.863228686919442</v>
      </c>
      <c r="C122" s="1096">
        <v>79.995577816184976</v>
      </c>
      <c r="D122" s="1096">
        <v>103.12120002613059</v>
      </c>
      <c r="E122" s="1096">
        <v>119.29057288532829</v>
      </c>
      <c r="F122" s="1096">
        <v>104.50528924697802</v>
      </c>
      <c r="G122" s="1096">
        <v>115.43488020437138</v>
      </c>
      <c r="H122" s="1096">
        <v>103.42290421624412</v>
      </c>
      <c r="I122" s="1096">
        <v>108.57214523024146</v>
      </c>
      <c r="J122" s="1096">
        <v>96.93819346717774</v>
      </c>
    </row>
    <row r="123" spans="1:10">
      <c r="A123" s="227">
        <v>2012</v>
      </c>
      <c r="B123" s="1096">
        <v>117.86287154683896</v>
      </c>
      <c r="C123" s="1096">
        <v>97.62887526613298</v>
      </c>
      <c r="D123" s="1096">
        <v>120.17606312601445</v>
      </c>
      <c r="E123" s="1096">
        <v>88.659953139522912</v>
      </c>
      <c r="F123" s="1096">
        <v>110.74013360528141</v>
      </c>
      <c r="G123" s="1096">
        <v>148.67356175387482</v>
      </c>
      <c r="H123" s="1096">
        <v>117.16771082585649</v>
      </c>
      <c r="I123" s="1096">
        <v>135.6810280050212</v>
      </c>
      <c r="J123" s="1096">
        <v>124.99337031934724</v>
      </c>
    </row>
    <row r="124" spans="1:10">
      <c r="A124" s="227">
        <v>2014</v>
      </c>
      <c r="B124" s="1096">
        <v>118.69911839847293</v>
      </c>
      <c r="C124" s="1096">
        <v>92.05215874060724</v>
      </c>
      <c r="D124" s="1096">
        <v>126.03806062296381</v>
      </c>
      <c r="E124" s="1096">
        <v>79.911150802803078</v>
      </c>
      <c r="F124" s="1096">
        <v>118.56702446196972</v>
      </c>
      <c r="G124" s="1096">
        <v>144.67055441139621</v>
      </c>
      <c r="H124" s="1096">
        <v>98.054581021918423</v>
      </c>
      <c r="I124" s="1096">
        <v>127.51680515453589</v>
      </c>
      <c r="J124" s="1096">
        <v>115.79403469293972</v>
      </c>
    </row>
    <row r="125" spans="1:10">
      <c r="A125" s="227">
        <v>2016</v>
      </c>
      <c r="B125" s="1096">
        <v>129.74522278412229</v>
      </c>
      <c r="C125" s="1096">
        <v>82.473666136861198</v>
      </c>
      <c r="D125" s="1096">
        <v>142.87676982087592</v>
      </c>
      <c r="E125" s="1096">
        <v>88.576277628669715</v>
      </c>
      <c r="F125" s="1096">
        <v>133.50263895631122</v>
      </c>
      <c r="G125" s="1096">
        <v>165.84264287491891</v>
      </c>
      <c r="H125" s="1096">
        <v>125.53058478844268</v>
      </c>
      <c r="I125" s="1096">
        <v>138.04643410069582</v>
      </c>
      <c r="J125" s="1096">
        <v>133.06172245199866</v>
      </c>
    </row>
    <row r="126" spans="1:10" ht="13">
      <c r="A126" s="208"/>
      <c r="B126" s="1099"/>
      <c r="C126" s="1099"/>
      <c r="D126" s="1100"/>
      <c r="E126" s="1101"/>
      <c r="F126" s="84"/>
      <c r="G126" s="84"/>
      <c r="H126" s="84"/>
      <c r="I126" s="84"/>
      <c r="J126" s="84"/>
    </row>
    <row r="127" spans="1:10" ht="13">
      <c r="A127" s="78"/>
      <c r="B127" s="1299" t="s">
        <v>444</v>
      </c>
      <c r="C127" s="1299"/>
      <c r="D127" s="1299"/>
      <c r="E127" s="1299"/>
      <c r="F127" s="1299"/>
      <c r="G127" s="1299"/>
      <c r="H127" s="1299"/>
      <c r="I127" s="1299"/>
      <c r="J127" s="1299"/>
    </row>
    <row r="128" spans="1:10" ht="13">
      <c r="A128" s="210"/>
      <c r="B128" s="1102"/>
      <c r="C128" s="1103"/>
      <c r="D128" s="1103"/>
      <c r="E128" s="1103"/>
      <c r="F128" s="84"/>
      <c r="G128" s="84"/>
      <c r="H128" s="84"/>
      <c r="I128" s="84"/>
      <c r="J128" s="84"/>
    </row>
    <row r="129" spans="1:10">
      <c r="A129" s="227">
        <v>1995</v>
      </c>
      <c r="B129" s="1096">
        <v>88.095544851615742</v>
      </c>
      <c r="C129" s="1096">
        <v>72.45452810921131</v>
      </c>
      <c r="D129" s="1097" t="s">
        <v>356</v>
      </c>
      <c r="E129" s="1097" t="s">
        <v>356</v>
      </c>
      <c r="F129" s="1096">
        <v>92.968104485745911</v>
      </c>
      <c r="G129" s="1097" t="s">
        <v>356</v>
      </c>
      <c r="H129" s="1097" t="s">
        <v>356</v>
      </c>
      <c r="I129" s="1096">
        <v>132.15282114857413</v>
      </c>
      <c r="J129" s="1096">
        <v>96.567456682033864</v>
      </c>
    </row>
    <row r="130" spans="1:10">
      <c r="A130" s="227">
        <v>2000</v>
      </c>
      <c r="B130" s="1096">
        <v>98.281817919219534</v>
      </c>
      <c r="C130" s="1096">
        <v>92.979913108914985</v>
      </c>
      <c r="D130" s="1097" t="s">
        <v>356</v>
      </c>
      <c r="E130" s="1097" t="s">
        <v>356</v>
      </c>
      <c r="F130" s="1096">
        <v>101.54265367640798</v>
      </c>
      <c r="G130" s="1097" t="s">
        <v>356</v>
      </c>
      <c r="H130" s="1097" t="s">
        <v>356</v>
      </c>
      <c r="I130" s="1096">
        <v>130.22673046833418</v>
      </c>
      <c r="J130" s="1096">
        <v>102.37481309983043</v>
      </c>
    </row>
    <row r="131" spans="1:10">
      <c r="A131" s="227">
        <v>2002</v>
      </c>
      <c r="B131" s="1096">
        <v>94.402793808930483</v>
      </c>
      <c r="C131" s="1096">
        <v>94.943795828052885</v>
      </c>
      <c r="D131" s="1097" t="s">
        <v>356</v>
      </c>
      <c r="E131" s="1097" t="s">
        <v>356</v>
      </c>
      <c r="F131" s="1096">
        <v>84.04012770422888</v>
      </c>
      <c r="G131" s="1097" t="s">
        <v>356</v>
      </c>
      <c r="H131" s="1097" t="s">
        <v>356</v>
      </c>
      <c r="I131" s="1096">
        <v>128.17360977034156</v>
      </c>
      <c r="J131" s="1096">
        <v>112.1803129273204</v>
      </c>
    </row>
    <row r="132" spans="1:10">
      <c r="A132" s="227">
        <v>2004</v>
      </c>
      <c r="B132" s="1096">
        <v>96.028378464688387</v>
      </c>
      <c r="C132" s="1096">
        <v>138.99260083863899</v>
      </c>
      <c r="D132" s="1097" t="s">
        <v>356</v>
      </c>
      <c r="E132" s="1097" t="s">
        <v>356</v>
      </c>
      <c r="F132" s="1096">
        <v>90.458644512371663</v>
      </c>
      <c r="G132" s="1097" t="s">
        <v>356</v>
      </c>
      <c r="H132" s="1097" t="s">
        <v>356</v>
      </c>
      <c r="I132" s="1096">
        <v>131.41347988144977</v>
      </c>
      <c r="J132" s="1096">
        <v>114.30577164209654</v>
      </c>
    </row>
    <row r="133" spans="1:10">
      <c r="A133" s="227">
        <v>2006</v>
      </c>
      <c r="B133" s="1096">
        <v>97.048752062316737</v>
      </c>
      <c r="C133" s="1096">
        <v>75.051417946519706</v>
      </c>
      <c r="D133" s="1097" t="s">
        <v>356</v>
      </c>
      <c r="E133" s="1097" t="s">
        <v>356</v>
      </c>
      <c r="F133" s="1096">
        <v>100.40386626459963</v>
      </c>
      <c r="G133" s="1097" t="s">
        <v>356</v>
      </c>
      <c r="H133" s="1097" t="s">
        <v>356</v>
      </c>
      <c r="I133" s="1096">
        <v>94.545657639817421</v>
      </c>
      <c r="J133" s="1096">
        <v>93.743602351191583</v>
      </c>
    </row>
    <row r="134" spans="1:10">
      <c r="A134" s="227">
        <v>2008</v>
      </c>
      <c r="B134" s="1098">
        <v>100</v>
      </c>
      <c r="C134" s="1098">
        <v>100</v>
      </c>
      <c r="D134" s="1098">
        <v>100</v>
      </c>
      <c r="E134" s="1098">
        <v>100</v>
      </c>
      <c r="F134" s="1098">
        <v>100</v>
      </c>
      <c r="G134" s="1098">
        <v>100</v>
      </c>
      <c r="H134" s="1098">
        <v>100</v>
      </c>
      <c r="I134" s="1098">
        <v>100</v>
      </c>
      <c r="J134" s="1098">
        <v>100</v>
      </c>
    </row>
    <row r="135" spans="1:10">
      <c r="A135" s="227">
        <v>2010</v>
      </c>
      <c r="B135" s="1096">
        <v>90.200187858433807</v>
      </c>
      <c r="C135" s="1096">
        <v>131.42922391049467</v>
      </c>
      <c r="D135" s="1096">
        <v>84.34294963921937</v>
      </c>
      <c r="E135" s="1096">
        <v>108.8113026813661</v>
      </c>
      <c r="F135" s="1096">
        <v>69.165848958259133</v>
      </c>
      <c r="G135" s="1096">
        <v>127.8647346430851</v>
      </c>
      <c r="H135" s="1096">
        <v>107.46852689987045</v>
      </c>
      <c r="I135" s="1096">
        <v>123.6394456052189</v>
      </c>
      <c r="J135" s="1096">
        <v>123.70249594420864</v>
      </c>
    </row>
    <row r="136" spans="1:10">
      <c r="A136" s="227">
        <v>2012</v>
      </c>
      <c r="B136" s="1096">
        <v>96.274350920307</v>
      </c>
      <c r="C136" s="1096">
        <v>115.11305011723185</v>
      </c>
      <c r="D136" s="1096">
        <v>88.654266891145213</v>
      </c>
      <c r="E136" s="1096">
        <v>349.86160242507373</v>
      </c>
      <c r="F136" s="1096">
        <v>75.731997227516217</v>
      </c>
      <c r="G136" s="1096">
        <v>104.64307791924608</v>
      </c>
      <c r="H136" s="1096">
        <v>119.03897108629322</v>
      </c>
      <c r="I136" s="1096">
        <v>144.54311785388282</v>
      </c>
      <c r="J136" s="1096">
        <v>133.65687345034127</v>
      </c>
    </row>
    <row r="137" spans="1:10">
      <c r="A137" s="227">
        <v>2014</v>
      </c>
      <c r="B137" s="1096">
        <v>95.944937165766675</v>
      </c>
      <c r="C137" s="1096">
        <v>99.893396674458543</v>
      </c>
      <c r="D137" s="1096">
        <v>87.04111275959896</v>
      </c>
      <c r="E137" s="1096">
        <v>419.87109898194996</v>
      </c>
      <c r="F137" s="1096">
        <v>72.864673228967405</v>
      </c>
      <c r="G137" s="1096">
        <v>96.280542619243732</v>
      </c>
      <c r="H137" s="1096">
        <v>91.991221359741232</v>
      </c>
      <c r="I137" s="1096">
        <v>117.31935796522606</v>
      </c>
      <c r="J137" s="1096">
        <v>134.32806279608516</v>
      </c>
    </row>
    <row r="138" spans="1:10">
      <c r="A138" s="227">
        <v>2016</v>
      </c>
      <c r="B138" s="1096">
        <v>106.78739849251227</v>
      </c>
      <c r="C138" s="1096">
        <v>121.46600499733853</v>
      </c>
      <c r="D138" s="1096">
        <v>97.438136643681105</v>
      </c>
      <c r="E138" s="1096">
        <v>802.27739554091147</v>
      </c>
      <c r="F138" s="1096">
        <v>80.86125526754418</v>
      </c>
      <c r="G138" s="1096">
        <v>108.96794171663203</v>
      </c>
      <c r="H138" s="1096">
        <v>121.75475451614761</v>
      </c>
      <c r="I138" s="1096">
        <v>101.43500304504485</v>
      </c>
      <c r="J138" s="1096">
        <v>147.45687147664083</v>
      </c>
    </row>
    <row r="139" spans="1:10" ht="13">
      <c r="A139" s="208"/>
      <c r="B139" s="1099"/>
      <c r="C139" s="1099"/>
      <c r="D139" s="1100"/>
      <c r="E139" s="1101"/>
      <c r="F139" s="84"/>
      <c r="G139" s="84"/>
      <c r="H139" s="84"/>
      <c r="I139" s="84"/>
      <c r="J139" s="84"/>
    </row>
    <row r="140" spans="1:10" ht="13">
      <c r="A140" s="78"/>
      <c r="B140" s="1299" t="s">
        <v>445</v>
      </c>
      <c r="C140" s="1299"/>
      <c r="D140" s="1299"/>
      <c r="E140" s="1299"/>
      <c r="F140" s="1299"/>
      <c r="G140" s="1299"/>
      <c r="H140" s="1299"/>
      <c r="I140" s="1299"/>
      <c r="J140" s="1299"/>
    </row>
    <row r="141" spans="1:10" ht="13">
      <c r="A141" s="210"/>
      <c r="B141" s="1102"/>
      <c r="C141" s="1103"/>
      <c r="D141" s="1103"/>
      <c r="E141" s="1103"/>
      <c r="F141" s="84"/>
      <c r="G141" s="84"/>
      <c r="H141" s="84"/>
      <c r="I141" s="84"/>
      <c r="J141" s="84"/>
    </row>
    <row r="142" spans="1:10">
      <c r="A142" s="227">
        <v>1995</v>
      </c>
      <c r="B142" s="1097" t="s">
        <v>358</v>
      </c>
      <c r="C142" s="1097" t="s">
        <v>358</v>
      </c>
      <c r="D142" s="1097" t="s">
        <v>358</v>
      </c>
      <c r="E142" s="1097" t="s">
        <v>358</v>
      </c>
      <c r="F142" s="1097" t="s">
        <v>358</v>
      </c>
      <c r="G142" s="1097" t="s">
        <v>358</v>
      </c>
      <c r="H142" s="1097" t="s">
        <v>358</v>
      </c>
      <c r="I142" s="1097" t="s">
        <v>358</v>
      </c>
      <c r="J142" s="1097" t="s">
        <v>358</v>
      </c>
    </row>
    <row r="143" spans="1:10">
      <c r="A143" s="227">
        <v>2000</v>
      </c>
      <c r="B143" s="1097" t="s">
        <v>358</v>
      </c>
      <c r="C143" s="1097" t="s">
        <v>358</v>
      </c>
      <c r="D143" s="1097" t="s">
        <v>358</v>
      </c>
      <c r="E143" s="1097" t="s">
        <v>358</v>
      </c>
      <c r="F143" s="1097" t="s">
        <v>358</v>
      </c>
      <c r="G143" s="1097" t="s">
        <v>358</v>
      </c>
      <c r="H143" s="1097" t="s">
        <v>358</v>
      </c>
      <c r="I143" s="1097" t="s">
        <v>358</v>
      </c>
      <c r="J143" s="1097" t="s">
        <v>358</v>
      </c>
    </row>
    <row r="144" spans="1:10">
      <c r="A144" s="227">
        <v>2002</v>
      </c>
      <c r="B144" s="1096">
        <v>92.614210142141133</v>
      </c>
      <c r="C144" s="1096">
        <v>74.699589794080694</v>
      </c>
      <c r="D144" s="1097" t="s">
        <v>356</v>
      </c>
      <c r="E144" s="1097" t="s">
        <v>356</v>
      </c>
      <c r="F144" s="1096">
        <v>87.243962802840997</v>
      </c>
      <c r="G144" s="1097" t="s">
        <v>356</v>
      </c>
      <c r="H144" s="1097" t="s">
        <v>356</v>
      </c>
      <c r="I144" s="1096">
        <v>99.798719635451079</v>
      </c>
      <c r="J144" s="1096">
        <v>87.187743245285532</v>
      </c>
    </row>
    <row r="145" spans="1:10">
      <c r="A145" s="227">
        <v>2004</v>
      </c>
      <c r="B145" s="1096">
        <v>100.83906185077831</v>
      </c>
      <c r="C145" s="1096">
        <v>93.330311771481078</v>
      </c>
      <c r="D145" s="1097" t="s">
        <v>356</v>
      </c>
      <c r="E145" s="1097" t="s">
        <v>356</v>
      </c>
      <c r="F145" s="1096">
        <v>100.54942032040177</v>
      </c>
      <c r="G145" s="1097" t="s">
        <v>356</v>
      </c>
      <c r="H145" s="1097" t="s">
        <v>356</v>
      </c>
      <c r="I145" s="1096">
        <v>91.1588238542911</v>
      </c>
      <c r="J145" s="1096">
        <v>89.758003453686413</v>
      </c>
    </row>
    <row r="146" spans="1:10">
      <c r="A146" s="227">
        <v>2006</v>
      </c>
      <c r="B146" s="1096">
        <v>100.5139417116478</v>
      </c>
      <c r="C146" s="1096">
        <v>73.920944054716472</v>
      </c>
      <c r="D146" s="1097" t="s">
        <v>356</v>
      </c>
      <c r="E146" s="1097" t="s">
        <v>356</v>
      </c>
      <c r="F146" s="1096">
        <v>103.43260715814378</v>
      </c>
      <c r="G146" s="1097" t="s">
        <v>356</v>
      </c>
      <c r="H146" s="1097" t="s">
        <v>356</v>
      </c>
      <c r="I146" s="1096">
        <v>90.882903055848374</v>
      </c>
      <c r="J146" s="1096">
        <v>92.284125743400793</v>
      </c>
    </row>
    <row r="147" spans="1:10">
      <c r="A147" s="227">
        <v>2008</v>
      </c>
      <c r="B147" s="1098">
        <v>100</v>
      </c>
      <c r="C147" s="1098">
        <v>100</v>
      </c>
      <c r="D147" s="1098">
        <v>100</v>
      </c>
      <c r="E147" s="1098">
        <v>100</v>
      </c>
      <c r="F147" s="1098">
        <v>100</v>
      </c>
      <c r="G147" s="1098">
        <v>100</v>
      </c>
      <c r="H147" s="1098">
        <v>100</v>
      </c>
      <c r="I147" s="1098">
        <v>100</v>
      </c>
      <c r="J147" s="1098">
        <v>100</v>
      </c>
    </row>
    <row r="148" spans="1:10">
      <c r="A148" s="227">
        <v>2010</v>
      </c>
      <c r="B148" s="1096">
        <v>99.707919199209968</v>
      </c>
      <c r="C148" s="1096">
        <v>110.88350074590321</v>
      </c>
      <c r="D148" s="1096">
        <v>99.277733758860649</v>
      </c>
      <c r="E148" s="1096">
        <v>100.42456298999267</v>
      </c>
      <c r="F148" s="1096">
        <v>98.350295940896515</v>
      </c>
      <c r="G148" s="1096">
        <v>95.381916104493214</v>
      </c>
      <c r="H148" s="1096">
        <v>90.18687893974581</v>
      </c>
      <c r="I148" s="1096">
        <v>99.43918531549528</v>
      </c>
      <c r="J148" s="1096">
        <v>99.973942339839624</v>
      </c>
    </row>
    <row r="149" spans="1:10">
      <c r="A149" s="227">
        <v>2012</v>
      </c>
      <c r="B149" s="1096">
        <v>107.27160490905104</v>
      </c>
      <c r="C149" s="1096">
        <v>83.999397759995546</v>
      </c>
      <c r="D149" s="1096">
        <v>108.99104361961749</v>
      </c>
      <c r="E149" s="1096">
        <v>114.11177264495143</v>
      </c>
      <c r="F149" s="1096">
        <v>108.30155474474752</v>
      </c>
      <c r="G149" s="1096">
        <v>112.76633788091695</v>
      </c>
      <c r="H149" s="1096">
        <v>91.466129672515208</v>
      </c>
      <c r="I149" s="1096">
        <v>116.93295388949933</v>
      </c>
      <c r="J149" s="1096">
        <v>109.81319657926996</v>
      </c>
    </row>
    <row r="150" spans="1:10">
      <c r="A150" s="227">
        <v>2014</v>
      </c>
      <c r="B150" s="1096">
        <v>110.57036397434581</v>
      </c>
      <c r="C150" s="1096">
        <v>79.967007581221054</v>
      </c>
      <c r="D150" s="1096">
        <v>110.97329796713635</v>
      </c>
      <c r="E150" s="1096">
        <v>122.50809514538632</v>
      </c>
      <c r="F150" s="1096">
        <v>110.3334868421201</v>
      </c>
      <c r="G150" s="1096">
        <v>119.89139728056821</v>
      </c>
      <c r="H150" s="1096">
        <v>69.642684866884295</v>
      </c>
      <c r="I150" s="1096">
        <v>97.658562741584149</v>
      </c>
      <c r="J150" s="1096">
        <v>108.67428398365458</v>
      </c>
    </row>
    <row r="151" spans="1:10">
      <c r="A151" s="227">
        <v>2016</v>
      </c>
      <c r="B151" s="1096">
        <v>111.70221561708927</v>
      </c>
      <c r="C151" s="1096">
        <v>111.03075475392747</v>
      </c>
      <c r="D151" s="1096">
        <v>112.14881833830339</v>
      </c>
      <c r="E151" s="1096">
        <v>123.30111021633283</v>
      </c>
      <c r="F151" s="1096">
        <v>111.74724844897108</v>
      </c>
      <c r="G151" s="1096">
        <v>133.57947728932257</v>
      </c>
      <c r="H151" s="1096">
        <v>87.007850322183145</v>
      </c>
      <c r="I151" s="1096">
        <v>71.749319755443594</v>
      </c>
      <c r="J151" s="1096">
        <v>113.840880931265</v>
      </c>
    </row>
    <row r="152" spans="1:10" ht="13">
      <c r="A152" s="208"/>
      <c r="B152" s="1099"/>
      <c r="C152" s="1099"/>
      <c r="D152" s="1100"/>
      <c r="E152" s="1101"/>
      <c r="F152" s="84"/>
      <c r="G152" s="84"/>
      <c r="H152" s="84"/>
      <c r="I152" s="84"/>
      <c r="J152" s="84"/>
    </row>
    <row r="153" spans="1:10" ht="13">
      <c r="A153" s="78"/>
      <c r="B153" s="1299" t="s">
        <v>446</v>
      </c>
      <c r="C153" s="1299"/>
      <c r="D153" s="1299"/>
      <c r="E153" s="1299"/>
      <c r="F153" s="1299"/>
      <c r="G153" s="1299"/>
      <c r="H153" s="1299"/>
      <c r="I153" s="1299"/>
      <c r="J153" s="1299"/>
    </row>
    <row r="154" spans="1:10" ht="13">
      <c r="A154" s="210"/>
      <c r="B154" s="1102"/>
      <c r="C154" s="1103"/>
      <c r="D154" s="1103"/>
      <c r="E154" s="1103"/>
      <c r="F154" s="84"/>
      <c r="G154" s="84"/>
      <c r="H154" s="84"/>
      <c r="I154" s="84"/>
      <c r="J154" s="84"/>
    </row>
    <row r="155" spans="1:10">
      <c r="A155" s="227">
        <v>1995</v>
      </c>
      <c r="B155" s="1096">
        <v>84.041604140214716</v>
      </c>
      <c r="C155" s="1096">
        <v>93.169205086308523</v>
      </c>
      <c r="D155" s="1097" t="s">
        <v>356</v>
      </c>
      <c r="E155" s="1097" t="s">
        <v>356</v>
      </c>
      <c r="F155" s="1096">
        <v>97.012661473133434</v>
      </c>
      <c r="G155" s="1097" t="s">
        <v>356</v>
      </c>
      <c r="H155" s="1097" t="s">
        <v>356</v>
      </c>
      <c r="I155" s="1096">
        <v>110.10232175296086</v>
      </c>
      <c r="J155" s="1096">
        <v>97.426247115202784</v>
      </c>
    </row>
    <row r="156" spans="1:10">
      <c r="A156" s="227">
        <v>2000</v>
      </c>
      <c r="B156" s="1096">
        <v>92.587023626934311</v>
      </c>
      <c r="C156" s="1096">
        <v>94.75504749981954</v>
      </c>
      <c r="D156" s="1097" t="s">
        <v>356</v>
      </c>
      <c r="E156" s="1097" t="s">
        <v>356</v>
      </c>
      <c r="F156" s="1096">
        <v>102.16705727538218</v>
      </c>
      <c r="G156" s="1097" t="s">
        <v>356</v>
      </c>
      <c r="H156" s="1097" t="s">
        <v>356</v>
      </c>
      <c r="I156" s="1096">
        <v>112.17510026724131</v>
      </c>
      <c r="J156" s="1096">
        <v>104.67783207600314</v>
      </c>
    </row>
    <row r="157" spans="1:10">
      <c r="A157" s="227">
        <v>2002</v>
      </c>
      <c r="B157" s="1096">
        <v>95.316064682361883</v>
      </c>
      <c r="C157" s="1096">
        <v>104.12928635802533</v>
      </c>
      <c r="D157" s="1097" t="s">
        <v>356</v>
      </c>
      <c r="E157" s="1097" t="s">
        <v>356</v>
      </c>
      <c r="F157" s="1096">
        <v>104.30675297582539</v>
      </c>
      <c r="G157" s="1097" t="s">
        <v>356</v>
      </c>
      <c r="H157" s="1097" t="s">
        <v>356</v>
      </c>
      <c r="I157" s="1096">
        <v>119.4985827636479</v>
      </c>
      <c r="J157" s="1096">
        <v>112.76707037130507</v>
      </c>
    </row>
    <row r="158" spans="1:10">
      <c r="A158" s="227">
        <v>2004</v>
      </c>
      <c r="B158" s="1096">
        <v>94.348465431250034</v>
      </c>
      <c r="C158" s="1096">
        <v>124.89422470180965</v>
      </c>
      <c r="D158" s="1097" t="s">
        <v>356</v>
      </c>
      <c r="E158" s="1097" t="s">
        <v>356</v>
      </c>
      <c r="F158" s="1096">
        <v>84.086889723394634</v>
      </c>
      <c r="G158" s="1097" t="s">
        <v>356</v>
      </c>
      <c r="H158" s="1097" t="s">
        <v>356</v>
      </c>
      <c r="I158" s="1096">
        <v>113.63933233358088</v>
      </c>
      <c r="J158" s="1096">
        <v>107.28068786110738</v>
      </c>
    </row>
    <row r="159" spans="1:10">
      <c r="A159" s="227">
        <v>2006</v>
      </c>
      <c r="B159" s="1096">
        <v>97.562672293218867</v>
      </c>
      <c r="C159" s="1096">
        <v>69.649231347016382</v>
      </c>
      <c r="D159" s="1097" t="s">
        <v>356</v>
      </c>
      <c r="E159" s="1097" t="s">
        <v>356</v>
      </c>
      <c r="F159" s="1096">
        <v>94.777252552793385</v>
      </c>
      <c r="G159" s="1097" t="s">
        <v>356</v>
      </c>
      <c r="H159" s="1097" t="s">
        <v>356</v>
      </c>
      <c r="I159" s="1096">
        <v>98.036549953934838</v>
      </c>
      <c r="J159" s="1096">
        <v>98.307615308467135</v>
      </c>
    </row>
    <row r="160" spans="1:10">
      <c r="A160" s="227">
        <v>2008</v>
      </c>
      <c r="B160" s="1098">
        <v>100</v>
      </c>
      <c r="C160" s="1098">
        <v>100</v>
      </c>
      <c r="D160" s="1097" t="s">
        <v>356</v>
      </c>
      <c r="E160" s="1097" t="s">
        <v>356</v>
      </c>
      <c r="F160" s="1098">
        <v>100</v>
      </c>
      <c r="G160" s="1098">
        <v>100</v>
      </c>
      <c r="H160" s="1098">
        <v>100</v>
      </c>
      <c r="I160" s="1098">
        <v>100</v>
      </c>
      <c r="J160" s="1098">
        <v>100</v>
      </c>
    </row>
    <row r="161" spans="1:10">
      <c r="A161" s="227">
        <v>2010</v>
      </c>
      <c r="B161" s="1096">
        <v>109.77616836026203</v>
      </c>
      <c r="C161" s="1096">
        <v>91.066197368067293</v>
      </c>
      <c r="D161" s="1097" t="s">
        <v>356</v>
      </c>
      <c r="E161" s="1097" t="s">
        <v>356</v>
      </c>
      <c r="F161" s="1096">
        <v>89.578786437768287</v>
      </c>
      <c r="G161" s="1096">
        <v>168.00120070651633</v>
      </c>
      <c r="H161" s="1096">
        <v>95.842163854359939</v>
      </c>
      <c r="I161" s="1096">
        <v>102.88402058383332</v>
      </c>
      <c r="J161" s="1096">
        <v>104.7911540317133</v>
      </c>
    </row>
    <row r="162" spans="1:10">
      <c r="A162" s="227">
        <v>2012</v>
      </c>
      <c r="B162" s="1096">
        <v>103.27710044607421</v>
      </c>
      <c r="C162" s="1096">
        <v>82.534194947329155</v>
      </c>
      <c r="D162" s="1097" t="s">
        <v>356</v>
      </c>
      <c r="E162" s="1097" t="s">
        <v>356</v>
      </c>
      <c r="F162" s="1096">
        <v>99.313198851072897</v>
      </c>
      <c r="G162" s="1096">
        <v>117.36808641979874</v>
      </c>
      <c r="H162" s="1096">
        <v>104.65031093738418</v>
      </c>
      <c r="I162" s="1096">
        <v>107.49395268990054</v>
      </c>
      <c r="J162" s="1096">
        <v>102.52424092522416</v>
      </c>
    </row>
    <row r="163" spans="1:10">
      <c r="A163" s="227">
        <v>2014</v>
      </c>
      <c r="B163" s="1096">
        <v>105.9116116676751</v>
      </c>
      <c r="C163" s="1096">
        <v>80.689476182827519</v>
      </c>
      <c r="D163" s="1097" t="s">
        <v>356</v>
      </c>
      <c r="E163" s="1097" t="s">
        <v>356</v>
      </c>
      <c r="F163" s="1096">
        <v>98.26712375127272</v>
      </c>
      <c r="G163" s="1096">
        <v>131.36792268210107</v>
      </c>
      <c r="H163" s="1096">
        <v>86.810321072429332</v>
      </c>
      <c r="I163" s="1096">
        <v>100.51951048192602</v>
      </c>
      <c r="J163" s="1096">
        <v>112.835266461635</v>
      </c>
    </row>
    <row r="164" spans="1:10">
      <c r="A164" s="227">
        <v>2016</v>
      </c>
      <c r="B164" s="1097" t="s">
        <v>358</v>
      </c>
      <c r="C164" s="1097" t="s">
        <v>358</v>
      </c>
      <c r="D164" s="1097" t="s">
        <v>358</v>
      </c>
      <c r="E164" s="1097" t="s">
        <v>358</v>
      </c>
      <c r="F164" s="1097" t="s">
        <v>358</v>
      </c>
      <c r="G164" s="1097" t="s">
        <v>358</v>
      </c>
      <c r="H164" s="1097" t="s">
        <v>358</v>
      </c>
      <c r="I164" s="1097" t="s">
        <v>358</v>
      </c>
      <c r="J164" s="1097" t="s">
        <v>358</v>
      </c>
    </row>
    <row r="165" spans="1:10" ht="13">
      <c r="A165" s="208"/>
      <c r="B165" s="1099"/>
      <c r="C165" s="1099"/>
      <c r="D165" s="1100"/>
      <c r="E165" s="1101"/>
      <c r="F165" s="84"/>
      <c r="G165" s="84"/>
      <c r="H165" s="84"/>
      <c r="I165" s="84"/>
      <c r="J165" s="84"/>
    </row>
    <row r="166" spans="1:10" ht="13">
      <c r="A166" s="78"/>
      <c r="B166" s="1299" t="s">
        <v>447</v>
      </c>
      <c r="C166" s="1299"/>
      <c r="D166" s="1299"/>
      <c r="E166" s="1299"/>
      <c r="F166" s="1299"/>
      <c r="G166" s="1299"/>
      <c r="H166" s="1299"/>
      <c r="I166" s="1299"/>
      <c r="J166" s="1299"/>
    </row>
    <row r="167" spans="1:10" ht="13">
      <c r="A167" s="210"/>
      <c r="B167" s="1102"/>
      <c r="C167" s="1103"/>
      <c r="D167" s="1103"/>
      <c r="E167" s="1103"/>
      <c r="F167" s="84"/>
      <c r="G167" s="84"/>
      <c r="H167" s="84"/>
      <c r="I167" s="84"/>
      <c r="J167" s="84"/>
    </row>
    <row r="168" spans="1:10">
      <c r="A168" s="227">
        <v>1995</v>
      </c>
      <c r="B168" s="1096">
        <v>76.426461327053744</v>
      </c>
      <c r="C168" s="1096">
        <v>42.871703787644016</v>
      </c>
      <c r="D168" s="1097" t="s">
        <v>356</v>
      </c>
      <c r="E168" s="1097" t="s">
        <v>356</v>
      </c>
      <c r="F168" s="1096">
        <v>61.511355562312211</v>
      </c>
      <c r="G168" s="1097" t="s">
        <v>356</v>
      </c>
      <c r="H168" s="1097" t="s">
        <v>356</v>
      </c>
      <c r="I168" s="1096">
        <v>123.64259894824457</v>
      </c>
      <c r="J168" s="1096">
        <v>73.139806666713554</v>
      </c>
    </row>
    <row r="169" spans="1:10">
      <c r="A169" s="227">
        <v>2000</v>
      </c>
      <c r="B169" s="1096">
        <v>94.477578004829894</v>
      </c>
      <c r="C169" s="1096">
        <v>61.19271931224467</v>
      </c>
      <c r="D169" s="1097" t="s">
        <v>356</v>
      </c>
      <c r="E169" s="1097" t="s">
        <v>356</v>
      </c>
      <c r="F169" s="1096">
        <v>59.76101032354314</v>
      </c>
      <c r="G169" s="1097" t="s">
        <v>356</v>
      </c>
      <c r="H169" s="1097" t="s">
        <v>356</v>
      </c>
      <c r="I169" s="1096">
        <v>92.764187424022367</v>
      </c>
      <c r="J169" s="1096">
        <v>79.561587265748074</v>
      </c>
    </row>
    <row r="170" spans="1:10">
      <c r="A170" s="227">
        <v>2002</v>
      </c>
      <c r="B170" s="1096">
        <v>90.314251773270698</v>
      </c>
      <c r="C170" s="1096">
        <v>65.127312268833379</v>
      </c>
      <c r="D170" s="1097" t="s">
        <v>356</v>
      </c>
      <c r="E170" s="1097" t="s">
        <v>356</v>
      </c>
      <c r="F170" s="1096">
        <v>66.843000461853435</v>
      </c>
      <c r="G170" s="1097" t="s">
        <v>356</v>
      </c>
      <c r="H170" s="1097" t="s">
        <v>356</v>
      </c>
      <c r="I170" s="1096">
        <v>87.089315741382606</v>
      </c>
      <c r="J170" s="1096">
        <v>87.730140199451057</v>
      </c>
    </row>
    <row r="171" spans="1:10">
      <c r="A171" s="227">
        <v>2004</v>
      </c>
      <c r="B171" s="1096">
        <v>95.546317644297275</v>
      </c>
      <c r="C171" s="1096">
        <v>92.883612099436576</v>
      </c>
      <c r="D171" s="1097" t="s">
        <v>356</v>
      </c>
      <c r="E171" s="1097" t="s">
        <v>356</v>
      </c>
      <c r="F171" s="1096">
        <v>76.229074355518549</v>
      </c>
      <c r="G171" s="1097" t="s">
        <v>356</v>
      </c>
      <c r="H171" s="1097" t="s">
        <v>356</v>
      </c>
      <c r="I171" s="1096">
        <v>81.263891356650518</v>
      </c>
      <c r="J171" s="1096">
        <v>87.710132860429368</v>
      </c>
    </row>
    <row r="172" spans="1:10">
      <c r="A172" s="227">
        <v>2006</v>
      </c>
      <c r="B172" s="1096">
        <v>93.542239063387683</v>
      </c>
      <c r="C172" s="1096">
        <v>58.582076041856332</v>
      </c>
      <c r="D172" s="1097" t="s">
        <v>356</v>
      </c>
      <c r="E172" s="1097" t="s">
        <v>356</v>
      </c>
      <c r="F172" s="1096">
        <v>79.742962843797045</v>
      </c>
      <c r="G172" s="1097" t="s">
        <v>356</v>
      </c>
      <c r="H172" s="1097" t="s">
        <v>356</v>
      </c>
      <c r="I172" s="1096">
        <v>85.337857333769662</v>
      </c>
      <c r="J172" s="1096">
        <v>95.367265567093796</v>
      </c>
    </row>
    <row r="173" spans="1:10">
      <c r="A173" s="227">
        <v>2008</v>
      </c>
      <c r="B173" s="1098">
        <v>100</v>
      </c>
      <c r="C173" s="1098">
        <v>100</v>
      </c>
      <c r="D173" s="1098">
        <v>100</v>
      </c>
      <c r="E173" s="1098">
        <v>100</v>
      </c>
      <c r="F173" s="1098">
        <v>100</v>
      </c>
      <c r="G173" s="1098">
        <v>100</v>
      </c>
      <c r="H173" s="1098">
        <v>100</v>
      </c>
      <c r="I173" s="1098">
        <v>100</v>
      </c>
      <c r="J173" s="1098">
        <v>100</v>
      </c>
    </row>
    <row r="174" spans="1:10">
      <c r="A174" s="227">
        <v>2010</v>
      </c>
      <c r="B174" s="1096">
        <v>98.41195177706426</v>
      </c>
      <c r="C174" s="1096">
        <v>76.197147778054926</v>
      </c>
      <c r="D174" s="1096">
        <v>101.25650972261995</v>
      </c>
      <c r="E174" s="1096">
        <v>90.982482913579901</v>
      </c>
      <c r="F174" s="1096">
        <v>101.79341217248874</v>
      </c>
      <c r="G174" s="1096">
        <v>119.88574436631592</v>
      </c>
      <c r="H174" s="1096">
        <v>103.01074450144907</v>
      </c>
      <c r="I174" s="1096">
        <v>93.005885301131514</v>
      </c>
      <c r="J174" s="1096">
        <v>90.731902620625078</v>
      </c>
    </row>
    <row r="175" spans="1:10">
      <c r="A175" s="227">
        <v>2012</v>
      </c>
      <c r="B175" s="1096">
        <v>103.55677780751873</v>
      </c>
      <c r="C175" s="1096">
        <v>70.598358931486445</v>
      </c>
      <c r="D175" s="1096">
        <v>103.42025981577234</v>
      </c>
      <c r="E175" s="1096">
        <v>89.84569830057653</v>
      </c>
      <c r="F175" s="1096">
        <v>95.037005037279442</v>
      </c>
      <c r="G175" s="1096">
        <v>126.47640473450051</v>
      </c>
      <c r="H175" s="1096">
        <v>93.482342966132563</v>
      </c>
      <c r="I175" s="1096">
        <v>121.41896988470937</v>
      </c>
      <c r="J175" s="1096">
        <v>98.9449321744044</v>
      </c>
    </row>
    <row r="176" spans="1:10">
      <c r="A176" s="227">
        <v>2014</v>
      </c>
      <c r="B176" s="1096">
        <v>103.71085735009611</v>
      </c>
      <c r="C176" s="1096">
        <v>72.853776191786295</v>
      </c>
      <c r="D176" s="1096">
        <v>107.48345986184917</v>
      </c>
      <c r="E176" s="1096">
        <v>73.439503749597534</v>
      </c>
      <c r="F176" s="1096">
        <v>105.60488162918438</v>
      </c>
      <c r="G176" s="1096">
        <v>116.15340723782633</v>
      </c>
      <c r="H176" s="1096">
        <v>88.440852360646744</v>
      </c>
      <c r="I176" s="1096">
        <v>100.31759787569143</v>
      </c>
      <c r="J176" s="1096">
        <v>103.60241030200064</v>
      </c>
    </row>
    <row r="177" spans="1:10">
      <c r="A177" s="227">
        <v>2016</v>
      </c>
      <c r="B177" s="1096">
        <v>108.7383948438175</v>
      </c>
      <c r="C177" s="1096">
        <v>63.628706811307737</v>
      </c>
      <c r="D177" s="1096">
        <v>114.71285684636908</v>
      </c>
      <c r="E177" s="1096">
        <v>53.799869986193215</v>
      </c>
      <c r="F177" s="1096">
        <v>111.76768186915157</v>
      </c>
      <c r="G177" s="1096">
        <v>124.48146639479518</v>
      </c>
      <c r="H177" s="1096">
        <v>95.69761035487879</v>
      </c>
      <c r="I177" s="1096">
        <v>76.571378137081652</v>
      </c>
      <c r="J177" s="1096">
        <v>106.71863846391739</v>
      </c>
    </row>
    <row r="178" spans="1:10" ht="13">
      <c r="A178" s="208"/>
      <c r="B178" s="1099"/>
      <c r="C178" s="1099"/>
      <c r="D178" s="1100"/>
      <c r="E178" s="1101"/>
      <c r="F178" s="84"/>
      <c r="G178" s="84"/>
      <c r="H178" s="84"/>
      <c r="I178" s="84"/>
      <c r="J178" s="84"/>
    </row>
    <row r="179" spans="1:10" ht="13">
      <c r="A179" s="78"/>
      <c r="B179" s="1299" t="s">
        <v>448</v>
      </c>
      <c r="C179" s="1299"/>
      <c r="D179" s="1299"/>
      <c r="E179" s="1299"/>
      <c r="F179" s="1299"/>
      <c r="G179" s="1299"/>
      <c r="H179" s="1299"/>
      <c r="I179" s="1299"/>
      <c r="J179" s="1299"/>
    </row>
    <row r="180" spans="1:10" ht="13">
      <c r="A180" s="210"/>
      <c r="B180" s="1102"/>
      <c r="C180" s="1103"/>
      <c r="D180" s="1103"/>
      <c r="E180" s="1103"/>
      <c r="F180" s="84"/>
      <c r="G180" s="84"/>
      <c r="H180" s="84"/>
      <c r="I180" s="84"/>
      <c r="J180" s="84"/>
    </row>
    <row r="181" spans="1:10">
      <c r="A181" s="227">
        <v>1995</v>
      </c>
      <c r="B181" s="1096">
        <v>105.80720983818135</v>
      </c>
      <c r="C181" s="1096">
        <v>48.263694673504226</v>
      </c>
      <c r="D181" s="1097" t="s">
        <v>356</v>
      </c>
      <c r="E181" s="1097" t="s">
        <v>356</v>
      </c>
      <c r="F181" s="1096">
        <v>53.520111892739187</v>
      </c>
      <c r="G181" s="1097" t="s">
        <v>356</v>
      </c>
      <c r="H181" s="1097" t="s">
        <v>356</v>
      </c>
      <c r="I181" s="1096">
        <v>166.95615431254865</v>
      </c>
      <c r="J181" s="1096">
        <v>78.314093617096773</v>
      </c>
    </row>
    <row r="182" spans="1:10">
      <c r="A182" s="227">
        <v>2000</v>
      </c>
      <c r="B182" s="1096">
        <v>109.50956209950809</v>
      </c>
      <c r="C182" s="1096">
        <v>76.914185597051116</v>
      </c>
      <c r="D182" s="1097" t="s">
        <v>356</v>
      </c>
      <c r="E182" s="1097" t="s">
        <v>356</v>
      </c>
      <c r="F182" s="1096">
        <v>72.774477781926848</v>
      </c>
      <c r="G182" s="1097" t="s">
        <v>356</v>
      </c>
      <c r="H182" s="1097" t="s">
        <v>356</v>
      </c>
      <c r="I182" s="1096">
        <v>142.17971637062291</v>
      </c>
      <c r="J182" s="1096">
        <v>99.745402781431636</v>
      </c>
    </row>
    <row r="183" spans="1:10">
      <c r="A183" s="227">
        <v>2002</v>
      </c>
      <c r="B183" s="1096">
        <v>111.0709003253272</v>
      </c>
      <c r="C183" s="1096">
        <v>68.781756370472223</v>
      </c>
      <c r="D183" s="1097" t="s">
        <v>356</v>
      </c>
      <c r="E183" s="1097" t="s">
        <v>356</v>
      </c>
      <c r="F183" s="1096">
        <v>78.597008551986917</v>
      </c>
      <c r="G183" s="1097" t="s">
        <v>356</v>
      </c>
      <c r="H183" s="1097" t="s">
        <v>356</v>
      </c>
      <c r="I183" s="1096">
        <v>120.60687708987324</v>
      </c>
      <c r="J183" s="1096">
        <v>104.02674850849448</v>
      </c>
    </row>
    <row r="184" spans="1:10">
      <c r="A184" s="227">
        <v>2004</v>
      </c>
      <c r="B184" s="1096">
        <v>107.88595243415311</v>
      </c>
      <c r="C184" s="1096">
        <v>99.369964667331303</v>
      </c>
      <c r="D184" s="1097" t="s">
        <v>356</v>
      </c>
      <c r="E184" s="1097" t="s">
        <v>356</v>
      </c>
      <c r="F184" s="1096">
        <v>80.284722586054855</v>
      </c>
      <c r="G184" s="1097" t="s">
        <v>356</v>
      </c>
      <c r="H184" s="1097" t="s">
        <v>356</v>
      </c>
      <c r="I184" s="1096">
        <v>104.41980809376727</v>
      </c>
      <c r="J184" s="1096">
        <v>98.871890600612417</v>
      </c>
    </row>
    <row r="185" spans="1:10">
      <c r="A185" s="227">
        <v>2006</v>
      </c>
      <c r="B185" s="1096">
        <v>97.338894465386844</v>
      </c>
      <c r="C185" s="1096">
        <v>48.07506850149629</v>
      </c>
      <c r="D185" s="1097" t="s">
        <v>356</v>
      </c>
      <c r="E185" s="1097" t="s">
        <v>356</v>
      </c>
      <c r="F185" s="1096">
        <v>85.342773082726865</v>
      </c>
      <c r="G185" s="1097" t="s">
        <v>356</v>
      </c>
      <c r="H185" s="1097" t="s">
        <v>356</v>
      </c>
      <c r="I185" s="1096">
        <v>84.841773594195374</v>
      </c>
      <c r="J185" s="1096">
        <v>93.344045028889283</v>
      </c>
    </row>
    <row r="186" spans="1:10">
      <c r="A186" s="227">
        <v>2008</v>
      </c>
      <c r="B186" s="1098">
        <v>100</v>
      </c>
      <c r="C186" s="1098">
        <v>100</v>
      </c>
      <c r="D186" s="1098">
        <v>100</v>
      </c>
      <c r="E186" s="1098">
        <v>100</v>
      </c>
      <c r="F186" s="1098">
        <v>100</v>
      </c>
      <c r="G186" s="1098">
        <v>100</v>
      </c>
      <c r="H186" s="1098">
        <v>100</v>
      </c>
      <c r="I186" s="1098">
        <v>100</v>
      </c>
      <c r="J186" s="1098">
        <v>100</v>
      </c>
    </row>
    <row r="187" spans="1:10">
      <c r="A187" s="227">
        <v>2010</v>
      </c>
      <c r="B187" s="1096">
        <v>94.984360152331931</v>
      </c>
      <c r="C187" s="1096">
        <v>62.485010140144801</v>
      </c>
      <c r="D187" s="1096">
        <v>96.678201019740698</v>
      </c>
      <c r="E187" s="1096">
        <v>49.500718257947426</v>
      </c>
      <c r="F187" s="1096">
        <v>90.288618160979652</v>
      </c>
      <c r="G187" s="1096">
        <v>139.38989219482164</v>
      </c>
      <c r="H187" s="1096">
        <v>101.69356583621565</v>
      </c>
      <c r="I187" s="1096">
        <v>89.758381347646036</v>
      </c>
      <c r="J187" s="1096">
        <v>92.535502748454206</v>
      </c>
    </row>
    <row r="188" spans="1:10">
      <c r="A188" s="227">
        <v>2012</v>
      </c>
      <c r="B188" s="1096">
        <v>96.066913940713889</v>
      </c>
      <c r="C188" s="1096">
        <v>60.914374218723189</v>
      </c>
      <c r="D188" s="1096">
        <v>96.472307167366793</v>
      </c>
      <c r="E188" s="1096">
        <v>65.30377366097791</v>
      </c>
      <c r="F188" s="1096">
        <v>82.405224155277196</v>
      </c>
      <c r="G188" s="1096">
        <v>184.98012068150794</v>
      </c>
      <c r="H188" s="1096">
        <v>82.674363289740711</v>
      </c>
      <c r="I188" s="1096">
        <v>109.80366721481656</v>
      </c>
      <c r="J188" s="1096">
        <v>96.776899266370933</v>
      </c>
    </row>
    <row r="189" spans="1:10">
      <c r="A189" s="227">
        <v>2014</v>
      </c>
      <c r="B189" s="1096">
        <v>102.26281919303497</v>
      </c>
      <c r="C189" s="1096">
        <v>72.411139478619447</v>
      </c>
      <c r="D189" s="1096">
        <v>101.35368600122237</v>
      </c>
      <c r="E189" s="1096">
        <v>83.497822955950383</v>
      </c>
      <c r="F189" s="1096">
        <v>88.47702841451472</v>
      </c>
      <c r="G189" s="1096">
        <v>168.16733578381064</v>
      </c>
      <c r="H189" s="1096">
        <v>74.807857523509583</v>
      </c>
      <c r="I189" s="1096">
        <v>101.83728034116221</v>
      </c>
      <c r="J189" s="1096">
        <v>114.02916049808047</v>
      </c>
    </row>
    <row r="190" spans="1:10">
      <c r="A190" s="227">
        <v>2016</v>
      </c>
      <c r="B190" s="1096">
        <v>98.256587548889271</v>
      </c>
      <c r="C190" s="1096">
        <v>47.536288208011491</v>
      </c>
      <c r="D190" s="1096">
        <v>99.179773976156994</v>
      </c>
      <c r="E190" s="1096">
        <v>61.587993177702657</v>
      </c>
      <c r="F190" s="1096">
        <v>85.487717731132847</v>
      </c>
      <c r="G190" s="1096">
        <v>195.97497139955431</v>
      </c>
      <c r="H190" s="1096">
        <v>75.28482333086572</v>
      </c>
      <c r="I190" s="1096">
        <v>81.15620149926751</v>
      </c>
      <c r="J190" s="1096">
        <v>113.41220045502654</v>
      </c>
    </row>
    <row r="191" spans="1:10" ht="13">
      <c r="A191" s="208"/>
      <c r="B191" s="1099"/>
      <c r="C191" s="1099"/>
      <c r="D191" s="1100"/>
      <c r="E191" s="1101"/>
      <c r="F191" s="84"/>
      <c r="G191" s="84"/>
      <c r="H191" s="84"/>
      <c r="I191" s="84"/>
      <c r="J191" s="84"/>
    </row>
    <row r="192" spans="1:10" ht="13">
      <c r="A192" s="78"/>
      <c r="B192" s="1299" t="s">
        <v>449</v>
      </c>
      <c r="C192" s="1299"/>
      <c r="D192" s="1299"/>
      <c r="E192" s="1299"/>
      <c r="F192" s="1299"/>
      <c r="G192" s="1299"/>
      <c r="H192" s="1299"/>
      <c r="I192" s="1299"/>
      <c r="J192" s="1299"/>
    </row>
    <row r="193" spans="1:10" ht="13">
      <c r="A193" s="210"/>
      <c r="B193" s="1102"/>
      <c r="C193" s="1103"/>
      <c r="D193" s="1103"/>
      <c r="E193" s="1103"/>
      <c r="F193" s="84"/>
      <c r="G193" s="84"/>
      <c r="H193" s="84"/>
      <c r="I193" s="84"/>
      <c r="J193" s="84"/>
    </row>
    <row r="194" spans="1:10">
      <c r="A194" s="227">
        <v>1995</v>
      </c>
      <c r="B194" s="1097" t="s">
        <v>358</v>
      </c>
      <c r="C194" s="1097" t="s">
        <v>358</v>
      </c>
      <c r="D194" s="1097" t="s">
        <v>358</v>
      </c>
      <c r="E194" s="1097" t="s">
        <v>358</v>
      </c>
      <c r="F194" s="1097" t="s">
        <v>358</v>
      </c>
      <c r="G194" s="1097" t="s">
        <v>358</v>
      </c>
      <c r="H194" s="1097" t="s">
        <v>358</v>
      </c>
      <c r="I194" s="1097" t="s">
        <v>358</v>
      </c>
      <c r="J194" s="1097" t="s">
        <v>358</v>
      </c>
    </row>
    <row r="195" spans="1:10" ht="14.5">
      <c r="A195" s="227" t="s">
        <v>531</v>
      </c>
      <c r="B195" s="1096">
        <v>63.039734921078541</v>
      </c>
      <c r="C195" s="1096">
        <v>56.738657707184025</v>
      </c>
      <c r="D195" s="1097" t="s">
        <v>356</v>
      </c>
      <c r="E195" s="1097" t="s">
        <v>356</v>
      </c>
      <c r="F195" s="1096">
        <v>72.405330007801666</v>
      </c>
      <c r="G195" s="1097" t="s">
        <v>356</v>
      </c>
      <c r="H195" s="1097" t="s">
        <v>356</v>
      </c>
      <c r="I195" s="1096">
        <v>80.325834077701899</v>
      </c>
      <c r="J195" s="1096">
        <v>79.296964940756524</v>
      </c>
    </row>
    <row r="196" spans="1:10">
      <c r="A196" s="227">
        <v>2002</v>
      </c>
      <c r="B196" s="1096">
        <v>69.890250728896333</v>
      </c>
      <c r="C196" s="1096">
        <v>59.783926103226648</v>
      </c>
      <c r="D196" s="1097" t="s">
        <v>356</v>
      </c>
      <c r="E196" s="1097" t="s">
        <v>356</v>
      </c>
      <c r="F196" s="1096">
        <v>73.04620107222712</v>
      </c>
      <c r="G196" s="1097" t="s">
        <v>356</v>
      </c>
      <c r="H196" s="1097" t="s">
        <v>356</v>
      </c>
      <c r="I196" s="1096">
        <v>90.194122512787445</v>
      </c>
      <c r="J196" s="1096">
        <v>84.249871431954631</v>
      </c>
    </row>
    <row r="197" spans="1:10">
      <c r="A197" s="227">
        <v>2004</v>
      </c>
      <c r="B197" s="1096">
        <v>66.930314111849029</v>
      </c>
      <c r="C197" s="1096">
        <v>78.686187487670082</v>
      </c>
      <c r="D197" s="1097" t="s">
        <v>356</v>
      </c>
      <c r="E197" s="1097" t="s">
        <v>356</v>
      </c>
      <c r="F197" s="1096">
        <v>84.247743201841317</v>
      </c>
      <c r="G197" s="1097" t="s">
        <v>356</v>
      </c>
      <c r="H197" s="1097" t="s">
        <v>356</v>
      </c>
      <c r="I197" s="1096">
        <v>82.026621237156235</v>
      </c>
      <c r="J197" s="1096">
        <v>81.091455974011183</v>
      </c>
    </row>
    <row r="198" spans="1:10">
      <c r="A198" s="227">
        <v>2006</v>
      </c>
      <c r="B198" s="1096">
        <v>66.535681605559517</v>
      </c>
      <c r="C198" s="1096">
        <v>67.226563536710231</v>
      </c>
      <c r="D198" s="1097" t="s">
        <v>356</v>
      </c>
      <c r="E198" s="1097" t="s">
        <v>356</v>
      </c>
      <c r="F198" s="1096">
        <v>87.197741247393054</v>
      </c>
      <c r="G198" s="1097" t="s">
        <v>356</v>
      </c>
      <c r="H198" s="1097" t="s">
        <v>356</v>
      </c>
      <c r="I198" s="1096">
        <v>102.54302691121349</v>
      </c>
      <c r="J198" s="1096">
        <v>91.782909984722281</v>
      </c>
    </row>
    <row r="199" spans="1:10">
      <c r="A199" s="227">
        <v>2008</v>
      </c>
      <c r="B199" s="1098">
        <v>100</v>
      </c>
      <c r="C199" s="1098">
        <v>100</v>
      </c>
      <c r="D199" s="1098">
        <v>100</v>
      </c>
      <c r="E199" s="1098">
        <v>100</v>
      </c>
      <c r="F199" s="1098">
        <v>100</v>
      </c>
      <c r="G199" s="1098">
        <v>100</v>
      </c>
      <c r="H199" s="1098">
        <v>100</v>
      </c>
      <c r="I199" s="1098">
        <v>100</v>
      </c>
      <c r="J199" s="1098">
        <v>100</v>
      </c>
    </row>
    <row r="200" spans="1:10">
      <c r="A200" s="227">
        <v>2010</v>
      </c>
      <c r="B200" s="1096">
        <v>95.658399386739404</v>
      </c>
      <c r="C200" s="1096">
        <v>87.97553435532474</v>
      </c>
      <c r="D200" s="1096">
        <v>90.583212595073803</v>
      </c>
      <c r="E200" s="1096">
        <v>182.1609253504437</v>
      </c>
      <c r="F200" s="1096">
        <v>90.452866156770568</v>
      </c>
      <c r="G200" s="1096">
        <v>107.23096247586716</v>
      </c>
      <c r="H200" s="1096">
        <v>83.563923468813513</v>
      </c>
      <c r="I200" s="1096">
        <v>107.26647239548174</v>
      </c>
      <c r="J200" s="1096">
        <v>101.23825419257588</v>
      </c>
    </row>
    <row r="201" spans="1:10">
      <c r="A201" s="227">
        <v>2012</v>
      </c>
      <c r="B201" s="1096">
        <v>106.10197820356623</v>
      </c>
      <c r="C201" s="1096">
        <v>69.686367894844338</v>
      </c>
      <c r="D201" s="1096">
        <v>105.58474630148478</v>
      </c>
      <c r="E201" s="1096">
        <v>181.62609191966024</v>
      </c>
      <c r="F201" s="1096">
        <v>105.75272905895264</v>
      </c>
      <c r="G201" s="1096">
        <v>145.3123640310906</v>
      </c>
      <c r="H201" s="1096">
        <v>86.187112435730555</v>
      </c>
      <c r="I201" s="1096">
        <v>108.54654284839147</v>
      </c>
      <c r="J201" s="1096">
        <v>106.3659332662866</v>
      </c>
    </row>
    <row r="202" spans="1:10">
      <c r="A202" s="227">
        <v>2014</v>
      </c>
      <c r="B202" s="1096">
        <v>105.18794904061528</v>
      </c>
      <c r="C202" s="1096">
        <v>57.180817574286593</v>
      </c>
      <c r="D202" s="1096">
        <v>106.6044862414215</v>
      </c>
      <c r="E202" s="1096">
        <v>169.54101276089136</v>
      </c>
      <c r="F202" s="1096">
        <v>110.00305551165907</v>
      </c>
      <c r="G202" s="1096">
        <v>138.24690807348824</v>
      </c>
      <c r="H202" s="1096">
        <v>82.412762226570962</v>
      </c>
      <c r="I202" s="1096">
        <v>86.47603543523897</v>
      </c>
      <c r="J202" s="1096">
        <v>112.6974349157942</v>
      </c>
    </row>
    <row r="203" spans="1:10">
      <c r="A203" s="227">
        <v>2016</v>
      </c>
      <c r="B203" s="1096">
        <v>113.34639526156171</v>
      </c>
      <c r="C203" s="1096">
        <v>58.167945264443546</v>
      </c>
      <c r="D203" s="1096">
        <v>115.88285516872389</v>
      </c>
      <c r="E203" s="1096">
        <v>239.72663298963215</v>
      </c>
      <c r="F203" s="1096">
        <v>120.0503353322278</v>
      </c>
      <c r="G203" s="1096">
        <v>159.05595215977871</v>
      </c>
      <c r="H203" s="1096">
        <v>98.985191467978581</v>
      </c>
      <c r="I203" s="1096">
        <v>70.13095011126336</v>
      </c>
      <c r="J203" s="1096">
        <v>121.11432989767363</v>
      </c>
    </row>
    <row r="204" spans="1:10" ht="13">
      <c r="A204" s="208"/>
      <c r="B204" s="1099"/>
      <c r="C204" s="1099"/>
      <c r="D204" s="1100"/>
      <c r="E204" s="1101"/>
      <c r="F204" s="84"/>
      <c r="G204" s="84"/>
      <c r="H204" s="84"/>
      <c r="I204" s="84"/>
      <c r="J204" s="84"/>
    </row>
    <row r="205" spans="1:10" ht="13">
      <c r="A205" s="78"/>
      <c r="B205" s="1299" t="s">
        <v>450</v>
      </c>
      <c r="C205" s="1299"/>
      <c r="D205" s="1299"/>
      <c r="E205" s="1299"/>
      <c r="F205" s="1299"/>
      <c r="G205" s="1299"/>
      <c r="H205" s="1299"/>
      <c r="I205" s="1299"/>
      <c r="J205" s="1299"/>
    </row>
    <row r="206" spans="1:10" ht="13">
      <c r="A206" s="210"/>
      <c r="B206" s="1102"/>
      <c r="C206" s="1103"/>
      <c r="D206" s="1103"/>
      <c r="E206" s="1103"/>
      <c r="F206" s="84"/>
      <c r="G206" s="84"/>
      <c r="H206" s="84"/>
      <c r="I206" s="84"/>
      <c r="J206" s="84"/>
    </row>
    <row r="207" spans="1:10">
      <c r="A207" s="227">
        <v>1995</v>
      </c>
      <c r="B207" s="1096">
        <v>94.969204872201459</v>
      </c>
      <c r="C207" s="1096">
        <v>65.83223623278505</v>
      </c>
      <c r="D207" s="1097" t="s">
        <v>356</v>
      </c>
      <c r="E207" s="1097" t="s">
        <v>356</v>
      </c>
      <c r="F207" s="1096">
        <v>57.703683467984803</v>
      </c>
      <c r="G207" s="1097" t="s">
        <v>356</v>
      </c>
      <c r="H207" s="1097" t="s">
        <v>356</v>
      </c>
      <c r="I207" s="1096">
        <v>160.83459236345541</v>
      </c>
      <c r="J207" s="1096">
        <v>85.604786401128237</v>
      </c>
    </row>
    <row r="208" spans="1:10">
      <c r="A208" s="227">
        <v>2000</v>
      </c>
      <c r="B208" s="1096">
        <v>109.45140552647801</v>
      </c>
      <c r="C208" s="1096">
        <v>90.240032518935934</v>
      </c>
      <c r="D208" s="1097" t="s">
        <v>356</v>
      </c>
      <c r="E208" s="1097" t="s">
        <v>356</v>
      </c>
      <c r="F208" s="1096">
        <v>89.597066276300737</v>
      </c>
      <c r="G208" s="1097" t="s">
        <v>356</v>
      </c>
      <c r="H208" s="1097" t="s">
        <v>356</v>
      </c>
      <c r="I208" s="1096">
        <v>112.71734704974061</v>
      </c>
      <c r="J208" s="1096">
        <v>93.45796196946246</v>
      </c>
    </row>
    <row r="209" spans="1:10">
      <c r="A209" s="227">
        <v>2002</v>
      </c>
      <c r="B209" s="1096">
        <v>99.587038695106898</v>
      </c>
      <c r="C209" s="1096">
        <v>76.345071285566377</v>
      </c>
      <c r="D209" s="1097" t="s">
        <v>356</v>
      </c>
      <c r="E209" s="1097" t="s">
        <v>356</v>
      </c>
      <c r="F209" s="1096">
        <v>85.877460597247662</v>
      </c>
      <c r="G209" s="1097" t="s">
        <v>356</v>
      </c>
      <c r="H209" s="1097" t="s">
        <v>356</v>
      </c>
      <c r="I209" s="1096">
        <v>89.098298086253962</v>
      </c>
      <c r="J209" s="1096">
        <v>85.701259793301332</v>
      </c>
    </row>
    <row r="210" spans="1:10">
      <c r="A210" s="227">
        <v>2004</v>
      </c>
      <c r="B210" s="1096">
        <v>102.29070051820892</v>
      </c>
      <c r="C210" s="1096">
        <v>123.86824598320163</v>
      </c>
      <c r="D210" s="1097" t="s">
        <v>356</v>
      </c>
      <c r="E210" s="1097" t="s">
        <v>356</v>
      </c>
      <c r="F210" s="1096">
        <v>86.409847234800182</v>
      </c>
      <c r="G210" s="1097" t="s">
        <v>356</v>
      </c>
      <c r="H210" s="1097" t="s">
        <v>356</v>
      </c>
      <c r="I210" s="1096">
        <v>95.609153819182382</v>
      </c>
      <c r="J210" s="1096">
        <v>97.599229069885808</v>
      </c>
    </row>
    <row r="211" spans="1:10">
      <c r="A211" s="227">
        <v>2006</v>
      </c>
      <c r="B211" s="1096">
        <v>100.22585133588248</v>
      </c>
      <c r="C211" s="1096">
        <v>69.933994559123278</v>
      </c>
      <c r="D211" s="1097" t="s">
        <v>356</v>
      </c>
      <c r="E211" s="1097" t="s">
        <v>356</v>
      </c>
      <c r="F211" s="1096">
        <v>91.561674376306087</v>
      </c>
      <c r="G211" s="1097" t="s">
        <v>356</v>
      </c>
      <c r="H211" s="1097" t="s">
        <v>356</v>
      </c>
      <c r="I211" s="1096">
        <v>93.57552329531093</v>
      </c>
      <c r="J211" s="1096">
        <v>97.597597362184459</v>
      </c>
    </row>
    <row r="212" spans="1:10">
      <c r="A212" s="227">
        <v>2008</v>
      </c>
      <c r="B212" s="1098">
        <v>100</v>
      </c>
      <c r="C212" s="1098">
        <v>100</v>
      </c>
      <c r="D212" s="1098">
        <v>100</v>
      </c>
      <c r="E212" s="1098">
        <v>100</v>
      </c>
      <c r="F212" s="1098">
        <v>100</v>
      </c>
      <c r="G212" s="1098">
        <v>100</v>
      </c>
      <c r="H212" s="1098">
        <v>100</v>
      </c>
      <c r="I212" s="1098">
        <v>100</v>
      </c>
      <c r="J212" s="1098">
        <v>100</v>
      </c>
    </row>
    <row r="213" spans="1:10">
      <c r="A213" s="227">
        <v>2010</v>
      </c>
      <c r="B213" s="1096">
        <v>100.66033746254399</v>
      </c>
      <c r="C213" s="1096">
        <v>78.261732827598323</v>
      </c>
      <c r="D213" s="1096">
        <v>100.44899357208045</v>
      </c>
      <c r="E213" s="1096">
        <v>725.22191660148644</v>
      </c>
      <c r="F213" s="1096">
        <v>92.882337859973802</v>
      </c>
      <c r="G213" s="1096">
        <v>119.72845507942492</v>
      </c>
      <c r="H213" s="1096">
        <v>110.86456951564398</v>
      </c>
      <c r="I213" s="1096">
        <v>99.44119531609303</v>
      </c>
      <c r="J213" s="1096">
        <v>102.73984962456223</v>
      </c>
    </row>
    <row r="214" spans="1:10">
      <c r="A214" s="227">
        <v>2012</v>
      </c>
      <c r="B214" s="1096">
        <v>105.3307054306018</v>
      </c>
      <c r="C214" s="1096">
        <v>76.227804811422288</v>
      </c>
      <c r="D214" s="1096">
        <v>104.9514310983882</v>
      </c>
      <c r="E214" s="1096">
        <v>956.87418451391932</v>
      </c>
      <c r="F214" s="1096">
        <v>99.613193410650936</v>
      </c>
      <c r="G214" s="1096">
        <v>123.05692633572885</v>
      </c>
      <c r="H214" s="1096">
        <v>105.40837239524809</v>
      </c>
      <c r="I214" s="1096">
        <v>121.29510078051342</v>
      </c>
      <c r="J214" s="1096">
        <v>110.17396424550954</v>
      </c>
    </row>
    <row r="215" spans="1:10">
      <c r="A215" s="227">
        <v>2014</v>
      </c>
      <c r="B215" s="1096">
        <v>112.49418917083904</v>
      </c>
      <c r="C215" s="1096">
        <v>76.141805011561232</v>
      </c>
      <c r="D215" s="1096">
        <v>111.6021798185852</v>
      </c>
      <c r="E215" s="1096">
        <v>941.74491568986639</v>
      </c>
      <c r="F215" s="1096">
        <v>109.28865212336387</v>
      </c>
      <c r="G215" s="1096">
        <v>133.99939066491513</v>
      </c>
      <c r="H215" s="1096">
        <v>76.404562329932318</v>
      </c>
      <c r="I215" s="1096">
        <v>106.11481864872623</v>
      </c>
      <c r="J215" s="1096">
        <v>122.85659878499975</v>
      </c>
    </row>
    <row r="216" spans="1:10">
      <c r="A216" s="227">
        <v>2016</v>
      </c>
      <c r="B216" s="1096">
        <v>115.91878920246093</v>
      </c>
      <c r="C216" s="1096">
        <v>86.324574367253518</v>
      </c>
      <c r="D216" s="1096">
        <v>111.71278273107946</v>
      </c>
      <c r="E216" s="1096">
        <v>934.233777833521</v>
      </c>
      <c r="F216" s="1096">
        <v>109.28917257383102</v>
      </c>
      <c r="G216" s="1096">
        <v>142.60734633270843</v>
      </c>
      <c r="H216" s="1096">
        <v>93.592365741104985</v>
      </c>
      <c r="I216" s="1096">
        <v>91.719889025995059</v>
      </c>
      <c r="J216" s="1096">
        <v>137.56278834951027</v>
      </c>
    </row>
    <row r="217" spans="1:10">
      <c r="B217" s="109"/>
      <c r="C217" s="84"/>
      <c r="D217" s="84"/>
      <c r="E217" s="84"/>
      <c r="F217" s="84"/>
      <c r="G217" s="84"/>
      <c r="H217" s="84"/>
      <c r="I217" s="84"/>
      <c r="J217" s="84"/>
    </row>
    <row r="218" spans="1:10" s="262" customFormat="1" ht="45" customHeight="1">
      <c r="A218" s="23"/>
      <c r="B218" s="1270" t="s">
        <v>1573</v>
      </c>
      <c r="C218" s="1270"/>
      <c r="D218" s="1270"/>
      <c r="E218" s="1270"/>
      <c r="F218" s="97"/>
      <c r="G218" s="97"/>
      <c r="H218" s="22"/>
      <c r="I218" s="22"/>
      <c r="J218" s="22"/>
    </row>
    <row r="219" spans="1:10" s="262" customFormat="1" ht="15" customHeight="1">
      <c r="A219" s="23"/>
      <c r="B219" s="1270" t="s">
        <v>532</v>
      </c>
      <c r="C219" s="1270"/>
      <c r="D219" s="1270"/>
      <c r="E219" s="1270"/>
      <c r="F219" s="97"/>
      <c r="G219" s="97"/>
      <c r="H219" s="22"/>
      <c r="I219" s="22"/>
      <c r="J219" s="22"/>
    </row>
    <row r="220" spans="1:10" s="262" customFormat="1" ht="15" customHeight="1">
      <c r="A220" s="23"/>
      <c r="B220" s="1270" t="s">
        <v>533</v>
      </c>
      <c r="C220" s="1270"/>
      <c r="D220" s="1270"/>
      <c r="E220" s="1270"/>
      <c r="F220" s="97"/>
      <c r="G220" s="97"/>
      <c r="H220" s="22"/>
      <c r="I220" s="22"/>
      <c r="J220" s="22"/>
    </row>
    <row r="221" spans="1:10">
      <c r="A221" s="64" t="s">
        <v>514</v>
      </c>
      <c r="B221" s="84"/>
      <c r="C221" s="84"/>
      <c r="D221" s="84"/>
      <c r="E221" s="84"/>
      <c r="F221" s="84"/>
      <c r="G221" s="84"/>
      <c r="H221" s="84"/>
      <c r="I221" s="84"/>
      <c r="J221" s="84"/>
    </row>
    <row r="222" spans="1:10" ht="13">
      <c r="A222" s="211"/>
      <c r="B222" s="84"/>
      <c r="C222" s="84"/>
      <c r="D222" s="84"/>
      <c r="E222" s="84"/>
      <c r="F222" s="84"/>
      <c r="G222" s="84"/>
      <c r="H222" s="84"/>
      <c r="I222" s="84"/>
      <c r="J222" s="84"/>
    </row>
    <row r="223" spans="1:10" ht="13">
      <c r="A223" s="211"/>
    </row>
    <row r="224" spans="1:10" ht="13">
      <c r="A224" s="211"/>
    </row>
    <row r="225" spans="1:1" ht="13">
      <c r="A225" s="211"/>
    </row>
    <row r="226" spans="1:1" ht="13">
      <c r="A226" s="211"/>
    </row>
    <row r="227" spans="1:1" ht="13">
      <c r="A227" s="211"/>
    </row>
    <row r="228" spans="1:1" ht="13">
      <c r="A228" s="211"/>
    </row>
    <row r="229" spans="1:1" ht="13">
      <c r="A229" s="211"/>
    </row>
    <row r="230" spans="1:1" ht="13">
      <c r="A230" s="211"/>
    </row>
    <row r="231" spans="1:1" ht="13">
      <c r="A231" s="211"/>
    </row>
    <row r="232" spans="1:1" ht="13">
      <c r="A232" s="211"/>
    </row>
    <row r="233" spans="1:1" ht="13">
      <c r="A233" s="211"/>
    </row>
    <row r="234" spans="1:1" ht="13">
      <c r="A234" s="211"/>
    </row>
    <row r="235" spans="1:1" ht="13">
      <c r="A235" s="211"/>
    </row>
    <row r="236" spans="1:1" ht="13">
      <c r="A236" s="211"/>
    </row>
    <row r="237" spans="1:1" ht="13">
      <c r="A237" s="211"/>
    </row>
    <row r="238" spans="1:1" ht="13">
      <c r="A238" s="211"/>
    </row>
    <row r="239" spans="1:1" ht="13">
      <c r="A239" s="211"/>
    </row>
  </sheetData>
  <sheetProtection selectLockedCells="1"/>
  <mergeCells count="26">
    <mergeCell ref="B166:J166"/>
    <mergeCell ref="B179:J179"/>
    <mergeCell ref="B192:J192"/>
    <mergeCell ref="A6:A8"/>
    <mergeCell ref="B6:B8"/>
    <mergeCell ref="C7:C8"/>
    <mergeCell ref="C6:J6"/>
    <mergeCell ref="D7:D8"/>
    <mergeCell ref="E7:I7"/>
    <mergeCell ref="J7:J8"/>
    <mergeCell ref="B220:E220"/>
    <mergeCell ref="B218:E218"/>
    <mergeCell ref="B219:E219"/>
    <mergeCell ref="B205:J205"/>
    <mergeCell ref="B10:J10"/>
    <mergeCell ref="B23:J23"/>
    <mergeCell ref="B36:J36"/>
    <mergeCell ref="B49:J49"/>
    <mergeCell ref="B62:J62"/>
    <mergeCell ref="B75:J75"/>
    <mergeCell ref="B88:J88"/>
    <mergeCell ref="B101:J101"/>
    <mergeCell ref="B114:J114"/>
    <mergeCell ref="B127:J127"/>
    <mergeCell ref="B140:J140"/>
    <mergeCell ref="B153:J153"/>
  </mergeCells>
  <hyperlinks>
    <hyperlink ref="A1" location="Inhalt!A1" display="Zurück zum Inhalt"/>
  </hyperlinks>
  <pageMargins left="0.59055118110236227" right="0.59055118110236227" top="1.1811023622047245" bottom="0.78740157480314965" header="0.39370078740157483" footer="0.39370078740157483"/>
  <pageSetup paperSize="9" scale="86" fitToHeight="0" pageOrder="overThenDown" orientation="landscape" r:id="rId1"/>
  <headerFooter alignWithMargins="0">
    <oddHeader>&amp;L&amp;"Arial,Fett"
Tabelle &amp;A&amp;CSeite &amp;P von &amp;N
&amp;"Arial,Fett"Primärenergieproduktivität*) (preisbereinigt, verkettet) 1995 – 2016 nach Wirtschaftszweigen und Bundesländern
2008 = 100</oddHeader>
    <oddFooter>&amp;CStatistische Ämter der Länder – Indikatoren und Kennzahlen, UGRdL 2020</oddFooter>
  </headerFooter>
  <rowBreaks count="7" manualBreakCount="7">
    <brk id="34" max="9" man="1"/>
    <brk id="60" max="9" man="1"/>
    <brk id="86" max="9" man="1"/>
    <brk id="112" max="9" man="1"/>
    <brk id="138" max="9" man="1"/>
    <brk id="164" max="9" man="1"/>
    <brk id="190" max="9"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6">
    <pageSetUpPr autoPageBreaks="0"/>
  </sheetPr>
  <dimension ref="A1:U69"/>
  <sheetViews>
    <sheetView showGridLines="0" showRowColHeaders="0" zoomScaleNormal="100" workbookViewId="0">
      <pane xSplit="1" ySplit="5" topLeftCell="B6" activePane="bottomRight" state="frozen"/>
      <selection activeCell="C72" sqref="C72"/>
      <selection pane="topRight" activeCell="C72" sqref="C72"/>
      <selection pane="bottomLeft" activeCell="C72" sqref="C72"/>
      <selection pane="bottomRight"/>
    </sheetView>
  </sheetViews>
  <sheetFormatPr baseColWidth="10" defaultColWidth="11.453125" defaultRowHeight="12.75" customHeight="1"/>
  <cols>
    <col min="1" max="1" width="25.1796875" style="672" customWidth="1"/>
    <col min="2" max="14" width="12.7265625" style="70" customWidth="1"/>
    <col min="15" max="15" width="12.7265625" style="511" customWidth="1"/>
    <col min="16" max="16" width="12.7265625" style="70" customWidth="1"/>
    <col min="17" max="17" width="12.7265625" style="672" customWidth="1"/>
    <col min="18" max="16384" width="11.453125" style="70"/>
  </cols>
  <sheetData>
    <row r="1" spans="1:21" ht="12.75" customHeight="1">
      <c r="A1" s="123" t="s">
        <v>322</v>
      </c>
    </row>
    <row r="3" spans="1:21" s="672" customFormat="1" ht="12.75" customHeight="1">
      <c r="A3" s="210" t="s">
        <v>643</v>
      </c>
      <c r="B3" s="208" t="s">
        <v>1220</v>
      </c>
      <c r="C3" s="208"/>
      <c r="D3" s="208"/>
      <c r="E3" s="208"/>
      <c r="F3" s="208"/>
      <c r="G3" s="208"/>
      <c r="H3" s="208"/>
      <c r="I3" s="208"/>
    </row>
    <row r="4" spans="1:21" ht="12.75" customHeight="1">
      <c r="A4" s="265"/>
      <c r="B4" s="208"/>
      <c r="C4" s="208"/>
      <c r="D4" s="208"/>
      <c r="E4" s="222"/>
      <c r="F4" s="210"/>
      <c r="G4" s="210"/>
      <c r="H4" s="210"/>
      <c r="I4" s="208"/>
    </row>
    <row r="5" spans="1:21" ht="12.75" customHeight="1">
      <c r="A5" s="684" t="s">
        <v>433</v>
      </c>
      <c r="B5" s="88">
        <v>2003</v>
      </c>
      <c r="C5" s="88">
        <v>2004</v>
      </c>
      <c r="D5" s="88">
        <v>2005</v>
      </c>
      <c r="E5" s="88">
        <v>2006</v>
      </c>
      <c r="F5" s="88">
        <v>2007</v>
      </c>
      <c r="G5" s="88">
        <v>2008</v>
      </c>
      <c r="H5" s="88">
        <v>2009</v>
      </c>
      <c r="I5" s="88">
        <v>2010</v>
      </c>
      <c r="J5" s="88">
        <v>2011</v>
      </c>
      <c r="K5" s="88">
        <v>2012</v>
      </c>
      <c r="L5" s="88">
        <v>2013</v>
      </c>
      <c r="M5" s="88">
        <v>2014</v>
      </c>
      <c r="N5" s="88">
        <v>2015</v>
      </c>
      <c r="O5" s="512">
        <v>2016</v>
      </c>
      <c r="P5" s="88">
        <v>2017</v>
      </c>
      <c r="Q5" s="764">
        <v>2018</v>
      </c>
    </row>
    <row r="6" spans="1:21" ht="12.75" customHeight="1">
      <c r="A6" s="208"/>
      <c r="B6" s="208"/>
      <c r="C6" s="208"/>
      <c r="D6" s="208"/>
      <c r="E6" s="222"/>
      <c r="F6" s="210"/>
      <c r="G6" s="210"/>
      <c r="H6" s="210"/>
      <c r="I6" s="208"/>
    </row>
    <row r="7" spans="1:21" ht="25.5" customHeight="1">
      <c r="B7" s="1324" t="s">
        <v>602</v>
      </c>
      <c r="C7" s="1324"/>
      <c r="D7" s="1324"/>
      <c r="E7" s="1324"/>
      <c r="F7" s="1324"/>
      <c r="G7" s="1324" t="s">
        <v>603</v>
      </c>
      <c r="H7" s="1324"/>
      <c r="I7" s="1324"/>
      <c r="J7" s="1324"/>
      <c r="K7" s="1324"/>
      <c r="L7" s="1324" t="s">
        <v>603</v>
      </c>
      <c r="M7" s="1325"/>
      <c r="N7" s="1325"/>
      <c r="O7" s="1325"/>
      <c r="P7" s="1325"/>
      <c r="Q7" s="1324" t="s">
        <v>603</v>
      </c>
      <c r="R7" s="1325"/>
      <c r="S7" s="1325"/>
      <c r="T7" s="1325"/>
      <c r="U7" s="1325"/>
    </row>
    <row r="8" spans="1:21" ht="12.75" customHeight="1">
      <c r="A8" s="210"/>
      <c r="B8" s="266"/>
      <c r="C8" s="266"/>
      <c r="D8" s="266"/>
      <c r="E8" s="266"/>
      <c r="F8" s="266"/>
      <c r="G8" s="266"/>
      <c r="H8" s="266"/>
      <c r="I8" s="266"/>
    </row>
    <row r="9" spans="1:21" ht="14.25" customHeight="1">
      <c r="A9" s="81" t="s">
        <v>435</v>
      </c>
      <c r="B9" s="118">
        <v>70184</v>
      </c>
      <c r="C9" s="118">
        <v>70031</v>
      </c>
      <c r="D9" s="118">
        <v>71893</v>
      </c>
      <c r="E9" s="118">
        <v>73239</v>
      </c>
      <c r="F9" s="118">
        <v>72427</v>
      </c>
      <c r="G9" s="118">
        <v>67224</v>
      </c>
      <c r="H9" s="118">
        <v>65692</v>
      </c>
      <c r="I9" s="118">
        <v>66001</v>
      </c>
      <c r="J9" s="118">
        <v>59625</v>
      </c>
      <c r="K9" s="118">
        <v>58083.378299999997</v>
      </c>
      <c r="L9" s="118">
        <v>61604.931960312002</v>
      </c>
      <c r="M9" s="118">
        <v>60857.14321889</v>
      </c>
      <c r="N9" s="118">
        <v>63327.650082154003</v>
      </c>
      <c r="O9" s="118">
        <v>62670.510735467004</v>
      </c>
      <c r="P9" s="118">
        <v>60443.777548890997</v>
      </c>
      <c r="Q9" s="118">
        <v>62249.904009776998</v>
      </c>
    </row>
    <row r="10" spans="1:21" ht="14.25" customHeight="1">
      <c r="A10" s="725" t="s">
        <v>436</v>
      </c>
      <c r="B10" s="118">
        <v>80141.460000000006</v>
      </c>
      <c r="C10" s="118">
        <v>79431.212221779002</v>
      </c>
      <c r="D10" s="118">
        <v>84884.222188</v>
      </c>
      <c r="E10" s="118">
        <v>84993.682822999996</v>
      </c>
      <c r="F10" s="118">
        <v>89021.592820000005</v>
      </c>
      <c r="G10" s="118">
        <v>88658.225762999995</v>
      </c>
      <c r="H10" s="118">
        <v>90169.959873999993</v>
      </c>
      <c r="I10" s="118">
        <v>91969.352775000007</v>
      </c>
      <c r="J10" s="118">
        <v>89203.151014999996</v>
      </c>
      <c r="K10" s="118">
        <v>93719.529218544994</v>
      </c>
      <c r="L10" s="118">
        <v>90851.920711675994</v>
      </c>
      <c r="M10" s="118">
        <v>88288.780092020999</v>
      </c>
      <c r="N10" s="118">
        <v>86241.768395927007</v>
      </c>
      <c r="O10" s="118">
        <v>81527.451031264995</v>
      </c>
      <c r="P10" s="118">
        <v>84781.681728944997</v>
      </c>
      <c r="Q10" s="118">
        <v>73796.176720000003</v>
      </c>
    </row>
    <row r="11" spans="1:21" ht="14.25" customHeight="1">
      <c r="A11" s="725" t="s">
        <v>437</v>
      </c>
      <c r="B11" s="118">
        <v>9105.3770000000004</v>
      </c>
      <c r="C11" s="118">
        <v>8586.0959999999995</v>
      </c>
      <c r="D11" s="118">
        <v>9108.4050000000007</v>
      </c>
      <c r="E11" s="118">
        <v>9143.5229999999992</v>
      </c>
      <c r="F11" s="118">
        <v>8793.8469999999998</v>
      </c>
      <c r="G11" s="118">
        <v>9037.1859999999997</v>
      </c>
      <c r="H11" s="118">
        <v>8108.4620000000004</v>
      </c>
      <c r="I11" s="118">
        <v>9108.1589999999997</v>
      </c>
      <c r="J11" s="118">
        <v>8406.6640000000007</v>
      </c>
      <c r="K11" s="118">
        <v>8120.6769999999997</v>
      </c>
      <c r="L11" s="118">
        <v>8215.277</v>
      </c>
      <c r="M11" s="118">
        <v>7816.5370000000003</v>
      </c>
      <c r="N11" s="118">
        <v>7467.3280000000004</v>
      </c>
      <c r="O11" s="118">
        <v>7777.5469999999996</v>
      </c>
      <c r="P11" s="118">
        <v>7835.3109999999997</v>
      </c>
      <c r="Q11" s="118" t="s">
        <v>493</v>
      </c>
    </row>
    <row r="12" spans="1:21" ht="14.25" customHeight="1">
      <c r="A12" s="725" t="s">
        <v>438</v>
      </c>
      <c r="B12" s="118">
        <v>42961.014000000003</v>
      </c>
      <c r="C12" s="118">
        <v>45199.455000000002</v>
      </c>
      <c r="D12" s="118">
        <v>46156.224000000002</v>
      </c>
      <c r="E12" s="118">
        <v>45409.923000000003</v>
      </c>
      <c r="F12" s="118">
        <v>49773.822</v>
      </c>
      <c r="G12" s="118">
        <v>49010.614999999998</v>
      </c>
      <c r="H12" s="118">
        <v>47016.921000000002</v>
      </c>
      <c r="I12" s="118">
        <v>49276.843999999997</v>
      </c>
      <c r="J12" s="118">
        <v>52505.057999999997</v>
      </c>
      <c r="K12" s="118">
        <v>54756.540999999997</v>
      </c>
      <c r="L12" s="118">
        <v>54354.296000000002</v>
      </c>
      <c r="M12" s="118">
        <v>54352.792000000001</v>
      </c>
      <c r="N12" s="118">
        <v>55458.468000000001</v>
      </c>
      <c r="O12" s="118">
        <v>55068.716999999997</v>
      </c>
      <c r="P12" s="118">
        <v>56720.601000000002</v>
      </c>
      <c r="Q12" s="118" t="s">
        <v>493</v>
      </c>
    </row>
    <row r="13" spans="1:21" ht="14.25" customHeight="1">
      <c r="A13" s="725" t="s">
        <v>439</v>
      </c>
      <c r="B13" s="118">
        <v>7718.9176580000003</v>
      </c>
      <c r="C13" s="118">
        <v>7047.9811019999997</v>
      </c>
      <c r="D13" s="118">
        <v>7646.0028650000004</v>
      </c>
      <c r="E13" s="118">
        <v>7832.367921</v>
      </c>
      <c r="F13" s="118">
        <v>7850.4108470000001</v>
      </c>
      <c r="G13" s="118">
        <v>7447.2728029999998</v>
      </c>
      <c r="H13" s="118">
        <v>7661.1968820000002</v>
      </c>
      <c r="I13" s="118">
        <v>7932.0506800000003</v>
      </c>
      <c r="J13" s="118">
        <v>7239.1128369999997</v>
      </c>
      <c r="K13" s="118">
        <v>7663.6015180000004</v>
      </c>
      <c r="L13" s="118">
        <v>7792.8554545999996</v>
      </c>
      <c r="M13" s="118">
        <v>6915</v>
      </c>
      <c r="N13" s="118">
        <v>7364.0948699999999</v>
      </c>
      <c r="O13" s="118">
        <v>6697.1202190000004</v>
      </c>
      <c r="P13" s="118">
        <v>8762.9410000000007</v>
      </c>
      <c r="Q13" s="118" t="s">
        <v>493</v>
      </c>
    </row>
    <row r="14" spans="1:21" ht="14.25" customHeight="1">
      <c r="A14" s="725" t="s">
        <v>440</v>
      </c>
      <c r="B14" s="118">
        <v>2162.4163560000002</v>
      </c>
      <c r="C14" s="118">
        <v>2061.4495400000001</v>
      </c>
      <c r="D14" s="118">
        <v>2115.1738959999998</v>
      </c>
      <c r="E14" s="118">
        <v>2022.9960590000001</v>
      </c>
      <c r="F14" s="118">
        <v>2282.8940419999999</v>
      </c>
      <c r="G14" s="118">
        <v>2193.8426030000001</v>
      </c>
      <c r="H14" s="118">
        <v>2698.006241</v>
      </c>
      <c r="I14" s="118">
        <v>2876.6224242254998</v>
      </c>
      <c r="J14" s="118">
        <v>2884.8297769999999</v>
      </c>
      <c r="K14" s="118">
        <v>2472.6737840000001</v>
      </c>
      <c r="L14" s="118">
        <v>2442.7603399999998</v>
      </c>
      <c r="M14" s="118">
        <v>4106.5785800000003</v>
      </c>
      <c r="N14" s="118">
        <v>8535.78478</v>
      </c>
      <c r="O14" s="118">
        <v>10023.096869999999</v>
      </c>
      <c r="P14" s="118">
        <v>10937.528990000001</v>
      </c>
      <c r="Q14" s="118">
        <v>11111.050999999999</v>
      </c>
    </row>
    <row r="15" spans="1:21" ht="14.25" customHeight="1">
      <c r="A15" s="81" t="s">
        <v>492</v>
      </c>
      <c r="B15" s="118">
        <v>24160</v>
      </c>
      <c r="C15" s="118">
        <v>33345</v>
      </c>
      <c r="D15" s="118">
        <v>28481</v>
      </c>
      <c r="E15" s="118">
        <v>29690</v>
      </c>
      <c r="F15" s="118">
        <v>16084</v>
      </c>
      <c r="G15" s="118">
        <v>34199</v>
      </c>
      <c r="H15" s="118">
        <v>16116</v>
      </c>
      <c r="I15" s="118">
        <v>30068</v>
      </c>
      <c r="J15" s="118">
        <v>19134</v>
      </c>
      <c r="K15" s="118">
        <v>16270</v>
      </c>
      <c r="L15" s="118">
        <v>14834</v>
      </c>
      <c r="M15" s="118">
        <v>13103</v>
      </c>
      <c r="N15" s="118">
        <v>15914</v>
      </c>
      <c r="O15" s="118">
        <v>16852</v>
      </c>
      <c r="P15" s="118">
        <v>16896.879000000001</v>
      </c>
      <c r="Q15" s="118">
        <v>17224.135616412001</v>
      </c>
    </row>
    <row r="16" spans="1:21" ht="14.25" customHeight="1">
      <c r="A16" s="725" t="s">
        <v>442</v>
      </c>
      <c r="B16" s="118">
        <v>6075.33986</v>
      </c>
      <c r="C16" s="118">
        <v>6899.05764</v>
      </c>
      <c r="D16" s="118">
        <v>6811.6154299999998</v>
      </c>
      <c r="E16" s="118">
        <v>7502.2218999999996</v>
      </c>
      <c r="F16" s="118">
        <v>7785.6801779999996</v>
      </c>
      <c r="G16" s="118">
        <v>8642.0683480000007</v>
      </c>
      <c r="H16" s="118">
        <v>7598.06315</v>
      </c>
      <c r="I16" s="118">
        <v>8962.0619999999999</v>
      </c>
      <c r="J16" s="118">
        <v>10224.664000000001</v>
      </c>
      <c r="K16" s="118">
        <v>11228.630999999999</v>
      </c>
      <c r="L16" s="118">
        <v>11162</v>
      </c>
      <c r="M16" s="118">
        <v>12297.837616000001</v>
      </c>
      <c r="N16" s="118" t="s">
        <v>493</v>
      </c>
      <c r="O16" s="118" t="s">
        <v>493</v>
      </c>
      <c r="P16" s="118" t="s">
        <v>493</v>
      </c>
      <c r="Q16" s="118" t="s">
        <v>493</v>
      </c>
    </row>
    <row r="17" spans="1:21" ht="14.25" customHeight="1">
      <c r="A17" s="725" t="s">
        <v>443</v>
      </c>
      <c r="B17" s="118">
        <v>68809.947968292996</v>
      </c>
      <c r="C17" s="118">
        <v>66521.053920386999</v>
      </c>
      <c r="D17" s="118">
        <v>66110.762866978999</v>
      </c>
      <c r="E17" s="118">
        <v>69423.155300376995</v>
      </c>
      <c r="F17" s="118">
        <v>70368.645247098</v>
      </c>
      <c r="G17" s="118">
        <v>70899.691000000006</v>
      </c>
      <c r="H17" s="118">
        <v>72779.687369000007</v>
      </c>
      <c r="I17" s="118">
        <v>74937.170169000005</v>
      </c>
      <c r="J17" s="118">
        <v>70678</v>
      </c>
      <c r="K17" s="118">
        <v>69242.684768000006</v>
      </c>
      <c r="L17" s="118">
        <v>70035.095665172004</v>
      </c>
      <c r="M17" s="118">
        <v>72639.86</v>
      </c>
      <c r="N17" s="118">
        <v>78862.42</v>
      </c>
      <c r="O17" s="118">
        <v>79765.948999999993</v>
      </c>
      <c r="P17" s="118">
        <v>86335.870999999999</v>
      </c>
      <c r="Q17" s="118" t="s">
        <v>493</v>
      </c>
    </row>
    <row r="18" spans="1:21" ht="14.25" customHeight="1">
      <c r="A18" s="725" t="s">
        <v>444</v>
      </c>
      <c r="B18" s="118">
        <v>183651.11111110999</v>
      </c>
      <c r="C18" s="118">
        <v>183836.94444444001</v>
      </c>
      <c r="D18" s="118">
        <v>180582</v>
      </c>
      <c r="E18" s="118">
        <v>185528</v>
      </c>
      <c r="F18" s="118">
        <v>191688</v>
      </c>
      <c r="G18" s="118">
        <v>189971</v>
      </c>
      <c r="H18" s="118">
        <v>165336</v>
      </c>
      <c r="I18" s="118">
        <v>186639</v>
      </c>
      <c r="J18" s="118">
        <v>175228</v>
      </c>
      <c r="K18" s="118">
        <v>178435</v>
      </c>
      <c r="L18" s="118">
        <v>180687</v>
      </c>
      <c r="M18" s="118">
        <v>175402</v>
      </c>
      <c r="N18" s="118">
        <v>163805</v>
      </c>
      <c r="O18" s="118">
        <v>169478</v>
      </c>
      <c r="P18" s="118">
        <v>157271.6047</v>
      </c>
      <c r="Q18" s="118" t="s">
        <v>493</v>
      </c>
    </row>
    <row r="19" spans="1:21" ht="14.25" customHeight="1">
      <c r="A19" s="725" t="s">
        <v>445</v>
      </c>
      <c r="B19" s="118">
        <v>10019.127</v>
      </c>
      <c r="C19" s="118">
        <v>10675.265903718</v>
      </c>
      <c r="D19" s="118">
        <v>12032.402957094</v>
      </c>
      <c r="E19" s="118">
        <v>14180.01272287</v>
      </c>
      <c r="F19" s="118">
        <v>14934.190509468001</v>
      </c>
      <c r="G19" s="118">
        <v>15882.408312</v>
      </c>
      <c r="H19" s="118">
        <v>15449.327939999999</v>
      </c>
      <c r="I19" s="118">
        <v>16534.233233999999</v>
      </c>
      <c r="J19" s="118">
        <v>16398.267812999999</v>
      </c>
      <c r="K19" s="118">
        <v>17690.875225690001</v>
      </c>
      <c r="L19" s="118">
        <v>19338.61462403</v>
      </c>
      <c r="M19" s="118">
        <v>17877.514236873001</v>
      </c>
      <c r="N19" s="118">
        <v>19686.826615524002</v>
      </c>
      <c r="O19" s="118">
        <v>19596.101405104</v>
      </c>
      <c r="P19" s="118">
        <v>20675.509051912999</v>
      </c>
      <c r="Q19" s="118" t="s">
        <v>493</v>
      </c>
    </row>
    <row r="20" spans="1:21" ht="14.25" customHeight="1">
      <c r="A20" s="725" t="s">
        <v>446</v>
      </c>
      <c r="B20" s="118">
        <v>12901.111111111</v>
      </c>
      <c r="C20" s="118">
        <v>11005</v>
      </c>
      <c r="D20" s="118">
        <v>12799</v>
      </c>
      <c r="E20" s="118">
        <v>11062</v>
      </c>
      <c r="F20" s="118">
        <v>13392</v>
      </c>
      <c r="G20" s="118">
        <v>9683</v>
      </c>
      <c r="H20" s="118">
        <v>8696</v>
      </c>
      <c r="I20" s="118">
        <v>7302</v>
      </c>
      <c r="J20" s="118">
        <v>8276</v>
      </c>
      <c r="K20" s="118">
        <v>10189</v>
      </c>
      <c r="L20" s="118">
        <v>11930</v>
      </c>
      <c r="M20" s="118">
        <v>10145</v>
      </c>
      <c r="N20" s="118">
        <v>10634</v>
      </c>
      <c r="O20" s="118" t="s">
        <v>493</v>
      </c>
      <c r="P20" s="118" t="s">
        <v>493</v>
      </c>
      <c r="Q20" s="118" t="s">
        <v>493</v>
      </c>
    </row>
    <row r="21" spans="1:21" ht="14.25" customHeight="1">
      <c r="A21" s="725" t="s">
        <v>447</v>
      </c>
      <c r="B21" s="118">
        <v>37076</v>
      </c>
      <c r="C21" s="118">
        <v>36800</v>
      </c>
      <c r="D21" s="118">
        <v>35784</v>
      </c>
      <c r="E21" s="118">
        <v>37077</v>
      </c>
      <c r="F21" s="118">
        <v>37037</v>
      </c>
      <c r="G21" s="118">
        <v>35420</v>
      </c>
      <c r="H21" s="118">
        <v>36548</v>
      </c>
      <c r="I21" s="118">
        <v>37431</v>
      </c>
      <c r="J21" s="118">
        <v>37201</v>
      </c>
      <c r="K21" s="118">
        <v>38978</v>
      </c>
      <c r="L21" s="118">
        <v>42738</v>
      </c>
      <c r="M21" s="118">
        <v>42853</v>
      </c>
      <c r="N21" s="118">
        <v>42362</v>
      </c>
      <c r="O21" s="118">
        <v>41798</v>
      </c>
      <c r="P21" s="118">
        <v>43591.023999999998</v>
      </c>
      <c r="Q21" s="118" t="s">
        <v>493</v>
      </c>
    </row>
    <row r="22" spans="1:21" ht="14.25" customHeight="1">
      <c r="A22" s="725" t="s">
        <v>448</v>
      </c>
      <c r="B22" s="118">
        <v>17277</v>
      </c>
      <c r="C22" s="118">
        <v>16561</v>
      </c>
      <c r="D22" s="118">
        <v>17927</v>
      </c>
      <c r="E22" s="118">
        <v>18840</v>
      </c>
      <c r="F22" s="118">
        <v>20564</v>
      </c>
      <c r="G22" s="118">
        <v>22197</v>
      </c>
      <c r="H22" s="118">
        <v>21482</v>
      </c>
      <c r="I22" s="118">
        <v>21199</v>
      </c>
      <c r="J22" s="118">
        <v>23180</v>
      </c>
      <c r="K22" s="118">
        <v>23910</v>
      </c>
      <c r="L22" s="118">
        <v>23014</v>
      </c>
      <c r="M22" s="118">
        <v>22773</v>
      </c>
      <c r="N22" s="118">
        <v>23997</v>
      </c>
      <c r="O22" s="118">
        <v>24116</v>
      </c>
      <c r="P22" s="118">
        <v>26801</v>
      </c>
      <c r="Q22" s="118" t="s">
        <v>493</v>
      </c>
    </row>
    <row r="23" spans="1:21" ht="14.25" customHeight="1">
      <c r="A23" s="725" t="s">
        <v>495</v>
      </c>
      <c r="B23" s="118">
        <v>34760.463681000001</v>
      </c>
      <c r="C23" s="118">
        <v>36166.895921000003</v>
      </c>
      <c r="D23" s="118">
        <v>37547.315407000002</v>
      </c>
      <c r="E23" s="118">
        <v>38380.636585</v>
      </c>
      <c r="F23" s="118">
        <v>30731.675777</v>
      </c>
      <c r="G23" s="118">
        <v>23658.889865000001</v>
      </c>
      <c r="H23" s="118">
        <v>24117.970531999999</v>
      </c>
      <c r="I23" s="118">
        <v>24111.803376</v>
      </c>
      <c r="J23" s="118">
        <v>22839.523883999998</v>
      </c>
      <c r="K23" s="118">
        <v>26358.904012999999</v>
      </c>
      <c r="L23" s="118">
        <v>27423.268175000001</v>
      </c>
      <c r="M23" s="118">
        <v>28677.158702000001</v>
      </c>
      <c r="N23" s="118">
        <v>33696.727172999999</v>
      </c>
      <c r="O23" s="118">
        <v>35037.851707000002</v>
      </c>
      <c r="P23" s="118">
        <v>32618.215211999999</v>
      </c>
      <c r="Q23" s="118">
        <v>37428.068722999997</v>
      </c>
    </row>
    <row r="24" spans="1:21" ht="14.25" customHeight="1">
      <c r="A24" s="725" t="s">
        <v>450</v>
      </c>
      <c r="B24" s="118">
        <v>4766.269687</v>
      </c>
      <c r="C24" s="118">
        <v>5878.0518140000004</v>
      </c>
      <c r="D24" s="118">
        <v>6338.5990069999998</v>
      </c>
      <c r="E24" s="118">
        <v>6436.1101019999996</v>
      </c>
      <c r="F24" s="118">
        <v>7250.2069650000003</v>
      </c>
      <c r="G24" s="118">
        <v>7317.2752719999999</v>
      </c>
      <c r="H24" s="118">
        <v>6930.3212460000004</v>
      </c>
      <c r="I24" s="118">
        <v>7362.3447580000002</v>
      </c>
      <c r="J24" s="118">
        <v>7767.0181579999999</v>
      </c>
      <c r="K24" s="118">
        <v>7748.9085649999997</v>
      </c>
      <c r="L24" s="118">
        <v>8159.0617050000001</v>
      </c>
      <c r="M24" s="118">
        <v>8439</v>
      </c>
      <c r="N24" s="118">
        <v>9128.3860000000004</v>
      </c>
      <c r="O24" s="118">
        <v>9271.3590000000004</v>
      </c>
      <c r="P24" s="118">
        <v>10331.013000000001</v>
      </c>
      <c r="Q24" s="118" t="s">
        <v>493</v>
      </c>
    </row>
    <row r="25" spans="1:21" ht="20.25" customHeight="1">
      <c r="A25" s="716" t="s">
        <v>451</v>
      </c>
      <c r="B25" s="118">
        <v>609153</v>
      </c>
      <c r="C25" s="118">
        <v>617978.00000000012</v>
      </c>
      <c r="D25" s="118">
        <v>623106.00000000023</v>
      </c>
      <c r="E25" s="118">
        <v>640209</v>
      </c>
      <c r="F25" s="118">
        <v>641358</v>
      </c>
      <c r="G25" s="118">
        <v>641500.00000000012</v>
      </c>
      <c r="H25" s="118">
        <v>596470.99999999977</v>
      </c>
      <c r="I25" s="118">
        <v>633117</v>
      </c>
      <c r="J25" s="118">
        <v>613127.00000000012</v>
      </c>
      <c r="K25" s="118">
        <v>629213</v>
      </c>
      <c r="L25" s="118">
        <v>638700</v>
      </c>
      <c r="M25" s="118">
        <v>627803.00000000012</v>
      </c>
      <c r="N25" s="118">
        <v>648306</v>
      </c>
      <c r="O25" s="118">
        <v>650446.99999999988</v>
      </c>
      <c r="P25" s="118">
        <v>653726.99999999988</v>
      </c>
      <c r="Q25" s="118">
        <v>643450</v>
      </c>
    </row>
    <row r="26" spans="1:21" ht="12.75" customHeight="1">
      <c r="A26" s="208"/>
      <c r="B26" s="228"/>
      <c r="C26" s="228"/>
      <c r="D26" s="228"/>
      <c r="E26" s="229"/>
      <c r="F26" s="230"/>
      <c r="G26" s="230"/>
      <c r="H26" s="230"/>
      <c r="I26" s="228"/>
      <c r="J26" s="231"/>
      <c r="K26" s="231"/>
      <c r="L26" s="231"/>
      <c r="M26" s="231"/>
      <c r="N26" s="231"/>
      <c r="O26" s="231"/>
      <c r="P26" s="231"/>
      <c r="Q26" s="231"/>
    </row>
    <row r="27" spans="1:21" ht="38.25" customHeight="1">
      <c r="B27" s="1326" t="s">
        <v>604</v>
      </c>
      <c r="C27" s="1326"/>
      <c r="D27" s="1326"/>
      <c r="E27" s="1326"/>
      <c r="F27" s="1326"/>
      <c r="G27" s="1326" t="s">
        <v>605</v>
      </c>
      <c r="H27" s="1326"/>
      <c r="I27" s="1326"/>
      <c r="J27" s="1326"/>
      <c r="K27" s="1326"/>
      <c r="L27" s="1326" t="s">
        <v>605</v>
      </c>
      <c r="M27" s="1326"/>
      <c r="N27" s="1326"/>
      <c r="O27" s="1326"/>
      <c r="P27" s="1326"/>
      <c r="Q27" s="1326" t="s">
        <v>605</v>
      </c>
      <c r="R27" s="1326"/>
      <c r="S27" s="1326"/>
      <c r="T27" s="1326"/>
      <c r="U27" s="1326"/>
    </row>
    <row r="28" spans="1:21" ht="12.75" customHeight="1">
      <c r="A28" s="210"/>
      <c r="B28" s="232"/>
      <c r="C28" s="232"/>
      <c r="D28" s="232"/>
      <c r="E28" s="232"/>
      <c r="F28" s="232"/>
      <c r="G28" s="232"/>
      <c r="H28" s="232"/>
      <c r="I28" s="232"/>
      <c r="J28" s="231"/>
      <c r="K28" s="231"/>
      <c r="L28" s="231"/>
      <c r="M28" s="231"/>
      <c r="N28" s="231"/>
      <c r="O28" s="231"/>
      <c r="P28" s="231"/>
      <c r="Q28" s="231"/>
    </row>
    <row r="29" spans="1:21" ht="14.25" customHeight="1">
      <c r="A29" s="81" t="s">
        <v>435</v>
      </c>
      <c r="B29" s="118">
        <v>5193</v>
      </c>
      <c r="C29" s="118">
        <v>6138</v>
      </c>
      <c r="D29" s="118">
        <v>7160</v>
      </c>
      <c r="E29" s="118">
        <v>8503</v>
      </c>
      <c r="F29" s="118">
        <v>9543</v>
      </c>
      <c r="G29" s="118">
        <v>9459</v>
      </c>
      <c r="H29" s="118">
        <v>9825</v>
      </c>
      <c r="I29" s="118">
        <v>11364</v>
      </c>
      <c r="J29" s="118">
        <v>11846</v>
      </c>
      <c r="K29" s="118">
        <v>13867.560530097</v>
      </c>
      <c r="L29" s="118">
        <v>14715.274645313</v>
      </c>
      <c r="M29" s="118">
        <v>14800.150551145</v>
      </c>
      <c r="N29" s="118">
        <v>14953.018626542</v>
      </c>
      <c r="O29" s="118">
        <v>15863.144504971</v>
      </c>
      <c r="P29" s="118">
        <v>16401.987442434998</v>
      </c>
      <c r="Q29" s="118">
        <v>17059.155488629</v>
      </c>
    </row>
    <row r="30" spans="1:21" ht="14.25" customHeight="1">
      <c r="A30" s="725" t="s">
        <v>436</v>
      </c>
      <c r="B30" s="118">
        <v>13963.328</v>
      </c>
      <c r="C30" s="118">
        <v>15072.661</v>
      </c>
      <c r="D30" s="118">
        <v>15249.091</v>
      </c>
      <c r="E30" s="118">
        <v>16940.27</v>
      </c>
      <c r="F30" s="118">
        <v>19257.792000000001</v>
      </c>
      <c r="G30" s="118">
        <v>20018.628000000001</v>
      </c>
      <c r="H30" s="118">
        <v>20980.395442000001</v>
      </c>
      <c r="I30" s="118">
        <v>23780.661694999999</v>
      </c>
      <c r="J30" s="118">
        <v>25414.021110000001</v>
      </c>
      <c r="K30" s="118">
        <v>30370.067208544999</v>
      </c>
      <c r="L30" s="118">
        <v>31634.280151791001</v>
      </c>
      <c r="M30" s="118">
        <v>31930.444742939999</v>
      </c>
      <c r="N30" s="118">
        <v>34109.804078004003</v>
      </c>
      <c r="O30" s="118">
        <v>35296.677382538997</v>
      </c>
      <c r="P30" s="118">
        <v>37411.426257009</v>
      </c>
      <c r="Q30" s="118">
        <v>36616.192672999998</v>
      </c>
    </row>
    <row r="31" spans="1:21" ht="14.25" customHeight="1">
      <c r="A31" s="725" t="s">
        <v>437</v>
      </c>
      <c r="B31" s="118">
        <v>85.278999999999996</v>
      </c>
      <c r="C31" s="118">
        <v>95.688000000000002</v>
      </c>
      <c r="D31" s="118">
        <v>100.02200000000001</v>
      </c>
      <c r="E31" s="118">
        <v>117.90900000000001</v>
      </c>
      <c r="F31" s="118">
        <v>119.217</v>
      </c>
      <c r="G31" s="118" t="s">
        <v>356</v>
      </c>
      <c r="H31" s="118" t="s">
        <v>356</v>
      </c>
      <c r="I31" s="118">
        <v>360.75900000000001</v>
      </c>
      <c r="J31" s="118">
        <v>355.68400000000003</v>
      </c>
      <c r="K31" s="118">
        <v>252.13200000000001</v>
      </c>
      <c r="L31" s="118">
        <v>275.7</v>
      </c>
      <c r="M31" s="118">
        <v>310.77</v>
      </c>
      <c r="N31" s="118">
        <v>351.37099999999998</v>
      </c>
      <c r="O31" s="118">
        <v>352.14100000000002</v>
      </c>
      <c r="P31" s="118">
        <v>380.94200000000001</v>
      </c>
      <c r="Q31" s="118" t="s">
        <v>493</v>
      </c>
    </row>
    <row r="32" spans="1:21" ht="14.25" customHeight="1">
      <c r="A32" s="725" t="s">
        <v>438</v>
      </c>
      <c r="B32" s="118">
        <v>2915.7640000000001</v>
      </c>
      <c r="C32" s="118">
        <v>4184.1949999999997</v>
      </c>
      <c r="D32" s="118">
        <v>4974.2160000000003</v>
      </c>
      <c r="E32" s="118">
        <v>6110.6530000000002</v>
      </c>
      <c r="F32" s="118">
        <v>8465.7960000000003</v>
      </c>
      <c r="G32" s="118">
        <v>8342.6010000000006</v>
      </c>
      <c r="H32" s="118">
        <v>8745.3979999999992</v>
      </c>
      <c r="I32" s="118">
        <v>9790.4779999999992</v>
      </c>
      <c r="J32" s="118">
        <v>12117.902</v>
      </c>
      <c r="K32" s="118">
        <v>12724.7909</v>
      </c>
      <c r="L32" s="118">
        <v>13213.721</v>
      </c>
      <c r="M32" s="118">
        <v>14421</v>
      </c>
      <c r="N32" s="118">
        <v>16165.075000000001</v>
      </c>
      <c r="O32" s="118">
        <v>15676.789000000001</v>
      </c>
      <c r="P32" s="118">
        <v>18376.216</v>
      </c>
      <c r="Q32" s="118" t="s">
        <v>493</v>
      </c>
    </row>
    <row r="33" spans="1:21" ht="14.25" customHeight="1">
      <c r="A33" s="725" t="s">
        <v>439</v>
      </c>
      <c r="B33" s="118">
        <v>135.96706</v>
      </c>
      <c r="C33" s="118">
        <v>150.499165</v>
      </c>
      <c r="D33" s="118">
        <v>222.23066499999999</v>
      </c>
      <c r="E33" s="118">
        <v>251.55657099999999</v>
      </c>
      <c r="F33" s="118">
        <v>305.31849699999998</v>
      </c>
      <c r="G33" s="118">
        <v>338.71145300000001</v>
      </c>
      <c r="H33" s="118">
        <v>347.829813</v>
      </c>
      <c r="I33" s="118">
        <v>421.48690900000003</v>
      </c>
      <c r="J33" s="118">
        <v>506.705783</v>
      </c>
      <c r="K33" s="118">
        <v>600.94228399999997</v>
      </c>
      <c r="L33" s="118">
        <v>753.13535000000002</v>
      </c>
      <c r="M33" s="118">
        <v>792.86099999999999</v>
      </c>
      <c r="N33" s="118">
        <v>857.98400000000004</v>
      </c>
      <c r="O33" s="118">
        <v>779.37699999999995</v>
      </c>
      <c r="P33" s="118">
        <v>804.10199999999998</v>
      </c>
      <c r="Q33" s="118" t="s">
        <v>493</v>
      </c>
    </row>
    <row r="34" spans="1:21" ht="14.25" customHeight="1">
      <c r="A34" s="725" t="s">
        <v>440</v>
      </c>
      <c r="B34" s="118">
        <v>151.57332600000001</v>
      </c>
      <c r="C34" s="118">
        <v>166.67354</v>
      </c>
      <c r="D34" s="118">
        <v>188.004696</v>
      </c>
      <c r="E34" s="118">
        <v>344.85585900000001</v>
      </c>
      <c r="F34" s="118">
        <v>352.84674200000001</v>
      </c>
      <c r="G34" s="118">
        <v>373.93525299999999</v>
      </c>
      <c r="H34" s="118">
        <v>371.91609099999999</v>
      </c>
      <c r="I34" s="118">
        <v>368.24284999999998</v>
      </c>
      <c r="J34" s="118">
        <v>393.28819700000003</v>
      </c>
      <c r="K34" s="118">
        <v>398.927954</v>
      </c>
      <c r="L34" s="118">
        <v>374.76562999999999</v>
      </c>
      <c r="M34" s="118">
        <v>493.64734499999997</v>
      </c>
      <c r="N34" s="118">
        <v>535.04830000000004</v>
      </c>
      <c r="O34" s="118">
        <v>465.62671999999998</v>
      </c>
      <c r="P34" s="118">
        <v>525.53859499999999</v>
      </c>
      <c r="Q34" s="118">
        <v>621.48199999999997</v>
      </c>
    </row>
    <row r="35" spans="1:21" ht="14.25" customHeight="1">
      <c r="A35" s="81" t="s">
        <v>492</v>
      </c>
      <c r="B35" s="118">
        <v>1116</v>
      </c>
      <c r="C35" s="118">
        <v>1393</v>
      </c>
      <c r="D35" s="118">
        <v>1533</v>
      </c>
      <c r="E35" s="118">
        <v>1804</v>
      </c>
      <c r="F35" s="118">
        <v>2192</v>
      </c>
      <c r="G35" s="118">
        <v>2350</v>
      </c>
      <c r="H35" s="118">
        <v>2621</v>
      </c>
      <c r="I35" s="118">
        <v>3209</v>
      </c>
      <c r="J35" s="118">
        <v>3803</v>
      </c>
      <c r="K35" s="118">
        <v>4337</v>
      </c>
      <c r="L35" s="118">
        <v>4821</v>
      </c>
      <c r="M35" s="118">
        <v>5286</v>
      </c>
      <c r="N35" s="118">
        <v>6145</v>
      </c>
      <c r="O35" s="118">
        <v>6282</v>
      </c>
      <c r="P35" s="118">
        <v>7308.3810000000003</v>
      </c>
      <c r="Q35" s="118">
        <v>7965.5644914573004</v>
      </c>
    </row>
    <row r="36" spans="1:21" ht="14.25" customHeight="1">
      <c r="A36" s="725" t="s">
        <v>442</v>
      </c>
      <c r="B36" s="118">
        <v>1534.16</v>
      </c>
      <c r="C36" s="118">
        <v>2029.61</v>
      </c>
      <c r="D36" s="118">
        <v>2212.0329999999999</v>
      </c>
      <c r="E36" s="118">
        <v>2308.1390000000001</v>
      </c>
      <c r="F36" s="118">
        <v>3435.7159999999999</v>
      </c>
      <c r="G36" s="118">
        <v>3847.404</v>
      </c>
      <c r="H36" s="118">
        <v>3806.7759999999998</v>
      </c>
      <c r="I36" s="118">
        <v>4121.03</v>
      </c>
      <c r="J36" s="118">
        <v>5298.076</v>
      </c>
      <c r="K36" s="118">
        <v>6092.0330000000004</v>
      </c>
      <c r="L36" s="118">
        <v>6817.0247410000002</v>
      </c>
      <c r="M36" s="118">
        <v>7788.4244170000002</v>
      </c>
      <c r="N36" s="118" t="s">
        <v>358</v>
      </c>
      <c r="O36" s="118" t="s">
        <v>358</v>
      </c>
      <c r="P36" s="118" t="s">
        <v>358</v>
      </c>
      <c r="Q36" s="118" t="s">
        <v>493</v>
      </c>
    </row>
    <row r="37" spans="1:21" ht="14.25" customHeight="1">
      <c r="A37" s="725" t="s">
        <v>443</v>
      </c>
      <c r="B37" s="118">
        <v>6771.5641061093002</v>
      </c>
      <c r="C37" s="118">
        <v>8839.1724880215006</v>
      </c>
      <c r="D37" s="118">
        <v>9698.4716472017008</v>
      </c>
      <c r="E37" s="118">
        <v>11208.444400869001</v>
      </c>
      <c r="F37" s="118">
        <v>14347.018107</v>
      </c>
      <c r="G37" s="118">
        <v>15738.987703999999</v>
      </c>
      <c r="H37" s="118">
        <v>15805.892798999999</v>
      </c>
      <c r="I37" s="118">
        <v>16258.516218999999</v>
      </c>
      <c r="J37" s="118">
        <v>19772.069969</v>
      </c>
      <c r="K37" s="118">
        <v>23280.716818000001</v>
      </c>
      <c r="L37" s="118">
        <v>24247.863605999999</v>
      </c>
      <c r="M37" s="118">
        <v>26155.876</v>
      </c>
      <c r="N37" s="118">
        <v>31627.728999999999</v>
      </c>
      <c r="O37" s="118">
        <v>32108.719000000001</v>
      </c>
      <c r="P37" s="118">
        <v>39114.050999999999</v>
      </c>
      <c r="Q37" s="118" t="s">
        <v>493</v>
      </c>
    </row>
    <row r="38" spans="1:21" ht="14.25" customHeight="1">
      <c r="A38" s="725" t="s">
        <v>444</v>
      </c>
      <c r="B38" s="118">
        <v>5800</v>
      </c>
      <c r="C38" s="118">
        <v>8018</v>
      </c>
      <c r="D38" s="118">
        <v>9589</v>
      </c>
      <c r="E38" s="118">
        <v>9689</v>
      </c>
      <c r="F38" s="118">
        <v>10614</v>
      </c>
      <c r="G38" s="118">
        <v>8390</v>
      </c>
      <c r="H38" s="118">
        <v>11100</v>
      </c>
      <c r="I38" s="118">
        <v>11419</v>
      </c>
      <c r="J38" s="118">
        <v>13035</v>
      </c>
      <c r="K38" s="118">
        <v>14131</v>
      </c>
      <c r="L38" s="118">
        <v>15171</v>
      </c>
      <c r="M38" s="118">
        <v>16099</v>
      </c>
      <c r="N38" s="118">
        <v>17808.008000000002</v>
      </c>
      <c r="O38" s="118">
        <v>17435.960999999999</v>
      </c>
      <c r="P38" s="118">
        <v>19774.278569999999</v>
      </c>
      <c r="Q38" s="118" t="s">
        <v>493</v>
      </c>
    </row>
    <row r="39" spans="1:21" ht="14.25" customHeight="1">
      <c r="A39" s="725" t="s">
        <v>445</v>
      </c>
      <c r="B39" s="118" t="s">
        <v>493</v>
      </c>
      <c r="C39" s="118">
        <v>2176.0047037182999</v>
      </c>
      <c r="D39" s="118">
        <v>2357.6686670944</v>
      </c>
      <c r="E39" s="118">
        <v>3028.9127528699</v>
      </c>
      <c r="F39" s="118">
        <v>3721.1111147125998</v>
      </c>
      <c r="G39" s="118">
        <v>3784.1580720000002</v>
      </c>
      <c r="H39" s="118">
        <v>3909.392112</v>
      </c>
      <c r="I39" s="118">
        <v>4379.1400489999996</v>
      </c>
      <c r="J39" s="118">
        <v>4828.1558779999996</v>
      </c>
      <c r="K39" s="118">
        <v>5915.9645606903996</v>
      </c>
      <c r="L39" s="118">
        <v>6835.687484</v>
      </c>
      <c r="M39" s="118">
        <v>7389.9290000000001</v>
      </c>
      <c r="N39" s="118">
        <v>8942.491</v>
      </c>
      <c r="O39" s="118">
        <v>8913.4959999999992</v>
      </c>
      <c r="P39" s="118">
        <v>9945.0305619124993</v>
      </c>
      <c r="Q39" s="118" t="s">
        <v>493</v>
      </c>
    </row>
    <row r="40" spans="1:21" ht="14.25" customHeight="1">
      <c r="A40" s="725" t="s">
        <v>446</v>
      </c>
      <c r="B40" s="118">
        <v>344</v>
      </c>
      <c r="C40" s="118">
        <v>364</v>
      </c>
      <c r="D40" s="118">
        <v>332</v>
      </c>
      <c r="E40" s="118">
        <v>414</v>
      </c>
      <c r="F40" s="118">
        <v>530</v>
      </c>
      <c r="G40" s="118">
        <v>491</v>
      </c>
      <c r="H40" s="118">
        <v>491</v>
      </c>
      <c r="I40" s="118">
        <v>539</v>
      </c>
      <c r="J40" s="118">
        <v>643</v>
      </c>
      <c r="K40" s="118">
        <v>785</v>
      </c>
      <c r="L40" s="118">
        <v>875</v>
      </c>
      <c r="M40" s="118">
        <v>1016</v>
      </c>
      <c r="N40" s="118">
        <v>1185</v>
      </c>
      <c r="O40" s="118" t="s">
        <v>493</v>
      </c>
      <c r="P40" s="118" t="s">
        <v>493</v>
      </c>
      <c r="Q40" s="118" t="s">
        <v>493</v>
      </c>
    </row>
    <row r="41" spans="1:21" ht="14.25" customHeight="1">
      <c r="A41" s="725" t="s">
        <v>447</v>
      </c>
      <c r="B41" s="118">
        <v>1214</v>
      </c>
      <c r="C41" s="118">
        <v>1795</v>
      </c>
      <c r="D41" s="118">
        <v>1981</v>
      </c>
      <c r="E41" s="118">
        <v>2200</v>
      </c>
      <c r="F41" s="118">
        <v>2852</v>
      </c>
      <c r="G41" s="118">
        <v>2903</v>
      </c>
      <c r="H41" s="118">
        <v>3010</v>
      </c>
      <c r="I41" s="118">
        <v>3233</v>
      </c>
      <c r="J41" s="118">
        <v>3965</v>
      </c>
      <c r="K41" s="118">
        <v>4399</v>
      </c>
      <c r="L41" s="118">
        <v>4730</v>
      </c>
      <c r="M41" s="118">
        <v>5040</v>
      </c>
      <c r="N41" s="118">
        <v>5699.2619999999997</v>
      </c>
      <c r="O41" s="118">
        <v>5360</v>
      </c>
      <c r="P41" s="118">
        <v>5916.9369999999999</v>
      </c>
      <c r="Q41" s="118" t="s">
        <v>493</v>
      </c>
    </row>
    <row r="42" spans="1:21" ht="14.25" customHeight="1">
      <c r="A42" s="725" t="s">
        <v>448</v>
      </c>
      <c r="B42" s="118">
        <v>2368</v>
      </c>
      <c r="C42" s="118">
        <v>2682</v>
      </c>
      <c r="D42" s="118">
        <v>3437</v>
      </c>
      <c r="E42" s="118">
        <v>4184</v>
      </c>
      <c r="F42" s="118">
        <v>6307</v>
      </c>
      <c r="G42" s="118">
        <v>7249</v>
      </c>
      <c r="H42" s="118">
        <v>7119</v>
      </c>
      <c r="I42" s="118">
        <v>7339</v>
      </c>
      <c r="J42" s="118">
        <v>9043</v>
      </c>
      <c r="K42" s="118">
        <v>9983</v>
      </c>
      <c r="L42" s="118">
        <v>10320</v>
      </c>
      <c r="M42" s="118">
        <v>11000</v>
      </c>
      <c r="N42" s="118">
        <v>12945</v>
      </c>
      <c r="O42" s="118">
        <v>12240</v>
      </c>
      <c r="P42" s="118">
        <v>14291</v>
      </c>
      <c r="Q42" s="118" t="s">
        <v>493</v>
      </c>
    </row>
    <row r="43" spans="1:21" ht="14.25" customHeight="1">
      <c r="A43" s="725" t="s">
        <v>495</v>
      </c>
      <c r="B43" s="118">
        <v>3234.1409509999999</v>
      </c>
      <c r="C43" s="118">
        <v>4185.4333710000001</v>
      </c>
      <c r="D43" s="118">
        <v>4380.8713770000004</v>
      </c>
      <c r="E43" s="118">
        <v>4514.0317750000004</v>
      </c>
      <c r="F43" s="118">
        <v>5853.7112770000003</v>
      </c>
      <c r="G43" s="118">
        <v>6414.7617049999999</v>
      </c>
      <c r="H43" s="118">
        <v>6445.8618420000003</v>
      </c>
      <c r="I43" s="118">
        <v>6993.1847360000002</v>
      </c>
      <c r="J43" s="118">
        <v>8384.9850339999994</v>
      </c>
      <c r="K43" s="118">
        <v>10305.801632999999</v>
      </c>
      <c r="L43" s="118">
        <v>10743.529505</v>
      </c>
      <c r="M43" s="118">
        <v>12421.848832</v>
      </c>
      <c r="N43" s="118">
        <v>17927.957152999999</v>
      </c>
      <c r="O43" s="118">
        <v>19197.165717</v>
      </c>
      <c r="P43" s="118">
        <v>22593.395261999998</v>
      </c>
      <c r="Q43" s="118">
        <v>22565.619583</v>
      </c>
    </row>
    <row r="44" spans="1:21" ht="14.25" customHeight="1">
      <c r="A44" s="725" t="s">
        <v>450</v>
      </c>
      <c r="B44" s="118">
        <v>1117.2856870000001</v>
      </c>
      <c r="C44" s="118">
        <v>1530.5628139999999</v>
      </c>
      <c r="D44" s="118">
        <v>1639.5200070000001</v>
      </c>
      <c r="E44" s="118">
        <v>1830.0251020000001</v>
      </c>
      <c r="F44" s="118">
        <v>2728.8245969999998</v>
      </c>
      <c r="G44" s="118">
        <v>2792.9226079999999</v>
      </c>
      <c r="H44" s="118">
        <v>2830.9250459999998</v>
      </c>
      <c r="I44" s="118">
        <v>2997.6174129999999</v>
      </c>
      <c r="J44" s="118">
        <v>3650.1570879999999</v>
      </c>
      <c r="K44" s="118">
        <v>3888.1311559999999</v>
      </c>
      <c r="L44" s="118">
        <v>4385.7883199999997</v>
      </c>
      <c r="M44" s="118">
        <v>4635</v>
      </c>
      <c r="N44" s="118">
        <v>5351.6750000000002</v>
      </c>
      <c r="O44" s="118">
        <v>5276.433</v>
      </c>
      <c r="P44" s="118">
        <v>6096.1030000000001</v>
      </c>
      <c r="Q44" s="118" t="s">
        <v>493</v>
      </c>
    </row>
    <row r="45" spans="1:21" ht="20.25" customHeight="1">
      <c r="A45" s="716" t="s">
        <v>451</v>
      </c>
      <c r="B45" s="118">
        <v>46670</v>
      </c>
      <c r="C45" s="118">
        <v>57957.2</v>
      </c>
      <c r="D45" s="118">
        <v>63400.2</v>
      </c>
      <c r="E45" s="118">
        <v>72509.399999999994</v>
      </c>
      <c r="F45" s="118">
        <v>89368.4</v>
      </c>
      <c r="G45" s="118">
        <v>94280</v>
      </c>
      <c r="H45" s="118">
        <v>95939</v>
      </c>
      <c r="I45" s="118">
        <v>105181</v>
      </c>
      <c r="J45" s="118">
        <v>124037</v>
      </c>
      <c r="K45" s="118">
        <v>143043</v>
      </c>
      <c r="L45" s="118">
        <v>152338</v>
      </c>
      <c r="M45" s="118">
        <v>162525</v>
      </c>
      <c r="N45" s="118">
        <v>188786</v>
      </c>
      <c r="O45" s="118">
        <v>189671</v>
      </c>
      <c r="P45" s="118">
        <v>216324</v>
      </c>
      <c r="Q45" s="118">
        <v>224757</v>
      </c>
    </row>
    <row r="46" spans="1:21" ht="12.75" customHeight="1">
      <c r="A46" s="208"/>
      <c r="B46" s="208"/>
      <c r="C46" s="208"/>
      <c r="D46" s="208"/>
      <c r="E46" s="222"/>
      <c r="F46" s="210"/>
      <c r="G46" s="210"/>
      <c r="H46" s="210"/>
      <c r="I46" s="208"/>
    </row>
    <row r="47" spans="1:21" ht="38.25" customHeight="1">
      <c r="B47" s="1324" t="s">
        <v>606</v>
      </c>
      <c r="C47" s="1324"/>
      <c r="D47" s="1324"/>
      <c r="E47" s="1324"/>
      <c r="F47" s="1324"/>
      <c r="G47" s="1324" t="s">
        <v>607</v>
      </c>
      <c r="H47" s="1324"/>
      <c r="I47" s="1324"/>
      <c r="J47" s="1324"/>
      <c r="K47" s="1324"/>
      <c r="L47" s="1324" t="s">
        <v>607</v>
      </c>
      <c r="M47" s="1324"/>
      <c r="N47" s="1324"/>
      <c r="O47" s="1324"/>
      <c r="P47" s="1324"/>
      <c r="Q47" s="1324" t="s">
        <v>607</v>
      </c>
      <c r="R47" s="1324"/>
      <c r="S47" s="1324"/>
      <c r="T47" s="1324"/>
      <c r="U47" s="1324"/>
    </row>
    <row r="48" spans="1:21" ht="12.75" customHeight="1">
      <c r="A48" s="210"/>
      <c r="B48" s="266"/>
      <c r="C48" s="266"/>
      <c r="D48" s="266"/>
      <c r="E48" s="266"/>
      <c r="F48" s="266"/>
      <c r="G48" s="266"/>
      <c r="H48" s="266"/>
      <c r="I48" s="266"/>
    </row>
    <row r="49" spans="1:17" ht="14.25" customHeight="1">
      <c r="A49" s="81" t="s">
        <v>435</v>
      </c>
      <c r="B49" s="267">
        <v>7.3991223070785361</v>
      </c>
      <c r="C49" s="267">
        <v>8.7646899230340853</v>
      </c>
      <c r="D49" s="267">
        <v>9.9592449890809949</v>
      </c>
      <c r="E49" s="267">
        <v>11.609934597687024</v>
      </c>
      <c r="F49" s="267">
        <v>13.176025515346486</v>
      </c>
      <c r="G49" s="267">
        <v>14.070867547304534</v>
      </c>
      <c r="H49" s="267">
        <v>14.95615904524143</v>
      </c>
      <c r="I49" s="267">
        <v>17.21792094059181</v>
      </c>
      <c r="J49" s="267">
        <v>19.867505241090146</v>
      </c>
      <c r="K49" s="267">
        <v>23.875265068900102</v>
      </c>
      <c r="L49" s="267">
        <v>23.886520408452171</v>
      </c>
      <c r="M49" s="267">
        <v>24.319496066241648</v>
      </c>
      <c r="N49" s="267">
        <v>23.612148259320652</v>
      </c>
      <c r="O49" s="267">
        <v>25.311975790223773</v>
      </c>
      <c r="P49" s="267">
        <v>27.135940385539218</v>
      </c>
      <c r="Q49" s="267">
        <v>27.40430810294853</v>
      </c>
    </row>
    <row r="50" spans="1:17" ht="14.25" customHeight="1">
      <c r="A50" s="725" t="s">
        <v>436</v>
      </c>
      <c r="B50" s="267">
        <v>17.423351159312546</v>
      </c>
      <c r="C50" s="267">
        <v>18.975740868609424</v>
      </c>
      <c r="D50" s="267">
        <v>17.96457646301641</v>
      </c>
      <c r="E50" s="267">
        <v>19.93121069395033</v>
      </c>
      <c r="F50" s="267">
        <v>21.632720096279222</v>
      </c>
      <c r="G50" s="267">
        <v>22.579549531606389</v>
      </c>
      <c r="H50" s="267">
        <v>23.267610933083692</v>
      </c>
      <c r="I50" s="267">
        <v>25.85715890942345</v>
      </c>
      <c r="J50" s="267">
        <v>28.490048637100827</v>
      </c>
      <c r="K50" s="267">
        <v>32.405270770966958</v>
      </c>
      <c r="L50" s="267">
        <v>34.819605247735247</v>
      </c>
      <c r="M50" s="267">
        <v>36.165914524653942</v>
      </c>
      <c r="N50" s="267">
        <v>39.55137367013328</v>
      </c>
      <c r="O50" s="267">
        <v>43.294224136853074</v>
      </c>
      <c r="P50" s="267">
        <v>44.126780094569064</v>
      </c>
      <c r="Q50" s="267">
        <v>49.618007734913448</v>
      </c>
    </row>
    <row r="51" spans="1:17" ht="14.25" customHeight="1">
      <c r="A51" s="725" t="s">
        <v>437</v>
      </c>
      <c r="B51" s="267">
        <v>0.93657846347273699</v>
      </c>
      <c r="C51" s="267">
        <v>1.1144529481151855</v>
      </c>
      <c r="D51" s="267">
        <v>1.0981285966093954</v>
      </c>
      <c r="E51" s="267">
        <v>1.2895357730275303</v>
      </c>
      <c r="F51" s="267">
        <v>1.3556865385536048</v>
      </c>
      <c r="G51" s="267" t="s">
        <v>356</v>
      </c>
      <c r="H51" s="267" t="s">
        <v>356</v>
      </c>
      <c r="I51" s="267">
        <v>3.9608333583109387</v>
      </c>
      <c r="J51" s="267">
        <v>4.2309767584383051</v>
      </c>
      <c r="K51" s="267">
        <v>3.1048150295843562</v>
      </c>
      <c r="L51" s="267">
        <v>3.3559428367418409</v>
      </c>
      <c r="M51" s="267">
        <v>3.9758015602049857</v>
      </c>
      <c r="N51" s="267">
        <v>4.7054448391713874</v>
      </c>
      <c r="O51" s="267">
        <v>4.5276614850414916</v>
      </c>
      <c r="P51" s="267">
        <v>4.8618618967390059</v>
      </c>
      <c r="Q51" s="118" t="s">
        <v>493</v>
      </c>
    </row>
    <row r="52" spans="1:17" ht="14.25" customHeight="1">
      <c r="A52" s="725" t="s">
        <v>438</v>
      </c>
      <c r="B52" s="267">
        <v>6.7869999530271796</v>
      </c>
      <c r="C52" s="267">
        <v>9.2571802027258947</v>
      </c>
      <c r="D52" s="267">
        <v>10.776912773453912</v>
      </c>
      <c r="E52" s="267">
        <v>13.456646909531205</v>
      </c>
      <c r="F52" s="267">
        <v>17.00853111099244</v>
      </c>
      <c r="G52" s="267">
        <v>17.022028799271343</v>
      </c>
      <c r="H52" s="267">
        <v>18.600533199526186</v>
      </c>
      <c r="I52" s="267">
        <v>19.868313806785192</v>
      </c>
      <c r="J52" s="267">
        <v>23.079494550791658</v>
      </c>
      <c r="K52" s="267">
        <v>23.238850861671487</v>
      </c>
      <c r="L52" s="267">
        <v>24.310352580042611</v>
      </c>
      <c r="M52" s="267">
        <v>26.532215677163371</v>
      </c>
      <c r="N52" s="267">
        <v>29.148073473648786</v>
      </c>
      <c r="O52" s="267">
        <v>28.467685201382125</v>
      </c>
      <c r="P52" s="267">
        <v>32.397780834515487</v>
      </c>
      <c r="Q52" s="118" t="s">
        <v>493</v>
      </c>
    </row>
    <row r="53" spans="1:17" ht="14.25" customHeight="1">
      <c r="A53" s="725" t="s">
        <v>439</v>
      </c>
      <c r="B53" s="267">
        <v>1.7614783059524119</v>
      </c>
      <c r="C53" s="267">
        <v>2.1353514264857063</v>
      </c>
      <c r="D53" s="267">
        <v>2.9064946603312576</v>
      </c>
      <c r="E53" s="267">
        <v>3.2117563109558627</v>
      </c>
      <c r="F53" s="267">
        <v>3.8892040550549796</v>
      </c>
      <c r="G53" s="267">
        <v>4.5481273744068593</v>
      </c>
      <c r="H53" s="267">
        <v>4.5401497749943873</v>
      </c>
      <c r="I53" s="267">
        <v>5.3137193142593482</v>
      </c>
      <c r="J53" s="267">
        <v>6.9995563601407644</v>
      </c>
      <c r="K53" s="267">
        <v>7.8415126698397311</v>
      </c>
      <c r="L53" s="267">
        <v>9.6644337160833143</v>
      </c>
      <c r="M53" s="267">
        <v>11.465813449023862</v>
      </c>
      <c r="N53" s="267">
        <v>11.650909108942537</v>
      </c>
      <c r="O53" s="267">
        <v>11.637494542637535</v>
      </c>
      <c r="P53" s="267">
        <v>9.1761658557326804</v>
      </c>
      <c r="Q53" s="118" t="s">
        <v>493</v>
      </c>
    </row>
    <row r="54" spans="1:17" ht="14.25" customHeight="1">
      <c r="A54" s="725" t="s">
        <v>440</v>
      </c>
      <c r="B54" s="267">
        <v>7.0094422648734351</v>
      </c>
      <c r="C54" s="267">
        <v>8.0852592685824352</v>
      </c>
      <c r="D54" s="267">
        <v>8.8883801164308629</v>
      </c>
      <c r="E54" s="267">
        <v>17.04678847325426</v>
      </c>
      <c r="F54" s="267">
        <v>15.456115593121339</v>
      </c>
      <c r="G54" s="267">
        <v>17.044762121432829</v>
      </c>
      <c r="H54" s="267">
        <v>13.784849173000858</v>
      </c>
      <c r="I54" s="267">
        <v>12.801222951571249</v>
      </c>
      <c r="J54" s="267">
        <v>13.632977589720713</v>
      </c>
      <c r="K54" s="267">
        <v>16.133464777333522</v>
      </c>
      <c r="L54" s="267">
        <v>15.341891051006668</v>
      </c>
      <c r="M54" s="267">
        <v>12.020891245188347</v>
      </c>
      <c r="N54" s="267">
        <v>6.2682965162577586</v>
      </c>
      <c r="O54" s="267">
        <v>4.6455374625148167</v>
      </c>
      <c r="P54" s="267">
        <v>4.8049115616561213</v>
      </c>
      <c r="Q54" s="267">
        <v>5.5933682601222872</v>
      </c>
    </row>
    <row r="55" spans="1:17" ht="14.25" customHeight="1">
      <c r="A55" s="81" t="s">
        <v>492</v>
      </c>
      <c r="B55" s="267">
        <v>4.6192052980132452</v>
      </c>
      <c r="C55" s="267">
        <v>4.1775378617483883</v>
      </c>
      <c r="D55" s="267">
        <v>5.3825357255714339</v>
      </c>
      <c r="E55" s="267">
        <v>6.0761199056921527</v>
      </c>
      <c r="F55" s="267">
        <v>13.628450634170605</v>
      </c>
      <c r="G55" s="267">
        <v>6.8715459516360129</v>
      </c>
      <c r="H55" s="267">
        <v>16.263340779349715</v>
      </c>
      <c r="I55" s="267">
        <v>10.672475721697486</v>
      </c>
      <c r="J55" s="267">
        <v>19.87561409010139</v>
      </c>
      <c r="K55" s="267">
        <v>26.65642286416718</v>
      </c>
      <c r="L55" s="267">
        <v>32.499662936497238</v>
      </c>
      <c r="M55" s="267">
        <v>40.341906433641149</v>
      </c>
      <c r="N55" s="267">
        <v>38.613799170541661</v>
      </c>
      <c r="O55" s="267">
        <v>37.277474483740804</v>
      </c>
      <c r="P55" s="267">
        <v>43.252845688248101</v>
      </c>
      <c r="Q55" s="267">
        <v>46.246526785746624</v>
      </c>
    </row>
    <row r="56" spans="1:17" ht="14.25" customHeight="1">
      <c r="A56" s="725" t="s">
        <v>442</v>
      </c>
      <c r="B56" s="267">
        <v>25.252249838744</v>
      </c>
      <c r="C56" s="267">
        <v>29.418655502057813</v>
      </c>
      <c r="D56" s="267">
        <v>32.47442582060156</v>
      </c>
      <c r="E56" s="267">
        <v>30.766072115248956</v>
      </c>
      <c r="F56" s="267">
        <v>44.128655704459888</v>
      </c>
      <c r="G56" s="267">
        <v>44.51948127545635</v>
      </c>
      <c r="H56" s="267">
        <v>50.101926304732011</v>
      </c>
      <c r="I56" s="267">
        <v>45.983056131501883</v>
      </c>
      <c r="J56" s="267">
        <v>51.81662693267964</v>
      </c>
      <c r="K56" s="267">
        <v>54.254458980796507</v>
      </c>
      <c r="L56" s="267">
        <v>61.073506011467479</v>
      </c>
      <c r="M56" s="267">
        <v>63.331657647413834</v>
      </c>
      <c r="N56" s="118" t="s">
        <v>493</v>
      </c>
      <c r="O56" s="118" t="s">
        <v>493</v>
      </c>
      <c r="P56" s="118" t="s">
        <v>493</v>
      </c>
      <c r="Q56" s="118" t="s">
        <v>493</v>
      </c>
    </row>
    <row r="57" spans="1:17" ht="14.25" customHeight="1">
      <c r="A57" s="725" t="s">
        <v>443</v>
      </c>
      <c r="B57" s="267">
        <v>9.8409667585122662</v>
      </c>
      <c r="C57" s="267">
        <v>13.287781788003993</v>
      </c>
      <c r="D57" s="267">
        <v>14.670034388675756</v>
      </c>
      <c r="E57" s="267">
        <v>16.145109441328049</v>
      </c>
      <c r="F57" s="267">
        <v>20.388367655254342</v>
      </c>
      <c r="G57" s="267">
        <v>22.198951056077235</v>
      </c>
      <c r="H57" s="267">
        <v>21.717450803082741</v>
      </c>
      <c r="I57" s="267">
        <v>21.696197204048971</v>
      </c>
      <c r="J57" s="267">
        <v>27.974857761962703</v>
      </c>
      <c r="K57" s="267">
        <v>33.621915291128353</v>
      </c>
      <c r="L57" s="267">
        <v>34.622446611518377</v>
      </c>
      <c r="M57" s="267">
        <v>36.007607944178311</v>
      </c>
      <c r="N57" s="267">
        <v>40.104943520627444</v>
      </c>
      <c r="O57" s="267">
        <v>40.253666385891052</v>
      </c>
      <c r="P57" s="267">
        <v>45.304518906168212</v>
      </c>
      <c r="Q57" s="118" t="s">
        <v>493</v>
      </c>
    </row>
    <row r="58" spans="1:17" ht="14.25" customHeight="1">
      <c r="A58" s="725" t="s">
        <v>444</v>
      </c>
      <c r="B58" s="267">
        <v>3.1581622157956706</v>
      </c>
      <c r="C58" s="267">
        <v>4.3614737093409612</v>
      </c>
      <c r="D58" s="267">
        <v>5.3100530506916526</v>
      </c>
      <c r="E58" s="267">
        <v>5.2223923073606144</v>
      </c>
      <c r="F58" s="267">
        <v>5.5371228245899591</v>
      </c>
      <c r="G58" s="267">
        <v>4.4164635654915747</v>
      </c>
      <c r="H58" s="267">
        <v>6.7136013935259111</v>
      </c>
      <c r="I58" s="267">
        <v>6.1182282373994719</v>
      </c>
      <c r="J58" s="267">
        <v>7.4388796311091836</v>
      </c>
      <c r="K58" s="267">
        <v>7.91941042956819</v>
      </c>
      <c r="L58" s="267">
        <v>8.3962875026980353</v>
      </c>
      <c r="M58" s="267">
        <v>9.1783446026841204</v>
      </c>
      <c r="N58" s="267">
        <v>10.871467903910139</v>
      </c>
      <c r="O58" s="267">
        <v>10.288037975430438</v>
      </c>
      <c r="P58" s="267">
        <v>12.573330454483497</v>
      </c>
      <c r="Q58" s="118" t="s">
        <v>493</v>
      </c>
    </row>
    <row r="59" spans="1:17" ht="14.25" customHeight="1">
      <c r="A59" s="725" t="s">
        <v>445</v>
      </c>
      <c r="B59" s="267" t="s">
        <v>358</v>
      </c>
      <c r="C59" s="267">
        <v>20.383611268740736</v>
      </c>
      <c r="D59" s="267">
        <v>19.594329374619043</v>
      </c>
      <c r="E59" s="267">
        <v>21.360437483844905</v>
      </c>
      <c r="F59" s="267">
        <v>24.916724561357938</v>
      </c>
      <c r="G59" s="267">
        <v>23.826097388145278</v>
      </c>
      <c r="H59" s="267">
        <v>25.304609541481454</v>
      </c>
      <c r="I59" s="267">
        <v>26.485292586746631</v>
      </c>
      <c r="J59" s="267">
        <v>29.443084678568301</v>
      </c>
      <c r="K59" s="267">
        <v>33.44076810908409</v>
      </c>
      <c r="L59" s="267">
        <v>35.347348385059767</v>
      </c>
      <c r="M59" s="267">
        <v>41.336445895582131</v>
      </c>
      <c r="N59" s="267">
        <v>45.423730165573865</v>
      </c>
      <c r="O59" s="267">
        <v>45.48606794654772</v>
      </c>
      <c r="P59" s="267">
        <v>48.100535454493865</v>
      </c>
      <c r="Q59" s="118" t="s">
        <v>493</v>
      </c>
    </row>
    <row r="60" spans="1:17" ht="14.25" customHeight="1">
      <c r="A60" s="725" t="s">
        <v>446</v>
      </c>
      <c r="B60" s="267">
        <v>2.6664369993971464</v>
      </c>
      <c r="C60" s="267">
        <v>3.307587460245343</v>
      </c>
      <c r="D60" s="267">
        <v>2.5939526525509806</v>
      </c>
      <c r="E60" s="267">
        <v>3.7425420357982282</v>
      </c>
      <c r="F60" s="267">
        <v>3.9575866188769413</v>
      </c>
      <c r="G60" s="267">
        <v>5.0707425384694824</v>
      </c>
      <c r="H60" s="267">
        <v>5.6462741490340385</v>
      </c>
      <c r="I60" s="267">
        <v>7.3815393043001913</v>
      </c>
      <c r="J60" s="267">
        <v>7.7694538424359596</v>
      </c>
      <c r="K60" s="267">
        <v>7.7043870841103148</v>
      </c>
      <c r="L60" s="267">
        <v>7.3344509639564128</v>
      </c>
      <c r="M60" s="267">
        <v>10.014785608674224</v>
      </c>
      <c r="N60" s="267">
        <v>11.143501974797818</v>
      </c>
      <c r="O60" s="118" t="s">
        <v>493</v>
      </c>
      <c r="P60" s="118" t="s">
        <v>493</v>
      </c>
      <c r="Q60" s="118" t="s">
        <v>493</v>
      </c>
    </row>
    <row r="61" spans="1:17" ht="14.25" customHeight="1">
      <c r="A61" s="725" t="s">
        <v>447</v>
      </c>
      <c r="B61" s="267">
        <v>3.2743553781421944</v>
      </c>
      <c r="C61" s="267">
        <v>4.8777173913043477</v>
      </c>
      <c r="D61" s="267">
        <v>5.5359937402190926</v>
      </c>
      <c r="E61" s="267">
        <v>5.9335976481376598</v>
      </c>
      <c r="F61" s="267">
        <v>7.7004077004077001</v>
      </c>
      <c r="G61" s="267">
        <v>8.195934500282327</v>
      </c>
      <c r="H61" s="267">
        <v>8.2357447739958403</v>
      </c>
      <c r="I61" s="267">
        <v>8.6372258288584334</v>
      </c>
      <c r="J61" s="267">
        <v>10.658315636676434</v>
      </c>
      <c r="K61" s="267">
        <v>11.285853558417569</v>
      </c>
      <c r="L61" s="267">
        <v>11.067434133557958</v>
      </c>
      <c r="M61" s="267">
        <v>11.761136909901291</v>
      </c>
      <c r="N61" s="267">
        <v>13.453713233558377</v>
      </c>
      <c r="O61" s="267">
        <v>12.823580075601704</v>
      </c>
      <c r="P61" s="267">
        <v>13.573750871280289</v>
      </c>
      <c r="Q61" s="118" t="s">
        <v>493</v>
      </c>
    </row>
    <row r="62" spans="1:17" ht="14.25" customHeight="1">
      <c r="A62" s="725" t="s">
        <v>448</v>
      </c>
      <c r="B62" s="267">
        <v>13.7060832320426</v>
      </c>
      <c r="C62" s="267">
        <v>16.194674234647668</v>
      </c>
      <c r="D62" s="267">
        <v>19.172198360015617</v>
      </c>
      <c r="E62" s="267">
        <v>22.208067940552016</v>
      </c>
      <c r="F62" s="267">
        <v>30.670103092783506</v>
      </c>
      <c r="G62" s="267">
        <v>32.657566337793398</v>
      </c>
      <c r="H62" s="267">
        <v>33.139372497905221</v>
      </c>
      <c r="I62" s="267">
        <v>34.619557526298408</v>
      </c>
      <c r="J62" s="267">
        <v>39.012079378774807</v>
      </c>
      <c r="K62" s="267">
        <v>41.752404851526556</v>
      </c>
      <c r="L62" s="267">
        <v>44.842269922655774</v>
      </c>
      <c r="M62" s="267">
        <v>48.30281473674966</v>
      </c>
      <c r="N62" s="267">
        <v>53.9442430303788</v>
      </c>
      <c r="O62" s="267">
        <v>50.754685685851719</v>
      </c>
      <c r="P62" s="267">
        <v>53.322637215029289</v>
      </c>
      <c r="Q62" s="118" t="s">
        <v>493</v>
      </c>
    </row>
    <row r="63" spans="1:17" ht="14.25" customHeight="1">
      <c r="A63" s="725" t="s">
        <v>495</v>
      </c>
      <c r="B63" s="267">
        <v>9.3040788542984103</v>
      </c>
      <c r="C63" s="267">
        <v>11.572553475814781</v>
      </c>
      <c r="D63" s="267">
        <v>11.667602142823952</v>
      </c>
      <c r="E63" s="267">
        <v>11.761221742643487</v>
      </c>
      <c r="F63" s="267">
        <v>19.047810212097179</v>
      </c>
      <c r="G63" s="267">
        <v>27.113536356115073</v>
      </c>
      <c r="H63" s="267">
        <v>26.726385760557907</v>
      </c>
      <c r="I63" s="267">
        <v>29.003159269956384</v>
      </c>
      <c r="J63" s="267">
        <v>36.71260870667281</v>
      </c>
      <c r="K63" s="267">
        <v>39.097989916110549</v>
      </c>
      <c r="L63" s="267">
        <v>39.176692713796136</v>
      </c>
      <c r="M63" s="267">
        <v>43.316177035117768</v>
      </c>
      <c r="N63" s="267">
        <v>53.203852887425342</v>
      </c>
      <c r="O63" s="267">
        <v>54.78979098814073</v>
      </c>
      <c r="P63" s="267">
        <v>69.266191038214913</v>
      </c>
      <c r="Q63" s="267">
        <v>60.290633080763683</v>
      </c>
    </row>
    <row r="64" spans="1:17" ht="14.25" customHeight="1">
      <c r="A64" s="725" t="s">
        <v>450</v>
      </c>
      <c r="B64" s="267">
        <v>23.441512133637687</v>
      </c>
      <c r="C64" s="267">
        <v>26.038607049270894</v>
      </c>
      <c r="D64" s="267">
        <v>25.865652728456311</v>
      </c>
      <c r="E64" s="267">
        <v>28.433713423133113</v>
      </c>
      <c r="F64" s="267">
        <v>37.637885513796498</v>
      </c>
      <c r="G64" s="267">
        <v>38.168888065306064</v>
      </c>
      <c r="H64" s="267">
        <v>40.848395702204073</v>
      </c>
      <c r="I64" s="267">
        <v>40.715526255990085</v>
      </c>
      <c r="J64" s="267">
        <v>46.995603895175037</v>
      </c>
      <c r="K64" s="267">
        <v>50.176500643739374</v>
      </c>
      <c r="L64" s="267">
        <v>53.753586853158865</v>
      </c>
      <c r="M64" s="267">
        <v>54.923569143263421</v>
      </c>
      <c r="N64" s="267">
        <v>58.626738615128673</v>
      </c>
      <c r="O64" s="267">
        <v>56.911106559459085</v>
      </c>
      <c r="P64" s="267">
        <v>59.00779526654356</v>
      </c>
      <c r="Q64" s="118" t="s">
        <v>493</v>
      </c>
    </row>
    <row r="65" spans="1:17" ht="20.25" customHeight="1">
      <c r="A65" s="716" t="s">
        <v>451</v>
      </c>
      <c r="B65" s="267">
        <v>7.6614577946755578</v>
      </c>
      <c r="C65" s="267">
        <v>9.3785215654926208</v>
      </c>
      <c r="D65" s="267">
        <v>10.174865913664766</v>
      </c>
      <c r="E65" s="267">
        <v>11.325895137369201</v>
      </c>
      <c r="F65" s="267">
        <v>13.934245772252003</v>
      </c>
      <c r="G65" s="267">
        <v>14.696804364770067</v>
      </c>
      <c r="H65" s="267">
        <v>16.084436628100953</v>
      </c>
      <c r="I65" s="267">
        <v>16.613201035511604</v>
      </c>
      <c r="J65" s="267">
        <v>20.230229626162277</v>
      </c>
      <c r="K65" s="267">
        <v>22.733637099042774</v>
      </c>
      <c r="L65" s="267">
        <v>23.851260372631909</v>
      </c>
      <c r="M65" s="267">
        <v>25.887897955250288</v>
      </c>
      <c r="N65" s="267">
        <v>29.119890915709558</v>
      </c>
      <c r="O65" s="267">
        <v>29.160100669232087</v>
      </c>
      <c r="P65" s="267">
        <v>33.090877384596325</v>
      </c>
      <c r="Q65" s="267">
        <v>34.929986789960367</v>
      </c>
    </row>
    <row r="66" spans="1:17" ht="12.75" customHeight="1">
      <c r="B66" s="212"/>
      <c r="P66" s="267"/>
      <c r="Q66" s="267"/>
    </row>
    <row r="67" spans="1:17" s="262" customFormat="1" ht="20.149999999999999" customHeight="1">
      <c r="A67" s="23"/>
      <c r="B67" s="1270" t="s">
        <v>608</v>
      </c>
      <c r="C67" s="1270"/>
      <c r="D67" s="1270"/>
      <c r="E67" s="1270"/>
      <c r="F67" s="1270"/>
      <c r="G67" s="1059"/>
      <c r="H67" s="1059"/>
      <c r="I67" s="1059"/>
      <c r="J67" s="1059"/>
    </row>
    <row r="68" spans="1:17" s="269" customFormat="1" ht="16.5" customHeight="1">
      <c r="A68" s="83"/>
      <c r="B68" s="1297" t="s">
        <v>499</v>
      </c>
      <c r="C68" s="1297"/>
      <c r="D68" s="1297"/>
      <c r="E68" s="1297"/>
      <c r="F68" s="1297"/>
      <c r="G68" s="1297"/>
      <c r="H68" s="1297"/>
      <c r="I68" s="1297"/>
      <c r="J68" s="1297"/>
    </row>
    <row r="69" spans="1:17" s="269" customFormat="1" ht="39" customHeight="1">
      <c r="A69" s="83"/>
      <c r="B69" s="1270" t="s">
        <v>1574</v>
      </c>
      <c r="C69" s="1270"/>
      <c r="D69" s="1270"/>
      <c r="E69" s="1270"/>
      <c r="F69" s="1270"/>
      <c r="G69" s="1104"/>
      <c r="H69" s="1104"/>
      <c r="I69" s="1104"/>
      <c r="J69" s="1104"/>
    </row>
  </sheetData>
  <sheetProtection selectLockedCells="1"/>
  <mergeCells count="15">
    <mergeCell ref="Q7:U7"/>
    <mergeCell ref="B69:F69"/>
    <mergeCell ref="B7:F7"/>
    <mergeCell ref="G7:K7"/>
    <mergeCell ref="L7:P7"/>
    <mergeCell ref="B27:F27"/>
    <mergeCell ref="G27:K27"/>
    <mergeCell ref="L27:P27"/>
    <mergeCell ref="B47:F47"/>
    <mergeCell ref="G47:K47"/>
    <mergeCell ref="L47:P47"/>
    <mergeCell ref="B67:F67"/>
    <mergeCell ref="B68:J68"/>
    <mergeCell ref="Q27:U27"/>
    <mergeCell ref="Q47:U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&amp;"Arial,Fett"Bruttostromerzeugung*) und Bruttostromerzeugung aus erneuerbaren
Energieträgern 2003 – 2018 nach Bundesländern</oddHeader>
    <oddFooter>&amp;CStatistische Ämter der Länder – Indikatoren und Kennzahlen, UGRdL 2020</oddFooter>
  </headerFooter>
  <rowBreaks count="1" manualBreakCount="1">
    <brk id="45" max="16383" man="1"/>
  </rowBreaks>
  <colBreaks count="2" manualBreakCount="2">
    <brk id="6" max="1048575" man="1"/>
    <brk id="11"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pageSetUpPr autoPageBreaks="0"/>
  </sheetPr>
  <dimension ref="A1:G333"/>
  <sheetViews>
    <sheetView showGridLines="0" showRowColHeaders="0" zoomScaleNormal="100" workbookViewId="0">
      <pane ySplit="7" topLeftCell="A8" activePane="bottomLeft" state="frozen"/>
      <selection activeCell="C72" sqref="C72"/>
      <selection pane="bottomLeft"/>
    </sheetView>
  </sheetViews>
  <sheetFormatPr baseColWidth="10" defaultColWidth="11.453125" defaultRowHeight="12.5"/>
  <cols>
    <col min="1" max="1" width="12.81640625" style="64" customWidth="1"/>
    <col min="2" max="7" width="12.81640625" style="53" customWidth="1"/>
    <col min="8" max="16384" width="11.453125" style="53"/>
  </cols>
  <sheetData>
    <row r="1" spans="1:7" ht="13">
      <c r="A1" s="160" t="s">
        <v>322</v>
      </c>
    </row>
    <row r="3" spans="1:7" ht="12" customHeight="1">
      <c r="A3" s="54" t="s">
        <v>644</v>
      </c>
      <c r="B3" s="207" t="s">
        <v>1221</v>
      </c>
      <c r="C3" s="208"/>
      <c r="D3" s="208"/>
      <c r="E3" s="208"/>
      <c r="F3" s="208"/>
      <c r="G3" s="208"/>
    </row>
    <row r="4" spans="1:7" ht="13">
      <c r="A4" s="54"/>
      <c r="B4" s="207" t="s">
        <v>609</v>
      </c>
      <c r="C4" s="208"/>
      <c r="D4" s="208"/>
      <c r="E4" s="208"/>
      <c r="F4" s="208"/>
      <c r="G4" s="208"/>
    </row>
    <row r="5" spans="1:7" ht="13">
      <c r="A5" s="208"/>
      <c r="B5" s="208"/>
      <c r="C5" s="208"/>
      <c r="D5" s="208"/>
      <c r="E5" s="222"/>
      <c r="F5" s="222"/>
      <c r="G5" s="210"/>
    </row>
    <row r="6" spans="1:7" ht="17.149999999999999" customHeight="1">
      <c r="A6" s="1312" t="s">
        <v>506</v>
      </c>
      <c r="B6" s="1305" t="s">
        <v>456</v>
      </c>
      <c r="C6" s="1307" t="s">
        <v>507</v>
      </c>
      <c r="D6" s="1308"/>
      <c r="E6" s="1308"/>
      <c r="F6" s="1308"/>
      <c r="G6" s="1308"/>
    </row>
    <row r="7" spans="1:7" ht="42.65" customHeight="1">
      <c r="A7" s="1314"/>
      <c r="B7" s="1306"/>
      <c r="C7" s="270" t="s">
        <v>610</v>
      </c>
      <c r="D7" s="271" t="s">
        <v>510</v>
      </c>
      <c r="E7" s="257" t="s">
        <v>611</v>
      </c>
      <c r="F7" s="257" t="s">
        <v>1445</v>
      </c>
      <c r="G7" s="257" t="s">
        <v>513</v>
      </c>
    </row>
    <row r="8" spans="1:7" ht="13">
      <c r="A8" s="208"/>
      <c r="B8" s="224"/>
      <c r="C8" s="224"/>
      <c r="D8" s="224"/>
      <c r="E8" s="225"/>
      <c r="F8" s="225"/>
      <c r="G8" s="226"/>
    </row>
    <row r="9" spans="1:7" ht="13">
      <c r="A9" s="78"/>
      <c r="B9" s="1299" t="s">
        <v>435</v>
      </c>
      <c r="C9" s="1299"/>
      <c r="D9" s="1299"/>
      <c r="E9" s="1299"/>
      <c r="F9" s="1299"/>
      <c r="G9" s="1299"/>
    </row>
    <row r="10" spans="1:7" ht="13">
      <c r="A10" s="210"/>
      <c r="B10" s="1091"/>
      <c r="C10" s="1092"/>
      <c r="D10" s="1092"/>
      <c r="E10" s="1092"/>
      <c r="F10" s="1092"/>
      <c r="G10" s="1092"/>
    </row>
    <row r="11" spans="1:7">
      <c r="A11" s="227">
        <v>2003</v>
      </c>
      <c r="B11" s="272">
        <v>5193</v>
      </c>
      <c r="C11" s="272">
        <v>3917</v>
      </c>
      <c r="D11" s="272">
        <v>234</v>
      </c>
      <c r="E11" s="272">
        <v>79</v>
      </c>
      <c r="F11" s="272">
        <v>755</v>
      </c>
      <c r="G11" s="272">
        <v>208</v>
      </c>
    </row>
    <row r="12" spans="1:7">
      <c r="A12" s="227">
        <v>2004</v>
      </c>
      <c r="B12" s="272">
        <v>6138</v>
      </c>
      <c r="C12" s="272">
        <v>4426</v>
      </c>
      <c r="D12" s="272">
        <v>307</v>
      </c>
      <c r="E12" s="272">
        <v>134</v>
      </c>
      <c r="F12" s="272">
        <v>1022</v>
      </c>
      <c r="G12" s="272">
        <v>249</v>
      </c>
    </row>
    <row r="13" spans="1:7">
      <c r="A13" s="227">
        <v>2005</v>
      </c>
      <c r="B13" s="272">
        <v>7160</v>
      </c>
      <c r="C13" s="272">
        <v>4910</v>
      </c>
      <c r="D13" s="272">
        <v>312</v>
      </c>
      <c r="E13" s="272">
        <v>272</v>
      </c>
      <c r="F13" s="272">
        <v>1416</v>
      </c>
      <c r="G13" s="272">
        <v>250</v>
      </c>
    </row>
    <row r="14" spans="1:7">
      <c r="A14" s="227">
        <v>2006</v>
      </c>
      <c r="B14" s="272">
        <v>8503</v>
      </c>
      <c r="C14" s="272">
        <v>5186</v>
      </c>
      <c r="D14" s="272">
        <v>395</v>
      </c>
      <c r="E14" s="272">
        <v>464</v>
      </c>
      <c r="F14" s="272">
        <v>2240</v>
      </c>
      <c r="G14" s="272">
        <v>218</v>
      </c>
    </row>
    <row r="15" spans="1:7">
      <c r="A15" s="227">
        <v>2007</v>
      </c>
      <c r="B15" s="272">
        <v>9543</v>
      </c>
      <c r="C15" s="272">
        <v>5261</v>
      </c>
      <c r="D15" s="272">
        <v>587</v>
      </c>
      <c r="E15" s="272">
        <v>669</v>
      </c>
      <c r="F15" s="272">
        <v>2797</v>
      </c>
      <c r="G15" s="272">
        <v>229</v>
      </c>
    </row>
    <row r="16" spans="1:7">
      <c r="A16" s="227">
        <v>2008</v>
      </c>
      <c r="B16" s="272">
        <v>9459</v>
      </c>
      <c r="C16" s="272">
        <v>4691</v>
      </c>
      <c r="D16" s="272">
        <v>614</v>
      </c>
      <c r="E16" s="272">
        <v>951</v>
      </c>
      <c r="F16" s="272">
        <v>2982</v>
      </c>
      <c r="G16" s="272">
        <v>221</v>
      </c>
    </row>
    <row r="17" spans="1:7">
      <c r="A17" s="227">
        <v>2009</v>
      </c>
      <c r="B17" s="272">
        <v>9825</v>
      </c>
      <c r="C17" s="272">
        <v>4471</v>
      </c>
      <c r="D17" s="272">
        <v>545</v>
      </c>
      <c r="E17" s="272">
        <v>1370</v>
      </c>
      <c r="F17" s="272">
        <v>3237</v>
      </c>
      <c r="G17" s="272">
        <v>202</v>
      </c>
    </row>
    <row r="18" spans="1:7">
      <c r="A18" s="227">
        <v>2010</v>
      </c>
      <c r="B18" s="272">
        <v>11364</v>
      </c>
      <c r="C18" s="272">
        <v>5132</v>
      </c>
      <c r="D18" s="272">
        <v>541</v>
      </c>
      <c r="E18" s="272">
        <v>2085</v>
      </c>
      <c r="F18" s="272">
        <v>3402</v>
      </c>
      <c r="G18" s="272">
        <v>204</v>
      </c>
    </row>
    <row r="19" spans="1:7">
      <c r="A19" s="227">
        <v>2011</v>
      </c>
      <c r="B19" s="272">
        <v>11846</v>
      </c>
      <c r="C19" s="272">
        <v>4404</v>
      </c>
      <c r="D19" s="272">
        <v>589</v>
      </c>
      <c r="E19" s="272">
        <v>3320</v>
      </c>
      <c r="F19" s="272">
        <v>3340</v>
      </c>
      <c r="G19" s="272">
        <v>193</v>
      </c>
    </row>
    <row r="20" spans="1:7">
      <c r="A20" s="227">
        <v>2012</v>
      </c>
      <c r="B20" s="272">
        <v>13867.560530097</v>
      </c>
      <c r="C20" s="272">
        <v>4945.1131329999998</v>
      </c>
      <c r="D20" s="272">
        <v>666.08299999999997</v>
      </c>
      <c r="E20" s="272">
        <v>4032.2049999999999</v>
      </c>
      <c r="F20" s="272">
        <v>4033.5783970973998</v>
      </c>
      <c r="G20" s="272">
        <v>190.58099999999999</v>
      </c>
    </row>
    <row r="21" spans="1:7">
      <c r="A21" s="227">
        <v>2013</v>
      </c>
      <c r="B21" s="272">
        <v>14715.274645313</v>
      </c>
      <c r="C21" s="272">
        <v>5615.9037276319996</v>
      </c>
      <c r="D21" s="272">
        <v>666.60094000000004</v>
      </c>
      <c r="E21" s="272">
        <v>4028.42265</v>
      </c>
      <c r="F21" s="272">
        <v>4207.2669376804997</v>
      </c>
      <c r="G21" s="272">
        <v>197.08038999999999</v>
      </c>
    </row>
    <row r="22" spans="1:7">
      <c r="A22" s="227">
        <v>2014</v>
      </c>
      <c r="B22" s="272">
        <v>14800.150551145</v>
      </c>
      <c r="C22" s="272">
        <v>4802.7726631655996</v>
      </c>
      <c r="D22" s="272">
        <v>678.73622999999998</v>
      </c>
      <c r="E22" s="272">
        <v>4648.4920000000002</v>
      </c>
      <c r="F22" s="272">
        <v>4466.2280509790999</v>
      </c>
      <c r="G22" s="272">
        <v>203.92160699999999</v>
      </c>
    </row>
    <row r="23" spans="1:7">
      <c r="A23" s="227">
        <v>2015</v>
      </c>
      <c r="B23" s="272">
        <v>14953.018626542</v>
      </c>
      <c r="C23" s="272">
        <v>4300.3302183545002</v>
      </c>
      <c r="D23" s="272">
        <v>831.29841999999996</v>
      </c>
      <c r="E23" s="272">
        <v>4862.9449199999999</v>
      </c>
      <c r="F23" s="272">
        <v>4760.0558521878002</v>
      </c>
      <c r="G23" s="272">
        <v>198.389216</v>
      </c>
    </row>
    <row r="24" spans="1:7">
      <c r="A24" s="227">
        <v>2016</v>
      </c>
      <c r="B24" s="272">
        <v>15863.144504971</v>
      </c>
      <c r="C24" s="272">
        <v>4849.7484753321996</v>
      </c>
      <c r="D24" s="272">
        <v>1234.63302</v>
      </c>
      <c r="E24" s="272">
        <v>4718.5724700000001</v>
      </c>
      <c r="F24" s="272">
        <v>4857.0021296384002</v>
      </c>
      <c r="G24" s="272">
        <v>203.18841</v>
      </c>
    </row>
    <row r="25" spans="1:7">
      <c r="A25" s="227">
        <v>2017</v>
      </c>
      <c r="B25" s="272">
        <v>16401.987442434998</v>
      </c>
      <c r="C25" s="272">
        <v>4395.6491428895997</v>
      </c>
      <c r="D25" s="272">
        <v>1981.5816600000001</v>
      </c>
      <c r="E25" s="272">
        <v>4983.5100599999996</v>
      </c>
      <c r="F25" s="272">
        <v>4833.8206155448997</v>
      </c>
      <c r="G25" s="272">
        <v>207.42596399999999</v>
      </c>
    </row>
    <row r="26" spans="1:7">
      <c r="A26" s="227">
        <v>2018</v>
      </c>
      <c r="B26" s="272">
        <v>17059.155488629</v>
      </c>
      <c r="C26" s="272">
        <v>4168.0791900000004</v>
      </c>
      <c r="D26" s="272">
        <v>2581.0190690999002</v>
      </c>
      <c r="E26" s="272">
        <v>5172.8630000000003</v>
      </c>
      <c r="F26" s="272">
        <v>4928.6526945295</v>
      </c>
      <c r="G26" s="272">
        <v>208.54153500000001</v>
      </c>
    </row>
    <row r="27" spans="1:7" ht="13">
      <c r="A27" s="273"/>
      <c r="B27" s="1105"/>
      <c r="C27" s="1105"/>
      <c r="D27" s="1105"/>
      <c r="E27" s="1106"/>
      <c r="F27" s="1106"/>
      <c r="G27" s="1107"/>
    </row>
    <row r="28" spans="1:7" ht="13">
      <c r="A28" s="274"/>
      <c r="B28" s="1327" t="s">
        <v>436</v>
      </c>
      <c r="C28" s="1327"/>
      <c r="D28" s="1327"/>
      <c r="E28" s="1327"/>
      <c r="F28" s="1327"/>
      <c r="G28" s="1327"/>
    </row>
    <row r="29" spans="1:7" ht="13">
      <c r="A29" s="273"/>
      <c r="B29" s="1108"/>
      <c r="C29" s="1109"/>
      <c r="D29" s="1109"/>
      <c r="E29" s="1109"/>
      <c r="F29" s="1109"/>
      <c r="G29" s="1109"/>
    </row>
    <row r="30" spans="1:7">
      <c r="A30" s="227">
        <v>2003</v>
      </c>
      <c r="B30" s="272">
        <v>13963.328</v>
      </c>
      <c r="C30" s="272">
        <v>11965.1248</v>
      </c>
      <c r="D30" s="272">
        <v>168.512</v>
      </c>
      <c r="E30" s="272">
        <v>121.592</v>
      </c>
      <c r="F30" s="272">
        <v>1450.6990000000001</v>
      </c>
      <c r="G30" s="272">
        <v>257.40019999999998</v>
      </c>
    </row>
    <row r="31" spans="1:7">
      <c r="A31" s="227">
        <v>2004</v>
      </c>
      <c r="B31" s="272">
        <v>15072.661</v>
      </c>
      <c r="C31" s="272">
        <v>12494.986221779</v>
      </c>
      <c r="D31" s="272">
        <v>232.07599999999999</v>
      </c>
      <c r="E31" s="272">
        <v>225.291</v>
      </c>
      <c r="F31" s="272">
        <v>1864.325</v>
      </c>
      <c r="G31" s="272">
        <v>255.9827782214</v>
      </c>
    </row>
    <row r="32" spans="1:7">
      <c r="A32" s="227">
        <v>2005</v>
      </c>
      <c r="B32" s="272">
        <v>15249.091</v>
      </c>
      <c r="C32" s="272">
        <v>11779.05335</v>
      </c>
      <c r="D32" s="272">
        <v>239.33699999999999</v>
      </c>
      <c r="E32" s="272">
        <v>560.01302999999996</v>
      </c>
      <c r="F32" s="272">
        <v>2396.9977119999999</v>
      </c>
      <c r="G32" s="272">
        <v>273.689908</v>
      </c>
    </row>
    <row r="33" spans="1:7">
      <c r="A33" s="227">
        <v>2006</v>
      </c>
      <c r="B33" s="272">
        <v>16940.27</v>
      </c>
      <c r="C33" s="272">
        <v>12030.73785</v>
      </c>
      <c r="D33" s="272">
        <v>353.70576999999997</v>
      </c>
      <c r="E33" s="272">
        <v>962.40471000000002</v>
      </c>
      <c r="F33" s="272">
        <v>3362.0543069999999</v>
      </c>
      <c r="G33" s="272">
        <v>231.36736300000001</v>
      </c>
    </row>
    <row r="34" spans="1:7">
      <c r="A34" s="227">
        <v>2007</v>
      </c>
      <c r="B34" s="272">
        <v>19257.792000000001</v>
      </c>
      <c r="C34" s="272">
        <v>12836.99583</v>
      </c>
      <c r="D34" s="272">
        <v>523.71227999999996</v>
      </c>
      <c r="E34" s="272">
        <v>1282.90717</v>
      </c>
      <c r="F34" s="272">
        <v>4336.9456600000003</v>
      </c>
      <c r="G34" s="272">
        <v>277.23106000000001</v>
      </c>
    </row>
    <row r="35" spans="1:7">
      <c r="A35" s="227">
        <v>2008</v>
      </c>
      <c r="B35" s="272">
        <v>20018.628000000001</v>
      </c>
      <c r="C35" s="272">
        <v>12577.2845</v>
      </c>
      <c r="D35" s="272">
        <v>547.11296000000004</v>
      </c>
      <c r="E35" s="272">
        <v>1808.3566900000001</v>
      </c>
      <c r="F35" s="272">
        <v>4845.1314570000004</v>
      </c>
      <c r="G35" s="272">
        <v>240.74239299999999</v>
      </c>
    </row>
    <row r="36" spans="1:7">
      <c r="A36" s="227">
        <v>2009</v>
      </c>
      <c r="B36" s="272">
        <v>20980.395442000001</v>
      </c>
      <c r="C36" s="272">
        <v>11986.814640000001</v>
      </c>
      <c r="D36" s="272">
        <v>557.11653999999999</v>
      </c>
      <c r="E36" s="272">
        <v>2555.00317</v>
      </c>
      <c r="F36" s="272">
        <v>5656.5774179999999</v>
      </c>
      <c r="G36" s="272">
        <v>224.88367400000001</v>
      </c>
    </row>
    <row r="37" spans="1:7">
      <c r="A37" s="227">
        <v>2010</v>
      </c>
      <c r="B37" s="272">
        <v>23780.661694999999</v>
      </c>
      <c r="C37" s="272">
        <v>12530.65897</v>
      </c>
      <c r="D37" s="272">
        <v>600.62330999999995</v>
      </c>
      <c r="E37" s="272">
        <v>4451.3537100000003</v>
      </c>
      <c r="F37" s="272">
        <v>5954.3202799999999</v>
      </c>
      <c r="G37" s="272">
        <v>243.70542499999999</v>
      </c>
    </row>
    <row r="38" spans="1:7">
      <c r="A38" s="227">
        <v>2011</v>
      </c>
      <c r="B38" s="272">
        <v>25414.021110000001</v>
      </c>
      <c r="C38" s="272">
        <v>10746.58979</v>
      </c>
      <c r="D38" s="272">
        <v>789.49350000000004</v>
      </c>
      <c r="E38" s="272">
        <v>7100.5416599999999</v>
      </c>
      <c r="F38" s="272">
        <v>6519.0896050000001</v>
      </c>
      <c r="G38" s="272">
        <v>258.306555</v>
      </c>
    </row>
    <row r="39" spans="1:7">
      <c r="A39" s="227">
        <v>2012</v>
      </c>
      <c r="B39" s="272">
        <v>30370.067208544999</v>
      </c>
      <c r="C39" s="272">
        <v>13112.115264775999</v>
      </c>
      <c r="D39" s="272">
        <v>1123.29611</v>
      </c>
      <c r="E39" s="272">
        <v>8529.8270200000006</v>
      </c>
      <c r="F39" s="272">
        <v>7333.6935347686003</v>
      </c>
      <c r="G39" s="272">
        <v>271.13527900000003</v>
      </c>
    </row>
    <row r="40" spans="1:7">
      <c r="A40" s="227">
        <v>2013</v>
      </c>
      <c r="B40" s="272">
        <v>31634.280151791001</v>
      </c>
      <c r="C40" s="272">
        <v>13143.253952334</v>
      </c>
      <c r="D40" s="272">
        <v>1347.5771999999999</v>
      </c>
      <c r="E40" s="272">
        <v>9042.5456200000008</v>
      </c>
      <c r="F40" s="272">
        <v>7781.3334614565001</v>
      </c>
      <c r="G40" s="272">
        <v>319.56991799999997</v>
      </c>
    </row>
    <row r="41" spans="1:7">
      <c r="A41" s="227">
        <v>2014</v>
      </c>
      <c r="B41" s="272">
        <v>31930.444742939999</v>
      </c>
      <c r="C41" s="272">
        <v>11259.603603443</v>
      </c>
      <c r="D41" s="272">
        <v>1803.1054899999999</v>
      </c>
      <c r="E41" s="272">
        <v>10381.875190000001</v>
      </c>
      <c r="F41" s="272">
        <v>8104.7294214970998</v>
      </c>
      <c r="G41" s="272">
        <v>381.13103799999999</v>
      </c>
    </row>
    <row r="42" spans="1:7">
      <c r="A42" s="227">
        <v>2015</v>
      </c>
      <c r="B42" s="272">
        <v>34109.804078004003</v>
      </c>
      <c r="C42" s="272">
        <v>11206.448735866999</v>
      </c>
      <c r="D42" s="272">
        <v>2784.0648900000001</v>
      </c>
      <c r="E42" s="272">
        <v>11025.814780000001</v>
      </c>
      <c r="F42" s="272">
        <v>8703.7246121368007</v>
      </c>
      <c r="G42" s="272">
        <v>389.75105999998999</v>
      </c>
    </row>
    <row r="43" spans="1:7">
      <c r="A43" s="227">
        <v>2016</v>
      </c>
      <c r="B43" s="272">
        <v>35296.677382538997</v>
      </c>
      <c r="C43" s="272">
        <v>12139.748385424</v>
      </c>
      <c r="D43" s="272">
        <v>3234.8551499999999</v>
      </c>
      <c r="E43" s="272">
        <v>10764.712450000001</v>
      </c>
      <c r="F43" s="272">
        <v>8726.0650421151004</v>
      </c>
      <c r="G43" s="272">
        <v>431.29635500000001</v>
      </c>
    </row>
    <row r="44" spans="1:7">
      <c r="A44" s="227">
        <v>2017</v>
      </c>
      <c r="B44" s="272">
        <v>37411.426257009</v>
      </c>
      <c r="C44" s="272">
        <v>12159.817576560999</v>
      </c>
      <c r="D44" s="272">
        <v>4624.4284097858999</v>
      </c>
      <c r="E44" s="272">
        <v>11246.575720000001</v>
      </c>
      <c r="F44" s="272">
        <v>8945.8168656622001</v>
      </c>
      <c r="G44" s="272">
        <v>434.78768500000001</v>
      </c>
    </row>
    <row r="45" spans="1:7">
      <c r="A45" s="227">
        <v>2018</v>
      </c>
      <c r="B45" s="272">
        <v>36616.192672999998</v>
      </c>
      <c r="C45" s="272">
        <v>10673.516030000001</v>
      </c>
      <c r="D45" s="272">
        <v>4601.2340119999999</v>
      </c>
      <c r="E45" s="272">
        <v>11754.948</v>
      </c>
      <c r="F45" s="272">
        <v>9173.3439519999993</v>
      </c>
      <c r="G45" s="272">
        <v>413.15067900000003</v>
      </c>
    </row>
    <row r="46" spans="1:7" ht="13">
      <c r="A46" s="273"/>
      <c r="B46" s="1105"/>
      <c r="C46" s="1105"/>
      <c r="D46" s="1105"/>
      <c r="E46" s="1106"/>
      <c r="F46" s="1106"/>
      <c r="G46" s="1107"/>
    </row>
    <row r="47" spans="1:7" ht="13">
      <c r="A47" s="274"/>
      <c r="B47" s="1327" t="s">
        <v>437</v>
      </c>
      <c r="C47" s="1327"/>
      <c r="D47" s="1327"/>
      <c r="E47" s="1327"/>
      <c r="F47" s="1327"/>
      <c r="G47" s="1327"/>
    </row>
    <row r="48" spans="1:7" ht="13">
      <c r="A48" s="273"/>
      <c r="B48" s="1108"/>
      <c r="C48" s="1109"/>
      <c r="D48" s="1109"/>
      <c r="E48" s="1109"/>
      <c r="F48" s="1109"/>
      <c r="G48" s="1109"/>
    </row>
    <row r="49" spans="1:7">
      <c r="A49" s="227">
        <v>2003</v>
      </c>
      <c r="B49" s="1110">
        <v>85.278999999999996</v>
      </c>
      <c r="C49" s="1110" t="s">
        <v>1442</v>
      </c>
      <c r="D49" s="1110" t="s">
        <v>1442</v>
      </c>
      <c r="E49" s="1110">
        <v>2.073</v>
      </c>
      <c r="F49" s="1110">
        <v>83.206000000000003</v>
      </c>
      <c r="G49" s="1110" t="s">
        <v>1442</v>
      </c>
    </row>
    <row r="50" spans="1:7">
      <c r="A50" s="227">
        <v>2004</v>
      </c>
      <c r="B50" s="1110">
        <v>95.688000000000002</v>
      </c>
      <c r="C50" s="1110" t="s">
        <v>1442</v>
      </c>
      <c r="D50" s="1110" t="s">
        <v>1442</v>
      </c>
      <c r="E50" s="1110">
        <v>2.2759999999999998</v>
      </c>
      <c r="F50" s="1110">
        <v>93.412000000000006</v>
      </c>
      <c r="G50" s="1110" t="s">
        <v>1442</v>
      </c>
    </row>
    <row r="51" spans="1:7">
      <c r="A51" s="227">
        <v>2005</v>
      </c>
      <c r="B51" s="1110">
        <v>100.02200000000001</v>
      </c>
      <c r="C51" s="1110" t="s">
        <v>1442</v>
      </c>
      <c r="D51" s="1110" t="s">
        <v>1442</v>
      </c>
      <c r="E51" s="1110">
        <v>3.2240000000000002</v>
      </c>
      <c r="F51" s="1110">
        <v>96.798000000000002</v>
      </c>
      <c r="G51" s="1110" t="s">
        <v>1442</v>
      </c>
    </row>
    <row r="52" spans="1:7">
      <c r="A52" s="227">
        <v>2006</v>
      </c>
      <c r="B52" s="1110">
        <v>117.90900000000001</v>
      </c>
      <c r="C52" s="1110" t="s">
        <v>1442</v>
      </c>
      <c r="D52" s="1110" t="s">
        <v>1442</v>
      </c>
      <c r="E52" s="1110">
        <v>4.1719999999999997</v>
      </c>
      <c r="F52" s="1110">
        <v>113.73699999999999</v>
      </c>
      <c r="G52" s="1110" t="s">
        <v>1442</v>
      </c>
    </row>
    <row r="53" spans="1:7">
      <c r="A53" s="227">
        <v>2007</v>
      </c>
      <c r="B53" s="1110">
        <v>119.217</v>
      </c>
      <c r="C53" s="1110" t="s">
        <v>1442</v>
      </c>
      <c r="D53" s="1110" t="s">
        <v>1442</v>
      </c>
      <c r="E53" s="1110">
        <v>5.3819999999999997</v>
      </c>
      <c r="F53" s="1110">
        <v>113.83499999999999</v>
      </c>
      <c r="G53" s="1110" t="s">
        <v>1442</v>
      </c>
    </row>
    <row r="54" spans="1:7">
      <c r="A54" s="227">
        <v>2008</v>
      </c>
      <c r="B54" s="1110" t="s">
        <v>356</v>
      </c>
      <c r="C54" s="1110" t="s">
        <v>1442</v>
      </c>
      <c r="D54" s="1110" t="s">
        <v>356</v>
      </c>
      <c r="E54" s="1110" t="s">
        <v>356</v>
      </c>
      <c r="F54" s="1110">
        <v>146.15799999999999</v>
      </c>
      <c r="G54" s="1110" t="s">
        <v>1442</v>
      </c>
    </row>
    <row r="55" spans="1:7">
      <c r="A55" s="227">
        <v>2009</v>
      </c>
      <c r="B55" s="1110" t="s">
        <v>356</v>
      </c>
      <c r="C55" s="1110" t="s">
        <v>1442</v>
      </c>
      <c r="D55" s="1110" t="s">
        <v>356</v>
      </c>
      <c r="E55" s="1110" t="s">
        <v>356</v>
      </c>
      <c r="F55" s="1110">
        <v>251.12799999999999</v>
      </c>
      <c r="G55" s="1110" t="s">
        <v>1442</v>
      </c>
    </row>
    <row r="56" spans="1:7">
      <c r="A56" s="227">
        <v>2010</v>
      </c>
      <c r="B56" s="1110">
        <v>360.75900000000001</v>
      </c>
      <c r="C56" s="1110" t="s">
        <v>1442</v>
      </c>
      <c r="D56" s="1110">
        <v>4.6909999999999998</v>
      </c>
      <c r="E56" s="1110">
        <v>19.216000000000001</v>
      </c>
      <c r="F56" s="1110">
        <v>336.85199999999998</v>
      </c>
      <c r="G56" s="1110" t="s">
        <v>1442</v>
      </c>
    </row>
    <row r="57" spans="1:7">
      <c r="A57" s="227">
        <v>2011</v>
      </c>
      <c r="B57" s="1110">
        <v>355.68400000000003</v>
      </c>
      <c r="C57" s="1110" t="s">
        <v>1442</v>
      </c>
      <c r="D57" s="1110">
        <v>5.7519999999999998</v>
      </c>
      <c r="E57" s="1110">
        <v>36.776000000000003</v>
      </c>
      <c r="F57" s="1110">
        <v>313.15600000000001</v>
      </c>
      <c r="G57" s="1110" t="s">
        <v>1442</v>
      </c>
    </row>
    <row r="58" spans="1:7">
      <c r="A58" s="227">
        <v>2012</v>
      </c>
      <c r="B58" s="1110">
        <v>252.13200000000001</v>
      </c>
      <c r="C58" s="1110" t="s">
        <v>1442</v>
      </c>
      <c r="D58" s="1110">
        <v>5.27</v>
      </c>
      <c r="E58" s="1110">
        <v>47.862000000000002</v>
      </c>
      <c r="F58" s="1110">
        <v>199</v>
      </c>
      <c r="G58" s="1110" t="s">
        <v>1442</v>
      </c>
    </row>
    <row r="59" spans="1:7">
      <c r="A59" s="227">
        <v>2013</v>
      </c>
      <c r="B59" s="1110">
        <v>275.7</v>
      </c>
      <c r="C59" s="1110" t="s">
        <v>1442</v>
      </c>
      <c r="D59" s="1110">
        <v>4.91</v>
      </c>
      <c r="E59" s="1110">
        <v>47.597999999999999</v>
      </c>
      <c r="F59" s="1110">
        <v>223.19200000000001</v>
      </c>
      <c r="G59" s="1110" t="s">
        <v>1442</v>
      </c>
    </row>
    <row r="60" spans="1:7">
      <c r="A60" s="227">
        <v>2014</v>
      </c>
      <c r="B60" s="1110">
        <v>310.77</v>
      </c>
      <c r="C60" s="1110" t="s">
        <v>1442</v>
      </c>
      <c r="D60" s="1110">
        <v>5.8840000000000003</v>
      </c>
      <c r="E60" s="1110">
        <v>57.76</v>
      </c>
      <c r="F60" s="1110">
        <v>247.126</v>
      </c>
      <c r="G60" s="1110" t="s">
        <v>1442</v>
      </c>
    </row>
    <row r="61" spans="1:7">
      <c r="A61" s="227">
        <v>2015</v>
      </c>
      <c r="B61" s="1110">
        <v>351.37099999999998</v>
      </c>
      <c r="C61" s="1110" t="s">
        <v>1442</v>
      </c>
      <c r="D61" s="1110">
        <v>12.015000000000001</v>
      </c>
      <c r="E61" s="1110">
        <v>66.641999999999996</v>
      </c>
      <c r="F61" s="1110">
        <v>272.714</v>
      </c>
      <c r="G61" s="1110" t="s">
        <v>1442</v>
      </c>
    </row>
    <row r="62" spans="1:7">
      <c r="A62" s="227">
        <v>2016</v>
      </c>
      <c r="B62" s="1110">
        <v>352.14100000000002</v>
      </c>
      <c r="C62" s="1110" t="s">
        <v>1442</v>
      </c>
      <c r="D62" s="1110">
        <v>19.021000000000001</v>
      </c>
      <c r="E62" s="1110">
        <v>66.314999999999998</v>
      </c>
      <c r="F62" s="1110">
        <v>266.80500000000001</v>
      </c>
      <c r="G62" s="1110" t="s">
        <v>1442</v>
      </c>
    </row>
    <row r="63" spans="1:7">
      <c r="A63" s="227">
        <v>2017</v>
      </c>
      <c r="B63" s="1110">
        <v>380.94200000000001</v>
      </c>
      <c r="C63" s="1110" t="s">
        <v>1442</v>
      </c>
      <c r="D63" s="1110">
        <v>27.873999999999999</v>
      </c>
      <c r="E63" s="1110">
        <v>66.165999999999997</v>
      </c>
      <c r="F63" s="1110">
        <v>286.90199999999999</v>
      </c>
      <c r="G63" s="1110" t="s">
        <v>1442</v>
      </c>
    </row>
    <row r="64" spans="1:7">
      <c r="A64" s="227">
        <v>2018</v>
      </c>
      <c r="B64" s="1110" t="s">
        <v>493</v>
      </c>
      <c r="C64" s="1110" t="s">
        <v>493</v>
      </c>
      <c r="D64" s="1110" t="s">
        <v>493</v>
      </c>
      <c r="E64" s="1110" t="s">
        <v>493</v>
      </c>
      <c r="F64" s="1110" t="s">
        <v>493</v>
      </c>
      <c r="G64" s="1110" t="s">
        <v>493</v>
      </c>
    </row>
    <row r="65" spans="1:7" ht="13">
      <c r="A65" s="273"/>
      <c r="B65" s="1105"/>
      <c r="C65" s="1105"/>
      <c r="D65" s="1105"/>
      <c r="E65" s="1106"/>
      <c r="F65" s="1106"/>
      <c r="G65" s="1107"/>
    </row>
    <row r="66" spans="1:7" ht="13">
      <c r="A66" s="274"/>
      <c r="B66" s="1327" t="s">
        <v>438</v>
      </c>
      <c r="C66" s="1327"/>
      <c r="D66" s="1327"/>
      <c r="E66" s="1327"/>
      <c r="F66" s="1327"/>
      <c r="G66" s="1327"/>
    </row>
    <row r="67" spans="1:7" ht="13">
      <c r="A67" s="273"/>
      <c r="B67" s="1108"/>
      <c r="C67" s="1109"/>
      <c r="D67" s="1109"/>
      <c r="E67" s="1109"/>
      <c r="F67" s="1109"/>
      <c r="G67" s="1109"/>
    </row>
    <row r="68" spans="1:7">
      <c r="A68" s="227">
        <v>2003</v>
      </c>
      <c r="B68" s="1110">
        <v>2915.7640000000001</v>
      </c>
      <c r="C68" s="1110">
        <v>13.257</v>
      </c>
      <c r="D68" s="1110">
        <v>1984.434</v>
      </c>
      <c r="E68" s="1110">
        <v>2.262</v>
      </c>
      <c r="F68" s="1110">
        <v>864.85500000000002</v>
      </c>
      <c r="G68" s="1110">
        <v>50.956000000000003</v>
      </c>
    </row>
    <row r="69" spans="1:7">
      <c r="A69" s="227">
        <v>2004</v>
      </c>
      <c r="B69" s="1110">
        <v>4184.1949999999997</v>
      </c>
      <c r="C69" s="1110">
        <v>11.728</v>
      </c>
      <c r="D69" s="1110">
        <v>3084.607</v>
      </c>
      <c r="E69" s="1110">
        <v>2.9660000000000002</v>
      </c>
      <c r="F69" s="1110">
        <v>985.32399999999996</v>
      </c>
      <c r="G69" s="1110">
        <v>99.57</v>
      </c>
    </row>
    <row r="70" spans="1:7">
      <c r="A70" s="227">
        <v>2005</v>
      </c>
      <c r="B70" s="1110">
        <v>4974.2160000000003</v>
      </c>
      <c r="C70" s="1110">
        <v>15.308999999999999</v>
      </c>
      <c r="D70" s="1110">
        <v>3458.5839999999998</v>
      </c>
      <c r="E70" s="1110">
        <v>7.0419999999999998</v>
      </c>
      <c r="F70" s="1110">
        <v>1297.97</v>
      </c>
      <c r="G70" s="1110">
        <v>195.31100000000001</v>
      </c>
    </row>
    <row r="71" spans="1:7">
      <c r="A71" s="227">
        <v>2006</v>
      </c>
      <c r="B71" s="1110">
        <v>6110.6530000000002</v>
      </c>
      <c r="C71" s="1110">
        <v>14.731</v>
      </c>
      <c r="D71" s="1110">
        <v>4124.165</v>
      </c>
      <c r="E71" s="1110">
        <v>12.763999999999999</v>
      </c>
      <c r="F71" s="1110">
        <v>1741.7650000000001</v>
      </c>
      <c r="G71" s="1110">
        <v>217.22800000000001</v>
      </c>
    </row>
    <row r="72" spans="1:7">
      <c r="A72" s="227">
        <v>2007</v>
      </c>
      <c r="B72" s="1110">
        <v>8465.7960000000003</v>
      </c>
      <c r="C72" s="1110">
        <v>14.843999999999999</v>
      </c>
      <c r="D72" s="1110">
        <v>6104.1390000000001</v>
      </c>
      <c r="E72" s="1110">
        <v>22.763000000000002</v>
      </c>
      <c r="F72" s="1110">
        <v>2109.826</v>
      </c>
      <c r="G72" s="1110">
        <v>214.22399999999999</v>
      </c>
    </row>
    <row r="73" spans="1:7">
      <c r="A73" s="227">
        <v>2008</v>
      </c>
      <c r="B73" s="1110">
        <v>8342.6010000000006</v>
      </c>
      <c r="C73" s="1110">
        <v>12.603999999999999</v>
      </c>
      <c r="D73" s="1110">
        <v>6111.8909999999996</v>
      </c>
      <c r="E73" s="1110">
        <v>60.851999999999997</v>
      </c>
      <c r="F73" s="1110">
        <v>1955.087</v>
      </c>
      <c r="G73" s="1110">
        <v>202.167</v>
      </c>
    </row>
    <row r="74" spans="1:7">
      <c r="A74" s="227">
        <v>2009</v>
      </c>
      <c r="B74" s="1110">
        <v>8745.3979999999992</v>
      </c>
      <c r="C74" s="1110">
        <v>11.064</v>
      </c>
      <c r="D74" s="1110">
        <v>6060.576</v>
      </c>
      <c r="E74" s="1110">
        <v>107.44499999999999</v>
      </c>
      <c r="F74" s="1110">
        <v>2370.4639999999999</v>
      </c>
      <c r="G74" s="1110">
        <v>195.84899999999999</v>
      </c>
    </row>
    <row r="75" spans="1:7">
      <c r="A75" s="227">
        <v>2010</v>
      </c>
      <c r="B75" s="1110">
        <v>9790.4779999999992</v>
      </c>
      <c r="C75" s="1110">
        <v>14.593999999999999</v>
      </c>
      <c r="D75" s="1110">
        <v>6214.8580000000002</v>
      </c>
      <c r="E75" s="1110">
        <v>288.21300000000002</v>
      </c>
      <c r="F75" s="1110">
        <v>3081.846</v>
      </c>
      <c r="G75" s="1110">
        <v>190.96700000000001</v>
      </c>
    </row>
    <row r="76" spans="1:7">
      <c r="A76" s="227">
        <v>2011</v>
      </c>
      <c r="B76" s="1110">
        <v>12117.902</v>
      </c>
      <c r="C76" s="1110">
        <v>12.19</v>
      </c>
      <c r="D76" s="1110">
        <v>7772.3469999999998</v>
      </c>
      <c r="E76" s="1110">
        <v>765.64599999999996</v>
      </c>
      <c r="F76" s="1110">
        <v>3381.1840000000002</v>
      </c>
      <c r="G76" s="1110">
        <v>186.535</v>
      </c>
    </row>
    <row r="77" spans="1:7">
      <c r="A77" s="227">
        <v>2012</v>
      </c>
      <c r="B77" s="1110">
        <v>12724.7909</v>
      </c>
      <c r="C77" s="1110">
        <v>21.838000000000001</v>
      </c>
      <c r="D77" s="1110">
        <v>7505.8729999999996</v>
      </c>
      <c r="E77" s="1110">
        <v>1628.9749999999999</v>
      </c>
      <c r="F77" s="1110">
        <v>3388.1689000000001</v>
      </c>
      <c r="G77" s="1110">
        <v>179.93600000000001</v>
      </c>
    </row>
    <row r="78" spans="1:7">
      <c r="A78" s="227">
        <v>2013</v>
      </c>
      <c r="B78" s="1110">
        <v>13213.721</v>
      </c>
      <c r="C78" s="1110">
        <v>20.36</v>
      </c>
      <c r="D78" s="1110">
        <v>7494.15</v>
      </c>
      <c r="E78" s="1110">
        <v>2272.0059999999999</v>
      </c>
      <c r="F78" s="1110">
        <v>3256.0030000000002</v>
      </c>
      <c r="G78" s="1110">
        <v>171.202</v>
      </c>
    </row>
    <row r="79" spans="1:7">
      <c r="A79" s="227">
        <v>2014</v>
      </c>
      <c r="B79" s="1110">
        <v>14421</v>
      </c>
      <c r="C79" s="1110">
        <v>19</v>
      </c>
      <c r="D79" s="1110">
        <v>7962</v>
      </c>
      <c r="E79" s="1110">
        <v>2657</v>
      </c>
      <c r="F79" s="1110">
        <v>3617</v>
      </c>
      <c r="G79" s="1110">
        <v>166</v>
      </c>
    </row>
    <row r="80" spans="1:7">
      <c r="A80" s="227">
        <v>2015</v>
      </c>
      <c r="B80" s="1110">
        <v>16165.075000000001</v>
      </c>
      <c r="C80" s="1110">
        <v>18.309999999999999</v>
      </c>
      <c r="D80" s="1110">
        <v>9475.8259999999991</v>
      </c>
      <c r="E80" s="1110">
        <v>2905.1909999999998</v>
      </c>
      <c r="F80" s="1110">
        <v>3616.8359999999998</v>
      </c>
      <c r="G80" s="1110">
        <v>148.91200000000001</v>
      </c>
    </row>
    <row r="81" spans="1:7">
      <c r="A81" s="227">
        <v>2016</v>
      </c>
      <c r="B81" s="1110">
        <v>15676.789000000001</v>
      </c>
      <c r="C81" s="1110">
        <v>19.260999999999999</v>
      </c>
      <c r="D81" s="1110">
        <v>8932.1020000000008</v>
      </c>
      <c r="E81" s="1110">
        <v>2866.1579999999999</v>
      </c>
      <c r="F81" s="1110">
        <v>3714.192</v>
      </c>
      <c r="G81" s="1110">
        <v>145.07599999999999</v>
      </c>
    </row>
    <row r="82" spans="1:7">
      <c r="A82" s="227">
        <v>2017</v>
      </c>
      <c r="B82" s="1110">
        <v>18376.216</v>
      </c>
      <c r="C82" s="1110">
        <v>21.527999999999999</v>
      </c>
      <c r="D82" s="1110">
        <v>11604.982</v>
      </c>
      <c r="E82" s="1110">
        <v>2917.93</v>
      </c>
      <c r="F82" s="1110">
        <v>3687.3510000000001</v>
      </c>
      <c r="G82" s="1110">
        <v>144.42500000000001</v>
      </c>
    </row>
    <row r="83" spans="1:7">
      <c r="A83" s="227">
        <v>2018</v>
      </c>
      <c r="B83" s="1110" t="s">
        <v>493</v>
      </c>
      <c r="C83" s="1110" t="s">
        <v>493</v>
      </c>
      <c r="D83" s="1110" t="s">
        <v>493</v>
      </c>
      <c r="E83" s="1110" t="s">
        <v>493</v>
      </c>
      <c r="F83" s="1110" t="s">
        <v>493</v>
      </c>
      <c r="G83" s="1110" t="s">
        <v>493</v>
      </c>
    </row>
    <row r="84" spans="1:7" ht="13">
      <c r="A84" s="273"/>
      <c r="B84" s="1105"/>
      <c r="C84" s="1105"/>
      <c r="D84" s="1105"/>
      <c r="E84" s="1106"/>
      <c r="F84" s="1106"/>
      <c r="G84" s="1107"/>
    </row>
    <row r="85" spans="1:7" ht="13">
      <c r="A85" s="274"/>
      <c r="B85" s="1327" t="s">
        <v>439</v>
      </c>
      <c r="C85" s="1327"/>
      <c r="D85" s="1327"/>
      <c r="E85" s="1327"/>
      <c r="F85" s="1327"/>
      <c r="G85" s="1327"/>
    </row>
    <row r="86" spans="1:7" ht="13">
      <c r="A86" s="273"/>
      <c r="B86" s="1108"/>
      <c r="C86" s="1109"/>
      <c r="D86" s="1109"/>
      <c r="E86" s="1109"/>
      <c r="F86" s="1109"/>
      <c r="G86" s="1109"/>
    </row>
    <row r="87" spans="1:7">
      <c r="A87" s="227">
        <v>2003</v>
      </c>
      <c r="B87" s="1110">
        <v>135.96706</v>
      </c>
      <c r="C87" s="1110" t="s">
        <v>1442</v>
      </c>
      <c r="D87" s="1110">
        <v>36.800490000000003</v>
      </c>
      <c r="E87" s="1110">
        <v>0.57899999999999996</v>
      </c>
      <c r="F87" s="1110">
        <v>74.342839999999995</v>
      </c>
      <c r="G87" s="1110">
        <v>24.244730000000001</v>
      </c>
    </row>
    <row r="88" spans="1:7">
      <c r="A88" s="227">
        <v>2004</v>
      </c>
      <c r="B88" s="1110">
        <v>150.499165</v>
      </c>
      <c r="C88" s="1110" t="s">
        <v>1442</v>
      </c>
      <c r="D88" s="1110">
        <v>49.9</v>
      </c>
      <c r="E88" s="1110">
        <v>0.621</v>
      </c>
      <c r="F88" s="1110">
        <v>78.656199999999998</v>
      </c>
      <c r="G88" s="1110">
        <v>21.321964999999999</v>
      </c>
    </row>
    <row r="89" spans="1:7">
      <c r="A89" s="227">
        <v>2005</v>
      </c>
      <c r="B89" s="1110">
        <v>222.23066499999999</v>
      </c>
      <c r="C89" s="1110" t="s">
        <v>1442</v>
      </c>
      <c r="D89" s="1110">
        <v>69.308000000000007</v>
      </c>
      <c r="E89" s="1110">
        <v>0.73499999999999999</v>
      </c>
      <c r="F89" s="1110">
        <v>128.55680000000001</v>
      </c>
      <c r="G89" s="1110">
        <v>23.630865</v>
      </c>
    </row>
    <row r="90" spans="1:7">
      <c r="A90" s="227">
        <v>2006</v>
      </c>
      <c r="B90" s="1110">
        <v>251.55657099999999</v>
      </c>
      <c r="C90" s="1110" t="s">
        <v>1442</v>
      </c>
      <c r="D90" s="1110">
        <v>82.725999999999999</v>
      </c>
      <c r="E90" s="1110">
        <v>1.1679999999999999</v>
      </c>
      <c r="F90" s="1110">
        <v>144.20599999999999</v>
      </c>
      <c r="G90" s="1110">
        <v>23.456571</v>
      </c>
    </row>
    <row r="91" spans="1:7">
      <c r="A91" s="227">
        <v>2007</v>
      </c>
      <c r="B91" s="1110">
        <v>305.31849699999998</v>
      </c>
      <c r="C91" s="1110" t="s">
        <v>1442</v>
      </c>
      <c r="D91" s="1110">
        <v>120.931</v>
      </c>
      <c r="E91" s="1110">
        <v>1.6240000000000001</v>
      </c>
      <c r="F91" s="1110">
        <v>160.59780000000001</v>
      </c>
      <c r="G91" s="1110">
        <v>22.165697000000002</v>
      </c>
    </row>
    <row r="92" spans="1:7">
      <c r="A92" s="227">
        <v>2008</v>
      </c>
      <c r="B92" s="1110">
        <v>338.71145300000001</v>
      </c>
      <c r="C92" s="1110" t="s">
        <v>1442</v>
      </c>
      <c r="D92" s="1110">
        <v>146.274</v>
      </c>
      <c r="E92" s="1110">
        <v>2.2269999999999999</v>
      </c>
      <c r="F92" s="1110">
        <v>165.70699999999999</v>
      </c>
      <c r="G92" s="1110">
        <v>24.503453</v>
      </c>
    </row>
    <row r="93" spans="1:7">
      <c r="A93" s="227">
        <v>2009</v>
      </c>
      <c r="B93" s="1110">
        <v>347.829813</v>
      </c>
      <c r="C93" s="1110" t="s">
        <v>1442</v>
      </c>
      <c r="D93" s="1110">
        <v>155.251734</v>
      </c>
      <c r="E93" s="1110">
        <v>3.488</v>
      </c>
      <c r="F93" s="1110">
        <v>166.74600000000001</v>
      </c>
      <c r="G93" s="1110">
        <v>22.344079000000001</v>
      </c>
    </row>
    <row r="94" spans="1:7">
      <c r="A94" s="227">
        <v>2010</v>
      </c>
      <c r="B94" s="1110">
        <v>421.48690900000003</v>
      </c>
      <c r="C94" s="1110" t="s">
        <v>1442</v>
      </c>
      <c r="D94" s="1110">
        <v>163.66355200000001</v>
      </c>
      <c r="E94" s="1110">
        <v>7.2430599999999998</v>
      </c>
      <c r="F94" s="1110">
        <v>226.99032</v>
      </c>
      <c r="G94" s="1110">
        <v>23.589977000000001</v>
      </c>
    </row>
    <row r="95" spans="1:7">
      <c r="A95" s="227">
        <v>2011</v>
      </c>
      <c r="B95" s="1110">
        <v>506.705783</v>
      </c>
      <c r="C95" s="1110" t="s">
        <v>1442</v>
      </c>
      <c r="D95" s="1110">
        <v>251.61939000000001</v>
      </c>
      <c r="E95" s="1110">
        <v>12.58</v>
      </c>
      <c r="F95" s="1110">
        <v>218.22149999999999</v>
      </c>
      <c r="G95" s="1110">
        <v>24.284893</v>
      </c>
    </row>
    <row r="96" spans="1:7">
      <c r="A96" s="227">
        <v>2012</v>
      </c>
      <c r="B96" s="1110">
        <v>600.94228399999997</v>
      </c>
      <c r="C96" s="1110">
        <v>23.651</v>
      </c>
      <c r="D96" s="1110">
        <v>256.192971</v>
      </c>
      <c r="E96" s="1110">
        <v>19.930499999999999</v>
      </c>
      <c r="F96" s="1110">
        <v>277.75369999999998</v>
      </c>
      <c r="G96" s="1110">
        <v>23.414113</v>
      </c>
    </row>
    <row r="97" spans="1:7">
      <c r="A97" s="227">
        <v>2013</v>
      </c>
      <c r="B97" s="1110">
        <v>753.13535000000002</v>
      </c>
      <c r="C97" s="1110">
        <v>42.009</v>
      </c>
      <c r="D97" s="1110">
        <v>261.158728</v>
      </c>
      <c r="E97" s="1110">
        <v>23.381</v>
      </c>
      <c r="F97" s="1110">
        <v>418.53949999999998</v>
      </c>
      <c r="G97" s="1110">
        <v>8.0471220000000994</v>
      </c>
    </row>
    <row r="98" spans="1:7">
      <c r="A98" s="227">
        <v>2014</v>
      </c>
      <c r="B98" s="1110">
        <v>792.86099999999999</v>
      </c>
      <c r="C98" s="1110">
        <v>39.86</v>
      </c>
      <c r="D98" s="1110">
        <v>289.72300000000001</v>
      </c>
      <c r="E98" s="1110">
        <v>28.641999999999999</v>
      </c>
      <c r="F98" s="1110">
        <v>402.66</v>
      </c>
      <c r="G98" s="1110">
        <v>31.975999999999999</v>
      </c>
    </row>
    <row r="99" spans="1:7">
      <c r="A99" s="227">
        <v>2015</v>
      </c>
      <c r="B99" s="1110">
        <v>857.98400000000004</v>
      </c>
      <c r="C99" s="1110">
        <v>32.884999999999998</v>
      </c>
      <c r="D99" s="1110">
        <v>339.89299999999997</v>
      </c>
      <c r="E99" s="1110">
        <v>30.260999999999999</v>
      </c>
      <c r="F99" s="1110">
        <v>422.09699999999998</v>
      </c>
      <c r="G99" s="1110">
        <v>32.847999999999999</v>
      </c>
    </row>
    <row r="100" spans="1:7">
      <c r="A100" s="227">
        <v>2016</v>
      </c>
      <c r="B100" s="1110">
        <v>779.37699999999995</v>
      </c>
      <c r="C100" s="1110">
        <v>37.031999999999996</v>
      </c>
      <c r="D100" s="1110">
        <v>279.82799999999997</v>
      </c>
      <c r="E100" s="1110">
        <v>30.949000000000002</v>
      </c>
      <c r="F100" s="1110">
        <v>398.649</v>
      </c>
      <c r="G100" s="1110">
        <v>32.918999999999997</v>
      </c>
    </row>
    <row r="101" spans="1:7">
      <c r="A101" s="227">
        <v>2017</v>
      </c>
      <c r="B101" s="1110">
        <v>804.10199999999998</v>
      </c>
      <c r="C101" s="1110">
        <v>38.603999999999999</v>
      </c>
      <c r="D101" s="1110">
        <v>314.56799999999998</v>
      </c>
      <c r="E101" s="1110">
        <v>28.658000000000001</v>
      </c>
      <c r="F101" s="1110">
        <v>389.36</v>
      </c>
      <c r="G101" s="1110">
        <v>32.911999999999999</v>
      </c>
    </row>
    <row r="102" spans="1:7">
      <c r="A102" s="227">
        <v>2018</v>
      </c>
      <c r="B102" s="1110" t="s">
        <v>493</v>
      </c>
      <c r="C102" s="1110" t="s">
        <v>493</v>
      </c>
      <c r="D102" s="1110" t="s">
        <v>493</v>
      </c>
      <c r="E102" s="1110" t="s">
        <v>493</v>
      </c>
      <c r="F102" s="1110" t="s">
        <v>493</v>
      </c>
      <c r="G102" s="1110" t="s">
        <v>493</v>
      </c>
    </row>
    <row r="103" spans="1:7" ht="13">
      <c r="A103" s="273"/>
      <c r="B103" s="1105"/>
      <c r="C103" s="1105"/>
      <c r="D103" s="1105"/>
      <c r="E103" s="1106"/>
      <c r="F103" s="1106"/>
      <c r="G103" s="1107"/>
    </row>
    <row r="104" spans="1:7" ht="13">
      <c r="A104" s="274"/>
      <c r="B104" s="1327" t="s">
        <v>440</v>
      </c>
      <c r="C104" s="1327"/>
      <c r="D104" s="1327"/>
      <c r="E104" s="1327"/>
      <c r="F104" s="1327"/>
      <c r="G104" s="1327"/>
    </row>
    <row r="105" spans="1:7" ht="13">
      <c r="A105" s="273"/>
      <c r="B105" s="1108"/>
      <c r="C105" s="1109"/>
      <c r="D105" s="1109"/>
      <c r="E105" s="1109"/>
      <c r="F105" s="1109"/>
      <c r="G105" s="1109"/>
    </row>
    <row r="106" spans="1:7">
      <c r="A106" s="227">
        <v>2003</v>
      </c>
      <c r="B106" s="1110">
        <v>151.57332600000001</v>
      </c>
      <c r="C106" s="1110">
        <v>0.44400000000000001</v>
      </c>
      <c r="D106" s="1110">
        <v>42.927</v>
      </c>
      <c r="E106" s="1110">
        <v>1.534</v>
      </c>
      <c r="F106" s="1110">
        <v>56.180500000000002</v>
      </c>
      <c r="G106" s="1110">
        <v>50.487825999999998</v>
      </c>
    </row>
    <row r="107" spans="1:7">
      <c r="A107" s="227">
        <v>2004</v>
      </c>
      <c r="B107" s="1110">
        <v>166.67354</v>
      </c>
      <c r="C107" s="1110">
        <v>0.7</v>
      </c>
      <c r="D107" s="1110">
        <v>47.252000000000002</v>
      </c>
      <c r="E107" s="1110">
        <v>1.8029999999999999</v>
      </c>
      <c r="F107" s="1110">
        <v>62.850499999999997</v>
      </c>
      <c r="G107" s="1110">
        <v>54.068040000000003</v>
      </c>
    </row>
    <row r="108" spans="1:7">
      <c r="A108" s="227">
        <v>2005</v>
      </c>
      <c r="B108" s="1110">
        <v>188.004696</v>
      </c>
      <c r="C108" s="1110">
        <v>0.65700000000000003</v>
      </c>
      <c r="D108" s="1110">
        <v>44.66</v>
      </c>
      <c r="E108" s="1110">
        <v>2.2850000000000001</v>
      </c>
      <c r="F108" s="1110">
        <v>93.511899999999997</v>
      </c>
      <c r="G108" s="1110">
        <v>46.890796000000002</v>
      </c>
    </row>
    <row r="109" spans="1:7">
      <c r="A109" s="227">
        <v>2006</v>
      </c>
      <c r="B109" s="1110">
        <v>344.85585900000001</v>
      </c>
      <c r="C109" s="1110">
        <v>0.59</v>
      </c>
      <c r="D109" s="1110">
        <v>43.710999999999999</v>
      </c>
      <c r="E109" s="1110">
        <v>2.504</v>
      </c>
      <c r="F109" s="1110">
        <v>240.46350000000001</v>
      </c>
      <c r="G109" s="1110">
        <v>57.587358999999999</v>
      </c>
    </row>
    <row r="110" spans="1:7">
      <c r="A110" s="227">
        <v>2007</v>
      </c>
      <c r="B110" s="1110">
        <v>352.84674200000001</v>
      </c>
      <c r="C110" s="1110">
        <v>0.76200000000000001</v>
      </c>
      <c r="D110" s="1110">
        <v>53.118000000000002</v>
      </c>
      <c r="E110" s="1110">
        <v>3.343</v>
      </c>
      <c r="F110" s="1110">
        <v>233.20959999999999</v>
      </c>
      <c r="G110" s="1110">
        <v>62.414141999999998</v>
      </c>
    </row>
    <row r="111" spans="1:7">
      <c r="A111" s="227">
        <v>2008</v>
      </c>
      <c r="B111" s="1110">
        <v>373.93525299999999</v>
      </c>
      <c r="C111" s="1110">
        <v>0.60299999999999998</v>
      </c>
      <c r="D111" s="1110">
        <v>50.948</v>
      </c>
      <c r="E111" s="1110">
        <v>4.0549999999999997</v>
      </c>
      <c r="F111" s="1110">
        <v>254.93805</v>
      </c>
      <c r="G111" s="1110">
        <v>63.391202999999997</v>
      </c>
    </row>
    <row r="112" spans="1:7">
      <c r="A112" s="227">
        <v>2009</v>
      </c>
      <c r="B112" s="1110">
        <v>371.91609099999999</v>
      </c>
      <c r="C112" s="1110">
        <v>0.47</v>
      </c>
      <c r="D112" s="1110">
        <v>47.993299999999998</v>
      </c>
      <c r="E112" s="1110">
        <v>5.8415999999999997</v>
      </c>
      <c r="F112" s="1110">
        <v>255.84975</v>
      </c>
      <c r="G112" s="1110">
        <v>61.761440999999998</v>
      </c>
    </row>
    <row r="113" spans="1:7">
      <c r="A113" s="227">
        <v>2010</v>
      </c>
      <c r="B113" s="1110">
        <v>368.24284999999998</v>
      </c>
      <c r="C113" s="1110">
        <v>0.52651999999999999</v>
      </c>
      <c r="D113" s="1110">
        <v>59.834009999999999</v>
      </c>
      <c r="E113" s="1110">
        <v>8.7281099999999991</v>
      </c>
      <c r="F113" s="1110">
        <v>236.26743999999999</v>
      </c>
      <c r="G113" s="1110">
        <v>62.886769999999999</v>
      </c>
    </row>
    <row r="114" spans="1:7">
      <c r="A114" s="227">
        <v>2011</v>
      </c>
      <c r="B114" s="1110">
        <v>393.28819700000003</v>
      </c>
      <c r="C114" s="1110">
        <v>0.49976999999999999</v>
      </c>
      <c r="D114" s="1110">
        <v>82.377020000000002</v>
      </c>
      <c r="E114" s="1110">
        <v>13.4369</v>
      </c>
      <c r="F114" s="1110">
        <v>237.32012</v>
      </c>
      <c r="G114" s="1110">
        <v>59.654387</v>
      </c>
    </row>
    <row r="115" spans="1:7">
      <c r="A115" s="227">
        <v>2012</v>
      </c>
      <c r="B115" s="1110">
        <v>398.927954</v>
      </c>
      <c r="C115" s="1110">
        <v>0.46176</v>
      </c>
      <c r="D115" s="1110">
        <v>81.614949999999993</v>
      </c>
      <c r="E115" s="1110">
        <v>21.213239999999999</v>
      </c>
      <c r="F115" s="1110">
        <v>233.25516999999999</v>
      </c>
      <c r="G115" s="1110">
        <v>62.382834000000003</v>
      </c>
    </row>
    <row r="116" spans="1:7">
      <c r="A116" s="227">
        <v>2013</v>
      </c>
      <c r="B116" s="1110">
        <v>374.76562999999999</v>
      </c>
      <c r="C116" s="1110">
        <v>0.50838000000000005</v>
      </c>
      <c r="D116" s="1110">
        <v>74.628960000000006</v>
      </c>
      <c r="E116" s="1110">
        <v>24.956949999999999</v>
      </c>
      <c r="F116" s="1110">
        <v>212.60408000000001</v>
      </c>
      <c r="G116" s="1110">
        <v>62.067259999999997</v>
      </c>
    </row>
    <row r="117" spans="1:7">
      <c r="A117" s="227">
        <v>2014</v>
      </c>
      <c r="B117" s="1110">
        <v>493.64734499999997</v>
      </c>
      <c r="C117" s="1110">
        <v>0.36592999999999998</v>
      </c>
      <c r="D117" s="1110">
        <v>83.810990000000004</v>
      </c>
      <c r="E117" s="1110">
        <v>27.573630000000001</v>
      </c>
      <c r="F117" s="1110">
        <v>316.792485</v>
      </c>
      <c r="G117" s="1110">
        <v>65.104309999999998</v>
      </c>
    </row>
    <row r="118" spans="1:7">
      <c r="A118" s="227">
        <v>2015</v>
      </c>
      <c r="B118" s="1110">
        <v>535.04830000000004</v>
      </c>
      <c r="C118" s="1110">
        <v>0.46034000000000003</v>
      </c>
      <c r="D118" s="1110">
        <v>106.72471</v>
      </c>
      <c r="E118" s="1110">
        <v>27.65831</v>
      </c>
      <c r="F118" s="1110">
        <v>335.14154000000002</v>
      </c>
      <c r="G118" s="1110">
        <v>65.063400000000001</v>
      </c>
    </row>
    <row r="119" spans="1:7">
      <c r="A119" s="227">
        <v>2016</v>
      </c>
      <c r="B119" s="1110">
        <v>465.62671999999998</v>
      </c>
      <c r="C119" s="1110">
        <v>0.48069000000000001</v>
      </c>
      <c r="D119" s="1110">
        <v>89.502309999999994</v>
      </c>
      <c r="E119" s="1110">
        <v>27.150739999999999</v>
      </c>
      <c r="F119" s="1110">
        <v>282.55725000000001</v>
      </c>
      <c r="G119" s="1110">
        <v>65.935730000000007</v>
      </c>
    </row>
    <row r="120" spans="1:7">
      <c r="A120" s="227">
        <v>2017</v>
      </c>
      <c r="B120" s="1110">
        <v>525.53859499999999</v>
      </c>
      <c r="C120" s="1110">
        <v>0.66286</v>
      </c>
      <c r="D120" s="1110">
        <v>151.84443999999999</v>
      </c>
      <c r="E120" s="1110">
        <v>25.494399999999999</v>
      </c>
      <c r="F120" s="1110">
        <v>281.96524499999998</v>
      </c>
      <c r="G120" s="1110">
        <v>65.571650000000005</v>
      </c>
    </row>
    <row r="121" spans="1:7">
      <c r="A121" s="227">
        <v>2018</v>
      </c>
      <c r="B121" s="1110">
        <v>621.48199999999997</v>
      </c>
      <c r="C121" s="1110">
        <v>0.35299999999999998</v>
      </c>
      <c r="D121" s="1110">
        <v>208.92699999999999</v>
      </c>
      <c r="E121" s="1110">
        <v>28.116</v>
      </c>
      <c r="F121" s="1110">
        <v>289.88</v>
      </c>
      <c r="G121" s="1110">
        <v>94.206000000000003</v>
      </c>
    </row>
    <row r="122" spans="1:7" ht="13">
      <c r="A122" s="273"/>
      <c r="B122" s="1105"/>
      <c r="C122" s="1105"/>
      <c r="D122" s="1105"/>
      <c r="E122" s="1106"/>
      <c r="F122" s="1106"/>
      <c r="G122" s="1107"/>
    </row>
    <row r="123" spans="1:7" ht="13">
      <c r="A123" s="274"/>
      <c r="B123" s="1327" t="s">
        <v>441</v>
      </c>
      <c r="C123" s="1327"/>
      <c r="D123" s="1327"/>
      <c r="E123" s="1327"/>
      <c r="F123" s="1327"/>
      <c r="G123" s="1327"/>
    </row>
    <row r="124" spans="1:7" ht="13">
      <c r="A124" s="273"/>
      <c r="B124" s="1108"/>
      <c r="C124" s="1109"/>
      <c r="D124" s="1109"/>
      <c r="E124" s="1109"/>
      <c r="F124" s="1109"/>
      <c r="G124" s="1109"/>
    </row>
    <row r="125" spans="1:7">
      <c r="A125" s="227">
        <v>2003</v>
      </c>
      <c r="B125" s="1110">
        <v>1116</v>
      </c>
      <c r="C125" s="1110">
        <v>291</v>
      </c>
      <c r="D125" s="1110">
        <v>368</v>
      </c>
      <c r="E125" s="1110">
        <v>20</v>
      </c>
      <c r="F125" s="1110">
        <v>272</v>
      </c>
      <c r="G125" s="1110">
        <v>165</v>
      </c>
    </row>
    <row r="126" spans="1:7">
      <c r="A126" s="227">
        <v>2004</v>
      </c>
      <c r="B126" s="1110">
        <v>1393</v>
      </c>
      <c r="C126" s="1110">
        <v>377</v>
      </c>
      <c r="D126" s="1110">
        <v>482</v>
      </c>
      <c r="E126" s="1110">
        <v>33</v>
      </c>
      <c r="F126" s="1110">
        <v>333</v>
      </c>
      <c r="G126" s="1110">
        <v>168</v>
      </c>
    </row>
    <row r="127" spans="1:7">
      <c r="A127" s="227">
        <v>2005</v>
      </c>
      <c r="B127" s="1110">
        <v>1533</v>
      </c>
      <c r="C127" s="1110">
        <v>385</v>
      </c>
      <c r="D127" s="1110">
        <v>503</v>
      </c>
      <c r="E127" s="1110">
        <v>64</v>
      </c>
      <c r="F127" s="1110">
        <v>412</v>
      </c>
      <c r="G127" s="1110">
        <v>169</v>
      </c>
    </row>
    <row r="128" spans="1:7">
      <c r="A128" s="227">
        <v>2006</v>
      </c>
      <c r="B128" s="1110">
        <v>1804</v>
      </c>
      <c r="C128" s="1110">
        <v>393</v>
      </c>
      <c r="D128" s="1110">
        <v>578</v>
      </c>
      <c r="E128" s="1110">
        <v>111</v>
      </c>
      <c r="F128" s="1110">
        <v>558</v>
      </c>
      <c r="G128" s="1110">
        <v>164</v>
      </c>
    </row>
    <row r="129" spans="1:7">
      <c r="A129" s="227">
        <v>2007</v>
      </c>
      <c r="B129" s="1110">
        <v>2192</v>
      </c>
      <c r="C129" s="1110">
        <v>480</v>
      </c>
      <c r="D129" s="1110">
        <v>702</v>
      </c>
      <c r="E129" s="1110">
        <v>161</v>
      </c>
      <c r="F129" s="1110">
        <v>691</v>
      </c>
      <c r="G129" s="1110">
        <v>158</v>
      </c>
    </row>
    <row r="130" spans="1:7">
      <c r="A130" s="227">
        <v>2008</v>
      </c>
      <c r="B130" s="1110">
        <v>2350</v>
      </c>
      <c r="C130" s="1110">
        <v>448</v>
      </c>
      <c r="D130" s="1110">
        <v>682</v>
      </c>
      <c r="E130" s="1110">
        <v>244</v>
      </c>
      <c r="F130" s="1110">
        <v>811</v>
      </c>
      <c r="G130" s="1110">
        <v>165</v>
      </c>
    </row>
    <row r="131" spans="1:7">
      <c r="A131" s="227">
        <v>2009</v>
      </c>
      <c r="B131" s="1110">
        <v>2621</v>
      </c>
      <c r="C131" s="1110">
        <v>458</v>
      </c>
      <c r="D131" s="1110">
        <v>664</v>
      </c>
      <c r="E131" s="1110">
        <v>353</v>
      </c>
      <c r="F131" s="1110">
        <v>956</v>
      </c>
      <c r="G131" s="1110">
        <v>190</v>
      </c>
    </row>
    <row r="132" spans="1:7">
      <c r="A132" s="227">
        <v>2010</v>
      </c>
      <c r="B132" s="1110">
        <v>3209</v>
      </c>
      <c r="C132" s="1110">
        <v>527</v>
      </c>
      <c r="D132" s="1110">
        <v>648</v>
      </c>
      <c r="E132" s="1110">
        <v>614</v>
      </c>
      <c r="F132" s="1110">
        <v>1235</v>
      </c>
      <c r="G132" s="1110">
        <v>185</v>
      </c>
    </row>
    <row r="133" spans="1:7">
      <c r="A133" s="227">
        <v>2011</v>
      </c>
      <c r="B133" s="1110">
        <v>3803</v>
      </c>
      <c r="C133" s="1110">
        <v>350</v>
      </c>
      <c r="D133" s="1110">
        <v>883</v>
      </c>
      <c r="E133" s="1110">
        <v>974</v>
      </c>
      <c r="F133" s="1110">
        <v>1418</v>
      </c>
      <c r="G133" s="1110">
        <v>178</v>
      </c>
    </row>
    <row r="134" spans="1:7">
      <c r="A134" s="227">
        <v>2012</v>
      </c>
      <c r="B134" s="1110">
        <v>4337</v>
      </c>
      <c r="C134" s="1110">
        <v>319</v>
      </c>
      <c r="D134" s="1110">
        <v>1028</v>
      </c>
      <c r="E134" s="1110">
        <v>1262</v>
      </c>
      <c r="F134" s="1110">
        <v>1584</v>
      </c>
      <c r="G134" s="1110">
        <v>144</v>
      </c>
    </row>
    <row r="135" spans="1:7">
      <c r="A135" s="227">
        <v>2013</v>
      </c>
      <c r="B135" s="1110">
        <v>4821</v>
      </c>
      <c r="C135" s="1110">
        <v>392</v>
      </c>
      <c r="D135" s="1110">
        <v>1226</v>
      </c>
      <c r="E135" s="1110">
        <v>1394</v>
      </c>
      <c r="F135" s="1110">
        <v>1683</v>
      </c>
      <c r="G135" s="1110">
        <v>126</v>
      </c>
    </row>
    <row r="136" spans="1:7">
      <c r="A136" s="227">
        <v>2014</v>
      </c>
      <c r="B136" s="1110">
        <v>5286</v>
      </c>
      <c r="C136" s="1110">
        <v>296</v>
      </c>
      <c r="D136" s="1110">
        <v>1429</v>
      </c>
      <c r="E136" s="1110">
        <v>1520</v>
      </c>
      <c r="F136" s="1110">
        <v>1915</v>
      </c>
      <c r="G136" s="1110">
        <v>126</v>
      </c>
    </row>
    <row r="137" spans="1:7">
      <c r="A137" s="227">
        <v>2015</v>
      </c>
      <c r="B137" s="1110">
        <v>6145</v>
      </c>
      <c r="C137" s="1110">
        <v>298</v>
      </c>
      <c r="D137" s="1110">
        <v>2105</v>
      </c>
      <c r="E137" s="1110">
        <v>1631</v>
      </c>
      <c r="F137" s="1110">
        <v>1974</v>
      </c>
      <c r="G137" s="1110">
        <v>137</v>
      </c>
    </row>
    <row r="138" spans="1:7">
      <c r="A138" s="227">
        <v>2016</v>
      </c>
      <c r="B138" s="1110">
        <v>6282</v>
      </c>
      <c r="C138" s="1110">
        <v>316</v>
      </c>
      <c r="D138" s="1110">
        <v>2204</v>
      </c>
      <c r="E138" s="1110">
        <v>1591</v>
      </c>
      <c r="F138" s="1110">
        <v>2041</v>
      </c>
      <c r="G138" s="1110">
        <v>130</v>
      </c>
    </row>
    <row r="139" spans="1:7">
      <c r="A139" s="227">
        <v>2017</v>
      </c>
      <c r="B139" s="1110">
        <v>7308.3810000000003</v>
      </c>
      <c r="C139" s="1110">
        <v>293.13299999999998</v>
      </c>
      <c r="D139" s="1110">
        <v>3234.6190000000001</v>
      </c>
      <c r="E139" s="1110">
        <v>1599.3309999999999</v>
      </c>
      <c r="F139" s="1110">
        <v>2049.192</v>
      </c>
      <c r="G139" s="1110">
        <v>132.10599999999999</v>
      </c>
    </row>
    <row r="140" spans="1:7" ht="14.5">
      <c r="A140" s="227" t="s">
        <v>1443</v>
      </c>
      <c r="B140" s="1110">
        <v>7965.5644914573004</v>
      </c>
      <c r="C140" s="1110">
        <v>202.31197113901001</v>
      </c>
      <c r="D140" s="1110">
        <v>3833.4725170000002</v>
      </c>
      <c r="E140" s="1110">
        <v>1758.452</v>
      </c>
      <c r="F140" s="1110">
        <v>2047.1029213183001</v>
      </c>
      <c r="G140" s="1110">
        <v>124.225082</v>
      </c>
    </row>
    <row r="141" spans="1:7" ht="13">
      <c r="A141" s="273"/>
      <c r="B141" s="1105"/>
      <c r="C141" s="1105"/>
      <c r="D141" s="1105"/>
      <c r="E141" s="1106"/>
      <c r="F141" s="1106"/>
      <c r="G141" s="1107"/>
    </row>
    <row r="142" spans="1:7" ht="13">
      <c r="A142" s="274"/>
      <c r="B142" s="1327" t="s">
        <v>442</v>
      </c>
      <c r="C142" s="1327"/>
      <c r="D142" s="1327"/>
      <c r="E142" s="1327"/>
      <c r="F142" s="1327"/>
      <c r="G142" s="1327"/>
    </row>
    <row r="143" spans="1:7" ht="13">
      <c r="A143" s="273"/>
      <c r="B143" s="1108"/>
      <c r="C143" s="1109"/>
      <c r="D143" s="1109"/>
      <c r="E143" s="1109"/>
      <c r="F143" s="1109"/>
      <c r="G143" s="1109"/>
    </row>
    <row r="144" spans="1:7">
      <c r="A144" s="227">
        <v>2003</v>
      </c>
      <c r="B144" s="1110">
        <v>1534.16</v>
      </c>
      <c r="C144" s="1110" t="s">
        <v>493</v>
      </c>
      <c r="D144" s="1110" t="s">
        <v>493</v>
      </c>
      <c r="E144" s="1110" t="s">
        <v>493</v>
      </c>
      <c r="F144" s="1110" t="s">
        <v>493</v>
      </c>
      <c r="G144" s="1110" t="s">
        <v>493</v>
      </c>
    </row>
    <row r="145" spans="1:7">
      <c r="A145" s="227">
        <v>2004</v>
      </c>
      <c r="B145" s="1110">
        <v>2029.61</v>
      </c>
      <c r="C145" s="1110" t="s">
        <v>493</v>
      </c>
      <c r="D145" s="1110" t="s">
        <v>493</v>
      </c>
      <c r="E145" s="1110" t="s">
        <v>493</v>
      </c>
      <c r="F145" s="1110" t="s">
        <v>493</v>
      </c>
      <c r="G145" s="1110" t="s">
        <v>493</v>
      </c>
    </row>
    <row r="146" spans="1:7">
      <c r="A146" s="227">
        <v>2005</v>
      </c>
      <c r="B146" s="1110">
        <v>2212.0329999999999</v>
      </c>
      <c r="C146" s="1110" t="s">
        <v>493</v>
      </c>
      <c r="D146" s="1110" t="s">
        <v>493</v>
      </c>
      <c r="E146" s="1110" t="s">
        <v>493</v>
      </c>
      <c r="F146" s="1110" t="s">
        <v>493</v>
      </c>
      <c r="G146" s="1110" t="s">
        <v>493</v>
      </c>
    </row>
    <row r="147" spans="1:7">
      <c r="A147" s="227">
        <v>2006</v>
      </c>
      <c r="B147" s="1110">
        <v>2308.1390000000001</v>
      </c>
      <c r="C147" s="1110" t="s">
        <v>493</v>
      </c>
      <c r="D147" s="1110" t="s">
        <v>493</v>
      </c>
      <c r="E147" s="1110" t="s">
        <v>493</v>
      </c>
      <c r="F147" s="1110" t="s">
        <v>493</v>
      </c>
      <c r="G147" s="1110" t="s">
        <v>493</v>
      </c>
    </row>
    <row r="148" spans="1:7">
      <c r="A148" s="227">
        <v>2007</v>
      </c>
      <c r="B148" s="1110">
        <v>3435.7159999999999</v>
      </c>
      <c r="C148" s="1110" t="s">
        <v>493</v>
      </c>
      <c r="D148" s="1110" t="s">
        <v>493</v>
      </c>
      <c r="E148" s="1110" t="s">
        <v>493</v>
      </c>
      <c r="F148" s="1110" t="s">
        <v>493</v>
      </c>
      <c r="G148" s="1110" t="s">
        <v>493</v>
      </c>
    </row>
    <row r="149" spans="1:7">
      <c r="A149" s="227">
        <v>2008</v>
      </c>
      <c r="B149" s="1110">
        <v>3847.404</v>
      </c>
      <c r="C149" s="1110" t="s">
        <v>493</v>
      </c>
      <c r="D149" s="1110" t="s">
        <v>493</v>
      </c>
      <c r="E149" s="1110" t="s">
        <v>493</v>
      </c>
      <c r="F149" s="1110" t="s">
        <v>493</v>
      </c>
      <c r="G149" s="1110" t="s">
        <v>493</v>
      </c>
    </row>
    <row r="150" spans="1:7">
      <c r="A150" s="227">
        <v>2009</v>
      </c>
      <c r="B150" s="1110">
        <v>3806.7759999999998</v>
      </c>
      <c r="C150" s="1110" t="s">
        <v>493</v>
      </c>
      <c r="D150" s="1110" t="s">
        <v>493</v>
      </c>
      <c r="E150" s="1110" t="s">
        <v>493</v>
      </c>
      <c r="F150" s="1110" t="s">
        <v>493</v>
      </c>
      <c r="G150" s="1110" t="s">
        <v>493</v>
      </c>
    </row>
    <row r="151" spans="1:7">
      <c r="A151" s="227">
        <v>2010</v>
      </c>
      <c r="B151" s="1110">
        <v>4121.03</v>
      </c>
      <c r="C151" s="1110">
        <v>6.81</v>
      </c>
      <c r="D151" s="1110">
        <v>2518.2440000000001</v>
      </c>
      <c r="E151" s="1110">
        <v>113.124</v>
      </c>
      <c r="F151" s="1110">
        <v>1425.4659999999999</v>
      </c>
      <c r="G151" s="1110">
        <v>57.386000000000003</v>
      </c>
    </row>
    <row r="152" spans="1:7">
      <c r="A152" s="227">
        <v>2011</v>
      </c>
      <c r="B152" s="1110">
        <v>5298.076</v>
      </c>
      <c r="C152" s="1110">
        <v>8.58</v>
      </c>
      <c r="D152" s="1110">
        <v>3194.6669999999999</v>
      </c>
      <c r="E152" s="1110">
        <v>267.61</v>
      </c>
      <c r="F152" s="1110">
        <v>1776.94</v>
      </c>
      <c r="G152" s="1110">
        <v>50.279000000000003</v>
      </c>
    </row>
    <row r="153" spans="1:7">
      <c r="A153" s="227">
        <v>2012</v>
      </c>
      <c r="B153" s="1110">
        <v>6092.0330000000004</v>
      </c>
      <c r="C153" s="1110">
        <v>6.6459999999999999</v>
      </c>
      <c r="D153" s="1110">
        <v>3405.68</v>
      </c>
      <c r="E153" s="1110">
        <v>479.529</v>
      </c>
      <c r="F153" s="1110">
        <v>2154.7649999999999</v>
      </c>
      <c r="G153" s="1110">
        <v>45.412999999999997</v>
      </c>
    </row>
    <row r="154" spans="1:7">
      <c r="A154" s="227">
        <v>2013</v>
      </c>
      <c r="B154" s="1110">
        <v>6817.0247410000002</v>
      </c>
      <c r="C154" s="1110">
        <v>7.6491499999999997</v>
      </c>
      <c r="D154" s="1110">
        <v>3688.3150099999998</v>
      </c>
      <c r="E154" s="1110">
        <v>853.47344999999996</v>
      </c>
      <c r="F154" s="1110">
        <v>2220.4364369999998</v>
      </c>
      <c r="G154" s="1110">
        <v>47.150694000000001</v>
      </c>
    </row>
    <row r="155" spans="1:7">
      <c r="A155" s="227">
        <v>2014</v>
      </c>
      <c r="B155" s="1110">
        <v>7788.4244170000002</v>
      </c>
      <c r="C155" s="1110">
        <v>5.2487199999999996</v>
      </c>
      <c r="D155" s="1110">
        <v>4400.1962100000001</v>
      </c>
      <c r="E155" s="1110">
        <v>1083.08467</v>
      </c>
      <c r="F155" s="1110">
        <v>2255.0168180000001</v>
      </c>
      <c r="G155" s="1110">
        <v>44.877999000000003</v>
      </c>
    </row>
    <row r="156" spans="1:7">
      <c r="A156" s="227">
        <v>2015</v>
      </c>
      <c r="B156" s="1110" t="s">
        <v>493</v>
      </c>
      <c r="C156" s="1110" t="s">
        <v>493</v>
      </c>
      <c r="D156" s="1110" t="s">
        <v>493</v>
      </c>
      <c r="E156" s="1110" t="s">
        <v>493</v>
      </c>
      <c r="F156" s="1110" t="s">
        <v>493</v>
      </c>
      <c r="G156" s="1110" t="s">
        <v>493</v>
      </c>
    </row>
    <row r="157" spans="1:7">
      <c r="A157" s="227">
        <v>2016</v>
      </c>
      <c r="B157" s="1110" t="s">
        <v>493</v>
      </c>
      <c r="C157" s="1110" t="s">
        <v>493</v>
      </c>
      <c r="D157" s="1110" t="s">
        <v>493</v>
      </c>
      <c r="E157" s="1110" t="s">
        <v>493</v>
      </c>
      <c r="F157" s="1110" t="s">
        <v>493</v>
      </c>
      <c r="G157" s="1110" t="s">
        <v>493</v>
      </c>
    </row>
    <row r="158" spans="1:7">
      <c r="A158" s="227">
        <v>2017</v>
      </c>
      <c r="B158" s="1110" t="s">
        <v>493</v>
      </c>
      <c r="C158" s="1110" t="s">
        <v>493</v>
      </c>
      <c r="D158" s="1110" t="s">
        <v>493</v>
      </c>
      <c r="E158" s="1110" t="s">
        <v>493</v>
      </c>
      <c r="F158" s="1110" t="s">
        <v>493</v>
      </c>
      <c r="G158" s="1110" t="s">
        <v>493</v>
      </c>
    </row>
    <row r="159" spans="1:7">
      <c r="A159" s="227">
        <v>2018</v>
      </c>
      <c r="B159" s="1110" t="s">
        <v>493</v>
      </c>
      <c r="C159" s="1110" t="s">
        <v>493</v>
      </c>
      <c r="D159" s="1110" t="s">
        <v>493</v>
      </c>
      <c r="E159" s="1110" t="s">
        <v>493</v>
      </c>
      <c r="F159" s="1110" t="s">
        <v>493</v>
      </c>
      <c r="G159" s="1110" t="s">
        <v>493</v>
      </c>
    </row>
    <row r="160" spans="1:7" ht="13">
      <c r="A160" s="273"/>
      <c r="B160" s="1105"/>
      <c r="C160" s="1105"/>
      <c r="D160" s="1105"/>
      <c r="E160" s="1106"/>
      <c r="F160" s="1106"/>
      <c r="G160" s="1107"/>
    </row>
    <row r="161" spans="1:7" ht="13">
      <c r="A161" s="274"/>
      <c r="B161" s="1327" t="s">
        <v>443</v>
      </c>
      <c r="C161" s="1327"/>
      <c r="D161" s="1327"/>
      <c r="E161" s="1327"/>
      <c r="F161" s="1327"/>
      <c r="G161" s="1327"/>
    </row>
    <row r="162" spans="1:7" ht="13">
      <c r="A162" s="273"/>
      <c r="B162" s="1108"/>
      <c r="C162" s="1109"/>
      <c r="D162" s="1109"/>
      <c r="E162" s="1109"/>
      <c r="F162" s="1109"/>
      <c r="G162" s="1109"/>
    </row>
    <row r="163" spans="1:7">
      <c r="A163" s="227">
        <v>2003</v>
      </c>
      <c r="B163" s="1110">
        <v>6771.5641061093002</v>
      </c>
      <c r="C163" s="1110">
        <v>269.59685618299</v>
      </c>
      <c r="D163" s="1110">
        <v>5512.0572199262997</v>
      </c>
      <c r="E163" s="1110">
        <v>14.532</v>
      </c>
      <c r="F163" s="1110">
        <v>845.45600999999999</v>
      </c>
      <c r="G163" s="1110">
        <v>129.92202</v>
      </c>
    </row>
    <row r="164" spans="1:7">
      <c r="A164" s="227">
        <v>2004</v>
      </c>
      <c r="B164" s="1110">
        <v>8839.1724880215006</v>
      </c>
      <c r="C164" s="1110">
        <v>300.82701026187999</v>
      </c>
      <c r="D164" s="1110">
        <v>7101.4111582632004</v>
      </c>
      <c r="E164" s="1110">
        <v>24.114510496453999</v>
      </c>
      <c r="F164" s="1110">
        <v>1277.6457600000001</v>
      </c>
      <c r="G164" s="1110">
        <v>135.174049</v>
      </c>
    </row>
    <row r="165" spans="1:7">
      <c r="A165" s="227">
        <v>2005</v>
      </c>
      <c r="B165" s="1110">
        <v>9698.4716472017008</v>
      </c>
      <c r="C165" s="1110">
        <v>307.95306493240997</v>
      </c>
      <c r="D165" s="1110">
        <v>7370.5316969488003</v>
      </c>
      <c r="E165" s="1110">
        <v>57.599740320503997</v>
      </c>
      <c r="F165" s="1110">
        <v>1796.95136</v>
      </c>
      <c r="G165" s="1110">
        <v>165.43578500000001</v>
      </c>
    </row>
    <row r="166" spans="1:7">
      <c r="A166" s="227">
        <v>2006</v>
      </c>
      <c r="B166" s="1110">
        <v>11208.444400869001</v>
      </c>
      <c r="C166" s="1110">
        <v>301.66666634562</v>
      </c>
      <c r="D166" s="1110">
        <v>8095.6088580058004</v>
      </c>
      <c r="E166" s="1110">
        <v>106.81166151738999</v>
      </c>
      <c r="F166" s="1110">
        <v>2540.2716460000001</v>
      </c>
      <c r="G166" s="1110">
        <v>164.08556899999999</v>
      </c>
    </row>
    <row r="167" spans="1:7">
      <c r="A167" s="227">
        <v>2007</v>
      </c>
      <c r="B167" s="1110">
        <v>14347.018107</v>
      </c>
      <c r="C167" s="1110">
        <v>341.13294000000002</v>
      </c>
      <c r="D167" s="1110">
        <v>10022.876899999999</v>
      </c>
      <c r="E167" s="1110">
        <v>169.43847</v>
      </c>
      <c r="F167" s="1110">
        <v>3666.0184599999998</v>
      </c>
      <c r="G167" s="1110">
        <v>147.55133699999999</v>
      </c>
    </row>
    <row r="168" spans="1:7">
      <c r="A168" s="227">
        <v>2008</v>
      </c>
      <c r="B168" s="1110">
        <v>15738.987703999999</v>
      </c>
      <c r="C168" s="1110">
        <v>290.01105000000001</v>
      </c>
      <c r="D168" s="1110">
        <v>10568.110119999999</v>
      </c>
      <c r="E168" s="1110">
        <v>241.11127999999999</v>
      </c>
      <c r="F168" s="1110">
        <v>4483.2377800000004</v>
      </c>
      <c r="G168" s="1110">
        <v>156.51747399999999</v>
      </c>
    </row>
    <row r="169" spans="1:7">
      <c r="A169" s="227">
        <v>2009</v>
      </c>
      <c r="B169" s="1110">
        <v>15805.892798999999</v>
      </c>
      <c r="C169" s="1110">
        <v>315.07977</v>
      </c>
      <c r="D169" s="1110">
        <v>9850.3898599999993</v>
      </c>
      <c r="E169" s="1110">
        <v>358.38405999999998</v>
      </c>
      <c r="F169" s="1110">
        <v>5117.7539200000001</v>
      </c>
      <c r="G169" s="1110">
        <v>164.285189</v>
      </c>
    </row>
    <row r="170" spans="1:7">
      <c r="A170" s="227">
        <v>2010</v>
      </c>
      <c r="B170" s="1110">
        <v>16258.516218999999</v>
      </c>
      <c r="C170" s="1110">
        <v>283.93940700000002</v>
      </c>
      <c r="D170" s="1110">
        <v>9502.7886199999994</v>
      </c>
      <c r="E170" s="1110">
        <v>834.67420000000004</v>
      </c>
      <c r="F170" s="1110">
        <v>5479.6807170000002</v>
      </c>
      <c r="G170" s="1110">
        <v>157.43327500000001</v>
      </c>
    </row>
    <row r="171" spans="1:7">
      <c r="A171" s="227">
        <v>2011</v>
      </c>
      <c r="B171" s="1110">
        <v>19772.069969</v>
      </c>
      <c r="C171" s="1110">
        <v>231.31</v>
      </c>
      <c r="D171" s="1110">
        <v>11831.23005</v>
      </c>
      <c r="E171" s="1110">
        <v>1511.202</v>
      </c>
      <c r="F171" s="1110">
        <v>6043.3768899999995</v>
      </c>
      <c r="G171" s="1110">
        <v>154.95102900000001</v>
      </c>
    </row>
    <row r="172" spans="1:7">
      <c r="A172" s="227">
        <v>2012</v>
      </c>
      <c r="B172" s="1110">
        <v>23280.716818000001</v>
      </c>
      <c r="C172" s="1110">
        <v>268.447835</v>
      </c>
      <c r="D172" s="1110">
        <v>12619.217000000001</v>
      </c>
      <c r="E172" s="1110">
        <v>2523.22858</v>
      </c>
      <c r="F172" s="1110">
        <v>7726.3918700000004</v>
      </c>
      <c r="G172" s="1110">
        <v>143.431533</v>
      </c>
    </row>
    <row r="173" spans="1:7">
      <c r="A173" s="227">
        <v>2013</v>
      </c>
      <c r="B173" s="1110">
        <v>24247.863605999999</v>
      </c>
      <c r="C173" s="1110">
        <v>289.62200000000001</v>
      </c>
      <c r="D173" s="1110">
        <v>12917.806500000001</v>
      </c>
      <c r="E173" s="1110">
        <v>2579.1487699999998</v>
      </c>
      <c r="F173" s="1110">
        <v>8317.7566100000004</v>
      </c>
      <c r="G173" s="1110">
        <v>143.52972600000001</v>
      </c>
    </row>
    <row r="174" spans="1:7">
      <c r="A174" s="227">
        <v>2014</v>
      </c>
      <c r="B174" s="1110">
        <v>26155.876</v>
      </c>
      <c r="C174" s="1110">
        <v>237.24199999999999</v>
      </c>
      <c r="D174" s="1110">
        <v>14001.24</v>
      </c>
      <c r="E174" s="1110">
        <v>2810.7930000000001</v>
      </c>
      <c r="F174" s="1110">
        <v>8956.1200000000008</v>
      </c>
      <c r="G174" s="1110">
        <v>150.48099999999999</v>
      </c>
    </row>
    <row r="175" spans="1:7">
      <c r="A175" s="227">
        <v>2015</v>
      </c>
      <c r="B175" s="1110">
        <v>31627.728999999999</v>
      </c>
      <c r="C175" s="1110">
        <v>240.86099999999999</v>
      </c>
      <c r="D175" s="1110">
        <v>19166.348000000002</v>
      </c>
      <c r="E175" s="1110">
        <v>2959.3809999999999</v>
      </c>
      <c r="F175" s="1110">
        <v>9106.6370000000006</v>
      </c>
      <c r="G175" s="1110">
        <v>154.50200000000001</v>
      </c>
    </row>
    <row r="176" spans="1:7">
      <c r="A176" s="227">
        <v>2016</v>
      </c>
      <c r="B176" s="1110">
        <v>32108.719000000001</v>
      </c>
      <c r="C176" s="1110">
        <v>267.24400000000003</v>
      </c>
      <c r="D176" s="1110">
        <v>19286.526000000002</v>
      </c>
      <c r="E176" s="1110">
        <v>2957.27</v>
      </c>
      <c r="F176" s="1110">
        <v>9451.0669999999991</v>
      </c>
      <c r="G176" s="1110">
        <v>146.61199999999999</v>
      </c>
    </row>
    <row r="177" spans="1:7">
      <c r="A177" s="227">
        <v>2017</v>
      </c>
      <c r="B177" s="1110">
        <v>39114.050999999999</v>
      </c>
      <c r="C177" s="1110">
        <v>233.113</v>
      </c>
      <c r="D177" s="1110">
        <v>26956.397000000001</v>
      </c>
      <c r="E177" s="1110">
        <v>2782.3180000000002</v>
      </c>
      <c r="F177" s="1110">
        <v>8995.0329999999994</v>
      </c>
      <c r="G177" s="1110">
        <v>147.19</v>
      </c>
    </row>
    <row r="178" spans="1:7">
      <c r="A178" s="227">
        <v>2018</v>
      </c>
      <c r="B178" s="1110" t="s">
        <v>493</v>
      </c>
      <c r="C178" s="1110" t="s">
        <v>493</v>
      </c>
      <c r="D178" s="1110" t="s">
        <v>493</v>
      </c>
      <c r="E178" s="1110" t="s">
        <v>493</v>
      </c>
      <c r="F178" s="1110" t="s">
        <v>493</v>
      </c>
      <c r="G178" s="1110" t="s">
        <v>493</v>
      </c>
    </row>
    <row r="179" spans="1:7" ht="13">
      <c r="A179" s="273"/>
      <c r="B179" s="1105"/>
      <c r="C179" s="1105"/>
      <c r="D179" s="1105"/>
      <c r="E179" s="1106"/>
      <c r="F179" s="1106"/>
      <c r="G179" s="1107"/>
    </row>
    <row r="180" spans="1:7" ht="13">
      <c r="A180" s="274"/>
      <c r="B180" s="1327" t="s">
        <v>444</v>
      </c>
      <c r="C180" s="1327"/>
      <c r="D180" s="1327"/>
      <c r="E180" s="1327"/>
      <c r="F180" s="1327"/>
      <c r="G180" s="1327"/>
    </row>
    <row r="181" spans="1:7" ht="13">
      <c r="A181" s="273"/>
      <c r="B181" s="1108"/>
      <c r="C181" s="1109"/>
      <c r="D181" s="1109"/>
      <c r="E181" s="1109"/>
      <c r="F181" s="1109"/>
      <c r="G181" s="1109"/>
    </row>
    <row r="182" spans="1:7">
      <c r="A182" s="227">
        <v>2003</v>
      </c>
      <c r="B182" s="1110">
        <v>5800</v>
      </c>
      <c r="C182" s="1110">
        <v>420</v>
      </c>
      <c r="D182" s="1110">
        <v>2953</v>
      </c>
      <c r="E182" s="1110">
        <v>41</v>
      </c>
      <c r="F182" s="1110">
        <v>1530</v>
      </c>
      <c r="G182" s="1110">
        <v>856</v>
      </c>
    </row>
    <row r="183" spans="1:7">
      <c r="A183" s="227">
        <v>2004</v>
      </c>
      <c r="B183" s="1110">
        <v>8018</v>
      </c>
      <c r="C183" s="1110">
        <v>498</v>
      </c>
      <c r="D183" s="1110">
        <v>2552</v>
      </c>
      <c r="E183" s="1110">
        <v>63</v>
      </c>
      <c r="F183" s="1110">
        <v>2873</v>
      </c>
      <c r="G183" s="1110">
        <v>2032</v>
      </c>
    </row>
    <row r="184" spans="1:7">
      <c r="A184" s="227">
        <v>2005</v>
      </c>
      <c r="B184" s="1110">
        <v>9589</v>
      </c>
      <c r="C184" s="1110">
        <v>641</v>
      </c>
      <c r="D184" s="1110">
        <v>3034</v>
      </c>
      <c r="E184" s="1110">
        <v>122</v>
      </c>
      <c r="F184" s="1110">
        <v>4017</v>
      </c>
      <c r="G184" s="1110">
        <v>1775</v>
      </c>
    </row>
    <row r="185" spans="1:7">
      <c r="A185" s="227">
        <v>2006</v>
      </c>
      <c r="B185" s="1110">
        <v>9689</v>
      </c>
      <c r="C185" s="1110">
        <v>618</v>
      </c>
      <c r="D185" s="1110">
        <v>3637</v>
      </c>
      <c r="E185" s="1110">
        <v>203</v>
      </c>
      <c r="F185" s="1110">
        <v>4961</v>
      </c>
      <c r="G185" s="1110">
        <v>270</v>
      </c>
    </row>
    <row r="186" spans="1:7">
      <c r="A186" s="227">
        <v>2007</v>
      </c>
      <c r="B186" s="1110">
        <v>10614</v>
      </c>
      <c r="C186" s="1110">
        <v>790</v>
      </c>
      <c r="D186" s="1110">
        <v>4155</v>
      </c>
      <c r="E186" s="1110">
        <v>260</v>
      </c>
      <c r="F186" s="1110">
        <v>4774</v>
      </c>
      <c r="G186" s="1110">
        <v>635</v>
      </c>
    </row>
    <row r="187" spans="1:7">
      <c r="A187" s="227">
        <v>2008</v>
      </c>
      <c r="B187" s="1110">
        <v>8390</v>
      </c>
      <c r="C187" s="1110">
        <v>805</v>
      </c>
      <c r="D187" s="1110">
        <v>3922</v>
      </c>
      <c r="E187" s="1110">
        <v>376</v>
      </c>
      <c r="F187" s="1110">
        <v>2393</v>
      </c>
      <c r="G187" s="1110">
        <v>894</v>
      </c>
    </row>
    <row r="188" spans="1:7">
      <c r="A188" s="227">
        <v>2009</v>
      </c>
      <c r="B188" s="1110">
        <v>11100</v>
      </c>
      <c r="C188" s="1110">
        <v>595</v>
      </c>
      <c r="D188" s="1110">
        <v>4134</v>
      </c>
      <c r="E188" s="1110">
        <v>628</v>
      </c>
      <c r="F188" s="1110">
        <v>4639</v>
      </c>
      <c r="G188" s="1110">
        <v>1104</v>
      </c>
    </row>
    <row r="189" spans="1:7">
      <c r="A189" s="227">
        <v>2010</v>
      </c>
      <c r="B189" s="1110">
        <v>11419</v>
      </c>
      <c r="C189" s="1110">
        <v>614</v>
      </c>
      <c r="D189" s="1110">
        <v>3851</v>
      </c>
      <c r="E189" s="1110">
        <v>1153</v>
      </c>
      <c r="F189" s="1110">
        <v>4563</v>
      </c>
      <c r="G189" s="1110">
        <v>1238</v>
      </c>
    </row>
    <row r="190" spans="1:7">
      <c r="A190" s="227">
        <v>2011</v>
      </c>
      <c r="B190" s="1110">
        <v>13035</v>
      </c>
      <c r="C190" s="1110">
        <v>492</v>
      </c>
      <c r="D190" s="1110">
        <v>4874</v>
      </c>
      <c r="E190" s="1110">
        <v>2200</v>
      </c>
      <c r="F190" s="1110">
        <v>4756</v>
      </c>
      <c r="G190" s="1110">
        <v>713</v>
      </c>
    </row>
    <row r="191" spans="1:7">
      <c r="A191" s="227">
        <v>2012</v>
      </c>
      <c r="B191" s="1110">
        <v>14131</v>
      </c>
      <c r="C191" s="1110">
        <v>683</v>
      </c>
      <c r="D191" s="1110">
        <v>4586</v>
      </c>
      <c r="E191" s="1110">
        <v>2746</v>
      </c>
      <c r="F191" s="1110">
        <v>5208</v>
      </c>
      <c r="G191" s="1110">
        <v>908</v>
      </c>
    </row>
    <row r="192" spans="1:7">
      <c r="A192" s="227">
        <v>2013</v>
      </c>
      <c r="B192" s="1110">
        <v>15171</v>
      </c>
      <c r="C192" s="1110">
        <v>467</v>
      </c>
      <c r="D192" s="1110">
        <v>4929</v>
      </c>
      <c r="E192" s="1110">
        <v>3121</v>
      </c>
      <c r="F192" s="1110">
        <v>5955</v>
      </c>
      <c r="G192" s="1110">
        <v>699</v>
      </c>
    </row>
    <row r="193" spans="1:7">
      <c r="A193" s="227">
        <v>2014</v>
      </c>
      <c r="B193" s="1110">
        <v>16099</v>
      </c>
      <c r="C193" s="1110">
        <v>488</v>
      </c>
      <c r="D193" s="1110">
        <v>5342</v>
      </c>
      <c r="E193" s="1110">
        <v>3486</v>
      </c>
      <c r="F193" s="1110">
        <v>6013</v>
      </c>
      <c r="G193" s="1110">
        <v>770</v>
      </c>
    </row>
    <row r="194" spans="1:7">
      <c r="A194" s="227">
        <v>2015</v>
      </c>
      <c r="B194" s="1110">
        <v>17808.008000000002</v>
      </c>
      <c r="C194" s="1110">
        <v>471.33699999999999</v>
      </c>
      <c r="D194" s="1110">
        <v>6800.7049999999999</v>
      </c>
      <c r="E194" s="1110">
        <v>3761.6170000000002</v>
      </c>
      <c r="F194" s="1110">
        <v>6186.0720000000001</v>
      </c>
      <c r="G194" s="1110">
        <v>588.27700000000004</v>
      </c>
    </row>
    <row r="195" spans="1:7">
      <c r="A195" s="227">
        <v>2016</v>
      </c>
      <c r="B195" s="1110">
        <v>17435.960999999999</v>
      </c>
      <c r="C195" s="1110">
        <v>508.84399999999999</v>
      </c>
      <c r="D195" s="1110">
        <v>6512.3729999999996</v>
      </c>
      <c r="E195" s="1110">
        <v>3643.2130000000002</v>
      </c>
      <c r="F195" s="1110">
        <v>6179.9690000000001</v>
      </c>
      <c r="G195" s="1110">
        <v>591.56200000000001</v>
      </c>
    </row>
    <row r="196" spans="1:7">
      <c r="A196" s="227">
        <v>2017</v>
      </c>
      <c r="B196" s="1110">
        <v>19774.278569999999</v>
      </c>
      <c r="C196" s="1110">
        <v>552.84100000000001</v>
      </c>
      <c r="D196" s="1110">
        <v>8855.3790000000008</v>
      </c>
      <c r="E196" s="1110">
        <v>3555.558</v>
      </c>
      <c r="F196" s="1110">
        <v>6201.9165700000003</v>
      </c>
      <c r="G196" s="1110">
        <v>608.58399999999995</v>
      </c>
    </row>
    <row r="197" spans="1:7">
      <c r="A197" s="227">
        <v>2018</v>
      </c>
      <c r="B197" s="1110" t="s">
        <v>493</v>
      </c>
      <c r="C197" s="1110" t="s">
        <v>493</v>
      </c>
      <c r="D197" s="1110" t="s">
        <v>493</v>
      </c>
      <c r="E197" s="1110" t="s">
        <v>493</v>
      </c>
      <c r="F197" s="1110" t="s">
        <v>493</v>
      </c>
      <c r="G197" s="1110" t="s">
        <v>493</v>
      </c>
    </row>
    <row r="198" spans="1:7">
      <c r="A198" s="275"/>
      <c r="B198" s="272"/>
      <c r="C198" s="272"/>
      <c r="D198" s="272"/>
      <c r="E198" s="272"/>
      <c r="F198" s="272"/>
      <c r="G198" s="272"/>
    </row>
    <row r="199" spans="1:7" ht="13">
      <c r="A199" s="274"/>
      <c r="B199" s="1327" t="s">
        <v>445</v>
      </c>
      <c r="C199" s="1327"/>
      <c r="D199" s="1327"/>
      <c r="E199" s="1327"/>
      <c r="F199" s="1327"/>
      <c r="G199" s="1327"/>
    </row>
    <row r="200" spans="1:7" ht="13">
      <c r="A200" s="273"/>
      <c r="B200" s="1108"/>
      <c r="C200" s="1109"/>
      <c r="D200" s="1109"/>
      <c r="E200" s="1109"/>
      <c r="F200" s="1109"/>
      <c r="G200" s="1109"/>
    </row>
    <row r="201" spans="1:7">
      <c r="A201" s="227">
        <v>2003</v>
      </c>
      <c r="B201" s="1110" t="s">
        <v>493</v>
      </c>
      <c r="C201" s="1110" t="s">
        <v>493</v>
      </c>
      <c r="D201" s="1110" t="s">
        <v>493</v>
      </c>
      <c r="E201" s="1110" t="s">
        <v>493</v>
      </c>
      <c r="F201" s="1110" t="s">
        <v>493</v>
      </c>
      <c r="G201" s="1110" t="s">
        <v>493</v>
      </c>
    </row>
    <row r="202" spans="1:7">
      <c r="A202" s="227">
        <v>2004</v>
      </c>
      <c r="B202" s="1110">
        <v>2176.0047037182999</v>
      </c>
      <c r="C202" s="1110">
        <v>896.46100371831994</v>
      </c>
      <c r="D202" s="1110">
        <v>968.23230000000001</v>
      </c>
      <c r="E202" s="1110">
        <v>17.534179999999999</v>
      </c>
      <c r="F202" s="1110">
        <v>271.65668377630999</v>
      </c>
      <c r="G202" s="1110">
        <v>22.120536223694</v>
      </c>
    </row>
    <row r="203" spans="1:7">
      <c r="A203" s="227">
        <v>2005</v>
      </c>
      <c r="B203" s="1110">
        <v>2357.6686670944</v>
      </c>
      <c r="C203" s="1110">
        <v>972.33701094666003</v>
      </c>
      <c r="D203" s="1110">
        <v>998.89830196821003</v>
      </c>
      <c r="E203" s="1110">
        <v>43.765653658310001</v>
      </c>
      <c r="F203" s="1110">
        <v>290.09989898725001</v>
      </c>
      <c r="G203" s="1110">
        <v>52.567801533999997</v>
      </c>
    </row>
    <row r="204" spans="1:7">
      <c r="A204" s="227">
        <v>2006</v>
      </c>
      <c r="B204" s="1110">
        <v>3028.9127528699</v>
      </c>
      <c r="C204" s="1110">
        <v>1081.3628963194001</v>
      </c>
      <c r="D204" s="1110">
        <v>1304.7076485739001</v>
      </c>
      <c r="E204" s="1110">
        <v>100.59456583674</v>
      </c>
      <c r="F204" s="1110">
        <v>470.82842613982001</v>
      </c>
      <c r="G204" s="1110">
        <v>71.419216000000006</v>
      </c>
    </row>
    <row r="205" spans="1:7">
      <c r="A205" s="227">
        <v>2007</v>
      </c>
      <c r="B205" s="1110">
        <v>3721.1111147125998</v>
      </c>
      <c r="C205" s="1110">
        <v>1087.3096307543999</v>
      </c>
      <c r="D205" s="1110">
        <v>1600.88057</v>
      </c>
      <c r="E205" s="1110">
        <v>147.11968999999999</v>
      </c>
      <c r="F205" s="1110">
        <v>819.99605995822003</v>
      </c>
      <c r="G205" s="1110">
        <v>65.805164000000005</v>
      </c>
    </row>
    <row r="206" spans="1:7">
      <c r="A206" s="227">
        <v>2008</v>
      </c>
      <c r="B206" s="1110">
        <v>3784.1580720000002</v>
      </c>
      <c r="C206" s="1110">
        <v>1132.24406</v>
      </c>
      <c r="D206" s="1110">
        <v>1655.05214</v>
      </c>
      <c r="E206" s="1110">
        <v>218.64847</v>
      </c>
      <c r="F206" s="1110">
        <v>686.41773999999998</v>
      </c>
      <c r="G206" s="1110">
        <v>91.795661999999993</v>
      </c>
    </row>
    <row r="207" spans="1:7">
      <c r="A207" s="227">
        <v>2009</v>
      </c>
      <c r="B207" s="1110">
        <v>3909.392112</v>
      </c>
      <c r="C207" s="1110">
        <v>953.73335999999995</v>
      </c>
      <c r="D207" s="1110">
        <v>1670.0210099999999</v>
      </c>
      <c r="E207" s="1110">
        <v>358.15595999999999</v>
      </c>
      <c r="F207" s="1110">
        <v>831.87551199999996</v>
      </c>
      <c r="G207" s="1110">
        <v>95.606269999999</v>
      </c>
    </row>
    <row r="208" spans="1:7">
      <c r="A208" s="227">
        <v>2010</v>
      </c>
      <c r="B208" s="1110">
        <v>4379.1400489999996</v>
      </c>
      <c r="C208" s="1110">
        <v>1114.3122000000001</v>
      </c>
      <c r="D208" s="1110">
        <v>1728.77386</v>
      </c>
      <c r="E208" s="1110">
        <v>603.46446000000003</v>
      </c>
      <c r="F208" s="1110">
        <v>835.75942499999996</v>
      </c>
      <c r="G208" s="1110">
        <v>96.830104000000006</v>
      </c>
    </row>
    <row r="209" spans="1:7">
      <c r="A209" s="227">
        <v>2011</v>
      </c>
      <c r="B209" s="1110">
        <v>4828.1558779999996</v>
      </c>
      <c r="C209" s="1110">
        <v>754.99033999999995</v>
      </c>
      <c r="D209" s="1110">
        <v>2237.4925199999998</v>
      </c>
      <c r="E209" s="1110">
        <v>940.79976999999997</v>
      </c>
      <c r="F209" s="1110">
        <v>805.35507500000006</v>
      </c>
      <c r="G209" s="1110">
        <v>89.518173000000999</v>
      </c>
    </row>
    <row r="210" spans="1:7">
      <c r="A210" s="227">
        <v>2012</v>
      </c>
      <c r="B210" s="1110">
        <v>5915.9645606903996</v>
      </c>
      <c r="C210" s="1110">
        <v>923.84558300000003</v>
      </c>
      <c r="D210" s="1110">
        <v>2659.1216199999999</v>
      </c>
      <c r="E210" s="1110">
        <v>1205.95391</v>
      </c>
      <c r="F210" s="1110">
        <v>1043.7190926904</v>
      </c>
      <c r="G210" s="1110">
        <v>83.324354999999997</v>
      </c>
    </row>
    <row r="211" spans="1:7">
      <c r="A211" s="227">
        <v>2013</v>
      </c>
      <c r="B211" s="1110">
        <v>6835.687484</v>
      </c>
      <c r="C211" s="1110">
        <v>1256.05738</v>
      </c>
      <c r="D211" s="1110">
        <v>3041.9164900000001</v>
      </c>
      <c r="E211" s="1110">
        <v>1418.07555</v>
      </c>
      <c r="F211" s="1110">
        <v>1020.565833</v>
      </c>
      <c r="G211" s="1110">
        <v>99.072230999998993</v>
      </c>
    </row>
    <row r="212" spans="1:7">
      <c r="A212" s="227">
        <v>2014</v>
      </c>
      <c r="B212" s="1110">
        <v>7389.9290000000001</v>
      </c>
      <c r="C212" s="1110">
        <v>1065.836</v>
      </c>
      <c r="D212" s="1110">
        <v>3522.1120000000001</v>
      </c>
      <c r="E212" s="1110">
        <v>1615.21</v>
      </c>
      <c r="F212" s="1110">
        <v>1098.3979999999999</v>
      </c>
      <c r="G212" s="1110">
        <v>88.373000000000005</v>
      </c>
    </row>
    <row r="213" spans="1:7">
      <c r="A213" s="227">
        <v>2015</v>
      </c>
      <c r="B213" s="1110">
        <v>8942.491</v>
      </c>
      <c r="C213" s="1110">
        <v>921.73599999999999</v>
      </c>
      <c r="D213" s="1110">
        <v>5035.5789999999997</v>
      </c>
      <c r="E213" s="1110">
        <v>1760.222</v>
      </c>
      <c r="F213" s="1110">
        <v>1134.58</v>
      </c>
      <c r="G213" s="1110">
        <v>90.374000000001004</v>
      </c>
    </row>
    <row r="214" spans="1:7">
      <c r="A214" s="227">
        <v>2016</v>
      </c>
      <c r="B214" s="1110">
        <v>8913.4959999999992</v>
      </c>
      <c r="C214" s="1110">
        <v>1062.9349999999999</v>
      </c>
      <c r="D214" s="1110">
        <v>4797.1819999999998</v>
      </c>
      <c r="E214" s="1110">
        <v>1725.1110000000001</v>
      </c>
      <c r="F214" s="1110">
        <v>1237.5150000000001</v>
      </c>
      <c r="G214" s="1110">
        <v>90.753000000000995</v>
      </c>
    </row>
    <row r="215" spans="1:7">
      <c r="A215" s="227">
        <v>2017</v>
      </c>
      <c r="B215" s="1110">
        <v>9945.0305619124993</v>
      </c>
      <c r="C215" s="1110">
        <v>831.94100000000003</v>
      </c>
      <c r="D215" s="1110">
        <v>5923.3755619125996</v>
      </c>
      <c r="E215" s="1110">
        <v>1858.5150000000001</v>
      </c>
      <c r="F215" s="1110">
        <v>1239.7070000000001</v>
      </c>
      <c r="G215" s="1110">
        <v>91.491999999998995</v>
      </c>
    </row>
    <row r="216" spans="1:7">
      <c r="A216" s="227">
        <v>2018</v>
      </c>
      <c r="B216" s="1110" t="s">
        <v>493</v>
      </c>
      <c r="C216" s="1110" t="s">
        <v>493</v>
      </c>
      <c r="D216" s="1110" t="s">
        <v>493</v>
      </c>
      <c r="E216" s="1110" t="s">
        <v>493</v>
      </c>
      <c r="F216" s="1110" t="s">
        <v>493</v>
      </c>
      <c r="G216" s="1110" t="s">
        <v>493</v>
      </c>
    </row>
    <row r="217" spans="1:7" ht="13">
      <c r="A217" s="273"/>
      <c r="B217" s="1105"/>
      <c r="C217" s="1105"/>
      <c r="D217" s="1105"/>
      <c r="E217" s="1106"/>
      <c r="F217" s="1106"/>
      <c r="G217" s="1107"/>
    </row>
    <row r="218" spans="1:7" ht="13">
      <c r="A218" s="274"/>
      <c r="B218" s="1327" t="s">
        <v>446</v>
      </c>
      <c r="C218" s="1327"/>
      <c r="D218" s="1327"/>
      <c r="E218" s="1327"/>
      <c r="F218" s="1327"/>
      <c r="G218" s="1327"/>
    </row>
    <row r="219" spans="1:7" ht="13">
      <c r="A219" s="273"/>
      <c r="B219" s="1108"/>
      <c r="C219" s="1109"/>
      <c r="D219" s="1109"/>
      <c r="E219" s="1109"/>
      <c r="F219" s="1109"/>
      <c r="G219" s="1109"/>
    </row>
    <row r="220" spans="1:7">
      <c r="A220" s="227">
        <v>2003</v>
      </c>
      <c r="B220" s="1110">
        <v>344</v>
      </c>
      <c r="C220" s="1110">
        <v>63</v>
      </c>
      <c r="D220" s="1110">
        <v>38</v>
      </c>
      <c r="E220" s="1110">
        <v>2</v>
      </c>
      <c r="F220" s="1110">
        <v>231</v>
      </c>
      <c r="G220" s="1110">
        <v>10</v>
      </c>
    </row>
    <row r="221" spans="1:7">
      <c r="A221" s="227">
        <v>2004</v>
      </c>
      <c r="B221" s="1110">
        <v>364</v>
      </c>
      <c r="C221" s="1110">
        <v>58</v>
      </c>
      <c r="D221" s="1110">
        <v>57</v>
      </c>
      <c r="E221" s="1110">
        <v>4</v>
      </c>
      <c r="F221" s="1110">
        <v>230</v>
      </c>
      <c r="G221" s="1110">
        <v>15</v>
      </c>
    </row>
    <row r="222" spans="1:7">
      <c r="A222" s="227">
        <v>2005</v>
      </c>
      <c r="B222" s="1110">
        <v>332</v>
      </c>
      <c r="C222" s="1110">
        <v>53</v>
      </c>
      <c r="D222" s="1110">
        <v>65</v>
      </c>
      <c r="E222" s="1110">
        <v>12</v>
      </c>
      <c r="F222" s="1110">
        <v>193</v>
      </c>
      <c r="G222" s="1110">
        <v>9</v>
      </c>
    </row>
    <row r="223" spans="1:7">
      <c r="A223" s="227">
        <v>2006</v>
      </c>
      <c r="B223" s="1110">
        <v>414</v>
      </c>
      <c r="C223" s="1110">
        <v>82</v>
      </c>
      <c r="D223" s="1110">
        <v>119</v>
      </c>
      <c r="E223" s="1110">
        <v>20</v>
      </c>
      <c r="F223" s="1110">
        <v>184</v>
      </c>
      <c r="G223" s="1110">
        <v>9</v>
      </c>
    </row>
    <row r="224" spans="1:7">
      <c r="A224" s="227">
        <v>2007</v>
      </c>
      <c r="B224" s="1110">
        <v>530</v>
      </c>
      <c r="C224" s="1110">
        <v>83</v>
      </c>
      <c r="D224" s="1110">
        <v>135</v>
      </c>
      <c r="E224" s="1110">
        <v>27</v>
      </c>
      <c r="F224" s="1110">
        <v>277</v>
      </c>
      <c r="G224" s="1110">
        <v>8</v>
      </c>
    </row>
    <row r="225" spans="1:7">
      <c r="A225" s="227">
        <v>2008</v>
      </c>
      <c r="B225" s="1110">
        <v>491</v>
      </c>
      <c r="C225" s="1110">
        <v>78</v>
      </c>
      <c r="D225" s="1110">
        <v>201</v>
      </c>
      <c r="E225" s="1110">
        <v>47</v>
      </c>
      <c r="F225" s="1110">
        <v>158</v>
      </c>
      <c r="G225" s="1110">
        <v>7</v>
      </c>
    </row>
    <row r="226" spans="1:7">
      <c r="A226" s="227">
        <v>2009</v>
      </c>
      <c r="B226" s="1110">
        <v>491</v>
      </c>
      <c r="C226" s="1110">
        <v>69</v>
      </c>
      <c r="D226" s="1110">
        <v>182</v>
      </c>
      <c r="E226" s="1110">
        <v>69</v>
      </c>
      <c r="F226" s="1110">
        <v>165</v>
      </c>
      <c r="G226" s="1110">
        <v>6</v>
      </c>
    </row>
    <row r="227" spans="1:7">
      <c r="A227" s="227">
        <v>2010</v>
      </c>
      <c r="B227" s="1110">
        <v>539</v>
      </c>
      <c r="C227" s="1110">
        <v>82</v>
      </c>
      <c r="D227" s="1110">
        <v>181</v>
      </c>
      <c r="E227" s="1110">
        <v>114</v>
      </c>
      <c r="F227" s="1110">
        <v>157</v>
      </c>
      <c r="G227" s="1110">
        <v>5</v>
      </c>
    </row>
    <row r="228" spans="1:7">
      <c r="A228" s="227">
        <v>2011</v>
      </c>
      <c r="B228" s="1110">
        <v>643</v>
      </c>
      <c r="C228" s="1110">
        <v>88</v>
      </c>
      <c r="D228" s="1110">
        <v>225</v>
      </c>
      <c r="E228" s="1110">
        <v>180</v>
      </c>
      <c r="F228" s="1110">
        <v>146</v>
      </c>
      <c r="G228" s="1110">
        <v>4</v>
      </c>
    </row>
    <row r="229" spans="1:7">
      <c r="A229" s="227">
        <v>2012</v>
      </c>
      <c r="B229" s="1110">
        <v>785</v>
      </c>
      <c r="C229" s="1110">
        <v>95</v>
      </c>
      <c r="D229" s="1110">
        <v>268</v>
      </c>
      <c r="E229" s="1110">
        <v>248</v>
      </c>
      <c r="F229" s="1110">
        <v>170</v>
      </c>
      <c r="G229" s="1110">
        <v>4</v>
      </c>
    </row>
    <row r="230" spans="1:7">
      <c r="A230" s="227">
        <v>2013</v>
      </c>
      <c r="B230" s="1110">
        <v>875</v>
      </c>
      <c r="C230" s="1110">
        <v>123</v>
      </c>
      <c r="D230" s="1110">
        <v>282</v>
      </c>
      <c r="E230" s="1110">
        <v>281</v>
      </c>
      <c r="F230" s="1110">
        <v>185</v>
      </c>
      <c r="G230" s="1110">
        <v>4</v>
      </c>
    </row>
    <row r="231" spans="1:7">
      <c r="A231" s="227">
        <v>2014</v>
      </c>
      <c r="B231" s="1110">
        <v>1016</v>
      </c>
      <c r="C231" s="1110">
        <v>106</v>
      </c>
      <c r="D231" s="1110">
        <v>368</v>
      </c>
      <c r="E231" s="1110">
        <v>338</v>
      </c>
      <c r="F231" s="1110">
        <v>200</v>
      </c>
      <c r="G231" s="1110">
        <v>4</v>
      </c>
    </row>
    <row r="232" spans="1:7">
      <c r="A232" s="227">
        <v>2015</v>
      </c>
      <c r="B232" s="1110">
        <v>1185</v>
      </c>
      <c r="C232" s="1110">
        <v>93</v>
      </c>
      <c r="D232" s="1110">
        <v>490</v>
      </c>
      <c r="E232" s="1110">
        <v>377</v>
      </c>
      <c r="F232" s="1110">
        <v>221</v>
      </c>
      <c r="G232" s="1110">
        <v>4</v>
      </c>
    </row>
    <row r="233" spans="1:7">
      <c r="A233" s="227">
        <v>2016</v>
      </c>
      <c r="B233" s="1110" t="s">
        <v>493</v>
      </c>
      <c r="C233" s="1110" t="s">
        <v>493</v>
      </c>
      <c r="D233" s="1110" t="s">
        <v>493</v>
      </c>
      <c r="E233" s="1110" t="s">
        <v>493</v>
      </c>
      <c r="F233" s="1110" t="s">
        <v>493</v>
      </c>
      <c r="G233" s="1110" t="s">
        <v>493</v>
      </c>
    </row>
    <row r="234" spans="1:7">
      <c r="A234" s="227">
        <v>2017</v>
      </c>
      <c r="B234" s="1110" t="s">
        <v>493</v>
      </c>
      <c r="C234" s="1110" t="s">
        <v>493</v>
      </c>
      <c r="D234" s="1110" t="s">
        <v>493</v>
      </c>
      <c r="E234" s="1110" t="s">
        <v>493</v>
      </c>
      <c r="F234" s="1110" t="s">
        <v>493</v>
      </c>
      <c r="G234" s="1110" t="s">
        <v>493</v>
      </c>
    </row>
    <row r="235" spans="1:7">
      <c r="A235" s="227">
        <v>2018</v>
      </c>
      <c r="B235" s="1110" t="s">
        <v>493</v>
      </c>
      <c r="C235" s="1110" t="s">
        <v>493</v>
      </c>
      <c r="D235" s="1110" t="s">
        <v>493</v>
      </c>
      <c r="E235" s="1110" t="s">
        <v>493</v>
      </c>
      <c r="F235" s="1110" t="s">
        <v>493</v>
      </c>
      <c r="G235" s="1110" t="s">
        <v>493</v>
      </c>
    </row>
    <row r="236" spans="1:7" ht="13">
      <c r="A236" s="273"/>
      <c r="B236" s="1105"/>
      <c r="C236" s="1105"/>
      <c r="D236" s="1105"/>
      <c r="E236" s="1106"/>
      <c r="F236" s="1106"/>
      <c r="G236" s="1107"/>
    </row>
    <row r="237" spans="1:7" ht="13">
      <c r="A237" s="274"/>
      <c r="B237" s="1327" t="s">
        <v>447</v>
      </c>
      <c r="C237" s="1327"/>
      <c r="D237" s="1327"/>
      <c r="E237" s="1327"/>
      <c r="F237" s="1327"/>
      <c r="G237" s="1327"/>
    </row>
    <row r="238" spans="1:7" ht="13">
      <c r="A238" s="273"/>
      <c r="B238" s="1108"/>
      <c r="C238" s="1109"/>
      <c r="D238" s="1109"/>
      <c r="E238" s="1109"/>
      <c r="F238" s="1109"/>
      <c r="G238" s="1109"/>
    </row>
    <row r="239" spans="1:7">
      <c r="A239" s="227">
        <v>2003</v>
      </c>
      <c r="B239" s="1110">
        <v>1214</v>
      </c>
      <c r="C239" s="1110">
        <v>171</v>
      </c>
      <c r="D239" s="1110">
        <v>816</v>
      </c>
      <c r="E239" s="1110">
        <v>3</v>
      </c>
      <c r="F239" s="1110">
        <v>148</v>
      </c>
      <c r="G239" s="1110">
        <v>76</v>
      </c>
    </row>
    <row r="240" spans="1:7">
      <c r="A240" s="227">
        <v>2004</v>
      </c>
      <c r="B240" s="1110">
        <v>1795</v>
      </c>
      <c r="C240" s="1110">
        <v>268</v>
      </c>
      <c r="D240" s="1110">
        <v>1133</v>
      </c>
      <c r="E240" s="1110">
        <v>7</v>
      </c>
      <c r="F240" s="1110">
        <v>297</v>
      </c>
      <c r="G240" s="1110">
        <v>90</v>
      </c>
    </row>
    <row r="241" spans="1:7">
      <c r="A241" s="227">
        <v>2005</v>
      </c>
      <c r="B241" s="1110">
        <v>1981</v>
      </c>
      <c r="C241" s="1110">
        <v>299</v>
      </c>
      <c r="D241" s="1110">
        <v>1155</v>
      </c>
      <c r="E241" s="1110">
        <v>16</v>
      </c>
      <c r="F241" s="1110">
        <v>415</v>
      </c>
      <c r="G241" s="1110">
        <v>96</v>
      </c>
    </row>
    <row r="242" spans="1:7">
      <c r="A242" s="227">
        <v>2006</v>
      </c>
      <c r="B242" s="1110">
        <v>2200</v>
      </c>
      <c r="C242" s="1110">
        <v>237</v>
      </c>
      <c r="D242" s="1110">
        <v>1261</v>
      </c>
      <c r="E242" s="1110">
        <v>44</v>
      </c>
      <c r="F242" s="1110">
        <v>568</v>
      </c>
      <c r="G242" s="1110">
        <v>90</v>
      </c>
    </row>
    <row r="243" spans="1:7">
      <c r="A243" s="227">
        <v>2007</v>
      </c>
      <c r="B243" s="1110">
        <v>2852</v>
      </c>
      <c r="C243" s="1110">
        <v>324</v>
      </c>
      <c r="D243" s="1110">
        <v>1548</v>
      </c>
      <c r="E243" s="1110">
        <v>59</v>
      </c>
      <c r="F243" s="1110">
        <v>834</v>
      </c>
      <c r="G243" s="1110">
        <v>87</v>
      </c>
    </row>
    <row r="244" spans="1:7">
      <c r="A244" s="227">
        <v>2008</v>
      </c>
      <c r="B244" s="1110">
        <v>2903</v>
      </c>
      <c r="C244" s="1110">
        <v>261</v>
      </c>
      <c r="D244" s="1110">
        <v>1457</v>
      </c>
      <c r="E244" s="1110">
        <v>111</v>
      </c>
      <c r="F244" s="1110">
        <v>989</v>
      </c>
      <c r="G244" s="1110">
        <v>85</v>
      </c>
    </row>
    <row r="245" spans="1:7">
      <c r="A245" s="227">
        <v>2009</v>
      </c>
      <c r="B245" s="1110">
        <v>3010</v>
      </c>
      <c r="C245" s="1110">
        <v>275</v>
      </c>
      <c r="D245" s="1110">
        <v>1363</v>
      </c>
      <c r="E245" s="1110">
        <v>197</v>
      </c>
      <c r="F245" s="1110">
        <v>1099</v>
      </c>
      <c r="G245" s="1110">
        <v>76</v>
      </c>
    </row>
    <row r="246" spans="1:7">
      <c r="A246" s="227">
        <v>2010</v>
      </c>
      <c r="B246" s="1110">
        <v>3233</v>
      </c>
      <c r="C246" s="1110">
        <v>325</v>
      </c>
      <c r="D246" s="1110">
        <v>1336</v>
      </c>
      <c r="E246" s="1110">
        <v>337</v>
      </c>
      <c r="F246" s="1110">
        <v>1170</v>
      </c>
      <c r="G246" s="1110">
        <v>65</v>
      </c>
    </row>
    <row r="247" spans="1:7">
      <c r="A247" s="227">
        <v>2011</v>
      </c>
      <c r="B247" s="1110">
        <v>3965</v>
      </c>
      <c r="C247" s="1110">
        <v>269</v>
      </c>
      <c r="D247" s="1110">
        <v>1653</v>
      </c>
      <c r="E247" s="1110">
        <v>645</v>
      </c>
      <c r="F247" s="1110">
        <v>1319</v>
      </c>
      <c r="G247" s="1110">
        <v>79</v>
      </c>
    </row>
    <row r="248" spans="1:7">
      <c r="A248" s="227">
        <v>2012</v>
      </c>
      <c r="B248" s="1110">
        <v>4399</v>
      </c>
      <c r="C248" s="1110">
        <v>239</v>
      </c>
      <c r="D248" s="1110">
        <v>1716</v>
      </c>
      <c r="E248" s="1110">
        <v>955</v>
      </c>
      <c r="F248" s="1110">
        <v>1408</v>
      </c>
      <c r="G248" s="1110">
        <v>81</v>
      </c>
    </row>
    <row r="249" spans="1:7">
      <c r="A249" s="227">
        <v>2013</v>
      </c>
      <c r="B249" s="1110">
        <v>4730</v>
      </c>
      <c r="C249" s="1110">
        <v>315</v>
      </c>
      <c r="D249" s="1110">
        <v>1559</v>
      </c>
      <c r="E249" s="1110">
        <v>1180</v>
      </c>
      <c r="F249" s="1110">
        <v>1593</v>
      </c>
      <c r="G249" s="1110">
        <v>83</v>
      </c>
    </row>
    <row r="250" spans="1:7">
      <c r="A250" s="227">
        <v>2014</v>
      </c>
      <c r="B250" s="1110">
        <v>5040</v>
      </c>
      <c r="C250" s="1110">
        <v>195</v>
      </c>
      <c r="D250" s="1110">
        <v>1577</v>
      </c>
      <c r="E250" s="1110">
        <v>1418</v>
      </c>
      <c r="F250" s="1110">
        <v>1763</v>
      </c>
      <c r="G250" s="1110">
        <v>87</v>
      </c>
    </row>
    <row r="251" spans="1:7">
      <c r="A251" s="227">
        <v>2015</v>
      </c>
      <c r="B251" s="1110">
        <v>5699.2619999999997</v>
      </c>
      <c r="C251" s="1110">
        <v>236.49700000000001</v>
      </c>
      <c r="D251" s="1110">
        <v>1939.239</v>
      </c>
      <c r="E251" s="1110">
        <v>1562.8150000000001</v>
      </c>
      <c r="F251" s="1110">
        <v>1872.3209999999999</v>
      </c>
      <c r="G251" s="1110">
        <v>88.39</v>
      </c>
    </row>
    <row r="252" spans="1:7">
      <c r="A252" s="227">
        <v>2016</v>
      </c>
      <c r="B252" s="1110">
        <v>5360</v>
      </c>
      <c r="C252" s="1110">
        <v>266</v>
      </c>
      <c r="D252" s="1110">
        <v>1696</v>
      </c>
      <c r="E252" s="1110">
        <v>1463</v>
      </c>
      <c r="F252" s="1110">
        <v>1846</v>
      </c>
      <c r="G252" s="1110">
        <v>89</v>
      </c>
    </row>
    <row r="253" spans="1:7">
      <c r="A253" s="227">
        <v>2017</v>
      </c>
      <c r="B253" s="1110">
        <v>5916.9369999999999</v>
      </c>
      <c r="C253" s="1110">
        <v>283.57900000000001</v>
      </c>
      <c r="D253" s="1110">
        <v>2200.681</v>
      </c>
      <c r="E253" s="1110">
        <v>1509.348</v>
      </c>
      <c r="F253" s="1110">
        <v>1834.127</v>
      </c>
      <c r="G253" s="1110">
        <v>89.201999999999998</v>
      </c>
    </row>
    <row r="254" spans="1:7">
      <c r="A254" s="227">
        <v>2018</v>
      </c>
      <c r="B254" s="1110" t="s">
        <v>493</v>
      </c>
      <c r="C254" s="1110" t="s">
        <v>493</v>
      </c>
      <c r="D254" s="1110" t="s">
        <v>493</v>
      </c>
      <c r="E254" s="1110" t="s">
        <v>493</v>
      </c>
      <c r="F254" s="1110" t="s">
        <v>493</v>
      </c>
      <c r="G254" s="1110" t="s">
        <v>493</v>
      </c>
    </row>
    <row r="255" spans="1:7" ht="13">
      <c r="A255" s="273"/>
      <c r="B255" s="1105"/>
      <c r="C255" s="1105"/>
      <c r="D255" s="1105"/>
      <c r="E255" s="1106"/>
      <c r="F255" s="1106"/>
      <c r="G255" s="1107"/>
    </row>
    <row r="256" spans="1:7" ht="13">
      <c r="A256" s="274"/>
      <c r="B256" s="1327" t="s">
        <v>448</v>
      </c>
      <c r="C256" s="1327"/>
      <c r="D256" s="1327"/>
      <c r="E256" s="1327"/>
      <c r="F256" s="1327"/>
      <c r="G256" s="1327"/>
    </row>
    <row r="257" spans="1:7" ht="13">
      <c r="A257" s="273"/>
      <c r="B257" s="1108"/>
      <c r="C257" s="1109"/>
      <c r="D257" s="1109"/>
      <c r="E257" s="1109"/>
      <c r="F257" s="1109"/>
      <c r="G257" s="1109"/>
    </row>
    <row r="258" spans="1:7">
      <c r="A258" s="227">
        <v>2003</v>
      </c>
      <c r="B258" s="1110">
        <v>2368</v>
      </c>
      <c r="C258" s="1110">
        <v>60</v>
      </c>
      <c r="D258" s="1110">
        <v>2113</v>
      </c>
      <c r="E258" s="1110">
        <v>1</v>
      </c>
      <c r="F258" s="1110">
        <v>159</v>
      </c>
      <c r="G258" s="1110">
        <v>35</v>
      </c>
    </row>
    <row r="259" spans="1:7">
      <c r="A259" s="227">
        <v>2004</v>
      </c>
      <c r="B259" s="1110">
        <v>2682</v>
      </c>
      <c r="C259" s="1110">
        <v>67</v>
      </c>
      <c r="D259" s="1110">
        <v>2285</v>
      </c>
      <c r="E259" s="1110">
        <v>4</v>
      </c>
      <c r="F259" s="1110">
        <v>284</v>
      </c>
      <c r="G259" s="1110">
        <v>42</v>
      </c>
    </row>
    <row r="260" spans="1:7">
      <c r="A260" s="227">
        <v>2005</v>
      </c>
      <c r="B260" s="1110">
        <v>3437</v>
      </c>
      <c r="C260" s="1110">
        <v>69</v>
      </c>
      <c r="D260" s="1110">
        <v>2372</v>
      </c>
      <c r="E260" s="1110">
        <v>12</v>
      </c>
      <c r="F260" s="1110">
        <v>922</v>
      </c>
      <c r="G260" s="1110">
        <v>62</v>
      </c>
    </row>
    <row r="261" spans="1:7">
      <c r="A261" s="227">
        <v>2006</v>
      </c>
      <c r="B261" s="1110">
        <v>4184</v>
      </c>
      <c r="C261" s="1110">
        <v>68</v>
      </c>
      <c r="D261" s="1110">
        <v>2710</v>
      </c>
      <c r="E261" s="1110">
        <v>19</v>
      </c>
      <c r="F261" s="1110">
        <v>1317</v>
      </c>
      <c r="G261" s="1110">
        <v>70</v>
      </c>
    </row>
    <row r="262" spans="1:7">
      <c r="A262" s="227">
        <v>2007</v>
      </c>
      <c r="B262" s="1110">
        <v>6307</v>
      </c>
      <c r="C262" s="1110">
        <v>120</v>
      </c>
      <c r="D262" s="1110">
        <v>4425</v>
      </c>
      <c r="E262" s="1110">
        <v>32</v>
      </c>
      <c r="F262" s="1110">
        <v>1658</v>
      </c>
      <c r="G262" s="1110">
        <v>72</v>
      </c>
    </row>
    <row r="263" spans="1:7">
      <c r="A263" s="227">
        <v>2008</v>
      </c>
      <c r="B263" s="1110">
        <v>7249</v>
      </c>
      <c r="C263" s="1110">
        <v>80</v>
      </c>
      <c r="D263" s="1110">
        <v>5062</v>
      </c>
      <c r="E263" s="1110">
        <v>60</v>
      </c>
      <c r="F263" s="1110">
        <v>1977</v>
      </c>
      <c r="G263" s="1110">
        <v>70</v>
      </c>
    </row>
    <row r="264" spans="1:7">
      <c r="A264" s="227">
        <v>2009</v>
      </c>
      <c r="B264" s="1110">
        <v>7119</v>
      </c>
      <c r="C264" s="1110">
        <v>77</v>
      </c>
      <c r="D264" s="1110">
        <v>4818</v>
      </c>
      <c r="E264" s="1110">
        <v>110</v>
      </c>
      <c r="F264" s="1110">
        <v>2035</v>
      </c>
      <c r="G264" s="1110">
        <v>79</v>
      </c>
    </row>
    <row r="265" spans="1:7">
      <c r="A265" s="227">
        <v>2010</v>
      </c>
      <c r="B265" s="1110">
        <v>7339</v>
      </c>
      <c r="C265" s="1110">
        <v>94</v>
      </c>
      <c r="D265" s="1110">
        <v>4846</v>
      </c>
      <c r="E265" s="1110">
        <v>245</v>
      </c>
      <c r="F265" s="1110">
        <v>2090</v>
      </c>
      <c r="G265" s="1110">
        <v>64</v>
      </c>
    </row>
    <row r="266" spans="1:7">
      <c r="A266" s="227">
        <v>2011</v>
      </c>
      <c r="B266" s="1110">
        <v>9043</v>
      </c>
      <c r="C266" s="1110">
        <v>85</v>
      </c>
      <c r="D266" s="1110">
        <v>5834</v>
      </c>
      <c r="E266" s="1110">
        <v>529</v>
      </c>
      <c r="F266" s="1110">
        <v>2502</v>
      </c>
      <c r="G266" s="1110">
        <v>93</v>
      </c>
    </row>
    <row r="267" spans="1:7">
      <c r="A267" s="227">
        <v>2012</v>
      </c>
      <c r="B267" s="1110">
        <v>9983</v>
      </c>
      <c r="C267" s="1110">
        <v>87</v>
      </c>
      <c r="D267" s="1110">
        <v>6238</v>
      </c>
      <c r="E267" s="1110">
        <v>950</v>
      </c>
      <c r="F267" s="1110">
        <v>2624</v>
      </c>
      <c r="G267" s="1110">
        <v>84</v>
      </c>
    </row>
    <row r="268" spans="1:7">
      <c r="A268" s="227">
        <v>2013</v>
      </c>
      <c r="B268" s="1110">
        <v>10320</v>
      </c>
      <c r="C268" s="1110">
        <v>97</v>
      </c>
      <c r="D268" s="1110">
        <v>5992</v>
      </c>
      <c r="E268" s="1110">
        <v>1311</v>
      </c>
      <c r="F268" s="1110">
        <v>2843</v>
      </c>
      <c r="G268" s="1110">
        <v>77</v>
      </c>
    </row>
    <row r="269" spans="1:7">
      <c r="A269" s="227">
        <v>2014</v>
      </c>
      <c r="B269" s="1110">
        <v>11000</v>
      </c>
      <c r="C269" s="1110">
        <v>105</v>
      </c>
      <c r="D269" s="1110">
        <v>6115</v>
      </c>
      <c r="E269" s="1110">
        <v>1608</v>
      </c>
      <c r="F269" s="1110">
        <v>3102</v>
      </c>
      <c r="G269" s="1110">
        <v>70</v>
      </c>
    </row>
    <row r="270" spans="1:7">
      <c r="A270" s="227">
        <v>2015</v>
      </c>
      <c r="B270" s="1110">
        <v>12945</v>
      </c>
      <c r="C270" s="1110">
        <v>102</v>
      </c>
      <c r="D270" s="1110">
        <v>7784</v>
      </c>
      <c r="E270" s="1110">
        <v>1817</v>
      </c>
      <c r="F270" s="1110">
        <v>3175</v>
      </c>
      <c r="G270" s="1110">
        <v>67</v>
      </c>
    </row>
    <row r="271" spans="1:7">
      <c r="A271" s="227">
        <v>2016</v>
      </c>
      <c r="B271" s="1110">
        <v>12240</v>
      </c>
      <c r="C271" s="1110">
        <v>104</v>
      </c>
      <c r="D271" s="1110">
        <v>6970</v>
      </c>
      <c r="E271" s="1110">
        <v>1880</v>
      </c>
      <c r="F271" s="1110">
        <v>3223</v>
      </c>
      <c r="G271" s="1110">
        <v>63</v>
      </c>
    </row>
    <row r="272" spans="1:7">
      <c r="A272" s="227">
        <v>2017</v>
      </c>
      <c r="B272" s="1110">
        <v>14291</v>
      </c>
      <c r="C272" s="1110">
        <v>108</v>
      </c>
      <c r="D272" s="1110">
        <v>8964</v>
      </c>
      <c r="E272" s="1110">
        <v>1970</v>
      </c>
      <c r="F272" s="1110">
        <v>3189</v>
      </c>
      <c r="G272" s="1110">
        <v>60</v>
      </c>
    </row>
    <row r="273" spans="1:7">
      <c r="A273" s="227">
        <v>2018</v>
      </c>
      <c r="B273" s="1110" t="s">
        <v>493</v>
      </c>
      <c r="C273" s="1110" t="s">
        <v>493</v>
      </c>
      <c r="D273" s="1110" t="s">
        <v>493</v>
      </c>
      <c r="E273" s="1110" t="s">
        <v>493</v>
      </c>
      <c r="F273" s="1110" t="s">
        <v>493</v>
      </c>
      <c r="G273" s="1110" t="s">
        <v>493</v>
      </c>
    </row>
    <row r="274" spans="1:7" ht="13">
      <c r="A274" s="273"/>
      <c r="B274" s="1105"/>
      <c r="C274" s="1105"/>
      <c r="D274" s="1105"/>
      <c r="E274" s="1106"/>
      <c r="F274" s="1106"/>
      <c r="G274" s="1107"/>
    </row>
    <row r="275" spans="1:7" ht="13">
      <c r="A275" s="274"/>
      <c r="B275" s="1327" t="s">
        <v>449</v>
      </c>
      <c r="C275" s="1327"/>
      <c r="D275" s="1327"/>
      <c r="E275" s="1327"/>
      <c r="F275" s="1327"/>
      <c r="G275" s="1327"/>
    </row>
    <row r="276" spans="1:7" ht="13">
      <c r="A276" s="273"/>
      <c r="B276" s="1108"/>
      <c r="C276" s="1109"/>
      <c r="D276" s="1109"/>
      <c r="E276" s="1109"/>
      <c r="F276" s="1109"/>
      <c r="G276" s="1109"/>
    </row>
    <row r="277" spans="1:7">
      <c r="A277" s="227">
        <v>2003</v>
      </c>
      <c r="B277" s="1110">
        <v>3234.1409509999999</v>
      </c>
      <c r="C277" s="1110">
        <v>5.1631780000000003</v>
      </c>
      <c r="D277" s="1110">
        <v>3031.84</v>
      </c>
      <c r="E277" s="1110">
        <v>2.3860999999999999</v>
      </c>
      <c r="F277" s="1110">
        <v>121.08750000000001</v>
      </c>
      <c r="G277" s="1110">
        <v>73.664173000000005</v>
      </c>
    </row>
    <row r="278" spans="1:7">
      <c r="A278" s="227">
        <v>2004</v>
      </c>
      <c r="B278" s="1110">
        <v>4185.4333710000001</v>
      </c>
      <c r="C278" s="1110">
        <v>5.4446120000000002</v>
      </c>
      <c r="D278" s="1110">
        <v>3967.3555099999999</v>
      </c>
      <c r="E278" s="1110">
        <v>6.1642599999999996</v>
      </c>
      <c r="F278" s="1110">
        <v>131.50852</v>
      </c>
      <c r="G278" s="1110">
        <v>74.960469000000003</v>
      </c>
    </row>
    <row r="279" spans="1:7">
      <c r="A279" s="227">
        <v>2005</v>
      </c>
      <c r="B279" s="1110">
        <v>4380.8713770000004</v>
      </c>
      <c r="C279" s="1110">
        <v>5.5308120000000001</v>
      </c>
      <c r="D279" s="1110">
        <v>4086.9124099999999</v>
      </c>
      <c r="E279" s="1110">
        <v>23.824200000000001</v>
      </c>
      <c r="F279" s="1110">
        <v>189.63776999999999</v>
      </c>
      <c r="G279" s="1110">
        <v>74.966184999999996</v>
      </c>
    </row>
    <row r="280" spans="1:7">
      <c r="A280" s="227">
        <v>2006</v>
      </c>
      <c r="B280" s="1110">
        <v>4514.0317750000004</v>
      </c>
      <c r="C280" s="1110">
        <v>5.5608000000000004</v>
      </c>
      <c r="D280" s="1110">
        <v>4041.8622700000001</v>
      </c>
      <c r="E280" s="1110">
        <v>46.26896</v>
      </c>
      <c r="F280" s="1110">
        <v>333.72820000000002</v>
      </c>
      <c r="G280" s="1110">
        <v>86.611545000000007</v>
      </c>
    </row>
    <row r="281" spans="1:7">
      <c r="A281" s="227">
        <v>2007</v>
      </c>
      <c r="B281" s="1110">
        <v>5853.7112770000003</v>
      </c>
      <c r="C281" s="1110">
        <v>10.001760000000001</v>
      </c>
      <c r="D281" s="1110">
        <v>5105.6282600000004</v>
      </c>
      <c r="E281" s="1110">
        <v>74.119640000000004</v>
      </c>
      <c r="F281" s="1110">
        <v>570.87410999999997</v>
      </c>
      <c r="G281" s="1110">
        <v>93.087507000000002</v>
      </c>
    </row>
    <row r="282" spans="1:7">
      <c r="A282" s="227">
        <v>2008</v>
      </c>
      <c r="B282" s="1110">
        <v>6414.7617049999999</v>
      </c>
      <c r="C282" s="1110">
        <v>7.7666500000000003</v>
      </c>
      <c r="D282" s="1110">
        <v>5263.5252499999997</v>
      </c>
      <c r="E282" s="1110">
        <v>118.9683</v>
      </c>
      <c r="F282" s="1110">
        <v>934.15039999999999</v>
      </c>
      <c r="G282" s="1110">
        <v>90.351105000000004</v>
      </c>
    </row>
    <row r="283" spans="1:7">
      <c r="A283" s="227">
        <v>2009</v>
      </c>
      <c r="B283" s="1110">
        <v>6445.8618420000003</v>
      </c>
      <c r="C283" s="1110">
        <v>4.3610499999999996</v>
      </c>
      <c r="D283" s="1110">
        <v>4985.5392250000004</v>
      </c>
      <c r="E283" s="1110">
        <v>190.29452000000001</v>
      </c>
      <c r="F283" s="1110">
        <v>1179.7203999999999</v>
      </c>
      <c r="G283" s="1110">
        <v>85.946646999999999</v>
      </c>
    </row>
    <row r="284" spans="1:7">
      <c r="A284" s="227">
        <v>2010</v>
      </c>
      <c r="B284" s="1110">
        <v>6993.1847360000002</v>
      </c>
      <c r="C284" s="1110">
        <v>8.7729499999999998</v>
      </c>
      <c r="D284" s="1110">
        <v>4901.3909089999997</v>
      </c>
      <c r="E284" s="1110">
        <v>440.63718999999998</v>
      </c>
      <c r="F284" s="1110">
        <v>1566.6827599999999</v>
      </c>
      <c r="G284" s="1110">
        <v>75.700926999999993</v>
      </c>
    </row>
    <row r="285" spans="1:7">
      <c r="A285" s="227">
        <v>2011</v>
      </c>
      <c r="B285" s="1110">
        <v>8384.9850339999994</v>
      </c>
      <c r="C285" s="1110">
        <v>11.19468</v>
      </c>
      <c r="D285" s="1110">
        <v>5470.4317609999998</v>
      </c>
      <c r="E285" s="1110">
        <v>740.84519</v>
      </c>
      <c r="F285" s="1110">
        <v>2091.2835300000002</v>
      </c>
      <c r="G285" s="1110">
        <v>71.229872999999998</v>
      </c>
    </row>
    <row r="286" spans="1:7">
      <c r="A286" s="227">
        <v>2012</v>
      </c>
      <c r="B286" s="1110">
        <v>10305.801632999999</v>
      </c>
      <c r="C286" s="1110">
        <v>6.7270300000000001</v>
      </c>
      <c r="D286" s="1110">
        <v>6612.0129479999996</v>
      </c>
      <c r="E286" s="1110">
        <v>1044.09274</v>
      </c>
      <c r="F286" s="1110">
        <v>2571.1003799999999</v>
      </c>
      <c r="G286" s="1110">
        <v>71.868534999999994</v>
      </c>
    </row>
    <row r="287" spans="1:7">
      <c r="A287" s="227">
        <v>2013</v>
      </c>
      <c r="B287" s="1110">
        <v>10743.529505</v>
      </c>
      <c r="C287" s="1110">
        <v>6.4794900000000002</v>
      </c>
      <c r="D287" s="1110">
        <v>6682.3543799999998</v>
      </c>
      <c r="E287" s="1110">
        <v>1247.6255900000001</v>
      </c>
      <c r="F287" s="1110">
        <v>2738.8866200000002</v>
      </c>
      <c r="G287" s="1110">
        <v>68.183425</v>
      </c>
    </row>
    <row r="288" spans="1:7">
      <c r="A288" s="227">
        <v>2014</v>
      </c>
      <c r="B288" s="1110">
        <v>12421.848832</v>
      </c>
      <c r="C288" s="1110">
        <v>5.33819</v>
      </c>
      <c r="D288" s="1110">
        <v>8172.0919000000004</v>
      </c>
      <c r="E288" s="1110">
        <v>1341.05069</v>
      </c>
      <c r="F288" s="1110">
        <v>2839.3766900000001</v>
      </c>
      <c r="G288" s="1110">
        <v>63.991362000000002</v>
      </c>
    </row>
    <row r="289" spans="1:7">
      <c r="A289" s="227">
        <v>2015</v>
      </c>
      <c r="B289" s="1110">
        <v>17927.957152999999</v>
      </c>
      <c r="C289" s="1110">
        <v>8.0567030000000006</v>
      </c>
      <c r="D289" s="1110">
        <v>13668.94541</v>
      </c>
      <c r="E289" s="1110">
        <v>1289.6348700000001</v>
      </c>
      <c r="F289" s="1110">
        <v>2897.8938600000001</v>
      </c>
      <c r="G289" s="1110">
        <v>63.426310000000001</v>
      </c>
    </row>
    <row r="290" spans="1:7">
      <c r="A290" s="227">
        <v>2016</v>
      </c>
      <c r="B290" s="1110">
        <v>19197.165717</v>
      </c>
      <c r="C290" s="1110">
        <v>7.2993160000000001</v>
      </c>
      <c r="D290" s="1110">
        <v>14883.33619</v>
      </c>
      <c r="E290" s="1110">
        <v>1292.5046400000001</v>
      </c>
      <c r="F290" s="1110">
        <v>2947.3465500000002</v>
      </c>
      <c r="G290" s="1110">
        <v>66.679021000000006</v>
      </c>
    </row>
    <row r="291" spans="1:7">
      <c r="A291" s="227">
        <v>2017</v>
      </c>
      <c r="B291" s="1110">
        <v>22593.395261999998</v>
      </c>
      <c r="C291" s="1110">
        <v>8.8583750000000006</v>
      </c>
      <c r="D291" s="1110">
        <v>18254.199990000001</v>
      </c>
      <c r="E291" s="1110">
        <v>1241.84238</v>
      </c>
      <c r="F291" s="1110">
        <v>3020.5417600000001</v>
      </c>
      <c r="G291" s="1110">
        <v>67.952757000000005</v>
      </c>
    </row>
    <row r="292" spans="1:7" ht="14.5">
      <c r="A292" s="227" t="s">
        <v>1443</v>
      </c>
      <c r="B292" s="1110">
        <v>22565.619583</v>
      </c>
      <c r="C292" s="1110">
        <v>6.7130960000000002</v>
      </c>
      <c r="D292" s="1110">
        <v>18147.761999999999</v>
      </c>
      <c r="E292" s="1110">
        <v>1363.6880000000001</v>
      </c>
      <c r="F292" s="1110">
        <v>2982.71929</v>
      </c>
      <c r="G292" s="1110">
        <v>64.737196999999995</v>
      </c>
    </row>
    <row r="293" spans="1:7" ht="13">
      <c r="A293" s="273"/>
      <c r="B293" s="1105"/>
      <c r="C293" s="1105"/>
      <c r="D293" s="1105"/>
      <c r="E293" s="1106"/>
      <c r="F293" s="1106"/>
      <c r="G293" s="1107"/>
    </row>
    <row r="294" spans="1:7" ht="13">
      <c r="A294" s="274"/>
      <c r="B294" s="1327" t="s">
        <v>450</v>
      </c>
      <c r="C294" s="1327"/>
      <c r="D294" s="1327"/>
      <c r="E294" s="1327"/>
      <c r="F294" s="1327"/>
      <c r="G294" s="1327"/>
    </row>
    <row r="295" spans="1:7" ht="13">
      <c r="A295" s="273"/>
      <c r="B295" s="1108"/>
      <c r="C295" s="1109"/>
      <c r="D295" s="1109"/>
      <c r="E295" s="1109"/>
      <c r="F295" s="1109"/>
      <c r="G295" s="1109"/>
    </row>
    <row r="296" spans="1:7">
      <c r="A296" s="227">
        <v>2003</v>
      </c>
      <c r="B296" s="1110">
        <v>1117.2856870000001</v>
      </c>
      <c r="C296" s="1110">
        <v>170.37</v>
      </c>
      <c r="D296" s="1110">
        <v>343.84</v>
      </c>
      <c r="E296" s="1110">
        <v>2.60649</v>
      </c>
      <c r="F296" s="1110">
        <v>572.82899999999995</v>
      </c>
      <c r="G296" s="1110">
        <v>27.640197000000001</v>
      </c>
    </row>
    <row r="297" spans="1:7">
      <c r="A297" s="227">
        <v>2004</v>
      </c>
      <c r="B297" s="1110">
        <v>1530.5628139999999</v>
      </c>
      <c r="C297" s="1110">
        <v>137.86185</v>
      </c>
      <c r="D297" s="1110">
        <v>738.05</v>
      </c>
      <c r="E297" s="1110">
        <v>3.5609999999999999</v>
      </c>
      <c r="F297" s="1110">
        <v>621.03300000000002</v>
      </c>
      <c r="G297" s="1110">
        <v>30.056964000000001</v>
      </c>
    </row>
    <row r="298" spans="1:7">
      <c r="A298" s="227">
        <v>2005</v>
      </c>
      <c r="B298" s="1110">
        <v>1639.5200070000001</v>
      </c>
      <c r="C298" s="1110">
        <v>180.25781000000001</v>
      </c>
      <c r="D298" s="1110">
        <v>777.471</v>
      </c>
      <c r="E298" s="1110">
        <v>9.3170000000000002</v>
      </c>
      <c r="F298" s="1110">
        <v>640.03099999999995</v>
      </c>
      <c r="G298" s="1110">
        <v>32.443196999999998</v>
      </c>
    </row>
    <row r="299" spans="1:7">
      <c r="A299" s="227">
        <v>2006</v>
      </c>
      <c r="B299" s="1110">
        <v>1830.0251020000001</v>
      </c>
      <c r="C299" s="1110">
        <v>163.226</v>
      </c>
      <c r="D299" s="1110">
        <v>827.62800000000004</v>
      </c>
      <c r="E299" s="1110">
        <v>23.613</v>
      </c>
      <c r="F299" s="1110">
        <v>784.37300000000005</v>
      </c>
      <c r="G299" s="1110">
        <v>31.185102000000001</v>
      </c>
    </row>
    <row r="300" spans="1:7">
      <c r="A300" s="227">
        <v>2007</v>
      </c>
      <c r="B300" s="1110">
        <v>2728.8245969999998</v>
      </c>
      <c r="C300" s="1110">
        <v>322.45319000000001</v>
      </c>
      <c r="D300" s="1110">
        <v>1275.7015100000001</v>
      </c>
      <c r="E300" s="1110">
        <v>32.989370000000001</v>
      </c>
      <c r="F300" s="1110">
        <v>1065.664012</v>
      </c>
      <c r="G300" s="1110">
        <v>32.016514999999998</v>
      </c>
    </row>
    <row r="301" spans="1:7">
      <c r="A301" s="227">
        <v>2008</v>
      </c>
      <c r="B301" s="1110">
        <v>2792.9226079999999</v>
      </c>
      <c r="C301" s="1110">
        <v>247.86136999999999</v>
      </c>
      <c r="D301" s="1110">
        <v>1249.8090999999999</v>
      </c>
      <c r="E301" s="1110">
        <v>54.937959999999997</v>
      </c>
      <c r="F301" s="1110">
        <v>1205.3827659999999</v>
      </c>
      <c r="G301" s="1110">
        <v>34.931412000000002</v>
      </c>
    </row>
    <row r="302" spans="1:7">
      <c r="A302" s="227">
        <v>2009</v>
      </c>
      <c r="B302" s="1110">
        <v>2830.9250459999998</v>
      </c>
      <c r="C302" s="1110">
        <v>199.82</v>
      </c>
      <c r="D302" s="1110">
        <v>1102.933</v>
      </c>
      <c r="E302" s="1110">
        <v>91.427999999999997</v>
      </c>
      <c r="F302" s="1110">
        <v>1403.04269</v>
      </c>
      <c r="G302" s="1110">
        <v>33.701355999999997</v>
      </c>
    </row>
    <row r="303" spans="1:7">
      <c r="A303" s="227">
        <v>2010</v>
      </c>
      <c r="B303" s="1110">
        <v>2997.6174129999999</v>
      </c>
      <c r="C303" s="1110">
        <v>344.77715999999998</v>
      </c>
      <c r="D303" s="1110">
        <v>1033.5307600000001</v>
      </c>
      <c r="E303" s="1110">
        <v>175.37117000000001</v>
      </c>
      <c r="F303" s="1110">
        <v>1407.835405</v>
      </c>
      <c r="G303" s="1110">
        <v>36.102918000000003</v>
      </c>
    </row>
    <row r="304" spans="1:7">
      <c r="A304" s="227">
        <v>2011</v>
      </c>
      <c r="B304" s="1110">
        <v>3650.1570879999999</v>
      </c>
      <c r="C304" s="1110">
        <v>244.617583</v>
      </c>
      <c r="D304" s="1110">
        <v>1437.6795300000001</v>
      </c>
      <c r="E304" s="1110">
        <v>344.40561000000002</v>
      </c>
      <c r="F304" s="1110">
        <v>1589.84185</v>
      </c>
      <c r="G304" s="1110">
        <v>33.612515000000002</v>
      </c>
    </row>
    <row r="305" spans="1:7">
      <c r="A305" s="227">
        <v>2012</v>
      </c>
      <c r="B305" s="1110">
        <v>3888.1311559999999</v>
      </c>
      <c r="C305" s="1110">
        <v>194.31084999999999</v>
      </c>
      <c r="D305" s="1110">
        <v>1417.11357</v>
      </c>
      <c r="E305" s="1110">
        <v>534.88699999999994</v>
      </c>
      <c r="F305" s="1110">
        <v>1708.447261</v>
      </c>
      <c r="G305" s="1110">
        <v>33.372475000000001</v>
      </c>
    </row>
    <row r="306" spans="1:7">
      <c r="A306" s="227">
        <v>2013</v>
      </c>
      <c r="B306" s="1110">
        <v>4385.7883199999997</v>
      </c>
      <c r="C306" s="1110">
        <v>273.21899999999999</v>
      </c>
      <c r="D306" s="1110">
        <v>1496.4403</v>
      </c>
      <c r="E306" s="1110">
        <v>751.89045999999996</v>
      </c>
      <c r="F306" s="1110">
        <v>1832.1325400000001</v>
      </c>
      <c r="G306" s="1110">
        <v>32.106020000000001</v>
      </c>
    </row>
    <row r="307" spans="1:7">
      <c r="A307" s="227">
        <v>2014</v>
      </c>
      <c r="B307" s="1110">
        <v>4635</v>
      </c>
      <c r="C307" s="1110">
        <v>165</v>
      </c>
      <c r="D307" s="1110">
        <v>1621</v>
      </c>
      <c r="E307" s="1110">
        <v>954</v>
      </c>
      <c r="F307" s="1110">
        <v>1864</v>
      </c>
      <c r="G307" s="1110">
        <v>31</v>
      </c>
    </row>
    <row r="308" spans="1:7">
      <c r="A308" s="227">
        <v>2015</v>
      </c>
      <c r="B308" s="1110">
        <v>5351.6750000000002</v>
      </c>
      <c r="C308" s="1110">
        <v>188.91200000000001</v>
      </c>
      <c r="D308" s="1110">
        <v>2182.6689999999999</v>
      </c>
      <c r="E308" s="1110">
        <v>1068.1030000000001</v>
      </c>
      <c r="F308" s="1110">
        <v>1880.585</v>
      </c>
      <c r="G308" s="1110">
        <v>31.405999999999999</v>
      </c>
    </row>
    <row r="309" spans="1:7">
      <c r="A309" s="227">
        <v>2016</v>
      </c>
      <c r="B309" s="1110">
        <v>5276.433</v>
      </c>
      <c r="C309" s="1110">
        <v>190.197</v>
      </c>
      <c r="D309" s="1110">
        <v>2076.69</v>
      </c>
      <c r="E309" s="1110">
        <v>1077.7070000000001</v>
      </c>
      <c r="F309" s="1110">
        <v>1888.595</v>
      </c>
      <c r="G309" s="1110">
        <v>43.244</v>
      </c>
    </row>
    <row r="310" spans="1:7">
      <c r="A310" s="227">
        <v>2017</v>
      </c>
      <c r="B310" s="1110">
        <v>6096.1030000000001</v>
      </c>
      <c r="C310" s="1110">
        <v>202.316</v>
      </c>
      <c r="D310" s="1110">
        <v>2788.3510000000001</v>
      </c>
      <c r="E310" s="1110">
        <v>1135.645</v>
      </c>
      <c r="F310" s="1110">
        <v>1930.626</v>
      </c>
      <c r="G310" s="1110">
        <v>39.164999999999999</v>
      </c>
    </row>
    <row r="311" spans="1:7">
      <c r="A311" s="227">
        <v>2018</v>
      </c>
      <c r="B311" s="1110" t="s">
        <v>493</v>
      </c>
      <c r="C311" s="1110" t="s">
        <v>493</v>
      </c>
      <c r="D311" s="1110" t="s">
        <v>493</v>
      </c>
      <c r="E311" s="1110" t="s">
        <v>493</v>
      </c>
      <c r="F311" s="1110" t="s">
        <v>493</v>
      </c>
      <c r="G311" s="1110" t="s">
        <v>493</v>
      </c>
    </row>
    <row r="312" spans="1:7">
      <c r="A312" s="275"/>
      <c r="B312" s="276"/>
      <c r="C312" s="272"/>
      <c r="D312" s="272"/>
      <c r="E312" s="272"/>
      <c r="F312" s="272"/>
      <c r="G312" s="272"/>
    </row>
    <row r="313" spans="1:7" s="262" customFormat="1" ht="20.149999999999999" customHeight="1">
      <c r="A313" s="23"/>
      <c r="B313" s="1270" t="s">
        <v>608</v>
      </c>
      <c r="C313" s="1270"/>
      <c r="D313" s="1270"/>
      <c r="E313" s="1270"/>
      <c r="F313" s="1270"/>
      <c r="G313" s="1270"/>
    </row>
    <row r="314" spans="1:7" s="269" customFormat="1" ht="15" customHeight="1">
      <c r="A314" s="83"/>
      <c r="B314" s="1270" t="s">
        <v>1444</v>
      </c>
      <c r="C314" s="1270"/>
      <c r="D314" s="1270"/>
      <c r="E314" s="1270"/>
      <c r="F314" s="1270"/>
      <c r="G314" s="1270"/>
    </row>
    <row r="315" spans="1:7" s="269" customFormat="1" ht="15" customHeight="1">
      <c r="A315" s="83"/>
      <c r="B315" s="1270" t="s">
        <v>1575</v>
      </c>
      <c r="C315" s="1270"/>
      <c r="D315" s="1270"/>
      <c r="E315" s="1270"/>
      <c r="F315" s="1270"/>
      <c r="G315" s="1270"/>
    </row>
    <row r="316" spans="1:7" s="269" customFormat="1" ht="15" customHeight="1">
      <c r="A316" s="83" t="s">
        <v>514</v>
      </c>
      <c r="B316" s="1270" t="s">
        <v>1576</v>
      </c>
      <c r="C316" s="1270"/>
      <c r="D316" s="1270"/>
      <c r="E316" s="1270"/>
      <c r="F316" s="1270"/>
      <c r="G316" s="1270"/>
    </row>
    <row r="317" spans="1:7" ht="13">
      <c r="A317" s="211"/>
      <c r="B317" s="1270" t="s">
        <v>1566</v>
      </c>
      <c r="C317" s="1270"/>
      <c r="D317" s="1270"/>
      <c r="E317" s="1270"/>
      <c r="F317" s="1270"/>
      <c r="G317" s="1270"/>
    </row>
    <row r="318" spans="1:7" ht="13">
      <c r="A318" s="211"/>
      <c r="B318" s="84"/>
      <c r="C318" s="84"/>
      <c r="D318" s="84"/>
      <c r="E318" s="84"/>
      <c r="F318" s="84"/>
      <c r="G318" s="84"/>
    </row>
    <row r="319" spans="1:7" ht="13">
      <c r="A319" s="211"/>
      <c r="B319" s="84"/>
      <c r="C319" s="84"/>
      <c r="D319" s="84"/>
      <c r="E319" s="84"/>
      <c r="F319" s="84"/>
      <c r="G319" s="84"/>
    </row>
    <row r="320" spans="1:7" ht="13">
      <c r="A320" s="211"/>
      <c r="B320" s="84"/>
      <c r="C320" s="84"/>
      <c r="D320" s="84"/>
      <c r="E320" s="84"/>
      <c r="F320" s="84"/>
      <c r="G320" s="84"/>
    </row>
    <row r="321" spans="1:7" ht="13">
      <c r="A321" s="211"/>
      <c r="B321" s="84"/>
      <c r="C321" s="84"/>
      <c r="D321" s="84"/>
      <c r="E321" s="84"/>
      <c r="F321" s="84"/>
      <c r="G321" s="84"/>
    </row>
    <row r="322" spans="1:7" ht="13">
      <c r="A322" s="211"/>
      <c r="B322" s="84"/>
      <c r="C322" s="84"/>
      <c r="D322" s="84"/>
      <c r="E322" s="84"/>
      <c r="F322" s="84"/>
      <c r="G322" s="84"/>
    </row>
    <row r="323" spans="1:7" ht="13">
      <c r="A323" s="211"/>
      <c r="B323" s="84"/>
      <c r="C323" s="84"/>
      <c r="D323" s="84"/>
      <c r="E323" s="84"/>
      <c r="F323" s="84"/>
      <c r="G323" s="84"/>
    </row>
    <row r="324" spans="1:7" ht="13">
      <c r="A324" s="211"/>
      <c r="B324" s="84"/>
      <c r="C324" s="84"/>
      <c r="D324" s="84"/>
      <c r="E324" s="84"/>
      <c r="F324" s="84"/>
      <c r="G324" s="84"/>
    </row>
    <row r="325" spans="1:7" ht="13">
      <c r="A325" s="211"/>
      <c r="B325" s="84"/>
      <c r="C325" s="84"/>
      <c r="D325" s="84"/>
      <c r="E325" s="84"/>
      <c r="F325" s="84"/>
      <c r="G325" s="84"/>
    </row>
    <row r="326" spans="1:7" ht="13">
      <c r="A326" s="211"/>
      <c r="B326" s="84"/>
      <c r="C326" s="84"/>
      <c r="D326" s="84"/>
      <c r="E326" s="84"/>
      <c r="F326" s="84"/>
      <c r="G326" s="84"/>
    </row>
    <row r="327" spans="1:7" ht="13">
      <c r="A327" s="211"/>
      <c r="B327" s="84"/>
      <c r="C327" s="84"/>
      <c r="D327" s="84"/>
      <c r="E327" s="84"/>
      <c r="F327" s="84"/>
      <c r="G327" s="84"/>
    </row>
    <row r="328" spans="1:7" ht="13">
      <c r="A328" s="211"/>
      <c r="B328" s="84"/>
      <c r="C328" s="84"/>
      <c r="D328" s="84"/>
      <c r="E328" s="84"/>
      <c r="F328" s="84"/>
      <c r="G328" s="84"/>
    </row>
    <row r="329" spans="1:7" ht="13">
      <c r="A329" s="211"/>
      <c r="B329" s="84"/>
      <c r="C329" s="84"/>
      <c r="D329" s="84"/>
      <c r="E329" s="84"/>
      <c r="F329" s="84"/>
      <c r="G329" s="84"/>
    </row>
    <row r="330" spans="1:7" ht="13">
      <c r="A330" s="211"/>
      <c r="B330" s="84"/>
      <c r="C330" s="84"/>
      <c r="D330" s="84"/>
      <c r="E330" s="84"/>
      <c r="F330" s="84"/>
      <c r="G330" s="84"/>
    </row>
    <row r="331" spans="1:7" ht="13">
      <c r="A331" s="211"/>
      <c r="B331" s="84"/>
      <c r="C331" s="84"/>
      <c r="D331" s="84"/>
      <c r="E331" s="84"/>
      <c r="F331" s="84"/>
      <c r="G331" s="84"/>
    </row>
    <row r="332" spans="1:7" ht="13">
      <c r="A332" s="211"/>
    </row>
    <row r="333" spans="1:7" ht="13">
      <c r="A333" s="211"/>
    </row>
  </sheetData>
  <sheetProtection selectLockedCells="1"/>
  <mergeCells count="24">
    <mergeCell ref="B317:G317"/>
    <mergeCell ref="B47:G47"/>
    <mergeCell ref="A6:A7"/>
    <mergeCell ref="B6:B7"/>
    <mergeCell ref="C6:G6"/>
    <mergeCell ref="B9:G9"/>
    <mergeCell ref="B28:G28"/>
    <mergeCell ref="B275:G275"/>
    <mergeCell ref="B66:G66"/>
    <mergeCell ref="B85:G85"/>
    <mergeCell ref="B104:G104"/>
    <mergeCell ref="B123:G123"/>
    <mergeCell ref="B142:G142"/>
    <mergeCell ref="B161:G161"/>
    <mergeCell ref="B180:G180"/>
    <mergeCell ref="B199:G199"/>
    <mergeCell ref="B314:G314"/>
    <mergeCell ref="B315:G315"/>
    <mergeCell ref="B316:G316"/>
    <mergeCell ref="B218:G218"/>
    <mergeCell ref="B237:G237"/>
    <mergeCell ref="B256:G256"/>
    <mergeCell ref="B294:G294"/>
    <mergeCell ref="B313:G313"/>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&amp;"Arial,Fett"Bruttostromerzeugung*) aus erneuerbaren Energieträgern 2003 – 2018
nach Art der Energieträger und Bundesländern
Gigawattstunden</oddHeader>
    <oddFooter>&amp;CStatistische Ämter der Länder – Indikatoren und Kennzahlen, UGRdL 2020</oddFooter>
  </headerFooter>
  <rowBreaks count="7" manualBreakCount="7">
    <brk id="45" max="6" man="1"/>
    <brk id="83" max="6" man="1"/>
    <brk id="121" max="16383" man="1"/>
    <brk id="159" max="6" man="1"/>
    <brk id="197" max="6" man="1"/>
    <brk id="235" max="16383" man="1"/>
    <brk id="273" max="6"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pageSetUpPr autoPageBreaks="0"/>
  </sheetPr>
  <dimension ref="A1:U65"/>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53125" defaultRowHeight="12.75" customHeight="1"/>
  <cols>
    <col min="1" max="1" width="25.1796875" style="672" customWidth="1"/>
    <col min="2" max="14" width="12.7265625" style="70" customWidth="1"/>
    <col min="15" max="15" width="12.7265625" style="511" customWidth="1"/>
    <col min="16" max="16" width="12.7265625" style="70" customWidth="1"/>
    <col min="17" max="17" width="12.7265625" style="672" customWidth="1"/>
    <col min="18" max="16384" width="11.453125" style="70"/>
  </cols>
  <sheetData>
    <row r="1" spans="1:21" ht="12.75" customHeight="1">
      <c r="A1" s="123" t="s">
        <v>322</v>
      </c>
    </row>
    <row r="3" spans="1:21" s="672" customFormat="1" ht="12.75" customHeight="1">
      <c r="A3" s="210" t="s">
        <v>1639</v>
      </c>
      <c r="B3" s="208" t="s">
        <v>1214</v>
      </c>
      <c r="C3" s="208"/>
      <c r="D3" s="208"/>
      <c r="E3" s="208"/>
      <c r="F3" s="208"/>
      <c r="G3" s="208"/>
      <c r="H3" s="208"/>
      <c r="I3" s="208"/>
    </row>
    <row r="4" spans="1:21" ht="12.75" customHeight="1">
      <c r="A4" s="265"/>
      <c r="B4" s="208"/>
      <c r="C4" s="208"/>
      <c r="D4" s="208"/>
      <c r="E4" s="222"/>
      <c r="F4" s="210"/>
      <c r="G4" s="210"/>
      <c r="H4" s="210"/>
      <c r="I4" s="208"/>
    </row>
    <row r="5" spans="1:21" ht="12.75" customHeight="1">
      <c r="A5" s="684" t="s">
        <v>433</v>
      </c>
      <c r="B5" s="88">
        <v>2003</v>
      </c>
      <c r="C5" s="88">
        <v>2004</v>
      </c>
      <c r="D5" s="88">
        <v>2005</v>
      </c>
      <c r="E5" s="88">
        <v>2006</v>
      </c>
      <c r="F5" s="88">
        <v>2007</v>
      </c>
      <c r="G5" s="88">
        <v>2008</v>
      </c>
      <c r="H5" s="88">
        <v>2009</v>
      </c>
      <c r="I5" s="88">
        <v>2010</v>
      </c>
      <c r="J5" s="88">
        <v>2011</v>
      </c>
      <c r="K5" s="88">
        <v>2012</v>
      </c>
      <c r="L5" s="88">
        <v>2013</v>
      </c>
      <c r="M5" s="88">
        <v>2014</v>
      </c>
      <c r="N5" s="88">
        <v>2015</v>
      </c>
      <c r="O5" s="512">
        <v>2016</v>
      </c>
      <c r="P5" s="88">
        <v>2017</v>
      </c>
      <c r="Q5" s="764">
        <v>2018</v>
      </c>
    </row>
    <row r="6" spans="1:21" ht="12.75" customHeight="1">
      <c r="A6" s="208"/>
      <c r="B6" s="208"/>
      <c r="C6" s="208"/>
      <c r="D6" s="208"/>
      <c r="E6" s="222"/>
      <c r="F6" s="210"/>
      <c r="G6" s="210"/>
      <c r="H6" s="210"/>
      <c r="I6" s="208"/>
    </row>
    <row r="7" spans="1:21" ht="26.25" customHeight="1">
      <c r="B7" s="1324" t="s">
        <v>613</v>
      </c>
      <c r="C7" s="1324"/>
      <c r="D7" s="1324"/>
      <c r="E7" s="1324"/>
      <c r="F7" s="1324"/>
      <c r="G7" s="1324" t="s">
        <v>614</v>
      </c>
      <c r="H7" s="1324"/>
      <c r="I7" s="1324"/>
      <c r="J7" s="1324"/>
      <c r="K7" s="1324"/>
      <c r="L7" s="1324" t="s">
        <v>614</v>
      </c>
      <c r="M7" s="1325"/>
      <c r="N7" s="1325"/>
      <c r="O7" s="1325"/>
      <c r="P7" s="1325"/>
      <c r="Q7" s="1324" t="s">
        <v>614</v>
      </c>
      <c r="R7" s="1325"/>
      <c r="S7" s="1325"/>
      <c r="T7" s="1325"/>
      <c r="U7" s="1325"/>
    </row>
    <row r="8" spans="1:21" ht="12.75" customHeight="1">
      <c r="A8" s="210"/>
      <c r="B8" s="266"/>
      <c r="C8" s="266"/>
      <c r="D8" s="266"/>
      <c r="E8" s="266"/>
      <c r="F8" s="266"/>
      <c r="G8" s="266"/>
      <c r="H8" s="266"/>
      <c r="I8" s="266"/>
    </row>
    <row r="9" spans="1:21" ht="14.25" customHeight="1">
      <c r="A9" s="725" t="s">
        <v>435</v>
      </c>
      <c r="B9" s="118">
        <v>65868</v>
      </c>
      <c r="C9" s="118">
        <v>65670</v>
      </c>
      <c r="D9" s="118">
        <v>67409</v>
      </c>
      <c r="E9" s="118">
        <v>68859</v>
      </c>
      <c r="F9" s="118">
        <v>68048</v>
      </c>
      <c r="G9" s="118">
        <v>63194</v>
      </c>
      <c r="H9" s="118">
        <v>61718</v>
      </c>
      <c r="I9" s="118">
        <v>62122</v>
      </c>
      <c r="J9" s="118">
        <v>56279</v>
      </c>
      <c r="K9" s="118">
        <v>54743.218000000001</v>
      </c>
      <c r="L9" s="118">
        <v>58010.341960313002</v>
      </c>
      <c r="M9" s="118">
        <v>57217.043218890001</v>
      </c>
      <c r="N9" s="118">
        <v>59569.074712153997</v>
      </c>
      <c r="O9" s="118">
        <v>59076.620165467</v>
      </c>
      <c r="P9" s="118">
        <v>57036.860678890996</v>
      </c>
      <c r="Q9" s="118">
        <v>58708.075940677001</v>
      </c>
    </row>
    <row r="10" spans="1:21" ht="14.25" customHeight="1">
      <c r="A10" s="725" t="s">
        <v>436</v>
      </c>
      <c r="B10" s="118">
        <v>76195.978459999998</v>
      </c>
      <c r="C10" s="118">
        <v>75625.244041779006</v>
      </c>
      <c r="D10" s="118">
        <v>80841.042648000002</v>
      </c>
      <c r="E10" s="118">
        <v>80876.721292999995</v>
      </c>
      <c r="F10" s="118">
        <v>84868.096860000005</v>
      </c>
      <c r="G10" s="118">
        <v>84646.667432999995</v>
      </c>
      <c r="H10" s="118">
        <v>86115.260473999995</v>
      </c>
      <c r="I10" s="118">
        <v>88061.898614999998</v>
      </c>
      <c r="J10" s="118">
        <v>85294.589525000003</v>
      </c>
      <c r="K10" s="118">
        <v>89803.114588544995</v>
      </c>
      <c r="L10" s="118">
        <v>87117.353644475996</v>
      </c>
      <c r="M10" s="118">
        <v>84627.980252021007</v>
      </c>
      <c r="N10" s="118">
        <v>82815.532345927</v>
      </c>
      <c r="O10" s="118">
        <v>78441.548361264999</v>
      </c>
      <c r="P10" s="118">
        <v>81786.886959159005</v>
      </c>
      <c r="Q10" s="118">
        <v>71207.000709999993</v>
      </c>
    </row>
    <row r="11" spans="1:21" ht="14.25" customHeight="1">
      <c r="A11" s="725" t="s">
        <v>437</v>
      </c>
      <c r="B11" s="118">
        <v>8442.3770000000004</v>
      </c>
      <c r="C11" s="118">
        <v>7947.7969999999996</v>
      </c>
      <c r="D11" s="118">
        <v>8456.5229999999992</v>
      </c>
      <c r="E11" s="118">
        <v>8494.2260000000006</v>
      </c>
      <c r="F11" s="118">
        <v>8117.6040000000003</v>
      </c>
      <c r="G11" s="118">
        <v>8376.8340000000007</v>
      </c>
      <c r="H11" s="118">
        <v>7492.6729999999998</v>
      </c>
      <c r="I11" s="118">
        <v>8451.98</v>
      </c>
      <c r="J11" s="118">
        <v>7802.9549999999999</v>
      </c>
      <c r="K11" s="118">
        <v>7516.6450000000004</v>
      </c>
      <c r="L11" s="118">
        <v>7572.8289999999997</v>
      </c>
      <c r="M11" s="118">
        <v>7210.2539999999999</v>
      </c>
      <c r="N11" s="118">
        <v>6906.1750000000002</v>
      </c>
      <c r="O11" s="118">
        <v>7220.5010000000002</v>
      </c>
      <c r="P11" s="118">
        <v>7305.3879999999999</v>
      </c>
      <c r="Q11" s="118" t="s">
        <v>493</v>
      </c>
    </row>
    <row r="12" spans="1:21" ht="14.25" customHeight="1">
      <c r="A12" s="725" t="s">
        <v>438</v>
      </c>
      <c r="B12" s="118">
        <v>38463.856</v>
      </c>
      <c r="C12" s="118">
        <v>40757.858</v>
      </c>
      <c r="D12" s="118">
        <v>41115.733</v>
      </c>
      <c r="E12" s="118">
        <v>40528.004999999997</v>
      </c>
      <c r="F12" s="118">
        <v>44794.002999999997</v>
      </c>
      <c r="G12" s="118">
        <v>44184.11</v>
      </c>
      <c r="H12" s="118">
        <v>42340.146000000001</v>
      </c>
      <c r="I12" s="118">
        <v>44560.591</v>
      </c>
      <c r="J12" s="118">
        <v>47636.000999999997</v>
      </c>
      <c r="K12" s="118">
        <v>49950.182000000001</v>
      </c>
      <c r="L12" s="118">
        <v>49626.423999999999</v>
      </c>
      <c r="M12" s="118">
        <v>49500.928</v>
      </c>
      <c r="N12" s="118">
        <v>50624.364999999998</v>
      </c>
      <c r="O12" s="118">
        <v>50254.004999999997</v>
      </c>
      <c r="P12" s="118">
        <v>51856.317000000003</v>
      </c>
      <c r="Q12" s="118" t="s">
        <v>493</v>
      </c>
    </row>
    <row r="13" spans="1:21" ht="14.25" customHeight="1">
      <c r="A13" s="725" t="s">
        <v>439</v>
      </c>
      <c r="B13" s="118">
        <v>6889.7621280000003</v>
      </c>
      <c r="C13" s="118">
        <v>6349.626612</v>
      </c>
      <c r="D13" s="118">
        <v>6863.0471349999998</v>
      </c>
      <c r="E13" s="118">
        <v>7048.6447209999997</v>
      </c>
      <c r="F13" s="118">
        <v>7032.6808469999996</v>
      </c>
      <c r="G13" s="118">
        <v>6658.6558029999997</v>
      </c>
      <c r="H13" s="118">
        <v>6839.5658819999999</v>
      </c>
      <c r="I13" s="118">
        <v>7069.9903690000001</v>
      </c>
      <c r="J13" s="118">
        <v>6458.5862980000002</v>
      </c>
      <c r="K13" s="118">
        <v>6804.7486360000003</v>
      </c>
      <c r="L13" s="118">
        <v>7033.1828046000001</v>
      </c>
      <c r="M13" s="118">
        <v>6275.6948400000001</v>
      </c>
      <c r="N13" s="118">
        <v>6695.0944399999998</v>
      </c>
      <c r="O13" s="118">
        <v>6048.8053190000001</v>
      </c>
      <c r="P13" s="118">
        <v>8095.1225320000003</v>
      </c>
      <c r="Q13" s="118" t="s">
        <v>493</v>
      </c>
    </row>
    <row r="14" spans="1:21" ht="14.25" customHeight="1">
      <c r="A14" s="725" t="s">
        <v>440</v>
      </c>
      <c r="B14" s="118">
        <v>1961.9983560000001</v>
      </c>
      <c r="C14" s="118">
        <v>1862.3805400000001</v>
      </c>
      <c r="D14" s="118">
        <v>1901.7868960000001</v>
      </c>
      <c r="E14" s="118">
        <v>1820.7710589999999</v>
      </c>
      <c r="F14" s="118">
        <v>2071.6030420000002</v>
      </c>
      <c r="G14" s="118">
        <v>1968.1676030000001</v>
      </c>
      <c r="H14" s="118">
        <v>2478.1959409999999</v>
      </c>
      <c r="I14" s="118">
        <v>2637.5040719325998</v>
      </c>
      <c r="J14" s="118">
        <v>2631.9668769999998</v>
      </c>
      <c r="K14" s="118">
        <v>2242.7832440000002</v>
      </c>
      <c r="L14" s="118">
        <v>2181.72831</v>
      </c>
      <c r="M14" s="118">
        <v>3784.02817</v>
      </c>
      <c r="N14" s="118">
        <v>7790.79864</v>
      </c>
      <c r="O14" s="118">
        <v>9193.8050899999998</v>
      </c>
      <c r="P14" s="118">
        <v>10082.15827</v>
      </c>
      <c r="Q14" s="118">
        <v>10259.433999999999</v>
      </c>
    </row>
    <row r="15" spans="1:21" ht="14.5">
      <c r="A15" s="725" t="s">
        <v>492</v>
      </c>
      <c r="B15" s="118">
        <v>22442</v>
      </c>
      <c r="C15" s="118">
        <v>31256</v>
      </c>
      <c r="D15" s="118">
        <v>26597</v>
      </c>
      <c r="E15" s="118">
        <v>27812</v>
      </c>
      <c r="F15" s="118">
        <v>14977</v>
      </c>
      <c r="G15" s="118">
        <v>32130</v>
      </c>
      <c r="H15" s="118">
        <v>14953</v>
      </c>
      <c r="I15" s="118">
        <v>28116</v>
      </c>
      <c r="J15" s="118">
        <v>18004</v>
      </c>
      <c r="K15" s="118">
        <v>15270</v>
      </c>
      <c r="L15" s="118">
        <v>13903</v>
      </c>
      <c r="M15" s="118">
        <v>12277</v>
      </c>
      <c r="N15" s="118">
        <v>14954</v>
      </c>
      <c r="O15" s="118">
        <v>15919</v>
      </c>
      <c r="P15" s="118">
        <v>16008.236438</v>
      </c>
      <c r="Q15" s="118">
        <v>16278.544526412001</v>
      </c>
    </row>
    <row r="16" spans="1:21" ht="14.25" customHeight="1">
      <c r="A16" s="725" t="s">
        <v>442</v>
      </c>
      <c r="B16" s="118">
        <v>5779.0619893437997</v>
      </c>
      <c r="C16" s="118">
        <v>6582.9064040000003</v>
      </c>
      <c r="D16" s="118">
        <v>6501.3224280000004</v>
      </c>
      <c r="E16" s="118">
        <v>7122.0487110000004</v>
      </c>
      <c r="F16" s="118">
        <v>7458.318354</v>
      </c>
      <c r="G16" s="118">
        <v>8251.5799559999996</v>
      </c>
      <c r="H16" s="118">
        <v>7270.2024629999996</v>
      </c>
      <c r="I16" s="118">
        <v>8566.8507269999991</v>
      </c>
      <c r="J16" s="118">
        <v>9792.3068249999997</v>
      </c>
      <c r="K16" s="118">
        <v>10764.952568999999</v>
      </c>
      <c r="L16" s="118">
        <v>10771.333360000001</v>
      </c>
      <c r="M16" s="118">
        <v>11911.931676</v>
      </c>
      <c r="N16" s="118" t="s">
        <v>493</v>
      </c>
      <c r="O16" s="118" t="s">
        <v>493</v>
      </c>
      <c r="P16" s="118" t="s">
        <v>493</v>
      </c>
      <c r="Q16" s="118" t="s">
        <v>493</v>
      </c>
    </row>
    <row r="17" spans="1:21" ht="14.25" customHeight="1">
      <c r="A17" s="725" t="s">
        <v>443</v>
      </c>
      <c r="B17" s="118" t="s">
        <v>493</v>
      </c>
      <c r="C17" s="118">
        <v>62489.942810387001</v>
      </c>
      <c r="D17" s="118" t="s">
        <v>493</v>
      </c>
      <c r="E17" s="118">
        <v>65665.099740377002</v>
      </c>
      <c r="F17" s="118" t="s">
        <v>493</v>
      </c>
      <c r="G17" s="118">
        <v>67304.648740000004</v>
      </c>
      <c r="H17" s="118">
        <v>69090.739268999998</v>
      </c>
      <c r="I17" s="118">
        <v>71228.606398999997</v>
      </c>
      <c r="J17" s="118">
        <v>67402.915200000003</v>
      </c>
      <c r="K17" s="118">
        <v>66146.604168000005</v>
      </c>
      <c r="L17" s="118">
        <v>66947.095665172004</v>
      </c>
      <c r="M17" s="118">
        <v>69434.214479999995</v>
      </c>
      <c r="N17" s="118">
        <v>75685.302769999995</v>
      </c>
      <c r="O17" s="118">
        <v>76863.623999999996</v>
      </c>
      <c r="P17" s="118">
        <v>83498.305040000007</v>
      </c>
      <c r="Q17" s="118" t="s">
        <v>493</v>
      </c>
    </row>
    <row r="18" spans="1:21" ht="14.25" customHeight="1">
      <c r="A18" s="725" t="s">
        <v>444</v>
      </c>
      <c r="B18" s="118">
        <v>169611.11111110999</v>
      </c>
      <c r="C18" s="118">
        <v>169990.94444444001</v>
      </c>
      <c r="D18" s="118">
        <v>166333</v>
      </c>
      <c r="E18" s="118">
        <v>171085</v>
      </c>
      <c r="F18" s="118">
        <v>176952</v>
      </c>
      <c r="G18" s="118">
        <v>176046</v>
      </c>
      <c r="H18" s="118">
        <v>152789</v>
      </c>
      <c r="I18" s="118">
        <v>173697</v>
      </c>
      <c r="J18" s="118">
        <v>162333</v>
      </c>
      <c r="K18" s="118">
        <v>165157</v>
      </c>
      <c r="L18" s="118">
        <v>168242</v>
      </c>
      <c r="M18" s="118">
        <v>156681</v>
      </c>
      <c r="N18" s="118">
        <v>144696</v>
      </c>
      <c r="O18" s="118">
        <v>157906</v>
      </c>
      <c r="P18" s="118">
        <v>146574.79688000001</v>
      </c>
      <c r="Q18" s="118" t="s">
        <v>493</v>
      </c>
    </row>
    <row r="19" spans="1:21" ht="14.25" customHeight="1">
      <c r="A19" s="725" t="s">
        <v>445</v>
      </c>
      <c r="B19" s="118">
        <v>9816.3704300000009</v>
      </c>
      <c r="C19" s="118">
        <v>10459.744143718</v>
      </c>
      <c r="D19" s="118">
        <v>11666.210507971</v>
      </c>
      <c r="E19" s="118">
        <v>13862.860798872</v>
      </c>
      <c r="F19" s="118">
        <v>14631.067782525</v>
      </c>
      <c r="G19" s="118">
        <v>15547.121517</v>
      </c>
      <c r="H19" s="118">
        <v>15079.250875</v>
      </c>
      <c r="I19" s="118">
        <v>16129.095066</v>
      </c>
      <c r="J19" s="118">
        <v>15997.87227</v>
      </c>
      <c r="K19" s="118">
        <v>17228.45038169</v>
      </c>
      <c r="L19" s="118">
        <v>18887.33047103</v>
      </c>
      <c r="M19" s="118">
        <v>17411.816532872999</v>
      </c>
      <c r="N19" s="118">
        <v>19261.714842524001</v>
      </c>
      <c r="O19" s="118">
        <v>19178.495838104001</v>
      </c>
      <c r="P19" s="118">
        <v>20109.249797318</v>
      </c>
      <c r="Q19" s="118" t="s">
        <v>493</v>
      </c>
    </row>
    <row r="20" spans="1:21" ht="14.25" customHeight="1">
      <c r="A20" s="725" t="s">
        <v>446</v>
      </c>
      <c r="B20" s="118">
        <v>11166.111111111</v>
      </c>
      <c r="C20" s="118">
        <v>9561</v>
      </c>
      <c r="D20" s="118">
        <v>11231</v>
      </c>
      <c r="E20" s="118">
        <v>9730</v>
      </c>
      <c r="F20" s="118">
        <v>11957</v>
      </c>
      <c r="G20" s="118">
        <v>8600</v>
      </c>
      <c r="H20" s="118">
        <v>7015</v>
      </c>
      <c r="I20" s="118">
        <v>5965</v>
      </c>
      <c r="J20" s="118">
        <v>6783</v>
      </c>
      <c r="K20" s="118">
        <v>8591</v>
      </c>
      <c r="L20" s="118">
        <v>10035</v>
      </c>
      <c r="M20" s="118">
        <v>8580</v>
      </c>
      <c r="N20" s="118">
        <v>9743</v>
      </c>
      <c r="O20" s="118" t="s">
        <v>493</v>
      </c>
      <c r="P20" s="118" t="s">
        <v>493</v>
      </c>
      <c r="Q20" s="118" t="s">
        <v>493</v>
      </c>
    </row>
    <row r="21" spans="1:21" ht="14.25" customHeight="1">
      <c r="A21" s="725" t="s">
        <v>447</v>
      </c>
      <c r="B21" s="118">
        <v>35311</v>
      </c>
      <c r="C21" s="118">
        <v>35038</v>
      </c>
      <c r="D21" s="118">
        <v>33842</v>
      </c>
      <c r="E21" s="118">
        <v>35032</v>
      </c>
      <c r="F21" s="118">
        <v>35015</v>
      </c>
      <c r="G21" s="118">
        <v>33514</v>
      </c>
      <c r="H21" s="118">
        <v>34577</v>
      </c>
      <c r="I21" s="118">
        <v>35465</v>
      </c>
      <c r="J21" s="118">
        <v>35213</v>
      </c>
      <c r="K21" s="118">
        <v>37024</v>
      </c>
      <c r="L21" s="118">
        <v>40542</v>
      </c>
      <c r="M21" s="118">
        <v>40711</v>
      </c>
      <c r="N21" s="118">
        <v>40277</v>
      </c>
      <c r="O21" s="118">
        <v>39709</v>
      </c>
      <c r="P21" s="118">
        <v>41346.690999999999</v>
      </c>
      <c r="Q21" s="118" t="s">
        <v>493</v>
      </c>
    </row>
    <row r="22" spans="1:21" ht="14.25" customHeight="1">
      <c r="A22" s="725" t="s">
        <v>448</v>
      </c>
      <c r="B22" s="118">
        <v>16093</v>
      </c>
      <c r="C22" s="118">
        <v>15427</v>
      </c>
      <c r="D22" s="118">
        <v>16705</v>
      </c>
      <c r="E22" s="118">
        <v>17539</v>
      </c>
      <c r="F22" s="118">
        <v>19332</v>
      </c>
      <c r="G22" s="118">
        <v>20838</v>
      </c>
      <c r="H22" s="118">
        <v>20183</v>
      </c>
      <c r="I22" s="118">
        <v>19952</v>
      </c>
      <c r="J22" s="118">
        <v>21894</v>
      </c>
      <c r="K22" s="118">
        <v>22622</v>
      </c>
      <c r="L22" s="118">
        <v>21759</v>
      </c>
      <c r="M22" s="118">
        <v>21565</v>
      </c>
      <c r="N22" s="118">
        <v>22810</v>
      </c>
      <c r="O22" s="118">
        <v>22925</v>
      </c>
      <c r="P22" s="118">
        <v>25442</v>
      </c>
      <c r="Q22" s="118" t="s">
        <v>493</v>
      </c>
    </row>
    <row r="23" spans="1:21" ht="14.25" customHeight="1">
      <c r="A23" s="725" t="s">
        <v>495</v>
      </c>
      <c r="B23" s="118">
        <v>32998.437681000003</v>
      </c>
      <c r="C23" s="118">
        <v>34391.598920999997</v>
      </c>
      <c r="D23" s="118">
        <v>35712.467406999996</v>
      </c>
      <c r="E23" s="118">
        <v>36521.164584999999</v>
      </c>
      <c r="F23" s="118">
        <v>29269.993777</v>
      </c>
      <c r="G23" s="118">
        <v>22499.065865</v>
      </c>
      <c r="H23" s="118">
        <v>22934.358132000001</v>
      </c>
      <c r="I23" s="118">
        <v>22905.486976</v>
      </c>
      <c r="J23" s="118">
        <v>21788.612883999998</v>
      </c>
      <c r="K23" s="118">
        <v>25206.186973</v>
      </c>
      <c r="L23" s="118">
        <v>26243.011015</v>
      </c>
      <c r="M23" s="118">
        <v>27521.503292000001</v>
      </c>
      <c r="N23" s="118">
        <v>32556.705823</v>
      </c>
      <c r="O23" s="118">
        <v>33909.390126999999</v>
      </c>
      <c r="P23" s="118">
        <v>31789.374592</v>
      </c>
      <c r="Q23" s="118">
        <v>36329.911722999997</v>
      </c>
    </row>
    <row r="24" spans="1:21" ht="14.25" customHeight="1">
      <c r="A24" s="725" t="s">
        <v>450</v>
      </c>
      <c r="B24" s="118">
        <v>4630.8277609999996</v>
      </c>
      <c r="C24" s="118">
        <v>5724.3648139999996</v>
      </c>
      <c r="D24" s="118">
        <v>6163.957007</v>
      </c>
      <c r="E24" s="118">
        <v>6280.6951019999997</v>
      </c>
      <c r="F24" s="118">
        <v>7092.5699649999997</v>
      </c>
      <c r="G24" s="118">
        <v>7165.1182719999997</v>
      </c>
      <c r="H24" s="118">
        <v>6733.0812459999997</v>
      </c>
      <c r="I24" s="118">
        <v>7134.1013700000003</v>
      </c>
      <c r="J24" s="118">
        <v>7547.7817580000001</v>
      </c>
      <c r="K24" s="118">
        <v>7520.137565</v>
      </c>
      <c r="L24" s="118">
        <v>7940.8251849999997</v>
      </c>
      <c r="M24" s="118">
        <v>8265</v>
      </c>
      <c r="N24" s="118">
        <v>8948.9429999999993</v>
      </c>
      <c r="O24" s="118">
        <v>9095.0779999999995</v>
      </c>
      <c r="P24" s="118">
        <v>10127.044523</v>
      </c>
      <c r="Q24" s="118" t="s">
        <v>493</v>
      </c>
    </row>
    <row r="25" spans="1:21" ht="12.75" customHeight="1">
      <c r="A25" s="208"/>
      <c r="B25" s="228"/>
      <c r="C25" s="228"/>
      <c r="D25" s="228"/>
      <c r="E25" s="229"/>
      <c r="F25" s="230"/>
      <c r="G25" s="230"/>
      <c r="H25" s="230"/>
      <c r="I25" s="228"/>
      <c r="J25" s="231"/>
      <c r="K25" s="231"/>
      <c r="L25" s="231"/>
      <c r="M25" s="231"/>
      <c r="N25" s="231"/>
      <c r="O25" s="231"/>
      <c r="P25" s="231"/>
      <c r="Q25" s="231"/>
    </row>
    <row r="26" spans="1:21" ht="26.25" customHeight="1">
      <c r="B26" s="1326" t="s">
        <v>615</v>
      </c>
      <c r="C26" s="1326"/>
      <c r="D26" s="1326"/>
      <c r="E26" s="1326"/>
      <c r="F26" s="1326"/>
      <c r="G26" s="1326" t="s">
        <v>616</v>
      </c>
      <c r="H26" s="1326"/>
      <c r="I26" s="1326"/>
      <c r="J26" s="1326"/>
      <c r="K26" s="1326"/>
      <c r="L26" s="1326" t="s">
        <v>616</v>
      </c>
      <c r="M26" s="1326"/>
      <c r="N26" s="1326"/>
      <c r="O26" s="1326"/>
      <c r="P26" s="1326"/>
      <c r="Q26" s="1326" t="s">
        <v>616</v>
      </c>
      <c r="R26" s="1326"/>
      <c r="S26" s="1326"/>
      <c r="T26" s="1326"/>
      <c r="U26" s="1326"/>
    </row>
    <row r="27" spans="1:21" ht="12.75" customHeight="1">
      <c r="A27" s="210"/>
      <c r="B27" s="232"/>
      <c r="C27" s="232"/>
      <c r="D27" s="232"/>
      <c r="E27" s="232"/>
      <c r="F27" s="232"/>
      <c r="G27" s="232"/>
      <c r="H27" s="232"/>
      <c r="I27" s="232"/>
      <c r="J27" s="231"/>
      <c r="K27" s="231"/>
      <c r="L27" s="231"/>
      <c r="M27" s="231"/>
      <c r="N27" s="231"/>
      <c r="O27" s="231"/>
      <c r="P27" s="231"/>
      <c r="Q27" s="231"/>
    </row>
    <row r="28" spans="1:21" ht="14.25" customHeight="1">
      <c r="A28" s="725" t="s">
        <v>435</v>
      </c>
      <c r="B28" s="118">
        <v>6188.1170000000002</v>
      </c>
      <c r="C28" s="118">
        <v>6406.5150000000003</v>
      </c>
      <c r="D28" s="118">
        <v>6632.16</v>
      </c>
      <c r="E28" s="118">
        <v>6688.509</v>
      </c>
      <c r="F28" s="118">
        <v>5929.5820000000003</v>
      </c>
      <c r="G28" s="118">
        <v>5882.7809999999999</v>
      </c>
      <c r="H28" s="118">
        <v>5223.2659999999996</v>
      </c>
      <c r="I28" s="118">
        <v>6100.0339999999997</v>
      </c>
      <c r="J28" s="118">
        <v>5471.5630000000001</v>
      </c>
      <c r="K28" s="118">
        <v>5724.4571900000001</v>
      </c>
      <c r="L28" s="118">
        <v>6392.7148900000002</v>
      </c>
      <c r="M28" s="118">
        <v>6807.3031499999997</v>
      </c>
      <c r="N28" s="118">
        <v>6180.7919700000002</v>
      </c>
      <c r="O28" s="118">
        <v>7067.4532300000001</v>
      </c>
      <c r="P28" s="118">
        <v>6963.1075000000001</v>
      </c>
      <c r="Q28" s="118">
        <v>6142.1980000000003</v>
      </c>
    </row>
    <row r="29" spans="1:21" ht="14.25" customHeight="1">
      <c r="A29" s="725" t="s">
        <v>436</v>
      </c>
      <c r="B29" s="118">
        <v>7207.2913699999999</v>
      </c>
      <c r="C29" s="118">
        <v>7574.6346199999998</v>
      </c>
      <c r="D29" s="118">
        <v>8952.4943299999995</v>
      </c>
      <c r="E29" s="118">
        <v>9151.2022300000008</v>
      </c>
      <c r="F29" s="118">
        <v>9086.6231299999999</v>
      </c>
      <c r="G29" s="118">
        <v>9206.2313699999995</v>
      </c>
      <c r="H29" s="118">
        <v>9091.0606100000005</v>
      </c>
      <c r="I29" s="118">
        <v>10070.743</v>
      </c>
      <c r="J29" s="118">
        <v>9349.6070999999993</v>
      </c>
      <c r="K29" s="118">
        <v>9732.11499</v>
      </c>
      <c r="L29" s="118">
        <v>9446.92562</v>
      </c>
      <c r="M29" s="118">
        <v>8790.79054</v>
      </c>
      <c r="N29" s="118">
        <v>9705.4244299999991</v>
      </c>
      <c r="O29" s="118">
        <v>10712.270780000001</v>
      </c>
      <c r="P29" s="118">
        <v>11530.996440000001</v>
      </c>
      <c r="Q29" s="118">
        <v>10735.556</v>
      </c>
    </row>
    <row r="30" spans="1:21" ht="14.25" customHeight="1">
      <c r="A30" s="725" t="s">
        <v>437</v>
      </c>
      <c r="B30" s="118">
        <v>4919.8109999999997</v>
      </c>
      <c r="C30" s="118">
        <v>4793.1710000000003</v>
      </c>
      <c r="D30" s="118">
        <v>4855.9939999999997</v>
      </c>
      <c r="E30" s="118">
        <v>5053.43</v>
      </c>
      <c r="F30" s="118">
        <v>4857.6409999999996</v>
      </c>
      <c r="G30" s="118">
        <v>4990.2110000000002</v>
      </c>
      <c r="H30" s="118">
        <v>5092.027</v>
      </c>
      <c r="I30" s="118">
        <v>5797.3770000000004</v>
      </c>
      <c r="J30" s="118">
        <v>5228.4780000000001</v>
      </c>
      <c r="K30" s="118">
        <v>5066.6769999999997</v>
      </c>
      <c r="L30" s="118">
        <v>5000.558</v>
      </c>
      <c r="M30" s="118">
        <v>4462.6409999999996</v>
      </c>
      <c r="N30" s="118">
        <v>4475.58</v>
      </c>
      <c r="O30" s="118">
        <v>4850.79</v>
      </c>
      <c r="P30" s="118">
        <v>4942.8419999999996</v>
      </c>
      <c r="Q30" s="118" t="s">
        <v>493</v>
      </c>
    </row>
    <row r="31" spans="1:21" ht="14.25" customHeight="1">
      <c r="A31" s="725" t="s">
        <v>438</v>
      </c>
      <c r="B31" s="118">
        <v>3628.1120000000001</v>
      </c>
      <c r="C31" s="118">
        <v>3547.444</v>
      </c>
      <c r="D31" s="118">
        <v>3985.3890000000001</v>
      </c>
      <c r="E31" s="118">
        <v>3996.0059999999999</v>
      </c>
      <c r="F31" s="118">
        <v>3684.0219999999999</v>
      </c>
      <c r="G31" s="118">
        <v>3935.6309999999999</v>
      </c>
      <c r="H31" s="118">
        <v>3928.1640000000002</v>
      </c>
      <c r="I31" s="118">
        <v>4347.8469999999998</v>
      </c>
      <c r="J31" s="118">
        <v>4159.268</v>
      </c>
      <c r="K31" s="118">
        <v>4370.0969999999998</v>
      </c>
      <c r="L31" s="118">
        <v>4151.4257900000002</v>
      </c>
      <c r="M31" s="118">
        <v>4394.7280000000001</v>
      </c>
      <c r="N31" s="118">
        <v>4358.7389999999996</v>
      </c>
      <c r="O31" s="118">
        <v>4473.3842500000001</v>
      </c>
      <c r="P31" s="118">
        <v>4676.7030000000004</v>
      </c>
      <c r="Q31" s="118" t="s">
        <v>493</v>
      </c>
    </row>
    <row r="32" spans="1:21" ht="14.25" customHeight="1">
      <c r="A32" s="725" t="s">
        <v>439</v>
      </c>
      <c r="B32" s="118">
        <v>3928.7677199999998</v>
      </c>
      <c r="C32" s="118">
        <v>3837.6640000000002</v>
      </c>
      <c r="D32" s="118">
        <v>1105.5630000000001</v>
      </c>
      <c r="E32" s="118">
        <v>453.51749999999998</v>
      </c>
      <c r="F32" s="118">
        <v>269.91300000000001</v>
      </c>
      <c r="G32" s="118">
        <v>243.00800000000001</v>
      </c>
      <c r="H32" s="118">
        <v>584.22400000000005</v>
      </c>
      <c r="I32" s="118">
        <v>495.07819999999998</v>
      </c>
      <c r="J32" s="118">
        <v>420.83730000000003</v>
      </c>
      <c r="K32" s="118">
        <v>559.71100000000001</v>
      </c>
      <c r="L32" s="118">
        <v>627.82428368697003</v>
      </c>
      <c r="M32" s="118">
        <v>434.49455364291998</v>
      </c>
      <c r="N32" s="118">
        <v>448.45108225481999</v>
      </c>
      <c r="O32" s="118">
        <v>497.64159999999998</v>
      </c>
      <c r="P32" s="118">
        <v>621.60615299999995</v>
      </c>
      <c r="Q32" s="118" t="s">
        <v>493</v>
      </c>
    </row>
    <row r="33" spans="1:21" ht="14.25" customHeight="1">
      <c r="A33" s="725" t="s">
        <v>440</v>
      </c>
      <c r="B33" s="118">
        <v>1309.79817</v>
      </c>
      <c r="C33" s="118">
        <v>1198.8915</v>
      </c>
      <c r="D33" s="118">
        <v>1096.67057</v>
      </c>
      <c r="E33" s="118">
        <v>1053.0748000000001</v>
      </c>
      <c r="F33" s="118">
        <v>1031.9517000000001</v>
      </c>
      <c r="G33" s="118">
        <v>937.98</v>
      </c>
      <c r="H33" s="118">
        <v>1151.271</v>
      </c>
      <c r="I33" s="118">
        <v>1534.4004</v>
      </c>
      <c r="J33" s="118">
        <v>1343.1148000000001</v>
      </c>
      <c r="K33" s="118">
        <v>1305.01837</v>
      </c>
      <c r="L33" s="118">
        <v>1423.44768</v>
      </c>
      <c r="M33" s="118">
        <v>1311.85247</v>
      </c>
      <c r="N33" s="118">
        <v>1426.02775</v>
      </c>
      <c r="O33" s="118">
        <v>1449.0288599999999</v>
      </c>
      <c r="P33" s="118">
        <v>1558.2925</v>
      </c>
      <c r="Q33" s="118">
        <v>1830.318</v>
      </c>
    </row>
    <row r="34" spans="1:21" ht="14.25" customHeight="1">
      <c r="A34" s="725" t="s">
        <v>492</v>
      </c>
      <c r="B34" s="118">
        <v>3801</v>
      </c>
      <c r="C34" s="118">
        <v>4055</v>
      </c>
      <c r="D34" s="118">
        <v>3879</v>
      </c>
      <c r="E34" s="118">
        <v>4134</v>
      </c>
      <c r="F34" s="118">
        <v>4008</v>
      </c>
      <c r="G34" s="118">
        <v>4190</v>
      </c>
      <c r="H34" s="118">
        <v>3536</v>
      </c>
      <c r="I34" s="118">
        <v>4464</v>
      </c>
      <c r="J34" s="118">
        <v>4609</v>
      </c>
      <c r="K34" s="118">
        <v>6117</v>
      </c>
      <c r="L34" s="118">
        <v>5775</v>
      </c>
      <c r="M34" s="118">
        <v>5812</v>
      </c>
      <c r="N34" s="118">
        <v>5282</v>
      </c>
      <c r="O34" s="118">
        <v>5415</v>
      </c>
      <c r="P34" s="118">
        <v>5457.8861100000004</v>
      </c>
      <c r="Q34" s="118">
        <v>5465.6289999999999</v>
      </c>
    </row>
    <row r="35" spans="1:21" ht="14.25" customHeight="1">
      <c r="A35" s="725" t="s">
        <v>442</v>
      </c>
      <c r="B35" s="118">
        <v>1503.3712800000001</v>
      </c>
      <c r="C35" s="118">
        <v>1512.9478099999999</v>
      </c>
      <c r="D35" s="118">
        <v>1483.00368</v>
      </c>
      <c r="E35" s="118">
        <v>1436.3083899999999</v>
      </c>
      <c r="F35" s="118">
        <v>1347.683</v>
      </c>
      <c r="G35" s="118">
        <v>1442.2867699999999</v>
      </c>
      <c r="H35" s="118">
        <v>1323.38176</v>
      </c>
      <c r="I35" s="118">
        <v>1722.2031400000001</v>
      </c>
      <c r="J35" s="118">
        <v>1757.0293099999999</v>
      </c>
      <c r="K35" s="118">
        <v>1696.7956999999999</v>
      </c>
      <c r="L35" s="118">
        <v>1602.19056</v>
      </c>
      <c r="M35" s="118">
        <v>1411.970566</v>
      </c>
      <c r="N35" s="118" t="s">
        <v>493</v>
      </c>
      <c r="O35" s="118" t="s">
        <v>493</v>
      </c>
      <c r="P35" s="118" t="s">
        <v>493</v>
      </c>
      <c r="Q35" s="118" t="s">
        <v>493</v>
      </c>
    </row>
    <row r="36" spans="1:21" ht="14.25" customHeight="1">
      <c r="A36" s="725" t="s">
        <v>443</v>
      </c>
      <c r="B36" s="118">
        <v>5380.0309699999998</v>
      </c>
      <c r="C36" s="118">
        <v>5474</v>
      </c>
      <c r="D36" s="118">
        <v>5639</v>
      </c>
      <c r="E36" s="118">
        <v>5427</v>
      </c>
      <c r="F36" s="118">
        <v>5287</v>
      </c>
      <c r="G36" s="118">
        <v>5633.8657199999998</v>
      </c>
      <c r="H36" s="118">
        <v>5713.5587999999998</v>
      </c>
      <c r="I36" s="118">
        <v>7191.8129200000003</v>
      </c>
      <c r="J36" s="118">
        <v>8067</v>
      </c>
      <c r="K36" s="118">
        <v>5917.9943899999998</v>
      </c>
      <c r="L36" s="118">
        <v>6397.13303</v>
      </c>
      <c r="M36" s="118">
        <v>5859.6115099999997</v>
      </c>
      <c r="N36" s="118">
        <v>6109.2561500000002</v>
      </c>
      <c r="O36" s="118">
        <v>6972.7650800000001</v>
      </c>
      <c r="P36" s="118">
        <v>7220.2343700000001</v>
      </c>
      <c r="Q36" s="118" t="s">
        <v>493</v>
      </c>
    </row>
    <row r="37" spans="1:21" ht="14.25" customHeight="1">
      <c r="A37" s="725" t="s">
        <v>444</v>
      </c>
      <c r="B37" s="118">
        <v>16079</v>
      </c>
      <c r="C37" s="118">
        <v>16739</v>
      </c>
      <c r="D37" s="118">
        <v>18243</v>
      </c>
      <c r="E37" s="118">
        <v>18562</v>
      </c>
      <c r="F37" s="118">
        <v>18187</v>
      </c>
      <c r="G37" s="118">
        <v>17819</v>
      </c>
      <c r="H37" s="118">
        <v>16960</v>
      </c>
      <c r="I37" s="118">
        <v>15483</v>
      </c>
      <c r="J37" s="118">
        <v>14020</v>
      </c>
      <c r="K37" s="118">
        <v>15052</v>
      </c>
      <c r="L37" s="118">
        <v>13594</v>
      </c>
      <c r="M37" s="118">
        <v>12267</v>
      </c>
      <c r="N37" s="118">
        <v>14868.88257</v>
      </c>
      <c r="O37" s="118">
        <v>17001.511689999999</v>
      </c>
      <c r="P37" s="118">
        <v>21144.534469999999</v>
      </c>
      <c r="Q37" s="118" t="s">
        <v>493</v>
      </c>
    </row>
    <row r="38" spans="1:21" ht="14.25" customHeight="1">
      <c r="A38" s="725" t="s">
        <v>445</v>
      </c>
      <c r="B38" s="118">
        <v>4717.2667700000002</v>
      </c>
      <c r="C38" s="118">
        <v>4923.0167499999998</v>
      </c>
      <c r="D38" s="118">
        <v>6017.2867900000001</v>
      </c>
      <c r="E38" s="118">
        <v>7644.9683199999999</v>
      </c>
      <c r="F38" s="118">
        <v>7954.0984900000003</v>
      </c>
      <c r="G38" s="118">
        <v>9078.2866599999998</v>
      </c>
      <c r="H38" s="118">
        <v>8605.9753299999993</v>
      </c>
      <c r="I38" s="118">
        <v>9052.8392999999996</v>
      </c>
      <c r="J38" s="118">
        <v>8680.9305199999999</v>
      </c>
      <c r="K38" s="118">
        <v>8005.9115899999997</v>
      </c>
      <c r="L38" s="118">
        <v>8406.7379099999998</v>
      </c>
      <c r="M38" s="118">
        <v>8191.9380099999998</v>
      </c>
      <c r="N38" s="118">
        <v>8155.0056299999997</v>
      </c>
      <c r="O38" s="118">
        <v>8747.8897500000003</v>
      </c>
      <c r="P38" s="118">
        <v>8771.0978200000009</v>
      </c>
      <c r="Q38" s="118" t="s">
        <v>493</v>
      </c>
    </row>
    <row r="39" spans="1:21" ht="14.25" customHeight="1">
      <c r="A39" s="725" t="s">
        <v>446</v>
      </c>
      <c r="B39" s="118">
        <v>477.5</v>
      </c>
      <c r="C39" s="118">
        <v>484</v>
      </c>
      <c r="D39" s="118">
        <v>524</v>
      </c>
      <c r="E39" s="118">
        <v>670</v>
      </c>
      <c r="F39" s="118">
        <v>733</v>
      </c>
      <c r="G39" s="118">
        <v>849</v>
      </c>
      <c r="H39" s="118">
        <v>767</v>
      </c>
      <c r="I39" s="118">
        <v>1210</v>
      </c>
      <c r="J39" s="118">
        <v>1537</v>
      </c>
      <c r="K39" s="118">
        <v>1073</v>
      </c>
      <c r="L39" s="118">
        <v>1146</v>
      </c>
      <c r="M39" s="118">
        <v>1305</v>
      </c>
      <c r="N39" s="118">
        <v>1306</v>
      </c>
      <c r="O39" s="118" t="s">
        <v>493</v>
      </c>
      <c r="P39" s="118" t="s">
        <v>493</v>
      </c>
      <c r="Q39" s="118" t="s">
        <v>493</v>
      </c>
    </row>
    <row r="40" spans="1:21" ht="14.25" customHeight="1">
      <c r="A40" s="725" t="s">
        <v>447</v>
      </c>
      <c r="B40" s="118">
        <v>4276</v>
      </c>
      <c r="C40" s="118">
        <v>4508</v>
      </c>
      <c r="D40" s="118">
        <v>4639</v>
      </c>
      <c r="E40" s="118">
        <v>4336</v>
      </c>
      <c r="F40" s="118">
        <v>4098</v>
      </c>
      <c r="G40" s="118">
        <v>4110</v>
      </c>
      <c r="H40" s="118">
        <v>4068</v>
      </c>
      <c r="I40" s="118">
        <v>4559</v>
      </c>
      <c r="J40" s="118">
        <v>4289</v>
      </c>
      <c r="K40" s="118">
        <v>4205</v>
      </c>
      <c r="L40" s="118">
        <v>4906</v>
      </c>
      <c r="M40" s="118">
        <v>4595</v>
      </c>
      <c r="N40" s="118">
        <v>4998</v>
      </c>
      <c r="O40" s="118">
        <v>5458</v>
      </c>
      <c r="P40" s="118">
        <v>5463.8760000000002</v>
      </c>
      <c r="Q40" s="118" t="s">
        <v>493</v>
      </c>
    </row>
    <row r="41" spans="1:21" ht="14.25" customHeight="1">
      <c r="A41" s="725" t="s">
        <v>448</v>
      </c>
      <c r="B41" s="118">
        <v>5533</v>
      </c>
      <c r="C41" s="118">
        <v>5299</v>
      </c>
      <c r="D41" s="118">
        <v>5945</v>
      </c>
      <c r="E41" s="118">
        <v>6314</v>
      </c>
      <c r="F41" s="118">
        <v>6450</v>
      </c>
      <c r="G41" s="118">
        <v>6342</v>
      </c>
      <c r="H41" s="118">
        <v>6117</v>
      </c>
      <c r="I41" s="118">
        <v>6194</v>
      </c>
      <c r="J41" s="118">
        <v>5994</v>
      </c>
      <c r="K41" s="118">
        <v>5669</v>
      </c>
      <c r="L41" s="118">
        <v>5267</v>
      </c>
      <c r="M41" s="118">
        <v>5081</v>
      </c>
      <c r="N41" s="118">
        <v>4660</v>
      </c>
      <c r="O41" s="118">
        <v>5662</v>
      </c>
      <c r="P41" s="118">
        <v>5981</v>
      </c>
      <c r="Q41" s="118" t="s">
        <v>493</v>
      </c>
    </row>
    <row r="42" spans="1:21" ht="14.25" customHeight="1">
      <c r="A42" s="725" t="s">
        <v>495</v>
      </c>
      <c r="B42" s="118">
        <v>2296.3814000000002</v>
      </c>
      <c r="C42" s="118">
        <v>2306.7175699999998</v>
      </c>
      <c r="D42" s="118">
        <v>2226.8231000000001</v>
      </c>
      <c r="E42" s="118">
        <v>2272.4829199999999</v>
      </c>
      <c r="F42" s="118">
        <v>2127.7991000000002</v>
      </c>
      <c r="G42" s="118">
        <v>2213.8921</v>
      </c>
      <c r="H42" s="118">
        <v>2268.4738000000002</v>
      </c>
      <c r="I42" s="118">
        <v>2454.5127000000002</v>
      </c>
      <c r="J42" s="118">
        <v>2048.6941999999999</v>
      </c>
      <c r="K42" s="118">
        <v>2423.1753600000002</v>
      </c>
      <c r="L42" s="118">
        <v>2462.1479399999998</v>
      </c>
      <c r="M42" s="118">
        <v>2411.00389</v>
      </c>
      <c r="N42" s="118">
        <v>2586.59656</v>
      </c>
      <c r="O42" s="118">
        <v>2809.2805600000002</v>
      </c>
      <c r="P42" s="118">
        <v>2883.4542700000002</v>
      </c>
      <c r="Q42" s="118">
        <v>3550.6501969999999</v>
      </c>
    </row>
    <row r="43" spans="1:21" ht="14.25" customHeight="1">
      <c r="A43" s="725" t="s">
        <v>450</v>
      </c>
      <c r="B43" s="118">
        <v>2439.1778199999999</v>
      </c>
      <c r="C43" s="118">
        <v>2456.2306800000001</v>
      </c>
      <c r="D43" s="118">
        <v>2533.5278199999998</v>
      </c>
      <c r="E43" s="118">
        <v>2527.2856999999999</v>
      </c>
      <c r="F43" s="118">
        <v>2432.4682699999998</v>
      </c>
      <c r="G43" s="118">
        <v>2445.9929999999999</v>
      </c>
      <c r="H43" s="118">
        <v>2453.98902</v>
      </c>
      <c r="I43" s="118">
        <v>2526.5957899999999</v>
      </c>
      <c r="J43" s="118">
        <v>2575.3830600000001</v>
      </c>
      <c r="K43" s="118">
        <v>2468.4570399999998</v>
      </c>
      <c r="L43" s="118">
        <v>2120.3269700000001</v>
      </c>
      <c r="M43" s="118">
        <v>2103.4274999999998</v>
      </c>
      <c r="N43" s="118">
        <v>2342.6234199999999</v>
      </c>
      <c r="O43" s="118">
        <v>2511.9754899999998</v>
      </c>
      <c r="P43" s="118">
        <v>2531.9644800000001</v>
      </c>
      <c r="Q43" s="118" t="s">
        <v>493</v>
      </c>
    </row>
    <row r="44" spans="1:21" ht="12.75" customHeight="1">
      <c r="A44" s="208"/>
      <c r="B44" s="208"/>
      <c r="C44" s="208"/>
      <c r="D44" s="208"/>
      <c r="E44" s="222"/>
      <c r="F44" s="210"/>
      <c r="G44" s="210"/>
      <c r="H44" s="210"/>
      <c r="I44" s="208"/>
    </row>
    <row r="45" spans="1:21" ht="37.5" customHeight="1">
      <c r="B45" s="1324" t="s">
        <v>617</v>
      </c>
      <c r="C45" s="1324"/>
      <c r="D45" s="1324"/>
      <c r="E45" s="1324"/>
      <c r="F45" s="1324"/>
      <c r="G45" s="1324" t="s">
        <v>618</v>
      </c>
      <c r="H45" s="1324"/>
      <c r="I45" s="1324"/>
      <c r="J45" s="1324"/>
      <c r="K45" s="1324"/>
      <c r="L45" s="1324" t="s">
        <v>618</v>
      </c>
      <c r="M45" s="1324"/>
      <c r="N45" s="1324"/>
      <c r="O45" s="1324"/>
      <c r="P45" s="1324"/>
      <c r="Q45" s="1324" t="s">
        <v>618</v>
      </c>
      <c r="R45" s="1324"/>
      <c r="S45" s="1324"/>
      <c r="T45" s="1324"/>
      <c r="U45" s="1324"/>
    </row>
    <row r="46" spans="1:21" ht="12.75" customHeight="1">
      <c r="A46" s="210"/>
      <c r="B46" s="266"/>
      <c r="C46" s="266"/>
      <c r="D46" s="266"/>
      <c r="E46" s="266"/>
      <c r="F46" s="266"/>
      <c r="G46" s="266"/>
      <c r="H46" s="266"/>
      <c r="I46" s="266"/>
    </row>
    <row r="47" spans="1:21" ht="14.25" customHeight="1">
      <c r="A47" s="725" t="s">
        <v>435</v>
      </c>
      <c r="B47" s="267">
        <v>9.3947242970790068</v>
      </c>
      <c r="C47" s="267">
        <v>9.7556190041114661</v>
      </c>
      <c r="D47" s="267">
        <v>9.838686228841846</v>
      </c>
      <c r="E47" s="267">
        <v>9.7133403040996829</v>
      </c>
      <c r="F47" s="267">
        <v>8.7138225958147206</v>
      </c>
      <c r="G47" s="267">
        <v>9.3090815583757944</v>
      </c>
      <c r="H47" s="267">
        <v>8.4631161087527129</v>
      </c>
      <c r="I47" s="267">
        <v>9.8194423875599615</v>
      </c>
      <c r="J47" s="267">
        <v>9.7222107713356678</v>
      </c>
      <c r="K47" s="267">
        <v>10.456924892504492</v>
      </c>
      <c r="L47" s="267">
        <v>11.019957259299542</v>
      </c>
      <c r="M47" s="267">
        <v>11.8973347223797</v>
      </c>
      <c r="N47" s="267">
        <v>10.375840148376387</v>
      </c>
      <c r="O47" s="267">
        <v>11.963198318056881</v>
      </c>
      <c r="P47" s="267">
        <v>12.208083364197154</v>
      </c>
      <c r="Q47" s="267">
        <v>10.462270993528273</v>
      </c>
    </row>
    <row r="48" spans="1:21" ht="14.25" customHeight="1">
      <c r="A48" s="725" t="s">
        <v>436</v>
      </c>
      <c r="B48" s="267">
        <v>9.4588868279755136</v>
      </c>
      <c r="C48" s="267">
        <v>10.016013456849684</v>
      </c>
      <c r="D48" s="267">
        <v>11.074194538758196</v>
      </c>
      <c r="E48" s="267">
        <v>11.315001503148288</v>
      </c>
      <c r="F48" s="267">
        <v>10.706759626045889</v>
      </c>
      <c r="G48" s="267">
        <v>10.876070670220972</v>
      </c>
      <c r="H48" s="267">
        <v>10.556852014335812</v>
      </c>
      <c r="I48" s="267">
        <v>11.435982142547859</v>
      </c>
      <c r="J48" s="267">
        <v>10.961547680887323</v>
      </c>
      <c r="K48" s="267">
        <v>10.837168660118385</v>
      </c>
      <c r="L48" s="267">
        <v>10.843907929702153</v>
      </c>
      <c r="M48" s="267">
        <v>10.387569824803974</v>
      </c>
      <c r="N48" s="267">
        <v>11.719328675519078</v>
      </c>
      <c r="O48" s="267">
        <v>13.656373444675394</v>
      </c>
      <c r="P48" s="267">
        <v>14.098832794257232</v>
      </c>
      <c r="Q48" s="267">
        <v>15.07654569488467</v>
      </c>
    </row>
    <row r="49" spans="1:17" ht="14.25" customHeight="1">
      <c r="A49" s="725" t="s">
        <v>437</v>
      </c>
      <c r="B49" s="267">
        <v>58.27518718957942</v>
      </c>
      <c r="C49" s="267">
        <v>60.308170930888153</v>
      </c>
      <c r="D49" s="267">
        <v>57.423056733837299</v>
      </c>
      <c r="E49" s="267">
        <v>59.49253057312108</v>
      </c>
      <c r="F49" s="267">
        <v>59.840822489000445</v>
      </c>
      <c r="G49" s="267">
        <v>59.571563671907548</v>
      </c>
      <c r="H49" s="267">
        <v>67.960085806493893</v>
      </c>
      <c r="I49" s="267">
        <v>68.591939403548054</v>
      </c>
      <c r="J49" s="267">
        <v>67.006384119862275</v>
      </c>
      <c r="K49" s="267">
        <v>67.406096735977272</v>
      </c>
      <c r="L49" s="267">
        <v>66.03289206715219</v>
      </c>
      <c r="M49" s="267">
        <v>61.892979082290303</v>
      </c>
      <c r="N49" s="267">
        <v>64.805482050483803</v>
      </c>
      <c r="O49" s="267">
        <v>67.180795349242388</v>
      </c>
      <c r="P49" s="267">
        <v>67.660225575972134</v>
      </c>
      <c r="Q49" s="118" t="s">
        <v>493</v>
      </c>
    </row>
    <row r="50" spans="1:17" ht="14.25" customHeight="1">
      <c r="A50" s="725" t="s">
        <v>438</v>
      </c>
      <c r="B50" s="267">
        <v>9.4325228339041214</v>
      </c>
      <c r="C50" s="267">
        <v>8.7037056756024818</v>
      </c>
      <c r="D50" s="267">
        <v>9.6930997192729116</v>
      </c>
      <c r="E50" s="267">
        <v>9.8598635684139886</v>
      </c>
      <c r="F50" s="267">
        <v>8.2243643194826781</v>
      </c>
      <c r="G50" s="267">
        <v>8.9073447445246714</v>
      </c>
      <c r="H50" s="267">
        <v>9.2776345173679857</v>
      </c>
      <c r="I50" s="267">
        <v>9.7571573949726105</v>
      </c>
      <c r="J50" s="267">
        <v>8.7313542545269502</v>
      </c>
      <c r="K50" s="267">
        <v>8.7489110650287518</v>
      </c>
      <c r="L50" s="267">
        <v>8.3653534858767991</v>
      </c>
      <c r="M50" s="267">
        <v>8.8780719424088375</v>
      </c>
      <c r="N50" s="267">
        <v>8.6099628113853868</v>
      </c>
      <c r="O50" s="267">
        <v>8.9015477472889977</v>
      </c>
      <c r="P50" s="267">
        <v>9.0185791636532926</v>
      </c>
      <c r="Q50" s="118" t="s">
        <v>493</v>
      </c>
    </row>
    <row r="51" spans="1:17" ht="14.25" customHeight="1">
      <c r="A51" s="725" t="s">
        <v>439</v>
      </c>
      <c r="B51" s="267">
        <v>57.023270862044484</v>
      </c>
      <c r="C51" s="267">
        <v>60.439207444848734</v>
      </c>
      <c r="D51" s="267">
        <v>16.108923314279412</v>
      </c>
      <c r="E51" s="267">
        <v>6.4341092217180007</v>
      </c>
      <c r="F51" s="267">
        <v>3.8379816441569292</v>
      </c>
      <c r="G51" s="267">
        <v>3.6495053534756194</v>
      </c>
      <c r="H51" s="267">
        <v>8.5418286785939035</v>
      </c>
      <c r="I51" s="267">
        <v>7.0025300482838606</v>
      </c>
      <c r="J51" s="267">
        <v>6.515935230753497</v>
      </c>
      <c r="K51" s="267">
        <v>8.2253001534677104</v>
      </c>
      <c r="L51" s="267">
        <v>8.9266026652449053</v>
      </c>
      <c r="M51" s="267">
        <v>6.9234493505570134</v>
      </c>
      <c r="N51" s="267">
        <v>6.698203980149084</v>
      </c>
      <c r="O51" s="267">
        <v>8.2271055812765184</v>
      </c>
      <c r="P51" s="267">
        <v>7.6787738609612433</v>
      </c>
      <c r="Q51" s="118" t="s">
        <v>493</v>
      </c>
    </row>
    <row r="52" spans="1:17" ht="14.25" customHeight="1">
      <c r="A52" s="725" t="s">
        <v>440</v>
      </c>
      <c r="B52" s="267">
        <v>66.758372451969578</v>
      </c>
      <c r="C52" s="267">
        <v>64.374142354386919</v>
      </c>
      <c r="D52" s="267">
        <v>57.665271135615185</v>
      </c>
      <c r="E52" s="267">
        <v>57.836749699787497</v>
      </c>
      <c r="F52" s="267">
        <v>49.814162225004111</v>
      </c>
      <c r="G52" s="267">
        <v>47.657526654248052</v>
      </c>
      <c r="H52" s="267">
        <v>46.45601184930679</v>
      </c>
      <c r="I52" s="267">
        <v>58.176228667419132</v>
      </c>
      <c r="J52" s="267">
        <v>51.030839777547861</v>
      </c>
      <c r="K52" s="267">
        <v>58.187449611604102</v>
      </c>
      <c r="L52" s="267">
        <v>65.244039483541385</v>
      </c>
      <c r="M52" s="267">
        <v>34.668147568256607</v>
      </c>
      <c r="N52" s="267">
        <v>18.303999575581379</v>
      </c>
      <c r="O52" s="267">
        <v>15.760926469673505</v>
      </c>
      <c r="P52" s="267">
        <v>15.455941657222169</v>
      </c>
      <c r="Q52" s="267">
        <v>17.840340899897598</v>
      </c>
    </row>
    <row r="53" spans="1:17" ht="14.25" customHeight="1">
      <c r="A53" s="725" t="s">
        <v>492</v>
      </c>
      <c r="B53" s="267">
        <v>16.936993137866502</v>
      </c>
      <c r="C53" s="267">
        <v>12.973509086255438</v>
      </c>
      <c r="D53" s="267">
        <v>14.584351618603602</v>
      </c>
      <c r="E53" s="267">
        <v>14.864087444268661</v>
      </c>
      <c r="F53" s="267">
        <v>26.761033584830074</v>
      </c>
      <c r="G53" s="267">
        <v>13.040771864301275</v>
      </c>
      <c r="H53" s="267">
        <v>23.647428609643551</v>
      </c>
      <c r="I53" s="267">
        <v>15.877080665813061</v>
      </c>
      <c r="J53" s="267">
        <v>25.599866696289713</v>
      </c>
      <c r="K53" s="267">
        <v>40.058939096267189</v>
      </c>
      <c r="L53" s="267">
        <v>41.537797597640797</v>
      </c>
      <c r="M53" s="267">
        <v>47.340555510303822</v>
      </c>
      <c r="N53" s="267">
        <v>35.321653069412868</v>
      </c>
      <c r="O53" s="267">
        <v>34.015955776116591</v>
      </c>
      <c r="P53" s="267">
        <v>34.094237245548115</v>
      </c>
      <c r="Q53" s="267">
        <v>33.575661455064342</v>
      </c>
    </row>
    <row r="54" spans="1:17" ht="14.25" customHeight="1">
      <c r="A54" s="725" t="s">
        <v>442</v>
      </c>
      <c r="B54" s="267">
        <v>26.014105451232659</v>
      </c>
      <c r="C54" s="267">
        <v>22.982976168105335</v>
      </c>
      <c r="D54" s="267">
        <v>22.810800362907337</v>
      </c>
      <c r="E54" s="267">
        <v>20.167067767756521</v>
      </c>
      <c r="F54" s="267">
        <v>18.069529028312644</v>
      </c>
      <c r="G54" s="267">
        <v>17.47891649466797</v>
      </c>
      <c r="H54" s="267">
        <v>18.202818514821878</v>
      </c>
      <c r="I54" s="267">
        <v>20.103106671068304</v>
      </c>
      <c r="J54" s="267">
        <v>17.942956051114134</v>
      </c>
      <c r="K54" s="267">
        <v>15.762221794513881</v>
      </c>
      <c r="L54" s="267">
        <v>14.874579649997946</v>
      </c>
      <c r="M54" s="267">
        <v>11.853413908046663</v>
      </c>
      <c r="N54" s="118" t="s">
        <v>493</v>
      </c>
      <c r="O54" s="118" t="s">
        <v>493</v>
      </c>
      <c r="P54" s="118" t="s">
        <v>493</v>
      </c>
      <c r="Q54" s="118" t="s">
        <v>493</v>
      </c>
    </row>
    <row r="55" spans="1:17" ht="14.25" customHeight="1">
      <c r="A55" s="725" t="s">
        <v>443</v>
      </c>
      <c r="B55" s="118" t="s">
        <v>493</v>
      </c>
      <c r="C55" s="267">
        <v>8.75980958505553</v>
      </c>
      <c r="D55" s="118" t="s">
        <v>493</v>
      </c>
      <c r="E55" s="267">
        <v>8.2646642150198044</v>
      </c>
      <c r="F55" s="118" t="s">
        <v>493</v>
      </c>
      <c r="G55" s="267">
        <v>8.3706932960363574</v>
      </c>
      <c r="H55" s="267">
        <v>8.2696449053101819</v>
      </c>
      <c r="I55" s="267">
        <v>10.09680419649621</v>
      </c>
      <c r="J55" s="267">
        <v>11.968325073275169</v>
      </c>
      <c r="K55" s="267">
        <v>8.9467848946098592</v>
      </c>
      <c r="L55" s="267">
        <v>9.5555049348137597</v>
      </c>
      <c r="M55" s="267">
        <v>8.4390837483843306</v>
      </c>
      <c r="N55" s="267">
        <v>8.0719187562285555</v>
      </c>
      <c r="O55" s="267">
        <v>9.0716059393712705</v>
      </c>
      <c r="P55" s="267">
        <v>8.6471627975455725</v>
      </c>
      <c r="Q55" s="118" t="s">
        <v>493</v>
      </c>
    </row>
    <row r="56" spans="1:17" ht="14.25" customHeight="1">
      <c r="A56" s="725" t="s">
        <v>444</v>
      </c>
      <c r="B56" s="267">
        <v>9.4799213887979672</v>
      </c>
      <c r="C56" s="267">
        <v>9.8469951177140427</v>
      </c>
      <c r="D56" s="267">
        <v>10.967757450415732</v>
      </c>
      <c r="E56" s="267">
        <v>10.849577695297659</v>
      </c>
      <c r="F56" s="267">
        <v>10.277928477779286</v>
      </c>
      <c r="G56" s="267">
        <v>10.121786351294547</v>
      </c>
      <c r="H56" s="267">
        <v>11.10027554339645</v>
      </c>
      <c r="I56" s="267">
        <v>8.9137981657714302</v>
      </c>
      <c r="J56" s="267">
        <v>8.6365680422341722</v>
      </c>
      <c r="K56" s="267">
        <v>9.1137523689580213</v>
      </c>
      <c r="L56" s="267">
        <v>8.0800275793202641</v>
      </c>
      <c r="M56" s="267">
        <v>7.8292837038313516</v>
      </c>
      <c r="N56" s="267">
        <v>10.27594582434898</v>
      </c>
      <c r="O56" s="267">
        <v>10.766856034602865</v>
      </c>
      <c r="P56" s="267">
        <v>14.42576412867958</v>
      </c>
      <c r="Q56" s="118" t="s">
        <v>493</v>
      </c>
    </row>
    <row r="57" spans="1:17" ht="14.25" customHeight="1">
      <c r="A57" s="725" t="s">
        <v>445</v>
      </c>
      <c r="B57" s="267">
        <v>48.055101461773177</v>
      </c>
      <c r="C57" s="267">
        <v>47.066320957350626</v>
      </c>
      <c r="D57" s="267">
        <v>51.578760608585426</v>
      </c>
      <c r="E57" s="267">
        <v>55.147118844488858</v>
      </c>
      <c r="F57" s="267">
        <v>54.364442898010402</v>
      </c>
      <c r="G57" s="267">
        <v>58.392073735793133</v>
      </c>
      <c r="H57" s="267">
        <v>57.071637055047006</v>
      </c>
      <c r="I57" s="267">
        <v>56.127385094798719</v>
      </c>
      <c r="J57" s="267">
        <v>54.263031817543073</v>
      </c>
      <c r="K57" s="267">
        <v>46.469133396399357</v>
      </c>
      <c r="L57" s="267">
        <v>44.509931792078966</v>
      </c>
      <c r="M57" s="267">
        <v>47.048152583814911</v>
      </c>
      <c r="N57" s="267">
        <v>42.337900320257212</v>
      </c>
      <c r="O57" s="267">
        <v>45.613012740131666</v>
      </c>
      <c r="P57" s="267">
        <v>43.617230420847505</v>
      </c>
      <c r="Q57" s="118" t="s">
        <v>493</v>
      </c>
    </row>
    <row r="58" spans="1:17" ht="14.25" customHeight="1">
      <c r="A58" s="725" t="s">
        <v>446</v>
      </c>
      <c r="B58" s="267">
        <v>4.2763321558286904</v>
      </c>
      <c r="C58" s="267">
        <v>5.0622319841020813</v>
      </c>
      <c r="D58" s="267">
        <v>4.6656575549817472</v>
      </c>
      <c r="E58" s="267">
        <v>6.8859198355601237</v>
      </c>
      <c r="F58" s="267">
        <v>6.1303002425357533</v>
      </c>
      <c r="G58" s="267">
        <v>9.8720930232558146</v>
      </c>
      <c r="H58" s="267">
        <v>10.933713471133286</v>
      </c>
      <c r="I58" s="267">
        <v>20.284995808885164</v>
      </c>
      <c r="J58" s="267">
        <v>22.659590151850214</v>
      </c>
      <c r="K58" s="267">
        <v>12.489814922593412</v>
      </c>
      <c r="L58" s="267">
        <v>11.420029895366218</v>
      </c>
      <c r="M58" s="267">
        <v>15.20979020979021</v>
      </c>
      <c r="N58" s="267">
        <v>13.404495535256082</v>
      </c>
      <c r="O58" s="118" t="s">
        <v>493</v>
      </c>
      <c r="P58" s="118" t="s">
        <v>493</v>
      </c>
      <c r="Q58" s="118" t="s">
        <v>493</v>
      </c>
    </row>
    <row r="59" spans="1:17" ht="14.25" customHeight="1">
      <c r="A59" s="725" t="s">
        <v>447</v>
      </c>
      <c r="B59" s="267">
        <v>12.109540936252159</v>
      </c>
      <c r="C59" s="267">
        <v>12.866031166162452</v>
      </c>
      <c r="D59" s="267">
        <v>13.70781868683884</v>
      </c>
      <c r="E59" s="267">
        <v>12.377255081068737</v>
      </c>
      <c r="F59" s="267">
        <v>11.70355561902042</v>
      </c>
      <c r="G59" s="267">
        <v>12.263531658411409</v>
      </c>
      <c r="H59" s="267">
        <v>11.765046128929635</v>
      </c>
      <c r="I59" s="267">
        <v>12.854927393204568</v>
      </c>
      <c r="J59" s="267">
        <v>12.180160736091784</v>
      </c>
      <c r="K59" s="267">
        <v>11.357497839239413</v>
      </c>
      <c r="L59" s="267">
        <v>12.101031029549603</v>
      </c>
      <c r="M59" s="267">
        <v>11.286875782957923</v>
      </c>
      <c r="N59" s="267">
        <v>12.409067209573703</v>
      </c>
      <c r="O59" s="267">
        <v>13.744994837442393</v>
      </c>
      <c r="P59" s="267">
        <v>13.214784225417217</v>
      </c>
      <c r="Q59" s="118" t="s">
        <v>493</v>
      </c>
    </row>
    <row r="60" spans="1:17" ht="14.25" customHeight="1">
      <c r="A60" s="725" t="s">
        <v>448</v>
      </c>
      <c r="B60" s="267">
        <v>34.381408065618594</v>
      </c>
      <c r="C60" s="267">
        <v>34.348868866273413</v>
      </c>
      <c r="D60" s="267">
        <v>35.588147261299014</v>
      </c>
      <c r="E60" s="267">
        <v>35.999771936826498</v>
      </c>
      <c r="F60" s="267">
        <v>33.364369956548728</v>
      </c>
      <c r="G60" s="267">
        <v>30.434782608695652</v>
      </c>
      <c r="H60" s="267">
        <v>30.307684685131051</v>
      </c>
      <c r="I60" s="267">
        <v>31.044506816359263</v>
      </c>
      <c r="J60" s="267">
        <v>27.377363661277062</v>
      </c>
      <c r="K60" s="267">
        <v>25.059676421182921</v>
      </c>
      <c r="L60" s="267">
        <v>24.206075646858771</v>
      </c>
      <c r="M60" s="267">
        <v>23.561326223046603</v>
      </c>
      <c r="N60" s="267">
        <v>20.429636124506796</v>
      </c>
      <c r="O60" s="267">
        <v>24.697928026172303</v>
      </c>
      <c r="P60" s="267">
        <v>23.508371983334644</v>
      </c>
      <c r="Q60" s="118" t="s">
        <v>493</v>
      </c>
    </row>
    <row r="61" spans="1:17" ht="14.25" customHeight="1">
      <c r="A61" s="725" t="s">
        <v>495</v>
      </c>
      <c r="B61" s="267">
        <v>6.9590609779753949</v>
      </c>
      <c r="C61" s="267">
        <v>6.7072123494423677</v>
      </c>
      <c r="D61" s="267">
        <v>6.2354221415782671</v>
      </c>
      <c r="E61" s="267">
        <v>6.2223725497881732</v>
      </c>
      <c r="F61" s="267">
        <v>7.2695577464454351</v>
      </c>
      <c r="G61" s="267">
        <v>9.8399289698688115</v>
      </c>
      <c r="H61" s="267">
        <v>9.8911588758825104</v>
      </c>
      <c r="I61" s="267">
        <v>10.715828493722046</v>
      </c>
      <c r="J61" s="267">
        <v>9.4025912108632426</v>
      </c>
      <c r="K61" s="267">
        <v>9.6134150024183445</v>
      </c>
      <c r="L61" s="267">
        <v>9.3821091588639867</v>
      </c>
      <c r="M61" s="267">
        <v>8.760436755287401</v>
      </c>
      <c r="N61" s="267">
        <v>7.944896434124713</v>
      </c>
      <c r="O61" s="267">
        <v>8.2846684929409573</v>
      </c>
      <c r="P61" s="267">
        <v>9.0704970041330721</v>
      </c>
      <c r="Q61" s="267">
        <v>9.7733521184201759</v>
      </c>
    </row>
    <row r="62" spans="1:17" ht="14.25" customHeight="1">
      <c r="A62" s="725" t="s">
        <v>450</v>
      </c>
      <c r="B62" s="267">
        <v>52.672609431564645</v>
      </c>
      <c r="C62" s="267">
        <v>42.908353324945864</v>
      </c>
      <c r="D62" s="267">
        <v>41.102295443054501</v>
      </c>
      <c r="E62" s="267">
        <v>40.238949016888604</v>
      </c>
      <c r="F62" s="267">
        <v>34.29600669438021</v>
      </c>
      <c r="G62" s="267">
        <v>34.137510465926333</v>
      </c>
      <c r="H62" s="267">
        <v>36.446746004407267</v>
      </c>
      <c r="I62" s="267">
        <v>35.415753981639874</v>
      </c>
      <c r="J62" s="267">
        <v>34.121058909398322</v>
      </c>
      <c r="K62" s="267">
        <v>32.824626127700363</v>
      </c>
      <c r="L62" s="267">
        <v>26.701594867057889</v>
      </c>
      <c r="M62" s="267">
        <v>25.449818511796728</v>
      </c>
      <c r="N62" s="267">
        <v>26.177654947629012</v>
      </c>
      <c r="O62" s="267">
        <v>27.619064839246018</v>
      </c>
      <c r="P62" s="267">
        <v>25.002007982186097</v>
      </c>
      <c r="Q62" s="118" t="s">
        <v>493</v>
      </c>
    </row>
    <row r="63" spans="1:17" ht="12.75" customHeight="1">
      <c r="B63" s="212"/>
    </row>
    <row r="64" spans="1:17" s="192" customFormat="1" ht="20.149999999999999" customHeight="1">
      <c r="A64" s="22"/>
      <c r="B64" s="1270" t="s">
        <v>499</v>
      </c>
      <c r="C64" s="1270"/>
      <c r="D64" s="1270"/>
      <c r="E64" s="1270"/>
      <c r="F64" s="1270"/>
      <c r="G64" s="200"/>
    </row>
    <row r="65" spans="1:7" s="192" customFormat="1" ht="15" customHeight="1">
      <c r="A65" s="22"/>
      <c r="B65" s="1270" t="s">
        <v>1566</v>
      </c>
      <c r="C65" s="1270"/>
      <c r="D65" s="1270"/>
      <c r="E65" s="1270"/>
      <c r="F65" s="1270"/>
      <c r="G65" s="200"/>
    </row>
  </sheetData>
  <sheetProtection selectLockedCells="1"/>
  <mergeCells count="14">
    <mergeCell ref="B65:F65"/>
    <mergeCell ref="B7:F7"/>
    <mergeCell ref="G7:K7"/>
    <mergeCell ref="L7:P7"/>
    <mergeCell ref="B26:F26"/>
    <mergeCell ref="G26:K26"/>
    <mergeCell ref="L26:P26"/>
    <mergeCell ref="Q7:U7"/>
    <mergeCell ref="B45:F45"/>
    <mergeCell ref="G45:K45"/>
    <mergeCell ref="L45:P45"/>
    <mergeCell ref="B64:F64"/>
    <mergeCell ref="Q26:U26"/>
    <mergeCell ref="Q45:U45"/>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&amp;"Arial,Fett"Nettostromerzeugung und Stromerzeugung aus
Kraft-Wärme-Kopplung (KWK) 2003 – 2018 nach Bundesländern</oddHeader>
    <oddFooter>&amp;CStatistische Ämter der Länder – Indikatoren und Kennzahlen, UGRdL 2020</oddFooter>
  </headerFooter>
  <rowBreaks count="1" manualBreakCount="1">
    <brk id="43"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9">
    <pageSetUpPr autoPageBreaks="0"/>
  </sheetPr>
  <dimension ref="A1:U46"/>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53125" defaultRowHeight="12.75" customHeight="1"/>
  <cols>
    <col min="1" max="1" width="25.1796875" style="672" customWidth="1"/>
    <col min="2" max="14" width="12.7265625" style="70" customWidth="1"/>
    <col min="15" max="15" width="12.7265625" style="511" customWidth="1"/>
    <col min="16" max="16" width="12.7265625" style="70" customWidth="1"/>
    <col min="17" max="17" width="12.7265625" style="672" customWidth="1"/>
    <col min="18" max="16384" width="11.453125" style="70"/>
  </cols>
  <sheetData>
    <row r="1" spans="1:21" ht="12.75" customHeight="1">
      <c r="A1" s="123" t="s">
        <v>322</v>
      </c>
    </row>
    <row r="3" spans="1:21" s="672" customFormat="1" ht="12.75" customHeight="1">
      <c r="A3" s="210" t="s">
        <v>1638</v>
      </c>
      <c r="B3" s="208" t="s">
        <v>1215</v>
      </c>
      <c r="C3" s="208"/>
      <c r="D3" s="208"/>
      <c r="E3" s="208"/>
      <c r="F3" s="208"/>
      <c r="G3" s="208"/>
      <c r="H3" s="208"/>
      <c r="I3" s="208"/>
    </row>
    <row r="4" spans="1:21" ht="12.75" customHeight="1">
      <c r="A4" s="265"/>
      <c r="B4" s="208"/>
      <c r="C4" s="208"/>
      <c r="D4" s="208"/>
      <c r="E4" s="222"/>
      <c r="F4" s="210"/>
      <c r="G4" s="210"/>
      <c r="H4" s="210"/>
      <c r="I4" s="208"/>
    </row>
    <row r="5" spans="1:21" ht="12.75" customHeight="1">
      <c r="A5" s="684" t="s">
        <v>433</v>
      </c>
      <c r="B5" s="88">
        <v>2003</v>
      </c>
      <c r="C5" s="88">
        <v>2004</v>
      </c>
      <c r="D5" s="88">
        <v>2005</v>
      </c>
      <c r="E5" s="88">
        <v>2006</v>
      </c>
      <c r="F5" s="88">
        <v>2007</v>
      </c>
      <c r="G5" s="88">
        <v>2008</v>
      </c>
      <c r="H5" s="88">
        <v>2009</v>
      </c>
      <c r="I5" s="88">
        <v>2010</v>
      </c>
      <c r="J5" s="88">
        <v>2011</v>
      </c>
      <c r="K5" s="88">
        <v>2012</v>
      </c>
      <c r="L5" s="88">
        <v>2013</v>
      </c>
      <c r="M5" s="88">
        <v>2014</v>
      </c>
      <c r="N5" s="88">
        <v>2015</v>
      </c>
      <c r="O5" s="512">
        <v>2016</v>
      </c>
      <c r="P5" s="88">
        <v>2017</v>
      </c>
      <c r="Q5" s="764">
        <v>2018</v>
      </c>
    </row>
    <row r="6" spans="1:21" ht="12.75" customHeight="1">
      <c r="A6" s="208"/>
      <c r="B6" s="228"/>
      <c r="C6" s="228"/>
      <c r="D6" s="228"/>
      <c r="E6" s="229"/>
      <c r="F6" s="230"/>
      <c r="G6" s="230"/>
      <c r="H6" s="230"/>
      <c r="I6" s="228"/>
      <c r="J6" s="231"/>
      <c r="K6" s="231"/>
      <c r="L6" s="231"/>
      <c r="M6" s="231"/>
      <c r="N6" s="231"/>
      <c r="O6" s="231"/>
      <c r="P6" s="231"/>
      <c r="Q6" s="231"/>
    </row>
    <row r="7" spans="1:21" ht="26.25" customHeight="1">
      <c r="B7" s="1328" t="s">
        <v>619</v>
      </c>
      <c r="C7" s="1328"/>
      <c r="D7" s="1328"/>
      <c r="E7" s="1328"/>
      <c r="F7" s="1328"/>
      <c r="G7" s="1328" t="s">
        <v>620</v>
      </c>
      <c r="H7" s="1328"/>
      <c r="I7" s="1328"/>
      <c r="J7" s="1328"/>
      <c r="K7" s="1328"/>
      <c r="L7" s="1328" t="s">
        <v>620</v>
      </c>
      <c r="M7" s="1328"/>
      <c r="N7" s="1328"/>
      <c r="O7" s="1328"/>
      <c r="P7" s="1328"/>
      <c r="Q7" s="1328" t="s">
        <v>620</v>
      </c>
      <c r="R7" s="1328"/>
      <c r="S7" s="1328"/>
      <c r="T7" s="1328"/>
      <c r="U7" s="1328"/>
    </row>
    <row r="8" spans="1:21" ht="12.75" customHeight="1">
      <c r="A8" s="210"/>
      <c r="B8" s="232"/>
      <c r="C8" s="232"/>
      <c r="D8" s="232"/>
      <c r="E8" s="232"/>
      <c r="F8" s="232"/>
      <c r="G8" s="232"/>
      <c r="H8" s="232"/>
      <c r="I8" s="232"/>
      <c r="J8" s="231"/>
      <c r="K8" s="231"/>
      <c r="L8" s="231"/>
      <c r="M8" s="231"/>
      <c r="N8" s="231"/>
      <c r="O8" s="231"/>
      <c r="P8" s="231"/>
      <c r="Q8" s="231"/>
    </row>
    <row r="9" spans="1:21" ht="14.25" customHeight="1">
      <c r="A9" s="725" t="s">
        <v>435</v>
      </c>
      <c r="B9" s="118">
        <v>38066</v>
      </c>
      <c r="C9" s="118">
        <v>41867</v>
      </c>
      <c r="D9" s="118">
        <v>42279</v>
      </c>
      <c r="E9" s="118">
        <v>37909</v>
      </c>
      <c r="F9" s="118">
        <v>32104</v>
      </c>
      <c r="G9" s="118">
        <v>33123</v>
      </c>
      <c r="H9" s="118">
        <v>31740</v>
      </c>
      <c r="I9" s="118">
        <v>33559</v>
      </c>
      <c r="J9" s="118">
        <v>27635</v>
      </c>
      <c r="K9" s="118">
        <v>26473.2382</v>
      </c>
      <c r="L9" s="118">
        <v>36863.72</v>
      </c>
      <c r="M9" s="118">
        <v>30063.38</v>
      </c>
      <c r="N9" s="118">
        <v>30958.848099999999</v>
      </c>
      <c r="O9" s="118">
        <v>31923.312011999999</v>
      </c>
      <c r="P9" s="118">
        <v>31461.092927999998</v>
      </c>
      <c r="Q9" s="118">
        <v>31255.309799999999</v>
      </c>
    </row>
    <row r="10" spans="1:21" ht="14.25" customHeight="1">
      <c r="A10" s="725" t="s">
        <v>436</v>
      </c>
      <c r="B10" s="118">
        <v>39272.788800000002</v>
      </c>
      <c r="C10" s="118">
        <v>39137.252399999998</v>
      </c>
      <c r="D10" s="118">
        <v>40939.335396000002</v>
      </c>
      <c r="E10" s="118">
        <v>39190.732451999997</v>
      </c>
      <c r="F10" s="118">
        <v>37562.303807999997</v>
      </c>
      <c r="G10" s="118">
        <v>39484.101563999997</v>
      </c>
      <c r="H10" s="118">
        <v>38974.046507999999</v>
      </c>
      <c r="I10" s="118">
        <v>42223.549140000003</v>
      </c>
      <c r="J10" s="118">
        <v>39111.779880000002</v>
      </c>
      <c r="K10" s="118">
        <v>38429.616924000002</v>
      </c>
      <c r="L10" s="118">
        <v>39729.952224000001</v>
      </c>
      <c r="M10" s="118">
        <v>37001.107296000002</v>
      </c>
      <c r="N10" s="118">
        <v>39912.042851999999</v>
      </c>
      <c r="O10" s="118">
        <v>42982.904483999999</v>
      </c>
      <c r="P10" s="118">
        <v>43832.963087999997</v>
      </c>
      <c r="Q10" s="118" t="s">
        <v>493</v>
      </c>
    </row>
    <row r="11" spans="1:21" ht="14.25" customHeight="1">
      <c r="A11" s="725" t="s">
        <v>437</v>
      </c>
      <c r="B11" s="118">
        <v>31732.999</v>
      </c>
      <c r="C11" s="118">
        <v>31462.999</v>
      </c>
      <c r="D11" s="118">
        <v>33870</v>
      </c>
      <c r="E11" s="118">
        <v>32441.457999999999</v>
      </c>
      <c r="F11" s="118">
        <v>29997.223000000002</v>
      </c>
      <c r="G11" s="118">
        <v>30895.398000000001</v>
      </c>
      <c r="H11" s="118">
        <v>32798.580999999998</v>
      </c>
      <c r="I11" s="118">
        <v>37081.036999999997</v>
      </c>
      <c r="J11" s="118">
        <v>32102.716</v>
      </c>
      <c r="K11" s="118">
        <v>31943.722000000002</v>
      </c>
      <c r="L11" s="118">
        <v>31930.434000000001</v>
      </c>
      <c r="M11" s="118">
        <v>29592.644</v>
      </c>
      <c r="N11" s="118">
        <v>30286.587</v>
      </c>
      <c r="O11" s="118">
        <v>31228.797999999999</v>
      </c>
      <c r="P11" s="118">
        <v>30968.042000000001</v>
      </c>
      <c r="Q11" s="118" t="s">
        <v>493</v>
      </c>
    </row>
    <row r="12" spans="1:21" ht="14.25" customHeight="1">
      <c r="A12" s="725" t="s">
        <v>438</v>
      </c>
      <c r="B12" s="118">
        <v>14646.272000000001</v>
      </c>
      <c r="C12" s="118">
        <v>14432.745999999999</v>
      </c>
      <c r="D12" s="118">
        <v>13830</v>
      </c>
      <c r="E12" s="118">
        <v>14440</v>
      </c>
      <c r="F12" s="118">
        <v>13622.839</v>
      </c>
      <c r="G12" s="118">
        <v>14656.972</v>
      </c>
      <c r="H12" s="118">
        <v>15172.51</v>
      </c>
      <c r="I12" s="118">
        <v>16517.584999999999</v>
      </c>
      <c r="J12" s="118">
        <v>18857.764999999999</v>
      </c>
      <c r="K12" s="118">
        <v>20359.879000000001</v>
      </c>
      <c r="L12" s="118">
        <v>17285.053</v>
      </c>
      <c r="M12" s="118">
        <v>20234.257000000001</v>
      </c>
      <c r="N12" s="118">
        <v>20067.415000000001</v>
      </c>
      <c r="O12" s="118">
        <v>20957.853999999999</v>
      </c>
      <c r="P12" s="118">
        <v>21400.438999999998</v>
      </c>
      <c r="Q12" s="118" t="s">
        <v>493</v>
      </c>
    </row>
    <row r="13" spans="1:21" ht="14.25" customHeight="1">
      <c r="A13" s="725" t="s">
        <v>439</v>
      </c>
      <c r="B13" s="118">
        <v>3510.3463200000001</v>
      </c>
      <c r="C13" s="118">
        <v>3464.2080000000001</v>
      </c>
      <c r="D13" s="118">
        <v>3798.2483999999999</v>
      </c>
      <c r="E13" s="118">
        <v>3467.7972</v>
      </c>
      <c r="F13" s="118">
        <v>3783.8555999999999</v>
      </c>
      <c r="G13" s="118">
        <v>3599.3339999999998</v>
      </c>
      <c r="H13" s="118">
        <v>3811.5252</v>
      </c>
      <c r="I13" s="118">
        <v>4396.7232000000004</v>
      </c>
      <c r="J13" s="118">
        <v>3612.4308000000001</v>
      </c>
      <c r="K13" s="118">
        <v>3510.2844</v>
      </c>
      <c r="L13" s="118">
        <v>3889.9158659999998</v>
      </c>
      <c r="M13" s="118">
        <v>1906.3540439999999</v>
      </c>
      <c r="N13" s="118">
        <v>2028.621776472</v>
      </c>
      <c r="O13" s="118">
        <v>2125.7639640000002</v>
      </c>
      <c r="P13" s="118">
        <v>2779.7477399999998</v>
      </c>
      <c r="Q13" s="118" t="s">
        <v>493</v>
      </c>
    </row>
    <row r="14" spans="1:21" ht="14.25" customHeight="1">
      <c r="A14" s="725" t="s">
        <v>440</v>
      </c>
      <c r="B14" s="118">
        <v>7306.1495999999997</v>
      </c>
      <c r="C14" s="118">
        <v>7247.7467999999999</v>
      </c>
      <c r="D14" s="118">
        <v>6876.4031999999997</v>
      </c>
      <c r="E14" s="118">
        <v>6344.6256000000003</v>
      </c>
      <c r="F14" s="118">
        <v>6017.5944</v>
      </c>
      <c r="G14" s="118">
        <v>6268.4171999999999</v>
      </c>
      <c r="H14" s="118">
        <v>7043.1703200000002</v>
      </c>
      <c r="I14" s="118">
        <v>11317.788840104</v>
      </c>
      <c r="J14" s="118">
        <v>11647.4929827</v>
      </c>
      <c r="K14" s="118">
        <v>11134.347643999999</v>
      </c>
      <c r="L14" s="118">
        <v>11479.044723689</v>
      </c>
      <c r="M14" s="118">
        <v>10225.81122</v>
      </c>
      <c r="N14" s="118">
        <v>10996.8713572</v>
      </c>
      <c r="O14" s="118">
        <v>9872.8919279999991</v>
      </c>
      <c r="P14" s="118">
        <v>10532.255834</v>
      </c>
      <c r="Q14" s="118">
        <v>10606.773876191</v>
      </c>
    </row>
    <row r="15" spans="1:21" ht="14.25" customHeight="1">
      <c r="A15" s="725" t="s">
        <v>492</v>
      </c>
      <c r="B15" s="118">
        <v>25668</v>
      </c>
      <c r="C15" s="118">
        <v>26161</v>
      </c>
      <c r="D15" s="118">
        <v>25276</v>
      </c>
      <c r="E15" s="118">
        <v>26197</v>
      </c>
      <c r="F15" s="118">
        <v>24862</v>
      </c>
      <c r="G15" s="118">
        <v>24951</v>
      </c>
      <c r="H15" s="118">
        <v>25110</v>
      </c>
      <c r="I15" s="118">
        <v>27487</v>
      </c>
      <c r="J15" s="118">
        <v>27255</v>
      </c>
      <c r="K15" s="118">
        <v>29331</v>
      </c>
      <c r="L15" s="118">
        <v>27981</v>
      </c>
      <c r="M15" s="118">
        <v>26912</v>
      </c>
      <c r="N15" s="118">
        <v>27485</v>
      </c>
      <c r="O15" s="118">
        <v>28815</v>
      </c>
      <c r="P15" s="118">
        <v>27431.705915999999</v>
      </c>
      <c r="Q15" s="118">
        <v>28893.229200000002</v>
      </c>
    </row>
    <row r="16" spans="1:21" ht="14.25" customHeight="1">
      <c r="A16" s="725" t="s">
        <v>442</v>
      </c>
      <c r="B16" s="118">
        <v>7059.1166999999996</v>
      </c>
      <c r="C16" s="118">
        <v>6969.3646680000002</v>
      </c>
      <c r="D16" s="118">
        <v>6995.1779999999999</v>
      </c>
      <c r="E16" s="118">
        <v>6990.7289760000003</v>
      </c>
      <c r="F16" s="118">
        <v>6601.2044400000004</v>
      </c>
      <c r="G16" s="118">
        <v>6796.3651200000004</v>
      </c>
      <c r="H16" s="118">
        <v>6417.6357239999998</v>
      </c>
      <c r="I16" s="118">
        <v>7274.2157999999999</v>
      </c>
      <c r="J16" s="118">
        <v>7799.04864</v>
      </c>
      <c r="K16" s="118">
        <v>7862.5096560000002</v>
      </c>
      <c r="L16" s="118">
        <v>7847.906868</v>
      </c>
      <c r="M16" s="118">
        <v>7677.4445640000004</v>
      </c>
      <c r="N16" s="118">
        <v>8498</v>
      </c>
      <c r="O16" s="118">
        <v>8742.2999999999993</v>
      </c>
      <c r="P16" s="118" t="s">
        <v>493</v>
      </c>
      <c r="Q16" s="118" t="s">
        <v>493</v>
      </c>
    </row>
    <row r="17" spans="1:21" ht="14.25" customHeight="1">
      <c r="A17" s="725" t="s">
        <v>443</v>
      </c>
      <c r="B17" s="118" t="s">
        <v>493</v>
      </c>
      <c r="C17" s="118">
        <v>18169</v>
      </c>
      <c r="D17" s="118" t="s">
        <v>493</v>
      </c>
      <c r="E17" s="118">
        <v>17660.642147999999</v>
      </c>
      <c r="F17" s="118" t="s">
        <v>493</v>
      </c>
      <c r="G17" s="118">
        <v>19429</v>
      </c>
      <c r="H17" s="118">
        <v>21877</v>
      </c>
      <c r="I17" s="118">
        <v>25997</v>
      </c>
      <c r="J17" s="118">
        <v>23164</v>
      </c>
      <c r="K17" s="118">
        <v>21888.795367999999</v>
      </c>
      <c r="L17" s="118">
        <v>24195.215980000001</v>
      </c>
      <c r="M17" s="118">
        <v>18787.420329002001</v>
      </c>
      <c r="N17" s="118">
        <v>21179.633011702001</v>
      </c>
      <c r="O17" s="118">
        <v>18593.370415304002</v>
      </c>
      <c r="P17" s="118">
        <v>18488.466570000001</v>
      </c>
      <c r="Q17" s="118" t="s">
        <v>493</v>
      </c>
    </row>
    <row r="18" spans="1:21" ht="14.25" customHeight="1">
      <c r="A18" s="725" t="s">
        <v>444</v>
      </c>
      <c r="B18" s="118">
        <v>61738</v>
      </c>
      <c r="C18" s="118">
        <v>83277</v>
      </c>
      <c r="D18" s="118">
        <v>85387</v>
      </c>
      <c r="E18" s="118">
        <v>88917</v>
      </c>
      <c r="F18" s="118">
        <v>86727</v>
      </c>
      <c r="G18" s="118">
        <v>87752</v>
      </c>
      <c r="H18" s="118">
        <v>81936</v>
      </c>
      <c r="I18" s="118">
        <v>79699</v>
      </c>
      <c r="J18" s="118">
        <v>75801</v>
      </c>
      <c r="K18" s="118">
        <v>82065</v>
      </c>
      <c r="L18" s="118">
        <v>72419</v>
      </c>
      <c r="M18" s="118">
        <v>65124</v>
      </c>
      <c r="N18" s="118">
        <v>66891</v>
      </c>
      <c r="O18" s="118">
        <v>68396</v>
      </c>
      <c r="P18" s="118">
        <v>69764.432004000002</v>
      </c>
      <c r="Q18" s="118" t="s">
        <v>493</v>
      </c>
    </row>
    <row r="19" spans="1:21" ht="14.25" customHeight="1">
      <c r="A19" s="725" t="s">
        <v>445</v>
      </c>
      <c r="B19" s="118" t="s">
        <v>356</v>
      </c>
      <c r="C19" s="118">
        <v>15764.337</v>
      </c>
      <c r="D19" s="118">
        <v>11373.681887999999</v>
      </c>
      <c r="E19" s="118">
        <v>16891.701155999999</v>
      </c>
      <c r="F19" s="118">
        <v>18435.473819999999</v>
      </c>
      <c r="G19" s="118">
        <v>19539.86292</v>
      </c>
      <c r="H19" s="118">
        <v>13386.613139999999</v>
      </c>
      <c r="I19" s="118">
        <v>10337.678676</v>
      </c>
      <c r="J19" s="118">
        <v>8391.1895280000008</v>
      </c>
      <c r="K19" s="118">
        <v>8893.2158280000003</v>
      </c>
      <c r="L19" s="118">
        <v>9065.0717640000003</v>
      </c>
      <c r="M19" s="118">
        <v>7453.7766000000001</v>
      </c>
      <c r="N19" s="118">
        <v>7505.5185719999999</v>
      </c>
      <c r="O19" s="118">
        <v>7993.812312</v>
      </c>
      <c r="P19" s="118">
        <v>8015.8087079999996</v>
      </c>
      <c r="Q19" s="118" t="s">
        <v>493</v>
      </c>
    </row>
    <row r="20" spans="1:21" ht="14.25" customHeight="1">
      <c r="A20" s="725" t="s">
        <v>446</v>
      </c>
      <c r="B20" s="118" t="s">
        <v>493</v>
      </c>
      <c r="C20" s="118">
        <v>2641</v>
      </c>
      <c r="D20" s="118">
        <v>1480</v>
      </c>
      <c r="E20" s="118">
        <v>1556</v>
      </c>
      <c r="F20" s="118">
        <v>3117</v>
      </c>
      <c r="G20" s="118">
        <v>4100</v>
      </c>
      <c r="H20" s="118">
        <v>3809</v>
      </c>
      <c r="I20" s="118">
        <v>2205</v>
      </c>
      <c r="J20" s="118">
        <v>1828</v>
      </c>
      <c r="K20" s="118">
        <v>1672</v>
      </c>
      <c r="L20" s="118">
        <v>2384</v>
      </c>
      <c r="M20" s="118">
        <v>3183</v>
      </c>
      <c r="N20" s="118">
        <v>3163</v>
      </c>
      <c r="O20" s="118">
        <v>3356</v>
      </c>
      <c r="P20" s="118" t="s">
        <v>493</v>
      </c>
      <c r="Q20" s="118" t="s">
        <v>493</v>
      </c>
    </row>
    <row r="21" spans="1:21" ht="14.25" customHeight="1">
      <c r="A21" s="725" t="s">
        <v>447</v>
      </c>
      <c r="B21" s="118">
        <v>21717</v>
      </c>
      <c r="C21" s="118">
        <v>21319</v>
      </c>
      <c r="D21" s="118">
        <v>22799</v>
      </c>
      <c r="E21" s="118">
        <v>21046</v>
      </c>
      <c r="F21" s="118">
        <v>19444</v>
      </c>
      <c r="G21" s="118">
        <v>18302</v>
      </c>
      <c r="H21" s="118">
        <v>18250</v>
      </c>
      <c r="I21" s="118">
        <v>20282</v>
      </c>
      <c r="J21" s="118">
        <v>18134</v>
      </c>
      <c r="K21" s="118">
        <v>18700</v>
      </c>
      <c r="L21" s="118">
        <v>21980</v>
      </c>
      <c r="M21" s="118">
        <v>19621</v>
      </c>
      <c r="N21" s="118">
        <v>20353</v>
      </c>
      <c r="O21" s="118">
        <v>21823</v>
      </c>
      <c r="P21" s="118">
        <v>21456.344000000001</v>
      </c>
      <c r="Q21" s="118" t="s">
        <v>493</v>
      </c>
    </row>
    <row r="22" spans="1:21" ht="14.25" customHeight="1">
      <c r="A22" s="725" t="s">
        <v>448</v>
      </c>
      <c r="B22" s="118">
        <v>21736</v>
      </c>
      <c r="C22" s="118">
        <v>21335</v>
      </c>
      <c r="D22" s="118">
        <v>21702</v>
      </c>
      <c r="E22" s="118">
        <v>22395</v>
      </c>
      <c r="F22" s="118">
        <v>22594</v>
      </c>
      <c r="G22" s="118">
        <v>22877</v>
      </c>
      <c r="H22" s="118">
        <v>22333</v>
      </c>
      <c r="I22" s="118">
        <v>21275</v>
      </c>
      <c r="J22" s="118">
        <v>20889</v>
      </c>
      <c r="K22" s="118">
        <v>21173</v>
      </c>
      <c r="L22" s="118">
        <v>20191</v>
      </c>
      <c r="M22" s="118">
        <v>18600</v>
      </c>
      <c r="N22" s="118">
        <v>17459</v>
      </c>
      <c r="O22" s="118">
        <v>20340</v>
      </c>
      <c r="P22" s="118">
        <v>19812</v>
      </c>
      <c r="Q22" s="118" t="s">
        <v>493</v>
      </c>
    </row>
    <row r="23" spans="1:21" ht="14.25" customHeight="1">
      <c r="A23" s="725" t="s">
        <v>495</v>
      </c>
      <c r="B23" s="118">
        <v>18786.444264453999</v>
      </c>
      <c r="C23" s="118">
        <v>17154.641599999999</v>
      </c>
      <c r="D23" s="118">
        <v>15984.204219226</v>
      </c>
      <c r="E23" s="118">
        <v>16024.354799999999</v>
      </c>
      <c r="F23" s="118">
        <v>14459.290800000001</v>
      </c>
      <c r="G23" s="118">
        <v>15425.206442999999</v>
      </c>
      <c r="H23" s="118">
        <v>15233.47804</v>
      </c>
      <c r="I23" s="118">
        <v>18840.536477599999</v>
      </c>
      <c r="J23" s="118">
        <v>15282.9447936</v>
      </c>
      <c r="K23" s="118">
        <v>18050.481398123</v>
      </c>
      <c r="L23" s="118">
        <v>19553.583281616</v>
      </c>
      <c r="M23" s="118">
        <v>18219.3032556</v>
      </c>
      <c r="N23" s="118">
        <v>19119.560803199998</v>
      </c>
      <c r="O23" s="118">
        <v>19076.055573599999</v>
      </c>
      <c r="P23" s="118">
        <v>19375.320657600001</v>
      </c>
      <c r="Q23" s="118">
        <v>21361.271231792001</v>
      </c>
    </row>
    <row r="24" spans="1:21" ht="14.25" customHeight="1">
      <c r="A24" s="725" t="s">
        <v>450</v>
      </c>
      <c r="B24" s="118">
        <v>10137.934800000001</v>
      </c>
      <c r="C24" s="118">
        <v>10801.846799999999</v>
      </c>
      <c r="D24" s="118">
        <v>11251.9512</v>
      </c>
      <c r="E24" s="118">
        <v>11854.753199999999</v>
      </c>
      <c r="F24" s="118">
        <v>11221.131600000001</v>
      </c>
      <c r="G24" s="118">
        <v>10607.994000000001</v>
      </c>
      <c r="H24" s="118">
        <v>10536.75</v>
      </c>
      <c r="I24" s="118">
        <v>11310.9012</v>
      </c>
      <c r="J24" s="118">
        <v>10209.834000000001</v>
      </c>
      <c r="K24" s="118">
        <v>10543.085999999999</v>
      </c>
      <c r="L24" s="118">
        <v>9996.1262279999992</v>
      </c>
      <c r="M24" s="118">
        <v>8901.6623639999998</v>
      </c>
      <c r="N24" s="118">
        <v>9832.9569119999996</v>
      </c>
      <c r="O24" s="118">
        <v>10273</v>
      </c>
      <c r="P24" s="118">
        <v>9918.2716560000008</v>
      </c>
      <c r="Q24" s="118" t="s">
        <v>493</v>
      </c>
    </row>
    <row r="25" spans="1:21" ht="12.75" customHeight="1">
      <c r="A25" s="208"/>
      <c r="B25" s="208"/>
      <c r="C25" s="208"/>
      <c r="D25" s="208"/>
      <c r="E25" s="222"/>
      <c r="F25" s="210"/>
      <c r="G25" s="210"/>
      <c r="H25" s="210"/>
      <c r="I25" s="208"/>
      <c r="J25" s="672"/>
      <c r="K25" s="672"/>
      <c r="L25" s="672"/>
      <c r="M25" s="672"/>
      <c r="N25" s="672"/>
      <c r="O25" s="672"/>
      <c r="P25" s="672"/>
    </row>
    <row r="26" spans="1:21" ht="38.25" customHeight="1">
      <c r="B26" s="1329" t="s">
        <v>621</v>
      </c>
      <c r="C26" s="1329"/>
      <c r="D26" s="1329"/>
      <c r="E26" s="1329"/>
      <c r="F26" s="1329"/>
      <c r="G26" s="1329" t="s">
        <v>622</v>
      </c>
      <c r="H26" s="1329"/>
      <c r="I26" s="1329"/>
      <c r="J26" s="1329"/>
      <c r="K26" s="1329"/>
      <c r="L26" s="1329" t="s">
        <v>622</v>
      </c>
      <c r="M26" s="1329"/>
      <c r="N26" s="1329"/>
      <c r="O26" s="1329"/>
      <c r="P26" s="1329"/>
      <c r="Q26" s="1329" t="s">
        <v>622</v>
      </c>
      <c r="R26" s="1329"/>
      <c r="S26" s="1329"/>
      <c r="T26" s="1329"/>
      <c r="U26" s="1329"/>
    </row>
    <row r="27" spans="1:21" ht="12.75" customHeight="1">
      <c r="A27" s="210"/>
      <c r="B27" s="266"/>
      <c r="C27" s="266"/>
      <c r="D27" s="266"/>
      <c r="E27" s="266"/>
      <c r="F27" s="266"/>
      <c r="G27" s="266"/>
      <c r="H27" s="266"/>
      <c r="I27" s="266"/>
      <c r="J27" s="672"/>
      <c r="K27" s="672"/>
      <c r="L27" s="672"/>
      <c r="M27" s="672"/>
      <c r="N27" s="672"/>
      <c r="O27" s="672"/>
      <c r="P27" s="672"/>
    </row>
    <row r="28" spans="1:21" ht="14.25" customHeight="1">
      <c r="A28" s="725" t="s">
        <v>435</v>
      </c>
      <c r="B28" s="1111">
        <v>77.858910637950004</v>
      </c>
      <c r="C28" s="1111">
        <v>78.025643892803004</v>
      </c>
      <c r="D28" s="1111">
        <v>78.698136738455005</v>
      </c>
      <c r="E28" s="1111">
        <v>71.498085664171001</v>
      </c>
      <c r="F28" s="1111">
        <v>61.955305106334002</v>
      </c>
      <c r="G28" s="1111">
        <v>62.671232876711997</v>
      </c>
      <c r="H28" s="1111">
        <v>61.90271872684</v>
      </c>
      <c r="I28" s="1111">
        <v>62.089955410831003</v>
      </c>
      <c r="J28" s="1111">
        <v>61.920233027111998</v>
      </c>
      <c r="K28" s="1111">
        <v>57.567504995637002</v>
      </c>
      <c r="L28" s="1111">
        <v>74.468114763055993</v>
      </c>
      <c r="M28" s="1111">
        <v>74.052220898114001</v>
      </c>
      <c r="N28" s="1111">
        <v>71.481829285947995</v>
      </c>
      <c r="O28" s="1111">
        <v>73.069901117124004</v>
      </c>
      <c r="P28" s="1111">
        <v>70.150055353468005</v>
      </c>
      <c r="Q28" s="1111" t="s">
        <v>493</v>
      </c>
    </row>
    <row r="29" spans="1:21" ht="14.25" customHeight="1">
      <c r="A29" s="725" t="s">
        <v>436</v>
      </c>
      <c r="B29" s="1111" t="s">
        <v>493</v>
      </c>
      <c r="C29" s="1111">
        <v>82.356817608146002</v>
      </c>
      <c r="D29" s="1111">
        <v>81.076284906840996</v>
      </c>
      <c r="E29" s="1111">
        <v>80.734056571958007</v>
      </c>
      <c r="F29" s="1111">
        <v>82.525588119112996</v>
      </c>
      <c r="G29" s="1111">
        <v>83.928291978304003</v>
      </c>
      <c r="H29" s="1111">
        <v>82.978637866569002</v>
      </c>
      <c r="I29" s="1111">
        <v>81.876755031830001</v>
      </c>
      <c r="J29" s="1111">
        <v>80.895603931606999</v>
      </c>
      <c r="K29" s="1111">
        <v>76.122874000286004</v>
      </c>
      <c r="L29" s="1111">
        <v>75.412803745641995</v>
      </c>
      <c r="M29" s="1111">
        <v>78.094860235007005</v>
      </c>
      <c r="N29" s="1111">
        <v>77.829019185223999</v>
      </c>
      <c r="O29" s="1111">
        <v>79.187551216093993</v>
      </c>
      <c r="P29" s="1111">
        <v>80.524041623334</v>
      </c>
      <c r="Q29" s="1111" t="s">
        <v>493</v>
      </c>
    </row>
    <row r="30" spans="1:21" ht="14.25" customHeight="1">
      <c r="A30" s="725" t="s">
        <v>437</v>
      </c>
      <c r="B30" s="1111">
        <v>74.455657516822001</v>
      </c>
      <c r="C30" s="1111">
        <v>73.984746674131003</v>
      </c>
      <c r="D30" s="1111">
        <v>81.466062001037002</v>
      </c>
      <c r="E30" s="1111">
        <v>81.920823648075</v>
      </c>
      <c r="F30" s="1111">
        <v>79.961188044300997</v>
      </c>
      <c r="G30" s="1111">
        <v>81.219806672798995</v>
      </c>
      <c r="H30" s="1111">
        <v>80.230946453995998</v>
      </c>
      <c r="I30" s="1111">
        <v>73.579019136558003</v>
      </c>
      <c r="J30" s="1111">
        <v>74.258517413722004</v>
      </c>
      <c r="K30" s="1111">
        <v>73.911076454644999</v>
      </c>
      <c r="L30" s="1111">
        <v>70.299367759020996</v>
      </c>
      <c r="M30" s="1111">
        <v>74.221464083331995</v>
      </c>
      <c r="N30" s="1111">
        <v>68.972127975500996</v>
      </c>
      <c r="O30" s="1111">
        <v>71.112113757892999</v>
      </c>
      <c r="P30" s="1111">
        <v>69.945163319296</v>
      </c>
      <c r="Q30" s="1111" t="s">
        <v>493</v>
      </c>
    </row>
    <row r="31" spans="1:21" ht="14.25" customHeight="1">
      <c r="A31" s="725" t="s">
        <v>438</v>
      </c>
      <c r="B31" s="1111">
        <v>68.791950580058995</v>
      </c>
      <c r="C31" s="1111">
        <v>66.763408160580994</v>
      </c>
      <c r="D31" s="1111">
        <v>69.402120553440994</v>
      </c>
      <c r="E31" s="1111">
        <v>69.260152403991995</v>
      </c>
      <c r="F31" s="1111">
        <v>70.598836325885998</v>
      </c>
      <c r="G31" s="1111">
        <v>75.014637529724993</v>
      </c>
      <c r="H31" s="1111">
        <v>68.57026050671</v>
      </c>
      <c r="I31" s="1111">
        <v>64.434485026291</v>
      </c>
      <c r="J31" s="1111">
        <v>67.399900803893999</v>
      </c>
      <c r="K31" s="1111">
        <v>72.326573186028</v>
      </c>
      <c r="L31" s="1111">
        <v>67.210109707092997</v>
      </c>
      <c r="M31" s="1111">
        <v>80.625189118535005</v>
      </c>
      <c r="N31" s="1111">
        <v>79.595953482051996</v>
      </c>
      <c r="O31" s="1111">
        <v>80.081699339536996</v>
      </c>
      <c r="P31" s="1111">
        <v>82.347859390143</v>
      </c>
      <c r="Q31" s="1111" t="s">
        <v>493</v>
      </c>
    </row>
    <row r="32" spans="1:21" ht="14.25" customHeight="1">
      <c r="A32" s="725" t="s">
        <v>439</v>
      </c>
      <c r="B32" s="1111">
        <v>67.814937315275003</v>
      </c>
      <c r="C32" s="1111">
        <v>70.617917788555999</v>
      </c>
      <c r="D32" s="1111">
        <v>76.828094145616006</v>
      </c>
      <c r="E32" s="1111">
        <v>71.580959678886003</v>
      </c>
      <c r="F32" s="1111">
        <v>84.389211114537005</v>
      </c>
      <c r="G32" s="1111">
        <v>79.293884199990998</v>
      </c>
      <c r="H32" s="1111">
        <v>76.842632409776002</v>
      </c>
      <c r="I32" s="1111">
        <v>77.514827825854994</v>
      </c>
      <c r="J32" s="1111">
        <v>73.380793588111999</v>
      </c>
      <c r="K32" s="1111">
        <v>67.777096895184997</v>
      </c>
      <c r="L32" s="1111">
        <v>70.148246355653001</v>
      </c>
      <c r="M32" s="1111">
        <v>39.409122728481002</v>
      </c>
      <c r="N32" s="1111">
        <v>41.749378498083999</v>
      </c>
      <c r="O32" s="1111">
        <v>43.196497093144998</v>
      </c>
      <c r="P32" s="1111">
        <v>58.464702633176998</v>
      </c>
      <c r="Q32" s="1111" t="s">
        <v>493</v>
      </c>
    </row>
    <row r="33" spans="1:17" ht="14.25" customHeight="1">
      <c r="A33" s="725" t="s">
        <v>440</v>
      </c>
      <c r="B33" s="1111">
        <v>42.209861098544998</v>
      </c>
      <c r="C33" s="1111">
        <v>44.101103413106998</v>
      </c>
      <c r="D33" s="1111">
        <v>41.355757087496002</v>
      </c>
      <c r="E33" s="1111">
        <v>38.051098786266003</v>
      </c>
      <c r="F33" s="1111">
        <v>40.043369532903</v>
      </c>
      <c r="G33" s="1111">
        <v>39.364796950699997</v>
      </c>
      <c r="H33" s="1111">
        <v>42.6830626104</v>
      </c>
      <c r="I33" s="1111">
        <v>60.804587415448999</v>
      </c>
      <c r="J33" s="1111">
        <v>66.452945216979998</v>
      </c>
      <c r="K33" s="1111">
        <v>62.269351902746003</v>
      </c>
      <c r="L33" s="1111">
        <v>64.056575250671997</v>
      </c>
      <c r="M33" s="1111">
        <v>64.652180353564006</v>
      </c>
      <c r="N33" s="1111">
        <v>64.316671647442007</v>
      </c>
      <c r="O33" s="1111">
        <v>59.681985958635003</v>
      </c>
      <c r="P33" s="1111">
        <v>59.708475738647003</v>
      </c>
      <c r="Q33" s="1111">
        <v>46.562722215047998</v>
      </c>
    </row>
    <row r="34" spans="1:17" ht="14.25" customHeight="1">
      <c r="A34" s="725" t="s">
        <v>492</v>
      </c>
      <c r="B34" s="1111">
        <v>82.001150086256004</v>
      </c>
      <c r="C34" s="1111">
        <v>80.818659252393999</v>
      </c>
      <c r="D34" s="1111">
        <v>77.138584551530002</v>
      </c>
      <c r="E34" s="1111">
        <v>80.358895705520993</v>
      </c>
      <c r="F34" s="1111">
        <v>80.999543884798001</v>
      </c>
      <c r="G34" s="1111">
        <v>81.838756231960005</v>
      </c>
      <c r="H34" s="1111">
        <v>80.210828941063994</v>
      </c>
      <c r="I34" s="1111">
        <v>76.631631771166994</v>
      </c>
      <c r="J34" s="1111">
        <v>77.658422612264005</v>
      </c>
      <c r="K34" s="1111">
        <v>78.145148398784997</v>
      </c>
      <c r="L34" s="1111">
        <v>75.878620240806995</v>
      </c>
      <c r="M34" s="1111">
        <v>82.101345373561998</v>
      </c>
      <c r="N34" s="1111">
        <v>78.075732181915996</v>
      </c>
      <c r="O34" s="1111">
        <v>79.231742190936998</v>
      </c>
      <c r="P34" s="1111">
        <v>78.548107706319996</v>
      </c>
      <c r="Q34" s="1111">
        <v>79.873261938227003</v>
      </c>
    </row>
    <row r="35" spans="1:17" ht="14.25" customHeight="1">
      <c r="A35" s="725" t="s">
        <v>442</v>
      </c>
      <c r="B35" s="1111">
        <v>59.222794717558997</v>
      </c>
      <c r="C35" s="1111">
        <v>54.465224198024003</v>
      </c>
      <c r="D35" s="1111">
        <v>56.905863076141998</v>
      </c>
      <c r="E35" s="1111">
        <v>58.343197763729002</v>
      </c>
      <c r="F35" s="1111">
        <v>59.506492276176999</v>
      </c>
      <c r="G35" s="1111">
        <v>58.087953410333</v>
      </c>
      <c r="H35" s="1111">
        <v>57.636697972811</v>
      </c>
      <c r="I35" s="1111">
        <v>55.236201070322998</v>
      </c>
      <c r="J35" s="1111">
        <v>68.839725475334006</v>
      </c>
      <c r="K35" s="1111">
        <v>67.601779381544006</v>
      </c>
      <c r="L35" s="1111">
        <v>65.066842946177999</v>
      </c>
      <c r="M35" s="1111">
        <v>67.699345647922001</v>
      </c>
      <c r="N35" s="1111">
        <v>70.905298289528574</v>
      </c>
      <c r="O35" s="1111">
        <v>71.811237062592397</v>
      </c>
      <c r="P35" s="1111" t="s">
        <v>493</v>
      </c>
      <c r="Q35" s="1111" t="s">
        <v>493</v>
      </c>
    </row>
    <row r="36" spans="1:17" ht="14.25" customHeight="1">
      <c r="A36" s="725" t="s">
        <v>443</v>
      </c>
      <c r="B36" s="1111" t="s">
        <v>493</v>
      </c>
      <c r="C36" s="1111">
        <v>72.274155694339001</v>
      </c>
      <c r="D36" s="1111" t="s">
        <v>493</v>
      </c>
      <c r="E36" s="1111">
        <v>67.447157462369006</v>
      </c>
      <c r="F36" s="1111" t="s">
        <v>493</v>
      </c>
      <c r="G36" s="1111">
        <v>77.776972542075995</v>
      </c>
      <c r="H36" s="1111">
        <v>82.051557595831</v>
      </c>
      <c r="I36" s="1111">
        <v>84.432385366532003</v>
      </c>
      <c r="J36" s="1111">
        <v>87.002078996631994</v>
      </c>
      <c r="K36" s="1111">
        <v>80.547602744380001</v>
      </c>
      <c r="L36" s="1111">
        <v>86.110154633969003</v>
      </c>
      <c r="M36" s="1111">
        <v>79.911048732538006</v>
      </c>
      <c r="N36" s="1111">
        <v>85.806758064934996</v>
      </c>
      <c r="O36" s="1111">
        <v>80.863066166907004</v>
      </c>
      <c r="P36" s="1111">
        <v>81.581435500859996</v>
      </c>
      <c r="Q36" s="1111" t="s">
        <v>493</v>
      </c>
    </row>
    <row r="37" spans="1:17" ht="14.25" customHeight="1">
      <c r="A37" s="725" t="s">
        <v>444</v>
      </c>
      <c r="B37" s="1111">
        <v>73.644908865350004</v>
      </c>
      <c r="C37" s="1111">
        <v>72.451323276086995</v>
      </c>
      <c r="D37" s="1111">
        <v>72.711248115947001</v>
      </c>
      <c r="E37" s="1111">
        <v>68.438755561028998</v>
      </c>
      <c r="F37" s="1111">
        <v>68.083118759027997</v>
      </c>
      <c r="G37" s="1111">
        <v>73.243245499086001</v>
      </c>
      <c r="H37" s="1111">
        <v>64.564831960915996</v>
      </c>
      <c r="I37" s="1111">
        <v>59.780676422714997</v>
      </c>
      <c r="J37" s="1111">
        <v>64.944823331847999</v>
      </c>
      <c r="K37" s="1111">
        <v>69.373177226425</v>
      </c>
      <c r="L37" s="1111">
        <v>61.823133200727</v>
      </c>
      <c r="M37" s="1111">
        <v>59.021742085753999</v>
      </c>
      <c r="N37" s="1111">
        <v>62.289082579058999</v>
      </c>
      <c r="O37" s="1111">
        <v>59.876737752564999</v>
      </c>
      <c r="P37" s="1111">
        <v>61.938489179576003</v>
      </c>
      <c r="Q37" s="1111" t="s">
        <v>493</v>
      </c>
    </row>
    <row r="38" spans="1:17" ht="14.25" customHeight="1">
      <c r="A38" s="725" t="s">
        <v>445</v>
      </c>
      <c r="B38" s="1111" t="s">
        <v>493</v>
      </c>
      <c r="C38" s="1111">
        <v>81.021095287297996</v>
      </c>
      <c r="D38" s="1111">
        <v>81.021163122529998</v>
      </c>
      <c r="E38" s="1111">
        <v>73.419977682761996</v>
      </c>
      <c r="F38" s="1111">
        <v>75.524894419096</v>
      </c>
      <c r="G38" s="1111">
        <v>75.791883380803995</v>
      </c>
      <c r="H38" s="1111">
        <v>66.260777438069994</v>
      </c>
      <c r="I38" s="1111">
        <v>61.344746380042999</v>
      </c>
      <c r="J38" s="1111">
        <v>60.529531177484998</v>
      </c>
      <c r="K38" s="1111">
        <v>59.007786293252998</v>
      </c>
      <c r="L38" s="1111">
        <v>58.815653343476001</v>
      </c>
      <c r="M38" s="1111">
        <v>57.615374502667997</v>
      </c>
      <c r="N38" s="1111">
        <v>56.235931938915002</v>
      </c>
      <c r="O38" s="1111">
        <v>55.291481500457003</v>
      </c>
      <c r="P38" s="1111">
        <v>56.055474543111998</v>
      </c>
      <c r="Q38" s="1111" t="s">
        <v>493</v>
      </c>
    </row>
    <row r="39" spans="1:17" ht="14.25" customHeight="1">
      <c r="A39" s="725" t="s">
        <v>446</v>
      </c>
      <c r="B39" s="1111" t="s">
        <v>493</v>
      </c>
      <c r="C39" s="1111">
        <v>45.589504574486</v>
      </c>
      <c r="D39" s="1111">
        <v>26.423852883414</v>
      </c>
      <c r="E39" s="1111">
        <v>28.357936941862999</v>
      </c>
      <c r="F39" s="1111">
        <v>97.742238946377995</v>
      </c>
      <c r="G39" s="1111">
        <v>80.093768314124006</v>
      </c>
      <c r="H39" s="1111">
        <v>76.609010458567994</v>
      </c>
      <c r="I39" s="1111">
        <v>51.651440618412003</v>
      </c>
      <c r="J39" s="1111">
        <v>41.087884917959002</v>
      </c>
      <c r="K39" s="1111">
        <v>40.396230973664998</v>
      </c>
      <c r="L39" s="1111">
        <v>44.627480344440002</v>
      </c>
      <c r="M39" s="1111">
        <v>62.830635609948999</v>
      </c>
      <c r="N39" s="1111">
        <v>61.59688412853</v>
      </c>
      <c r="O39" s="1111">
        <v>69.067709405227404</v>
      </c>
      <c r="P39" s="1111" t="s">
        <v>493</v>
      </c>
      <c r="Q39" s="1111" t="s">
        <v>493</v>
      </c>
    </row>
    <row r="40" spans="1:17" ht="14.25" customHeight="1">
      <c r="A40" s="725" t="s">
        <v>447</v>
      </c>
      <c r="B40" s="1111">
        <v>58.677150036476</v>
      </c>
      <c r="C40" s="1111">
        <v>59.974118772330002</v>
      </c>
      <c r="D40" s="1111">
        <v>64.850950051200002</v>
      </c>
      <c r="E40" s="1111">
        <v>63.831852233780999</v>
      </c>
      <c r="F40" s="1111">
        <v>67.191927569285994</v>
      </c>
      <c r="G40" s="1111">
        <v>66.141447725055002</v>
      </c>
      <c r="H40" s="1111">
        <v>64.604056780771003</v>
      </c>
      <c r="I40" s="1111">
        <v>64.303604831805998</v>
      </c>
      <c r="J40" s="1111">
        <v>64.819845581926998</v>
      </c>
      <c r="K40" s="1111">
        <v>63.013883272678001</v>
      </c>
      <c r="L40" s="1111">
        <v>70.349507105363998</v>
      </c>
      <c r="M40" s="1111">
        <v>72.997507347744005</v>
      </c>
      <c r="N40" s="1111">
        <v>73.713375104125006</v>
      </c>
      <c r="O40" s="1111">
        <v>73.883603615804006</v>
      </c>
      <c r="P40" s="1111">
        <v>73.306509603199999</v>
      </c>
      <c r="Q40" s="1111" t="s">
        <v>493</v>
      </c>
    </row>
    <row r="41" spans="1:17" ht="14.25" customHeight="1">
      <c r="A41" s="725" t="s">
        <v>448</v>
      </c>
      <c r="B41" s="1111">
        <v>67.857142857143003</v>
      </c>
      <c r="C41" s="1111">
        <v>69.776949241235002</v>
      </c>
      <c r="D41" s="1111">
        <v>72.801073465279998</v>
      </c>
      <c r="E41" s="1111">
        <v>76.261663147858002</v>
      </c>
      <c r="F41" s="1111">
        <v>80.840101613653005</v>
      </c>
      <c r="G41" s="1111">
        <v>79.483705093460998</v>
      </c>
      <c r="H41" s="1111">
        <v>76.719340432840994</v>
      </c>
      <c r="I41" s="1111">
        <v>65.852601603368001</v>
      </c>
      <c r="J41" s="1111">
        <v>59.60962246383</v>
      </c>
      <c r="K41" s="1111">
        <v>61.131803089359998</v>
      </c>
      <c r="L41" s="1111">
        <v>57.810799977094</v>
      </c>
      <c r="M41" s="1111">
        <v>51.894425534288999</v>
      </c>
      <c r="N41" s="1111">
        <v>51.862523764259002</v>
      </c>
      <c r="O41" s="1111">
        <v>58.990719257541002</v>
      </c>
      <c r="P41" s="1111">
        <v>57.921356526823999</v>
      </c>
      <c r="Q41" s="1111" t="s">
        <v>493</v>
      </c>
    </row>
    <row r="42" spans="1:17" ht="14.25" customHeight="1">
      <c r="A42" s="725" t="s">
        <v>495</v>
      </c>
      <c r="B42" s="1111">
        <v>81.035211836431998</v>
      </c>
      <c r="C42" s="1111">
        <v>79.252121534224003</v>
      </c>
      <c r="D42" s="1111">
        <v>75.721143986092997</v>
      </c>
      <c r="E42" s="1111">
        <v>74.296456326669002</v>
      </c>
      <c r="F42" s="1111">
        <v>72.088448548787994</v>
      </c>
      <c r="G42" s="1111">
        <v>71.848507700170998</v>
      </c>
      <c r="H42" s="1111">
        <v>71.417840556811996</v>
      </c>
      <c r="I42" s="1111">
        <v>77.292183050603001</v>
      </c>
      <c r="J42" s="1111">
        <v>72.246803444041007</v>
      </c>
      <c r="K42" s="1111">
        <v>79.451386593964997</v>
      </c>
      <c r="L42" s="1111">
        <v>83.588782818531996</v>
      </c>
      <c r="M42" s="1111">
        <v>86.520142594814004</v>
      </c>
      <c r="N42" s="1111">
        <v>85.221112032811007</v>
      </c>
      <c r="O42" s="1111">
        <v>82.476756596450997</v>
      </c>
      <c r="P42" s="1111">
        <v>84.784207400810004</v>
      </c>
      <c r="Q42" s="1111">
        <v>82.579521722509</v>
      </c>
    </row>
    <row r="43" spans="1:17" ht="14.25" customHeight="1">
      <c r="A43" s="725" t="s">
        <v>450</v>
      </c>
      <c r="B43" s="1111">
        <v>68.798864269893997</v>
      </c>
      <c r="C43" s="1111">
        <v>74.677671609814993</v>
      </c>
      <c r="D43" s="1111">
        <v>72.529862102162994</v>
      </c>
      <c r="E43" s="1111">
        <v>76.260713293297997</v>
      </c>
      <c r="F43" s="1111">
        <v>77.980649406281003</v>
      </c>
      <c r="G43" s="1111">
        <v>73.341930089116005</v>
      </c>
      <c r="H43" s="1111">
        <v>71.066398701924996</v>
      </c>
      <c r="I43" s="1111">
        <v>73.210783629027006</v>
      </c>
      <c r="J43" s="1111">
        <v>72.123407544369996</v>
      </c>
      <c r="K43" s="1111">
        <v>69.158707292288</v>
      </c>
      <c r="L43" s="1111">
        <v>64.116324915340996</v>
      </c>
      <c r="M43" s="1111">
        <v>66.094424775785001</v>
      </c>
      <c r="N43" s="1111">
        <v>71.374485903831001</v>
      </c>
      <c r="O43" s="1111">
        <v>70.641358553592994</v>
      </c>
      <c r="P43" s="1111">
        <v>68.954288320721005</v>
      </c>
      <c r="Q43" s="1111" t="s">
        <v>493</v>
      </c>
    </row>
    <row r="44" spans="1:17" ht="12.75" customHeight="1">
      <c r="B44" s="212"/>
      <c r="C44" s="672"/>
      <c r="D44" s="672"/>
      <c r="E44" s="672"/>
      <c r="F44" s="672"/>
      <c r="G44" s="672"/>
      <c r="H44" s="672"/>
      <c r="I44" s="672"/>
      <c r="J44" s="672"/>
      <c r="K44" s="672"/>
      <c r="L44" s="672"/>
      <c r="M44" s="672"/>
      <c r="N44" s="672"/>
      <c r="O44" s="672"/>
      <c r="P44" s="672"/>
    </row>
    <row r="45" spans="1:17" s="262" customFormat="1" ht="20.149999999999999" customHeight="1">
      <c r="A45" s="23"/>
      <c r="B45" s="1270" t="s">
        <v>499</v>
      </c>
      <c r="C45" s="1270"/>
      <c r="D45" s="1270"/>
      <c r="E45" s="1270"/>
      <c r="F45" s="1270"/>
      <c r="G45" s="97"/>
      <c r="H45" s="22"/>
      <c r="I45" s="22"/>
      <c r="J45" s="22"/>
      <c r="K45" s="22"/>
      <c r="L45" s="22"/>
      <c r="M45" s="22"/>
      <c r="N45" s="22"/>
      <c r="O45" s="22"/>
      <c r="P45" s="22"/>
      <c r="Q45" s="22"/>
    </row>
    <row r="46" spans="1:17" s="269" customFormat="1" ht="15" customHeight="1">
      <c r="A46" s="83"/>
      <c r="B46" s="1270" t="s">
        <v>1566</v>
      </c>
      <c r="C46" s="1270"/>
      <c r="D46" s="1270"/>
      <c r="E46" s="1270"/>
      <c r="F46" s="1270"/>
      <c r="G46" s="110"/>
      <c r="H46" s="83"/>
      <c r="I46" s="83"/>
      <c r="J46" s="83"/>
      <c r="K46" s="83"/>
      <c r="L46" s="83"/>
      <c r="M46" s="83"/>
      <c r="N46" s="83"/>
      <c r="O46" s="83"/>
      <c r="P46" s="83"/>
      <c r="Q46" s="83"/>
    </row>
  </sheetData>
  <sheetProtection selectLockedCells="1"/>
  <mergeCells count="10">
    <mergeCell ref="Q7:U7"/>
    <mergeCell ref="B45:F45"/>
    <mergeCell ref="B46:F46"/>
    <mergeCell ref="B7:F7"/>
    <mergeCell ref="G7:K7"/>
    <mergeCell ref="L7:P7"/>
    <mergeCell ref="B26:F26"/>
    <mergeCell ref="G26:K26"/>
    <mergeCell ref="L26:P26"/>
    <mergeCell ref="Q26:U2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&amp;"Arial,Fett"Wärmeerzeugung aus Kraft-Wärme-Kopplung (KWK) 2003 – 2018
nach Bundesländern</oddHeader>
    <oddFooter>&amp;CStatistische Ämter der Länder – Indikatoren und Kennzahlen, UGRdL 2020</oddFooter>
  </headerFooter>
  <colBreaks count="2" manualBreakCount="2">
    <brk id="6" max="1048575" man="1"/>
    <brk id="11"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autoPageBreaks="0"/>
  </sheetPr>
  <dimension ref="A1:G31"/>
  <sheetViews>
    <sheetView showGridLines="0" showRowColHeaders="0" zoomScaleNormal="100" workbookViewId="0">
      <selection sqref="A1:C1"/>
    </sheetView>
  </sheetViews>
  <sheetFormatPr baseColWidth="10" defaultColWidth="11.453125" defaultRowHeight="12.5"/>
  <cols>
    <col min="1" max="1" width="7.54296875" style="16" bestFit="1" customWidth="1"/>
    <col min="2" max="2" width="5" style="16" customWidth="1"/>
    <col min="3" max="3" width="12.81640625" style="16" customWidth="1"/>
    <col min="4" max="4" width="16.453125" style="16" customWidth="1"/>
    <col min="5" max="6" width="11.453125" style="16"/>
    <col min="7" max="7" width="19.81640625" style="16" customWidth="1"/>
    <col min="8" max="16384" width="11.453125" style="16"/>
  </cols>
  <sheetData>
    <row r="1" spans="1:7" ht="13">
      <c r="A1" s="1259" t="s">
        <v>322</v>
      </c>
      <c r="B1" s="1259"/>
      <c r="C1" s="1259"/>
    </row>
    <row r="3" spans="1:7" ht="20.25" customHeight="1"/>
    <row r="4" spans="1:7" ht="14">
      <c r="A4" s="1260" t="s">
        <v>30</v>
      </c>
      <c r="B4" s="1260"/>
      <c r="C4" s="1260"/>
      <c r="D4" s="1260"/>
    </row>
    <row r="5" spans="1:7" ht="9" customHeight="1"/>
    <row r="6" spans="1:7" ht="12.75" customHeight="1">
      <c r="A6" s="1261" t="s">
        <v>347</v>
      </c>
      <c r="B6" s="1261"/>
      <c r="C6" s="1261"/>
      <c r="D6" s="1261"/>
      <c r="E6" s="1261"/>
      <c r="F6" s="1261"/>
      <c r="G6" s="1261"/>
    </row>
    <row r="7" spans="1:7">
      <c r="A7" s="1261"/>
      <c r="B7" s="1261"/>
      <c r="C7" s="1261"/>
      <c r="D7" s="1261"/>
      <c r="E7" s="1261"/>
      <c r="F7" s="1261"/>
      <c r="G7" s="1261"/>
    </row>
    <row r="8" spans="1:7">
      <c r="A8" s="1261"/>
      <c r="B8" s="1261"/>
      <c r="C8" s="1261"/>
      <c r="D8" s="1261"/>
      <c r="E8" s="1261"/>
      <c r="F8" s="1261"/>
      <c r="G8" s="1261"/>
    </row>
    <row r="9" spans="1:7">
      <c r="A9" s="1261"/>
      <c r="B9" s="1261"/>
      <c r="C9" s="1261"/>
      <c r="D9" s="1261"/>
      <c r="E9" s="1261"/>
      <c r="F9" s="1261"/>
      <c r="G9" s="1261"/>
    </row>
    <row r="10" spans="1:7" ht="9" customHeight="1">
      <c r="A10" s="41"/>
      <c r="B10" s="41"/>
      <c r="C10" s="41"/>
      <c r="D10" s="41"/>
      <c r="E10" s="41"/>
      <c r="F10" s="41"/>
      <c r="G10" s="41"/>
    </row>
    <row r="11" spans="1:7" ht="12.75" customHeight="1">
      <c r="A11" s="1258" t="s">
        <v>348</v>
      </c>
      <c r="B11" s="1258"/>
      <c r="C11" s="1258"/>
      <c r="D11" s="1258"/>
      <c r="E11" s="1258"/>
      <c r="F11" s="1258"/>
      <c r="G11" s="1258"/>
    </row>
    <row r="12" spans="1:7" ht="78.650000000000006" customHeight="1">
      <c r="A12" s="1258"/>
      <c r="B12" s="1258"/>
      <c r="C12" s="1258"/>
      <c r="D12" s="1258"/>
      <c r="E12" s="1258"/>
      <c r="F12" s="1258"/>
      <c r="G12" s="1258"/>
    </row>
    <row r="13" spans="1:7" ht="9" customHeight="1">
      <c r="A13" s="4"/>
      <c r="B13" s="4"/>
      <c r="C13" s="4"/>
      <c r="D13" s="4"/>
      <c r="E13" s="4"/>
      <c r="F13" s="4"/>
      <c r="G13" s="4"/>
    </row>
    <row r="14" spans="1:7" ht="12.75" customHeight="1">
      <c r="A14" s="1261" t="s">
        <v>349</v>
      </c>
      <c r="B14" s="1261"/>
      <c r="C14" s="1261"/>
      <c r="D14" s="1261"/>
      <c r="E14" s="1261"/>
      <c r="F14" s="1261"/>
      <c r="G14" s="1261"/>
    </row>
    <row r="15" spans="1:7">
      <c r="A15" s="1261"/>
      <c r="B15" s="1261"/>
      <c r="C15" s="1261"/>
      <c r="D15" s="1261"/>
      <c r="E15" s="1261"/>
      <c r="F15" s="1261"/>
      <c r="G15" s="1261"/>
    </row>
    <row r="16" spans="1:7" ht="12.75" customHeight="1">
      <c r="A16" s="1258" t="s">
        <v>350</v>
      </c>
      <c r="B16" s="1258"/>
      <c r="C16" s="1258"/>
      <c r="D16" s="1258"/>
      <c r="E16" s="1258"/>
      <c r="F16" s="1258"/>
      <c r="G16" s="1258"/>
    </row>
    <row r="17" spans="1:7">
      <c r="A17" s="1258"/>
      <c r="B17" s="1258"/>
      <c r="C17" s="1258"/>
      <c r="D17" s="1258"/>
      <c r="E17" s="1258"/>
      <c r="F17" s="1258"/>
      <c r="G17" s="1258"/>
    </row>
    <row r="18" spans="1:7">
      <c r="A18" s="4"/>
      <c r="B18" s="4"/>
      <c r="C18" s="4"/>
      <c r="D18" s="4"/>
      <c r="E18" s="4"/>
      <c r="F18" s="4"/>
      <c r="G18" s="4"/>
    </row>
    <row r="19" spans="1:7" ht="12.75" customHeight="1">
      <c r="A19" s="1261" t="s">
        <v>351</v>
      </c>
      <c r="B19" s="1261"/>
      <c r="C19" s="1261"/>
      <c r="D19" s="1261"/>
      <c r="E19" s="1261"/>
      <c r="F19" s="1261"/>
      <c r="G19" s="1261"/>
    </row>
    <row r="20" spans="1:7" ht="12.75" customHeight="1">
      <c r="A20" s="1262" t="s">
        <v>340</v>
      </c>
      <c r="B20" s="1262"/>
      <c r="C20" s="41"/>
      <c r="D20" s="41"/>
      <c r="E20" s="41"/>
    </row>
    <row r="21" spans="1:7" ht="20.25" customHeight="1">
      <c r="A21" s="42"/>
      <c r="B21" s="42"/>
      <c r="C21" s="42"/>
      <c r="D21" s="42"/>
    </row>
    <row r="22" spans="1:7" ht="14">
      <c r="A22" s="1260" t="s">
        <v>352</v>
      </c>
      <c r="B22" s="1260"/>
      <c r="C22" s="1260"/>
      <c r="D22" s="1260"/>
    </row>
    <row r="23" spans="1:7" ht="9" customHeight="1">
      <c r="A23" s="42"/>
      <c r="B23" s="42"/>
      <c r="C23" s="42"/>
      <c r="D23" s="42"/>
    </row>
    <row r="24" spans="1:7">
      <c r="A24" s="43">
        <v>0</v>
      </c>
      <c r="B24" s="1263" t="s">
        <v>353</v>
      </c>
      <c r="C24" s="1263"/>
      <c r="D24" s="1263"/>
      <c r="E24" s="1263"/>
      <c r="F24" s="1263"/>
      <c r="G24" s="1263"/>
    </row>
    <row r="25" spans="1:7">
      <c r="A25" s="43" t="s">
        <v>354</v>
      </c>
      <c r="B25" s="42" t="s">
        <v>355</v>
      </c>
      <c r="C25" s="42"/>
      <c r="D25" s="42"/>
    </row>
    <row r="26" spans="1:7">
      <c r="A26" s="43" t="s">
        <v>356</v>
      </c>
      <c r="B26" s="42" t="s">
        <v>357</v>
      </c>
      <c r="C26" s="42"/>
      <c r="D26" s="42"/>
    </row>
    <row r="27" spans="1:7">
      <c r="A27" s="43" t="s">
        <v>358</v>
      </c>
      <c r="B27" s="42" t="s">
        <v>359</v>
      </c>
      <c r="C27" s="42"/>
      <c r="D27" s="42"/>
    </row>
    <row r="28" spans="1:7">
      <c r="A28" s="43" t="s">
        <v>360</v>
      </c>
      <c r="B28" s="42" t="s">
        <v>361</v>
      </c>
      <c r="C28" s="42"/>
      <c r="D28" s="42"/>
    </row>
    <row r="29" spans="1:7">
      <c r="A29" s="42"/>
      <c r="B29" s="42"/>
      <c r="C29" s="42"/>
      <c r="D29" s="42"/>
    </row>
    <row r="30" spans="1:7">
      <c r="A30" s="1264"/>
      <c r="B30" s="1264"/>
      <c r="C30" s="1264"/>
    </row>
    <row r="31" spans="1:7">
      <c r="A31" s="45"/>
      <c r="B31" s="45"/>
      <c r="C31" s="45"/>
      <c r="D31" s="45"/>
    </row>
  </sheetData>
  <mergeCells count="11">
    <mergeCell ref="A19:G19"/>
    <mergeCell ref="A20:B20"/>
    <mergeCell ref="A22:D22"/>
    <mergeCell ref="B24:G24"/>
    <mergeCell ref="A30:C30"/>
    <mergeCell ref="A16:G17"/>
    <mergeCell ref="A1:C1"/>
    <mergeCell ref="A4:D4"/>
    <mergeCell ref="A6:G9"/>
    <mergeCell ref="A11:G12"/>
    <mergeCell ref="A14:G15"/>
  </mergeCells>
  <hyperlinks>
    <hyperlink ref="A20" r:id="rId1"/>
    <hyperlink ref="A1:C1" location="Inhalt!A1" display="Zurück zum Inhalt"/>
  </hyperlinks>
  <pageMargins left="0.78740157480314965" right="0.78740157480314965" top="1.1811023622047245" bottom="0.78740157480314965" header="0.39370078740157483" footer="0.39370078740157483"/>
  <pageSetup paperSize="9" orientation="portrait" horizontalDpi="4294967294" verticalDpi="300" r:id="rId2"/>
  <headerFooter alignWithMargins="0">
    <oddHeader>&amp;CSeite &amp;P von &amp;N</oddHeader>
    <oddFooter>&amp;CStatistische Ämter der Länder – Indikatoren und Kennzahlen, UGRdL 2018</oddFooter>
  </headerFooter>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0">
    <pageSetUpPr autoPageBreaks="0"/>
  </sheetPr>
  <dimension ref="A1:J71"/>
  <sheetViews>
    <sheetView showGridLines="0" showRowColHeaders="0" zoomScaleNormal="100" workbookViewId="0">
      <pane xSplit="1" ySplit="7" topLeftCell="B8" activePane="bottomRight" state="frozen"/>
      <selection pane="topRight"/>
      <selection pane="bottomLeft"/>
      <selection pane="bottomRight"/>
    </sheetView>
  </sheetViews>
  <sheetFormatPr baseColWidth="10" defaultColWidth="11.453125" defaultRowHeight="12.75" customHeight="1"/>
  <cols>
    <col min="1" max="1" width="26.453125" style="282" customWidth="1"/>
    <col min="2" max="10" width="11.81640625" style="282" customWidth="1"/>
    <col min="11" max="16384" width="11.453125" style="282"/>
  </cols>
  <sheetData>
    <row r="1" spans="1:10" ht="12.75" customHeight="1">
      <c r="A1" s="1120" t="s">
        <v>322</v>
      </c>
    </row>
    <row r="3" spans="1:10" ht="12.75" customHeight="1">
      <c r="A3" s="283" t="s">
        <v>701</v>
      </c>
      <c r="B3" s="284" t="s">
        <v>1447</v>
      </c>
    </row>
    <row r="4" spans="1:10" ht="12.75" customHeight="1">
      <c r="A4" s="285"/>
    </row>
    <row r="5" spans="1:10" ht="20.149999999999999" customHeight="1">
      <c r="A5" s="1330" t="s">
        <v>433</v>
      </c>
      <c r="B5" s="1331">
        <v>42735</v>
      </c>
      <c r="C5" s="1332"/>
      <c r="D5" s="1333"/>
      <c r="E5" s="1331">
        <v>43100</v>
      </c>
      <c r="F5" s="1332"/>
      <c r="G5" s="1333"/>
      <c r="H5" s="1331">
        <v>43465</v>
      </c>
      <c r="I5" s="1332"/>
      <c r="J5" s="1333"/>
    </row>
    <row r="6" spans="1:10" ht="20.149999999999999" customHeight="1">
      <c r="A6" s="1330"/>
      <c r="B6" s="1334" t="s">
        <v>646</v>
      </c>
      <c r="C6" s="1333" t="s">
        <v>595</v>
      </c>
      <c r="D6" s="1336"/>
      <c r="E6" s="1334" t="s">
        <v>646</v>
      </c>
      <c r="F6" s="1333" t="s">
        <v>595</v>
      </c>
      <c r="G6" s="1336"/>
      <c r="H6" s="1334" t="s">
        <v>646</v>
      </c>
      <c r="I6" s="1333" t="s">
        <v>595</v>
      </c>
      <c r="J6" s="1336"/>
    </row>
    <row r="7" spans="1:10" ht="28.5" customHeight="1">
      <c r="A7" s="1330"/>
      <c r="B7" s="1335"/>
      <c r="C7" s="1073" t="s">
        <v>647</v>
      </c>
      <c r="D7" s="1073" t="s">
        <v>648</v>
      </c>
      <c r="E7" s="1335"/>
      <c r="F7" s="1073" t="s">
        <v>647</v>
      </c>
      <c r="G7" s="1073" t="s">
        <v>648</v>
      </c>
      <c r="H7" s="1335"/>
      <c r="I7" s="1073" t="s">
        <v>647</v>
      </c>
      <c r="J7" s="1073" t="s">
        <v>648</v>
      </c>
    </row>
    <row r="8" spans="1:10" ht="12.75" customHeight="1">
      <c r="A8" s="287"/>
    </row>
    <row r="9" spans="1:10" ht="15">
      <c r="A9" s="288"/>
      <c r="B9" s="1337" t="s">
        <v>649</v>
      </c>
      <c r="C9" s="1337"/>
      <c r="D9" s="1337"/>
      <c r="E9" s="1337"/>
      <c r="F9" s="1337"/>
      <c r="G9" s="1337"/>
      <c r="H9" s="1337"/>
      <c r="I9" s="1337"/>
      <c r="J9" s="1337"/>
    </row>
    <row r="10" spans="1:10" ht="12.75" customHeight="1">
      <c r="A10" s="287"/>
      <c r="B10" s="289"/>
      <c r="C10" s="290"/>
      <c r="D10" s="290"/>
      <c r="E10" s="289"/>
      <c r="F10" s="290"/>
      <c r="G10" s="290"/>
      <c r="H10" s="289"/>
      <c r="I10" s="290"/>
      <c r="J10" s="290"/>
    </row>
    <row r="11" spans="1:10" ht="14.25" customHeight="1">
      <c r="A11" s="721" t="s">
        <v>435</v>
      </c>
      <c r="B11" s="1119">
        <v>5242.62</v>
      </c>
      <c r="C11" s="1119">
        <v>3265.49</v>
      </c>
      <c r="D11" s="1119">
        <v>1977.12</v>
      </c>
      <c r="E11" s="1119">
        <v>5272.66</v>
      </c>
      <c r="F11" s="1119">
        <v>3289.42</v>
      </c>
      <c r="G11" s="1119">
        <v>1983.24</v>
      </c>
      <c r="H11" s="1119">
        <v>5289.55</v>
      </c>
      <c r="I11" s="1119">
        <v>3304.79</v>
      </c>
      <c r="J11" s="1119">
        <v>1984.76</v>
      </c>
    </row>
    <row r="12" spans="1:10" ht="14.25" customHeight="1">
      <c r="A12" s="721" t="s">
        <v>436</v>
      </c>
      <c r="B12" s="1119">
        <v>8588.6299999999992</v>
      </c>
      <c r="C12" s="1119">
        <v>5280.19</v>
      </c>
      <c r="D12" s="1119">
        <v>3308.44</v>
      </c>
      <c r="E12" s="1119">
        <v>8632.14</v>
      </c>
      <c r="F12" s="1119">
        <v>5314.71</v>
      </c>
      <c r="G12" s="1119">
        <v>3317.43</v>
      </c>
      <c r="H12" s="1119">
        <v>8668.0499999999993</v>
      </c>
      <c r="I12" s="1119">
        <v>5348.32</v>
      </c>
      <c r="J12" s="1119">
        <v>3319.73</v>
      </c>
    </row>
    <row r="13" spans="1:10" ht="14.25" customHeight="1">
      <c r="A13" s="721" t="s">
        <v>437</v>
      </c>
      <c r="B13" s="1119">
        <v>627.27</v>
      </c>
      <c r="C13" s="1119">
        <v>491.16</v>
      </c>
      <c r="D13" s="1119">
        <v>136.11000000000001</v>
      </c>
      <c r="E13" s="1119">
        <v>628.24</v>
      </c>
      <c r="F13" s="1119">
        <v>492.42</v>
      </c>
      <c r="G13" s="1119">
        <v>135.82</v>
      </c>
      <c r="H13" s="1119">
        <v>628.65</v>
      </c>
      <c r="I13" s="1119">
        <v>493.14</v>
      </c>
      <c r="J13" s="1119">
        <v>135.51</v>
      </c>
    </row>
    <row r="14" spans="1:10" ht="14.25" customHeight="1">
      <c r="A14" s="721" t="s">
        <v>438</v>
      </c>
      <c r="B14" s="1119">
        <v>3132.49</v>
      </c>
      <c r="C14" s="1119">
        <v>2029.39</v>
      </c>
      <c r="D14" s="1119">
        <v>1103.0999999999999</v>
      </c>
      <c r="E14" s="1119">
        <v>3133.69</v>
      </c>
      <c r="F14" s="1119">
        <v>2029.96</v>
      </c>
      <c r="G14" s="1119">
        <v>1103.73</v>
      </c>
      <c r="H14" s="1119">
        <v>3114.77</v>
      </c>
      <c r="I14" s="1119">
        <v>2010.93</v>
      </c>
      <c r="J14" s="1119">
        <v>1103.8399999999999</v>
      </c>
    </row>
    <row r="15" spans="1:10" ht="14.25" customHeight="1">
      <c r="A15" s="721" t="s">
        <v>439</v>
      </c>
      <c r="B15" s="1119">
        <v>237.02</v>
      </c>
      <c r="C15" s="1119">
        <v>184.99</v>
      </c>
      <c r="D15" s="1119">
        <v>52.03</v>
      </c>
      <c r="E15" s="1119">
        <v>237.3</v>
      </c>
      <c r="F15" s="1119">
        <v>185.26</v>
      </c>
      <c r="G15" s="1119">
        <v>52.04</v>
      </c>
      <c r="H15" s="1119">
        <v>236.93</v>
      </c>
      <c r="I15" s="1119">
        <v>184.96</v>
      </c>
      <c r="J15" s="1119">
        <v>51.97</v>
      </c>
    </row>
    <row r="16" spans="1:10" ht="14.25" customHeight="1">
      <c r="A16" s="721" t="s">
        <v>440</v>
      </c>
      <c r="B16" s="1119">
        <v>445.09</v>
      </c>
      <c r="C16" s="1119">
        <v>351.24</v>
      </c>
      <c r="D16" s="1119">
        <v>93.85</v>
      </c>
      <c r="E16" s="1119">
        <v>445.5</v>
      </c>
      <c r="F16" s="1119">
        <v>350.71</v>
      </c>
      <c r="G16" s="1119">
        <v>94.79</v>
      </c>
      <c r="H16" s="1119">
        <v>445.2</v>
      </c>
      <c r="I16" s="1119">
        <v>350.73</v>
      </c>
      <c r="J16" s="1119">
        <v>94.47</v>
      </c>
    </row>
    <row r="17" spans="1:10" ht="14.25" customHeight="1">
      <c r="A17" s="721" t="s">
        <v>441</v>
      </c>
      <c r="B17" s="1119">
        <v>3384.19</v>
      </c>
      <c r="C17" s="1119">
        <v>1947.39</v>
      </c>
      <c r="D17" s="1119">
        <v>1436.8</v>
      </c>
      <c r="E17" s="1119">
        <v>3397.88</v>
      </c>
      <c r="F17" s="1119">
        <v>1958.89</v>
      </c>
      <c r="G17" s="1119">
        <v>1439</v>
      </c>
      <c r="H17" s="1119">
        <v>3408.6</v>
      </c>
      <c r="I17" s="1119">
        <v>1966.98</v>
      </c>
      <c r="J17" s="1119">
        <v>1441.62</v>
      </c>
    </row>
    <row r="18" spans="1:10" ht="14.25" customHeight="1">
      <c r="A18" s="721" t="s">
        <v>442</v>
      </c>
      <c r="B18" s="1119">
        <v>2024.41</v>
      </c>
      <c r="C18" s="1119">
        <v>1320.81</v>
      </c>
      <c r="D18" s="1119">
        <v>703.59</v>
      </c>
      <c r="E18" s="1119">
        <v>1994.4</v>
      </c>
      <c r="F18" s="1119">
        <v>1290.3800000000001</v>
      </c>
      <c r="G18" s="1119">
        <v>704.01</v>
      </c>
      <c r="H18" s="1119">
        <v>1994.92</v>
      </c>
      <c r="I18" s="1119">
        <v>1289.5</v>
      </c>
      <c r="J18" s="1119">
        <v>705.42</v>
      </c>
    </row>
    <row r="19" spans="1:10" ht="14.25" customHeight="1">
      <c r="A19" s="721" t="s">
        <v>443</v>
      </c>
      <c r="B19" s="1119">
        <v>6901.49</v>
      </c>
      <c r="C19" s="1119">
        <v>4447.93</v>
      </c>
      <c r="D19" s="1119">
        <v>2453.56</v>
      </c>
      <c r="E19" s="1119">
        <v>6918.92</v>
      </c>
      <c r="F19" s="1119">
        <v>4455.37</v>
      </c>
      <c r="G19" s="1119">
        <v>2463.5500000000002</v>
      </c>
      <c r="H19" s="1119">
        <v>6933.84</v>
      </c>
      <c r="I19" s="1119">
        <v>4465.71</v>
      </c>
      <c r="J19" s="1119">
        <v>2468.12</v>
      </c>
    </row>
    <row r="20" spans="1:10" ht="14.25" customHeight="1">
      <c r="A20" s="721" t="s">
        <v>444</v>
      </c>
      <c r="B20" s="1119">
        <v>7999.5</v>
      </c>
      <c r="C20" s="1119">
        <v>5602.19</v>
      </c>
      <c r="D20" s="1119">
        <v>2397.31</v>
      </c>
      <c r="E20" s="1119">
        <v>8022.73</v>
      </c>
      <c r="F20" s="1119">
        <v>5632.24</v>
      </c>
      <c r="G20" s="1119">
        <v>2390.4899999999998</v>
      </c>
      <c r="H20" s="1119">
        <v>8043.37</v>
      </c>
      <c r="I20" s="1119">
        <v>5657.98</v>
      </c>
      <c r="J20" s="1119">
        <v>2385.39</v>
      </c>
    </row>
    <row r="21" spans="1:10" ht="14.25" customHeight="1">
      <c r="A21" s="721" t="s">
        <v>445</v>
      </c>
      <c r="B21" s="1119">
        <v>2891.23</v>
      </c>
      <c r="C21" s="1119">
        <v>1682.04</v>
      </c>
      <c r="D21" s="1119">
        <v>1209.19</v>
      </c>
      <c r="E21" s="1119">
        <v>2889.88</v>
      </c>
      <c r="F21" s="1119">
        <v>1685.62</v>
      </c>
      <c r="G21" s="1119">
        <v>1204.26</v>
      </c>
      <c r="H21" s="1119">
        <v>2894.95</v>
      </c>
      <c r="I21" s="1119">
        <v>1693.47</v>
      </c>
      <c r="J21" s="1119">
        <v>1201.48</v>
      </c>
    </row>
    <row r="22" spans="1:10" ht="14.25" customHeight="1">
      <c r="A22" s="721" t="s">
        <v>446</v>
      </c>
      <c r="B22" s="1119">
        <v>554.22</v>
      </c>
      <c r="C22" s="1119">
        <v>392.64</v>
      </c>
      <c r="D22" s="1119">
        <v>161.59</v>
      </c>
      <c r="E22" s="1119">
        <v>554.79</v>
      </c>
      <c r="F22" s="1119">
        <v>393.01</v>
      </c>
      <c r="G22" s="1119">
        <v>161.78</v>
      </c>
      <c r="H22" s="1119">
        <v>555.37</v>
      </c>
      <c r="I22" s="1119">
        <v>393.48</v>
      </c>
      <c r="J22" s="1119">
        <v>161.88999999999999</v>
      </c>
    </row>
    <row r="23" spans="1:10" ht="14.25" customHeight="1">
      <c r="A23" s="721" t="s">
        <v>447</v>
      </c>
      <c r="B23" s="1119">
        <v>2654.35</v>
      </c>
      <c r="C23" s="1119">
        <v>1845.36</v>
      </c>
      <c r="D23" s="1119">
        <v>809</v>
      </c>
      <c r="E23" s="1119">
        <v>2663.97</v>
      </c>
      <c r="F23" s="1119">
        <v>1853.69</v>
      </c>
      <c r="G23" s="1119">
        <v>810.28</v>
      </c>
      <c r="H23" s="1119">
        <v>2692.36</v>
      </c>
      <c r="I23" s="1119">
        <v>1881.86</v>
      </c>
      <c r="J23" s="1119">
        <v>810.49</v>
      </c>
    </row>
    <row r="24" spans="1:10" ht="14.25" customHeight="1">
      <c r="A24" s="721" t="s">
        <v>448</v>
      </c>
      <c r="B24" s="1119">
        <v>2362.06</v>
      </c>
      <c r="C24" s="1119">
        <v>1569.54</v>
      </c>
      <c r="D24" s="1119">
        <v>792.51</v>
      </c>
      <c r="E24" s="1119">
        <v>2362.0700000000002</v>
      </c>
      <c r="F24" s="1119">
        <v>1569.22</v>
      </c>
      <c r="G24" s="1119">
        <v>792.85</v>
      </c>
      <c r="H24" s="1119">
        <v>2355.4899999999998</v>
      </c>
      <c r="I24" s="1119">
        <v>1563.99</v>
      </c>
      <c r="J24" s="1119">
        <v>791.5</v>
      </c>
    </row>
    <row r="25" spans="1:10" ht="14.25" customHeight="1">
      <c r="A25" s="721" t="s">
        <v>449</v>
      </c>
      <c r="B25" s="1119">
        <v>2090.58</v>
      </c>
      <c r="C25" s="1119">
        <v>1401.06</v>
      </c>
      <c r="D25" s="1119">
        <v>689.52</v>
      </c>
      <c r="E25" s="1119">
        <v>2103.4</v>
      </c>
      <c r="F25" s="1119">
        <v>1413.75</v>
      </c>
      <c r="G25" s="1119">
        <v>689.65</v>
      </c>
      <c r="H25" s="1119">
        <v>2114.61</v>
      </c>
      <c r="I25" s="1119">
        <v>1424.36</v>
      </c>
      <c r="J25" s="1119">
        <v>690.25</v>
      </c>
    </row>
    <row r="26" spans="1:10" ht="14.25" customHeight="1">
      <c r="A26" s="721" t="s">
        <v>450</v>
      </c>
      <c r="B26" s="1119" t="s">
        <v>360</v>
      </c>
      <c r="C26" s="1119" t="s">
        <v>360</v>
      </c>
      <c r="D26" s="1119" t="s">
        <v>360</v>
      </c>
      <c r="E26" s="1119" t="s">
        <v>360</v>
      </c>
      <c r="F26" s="1119" t="s">
        <v>360</v>
      </c>
      <c r="G26" s="1119" t="s">
        <v>360</v>
      </c>
      <c r="H26" s="1119">
        <v>1938.35</v>
      </c>
      <c r="I26" s="1119">
        <v>1237.77</v>
      </c>
      <c r="J26" s="1119">
        <v>700.58</v>
      </c>
    </row>
    <row r="27" spans="1:10" ht="20.25" customHeight="1">
      <c r="A27" s="721" t="s">
        <v>451</v>
      </c>
      <c r="B27" s="1119">
        <v>50798.97</v>
      </c>
      <c r="C27" s="1119">
        <v>32770.07</v>
      </c>
      <c r="D27" s="1119">
        <v>18028.900000000001</v>
      </c>
      <c r="E27" s="1119">
        <v>51032.38</v>
      </c>
      <c r="F27" s="1119">
        <v>32985.99</v>
      </c>
      <c r="G27" s="1119">
        <v>18046.39</v>
      </c>
      <c r="H27" s="1119">
        <v>51315</v>
      </c>
      <c r="I27" s="1119">
        <v>33267.97</v>
      </c>
      <c r="J27" s="1119">
        <v>18047.03</v>
      </c>
    </row>
    <row r="28" spans="1:10" ht="12.75" customHeight="1">
      <c r="A28" s="291"/>
      <c r="B28" s="292"/>
      <c r="C28" s="292"/>
      <c r="D28" s="292"/>
      <c r="E28" s="292"/>
      <c r="F28" s="292"/>
      <c r="G28" s="292"/>
      <c r="H28" s="292"/>
      <c r="I28" s="292"/>
      <c r="J28" s="292"/>
    </row>
    <row r="29" spans="1:10" ht="13">
      <c r="A29" s="293"/>
      <c r="B29" s="1337" t="s">
        <v>453</v>
      </c>
      <c r="C29" s="1337"/>
      <c r="D29" s="1337"/>
      <c r="E29" s="1337"/>
      <c r="F29" s="1337"/>
      <c r="G29" s="1337"/>
      <c r="H29" s="1337"/>
      <c r="I29" s="1337"/>
      <c r="J29" s="1337"/>
    </row>
    <row r="30" spans="1:10" ht="12.75" customHeight="1">
      <c r="A30" s="291"/>
      <c r="B30" s="290"/>
      <c r="C30" s="290"/>
      <c r="D30" s="290"/>
      <c r="E30" s="290"/>
      <c r="F30" s="290"/>
      <c r="G30" s="290"/>
      <c r="H30" s="290"/>
      <c r="I30" s="290"/>
      <c r="J30" s="290"/>
    </row>
    <row r="31" spans="1:10" ht="14.25" customHeight="1">
      <c r="A31" s="721" t="s">
        <v>435</v>
      </c>
      <c r="B31" s="1117">
        <v>10.32</v>
      </c>
      <c r="C31" s="1117">
        <v>9.9600000000000009</v>
      </c>
      <c r="D31" s="1117">
        <v>10.97</v>
      </c>
      <c r="E31" s="1117">
        <v>10.33</v>
      </c>
      <c r="F31" s="1117">
        <v>9.9700000000000006</v>
      </c>
      <c r="G31" s="1117">
        <v>10.99</v>
      </c>
      <c r="H31" s="1117">
        <v>10.31</v>
      </c>
      <c r="I31" s="1117">
        <v>9.93</v>
      </c>
      <c r="J31" s="1117">
        <v>11</v>
      </c>
    </row>
    <row r="32" spans="1:10" ht="14.25" customHeight="1">
      <c r="A32" s="721" t="s">
        <v>436</v>
      </c>
      <c r="B32" s="1117">
        <v>16.91</v>
      </c>
      <c r="C32" s="1117">
        <v>16.11</v>
      </c>
      <c r="D32" s="1117">
        <v>18.350000000000001</v>
      </c>
      <c r="E32" s="1117">
        <v>16.920000000000002</v>
      </c>
      <c r="F32" s="1117">
        <v>16.11</v>
      </c>
      <c r="G32" s="1117">
        <v>18.38</v>
      </c>
      <c r="H32" s="1117">
        <v>16.89</v>
      </c>
      <c r="I32" s="1117">
        <v>16.079999999999998</v>
      </c>
      <c r="J32" s="1117">
        <v>18.39</v>
      </c>
    </row>
    <row r="33" spans="1:10" ht="14.25" customHeight="1">
      <c r="A33" s="721" t="s">
        <v>437</v>
      </c>
      <c r="B33" s="1117">
        <v>1.23</v>
      </c>
      <c r="C33" s="1117">
        <v>1.5</v>
      </c>
      <c r="D33" s="1117">
        <v>0.75</v>
      </c>
      <c r="E33" s="1117">
        <v>1.23</v>
      </c>
      <c r="F33" s="1117">
        <v>1.49</v>
      </c>
      <c r="G33" s="1117">
        <v>0.75</v>
      </c>
      <c r="H33" s="1117">
        <v>1.23</v>
      </c>
      <c r="I33" s="1117">
        <v>1.48</v>
      </c>
      <c r="J33" s="1117">
        <v>0.75</v>
      </c>
    </row>
    <row r="34" spans="1:10" ht="14.25" customHeight="1">
      <c r="A34" s="721" t="s">
        <v>438</v>
      </c>
      <c r="B34" s="1117">
        <v>6.17</v>
      </c>
      <c r="C34" s="1117">
        <v>6.19</v>
      </c>
      <c r="D34" s="1117">
        <v>6.12</v>
      </c>
      <c r="E34" s="1117">
        <v>6.14</v>
      </c>
      <c r="F34" s="1117">
        <v>6.15</v>
      </c>
      <c r="G34" s="1117">
        <v>6.12</v>
      </c>
      <c r="H34" s="1117">
        <v>6.07</v>
      </c>
      <c r="I34" s="1117">
        <v>6.04</v>
      </c>
      <c r="J34" s="1117">
        <v>6.12</v>
      </c>
    </row>
    <row r="35" spans="1:10" ht="14.25" customHeight="1">
      <c r="A35" s="721" t="s">
        <v>439</v>
      </c>
      <c r="B35" s="1117">
        <v>0.47</v>
      </c>
      <c r="C35" s="1117">
        <v>0.56000000000000005</v>
      </c>
      <c r="D35" s="1117">
        <v>0.28999999999999998</v>
      </c>
      <c r="E35" s="1117">
        <v>0.46</v>
      </c>
      <c r="F35" s="1117">
        <v>0.56000000000000005</v>
      </c>
      <c r="G35" s="1117">
        <v>0.28999999999999998</v>
      </c>
      <c r="H35" s="1117">
        <v>0.46</v>
      </c>
      <c r="I35" s="1117">
        <v>0.56000000000000005</v>
      </c>
      <c r="J35" s="1117">
        <v>0.28999999999999998</v>
      </c>
    </row>
    <row r="36" spans="1:10" ht="14.25" customHeight="1">
      <c r="A36" s="721" t="s">
        <v>440</v>
      </c>
      <c r="B36" s="1117">
        <v>0.88</v>
      </c>
      <c r="C36" s="1117">
        <v>1.07</v>
      </c>
      <c r="D36" s="1117">
        <v>0.52</v>
      </c>
      <c r="E36" s="1117">
        <v>0.87</v>
      </c>
      <c r="F36" s="1117">
        <v>1.06</v>
      </c>
      <c r="G36" s="1117">
        <v>0.53</v>
      </c>
      <c r="H36" s="1117">
        <v>0.87</v>
      </c>
      <c r="I36" s="1117">
        <v>1.05</v>
      </c>
      <c r="J36" s="1117">
        <v>0.52</v>
      </c>
    </row>
    <row r="37" spans="1:10" ht="14.25" customHeight="1">
      <c r="A37" s="721" t="s">
        <v>441</v>
      </c>
      <c r="B37" s="1117">
        <v>6.66</v>
      </c>
      <c r="C37" s="1117">
        <v>5.94</v>
      </c>
      <c r="D37" s="1117">
        <v>7.97</v>
      </c>
      <c r="E37" s="1117">
        <v>6.66</v>
      </c>
      <c r="F37" s="1117">
        <v>5.94</v>
      </c>
      <c r="G37" s="1117">
        <v>7.97</v>
      </c>
      <c r="H37" s="1117">
        <v>6.64</v>
      </c>
      <c r="I37" s="1117">
        <v>5.91</v>
      </c>
      <c r="J37" s="1117">
        <v>7.99</v>
      </c>
    </row>
    <row r="38" spans="1:10" ht="14.25" customHeight="1">
      <c r="A38" s="721" t="s">
        <v>442</v>
      </c>
      <c r="B38" s="1117">
        <v>3.99</v>
      </c>
      <c r="C38" s="1117">
        <v>4.03</v>
      </c>
      <c r="D38" s="1117">
        <v>3.9</v>
      </c>
      <c r="E38" s="1117">
        <v>3.91</v>
      </c>
      <c r="F38" s="1117">
        <v>3.91</v>
      </c>
      <c r="G38" s="1117">
        <v>3.9</v>
      </c>
      <c r="H38" s="1117">
        <v>3.89</v>
      </c>
      <c r="I38" s="1117">
        <v>3.88</v>
      </c>
      <c r="J38" s="1117">
        <v>3.91</v>
      </c>
    </row>
    <row r="39" spans="1:10" ht="14.25" customHeight="1">
      <c r="A39" s="721" t="s">
        <v>443</v>
      </c>
      <c r="B39" s="1117">
        <v>13.59</v>
      </c>
      <c r="C39" s="1117">
        <v>13.57</v>
      </c>
      <c r="D39" s="1117">
        <v>13.61</v>
      </c>
      <c r="E39" s="1117">
        <v>13.56</v>
      </c>
      <c r="F39" s="1117">
        <v>13.51</v>
      </c>
      <c r="G39" s="1117">
        <v>13.65</v>
      </c>
      <c r="H39" s="1117">
        <v>13.51</v>
      </c>
      <c r="I39" s="1117">
        <v>13.42</v>
      </c>
      <c r="J39" s="1117">
        <v>13.68</v>
      </c>
    </row>
    <row r="40" spans="1:10" ht="14.25" customHeight="1">
      <c r="A40" s="721" t="s">
        <v>444</v>
      </c>
      <c r="B40" s="1117">
        <v>15.75</v>
      </c>
      <c r="C40" s="1117">
        <v>17.100000000000001</v>
      </c>
      <c r="D40" s="1117">
        <v>13.3</v>
      </c>
      <c r="E40" s="1117">
        <v>15.72</v>
      </c>
      <c r="F40" s="1117">
        <v>17.07</v>
      </c>
      <c r="G40" s="1117">
        <v>13.25</v>
      </c>
      <c r="H40" s="1117">
        <v>15.67</v>
      </c>
      <c r="I40" s="1117">
        <v>17.010000000000002</v>
      </c>
      <c r="J40" s="1117">
        <v>13.22</v>
      </c>
    </row>
    <row r="41" spans="1:10" ht="14.25" customHeight="1">
      <c r="A41" s="721" t="s">
        <v>445</v>
      </c>
      <c r="B41" s="1117">
        <v>5.69</v>
      </c>
      <c r="C41" s="1117">
        <v>5.13</v>
      </c>
      <c r="D41" s="1117">
        <v>6.71</v>
      </c>
      <c r="E41" s="1117">
        <v>5.66</v>
      </c>
      <c r="F41" s="1117">
        <v>5.1100000000000003</v>
      </c>
      <c r="G41" s="1117">
        <v>6.67</v>
      </c>
      <c r="H41" s="1117">
        <v>5.64</v>
      </c>
      <c r="I41" s="1117">
        <v>5.09</v>
      </c>
      <c r="J41" s="1117">
        <v>6.66</v>
      </c>
    </row>
    <row r="42" spans="1:10" ht="14.25" customHeight="1">
      <c r="A42" s="721" t="s">
        <v>446</v>
      </c>
      <c r="B42" s="1117">
        <v>1.0900000000000001</v>
      </c>
      <c r="C42" s="1117">
        <v>1.2</v>
      </c>
      <c r="D42" s="1117">
        <v>0.9</v>
      </c>
      <c r="E42" s="1117">
        <v>1.0900000000000001</v>
      </c>
      <c r="F42" s="1117">
        <v>1.19</v>
      </c>
      <c r="G42" s="1117">
        <v>0.9</v>
      </c>
      <c r="H42" s="1117">
        <v>1.08</v>
      </c>
      <c r="I42" s="1117">
        <v>1.18</v>
      </c>
      <c r="J42" s="1117">
        <v>0.9</v>
      </c>
    </row>
    <row r="43" spans="1:10" ht="14.25" customHeight="1">
      <c r="A43" s="721" t="s">
        <v>447</v>
      </c>
      <c r="B43" s="1117">
        <v>5.23</v>
      </c>
      <c r="C43" s="1117">
        <v>5.63</v>
      </c>
      <c r="D43" s="1117">
        <v>4.49</v>
      </c>
      <c r="E43" s="1117">
        <v>5.22</v>
      </c>
      <c r="F43" s="1117">
        <v>5.62</v>
      </c>
      <c r="G43" s="1117">
        <v>4.49</v>
      </c>
      <c r="H43" s="1117">
        <v>5.25</v>
      </c>
      <c r="I43" s="1117">
        <v>5.66</v>
      </c>
      <c r="J43" s="1117">
        <v>4.49</v>
      </c>
    </row>
    <row r="44" spans="1:10" ht="14.25" customHeight="1">
      <c r="A44" s="721" t="s">
        <v>448</v>
      </c>
      <c r="B44" s="1117">
        <v>4.6500000000000004</v>
      </c>
      <c r="C44" s="1117">
        <v>4.79</v>
      </c>
      <c r="D44" s="1117">
        <v>4.4000000000000004</v>
      </c>
      <c r="E44" s="1117">
        <v>4.63</v>
      </c>
      <c r="F44" s="1117">
        <v>4.76</v>
      </c>
      <c r="G44" s="1117">
        <v>4.3899999999999997</v>
      </c>
      <c r="H44" s="1117">
        <v>4.59</v>
      </c>
      <c r="I44" s="1117">
        <v>4.7</v>
      </c>
      <c r="J44" s="1117">
        <v>4.3899999999999997</v>
      </c>
    </row>
    <row r="45" spans="1:10" ht="14.25" customHeight="1">
      <c r="A45" s="721" t="s">
        <v>449</v>
      </c>
      <c r="B45" s="1117">
        <v>4.12</v>
      </c>
      <c r="C45" s="1117">
        <v>4.28</v>
      </c>
      <c r="D45" s="1117">
        <v>3.82</v>
      </c>
      <c r="E45" s="1117">
        <v>4.12</v>
      </c>
      <c r="F45" s="1117">
        <v>4.29</v>
      </c>
      <c r="G45" s="1117">
        <v>3.82</v>
      </c>
      <c r="H45" s="1117">
        <v>4.12</v>
      </c>
      <c r="I45" s="1117">
        <v>4.28</v>
      </c>
      <c r="J45" s="1117">
        <v>3.82</v>
      </c>
    </row>
    <row r="46" spans="1:10" ht="14.25" customHeight="1">
      <c r="A46" s="721" t="s">
        <v>450</v>
      </c>
      <c r="B46" s="1118" t="s">
        <v>360</v>
      </c>
      <c r="C46" s="1118" t="s">
        <v>360</v>
      </c>
      <c r="D46" s="1118" t="s">
        <v>360</v>
      </c>
      <c r="E46" s="1118" t="s">
        <v>360</v>
      </c>
      <c r="F46" s="1118" t="s">
        <v>360</v>
      </c>
      <c r="G46" s="1118" t="s">
        <v>360</v>
      </c>
      <c r="H46" s="1118">
        <v>3.78</v>
      </c>
      <c r="I46" s="1118">
        <v>3.72</v>
      </c>
      <c r="J46" s="1118">
        <v>3.88</v>
      </c>
    </row>
    <row r="47" spans="1:10" ht="20.25" customHeight="1">
      <c r="A47" s="721" t="s">
        <v>451</v>
      </c>
      <c r="B47" s="1121">
        <v>100</v>
      </c>
      <c r="C47" s="1121">
        <v>100</v>
      </c>
      <c r="D47" s="1121">
        <v>100</v>
      </c>
      <c r="E47" s="1121">
        <v>100</v>
      </c>
      <c r="F47" s="1121">
        <v>100</v>
      </c>
      <c r="G47" s="1121">
        <v>100</v>
      </c>
      <c r="H47" s="1121">
        <v>100</v>
      </c>
      <c r="I47" s="1121">
        <v>100</v>
      </c>
      <c r="J47" s="1121">
        <v>100</v>
      </c>
    </row>
    <row r="48" spans="1:10" ht="12.75" customHeight="1">
      <c r="A48" s="291"/>
      <c r="B48" s="290"/>
      <c r="C48" s="290"/>
      <c r="D48" s="290"/>
      <c r="E48" s="290"/>
      <c r="F48" s="290"/>
      <c r="G48" s="290"/>
      <c r="H48" s="290"/>
      <c r="I48" s="290"/>
      <c r="J48" s="290"/>
    </row>
    <row r="49" spans="1:10" ht="12.75" customHeight="1">
      <c r="A49" s="293"/>
      <c r="B49" s="1337" t="s">
        <v>650</v>
      </c>
      <c r="C49" s="1337"/>
      <c r="D49" s="1337"/>
      <c r="E49" s="1337"/>
      <c r="F49" s="1337"/>
      <c r="G49" s="1337"/>
      <c r="H49" s="1337"/>
      <c r="I49" s="1337"/>
      <c r="J49" s="1337"/>
    </row>
    <row r="50" spans="1:10" ht="12.75" customHeight="1">
      <c r="A50" s="291"/>
      <c r="B50" s="290"/>
      <c r="C50" s="290"/>
      <c r="D50" s="290"/>
      <c r="E50" s="290"/>
      <c r="F50" s="290"/>
      <c r="G50" s="290"/>
      <c r="H50" s="290"/>
      <c r="I50" s="290"/>
      <c r="J50" s="290"/>
    </row>
    <row r="51" spans="1:10" ht="14.25" customHeight="1">
      <c r="A51" s="721" t="s">
        <v>435</v>
      </c>
      <c r="B51" s="1117">
        <v>14.67</v>
      </c>
      <c r="C51" s="1117">
        <v>9.1300000000000008</v>
      </c>
      <c r="D51" s="1117">
        <v>5.53</v>
      </c>
      <c r="E51" s="1117">
        <v>14.75</v>
      </c>
      <c r="F51" s="1117">
        <v>9.1999999999999993</v>
      </c>
      <c r="G51" s="1117">
        <v>5.55</v>
      </c>
      <c r="H51" s="1117">
        <v>14.8</v>
      </c>
      <c r="I51" s="1117">
        <v>9.24</v>
      </c>
      <c r="J51" s="1117">
        <v>5.55</v>
      </c>
    </row>
    <row r="52" spans="1:10" ht="14.25" customHeight="1">
      <c r="A52" s="721" t="s">
        <v>436</v>
      </c>
      <c r="B52" s="1117">
        <v>12.18</v>
      </c>
      <c r="C52" s="1117">
        <v>7.49</v>
      </c>
      <c r="D52" s="1117">
        <v>4.6900000000000004</v>
      </c>
      <c r="E52" s="1117">
        <v>12.24</v>
      </c>
      <c r="F52" s="1117">
        <v>7.53</v>
      </c>
      <c r="G52" s="1117">
        <v>4.7</v>
      </c>
      <c r="H52" s="1117">
        <v>12.29</v>
      </c>
      <c r="I52" s="1117">
        <v>7.58</v>
      </c>
      <c r="J52" s="1117">
        <v>4.71</v>
      </c>
    </row>
    <row r="53" spans="1:10" ht="14.25" customHeight="1">
      <c r="A53" s="721" t="s">
        <v>437</v>
      </c>
      <c r="B53" s="1117">
        <v>70.39</v>
      </c>
      <c r="C53" s="1117">
        <v>55.12</v>
      </c>
      <c r="D53" s="1117">
        <v>15.27</v>
      </c>
      <c r="E53" s="1117">
        <v>70.5</v>
      </c>
      <c r="F53" s="1117">
        <v>55.26</v>
      </c>
      <c r="G53" s="1117">
        <v>15.24</v>
      </c>
      <c r="H53" s="1117">
        <v>70.55</v>
      </c>
      <c r="I53" s="1117">
        <v>55.34</v>
      </c>
      <c r="J53" s="1117">
        <v>15.21</v>
      </c>
    </row>
    <row r="54" spans="1:10" ht="14.25" customHeight="1">
      <c r="A54" s="721" t="s">
        <v>438</v>
      </c>
      <c r="B54" s="1117">
        <v>10.56</v>
      </c>
      <c r="C54" s="1117">
        <v>6.84</v>
      </c>
      <c r="D54" s="1117">
        <v>3.72</v>
      </c>
      <c r="E54" s="1117">
        <v>10.57</v>
      </c>
      <c r="F54" s="1117">
        <v>6.85</v>
      </c>
      <c r="G54" s="1117">
        <v>3.72</v>
      </c>
      <c r="H54" s="1117">
        <v>10.5</v>
      </c>
      <c r="I54" s="1117">
        <v>6.78</v>
      </c>
      <c r="J54" s="1117">
        <v>3.72</v>
      </c>
    </row>
    <row r="55" spans="1:10" ht="14.25" customHeight="1">
      <c r="A55" s="721" t="s">
        <v>439</v>
      </c>
      <c r="B55" s="1117">
        <v>56.44</v>
      </c>
      <c r="C55" s="1117">
        <v>44.05</v>
      </c>
      <c r="D55" s="1117">
        <v>12.39</v>
      </c>
      <c r="E55" s="1117">
        <v>56.51</v>
      </c>
      <c r="F55" s="1117">
        <v>44.11</v>
      </c>
      <c r="G55" s="1117">
        <v>12.39</v>
      </c>
      <c r="H55" s="1117">
        <v>56.42</v>
      </c>
      <c r="I55" s="1117">
        <v>44.04</v>
      </c>
      <c r="J55" s="1117">
        <v>12.37</v>
      </c>
    </row>
    <row r="56" spans="1:10" ht="14.25" customHeight="1">
      <c r="A56" s="721" t="s">
        <v>440</v>
      </c>
      <c r="B56" s="1117">
        <v>58.95</v>
      </c>
      <c r="C56" s="1117">
        <v>46.52</v>
      </c>
      <c r="D56" s="1117">
        <v>12.43</v>
      </c>
      <c r="E56" s="1117">
        <v>59</v>
      </c>
      <c r="F56" s="1117">
        <v>46.45</v>
      </c>
      <c r="G56" s="1117">
        <v>12.55</v>
      </c>
      <c r="H56" s="1117">
        <v>58.96</v>
      </c>
      <c r="I56" s="1117">
        <v>46.45</v>
      </c>
      <c r="J56" s="1117">
        <v>12.51</v>
      </c>
    </row>
    <row r="57" spans="1:10" ht="14.25" customHeight="1">
      <c r="A57" s="721" t="s">
        <v>441</v>
      </c>
      <c r="B57" s="1117">
        <v>16.03</v>
      </c>
      <c r="C57" s="1117">
        <v>9.2200000000000006</v>
      </c>
      <c r="D57" s="1117">
        <v>6.8</v>
      </c>
      <c r="E57" s="1117">
        <v>16.09</v>
      </c>
      <c r="F57" s="1117">
        <v>9.2799999999999994</v>
      </c>
      <c r="G57" s="1117">
        <v>6.81</v>
      </c>
      <c r="H57" s="1117">
        <v>16.14</v>
      </c>
      <c r="I57" s="1117">
        <v>9.32</v>
      </c>
      <c r="J57" s="1117">
        <v>6.83</v>
      </c>
    </row>
    <row r="58" spans="1:10" ht="14.25" customHeight="1">
      <c r="A58" s="721" t="s">
        <v>442</v>
      </c>
      <c r="B58" s="1117">
        <v>8.69</v>
      </c>
      <c r="C58" s="1117">
        <v>5.67</v>
      </c>
      <c r="D58" s="1117">
        <v>3.02</v>
      </c>
      <c r="E58" s="1117">
        <v>8.56</v>
      </c>
      <c r="F58" s="1117">
        <v>5.54</v>
      </c>
      <c r="G58" s="1117">
        <v>3.02</v>
      </c>
      <c r="H58" s="1117">
        <v>8.56</v>
      </c>
      <c r="I58" s="1117">
        <v>5.54</v>
      </c>
      <c r="J58" s="1117">
        <v>3.03</v>
      </c>
    </row>
    <row r="59" spans="1:10" ht="14.25" customHeight="1">
      <c r="A59" s="721" t="s">
        <v>443</v>
      </c>
      <c r="B59" s="1117">
        <v>14.47</v>
      </c>
      <c r="C59" s="1117">
        <v>9.32</v>
      </c>
      <c r="D59" s="1117">
        <v>5.14</v>
      </c>
      <c r="E59" s="1117">
        <v>14.5</v>
      </c>
      <c r="F59" s="1117">
        <v>9.34</v>
      </c>
      <c r="G59" s="1117">
        <v>5.16</v>
      </c>
      <c r="H59" s="1117">
        <v>14.53</v>
      </c>
      <c r="I59" s="1117">
        <v>9.36</v>
      </c>
      <c r="J59" s="1117">
        <v>5.17</v>
      </c>
    </row>
    <row r="60" spans="1:10" ht="14.25" customHeight="1">
      <c r="A60" s="721" t="s">
        <v>444</v>
      </c>
      <c r="B60" s="1117">
        <v>23.45</v>
      </c>
      <c r="C60" s="1117">
        <v>16.420000000000002</v>
      </c>
      <c r="D60" s="1117">
        <v>7.03</v>
      </c>
      <c r="E60" s="1117">
        <v>23.52</v>
      </c>
      <c r="F60" s="1117">
        <v>16.510000000000002</v>
      </c>
      <c r="G60" s="1117">
        <v>7.01</v>
      </c>
      <c r="H60" s="1117">
        <v>23.58</v>
      </c>
      <c r="I60" s="1117">
        <v>16.59</v>
      </c>
      <c r="J60" s="1117">
        <v>6.99</v>
      </c>
    </row>
    <row r="61" spans="1:10" ht="14.25" customHeight="1">
      <c r="A61" s="721" t="s">
        <v>445</v>
      </c>
      <c r="B61" s="1117">
        <v>14.56</v>
      </c>
      <c r="C61" s="1117">
        <v>8.4700000000000006</v>
      </c>
      <c r="D61" s="1117">
        <v>6.09</v>
      </c>
      <c r="E61" s="1117">
        <v>14.55</v>
      </c>
      <c r="F61" s="1117">
        <v>8.49</v>
      </c>
      <c r="G61" s="1117">
        <v>6.06</v>
      </c>
      <c r="H61" s="1117">
        <v>14.58</v>
      </c>
      <c r="I61" s="1117">
        <v>8.5299999999999994</v>
      </c>
      <c r="J61" s="1117">
        <v>6.05</v>
      </c>
    </row>
    <row r="62" spans="1:10" ht="14.25" customHeight="1">
      <c r="A62" s="721" t="s">
        <v>446</v>
      </c>
      <c r="B62" s="1117">
        <v>21.56</v>
      </c>
      <c r="C62" s="1117">
        <v>15.27</v>
      </c>
      <c r="D62" s="1117">
        <v>6.28</v>
      </c>
      <c r="E62" s="1117">
        <v>21.58</v>
      </c>
      <c r="F62" s="1117">
        <v>15.29</v>
      </c>
      <c r="G62" s="1117">
        <v>6.29</v>
      </c>
      <c r="H62" s="1117">
        <v>21.6</v>
      </c>
      <c r="I62" s="1117">
        <v>15.3</v>
      </c>
      <c r="J62" s="1117">
        <v>6.3</v>
      </c>
    </row>
    <row r="63" spans="1:10" ht="14.25" customHeight="1">
      <c r="A63" s="721" t="s">
        <v>447</v>
      </c>
      <c r="B63" s="1117">
        <v>14.39</v>
      </c>
      <c r="C63" s="1117">
        <v>10</v>
      </c>
      <c r="D63" s="1117">
        <v>4.38</v>
      </c>
      <c r="E63" s="1117">
        <v>14.44</v>
      </c>
      <c r="F63" s="1117">
        <v>10.050000000000001</v>
      </c>
      <c r="G63" s="1117">
        <v>4.3899999999999997</v>
      </c>
      <c r="H63" s="1117">
        <v>14.59</v>
      </c>
      <c r="I63" s="1117">
        <v>10.199999999999999</v>
      </c>
      <c r="J63" s="1117">
        <v>4.3899999999999997</v>
      </c>
    </row>
    <row r="64" spans="1:10" ht="14.25" customHeight="1">
      <c r="A64" s="721" t="s">
        <v>448</v>
      </c>
      <c r="B64" s="1117">
        <v>11.55</v>
      </c>
      <c r="C64" s="1117">
        <v>7.67</v>
      </c>
      <c r="D64" s="1117">
        <v>3.87</v>
      </c>
      <c r="E64" s="1117">
        <v>11.55</v>
      </c>
      <c r="F64" s="1117">
        <v>7.67</v>
      </c>
      <c r="G64" s="1117">
        <v>3.88</v>
      </c>
      <c r="H64" s="1117">
        <v>11.52</v>
      </c>
      <c r="I64" s="1117">
        <v>7.65</v>
      </c>
      <c r="J64" s="1117">
        <v>3.87</v>
      </c>
    </row>
    <row r="65" spans="1:10" ht="14.25" customHeight="1">
      <c r="A65" s="721" t="s">
        <v>449</v>
      </c>
      <c r="B65" s="1117">
        <v>13.23</v>
      </c>
      <c r="C65" s="1117">
        <v>8.8699999999999992</v>
      </c>
      <c r="D65" s="1117">
        <v>4.3600000000000003</v>
      </c>
      <c r="E65" s="1117">
        <v>13.31</v>
      </c>
      <c r="F65" s="1117">
        <v>8.9499999999999993</v>
      </c>
      <c r="G65" s="1117">
        <v>4.3600000000000003</v>
      </c>
      <c r="H65" s="1117">
        <v>13.38</v>
      </c>
      <c r="I65" s="1117">
        <v>9.01</v>
      </c>
      <c r="J65" s="1117">
        <v>4.37</v>
      </c>
    </row>
    <row r="66" spans="1:10" ht="14.25" customHeight="1">
      <c r="A66" s="721" t="s">
        <v>450</v>
      </c>
      <c r="B66" s="1118" t="s">
        <v>360</v>
      </c>
      <c r="C66" s="1118" t="s">
        <v>360</v>
      </c>
      <c r="D66" s="1118" t="s">
        <v>360</v>
      </c>
      <c r="E66" s="1118" t="s">
        <v>360</v>
      </c>
      <c r="F66" s="1118" t="s">
        <v>360</v>
      </c>
      <c r="G66" s="1118" t="s">
        <v>360</v>
      </c>
      <c r="H66" s="1118">
        <v>11.96</v>
      </c>
      <c r="I66" s="1118">
        <v>7.64</v>
      </c>
      <c r="J66" s="1118">
        <v>4.32</v>
      </c>
    </row>
    <row r="67" spans="1:10" ht="20.25" customHeight="1">
      <c r="A67" s="721" t="s">
        <v>451</v>
      </c>
      <c r="B67" s="1117">
        <v>14.21</v>
      </c>
      <c r="C67" s="1117">
        <v>9.16</v>
      </c>
      <c r="D67" s="1117">
        <v>5.04</v>
      </c>
      <c r="E67" s="1117">
        <v>14.27</v>
      </c>
      <c r="F67" s="1117">
        <v>9.2200000000000006</v>
      </c>
      <c r="G67" s="1117">
        <v>5.05</v>
      </c>
      <c r="H67" s="1117">
        <v>14.35</v>
      </c>
      <c r="I67" s="1117">
        <v>9.3000000000000007</v>
      </c>
      <c r="J67" s="1117">
        <v>5.05</v>
      </c>
    </row>
    <row r="68" spans="1:10" ht="12.75" customHeight="1">
      <c r="B68" s="299"/>
    </row>
    <row r="69" spans="1:10" s="97" customFormat="1" ht="16.5" customHeight="1">
      <c r="A69" s="91"/>
      <c r="B69" s="282" t="s">
        <v>1446</v>
      </c>
    </row>
    <row r="70" spans="1:10" s="97" customFormat="1" ht="15" customHeight="1">
      <c r="A70" s="91"/>
    </row>
    <row r="71" spans="1:10" s="97" customFormat="1" ht="15" customHeight="1">
      <c r="A71" s="91"/>
    </row>
  </sheetData>
  <sheetProtection selectLockedCells="1"/>
  <mergeCells count="13">
    <mergeCell ref="B9:J9"/>
    <mergeCell ref="B29:J29"/>
    <mergeCell ref="B49:J49"/>
    <mergeCell ref="H5:J5"/>
    <mergeCell ref="H6:H7"/>
    <mergeCell ref="I6:J6"/>
    <mergeCell ref="A5:A7"/>
    <mergeCell ref="E5:G5"/>
    <mergeCell ref="E6:E7"/>
    <mergeCell ref="F6:G6"/>
    <mergeCell ref="B5:D5"/>
    <mergeCell ref="B6:B7"/>
    <mergeCell ref="C6:D6"/>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&amp;"Arial,Fett"Fläche für Siedlung und Verkehr 31. Dezember 2016 – 31. Dezember 2018 nach Bundesländern*)</oddHeader>
    <oddFooter>&amp;CStatistische Ämter der Länder – Indikatoren und Kennzahlen, UGRdL 2020</oddFooter>
  </headerFooter>
  <rowBreaks count="2" manualBreakCount="2">
    <brk id="27" max="16383" man="1"/>
    <brk id="47"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pageSetUpPr autoPageBreaks="0"/>
  </sheetPr>
  <dimension ref="A1:M105"/>
  <sheetViews>
    <sheetView showGridLines="0" showRowColHeaders="0" zoomScaleNormal="100" workbookViewId="0">
      <pane xSplit="1" topLeftCell="B1" activePane="topRight" state="frozenSplit"/>
      <selection pane="topRight"/>
    </sheetView>
  </sheetViews>
  <sheetFormatPr baseColWidth="10" defaultColWidth="11.453125" defaultRowHeight="12.75" customHeight="1"/>
  <cols>
    <col min="1" max="1" width="27" style="282" customWidth="1"/>
    <col min="2" max="10" width="15.54296875" style="282" customWidth="1"/>
    <col min="11" max="16384" width="11.453125" style="294"/>
  </cols>
  <sheetData>
    <row r="1" spans="1:13" ht="12.75" customHeight="1">
      <c r="A1" s="691" t="s">
        <v>322</v>
      </c>
    </row>
    <row r="3" spans="1:13" ht="12.75" customHeight="1">
      <c r="A3" s="295" t="s">
        <v>700</v>
      </c>
      <c r="B3" s="701" t="s">
        <v>1449</v>
      </c>
      <c r="C3" s="284"/>
      <c r="D3" s="284"/>
      <c r="F3" s="284"/>
      <c r="G3" s="284"/>
      <c r="I3" s="284"/>
      <c r="J3" s="284"/>
      <c r="K3" s="296"/>
    </row>
    <row r="4" spans="1:13" ht="12.75" customHeight="1">
      <c r="A4" s="285"/>
      <c r="B4" s="285"/>
      <c r="C4" s="285"/>
      <c r="D4" s="285"/>
      <c r="E4" s="285"/>
      <c r="F4" s="285"/>
      <c r="G4" s="285"/>
      <c r="H4" s="285"/>
      <c r="I4" s="285"/>
      <c r="J4" s="285"/>
    </row>
    <row r="5" spans="1:13" ht="15" customHeight="1">
      <c r="A5" s="1330" t="s">
        <v>433</v>
      </c>
      <c r="B5" s="1331">
        <v>42735</v>
      </c>
      <c r="C5" s="1332"/>
      <c r="D5" s="1333"/>
      <c r="E5" s="1331">
        <v>43100</v>
      </c>
      <c r="F5" s="1332"/>
      <c r="G5" s="1333"/>
      <c r="H5" s="1331">
        <v>43465</v>
      </c>
      <c r="I5" s="1332"/>
      <c r="J5" s="1333"/>
    </row>
    <row r="6" spans="1:13" ht="15" customHeight="1">
      <c r="A6" s="1330"/>
      <c r="B6" s="1334" t="s">
        <v>646</v>
      </c>
      <c r="C6" s="1333" t="s">
        <v>595</v>
      </c>
      <c r="D6" s="1336"/>
      <c r="E6" s="1334" t="s">
        <v>646</v>
      </c>
      <c r="F6" s="1333" t="s">
        <v>595</v>
      </c>
      <c r="G6" s="1336"/>
      <c r="H6" s="1334" t="s">
        <v>646</v>
      </c>
      <c r="I6" s="1333" t="s">
        <v>595</v>
      </c>
      <c r="J6" s="1336"/>
    </row>
    <row r="7" spans="1:13" ht="30" customHeight="1">
      <c r="A7" s="1330"/>
      <c r="B7" s="1335"/>
      <c r="C7" s="651" t="s">
        <v>647</v>
      </c>
      <c r="D7" s="652" t="s">
        <v>648</v>
      </c>
      <c r="E7" s="1335"/>
      <c r="F7" s="297" t="s">
        <v>647</v>
      </c>
      <c r="G7" s="286" t="s">
        <v>648</v>
      </c>
      <c r="H7" s="1335"/>
      <c r="I7" s="769" t="s">
        <v>647</v>
      </c>
      <c r="J7" s="770" t="s">
        <v>648</v>
      </c>
    </row>
    <row r="8" spans="1:13" ht="12.75" customHeight="1">
      <c r="A8" s="287"/>
      <c r="B8" s="287"/>
      <c r="C8" s="287"/>
      <c r="D8" s="287"/>
      <c r="E8" s="287"/>
      <c r="F8" s="287"/>
      <c r="G8" s="287"/>
      <c r="H8" s="287"/>
      <c r="I8" s="287"/>
      <c r="J8" s="287"/>
    </row>
    <row r="9" spans="1:13" ht="12.75" customHeight="1">
      <c r="A9" s="288"/>
      <c r="B9" s="1338" t="s">
        <v>652</v>
      </c>
      <c r="C9" s="1338"/>
      <c r="D9" s="1338"/>
      <c r="E9" s="1338"/>
      <c r="F9" s="1338"/>
      <c r="G9" s="1338"/>
      <c r="H9" s="1338" t="s">
        <v>652</v>
      </c>
      <c r="I9" s="1338"/>
      <c r="J9" s="1338"/>
      <c r="K9" s="1338"/>
      <c r="L9" s="1338"/>
      <c r="M9" s="1338"/>
    </row>
    <row r="10" spans="1:13" ht="12.75" customHeight="1">
      <c r="A10" s="287"/>
      <c r="B10" s="298"/>
      <c r="C10" s="298"/>
      <c r="D10" s="298"/>
      <c r="E10" s="298"/>
      <c r="F10" s="298"/>
      <c r="G10" s="298"/>
      <c r="H10" s="298"/>
      <c r="I10" s="298"/>
      <c r="J10" s="298"/>
    </row>
    <row r="11" spans="1:13" ht="14.25" customHeight="1">
      <c r="A11" s="721" t="s">
        <v>435</v>
      </c>
      <c r="B11" s="1122">
        <v>481.88</v>
      </c>
      <c r="C11" s="1122">
        <v>300.14999999999998</v>
      </c>
      <c r="D11" s="1122">
        <v>181.73</v>
      </c>
      <c r="E11" s="1122">
        <v>481.44</v>
      </c>
      <c r="F11" s="1122">
        <v>300.35000000000002</v>
      </c>
      <c r="G11" s="1122">
        <v>181.09</v>
      </c>
      <c r="H11" s="1122">
        <v>479.85</v>
      </c>
      <c r="I11" s="1122">
        <v>299.8</v>
      </c>
      <c r="J11" s="1122">
        <v>180.05</v>
      </c>
    </row>
    <row r="12" spans="1:13" ht="14.25" customHeight="1">
      <c r="A12" s="721" t="s">
        <v>436</v>
      </c>
      <c r="B12" s="1122">
        <v>668.71</v>
      </c>
      <c r="C12" s="1122">
        <v>411.12</v>
      </c>
      <c r="D12" s="1122">
        <v>257.60000000000002</v>
      </c>
      <c r="E12" s="1122">
        <v>667.57</v>
      </c>
      <c r="F12" s="1122">
        <v>411.01</v>
      </c>
      <c r="G12" s="1122">
        <v>256.55</v>
      </c>
      <c r="H12" s="1122">
        <v>666.92</v>
      </c>
      <c r="I12" s="1122">
        <v>411.5</v>
      </c>
      <c r="J12" s="1122">
        <v>255.42</v>
      </c>
    </row>
    <row r="13" spans="1:13" ht="14.25" customHeight="1">
      <c r="A13" s="721" t="s">
        <v>437</v>
      </c>
      <c r="B13" s="1122">
        <v>178.2</v>
      </c>
      <c r="C13" s="1122">
        <v>139.53</v>
      </c>
      <c r="D13" s="1122">
        <v>38.67</v>
      </c>
      <c r="E13" s="1122">
        <v>175.74</v>
      </c>
      <c r="F13" s="1122">
        <v>137.75</v>
      </c>
      <c r="G13" s="1122">
        <v>37.99</v>
      </c>
      <c r="H13" s="1122">
        <v>173.97</v>
      </c>
      <c r="I13" s="1122">
        <v>136.47</v>
      </c>
      <c r="J13" s="1122">
        <v>37.5</v>
      </c>
    </row>
    <row r="14" spans="1:13" ht="14.25" customHeight="1">
      <c r="A14" s="721" t="s">
        <v>438</v>
      </c>
      <c r="B14" s="1122">
        <v>1260.6500000000001</v>
      </c>
      <c r="C14" s="1122">
        <v>816.71</v>
      </c>
      <c r="D14" s="1122">
        <v>443.93</v>
      </c>
      <c r="E14" s="1122">
        <v>1256.17</v>
      </c>
      <c r="F14" s="1122">
        <v>813.73</v>
      </c>
      <c r="G14" s="1122">
        <v>442.44</v>
      </c>
      <c r="H14" s="1122">
        <v>1243.9000000000001</v>
      </c>
      <c r="I14" s="1122">
        <v>803.07</v>
      </c>
      <c r="J14" s="1122">
        <v>440.82</v>
      </c>
    </row>
    <row r="15" spans="1:13" ht="14.25" customHeight="1">
      <c r="A15" s="721" t="s">
        <v>439</v>
      </c>
      <c r="B15" s="1122">
        <v>352.98</v>
      </c>
      <c r="C15" s="1122">
        <v>275.49</v>
      </c>
      <c r="D15" s="1122">
        <v>77.48</v>
      </c>
      <c r="E15" s="1122">
        <v>349.6</v>
      </c>
      <c r="F15" s="1122">
        <v>272.94</v>
      </c>
      <c r="G15" s="1122">
        <v>76.67</v>
      </c>
      <c r="H15" s="1122">
        <v>347.9</v>
      </c>
      <c r="I15" s="1122">
        <v>271.58999999999997</v>
      </c>
      <c r="J15" s="1122">
        <v>76.31</v>
      </c>
    </row>
    <row r="16" spans="1:13" ht="14.25" customHeight="1">
      <c r="A16" s="721" t="s">
        <v>440</v>
      </c>
      <c r="B16" s="1122">
        <v>249.01</v>
      </c>
      <c r="C16" s="1122">
        <v>196.51</v>
      </c>
      <c r="D16" s="1122">
        <v>52.5</v>
      </c>
      <c r="E16" s="1122">
        <v>246.07</v>
      </c>
      <c r="F16" s="1122">
        <v>193.72</v>
      </c>
      <c r="G16" s="1122">
        <v>52.36</v>
      </c>
      <c r="H16" s="1122">
        <v>243.2</v>
      </c>
      <c r="I16" s="1122">
        <v>191.59</v>
      </c>
      <c r="J16" s="1122">
        <v>51.61</v>
      </c>
    </row>
    <row r="17" spans="1:12" ht="14.25" customHeight="1">
      <c r="A17" s="721" t="s">
        <v>441</v>
      </c>
      <c r="B17" s="1122">
        <v>547.94000000000005</v>
      </c>
      <c r="C17" s="1122">
        <v>315.31</v>
      </c>
      <c r="D17" s="1122">
        <v>232.64</v>
      </c>
      <c r="E17" s="1122">
        <v>546.89</v>
      </c>
      <c r="F17" s="1122">
        <v>315.27999999999997</v>
      </c>
      <c r="G17" s="1122">
        <v>231.61</v>
      </c>
      <c r="H17" s="1122">
        <v>545.97</v>
      </c>
      <c r="I17" s="1122">
        <v>315.06</v>
      </c>
      <c r="J17" s="1122">
        <v>230.91</v>
      </c>
    </row>
    <row r="18" spans="1:12" ht="14.25" customHeight="1">
      <c r="A18" s="721" t="s">
        <v>442</v>
      </c>
      <c r="B18" s="1122">
        <v>1255.55</v>
      </c>
      <c r="C18" s="1122">
        <v>819.18</v>
      </c>
      <c r="D18" s="1122">
        <v>436.37</v>
      </c>
      <c r="E18" s="1122">
        <v>1238.24</v>
      </c>
      <c r="F18" s="1122">
        <v>801.14</v>
      </c>
      <c r="G18" s="1122">
        <v>437.09</v>
      </c>
      <c r="H18" s="1122">
        <v>1238.22</v>
      </c>
      <c r="I18" s="1122">
        <v>800.37</v>
      </c>
      <c r="J18" s="1122">
        <v>437.85</v>
      </c>
    </row>
    <row r="19" spans="1:12" ht="14.25" customHeight="1">
      <c r="A19" s="721" t="s">
        <v>443</v>
      </c>
      <c r="B19" s="1122">
        <v>870.67</v>
      </c>
      <c r="C19" s="1122">
        <v>561.14</v>
      </c>
      <c r="D19" s="1122">
        <v>309.52999999999997</v>
      </c>
      <c r="E19" s="1122">
        <v>870.78</v>
      </c>
      <c r="F19" s="1122">
        <v>560.73</v>
      </c>
      <c r="G19" s="1122">
        <v>310.05</v>
      </c>
      <c r="H19" s="1122">
        <v>870.78</v>
      </c>
      <c r="I19" s="1122">
        <v>560.82000000000005</v>
      </c>
      <c r="J19" s="1122">
        <v>309.95999999999998</v>
      </c>
    </row>
    <row r="20" spans="1:12" ht="14.25" customHeight="1">
      <c r="A20" s="721" t="s">
        <v>444</v>
      </c>
      <c r="B20" s="1122">
        <v>447.76</v>
      </c>
      <c r="C20" s="1122">
        <v>313.58</v>
      </c>
      <c r="D20" s="1122">
        <v>134.19</v>
      </c>
      <c r="E20" s="1122">
        <v>448.45</v>
      </c>
      <c r="F20" s="1122">
        <v>314.82</v>
      </c>
      <c r="G20" s="1122">
        <v>133.62</v>
      </c>
      <c r="H20" s="1122">
        <v>449.05</v>
      </c>
      <c r="I20" s="1122">
        <v>315.87</v>
      </c>
      <c r="J20" s="1122">
        <v>133.16999999999999</v>
      </c>
    </row>
    <row r="21" spans="1:12" ht="14.25" customHeight="1">
      <c r="A21" s="721" t="s">
        <v>445</v>
      </c>
      <c r="B21" s="1122">
        <v>713.39</v>
      </c>
      <c r="C21" s="1122">
        <v>415.03</v>
      </c>
      <c r="D21" s="1122">
        <v>298.36</v>
      </c>
      <c r="E21" s="1122">
        <v>710.73</v>
      </c>
      <c r="F21" s="1122">
        <v>414.56</v>
      </c>
      <c r="G21" s="1122">
        <v>296.17</v>
      </c>
      <c r="H21" s="1122">
        <v>710.65</v>
      </c>
      <c r="I21" s="1122">
        <v>415.71</v>
      </c>
      <c r="J21" s="1122">
        <v>294.94</v>
      </c>
    </row>
    <row r="22" spans="1:12" ht="14.25" customHeight="1">
      <c r="A22" s="721" t="s">
        <v>446</v>
      </c>
      <c r="B22" s="1122">
        <v>556.66999999999996</v>
      </c>
      <c r="C22" s="1122">
        <v>394.37</v>
      </c>
      <c r="D22" s="1122">
        <v>162.30000000000001</v>
      </c>
      <c r="E22" s="1122">
        <v>556.66</v>
      </c>
      <c r="F22" s="1122">
        <v>394.33</v>
      </c>
      <c r="G22" s="1122">
        <v>162.33000000000001</v>
      </c>
      <c r="H22" s="1122">
        <v>558.61</v>
      </c>
      <c r="I22" s="1122">
        <v>395.78</v>
      </c>
      <c r="J22" s="1122">
        <v>162.83000000000001</v>
      </c>
    </row>
    <row r="23" spans="1:12" ht="14.25" customHeight="1">
      <c r="A23" s="721" t="s">
        <v>447</v>
      </c>
      <c r="B23" s="1122">
        <v>649.79999999999995</v>
      </c>
      <c r="C23" s="1122">
        <v>451.76</v>
      </c>
      <c r="D23" s="1122">
        <v>198.05</v>
      </c>
      <c r="E23" s="1122">
        <v>652.65</v>
      </c>
      <c r="F23" s="1122">
        <v>454.14</v>
      </c>
      <c r="G23" s="1122">
        <v>198.51</v>
      </c>
      <c r="H23" s="1122">
        <v>659.68</v>
      </c>
      <c r="I23" s="1122">
        <v>461.09</v>
      </c>
      <c r="J23" s="1122">
        <v>198.59</v>
      </c>
    </row>
    <row r="24" spans="1:12" ht="14.25" customHeight="1">
      <c r="A24" s="721" t="s">
        <v>448</v>
      </c>
      <c r="B24" s="1122">
        <v>1051.92</v>
      </c>
      <c r="C24" s="1122">
        <v>698.98</v>
      </c>
      <c r="D24" s="1122">
        <v>352.94</v>
      </c>
      <c r="E24" s="1122">
        <v>1056.26</v>
      </c>
      <c r="F24" s="1122">
        <v>701.72</v>
      </c>
      <c r="G24" s="1122">
        <v>354.54</v>
      </c>
      <c r="H24" s="1122">
        <v>1059.56</v>
      </c>
      <c r="I24" s="1122">
        <v>703.52</v>
      </c>
      <c r="J24" s="1122">
        <v>356.04</v>
      </c>
    </row>
    <row r="25" spans="1:12" ht="14.25" customHeight="1">
      <c r="A25" s="721" t="s">
        <v>449</v>
      </c>
      <c r="B25" s="1122">
        <v>731.3</v>
      </c>
      <c r="C25" s="1122">
        <v>490.1</v>
      </c>
      <c r="D25" s="1122">
        <v>241.2</v>
      </c>
      <c r="E25" s="1122">
        <v>729.86</v>
      </c>
      <c r="F25" s="1122">
        <v>490.56</v>
      </c>
      <c r="G25" s="1122">
        <v>239.3</v>
      </c>
      <c r="H25" s="1122">
        <v>731.74</v>
      </c>
      <c r="I25" s="1122">
        <v>492.89</v>
      </c>
      <c r="J25" s="1122">
        <v>238.85</v>
      </c>
    </row>
    <row r="26" spans="1:12" ht="14.25" customHeight="1">
      <c r="A26" s="721" t="s">
        <v>450</v>
      </c>
      <c r="B26" s="1122" t="s">
        <v>360</v>
      </c>
      <c r="C26" s="1122" t="s">
        <v>360</v>
      </c>
      <c r="D26" s="1122" t="s">
        <v>360</v>
      </c>
      <c r="E26" s="1122" t="s">
        <v>360</v>
      </c>
      <c r="F26" s="1122" t="s">
        <v>360</v>
      </c>
      <c r="G26" s="1122" t="s">
        <v>360</v>
      </c>
      <c r="H26" s="1122">
        <v>901.05</v>
      </c>
      <c r="I26" s="1122">
        <v>575.38</v>
      </c>
      <c r="J26" s="1122">
        <v>325.67</v>
      </c>
    </row>
    <row r="27" spans="1:12" ht="20.25" customHeight="1">
      <c r="A27" s="721" t="s">
        <v>451</v>
      </c>
      <c r="B27" s="1122">
        <v>618.17999999999995</v>
      </c>
      <c r="C27" s="1122">
        <v>398.78</v>
      </c>
      <c r="D27" s="1122">
        <v>219.39</v>
      </c>
      <c r="E27" s="1122">
        <v>618.41</v>
      </c>
      <c r="F27" s="1122">
        <v>399.73</v>
      </c>
      <c r="G27" s="1122">
        <v>218.69</v>
      </c>
      <c r="H27" s="1122">
        <v>619.79999999999995</v>
      </c>
      <c r="I27" s="1122">
        <v>401.82</v>
      </c>
      <c r="J27" s="1122">
        <v>217.98</v>
      </c>
    </row>
    <row r="28" spans="1:12" ht="12.75" customHeight="1">
      <c r="B28" s="299"/>
      <c r="E28" s="300"/>
      <c r="H28" s="300"/>
    </row>
    <row r="29" spans="1:12" s="263" customFormat="1" ht="30" customHeight="1">
      <c r="A29" s="91"/>
      <c r="B29" s="1270" t="s">
        <v>653</v>
      </c>
      <c r="C29" s="1270"/>
      <c r="D29" s="1270"/>
      <c r="E29" s="1270"/>
      <c r="F29" s="1270"/>
      <c r="G29" s="1270"/>
      <c r="H29" s="1270"/>
      <c r="I29" s="1270"/>
      <c r="J29" s="1270"/>
      <c r="K29" s="1059"/>
      <c r="L29" s="1059"/>
    </row>
    <row r="30" spans="1:12" s="263" customFormat="1" ht="16.5" customHeight="1">
      <c r="A30" s="91"/>
      <c r="B30" s="97" t="s">
        <v>1448</v>
      </c>
      <c r="C30" s="61"/>
      <c r="D30" s="61"/>
      <c r="E30" s="61"/>
      <c r="F30" s="61"/>
      <c r="G30" s="61"/>
      <c r="H30" s="61"/>
      <c r="I30" s="61"/>
      <c r="J30" s="61"/>
    </row>
    <row r="31" spans="1:12" ht="12.75" customHeight="1">
      <c r="A31" s="300"/>
    </row>
    <row r="32" spans="1:12" s="296" customFormat="1" ht="12.75" customHeight="1">
      <c r="A32" s="287"/>
      <c r="B32" s="287"/>
      <c r="C32" s="287"/>
      <c r="D32" s="287"/>
      <c r="E32" s="287"/>
      <c r="F32" s="287"/>
      <c r="G32" s="287"/>
      <c r="H32" s="287"/>
      <c r="I32" s="287"/>
      <c r="J32" s="287"/>
    </row>
    <row r="33" spans="1:10" s="296" customFormat="1" ht="12.75" customHeight="1">
      <c r="A33" s="288"/>
      <c r="B33" s="287"/>
      <c r="C33" s="301"/>
      <c r="D33" s="287"/>
      <c r="E33" s="287"/>
      <c r="F33" s="301"/>
      <c r="G33" s="287"/>
      <c r="H33" s="287"/>
      <c r="I33" s="301"/>
      <c r="J33" s="287"/>
    </row>
    <row r="34" spans="1:10" s="296" customFormat="1" ht="12.75" customHeight="1">
      <c r="A34" s="287"/>
      <c r="B34" s="298"/>
      <c r="C34" s="298"/>
      <c r="D34" s="298"/>
      <c r="E34" s="298"/>
      <c r="F34" s="298"/>
      <c r="G34" s="298"/>
      <c r="H34" s="298"/>
      <c r="I34" s="298"/>
      <c r="J34" s="298"/>
    </row>
    <row r="35" spans="1:10" s="296" customFormat="1" ht="12.75" customHeight="1">
      <c r="A35" s="300"/>
      <c r="B35" s="300"/>
      <c r="C35" s="300"/>
      <c r="D35" s="300"/>
      <c r="E35" s="300"/>
      <c r="F35" s="300"/>
      <c r="G35" s="300"/>
      <c r="H35" s="300"/>
      <c r="I35" s="300"/>
      <c r="J35" s="300"/>
    </row>
    <row r="36" spans="1:10" s="296" customFormat="1" ht="12.75" customHeight="1">
      <c r="A36" s="300"/>
      <c r="B36" s="300"/>
      <c r="C36" s="300"/>
      <c r="D36" s="300"/>
      <c r="E36" s="300"/>
      <c r="F36" s="300"/>
      <c r="G36" s="300"/>
      <c r="H36" s="300"/>
      <c r="I36" s="300"/>
      <c r="J36" s="300"/>
    </row>
    <row r="37" spans="1:10" s="296" customFormat="1" ht="12.75" customHeight="1">
      <c r="A37" s="300"/>
      <c r="B37" s="300"/>
      <c r="C37" s="300"/>
      <c r="D37" s="300"/>
      <c r="E37" s="300"/>
      <c r="F37" s="300"/>
      <c r="G37" s="300"/>
      <c r="H37" s="300"/>
      <c r="I37" s="300"/>
      <c r="J37" s="300"/>
    </row>
    <row r="38" spans="1:10" s="296" customFormat="1" ht="12.75" customHeight="1">
      <c r="A38" s="300"/>
      <c r="B38" s="300"/>
      <c r="C38" s="300"/>
      <c r="D38" s="300"/>
      <c r="E38" s="300"/>
      <c r="F38" s="300"/>
      <c r="G38" s="300"/>
      <c r="H38" s="300"/>
      <c r="I38" s="300"/>
      <c r="J38" s="300"/>
    </row>
    <row r="39" spans="1:10" s="296" customFormat="1" ht="12.75" customHeight="1">
      <c r="A39" s="300"/>
      <c r="B39" s="300"/>
      <c r="C39" s="300"/>
      <c r="D39" s="300"/>
      <c r="E39" s="300"/>
      <c r="F39" s="300"/>
      <c r="G39" s="300"/>
      <c r="H39" s="300"/>
      <c r="I39" s="300"/>
      <c r="J39" s="300"/>
    </row>
    <row r="40" spans="1:10" s="296" customFormat="1" ht="12.75" customHeight="1">
      <c r="A40" s="300"/>
      <c r="B40" s="300"/>
      <c r="C40" s="300"/>
      <c r="D40" s="300"/>
      <c r="E40" s="300"/>
      <c r="F40" s="300"/>
      <c r="G40" s="300"/>
      <c r="H40" s="300"/>
      <c r="I40" s="300"/>
      <c r="J40" s="300"/>
    </row>
    <row r="41" spans="1:10" s="296" customFormat="1" ht="12.75" customHeight="1">
      <c r="A41" s="300"/>
      <c r="B41" s="300"/>
      <c r="C41" s="300"/>
      <c r="D41" s="300"/>
      <c r="E41" s="300"/>
      <c r="F41" s="300"/>
      <c r="G41" s="300"/>
      <c r="H41" s="300"/>
      <c r="I41" s="300"/>
      <c r="J41" s="300"/>
    </row>
    <row r="42" spans="1:10" s="296" customFormat="1" ht="12.75" customHeight="1">
      <c r="A42" s="300"/>
      <c r="B42" s="300"/>
      <c r="C42" s="300"/>
      <c r="D42" s="300"/>
      <c r="E42" s="300"/>
      <c r="F42" s="300"/>
      <c r="G42" s="300"/>
      <c r="H42" s="300"/>
      <c r="I42" s="300"/>
      <c r="J42" s="300"/>
    </row>
    <row r="43" spans="1:10" s="296" customFormat="1" ht="12.75" customHeight="1">
      <c r="A43" s="300"/>
      <c r="B43" s="300"/>
      <c r="C43" s="300"/>
      <c r="D43" s="300"/>
      <c r="E43" s="300"/>
      <c r="F43" s="300"/>
      <c r="G43" s="300"/>
      <c r="H43" s="300"/>
      <c r="I43" s="300"/>
      <c r="J43" s="300"/>
    </row>
    <row r="44" spans="1:10" s="296" customFormat="1" ht="12.75" customHeight="1">
      <c r="A44" s="300"/>
      <c r="B44" s="300"/>
      <c r="C44" s="300"/>
      <c r="D44" s="300"/>
      <c r="E44" s="300"/>
      <c r="F44" s="300"/>
      <c r="G44" s="300"/>
      <c r="H44" s="300"/>
      <c r="I44" s="300"/>
      <c r="J44" s="300"/>
    </row>
    <row r="45" spans="1:10" s="296" customFormat="1" ht="12.75" customHeight="1">
      <c r="A45" s="300"/>
      <c r="B45" s="300"/>
      <c r="C45" s="300"/>
      <c r="D45" s="300"/>
      <c r="E45" s="300"/>
      <c r="F45" s="300"/>
      <c r="G45" s="300"/>
      <c r="H45" s="300"/>
      <c r="I45" s="300"/>
      <c r="J45" s="300"/>
    </row>
    <row r="46" spans="1:10" s="296" customFormat="1" ht="12.75" customHeight="1">
      <c r="A46" s="300"/>
      <c r="B46" s="300"/>
      <c r="C46" s="300"/>
      <c r="D46" s="300"/>
      <c r="E46" s="300"/>
      <c r="F46" s="300"/>
      <c r="G46" s="300"/>
      <c r="H46" s="300"/>
      <c r="I46" s="300"/>
      <c r="J46" s="300"/>
    </row>
    <row r="47" spans="1:10" s="296" customFormat="1" ht="12.75" customHeight="1">
      <c r="A47" s="300"/>
      <c r="B47" s="300"/>
      <c r="C47" s="300"/>
      <c r="D47" s="300"/>
      <c r="E47" s="300"/>
      <c r="F47" s="300"/>
      <c r="G47" s="300"/>
      <c r="H47" s="300"/>
      <c r="I47" s="300"/>
      <c r="J47" s="300"/>
    </row>
    <row r="48" spans="1:10" s="296" customFormat="1" ht="12.75" customHeight="1">
      <c r="A48" s="300"/>
      <c r="B48" s="300"/>
      <c r="C48" s="300"/>
      <c r="D48" s="300"/>
      <c r="E48" s="300"/>
      <c r="F48" s="300"/>
      <c r="G48" s="300"/>
      <c r="H48" s="300"/>
      <c r="I48" s="300"/>
      <c r="J48" s="300"/>
    </row>
    <row r="49" spans="1:10" s="296" customFormat="1" ht="12.75" customHeight="1">
      <c r="A49" s="300"/>
      <c r="B49" s="300"/>
      <c r="C49" s="300"/>
      <c r="D49" s="300"/>
      <c r="E49" s="300"/>
      <c r="F49" s="300"/>
      <c r="G49" s="300"/>
      <c r="H49" s="300"/>
      <c r="I49" s="300"/>
      <c r="J49" s="300"/>
    </row>
    <row r="50" spans="1:10" s="296" customFormat="1" ht="12.75" customHeight="1">
      <c r="A50" s="300"/>
      <c r="B50" s="300"/>
      <c r="C50" s="300"/>
      <c r="D50" s="300"/>
      <c r="E50" s="300"/>
      <c r="F50" s="300"/>
      <c r="G50" s="300"/>
      <c r="H50" s="300"/>
      <c r="I50" s="300"/>
      <c r="J50" s="300"/>
    </row>
    <row r="51" spans="1:10" s="296" customFormat="1" ht="20.25" customHeight="1">
      <c r="A51" s="300"/>
      <c r="B51" s="300"/>
      <c r="C51" s="300"/>
      <c r="D51" s="300"/>
      <c r="E51" s="300"/>
      <c r="F51" s="300"/>
      <c r="G51" s="300"/>
      <c r="H51" s="300"/>
      <c r="I51" s="300"/>
      <c r="J51" s="300"/>
    </row>
    <row r="52" spans="1:10" s="296" customFormat="1" ht="12.75" customHeight="1">
      <c r="A52" s="300"/>
      <c r="B52" s="300"/>
      <c r="C52" s="300"/>
      <c r="D52" s="300"/>
      <c r="E52" s="300"/>
      <c r="F52" s="300"/>
      <c r="G52" s="300"/>
      <c r="H52" s="300"/>
      <c r="I52" s="300"/>
      <c r="J52" s="300"/>
    </row>
    <row r="53" spans="1:10" s="296" customFormat="1" ht="12.75" customHeight="1">
      <c r="A53" s="287"/>
      <c r="B53" s="287"/>
      <c r="C53" s="287"/>
      <c r="D53" s="287"/>
      <c r="E53" s="287"/>
      <c r="F53" s="287"/>
      <c r="G53" s="287"/>
      <c r="H53" s="287"/>
      <c r="I53" s="287"/>
      <c r="J53" s="287"/>
    </row>
    <row r="54" spans="1:10" s="296" customFormat="1" ht="12.75" customHeight="1">
      <c r="A54" s="288"/>
      <c r="B54" s="287"/>
      <c r="C54" s="287"/>
      <c r="D54" s="287"/>
      <c r="E54" s="287"/>
      <c r="F54" s="287"/>
      <c r="G54" s="287"/>
      <c r="H54" s="287"/>
      <c r="I54" s="287"/>
      <c r="J54" s="287"/>
    </row>
    <row r="55" spans="1:10" s="296" customFormat="1" ht="12.75" customHeight="1">
      <c r="A55" s="287"/>
      <c r="B55" s="298"/>
      <c r="C55" s="298"/>
      <c r="D55" s="298"/>
      <c r="E55" s="298"/>
      <c r="F55" s="298"/>
      <c r="G55" s="298"/>
      <c r="H55" s="298"/>
      <c r="I55" s="298"/>
      <c r="J55" s="298"/>
    </row>
    <row r="56" spans="1:10" s="296" customFormat="1" ht="12.75" customHeight="1">
      <c r="A56" s="300"/>
      <c r="B56" s="300"/>
      <c r="C56" s="300"/>
      <c r="D56" s="300"/>
      <c r="E56" s="300"/>
      <c r="F56" s="300"/>
      <c r="G56" s="300"/>
      <c r="H56" s="300"/>
      <c r="I56" s="300"/>
      <c r="J56" s="300"/>
    </row>
    <row r="57" spans="1:10" s="296" customFormat="1" ht="12.75" customHeight="1">
      <c r="A57" s="300"/>
      <c r="B57" s="300"/>
      <c r="C57" s="300"/>
      <c r="D57" s="300"/>
      <c r="E57" s="300"/>
      <c r="F57" s="300"/>
      <c r="G57" s="300"/>
      <c r="H57" s="300"/>
      <c r="I57" s="300"/>
      <c r="J57" s="300"/>
    </row>
    <row r="58" spans="1:10" s="296" customFormat="1" ht="12.75" customHeight="1">
      <c r="A58" s="300"/>
      <c r="B58" s="300"/>
      <c r="C58" s="300"/>
      <c r="D58" s="300"/>
      <c r="E58" s="300"/>
      <c r="F58" s="300"/>
      <c r="G58" s="300"/>
      <c r="H58" s="300"/>
      <c r="I58" s="300"/>
      <c r="J58" s="300"/>
    </row>
    <row r="59" spans="1:10" s="296" customFormat="1" ht="12.75" customHeight="1">
      <c r="A59" s="300"/>
      <c r="B59" s="300"/>
      <c r="C59" s="300"/>
      <c r="D59" s="300"/>
      <c r="E59" s="300"/>
      <c r="F59" s="300"/>
      <c r="G59" s="300"/>
      <c r="H59" s="300"/>
      <c r="I59" s="300"/>
      <c r="J59" s="300"/>
    </row>
    <row r="60" spans="1:10" s="296" customFormat="1" ht="12.75" customHeight="1">
      <c r="A60" s="300"/>
      <c r="B60" s="300"/>
      <c r="C60" s="300"/>
      <c r="D60" s="300"/>
      <c r="E60" s="300"/>
      <c r="F60" s="300"/>
      <c r="G60" s="300"/>
      <c r="H60" s="300"/>
      <c r="I60" s="300"/>
      <c r="J60" s="300"/>
    </row>
    <row r="61" spans="1:10" s="296" customFormat="1" ht="12.75" customHeight="1">
      <c r="A61" s="300"/>
      <c r="B61" s="300"/>
      <c r="C61" s="300"/>
      <c r="D61" s="300"/>
      <c r="E61" s="300"/>
      <c r="F61" s="300"/>
      <c r="G61" s="300"/>
      <c r="H61" s="300"/>
      <c r="I61" s="300"/>
      <c r="J61" s="300"/>
    </row>
    <row r="62" spans="1:10" s="296" customFormat="1" ht="12.75" customHeight="1">
      <c r="A62" s="300"/>
      <c r="B62" s="300"/>
      <c r="C62" s="300"/>
      <c r="D62" s="300"/>
      <c r="E62" s="300"/>
      <c r="F62" s="300"/>
      <c r="G62" s="300"/>
      <c r="H62" s="300"/>
      <c r="I62" s="300"/>
      <c r="J62" s="300"/>
    </row>
    <row r="63" spans="1:10" s="296" customFormat="1" ht="12.75" customHeight="1">
      <c r="A63" s="300"/>
      <c r="B63" s="300"/>
      <c r="C63" s="300"/>
      <c r="D63" s="300"/>
      <c r="E63" s="300"/>
      <c r="F63" s="300"/>
      <c r="G63" s="300"/>
      <c r="H63" s="300"/>
      <c r="I63" s="300"/>
      <c r="J63" s="300"/>
    </row>
    <row r="64" spans="1:10" s="296" customFormat="1" ht="12.75" customHeight="1">
      <c r="A64" s="300"/>
      <c r="B64" s="300"/>
      <c r="C64" s="300"/>
      <c r="D64" s="300"/>
      <c r="E64" s="300"/>
      <c r="F64" s="300"/>
      <c r="G64" s="300"/>
      <c r="H64" s="300"/>
      <c r="I64" s="300"/>
      <c r="J64" s="300"/>
    </row>
    <row r="65" spans="1:10" s="296" customFormat="1" ht="12.75" customHeight="1">
      <c r="A65" s="300"/>
      <c r="B65" s="300"/>
      <c r="C65" s="300"/>
      <c r="D65" s="300"/>
      <c r="E65" s="300"/>
      <c r="F65" s="300"/>
      <c r="G65" s="300"/>
      <c r="H65" s="300"/>
      <c r="I65" s="300"/>
      <c r="J65" s="300"/>
    </row>
    <row r="66" spans="1:10" s="296" customFormat="1" ht="12.75" customHeight="1">
      <c r="A66" s="300"/>
      <c r="B66" s="300"/>
      <c r="C66" s="300"/>
      <c r="D66" s="300"/>
      <c r="E66" s="300"/>
      <c r="F66" s="300"/>
      <c r="G66" s="300"/>
      <c r="H66" s="300"/>
      <c r="I66" s="300"/>
      <c r="J66" s="300"/>
    </row>
    <row r="67" spans="1:10" s="296" customFormat="1" ht="12.75" customHeight="1">
      <c r="A67" s="300"/>
      <c r="B67" s="300"/>
      <c r="C67" s="300"/>
      <c r="D67" s="300"/>
      <c r="E67" s="300"/>
      <c r="F67" s="300"/>
      <c r="G67" s="300"/>
      <c r="H67" s="300"/>
      <c r="I67" s="300"/>
      <c r="J67" s="300"/>
    </row>
    <row r="68" spans="1:10" s="296" customFormat="1" ht="12.75" customHeight="1">
      <c r="A68" s="300"/>
      <c r="B68" s="300"/>
      <c r="C68" s="300"/>
      <c r="D68" s="300"/>
      <c r="E68" s="300"/>
      <c r="F68" s="300"/>
      <c r="G68" s="300"/>
      <c r="H68" s="300"/>
      <c r="I68" s="300"/>
      <c r="J68" s="300"/>
    </row>
    <row r="69" spans="1:10" s="296" customFormat="1" ht="12.75" customHeight="1">
      <c r="A69" s="300"/>
      <c r="B69" s="300"/>
      <c r="C69" s="300"/>
      <c r="D69" s="300"/>
      <c r="E69" s="300"/>
      <c r="F69" s="300"/>
      <c r="G69" s="300"/>
      <c r="H69" s="300"/>
      <c r="I69" s="300"/>
      <c r="J69" s="300"/>
    </row>
    <row r="70" spans="1:10" s="296" customFormat="1" ht="12.75" customHeight="1">
      <c r="A70" s="300"/>
      <c r="B70" s="300"/>
      <c r="C70" s="300"/>
      <c r="D70" s="300"/>
      <c r="E70" s="300"/>
      <c r="F70" s="300"/>
      <c r="G70" s="300"/>
      <c r="H70" s="300"/>
      <c r="I70" s="300"/>
      <c r="J70" s="300"/>
    </row>
    <row r="71" spans="1:10" s="296" customFormat="1" ht="12.75" customHeight="1">
      <c r="A71" s="300"/>
      <c r="B71" s="300"/>
      <c r="C71" s="300"/>
      <c r="D71" s="300"/>
      <c r="E71" s="300"/>
      <c r="F71" s="300"/>
      <c r="G71" s="300"/>
      <c r="H71" s="300"/>
      <c r="I71" s="300"/>
      <c r="J71" s="300"/>
    </row>
    <row r="72" spans="1:10" s="296" customFormat="1" ht="20.25" customHeight="1">
      <c r="A72" s="300"/>
      <c r="B72" s="300"/>
      <c r="C72" s="300"/>
      <c r="D72" s="300"/>
      <c r="E72" s="300"/>
      <c r="F72" s="300"/>
      <c r="G72" s="300"/>
      <c r="H72" s="300"/>
      <c r="I72" s="300"/>
      <c r="J72" s="300"/>
    </row>
    <row r="73" spans="1:10" s="296" customFormat="1" ht="12.75" customHeight="1">
      <c r="A73" s="300"/>
      <c r="B73" s="300"/>
      <c r="C73" s="300"/>
      <c r="D73" s="300"/>
      <c r="E73" s="300"/>
      <c r="F73" s="300"/>
      <c r="G73" s="300"/>
      <c r="H73" s="300"/>
      <c r="I73" s="300"/>
      <c r="J73" s="300"/>
    </row>
    <row r="74" spans="1:10" s="296" customFormat="1" ht="12.75" customHeight="1">
      <c r="A74" s="300"/>
      <c r="B74" s="300"/>
      <c r="C74" s="300"/>
      <c r="D74" s="300"/>
      <c r="E74" s="300"/>
      <c r="F74" s="300"/>
      <c r="G74" s="300"/>
      <c r="H74" s="300"/>
      <c r="I74" s="300"/>
      <c r="J74" s="300"/>
    </row>
    <row r="75" spans="1:10" s="296" customFormat="1" ht="12.75" customHeight="1">
      <c r="A75" s="300"/>
      <c r="B75" s="300"/>
      <c r="C75" s="300"/>
      <c r="D75" s="300"/>
      <c r="E75" s="300"/>
      <c r="F75" s="300"/>
      <c r="G75" s="300"/>
      <c r="H75" s="300"/>
      <c r="I75" s="300"/>
      <c r="J75" s="300"/>
    </row>
    <row r="76" spans="1:10" s="296" customFormat="1" ht="12.75" customHeight="1">
      <c r="A76" s="300"/>
      <c r="B76" s="300"/>
      <c r="C76" s="300"/>
      <c r="D76" s="300"/>
      <c r="E76" s="300"/>
      <c r="F76" s="300"/>
      <c r="G76" s="300"/>
      <c r="H76" s="300"/>
      <c r="I76" s="300"/>
      <c r="J76" s="300"/>
    </row>
    <row r="77" spans="1:10" s="296" customFormat="1" ht="12.75" customHeight="1">
      <c r="A77" s="300"/>
      <c r="B77" s="300"/>
      <c r="C77" s="300"/>
      <c r="D77" s="300"/>
      <c r="E77" s="300"/>
      <c r="F77" s="300"/>
      <c r="G77" s="300"/>
      <c r="H77" s="300"/>
      <c r="I77" s="300"/>
      <c r="J77" s="300"/>
    </row>
    <row r="78" spans="1:10" s="296" customFormat="1" ht="12.75" customHeight="1">
      <c r="A78" s="300"/>
      <c r="B78" s="300"/>
      <c r="C78" s="300"/>
      <c r="D78" s="300"/>
      <c r="E78" s="300"/>
      <c r="F78" s="300"/>
      <c r="G78" s="300"/>
      <c r="H78" s="300"/>
      <c r="I78" s="300"/>
      <c r="J78" s="300"/>
    </row>
    <row r="79" spans="1:10" s="296" customFormat="1" ht="12.75" customHeight="1">
      <c r="A79" s="300"/>
      <c r="B79" s="300"/>
      <c r="C79" s="300"/>
      <c r="D79" s="300"/>
      <c r="E79" s="300"/>
      <c r="F79" s="300"/>
      <c r="G79" s="300"/>
      <c r="H79" s="300"/>
      <c r="I79" s="300"/>
      <c r="J79" s="300"/>
    </row>
    <row r="80" spans="1:10" s="296" customFormat="1" ht="12.75" customHeight="1">
      <c r="A80" s="300"/>
      <c r="B80" s="300"/>
      <c r="C80" s="300"/>
      <c r="D80" s="300"/>
      <c r="E80" s="300"/>
      <c r="F80" s="300"/>
      <c r="G80" s="300"/>
      <c r="H80" s="300"/>
      <c r="I80" s="300"/>
      <c r="J80" s="300"/>
    </row>
    <row r="81" spans="1:10" s="296" customFormat="1" ht="12.75" customHeight="1">
      <c r="A81" s="300"/>
      <c r="B81" s="300"/>
      <c r="C81" s="300"/>
      <c r="D81" s="300"/>
      <c r="E81" s="300"/>
      <c r="F81" s="300"/>
      <c r="G81" s="300"/>
      <c r="H81" s="300"/>
      <c r="I81" s="300"/>
      <c r="J81" s="300"/>
    </row>
    <row r="82" spans="1:10" s="296" customFormat="1" ht="12.75" customHeight="1">
      <c r="A82" s="300"/>
      <c r="B82" s="300"/>
      <c r="C82" s="300"/>
      <c r="D82" s="300"/>
      <c r="E82" s="300"/>
      <c r="F82" s="300"/>
      <c r="G82" s="300"/>
      <c r="H82" s="300"/>
      <c r="I82" s="300"/>
      <c r="J82" s="300"/>
    </row>
    <row r="83" spans="1:10" s="296" customFormat="1" ht="12.75" customHeight="1">
      <c r="A83" s="300"/>
      <c r="B83" s="300"/>
      <c r="C83" s="300"/>
      <c r="D83" s="300"/>
      <c r="E83" s="300"/>
      <c r="F83" s="300"/>
      <c r="G83" s="300"/>
      <c r="H83" s="300"/>
      <c r="I83" s="300"/>
      <c r="J83" s="300"/>
    </row>
    <row r="84" spans="1:10" s="296" customFormat="1" ht="12.75" customHeight="1">
      <c r="A84" s="300"/>
      <c r="B84" s="300"/>
      <c r="C84" s="300"/>
      <c r="D84" s="300"/>
      <c r="E84" s="300"/>
      <c r="F84" s="300"/>
      <c r="G84" s="300"/>
      <c r="H84" s="300"/>
      <c r="I84" s="300"/>
      <c r="J84" s="300"/>
    </row>
    <row r="85" spans="1:10" s="296" customFormat="1" ht="12.75" customHeight="1">
      <c r="A85" s="300"/>
      <c r="B85" s="300"/>
      <c r="C85" s="300"/>
      <c r="D85" s="300"/>
      <c r="E85" s="300"/>
      <c r="F85" s="300"/>
      <c r="G85" s="300"/>
      <c r="H85" s="300"/>
      <c r="I85" s="300"/>
      <c r="J85" s="300"/>
    </row>
    <row r="86" spans="1:10" s="296" customFormat="1" ht="12.75" customHeight="1">
      <c r="A86" s="300"/>
      <c r="B86" s="300"/>
      <c r="C86" s="300"/>
      <c r="D86" s="300"/>
      <c r="E86" s="300"/>
      <c r="F86" s="300"/>
      <c r="G86" s="300"/>
      <c r="H86" s="300"/>
      <c r="I86" s="300"/>
      <c r="J86" s="300"/>
    </row>
    <row r="87" spans="1:10" s="296" customFormat="1" ht="12.75" customHeight="1">
      <c r="A87" s="300"/>
      <c r="B87" s="300"/>
      <c r="C87" s="300"/>
      <c r="D87" s="300"/>
      <c r="E87" s="300"/>
      <c r="F87" s="300"/>
      <c r="G87" s="300"/>
      <c r="H87" s="300"/>
      <c r="I87" s="300"/>
      <c r="J87" s="300"/>
    </row>
    <row r="88" spans="1:10" s="296" customFormat="1" ht="12.75" customHeight="1">
      <c r="A88" s="300"/>
      <c r="B88" s="300"/>
      <c r="C88" s="300"/>
      <c r="D88" s="300"/>
      <c r="E88" s="300"/>
      <c r="F88" s="300"/>
      <c r="G88" s="300"/>
      <c r="H88" s="300"/>
      <c r="I88" s="300"/>
      <c r="J88" s="300"/>
    </row>
    <row r="89" spans="1:10" s="296" customFormat="1" ht="12.75" customHeight="1">
      <c r="A89" s="300"/>
      <c r="B89" s="300"/>
      <c r="C89" s="300"/>
      <c r="D89" s="300"/>
      <c r="E89" s="300"/>
      <c r="F89" s="300"/>
      <c r="G89" s="300"/>
      <c r="H89" s="300"/>
      <c r="I89" s="300"/>
      <c r="J89" s="300"/>
    </row>
    <row r="90" spans="1:10" s="296" customFormat="1" ht="12.75" customHeight="1">
      <c r="A90" s="300"/>
      <c r="B90" s="300"/>
      <c r="C90" s="300"/>
      <c r="D90" s="300"/>
      <c r="E90" s="300"/>
      <c r="F90" s="300"/>
      <c r="G90" s="300"/>
      <c r="H90" s="300"/>
      <c r="I90" s="300"/>
      <c r="J90" s="300"/>
    </row>
    <row r="91" spans="1:10" s="296" customFormat="1" ht="12.75" customHeight="1">
      <c r="A91" s="300"/>
      <c r="B91" s="300"/>
      <c r="C91" s="300"/>
      <c r="D91" s="300"/>
      <c r="E91" s="300"/>
      <c r="F91" s="300"/>
      <c r="G91" s="300"/>
      <c r="H91" s="300"/>
      <c r="I91" s="300"/>
      <c r="J91" s="300"/>
    </row>
    <row r="92" spans="1:10" s="296" customFormat="1" ht="12.75" customHeight="1">
      <c r="A92" s="300"/>
      <c r="B92" s="300"/>
      <c r="C92" s="300"/>
      <c r="D92" s="300"/>
      <c r="E92" s="300"/>
      <c r="F92" s="300"/>
      <c r="G92" s="300"/>
      <c r="H92" s="300"/>
      <c r="I92" s="300"/>
      <c r="J92" s="300"/>
    </row>
    <row r="93" spans="1:10" s="296" customFormat="1" ht="12.75" customHeight="1">
      <c r="A93" s="300"/>
      <c r="B93" s="300"/>
      <c r="C93" s="300"/>
      <c r="D93" s="300"/>
      <c r="E93" s="300"/>
      <c r="F93" s="300"/>
      <c r="G93" s="300"/>
      <c r="H93" s="300"/>
      <c r="I93" s="300"/>
      <c r="J93" s="300"/>
    </row>
    <row r="94" spans="1:10" s="296" customFormat="1" ht="12.75" customHeight="1">
      <c r="A94" s="300"/>
      <c r="B94" s="300"/>
      <c r="C94" s="300"/>
      <c r="D94" s="300"/>
      <c r="E94" s="300"/>
      <c r="F94" s="300"/>
      <c r="G94" s="300"/>
      <c r="H94" s="300"/>
      <c r="I94" s="300"/>
      <c r="J94" s="300"/>
    </row>
    <row r="95" spans="1:10" s="296" customFormat="1" ht="12.75" customHeight="1">
      <c r="A95" s="300"/>
      <c r="B95" s="300"/>
      <c r="C95" s="300"/>
      <c r="D95" s="300"/>
      <c r="E95" s="300"/>
      <c r="F95" s="300"/>
      <c r="G95" s="300"/>
      <c r="H95" s="300"/>
      <c r="I95" s="300"/>
      <c r="J95" s="300"/>
    </row>
    <row r="96" spans="1:10" s="296" customFormat="1" ht="12.75" customHeight="1">
      <c r="A96" s="300"/>
      <c r="B96" s="300"/>
      <c r="C96" s="300"/>
      <c r="D96" s="300"/>
      <c r="E96" s="300"/>
      <c r="F96" s="300"/>
      <c r="G96" s="300"/>
      <c r="H96" s="300"/>
      <c r="I96" s="300"/>
      <c r="J96" s="300"/>
    </row>
    <row r="97" spans="1:10" s="296" customFormat="1" ht="12.75" customHeight="1">
      <c r="A97" s="300"/>
      <c r="B97" s="300"/>
      <c r="C97" s="300"/>
      <c r="D97" s="300"/>
      <c r="E97" s="300"/>
      <c r="F97" s="300"/>
      <c r="G97" s="300"/>
      <c r="H97" s="300"/>
      <c r="I97" s="300"/>
      <c r="J97" s="300"/>
    </row>
    <row r="98" spans="1:10" s="296" customFormat="1" ht="12.75" customHeight="1">
      <c r="A98" s="300"/>
      <c r="B98" s="300"/>
      <c r="C98" s="300"/>
      <c r="D98" s="300"/>
      <c r="E98" s="300"/>
      <c r="F98" s="300"/>
      <c r="G98" s="300"/>
      <c r="H98" s="300"/>
      <c r="I98" s="300"/>
      <c r="J98" s="300"/>
    </row>
    <row r="99" spans="1:10" s="296" customFormat="1" ht="12.75" customHeight="1">
      <c r="A99" s="300"/>
      <c r="B99" s="300"/>
      <c r="C99" s="300"/>
      <c r="D99" s="300"/>
      <c r="E99" s="300"/>
      <c r="F99" s="300"/>
      <c r="G99" s="300"/>
      <c r="H99" s="300"/>
      <c r="I99" s="300"/>
      <c r="J99" s="300"/>
    </row>
    <row r="100" spans="1:10" s="296" customFormat="1" ht="12.75" customHeight="1">
      <c r="A100" s="300"/>
      <c r="B100" s="300"/>
      <c r="C100" s="300"/>
      <c r="D100" s="300"/>
      <c r="E100" s="300"/>
      <c r="F100" s="300"/>
      <c r="G100" s="300"/>
      <c r="H100" s="300"/>
      <c r="I100" s="300"/>
      <c r="J100" s="300"/>
    </row>
    <row r="101" spans="1:10" s="296" customFormat="1" ht="12.75" customHeight="1">
      <c r="A101" s="300"/>
      <c r="B101" s="300"/>
      <c r="C101" s="300"/>
      <c r="D101" s="300"/>
      <c r="E101" s="300"/>
      <c r="F101" s="300"/>
      <c r="G101" s="300"/>
      <c r="H101" s="300"/>
      <c r="I101" s="300"/>
      <c r="J101" s="300"/>
    </row>
    <row r="102" spans="1:10" s="296" customFormat="1" ht="12.75" customHeight="1">
      <c r="A102" s="300"/>
      <c r="B102" s="300"/>
      <c r="C102" s="300"/>
      <c r="D102" s="300"/>
      <c r="E102" s="300"/>
      <c r="F102" s="300"/>
      <c r="G102" s="300"/>
      <c r="H102" s="300"/>
      <c r="I102" s="300"/>
      <c r="J102" s="300"/>
    </row>
    <row r="103" spans="1:10" s="296" customFormat="1" ht="12.75" customHeight="1">
      <c r="A103" s="300"/>
      <c r="B103" s="300"/>
      <c r="C103" s="300"/>
      <c r="D103" s="300"/>
      <c r="E103" s="300"/>
      <c r="F103" s="300"/>
      <c r="G103" s="300"/>
      <c r="H103" s="300"/>
      <c r="I103" s="300"/>
      <c r="J103" s="300"/>
    </row>
    <row r="104" spans="1:10" s="296" customFormat="1" ht="12.75" customHeight="1">
      <c r="A104" s="300"/>
      <c r="B104" s="300"/>
      <c r="C104" s="300"/>
      <c r="D104" s="300"/>
      <c r="E104" s="300"/>
      <c r="F104" s="300"/>
      <c r="G104" s="300"/>
      <c r="H104" s="300"/>
      <c r="I104" s="300"/>
      <c r="J104" s="300"/>
    </row>
    <row r="105" spans="1:10" s="296" customFormat="1" ht="12.75" customHeight="1">
      <c r="A105" s="300"/>
      <c r="B105" s="300"/>
      <c r="C105" s="300"/>
      <c r="D105" s="300"/>
      <c r="E105" s="300"/>
      <c r="F105" s="300"/>
      <c r="G105" s="300"/>
      <c r="H105" s="300"/>
      <c r="I105" s="300"/>
      <c r="J105" s="300"/>
    </row>
  </sheetData>
  <sheetProtection selectLockedCells="1"/>
  <mergeCells count="13">
    <mergeCell ref="B9:G9"/>
    <mergeCell ref="H5:J5"/>
    <mergeCell ref="H6:H7"/>
    <mergeCell ref="I6:J6"/>
    <mergeCell ref="B29:J29"/>
    <mergeCell ref="H9:M9"/>
    <mergeCell ref="A5:A7"/>
    <mergeCell ref="E5:G5"/>
    <mergeCell ref="E6:E7"/>
    <mergeCell ref="F6:G6"/>
    <mergeCell ref="B5:D5"/>
    <mergeCell ref="B6:B7"/>
    <mergeCell ref="C6:D6"/>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&amp;"Arial,Fett"Fläche für Siedlung und Verkehr je Einwohner/-in*) 31. Dezember 2016 – 31. Dezember 2018 nach Bundesländern**)</oddHeader>
    <oddFooter>&amp;CStatistische Ämter der Länder – Indikatoren und Kennzahlen, UGRdL 2020</oddFooter>
  </headerFooter>
  <colBreaks count="1" manualBreakCount="1">
    <brk id="7" min="4" max="29"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autoPageBreaks="0"/>
  </sheetPr>
  <dimension ref="A1:G30"/>
  <sheetViews>
    <sheetView showGridLines="0" showRowColHeaders="0" zoomScaleNormal="100" workbookViewId="0">
      <pane xSplit="1" topLeftCell="B1" activePane="topRight" state="frozenSplit"/>
      <selection pane="topRight"/>
    </sheetView>
  </sheetViews>
  <sheetFormatPr baseColWidth="10" defaultColWidth="11.453125" defaultRowHeight="12.75" customHeight="1"/>
  <cols>
    <col min="1" max="1" width="24.54296875" style="282" customWidth="1"/>
    <col min="2" max="2" width="11.81640625" style="282" customWidth="1"/>
    <col min="3" max="16384" width="11.453125" style="282"/>
  </cols>
  <sheetData>
    <row r="1" spans="1:2" ht="12.75" customHeight="1">
      <c r="A1" s="691" t="s">
        <v>322</v>
      </c>
    </row>
    <row r="3" spans="1:2" ht="12.75" customHeight="1">
      <c r="A3" s="283" t="s">
        <v>702</v>
      </c>
      <c r="B3" s="700" t="s">
        <v>1292</v>
      </c>
    </row>
    <row r="4" spans="1:2" ht="12.75" customHeight="1">
      <c r="A4" s="285"/>
    </row>
    <row r="5" spans="1:2" ht="20.149999999999999" customHeight="1">
      <c r="A5" s="687" t="s">
        <v>433</v>
      </c>
      <c r="B5" s="1060">
        <v>2018</v>
      </c>
    </row>
    <row r="6" spans="1:2" ht="12.75" customHeight="1">
      <c r="A6" s="287"/>
    </row>
    <row r="7" spans="1:2" ht="27" customHeight="1">
      <c r="A7" s="288"/>
      <c r="B7" s="302" t="s">
        <v>655</v>
      </c>
    </row>
    <row r="8" spans="1:2" ht="12.75" customHeight="1">
      <c r="A8" s="287"/>
    </row>
    <row r="9" spans="1:2" ht="14.25" customHeight="1">
      <c r="A9" s="723" t="s">
        <v>435</v>
      </c>
      <c r="B9" s="1123">
        <v>97.07</v>
      </c>
    </row>
    <row r="10" spans="1:2" ht="14.25" customHeight="1">
      <c r="A10" s="723" t="s">
        <v>436</v>
      </c>
      <c r="B10" s="1123">
        <v>71.14</v>
      </c>
    </row>
    <row r="11" spans="1:2" ht="14.25" customHeight="1">
      <c r="A11" s="723" t="s">
        <v>437</v>
      </c>
      <c r="B11" s="1123">
        <v>231.52</v>
      </c>
    </row>
    <row r="12" spans="1:2" ht="14.25" customHeight="1">
      <c r="A12" s="723" t="s">
        <v>438</v>
      </c>
      <c r="B12" s="1123">
        <v>23.08</v>
      </c>
    </row>
    <row r="13" spans="1:2" ht="14.25" customHeight="1">
      <c r="A13" s="723" t="s">
        <v>439</v>
      </c>
      <c r="B13" s="1123">
        <v>138.58000000000001</v>
      </c>
    </row>
    <row r="14" spans="1:2" ht="14.25" customHeight="1">
      <c r="A14" s="723" t="s">
        <v>440</v>
      </c>
      <c r="B14" s="1123">
        <v>267.10000000000002</v>
      </c>
    </row>
    <row r="15" spans="1:2" ht="14.25" customHeight="1">
      <c r="A15" s="723" t="s">
        <v>441</v>
      </c>
      <c r="B15" s="1123">
        <v>83.86</v>
      </c>
    </row>
    <row r="16" spans="1:2" ht="14.25" customHeight="1">
      <c r="A16" s="723" t="s">
        <v>442</v>
      </c>
      <c r="B16" s="1123">
        <v>22.4</v>
      </c>
    </row>
    <row r="17" spans="1:7" ht="14.25" customHeight="1">
      <c r="A17" s="723" t="s">
        <v>443</v>
      </c>
      <c r="B17" s="1123">
        <v>42.88</v>
      </c>
    </row>
    <row r="18" spans="1:7" ht="14.25" customHeight="1">
      <c r="A18" s="723" t="s">
        <v>444</v>
      </c>
      <c r="B18" s="1123">
        <v>86.39</v>
      </c>
    </row>
    <row r="19" spans="1:7" ht="14.25" customHeight="1">
      <c r="A19" s="723" t="s">
        <v>445</v>
      </c>
      <c r="B19" s="1123">
        <v>49.62</v>
      </c>
    </row>
    <row r="20" spans="1:7" ht="14.25" customHeight="1">
      <c r="A20" s="723" t="s">
        <v>446</v>
      </c>
      <c r="B20" s="1123">
        <v>64.3</v>
      </c>
    </row>
    <row r="21" spans="1:7" ht="14.25" customHeight="1">
      <c r="A21" s="723" t="s">
        <v>447</v>
      </c>
      <c r="B21" s="1123">
        <v>46.2</v>
      </c>
    </row>
    <row r="22" spans="1:7" ht="14.25" customHeight="1">
      <c r="A22" s="723" t="s">
        <v>448</v>
      </c>
      <c r="B22" s="1123">
        <v>26.22</v>
      </c>
    </row>
    <row r="23" spans="1:7" ht="14.25" customHeight="1">
      <c r="A23" s="723" t="s">
        <v>449</v>
      </c>
      <c r="B23" s="1123">
        <v>44.77</v>
      </c>
    </row>
    <row r="24" spans="1:7" ht="14.25" customHeight="1">
      <c r="A24" s="723" t="s">
        <v>450</v>
      </c>
      <c r="B24" s="1123">
        <v>32.11</v>
      </c>
    </row>
    <row r="25" spans="1:7" ht="20.25" customHeight="1">
      <c r="A25" s="724" t="s">
        <v>451</v>
      </c>
      <c r="B25" s="1123">
        <v>65.17</v>
      </c>
    </row>
    <row r="26" spans="1:7" ht="12.75" customHeight="1">
      <c r="B26" s="299"/>
    </row>
    <row r="27" spans="1:7" s="263" customFormat="1" ht="30" customHeight="1">
      <c r="A27" s="91"/>
      <c r="B27" s="1270" t="s">
        <v>1450</v>
      </c>
      <c r="C27" s="1270"/>
      <c r="D27" s="1270"/>
      <c r="E27" s="1270"/>
      <c r="F27" s="1270"/>
      <c r="G27" s="1270"/>
    </row>
    <row r="28" spans="1:7" s="263" customFormat="1" ht="25" customHeight="1">
      <c r="A28" s="91"/>
    </row>
    <row r="29" spans="1:7" s="263" customFormat="1" ht="15" customHeight="1">
      <c r="A29" s="91"/>
    </row>
    <row r="30" spans="1:7" s="263" customFormat="1" ht="15" customHeight="1">
      <c r="A30" s="91"/>
    </row>
  </sheetData>
  <sheetProtection selectLockedCells="1"/>
  <mergeCells count="1">
    <mergeCell ref="B27:G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&amp;"Arial,Fett"Produktivität*) der Fläche für Siedlung und Verkehr in jeweiligen Preisen 2018
nach Bundesländern</oddHeader>
    <oddFooter>&amp;CStatistische Ämter der Länder – Indikatoren und Kennzahlen, UGRdL 2020</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30"/>
  <sheetViews>
    <sheetView showGridLines="0" showRowColHeaders="0" zoomScaleNormal="100" workbookViewId="0">
      <pane xSplit="1" topLeftCell="B1" activePane="topRight" state="frozenSplit"/>
      <selection pane="topRight"/>
    </sheetView>
  </sheetViews>
  <sheetFormatPr baseColWidth="10" defaultColWidth="11.453125" defaultRowHeight="12.75" customHeight="1"/>
  <cols>
    <col min="1" max="1" width="24.54296875" style="282" customWidth="1"/>
    <col min="2" max="2" width="11.81640625" style="282" customWidth="1"/>
    <col min="3" max="16384" width="11.453125" style="282"/>
  </cols>
  <sheetData>
    <row r="1" spans="1:4" ht="12.75" customHeight="1">
      <c r="A1" s="1057" t="s">
        <v>322</v>
      </c>
    </row>
    <row r="3" spans="1:4" ht="12.75" customHeight="1">
      <c r="A3" s="283" t="s">
        <v>703</v>
      </c>
      <c r="B3" s="700" t="s">
        <v>1452</v>
      </c>
    </row>
    <row r="4" spans="1:4" ht="12.75" customHeight="1">
      <c r="A4" s="285"/>
    </row>
    <row r="5" spans="1:4" ht="20.149999999999999" customHeight="1">
      <c r="A5" s="1056" t="s">
        <v>433</v>
      </c>
      <c r="B5" s="1061">
        <v>2016</v>
      </c>
      <c r="C5" s="1061">
        <v>2017</v>
      </c>
      <c r="D5" s="1061">
        <v>2018</v>
      </c>
    </row>
    <row r="6" spans="1:4" ht="12.75" customHeight="1">
      <c r="A6" s="287"/>
    </row>
    <row r="7" spans="1:4" ht="13">
      <c r="A7" s="288"/>
      <c r="B7" s="1339" t="s">
        <v>1453</v>
      </c>
      <c r="C7" s="1339"/>
      <c r="D7" s="1339"/>
    </row>
    <row r="8" spans="1:4" ht="12.75" customHeight="1">
      <c r="A8" s="287"/>
    </row>
    <row r="9" spans="1:4" ht="14.25" customHeight="1">
      <c r="A9" s="723" t="s">
        <v>435</v>
      </c>
      <c r="B9" s="1124">
        <v>100</v>
      </c>
      <c r="C9" s="1123">
        <v>102.98</v>
      </c>
      <c r="D9" s="1123">
        <v>104.98</v>
      </c>
    </row>
    <row r="10" spans="1:4" ht="14.25" customHeight="1">
      <c r="A10" s="723" t="s">
        <v>436</v>
      </c>
      <c r="B10" s="1124">
        <v>100</v>
      </c>
      <c r="C10" s="1123">
        <v>102.87</v>
      </c>
      <c r="D10" s="1123">
        <v>103.42</v>
      </c>
    </row>
    <row r="11" spans="1:4" ht="14.25" customHeight="1">
      <c r="A11" s="723" t="s">
        <v>437</v>
      </c>
      <c r="B11" s="1124">
        <v>100</v>
      </c>
      <c r="C11" s="1123">
        <v>103.11</v>
      </c>
      <c r="D11" s="1123">
        <v>105.91</v>
      </c>
    </row>
    <row r="12" spans="1:4" ht="14.25" customHeight="1">
      <c r="A12" s="723" t="s">
        <v>438</v>
      </c>
      <c r="B12" s="1124">
        <v>100</v>
      </c>
      <c r="C12" s="1123">
        <v>102.15</v>
      </c>
      <c r="D12" s="1123">
        <v>103.89</v>
      </c>
    </row>
    <row r="13" spans="1:4" ht="14.25" customHeight="1">
      <c r="A13" s="723" t="s">
        <v>439</v>
      </c>
      <c r="B13" s="1124">
        <v>100</v>
      </c>
      <c r="C13" s="1123">
        <v>100.97</v>
      </c>
      <c r="D13" s="1123">
        <v>101.4</v>
      </c>
    </row>
    <row r="14" spans="1:4" ht="14.25" customHeight="1">
      <c r="A14" s="723" t="s">
        <v>440</v>
      </c>
      <c r="B14" s="1124">
        <v>100</v>
      </c>
      <c r="C14" s="1123">
        <v>100.76</v>
      </c>
      <c r="D14" s="1123">
        <v>102.5</v>
      </c>
    </row>
    <row r="15" spans="1:4" ht="14.25" customHeight="1">
      <c r="A15" s="723" t="s">
        <v>441</v>
      </c>
      <c r="B15" s="1124">
        <v>100</v>
      </c>
      <c r="C15" s="1123">
        <v>101.53</v>
      </c>
      <c r="D15" s="1123">
        <v>102.49</v>
      </c>
    </row>
    <row r="16" spans="1:4" ht="14.25" customHeight="1">
      <c r="A16" s="723" t="s">
        <v>442</v>
      </c>
      <c r="B16" s="1124">
        <v>100</v>
      </c>
      <c r="C16" s="1123">
        <v>105.5</v>
      </c>
      <c r="D16" s="1123">
        <v>105.82</v>
      </c>
    </row>
    <row r="17" spans="1:7" ht="14.25" customHeight="1">
      <c r="A17" s="723" t="s">
        <v>443</v>
      </c>
      <c r="B17" s="1124">
        <v>100</v>
      </c>
      <c r="C17" s="1123">
        <v>100.55</v>
      </c>
      <c r="D17" s="1123">
        <v>102.63</v>
      </c>
    </row>
    <row r="18" spans="1:7" ht="14.25" customHeight="1">
      <c r="A18" s="723" t="s">
        <v>444</v>
      </c>
      <c r="B18" s="1124">
        <v>100</v>
      </c>
      <c r="C18" s="1123">
        <v>102.08</v>
      </c>
      <c r="D18" s="1123">
        <v>103.44</v>
      </c>
    </row>
    <row r="19" spans="1:7" ht="14.25" customHeight="1">
      <c r="A19" s="723" t="s">
        <v>445</v>
      </c>
      <c r="B19" s="1124">
        <v>100</v>
      </c>
      <c r="C19" s="1123">
        <v>101.45</v>
      </c>
      <c r="D19" s="1123">
        <v>102.55</v>
      </c>
    </row>
    <row r="20" spans="1:7" ht="14.25" customHeight="1">
      <c r="A20" s="723" t="s">
        <v>446</v>
      </c>
      <c r="B20" s="1124">
        <v>100</v>
      </c>
      <c r="C20" s="1123">
        <v>101.77</v>
      </c>
      <c r="D20" s="1123">
        <v>101.54</v>
      </c>
    </row>
    <row r="21" spans="1:7" ht="14.25" customHeight="1">
      <c r="A21" s="723" t="s">
        <v>447</v>
      </c>
      <c r="B21" s="1124">
        <v>100</v>
      </c>
      <c r="C21" s="1123">
        <v>101.72</v>
      </c>
      <c r="D21" s="1123">
        <v>101.82</v>
      </c>
    </row>
    <row r="22" spans="1:7" ht="14.25" customHeight="1">
      <c r="A22" s="723" t="s">
        <v>448</v>
      </c>
      <c r="B22" s="1124">
        <v>100</v>
      </c>
      <c r="C22" s="1123">
        <v>100.9</v>
      </c>
      <c r="D22" s="1123">
        <v>101.23</v>
      </c>
    </row>
    <row r="23" spans="1:7" ht="14.25" customHeight="1">
      <c r="A23" s="723" t="s">
        <v>449</v>
      </c>
      <c r="B23" s="1124">
        <v>100</v>
      </c>
      <c r="C23" s="1123">
        <v>101.94</v>
      </c>
      <c r="D23" s="1123">
        <v>103.08</v>
      </c>
    </row>
    <row r="24" spans="1:7" ht="14.25" customHeight="1">
      <c r="A24" s="723" t="s">
        <v>450</v>
      </c>
      <c r="B24" s="1124" t="s">
        <v>360</v>
      </c>
      <c r="C24" s="1123" t="s">
        <v>360</v>
      </c>
      <c r="D24" s="1123" t="s">
        <v>360</v>
      </c>
    </row>
    <row r="25" spans="1:7" ht="20.25" customHeight="1">
      <c r="A25" s="724" t="s">
        <v>451</v>
      </c>
      <c r="B25" s="1124">
        <v>100</v>
      </c>
      <c r="C25" s="1123">
        <v>102</v>
      </c>
      <c r="D25" s="1123">
        <v>102.98</v>
      </c>
    </row>
    <row r="26" spans="1:7" ht="12.75" customHeight="1">
      <c r="B26" s="299"/>
    </row>
    <row r="27" spans="1:7" s="374" customFormat="1" ht="30.75" customHeight="1">
      <c r="A27" s="839"/>
      <c r="B27" s="1281" t="s">
        <v>1454</v>
      </c>
      <c r="C27" s="1281"/>
      <c r="D27" s="1281"/>
      <c r="E27" s="1281"/>
      <c r="F27" s="1281"/>
      <c r="G27" s="1281"/>
    </row>
    <row r="28" spans="1:7" s="374" customFormat="1" ht="25" customHeight="1">
      <c r="A28" s="839"/>
    </row>
    <row r="29" spans="1:7" s="374" customFormat="1" ht="15" customHeight="1">
      <c r="A29" s="839"/>
    </row>
    <row r="30" spans="1:7" s="374" customFormat="1" ht="15" customHeight="1">
      <c r="A30" s="839"/>
    </row>
  </sheetData>
  <sheetProtection selectLockedCells="1"/>
  <mergeCells count="2">
    <mergeCell ref="B7:D7"/>
    <mergeCell ref="B27:G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&amp;"Arial,Fett"Produktivität*) der Fläche für Siedlung und Verkehr in jeweiligen Preisen 2018
nach Bundesländern</oddHeader>
    <oddFooter>&amp;CStatistische Ämter der Länder – Indikatoren und Kennzahlen, UGRdL 2020</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pageSetUpPr autoPageBreaks="0"/>
  </sheetPr>
  <dimension ref="A1:AA110"/>
  <sheetViews>
    <sheetView showGridLines="0" showRowColHeaders="0" zoomScaleNormal="100" workbookViewId="0"/>
  </sheetViews>
  <sheetFormatPr baseColWidth="10" defaultColWidth="11.453125" defaultRowHeight="12.5"/>
  <cols>
    <col min="1" max="1" width="24.54296875" style="64" customWidth="1"/>
    <col min="2" max="6" width="14.7265625" style="53" customWidth="1"/>
    <col min="7" max="16384" width="11.453125" style="53"/>
  </cols>
  <sheetData>
    <row r="1" spans="1:8" ht="13">
      <c r="A1" s="160" t="s">
        <v>322</v>
      </c>
    </row>
    <row r="3" spans="1:8" ht="13">
      <c r="A3" s="54" t="s">
        <v>704</v>
      </c>
      <c r="B3" s="207" t="s">
        <v>1456</v>
      </c>
    </row>
    <row r="4" spans="1:8" ht="13">
      <c r="A4" s="208"/>
      <c r="B4" s="208"/>
      <c r="C4" s="208"/>
      <c r="D4" s="208"/>
    </row>
    <row r="5" spans="1:8" ht="20.149999999999999" customHeight="1">
      <c r="A5" s="684" t="s">
        <v>433</v>
      </c>
      <c r="B5" s="650">
        <v>2016</v>
      </c>
      <c r="C5" s="256">
        <v>2017</v>
      </c>
      <c r="D5" s="767">
        <v>2018</v>
      </c>
      <c r="E5" s="89"/>
    </row>
    <row r="6" spans="1:8" ht="13">
      <c r="A6" s="208"/>
      <c r="B6" s="208"/>
      <c r="C6" s="208"/>
      <c r="D6" s="208"/>
      <c r="E6" s="208"/>
    </row>
    <row r="7" spans="1:8" ht="13">
      <c r="A7" s="303"/>
      <c r="B7" s="1340" t="s">
        <v>657</v>
      </c>
      <c r="C7" s="1340"/>
      <c r="D7" s="1340"/>
      <c r="E7" s="1340"/>
      <c r="F7" s="304"/>
      <c r="G7" s="304"/>
      <c r="H7" s="304"/>
    </row>
    <row r="8" spans="1:8">
      <c r="A8" s="305"/>
      <c r="B8" s="306"/>
      <c r="C8" s="306"/>
      <c r="D8" s="306"/>
      <c r="E8" s="306"/>
      <c r="F8" s="306"/>
      <c r="G8" s="306"/>
      <c r="H8" s="306"/>
    </row>
    <row r="9" spans="1:8" ht="14.15" customHeight="1">
      <c r="A9" s="722" t="s">
        <v>435</v>
      </c>
      <c r="B9" s="307">
        <v>9</v>
      </c>
      <c r="C9" s="307">
        <v>9</v>
      </c>
      <c r="D9" s="307">
        <v>9</v>
      </c>
      <c r="E9" s="307"/>
      <c r="F9" s="307"/>
      <c r="G9" s="307"/>
      <c r="H9" s="307"/>
    </row>
    <row r="10" spans="1:8" ht="14.15" customHeight="1">
      <c r="A10" s="722" t="s">
        <v>436</v>
      </c>
      <c r="B10" s="307">
        <v>8</v>
      </c>
      <c r="C10" s="307">
        <v>8</v>
      </c>
      <c r="D10" s="307">
        <v>8</v>
      </c>
      <c r="E10" s="307"/>
      <c r="F10" s="307"/>
      <c r="G10" s="307"/>
      <c r="H10" s="307"/>
    </row>
    <row r="11" spans="1:8" ht="14.15" customHeight="1">
      <c r="A11" s="722" t="s">
        <v>437</v>
      </c>
      <c r="B11" s="307">
        <v>1</v>
      </c>
      <c r="C11" s="307">
        <v>1</v>
      </c>
      <c r="D11" s="307">
        <v>1</v>
      </c>
      <c r="E11" s="307"/>
      <c r="F11" s="307"/>
      <c r="G11" s="307"/>
      <c r="H11" s="307"/>
    </row>
    <row r="12" spans="1:8" ht="14.15" customHeight="1">
      <c r="A12" s="722" t="s">
        <v>438</v>
      </c>
      <c r="B12" s="307">
        <v>1</v>
      </c>
      <c r="C12" s="307">
        <v>2</v>
      </c>
      <c r="D12" s="307">
        <v>2</v>
      </c>
      <c r="E12" s="307"/>
      <c r="F12" s="307"/>
      <c r="G12" s="307"/>
      <c r="H12" s="307"/>
    </row>
    <row r="13" spans="1:8" ht="14.15" customHeight="1">
      <c r="A13" s="722" t="s">
        <v>439</v>
      </c>
      <c r="B13" s="307">
        <v>2</v>
      </c>
      <c r="C13" s="307">
        <v>2</v>
      </c>
      <c r="D13" s="307">
        <v>2</v>
      </c>
      <c r="E13" s="307"/>
      <c r="F13" s="307"/>
      <c r="G13" s="307"/>
      <c r="H13" s="307"/>
    </row>
    <row r="14" spans="1:8" ht="14.15" customHeight="1">
      <c r="A14" s="722" t="s">
        <v>440</v>
      </c>
      <c r="B14" s="307">
        <v>1</v>
      </c>
      <c r="C14" s="307">
        <v>1</v>
      </c>
      <c r="D14" s="307">
        <v>1</v>
      </c>
      <c r="E14" s="307"/>
      <c r="F14" s="307"/>
      <c r="G14" s="307"/>
      <c r="H14" s="307"/>
    </row>
    <row r="15" spans="1:8" ht="14.15" customHeight="1">
      <c r="A15" s="722" t="s">
        <v>441</v>
      </c>
      <c r="B15" s="307">
        <v>5</v>
      </c>
      <c r="C15" s="307">
        <v>5</v>
      </c>
      <c r="D15" s="307">
        <v>5</v>
      </c>
      <c r="E15" s="307"/>
      <c r="F15" s="307"/>
      <c r="G15" s="307"/>
      <c r="H15" s="307"/>
    </row>
    <row r="16" spans="1:8" ht="14.15" customHeight="1">
      <c r="A16" s="722" t="s">
        <v>442</v>
      </c>
      <c r="B16" s="307">
        <v>1</v>
      </c>
      <c r="C16" s="307">
        <v>1</v>
      </c>
      <c r="D16" s="307">
        <v>1</v>
      </c>
      <c r="E16" s="307"/>
      <c r="F16" s="307"/>
      <c r="G16" s="307"/>
      <c r="H16" s="307"/>
    </row>
    <row r="17" spans="1:24" ht="14.15" customHeight="1">
      <c r="A17" s="722" t="s">
        <v>443</v>
      </c>
      <c r="B17" s="307">
        <v>8</v>
      </c>
      <c r="C17" s="307">
        <v>8</v>
      </c>
      <c r="D17" s="307">
        <v>8</v>
      </c>
      <c r="E17" s="307"/>
      <c r="F17" s="307"/>
      <c r="G17" s="307"/>
      <c r="H17" s="307"/>
    </row>
    <row r="18" spans="1:24" ht="14.15" customHeight="1">
      <c r="A18" s="722" t="s">
        <v>444</v>
      </c>
      <c r="B18" s="307">
        <v>29</v>
      </c>
      <c r="C18" s="307">
        <v>29</v>
      </c>
      <c r="D18" s="307">
        <v>29</v>
      </c>
      <c r="E18" s="307"/>
      <c r="F18" s="307"/>
      <c r="G18" s="307"/>
      <c r="H18" s="307"/>
    </row>
    <row r="19" spans="1:24" ht="14.15" customHeight="1">
      <c r="A19" s="722" t="s">
        <v>445</v>
      </c>
      <c r="B19" s="307">
        <v>4</v>
      </c>
      <c r="C19" s="307">
        <v>4</v>
      </c>
      <c r="D19" s="307">
        <v>4</v>
      </c>
      <c r="E19" s="307"/>
      <c r="F19" s="307"/>
      <c r="G19" s="307"/>
      <c r="H19" s="307"/>
    </row>
    <row r="20" spans="1:24" ht="14.15" customHeight="1">
      <c r="A20" s="722" t="s">
        <v>446</v>
      </c>
      <c r="B20" s="307">
        <v>1</v>
      </c>
      <c r="C20" s="307">
        <v>1</v>
      </c>
      <c r="D20" s="307">
        <v>1</v>
      </c>
      <c r="E20" s="307"/>
      <c r="F20" s="307"/>
      <c r="G20" s="307"/>
      <c r="H20" s="307"/>
    </row>
    <row r="21" spans="1:24" ht="14.15" customHeight="1">
      <c r="A21" s="722" t="s">
        <v>447</v>
      </c>
      <c r="B21" s="307">
        <v>3</v>
      </c>
      <c r="C21" s="307">
        <v>3</v>
      </c>
      <c r="D21" s="307">
        <v>3</v>
      </c>
      <c r="E21" s="307"/>
      <c r="F21" s="307"/>
      <c r="G21" s="307"/>
      <c r="H21" s="307"/>
    </row>
    <row r="22" spans="1:24" ht="14.15" customHeight="1">
      <c r="A22" s="722" t="s">
        <v>448</v>
      </c>
      <c r="B22" s="307">
        <v>2</v>
      </c>
      <c r="C22" s="307">
        <v>2</v>
      </c>
      <c r="D22" s="307">
        <v>2</v>
      </c>
      <c r="E22" s="307"/>
      <c r="F22" s="307"/>
      <c r="G22" s="307"/>
      <c r="H22" s="307"/>
    </row>
    <row r="23" spans="1:24" ht="14.15" customHeight="1">
      <c r="A23" s="722" t="s">
        <v>449</v>
      </c>
      <c r="B23" s="307">
        <v>2</v>
      </c>
      <c r="C23" s="307">
        <v>2</v>
      </c>
      <c r="D23" s="307">
        <v>2</v>
      </c>
      <c r="E23" s="307"/>
      <c r="F23" s="307"/>
      <c r="G23" s="307"/>
      <c r="H23" s="307"/>
    </row>
    <row r="24" spans="1:24" ht="14.15" customHeight="1">
      <c r="A24" s="722" t="s">
        <v>450</v>
      </c>
      <c r="B24" s="307">
        <v>2</v>
      </c>
      <c r="C24" s="307">
        <v>2</v>
      </c>
      <c r="D24" s="307">
        <v>2</v>
      </c>
      <c r="E24" s="307"/>
      <c r="F24" s="307"/>
      <c r="G24" s="307"/>
      <c r="H24" s="307"/>
    </row>
    <row r="25" spans="1:24" ht="20.25" customHeight="1">
      <c r="A25" s="722" t="s">
        <v>451</v>
      </c>
      <c r="B25" s="307">
        <v>79</v>
      </c>
      <c r="C25" s="307">
        <v>80</v>
      </c>
      <c r="D25" s="307">
        <v>80</v>
      </c>
      <c r="E25" s="307"/>
      <c r="F25" s="307"/>
      <c r="G25" s="307"/>
    </row>
    <row r="26" spans="1:24">
      <c r="A26" s="305"/>
      <c r="B26" s="308"/>
      <c r="C26" s="308"/>
      <c r="D26" s="308"/>
      <c r="E26" s="308"/>
      <c r="F26" s="308"/>
      <c r="G26" s="308"/>
    </row>
    <row r="27" spans="1:24" s="263" customFormat="1" ht="13">
      <c r="A27" s="303"/>
      <c r="B27" s="1340" t="s">
        <v>658</v>
      </c>
      <c r="C27" s="1340"/>
      <c r="D27" s="1340"/>
      <c r="E27" s="1340"/>
      <c r="F27" s="304"/>
      <c r="G27" s="304"/>
      <c r="H27" s="53"/>
      <c r="I27" s="53"/>
      <c r="J27" s="53"/>
      <c r="K27" s="53"/>
      <c r="L27" s="53"/>
      <c r="M27" s="53"/>
      <c r="N27" s="53"/>
      <c r="O27" s="53"/>
      <c r="P27" s="53"/>
      <c r="Q27" s="53"/>
      <c r="R27" s="53"/>
      <c r="S27" s="53"/>
      <c r="T27" s="53"/>
      <c r="U27" s="53"/>
      <c r="V27" s="53"/>
      <c r="W27" s="53"/>
      <c r="X27" s="53"/>
    </row>
    <row r="28" spans="1:24">
      <c r="A28" s="305"/>
      <c r="B28" s="306"/>
      <c r="C28" s="306"/>
      <c r="D28" s="306"/>
      <c r="E28" s="306"/>
      <c r="F28" s="306"/>
      <c r="G28" s="306"/>
    </row>
    <row r="29" spans="1:24" ht="14.15" customHeight="1">
      <c r="A29" s="722" t="s">
        <v>435</v>
      </c>
      <c r="B29" s="307">
        <v>2101.69</v>
      </c>
      <c r="C29" s="307">
        <v>2116.54</v>
      </c>
      <c r="D29" s="307">
        <v>2133.66</v>
      </c>
      <c r="E29" s="307"/>
      <c r="F29" s="307"/>
      <c r="G29" s="307"/>
    </row>
    <row r="30" spans="1:24" ht="14.15" customHeight="1">
      <c r="A30" s="722" t="s">
        <v>436</v>
      </c>
      <c r="B30" s="307">
        <v>2882.01</v>
      </c>
      <c r="C30" s="307">
        <v>2909.44</v>
      </c>
      <c r="D30" s="307">
        <v>2914.39</v>
      </c>
      <c r="E30" s="307"/>
      <c r="F30" s="307"/>
      <c r="G30" s="307"/>
      <c r="H30" s="307"/>
    </row>
    <row r="31" spans="1:24" ht="14.15" customHeight="1">
      <c r="A31" s="722" t="s">
        <v>437</v>
      </c>
      <c r="B31" s="307">
        <v>3520.03</v>
      </c>
      <c r="C31" s="307">
        <v>3574.83</v>
      </c>
      <c r="D31" s="307">
        <v>3613.5</v>
      </c>
      <c r="E31" s="307"/>
      <c r="F31" s="307"/>
      <c r="G31" s="307"/>
      <c r="H31" s="307"/>
    </row>
    <row r="32" spans="1:24" ht="14.15" customHeight="1">
      <c r="A32" s="722" t="s">
        <v>438</v>
      </c>
      <c r="B32" s="307">
        <v>167.75</v>
      </c>
      <c r="C32" s="307">
        <v>272.23</v>
      </c>
      <c r="D32" s="307">
        <v>276.75</v>
      </c>
      <c r="E32" s="307"/>
      <c r="F32" s="307"/>
      <c r="G32" s="307"/>
      <c r="H32" s="307"/>
    </row>
    <row r="33" spans="1:8" ht="14.15" customHeight="1">
      <c r="A33" s="722" t="s">
        <v>439</v>
      </c>
      <c r="B33" s="307">
        <v>671.49</v>
      </c>
      <c r="C33" s="307">
        <v>678.75</v>
      </c>
      <c r="D33" s="307">
        <v>681.03</v>
      </c>
      <c r="E33" s="307"/>
      <c r="F33" s="307"/>
      <c r="G33" s="307"/>
      <c r="H33" s="307"/>
    </row>
    <row r="34" spans="1:8" ht="14.15" customHeight="1">
      <c r="A34" s="722" t="s">
        <v>440</v>
      </c>
      <c r="B34" s="307">
        <v>1787.41</v>
      </c>
      <c r="C34" s="307">
        <v>1810.44</v>
      </c>
      <c r="D34" s="307">
        <v>1830.58</v>
      </c>
      <c r="E34" s="307"/>
      <c r="F34" s="307"/>
      <c r="G34" s="307"/>
      <c r="H34" s="307"/>
    </row>
    <row r="35" spans="1:8" ht="14.15" customHeight="1">
      <c r="A35" s="722" t="s">
        <v>441</v>
      </c>
      <c r="B35" s="307">
        <v>1485.98</v>
      </c>
      <c r="C35" s="307">
        <v>1495.12</v>
      </c>
      <c r="D35" s="307">
        <v>1511.18</v>
      </c>
      <c r="E35" s="307"/>
      <c r="F35" s="307"/>
      <c r="G35" s="307"/>
      <c r="H35" s="307"/>
    </row>
    <row r="36" spans="1:8" ht="14.15" customHeight="1">
      <c r="A36" s="722" t="s">
        <v>442</v>
      </c>
      <c r="B36" s="307">
        <v>206.01</v>
      </c>
      <c r="C36" s="307">
        <v>207.51</v>
      </c>
      <c r="D36" s="307">
        <v>208.41</v>
      </c>
      <c r="E36" s="307"/>
      <c r="F36" s="307"/>
      <c r="G36" s="307"/>
      <c r="H36" s="307"/>
    </row>
    <row r="37" spans="1:8" ht="14.15" customHeight="1">
      <c r="A37" s="722" t="s">
        <v>443</v>
      </c>
      <c r="B37" s="307">
        <v>1555.47</v>
      </c>
      <c r="C37" s="307">
        <v>1559.75</v>
      </c>
      <c r="D37" s="307">
        <v>1564.27</v>
      </c>
      <c r="E37" s="307"/>
      <c r="F37" s="307"/>
      <c r="G37" s="307"/>
      <c r="H37" s="307"/>
    </row>
    <row r="38" spans="1:8" ht="14.15" customHeight="1">
      <c r="A38" s="722" t="s">
        <v>444</v>
      </c>
      <c r="B38" s="307">
        <v>8190.39</v>
      </c>
      <c r="C38" s="307">
        <v>8227.4699999999993</v>
      </c>
      <c r="D38" s="307">
        <v>8242.5400000000009</v>
      </c>
      <c r="E38" s="307"/>
      <c r="F38" s="307"/>
      <c r="G38" s="307"/>
      <c r="H38" s="307"/>
    </row>
    <row r="39" spans="1:8" ht="14.15" customHeight="1">
      <c r="A39" s="722" t="s">
        <v>445</v>
      </c>
      <c r="B39" s="307">
        <v>602</v>
      </c>
      <c r="C39" s="307">
        <v>603.87</v>
      </c>
      <c r="D39" s="307">
        <v>607.46</v>
      </c>
      <c r="E39" s="307"/>
      <c r="F39" s="307"/>
      <c r="G39" s="307"/>
      <c r="H39" s="307"/>
    </row>
    <row r="40" spans="1:8" ht="14.15" customHeight="1">
      <c r="A40" s="722" t="s">
        <v>446</v>
      </c>
      <c r="B40" s="307">
        <v>178.15</v>
      </c>
      <c r="C40" s="307">
        <v>179.71</v>
      </c>
      <c r="D40" s="307">
        <v>180.97</v>
      </c>
      <c r="E40" s="307"/>
      <c r="F40" s="307"/>
      <c r="G40" s="307"/>
      <c r="H40" s="307"/>
    </row>
    <row r="41" spans="1:8" ht="14.15" customHeight="1">
      <c r="A41" s="722" t="s">
        <v>447</v>
      </c>
      <c r="B41" s="307">
        <v>1352.94</v>
      </c>
      <c r="C41" s="307">
        <v>1364.61</v>
      </c>
      <c r="D41" s="307">
        <v>1379.91</v>
      </c>
      <c r="E41" s="307"/>
      <c r="F41" s="307"/>
      <c r="G41" s="307"/>
      <c r="H41" s="307"/>
    </row>
    <row r="42" spans="1:8" ht="14.15" customHeight="1">
      <c r="A42" s="722" t="s">
        <v>448</v>
      </c>
      <c r="B42" s="307">
        <v>472.71</v>
      </c>
      <c r="C42" s="307">
        <v>476.14</v>
      </c>
      <c r="D42" s="307">
        <v>477.65</v>
      </c>
      <c r="E42" s="307"/>
      <c r="F42" s="307"/>
      <c r="G42" s="307"/>
      <c r="H42" s="307"/>
    </row>
    <row r="43" spans="1:8" ht="14.15" customHeight="1">
      <c r="A43" s="722" t="s">
        <v>449</v>
      </c>
      <c r="B43" s="307">
        <v>462.56</v>
      </c>
      <c r="C43" s="307">
        <v>464.15</v>
      </c>
      <c r="D43" s="307">
        <v>464.26</v>
      </c>
      <c r="E43" s="307"/>
      <c r="F43" s="307"/>
      <c r="G43" s="307"/>
      <c r="H43" s="307"/>
    </row>
    <row r="44" spans="1:8" ht="14.15" customHeight="1">
      <c r="A44" s="722" t="s">
        <v>450</v>
      </c>
      <c r="B44" s="307">
        <v>319.64999999999998</v>
      </c>
      <c r="C44" s="307">
        <v>321.43</v>
      </c>
      <c r="D44" s="307">
        <v>324.08999999999997</v>
      </c>
      <c r="E44" s="307"/>
      <c r="F44" s="307"/>
      <c r="G44" s="307"/>
      <c r="H44" s="307"/>
    </row>
    <row r="45" spans="1:8" ht="20.25" customHeight="1">
      <c r="A45" s="722" t="s">
        <v>451</v>
      </c>
      <c r="B45" s="307">
        <v>25956.23</v>
      </c>
      <c r="C45" s="307">
        <v>26262</v>
      </c>
      <c r="D45" s="307">
        <v>26410.639999999999</v>
      </c>
      <c r="E45" s="307"/>
      <c r="F45" s="307"/>
      <c r="G45" s="307"/>
      <c r="H45" s="307"/>
    </row>
    <row r="46" spans="1:8">
      <c r="A46" s="305"/>
      <c r="B46" s="308"/>
      <c r="C46" s="308"/>
      <c r="D46" s="308"/>
      <c r="E46" s="308"/>
      <c r="F46" s="308"/>
      <c r="G46" s="308"/>
      <c r="H46" s="308"/>
    </row>
    <row r="47" spans="1:8" ht="13">
      <c r="A47" s="303"/>
      <c r="B47" s="1340" t="s">
        <v>659</v>
      </c>
      <c r="C47" s="1340"/>
      <c r="D47" s="1340"/>
      <c r="E47" s="1340"/>
      <c r="F47" s="304"/>
      <c r="G47" s="304"/>
      <c r="H47" s="304"/>
    </row>
    <row r="48" spans="1:8">
      <c r="A48" s="305"/>
      <c r="B48" s="306"/>
      <c r="C48" s="306"/>
      <c r="D48" s="306"/>
      <c r="E48" s="306"/>
      <c r="F48" s="306"/>
      <c r="G48" s="306"/>
      <c r="H48" s="306"/>
    </row>
    <row r="49" spans="1:8" ht="14.15" customHeight="1">
      <c r="A49" s="722" t="s">
        <v>435</v>
      </c>
      <c r="B49" s="307">
        <v>6405.97</v>
      </c>
      <c r="C49" s="307">
        <v>6427.05</v>
      </c>
      <c r="D49" s="307">
        <v>6457.24</v>
      </c>
      <c r="E49" s="307"/>
      <c r="F49" s="307"/>
      <c r="G49" s="307"/>
      <c r="H49" s="307"/>
    </row>
    <row r="50" spans="1:8" ht="14.15" customHeight="1">
      <c r="A50" s="722" t="s">
        <v>436</v>
      </c>
      <c r="B50" s="307">
        <v>9381.0499999999993</v>
      </c>
      <c r="C50" s="307">
        <v>9397.8799999999992</v>
      </c>
      <c r="D50" s="307">
        <v>9436.23</v>
      </c>
      <c r="E50" s="307"/>
      <c r="F50" s="307"/>
      <c r="G50" s="307"/>
      <c r="H50" s="307"/>
    </row>
    <row r="51" spans="1:8" ht="14.15" customHeight="1">
      <c r="A51" s="722" t="s">
        <v>437</v>
      </c>
      <c r="B51" s="307">
        <v>13010.43</v>
      </c>
      <c r="C51" s="307">
        <v>13099.39</v>
      </c>
      <c r="D51" s="307">
        <v>13131.47</v>
      </c>
      <c r="E51" s="307"/>
      <c r="F51" s="307"/>
      <c r="G51" s="307"/>
      <c r="H51" s="307"/>
    </row>
    <row r="52" spans="1:8" ht="14.15" customHeight="1">
      <c r="A52" s="722" t="s">
        <v>438</v>
      </c>
      <c r="B52" s="307">
        <v>1058.1099999999999</v>
      </c>
      <c r="C52" s="307">
        <v>1987.77</v>
      </c>
      <c r="D52" s="307">
        <v>1987.9</v>
      </c>
      <c r="E52" s="307"/>
      <c r="F52" s="307"/>
      <c r="G52" s="307"/>
      <c r="H52" s="307"/>
    </row>
    <row r="53" spans="1:8" ht="14.15" customHeight="1">
      <c r="A53" s="722" t="s">
        <v>439</v>
      </c>
      <c r="B53" s="307">
        <v>4091.93</v>
      </c>
      <c r="C53" s="307">
        <v>4185.28</v>
      </c>
      <c r="D53" s="307">
        <v>4261.09</v>
      </c>
      <c r="E53" s="307"/>
      <c r="F53" s="307"/>
      <c r="G53" s="307"/>
      <c r="H53" s="307"/>
    </row>
    <row r="54" spans="1:8" ht="14.15" customHeight="1">
      <c r="A54" s="722" t="s">
        <v>440</v>
      </c>
      <c r="B54" s="307">
        <v>7207.26</v>
      </c>
      <c r="C54" s="307">
        <v>7267.14</v>
      </c>
      <c r="D54" s="307">
        <v>7261.28</v>
      </c>
      <c r="E54" s="307"/>
      <c r="F54" s="307"/>
      <c r="G54" s="307"/>
      <c r="H54" s="307"/>
    </row>
    <row r="55" spans="1:8" ht="14.15" customHeight="1">
      <c r="A55" s="722" t="s">
        <v>441</v>
      </c>
      <c r="B55" s="307">
        <v>5787.19</v>
      </c>
      <c r="C55" s="307">
        <v>5826.47</v>
      </c>
      <c r="D55" s="307">
        <v>5820.25</v>
      </c>
      <c r="E55" s="307"/>
      <c r="F55" s="307"/>
      <c r="G55" s="307"/>
      <c r="H55" s="307"/>
    </row>
    <row r="56" spans="1:8" ht="14.15" customHeight="1">
      <c r="A56" s="722" t="s">
        <v>442</v>
      </c>
      <c r="B56" s="307">
        <v>1908.89</v>
      </c>
      <c r="C56" s="307">
        <v>1908.42</v>
      </c>
      <c r="D56" s="307">
        <v>1904.83</v>
      </c>
      <c r="E56" s="307"/>
      <c r="F56" s="307"/>
      <c r="G56" s="307"/>
      <c r="H56" s="307"/>
    </row>
    <row r="57" spans="1:8" ht="14.15" customHeight="1">
      <c r="A57" s="722" t="s">
        <v>443</v>
      </c>
      <c r="B57" s="307">
        <v>9103.67</v>
      </c>
      <c r="C57" s="307">
        <v>8935.98</v>
      </c>
      <c r="D57" s="307">
        <v>8991.48</v>
      </c>
      <c r="E57" s="307"/>
      <c r="F57" s="307"/>
      <c r="G57" s="307"/>
      <c r="H57" s="307"/>
    </row>
    <row r="58" spans="1:8" ht="14.15" customHeight="1">
      <c r="A58" s="722" t="s">
        <v>444</v>
      </c>
      <c r="B58" s="307">
        <v>36113.660000000003</v>
      </c>
      <c r="C58" s="307">
        <v>36429.81</v>
      </c>
      <c r="D58" s="307">
        <v>36793.43</v>
      </c>
      <c r="E58" s="307"/>
      <c r="F58" s="307"/>
      <c r="G58" s="307"/>
      <c r="H58" s="307"/>
    </row>
    <row r="59" spans="1:8" ht="14.15" customHeight="1">
      <c r="A59" s="722" t="s">
        <v>445</v>
      </c>
      <c r="B59" s="307">
        <v>2792.11</v>
      </c>
      <c r="C59" s="307">
        <v>2726.06</v>
      </c>
      <c r="D59" s="307">
        <v>2699.34</v>
      </c>
      <c r="E59" s="307"/>
      <c r="F59" s="307"/>
      <c r="G59" s="307"/>
      <c r="H59" s="307"/>
    </row>
    <row r="60" spans="1:8" ht="14.15" customHeight="1">
      <c r="A60" s="722" t="s">
        <v>446</v>
      </c>
      <c r="B60" s="307">
        <v>580.72</v>
      </c>
      <c r="C60" s="307">
        <v>587.44000000000005</v>
      </c>
      <c r="D60" s="307">
        <v>588.66999999999996</v>
      </c>
      <c r="E60" s="307"/>
      <c r="F60" s="307"/>
      <c r="G60" s="307"/>
      <c r="H60" s="307"/>
    </row>
    <row r="61" spans="1:8" ht="14.15" customHeight="1">
      <c r="A61" s="722" t="s">
        <v>447</v>
      </c>
      <c r="B61" s="307">
        <v>7391.38</v>
      </c>
      <c r="C61" s="307">
        <v>7508.41</v>
      </c>
      <c r="D61" s="307">
        <v>7627.17</v>
      </c>
      <c r="E61" s="307"/>
      <c r="F61" s="307"/>
      <c r="G61" s="307"/>
      <c r="H61" s="307"/>
    </row>
    <row r="62" spans="1:8" ht="14.15" customHeight="1">
      <c r="A62" s="722" t="s">
        <v>448</v>
      </c>
      <c r="B62" s="307">
        <v>4498.57</v>
      </c>
      <c r="C62" s="307">
        <v>4419.53</v>
      </c>
      <c r="D62" s="307">
        <v>4408.59</v>
      </c>
      <c r="E62" s="307"/>
      <c r="F62" s="307"/>
      <c r="G62" s="307"/>
      <c r="H62" s="307"/>
    </row>
    <row r="63" spans="1:8" ht="14.15" customHeight="1">
      <c r="A63" s="722" t="s">
        <v>449</v>
      </c>
      <c r="B63" s="307">
        <v>2069.87</v>
      </c>
      <c r="C63" s="307">
        <v>2099.86</v>
      </c>
      <c r="D63" s="307">
        <v>2139.56</v>
      </c>
      <c r="E63" s="307"/>
      <c r="F63" s="307"/>
      <c r="G63" s="307"/>
      <c r="H63" s="307"/>
    </row>
    <row r="64" spans="1:8" ht="14.15" customHeight="1">
      <c r="A64" s="722" t="s">
        <v>450</v>
      </c>
      <c r="B64" s="307" t="s">
        <v>360</v>
      </c>
      <c r="C64" s="307" t="s">
        <v>360</v>
      </c>
      <c r="D64" s="307">
        <v>2568.13</v>
      </c>
      <c r="E64" s="307"/>
      <c r="F64" s="307"/>
      <c r="G64" s="307"/>
      <c r="H64" s="307"/>
    </row>
    <row r="65" spans="1:8" ht="20.25" customHeight="1">
      <c r="A65" s="722" t="s">
        <v>451</v>
      </c>
      <c r="B65" s="307">
        <v>112616.06</v>
      </c>
      <c r="C65" s="307">
        <v>114963.09</v>
      </c>
      <c r="D65" s="307">
        <v>116076.66</v>
      </c>
      <c r="E65" s="307"/>
      <c r="F65" s="307"/>
      <c r="G65" s="307"/>
      <c r="H65" s="307"/>
    </row>
    <row r="66" spans="1:8">
      <c r="A66" s="305"/>
      <c r="B66" s="308"/>
      <c r="C66" s="308"/>
      <c r="D66" s="308"/>
      <c r="E66" s="308"/>
      <c r="F66" s="308"/>
      <c r="G66" s="308"/>
      <c r="H66" s="308"/>
    </row>
    <row r="67" spans="1:8" ht="15">
      <c r="A67" s="303"/>
      <c r="B67" s="1340" t="s">
        <v>660</v>
      </c>
      <c r="C67" s="1340"/>
      <c r="D67" s="1340"/>
      <c r="E67" s="1340"/>
      <c r="F67" s="304"/>
      <c r="G67" s="304"/>
      <c r="H67" s="304"/>
    </row>
    <row r="68" spans="1:8">
      <c r="A68" s="305"/>
      <c r="B68" s="306"/>
      <c r="C68" s="306"/>
      <c r="D68" s="306"/>
      <c r="E68" s="306"/>
      <c r="F68" s="306"/>
      <c r="G68" s="306"/>
      <c r="H68" s="306"/>
    </row>
    <row r="69" spans="1:8" ht="14.15" customHeight="1">
      <c r="A69" s="722" t="s">
        <v>435</v>
      </c>
      <c r="B69" s="309">
        <v>30.48</v>
      </c>
      <c r="C69" s="309">
        <v>30.37</v>
      </c>
      <c r="D69" s="309">
        <v>30.26</v>
      </c>
      <c r="E69" s="309"/>
      <c r="F69" s="309"/>
      <c r="G69" s="309"/>
      <c r="H69" s="309"/>
    </row>
    <row r="70" spans="1:8" ht="14.15" customHeight="1">
      <c r="A70" s="722" t="s">
        <v>436</v>
      </c>
      <c r="B70" s="309">
        <v>32.549999999999997</v>
      </c>
      <c r="C70" s="309">
        <v>32.299999999999997</v>
      </c>
      <c r="D70" s="309">
        <v>32.380000000000003</v>
      </c>
      <c r="E70" s="309"/>
      <c r="F70" s="309"/>
      <c r="G70" s="309"/>
      <c r="H70" s="309"/>
    </row>
    <row r="71" spans="1:8" ht="14.15" customHeight="1">
      <c r="A71" s="722" t="s">
        <v>437</v>
      </c>
      <c r="B71" s="309">
        <v>36.96</v>
      </c>
      <c r="C71" s="309">
        <v>36.64</v>
      </c>
      <c r="D71" s="309">
        <v>36.340000000000003</v>
      </c>
      <c r="E71" s="309"/>
      <c r="F71" s="309"/>
      <c r="G71" s="309"/>
      <c r="H71" s="309"/>
    </row>
    <row r="72" spans="1:8" ht="14.15" customHeight="1">
      <c r="A72" s="722" t="s">
        <v>438</v>
      </c>
      <c r="B72" s="309">
        <v>63.08</v>
      </c>
      <c r="C72" s="309">
        <v>73.02</v>
      </c>
      <c r="D72" s="309">
        <v>71.83</v>
      </c>
      <c r="E72" s="309"/>
      <c r="F72" s="309"/>
      <c r="G72" s="309"/>
      <c r="H72" s="309"/>
    </row>
    <row r="73" spans="1:8" ht="14.15" customHeight="1">
      <c r="A73" s="722" t="s">
        <v>439</v>
      </c>
      <c r="B73" s="309">
        <v>60.94</v>
      </c>
      <c r="C73" s="309">
        <v>61.66</v>
      </c>
      <c r="D73" s="309">
        <v>62.57</v>
      </c>
      <c r="E73" s="309"/>
      <c r="F73" s="309"/>
      <c r="G73" s="309"/>
      <c r="H73" s="309"/>
    </row>
    <row r="74" spans="1:8" ht="14.15" customHeight="1">
      <c r="A74" s="722" t="s">
        <v>440</v>
      </c>
      <c r="B74" s="309">
        <v>40.32</v>
      </c>
      <c r="C74" s="309">
        <v>40.14</v>
      </c>
      <c r="D74" s="309">
        <v>39.67</v>
      </c>
      <c r="E74" s="309"/>
      <c r="F74" s="309"/>
      <c r="G74" s="309"/>
      <c r="H74" s="309"/>
    </row>
    <row r="75" spans="1:8" ht="14.15" customHeight="1">
      <c r="A75" s="722" t="s">
        <v>441</v>
      </c>
      <c r="B75" s="309">
        <v>38.950000000000003</v>
      </c>
      <c r="C75" s="309">
        <v>38.97</v>
      </c>
      <c r="D75" s="309">
        <v>38.51</v>
      </c>
      <c r="E75" s="309"/>
      <c r="F75" s="309"/>
      <c r="G75" s="309"/>
      <c r="H75" s="309"/>
    </row>
    <row r="76" spans="1:8" ht="14.15" customHeight="1">
      <c r="A76" s="722" t="s">
        <v>442</v>
      </c>
      <c r="B76" s="309">
        <v>92.66</v>
      </c>
      <c r="C76" s="309">
        <v>91.97</v>
      </c>
      <c r="D76" s="309">
        <v>91.4</v>
      </c>
      <c r="E76" s="309"/>
      <c r="F76" s="309"/>
      <c r="G76" s="309"/>
      <c r="H76" s="309"/>
    </row>
    <row r="77" spans="1:8" ht="14.15" customHeight="1">
      <c r="A77" s="722" t="s">
        <v>443</v>
      </c>
      <c r="B77" s="309">
        <v>58.53</v>
      </c>
      <c r="C77" s="309">
        <v>57.29</v>
      </c>
      <c r="D77" s="309">
        <v>57.48</v>
      </c>
      <c r="E77" s="309"/>
      <c r="F77" s="309"/>
      <c r="G77" s="309"/>
      <c r="H77" s="309"/>
    </row>
    <row r="78" spans="1:8" ht="14.15" customHeight="1">
      <c r="A78" s="722" t="s">
        <v>444</v>
      </c>
      <c r="B78" s="309">
        <v>44.09</v>
      </c>
      <c r="C78" s="309">
        <v>44.28</v>
      </c>
      <c r="D78" s="309">
        <v>44.64</v>
      </c>
      <c r="E78" s="309"/>
      <c r="F78" s="309"/>
      <c r="G78" s="309"/>
      <c r="H78" s="309"/>
    </row>
    <row r="79" spans="1:8" ht="14.15" customHeight="1">
      <c r="A79" s="722" t="s">
        <v>445</v>
      </c>
      <c r="B79" s="309">
        <v>46.38</v>
      </c>
      <c r="C79" s="309">
        <v>45.14</v>
      </c>
      <c r="D79" s="309">
        <v>44.44</v>
      </c>
      <c r="E79" s="309"/>
      <c r="F79" s="309"/>
      <c r="G79" s="309"/>
      <c r="H79" s="309"/>
    </row>
    <row r="80" spans="1:8" ht="14.15" customHeight="1">
      <c r="A80" s="722" t="s">
        <v>446</v>
      </c>
      <c r="B80" s="309">
        <v>32.6</v>
      </c>
      <c r="C80" s="309">
        <v>32.69</v>
      </c>
      <c r="D80" s="309">
        <v>32.53</v>
      </c>
      <c r="E80" s="309"/>
      <c r="F80" s="309"/>
      <c r="G80" s="309"/>
      <c r="H80" s="309"/>
    </row>
    <row r="81" spans="1:8" ht="14.15" customHeight="1">
      <c r="A81" s="722" t="s">
        <v>447</v>
      </c>
      <c r="B81" s="309">
        <v>54.63</v>
      </c>
      <c r="C81" s="309">
        <v>55.02</v>
      </c>
      <c r="D81" s="309">
        <v>55.27</v>
      </c>
      <c r="E81" s="309"/>
      <c r="F81" s="309"/>
      <c r="G81" s="309"/>
      <c r="H81" s="309"/>
    </row>
    <row r="82" spans="1:8" ht="14.15" customHeight="1">
      <c r="A82" s="722" t="s">
        <v>661</v>
      </c>
      <c r="B82" s="309">
        <v>95.16</v>
      </c>
      <c r="C82" s="309">
        <v>92.82</v>
      </c>
      <c r="D82" s="309">
        <v>92.3</v>
      </c>
      <c r="E82" s="309"/>
      <c r="F82" s="309"/>
      <c r="G82" s="309"/>
      <c r="H82" s="309"/>
    </row>
    <row r="83" spans="1:8" ht="14.15" customHeight="1">
      <c r="A83" s="722" t="s">
        <v>449</v>
      </c>
      <c r="B83" s="309">
        <v>44.75</v>
      </c>
      <c r="C83" s="309">
        <v>45.24</v>
      </c>
      <c r="D83" s="309">
        <v>46.09</v>
      </c>
      <c r="E83" s="309"/>
      <c r="F83" s="309"/>
      <c r="G83" s="309"/>
      <c r="H83" s="309"/>
    </row>
    <row r="84" spans="1:8" ht="14.15" customHeight="1">
      <c r="A84" s="722" t="s">
        <v>450</v>
      </c>
      <c r="B84" s="309" t="s">
        <v>360</v>
      </c>
      <c r="C84" s="309" t="s">
        <v>360</v>
      </c>
      <c r="D84" s="309">
        <v>79.239999999999995</v>
      </c>
      <c r="E84" s="309"/>
      <c r="F84" s="309"/>
      <c r="G84" s="309"/>
      <c r="H84" s="309"/>
    </row>
    <row r="85" spans="1:8" ht="20.25" customHeight="1">
      <c r="A85" s="722" t="s">
        <v>451</v>
      </c>
      <c r="B85" s="309">
        <v>43.39</v>
      </c>
      <c r="C85" s="309">
        <v>43.78</v>
      </c>
      <c r="D85" s="309">
        <v>43.95</v>
      </c>
      <c r="E85" s="307"/>
      <c r="F85" s="307"/>
      <c r="G85" s="307"/>
      <c r="H85" s="307"/>
    </row>
    <row r="86" spans="1:8">
      <c r="A86" s="305"/>
      <c r="B86" s="308"/>
      <c r="C86" s="308"/>
      <c r="D86" s="308"/>
      <c r="E86" s="308"/>
      <c r="F86" s="308"/>
      <c r="G86" s="308"/>
      <c r="H86" s="308"/>
    </row>
    <row r="87" spans="1:8" ht="26.25" customHeight="1">
      <c r="A87" s="303"/>
      <c r="B87" s="1341" t="s">
        <v>662</v>
      </c>
      <c r="C87" s="1341"/>
      <c r="D87" s="1341"/>
      <c r="E87" s="1341"/>
      <c r="F87" s="661"/>
      <c r="G87" s="304"/>
      <c r="H87" s="304"/>
    </row>
    <row r="88" spans="1:8">
      <c r="A88" s="305"/>
      <c r="B88" s="306"/>
      <c r="C88" s="306"/>
      <c r="D88" s="306"/>
      <c r="E88" s="306"/>
      <c r="F88" s="306"/>
      <c r="G88" s="306"/>
      <c r="H88" s="306"/>
    </row>
    <row r="89" spans="1:8" ht="14.15" customHeight="1">
      <c r="A89" s="722" t="s">
        <v>435</v>
      </c>
      <c r="B89" s="310">
        <v>12.96</v>
      </c>
      <c r="C89" s="310">
        <v>12.98</v>
      </c>
      <c r="D89" s="310">
        <v>13.04</v>
      </c>
      <c r="E89" s="310"/>
      <c r="F89" s="310"/>
      <c r="G89" s="310"/>
      <c r="H89" s="310"/>
    </row>
    <row r="90" spans="1:8" ht="14.15" customHeight="1">
      <c r="A90" s="722" t="s">
        <v>436</v>
      </c>
      <c r="B90" s="310">
        <v>15.39</v>
      </c>
      <c r="C90" s="310">
        <v>15.35</v>
      </c>
      <c r="D90" s="310">
        <v>15.38</v>
      </c>
      <c r="E90" s="310"/>
      <c r="F90" s="310"/>
      <c r="G90" s="310"/>
      <c r="H90" s="310"/>
    </row>
    <row r="91" spans="1:8" ht="14.15" customHeight="1">
      <c r="A91" s="722" t="s">
        <v>437</v>
      </c>
      <c r="B91" s="310">
        <v>20.74</v>
      </c>
      <c r="C91" s="310">
        <v>20.85</v>
      </c>
      <c r="D91" s="310">
        <v>20.89</v>
      </c>
      <c r="E91" s="310"/>
      <c r="F91" s="310"/>
      <c r="G91" s="310"/>
      <c r="H91" s="310"/>
    </row>
    <row r="92" spans="1:8" ht="14.15" customHeight="1">
      <c r="A92" s="722" t="s">
        <v>438</v>
      </c>
      <c r="B92" s="310">
        <v>18.37</v>
      </c>
      <c r="C92" s="310">
        <v>16.14</v>
      </c>
      <c r="D92" s="310">
        <v>16.11</v>
      </c>
      <c r="E92" s="310"/>
      <c r="F92" s="310"/>
      <c r="G92" s="310"/>
      <c r="H92" s="310"/>
    </row>
    <row r="93" spans="1:8" ht="14.15" customHeight="1">
      <c r="A93" s="722" t="s">
        <v>439</v>
      </c>
      <c r="B93" s="310">
        <v>17.260000000000002</v>
      </c>
      <c r="C93" s="310">
        <v>17.64</v>
      </c>
      <c r="D93" s="310">
        <v>17.98</v>
      </c>
      <c r="E93" s="310"/>
      <c r="F93" s="310"/>
      <c r="G93" s="310"/>
      <c r="H93" s="310"/>
    </row>
    <row r="94" spans="1:8" ht="14.15" customHeight="1">
      <c r="A94" s="722" t="s">
        <v>440</v>
      </c>
      <c r="B94" s="310">
        <v>16.190000000000001</v>
      </c>
      <c r="C94" s="310">
        <v>16.309999999999999</v>
      </c>
      <c r="D94" s="310">
        <v>16.309999999999999</v>
      </c>
      <c r="E94" s="310"/>
      <c r="F94" s="310"/>
      <c r="G94" s="310"/>
      <c r="H94" s="310"/>
    </row>
    <row r="95" spans="1:8" ht="14.15" customHeight="1">
      <c r="A95" s="722" t="s">
        <v>441</v>
      </c>
      <c r="B95" s="310">
        <v>16.23</v>
      </c>
      <c r="C95" s="310">
        <v>16.309999999999999</v>
      </c>
      <c r="D95" s="310">
        <v>16.28</v>
      </c>
      <c r="E95" s="310"/>
      <c r="F95" s="310"/>
      <c r="G95" s="310"/>
      <c r="H95" s="310"/>
    </row>
    <row r="96" spans="1:8" ht="14.15" customHeight="1">
      <c r="A96" s="722" t="s">
        <v>442</v>
      </c>
      <c r="B96" s="310">
        <v>25.68</v>
      </c>
      <c r="C96" s="310">
        <v>25.64</v>
      </c>
      <c r="D96" s="310">
        <v>25.58</v>
      </c>
      <c r="E96" s="310"/>
      <c r="F96" s="310"/>
      <c r="G96" s="310"/>
      <c r="H96" s="310"/>
    </row>
    <row r="97" spans="1:27" ht="14.15" customHeight="1">
      <c r="A97" s="722" t="s">
        <v>443</v>
      </c>
      <c r="B97" s="310">
        <v>16.27</v>
      </c>
      <c r="C97" s="310">
        <v>16.010000000000002</v>
      </c>
      <c r="D97" s="310">
        <v>16.05</v>
      </c>
      <c r="E97" s="310"/>
      <c r="F97" s="310"/>
      <c r="G97" s="310"/>
      <c r="H97" s="310"/>
    </row>
    <row r="98" spans="1:27" ht="14.15" customHeight="1">
      <c r="A98" s="722" t="s">
        <v>444</v>
      </c>
      <c r="B98" s="310">
        <v>15.61</v>
      </c>
      <c r="C98" s="310">
        <v>15.76</v>
      </c>
      <c r="D98" s="310">
        <v>15.92</v>
      </c>
      <c r="E98" s="310"/>
      <c r="F98" s="310"/>
      <c r="G98" s="310"/>
      <c r="H98" s="310"/>
    </row>
    <row r="99" spans="1:27" ht="14.15" customHeight="1">
      <c r="A99" s="722" t="s">
        <v>445</v>
      </c>
      <c r="B99" s="310">
        <v>16.21</v>
      </c>
      <c r="C99" s="310">
        <v>15.87</v>
      </c>
      <c r="D99" s="310">
        <v>15.69</v>
      </c>
      <c r="E99" s="310"/>
      <c r="F99" s="310"/>
      <c r="G99" s="310"/>
      <c r="H99" s="310"/>
    </row>
    <row r="100" spans="1:27" ht="14.15" customHeight="1">
      <c r="A100" s="722" t="s">
        <v>446</v>
      </c>
      <c r="B100" s="310">
        <v>9.64</v>
      </c>
      <c r="C100" s="310">
        <v>9.75</v>
      </c>
      <c r="D100" s="310">
        <v>9.7799999999999994</v>
      </c>
      <c r="E100" s="310"/>
      <c r="F100" s="310"/>
      <c r="G100" s="310"/>
      <c r="H100" s="310"/>
    </row>
    <row r="101" spans="1:27" ht="14.15" customHeight="1">
      <c r="A101" s="722" t="s">
        <v>447</v>
      </c>
      <c r="B101" s="310">
        <v>18.579999999999998</v>
      </c>
      <c r="C101" s="310">
        <v>18.77</v>
      </c>
      <c r="D101" s="310">
        <v>18.97</v>
      </c>
      <c r="E101" s="310"/>
      <c r="F101" s="310"/>
      <c r="G101" s="310"/>
      <c r="H101" s="310"/>
    </row>
    <row r="102" spans="1:27" ht="14.15" customHeight="1">
      <c r="A102" s="722" t="s">
        <v>448</v>
      </c>
      <c r="B102" s="310">
        <v>27.4</v>
      </c>
      <c r="C102" s="310">
        <v>26.94</v>
      </c>
      <c r="D102" s="310">
        <v>26.82</v>
      </c>
      <c r="E102" s="310"/>
      <c r="F102" s="310"/>
      <c r="G102" s="310"/>
      <c r="H102" s="310"/>
    </row>
    <row r="103" spans="1:27" ht="14.15" customHeight="1">
      <c r="A103" s="722" t="s">
        <v>449</v>
      </c>
      <c r="B103" s="310">
        <v>14.38</v>
      </c>
      <c r="C103" s="310">
        <v>14.51</v>
      </c>
      <c r="D103" s="310">
        <v>14.72</v>
      </c>
      <c r="E103" s="310"/>
      <c r="F103" s="310"/>
      <c r="G103" s="310"/>
      <c r="H103" s="310"/>
    </row>
    <row r="104" spans="1:27" ht="14.15" customHeight="1">
      <c r="A104" s="722" t="s">
        <v>450</v>
      </c>
      <c r="B104" s="310" t="s">
        <v>360</v>
      </c>
      <c r="C104" s="310" t="s">
        <v>360</v>
      </c>
      <c r="D104" s="310">
        <v>20.61</v>
      </c>
      <c r="E104" s="310"/>
      <c r="F104" s="310"/>
      <c r="G104" s="310"/>
      <c r="H104" s="310"/>
      <c r="I104" s="310"/>
      <c r="J104" s="310"/>
      <c r="K104" s="310"/>
      <c r="L104" s="310"/>
      <c r="M104" s="310"/>
      <c r="N104" s="310"/>
      <c r="O104" s="310"/>
      <c r="P104" s="310"/>
      <c r="Q104" s="310"/>
      <c r="R104" s="310"/>
      <c r="S104" s="310"/>
      <c r="T104" s="310"/>
      <c r="U104" s="310"/>
      <c r="V104" s="310"/>
      <c r="W104" s="310"/>
      <c r="X104" s="310"/>
      <c r="Y104" s="310"/>
      <c r="Z104" s="310"/>
      <c r="AA104" s="310"/>
    </row>
    <row r="105" spans="1:27" ht="20.25" customHeight="1">
      <c r="A105" s="722" t="s">
        <v>451</v>
      </c>
      <c r="B105" s="310">
        <v>16.510000000000002</v>
      </c>
      <c r="C105" s="310">
        <v>16.649999999999999</v>
      </c>
      <c r="D105" s="310">
        <v>16.79</v>
      </c>
      <c r="E105" s="307"/>
      <c r="F105" s="310"/>
      <c r="G105" s="310"/>
      <c r="H105" s="310"/>
      <c r="I105" s="310"/>
      <c r="J105" s="310"/>
      <c r="K105" s="310"/>
      <c r="L105" s="310"/>
      <c r="M105" s="310"/>
      <c r="N105" s="310"/>
      <c r="O105" s="310"/>
      <c r="P105" s="310"/>
      <c r="Q105" s="310"/>
      <c r="R105" s="310"/>
      <c r="S105" s="310"/>
      <c r="T105" s="310"/>
      <c r="U105" s="310"/>
      <c r="V105" s="310"/>
      <c r="W105" s="310"/>
      <c r="X105" s="310"/>
      <c r="Y105" s="310"/>
      <c r="Z105" s="310"/>
      <c r="AA105" s="310"/>
    </row>
    <row r="106" spans="1:27">
      <c r="B106" s="109"/>
      <c r="C106" s="82"/>
      <c r="D106" s="82"/>
      <c r="E106" s="84"/>
      <c r="F106" s="310"/>
      <c r="G106" s="310"/>
      <c r="H106" s="310"/>
      <c r="I106" s="310"/>
      <c r="J106" s="310"/>
      <c r="K106" s="310"/>
      <c r="L106" s="310"/>
      <c r="M106" s="310"/>
      <c r="N106" s="310"/>
      <c r="O106" s="310"/>
      <c r="P106" s="310"/>
      <c r="Q106" s="310"/>
      <c r="R106" s="310"/>
      <c r="S106" s="310"/>
      <c r="T106" s="310"/>
      <c r="U106" s="310"/>
      <c r="V106" s="310"/>
      <c r="W106" s="310"/>
      <c r="X106" s="310"/>
      <c r="Y106" s="310"/>
      <c r="Z106" s="310"/>
      <c r="AA106" s="310"/>
    </row>
    <row r="107" spans="1:27" ht="41.25" customHeight="1">
      <c r="B107" s="1274" t="s">
        <v>663</v>
      </c>
      <c r="C107" s="1274"/>
      <c r="D107" s="1274"/>
      <c r="E107" s="1274"/>
      <c r="F107" s="310"/>
      <c r="G107" s="310"/>
      <c r="H107" s="310"/>
      <c r="I107" s="310"/>
      <c r="M107" s="310"/>
      <c r="N107" s="310"/>
      <c r="O107" s="310"/>
      <c r="P107" s="310"/>
      <c r="Q107" s="310"/>
      <c r="R107" s="310"/>
      <c r="S107" s="310"/>
      <c r="T107" s="310"/>
      <c r="U107" s="310"/>
      <c r="V107" s="310"/>
      <c r="W107" s="310"/>
      <c r="X107" s="310"/>
      <c r="Y107" s="310"/>
      <c r="Z107" s="310"/>
      <c r="AA107" s="310"/>
    </row>
    <row r="108" spans="1:27" ht="41.25" customHeight="1">
      <c r="B108" s="1274" t="s">
        <v>1577</v>
      </c>
      <c r="C108" s="1274"/>
      <c r="D108" s="1274"/>
      <c r="E108" s="1274"/>
      <c r="F108" s="310"/>
      <c r="G108" s="310"/>
      <c r="H108" s="310"/>
      <c r="I108" s="310"/>
      <c r="M108" s="310"/>
      <c r="N108" s="310"/>
      <c r="O108" s="310"/>
      <c r="P108" s="310"/>
      <c r="Q108" s="310"/>
      <c r="R108" s="310"/>
      <c r="S108" s="310"/>
      <c r="T108" s="310"/>
      <c r="U108" s="310"/>
      <c r="V108" s="310"/>
      <c r="W108" s="310"/>
      <c r="X108" s="310"/>
      <c r="Y108" s="310"/>
      <c r="Z108" s="310"/>
      <c r="AA108" s="310"/>
    </row>
    <row r="109" spans="1:27" s="263" customFormat="1" ht="15" customHeight="1">
      <c r="A109" s="64"/>
      <c r="B109" s="64" t="s">
        <v>1455</v>
      </c>
      <c r="C109" s="1081"/>
      <c r="D109" s="1081"/>
      <c r="E109" s="1081"/>
      <c r="F109" s="310"/>
      <c r="G109" s="310"/>
      <c r="H109" s="310"/>
      <c r="I109" s="310"/>
      <c r="M109" s="310"/>
      <c r="N109" s="310"/>
      <c r="O109" s="310"/>
      <c r="P109" s="310"/>
      <c r="Q109" s="310"/>
      <c r="R109" s="310"/>
      <c r="S109" s="310"/>
      <c r="T109" s="310"/>
      <c r="U109" s="310"/>
      <c r="V109" s="310"/>
      <c r="W109" s="310"/>
      <c r="X109" s="310"/>
      <c r="Y109" s="310"/>
      <c r="Z109" s="310"/>
      <c r="AA109" s="310"/>
    </row>
    <row r="110" spans="1:27" ht="41.25" customHeight="1">
      <c r="B110" s="1270" t="s">
        <v>664</v>
      </c>
      <c r="C110" s="1270"/>
      <c r="D110" s="1270"/>
      <c r="E110" s="1270"/>
    </row>
  </sheetData>
  <sheetProtection selectLockedCells="1"/>
  <mergeCells count="8">
    <mergeCell ref="B110:E110"/>
    <mergeCell ref="B108:E108"/>
    <mergeCell ref="B107:E107"/>
    <mergeCell ref="B7:E7"/>
    <mergeCell ref="B27:E27"/>
    <mergeCell ref="B47:E47"/>
    <mergeCell ref="B67:E67"/>
    <mergeCell ref="B87:E8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&amp;"Arial,Fett"Erholungsfläche*) in Großstädten**) insgesamt 2016 – 2018
nach Bundesländern***)</oddHeader>
    <oddFooter>&amp;CStatistische Ämter der Länder – Indikatoren und Kennzahlen, UGRdL 2020</oddFooter>
  </headerFooter>
  <rowBreaks count="2" manualBreakCount="2">
    <brk id="45" max="3" man="1"/>
    <brk id="85" max="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pageSetUpPr autoPageBreaks="0"/>
  </sheetPr>
  <dimension ref="A1:H109"/>
  <sheetViews>
    <sheetView showGridLines="0" showRowColHeaders="0" zoomScaleNormal="100" workbookViewId="0">
      <pane xSplit="1" topLeftCell="B1" activePane="topRight" state="frozen"/>
      <selection pane="topRight"/>
    </sheetView>
  </sheetViews>
  <sheetFormatPr baseColWidth="10" defaultColWidth="11.453125" defaultRowHeight="12.75" customHeight="1"/>
  <cols>
    <col min="1" max="1" width="24.54296875" style="282" customWidth="1"/>
    <col min="2" max="6" width="14.7265625" style="282" customWidth="1"/>
    <col min="7" max="21" width="10.81640625" style="282" customWidth="1"/>
    <col min="22" max="16384" width="11.453125" style="282"/>
  </cols>
  <sheetData>
    <row r="1" spans="1:8" ht="12.75" customHeight="1">
      <c r="A1" s="691" t="s">
        <v>322</v>
      </c>
    </row>
    <row r="3" spans="1:8" ht="12.75" customHeight="1">
      <c r="A3" s="54" t="s">
        <v>705</v>
      </c>
      <c r="B3" s="207" t="s">
        <v>1458</v>
      </c>
      <c r="E3" s="84"/>
      <c r="F3" s="53"/>
      <c r="G3" s="53"/>
      <c r="H3" s="53"/>
    </row>
    <row r="4" spans="1:8" ht="12.75" customHeight="1">
      <c r="A4" s="208"/>
      <c r="B4" s="208"/>
      <c r="C4" s="208"/>
      <c r="D4" s="208"/>
      <c r="E4" s="84"/>
      <c r="F4" s="53"/>
      <c r="G4" s="53"/>
      <c r="H4" s="53"/>
    </row>
    <row r="5" spans="1:8" ht="20.149999999999999" customHeight="1">
      <c r="A5" s="684" t="s">
        <v>433</v>
      </c>
      <c r="B5" s="1072">
        <v>2016</v>
      </c>
      <c r="C5" s="1072">
        <v>2017</v>
      </c>
      <c r="D5" s="1072">
        <v>2018</v>
      </c>
      <c r="E5" s="89"/>
      <c r="F5" s="53"/>
      <c r="G5" s="53"/>
      <c r="H5" s="53"/>
    </row>
    <row r="6" spans="1:8" ht="12.75" customHeight="1">
      <c r="A6" s="208"/>
      <c r="B6" s="208"/>
      <c r="C6" s="208"/>
      <c r="D6" s="208"/>
      <c r="E6" s="208"/>
      <c r="F6" s="53"/>
      <c r="G6" s="53"/>
      <c r="H6" s="53"/>
    </row>
    <row r="7" spans="1:8" ht="12.75" customHeight="1">
      <c r="A7" s="303"/>
      <c r="B7" s="1340" t="s">
        <v>657</v>
      </c>
      <c r="C7" s="1340"/>
      <c r="D7" s="1340"/>
      <c r="E7" s="1340"/>
      <c r="F7" s="304"/>
      <c r="G7" s="304"/>
      <c r="H7" s="304"/>
    </row>
    <row r="8" spans="1:8" ht="12.75" customHeight="1">
      <c r="A8" s="305"/>
      <c r="B8" s="306"/>
      <c r="C8" s="306"/>
      <c r="D8" s="306"/>
      <c r="E8" s="306"/>
      <c r="F8" s="306"/>
      <c r="G8" s="306"/>
      <c r="H8" s="306"/>
    </row>
    <row r="9" spans="1:8" ht="14.15" customHeight="1">
      <c r="A9" s="722" t="s">
        <v>435</v>
      </c>
      <c r="B9" s="307">
        <v>5</v>
      </c>
      <c r="C9" s="307">
        <v>5</v>
      </c>
      <c r="D9" s="307">
        <v>5</v>
      </c>
      <c r="E9" s="307"/>
      <c r="F9" s="307"/>
      <c r="G9" s="307"/>
      <c r="H9" s="307"/>
    </row>
    <row r="10" spans="1:8" ht="14.15" customHeight="1">
      <c r="A10" s="722" t="s">
        <v>436</v>
      </c>
      <c r="B10" s="307">
        <v>5</v>
      </c>
      <c r="C10" s="307">
        <v>5</v>
      </c>
      <c r="D10" s="307">
        <v>5</v>
      </c>
      <c r="E10" s="307"/>
      <c r="F10" s="307"/>
      <c r="G10" s="307"/>
      <c r="H10" s="307"/>
    </row>
    <row r="11" spans="1:8" ht="14.15" customHeight="1">
      <c r="A11" s="722" t="s">
        <v>437</v>
      </c>
      <c r="B11" s="307">
        <v>0</v>
      </c>
      <c r="C11" s="307">
        <v>0</v>
      </c>
      <c r="D11" s="307">
        <v>0</v>
      </c>
      <c r="E11" s="307"/>
      <c r="F11" s="307"/>
      <c r="G11" s="307"/>
      <c r="H11" s="307"/>
    </row>
    <row r="12" spans="1:8" ht="14.15" customHeight="1">
      <c r="A12" s="722" t="s">
        <v>438</v>
      </c>
      <c r="B12" s="307">
        <v>1</v>
      </c>
      <c r="C12" s="307">
        <v>2</v>
      </c>
      <c r="D12" s="307">
        <v>2</v>
      </c>
      <c r="E12" s="307"/>
      <c r="F12" s="307"/>
      <c r="G12" s="307"/>
      <c r="H12" s="307"/>
    </row>
    <row r="13" spans="1:8" ht="14.15" customHeight="1">
      <c r="A13" s="722" t="s">
        <v>439</v>
      </c>
      <c r="B13" s="307">
        <v>1</v>
      </c>
      <c r="C13" s="307">
        <v>1</v>
      </c>
      <c r="D13" s="307">
        <v>1</v>
      </c>
      <c r="E13" s="307"/>
      <c r="F13" s="307"/>
      <c r="G13" s="307"/>
      <c r="H13" s="307"/>
    </row>
    <row r="14" spans="1:8" ht="14.15" customHeight="1">
      <c r="A14" s="722" t="s">
        <v>440</v>
      </c>
      <c r="B14" s="307">
        <v>0</v>
      </c>
      <c r="C14" s="307">
        <v>0</v>
      </c>
      <c r="D14" s="307">
        <v>0</v>
      </c>
      <c r="E14" s="307"/>
      <c r="F14" s="307"/>
      <c r="G14" s="307"/>
      <c r="H14" s="307"/>
    </row>
    <row r="15" spans="1:8" ht="14.15" customHeight="1">
      <c r="A15" s="722" t="s">
        <v>441</v>
      </c>
      <c r="B15" s="307">
        <v>3</v>
      </c>
      <c r="C15" s="307">
        <v>3</v>
      </c>
      <c r="D15" s="307">
        <v>2</v>
      </c>
      <c r="E15" s="307"/>
      <c r="F15" s="307"/>
      <c r="G15" s="307"/>
      <c r="H15" s="307"/>
    </row>
    <row r="16" spans="1:8" ht="14.15" customHeight="1">
      <c r="A16" s="722" t="s">
        <v>442</v>
      </c>
      <c r="B16" s="307">
        <v>0</v>
      </c>
      <c r="C16" s="307">
        <v>0</v>
      </c>
      <c r="D16" s="307">
        <v>0</v>
      </c>
      <c r="E16" s="307"/>
      <c r="F16" s="307"/>
      <c r="G16" s="307"/>
      <c r="H16" s="307"/>
    </row>
    <row r="17" spans="1:8" ht="14.15" customHeight="1">
      <c r="A17" s="722" t="s">
        <v>443</v>
      </c>
      <c r="B17" s="307">
        <v>6</v>
      </c>
      <c r="C17" s="307">
        <v>6</v>
      </c>
      <c r="D17" s="307">
        <v>6</v>
      </c>
      <c r="E17" s="307"/>
      <c r="F17" s="307"/>
      <c r="G17" s="307"/>
      <c r="H17" s="307"/>
    </row>
    <row r="18" spans="1:8" ht="14.15" customHeight="1">
      <c r="A18" s="722" t="s">
        <v>444</v>
      </c>
      <c r="B18" s="307">
        <v>14</v>
      </c>
      <c r="C18" s="307">
        <v>14</v>
      </c>
      <c r="D18" s="307">
        <v>14</v>
      </c>
      <c r="E18" s="307"/>
      <c r="F18" s="307"/>
      <c r="G18" s="307"/>
      <c r="H18" s="307"/>
    </row>
    <row r="19" spans="1:8" ht="14.15" customHeight="1">
      <c r="A19" s="722" t="s">
        <v>445</v>
      </c>
      <c r="B19" s="307">
        <v>3</v>
      </c>
      <c r="C19" s="307">
        <v>3</v>
      </c>
      <c r="D19" s="307">
        <v>3</v>
      </c>
      <c r="E19" s="307"/>
      <c r="F19" s="307"/>
      <c r="G19" s="307"/>
      <c r="H19" s="307"/>
    </row>
    <row r="20" spans="1:8" ht="14.15" customHeight="1">
      <c r="A20" s="722" t="s">
        <v>446</v>
      </c>
      <c r="B20" s="307">
        <v>1</v>
      </c>
      <c r="C20" s="307">
        <v>1</v>
      </c>
      <c r="D20" s="307">
        <v>1</v>
      </c>
      <c r="E20" s="307"/>
      <c r="F20" s="307"/>
      <c r="G20" s="307"/>
      <c r="H20" s="307"/>
    </row>
    <row r="21" spans="1:8" ht="14.15" customHeight="1">
      <c r="A21" s="722" t="s">
        <v>447</v>
      </c>
      <c r="B21" s="307">
        <v>0</v>
      </c>
      <c r="C21" s="307">
        <v>0</v>
      </c>
      <c r="D21" s="307">
        <v>0</v>
      </c>
      <c r="E21" s="307"/>
      <c r="F21" s="307"/>
      <c r="G21" s="307"/>
      <c r="H21" s="307"/>
    </row>
    <row r="22" spans="1:8" ht="14.15" customHeight="1">
      <c r="A22" s="722" t="s">
        <v>448</v>
      </c>
      <c r="B22" s="307">
        <v>0</v>
      </c>
      <c r="C22" s="307">
        <v>0</v>
      </c>
      <c r="D22" s="307">
        <v>0</v>
      </c>
      <c r="E22" s="307"/>
      <c r="F22" s="307"/>
      <c r="G22" s="307"/>
      <c r="H22" s="307"/>
    </row>
    <row r="23" spans="1:8" ht="14.15" customHeight="1">
      <c r="A23" s="722" t="s">
        <v>449</v>
      </c>
      <c r="B23" s="307">
        <v>0</v>
      </c>
      <c r="C23" s="307">
        <v>0</v>
      </c>
      <c r="D23" s="307">
        <v>0</v>
      </c>
      <c r="E23" s="307"/>
      <c r="F23" s="307"/>
      <c r="G23" s="307"/>
      <c r="H23" s="307"/>
    </row>
    <row r="24" spans="1:8" ht="14.15" customHeight="1">
      <c r="A24" s="722" t="s">
        <v>450</v>
      </c>
      <c r="B24" s="307">
        <v>1</v>
      </c>
      <c r="C24" s="307">
        <v>1</v>
      </c>
      <c r="D24" s="307">
        <v>1</v>
      </c>
      <c r="E24" s="307"/>
      <c r="F24" s="307"/>
      <c r="G24" s="307"/>
      <c r="H24" s="307"/>
    </row>
    <row r="25" spans="1:8" ht="20.25" customHeight="1">
      <c r="A25" s="722" t="s">
        <v>451</v>
      </c>
      <c r="B25" s="307">
        <v>40</v>
      </c>
      <c r="C25" s="307">
        <v>41</v>
      </c>
      <c r="D25" s="307">
        <v>40</v>
      </c>
      <c r="E25" s="307"/>
      <c r="F25" s="307"/>
      <c r="G25" s="307"/>
      <c r="H25" s="307"/>
    </row>
    <row r="26" spans="1:8" ht="12.75" customHeight="1">
      <c r="A26" s="305"/>
      <c r="B26" s="308"/>
      <c r="C26" s="308"/>
      <c r="D26" s="308"/>
      <c r="E26" s="308"/>
      <c r="F26" s="308"/>
      <c r="G26" s="308"/>
      <c r="H26" s="308"/>
    </row>
    <row r="27" spans="1:8" ht="12.75" customHeight="1">
      <c r="A27" s="303"/>
      <c r="B27" s="1340" t="s">
        <v>658</v>
      </c>
      <c r="C27" s="1340"/>
      <c r="D27" s="1340"/>
      <c r="E27" s="1340"/>
      <c r="F27" s="304"/>
      <c r="G27" s="304"/>
      <c r="H27" s="304"/>
    </row>
    <row r="28" spans="1:8" ht="12.75" customHeight="1">
      <c r="A28" s="305"/>
      <c r="B28" s="306"/>
      <c r="C28" s="306"/>
      <c r="D28" s="306"/>
      <c r="E28" s="306"/>
      <c r="F28" s="306"/>
      <c r="G28" s="306"/>
      <c r="H28" s="306"/>
    </row>
    <row r="29" spans="1:8" ht="14.15" customHeight="1">
      <c r="A29" s="722" t="s">
        <v>435</v>
      </c>
      <c r="B29" s="307">
        <v>638.03</v>
      </c>
      <c r="C29" s="307">
        <v>646.14</v>
      </c>
      <c r="D29" s="307">
        <v>651.36</v>
      </c>
      <c r="E29" s="307"/>
      <c r="F29" s="307"/>
      <c r="G29" s="307"/>
      <c r="H29" s="307"/>
    </row>
    <row r="30" spans="1:8" ht="14.15" customHeight="1">
      <c r="A30" s="722" t="s">
        <v>436</v>
      </c>
      <c r="B30" s="307">
        <v>635.28</v>
      </c>
      <c r="C30" s="307">
        <v>643.92999999999995</v>
      </c>
      <c r="D30" s="307">
        <v>650.29999999999995</v>
      </c>
      <c r="E30" s="307"/>
      <c r="F30" s="307"/>
      <c r="G30" s="307"/>
      <c r="H30" s="307"/>
    </row>
    <row r="31" spans="1:8" ht="14.15" customHeight="1">
      <c r="A31" s="722" t="s">
        <v>437</v>
      </c>
      <c r="B31" s="307">
        <v>0</v>
      </c>
      <c r="C31" s="307">
        <v>0</v>
      </c>
      <c r="D31" s="307">
        <v>0</v>
      </c>
      <c r="E31" s="307"/>
      <c r="F31" s="307"/>
      <c r="G31" s="307"/>
      <c r="H31" s="307"/>
    </row>
    <row r="32" spans="1:8" ht="14.15" customHeight="1">
      <c r="A32" s="722" t="s">
        <v>438</v>
      </c>
      <c r="B32" s="307">
        <v>167.75</v>
      </c>
      <c r="C32" s="307">
        <v>272.23</v>
      </c>
      <c r="D32" s="307">
        <v>276.75</v>
      </c>
      <c r="E32" s="307"/>
      <c r="F32" s="307"/>
      <c r="G32" s="307"/>
      <c r="H32" s="307"/>
    </row>
    <row r="33" spans="1:8" ht="14.15" customHeight="1">
      <c r="A33" s="722" t="s">
        <v>439</v>
      </c>
      <c r="B33" s="307">
        <v>114.03</v>
      </c>
      <c r="C33" s="307">
        <v>113.03</v>
      </c>
      <c r="D33" s="307">
        <v>113.03</v>
      </c>
      <c r="E33" s="307"/>
      <c r="F33" s="307"/>
      <c r="G33" s="307"/>
      <c r="H33" s="307"/>
    </row>
    <row r="34" spans="1:8" ht="14.15" customHeight="1">
      <c r="A34" s="722" t="s">
        <v>440</v>
      </c>
      <c r="B34" s="307">
        <v>0</v>
      </c>
      <c r="C34" s="307">
        <v>0</v>
      </c>
      <c r="D34" s="307">
        <v>0</v>
      </c>
      <c r="E34" s="307"/>
      <c r="F34" s="307"/>
      <c r="G34" s="307"/>
      <c r="H34" s="307"/>
    </row>
    <row r="35" spans="1:8" ht="14.15" customHeight="1">
      <c r="A35" s="722" t="s">
        <v>441</v>
      </c>
      <c r="B35" s="307">
        <v>477.07</v>
      </c>
      <c r="C35" s="307">
        <v>481.09</v>
      </c>
      <c r="D35" s="307">
        <v>284.91000000000003</v>
      </c>
      <c r="E35" s="307"/>
      <c r="F35" s="307"/>
      <c r="G35" s="307"/>
      <c r="H35" s="307"/>
    </row>
    <row r="36" spans="1:8" ht="14.15" customHeight="1">
      <c r="A36" s="722" t="s">
        <v>442</v>
      </c>
      <c r="B36" s="307">
        <v>0</v>
      </c>
      <c r="C36" s="307">
        <v>0</v>
      </c>
      <c r="D36" s="307">
        <v>0</v>
      </c>
      <c r="E36" s="307"/>
      <c r="F36" s="307"/>
      <c r="G36" s="307"/>
      <c r="H36" s="307"/>
    </row>
    <row r="37" spans="1:8" ht="14.15" customHeight="1">
      <c r="A37" s="722" t="s">
        <v>443</v>
      </c>
      <c r="B37" s="307">
        <v>771.94</v>
      </c>
      <c r="C37" s="307">
        <v>778.22</v>
      </c>
      <c r="D37" s="307">
        <v>781.19</v>
      </c>
      <c r="E37" s="307"/>
      <c r="F37" s="307"/>
      <c r="G37" s="307"/>
      <c r="H37" s="307"/>
    </row>
    <row r="38" spans="1:8" ht="14.15" customHeight="1">
      <c r="A38" s="722" t="s">
        <v>444</v>
      </c>
      <c r="B38" s="307">
        <v>1978.55</v>
      </c>
      <c r="C38" s="307">
        <v>1978.24</v>
      </c>
      <c r="D38" s="307">
        <v>1979.16</v>
      </c>
      <c r="E38" s="307"/>
      <c r="F38" s="307"/>
      <c r="G38" s="307"/>
      <c r="H38" s="307"/>
    </row>
    <row r="39" spans="1:8" ht="14.15" customHeight="1">
      <c r="A39" s="722" t="s">
        <v>445</v>
      </c>
      <c r="B39" s="307">
        <v>392.22</v>
      </c>
      <c r="C39" s="307">
        <v>390.34</v>
      </c>
      <c r="D39" s="307">
        <v>392.35</v>
      </c>
      <c r="E39" s="307"/>
      <c r="F39" s="307"/>
      <c r="G39" s="307"/>
      <c r="H39" s="307"/>
    </row>
    <row r="40" spans="1:8" ht="14.15" customHeight="1">
      <c r="A40" s="722" t="s">
        <v>446</v>
      </c>
      <c r="B40" s="307">
        <v>178.15</v>
      </c>
      <c r="C40" s="307">
        <v>179.71</v>
      </c>
      <c r="D40" s="307">
        <v>180.97</v>
      </c>
      <c r="E40" s="307"/>
      <c r="F40" s="307"/>
      <c r="G40" s="307"/>
      <c r="H40" s="307"/>
    </row>
    <row r="41" spans="1:8" ht="14.15" customHeight="1">
      <c r="A41" s="722" t="s">
        <v>447</v>
      </c>
      <c r="B41" s="307">
        <v>0</v>
      </c>
      <c r="C41" s="307">
        <v>0</v>
      </c>
      <c r="D41" s="307">
        <v>0</v>
      </c>
      <c r="E41" s="307"/>
      <c r="F41" s="307"/>
      <c r="G41" s="307"/>
      <c r="H41" s="307"/>
    </row>
    <row r="42" spans="1:8" ht="14.15" customHeight="1">
      <c r="A42" s="722" t="s">
        <v>448</v>
      </c>
      <c r="B42" s="307">
        <v>0</v>
      </c>
      <c r="C42" s="307">
        <v>0</v>
      </c>
      <c r="D42" s="307">
        <v>0</v>
      </c>
      <c r="E42" s="307"/>
      <c r="F42" s="307"/>
      <c r="G42" s="307"/>
      <c r="H42" s="307"/>
    </row>
    <row r="43" spans="1:8" ht="14.15" customHeight="1">
      <c r="A43" s="722" t="s">
        <v>449</v>
      </c>
      <c r="B43" s="307">
        <v>0</v>
      </c>
      <c r="C43" s="307">
        <v>0</v>
      </c>
      <c r="D43" s="307">
        <v>0</v>
      </c>
      <c r="E43" s="307"/>
      <c r="F43" s="307"/>
      <c r="G43" s="307"/>
      <c r="H43" s="307"/>
    </row>
    <row r="44" spans="1:8" ht="14.15" customHeight="1">
      <c r="A44" s="722" t="s">
        <v>450</v>
      </c>
      <c r="B44" s="307">
        <v>109.53</v>
      </c>
      <c r="C44" s="307">
        <v>110.32</v>
      </c>
      <c r="D44" s="307">
        <v>111.1</v>
      </c>
      <c r="E44" s="307"/>
      <c r="F44" s="307"/>
      <c r="G44" s="307"/>
      <c r="H44" s="307"/>
    </row>
    <row r="45" spans="1:8" ht="20.25" customHeight="1">
      <c r="A45" s="722" t="s">
        <v>451</v>
      </c>
      <c r="B45" s="307">
        <v>5462.53</v>
      </c>
      <c r="C45" s="307">
        <v>5593.24</v>
      </c>
      <c r="D45" s="307">
        <v>5421.11</v>
      </c>
      <c r="E45" s="307"/>
      <c r="F45" s="307"/>
      <c r="G45" s="307"/>
      <c r="H45" s="307"/>
    </row>
    <row r="46" spans="1:8" ht="12.75" customHeight="1">
      <c r="A46" s="305"/>
      <c r="B46" s="308"/>
      <c r="C46" s="308"/>
      <c r="D46" s="308"/>
      <c r="E46" s="308"/>
      <c r="F46" s="308"/>
      <c r="G46" s="308"/>
      <c r="H46" s="308"/>
    </row>
    <row r="47" spans="1:8" ht="12.75" customHeight="1">
      <c r="A47" s="303"/>
      <c r="B47" s="1340" t="s">
        <v>659</v>
      </c>
      <c r="C47" s="1340"/>
      <c r="D47" s="1340"/>
      <c r="E47" s="1340"/>
      <c r="F47" s="304"/>
      <c r="G47" s="304"/>
      <c r="H47" s="304"/>
    </row>
    <row r="48" spans="1:8" ht="12.75" customHeight="1">
      <c r="A48" s="305"/>
      <c r="B48" s="306"/>
      <c r="C48" s="306"/>
      <c r="D48" s="306"/>
      <c r="E48" s="306"/>
      <c r="F48" s="306"/>
      <c r="G48" s="306"/>
      <c r="H48" s="306"/>
    </row>
    <row r="49" spans="1:8" ht="14.15" customHeight="1">
      <c r="A49" s="722" t="s">
        <v>435</v>
      </c>
      <c r="B49" s="307">
        <v>1853.6</v>
      </c>
      <c r="C49" s="307">
        <v>1857.26</v>
      </c>
      <c r="D49" s="307">
        <v>1854.2</v>
      </c>
      <c r="E49" s="307"/>
      <c r="F49" s="307"/>
      <c r="G49" s="307"/>
      <c r="H49" s="307"/>
    </row>
    <row r="50" spans="1:8" ht="14.15" customHeight="1">
      <c r="A50" s="722" t="s">
        <v>436</v>
      </c>
      <c r="B50" s="307">
        <v>2524.12</v>
      </c>
      <c r="C50" s="307">
        <v>2520.16</v>
      </c>
      <c r="D50" s="307">
        <v>2528.75</v>
      </c>
      <c r="E50" s="307"/>
      <c r="F50" s="307"/>
      <c r="G50" s="307"/>
      <c r="H50" s="307"/>
    </row>
    <row r="51" spans="1:8" ht="14.15" customHeight="1">
      <c r="A51" s="722" t="s">
        <v>437</v>
      </c>
      <c r="B51" s="307">
        <v>0</v>
      </c>
      <c r="C51" s="307">
        <v>0</v>
      </c>
      <c r="D51" s="307">
        <v>0</v>
      </c>
      <c r="E51" s="307"/>
      <c r="F51" s="307"/>
      <c r="G51" s="307"/>
      <c r="H51" s="307"/>
    </row>
    <row r="52" spans="1:8" ht="14.15" customHeight="1">
      <c r="A52" s="722" t="s">
        <v>438</v>
      </c>
      <c r="B52" s="307">
        <v>1058.1099999999999</v>
      </c>
      <c r="C52" s="307">
        <v>1987.77</v>
      </c>
      <c r="D52" s="307">
        <v>1987.9</v>
      </c>
      <c r="E52" s="307"/>
      <c r="F52" s="307"/>
      <c r="G52" s="307"/>
      <c r="H52" s="307"/>
    </row>
    <row r="53" spans="1:8" ht="14.15" customHeight="1">
      <c r="A53" s="722" t="s">
        <v>439</v>
      </c>
      <c r="B53" s="307">
        <v>745.28</v>
      </c>
      <c r="C53" s="307">
        <v>745.45</v>
      </c>
      <c r="D53" s="307">
        <v>744.91</v>
      </c>
      <c r="E53" s="307"/>
      <c r="F53" s="307"/>
      <c r="G53" s="307"/>
      <c r="H53" s="307"/>
    </row>
    <row r="54" spans="1:8" ht="14.15" customHeight="1">
      <c r="A54" s="722" t="s">
        <v>440</v>
      </c>
      <c r="B54" s="307">
        <v>0</v>
      </c>
      <c r="C54" s="307">
        <v>0</v>
      </c>
      <c r="D54" s="307">
        <v>0</v>
      </c>
      <c r="E54" s="307"/>
      <c r="F54" s="307"/>
      <c r="G54" s="307"/>
      <c r="H54" s="307"/>
    </row>
    <row r="55" spans="1:8" ht="14.15" customHeight="1">
      <c r="A55" s="722" t="s">
        <v>441</v>
      </c>
      <c r="B55" s="307">
        <v>2234.75</v>
      </c>
      <c r="C55" s="307">
        <v>2267.8000000000002</v>
      </c>
      <c r="D55" s="307">
        <v>900.36</v>
      </c>
      <c r="E55" s="307"/>
      <c r="F55" s="307"/>
      <c r="G55" s="307"/>
      <c r="H55" s="307"/>
    </row>
    <row r="56" spans="1:8" ht="14.15" customHeight="1">
      <c r="A56" s="722" t="s">
        <v>442</v>
      </c>
      <c r="B56" s="307">
        <v>0</v>
      </c>
      <c r="C56" s="307">
        <v>0</v>
      </c>
      <c r="D56" s="307">
        <v>0</v>
      </c>
      <c r="E56" s="307"/>
      <c r="F56" s="307"/>
      <c r="G56" s="307"/>
      <c r="H56" s="307"/>
    </row>
    <row r="57" spans="1:8" ht="14.15" customHeight="1">
      <c r="A57" s="722" t="s">
        <v>443</v>
      </c>
      <c r="B57" s="307">
        <v>4429.38</v>
      </c>
      <c r="C57" s="307">
        <v>4328.58</v>
      </c>
      <c r="D57" s="307">
        <v>4360.59</v>
      </c>
      <c r="E57" s="307"/>
      <c r="F57" s="307"/>
      <c r="G57" s="307"/>
      <c r="H57" s="307"/>
    </row>
    <row r="58" spans="1:8" ht="14.15" customHeight="1">
      <c r="A58" s="722" t="s">
        <v>444</v>
      </c>
      <c r="B58" s="307">
        <v>8680.6299999999992</v>
      </c>
      <c r="C58" s="307">
        <v>8729.07</v>
      </c>
      <c r="D58" s="307">
        <v>8833.1</v>
      </c>
      <c r="E58" s="307"/>
      <c r="F58" s="307"/>
      <c r="G58" s="307"/>
      <c r="H58" s="307"/>
    </row>
    <row r="59" spans="1:8" ht="14.15" customHeight="1">
      <c r="A59" s="722" t="s">
        <v>445</v>
      </c>
      <c r="B59" s="307">
        <v>2084.23</v>
      </c>
      <c r="C59" s="307">
        <v>2025.52</v>
      </c>
      <c r="D59" s="307">
        <v>2001.52</v>
      </c>
      <c r="E59" s="307"/>
      <c r="F59" s="307"/>
      <c r="G59" s="307"/>
      <c r="H59" s="307"/>
    </row>
    <row r="60" spans="1:8" ht="14.15" customHeight="1">
      <c r="A60" s="722" t="s">
        <v>446</v>
      </c>
      <c r="B60" s="307">
        <v>580.72</v>
      </c>
      <c r="C60" s="307">
        <v>587.44000000000005</v>
      </c>
      <c r="D60" s="307">
        <v>588.66999999999996</v>
      </c>
      <c r="E60" s="307"/>
      <c r="F60" s="307"/>
      <c r="G60" s="307"/>
      <c r="H60" s="307"/>
    </row>
    <row r="61" spans="1:8" ht="14.15" customHeight="1">
      <c r="A61" s="722" t="s">
        <v>447</v>
      </c>
      <c r="B61" s="307">
        <v>0</v>
      </c>
      <c r="C61" s="307">
        <v>0</v>
      </c>
      <c r="D61" s="307">
        <v>0</v>
      </c>
      <c r="E61" s="307"/>
      <c r="F61" s="307"/>
      <c r="G61" s="307"/>
      <c r="H61" s="307"/>
    </row>
    <row r="62" spans="1:8" ht="14.15" customHeight="1">
      <c r="A62" s="722" t="s">
        <v>448</v>
      </c>
      <c r="B62" s="307">
        <v>0</v>
      </c>
      <c r="C62" s="307">
        <v>0</v>
      </c>
      <c r="D62" s="307">
        <v>0</v>
      </c>
      <c r="E62" s="307"/>
      <c r="F62" s="307"/>
      <c r="G62" s="307"/>
      <c r="H62" s="307"/>
    </row>
    <row r="63" spans="1:8" ht="14.15" customHeight="1">
      <c r="A63" s="722" t="s">
        <v>449</v>
      </c>
      <c r="B63" s="307">
        <v>0</v>
      </c>
      <c r="C63" s="307">
        <v>0</v>
      </c>
      <c r="D63" s="307">
        <v>0</v>
      </c>
      <c r="E63" s="307"/>
      <c r="F63" s="307"/>
      <c r="G63" s="307"/>
      <c r="H63" s="307"/>
    </row>
    <row r="64" spans="1:8" ht="14.15" customHeight="1">
      <c r="A64" s="722" t="s">
        <v>450</v>
      </c>
      <c r="B64" s="307" t="s">
        <v>360</v>
      </c>
      <c r="C64" s="307" t="s">
        <v>360</v>
      </c>
      <c r="D64" s="307">
        <v>1047.97</v>
      </c>
      <c r="E64" s="307"/>
      <c r="F64" s="307"/>
      <c r="G64" s="307"/>
      <c r="H64" s="307"/>
    </row>
    <row r="65" spans="1:8" ht="20.25" customHeight="1">
      <c r="A65" s="722" t="s">
        <v>451</v>
      </c>
      <c r="B65" s="307">
        <v>24527.84</v>
      </c>
      <c r="C65" s="307">
        <v>25869.82</v>
      </c>
      <c r="D65" s="307">
        <v>24847.96</v>
      </c>
      <c r="E65" s="307"/>
      <c r="F65" s="307"/>
      <c r="G65" s="307"/>
      <c r="H65" s="307"/>
    </row>
    <row r="66" spans="1:8" ht="12.75" customHeight="1">
      <c r="A66" s="305"/>
      <c r="B66" s="308"/>
      <c r="C66" s="308"/>
      <c r="D66" s="308"/>
      <c r="E66" s="308"/>
      <c r="F66" s="308"/>
      <c r="G66" s="308"/>
      <c r="H66" s="308"/>
    </row>
    <row r="67" spans="1:8" ht="14.15" customHeight="1">
      <c r="A67" s="303"/>
      <c r="B67" s="1340" t="s">
        <v>660</v>
      </c>
      <c r="C67" s="1340"/>
      <c r="D67" s="1340"/>
      <c r="E67" s="1340"/>
      <c r="F67" s="304"/>
      <c r="G67" s="304"/>
      <c r="H67" s="304"/>
    </row>
    <row r="68" spans="1:8" ht="12.75" customHeight="1">
      <c r="A68" s="305"/>
      <c r="B68" s="306"/>
      <c r="C68" s="306"/>
      <c r="D68" s="306"/>
      <c r="E68" s="306"/>
      <c r="F68" s="306"/>
      <c r="G68" s="306"/>
      <c r="H68" s="306"/>
    </row>
    <row r="69" spans="1:8" ht="14.15" customHeight="1">
      <c r="A69" s="722" t="s">
        <v>435</v>
      </c>
      <c r="B69" s="309">
        <v>29.05</v>
      </c>
      <c r="C69" s="309">
        <v>28.74</v>
      </c>
      <c r="D69" s="309">
        <v>28.47</v>
      </c>
      <c r="E69" s="309"/>
      <c r="F69" s="309"/>
      <c r="G69" s="309"/>
      <c r="H69" s="309"/>
    </row>
    <row r="70" spans="1:8" ht="14.15" customHeight="1">
      <c r="A70" s="722" t="s">
        <v>436</v>
      </c>
      <c r="B70" s="309">
        <v>39.729999999999997</v>
      </c>
      <c r="C70" s="309">
        <v>39.14</v>
      </c>
      <c r="D70" s="309">
        <v>38.89</v>
      </c>
      <c r="E70" s="309"/>
      <c r="F70" s="309"/>
      <c r="G70" s="309"/>
      <c r="H70" s="309"/>
    </row>
    <row r="71" spans="1:8" ht="14.15" customHeight="1">
      <c r="A71" s="722" t="s">
        <v>437</v>
      </c>
      <c r="B71" s="309">
        <v>0</v>
      </c>
      <c r="C71" s="309">
        <v>0</v>
      </c>
      <c r="D71" s="309">
        <v>0</v>
      </c>
      <c r="E71" s="309"/>
      <c r="F71" s="309"/>
      <c r="G71" s="309"/>
      <c r="H71" s="309"/>
    </row>
    <row r="72" spans="1:8" ht="14.15" customHeight="1">
      <c r="A72" s="722" t="s">
        <v>438</v>
      </c>
      <c r="B72" s="309">
        <v>63.08</v>
      </c>
      <c r="C72" s="309">
        <v>73.02</v>
      </c>
      <c r="D72" s="309">
        <v>71.83</v>
      </c>
      <c r="E72" s="309"/>
      <c r="F72" s="309"/>
      <c r="G72" s="309"/>
      <c r="H72" s="309"/>
    </row>
    <row r="73" spans="1:8" ht="14.15" customHeight="1">
      <c r="A73" s="722" t="s">
        <v>439</v>
      </c>
      <c r="B73" s="309">
        <v>65.36</v>
      </c>
      <c r="C73" s="309">
        <v>65.95</v>
      </c>
      <c r="D73" s="309">
        <v>65.91</v>
      </c>
      <c r="E73" s="309"/>
      <c r="F73" s="309"/>
      <c r="G73" s="309"/>
      <c r="H73" s="309"/>
    </row>
    <row r="74" spans="1:8" ht="14.15" customHeight="1">
      <c r="A74" s="722" t="s">
        <v>440</v>
      </c>
      <c r="B74" s="309">
        <v>0</v>
      </c>
      <c r="C74" s="309">
        <v>0</v>
      </c>
      <c r="D74" s="309">
        <v>0</v>
      </c>
      <c r="E74" s="309"/>
      <c r="F74" s="309"/>
      <c r="G74" s="309"/>
      <c r="H74" s="309"/>
    </row>
    <row r="75" spans="1:8" ht="14.15" customHeight="1">
      <c r="A75" s="722" t="s">
        <v>441</v>
      </c>
      <c r="B75" s="309">
        <v>46.84</v>
      </c>
      <c r="C75" s="309">
        <v>47.14</v>
      </c>
      <c r="D75" s="309">
        <v>31.6</v>
      </c>
      <c r="E75" s="309"/>
      <c r="F75" s="309"/>
      <c r="G75" s="309"/>
      <c r="H75" s="309"/>
    </row>
    <row r="76" spans="1:8" ht="14.15" customHeight="1">
      <c r="A76" s="722" t="s">
        <v>442</v>
      </c>
      <c r="B76" s="309">
        <v>0</v>
      </c>
      <c r="C76" s="309">
        <v>0</v>
      </c>
      <c r="D76" s="309">
        <v>0</v>
      </c>
      <c r="E76" s="309"/>
      <c r="F76" s="309"/>
      <c r="G76" s="309"/>
      <c r="H76" s="309"/>
    </row>
    <row r="77" spans="1:8" ht="14.15" customHeight="1">
      <c r="A77" s="722" t="s">
        <v>443</v>
      </c>
      <c r="B77" s="309">
        <v>57.38</v>
      </c>
      <c r="C77" s="309">
        <v>55.62</v>
      </c>
      <c r="D77" s="309">
        <v>55.82</v>
      </c>
      <c r="E77" s="309"/>
      <c r="F77" s="309"/>
      <c r="G77" s="309"/>
      <c r="H77" s="309"/>
    </row>
    <row r="78" spans="1:8" ht="14.15" customHeight="1">
      <c r="A78" s="722" t="s">
        <v>444</v>
      </c>
      <c r="B78" s="309">
        <v>43.87</v>
      </c>
      <c r="C78" s="309">
        <v>44.13</v>
      </c>
      <c r="D78" s="309">
        <v>44.63</v>
      </c>
      <c r="E78" s="309"/>
      <c r="F78" s="309"/>
      <c r="G78" s="309"/>
      <c r="H78" s="309"/>
    </row>
    <row r="79" spans="1:8" ht="14.15" customHeight="1">
      <c r="A79" s="722" t="s">
        <v>445</v>
      </c>
      <c r="B79" s="309">
        <v>53.14</v>
      </c>
      <c r="C79" s="309">
        <v>51.89</v>
      </c>
      <c r="D79" s="309">
        <v>51.01</v>
      </c>
      <c r="E79" s="309"/>
      <c r="F79" s="309"/>
      <c r="G79" s="309"/>
      <c r="H79" s="309"/>
    </row>
    <row r="80" spans="1:8" ht="14.15" customHeight="1">
      <c r="A80" s="722" t="s">
        <v>446</v>
      </c>
      <c r="B80" s="309">
        <v>32.6</v>
      </c>
      <c r="C80" s="309">
        <v>32.69</v>
      </c>
      <c r="D80" s="309">
        <v>32.53</v>
      </c>
      <c r="E80" s="309"/>
      <c r="F80" s="309"/>
      <c r="G80" s="309"/>
      <c r="H80" s="309"/>
    </row>
    <row r="81" spans="1:8" ht="14.15" customHeight="1">
      <c r="A81" s="722" t="s">
        <v>447</v>
      </c>
      <c r="B81" s="309">
        <v>0</v>
      </c>
      <c r="C81" s="309">
        <v>0</v>
      </c>
      <c r="D81" s="309">
        <v>0</v>
      </c>
      <c r="E81" s="309"/>
      <c r="F81" s="309"/>
      <c r="G81" s="309"/>
      <c r="H81" s="309"/>
    </row>
    <row r="82" spans="1:8" ht="14.15" customHeight="1">
      <c r="A82" s="722" t="s">
        <v>448</v>
      </c>
      <c r="B82" s="309">
        <v>0</v>
      </c>
      <c r="C82" s="309">
        <v>0</v>
      </c>
      <c r="D82" s="309">
        <v>0</v>
      </c>
      <c r="E82" s="309"/>
      <c r="F82" s="309"/>
      <c r="G82" s="309"/>
      <c r="H82" s="309"/>
    </row>
    <row r="83" spans="1:8" ht="14.15" customHeight="1">
      <c r="A83" s="722" t="s">
        <v>449</v>
      </c>
      <c r="B83" s="309">
        <v>0</v>
      </c>
      <c r="C83" s="309">
        <v>0</v>
      </c>
      <c r="D83" s="309">
        <v>0</v>
      </c>
      <c r="E83" s="309"/>
      <c r="F83" s="309"/>
      <c r="G83" s="309"/>
      <c r="H83" s="309"/>
    </row>
    <row r="84" spans="1:8" ht="14.15" customHeight="1">
      <c r="A84" s="722" t="s">
        <v>450</v>
      </c>
      <c r="B84" s="309" t="s">
        <v>360</v>
      </c>
      <c r="C84" s="309" t="s">
        <v>360</v>
      </c>
      <c r="D84" s="309">
        <v>94.33</v>
      </c>
      <c r="E84" s="309"/>
      <c r="F84" s="309"/>
      <c r="G84" s="309"/>
      <c r="H84" s="309"/>
    </row>
    <row r="85" spans="1:8" ht="20.25" customHeight="1">
      <c r="A85" s="722" t="s">
        <v>451</v>
      </c>
      <c r="B85" s="309">
        <v>44.9</v>
      </c>
      <c r="C85" s="309">
        <v>46.25</v>
      </c>
      <c r="D85" s="309">
        <v>45.84</v>
      </c>
      <c r="E85" s="307"/>
      <c r="F85" s="307"/>
      <c r="G85" s="307"/>
      <c r="H85" s="307"/>
    </row>
    <row r="86" spans="1:8" ht="12.75" customHeight="1">
      <c r="A86" s="305"/>
      <c r="B86" s="308"/>
      <c r="C86" s="308"/>
      <c r="D86" s="308"/>
      <c r="E86" s="308"/>
      <c r="F86" s="308"/>
      <c r="G86" s="308"/>
      <c r="H86" s="308"/>
    </row>
    <row r="87" spans="1:8" s="53" customFormat="1" ht="26.25" customHeight="1">
      <c r="A87" s="303"/>
      <c r="B87" s="1341" t="s">
        <v>662</v>
      </c>
      <c r="C87" s="1341"/>
      <c r="D87" s="1341"/>
      <c r="E87" s="1341"/>
      <c r="F87" s="661"/>
      <c r="G87" s="304"/>
      <c r="H87" s="304"/>
    </row>
    <row r="88" spans="1:8" ht="12.75" customHeight="1">
      <c r="A88" s="305"/>
      <c r="B88" s="306"/>
      <c r="C88" s="306"/>
      <c r="D88" s="306"/>
      <c r="E88" s="306"/>
      <c r="F88" s="306"/>
      <c r="G88" s="306"/>
      <c r="H88" s="306"/>
    </row>
    <row r="89" spans="1:8" ht="14.15" customHeight="1">
      <c r="A89" s="722" t="s">
        <v>435</v>
      </c>
      <c r="B89" s="310">
        <v>10.72</v>
      </c>
      <c r="C89" s="310">
        <v>10.72</v>
      </c>
      <c r="D89" s="310">
        <v>10.71</v>
      </c>
      <c r="E89" s="310"/>
      <c r="F89" s="310"/>
      <c r="G89" s="310"/>
      <c r="H89" s="310"/>
    </row>
    <row r="90" spans="1:8" ht="14.15" customHeight="1">
      <c r="A90" s="722" t="s">
        <v>436</v>
      </c>
      <c r="B90" s="310">
        <v>12.66</v>
      </c>
      <c r="C90" s="310">
        <v>12.6</v>
      </c>
      <c r="D90" s="310">
        <v>12.6</v>
      </c>
      <c r="E90" s="310"/>
      <c r="F90" s="310"/>
      <c r="G90" s="310"/>
      <c r="H90" s="310"/>
    </row>
    <row r="91" spans="1:8" ht="14.15" customHeight="1">
      <c r="A91" s="722" t="s">
        <v>437</v>
      </c>
      <c r="B91" s="310">
        <v>0</v>
      </c>
      <c r="C91" s="310">
        <v>0</v>
      </c>
      <c r="D91" s="310">
        <v>0</v>
      </c>
      <c r="E91" s="310"/>
      <c r="F91" s="310"/>
      <c r="G91" s="310"/>
      <c r="H91" s="310"/>
    </row>
    <row r="92" spans="1:8" ht="14.15" customHeight="1">
      <c r="A92" s="722" t="s">
        <v>438</v>
      </c>
      <c r="B92" s="310">
        <v>18.37</v>
      </c>
      <c r="C92" s="310">
        <v>16.14</v>
      </c>
      <c r="D92" s="310">
        <v>16.11</v>
      </c>
      <c r="E92" s="310"/>
      <c r="F92" s="310"/>
      <c r="G92" s="310"/>
      <c r="H92" s="310"/>
    </row>
    <row r="93" spans="1:8" ht="14.15" customHeight="1">
      <c r="A93" s="722" t="s">
        <v>439</v>
      </c>
      <c r="B93" s="310">
        <v>16.940000000000001</v>
      </c>
      <c r="C93" s="310">
        <v>16.940000000000001</v>
      </c>
      <c r="D93" s="310">
        <v>16.91</v>
      </c>
      <c r="E93" s="310"/>
      <c r="F93" s="310"/>
      <c r="G93" s="310"/>
      <c r="H93" s="310"/>
    </row>
    <row r="94" spans="1:8" ht="14.15" customHeight="1">
      <c r="A94" s="722" t="s">
        <v>440</v>
      </c>
      <c r="B94" s="310">
        <v>0</v>
      </c>
      <c r="C94" s="310">
        <v>0</v>
      </c>
      <c r="D94" s="310">
        <v>0</v>
      </c>
      <c r="E94" s="310"/>
      <c r="F94" s="310"/>
      <c r="G94" s="310"/>
      <c r="H94" s="310"/>
    </row>
    <row r="95" spans="1:8" ht="14.15" customHeight="1">
      <c r="A95" s="722" t="s">
        <v>441</v>
      </c>
      <c r="B95" s="310">
        <v>17.190000000000001</v>
      </c>
      <c r="C95" s="310">
        <v>17.39</v>
      </c>
      <c r="D95" s="310">
        <v>13.86</v>
      </c>
      <c r="E95" s="310"/>
      <c r="F95" s="310"/>
      <c r="G95" s="310"/>
      <c r="H95" s="310"/>
    </row>
    <row r="96" spans="1:8" ht="14.15" customHeight="1">
      <c r="A96" s="722" t="s">
        <v>442</v>
      </c>
      <c r="B96" s="310">
        <v>0</v>
      </c>
      <c r="C96" s="310">
        <v>0</v>
      </c>
      <c r="D96" s="310">
        <v>0</v>
      </c>
      <c r="E96" s="310"/>
      <c r="F96" s="310"/>
      <c r="G96" s="310"/>
      <c r="H96" s="310"/>
    </row>
    <row r="97" spans="1:8" ht="14.15" customHeight="1">
      <c r="A97" s="722" t="s">
        <v>443</v>
      </c>
      <c r="B97" s="310">
        <v>13.57</v>
      </c>
      <c r="C97" s="310">
        <v>13.28</v>
      </c>
      <c r="D97" s="310">
        <v>13.34</v>
      </c>
      <c r="E97" s="310"/>
      <c r="F97" s="310"/>
      <c r="G97" s="310"/>
      <c r="H97" s="310"/>
    </row>
    <row r="98" spans="1:8" ht="14.15" customHeight="1">
      <c r="A98" s="722" t="s">
        <v>444</v>
      </c>
      <c r="B98" s="310">
        <v>13.33</v>
      </c>
      <c r="C98" s="310">
        <v>13.41</v>
      </c>
      <c r="D98" s="310">
        <v>13.58</v>
      </c>
      <c r="E98" s="310"/>
      <c r="F98" s="310"/>
      <c r="G98" s="310"/>
      <c r="H98" s="310"/>
    </row>
    <row r="99" spans="1:8" ht="14.15" customHeight="1">
      <c r="A99" s="722" t="s">
        <v>445</v>
      </c>
      <c r="B99" s="310">
        <v>16.920000000000002</v>
      </c>
      <c r="C99" s="310">
        <v>16.46</v>
      </c>
      <c r="D99" s="310">
        <v>16.25</v>
      </c>
      <c r="E99" s="310"/>
      <c r="F99" s="310"/>
      <c r="G99" s="310"/>
      <c r="H99" s="310"/>
    </row>
    <row r="100" spans="1:8" ht="14.15" customHeight="1">
      <c r="A100" s="722" t="s">
        <v>446</v>
      </c>
      <c r="B100" s="310">
        <v>9.64</v>
      </c>
      <c r="C100" s="310">
        <v>9.75</v>
      </c>
      <c r="D100" s="310">
        <v>9.7799999999999994</v>
      </c>
      <c r="E100" s="310"/>
      <c r="F100" s="310"/>
      <c r="G100" s="310"/>
      <c r="H100" s="310"/>
    </row>
    <row r="101" spans="1:8" ht="14.15" customHeight="1">
      <c r="A101" s="722" t="s">
        <v>447</v>
      </c>
      <c r="B101" s="310">
        <v>0</v>
      </c>
      <c r="C101" s="310">
        <v>0</v>
      </c>
      <c r="D101" s="310">
        <v>0</v>
      </c>
      <c r="E101" s="310"/>
      <c r="F101" s="310"/>
      <c r="G101" s="310"/>
      <c r="H101" s="310"/>
    </row>
    <row r="102" spans="1:8" ht="14.15" customHeight="1">
      <c r="A102" s="722" t="s">
        <v>448</v>
      </c>
      <c r="B102" s="310">
        <v>0</v>
      </c>
      <c r="C102" s="310">
        <v>0</v>
      </c>
      <c r="D102" s="310">
        <v>0</v>
      </c>
      <c r="E102" s="310"/>
      <c r="F102" s="310"/>
      <c r="G102" s="310"/>
      <c r="H102" s="310"/>
    </row>
    <row r="103" spans="1:8" ht="14.15" customHeight="1">
      <c r="A103" s="722" t="s">
        <v>449</v>
      </c>
      <c r="B103" s="310">
        <v>0</v>
      </c>
      <c r="C103" s="310">
        <v>0</v>
      </c>
      <c r="D103" s="310">
        <v>0</v>
      </c>
      <c r="E103" s="310"/>
      <c r="F103" s="310"/>
      <c r="G103" s="310"/>
      <c r="H103" s="310"/>
    </row>
    <row r="104" spans="1:8" ht="14.15" customHeight="1">
      <c r="A104" s="722" t="s">
        <v>450</v>
      </c>
      <c r="B104" s="310" t="s">
        <v>360</v>
      </c>
      <c r="C104" s="310" t="s">
        <v>360</v>
      </c>
      <c r="D104" s="310">
        <v>29</v>
      </c>
      <c r="E104" s="310"/>
      <c r="F104" s="310"/>
      <c r="G104" s="310"/>
      <c r="H104" s="310"/>
    </row>
    <row r="105" spans="1:8" ht="20.25" customHeight="1">
      <c r="A105" s="722" t="s">
        <v>451</v>
      </c>
      <c r="B105" s="310">
        <v>13.68</v>
      </c>
      <c r="C105" s="310">
        <v>13.88</v>
      </c>
      <c r="D105" s="310">
        <v>13.78</v>
      </c>
      <c r="E105" s="307"/>
      <c r="F105" s="307"/>
      <c r="G105" s="307"/>
      <c r="H105" s="307"/>
    </row>
    <row r="106" spans="1:8" ht="12.75" customHeight="1">
      <c r="A106" s="64"/>
      <c r="B106" s="109"/>
      <c r="C106" s="82"/>
      <c r="D106" s="82"/>
      <c r="E106" s="84"/>
      <c r="F106" s="53"/>
      <c r="G106" s="53"/>
      <c r="H106" s="53"/>
    </row>
    <row r="107" spans="1:8" s="53" customFormat="1" ht="41.25" customHeight="1">
      <c r="A107" s="64"/>
      <c r="B107" s="1274" t="s">
        <v>663</v>
      </c>
      <c r="C107" s="1274"/>
      <c r="D107" s="1274"/>
      <c r="E107" s="1274"/>
    </row>
    <row r="108" spans="1:8" s="53" customFormat="1" ht="30" customHeight="1">
      <c r="A108" s="64"/>
      <c r="B108" s="1274" t="s">
        <v>1457</v>
      </c>
      <c r="C108" s="1274"/>
      <c r="D108" s="1274"/>
      <c r="E108" s="1274"/>
    </row>
    <row r="109" spans="1:8" ht="15" customHeight="1">
      <c r="B109" s="282" t="s">
        <v>1455</v>
      </c>
    </row>
  </sheetData>
  <sheetProtection selectLockedCells="1"/>
  <mergeCells count="7">
    <mergeCell ref="B108:E108"/>
    <mergeCell ref="B107:E107"/>
    <mergeCell ref="B7:E7"/>
    <mergeCell ref="B27:E27"/>
    <mergeCell ref="B47:E47"/>
    <mergeCell ref="B67:E67"/>
    <mergeCell ref="B87:E8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&amp;"Arial,Fett"Erholungsfläche*) in Großstädten**) mit 100 000 bis unter 200 000
Einwohnern/-innen 2016 – 2018 nach Bundesländern***)</oddHeader>
    <oddFooter>&amp;CStatistische Ämter der Länder – Indikatoren und Kennzahlen, UGRdL 2020</oddFooter>
  </headerFooter>
  <rowBreaks count="2" manualBreakCount="2">
    <brk id="45" max="4" man="1"/>
    <brk id="85" max="4" man="1"/>
  </rowBreaks>
  <colBreaks count="1" manualBreakCount="1">
    <brk id="13"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autoPageBreaks="0"/>
  </sheetPr>
  <dimension ref="A1:I110"/>
  <sheetViews>
    <sheetView showGridLines="0" showRowColHeaders="0" zoomScaleNormal="100" workbookViewId="0">
      <pane xSplit="1" topLeftCell="B1" activePane="topRight" state="frozen"/>
      <selection pane="topRight"/>
    </sheetView>
  </sheetViews>
  <sheetFormatPr baseColWidth="10" defaultColWidth="11.453125" defaultRowHeight="12.75" customHeight="1"/>
  <cols>
    <col min="1" max="1" width="24.54296875" style="282" customWidth="1"/>
    <col min="2" max="6" width="14.7265625" style="282" customWidth="1"/>
    <col min="7" max="21" width="10.81640625" style="282" customWidth="1"/>
    <col min="22" max="16384" width="11.453125" style="282"/>
  </cols>
  <sheetData>
    <row r="1" spans="1:8" ht="12.75" customHeight="1">
      <c r="A1" s="691" t="s">
        <v>322</v>
      </c>
    </row>
    <row r="3" spans="1:8" ht="12.75" customHeight="1">
      <c r="A3" s="54" t="s">
        <v>706</v>
      </c>
      <c r="B3" s="207" t="s">
        <v>1459</v>
      </c>
      <c r="E3" s="84"/>
      <c r="F3" s="53"/>
      <c r="G3" s="53"/>
      <c r="H3" s="53"/>
    </row>
    <row r="4" spans="1:8" ht="12.75" customHeight="1">
      <c r="A4" s="208"/>
      <c r="B4" s="208"/>
      <c r="C4" s="208"/>
      <c r="D4" s="208"/>
      <c r="E4" s="84"/>
      <c r="F4" s="53"/>
      <c r="G4" s="53"/>
      <c r="H4" s="53"/>
    </row>
    <row r="5" spans="1:8" ht="20.149999999999999" customHeight="1">
      <c r="A5" s="684" t="s">
        <v>433</v>
      </c>
      <c r="B5" s="1072">
        <v>2016</v>
      </c>
      <c r="C5" s="1072">
        <v>2017</v>
      </c>
      <c r="D5" s="1072">
        <v>2018</v>
      </c>
      <c r="E5" s="89"/>
      <c r="F5" s="53"/>
      <c r="G5" s="53"/>
      <c r="H5" s="53"/>
    </row>
    <row r="6" spans="1:8" ht="12.75" customHeight="1">
      <c r="A6" s="208"/>
      <c r="B6" s="208"/>
      <c r="C6" s="208"/>
      <c r="D6" s="208"/>
      <c r="E6" s="208"/>
      <c r="F6" s="53"/>
      <c r="G6" s="53"/>
      <c r="H6" s="53"/>
    </row>
    <row r="7" spans="1:8" ht="12.75" customHeight="1">
      <c r="A7" s="303"/>
      <c r="B7" s="1340" t="s">
        <v>657</v>
      </c>
      <c r="C7" s="1340"/>
      <c r="D7" s="1340"/>
      <c r="E7" s="1340"/>
      <c r="F7" s="304"/>
      <c r="G7" s="304"/>
      <c r="H7" s="304"/>
    </row>
    <row r="8" spans="1:8" ht="12.75" customHeight="1">
      <c r="A8" s="305"/>
      <c r="B8" s="306"/>
      <c r="C8" s="306"/>
      <c r="D8" s="306"/>
      <c r="E8" s="306"/>
      <c r="F8" s="306"/>
      <c r="G8" s="306"/>
      <c r="H8" s="306"/>
    </row>
    <row r="9" spans="1:8" ht="14.15" customHeight="1">
      <c r="A9" s="722" t="s">
        <v>435</v>
      </c>
      <c r="B9" s="307">
        <v>3</v>
      </c>
      <c r="C9" s="307">
        <v>3</v>
      </c>
      <c r="D9" s="307">
        <v>3</v>
      </c>
      <c r="E9" s="307"/>
      <c r="F9" s="307"/>
      <c r="G9" s="307"/>
      <c r="H9" s="307"/>
    </row>
    <row r="10" spans="1:8" ht="14.15" customHeight="1">
      <c r="A10" s="722" t="s">
        <v>436</v>
      </c>
      <c r="B10" s="307">
        <v>1</v>
      </c>
      <c r="C10" s="307">
        <v>1</v>
      </c>
      <c r="D10" s="307">
        <v>1</v>
      </c>
      <c r="E10" s="307"/>
      <c r="F10" s="307"/>
      <c r="G10" s="307"/>
      <c r="H10" s="307"/>
    </row>
    <row r="11" spans="1:8" ht="14.15" customHeight="1">
      <c r="A11" s="722" t="s">
        <v>437</v>
      </c>
      <c r="B11" s="307">
        <v>0</v>
      </c>
      <c r="C11" s="307">
        <v>0</v>
      </c>
      <c r="D11" s="307">
        <v>0</v>
      </c>
      <c r="E11" s="307"/>
      <c r="F11" s="307"/>
      <c r="G11" s="307"/>
      <c r="H11" s="307"/>
    </row>
    <row r="12" spans="1:8" ht="14.15" customHeight="1">
      <c r="A12" s="722" t="s">
        <v>438</v>
      </c>
      <c r="B12" s="307">
        <v>0</v>
      </c>
      <c r="C12" s="307">
        <v>0</v>
      </c>
      <c r="D12" s="307">
        <v>0</v>
      </c>
      <c r="E12" s="307"/>
      <c r="F12" s="307"/>
      <c r="G12" s="307"/>
      <c r="H12" s="307"/>
    </row>
    <row r="13" spans="1:8" ht="14.15" customHeight="1">
      <c r="A13" s="722" t="s">
        <v>439</v>
      </c>
      <c r="B13" s="307">
        <v>0</v>
      </c>
      <c r="C13" s="307">
        <v>0</v>
      </c>
      <c r="D13" s="307">
        <v>0</v>
      </c>
      <c r="E13" s="307"/>
      <c r="F13" s="307"/>
      <c r="G13" s="307"/>
      <c r="H13" s="307"/>
    </row>
    <row r="14" spans="1:8" ht="14.15" customHeight="1">
      <c r="A14" s="722" t="s">
        <v>440</v>
      </c>
      <c r="B14" s="307">
        <v>0</v>
      </c>
      <c r="C14" s="307">
        <v>0</v>
      </c>
      <c r="D14" s="307">
        <v>0</v>
      </c>
      <c r="E14" s="307"/>
      <c r="F14" s="307"/>
      <c r="G14" s="307"/>
      <c r="H14" s="307"/>
    </row>
    <row r="15" spans="1:8" ht="14.15" customHeight="1">
      <c r="A15" s="722" t="s">
        <v>441</v>
      </c>
      <c r="B15" s="307">
        <v>1</v>
      </c>
      <c r="C15" s="307">
        <v>1</v>
      </c>
      <c r="D15" s="307">
        <v>2</v>
      </c>
      <c r="E15" s="307"/>
      <c r="F15" s="307"/>
      <c r="G15" s="307"/>
      <c r="H15" s="307"/>
    </row>
    <row r="16" spans="1:8" ht="14.15" customHeight="1">
      <c r="A16" s="722" t="s">
        <v>442</v>
      </c>
      <c r="B16" s="307">
        <v>1</v>
      </c>
      <c r="C16" s="307">
        <v>1</v>
      </c>
      <c r="D16" s="307">
        <v>1</v>
      </c>
      <c r="E16" s="307"/>
      <c r="F16" s="307"/>
      <c r="G16" s="307"/>
      <c r="H16" s="307"/>
    </row>
    <row r="17" spans="1:8" ht="14.15" customHeight="1">
      <c r="A17" s="722" t="s">
        <v>443</v>
      </c>
      <c r="B17" s="307">
        <v>1</v>
      </c>
      <c r="C17" s="307">
        <v>1</v>
      </c>
      <c r="D17" s="307">
        <v>1</v>
      </c>
      <c r="E17" s="307"/>
      <c r="F17" s="307"/>
      <c r="G17" s="307"/>
      <c r="H17" s="307"/>
    </row>
    <row r="18" spans="1:8" ht="14.15" customHeight="1">
      <c r="A18" s="722" t="s">
        <v>444</v>
      </c>
      <c r="B18" s="307">
        <v>11</v>
      </c>
      <c r="C18" s="307">
        <v>11</v>
      </c>
      <c r="D18" s="307">
        <v>11</v>
      </c>
      <c r="E18" s="307"/>
      <c r="F18" s="307"/>
      <c r="G18" s="307"/>
      <c r="H18" s="307"/>
    </row>
    <row r="19" spans="1:8" ht="14.15" customHeight="1">
      <c r="A19" s="722" t="s">
        <v>445</v>
      </c>
      <c r="B19" s="307">
        <v>1</v>
      </c>
      <c r="C19" s="307">
        <v>1</v>
      </c>
      <c r="D19" s="307">
        <v>1</v>
      </c>
      <c r="E19" s="307"/>
      <c r="F19" s="307"/>
      <c r="G19" s="307"/>
      <c r="H19" s="307"/>
    </row>
    <row r="20" spans="1:8" ht="14.15" customHeight="1">
      <c r="A20" s="722" t="s">
        <v>446</v>
      </c>
      <c r="B20" s="307">
        <v>0</v>
      </c>
      <c r="C20" s="307">
        <v>0</v>
      </c>
      <c r="D20" s="307">
        <v>0</v>
      </c>
      <c r="E20" s="307"/>
      <c r="F20" s="307"/>
      <c r="G20" s="307"/>
      <c r="H20" s="307"/>
    </row>
    <row r="21" spans="1:8" ht="14.15" customHeight="1">
      <c r="A21" s="722" t="s">
        <v>447</v>
      </c>
      <c r="B21" s="307">
        <v>1</v>
      </c>
      <c r="C21" s="307">
        <v>1</v>
      </c>
      <c r="D21" s="307">
        <v>1</v>
      </c>
      <c r="E21" s="307"/>
      <c r="F21" s="307"/>
      <c r="G21" s="307"/>
      <c r="H21" s="307"/>
    </row>
    <row r="22" spans="1:8" ht="14.15" customHeight="1">
      <c r="A22" s="722" t="s">
        <v>661</v>
      </c>
      <c r="B22" s="307">
        <v>2</v>
      </c>
      <c r="C22" s="307">
        <v>2</v>
      </c>
      <c r="D22" s="307">
        <v>2</v>
      </c>
      <c r="E22" s="307"/>
      <c r="F22" s="307"/>
      <c r="G22" s="307"/>
      <c r="H22" s="307"/>
    </row>
    <row r="23" spans="1:8" ht="14.15" customHeight="1">
      <c r="A23" s="722" t="s">
        <v>449</v>
      </c>
      <c r="B23" s="307">
        <v>2</v>
      </c>
      <c r="C23" s="307">
        <v>2</v>
      </c>
      <c r="D23" s="307">
        <v>2</v>
      </c>
      <c r="E23" s="307"/>
      <c r="F23" s="307"/>
      <c r="G23" s="307"/>
      <c r="H23" s="307"/>
    </row>
    <row r="24" spans="1:8" ht="14.15" customHeight="1">
      <c r="A24" s="722" t="s">
        <v>450</v>
      </c>
      <c r="B24" s="307">
        <v>1</v>
      </c>
      <c r="C24" s="307">
        <v>1</v>
      </c>
      <c r="D24" s="307">
        <v>1</v>
      </c>
      <c r="E24" s="307"/>
      <c r="F24" s="307"/>
      <c r="G24" s="307"/>
      <c r="H24" s="307"/>
    </row>
    <row r="25" spans="1:8" ht="20.25" customHeight="1">
      <c r="A25" s="722" t="s">
        <v>451</v>
      </c>
      <c r="B25" s="307">
        <v>25</v>
      </c>
      <c r="C25" s="307">
        <v>25</v>
      </c>
      <c r="D25" s="307">
        <v>26</v>
      </c>
      <c r="E25" s="307"/>
      <c r="F25" s="307"/>
      <c r="G25" s="307"/>
      <c r="H25" s="307"/>
    </row>
    <row r="26" spans="1:8" ht="12.75" customHeight="1">
      <c r="A26" s="305"/>
      <c r="B26" s="308"/>
      <c r="C26" s="308"/>
      <c r="D26" s="308"/>
      <c r="E26" s="308"/>
      <c r="F26" s="308"/>
      <c r="G26" s="308"/>
      <c r="H26" s="308"/>
    </row>
    <row r="27" spans="1:8" ht="12.75" customHeight="1">
      <c r="A27" s="303"/>
      <c r="B27" s="1340" t="s">
        <v>658</v>
      </c>
      <c r="C27" s="1340"/>
      <c r="D27" s="1340"/>
      <c r="E27" s="1340"/>
      <c r="F27" s="304"/>
      <c r="G27" s="304"/>
      <c r="H27" s="304"/>
    </row>
    <row r="28" spans="1:8" ht="12.75" customHeight="1">
      <c r="A28" s="305"/>
      <c r="B28" s="306"/>
      <c r="C28" s="306"/>
      <c r="D28" s="306"/>
      <c r="E28" s="306"/>
      <c r="F28" s="306"/>
      <c r="G28" s="306"/>
      <c r="H28" s="306"/>
    </row>
    <row r="29" spans="1:8" ht="14.15" customHeight="1">
      <c r="A29" s="722" t="s">
        <v>435</v>
      </c>
      <c r="B29" s="307">
        <v>839.93</v>
      </c>
      <c r="C29" s="307">
        <v>842.37</v>
      </c>
      <c r="D29" s="307">
        <v>849.55</v>
      </c>
      <c r="E29" s="307"/>
      <c r="F29" s="307"/>
      <c r="G29" s="307"/>
      <c r="H29" s="307"/>
    </row>
    <row r="30" spans="1:8" ht="14.15" customHeight="1">
      <c r="A30" s="722" t="s">
        <v>436</v>
      </c>
      <c r="B30" s="307">
        <v>286.37</v>
      </c>
      <c r="C30" s="307">
        <v>289.58</v>
      </c>
      <c r="D30" s="307">
        <v>292.85000000000002</v>
      </c>
      <c r="E30" s="307"/>
      <c r="F30" s="307"/>
      <c r="G30" s="307"/>
      <c r="H30" s="307"/>
    </row>
    <row r="31" spans="1:8" ht="14.15" customHeight="1">
      <c r="A31" s="722" t="s">
        <v>437</v>
      </c>
      <c r="B31" s="307">
        <v>0</v>
      </c>
      <c r="C31" s="307">
        <v>0</v>
      </c>
      <c r="D31" s="307">
        <v>0</v>
      </c>
      <c r="E31" s="307"/>
      <c r="F31" s="307"/>
      <c r="G31" s="307"/>
      <c r="H31" s="307"/>
    </row>
    <row r="32" spans="1:8" ht="14.15" customHeight="1">
      <c r="A32" s="722" t="s">
        <v>438</v>
      </c>
      <c r="B32" s="307">
        <v>0</v>
      </c>
      <c r="C32" s="307">
        <v>0</v>
      </c>
      <c r="D32" s="307">
        <v>0</v>
      </c>
      <c r="E32" s="307"/>
      <c r="F32" s="307"/>
      <c r="G32" s="307"/>
      <c r="H32" s="307"/>
    </row>
    <row r="33" spans="1:8" ht="14.15" customHeight="1">
      <c r="A33" s="722" t="s">
        <v>439</v>
      </c>
      <c r="B33" s="307">
        <v>0</v>
      </c>
      <c r="C33" s="307">
        <v>0</v>
      </c>
      <c r="D33" s="307">
        <v>0</v>
      </c>
      <c r="E33" s="307"/>
      <c r="F33" s="307"/>
      <c r="G33" s="307"/>
      <c r="H33" s="307"/>
    </row>
    <row r="34" spans="1:8" ht="14.15" customHeight="1">
      <c r="A34" s="722" t="s">
        <v>440</v>
      </c>
      <c r="B34" s="307">
        <v>0</v>
      </c>
      <c r="C34" s="307">
        <v>0</v>
      </c>
      <c r="D34" s="307">
        <v>0</v>
      </c>
      <c r="E34" s="307"/>
      <c r="F34" s="307"/>
      <c r="G34" s="307"/>
      <c r="H34" s="307"/>
    </row>
    <row r="35" spans="1:8" ht="14.15" customHeight="1">
      <c r="A35" s="722" t="s">
        <v>441</v>
      </c>
      <c r="B35" s="307">
        <v>276.22000000000003</v>
      </c>
      <c r="C35" s="307">
        <v>277.62</v>
      </c>
      <c r="D35" s="307">
        <v>479.39</v>
      </c>
      <c r="E35" s="307"/>
      <c r="F35" s="307"/>
      <c r="G35" s="307"/>
      <c r="H35" s="307"/>
    </row>
    <row r="36" spans="1:8" ht="14.15" customHeight="1">
      <c r="A36" s="722" t="s">
        <v>442</v>
      </c>
      <c r="B36" s="307">
        <v>206.01</v>
      </c>
      <c r="C36" s="307">
        <v>207.51</v>
      </c>
      <c r="D36" s="307">
        <v>208.41</v>
      </c>
      <c r="E36" s="307"/>
      <c r="F36" s="307"/>
      <c r="G36" s="307"/>
      <c r="H36" s="307"/>
    </row>
    <row r="37" spans="1:8" ht="14.15" customHeight="1">
      <c r="A37" s="722" t="s">
        <v>443</v>
      </c>
      <c r="B37" s="307">
        <v>251.36</v>
      </c>
      <c r="C37" s="307">
        <v>248.67</v>
      </c>
      <c r="D37" s="307">
        <v>248.02</v>
      </c>
      <c r="E37" s="307"/>
      <c r="F37" s="307"/>
      <c r="G37" s="307"/>
      <c r="H37" s="307"/>
    </row>
    <row r="38" spans="1:8" ht="14.15" customHeight="1">
      <c r="A38" s="722" t="s">
        <v>444</v>
      </c>
      <c r="B38" s="307">
        <v>3370.28</v>
      </c>
      <c r="C38" s="307">
        <v>3391.18</v>
      </c>
      <c r="D38" s="307">
        <v>3395.72</v>
      </c>
      <c r="E38" s="307"/>
      <c r="F38" s="307"/>
      <c r="G38" s="307"/>
      <c r="H38" s="307"/>
    </row>
    <row r="39" spans="1:8" ht="14.15" customHeight="1">
      <c r="A39" s="722" t="s">
        <v>445</v>
      </c>
      <c r="B39" s="307">
        <v>209.78</v>
      </c>
      <c r="C39" s="307">
        <v>213.53</v>
      </c>
      <c r="D39" s="307">
        <v>215.11</v>
      </c>
      <c r="E39" s="307"/>
      <c r="F39" s="307"/>
      <c r="G39" s="307"/>
      <c r="H39" s="307"/>
    </row>
    <row r="40" spans="1:8" ht="14.15" customHeight="1">
      <c r="A40" s="722" t="s">
        <v>446</v>
      </c>
      <c r="B40" s="307">
        <v>0</v>
      </c>
      <c r="C40" s="307">
        <v>0</v>
      </c>
      <c r="D40" s="307">
        <v>0</v>
      </c>
      <c r="E40" s="307"/>
      <c r="F40" s="307"/>
      <c r="G40" s="307"/>
      <c r="H40" s="307"/>
    </row>
    <row r="41" spans="1:8" ht="14.15" customHeight="1">
      <c r="A41" s="722" t="s">
        <v>447</v>
      </c>
      <c r="B41" s="307">
        <v>248.65</v>
      </c>
      <c r="C41" s="307">
        <v>246.35</v>
      </c>
      <c r="D41" s="307">
        <v>246.86</v>
      </c>
      <c r="E41" s="307"/>
      <c r="F41" s="307"/>
      <c r="G41" s="307"/>
      <c r="H41" s="307"/>
    </row>
    <row r="42" spans="1:8" ht="14.15" customHeight="1">
      <c r="A42" s="722" t="s">
        <v>661</v>
      </c>
      <c r="B42" s="307">
        <v>472.71</v>
      </c>
      <c r="C42" s="307">
        <v>476.14</v>
      </c>
      <c r="D42" s="307">
        <v>477.65</v>
      </c>
      <c r="E42" s="307"/>
      <c r="F42" s="307"/>
      <c r="G42" s="307"/>
      <c r="H42" s="307"/>
    </row>
    <row r="43" spans="1:8" ht="14.15" customHeight="1">
      <c r="A43" s="722" t="s">
        <v>449</v>
      </c>
      <c r="B43" s="307">
        <v>462.56</v>
      </c>
      <c r="C43" s="307">
        <v>464.15</v>
      </c>
      <c r="D43" s="307">
        <v>464.26</v>
      </c>
      <c r="E43" s="307"/>
      <c r="F43" s="307"/>
      <c r="G43" s="307"/>
      <c r="H43" s="307"/>
    </row>
    <row r="44" spans="1:8" ht="14.15" customHeight="1">
      <c r="A44" s="722" t="s">
        <v>450</v>
      </c>
      <c r="B44" s="307">
        <v>210.12</v>
      </c>
      <c r="C44" s="307">
        <v>211.11</v>
      </c>
      <c r="D44" s="307">
        <v>212.99</v>
      </c>
      <c r="E44" s="307"/>
      <c r="F44" s="307"/>
      <c r="G44" s="307"/>
      <c r="H44" s="307"/>
    </row>
    <row r="45" spans="1:8" ht="20.25" customHeight="1">
      <c r="A45" s="722" t="s">
        <v>451</v>
      </c>
      <c r="B45" s="307">
        <v>6833.99</v>
      </c>
      <c r="C45" s="307">
        <v>6868.22</v>
      </c>
      <c r="D45" s="307">
        <v>7090.81</v>
      </c>
      <c r="E45" s="307"/>
      <c r="F45" s="307"/>
      <c r="G45" s="307"/>
      <c r="H45" s="307"/>
    </row>
    <row r="46" spans="1:8" ht="12.75" customHeight="1">
      <c r="A46" s="305"/>
      <c r="B46" s="308"/>
      <c r="C46" s="308"/>
      <c r="D46" s="308"/>
      <c r="E46" s="308"/>
      <c r="F46" s="308"/>
      <c r="G46" s="308"/>
      <c r="H46" s="308"/>
    </row>
    <row r="47" spans="1:8" ht="12.75" customHeight="1">
      <c r="A47" s="303"/>
      <c r="B47" s="1340" t="s">
        <v>659</v>
      </c>
      <c r="C47" s="1340"/>
      <c r="D47" s="1340"/>
      <c r="E47" s="1340"/>
      <c r="F47" s="304"/>
      <c r="G47" s="304"/>
      <c r="H47" s="304"/>
    </row>
    <row r="48" spans="1:8" ht="12.75" customHeight="1">
      <c r="A48" s="305"/>
      <c r="B48" s="306"/>
      <c r="C48" s="306"/>
      <c r="D48" s="306"/>
      <c r="E48" s="306"/>
      <c r="F48" s="306"/>
      <c r="G48" s="306"/>
      <c r="H48" s="306"/>
    </row>
    <row r="49" spans="1:8" ht="14.15" customHeight="1">
      <c r="A49" s="722" t="s">
        <v>435</v>
      </c>
      <c r="B49" s="307">
        <v>3065.08</v>
      </c>
      <c r="C49" s="307">
        <v>3083.15</v>
      </c>
      <c r="D49" s="307">
        <v>3116.86</v>
      </c>
      <c r="E49" s="307"/>
      <c r="F49" s="307"/>
      <c r="G49" s="307"/>
      <c r="H49" s="307"/>
    </row>
    <row r="50" spans="1:8" ht="14.15" customHeight="1">
      <c r="A50" s="722" t="s">
        <v>436</v>
      </c>
      <c r="B50" s="307">
        <v>962.67</v>
      </c>
      <c r="C50" s="307">
        <v>986.17</v>
      </c>
      <c r="D50" s="307">
        <v>982.82</v>
      </c>
      <c r="E50" s="307"/>
      <c r="F50" s="307"/>
      <c r="G50" s="307"/>
      <c r="H50" s="307"/>
    </row>
    <row r="51" spans="1:8" ht="14.15" customHeight="1">
      <c r="A51" s="722" t="s">
        <v>437</v>
      </c>
      <c r="B51" s="307">
        <v>0</v>
      </c>
      <c r="C51" s="307">
        <v>0</v>
      </c>
      <c r="D51" s="307">
        <v>0</v>
      </c>
      <c r="E51" s="307"/>
      <c r="F51" s="307"/>
      <c r="G51" s="307"/>
      <c r="H51" s="307"/>
    </row>
    <row r="52" spans="1:8" ht="14.15" customHeight="1">
      <c r="A52" s="722" t="s">
        <v>438</v>
      </c>
      <c r="B52" s="307">
        <v>0</v>
      </c>
      <c r="C52" s="307">
        <v>0</v>
      </c>
      <c r="D52" s="307">
        <v>0</v>
      </c>
      <c r="E52" s="307"/>
      <c r="F52" s="307"/>
      <c r="G52" s="307"/>
      <c r="H52" s="307"/>
    </row>
    <row r="53" spans="1:8" ht="14.15" customHeight="1">
      <c r="A53" s="722" t="s">
        <v>439</v>
      </c>
      <c r="B53" s="307">
        <v>0</v>
      </c>
      <c r="C53" s="307">
        <v>0</v>
      </c>
      <c r="D53" s="307">
        <v>0</v>
      </c>
      <c r="E53" s="307"/>
      <c r="F53" s="307"/>
      <c r="G53" s="307"/>
      <c r="H53" s="307"/>
    </row>
    <row r="54" spans="1:8" ht="14.15" customHeight="1">
      <c r="A54" s="722" t="s">
        <v>440</v>
      </c>
      <c r="B54" s="307">
        <v>0</v>
      </c>
      <c r="C54" s="307">
        <v>0</v>
      </c>
      <c r="D54" s="307">
        <v>0</v>
      </c>
      <c r="E54" s="307"/>
      <c r="F54" s="307"/>
      <c r="G54" s="307"/>
      <c r="H54" s="307"/>
    </row>
    <row r="55" spans="1:8" ht="14.15" customHeight="1">
      <c r="A55" s="722" t="s">
        <v>441</v>
      </c>
      <c r="B55" s="307">
        <v>1428.91</v>
      </c>
      <c r="C55" s="307">
        <v>1428.94</v>
      </c>
      <c r="D55" s="307">
        <v>2787.94</v>
      </c>
      <c r="E55" s="307"/>
      <c r="F55" s="307"/>
      <c r="G55" s="307"/>
      <c r="H55" s="307"/>
    </row>
    <row r="56" spans="1:8" ht="14.15" customHeight="1">
      <c r="A56" s="722" t="s">
        <v>442</v>
      </c>
      <c r="B56" s="307">
        <v>1908.89</v>
      </c>
      <c r="C56" s="307">
        <v>1908.42</v>
      </c>
      <c r="D56" s="307">
        <v>1904.83</v>
      </c>
      <c r="E56" s="307"/>
      <c r="F56" s="307"/>
      <c r="G56" s="307"/>
      <c r="H56" s="307"/>
    </row>
    <row r="57" spans="1:8" ht="14.15" customHeight="1">
      <c r="A57" s="722" t="s">
        <v>443</v>
      </c>
      <c r="B57" s="307">
        <v>1543.06</v>
      </c>
      <c r="C57" s="307">
        <v>1519.46</v>
      </c>
      <c r="D57" s="307">
        <v>1534.34</v>
      </c>
      <c r="E57" s="307"/>
      <c r="F57" s="307"/>
      <c r="G57" s="307"/>
      <c r="H57" s="307"/>
    </row>
    <row r="58" spans="1:8" ht="14.15" customHeight="1">
      <c r="A58" s="722" t="s">
        <v>444</v>
      </c>
      <c r="B58" s="307">
        <v>15050.17</v>
      </c>
      <c r="C58" s="307">
        <v>15168.49</v>
      </c>
      <c r="D58" s="307">
        <v>15429.47</v>
      </c>
      <c r="E58" s="307"/>
      <c r="F58" s="307"/>
      <c r="G58" s="307"/>
      <c r="H58" s="307"/>
    </row>
    <row r="59" spans="1:8" ht="14.15" customHeight="1">
      <c r="A59" s="722" t="s">
        <v>445</v>
      </c>
      <c r="B59" s="307">
        <v>707.88</v>
      </c>
      <c r="C59" s="307">
        <v>700.54</v>
      </c>
      <c r="D59" s="307">
        <v>697.82</v>
      </c>
      <c r="E59" s="307"/>
      <c r="F59" s="307"/>
      <c r="G59" s="307"/>
      <c r="H59" s="307"/>
    </row>
    <row r="60" spans="1:8" ht="14.15" customHeight="1">
      <c r="A60" s="722" t="s">
        <v>446</v>
      </c>
      <c r="B60" s="307">
        <v>0</v>
      </c>
      <c r="C60" s="307">
        <v>0</v>
      </c>
      <c r="D60" s="307">
        <v>0</v>
      </c>
      <c r="E60" s="307"/>
      <c r="F60" s="307"/>
      <c r="G60" s="307"/>
      <c r="H60" s="307"/>
    </row>
    <row r="61" spans="1:8" ht="14.15" customHeight="1">
      <c r="A61" s="722" t="s">
        <v>447</v>
      </c>
      <c r="B61" s="307">
        <v>2072.4499999999998</v>
      </c>
      <c r="C61" s="307">
        <v>2071.2600000000002</v>
      </c>
      <c r="D61" s="307">
        <v>2066.91</v>
      </c>
      <c r="E61" s="307"/>
      <c r="F61" s="307"/>
      <c r="G61" s="307"/>
      <c r="H61" s="307"/>
    </row>
    <row r="62" spans="1:8" ht="14.15" customHeight="1">
      <c r="A62" s="722" t="s">
        <v>661</v>
      </c>
      <c r="B62" s="307">
        <v>4498.57</v>
      </c>
      <c r="C62" s="307">
        <v>4419.53</v>
      </c>
      <c r="D62" s="307">
        <v>4408.59</v>
      </c>
      <c r="E62" s="307"/>
      <c r="F62" s="307"/>
      <c r="G62" s="307"/>
      <c r="H62" s="307"/>
    </row>
    <row r="63" spans="1:8" ht="14.15" customHeight="1">
      <c r="A63" s="722" t="s">
        <v>449</v>
      </c>
      <c r="B63" s="307">
        <v>2069.87</v>
      </c>
      <c r="C63" s="307">
        <v>2099.86</v>
      </c>
      <c r="D63" s="307">
        <v>2139.56</v>
      </c>
      <c r="E63" s="307"/>
      <c r="F63" s="307"/>
      <c r="G63" s="307"/>
      <c r="H63" s="307"/>
    </row>
    <row r="64" spans="1:8" ht="14.15" customHeight="1">
      <c r="A64" s="722" t="s">
        <v>450</v>
      </c>
      <c r="B64" s="307" t="s">
        <v>360</v>
      </c>
      <c r="C64" s="307" t="s">
        <v>360</v>
      </c>
      <c r="D64" s="307">
        <v>1520.16</v>
      </c>
      <c r="E64" s="307"/>
      <c r="F64" s="307"/>
      <c r="G64" s="307"/>
      <c r="H64" s="307"/>
    </row>
    <row r="65" spans="1:8" ht="20.25" customHeight="1">
      <c r="A65" s="722" t="s">
        <v>451</v>
      </c>
      <c r="B65" s="307">
        <v>34185.79</v>
      </c>
      <c r="C65" s="307">
        <v>34721.629999999997</v>
      </c>
      <c r="D65" s="307">
        <v>36589.279999999999</v>
      </c>
      <c r="E65" s="307"/>
      <c r="F65" s="307"/>
      <c r="G65" s="307"/>
      <c r="H65" s="307"/>
    </row>
    <row r="66" spans="1:8" ht="12.75" customHeight="1">
      <c r="A66" s="305"/>
      <c r="B66" s="308"/>
      <c r="C66" s="308"/>
      <c r="D66" s="308"/>
      <c r="E66" s="308"/>
      <c r="F66" s="308"/>
      <c r="G66" s="308"/>
      <c r="H66" s="308"/>
    </row>
    <row r="67" spans="1:8" ht="14.15" customHeight="1">
      <c r="A67" s="303"/>
      <c r="B67" s="1340" t="s">
        <v>660</v>
      </c>
      <c r="C67" s="1340"/>
      <c r="D67" s="1340"/>
      <c r="E67" s="1340"/>
      <c r="F67" s="304"/>
      <c r="G67" s="304"/>
      <c r="H67" s="304"/>
    </row>
    <row r="68" spans="1:8" ht="12.75" customHeight="1">
      <c r="A68" s="305"/>
      <c r="B68" s="306"/>
      <c r="C68" s="306"/>
      <c r="D68" s="306"/>
      <c r="E68" s="306"/>
      <c r="F68" s="306"/>
      <c r="G68" s="306"/>
      <c r="H68" s="306"/>
    </row>
    <row r="69" spans="1:8" ht="14.15" customHeight="1">
      <c r="A69" s="722" t="s">
        <v>435</v>
      </c>
      <c r="B69" s="309">
        <v>36.49</v>
      </c>
      <c r="C69" s="309">
        <v>36.6</v>
      </c>
      <c r="D69" s="309">
        <v>36.69</v>
      </c>
      <c r="E69" s="309"/>
      <c r="F69" s="309"/>
      <c r="G69" s="309"/>
      <c r="H69" s="309"/>
    </row>
    <row r="70" spans="1:8" ht="14.15" customHeight="1">
      <c r="A70" s="722" t="s">
        <v>436</v>
      </c>
      <c r="B70" s="309">
        <v>33.619999999999997</v>
      </c>
      <c r="C70" s="309">
        <v>34.049999999999997</v>
      </c>
      <c r="D70" s="309">
        <v>33.56</v>
      </c>
      <c r="E70" s="309"/>
      <c r="F70" s="309"/>
      <c r="G70" s="309"/>
      <c r="H70" s="309"/>
    </row>
    <row r="71" spans="1:8" ht="14.15" customHeight="1">
      <c r="A71" s="722" t="s">
        <v>437</v>
      </c>
      <c r="B71" s="309">
        <v>0</v>
      </c>
      <c r="C71" s="309">
        <v>0</v>
      </c>
      <c r="D71" s="309">
        <v>0</v>
      </c>
      <c r="E71" s="309"/>
      <c r="F71" s="309"/>
      <c r="G71" s="309"/>
      <c r="H71" s="309"/>
    </row>
    <row r="72" spans="1:8" ht="14.15" customHeight="1">
      <c r="A72" s="722" t="s">
        <v>438</v>
      </c>
      <c r="B72" s="309">
        <v>0</v>
      </c>
      <c r="C72" s="309">
        <v>0</v>
      </c>
      <c r="D72" s="309">
        <v>0</v>
      </c>
      <c r="E72" s="309"/>
      <c r="F72" s="309"/>
      <c r="G72" s="309"/>
      <c r="H72" s="309"/>
    </row>
    <row r="73" spans="1:8" ht="14.15" customHeight="1">
      <c r="A73" s="722" t="s">
        <v>439</v>
      </c>
      <c r="B73" s="309">
        <v>0</v>
      </c>
      <c r="C73" s="309">
        <v>0</v>
      </c>
      <c r="D73" s="309">
        <v>0</v>
      </c>
      <c r="E73" s="309"/>
      <c r="F73" s="309"/>
      <c r="G73" s="309"/>
      <c r="H73" s="309"/>
    </row>
    <row r="74" spans="1:8" ht="14.15" customHeight="1">
      <c r="A74" s="722" t="s">
        <v>440</v>
      </c>
      <c r="B74" s="309">
        <v>0</v>
      </c>
      <c r="C74" s="309">
        <v>0</v>
      </c>
      <c r="D74" s="309">
        <v>0</v>
      </c>
      <c r="E74" s="309"/>
      <c r="F74" s="309"/>
      <c r="G74" s="309"/>
      <c r="H74" s="309"/>
    </row>
    <row r="75" spans="1:8" ht="14.15" customHeight="1">
      <c r="A75" s="722" t="s">
        <v>441</v>
      </c>
      <c r="B75" s="309">
        <v>51.73</v>
      </c>
      <c r="C75" s="309">
        <v>51.47</v>
      </c>
      <c r="D75" s="309">
        <v>58.16</v>
      </c>
      <c r="E75" s="309"/>
      <c r="F75" s="309"/>
      <c r="G75" s="309"/>
      <c r="H75" s="309"/>
    </row>
    <row r="76" spans="1:8" ht="14.15" customHeight="1">
      <c r="A76" s="722" t="s">
        <v>442</v>
      </c>
      <c r="B76" s="309">
        <v>92.66</v>
      </c>
      <c r="C76" s="309">
        <v>91.97</v>
      </c>
      <c r="D76" s="309">
        <v>91.4</v>
      </c>
      <c r="E76" s="309"/>
      <c r="F76" s="309"/>
      <c r="G76" s="309"/>
      <c r="H76" s="309"/>
    </row>
    <row r="77" spans="1:8" ht="14.15" customHeight="1">
      <c r="A77" s="722" t="s">
        <v>443</v>
      </c>
      <c r="B77" s="309">
        <v>61.39</v>
      </c>
      <c r="C77" s="309">
        <v>61.1</v>
      </c>
      <c r="D77" s="309">
        <v>61.86</v>
      </c>
      <c r="E77" s="309"/>
      <c r="F77" s="309"/>
      <c r="G77" s="309"/>
      <c r="H77" s="309"/>
    </row>
    <row r="78" spans="1:8" ht="14.15" customHeight="1">
      <c r="A78" s="722" t="s">
        <v>444</v>
      </c>
      <c r="B78" s="309">
        <v>44.66</v>
      </c>
      <c r="C78" s="309">
        <v>44.73</v>
      </c>
      <c r="D78" s="309">
        <v>45.44</v>
      </c>
      <c r="E78" s="309"/>
      <c r="F78" s="309"/>
      <c r="G78" s="309"/>
      <c r="H78" s="309"/>
    </row>
    <row r="79" spans="1:8" ht="14.15" customHeight="1">
      <c r="A79" s="722" t="s">
        <v>445</v>
      </c>
      <c r="B79" s="309">
        <v>33.74</v>
      </c>
      <c r="C79" s="309">
        <v>32.81</v>
      </c>
      <c r="D79" s="309">
        <v>32.44</v>
      </c>
      <c r="E79" s="309"/>
      <c r="F79" s="309"/>
      <c r="G79" s="309"/>
      <c r="H79" s="309"/>
    </row>
    <row r="80" spans="1:8" ht="14.15" customHeight="1">
      <c r="A80" s="722" t="s">
        <v>446</v>
      </c>
      <c r="B80" s="309">
        <v>0</v>
      </c>
      <c r="C80" s="309">
        <v>0</v>
      </c>
      <c r="D80" s="309">
        <v>0</v>
      </c>
      <c r="E80" s="309"/>
      <c r="F80" s="309"/>
      <c r="G80" s="309"/>
      <c r="H80" s="309"/>
    </row>
    <row r="81" spans="1:8" ht="14.15" customHeight="1">
      <c r="A81" s="722" t="s">
        <v>447</v>
      </c>
      <c r="B81" s="309">
        <v>83.35</v>
      </c>
      <c r="C81" s="309">
        <v>84.08</v>
      </c>
      <c r="D81" s="309">
        <v>83.73</v>
      </c>
      <c r="E81" s="309"/>
      <c r="F81" s="309"/>
      <c r="G81" s="309"/>
      <c r="H81" s="309"/>
    </row>
    <row r="82" spans="1:8" ht="14.15" customHeight="1">
      <c r="A82" s="722" t="s">
        <v>661</v>
      </c>
      <c r="B82" s="309">
        <v>95.16</v>
      </c>
      <c r="C82" s="309">
        <v>92.82</v>
      </c>
      <c r="D82" s="309">
        <v>92.3</v>
      </c>
      <c r="E82" s="309"/>
      <c r="F82" s="309"/>
      <c r="G82" s="309"/>
      <c r="H82" s="309"/>
    </row>
    <row r="83" spans="1:8" ht="14.15" customHeight="1">
      <c r="A83" s="722" t="s">
        <v>449</v>
      </c>
      <c r="B83" s="309">
        <v>44.75</v>
      </c>
      <c r="C83" s="309">
        <v>45.24</v>
      </c>
      <c r="D83" s="309">
        <v>46.09</v>
      </c>
      <c r="E83" s="309"/>
      <c r="F83" s="309"/>
      <c r="G83" s="309"/>
      <c r="H83" s="309"/>
    </row>
    <row r="84" spans="1:8" ht="14.15" customHeight="1">
      <c r="A84" s="722" t="s">
        <v>450</v>
      </c>
      <c r="B84" s="309" t="s">
        <v>360</v>
      </c>
      <c r="C84" s="309" t="s">
        <v>360</v>
      </c>
      <c r="D84" s="309">
        <v>71.37</v>
      </c>
      <c r="E84" s="309"/>
      <c r="F84" s="309"/>
      <c r="G84" s="309"/>
      <c r="H84" s="309"/>
    </row>
    <row r="85" spans="1:8" ht="20.25" customHeight="1">
      <c r="A85" s="722" t="s">
        <v>451</v>
      </c>
      <c r="B85" s="309">
        <v>50.02</v>
      </c>
      <c r="C85" s="309">
        <v>50.55</v>
      </c>
      <c r="D85" s="309">
        <v>51.6</v>
      </c>
      <c r="E85" s="307"/>
      <c r="F85" s="307"/>
      <c r="G85" s="307"/>
      <c r="H85" s="307"/>
    </row>
    <row r="86" spans="1:8" ht="12.75" customHeight="1">
      <c r="A86" s="305"/>
      <c r="B86" s="308"/>
      <c r="C86" s="308"/>
      <c r="D86" s="308"/>
      <c r="E86" s="308"/>
      <c r="F86" s="308"/>
      <c r="G86" s="308"/>
      <c r="H86" s="308"/>
    </row>
    <row r="87" spans="1:8" s="53" customFormat="1" ht="26.25" customHeight="1">
      <c r="A87" s="303"/>
      <c r="B87" s="1341" t="s">
        <v>662</v>
      </c>
      <c r="C87" s="1341"/>
      <c r="D87" s="1341"/>
      <c r="E87" s="1341"/>
      <c r="F87" s="661"/>
      <c r="G87" s="304"/>
      <c r="H87" s="304"/>
    </row>
    <row r="88" spans="1:8" ht="12.75" customHeight="1">
      <c r="A88" s="305"/>
      <c r="B88" s="306"/>
      <c r="C88" s="306"/>
      <c r="D88" s="306"/>
      <c r="E88" s="306"/>
      <c r="F88" s="306"/>
      <c r="G88" s="306"/>
      <c r="H88" s="306"/>
    </row>
    <row r="89" spans="1:8" ht="14.15" customHeight="1">
      <c r="A89" s="722" t="s">
        <v>435</v>
      </c>
      <c r="B89" s="310">
        <v>14.3</v>
      </c>
      <c r="C89" s="310">
        <v>14.36</v>
      </c>
      <c r="D89" s="310">
        <v>14.51</v>
      </c>
      <c r="E89" s="310"/>
      <c r="F89" s="310"/>
      <c r="G89" s="310"/>
      <c r="H89" s="310"/>
    </row>
    <row r="90" spans="1:8" ht="14.15" customHeight="1">
      <c r="A90" s="722" t="s">
        <v>436</v>
      </c>
      <c r="B90" s="310">
        <v>15.1</v>
      </c>
      <c r="C90" s="310">
        <v>15.33</v>
      </c>
      <c r="D90" s="310">
        <v>15.32</v>
      </c>
      <c r="E90" s="310"/>
      <c r="F90" s="310"/>
      <c r="G90" s="310"/>
      <c r="H90" s="310"/>
    </row>
    <row r="91" spans="1:8" ht="14.15" customHeight="1">
      <c r="A91" s="722" t="s">
        <v>437</v>
      </c>
      <c r="B91" s="310">
        <v>0</v>
      </c>
      <c r="C91" s="310">
        <v>0</v>
      </c>
      <c r="D91" s="310">
        <v>0</v>
      </c>
      <c r="E91" s="310"/>
      <c r="F91" s="310"/>
      <c r="G91" s="310"/>
      <c r="H91" s="310"/>
    </row>
    <row r="92" spans="1:8" ht="14.15" customHeight="1">
      <c r="A92" s="722" t="s">
        <v>438</v>
      </c>
      <c r="B92" s="310">
        <v>0</v>
      </c>
      <c r="C92" s="310">
        <v>0</v>
      </c>
      <c r="D92" s="310">
        <v>0</v>
      </c>
      <c r="E92" s="310"/>
      <c r="F92" s="310"/>
      <c r="G92" s="310"/>
      <c r="H92" s="310"/>
    </row>
    <row r="93" spans="1:8" ht="14.15" customHeight="1">
      <c r="A93" s="722" t="s">
        <v>439</v>
      </c>
      <c r="B93" s="310">
        <v>0</v>
      </c>
      <c r="C93" s="310">
        <v>0</v>
      </c>
      <c r="D93" s="310">
        <v>0</v>
      </c>
      <c r="E93" s="310"/>
      <c r="F93" s="310"/>
      <c r="G93" s="310"/>
      <c r="H93" s="310"/>
    </row>
    <row r="94" spans="1:8" ht="14.15" customHeight="1">
      <c r="A94" s="722" t="s">
        <v>440</v>
      </c>
      <c r="B94" s="310">
        <v>0</v>
      </c>
      <c r="C94" s="310">
        <v>0</v>
      </c>
      <c r="D94" s="310">
        <v>0</v>
      </c>
      <c r="E94" s="310"/>
      <c r="F94" s="310"/>
      <c r="G94" s="310"/>
      <c r="H94" s="310"/>
    </row>
    <row r="95" spans="1:8" ht="14.15" customHeight="1">
      <c r="A95" s="722" t="s">
        <v>441</v>
      </c>
      <c r="B95" s="310">
        <v>17.53</v>
      </c>
      <c r="C95" s="310">
        <v>17.52</v>
      </c>
      <c r="D95" s="310">
        <v>18.940000000000001</v>
      </c>
      <c r="E95" s="310"/>
      <c r="F95" s="310"/>
      <c r="G95" s="310"/>
      <c r="H95" s="310"/>
    </row>
    <row r="96" spans="1:8" ht="14.15" customHeight="1">
      <c r="A96" s="722" t="s">
        <v>442</v>
      </c>
      <c r="B96" s="310">
        <v>25.68</v>
      </c>
      <c r="C96" s="310">
        <v>25.64</v>
      </c>
      <c r="D96" s="310">
        <v>25.58</v>
      </c>
      <c r="E96" s="310"/>
      <c r="F96" s="310"/>
      <c r="G96" s="310"/>
      <c r="H96" s="310"/>
    </row>
    <row r="97" spans="1:9" ht="14.15" customHeight="1">
      <c r="A97" s="722" t="s">
        <v>443</v>
      </c>
      <c r="B97" s="310">
        <v>17.05</v>
      </c>
      <c r="C97" s="310">
        <v>16.850000000000001</v>
      </c>
      <c r="D97" s="310">
        <v>16.89</v>
      </c>
      <c r="E97" s="310"/>
      <c r="F97" s="310"/>
      <c r="G97" s="310"/>
      <c r="H97" s="310"/>
    </row>
    <row r="98" spans="1:9" ht="14.15" customHeight="1">
      <c r="A98" s="722" t="s">
        <v>444</v>
      </c>
      <c r="B98" s="310">
        <v>15.47</v>
      </c>
      <c r="C98" s="310">
        <v>15.61</v>
      </c>
      <c r="D98" s="310">
        <v>15.87</v>
      </c>
      <c r="E98" s="310"/>
      <c r="F98" s="310"/>
      <c r="G98" s="310"/>
      <c r="H98" s="310"/>
    </row>
    <row r="99" spans="1:9" ht="14.15" customHeight="1">
      <c r="A99" s="722" t="s">
        <v>445</v>
      </c>
      <c r="B99" s="310">
        <v>14.42</v>
      </c>
      <c r="C99" s="310">
        <v>14.39</v>
      </c>
      <c r="D99" s="310">
        <v>14.27</v>
      </c>
      <c r="E99" s="310"/>
      <c r="F99" s="310"/>
      <c r="G99" s="310"/>
      <c r="H99" s="310"/>
    </row>
    <row r="100" spans="1:9" ht="14.15" customHeight="1">
      <c r="A100" s="722" t="s">
        <v>446</v>
      </c>
      <c r="B100" s="310">
        <v>0</v>
      </c>
      <c r="C100" s="310">
        <v>0</v>
      </c>
      <c r="D100" s="310">
        <v>0</v>
      </c>
      <c r="E100" s="310"/>
      <c r="F100" s="310"/>
      <c r="G100" s="310"/>
      <c r="H100" s="310"/>
    </row>
    <row r="101" spans="1:9" ht="14.15" customHeight="1">
      <c r="A101" s="722" t="s">
        <v>447</v>
      </c>
      <c r="B101" s="310">
        <v>20.95</v>
      </c>
      <c r="C101" s="310">
        <v>20.86</v>
      </c>
      <c r="D101" s="310">
        <v>20.77</v>
      </c>
      <c r="E101" s="310"/>
      <c r="F101" s="310"/>
      <c r="G101" s="310"/>
      <c r="H101" s="310"/>
    </row>
    <row r="102" spans="1:9" ht="14.15" customHeight="1">
      <c r="A102" s="722" t="s">
        <v>661</v>
      </c>
      <c r="B102" s="310">
        <v>27.4</v>
      </c>
      <c r="C102" s="310">
        <v>26.94</v>
      </c>
      <c r="D102" s="310">
        <v>26.82</v>
      </c>
      <c r="E102" s="310"/>
      <c r="F102" s="310"/>
      <c r="G102" s="310"/>
      <c r="H102" s="310"/>
    </row>
    <row r="103" spans="1:9" ht="14.15" customHeight="1">
      <c r="A103" s="722" t="s">
        <v>449</v>
      </c>
      <c r="B103" s="310">
        <v>14.38</v>
      </c>
      <c r="C103" s="310">
        <v>14.51</v>
      </c>
      <c r="D103" s="310">
        <v>14.72</v>
      </c>
      <c r="E103" s="310"/>
      <c r="F103" s="310"/>
      <c r="G103" s="310"/>
      <c r="H103" s="310"/>
    </row>
    <row r="104" spans="1:9" ht="14.15" customHeight="1">
      <c r="A104" s="722" t="s">
        <v>450</v>
      </c>
      <c r="B104" s="310" t="s">
        <v>360</v>
      </c>
      <c r="C104" s="310" t="s">
        <v>360</v>
      </c>
      <c r="D104" s="310">
        <v>17.190000000000001</v>
      </c>
      <c r="E104" s="310"/>
      <c r="F104" s="310"/>
      <c r="G104" s="310"/>
      <c r="H104" s="310"/>
    </row>
    <row r="105" spans="1:9" ht="20.25" customHeight="1">
      <c r="A105" s="722" t="s">
        <v>451</v>
      </c>
      <c r="B105" s="310">
        <v>16.82</v>
      </c>
      <c r="C105" s="310">
        <v>17.02</v>
      </c>
      <c r="D105" s="310">
        <v>17.34</v>
      </c>
      <c r="E105" s="307"/>
      <c r="F105" s="307"/>
      <c r="G105" s="307"/>
      <c r="H105" s="307"/>
    </row>
    <row r="106" spans="1:9" ht="12.75" customHeight="1">
      <c r="A106" s="64"/>
      <c r="B106" s="109"/>
      <c r="C106" s="82"/>
      <c r="D106" s="82"/>
      <c r="E106" s="84"/>
      <c r="F106" s="53"/>
      <c r="G106" s="53"/>
      <c r="H106" s="53"/>
    </row>
    <row r="107" spans="1:9" s="53" customFormat="1" ht="41.25" customHeight="1">
      <c r="A107" s="64"/>
      <c r="B107" s="1274" t="s">
        <v>663</v>
      </c>
      <c r="C107" s="1274"/>
      <c r="D107" s="1274"/>
      <c r="E107" s="1274"/>
    </row>
    <row r="108" spans="1:9" s="53" customFormat="1" ht="30" customHeight="1">
      <c r="A108" s="64"/>
      <c r="B108" s="1274" t="s">
        <v>1457</v>
      </c>
      <c r="C108" s="1274"/>
      <c r="D108" s="1274"/>
      <c r="E108" s="1274"/>
    </row>
    <row r="109" spans="1:9" s="263" customFormat="1" ht="15" customHeight="1">
      <c r="A109" s="64"/>
      <c r="B109" s="64" t="s">
        <v>1455</v>
      </c>
      <c r="C109" s="1081"/>
      <c r="D109" s="1081"/>
      <c r="E109" s="1081"/>
      <c r="G109" s="268"/>
      <c r="H109" s="268"/>
      <c r="I109" s="268"/>
    </row>
    <row r="110" spans="1:9" ht="41.25" customHeight="1">
      <c r="B110" s="1270" t="s">
        <v>664</v>
      </c>
      <c r="C110" s="1270"/>
      <c r="D110" s="1270"/>
      <c r="E110" s="1270"/>
    </row>
  </sheetData>
  <sheetProtection selectLockedCells="1"/>
  <mergeCells count="8">
    <mergeCell ref="B110:E110"/>
    <mergeCell ref="B108:E108"/>
    <mergeCell ref="B107:E107"/>
    <mergeCell ref="B7:E7"/>
    <mergeCell ref="B27:E27"/>
    <mergeCell ref="B47:E47"/>
    <mergeCell ref="B67:E67"/>
    <mergeCell ref="B87:E8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&amp;"Arial,Fett"Erholungsfläche*) in Großstädten**) mit 200 000 bis unter 500 000
Einwohnern/-innen 2016 – 2018 nach Bundesländern***)</oddHeader>
    <oddFooter>&amp;CStatistische Ämter der Länder – Indikatoren und Kennzahlen, UGRdL 2020</oddFooter>
  </headerFooter>
  <rowBreaks count="2" manualBreakCount="2">
    <brk id="45" max="4" man="1"/>
    <brk id="85" max="4" man="1"/>
  </rowBreaks>
  <colBreaks count="1" manualBreakCount="1">
    <brk id="13"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autoPageBreaks="0"/>
  </sheetPr>
  <dimension ref="A1:H109"/>
  <sheetViews>
    <sheetView showGridLines="0" showRowColHeaders="0" zoomScaleNormal="100" workbookViewId="0">
      <pane xSplit="1" topLeftCell="B1" activePane="topRight" state="frozen"/>
      <selection pane="topRight"/>
    </sheetView>
  </sheetViews>
  <sheetFormatPr baseColWidth="10" defaultColWidth="11.453125" defaultRowHeight="12.75" customHeight="1"/>
  <cols>
    <col min="1" max="1" width="24.54296875" style="282" customWidth="1"/>
    <col min="2" max="6" width="14.7265625" style="282" customWidth="1"/>
    <col min="7" max="21" width="10.81640625" style="282" customWidth="1"/>
    <col min="22" max="16384" width="11.453125" style="282"/>
  </cols>
  <sheetData>
    <row r="1" spans="1:8" ht="12.75" customHeight="1">
      <c r="A1" s="691" t="s">
        <v>322</v>
      </c>
    </row>
    <row r="3" spans="1:8" ht="12.75" customHeight="1">
      <c r="A3" s="54" t="s">
        <v>707</v>
      </c>
      <c r="B3" s="207" t="s">
        <v>1460</v>
      </c>
      <c r="E3" s="84"/>
      <c r="F3" s="53"/>
      <c r="G3" s="53"/>
      <c r="H3" s="53"/>
    </row>
    <row r="4" spans="1:8" ht="12.75" customHeight="1">
      <c r="A4" s="208"/>
      <c r="B4" s="208"/>
      <c r="C4" s="208"/>
      <c r="D4" s="208"/>
      <c r="E4" s="84"/>
      <c r="F4" s="53"/>
      <c r="G4" s="53"/>
      <c r="H4" s="53"/>
    </row>
    <row r="5" spans="1:8" ht="20.149999999999999" customHeight="1">
      <c r="A5" s="684" t="s">
        <v>433</v>
      </c>
      <c r="B5" s="1072">
        <v>2016</v>
      </c>
      <c r="C5" s="1072">
        <v>2017</v>
      </c>
      <c r="D5" s="1072">
        <v>2018</v>
      </c>
      <c r="E5" s="89"/>
      <c r="F5" s="53"/>
      <c r="G5" s="53"/>
      <c r="H5" s="53"/>
    </row>
    <row r="6" spans="1:8" ht="12.75" customHeight="1">
      <c r="A6" s="208"/>
      <c r="B6" s="208"/>
      <c r="C6" s="208"/>
      <c r="D6" s="208"/>
      <c r="E6" s="208"/>
      <c r="F6" s="53"/>
      <c r="G6" s="53"/>
      <c r="H6" s="53"/>
    </row>
    <row r="7" spans="1:8" ht="12.75" customHeight="1">
      <c r="A7" s="303"/>
      <c r="B7" s="1340" t="s">
        <v>657</v>
      </c>
      <c r="C7" s="1340"/>
      <c r="D7" s="1340"/>
      <c r="E7" s="1340"/>
      <c r="F7" s="304"/>
      <c r="G7" s="304"/>
      <c r="H7" s="304"/>
    </row>
    <row r="8" spans="1:8" ht="12.75" customHeight="1">
      <c r="A8" s="305"/>
      <c r="B8" s="306"/>
      <c r="C8" s="306"/>
      <c r="D8" s="306"/>
      <c r="E8" s="306"/>
      <c r="F8" s="306"/>
      <c r="G8" s="306"/>
      <c r="H8" s="306"/>
    </row>
    <row r="9" spans="1:8" ht="14.15" customHeight="1">
      <c r="A9" s="722" t="s">
        <v>435</v>
      </c>
      <c r="B9" s="307">
        <v>1</v>
      </c>
      <c r="C9" s="307">
        <v>1</v>
      </c>
      <c r="D9" s="307">
        <v>1</v>
      </c>
      <c r="E9" s="307"/>
      <c r="F9" s="307"/>
      <c r="G9" s="307"/>
      <c r="H9" s="307"/>
    </row>
    <row r="10" spans="1:8" ht="14.15" customHeight="1">
      <c r="A10" s="722" t="s">
        <v>436</v>
      </c>
      <c r="B10" s="307">
        <v>2</v>
      </c>
      <c r="C10" s="307">
        <v>2</v>
      </c>
      <c r="D10" s="307">
        <v>2</v>
      </c>
      <c r="E10" s="307"/>
      <c r="F10" s="307"/>
      <c r="G10" s="307"/>
      <c r="H10" s="307"/>
    </row>
    <row r="11" spans="1:8" ht="14.15" customHeight="1">
      <c r="A11" s="722" t="s">
        <v>437</v>
      </c>
      <c r="B11" s="307">
        <v>1</v>
      </c>
      <c r="C11" s="307">
        <v>1</v>
      </c>
      <c r="D11" s="307">
        <v>1</v>
      </c>
      <c r="E11" s="307"/>
      <c r="F11" s="307"/>
      <c r="G11" s="307"/>
      <c r="H11" s="307"/>
    </row>
    <row r="12" spans="1:8" ht="14.15" customHeight="1">
      <c r="A12" s="722" t="s">
        <v>438</v>
      </c>
      <c r="B12" s="307">
        <v>0</v>
      </c>
      <c r="C12" s="307">
        <v>0</v>
      </c>
      <c r="D12" s="307">
        <v>0</v>
      </c>
      <c r="E12" s="307"/>
      <c r="F12" s="307"/>
      <c r="G12" s="307"/>
      <c r="H12" s="307"/>
    </row>
    <row r="13" spans="1:8" ht="14.15" customHeight="1">
      <c r="A13" s="722" t="s">
        <v>439</v>
      </c>
      <c r="B13" s="307">
        <v>1</v>
      </c>
      <c r="C13" s="307">
        <v>1</v>
      </c>
      <c r="D13" s="307">
        <v>1</v>
      </c>
      <c r="E13" s="307"/>
      <c r="F13" s="307"/>
      <c r="G13" s="307"/>
      <c r="H13" s="307"/>
    </row>
    <row r="14" spans="1:8" ht="14.15" customHeight="1">
      <c r="A14" s="722" t="s">
        <v>440</v>
      </c>
      <c r="B14" s="307">
        <v>1</v>
      </c>
      <c r="C14" s="307">
        <v>1</v>
      </c>
      <c r="D14" s="307">
        <v>1</v>
      </c>
      <c r="E14" s="307"/>
      <c r="F14" s="307"/>
      <c r="G14" s="307"/>
      <c r="H14" s="307"/>
    </row>
    <row r="15" spans="1:8" ht="14.15" customHeight="1">
      <c r="A15" s="722" t="s">
        <v>441</v>
      </c>
      <c r="B15" s="307">
        <v>1</v>
      </c>
      <c r="C15" s="307">
        <v>1</v>
      </c>
      <c r="D15" s="307">
        <v>1</v>
      </c>
      <c r="E15" s="307"/>
      <c r="F15" s="307"/>
      <c r="G15" s="307"/>
      <c r="H15" s="307"/>
    </row>
    <row r="16" spans="1:8" ht="14.15" customHeight="1">
      <c r="A16" s="722" t="s">
        <v>442</v>
      </c>
      <c r="B16" s="307">
        <v>0</v>
      </c>
      <c r="C16" s="307">
        <v>0</v>
      </c>
      <c r="D16" s="307">
        <v>0</v>
      </c>
      <c r="E16" s="307"/>
      <c r="F16" s="307"/>
      <c r="G16" s="307"/>
      <c r="H16" s="307"/>
    </row>
    <row r="17" spans="1:8" ht="14.15" customHeight="1">
      <c r="A17" s="722" t="s">
        <v>443</v>
      </c>
      <c r="B17" s="307">
        <v>1</v>
      </c>
      <c r="C17" s="307">
        <v>1</v>
      </c>
      <c r="D17" s="307">
        <v>1</v>
      </c>
      <c r="E17" s="307"/>
      <c r="F17" s="307"/>
      <c r="G17" s="307"/>
      <c r="H17" s="307"/>
    </row>
    <row r="18" spans="1:8" ht="14.15" customHeight="1">
      <c r="A18" s="722" t="s">
        <v>444</v>
      </c>
      <c r="B18" s="307">
        <v>4</v>
      </c>
      <c r="C18" s="307">
        <v>4</v>
      </c>
      <c r="D18" s="307">
        <v>4</v>
      </c>
      <c r="E18" s="307"/>
      <c r="F18" s="307"/>
      <c r="G18" s="307"/>
      <c r="H18" s="307"/>
    </row>
    <row r="19" spans="1:8" ht="14.15" customHeight="1">
      <c r="A19" s="722" t="s">
        <v>445</v>
      </c>
      <c r="B19" s="307">
        <v>0</v>
      </c>
      <c r="C19" s="307">
        <v>0</v>
      </c>
      <c r="D19" s="307">
        <v>0</v>
      </c>
      <c r="E19" s="307"/>
      <c r="F19" s="307"/>
      <c r="G19" s="307"/>
      <c r="H19" s="307"/>
    </row>
    <row r="20" spans="1:8" ht="14.15" customHeight="1">
      <c r="A20" s="722" t="s">
        <v>446</v>
      </c>
      <c r="B20" s="307">
        <v>0</v>
      </c>
      <c r="C20" s="307">
        <v>0</v>
      </c>
      <c r="D20" s="307">
        <v>0</v>
      </c>
      <c r="E20" s="307"/>
      <c r="F20" s="307"/>
      <c r="G20" s="307"/>
      <c r="H20" s="307"/>
    </row>
    <row r="21" spans="1:8" ht="14.15" customHeight="1">
      <c r="A21" s="722" t="s">
        <v>447</v>
      </c>
      <c r="B21" s="307">
        <v>2</v>
      </c>
      <c r="C21" s="307">
        <v>2</v>
      </c>
      <c r="D21" s="307">
        <v>2</v>
      </c>
      <c r="E21" s="307"/>
      <c r="F21" s="307"/>
      <c r="G21" s="307"/>
      <c r="H21" s="307"/>
    </row>
    <row r="22" spans="1:8" ht="14.15" customHeight="1">
      <c r="A22" s="722" t="s">
        <v>448</v>
      </c>
      <c r="B22" s="307">
        <v>0</v>
      </c>
      <c r="C22" s="307">
        <v>0</v>
      </c>
      <c r="D22" s="307">
        <v>0</v>
      </c>
      <c r="E22" s="307"/>
      <c r="F22" s="307"/>
      <c r="G22" s="307"/>
      <c r="H22" s="307"/>
    </row>
    <row r="23" spans="1:8" ht="14.15" customHeight="1">
      <c r="A23" s="722" t="s">
        <v>449</v>
      </c>
      <c r="B23" s="307">
        <v>0</v>
      </c>
      <c r="C23" s="307">
        <v>0</v>
      </c>
      <c r="D23" s="307">
        <v>0</v>
      </c>
      <c r="E23" s="307"/>
      <c r="F23" s="307"/>
      <c r="G23" s="307"/>
      <c r="H23" s="307"/>
    </row>
    <row r="24" spans="1:8" ht="14.15" customHeight="1">
      <c r="A24" s="722" t="s">
        <v>450</v>
      </c>
      <c r="B24" s="307">
        <v>0</v>
      </c>
      <c r="C24" s="307">
        <v>0</v>
      </c>
      <c r="D24" s="307">
        <v>0</v>
      </c>
      <c r="E24" s="307"/>
      <c r="F24" s="307"/>
      <c r="G24" s="307"/>
      <c r="H24" s="307"/>
    </row>
    <row r="25" spans="1:8" ht="20.25" customHeight="1">
      <c r="A25" s="722" t="s">
        <v>451</v>
      </c>
      <c r="B25" s="307">
        <v>14</v>
      </c>
      <c r="C25" s="307">
        <v>14</v>
      </c>
      <c r="D25" s="307">
        <v>14</v>
      </c>
      <c r="E25" s="307"/>
      <c r="F25" s="307"/>
      <c r="G25" s="307"/>
      <c r="H25" s="307"/>
    </row>
    <row r="26" spans="1:8" ht="12.75" customHeight="1">
      <c r="A26" s="305"/>
      <c r="B26" s="308"/>
      <c r="C26" s="308"/>
      <c r="D26" s="308"/>
      <c r="E26" s="308"/>
      <c r="F26" s="308"/>
      <c r="G26" s="308"/>
      <c r="H26" s="308"/>
    </row>
    <row r="27" spans="1:8" ht="12.75" customHeight="1">
      <c r="A27" s="303"/>
      <c r="B27" s="1340" t="s">
        <v>658</v>
      </c>
      <c r="C27" s="1340"/>
      <c r="D27" s="1340"/>
      <c r="E27" s="1340"/>
      <c r="F27" s="304"/>
      <c r="G27" s="304"/>
      <c r="H27" s="304"/>
    </row>
    <row r="28" spans="1:8" ht="12.75" customHeight="1">
      <c r="A28" s="305"/>
      <c r="B28" s="306"/>
      <c r="C28" s="306"/>
      <c r="D28" s="306"/>
      <c r="E28" s="306"/>
      <c r="F28" s="306"/>
      <c r="G28" s="306"/>
      <c r="H28" s="306"/>
    </row>
    <row r="29" spans="1:8" ht="14.15" customHeight="1">
      <c r="A29" s="722" t="s">
        <v>435</v>
      </c>
      <c r="B29" s="307">
        <v>623.74</v>
      </c>
      <c r="C29" s="307">
        <v>628.03</v>
      </c>
      <c r="D29" s="307">
        <v>632.74</v>
      </c>
      <c r="E29" s="307"/>
      <c r="F29" s="307"/>
      <c r="G29" s="307"/>
      <c r="H29" s="307"/>
    </row>
    <row r="30" spans="1:8" ht="14.15" customHeight="1">
      <c r="A30" s="722" t="s">
        <v>436</v>
      </c>
      <c r="B30" s="307">
        <v>1960.36</v>
      </c>
      <c r="C30" s="307">
        <v>1975.93</v>
      </c>
      <c r="D30" s="307">
        <v>1971.24</v>
      </c>
      <c r="E30" s="307"/>
      <c r="F30" s="307"/>
      <c r="G30" s="307"/>
      <c r="H30" s="307"/>
    </row>
    <row r="31" spans="1:8" ht="14.15" customHeight="1">
      <c r="A31" s="722" t="s">
        <v>437</v>
      </c>
      <c r="B31" s="307">
        <v>3520.03</v>
      </c>
      <c r="C31" s="307">
        <v>3574.83</v>
      </c>
      <c r="D31" s="307">
        <v>3613.5</v>
      </c>
      <c r="E31" s="307"/>
      <c r="F31" s="307"/>
      <c r="G31" s="307"/>
      <c r="H31" s="307"/>
    </row>
    <row r="32" spans="1:8" ht="14.15" customHeight="1">
      <c r="A32" s="722" t="s">
        <v>438</v>
      </c>
      <c r="B32" s="307">
        <v>0</v>
      </c>
      <c r="C32" s="307">
        <v>0</v>
      </c>
      <c r="D32" s="307">
        <v>0</v>
      </c>
      <c r="E32" s="307"/>
      <c r="F32" s="307"/>
      <c r="G32" s="307"/>
      <c r="H32" s="307"/>
    </row>
    <row r="33" spans="1:8" ht="14.15" customHeight="1">
      <c r="A33" s="722" t="s">
        <v>439</v>
      </c>
      <c r="B33" s="307">
        <v>557.46</v>
      </c>
      <c r="C33" s="307">
        <v>565.72</v>
      </c>
      <c r="D33" s="307">
        <v>568.01</v>
      </c>
      <c r="E33" s="307"/>
      <c r="F33" s="307"/>
      <c r="G33" s="307"/>
      <c r="H33" s="307"/>
    </row>
    <row r="34" spans="1:8" ht="14.15" customHeight="1">
      <c r="A34" s="722" t="s">
        <v>440</v>
      </c>
      <c r="B34" s="307">
        <v>1787.41</v>
      </c>
      <c r="C34" s="307">
        <v>1810.44</v>
      </c>
      <c r="D34" s="307">
        <v>1830.58</v>
      </c>
      <c r="E34" s="307"/>
      <c r="F34" s="307"/>
      <c r="G34" s="307"/>
      <c r="H34" s="307"/>
    </row>
    <row r="35" spans="1:8" ht="14.15" customHeight="1">
      <c r="A35" s="722" t="s">
        <v>441</v>
      </c>
      <c r="B35" s="307">
        <v>732.69</v>
      </c>
      <c r="C35" s="307">
        <v>736.41</v>
      </c>
      <c r="D35" s="307">
        <v>746.88</v>
      </c>
      <c r="E35" s="307"/>
      <c r="F35" s="307"/>
      <c r="G35" s="307"/>
      <c r="H35" s="307"/>
    </row>
    <row r="36" spans="1:8" ht="14.15" customHeight="1">
      <c r="A36" s="722" t="s">
        <v>442</v>
      </c>
      <c r="B36" s="307">
        <v>0</v>
      </c>
      <c r="C36" s="307">
        <v>0</v>
      </c>
      <c r="D36" s="307">
        <v>0</v>
      </c>
      <c r="E36" s="307"/>
      <c r="F36" s="307"/>
      <c r="G36" s="307"/>
      <c r="H36" s="307"/>
    </row>
    <row r="37" spans="1:8" ht="14.15" customHeight="1">
      <c r="A37" s="722" t="s">
        <v>443</v>
      </c>
      <c r="B37" s="307">
        <v>532.16</v>
      </c>
      <c r="C37" s="307">
        <v>532.86</v>
      </c>
      <c r="D37" s="307">
        <v>535.05999999999995</v>
      </c>
      <c r="E37" s="307"/>
      <c r="F37" s="307"/>
      <c r="G37" s="307"/>
      <c r="H37" s="307"/>
    </row>
    <row r="38" spans="1:8" ht="14.15" customHeight="1">
      <c r="A38" s="722" t="s">
        <v>444</v>
      </c>
      <c r="B38" s="307">
        <v>2841.57</v>
      </c>
      <c r="C38" s="307">
        <v>2858.06</v>
      </c>
      <c r="D38" s="307">
        <v>2867.67</v>
      </c>
      <c r="E38" s="307"/>
      <c r="F38" s="307"/>
      <c r="G38" s="307"/>
      <c r="H38" s="307"/>
    </row>
    <row r="39" spans="1:8" ht="14.15" customHeight="1">
      <c r="A39" s="722" t="s">
        <v>445</v>
      </c>
      <c r="B39" s="307">
        <v>0</v>
      </c>
      <c r="C39" s="307">
        <v>0</v>
      </c>
      <c r="D39" s="307">
        <v>0</v>
      </c>
      <c r="E39" s="307"/>
      <c r="F39" s="307"/>
      <c r="G39" s="307"/>
      <c r="H39" s="307"/>
    </row>
    <row r="40" spans="1:8" ht="14.15" customHeight="1">
      <c r="A40" s="722" t="s">
        <v>446</v>
      </c>
      <c r="B40" s="307">
        <v>0</v>
      </c>
      <c r="C40" s="307">
        <v>0</v>
      </c>
      <c r="D40" s="307">
        <v>0</v>
      </c>
      <c r="E40" s="307"/>
      <c r="F40" s="307"/>
      <c r="G40" s="307"/>
      <c r="H40" s="307"/>
    </row>
    <row r="41" spans="1:8" ht="14.15" customHeight="1">
      <c r="A41" s="722" t="s">
        <v>447</v>
      </c>
      <c r="B41" s="307">
        <v>1104.3</v>
      </c>
      <c r="C41" s="307">
        <v>1118.26</v>
      </c>
      <c r="D41" s="307">
        <v>1133.05</v>
      </c>
      <c r="E41" s="307"/>
      <c r="F41" s="307"/>
      <c r="G41" s="307"/>
      <c r="H41" s="307"/>
    </row>
    <row r="42" spans="1:8" ht="14.15" customHeight="1">
      <c r="A42" s="722" t="s">
        <v>448</v>
      </c>
      <c r="B42" s="307">
        <v>0</v>
      </c>
      <c r="C42" s="307">
        <v>0</v>
      </c>
      <c r="D42" s="307">
        <v>0</v>
      </c>
      <c r="E42" s="307"/>
      <c r="F42" s="307"/>
      <c r="G42" s="307"/>
      <c r="H42" s="307"/>
    </row>
    <row r="43" spans="1:8" ht="14.15" customHeight="1">
      <c r="A43" s="722" t="s">
        <v>449</v>
      </c>
      <c r="B43" s="307">
        <v>0</v>
      </c>
      <c r="C43" s="307">
        <v>0</v>
      </c>
      <c r="D43" s="307">
        <v>0</v>
      </c>
      <c r="E43" s="307"/>
      <c r="F43" s="307"/>
      <c r="G43" s="307"/>
      <c r="H43" s="307"/>
    </row>
    <row r="44" spans="1:8" ht="14.15" customHeight="1">
      <c r="A44" s="722" t="s">
        <v>450</v>
      </c>
      <c r="B44" s="307">
        <v>0</v>
      </c>
      <c r="C44" s="307">
        <v>0</v>
      </c>
      <c r="D44" s="307">
        <v>0</v>
      </c>
      <c r="E44" s="307"/>
      <c r="F44" s="307"/>
      <c r="G44" s="307"/>
      <c r="H44" s="307"/>
    </row>
    <row r="45" spans="1:8" ht="20.25" customHeight="1">
      <c r="A45" s="722" t="s">
        <v>451</v>
      </c>
      <c r="B45" s="307">
        <v>13659.71</v>
      </c>
      <c r="C45" s="307">
        <v>13800.55</v>
      </c>
      <c r="D45" s="307">
        <v>13898.73</v>
      </c>
      <c r="E45" s="307"/>
      <c r="F45" s="307"/>
      <c r="G45" s="307"/>
      <c r="H45" s="307"/>
    </row>
    <row r="46" spans="1:8" ht="12.75" customHeight="1">
      <c r="A46" s="305"/>
      <c r="B46" s="308"/>
      <c r="C46" s="308"/>
      <c r="D46" s="308"/>
      <c r="E46" s="308"/>
      <c r="F46" s="308"/>
      <c r="G46" s="308"/>
      <c r="H46" s="308"/>
    </row>
    <row r="47" spans="1:8" ht="12.75" customHeight="1">
      <c r="A47" s="303"/>
      <c r="B47" s="1340" t="s">
        <v>659</v>
      </c>
      <c r="C47" s="1340"/>
      <c r="D47" s="1340"/>
      <c r="E47" s="1340"/>
      <c r="F47" s="304"/>
      <c r="G47" s="304"/>
      <c r="H47" s="304"/>
    </row>
    <row r="48" spans="1:8" ht="12.75" customHeight="1">
      <c r="A48" s="305"/>
      <c r="B48" s="306"/>
      <c r="C48" s="306"/>
      <c r="D48" s="306"/>
      <c r="E48" s="306"/>
      <c r="F48" s="306"/>
      <c r="G48" s="306"/>
      <c r="H48" s="306"/>
    </row>
    <row r="49" spans="1:8" ht="14.15" customHeight="1">
      <c r="A49" s="722" t="s">
        <v>435</v>
      </c>
      <c r="B49" s="307">
        <v>1487.28</v>
      </c>
      <c r="C49" s="307">
        <v>1486.63</v>
      </c>
      <c r="D49" s="307">
        <v>1486.19</v>
      </c>
      <c r="E49" s="307"/>
      <c r="F49" s="307"/>
      <c r="G49" s="307"/>
      <c r="H49" s="307"/>
    </row>
    <row r="50" spans="1:8" ht="14.15" customHeight="1">
      <c r="A50" s="722" t="s">
        <v>436</v>
      </c>
      <c r="B50" s="307">
        <v>5894.26</v>
      </c>
      <c r="C50" s="307">
        <v>5891.56</v>
      </c>
      <c r="D50" s="307">
        <v>5924.66</v>
      </c>
      <c r="E50" s="307"/>
      <c r="F50" s="307"/>
      <c r="G50" s="307"/>
      <c r="H50" s="307"/>
    </row>
    <row r="51" spans="1:8" ht="14.15" customHeight="1">
      <c r="A51" s="722" t="s">
        <v>437</v>
      </c>
      <c r="B51" s="307">
        <v>13010.43</v>
      </c>
      <c r="C51" s="307">
        <v>13099.39</v>
      </c>
      <c r="D51" s="307">
        <v>13131.47</v>
      </c>
      <c r="E51" s="307"/>
      <c r="F51" s="307"/>
      <c r="G51" s="307"/>
      <c r="H51" s="307"/>
    </row>
    <row r="52" spans="1:8" ht="14.15" customHeight="1">
      <c r="A52" s="722" t="s">
        <v>438</v>
      </c>
      <c r="B52" s="307">
        <v>0</v>
      </c>
      <c r="C52" s="307">
        <v>0</v>
      </c>
      <c r="D52" s="307">
        <v>0</v>
      </c>
      <c r="E52" s="307"/>
      <c r="F52" s="307"/>
      <c r="G52" s="307"/>
      <c r="H52" s="307"/>
    </row>
    <row r="53" spans="1:8" ht="14.15" customHeight="1">
      <c r="A53" s="722" t="s">
        <v>439</v>
      </c>
      <c r="B53" s="307">
        <v>3346.65</v>
      </c>
      <c r="C53" s="307">
        <v>3439.84</v>
      </c>
      <c r="D53" s="307">
        <v>3516.19</v>
      </c>
      <c r="E53" s="307"/>
      <c r="F53" s="307"/>
      <c r="G53" s="307"/>
      <c r="H53" s="307"/>
    </row>
    <row r="54" spans="1:8" ht="14.15" customHeight="1">
      <c r="A54" s="722" t="s">
        <v>440</v>
      </c>
      <c r="B54" s="307">
        <v>7207.26</v>
      </c>
      <c r="C54" s="307">
        <v>7267.14</v>
      </c>
      <c r="D54" s="307">
        <v>7261.28</v>
      </c>
      <c r="E54" s="307"/>
      <c r="F54" s="307"/>
      <c r="G54" s="307"/>
      <c r="H54" s="307"/>
    </row>
    <row r="55" spans="1:8" ht="14.15" customHeight="1">
      <c r="A55" s="722" t="s">
        <v>441</v>
      </c>
      <c r="B55" s="307">
        <v>2123.5300000000002</v>
      </c>
      <c r="C55" s="307">
        <v>2129.7399999999998</v>
      </c>
      <c r="D55" s="307">
        <v>2131.9499999999998</v>
      </c>
      <c r="E55" s="307"/>
      <c r="F55" s="307"/>
      <c r="G55" s="307"/>
      <c r="H55" s="307"/>
    </row>
    <row r="56" spans="1:8" ht="14.15" customHeight="1">
      <c r="A56" s="722" t="s">
        <v>442</v>
      </c>
      <c r="B56" s="307">
        <v>0</v>
      </c>
      <c r="C56" s="307">
        <v>0</v>
      </c>
      <c r="D56" s="307">
        <v>0</v>
      </c>
      <c r="E56" s="307"/>
      <c r="F56" s="307"/>
      <c r="G56" s="307"/>
      <c r="H56" s="307"/>
    </row>
    <row r="57" spans="1:8" ht="14.15" customHeight="1">
      <c r="A57" s="722" t="s">
        <v>443</v>
      </c>
      <c r="B57" s="307">
        <v>3131.23</v>
      </c>
      <c r="C57" s="307">
        <v>3087.94</v>
      </c>
      <c r="D57" s="307">
        <v>3096.56</v>
      </c>
      <c r="E57" s="307"/>
      <c r="F57" s="307"/>
      <c r="G57" s="307"/>
      <c r="H57" s="307"/>
    </row>
    <row r="58" spans="1:8" ht="14.15" customHeight="1">
      <c r="A58" s="722" t="s">
        <v>444</v>
      </c>
      <c r="B58" s="307">
        <v>12382.86</v>
      </c>
      <c r="C58" s="307">
        <v>12532.25</v>
      </c>
      <c r="D58" s="307">
        <v>12530.86</v>
      </c>
      <c r="E58" s="307"/>
      <c r="F58" s="307"/>
      <c r="G58" s="307"/>
      <c r="H58" s="307"/>
    </row>
    <row r="59" spans="1:8" ht="14.15" customHeight="1">
      <c r="A59" s="722" t="s">
        <v>445</v>
      </c>
      <c r="B59" s="307">
        <v>0</v>
      </c>
      <c r="C59" s="307">
        <v>0</v>
      </c>
      <c r="D59" s="307">
        <v>0</v>
      </c>
      <c r="E59" s="307"/>
      <c r="F59" s="307"/>
      <c r="G59" s="307"/>
      <c r="H59" s="307"/>
    </row>
    <row r="60" spans="1:8" ht="14.15" customHeight="1">
      <c r="A60" s="722" t="s">
        <v>446</v>
      </c>
      <c r="B60" s="307">
        <v>0</v>
      </c>
      <c r="C60" s="307">
        <v>0</v>
      </c>
      <c r="D60" s="307">
        <v>0</v>
      </c>
      <c r="E60" s="307"/>
      <c r="F60" s="307"/>
      <c r="G60" s="307"/>
      <c r="H60" s="307"/>
    </row>
    <row r="61" spans="1:8" ht="14.15" customHeight="1">
      <c r="A61" s="722" t="s">
        <v>447</v>
      </c>
      <c r="B61" s="307">
        <v>5318.93</v>
      </c>
      <c r="C61" s="307">
        <v>5437.15</v>
      </c>
      <c r="D61" s="307">
        <v>5560.26</v>
      </c>
      <c r="E61" s="307"/>
      <c r="F61" s="307"/>
      <c r="G61" s="307"/>
      <c r="H61" s="307"/>
    </row>
    <row r="62" spans="1:8" ht="14.15" customHeight="1">
      <c r="A62" s="722" t="s">
        <v>448</v>
      </c>
      <c r="B62" s="307">
        <v>0</v>
      </c>
      <c r="C62" s="307">
        <v>0</v>
      </c>
      <c r="D62" s="307">
        <v>0</v>
      </c>
      <c r="E62" s="307"/>
      <c r="F62" s="307"/>
      <c r="G62" s="307"/>
      <c r="H62" s="307"/>
    </row>
    <row r="63" spans="1:8" ht="14.15" customHeight="1">
      <c r="A63" s="722" t="s">
        <v>449</v>
      </c>
      <c r="B63" s="307">
        <v>0</v>
      </c>
      <c r="C63" s="307">
        <v>0</v>
      </c>
      <c r="D63" s="307">
        <v>0</v>
      </c>
      <c r="E63" s="307"/>
      <c r="F63" s="307"/>
      <c r="G63" s="307"/>
      <c r="H63" s="307"/>
    </row>
    <row r="64" spans="1:8" ht="14.15" customHeight="1">
      <c r="A64" s="722" t="s">
        <v>450</v>
      </c>
      <c r="B64" s="307">
        <v>0</v>
      </c>
      <c r="C64" s="307">
        <v>0</v>
      </c>
      <c r="D64" s="307">
        <v>0</v>
      </c>
      <c r="E64" s="307"/>
      <c r="F64" s="307"/>
      <c r="G64" s="307"/>
      <c r="H64" s="307"/>
    </row>
    <row r="65" spans="1:8" ht="20.25" customHeight="1">
      <c r="A65" s="722" t="s">
        <v>451</v>
      </c>
      <c r="B65" s="307">
        <v>53902.43</v>
      </c>
      <c r="C65" s="307">
        <v>54371.64</v>
      </c>
      <c r="D65" s="307">
        <v>54639.42</v>
      </c>
      <c r="E65" s="307"/>
      <c r="F65" s="307"/>
      <c r="G65" s="307"/>
      <c r="H65" s="307"/>
    </row>
    <row r="66" spans="1:8" ht="12.75" customHeight="1">
      <c r="A66" s="305"/>
      <c r="B66" s="308"/>
      <c r="C66" s="308"/>
      <c r="D66" s="308"/>
      <c r="E66" s="308"/>
      <c r="F66" s="308"/>
      <c r="G66" s="308"/>
      <c r="H66" s="308"/>
    </row>
    <row r="67" spans="1:8" ht="14.15" customHeight="1">
      <c r="A67" s="303"/>
      <c r="B67" s="1340" t="s">
        <v>660</v>
      </c>
      <c r="C67" s="1340"/>
      <c r="D67" s="1340"/>
      <c r="E67" s="1340"/>
      <c r="F67" s="304"/>
      <c r="G67" s="304"/>
      <c r="H67" s="304"/>
    </row>
    <row r="68" spans="1:8" ht="12.75" customHeight="1">
      <c r="A68" s="305"/>
      <c r="B68" s="306"/>
      <c r="C68" s="306"/>
      <c r="D68" s="306"/>
      <c r="E68" s="306"/>
      <c r="F68" s="306"/>
      <c r="G68" s="306"/>
      <c r="H68" s="306"/>
    </row>
    <row r="69" spans="1:8" ht="14.15" customHeight="1">
      <c r="A69" s="722" t="s">
        <v>435</v>
      </c>
      <c r="B69" s="309">
        <v>23.84</v>
      </c>
      <c r="C69" s="309">
        <v>23.67</v>
      </c>
      <c r="D69" s="309">
        <v>23.49</v>
      </c>
      <c r="E69" s="309"/>
      <c r="F69" s="309"/>
      <c r="G69" s="309"/>
      <c r="H69" s="309"/>
    </row>
    <row r="70" spans="1:8" ht="14.15" customHeight="1">
      <c r="A70" s="722" t="s">
        <v>436</v>
      </c>
      <c r="B70" s="309">
        <v>30.07</v>
      </c>
      <c r="C70" s="309">
        <v>29.82</v>
      </c>
      <c r="D70" s="309">
        <v>30.06</v>
      </c>
      <c r="E70" s="309"/>
      <c r="F70" s="309"/>
      <c r="G70" s="309"/>
      <c r="H70" s="309"/>
    </row>
    <row r="71" spans="1:8" ht="14.15" customHeight="1">
      <c r="A71" s="722" t="s">
        <v>437</v>
      </c>
      <c r="B71" s="309">
        <v>36.96</v>
      </c>
      <c r="C71" s="309">
        <v>36.64</v>
      </c>
      <c r="D71" s="309">
        <v>36.340000000000003</v>
      </c>
      <c r="E71" s="309"/>
      <c r="F71" s="309"/>
      <c r="G71" s="309"/>
      <c r="H71" s="309"/>
    </row>
    <row r="72" spans="1:8" ht="14.15" customHeight="1">
      <c r="A72" s="722" t="s">
        <v>438</v>
      </c>
      <c r="B72" s="309">
        <v>0</v>
      </c>
      <c r="C72" s="309">
        <v>0</v>
      </c>
      <c r="D72" s="309">
        <v>0</v>
      </c>
      <c r="E72" s="309"/>
      <c r="F72" s="309"/>
      <c r="G72" s="309"/>
      <c r="H72" s="309"/>
    </row>
    <row r="73" spans="1:8" ht="14.15" customHeight="1">
      <c r="A73" s="722" t="s">
        <v>439</v>
      </c>
      <c r="B73" s="309">
        <v>60.03</v>
      </c>
      <c r="C73" s="309">
        <v>60.8</v>
      </c>
      <c r="D73" s="309">
        <v>61.9</v>
      </c>
      <c r="E73" s="309"/>
      <c r="F73" s="309"/>
      <c r="G73" s="309"/>
      <c r="H73" s="309"/>
    </row>
    <row r="74" spans="1:8" ht="14.15" customHeight="1">
      <c r="A74" s="722" t="s">
        <v>440</v>
      </c>
      <c r="B74" s="309">
        <v>40.32</v>
      </c>
      <c r="C74" s="309">
        <v>40.14</v>
      </c>
      <c r="D74" s="309">
        <v>39.67</v>
      </c>
      <c r="E74" s="309"/>
      <c r="F74" s="309"/>
      <c r="G74" s="309"/>
      <c r="H74" s="309"/>
    </row>
    <row r="75" spans="1:8" ht="14.15" customHeight="1">
      <c r="A75" s="722" t="s">
        <v>441</v>
      </c>
      <c r="B75" s="309">
        <v>28.98</v>
      </c>
      <c r="C75" s="309">
        <v>28.92</v>
      </c>
      <c r="D75" s="309">
        <v>28.54</v>
      </c>
      <c r="E75" s="309"/>
      <c r="F75" s="309"/>
      <c r="G75" s="309"/>
      <c r="H75" s="309"/>
    </row>
    <row r="76" spans="1:8" ht="14.15" customHeight="1">
      <c r="A76" s="722" t="s">
        <v>442</v>
      </c>
      <c r="B76" s="309">
        <v>0</v>
      </c>
      <c r="C76" s="309">
        <v>0</v>
      </c>
      <c r="D76" s="309">
        <v>0</v>
      </c>
      <c r="E76" s="309"/>
      <c r="F76" s="309"/>
      <c r="G76" s="309"/>
      <c r="H76" s="309"/>
    </row>
    <row r="77" spans="1:8" ht="14.15" customHeight="1">
      <c r="A77" s="722" t="s">
        <v>443</v>
      </c>
      <c r="B77" s="309">
        <v>58.84</v>
      </c>
      <c r="C77" s="309">
        <v>57.95</v>
      </c>
      <c r="D77" s="309">
        <v>57.87</v>
      </c>
      <c r="E77" s="309"/>
      <c r="F77" s="309"/>
      <c r="G77" s="309"/>
      <c r="H77" s="309"/>
    </row>
    <row r="78" spans="1:8" ht="14.15" customHeight="1">
      <c r="A78" s="722" t="s">
        <v>444</v>
      </c>
      <c r="B78" s="309">
        <v>43.58</v>
      </c>
      <c r="C78" s="309">
        <v>43.85</v>
      </c>
      <c r="D78" s="309">
        <v>43.7</v>
      </c>
      <c r="E78" s="309"/>
      <c r="F78" s="309"/>
      <c r="G78" s="309"/>
      <c r="H78" s="309"/>
    </row>
    <row r="79" spans="1:8" ht="14.15" customHeight="1">
      <c r="A79" s="722" t="s">
        <v>445</v>
      </c>
      <c r="B79" s="309">
        <v>0</v>
      </c>
      <c r="C79" s="309">
        <v>0</v>
      </c>
      <c r="D79" s="309">
        <v>0</v>
      </c>
      <c r="E79" s="309"/>
      <c r="F79" s="309"/>
      <c r="G79" s="309"/>
      <c r="H79" s="309"/>
    </row>
    <row r="80" spans="1:8" ht="14.15" customHeight="1">
      <c r="A80" s="722" t="s">
        <v>446</v>
      </c>
      <c r="B80" s="309">
        <v>0</v>
      </c>
      <c r="C80" s="309">
        <v>0</v>
      </c>
      <c r="D80" s="309">
        <v>0</v>
      </c>
      <c r="E80" s="309"/>
      <c r="F80" s="309"/>
      <c r="G80" s="309"/>
      <c r="H80" s="309"/>
    </row>
    <row r="81" spans="1:8" ht="14.15" customHeight="1">
      <c r="A81" s="722" t="s">
        <v>447</v>
      </c>
      <c r="B81" s="309">
        <v>48.17</v>
      </c>
      <c r="C81" s="309">
        <v>48.62</v>
      </c>
      <c r="D81" s="309">
        <v>49.07</v>
      </c>
      <c r="E81" s="309"/>
      <c r="F81" s="309"/>
      <c r="G81" s="309"/>
      <c r="H81" s="309"/>
    </row>
    <row r="82" spans="1:8" ht="14.15" customHeight="1">
      <c r="A82" s="722" t="s">
        <v>448</v>
      </c>
      <c r="B82" s="309">
        <v>0</v>
      </c>
      <c r="C82" s="309">
        <v>0</v>
      </c>
      <c r="D82" s="309">
        <v>0</v>
      </c>
      <c r="E82" s="309"/>
      <c r="F82" s="309"/>
      <c r="G82" s="309"/>
      <c r="H82" s="309"/>
    </row>
    <row r="83" spans="1:8" ht="14.15" customHeight="1">
      <c r="A83" s="722" t="s">
        <v>449</v>
      </c>
      <c r="B83" s="309">
        <v>0</v>
      </c>
      <c r="C83" s="309">
        <v>0</v>
      </c>
      <c r="D83" s="309">
        <v>0</v>
      </c>
      <c r="E83" s="309"/>
      <c r="F83" s="309"/>
      <c r="G83" s="309"/>
      <c r="H83" s="309"/>
    </row>
    <row r="84" spans="1:8" ht="14.15" customHeight="1">
      <c r="A84" s="722" t="s">
        <v>450</v>
      </c>
      <c r="B84" s="309">
        <v>0</v>
      </c>
      <c r="C84" s="309">
        <v>0</v>
      </c>
      <c r="D84" s="309">
        <v>0</v>
      </c>
      <c r="E84" s="309"/>
      <c r="F84" s="309"/>
      <c r="G84" s="309"/>
      <c r="H84" s="309"/>
    </row>
    <row r="85" spans="1:8" ht="20.25" customHeight="1">
      <c r="A85" s="722" t="s">
        <v>451</v>
      </c>
      <c r="B85" s="309">
        <v>39.46</v>
      </c>
      <c r="C85" s="309">
        <v>39.4</v>
      </c>
      <c r="D85" s="309">
        <v>39.31</v>
      </c>
      <c r="E85" s="307"/>
      <c r="F85" s="307"/>
      <c r="G85" s="307"/>
      <c r="H85" s="307"/>
    </row>
    <row r="86" spans="1:8" ht="12.75" customHeight="1">
      <c r="A86" s="305"/>
      <c r="B86" s="308"/>
      <c r="C86" s="308"/>
      <c r="D86" s="308"/>
      <c r="E86" s="308"/>
      <c r="F86" s="308"/>
      <c r="G86" s="308"/>
      <c r="H86" s="308"/>
    </row>
    <row r="87" spans="1:8" s="53" customFormat="1" ht="26.25" customHeight="1">
      <c r="A87" s="303"/>
      <c r="B87" s="1341" t="s">
        <v>662</v>
      </c>
      <c r="C87" s="1341"/>
      <c r="D87" s="1341"/>
      <c r="E87" s="1341"/>
      <c r="F87" s="661"/>
      <c r="G87" s="304"/>
      <c r="H87" s="304"/>
    </row>
    <row r="88" spans="1:8" ht="12.75" customHeight="1">
      <c r="A88" s="305"/>
      <c r="B88" s="306"/>
      <c r="C88" s="306"/>
      <c r="D88" s="306"/>
      <c r="E88" s="306"/>
      <c r="F88" s="306"/>
      <c r="G88" s="306"/>
      <c r="H88" s="306"/>
    </row>
    <row r="89" spans="1:8" ht="14.15" customHeight="1">
      <c r="A89" s="722" t="s">
        <v>435</v>
      </c>
      <c r="B89" s="310">
        <v>13.9</v>
      </c>
      <c r="C89" s="310">
        <v>13.87</v>
      </c>
      <c r="D89" s="310">
        <v>13.86</v>
      </c>
      <c r="E89" s="310"/>
      <c r="F89" s="310"/>
      <c r="G89" s="310"/>
      <c r="H89" s="310"/>
    </row>
    <row r="90" spans="1:8" ht="14.15" customHeight="1">
      <c r="A90" s="722" t="s">
        <v>436</v>
      </c>
      <c r="B90" s="310">
        <v>17.03</v>
      </c>
      <c r="C90" s="310">
        <v>16.95</v>
      </c>
      <c r="D90" s="310">
        <v>17</v>
      </c>
      <c r="E90" s="310"/>
      <c r="F90" s="310"/>
      <c r="G90" s="310"/>
      <c r="H90" s="310"/>
    </row>
    <row r="91" spans="1:8" ht="14.15" customHeight="1">
      <c r="A91" s="722" t="s">
        <v>437</v>
      </c>
      <c r="B91" s="310">
        <v>20.74</v>
      </c>
      <c r="C91" s="310">
        <v>20.85</v>
      </c>
      <c r="D91" s="310">
        <v>20.89</v>
      </c>
      <c r="E91" s="310"/>
      <c r="F91" s="310"/>
      <c r="G91" s="310"/>
      <c r="H91" s="310"/>
    </row>
    <row r="92" spans="1:8" ht="14.15" customHeight="1">
      <c r="A92" s="722" t="s">
        <v>438</v>
      </c>
      <c r="B92" s="310">
        <v>0</v>
      </c>
      <c r="C92" s="310">
        <v>0</v>
      </c>
      <c r="D92" s="310">
        <v>0</v>
      </c>
      <c r="E92" s="310"/>
      <c r="F92" s="310"/>
      <c r="G92" s="310"/>
      <c r="H92" s="310"/>
    </row>
    <row r="93" spans="1:8" ht="14.15" customHeight="1">
      <c r="A93" s="722" t="s">
        <v>439</v>
      </c>
      <c r="B93" s="310">
        <v>17.34</v>
      </c>
      <c r="C93" s="310">
        <v>17.8</v>
      </c>
      <c r="D93" s="310">
        <v>18.23</v>
      </c>
      <c r="E93" s="310"/>
      <c r="F93" s="310"/>
      <c r="G93" s="310"/>
      <c r="H93" s="310"/>
    </row>
    <row r="94" spans="1:8" ht="14.15" customHeight="1">
      <c r="A94" s="722" t="s">
        <v>440</v>
      </c>
      <c r="B94" s="310">
        <v>16.190000000000001</v>
      </c>
      <c r="C94" s="310">
        <v>16.309999999999999</v>
      </c>
      <c r="D94" s="310">
        <v>16.309999999999999</v>
      </c>
      <c r="E94" s="310"/>
      <c r="F94" s="310"/>
      <c r="G94" s="310"/>
      <c r="H94" s="310"/>
    </row>
    <row r="95" spans="1:8" ht="14.15" customHeight="1">
      <c r="A95" s="722" t="s">
        <v>441</v>
      </c>
      <c r="B95" s="310">
        <v>14.63</v>
      </c>
      <c r="C95" s="310">
        <v>14.66</v>
      </c>
      <c r="D95" s="310">
        <v>14.68</v>
      </c>
      <c r="E95" s="310"/>
      <c r="F95" s="310"/>
      <c r="G95" s="310"/>
      <c r="H95" s="310"/>
    </row>
    <row r="96" spans="1:8" ht="14.15" customHeight="1">
      <c r="A96" s="722" t="s">
        <v>442</v>
      </c>
      <c r="B96" s="310">
        <v>0</v>
      </c>
      <c r="C96" s="310">
        <v>0</v>
      </c>
      <c r="D96" s="310">
        <v>0</v>
      </c>
      <c r="E96" s="310"/>
      <c r="F96" s="310"/>
      <c r="G96" s="310"/>
      <c r="H96" s="310"/>
    </row>
    <row r="97" spans="1:8" ht="14.15" customHeight="1">
      <c r="A97" s="722" t="s">
        <v>443</v>
      </c>
      <c r="B97" s="310">
        <v>21.98</v>
      </c>
      <c r="C97" s="310">
        <v>21.74</v>
      </c>
      <c r="D97" s="310">
        <v>21.74</v>
      </c>
      <c r="E97" s="310"/>
      <c r="F97" s="310"/>
      <c r="G97" s="310"/>
      <c r="H97" s="310"/>
    </row>
    <row r="98" spans="1:8" ht="14.15" customHeight="1">
      <c r="A98" s="722" t="s">
        <v>444</v>
      </c>
      <c r="B98" s="310">
        <v>17.96</v>
      </c>
      <c r="C98" s="310">
        <v>18.18</v>
      </c>
      <c r="D98" s="310">
        <v>18.190000000000001</v>
      </c>
      <c r="E98" s="310"/>
      <c r="F98" s="310"/>
      <c r="G98" s="310"/>
      <c r="H98" s="310"/>
    </row>
    <row r="99" spans="1:8" ht="14.15" customHeight="1">
      <c r="A99" s="722" t="s">
        <v>445</v>
      </c>
      <c r="B99" s="310">
        <v>0</v>
      </c>
      <c r="C99" s="310">
        <v>0</v>
      </c>
      <c r="D99" s="310">
        <v>0</v>
      </c>
      <c r="E99" s="310"/>
      <c r="F99" s="310"/>
      <c r="G99" s="310"/>
      <c r="H99" s="310"/>
    </row>
    <row r="100" spans="1:8" ht="14.15" customHeight="1">
      <c r="A100" s="722" t="s">
        <v>446</v>
      </c>
      <c r="B100" s="310">
        <v>0</v>
      </c>
      <c r="C100" s="310">
        <v>0</v>
      </c>
      <c r="D100" s="310">
        <v>0</v>
      </c>
      <c r="E100" s="310"/>
      <c r="F100" s="310"/>
      <c r="G100" s="310"/>
      <c r="H100" s="310"/>
    </row>
    <row r="101" spans="1:8" ht="14.15" customHeight="1">
      <c r="A101" s="722" t="s">
        <v>447</v>
      </c>
      <c r="B101" s="310">
        <v>17.79</v>
      </c>
      <c r="C101" s="310">
        <v>18.079999999999998</v>
      </c>
      <c r="D101" s="310">
        <v>18.38</v>
      </c>
      <c r="E101" s="310"/>
      <c r="F101" s="310"/>
      <c r="G101" s="310"/>
      <c r="H101" s="310"/>
    </row>
    <row r="102" spans="1:8" ht="14.15" customHeight="1">
      <c r="A102" s="722" t="s">
        <v>448</v>
      </c>
      <c r="B102" s="310">
        <v>0</v>
      </c>
      <c r="C102" s="310">
        <v>0</v>
      </c>
      <c r="D102" s="310">
        <v>0</v>
      </c>
      <c r="E102" s="310"/>
      <c r="F102" s="310"/>
      <c r="G102" s="310"/>
      <c r="H102" s="310"/>
    </row>
    <row r="103" spans="1:8" ht="14.15" customHeight="1">
      <c r="A103" s="722" t="s">
        <v>449</v>
      </c>
      <c r="B103" s="310">
        <v>0</v>
      </c>
      <c r="C103" s="310">
        <v>0</v>
      </c>
      <c r="D103" s="310">
        <v>0</v>
      </c>
      <c r="E103" s="310"/>
      <c r="F103" s="310"/>
      <c r="G103" s="310"/>
      <c r="H103" s="310"/>
    </row>
    <row r="104" spans="1:8" ht="14.15" customHeight="1">
      <c r="A104" s="722" t="s">
        <v>450</v>
      </c>
      <c r="B104" s="310">
        <v>0</v>
      </c>
      <c r="C104" s="310">
        <v>0</v>
      </c>
      <c r="D104" s="310">
        <v>0</v>
      </c>
      <c r="E104" s="310"/>
      <c r="F104" s="310"/>
      <c r="G104" s="310"/>
      <c r="H104" s="310"/>
    </row>
    <row r="105" spans="1:8" ht="20.25" customHeight="1">
      <c r="A105" s="722" t="s">
        <v>451</v>
      </c>
      <c r="B105" s="310">
        <v>18</v>
      </c>
      <c r="C105" s="310">
        <v>18.13</v>
      </c>
      <c r="D105" s="310">
        <v>18.2</v>
      </c>
      <c r="E105" s="307"/>
      <c r="F105" s="307"/>
      <c r="G105" s="307"/>
      <c r="H105" s="307"/>
    </row>
    <row r="106" spans="1:8" ht="12.75" customHeight="1">
      <c r="A106" s="64"/>
      <c r="B106" s="109"/>
      <c r="C106" s="82"/>
      <c r="D106" s="82"/>
      <c r="E106" s="84"/>
      <c r="F106" s="53"/>
      <c r="G106" s="53"/>
      <c r="H106" s="53"/>
    </row>
    <row r="107" spans="1:8" s="53" customFormat="1" ht="41.25" customHeight="1">
      <c r="A107" s="64"/>
      <c r="B107" s="1274" t="s">
        <v>663</v>
      </c>
      <c r="C107" s="1274"/>
      <c r="D107" s="1274"/>
      <c r="E107" s="1274"/>
    </row>
    <row r="108" spans="1:8" s="53" customFormat="1" ht="30" customHeight="1">
      <c r="A108" s="64"/>
      <c r="B108" s="1274" t="s">
        <v>1581</v>
      </c>
      <c r="C108" s="1274"/>
      <c r="D108" s="1274"/>
      <c r="E108" s="1274"/>
    </row>
    <row r="109" spans="1:8" ht="15" customHeight="1">
      <c r="B109" s="282" t="s">
        <v>1455</v>
      </c>
    </row>
  </sheetData>
  <sheetProtection selectLockedCells="1"/>
  <mergeCells count="7">
    <mergeCell ref="B108:E108"/>
    <mergeCell ref="B107:E107"/>
    <mergeCell ref="B7:E7"/>
    <mergeCell ref="B27:E27"/>
    <mergeCell ref="B47:E47"/>
    <mergeCell ref="B67:E67"/>
    <mergeCell ref="B87:E8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&amp;"Arial,Fett"Erholungsfläche*) in Großstädten**) mit 500 000 und mehr
Einwohnern/-innen 2016 – 2018 nach Bundesländern***)</oddHeader>
    <oddFooter>&amp;CStatistische Ämter der Länder – Indikatoren und Kennzahlen, UGRdL 2020</oddFooter>
  </headerFooter>
  <rowBreaks count="2" manualBreakCount="2">
    <brk id="45" max="4" man="1"/>
    <brk id="85" max="4" man="1"/>
  </rowBreaks>
  <colBreaks count="1" manualBreakCount="1">
    <brk id="13"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autoPageBreaks="0"/>
  </sheetPr>
  <dimension ref="A1:H68"/>
  <sheetViews>
    <sheetView showGridLines="0" showRowColHeaders="0" zoomScaleNormal="100" workbookViewId="0">
      <pane xSplit="1" topLeftCell="B1" activePane="topRight" state="frozenSplit"/>
      <selection pane="topRight"/>
    </sheetView>
  </sheetViews>
  <sheetFormatPr baseColWidth="10" defaultColWidth="11.453125" defaultRowHeight="12.75" customHeight="1"/>
  <cols>
    <col min="1" max="1" width="26.453125" style="282" customWidth="1"/>
    <col min="2" max="4" width="11.81640625" style="282" customWidth="1"/>
    <col min="5" max="16384" width="11.453125" style="282"/>
  </cols>
  <sheetData>
    <row r="1" spans="1:6" ht="12.75" customHeight="1">
      <c r="A1" s="691" t="s">
        <v>322</v>
      </c>
    </row>
    <row r="3" spans="1:6" ht="12.75" customHeight="1">
      <c r="A3" s="283" t="s">
        <v>708</v>
      </c>
      <c r="B3" s="284" t="s">
        <v>1461</v>
      </c>
    </row>
    <row r="4" spans="1:6" ht="12.75" customHeight="1">
      <c r="A4" s="285"/>
    </row>
    <row r="5" spans="1:6" ht="20.149999999999999" customHeight="1">
      <c r="A5" s="686" t="s">
        <v>433</v>
      </c>
      <c r="B5" s="311" t="s">
        <v>1087</v>
      </c>
      <c r="C5" s="311" t="s">
        <v>1082</v>
      </c>
      <c r="D5" s="311" t="s">
        <v>1293</v>
      </c>
    </row>
    <row r="6" spans="1:6" ht="12.75" customHeight="1">
      <c r="A6" s="287"/>
    </row>
    <row r="7" spans="1:6" ht="15">
      <c r="A7" s="288"/>
      <c r="B7" s="1337" t="s">
        <v>649</v>
      </c>
      <c r="C7" s="1337"/>
      <c r="D7" s="1337"/>
      <c r="E7" s="1337"/>
      <c r="F7" s="660"/>
    </row>
    <row r="8" spans="1:6" ht="12.75" customHeight="1">
      <c r="A8" s="287"/>
      <c r="B8" s="289"/>
      <c r="C8" s="289"/>
      <c r="D8" s="289"/>
    </row>
    <row r="9" spans="1:6" ht="14.25" customHeight="1">
      <c r="A9" s="721" t="s">
        <v>435</v>
      </c>
      <c r="B9" s="1119">
        <v>2287.89</v>
      </c>
      <c r="C9" s="1119">
        <v>2395.64</v>
      </c>
      <c r="D9" s="1119">
        <v>2403.5700000000002</v>
      </c>
    </row>
    <row r="10" spans="1:6" ht="14.25" customHeight="1">
      <c r="A10" s="721" t="s">
        <v>436</v>
      </c>
      <c r="B10" s="1119">
        <v>3872.83</v>
      </c>
      <c r="C10" s="1119">
        <v>3893.27</v>
      </c>
      <c r="D10" s="1119">
        <v>3910.38</v>
      </c>
    </row>
    <row r="11" spans="1:6" ht="14.25" customHeight="1">
      <c r="A11" s="721" t="s">
        <v>437</v>
      </c>
      <c r="B11" s="1119">
        <v>308.67</v>
      </c>
      <c r="C11" s="1119">
        <v>308.85000000000002</v>
      </c>
      <c r="D11" s="1119">
        <v>308.94</v>
      </c>
    </row>
    <row r="12" spans="1:6" ht="14.25" customHeight="1">
      <c r="A12" s="721" t="s">
        <v>438</v>
      </c>
      <c r="B12" s="1119">
        <v>1245.0899999999999</v>
      </c>
      <c r="C12" s="1119">
        <v>1245.92</v>
      </c>
      <c r="D12" s="1119">
        <v>1248.8699999999999</v>
      </c>
    </row>
    <row r="13" spans="1:6" ht="14.25" customHeight="1">
      <c r="A13" s="721" t="s">
        <v>439</v>
      </c>
      <c r="B13" s="1119">
        <v>115.08</v>
      </c>
      <c r="C13" s="1119">
        <v>114.85</v>
      </c>
      <c r="D13" s="1119">
        <v>114.31</v>
      </c>
    </row>
    <row r="14" spans="1:6" ht="14.25" customHeight="1">
      <c r="A14" s="721" t="s">
        <v>440</v>
      </c>
      <c r="B14" s="1119">
        <v>219.7</v>
      </c>
      <c r="C14" s="1119">
        <v>219.83</v>
      </c>
      <c r="D14" s="1119">
        <v>219.62</v>
      </c>
    </row>
    <row r="15" spans="1:6" ht="14.25" customHeight="1">
      <c r="A15" s="721" t="s">
        <v>441</v>
      </c>
      <c r="B15" s="1119">
        <v>1551.55</v>
      </c>
      <c r="C15" s="1119">
        <v>1557.92</v>
      </c>
      <c r="D15" s="1119">
        <v>1562.92</v>
      </c>
    </row>
    <row r="16" spans="1:6" ht="14.25" customHeight="1">
      <c r="A16" s="721" t="s">
        <v>442</v>
      </c>
      <c r="B16" s="1119">
        <v>812.46</v>
      </c>
      <c r="C16" s="1119">
        <v>798.46</v>
      </c>
      <c r="D16" s="1119">
        <v>798.17</v>
      </c>
    </row>
    <row r="17" spans="1:6" ht="14.25" customHeight="1">
      <c r="A17" s="721" t="s">
        <v>443</v>
      </c>
      <c r="B17" s="1119">
        <v>3041.82</v>
      </c>
      <c r="C17" s="1119">
        <v>3054.02</v>
      </c>
      <c r="D17" s="1119">
        <v>3066.78</v>
      </c>
    </row>
    <row r="18" spans="1:6" ht="14.25" customHeight="1">
      <c r="A18" s="721" t="s">
        <v>444</v>
      </c>
      <c r="B18" s="1119">
        <v>3579.87</v>
      </c>
      <c r="C18" s="1119">
        <v>3584.02</v>
      </c>
      <c r="D18" s="1119">
        <v>3587.92</v>
      </c>
    </row>
    <row r="19" spans="1:6" ht="14.25" customHeight="1">
      <c r="A19" s="721" t="s">
        <v>445</v>
      </c>
      <c r="B19" s="1119">
        <v>1262.3900000000001</v>
      </c>
      <c r="C19" s="1119">
        <v>1264.01</v>
      </c>
      <c r="D19" s="1119">
        <v>1269.26</v>
      </c>
    </row>
    <row r="20" spans="1:6" ht="14.25" customHeight="1">
      <c r="A20" s="721" t="s">
        <v>446</v>
      </c>
      <c r="B20" s="1119">
        <v>256.69</v>
      </c>
      <c r="C20" s="1119">
        <v>256.99</v>
      </c>
      <c r="D20" s="1119">
        <v>257.29000000000002</v>
      </c>
    </row>
    <row r="21" spans="1:6" ht="14.25" customHeight="1">
      <c r="A21" s="721" t="s">
        <v>447</v>
      </c>
      <c r="B21" s="1119">
        <v>1080.25</v>
      </c>
      <c r="C21" s="1119">
        <v>1087.17</v>
      </c>
      <c r="D21" s="1119">
        <v>1092.94</v>
      </c>
    </row>
    <row r="22" spans="1:6" ht="14.25" customHeight="1">
      <c r="A22" s="721" t="s">
        <v>448</v>
      </c>
      <c r="B22" s="1119">
        <v>902.11</v>
      </c>
      <c r="C22" s="1119">
        <v>903.74</v>
      </c>
      <c r="D22" s="1119">
        <v>903.73</v>
      </c>
    </row>
    <row r="23" spans="1:6" ht="14.25" customHeight="1">
      <c r="A23" s="721" t="s">
        <v>449</v>
      </c>
      <c r="B23" s="1119">
        <v>921.02</v>
      </c>
      <c r="C23" s="1119">
        <v>925.83</v>
      </c>
      <c r="D23" s="1119">
        <v>930.51</v>
      </c>
    </row>
    <row r="24" spans="1:6" ht="14.25" customHeight="1">
      <c r="A24" s="721" t="s">
        <v>450</v>
      </c>
      <c r="B24" s="1119" t="s">
        <v>360</v>
      </c>
      <c r="C24" s="1119" t="s">
        <v>360</v>
      </c>
      <c r="D24" s="1119">
        <v>785.81</v>
      </c>
    </row>
    <row r="25" spans="1:6" ht="20.25" customHeight="1">
      <c r="A25" s="721" t="s">
        <v>451</v>
      </c>
      <c r="B25" s="1119">
        <v>22186.639999999999</v>
      </c>
      <c r="C25" s="1119">
        <v>22362.5</v>
      </c>
      <c r="D25" s="1119">
        <v>22461.040000000001</v>
      </c>
    </row>
    <row r="26" spans="1:6" ht="12.75" customHeight="1">
      <c r="A26" s="291"/>
      <c r="B26" s="292"/>
      <c r="C26" s="292"/>
      <c r="D26" s="292"/>
    </row>
    <row r="27" spans="1:6" ht="27" customHeight="1">
      <c r="A27" s="293"/>
      <c r="B27" s="1343" t="s">
        <v>669</v>
      </c>
      <c r="C27" s="1343"/>
      <c r="D27" s="1343"/>
      <c r="E27" s="1343"/>
      <c r="F27" s="662"/>
    </row>
    <row r="28" spans="1:6" ht="12.75" customHeight="1">
      <c r="A28" s="291"/>
      <c r="B28" s="290"/>
      <c r="C28" s="290"/>
      <c r="D28" s="290"/>
    </row>
    <row r="29" spans="1:6" ht="14.25" customHeight="1">
      <c r="A29" s="721" t="s">
        <v>435</v>
      </c>
      <c r="B29" s="1125">
        <v>44.2</v>
      </c>
      <c r="C29" s="1125">
        <v>46</v>
      </c>
      <c r="D29" s="1125">
        <v>46</v>
      </c>
    </row>
    <row r="30" spans="1:6" ht="14.25" customHeight="1">
      <c r="A30" s="721" t="s">
        <v>436</v>
      </c>
      <c r="B30" s="1125">
        <v>45.9</v>
      </c>
      <c r="C30" s="1125">
        <v>45.9</v>
      </c>
      <c r="D30" s="1125">
        <v>45.9</v>
      </c>
    </row>
    <row r="31" spans="1:6" ht="14.25" customHeight="1">
      <c r="A31" s="721" t="s">
        <v>437</v>
      </c>
      <c r="B31" s="1125">
        <v>49.2</v>
      </c>
      <c r="C31" s="1125">
        <v>49.2</v>
      </c>
      <c r="D31" s="1125">
        <v>49.1</v>
      </c>
    </row>
    <row r="32" spans="1:6" ht="14.25" customHeight="1">
      <c r="A32" s="721" t="s">
        <v>438</v>
      </c>
      <c r="B32" s="1125">
        <v>44.3</v>
      </c>
      <c r="C32" s="1125">
        <v>44.3</v>
      </c>
      <c r="D32" s="1125">
        <v>44.3</v>
      </c>
    </row>
    <row r="33" spans="1:6" ht="14.25" customHeight="1">
      <c r="A33" s="721" t="s">
        <v>439</v>
      </c>
      <c r="B33" s="1125">
        <v>48.6</v>
      </c>
      <c r="C33" s="1125">
        <v>48.4</v>
      </c>
      <c r="D33" s="1125">
        <v>48.3</v>
      </c>
    </row>
    <row r="34" spans="1:6" ht="14.25" customHeight="1">
      <c r="A34" s="721" t="s">
        <v>440</v>
      </c>
      <c r="B34" s="1125">
        <v>49.4</v>
      </c>
      <c r="C34" s="1125">
        <v>49.4</v>
      </c>
      <c r="D34" s="1125">
        <v>49.4</v>
      </c>
    </row>
    <row r="35" spans="1:6" ht="14.25" customHeight="1">
      <c r="A35" s="721" t="s">
        <v>441</v>
      </c>
      <c r="B35" s="1125">
        <v>46.4</v>
      </c>
      <c r="C35" s="1125">
        <v>46.4</v>
      </c>
      <c r="D35" s="1125">
        <v>46.4</v>
      </c>
    </row>
    <row r="36" spans="1:6" ht="14.25" customHeight="1">
      <c r="A36" s="721" t="s">
        <v>442</v>
      </c>
      <c r="B36" s="1125">
        <v>41.3</v>
      </c>
      <c r="C36" s="1125">
        <v>41.2</v>
      </c>
      <c r="D36" s="1125">
        <v>41.1</v>
      </c>
    </row>
    <row r="37" spans="1:6" ht="14.25" customHeight="1">
      <c r="A37" s="721" t="s">
        <v>443</v>
      </c>
      <c r="B37" s="1125">
        <v>45.7</v>
      </c>
      <c r="C37" s="1125">
        <v>45.7</v>
      </c>
      <c r="D37" s="1125">
        <v>45.7</v>
      </c>
    </row>
    <row r="38" spans="1:6" ht="14.25" customHeight="1">
      <c r="A38" s="721" t="s">
        <v>444</v>
      </c>
      <c r="B38" s="1125">
        <v>45.9</v>
      </c>
      <c r="C38" s="1125">
        <v>45.8</v>
      </c>
      <c r="D38" s="1125">
        <v>45.8</v>
      </c>
    </row>
    <row r="39" spans="1:6" ht="14.25" customHeight="1">
      <c r="A39" s="721" t="s">
        <v>445</v>
      </c>
      <c r="B39" s="1125">
        <v>44.4</v>
      </c>
      <c r="C39" s="1125">
        <v>44.5</v>
      </c>
      <c r="D39" s="1125">
        <v>44.6</v>
      </c>
    </row>
    <row r="40" spans="1:6" ht="14.25" customHeight="1">
      <c r="A40" s="721" t="s">
        <v>446</v>
      </c>
      <c r="B40" s="1125">
        <v>46.8</v>
      </c>
      <c r="C40" s="1125">
        <v>46.8</v>
      </c>
      <c r="D40" s="1125">
        <v>46.8</v>
      </c>
    </row>
    <row r="41" spans="1:6" ht="14.25" customHeight="1">
      <c r="A41" s="721" t="s">
        <v>447</v>
      </c>
      <c r="B41" s="1125">
        <v>44.2</v>
      </c>
      <c r="C41" s="1125">
        <v>44.2</v>
      </c>
      <c r="D41" s="1125">
        <v>44.1</v>
      </c>
    </row>
    <row r="42" spans="1:6" ht="14.25" customHeight="1">
      <c r="A42" s="721" t="s">
        <v>448</v>
      </c>
      <c r="B42" s="1125">
        <v>40</v>
      </c>
      <c r="C42" s="1125">
        <v>40.1</v>
      </c>
      <c r="D42" s="1125">
        <v>40.1</v>
      </c>
    </row>
    <row r="43" spans="1:6" ht="14.25" customHeight="1">
      <c r="A43" s="721" t="s">
        <v>449</v>
      </c>
      <c r="B43" s="1125">
        <v>45</v>
      </c>
      <c r="C43" s="1125">
        <v>45</v>
      </c>
      <c r="D43" s="1125">
        <v>45</v>
      </c>
    </row>
    <row r="44" spans="1:6" ht="14.25" customHeight="1">
      <c r="A44" s="721" t="s">
        <v>450</v>
      </c>
      <c r="B44" s="1126" t="s">
        <v>360</v>
      </c>
      <c r="C44" s="1126" t="s">
        <v>360</v>
      </c>
      <c r="D44" s="1126">
        <v>41.4</v>
      </c>
    </row>
    <row r="45" spans="1:6" ht="20.25" customHeight="1">
      <c r="A45" s="721" t="s">
        <v>451</v>
      </c>
      <c r="B45" s="1125">
        <v>45</v>
      </c>
      <c r="C45" s="1125">
        <v>45.2</v>
      </c>
      <c r="D45" s="1125">
        <v>45.09</v>
      </c>
    </row>
    <row r="46" spans="1:6" ht="12.75" customHeight="1">
      <c r="A46" s="291"/>
      <c r="B46" s="290"/>
      <c r="C46" s="290"/>
      <c r="D46" s="290"/>
    </row>
    <row r="47" spans="1:6" ht="27" customHeight="1">
      <c r="A47" s="293"/>
      <c r="B47" s="1343" t="s">
        <v>670</v>
      </c>
      <c r="C47" s="1343"/>
      <c r="D47" s="1343"/>
      <c r="E47" s="1343"/>
      <c r="F47" s="662"/>
    </row>
    <row r="48" spans="1:6" ht="12.75" customHeight="1">
      <c r="A48" s="291"/>
      <c r="B48" s="290"/>
      <c r="C48" s="290"/>
      <c r="D48" s="290"/>
    </row>
    <row r="49" spans="1:6" ht="14.25" customHeight="1">
      <c r="A49" s="721" t="s">
        <v>435</v>
      </c>
      <c r="B49" s="1125">
        <v>6.4</v>
      </c>
      <c r="C49" s="1125">
        <v>6.7</v>
      </c>
      <c r="D49" s="1125">
        <v>6.7</v>
      </c>
      <c r="E49" s="312"/>
      <c r="F49" s="312"/>
    </row>
    <row r="50" spans="1:6" ht="14.25" customHeight="1">
      <c r="A50" s="721" t="s">
        <v>436</v>
      </c>
      <c r="B50" s="1125">
        <v>5.5</v>
      </c>
      <c r="C50" s="1125">
        <v>5.5</v>
      </c>
      <c r="D50" s="1125">
        <v>5.5</v>
      </c>
    </row>
    <row r="51" spans="1:6" ht="14.25" customHeight="1">
      <c r="A51" s="721" t="s">
        <v>437</v>
      </c>
      <c r="B51" s="1125">
        <v>34.6</v>
      </c>
      <c r="C51" s="1125">
        <v>34.700000000000003</v>
      </c>
      <c r="D51" s="1125">
        <v>34.700000000000003</v>
      </c>
    </row>
    <row r="52" spans="1:6" ht="14.25" customHeight="1">
      <c r="A52" s="721" t="s">
        <v>438</v>
      </c>
      <c r="B52" s="1125">
        <v>4.2</v>
      </c>
      <c r="C52" s="1125">
        <v>4.2</v>
      </c>
      <c r="D52" s="1125">
        <v>4.2</v>
      </c>
    </row>
    <row r="53" spans="1:6" ht="14.25" customHeight="1">
      <c r="A53" s="721" t="s">
        <v>439</v>
      </c>
      <c r="B53" s="1125">
        <v>27.4</v>
      </c>
      <c r="C53" s="1125">
        <v>27.3</v>
      </c>
      <c r="D53" s="1125">
        <v>27.2</v>
      </c>
    </row>
    <row r="54" spans="1:6" ht="14.25" customHeight="1">
      <c r="A54" s="721" t="s">
        <v>440</v>
      </c>
      <c r="B54" s="1125">
        <v>29.1</v>
      </c>
      <c r="C54" s="1125">
        <v>29.1</v>
      </c>
      <c r="D54" s="1125">
        <v>29.1</v>
      </c>
    </row>
    <row r="55" spans="1:6" ht="14.25" customHeight="1">
      <c r="A55" s="721" t="s">
        <v>441</v>
      </c>
      <c r="B55" s="1125">
        <v>7.3</v>
      </c>
      <c r="C55" s="1125">
        <v>7.4</v>
      </c>
      <c r="D55" s="1125">
        <v>7.4</v>
      </c>
    </row>
    <row r="56" spans="1:6" ht="14.25" customHeight="1">
      <c r="A56" s="721" t="s">
        <v>442</v>
      </c>
      <c r="B56" s="1125">
        <v>3.5</v>
      </c>
      <c r="C56" s="1125">
        <v>3.4</v>
      </c>
      <c r="D56" s="1125">
        <v>3.4</v>
      </c>
    </row>
    <row r="57" spans="1:6" ht="14.25" customHeight="1">
      <c r="A57" s="721" t="s">
        <v>443</v>
      </c>
      <c r="B57" s="1125">
        <v>6.4</v>
      </c>
      <c r="C57" s="1125">
        <v>6.4</v>
      </c>
      <c r="D57" s="1125">
        <v>6.4</v>
      </c>
    </row>
    <row r="58" spans="1:6" ht="14.25" customHeight="1">
      <c r="A58" s="721" t="s">
        <v>444</v>
      </c>
      <c r="B58" s="1125">
        <v>10.5</v>
      </c>
      <c r="C58" s="1125">
        <v>10.5</v>
      </c>
      <c r="D58" s="1125">
        <v>10.5</v>
      </c>
    </row>
    <row r="59" spans="1:6" ht="14.25" customHeight="1">
      <c r="A59" s="721" t="s">
        <v>445</v>
      </c>
      <c r="B59" s="1125">
        <v>6.4</v>
      </c>
      <c r="C59" s="1125">
        <v>6.4</v>
      </c>
      <c r="D59" s="1125">
        <v>6.4</v>
      </c>
    </row>
    <row r="60" spans="1:6" ht="14.25" customHeight="1">
      <c r="A60" s="721" t="s">
        <v>446</v>
      </c>
      <c r="B60" s="1125">
        <v>10</v>
      </c>
      <c r="C60" s="1125">
        <v>10</v>
      </c>
      <c r="D60" s="1125">
        <v>10</v>
      </c>
    </row>
    <row r="61" spans="1:6" ht="14.25" customHeight="1">
      <c r="A61" s="721" t="s">
        <v>447</v>
      </c>
      <c r="B61" s="1125">
        <v>5.9</v>
      </c>
      <c r="C61" s="1125">
        <v>5.9</v>
      </c>
      <c r="D61" s="1125">
        <v>5.9</v>
      </c>
    </row>
    <row r="62" spans="1:6" ht="14.25" customHeight="1">
      <c r="A62" s="721" t="s">
        <v>448</v>
      </c>
      <c r="B62" s="1125">
        <v>4.4000000000000004</v>
      </c>
      <c r="C62" s="1125">
        <v>4.4000000000000004</v>
      </c>
      <c r="D62" s="1125">
        <v>4.4000000000000004</v>
      </c>
    </row>
    <row r="63" spans="1:6" ht="14.25" customHeight="1">
      <c r="A63" s="721" t="s">
        <v>449</v>
      </c>
      <c r="B63" s="1125">
        <v>5.8</v>
      </c>
      <c r="C63" s="1125">
        <v>5.9</v>
      </c>
      <c r="D63" s="1125">
        <v>5.9</v>
      </c>
    </row>
    <row r="64" spans="1:6" ht="14.25" customHeight="1">
      <c r="A64" s="721" t="s">
        <v>450</v>
      </c>
      <c r="B64" s="1126" t="s">
        <v>360</v>
      </c>
      <c r="C64" s="1126" t="s">
        <v>360</v>
      </c>
      <c r="D64" s="1126">
        <v>4.8</v>
      </c>
    </row>
    <row r="65" spans="1:8" ht="20.25" customHeight="1">
      <c r="A65" s="721" t="s">
        <v>451</v>
      </c>
      <c r="B65" s="1125">
        <v>6.2</v>
      </c>
      <c r="C65" s="1125">
        <v>6.3</v>
      </c>
      <c r="D65" s="1125">
        <v>6.28</v>
      </c>
    </row>
    <row r="66" spans="1:8" ht="12.75" customHeight="1">
      <c r="B66" s="299"/>
      <c r="C66" s="300"/>
      <c r="D66" s="300"/>
    </row>
    <row r="67" spans="1:8" s="313" customFormat="1" ht="30" customHeight="1">
      <c r="B67" s="1342" t="s">
        <v>1582</v>
      </c>
      <c r="C67" s="1342"/>
      <c r="D67" s="1342"/>
      <c r="E67" s="1342"/>
      <c r="G67" s="314"/>
      <c r="H67" s="314"/>
    </row>
    <row r="68" spans="1:8" ht="78.75" customHeight="1">
      <c r="B68" s="1344" t="s">
        <v>671</v>
      </c>
      <c r="C68" s="1344"/>
      <c r="D68" s="1344"/>
      <c r="E68" s="1344"/>
    </row>
  </sheetData>
  <sheetProtection selectLockedCells="1"/>
  <mergeCells count="5">
    <mergeCell ref="B67:E67"/>
    <mergeCell ref="B7:E7"/>
    <mergeCell ref="B27:E27"/>
    <mergeCell ref="B47:E47"/>
    <mergeCell ref="B68:E68"/>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&amp;"Arial,Fett"Versiegelte Fläche*) 2016 – 2018 nach Bundesländern</oddHeader>
    <oddFooter>&amp;CStatistische Ämter der Länder – Indikatoren und Kennzahlen, UGRdL 2020</oddFooter>
  </headerFooter>
  <rowBreaks count="1" manualBreakCount="1">
    <brk id="45" max="5"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pageSetUpPr autoPageBreaks="0"/>
  </sheetPr>
  <dimension ref="A1:AJ101"/>
  <sheetViews>
    <sheetView showGridLines="0" showRowColHeaders="0" zoomScaleNormal="100" workbookViewId="0">
      <pane xSplit="1" topLeftCell="B1" activePane="topRight" state="frozen"/>
      <selection pane="topRight"/>
    </sheetView>
  </sheetViews>
  <sheetFormatPr baseColWidth="10" defaultColWidth="11.453125" defaultRowHeight="12.75" customHeight="1"/>
  <cols>
    <col min="1" max="1" width="24.54296875" style="282" customWidth="1"/>
    <col min="2" max="18" width="11.7265625" style="282" customWidth="1"/>
    <col min="19" max="16384" width="11.453125" style="294"/>
  </cols>
  <sheetData>
    <row r="1" spans="1:36" ht="12.75" customHeight="1">
      <c r="A1" s="691" t="s">
        <v>322</v>
      </c>
    </row>
    <row r="3" spans="1:36" s="282" customFormat="1" ht="12.75" customHeight="1">
      <c r="A3" s="283" t="s">
        <v>709</v>
      </c>
      <c r="B3" s="284" t="s">
        <v>1462</v>
      </c>
      <c r="C3" s="284"/>
      <c r="D3" s="284"/>
      <c r="E3" s="284"/>
      <c r="F3" s="284"/>
      <c r="G3" s="284"/>
      <c r="H3" s="284"/>
      <c r="I3" s="284"/>
      <c r="J3" s="284"/>
      <c r="K3" s="284"/>
      <c r="L3" s="284"/>
      <c r="M3" s="284"/>
      <c r="N3" s="284"/>
      <c r="O3" s="284"/>
      <c r="P3" s="284"/>
      <c r="Q3" s="284"/>
      <c r="R3" s="284"/>
    </row>
    <row r="4" spans="1:36" s="282" customFormat="1" ht="12.75" customHeight="1">
      <c r="A4" s="283"/>
      <c r="B4" s="284"/>
      <c r="C4" s="284"/>
      <c r="D4" s="284"/>
      <c r="E4" s="284"/>
      <c r="F4" s="284"/>
      <c r="G4" s="284"/>
      <c r="H4" s="284"/>
      <c r="I4" s="284"/>
      <c r="J4" s="284"/>
      <c r="K4" s="284"/>
      <c r="L4" s="284"/>
      <c r="M4" s="284"/>
      <c r="N4" s="284"/>
      <c r="O4" s="284"/>
      <c r="P4" s="284"/>
      <c r="Q4" s="284"/>
      <c r="R4" s="284"/>
    </row>
    <row r="5" spans="1:36" s="282" customFormat="1" ht="12.75" customHeight="1">
      <c r="A5" s="285"/>
      <c r="B5" s="1348" t="s">
        <v>1680</v>
      </c>
      <c r="C5" s="1349"/>
      <c r="D5" s="1349"/>
      <c r="E5" s="1349"/>
      <c r="F5" s="1349"/>
      <c r="G5" s="1349"/>
      <c r="H5" s="1349"/>
      <c r="I5" s="1349"/>
      <c r="J5" s="1349"/>
      <c r="K5" s="1349"/>
      <c r="L5" s="1349"/>
      <c r="M5" s="1349"/>
      <c r="N5" s="1349"/>
      <c r="O5" s="1349"/>
      <c r="P5" s="1349"/>
      <c r="Q5" s="1349"/>
      <c r="R5" s="1350"/>
      <c r="S5" s="1345" t="s">
        <v>1355</v>
      </c>
      <c r="T5" s="1346"/>
      <c r="U5" s="1346"/>
      <c r="V5" s="1346"/>
      <c r="W5" s="1346"/>
      <c r="X5" s="1346"/>
      <c r="Y5" s="1346"/>
      <c r="Z5" s="1346"/>
      <c r="AA5" s="1346"/>
      <c r="AB5" s="1346"/>
      <c r="AC5" s="1346"/>
      <c r="AD5" s="1346"/>
      <c r="AE5" s="1346"/>
      <c r="AF5" s="1346"/>
      <c r="AG5" s="1346"/>
      <c r="AH5" s="1346"/>
      <c r="AI5" s="1346"/>
      <c r="AJ5" s="1347"/>
    </row>
    <row r="6" spans="1:36" s="282" customFormat="1" ht="39.75" customHeight="1">
      <c r="A6" s="686" t="s">
        <v>433</v>
      </c>
      <c r="B6" s="315" t="s">
        <v>673</v>
      </c>
      <c r="C6" s="315" t="s">
        <v>674</v>
      </c>
      <c r="D6" s="316" t="s">
        <v>675</v>
      </c>
      <c r="E6" s="316" t="s">
        <v>676</v>
      </c>
      <c r="F6" s="316" t="s">
        <v>677</v>
      </c>
      <c r="G6" s="316" t="s">
        <v>678</v>
      </c>
      <c r="H6" s="316" t="s">
        <v>679</v>
      </c>
      <c r="I6" s="316" t="s">
        <v>680</v>
      </c>
      <c r="J6" s="316" t="s">
        <v>681</v>
      </c>
      <c r="K6" s="316" t="s">
        <v>682</v>
      </c>
      <c r="L6" s="316" t="s">
        <v>683</v>
      </c>
      <c r="M6" s="316" t="s">
        <v>684</v>
      </c>
      <c r="N6" s="316" t="s">
        <v>685</v>
      </c>
      <c r="O6" s="316" t="s">
        <v>686</v>
      </c>
      <c r="P6" s="316" t="s">
        <v>687</v>
      </c>
      <c r="Q6" s="316" t="s">
        <v>1085</v>
      </c>
      <c r="R6" s="316" t="s">
        <v>1294</v>
      </c>
      <c r="S6" s="316">
        <v>2001</v>
      </c>
      <c r="T6" s="316">
        <v>2002</v>
      </c>
      <c r="U6" s="316">
        <v>2003</v>
      </c>
      <c r="V6" s="316">
        <v>2004</v>
      </c>
      <c r="W6" s="316">
        <v>2005</v>
      </c>
      <c r="X6" s="316">
        <v>2006</v>
      </c>
      <c r="Y6" s="316">
        <v>2007</v>
      </c>
      <c r="Z6" s="316">
        <v>2008</v>
      </c>
      <c r="AA6" s="316">
        <v>2009</v>
      </c>
      <c r="AB6" s="316">
        <v>2010</v>
      </c>
      <c r="AC6" s="316">
        <v>2011</v>
      </c>
      <c r="AD6" s="316">
        <v>2012</v>
      </c>
      <c r="AE6" s="316">
        <v>2013</v>
      </c>
      <c r="AF6" s="316">
        <v>2014</v>
      </c>
      <c r="AG6" s="316">
        <v>2015</v>
      </c>
      <c r="AH6" s="316">
        <v>2016</v>
      </c>
      <c r="AI6" s="316">
        <v>2017</v>
      </c>
      <c r="AJ6" s="316">
        <v>2018</v>
      </c>
    </row>
    <row r="7" spans="1:36" s="282" customFormat="1" ht="12.75" customHeight="1">
      <c r="A7" s="287"/>
      <c r="B7" s="287"/>
      <c r="C7" s="287"/>
      <c r="D7" s="287"/>
      <c r="E7" s="287"/>
      <c r="F7" s="287"/>
      <c r="G7" s="287"/>
      <c r="H7" s="287"/>
      <c r="I7" s="287"/>
      <c r="J7" s="287"/>
      <c r="K7" s="287"/>
      <c r="L7" s="287"/>
      <c r="M7" s="287"/>
      <c r="N7" s="287"/>
      <c r="O7" s="287"/>
      <c r="P7" s="287"/>
      <c r="Q7" s="287"/>
      <c r="R7" s="287"/>
    </row>
    <row r="8" spans="1:36" s="282" customFormat="1" ht="12.75" customHeight="1">
      <c r="A8" s="288"/>
      <c r="B8" s="1325" t="s">
        <v>688</v>
      </c>
      <c r="C8" s="1325"/>
      <c r="D8" s="1325"/>
      <c r="E8" s="1325"/>
      <c r="F8" s="1325"/>
      <c r="G8" s="1325"/>
      <c r="H8" s="1325"/>
      <c r="I8" s="1325"/>
      <c r="J8" s="1325"/>
      <c r="K8" s="1325" t="s">
        <v>688</v>
      </c>
      <c r="L8" s="1325"/>
      <c r="M8" s="1325"/>
      <c r="N8" s="1325"/>
      <c r="O8" s="1325"/>
      <c r="P8" s="1325"/>
      <c r="Q8" s="1325"/>
      <c r="R8" s="768"/>
      <c r="S8" s="1325" t="s">
        <v>688</v>
      </c>
      <c r="T8" s="1325"/>
      <c r="U8" s="1325"/>
      <c r="V8" s="1325"/>
      <c r="W8" s="1325"/>
      <c r="X8" s="1325"/>
      <c r="Y8" s="1325"/>
      <c r="Z8" s="1325"/>
      <c r="AA8" s="1325"/>
      <c r="AB8" s="1325" t="s">
        <v>688</v>
      </c>
      <c r="AC8" s="1325"/>
      <c r="AD8" s="1325"/>
      <c r="AE8" s="1325"/>
      <c r="AF8" s="1325"/>
      <c r="AG8" s="1325"/>
      <c r="AH8" s="1325"/>
      <c r="AI8" s="1325"/>
    </row>
    <row r="9" spans="1:36" s="282" customFormat="1" ht="12.75" customHeight="1">
      <c r="A9" s="287"/>
      <c r="B9" s="298"/>
      <c r="C9" s="298"/>
      <c r="D9" s="298"/>
      <c r="E9" s="298"/>
      <c r="F9" s="298"/>
      <c r="G9" s="298"/>
      <c r="H9" s="298"/>
      <c r="I9" s="298"/>
      <c r="J9" s="298"/>
      <c r="K9" s="298"/>
      <c r="L9" s="298"/>
      <c r="M9" s="298"/>
      <c r="N9" s="298"/>
      <c r="O9" s="298"/>
      <c r="P9" s="298"/>
      <c r="Q9" s="298"/>
      <c r="R9" s="298"/>
    </row>
    <row r="10" spans="1:36" s="282" customFormat="1" ht="14.25" customHeight="1">
      <c r="A10" s="796" t="s">
        <v>435</v>
      </c>
      <c r="B10" s="1127">
        <v>10.199999999999999</v>
      </c>
      <c r="C10" s="1127">
        <v>12</v>
      </c>
      <c r="D10" s="1127">
        <v>10.4</v>
      </c>
      <c r="E10" s="1127">
        <v>9.6</v>
      </c>
      <c r="F10" s="1127">
        <v>9.3000000000000007</v>
      </c>
      <c r="G10" s="1127">
        <v>9.3000000000000007</v>
      </c>
      <c r="H10" s="1127">
        <v>9.1999999999999993</v>
      </c>
      <c r="I10" s="1127">
        <v>8.6999999999999993</v>
      </c>
      <c r="J10" s="1127">
        <v>8.1</v>
      </c>
      <c r="K10" s="1127">
        <v>7.1</v>
      </c>
      <c r="L10" s="1127">
        <v>6.7</v>
      </c>
      <c r="M10" s="1127">
        <v>6.2</v>
      </c>
      <c r="N10" s="1127">
        <v>5.9</v>
      </c>
      <c r="O10" s="1127">
        <v>5.6</v>
      </c>
      <c r="P10" s="1127" t="s">
        <v>360</v>
      </c>
      <c r="Q10" s="1127" t="s">
        <v>360</v>
      </c>
      <c r="R10" s="1127" t="s">
        <v>360</v>
      </c>
      <c r="S10" s="1127">
        <v>11.8</v>
      </c>
      <c r="T10" s="1127">
        <v>10.6</v>
      </c>
      <c r="U10" s="1127">
        <v>10.3</v>
      </c>
      <c r="V10" s="1127">
        <v>8.6999999999999993</v>
      </c>
      <c r="W10" s="1127">
        <v>8.8000000000000007</v>
      </c>
      <c r="X10" s="1127">
        <v>9.4</v>
      </c>
      <c r="Y10" s="1127">
        <v>10.3</v>
      </c>
      <c r="Z10" s="1127">
        <v>8.1999999999999993</v>
      </c>
      <c r="AA10" s="1127">
        <v>7</v>
      </c>
      <c r="AB10" s="1127">
        <v>6.7</v>
      </c>
      <c r="AC10" s="1127">
        <v>6.3</v>
      </c>
      <c r="AD10" s="1127">
        <v>6.7</v>
      </c>
      <c r="AE10" s="1127">
        <v>5.3</v>
      </c>
      <c r="AF10" s="1127">
        <v>5.2</v>
      </c>
      <c r="AG10" s="1127">
        <v>5.2</v>
      </c>
      <c r="AH10" s="1127">
        <v>3.5</v>
      </c>
      <c r="AI10" s="1127">
        <v>7.9</v>
      </c>
      <c r="AJ10" s="1127">
        <v>4.5</v>
      </c>
    </row>
    <row r="11" spans="1:36" s="282" customFormat="1" ht="14.25" customHeight="1">
      <c r="A11" s="796" t="s">
        <v>436</v>
      </c>
      <c r="B11" s="1127">
        <v>27.4</v>
      </c>
      <c r="C11" s="1127">
        <v>28.4</v>
      </c>
      <c r="D11" s="1127">
        <v>18</v>
      </c>
      <c r="E11" s="1127">
        <v>16.5</v>
      </c>
      <c r="F11" s="1127">
        <v>17.2</v>
      </c>
      <c r="G11" s="1127">
        <v>16.899999999999999</v>
      </c>
      <c r="H11" s="1127">
        <v>17.2</v>
      </c>
      <c r="I11" s="1127">
        <v>17.399999999999999</v>
      </c>
      <c r="J11" s="1127">
        <v>17.399999999999999</v>
      </c>
      <c r="K11" s="1127">
        <v>17.899999999999999</v>
      </c>
      <c r="L11" s="1127">
        <v>18</v>
      </c>
      <c r="M11" s="1127">
        <v>18.5</v>
      </c>
      <c r="N11" s="1127" t="s">
        <v>360</v>
      </c>
      <c r="O11" s="1127">
        <v>12.1</v>
      </c>
      <c r="P11" s="1127" t="s">
        <v>360</v>
      </c>
      <c r="Q11" s="1127" t="s">
        <v>360</v>
      </c>
      <c r="R11" s="1127">
        <v>11.1</v>
      </c>
      <c r="S11" s="1127">
        <v>21.6</v>
      </c>
      <c r="T11" s="1127">
        <v>18</v>
      </c>
      <c r="U11" s="1127">
        <v>17.2</v>
      </c>
      <c r="V11" s="1127">
        <v>15.2</v>
      </c>
      <c r="W11" s="1127">
        <v>15.8</v>
      </c>
      <c r="X11" s="1127">
        <v>20.6</v>
      </c>
      <c r="Y11" s="1127">
        <v>16.100000000000001</v>
      </c>
      <c r="Z11" s="1127">
        <v>16.399999999999999</v>
      </c>
      <c r="AA11" s="1127">
        <v>16.399999999999999</v>
      </c>
      <c r="AB11" s="1127">
        <v>20.8</v>
      </c>
      <c r="AC11" s="1127" t="s">
        <v>360</v>
      </c>
      <c r="AD11" s="1127">
        <v>12</v>
      </c>
      <c r="AE11" s="1127">
        <v>12.6</v>
      </c>
      <c r="AF11" s="1127" t="s">
        <v>360</v>
      </c>
      <c r="AG11" s="1127">
        <v>12.8</v>
      </c>
      <c r="AH11" s="1127">
        <v>9.8000000000000007</v>
      </c>
      <c r="AI11" s="1127">
        <v>11.7</v>
      </c>
      <c r="AJ11" s="1127">
        <v>10</v>
      </c>
    </row>
    <row r="12" spans="1:36" s="282" customFormat="1" ht="14.25" customHeight="1">
      <c r="A12" s="796" t="s">
        <v>437</v>
      </c>
      <c r="B12" s="1127">
        <v>-0.7</v>
      </c>
      <c r="C12" s="1127">
        <v>1.4</v>
      </c>
      <c r="D12" s="1127">
        <v>0.3</v>
      </c>
      <c r="E12" s="1127">
        <v>0.3</v>
      </c>
      <c r="F12" s="1127">
        <v>0.2</v>
      </c>
      <c r="G12" s="1127">
        <v>0.3</v>
      </c>
      <c r="H12" s="1127">
        <v>0.3</v>
      </c>
      <c r="I12" s="1127">
        <v>0.3</v>
      </c>
      <c r="J12" s="1127">
        <v>0.4</v>
      </c>
      <c r="K12" s="1127">
        <v>0.3</v>
      </c>
      <c r="L12" s="1127">
        <v>0.1</v>
      </c>
      <c r="M12" s="1127">
        <v>0</v>
      </c>
      <c r="N12" s="1127">
        <v>0</v>
      </c>
      <c r="O12" s="1127">
        <v>-0.1</v>
      </c>
      <c r="P12" s="1127">
        <v>0.1</v>
      </c>
      <c r="Q12" s="1127">
        <v>0.1</v>
      </c>
      <c r="R12" s="1127">
        <v>0.2</v>
      </c>
      <c r="S12" s="1127">
        <v>0.5</v>
      </c>
      <c r="T12" s="1127">
        <v>0.4</v>
      </c>
      <c r="U12" s="1127">
        <v>0.1</v>
      </c>
      <c r="V12" s="1127">
        <v>0.2</v>
      </c>
      <c r="W12" s="1127">
        <v>0.4</v>
      </c>
      <c r="X12" s="1127">
        <v>0.1</v>
      </c>
      <c r="Y12" s="1127">
        <v>0.5</v>
      </c>
      <c r="Z12" s="1127">
        <v>0.1</v>
      </c>
      <c r="AA12" s="1127">
        <v>0.6</v>
      </c>
      <c r="AB12" s="1127">
        <v>0.3</v>
      </c>
      <c r="AC12" s="1127">
        <v>0.2</v>
      </c>
      <c r="AD12" s="1127">
        <v>-0.6</v>
      </c>
      <c r="AE12" s="1127">
        <v>0.3</v>
      </c>
      <c r="AF12" s="1127">
        <v>0</v>
      </c>
      <c r="AG12" s="1127">
        <v>0</v>
      </c>
      <c r="AH12" s="1127">
        <v>0.2</v>
      </c>
      <c r="AI12" s="1127">
        <v>0.3</v>
      </c>
      <c r="AJ12" s="1127">
        <v>0.1</v>
      </c>
    </row>
    <row r="13" spans="1:36" s="282" customFormat="1" ht="14.25" customHeight="1">
      <c r="A13" s="796" t="s">
        <v>438</v>
      </c>
      <c r="B13" s="1127">
        <v>6.9</v>
      </c>
      <c r="C13" s="1127">
        <v>9.3000000000000007</v>
      </c>
      <c r="D13" s="1127">
        <v>8.1999999999999993</v>
      </c>
      <c r="E13" s="1127">
        <v>8.6</v>
      </c>
      <c r="F13" s="1127">
        <v>8.6999999999999993</v>
      </c>
      <c r="G13" s="1127">
        <v>8.3000000000000007</v>
      </c>
      <c r="H13" s="1127">
        <v>9.5</v>
      </c>
      <c r="I13" s="1127">
        <v>8.4</v>
      </c>
      <c r="J13" s="1127">
        <v>7.5</v>
      </c>
      <c r="K13" s="1127">
        <v>6.6</v>
      </c>
      <c r="L13" s="1127">
        <v>4.5999999999999996</v>
      </c>
      <c r="M13" s="1127">
        <v>5.7</v>
      </c>
      <c r="N13" s="1127">
        <v>5.2</v>
      </c>
      <c r="O13" s="1127">
        <v>4.9000000000000004</v>
      </c>
      <c r="P13" s="1127">
        <v>4.7</v>
      </c>
      <c r="Q13" s="1127">
        <v>2.1</v>
      </c>
      <c r="R13" s="1127">
        <v>1.7</v>
      </c>
      <c r="S13" s="1127">
        <v>9.3000000000000007</v>
      </c>
      <c r="T13" s="1127">
        <v>8</v>
      </c>
      <c r="U13" s="1127">
        <v>8.3000000000000007</v>
      </c>
      <c r="V13" s="1127">
        <v>7</v>
      </c>
      <c r="W13" s="1127">
        <v>11.2</v>
      </c>
      <c r="X13" s="1127">
        <v>8.4</v>
      </c>
      <c r="Y13" s="1127">
        <v>6.8</v>
      </c>
      <c r="Z13" s="1127">
        <v>11.5</v>
      </c>
      <c r="AA13" s="1127">
        <v>6.7</v>
      </c>
      <c r="AB13" s="1127">
        <v>4.8</v>
      </c>
      <c r="AC13" s="1127">
        <v>3.2</v>
      </c>
      <c r="AD13" s="1127">
        <v>3.6</v>
      </c>
      <c r="AE13" s="1127">
        <v>11.2</v>
      </c>
      <c r="AF13" s="1127">
        <v>2.9</v>
      </c>
      <c r="AG13" s="1127">
        <v>1.9</v>
      </c>
      <c r="AH13" s="1127">
        <v>2.9</v>
      </c>
      <c r="AI13" s="1127">
        <v>0.6</v>
      </c>
      <c r="AJ13" s="1127">
        <v>1.6</v>
      </c>
    </row>
    <row r="14" spans="1:36" ht="14.25" customHeight="1">
      <c r="A14" s="796" t="s">
        <v>439</v>
      </c>
      <c r="B14" s="1127">
        <v>0.1</v>
      </c>
      <c r="C14" s="1127">
        <v>0.5</v>
      </c>
      <c r="D14" s="1127">
        <v>0.2</v>
      </c>
      <c r="E14" s="1127">
        <v>0.1</v>
      </c>
      <c r="F14" s="1127">
        <v>0.1</v>
      </c>
      <c r="G14" s="1127">
        <v>0.2</v>
      </c>
      <c r="H14" s="1127">
        <v>0.2</v>
      </c>
      <c r="I14" s="1127">
        <v>0.2</v>
      </c>
      <c r="J14" s="1127">
        <v>0.2</v>
      </c>
      <c r="K14" s="1127">
        <v>0.2</v>
      </c>
      <c r="L14" s="1127">
        <v>0.3</v>
      </c>
      <c r="M14" s="1127">
        <v>0.3</v>
      </c>
      <c r="N14" s="1127">
        <v>0.2</v>
      </c>
      <c r="O14" s="1127">
        <v>0.2</v>
      </c>
      <c r="P14" s="1127">
        <v>0.1</v>
      </c>
      <c r="Q14" s="1127">
        <v>0.1</v>
      </c>
      <c r="R14" s="1127">
        <v>0.1</v>
      </c>
      <c r="S14" s="1127">
        <v>0.3</v>
      </c>
      <c r="T14" s="1127">
        <v>0.1</v>
      </c>
      <c r="U14" s="1127">
        <v>0.1</v>
      </c>
      <c r="V14" s="1127">
        <v>0.2</v>
      </c>
      <c r="W14" s="1127">
        <v>0.1</v>
      </c>
      <c r="X14" s="1127">
        <v>0.1</v>
      </c>
      <c r="Y14" s="1127">
        <v>0.4</v>
      </c>
      <c r="Z14" s="1127">
        <v>0.2</v>
      </c>
      <c r="AA14" s="1127">
        <v>0</v>
      </c>
      <c r="AB14" s="1127">
        <v>0.2</v>
      </c>
      <c r="AC14" s="1127">
        <v>0.2</v>
      </c>
      <c r="AD14" s="1127">
        <v>0.6</v>
      </c>
      <c r="AE14" s="1127">
        <v>0</v>
      </c>
      <c r="AF14" s="1127">
        <v>0.1</v>
      </c>
      <c r="AG14" s="1127">
        <v>0</v>
      </c>
      <c r="AH14" s="1127">
        <v>0.3</v>
      </c>
      <c r="AI14" s="1127">
        <v>0.1</v>
      </c>
      <c r="AJ14" s="1127">
        <v>-0.1</v>
      </c>
    </row>
    <row r="15" spans="1:36" ht="14.25" customHeight="1">
      <c r="A15" s="796" t="s">
        <v>440</v>
      </c>
      <c r="B15" s="1127">
        <v>0.4</v>
      </c>
      <c r="C15" s="1127">
        <v>0.2</v>
      </c>
      <c r="D15" s="1127">
        <v>0.8</v>
      </c>
      <c r="E15" s="1127">
        <v>1</v>
      </c>
      <c r="F15" s="1127">
        <v>0.9</v>
      </c>
      <c r="G15" s="1127">
        <v>0.8</v>
      </c>
      <c r="H15" s="1127">
        <v>0.5</v>
      </c>
      <c r="I15" s="1127">
        <v>0.3</v>
      </c>
      <c r="J15" s="1127">
        <v>0.2</v>
      </c>
      <c r="K15" s="1127">
        <v>0.1</v>
      </c>
      <c r="L15" s="1127">
        <v>0.2</v>
      </c>
      <c r="M15" s="1127">
        <v>0.2</v>
      </c>
      <c r="N15" s="1127">
        <v>0</v>
      </c>
      <c r="O15" s="1127">
        <v>-0.2</v>
      </c>
      <c r="P15" s="1127">
        <v>-0.5</v>
      </c>
      <c r="Q15" s="1127">
        <v>-0.6</v>
      </c>
      <c r="R15" s="1127">
        <v>-0.4</v>
      </c>
      <c r="S15" s="1127">
        <v>0.1</v>
      </c>
      <c r="T15" s="1127">
        <v>1</v>
      </c>
      <c r="U15" s="1127">
        <v>0.8</v>
      </c>
      <c r="V15" s="1127">
        <v>1.2</v>
      </c>
      <c r="W15" s="1127">
        <v>1</v>
      </c>
      <c r="X15" s="1127">
        <v>0.8</v>
      </c>
      <c r="Y15" s="1127">
        <v>0.1</v>
      </c>
      <c r="Z15" s="1127">
        <v>0.1</v>
      </c>
      <c r="AA15" s="1127">
        <v>0.2</v>
      </c>
      <c r="AB15" s="1127">
        <v>0.2</v>
      </c>
      <c r="AC15" s="1127">
        <v>0</v>
      </c>
      <c r="AD15" s="1127">
        <v>0.2</v>
      </c>
      <c r="AE15" s="1127">
        <v>0.4</v>
      </c>
      <c r="AF15" s="1127">
        <v>-0.6</v>
      </c>
      <c r="AG15" s="1127">
        <v>-0.9</v>
      </c>
      <c r="AH15" s="1127">
        <v>-0.9</v>
      </c>
      <c r="AI15" s="1127">
        <v>0.1</v>
      </c>
      <c r="AJ15" s="1127">
        <v>-0.1</v>
      </c>
    </row>
    <row r="16" spans="1:36" ht="14.25" customHeight="1">
      <c r="A16" s="796" t="s">
        <v>441</v>
      </c>
      <c r="B16" s="1127">
        <v>4.5</v>
      </c>
      <c r="C16" s="1127">
        <v>4.9000000000000004</v>
      </c>
      <c r="D16" s="1127">
        <v>3.9</v>
      </c>
      <c r="E16" s="1127">
        <v>4.2</v>
      </c>
      <c r="F16" s="1127">
        <v>3.8</v>
      </c>
      <c r="G16" s="1127">
        <v>3.9</v>
      </c>
      <c r="H16" s="1127">
        <v>3.6</v>
      </c>
      <c r="I16" s="1127">
        <v>3.6</v>
      </c>
      <c r="J16" s="1127">
        <v>3.6</v>
      </c>
      <c r="K16" s="1127">
        <v>2.9</v>
      </c>
      <c r="L16" s="1127">
        <v>3.1</v>
      </c>
      <c r="M16" s="1127">
        <v>2.7</v>
      </c>
      <c r="N16" s="1127">
        <v>2.7</v>
      </c>
      <c r="O16" s="1127">
        <v>3</v>
      </c>
      <c r="P16" s="1127" t="s">
        <v>360</v>
      </c>
      <c r="Q16" s="1127" t="s">
        <v>360</v>
      </c>
      <c r="R16" s="1127" t="s">
        <v>360</v>
      </c>
      <c r="S16" s="1127">
        <v>2.7</v>
      </c>
      <c r="T16" s="1127">
        <v>4.8</v>
      </c>
      <c r="U16" s="1127">
        <v>4.0999999999999996</v>
      </c>
      <c r="V16" s="1127">
        <v>4.2</v>
      </c>
      <c r="W16" s="1127">
        <v>3.7</v>
      </c>
      <c r="X16" s="1127">
        <v>3.3</v>
      </c>
      <c r="Y16" s="1127">
        <v>4.2</v>
      </c>
      <c r="Z16" s="1127">
        <v>3.2</v>
      </c>
      <c r="AA16" s="1127">
        <v>3.6</v>
      </c>
      <c r="AB16" s="1127">
        <v>3.6</v>
      </c>
      <c r="AC16" s="1127">
        <v>1.4</v>
      </c>
      <c r="AD16" s="1127">
        <v>3.7</v>
      </c>
      <c r="AE16" s="1127">
        <v>2.2000000000000002</v>
      </c>
      <c r="AF16" s="1127">
        <v>3.6</v>
      </c>
      <c r="AG16" s="1127">
        <v>2.5</v>
      </c>
      <c r="AH16" s="1127" t="s">
        <v>360</v>
      </c>
      <c r="AI16" s="1127">
        <v>3.7</v>
      </c>
      <c r="AJ16" s="1127">
        <v>2.8</v>
      </c>
    </row>
    <row r="17" spans="1:36" ht="14.25" customHeight="1">
      <c r="A17" s="796" t="s">
        <v>1365</v>
      </c>
      <c r="B17" s="1127">
        <v>6</v>
      </c>
      <c r="C17" s="1127">
        <v>7.6</v>
      </c>
      <c r="D17" s="1127">
        <v>8.6999999999999993</v>
      </c>
      <c r="E17" s="1127">
        <v>8.6</v>
      </c>
      <c r="F17" s="1127">
        <v>7.7</v>
      </c>
      <c r="G17" s="1127">
        <v>7.2</v>
      </c>
      <c r="H17" s="1127">
        <v>7.8</v>
      </c>
      <c r="I17" s="1127">
        <v>8.1</v>
      </c>
      <c r="J17" s="1127">
        <v>8</v>
      </c>
      <c r="K17" s="1127">
        <v>7</v>
      </c>
      <c r="L17" s="1127">
        <v>5.0999999999999996</v>
      </c>
      <c r="M17" s="1127">
        <v>3.8</v>
      </c>
      <c r="N17" s="1127">
        <v>2.5</v>
      </c>
      <c r="O17" s="1127">
        <v>3.1</v>
      </c>
      <c r="P17" s="1127">
        <v>6.8</v>
      </c>
      <c r="Q17" s="1127">
        <v>4.2</v>
      </c>
      <c r="R17" s="1127">
        <v>3.9</v>
      </c>
      <c r="S17" s="1127">
        <v>7.3</v>
      </c>
      <c r="T17" s="1127">
        <v>10.9</v>
      </c>
      <c r="U17" s="1127">
        <v>8.8000000000000007</v>
      </c>
      <c r="V17" s="1127">
        <v>7.9</v>
      </c>
      <c r="W17" s="1127">
        <v>6.7</v>
      </c>
      <c r="X17" s="1127">
        <v>7.3</v>
      </c>
      <c r="Y17" s="1127">
        <v>6.7</v>
      </c>
      <c r="Z17" s="1127">
        <v>10.7</v>
      </c>
      <c r="AA17" s="1127">
        <v>7.7</v>
      </c>
      <c r="AB17" s="1127">
        <v>7.1</v>
      </c>
      <c r="AC17" s="1127">
        <v>2.7</v>
      </c>
      <c r="AD17" s="1127">
        <v>3.1</v>
      </c>
      <c r="AE17" s="1127">
        <v>2.1</v>
      </c>
      <c r="AF17" s="1127">
        <v>2</v>
      </c>
      <c r="AG17" s="1127">
        <v>5.0999999999999996</v>
      </c>
      <c r="AH17" s="1127">
        <v>17.7</v>
      </c>
      <c r="AI17" s="1127">
        <v>-7.9</v>
      </c>
      <c r="AJ17" s="1127">
        <v>0.5</v>
      </c>
    </row>
    <row r="18" spans="1:36" ht="14.25" customHeight="1">
      <c r="A18" s="796" t="s">
        <v>1366</v>
      </c>
      <c r="B18" s="1127">
        <v>15.9</v>
      </c>
      <c r="C18" s="1127">
        <v>16.399999999999999</v>
      </c>
      <c r="D18" s="1127">
        <v>14.4</v>
      </c>
      <c r="E18" s="1127">
        <v>14.2</v>
      </c>
      <c r="F18" s="1127">
        <v>14.1</v>
      </c>
      <c r="G18" s="1127">
        <v>13.5</v>
      </c>
      <c r="H18" s="1127">
        <v>11.6</v>
      </c>
      <c r="I18" s="1127">
        <v>10.3</v>
      </c>
      <c r="J18" s="1127">
        <v>9.4</v>
      </c>
      <c r="K18" s="1127">
        <v>10.6</v>
      </c>
      <c r="L18" s="1127">
        <v>10.3</v>
      </c>
      <c r="M18" s="1127">
        <v>10.5</v>
      </c>
      <c r="N18" s="1127">
        <v>11.1</v>
      </c>
      <c r="O18" s="1127">
        <v>9.6999999999999993</v>
      </c>
      <c r="P18" s="1127">
        <v>7.5</v>
      </c>
      <c r="Q18" s="1127">
        <v>6.8</v>
      </c>
      <c r="R18" s="1127">
        <v>6</v>
      </c>
      <c r="S18" s="1127">
        <v>14.9</v>
      </c>
      <c r="T18" s="1127">
        <v>11.8</v>
      </c>
      <c r="U18" s="1127">
        <v>12.6</v>
      </c>
      <c r="V18" s="1127">
        <v>18.3</v>
      </c>
      <c r="W18" s="1127">
        <v>14</v>
      </c>
      <c r="X18" s="1127">
        <v>11.5</v>
      </c>
      <c r="Y18" s="1127">
        <v>10</v>
      </c>
      <c r="Z18" s="1127">
        <v>11</v>
      </c>
      <c r="AA18" s="1127">
        <v>8.6</v>
      </c>
      <c r="AB18" s="1127">
        <v>8</v>
      </c>
      <c r="AC18" s="1127">
        <v>14.8</v>
      </c>
      <c r="AD18" s="1127">
        <v>9.8000000000000007</v>
      </c>
      <c r="AE18" s="1127">
        <v>9.1999999999999993</v>
      </c>
      <c r="AF18" s="1127">
        <v>10.3</v>
      </c>
      <c r="AG18" s="1127">
        <v>9.5</v>
      </c>
      <c r="AH18" s="1127">
        <v>0.8</v>
      </c>
      <c r="AI18" s="1127">
        <v>6.5</v>
      </c>
      <c r="AJ18" s="1127">
        <v>7.1</v>
      </c>
    </row>
    <row r="19" spans="1:36" ht="14.25" customHeight="1">
      <c r="A19" s="796" t="s">
        <v>444</v>
      </c>
      <c r="B19" s="1127">
        <v>15.8</v>
      </c>
      <c r="C19" s="1127">
        <v>16.5</v>
      </c>
      <c r="D19" s="1127">
        <v>15.2</v>
      </c>
      <c r="E19" s="1127">
        <v>14.5</v>
      </c>
      <c r="F19" s="1127">
        <v>14.1</v>
      </c>
      <c r="G19" s="1127">
        <v>15.4</v>
      </c>
      <c r="H19" s="1127">
        <v>14.2</v>
      </c>
      <c r="I19" s="1127">
        <v>13.2</v>
      </c>
      <c r="J19" s="1127">
        <v>12.5</v>
      </c>
      <c r="K19" s="1127">
        <v>11.4</v>
      </c>
      <c r="L19" s="1127">
        <v>10.3</v>
      </c>
      <c r="M19" s="1127">
        <v>10.3</v>
      </c>
      <c r="N19" s="1127">
        <v>9.6999999999999993</v>
      </c>
      <c r="O19" s="1127">
        <v>9.5</v>
      </c>
      <c r="P19" s="1127" t="s">
        <v>360</v>
      </c>
      <c r="Q19" s="1127" t="s">
        <v>360</v>
      </c>
      <c r="R19" s="1127" t="s">
        <v>360</v>
      </c>
      <c r="S19" s="1127">
        <v>16.3</v>
      </c>
      <c r="T19" s="1127">
        <v>16</v>
      </c>
      <c r="U19" s="1127">
        <v>8.9</v>
      </c>
      <c r="V19" s="1127">
        <v>19.7</v>
      </c>
      <c r="W19" s="1127">
        <v>13.3</v>
      </c>
      <c r="X19" s="1127">
        <v>14.4</v>
      </c>
      <c r="Y19" s="1127">
        <v>14.1</v>
      </c>
      <c r="Z19" s="1127">
        <v>15</v>
      </c>
      <c r="AA19" s="1127">
        <v>9.1999999999999993</v>
      </c>
      <c r="AB19" s="1127">
        <v>11.5</v>
      </c>
      <c r="AC19" s="1127">
        <v>10</v>
      </c>
      <c r="AD19" s="1127">
        <v>10.4</v>
      </c>
      <c r="AE19" s="1127">
        <v>9.3000000000000007</v>
      </c>
      <c r="AF19" s="1127">
        <v>9</v>
      </c>
      <c r="AG19" s="1127">
        <v>9.3000000000000007</v>
      </c>
      <c r="AH19" s="1127" t="s">
        <v>360</v>
      </c>
      <c r="AI19" s="1127">
        <v>6.3</v>
      </c>
      <c r="AJ19" s="1127">
        <v>5.2</v>
      </c>
    </row>
    <row r="20" spans="1:36" ht="14.25" customHeight="1">
      <c r="A20" s="796" t="s">
        <v>445</v>
      </c>
      <c r="B20" s="1127">
        <v>5</v>
      </c>
      <c r="C20" s="1127">
        <v>5.4</v>
      </c>
      <c r="D20" s="1127">
        <v>5.8</v>
      </c>
      <c r="E20" s="1127">
        <v>6.5</v>
      </c>
      <c r="F20" s="1127">
        <v>6.6</v>
      </c>
      <c r="G20" s="1127">
        <v>6.6</v>
      </c>
      <c r="H20" s="1127">
        <v>5.4</v>
      </c>
      <c r="I20" s="1127">
        <v>3.5</v>
      </c>
      <c r="J20" s="1127">
        <v>2.2999999999999998</v>
      </c>
      <c r="K20" s="1127">
        <v>1.4</v>
      </c>
      <c r="L20" s="1127">
        <v>0.9</v>
      </c>
      <c r="M20" s="1127">
        <v>1.1000000000000001</v>
      </c>
      <c r="N20" s="1127">
        <v>1.1000000000000001</v>
      </c>
      <c r="O20" s="1127">
        <v>0.6</v>
      </c>
      <c r="P20" s="1127">
        <v>0.8</v>
      </c>
      <c r="Q20" s="1127">
        <v>0.4</v>
      </c>
      <c r="R20" s="1127">
        <v>0.6</v>
      </c>
      <c r="S20" s="1127">
        <v>5.4</v>
      </c>
      <c r="T20" s="1127">
        <v>5</v>
      </c>
      <c r="U20" s="1127">
        <v>4.4000000000000004</v>
      </c>
      <c r="V20" s="1127">
        <v>8.3000000000000007</v>
      </c>
      <c r="W20" s="1127">
        <v>8.1</v>
      </c>
      <c r="X20" s="1127">
        <v>5.4</v>
      </c>
      <c r="Y20" s="1127">
        <v>4.7</v>
      </c>
      <c r="Z20" s="1127">
        <v>3.2</v>
      </c>
      <c r="AA20" s="1127">
        <v>0.6</v>
      </c>
      <c r="AB20" s="1127">
        <v>0.5</v>
      </c>
      <c r="AC20" s="1127">
        <v>1</v>
      </c>
      <c r="AD20" s="1127">
        <v>1.5</v>
      </c>
      <c r="AE20" s="1127">
        <v>1.4</v>
      </c>
      <c r="AF20" s="1127">
        <v>0.6</v>
      </c>
      <c r="AG20" s="1127">
        <v>-1</v>
      </c>
      <c r="AH20" s="1127">
        <v>2.2000000000000002</v>
      </c>
      <c r="AI20" s="1127">
        <v>-0.4</v>
      </c>
      <c r="AJ20" s="1127">
        <v>1.5</v>
      </c>
    </row>
    <row r="21" spans="1:36" ht="14.25" customHeight="1">
      <c r="A21" s="796" t="s">
        <v>446</v>
      </c>
      <c r="B21" s="1127">
        <v>0.6</v>
      </c>
      <c r="C21" s="1127">
        <v>0.7</v>
      </c>
      <c r="D21" s="1127">
        <v>0.7</v>
      </c>
      <c r="E21" s="1127">
        <v>0.7</v>
      </c>
      <c r="F21" s="1127">
        <v>0.7</v>
      </c>
      <c r="G21" s="1127">
        <v>0.8</v>
      </c>
      <c r="H21" s="1127">
        <v>0.6</v>
      </c>
      <c r="I21" s="1127">
        <v>0.6</v>
      </c>
      <c r="J21" s="1127">
        <v>0.7</v>
      </c>
      <c r="K21" s="1127">
        <v>0.7</v>
      </c>
      <c r="L21" s="1127">
        <v>0.6</v>
      </c>
      <c r="M21" s="1127">
        <v>0.5</v>
      </c>
      <c r="N21" s="1127">
        <v>0.4</v>
      </c>
      <c r="O21" s="1127">
        <v>0.3</v>
      </c>
      <c r="P21" s="1127">
        <v>0.9</v>
      </c>
      <c r="Q21" s="1127">
        <v>0.9</v>
      </c>
      <c r="R21" s="1127">
        <v>0.8</v>
      </c>
      <c r="S21" s="1127">
        <v>0.8</v>
      </c>
      <c r="T21" s="1127">
        <v>0.5</v>
      </c>
      <c r="U21" s="1127">
        <v>0.4</v>
      </c>
      <c r="V21" s="1127">
        <v>1.3</v>
      </c>
      <c r="W21" s="1127">
        <v>0.6</v>
      </c>
      <c r="X21" s="1127">
        <v>0.5</v>
      </c>
      <c r="Y21" s="1127">
        <v>0.6</v>
      </c>
      <c r="Z21" s="1127">
        <v>0.5</v>
      </c>
      <c r="AA21" s="1127">
        <v>0.8</v>
      </c>
      <c r="AB21" s="1127">
        <v>1</v>
      </c>
      <c r="AC21" s="1127">
        <v>0.5</v>
      </c>
      <c r="AD21" s="1127">
        <v>0.3</v>
      </c>
      <c r="AE21" s="1127">
        <v>0.3</v>
      </c>
      <c r="AF21" s="1127">
        <v>0.4</v>
      </c>
      <c r="AG21" s="1127">
        <v>0.1</v>
      </c>
      <c r="AH21" s="1127">
        <v>3</v>
      </c>
      <c r="AI21" s="1127">
        <v>0.2</v>
      </c>
      <c r="AJ21" s="1127">
        <v>0.2</v>
      </c>
    </row>
    <row r="22" spans="1:36" ht="14.25" customHeight="1">
      <c r="A22" s="796" t="s">
        <v>447</v>
      </c>
      <c r="B22" s="1127">
        <v>8.8000000000000007</v>
      </c>
      <c r="C22" s="1127">
        <v>8.1999999999999993</v>
      </c>
      <c r="D22" s="1127">
        <v>5.2</v>
      </c>
      <c r="E22" s="1127">
        <v>3.9</v>
      </c>
      <c r="F22" s="1127">
        <v>3.6</v>
      </c>
      <c r="G22" s="1127">
        <v>5.4</v>
      </c>
      <c r="H22" s="1127">
        <v>6.4</v>
      </c>
      <c r="I22" s="1127">
        <v>8.1999999999999993</v>
      </c>
      <c r="J22" s="1127">
        <v>8.8000000000000007</v>
      </c>
      <c r="K22" s="1127">
        <v>7.5</v>
      </c>
      <c r="L22" s="1127">
        <v>7.2</v>
      </c>
      <c r="M22" s="1127">
        <v>5.4</v>
      </c>
      <c r="N22" s="1127" t="s">
        <v>360</v>
      </c>
      <c r="O22" s="1127" t="s">
        <v>360</v>
      </c>
      <c r="P22" s="1127" t="s">
        <v>360</v>
      </c>
      <c r="Q22" s="1127" t="s">
        <v>360</v>
      </c>
      <c r="R22" s="1127" t="s">
        <v>360</v>
      </c>
      <c r="S22" s="1127">
        <v>8.1</v>
      </c>
      <c r="T22" s="1127">
        <v>5.8</v>
      </c>
      <c r="U22" s="1127">
        <v>4</v>
      </c>
      <c r="V22" s="1127">
        <v>2.8</v>
      </c>
      <c r="W22" s="1127">
        <v>3</v>
      </c>
      <c r="X22" s="1127">
        <v>4.5</v>
      </c>
      <c r="Y22" s="1127">
        <v>11.2</v>
      </c>
      <c r="Z22" s="1127">
        <v>6.9</v>
      </c>
      <c r="AA22" s="1127">
        <v>10.1</v>
      </c>
      <c r="AB22" s="1127">
        <v>6.9</v>
      </c>
      <c r="AC22" s="1127">
        <v>6</v>
      </c>
      <c r="AD22" s="1127">
        <v>5.7</v>
      </c>
      <c r="AE22" s="1127">
        <v>2.9</v>
      </c>
      <c r="AF22" s="1127" t="s">
        <v>360</v>
      </c>
      <c r="AG22" s="1127" t="s">
        <v>360</v>
      </c>
      <c r="AH22" s="1127">
        <v>3.1</v>
      </c>
      <c r="AI22" s="1127">
        <v>5</v>
      </c>
      <c r="AJ22" s="1127">
        <v>4.5</v>
      </c>
    </row>
    <row r="23" spans="1:36" ht="14.25" customHeight="1">
      <c r="A23" s="796" t="s">
        <v>448</v>
      </c>
      <c r="B23" s="1127">
        <v>9.1999999999999993</v>
      </c>
      <c r="C23" s="1127">
        <v>9.9</v>
      </c>
      <c r="D23" s="1127">
        <v>12.8</v>
      </c>
      <c r="E23" s="1127">
        <v>16.2</v>
      </c>
      <c r="F23" s="1127">
        <v>18.100000000000001</v>
      </c>
      <c r="G23" s="1127">
        <v>16.100000000000001</v>
      </c>
      <c r="H23" s="1127">
        <v>10</v>
      </c>
      <c r="I23" s="1127">
        <v>3.9</v>
      </c>
      <c r="J23" s="1127">
        <v>0.5</v>
      </c>
      <c r="K23" s="1127">
        <v>0.2</v>
      </c>
      <c r="L23" s="1127">
        <v>-0.6</v>
      </c>
      <c r="M23" s="1127">
        <v>-0.6</v>
      </c>
      <c r="N23" s="1127">
        <v>0.2</v>
      </c>
      <c r="O23" s="1127">
        <v>0.5</v>
      </c>
      <c r="P23" s="1127">
        <v>1</v>
      </c>
      <c r="Q23" s="1127">
        <v>1.1000000000000001</v>
      </c>
      <c r="R23" s="1127">
        <v>0.7</v>
      </c>
      <c r="S23" s="1127">
        <v>11.2</v>
      </c>
      <c r="T23" s="1127">
        <v>4.4000000000000004</v>
      </c>
      <c r="U23" s="1127">
        <v>8.8000000000000007</v>
      </c>
      <c r="V23" s="1127">
        <v>26.7</v>
      </c>
      <c r="W23" s="1127">
        <v>25</v>
      </c>
      <c r="X23" s="1127">
        <v>11.7</v>
      </c>
      <c r="Y23" s="1127">
        <v>0.8</v>
      </c>
      <c r="Z23" s="1127">
        <v>2.5</v>
      </c>
      <c r="AA23" s="1127">
        <v>0.4</v>
      </c>
      <c r="AB23" s="1127">
        <v>-1.6</v>
      </c>
      <c r="AC23" s="1127">
        <v>-0.6</v>
      </c>
      <c r="AD23" s="1127">
        <v>-0.4</v>
      </c>
      <c r="AE23" s="1127">
        <v>0.2</v>
      </c>
      <c r="AF23" s="1127">
        <v>1.8</v>
      </c>
      <c r="AG23" s="1127">
        <v>0.5</v>
      </c>
      <c r="AH23" s="1127">
        <v>1.7</v>
      </c>
      <c r="AI23" s="1127">
        <v>0.6</v>
      </c>
      <c r="AJ23" s="1127">
        <v>-0.1</v>
      </c>
    </row>
    <row r="24" spans="1:36" ht="14.25" customHeight="1">
      <c r="A24" s="796" t="s">
        <v>449</v>
      </c>
      <c r="B24" s="1127">
        <v>3.3</v>
      </c>
      <c r="C24" s="1127">
        <v>4.0999999999999996</v>
      </c>
      <c r="D24" s="1127">
        <v>8.4</v>
      </c>
      <c r="E24" s="1127" t="s">
        <v>356</v>
      </c>
      <c r="F24" s="1127" t="s">
        <v>356</v>
      </c>
      <c r="G24" s="1127" t="s">
        <v>356</v>
      </c>
      <c r="H24" s="1127">
        <v>5.4</v>
      </c>
      <c r="I24" s="1127">
        <v>5.0999999999999996</v>
      </c>
      <c r="J24" s="1127">
        <v>4.2</v>
      </c>
      <c r="K24" s="1127">
        <v>3.6</v>
      </c>
      <c r="L24" s="1127">
        <v>3.4</v>
      </c>
      <c r="M24" s="1127">
        <v>3.2</v>
      </c>
      <c r="N24" s="1127">
        <v>3.2</v>
      </c>
      <c r="O24" s="1127">
        <v>2.7</v>
      </c>
      <c r="P24" s="1127">
        <v>2.2999999999999998</v>
      </c>
      <c r="Q24" s="1127">
        <v>2.5</v>
      </c>
      <c r="R24" s="1127">
        <v>2.6</v>
      </c>
      <c r="S24" s="1127" t="s">
        <v>356</v>
      </c>
      <c r="T24" s="1127" t="s">
        <v>356</v>
      </c>
      <c r="U24" s="1127" t="s">
        <v>356</v>
      </c>
      <c r="V24" s="1127" t="s">
        <v>356</v>
      </c>
      <c r="W24" s="1127">
        <v>4.5</v>
      </c>
      <c r="X24" s="1127">
        <v>6.5</v>
      </c>
      <c r="Y24" s="1127">
        <v>7.4</v>
      </c>
      <c r="Z24" s="1127">
        <v>3.1</v>
      </c>
      <c r="AA24" s="1127">
        <v>3.3</v>
      </c>
      <c r="AB24" s="1127">
        <v>3</v>
      </c>
      <c r="AC24" s="1127">
        <v>4.8</v>
      </c>
      <c r="AD24" s="1127">
        <v>2.2999999999999998</v>
      </c>
      <c r="AE24" s="1127">
        <v>2.7</v>
      </c>
      <c r="AF24" s="1127">
        <v>2.9</v>
      </c>
      <c r="AG24" s="1127">
        <v>2.8</v>
      </c>
      <c r="AH24" s="1127">
        <v>0.9</v>
      </c>
      <c r="AI24" s="1127">
        <v>3.4</v>
      </c>
      <c r="AJ24" s="1127">
        <v>3.2</v>
      </c>
    </row>
    <row r="25" spans="1:36" ht="14.25" customHeight="1">
      <c r="A25" s="796" t="s">
        <v>450</v>
      </c>
      <c r="B25" s="1127">
        <v>6.1</v>
      </c>
      <c r="C25" s="1127">
        <v>3.6</v>
      </c>
      <c r="D25" s="1127">
        <v>2.2000000000000002</v>
      </c>
      <c r="E25" s="1127">
        <v>2</v>
      </c>
      <c r="F25" s="1127">
        <v>1.4</v>
      </c>
      <c r="G25" s="1127">
        <v>1.6</v>
      </c>
      <c r="H25" s="1127">
        <v>1.9</v>
      </c>
      <c r="I25" s="1127">
        <v>2.2000000000000002</v>
      </c>
      <c r="J25" s="1127">
        <v>2.7</v>
      </c>
      <c r="K25" s="1127">
        <v>3.5</v>
      </c>
      <c r="L25" s="1127">
        <v>4.2</v>
      </c>
      <c r="M25" s="1127">
        <v>4.2</v>
      </c>
      <c r="N25" s="1127">
        <v>5.3</v>
      </c>
      <c r="O25" s="1127">
        <v>4.7</v>
      </c>
      <c r="P25" s="1127">
        <v>5.5</v>
      </c>
      <c r="Q25" s="1127" t="s">
        <v>360</v>
      </c>
      <c r="R25" s="1127" t="s">
        <v>360</v>
      </c>
      <c r="S25" s="1127">
        <v>2.4</v>
      </c>
      <c r="T25" s="1127">
        <v>3.8</v>
      </c>
      <c r="U25" s="1127">
        <v>1.5</v>
      </c>
      <c r="V25" s="1127">
        <v>1</v>
      </c>
      <c r="W25" s="1127">
        <v>1.6</v>
      </c>
      <c r="X25" s="1127">
        <v>1.6</v>
      </c>
      <c r="Y25" s="1127">
        <v>2</v>
      </c>
      <c r="Z25" s="1127">
        <v>2.5</v>
      </c>
      <c r="AA25" s="1127">
        <v>2.7</v>
      </c>
      <c r="AB25" s="1127">
        <v>3.7</v>
      </c>
      <c r="AC25" s="1127">
        <v>5.0999999999999996</v>
      </c>
      <c r="AD25" s="1127">
        <v>5.4</v>
      </c>
      <c r="AE25" s="1127">
        <v>2.6</v>
      </c>
      <c r="AF25" s="1127">
        <v>8.3000000000000007</v>
      </c>
      <c r="AG25" s="1127">
        <v>2.5</v>
      </c>
      <c r="AH25" s="1127">
        <v>8.6999999999999993</v>
      </c>
      <c r="AI25" s="1127" t="s">
        <v>360</v>
      </c>
      <c r="AJ25" s="1127" t="s">
        <v>360</v>
      </c>
    </row>
    <row r="26" spans="1:36" ht="20.25" customHeight="1">
      <c r="A26" s="796" t="s">
        <v>460</v>
      </c>
      <c r="B26" s="1127">
        <v>119.6</v>
      </c>
      <c r="C26" s="1127">
        <v>129.1</v>
      </c>
      <c r="D26" s="1127">
        <v>115.1</v>
      </c>
      <c r="E26" s="1127">
        <v>114.3</v>
      </c>
      <c r="F26" s="1127">
        <v>113.4</v>
      </c>
      <c r="G26" s="1127">
        <v>112.8</v>
      </c>
      <c r="H26" s="1127">
        <v>103.8</v>
      </c>
      <c r="I26" s="1127">
        <v>93.9</v>
      </c>
      <c r="J26" s="1127">
        <v>86.5</v>
      </c>
      <c r="K26" s="1127">
        <v>92</v>
      </c>
      <c r="L26" s="1127">
        <v>84.3</v>
      </c>
      <c r="M26" s="1127">
        <v>80.400000000000006</v>
      </c>
      <c r="N26" s="1127">
        <v>81.599999999999994</v>
      </c>
      <c r="O26" s="1127">
        <v>63.9</v>
      </c>
      <c r="P26" s="1127">
        <v>60.6</v>
      </c>
      <c r="Q26" s="1127">
        <v>62.1</v>
      </c>
      <c r="R26" s="1127">
        <v>63.2</v>
      </c>
      <c r="S26" s="1127">
        <v>121</v>
      </c>
      <c r="T26" s="1127">
        <v>109.5</v>
      </c>
      <c r="U26" s="1127">
        <v>98.8</v>
      </c>
      <c r="V26" s="1127">
        <v>131.1</v>
      </c>
      <c r="W26" s="1127">
        <v>117.7</v>
      </c>
      <c r="X26" s="1127">
        <v>106.1</v>
      </c>
      <c r="Y26" s="1127">
        <v>96.2</v>
      </c>
      <c r="Z26" s="1127">
        <v>95.1</v>
      </c>
      <c r="AA26" s="1127">
        <v>78</v>
      </c>
      <c r="AB26" s="1127">
        <v>76.8</v>
      </c>
      <c r="AC26" s="1127">
        <v>117.9</v>
      </c>
      <c r="AD26" s="1127">
        <v>64.400000000000006</v>
      </c>
      <c r="AE26" s="1127">
        <v>62.7</v>
      </c>
      <c r="AF26" s="1127">
        <v>81.5</v>
      </c>
      <c r="AG26" s="1127">
        <v>47.1</v>
      </c>
      <c r="AH26" s="1127">
        <v>51.3</v>
      </c>
      <c r="AI26" s="1127">
        <v>68.599999999999994</v>
      </c>
      <c r="AJ26" s="1127">
        <v>86</v>
      </c>
    </row>
    <row r="27" spans="1:36" ht="12.75" customHeight="1">
      <c r="B27" s="299"/>
    </row>
    <row r="28" spans="1:36" s="296" customFormat="1" ht="43.5" customHeight="1">
      <c r="A28" s="287"/>
      <c r="B28" s="1281" t="s">
        <v>1356</v>
      </c>
      <c r="C28" s="1281"/>
      <c r="D28" s="1281"/>
      <c r="E28" s="1281"/>
      <c r="F28" s="1281"/>
      <c r="G28" s="1281"/>
      <c r="H28" s="1281"/>
      <c r="I28" s="1281"/>
      <c r="J28" s="1281"/>
      <c r="K28" s="1281"/>
      <c r="L28" s="1281"/>
      <c r="M28" s="1281"/>
      <c r="N28" s="1281"/>
      <c r="O28" s="1281"/>
      <c r="P28" s="1281"/>
      <c r="Q28" s="1281"/>
      <c r="R28" s="1281"/>
      <c r="S28" s="1281"/>
    </row>
    <row r="29" spans="1:36" s="296" customFormat="1" ht="12.75" customHeight="1">
      <c r="A29" s="288"/>
      <c r="B29" s="1351" t="s">
        <v>1357</v>
      </c>
      <c r="C29" s="1351"/>
      <c r="D29" s="1351"/>
      <c r="E29" s="1351"/>
      <c r="F29" s="1351"/>
      <c r="G29" s="1129" t="s">
        <v>1358</v>
      </c>
      <c r="H29" s="1071"/>
      <c r="I29" s="1071"/>
      <c r="J29" s="1071"/>
      <c r="K29" s="1071"/>
      <c r="L29" s="1071"/>
      <c r="M29" s="1071"/>
      <c r="N29" s="1071"/>
      <c r="O29" s="1071"/>
      <c r="P29" s="1071"/>
      <c r="Q29" s="1066"/>
      <c r="R29" s="1066"/>
      <c r="S29" s="1066"/>
    </row>
    <row r="30" spans="1:36" s="296" customFormat="1" ht="12.75" customHeight="1">
      <c r="A30" s="287"/>
      <c r="B30" s="1351" t="s">
        <v>1359</v>
      </c>
      <c r="C30" s="1351"/>
      <c r="D30" s="1351"/>
      <c r="E30" s="1351"/>
      <c r="F30" s="1351"/>
      <c r="G30" s="1129" t="s">
        <v>1360</v>
      </c>
      <c r="H30" s="1071"/>
      <c r="I30" s="1071"/>
      <c r="J30" s="1071"/>
      <c r="K30" s="1071"/>
      <c r="L30" s="1071"/>
      <c r="M30" s="1071"/>
      <c r="N30" s="1071"/>
      <c r="O30" s="1071"/>
      <c r="P30" s="1071"/>
      <c r="Q30" s="1066"/>
      <c r="R30" s="1066"/>
      <c r="S30" s="1066"/>
    </row>
    <row r="31" spans="1:36" s="296" customFormat="1" ht="12.75" customHeight="1">
      <c r="A31" s="300"/>
      <c r="B31" s="1352" t="s">
        <v>1361</v>
      </c>
      <c r="C31" s="1352"/>
      <c r="D31" s="1352"/>
      <c r="E31" s="1352"/>
      <c r="F31" s="1352"/>
      <c r="G31" s="1129" t="s">
        <v>1362</v>
      </c>
      <c r="H31" s="1071"/>
      <c r="I31" s="1071"/>
      <c r="J31" s="1071"/>
      <c r="K31" s="1071"/>
      <c r="L31" s="1071"/>
      <c r="M31" s="1071"/>
      <c r="N31" s="1071"/>
      <c r="O31" s="1071"/>
      <c r="P31" s="1071"/>
      <c r="Q31" s="1066"/>
      <c r="R31" s="1066"/>
      <c r="S31" s="1066"/>
    </row>
    <row r="32" spans="1:36" s="296" customFormat="1" ht="12.75" customHeight="1">
      <c r="A32" s="300"/>
      <c r="B32" s="1281" t="s">
        <v>1363</v>
      </c>
      <c r="C32" s="1281"/>
      <c r="D32" s="1281"/>
      <c r="E32" s="1281"/>
      <c r="F32" s="1281"/>
      <c r="G32" s="1281"/>
      <c r="H32" s="1281"/>
      <c r="I32" s="1281"/>
      <c r="J32" s="1281"/>
      <c r="K32" s="1066"/>
      <c r="L32" s="1066"/>
      <c r="M32" s="1066"/>
      <c r="N32" s="1066"/>
      <c r="O32" s="1066"/>
      <c r="P32" s="1066"/>
      <c r="Q32" s="1066"/>
      <c r="R32" s="1066"/>
      <c r="S32" s="1066"/>
    </row>
    <row r="33" spans="1:19" s="296" customFormat="1" ht="12.75" customHeight="1">
      <c r="A33" s="300"/>
      <c r="B33" s="1281" t="s">
        <v>1364</v>
      </c>
      <c r="C33" s="1281"/>
      <c r="D33" s="1281"/>
      <c r="E33" s="1281"/>
      <c r="F33" s="1281"/>
      <c r="G33" s="1281"/>
      <c r="H33" s="1281"/>
      <c r="I33" s="1281"/>
      <c r="J33" s="1281"/>
      <c r="K33" s="1066"/>
      <c r="L33" s="1066"/>
      <c r="M33" s="1066"/>
      <c r="N33" s="1066"/>
      <c r="O33" s="1066"/>
      <c r="P33" s="1066"/>
      <c r="Q33" s="1066"/>
      <c r="R33" s="1066"/>
      <c r="S33" s="1066"/>
    </row>
    <row r="34" spans="1:19" s="296" customFormat="1" ht="12.75" customHeight="1">
      <c r="A34" s="300"/>
      <c r="B34" s="300"/>
      <c r="C34" s="300"/>
      <c r="D34" s="300"/>
      <c r="E34" s="300"/>
      <c r="F34" s="300"/>
      <c r="G34" s="300"/>
      <c r="H34" s="300"/>
      <c r="I34" s="300"/>
      <c r="J34" s="300"/>
      <c r="K34" s="300"/>
      <c r="L34" s="300"/>
      <c r="M34" s="300"/>
      <c r="N34" s="300"/>
      <c r="O34" s="300"/>
      <c r="P34" s="300"/>
      <c r="Q34" s="300"/>
      <c r="R34" s="300"/>
    </row>
    <row r="35" spans="1:19" s="296" customFormat="1" ht="12.75" customHeight="1">
      <c r="A35" s="300"/>
      <c r="B35" s="300"/>
      <c r="C35" s="300"/>
      <c r="D35" s="300"/>
      <c r="E35" s="300"/>
      <c r="F35" s="300"/>
      <c r="G35" s="300"/>
      <c r="H35" s="300"/>
      <c r="I35" s="300"/>
      <c r="J35" s="300"/>
      <c r="K35" s="300"/>
      <c r="L35" s="300"/>
      <c r="M35" s="300"/>
      <c r="N35" s="300"/>
      <c r="O35" s="300"/>
      <c r="P35" s="300"/>
      <c r="Q35" s="300"/>
      <c r="R35" s="300"/>
    </row>
    <row r="36" spans="1:19" s="296" customFormat="1" ht="12.75" customHeight="1">
      <c r="A36" s="300"/>
      <c r="B36" s="300"/>
      <c r="C36" s="300"/>
      <c r="D36" s="300"/>
      <c r="E36" s="300"/>
      <c r="F36" s="300"/>
      <c r="G36" s="300"/>
      <c r="H36" s="300"/>
      <c r="I36" s="300"/>
      <c r="J36" s="300"/>
      <c r="K36" s="300"/>
      <c r="L36" s="300"/>
      <c r="M36" s="300"/>
      <c r="N36" s="300"/>
      <c r="O36" s="300"/>
      <c r="P36" s="300"/>
      <c r="Q36" s="300"/>
      <c r="R36" s="300"/>
    </row>
    <row r="37" spans="1:19" s="296" customFormat="1" ht="12.75" customHeight="1">
      <c r="A37" s="300"/>
      <c r="B37" s="300"/>
      <c r="C37" s="300"/>
      <c r="D37" s="300"/>
      <c r="E37" s="300"/>
      <c r="F37" s="300"/>
      <c r="G37" s="300"/>
      <c r="H37" s="300"/>
      <c r="I37" s="300"/>
      <c r="J37" s="300"/>
      <c r="K37" s="300"/>
      <c r="L37" s="300"/>
      <c r="M37" s="300"/>
      <c r="N37" s="300"/>
      <c r="O37" s="300"/>
      <c r="P37" s="300"/>
      <c r="Q37" s="300"/>
      <c r="R37" s="300"/>
    </row>
    <row r="38" spans="1:19" s="296" customFormat="1" ht="12.75" customHeight="1">
      <c r="A38" s="300"/>
      <c r="B38" s="300"/>
      <c r="C38" s="300"/>
      <c r="D38" s="300"/>
      <c r="E38" s="300"/>
      <c r="F38" s="300"/>
      <c r="G38" s="300"/>
      <c r="H38" s="300"/>
      <c r="I38" s="300"/>
      <c r="J38" s="300"/>
      <c r="K38" s="300"/>
      <c r="L38" s="300"/>
      <c r="M38" s="300"/>
      <c r="N38" s="300"/>
      <c r="O38" s="300"/>
      <c r="P38" s="300"/>
      <c r="Q38" s="300"/>
      <c r="R38" s="300"/>
    </row>
    <row r="39" spans="1:19" s="296" customFormat="1" ht="12.75" customHeight="1">
      <c r="A39" s="300"/>
      <c r="B39" s="300"/>
      <c r="C39" s="300"/>
      <c r="D39" s="300"/>
      <c r="E39" s="300"/>
      <c r="F39" s="300"/>
      <c r="G39" s="300"/>
      <c r="H39" s="300"/>
      <c r="I39" s="300"/>
      <c r="J39" s="300"/>
      <c r="K39" s="300"/>
      <c r="L39" s="300"/>
      <c r="M39" s="300"/>
      <c r="N39" s="300"/>
      <c r="O39" s="300"/>
      <c r="P39" s="300"/>
      <c r="Q39" s="300"/>
      <c r="R39" s="300"/>
    </row>
    <row r="40" spans="1:19" s="296" customFormat="1" ht="12.75" customHeight="1">
      <c r="A40" s="300"/>
      <c r="B40" s="300"/>
      <c r="C40" s="300"/>
      <c r="D40" s="300"/>
      <c r="E40" s="300"/>
      <c r="F40" s="300"/>
      <c r="G40" s="300"/>
      <c r="H40" s="300"/>
      <c r="I40" s="300"/>
      <c r="J40" s="300"/>
      <c r="K40" s="300"/>
      <c r="L40" s="300"/>
      <c r="M40" s="300"/>
      <c r="N40" s="300"/>
      <c r="O40" s="300"/>
      <c r="P40" s="300"/>
      <c r="Q40" s="300"/>
      <c r="R40" s="300"/>
    </row>
    <row r="41" spans="1:19" s="296" customFormat="1" ht="12.75" customHeight="1">
      <c r="A41" s="300"/>
      <c r="B41" s="300"/>
      <c r="C41" s="300"/>
      <c r="D41" s="300"/>
      <c r="E41" s="300"/>
      <c r="F41" s="300"/>
      <c r="G41" s="300"/>
      <c r="H41" s="300"/>
      <c r="I41" s="300"/>
      <c r="J41" s="300"/>
      <c r="K41" s="300"/>
      <c r="L41" s="300"/>
      <c r="M41" s="300"/>
      <c r="N41" s="300"/>
      <c r="O41" s="300"/>
      <c r="P41" s="300"/>
      <c r="Q41" s="300"/>
      <c r="R41" s="300"/>
    </row>
    <row r="42" spans="1:19" s="296" customFormat="1" ht="12.75" customHeight="1">
      <c r="A42" s="300"/>
      <c r="B42" s="300"/>
      <c r="C42" s="300"/>
      <c r="D42" s="300"/>
      <c r="E42" s="300"/>
      <c r="F42" s="300"/>
      <c r="G42" s="300"/>
      <c r="H42" s="300"/>
      <c r="I42" s="300"/>
      <c r="J42" s="300"/>
      <c r="K42" s="300"/>
      <c r="L42" s="300"/>
      <c r="M42" s="300"/>
      <c r="N42" s="300"/>
      <c r="O42" s="300"/>
      <c r="P42" s="300"/>
      <c r="Q42" s="300"/>
      <c r="R42" s="300"/>
    </row>
    <row r="43" spans="1:19" s="296" customFormat="1" ht="12.75" customHeight="1">
      <c r="A43" s="300"/>
      <c r="B43" s="300"/>
      <c r="C43" s="300"/>
      <c r="D43" s="300"/>
      <c r="E43" s="300"/>
      <c r="F43" s="300"/>
      <c r="G43" s="300"/>
      <c r="H43" s="300"/>
      <c r="I43" s="300"/>
      <c r="J43" s="300"/>
      <c r="K43" s="300"/>
      <c r="L43" s="300"/>
      <c r="M43" s="300"/>
      <c r="N43" s="300"/>
      <c r="O43" s="300"/>
      <c r="P43" s="300"/>
      <c r="Q43" s="300"/>
      <c r="R43" s="300"/>
    </row>
    <row r="44" spans="1:19" s="296" customFormat="1" ht="12.75" customHeight="1">
      <c r="A44" s="300"/>
      <c r="B44" s="300"/>
      <c r="C44" s="300"/>
      <c r="D44" s="300"/>
      <c r="E44" s="300"/>
      <c r="F44" s="300"/>
      <c r="G44" s="300"/>
      <c r="H44" s="300"/>
      <c r="I44" s="300"/>
      <c r="J44" s="300"/>
      <c r="K44" s="300"/>
      <c r="L44" s="300"/>
      <c r="M44" s="300"/>
      <c r="N44" s="300"/>
      <c r="O44" s="300"/>
      <c r="P44" s="300"/>
      <c r="Q44" s="300"/>
      <c r="R44" s="300"/>
    </row>
    <row r="45" spans="1:19" s="296" customFormat="1" ht="12.75" customHeight="1">
      <c r="A45" s="300"/>
      <c r="B45" s="300"/>
      <c r="C45" s="300"/>
      <c r="D45" s="300"/>
      <c r="E45" s="300"/>
      <c r="F45" s="300"/>
      <c r="G45" s="300"/>
      <c r="H45" s="300"/>
      <c r="I45" s="300"/>
      <c r="J45" s="300"/>
      <c r="K45" s="300"/>
      <c r="L45" s="300"/>
      <c r="M45" s="300"/>
      <c r="N45" s="300"/>
      <c r="O45" s="300"/>
      <c r="P45" s="300"/>
      <c r="Q45" s="300"/>
      <c r="R45" s="300"/>
    </row>
    <row r="46" spans="1:19" s="296" customFormat="1" ht="12.75" customHeight="1">
      <c r="A46" s="300"/>
      <c r="B46" s="300"/>
      <c r="C46" s="300"/>
      <c r="D46" s="300"/>
      <c r="E46" s="300"/>
      <c r="F46" s="300"/>
      <c r="G46" s="300"/>
      <c r="H46" s="300"/>
      <c r="I46" s="300"/>
      <c r="J46" s="300"/>
      <c r="K46" s="300"/>
      <c r="L46" s="300"/>
      <c r="M46" s="300"/>
      <c r="N46" s="300"/>
      <c r="O46" s="300"/>
      <c r="P46" s="300"/>
      <c r="Q46" s="300"/>
      <c r="R46" s="300"/>
    </row>
    <row r="47" spans="1:19" s="296" customFormat="1" ht="20.25" customHeight="1">
      <c r="A47" s="300"/>
      <c r="B47" s="300"/>
      <c r="C47" s="300"/>
      <c r="D47" s="300"/>
      <c r="E47" s="300"/>
      <c r="F47" s="300"/>
      <c r="G47" s="300"/>
      <c r="H47" s="300"/>
      <c r="I47" s="300"/>
      <c r="J47" s="300"/>
      <c r="K47" s="300"/>
      <c r="L47" s="300"/>
      <c r="M47" s="300"/>
      <c r="N47" s="300"/>
      <c r="O47" s="300"/>
      <c r="P47" s="300"/>
      <c r="Q47" s="300"/>
      <c r="R47" s="300"/>
    </row>
    <row r="48" spans="1:19" s="296" customFormat="1" ht="12.75" customHeight="1">
      <c r="A48" s="300"/>
      <c r="B48" s="300"/>
      <c r="C48" s="300"/>
      <c r="D48" s="300"/>
      <c r="E48" s="300"/>
      <c r="F48" s="300"/>
      <c r="G48" s="300"/>
      <c r="H48" s="300"/>
      <c r="I48" s="300"/>
      <c r="J48" s="300"/>
      <c r="K48" s="300"/>
      <c r="L48" s="300"/>
      <c r="M48" s="300"/>
      <c r="N48" s="300"/>
      <c r="O48" s="300"/>
      <c r="P48" s="300"/>
      <c r="Q48" s="300"/>
      <c r="R48" s="300"/>
    </row>
    <row r="49" spans="1:18" s="296" customFormat="1" ht="12.75" customHeight="1">
      <c r="A49" s="287"/>
      <c r="B49" s="287"/>
      <c r="C49" s="287"/>
      <c r="D49" s="287"/>
      <c r="E49" s="287"/>
      <c r="F49" s="287"/>
      <c r="G49" s="287"/>
      <c r="H49" s="287"/>
      <c r="I49" s="287"/>
      <c r="J49" s="287"/>
      <c r="K49" s="287"/>
      <c r="L49" s="287"/>
      <c r="M49" s="287"/>
      <c r="N49" s="287"/>
      <c r="O49" s="287"/>
      <c r="P49" s="287"/>
      <c r="Q49" s="287"/>
      <c r="R49" s="287"/>
    </row>
    <row r="50" spans="1:18" s="296" customFormat="1" ht="12.75" customHeight="1">
      <c r="A50" s="288"/>
      <c r="B50" s="287"/>
      <c r="C50" s="287"/>
      <c r="D50" s="287"/>
      <c r="E50" s="287"/>
      <c r="F50" s="287"/>
      <c r="G50" s="287"/>
      <c r="H50" s="287"/>
      <c r="I50" s="287"/>
      <c r="J50" s="287"/>
      <c r="K50" s="287"/>
      <c r="L50" s="287"/>
      <c r="M50" s="287"/>
      <c r="N50" s="287"/>
      <c r="O50" s="287"/>
      <c r="P50" s="287"/>
      <c r="Q50" s="287"/>
      <c r="R50" s="287"/>
    </row>
    <row r="51" spans="1:18" s="296" customFormat="1" ht="12.75" customHeight="1">
      <c r="A51" s="287"/>
      <c r="B51" s="298"/>
      <c r="C51" s="298"/>
      <c r="D51" s="298"/>
      <c r="E51" s="298"/>
      <c r="F51" s="298"/>
      <c r="G51" s="298"/>
      <c r="H51" s="298"/>
      <c r="I51" s="298"/>
      <c r="J51" s="298"/>
      <c r="K51" s="298"/>
      <c r="L51" s="298"/>
      <c r="M51" s="298"/>
      <c r="N51" s="298"/>
      <c r="O51" s="298"/>
      <c r="P51" s="298"/>
      <c r="Q51" s="298"/>
      <c r="R51" s="298"/>
    </row>
    <row r="52" spans="1:18" s="296" customFormat="1" ht="12.75" customHeight="1">
      <c r="A52" s="300"/>
      <c r="B52" s="300"/>
      <c r="C52" s="300"/>
      <c r="D52" s="300"/>
      <c r="E52" s="300"/>
      <c r="F52" s="300"/>
      <c r="G52" s="300"/>
      <c r="H52" s="300"/>
      <c r="I52" s="300"/>
      <c r="J52" s="300"/>
      <c r="K52" s="300"/>
      <c r="L52" s="300"/>
      <c r="M52" s="300"/>
      <c r="N52" s="300"/>
      <c r="O52" s="300"/>
      <c r="P52" s="300"/>
      <c r="Q52" s="300"/>
      <c r="R52" s="300"/>
    </row>
    <row r="53" spans="1:18" s="296" customFormat="1" ht="12.75" customHeight="1">
      <c r="A53" s="300"/>
      <c r="B53" s="300"/>
      <c r="C53" s="300"/>
      <c r="D53" s="300"/>
      <c r="E53" s="300"/>
      <c r="F53" s="300"/>
      <c r="G53" s="300"/>
      <c r="H53" s="300"/>
      <c r="I53" s="300"/>
      <c r="J53" s="300"/>
      <c r="K53" s="300"/>
      <c r="L53" s="300"/>
      <c r="M53" s="300"/>
      <c r="N53" s="300"/>
      <c r="O53" s="300"/>
      <c r="P53" s="300"/>
      <c r="Q53" s="300"/>
      <c r="R53" s="300"/>
    </row>
    <row r="54" spans="1:18" s="296" customFormat="1" ht="12.75" customHeight="1">
      <c r="A54" s="300"/>
      <c r="B54" s="300"/>
      <c r="C54" s="300"/>
      <c r="D54" s="300"/>
      <c r="E54" s="300"/>
      <c r="F54" s="300"/>
      <c r="G54" s="300"/>
      <c r="H54" s="300"/>
      <c r="I54" s="300"/>
      <c r="J54" s="300"/>
      <c r="K54" s="300"/>
      <c r="L54" s="300"/>
      <c r="M54" s="300"/>
      <c r="N54" s="300"/>
      <c r="O54" s="300"/>
      <c r="P54" s="300"/>
      <c r="Q54" s="300"/>
      <c r="R54" s="300"/>
    </row>
    <row r="55" spans="1:18" s="296" customFormat="1" ht="12.75" customHeight="1">
      <c r="A55" s="300"/>
      <c r="B55" s="300"/>
      <c r="C55" s="300"/>
      <c r="D55" s="300"/>
      <c r="E55" s="300"/>
      <c r="F55" s="300"/>
      <c r="G55" s="300"/>
      <c r="H55" s="300"/>
      <c r="I55" s="300"/>
      <c r="J55" s="300"/>
      <c r="K55" s="300"/>
      <c r="L55" s="300"/>
      <c r="M55" s="300"/>
      <c r="N55" s="300"/>
      <c r="O55" s="300"/>
      <c r="P55" s="300"/>
      <c r="Q55" s="300"/>
      <c r="R55" s="300"/>
    </row>
    <row r="56" spans="1:18" s="296" customFormat="1" ht="12.75" customHeight="1">
      <c r="A56" s="300"/>
      <c r="B56" s="300"/>
      <c r="C56" s="300"/>
      <c r="D56" s="300"/>
      <c r="E56" s="300"/>
      <c r="F56" s="300"/>
      <c r="G56" s="300"/>
      <c r="H56" s="300"/>
      <c r="I56" s="300"/>
      <c r="J56" s="300"/>
      <c r="K56" s="300"/>
      <c r="L56" s="300"/>
      <c r="M56" s="300"/>
      <c r="N56" s="300"/>
      <c r="O56" s="300"/>
      <c r="P56" s="300"/>
      <c r="Q56" s="300"/>
      <c r="R56" s="300"/>
    </row>
    <row r="57" spans="1:18" s="296" customFormat="1" ht="12.75" customHeight="1">
      <c r="A57" s="300"/>
      <c r="B57" s="300"/>
      <c r="C57" s="300"/>
      <c r="D57" s="300"/>
      <c r="E57" s="300"/>
      <c r="F57" s="300"/>
      <c r="G57" s="300"/>
      <c r="H57" s="300"/>
      <c r="I57" s="300"/>
      <c r="J57" s="300"/>
      <c r="K57" s="300"/>
      <c r="L57" s="300"/>
      <c r="M57" s="300"/>
      <c r="N57" s="300"/>
      <c r="O57" s="300"/>
      <c r="P57" s="300"/>
      <c r="Q57" s="300"/>
      <c r="R57" s="300"/>
    </row>
    <row r="58" spans="1:18" s="296" customFormat="1" ht="12.75" customHeight="1">
      <c r="A58" s="300"/>
      <c r="B58" s="300"/>
      <c r="C58" s="300"/>
      <c r="D58" s="300"/>
      <c r="E58" s="300"/>
      <c r="F58" s="300"/>
      <c r="G58" s="300"/>
      <c r="H58" s="300"/>
      <c r="I58" s="300"/>
      <c r="J58" s="300"/>
      <c r="K58" s="300"/>
      <c r="L58" s="300"/>
      <c r="M58" s="300"/>
      <c r="N58" s="300"/>
      <c r="O58" s="300"/>
      <c r="P58" s="300"/>
      <c r="Q58" s="300"/>
      <c r="R58" s="300"/>
    </row>
    <row r="59" spans="1:18" s="296" customFormat="1" ht="12.75" customHeight="1">
      <c r="A59" s="300"/>
      <c r="B59" s="300"/>
      <c r="C59" s="300"/>
      <c r="D59" s="300"/>
      <c r="E59" s="300"/>
      <c r="F59" s="300"/>
      <c r="G59" s="300"/>
      <c r="H59" s="300"/>
      <c r="I59" s="300"/>
      <c r="J59" s="300"/>
      <c r="K59" s="300"/>
      <c r="L59" s="300"/>
      <c r="M59" s="300"/>
      <c r="N59" s="300"/>
      <c r="O59" s="300"/>
      <c r="P59" s="300"/>
      <c r="Q59" s="300"/>
      <c r="R59" s="300"/>
    </row>
    <row r="60" spans="1:18" s="296" customFormat="1" ht="12.75" customHeight="1">
      <c r="A60" s="300"/>
      <c r="B60" s="300"/>
      <c r="C60" s="300"/>
      <c r="D60" s="300"/>
      <c r="E60" s="300"/>
      <c r="F60" s="300"/>
      <c r="G60" s="300"/>
      <c r="H60" s="300"/>
      <c r="I60" s="300"/>
      <c r="J60" s="300"/>
      <c r="K60" s="300"/>
      <c r="L60" s="300"/>
      <c r="M60" s="300"/>
      <c r="N60" s="300"/>
      <c r="O60" s="300"/>
      <c r="P60" s="300"/>
      <c r="Q60" s="300"/>
      <c r="R60" s="300"/>
    </row>
    <row r="61" spans="1:18" s="296" customFormat="1" ht="12.75" customHeight="1">
      <c r="A61" s="300"/>
      <c r="B61" s="300"/>
      <c r="C61" s="300"/>
      <c r="D61" s="300"/>
      <c r="E61" s="300"/>
      <c r="F61" s="300"/>
      <c r="G61" s="300"/>
      <c r="H61" s="300"/>
      <c r="I61" s="300"/>
      <c r="J61" s="300"/>
      <c r="K61" s="300"/>
      <c r="L61" s="300"/>
      <c r="M61" s="300"/>
      <c r="N61" s="300"/>
      <c r="O61" s="300"/>
      <c r="P61" s="300"/>
      <c r="Q61" s="300"/>
      <c r="R61" s="300"/>
    </row>
    <row r="62" spans="1:18" s="296" customFormat="1" ht="12.75" customHeight="1">
      <c r="A62" s="300"/>
      <c r="B62" s="300"/>
      <c r="C62" s="300"/>
      <c r="D62" s="300"/>
      <c r="E62" s="300"/>
      <c r="F62" s="300"/>
      <c r="G62" s="300"/>
      <c r="H62" s="300"/>
      <c r="I62" s="300"/>
      <c r="J62" s="300"/>
      <c r="K62" s="300"/>
      <c r="L62" s="300"/>
      <c r="M62" s="300"/>
      <c r="N62" s="300"/>
      <c r="O62" s="300"/>
      <c r="P62" s="300"/>
      <c r="Q62" s="300"/>
      <c r="R62" s="300"/>
    </row>
    <row r="63" spans="1:18" s="296" customFormat="1" ht="12.75" customHeight="1">
      <c r="A63" s="300"/>
      <c r="B63" s="300"/>
      <c r="C63" s="300"/>
      <c r="D63" s="300"/>
      <c r="E63" s="300"/>
      <c r="F63" s="300"/>
      <c r="G63" s="300"/>
      <c r="H63" s="300"/>
      <c r="I63" s="300"/>
      <c r="J63" s="300"/>
      <c r="K63" s="300"/>
      <c r="L63" s="300"/>
      <c r="M63" s="300"/>
      <c r="N63" s="300"/>
      <c r="O63" s="300"/>
      <c r="P63" s="300"/>
      <c r="Q63" s="300"/>
      <c r="R63" s="300"/>
    </row>
    <row r="64" spans="1:18" s="296" customFormat="1" ht="12.75" customHeight="1">
      <c r="A64" s="300"/>
      <c r="B64" s="300"/>
      <c r="C64" s="300"/>
      <c r="D64" s="300"/>
      <c r="E64" s="300"/>
      <c r="F64" s="300"/>
      <c r="G64" s="300"/>
      <c r="H64" s="300"/>
      <c r="I64" s="300"/>
      <c r="J64" s="300"/>
      <c r="K64" s="300"/>
      <c r="L64" s="300"/>
      <c r="M64" s="300"/>
      <c r="N64" s="300"/>
      <c r="O64" s="300"/>
      <c r="P64" s="300"/>
      <c r="Q64" s="300"/>
      <c r="R64" s="300"/>
    </row>
    <row r="65" spans="1:18" s="296" customFormat="1" ht="12.75" customHeight="1">
      <c r="A65" s="300"/>
      <c r="B65" s="300"/>
      <c r="C65" s="300"/>
      <c r="D65" s="300"/>
      <c r="E65" s="300"/>
      <c r="F65" s="300"/>
      <c r="G65" s="300"/>
      <c r="H65" s="300"/>
      <c r="I65" s="300"/>
      <c r="J65" s="300"/>
      <c r="K65" s="300"/>
      <c r="L65" s="300"/>
      <c r="M65" s="300"/>
      <c r="N65" s="300"/>
      <c r="O65" s="300"/>
      <c r="P65" s="300"/>
      <c r="Q65" s="300"/>
      <c r="R65" s="300"/>
    </row>
    <row r="66" spans="1:18" s="296" customFormat="1" ht="12.75" customHeight="1">
      <c r="A66" s="300"/>
      <c r="B66" s="300"/>
      <c r="C66" s="300"/>
      <c r="D66" s="300"/>
      <c r="E66" s="300"/>
      <c r="F66" s="300"/>
      <c r="G66" s="300"/>
      <c r="H66" s="300"/>
      <c r="I66" s="300"/>
      <c r="J66" s="300"/>
      <c r="K66" s="300"/>
      <c r="L66" s="300"/>
      <c r="M66" s="300"/>
      <c r="N66" s="300"/>
      <c r="O66" s="300"/>
      <c r="P66" s="300"/>
      <c r="Q66" s="300"/>
      <c r="R66" s="300"/>
    </row>
    <row r="67" spans="1:18" s="296" customFormat="1" ht="12.75" customHeight="1">
      <c r="A67" s="300"/>
      <c r="B67" s="300"/>
      <c r="C67" s="300"/>
      <c r="D67" s="300"/>
      <c r="E67" s="300"/>
      <c r="F67" s="300"/>
      <c r="G67" s="300"/>
      <c r="H67" s="300"/>
      <c r="I67" s="300"/>
      <c r="J67" s="300"/>
      <c r="K67" s="300"/>
      <c r="L67" s="300"/>
      <c r="M67" s="300"/>
      <c r="N67" s="300"/>
      <c r="O67" s="300"/>
      <c r="P67" s="300"/>
      <c r="Q67" s="300"/>
      <c r="R67" s="300"/>
    </row>
    <row r="68" spans="1:18" s="296" customFormat="1" ht="20.25" customHeight="1">
      <c r="A68" s="300"/>
      <c r="B68" s="300"/>
      <c r="C68" s="300"/>
      <c r="D68" s="300"/>
      <c r="E68" s="300"/>
      <c r="F68" s="300"/>
      <c r="G68" s="300"/>
      <c r="H68" s="300"/>
      <c r="I68" s="300"/>
      <c r="J68" s="300"/>
      <c r="K68" s="300"/>
      <c r="L68" s="300"/>
      <c r="M68" s="300"/>
      <c r="N68" s="300"/>
      <c r="O68" s="300"/>
      <c r="P68" s="300"/>
      <c r="Q68" s="300"/>
      <c r="R68" s="300"/>
    </row>
    <row r="69" spans="1:18" s="296" customFormat="1" ht="12.75" customHeight="1">
      <c r="A69" s="300"/>
      <c r="B69" s="300"/>
      <c r="C69" s="300"/>
      <c r="D69" s="300"/>
      <c r="E69" s="300"/>
      <c r="F69" s="300"/>
      <c r="G69" s="300"/>
      <c r="H69" s="300"/>
      <c r="I69" s="300"/>
      <c r="J69" s="300"/>
      <c r="K69" s="300"/>
      <c r="L69" s="300"/>
      <c r="M69" s="300"/>
      <c r="N69" s="300"/>
      <c r="O69" s="300"/>
      <c r="P69" s="300"/>
      <c r="Q69" s="300"/>
      <c r="R69" s="300"/>
    </row>
    <row r="70" spans="1:18" s="296" customFormat="1" ht="12.75" customHeight="1">
      <c r="A70" s="300"/>
      <c r="B70" s="300"/>
      <c r="C70" s="300"/>
      <c r="D70" s="300"/>
      <c r="E70" s="300"/>
      <c r="F70" s="300"/>
      <c r="G70" s="300"/>
      <c r="H70" s="300"/>
      <c r="I70" s="300"/>
      <c r="J70" s="300"/>
      <c r="K70" s="300"/>
      <c r="L70" s="300"/>
      <c r="M70" s="300"/>
      <c r="N70" s="300"/>
      <c r="O70" s="300"/>
      <c r="P70" s="300"/>
      <c r="Q70" s="300"/>
      <c r="R70" s="300"/>
    </row>
    <row r="71" spans="1:18" s="296" customFormat="1" ht="12.75" customHeight="1">
      <c r="A71" s="300"/>
      <c r="B71" s="300"/>
      <c r="C71" s="300"/>
      <c r="D71" s="300"/>
      <c r="E71" s="300"/>
      <c r="F71" s="300"/>
      <c r="G71" s="300"/>
      <c r="H71" s="300"/>
      <c r="I71" s="300"/>
      <c r="J71" s="300"/>
      <c r="K71" s="300"/>
      <c r="L71" s="300"/>
      <c r="M71" s="300"/>
      <c r="N71" s="300"/>
      <c r="O71" s="300"/>
      <c r="P71" s="300"/>
      <c r="Q71" s="300"/>
      <c r="R71" s="300"/>
    </row>
    <row r="72" spans="1:18" s="296" customFormat="1" ht="12.75" customHeight="1">
      <c r="A72" s="300"/>
      <c r="B72" s="300"/>
      <c r="C72" s="300"/>
      <c r="D72" s="300"/>
      <c r="E72" s="300"/>
      <c r="F72" s="300"/>
      <c r="G72" s="300"/>
      <c r="H72" s="300"/>
      <c r="I72" s="300"/>
      <c r="J72" s="300"/>
      <c r="K72" s="300"/>
      <c r="L72" s="300"/>
      <c r="M72" s="300"/>
      <c r="N72" s="300"/>
      <c r="O72" s="300"/>
      <c r="P72" s="300"/>
      <c r="Q72" s="300"/>
      <c r="R72" s="300"/>
    </row>
    <row r="73" spans="1:18" s="296" customFormat="1" ht="12.75" customHeight="1">
      <c r="A73" s="300"/>
      <c r="B73" s="300"/>
      <c r="C73" s="300"/>
      <c r="D73" s="300"/>
      <c r="E73" s="300"/>
      <c r="F73" s="300"/>
      <c r="G73" s="300"/>
      <c r="H73" s="300"/>
      <c r="I73" s="300"/>
      <c r="J73" s="300"/>
      <c r="K73" s="300"/>
      <c r="L73" s="300"/>
      <c r="M73" s="300"/>
      <c r="N73" s="300"/>
      <c r="O73" s="300"/>
      <c r="P73" s="300"/>
      <c r="Q73" s="300"/>
      <c r="R73" s="300"/>
    </row>
    <row r="74" spans="1:18" s="296" customFormat="1" ht="12.75" customHeight="1">
      <c r="A74" s="300"/>
      <c r="B74" s="300"/>
      <c r="C74" s="300"/>
      <c r="D74" s="300"/>
      <c r="E74" s="300"/>
      <c r="F74" s="300"/>
      <c r="G74" s="300"/>
      <c r="H74" s="300"/>
      <c r="I74" s="300"/>
      <c r="J74" s="300"/>
      <c r="K74" s="300"/>
      <c r="L74" s="300"/>
      <c r="M74" s="300"/>
      <c r="N74" s="300"/>
      <c r="O74" s="300"/>
      <c r="P74" s="300"/>
      <c r="Q74" s="300"/>
      <c r="R74" s="300"/>
    </row>
    <row r="75" spans="1:18" s="296" customFormat="1" ht="12.75" customHeight="1">
      <c r="A75" s="300"/>
      <c r="B75" s="300"/>
      <c r="C75" s="300"/>
      <c r="D75" s="300"/>
      <c r="E75" s="300"/>
      <c r="F75" s="300"/>
      <c r="G75" s="300"/>
      <c r="H75" s="300"/>
      <c r="I75" s="300"/>
      <c r="J75" s="300"/>
      <c r="K75" s="300"/>
      <c r="L75" s="300"/>
      <c r="M75" s="300"/>
      <c r="N75" s="300"/>
      <c r="O75" s="300"/>
      <c r="P75" s="300"/>
      <c r="Q75" s="300"/>
      <c r="R75" s="300"/>
    </row>
    <row r="76" spans="1:18" s="296" customFormat="1" ht="12.75" customHeight="1">
      <c r="A76" s="300"/>
      <c r="B76" s="300"/>
      <c r="C76" s="300"/>
      <c r="D76" s="300"/>
      <c r="E76" s="300"/>
      <c r="F76" s="300"/>
      <c r="G76" s="300"/>
      <c r="H76" s="300"/>
      <c r="I76" s="300"/>
      <c r="J76" s="300"/>
      <c r="K76" s="300"/>
      <c r="L76" s="300"/>
      <c r="M76" s="300"/>
      <c r="N76" s="300"/>
      <c r="O76" s="300"/>
      <c r="P76" s="300"/>
      <c r="Q76" s="300"/>
      <c r="R76" s="300"/>
    </row>
    <row r="77" spans="1:18" s="296" customFormat="1" ht="12.75" customHeight="1">
      <c r="A77" s="300"/>
      <c r="B77" s="300"/>
      <c r="C77" s="300"/>
      <c r="D77" s="300"/>
      <c r="E77" s="300"/>
      <c r="F77" s="300"/>
      <c r="G77" s="300"/>
      <c r="H77" s="300"/>
      <c r="I77" s="300"/>
      <c r="J77" s="300"/>
      <c r="K77" s="300"/>
      <c r="L77" s="300"/>
      <c r="M77" s="300"/>
      <c r="N77" s="300"/>
      <c r="O77" s="300"/>
      <c r="P77" s="300"/>
      <c r="Q77" s="300"/>
      <c r="R77" s="300"/>
    </row>
    <row r="78" spans="1:18" s="296" customFormat="1" ht="12.75" customHeight="1">
      <c r="A78" s="300"/>
      <c r="B78" s="300"/>
      <c r="C78" s="300"/>
      <c r="D78" s="300"/>
      <c r="E78" s="300"/>
      <c r="F78" s="300"/>
      <c r="G78" s="300"/>
      <c r="H78" s="300"/>
      <c r="I78" s="300"/>
      <c r="J78" s="300"/>
      <c r="K78" s="300"/>
      <c r="L78" s="300"/>
      <c r="M78" s="300"/>
      <c r="N78" s="300"/>
      <c r="O78" s="300"/>
      <c r="P78" s="300"/>
      <c r="Q78" s="300"/>
      <c r="R78" s="300"/>
    </row>
    <row r="79" spans="1:18" s="296" customFormat="1" ht="12.75" customHeight="1">
      <c r="A79" s="300"/>
      <c r="B79" s="300"/>
      <c r="C79" s="300"/>
      <c r="D79" s="300"/>
      <c r="E79" s="300"/>
      <c r="F79" s="300"/>
      <c r="G79" s="300"/>
      <c r="H79" s="300"/>
      <c r="I79" s="300"/>
      <c r="J79" s="300"/>
      <c r="K79" s="300"/>
      <c r="L79" s="300"/>
      <c r="M79" s="300"/>
      <c r="N79" s="300"/>
      <c r="O79" s="300"/>
      <c r="P79" s="300"/>
      <c r="Q79" s="300"/>
      <c r="R79" s="300"/>
    </row>
    <row r="80" spans="1:18" s="296" customFormat="1" ht="12.75" customHeight="1">
      <c r="A80" s="300"/>
      <c r="B80" s="300"/>
      <c r="C80" s="300"/>
      <c r="D80" s="300"/>
      <c r="E80" s="300"/>
      <c r="F80" s="300"/>
      <c r="G80" s="300"/>
      <c r="H80" s="300"/>
      <c r="I80" s="300"/>
      <c r="J80" s="300"/>
      <c r="K80" s="300"/>
      <c r="L80" s="300"/>
      <c r="M80" s="300"/>
      <c r="N80" s="300"/>
      <c r="O80" s="300"/>
      <c r="P80" s="300"/>
      <c r="Q80" s="300"/>
      <c r="R80" s="300"/>
    </row>
    <row r="81" spans="1:18" s="296" customFormat="1" ht="12.75" customHeight="1">
      <c r="A81" s="300"/>
      <c r="B81" s="300"/>
      <c r="C81" s="300"/>
      <c r="D81" s="300"/>
      <c r="E81" s="300"/>
      <c r="F81" s="300"/>
      <c r="G81" s="300"/>
      <c r="H81" s="300"/>
      <c r="I81" s="300"/>
      <c r="J81" s="300"/>
      <c r="K81" s="300"/>
      <c r="L81" s="300"/>
      <c r="M81" s="300"/>
      <c r="N81" s="300"/>
      <c r="O81" s="300"/>
      <c r="P81" s="300"/>
      <c r="Q81" s="300"/>
      <c r="R81" s="300"/>
    </row>
    <row r="82" spans="1:18" s="296" customFormat="1" ht="12.75" customHeight="1">
      <c r="A82" s="300"/>
      <c r="B82" s="300"/>
      <c r="C82" s="300"/>
      <c r="D82" s="300"/>
      <c r="E82" s="300"/>
      <c r="F82" s="300"/>
      <c r="G82" s="300"/>
      <c r="H82" s="300"/>
      <c r="I82" s="300"/>
      <c r="J82" s="300"/>
      <c r="K82" s="300"/>
      <c r="L82" s="300"/>
      <c r="M82" s="300"/>
      <c r="N82" s="300"/>
      <c r="O82" s="300"/>
      <c r="P82" s="300"/>
      <c r="Q82" s="300"/>
      <c r="R82" s="300"/>
    </row>
    <row r="83" spans="1:18" s="296" customFormat="1" ht="12.75" customHeight="1">
      <c r="A83" s="300"/>
      <c r="B83" s="300"/>
      <c r="C83" s="300"/>
      <c r="D83" s="300"/>
      <c r="E83" s="300"/>
      <c r="F83" s="300"/>
      <c r="G83" s="300"/>
      <c r="H83" s="300"/>
      <c r="I83" s="300"/>
      <c r="J83" s="300"/>
      <c r="K83" s="300"/>
      <c r="L83" s="300"/>
      <c r="M83" s="300"/>
      <c r="N83" s="300"/>
      <c r="O83" s="300"/>
      <c r="P83" s="300"/>
      <c r="Q83" s="300"/>
      <c r="R83" s="300"/>
    </row>
    <row r="84" spans="1:18" s="296" customFormat="1" ht="12.75" customHeight="1">
      <c r="A84" s="300"/>
      <c r="B84" s="300"/>
      <c r="C84" s="300"/>
      <c r="D84" s="300"/>
      <c r="E84" s="300"/>
      <c r="F84" s="300"/>
      <c r="G84" s="300"/>
      <c r="H84" s="300"/>
      <c r="I84" s="300"/>
      <c r="J84" s="300"/>
      <c r="K84" s="300"/>
      <c r="L84" s="300"/>
      <c r="M84" s="300"/>
      <c r="N84" s="300"/>
      <c r="O84" s="300"/>
      <c r="P84" s="300"/>
      <c r="Q84" s="300"/>
      <c r="R84" s="300"/>
    </row>
    <row r="85" spans="1:18" s="296" customFormat="1" ht="12.75" customHeight="1">
      <c r="A85" s="300"/>
      <c r="B85" s="300"/>
      <c r="C85" s="300"/>
      <c r="D85" s="300"/>
      <c r="E85" s="300"/>
      <c r="F85" s="300"/>
      <c r="G85" s="300"/>
      <c r="H85" s="300"/>
      <c r="I85" s="300"/>
      <c r="J85" s="300"/>
      <c r="K85" s="300"/>
      <c r="L85" s="300"/>
      <c r="M85" s="300"/>
      <c r="N85" s="300"/>
      <c r="O85" s="300"/>
      <c r="P85" s="300"/>
      <c r="Q85" s="300"/>
      <c r="R85" s="300"/>
    </row>
    <row r="86" spans="1:18" s="296" customFormat="1" ht="12.75" customHeight="1">
      <c r="A86" s="300"/>
      <c r="B86" s="300"/>
      <c r="C86" s="300"/>
      <c r="D86" s="300"/>
      <c r="E86" s="300"/>
      <c r="F86" s="300"/>
      <c r="G86" s="300"/>
      <c r="H86" s="300"/>
      <c r="I86" s="300"/>
      <c r="J86" s="300"/>
      <c r="K86" s="300"/>
      <c r="L86" s="300"/>
      <c r="M86" s="300"/>
      <c r="N86" s="300"/>
      <c r="O86" s="300"/>
      <c r="P86" s="300"/>
      <c r="Q86" s="300"/>
      <c r="R86" s="300"/>
    </row>
    <row r="87" spans="1:18" s="296" customFormat="1" ht="12.75" customHeight="1">
      <c r="A87" s="300"/>
      <c r="B87" s="300"/>
      <c r="C87" s="300"/>
      <c r="D87" s="300"/>
      <c r="E87" s="300"/>
      <c r="F87" s="300"/>
      <c r="G87" s="300"/>
      <c r="H87" s="300"/>
      <c r="I87" s="300"/>
      <c r="J87" s="300"/>
      <c r="K87" s="300"/>
      <c r="L87" s="300"/>
      <c r="M87" s="300"/>
      <c r="N87" s="300"/>
      <c r="O87" s="300"/>
      <c r="P87" s="300"/>
      <c r="Q87" s="300"/>
      <c r="R87" s="300"/>
    </row>
    <row r="88" spans="1:18" s="296" customFormat="1" ht="12.75" customHeight="1">
      <c r="A88" s="300"/>
      <c r="B88" s="300"/>
      <c r="C88" s="300"/>
      <c r="D88" s="300"/>
      <c r="E88" s="300"/>
      <c r="F88" s="300"/>
      <c r="G88" s="300"/>
      <c r="H88" s="300"/>
      <c r="I88" s="300"/>
      <c r="J88" s="300"/>
      <c r="K88" s="300"/>
      <c r="L88" s="300"/>
      <c r="M88" s="300"/>
      <c r="N88" s="300"/>
      <c r="O88" s="300"/>
      <c r="P88" s="300"/>
      <c r="Q88" s="300"/>
      <c r="R88" s="300"/>
    </row>
    <row r="89" spans="1:18" s="296" customFormat="1" ht="12.75" customHeight="1">
      <c r="A89" s="300"/>
      <c r="B89" s="300"/>
      <c r="C89" s="300"/>
      <c r="D89" s="300"/>
      <c r="E89" s="300"/>
      <c r="F89" s="300"/>
      <c r="G89" s="300"/>
      <c r="H89" s="300"/>
      <c r="I89" s="300"/>
      <c r="J89" s="300"/>
      <c r="K89" s="300"/>
      <c r="L89" s="300"/>
      <c r="M89" s="300"/>
      <c r="N89" s="300"/>
      <c r="O89" s="300"/>
      <c r="P89" s="300"/>
      <c r="Q89" s="300"/>
      <c r="R89" s="300"/>
    </row>
    <row r="90" spans="1:18" s="296" customFormat="1" ht="12.75" customHeight="1">
      <c r="A90" s="300"/>
      <c r="B90" s="300"/>
      <c r="C90" s="300"/>
      <c r="D90" s="300"/>
      <c r="E90" s="300"/>
      <c r="F90" s="300"/>
      <c r="G90" s="300"/>
      <c r="H90" s="300"/>
      <c r="I90" s="300"/>
      <c r="J90" s="300"/>
      <c r="K90" s="300"/>
      <c r="L90" s="300"/>
      <c r="M90" s="300"/>
      <c r="N90" s="300"/>
      <c r="O90" s="300"/>
      <c r="P90" s="300"/>
      <c r="Q90" s="300"/>
      <c r="R90" s="300"/>
    </row>
    <row r="91" spans="1:18" s="296" customFormat="1" ht="12.75" customHeight="1">
      <c r="A91" s="300"/>
      <c r="B91" s="300"/>
      <c r="C91" s="300"/>
      <c r="D91" s="300"/>
      <c r="E91" s="300"/>
      <c r="F91" s="300"/>
      <c r="G91" s="300"/>
      <c r="H91" s="300"/>
      <c r="I91" s="300"/>
      <c r="J91" s="300"/>
      <c r="K91" s="300"/>
      <c r="L91" s="300"/>
      <c r="M91" s="300"/>
      <c r="N91" s="300"/>
      <c r="O91" s="300"/>
      <c r="P91" s="300"/>
      <c r="Q91" s="300"/>
      <c r="R91" s="300"/>
    </row>
    <row r="92" spans="1:18" s="296" customFormat="1" ht="12.75" customHeight="1">
      <c r="A92" s="300"/>
      <c r="B92" s="300"/>
      <c r="C92" s="300"/>
      <c r="D92" s="300"/>
      <c r="E92" s="300"/>
      <c r="F92" s="300"/>
      <c r="G92" s="300"/>
      <c r="H92" s="300"/>
      <c r="I92" s="300"/>
      <c r="J92" s="300"/>
      <c r="K92" s="300"/>
      <c r="L92" s="300"/>
      <c r="M92" s="300"/>
      <c r="N92" s="300"/>
      <c r="O92" s="300"/>
      <c r="P92" s="300"/>
      <c r="Q92" s="300"/>
      <c r="R92" s="300"/>
    </row>
    <row r="93" spans="1:18" s="296" customFormat="1" ht="12.75" customHeight="1">
      <c r="A93" s="300"/>
      <c r="B93" s="300"/>
      <c r="C93" s="300"/>
      <c r="D93" s="300"/>
      <c r="E93" s="300"/>
      <c r="F93" s="300"/>
      <c r="G93" s="300"/>
      <c r="H93" s="300"/>
      <c r="I93" s="300"/>
      <c r="J93" s="300"/>
      <c r="K93" s="300"/>
      <c r="L93" s="300"/>
      <c r="M93" s="300"/>
      <c r="N93" s="300"/>
      <c r="O93" s="300"/>
      <c r="P93" s="300"/>
      <c r="Q93" s="300"/>
      <c r="R93" s="300"/>
    </row>
    <row r="94" spans="1:18" s="296" customFormat="1" ht="12.75" customHeight="1">
      <c r="A94" s="300"/>
      <c r="B94" s="300"/>
      <c r="C94" s="300"/>
      <c r="D94" s="300"/>
      <c r="E94" s="300"/>
      <c r="F94" s="300"/>
      <c r="G94" s="300"/>
      <c r="H94" s="300"/>
      <c r="I94" s="300"/>
      <c r="J94" s="300"/>
      <c r="K94" s="300"/>
      <c r="L94" s="300"/>
      <c r="M94" s="300"/>
      <c r="N94" s="300"/>
      <c r="O94" s="300"/>
      <c r="P94" s="300"/>
      <c r="Q94" s="300"/>
      <c r="R94" s="300"/>
    </row>
    <row r="95" spans="1:18" s="296" customFormat="1" ht="12.75" customHeight="1">
      <c r="A95" s="300"/>
      <c r="B95" s="300"/>
      <c r="C95" s="300"/>
      <c r="D95" s="300"/>
      <c r="E95" s="300"/>
      <c r="F95" s="300"/>
      <c r="G95" s="300"/>
      <c r="H95" s="300"/>
      <c r="I95" s="300"/>
      <c r="J95" s="300"/>
      <c r="K95" s="300"/>
      <c r="L95" s="300"/>
      <c r="M95" s="300"/>
      <c r="N95" s="300"/>
      <c r="O95" s="300"/>
      <c r="P95" s="300"/>
      <c r="Q95" s="300"/>
      <c r="R95" s="300"/>
    </row>
    <row r="96" spans="1:18" s="296" customFormat="1" ht="12.75" customHeight="1">
      <c r="A96" s="300"/>
      <c r="B96" s="300"/>
      <c r="C96" s="300"/>
      <c r="D96" s="300"/>
      <c r="E96" s="300"/>
      <c r="F96" s="300"/>
      <c r="G96" s="300"/>
      <c r="H96" s="300"/>
      <c r="I96" s="300"/>
      <c r="J96" s="300"/>
      <c r="K96" s="300"/>
      <c r="L96" s="300"/>
      <c r="M96" s="300"/>
      <c r="N96" s="300"/>
      <c r="O96" s="300"/>
      <c r="P96" s="300"/>
      <c r="Q96" s="300"/>
      <c r="R96" s="300"/>
    </row>
    <row r="97" spans="1:18" s="296" customFormat="1" ht="12.75" customHeight="1">
      <c r="A97" s="300"/>
      <c r="B97" s="300"/>
      <c r="C97" s="300"/>
      <c r="D97" s="300"/>
      <c r="E97" s="300"/>
      <c r="F97" s="300"/>
      <c r="G97" s="300"/>
      <c r="H97" s="300"/>
      <c r="I97" s="300"/>
      <c r="J97" s="300"/>
      <c r="K97" s="300"/>
      <c r="L97" s="300"/>
      <c r="M97" s="300"/>
      <c r="N97" s="300"/>
      <c r="O97" s="300"/>
      <c r="P97" s="300"/>
      <c r="Q97" s="300"/>
      <c r="R97" s="300"/>
    </row>
    <row r="98" spans="1:18" s="296" customFormat="1" ht="12.75" customHeight="1">
      <c r="A98" s="300"/>
      <c r="B98" s="300"/>
      <c r="C98" s="300"/>
      <c r="D98" s="300"/>
      <c r="E98" s="300"/>
      <c r="F98" s="300"/>
      <c r="G98" s="300"/>
      <c r="H98" s="300"/>
      <c r="I98" s="300"/>
      <c r="J98" s="300"/>
      <c r="K98" s="300"/>
      <c r="L98" s="300"/>
      <c r="M98" s="300"/>
      <c r="N98" s="300"/>
      <c r="O98" s="300"/>
      <c r="P98" s="300"/>
      <c r="Q98" s="300"/>
      <c r="R98" s="300"/>
    </row>
    <row r="99" spans="1:18" s="296" customFormat="1" ht="12.75" customHeight="1">
      <c r="A99" s="300"/>
      <c r="B99" s="300"/>
      <c r="C99" s="300"/>
      <c r="D99" s="300"/>
      <c r="E99" s="300"/>
      <c r="F99" s="300"/>
      <c r="G99" s="300"/>
      <c r="H99" s="300"/>
      <c r="I99" s="300"/>
      <c r="J99" s="300"/>
      <c r="K99" s="300"/>
      <c r="L99" s="300"/>
      <c r="M99" s="300"/>
      <c r="N99" s="300"/>
      <c r="O99" s="300"/>
      <c r="P99" s="300"/>
      <c r="Q99" s="300"/>
      <c r="R99" s="300"/>
    </row>
    <row r="100" spans="1:18" s="296" customFormat="1" ht="12.75" customHeight="1">
      <c r="A100" s="300"/>
      <c r="B100" s="300"/>
      <c r="C100" s="300"/>
      <c r="D100" s="300"/>
      <c r="E100" s="300"/>
      <c r="F100" s="300"/>
      <c r="G100" s="300"/>
      <c r="H100" s="300"/>
      <c r="I100" s="300"/>
      <c r="J100" s="300"/>
      <c r="K100" s="300"/>
      <c r="L100" s="300"/>
      <c r="M100" s="300"/>
      <c r="N100" s="300"/>
      <c r="O100" s="300"/>
      <c r="P100" s="300"/>
      <c r="Q100" s="300"/>
      <c r="R100" s="300"/>
    </row>
    <row r="101" spans="1:18" s="296" customFormat="1" ht="12.75" customHeight="1">
      <c r="A101" s="300"/>
      <c r="B101" s="300"/>
      <c r="C101" s="300"/>
      <c r="D101" s="300"/>
      <c r="E101" s="300"/>
      <c r="F101" s="300"/>
      <c r="G101" s="300"/>
      <c r="H101" s="300"/>
      <c r="I101" s="300"/>
      <c r="J101" s="300"/>
      <c r="K101" s="300"/>
      <c r="L101" s="300"/>
      <c r="M101" s="300"/>
      <c r="N101" s="300"/>
      <c r="O101" s="300"/>
      <c r="P101" s="300"/>
      <c r="Q101" s="300"/>
      <c r="R101" s="300"/>
    </row>
  </sheetData>
  <sheetProtection selectLockedCells="1"/>
  <mergeCells count="12">
    <mergeCell ref="B33:J33"/>
    <mergeCell ref="B28:S28"/>
    <mergeCell ref="B29:F29"/>
    <mergeCell ref="B30:F30"/>
    <mergeCell ref="B31:F31"/>
    <mergeCell ref="S8:AA8"/>
    <mergeCell ref="AB8:AI8"/>
    <mergeCell ref="S5:AJ5"/>
    <mergeCell ref="B5:R5"/>
    <mergeCell ref="B32:J32"/>
    <mergeCell ref="B8:J8"/>
    <mergeCell ref="K8:Q8"/>
  </mergeCells>
  <hyperlinks>
    <hyperlink ref="A1" location="Inhalt!A1" display="Zurück zum Inhalt"/>
    <hyperlink ref="G29" r:id="rId1" location="methoden"/>
    <hyperlink ref="G30" r:id="rId2"/>
    <hyperlink ref="G31" r:id="rId3"/>
  </hyperlinks>
  <pageMargins left="0.59055118110236227" right="0.59055118110236227" top="1.1811023622047245" bottom="0.78740157480314965" header="0.39370078740157483" footer="0.39370078740157483"/>
  <pageSetup paperSize="9" pageOrder="overThenDown" orientation="landscape" r:id="rId4"/>
  <headerFooter alignWithMargins="0">
    <oddHeader>&amp;L&amp;"Arial,Fett"
Tabelle &amp;A&amp;CSeite &amp;P von &amp;N
&amp;"Arial,Fett"Nachhaltigkeitsindikator:
Durchschnittliche tägliche Zunahme der Siedlungs- und Verkehrsfläche vom 1. Januar 1993 bis zum 31. Dezember 2018 nach Bundesländern*)</oddHeader>
    <oddFooter>&amp;CStatistische Ämter der Länder – Indikatoren und Kennzahlen, UGRdL 2020</oddFooter>
  </headerFooter>
  <colBreaks count="2" manualBreakCount="2">
    <brk id="10" max="1048575" man="1"/>
    <brk id="18" min="5" max="32"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autoPageBreaks="0"/>
  </sheetPr>
  <dimension ref="A1:B63"/>
  <sheetViews>
    <sheetView showGridLines="0" showRowColHeaders="0" zoomScaleNormal="100" workbookViewId="0">
      <selection activeCell="B53" sqref="B53"/>
    </sheetView>
  </sheetViews>
  <sheetFormatPr baseColWidth="10" defaultColWidth="52.1796875" defaultRowHeight="12.5"/>
  <cols>
    <col min="1" max="1" width="44.54296875" style="16" customWidth="1"/>
    <col min="2" max="2" width="50.453125" style="16" customWidth="1"/>
    <col min="3" max="16384" width="52.1796875" style="16"/>
  </cols>
  <sheetData>
    <row r="1" spans="1:2" ht="13">
      <c r="A1" s="46" t="s">
        <v>322</v>
      </c>
    </row>
    <row r="2" spans="1:2" ht="13">
      <c r="A2" s="47"/>
    </row>
    <row r="3" spans="1:2" ht="14">
      <c r="A3" s="1265" t="s">
        <v>362</v>
      </c>
      <c r="B3" s="1266"/>
    </row>
    <row r="5" spans="1:2" ht="13">
      <c r="A5" s="47" t="s">
        <v>363</v>
      </c>
      <c r="B5" s="47" t="s">
        <v>364</v>
      </c>
    </row>
    <row r="6" spans="1:2">
      <c r="A6" s="16" t="s">
        <v>365</v>
      </c>
      <c r="B6" s="16" t="s">
        <v>366</v>
      </c>
    </row>
    <row r="7" spans="1:2">
      <c r="A7" s="16" t="s">
        <v>367</v>
      </c>
      <c r="B7" s="16" t="s">
        <v>368</v>
      </c>
    </row>
    <row r="8" spans="1:2">
      <c r="A8" s="16" t="s">
        <v>369</v>
      </c>
      <c r="B8" s="16" t="s">
        <v>370</v>
      </c>
    </row>
    <row r="9" spans="1:2">
      <c r="A9" s="48" t="s">
        <v>371</v>
      </c>
      <c r="B9" s="49" t="s">
        <v>372</v>
      </c>
    </row>
    <row r="10" spans="1:2">
      <c r="A10" s="1195" t="s">
        <v>1618</v>
      </c>
      <c r="B10" s="1195" t="s">
        <v>1625</v>
      </c>
    </row>
    <row r="11" spans="1:2">
      <c r="B11" s="49"/>
    </row>
    <row r="12" spans="1:2" ht="13">
      <c r="A12" s="47" t="s">
        <v>373</v>
      </c>
      <c r="B12" s="47" t="s">
        <v>328</v>
      </c>
    </row>
    <row r="13" spans="1:2" ht="13">
      <c r="A13" s="42" t="s">
        <v>374</v>
      </c>
      <c r="B13" s="47" t="s">
        <v>398</v>
      </c>
    </row>
    <row r="14" spans="1:2">
      <c r="A14" s="16" t="s">
        <v>375</v>
      </c>
      <c r="B14" s="16" t="s">
        <v>329</v>
      </c>
    </row>
    <row r="15" spans="1:2">
      <c r="A15" s="16" t="s">
        <v>376</v>
      </c>
      <c r="B15" s="16" t="s">
        <v>330</v>
      </c>
    </row>
    <row r="16" spans="1:2">
      <c r="A16" s="49" t="s">
        <v>378</v>
      </c>
      <c r="B16" s="16" t="s">
        <v>377</v>
      </c>
    </row>
    <row r="17" spans="1:2">
      <c r="A17" s="1195" t="s">
        <v>1619</v>
      </c>
      <c r="B17" s="49" t="s">
        <v>379</v>
      </c>
    </row>
    <row r="18" spans="1:2">
      <c r="B18" s="1195" t="s">
        <v>1626</v>
      </c>
    </row>
    <row r="19" spans="1:2" ht="13">
      <c r="A19" s="47" t="s">
        <v>380</v>
      </c>
    </row>
    <row r="20" spans="1:2" ht="13">
      <c r="A20" s="16" t="s">
        <v>1617</v>
      </c>
      <c r="B20" s="47" t="s">
        <v>381</v>
      </c>
    </row>
    <row r="21" spans="1:2">
      <c r="A21" s="16" t="s">
        <v>1616</v>
      </c>
      <c r="B21" s="16" t="s">
        <v>382</v>
      </c>
    </row>
    <row r="22" spans="1:2">
      <c r="A22" s="16" t="s">
        <v>384</v>
      </c>
      <c r="B22" s="16" t="s">
        <v>383</v>
      </c>
    </row>
    <row r="23" spans="1:2">
      <c r="A23" s="36" t="s">
        <v>386</v>
      </c>
      <c r="B23" s="16" t="s">
        <v>385</v>
      </c>
    </row>
    <row r="24" spans="1:2">
      <c r="A24" s="1195" t="s">
        <v>1620</v>
      </c>
      <c r="B24" s="49" t="s">
        <v>387</v>
      </c>
    </row>
    <row r="25" spans="1:2">
      <c r="B25" s="1195" t="s">
        <v>1627</v>
      </c>
    </row>
    <row r="26" spans="1:2" ht="13">
      <c r="A26" s="47" t="s">
        <v>388</v>
      </c>
    </row>
    <row r="27" spans="1:2" ht="13">
      <c r="A27" s="16" t="s">
        <v>390</v>
      </c>
      <c r="B27" s="47" t="s">
        <v>389</v>
      </c>
    </row>
    <row r="28" spans="1:2" ht="13">
      <c r="A28" s="16" t="s">
        <v>392</v>
      </c>
      <c r="B28" s="47" t="s">
        <v>391</v>
      </c>
    </row>
    <row r="29" spans="1:2">
      <c r="A29" s="84" t="s">
        <v>1371</v>
      </c>
      <c r="B29" s="16" t="s">
        <v>393</v>
      </c>
    </row>
    <row r="30" spans="1:2">
      <c r="A30" s="49" t="s">
        <v>395</v>
      </c>
      <c r="B30" s="16" t="s">
        <v>394</v>
      </c>
    </row>
    <row r="31" spans="1:2">
      <c r="A31" s="1195" t="s">
        <v>1621</v>
      </c>
      <c r="B31" s="84" t="s">
        <v>1372</v>
      </c>
    </row>
    <row r="32" spans="1:2">
      <c r="B32" s="801" t="s">
        <v>1373</v>
      </c>
    </row>
    <row r="33" spans="1:2" ht="13">
      <c r="A33" s="47" t="s">
        <v>396</v>
      </c>
      <c r="B33" s="1195" t="s">
        <v>1628</v>
      </c>
    </row>
    <row r="34" spans="1:2" ht="13">
      <c r="A34" s="47" t="s">
        <v>397</v>
      </c>
    </row>
    <row r="35" spans="1:2" ht="13">
      <c r="A35" s="16" t="s">
        <v>399</v>
      </c>
      <c r="B35" s="47" t="s">
        <v>398</v>
      </c>
    </row>
    <row r="36" spans="1:2" ht="13">
      <c r="A36" s="42" t="s">
        <v>401</v>
      </c>
      <c r="B36" s="47" t="s">
        <v>400</v>
      </c>
    </row>
    <row r="37" spans="1:2">
      <c r="A37" s="16" t="s">
        <v>403</v>
      </c>
      <c r="B37" s="16" t="s">
        <v>402</v>
      </c>
    </row>
    <row r="38" spans="1:2">
      <c r="A38" s="16" t="s">
        <v>405</v>
      </c>
      <c r="B38" s="16" t="s">
        <v>404</v>
      </c>
    </row>
    <row r="39" spans="1:2">
      <c r="A39" s="49" t="s">
        <v>407</v>
      </c>
      <c r="B39" s="16" t="s">
        <v>406</v>
      </c>
    </row>
    <row r="40" spans="1:2">
      <c r="A40" s="1195" t="s">
        <v>1622</v>
      </c>
      <c r="B40" s="36" t="s">
        <v>408</v>
      </c>
    </row>
    <row r="41" spans="1:2">
      <c r="B41" s="1195" t="s">
        <v>1629</v>
      </c>
    </row>
    <row r="42" spans="1:2" ht="13">
      <c r="A42" s="47" t="s">
        <v>409</v>
      </c>
    </row>
    <row r="43" spans="1:2" ht="13">
      <c r="A43" s="16" t="s">
        <v>411</v>
      </c>
      <c r="B43" s="47" t="s">
        <v>410</v>
      </c>
    </row>
    <row r="44" spans="1:2">
      <c r="A44" s="16" t="s">
        <v>413</v>
      </c>
      <c r="B44" s="16" t="s">
        <v>412</v>
      </c>
    </row>
    <row r="45" spans="1:2">
      <c r="A45" s="42" t="s">
        <v>415</v>
      </c>
      <c r="B45" s="16" t="s">
        <v>414</v>
      </c>
    </row>
    <row r="46" spans="1:2">
      <c r="A46" s="36" t="s">
        <v>417</v>
      </c>
      <c r="B46" s="16" t="s">
        <v>416</v>
      </c>
    </row>
    <row r="47" spans="1:2">
      <c r="A47" s="1203" t="s">
        <v>1648</v>
      </c>
      <c r="B47" s="49" t="s">
        <v>418</v>
      </c>
    </row>
    <row r="48" spans="1:2">
      <c r="B48" s="1195" t="s">
        <v>1630</v>
      </c>
    </row>
    <row r="49" spans="1:2" ht="13">
      <c r="A49" s="47" t="s">
        <v>419</v>
      </c>
    </row>
    <row r="50" spans="1:2" ht="13">
      <c r="A50" s="42" t="s">
        <v>421</v>
      </c>
      <c r="B50" s="47" t="s">
        <v>420</v>
      </c>
    </row>
    <row r="51" spans="1:2">
      <c r="A51" s="42" t="s">
        <v>423</v>
      </c>
      <c r="B51" s="16" t="s">
        <v>422</v>
      </c>
    </row>
    <row r="52" spans="1:2">
      <c r="A52" s="42" t="s">
        <v>425</v>
      </c>
      <c r="B52" s="16" t="s">
        <v>424</v>
      </c>
    </row>
    <row r="53" spans="1:2">
      <c r="A53" s="50" t="s">
        <v>426</v>
      </c>
      <c r="B53" s="84" t="s">
        <v>1650</v>
      </c>
    </row>
    <row r="54" spans="1:2">
      <c r="A54" s="1195" t="s">
        <v>1623</v>
      </c>
      <c r="B54" s="49" t="s">
        <v>427</v>
      </c>
    </row>
    <row r="55" spans="1:2">
      <c r="A55" s="51"/>
      <c r="B55" s="1195" t="s">
        <v>1631</v>
      </c>
    </row>
    <row r="58" spans="1:2" ht="13">
      <c r="A58" s="47" t="s">
        <v>428</v>
      </c>
    </row>
    <row r="59" spans="1:2" ht="13">
      <c r="A59" s="16" t="s">
        <v>430</v>
      </c>
      <c r="B59" s="47" t="s">
        <v>429</v>
      </c>
    </row>
    <row r="60" spans="1:2">
      <c r="A60" s="16" t="s">
        <v>431</v>
      </c>
      <c r="B60" s="84" t="s">
        <v>1374</v>
      </c>
    </row>
    <row r="61" spans="1:2">
      <c r="A61" s="795" t="s">
        <v>1376</v>
      </c>
      <c r="B61" s="802" t="s">
        <v>1375</v>
      </c>
    </row>
    <row r="62" spans="1:2">
      <c r="A62" s="49" t="s">
        <v>432</v>
      </c>
      <c r="B62" s="1195" t="s">
        <v>1632</v>
      </c>
    </row>
    <row r="63" spans="1:2">
      <c r="A63" s="1195" t="s">
        <v>1624</v>
      </c>
    </row>
  </sheetData>
  <mergeCells count="1">
    <mergeCell ref="A3:B3"/>
  </mergeCells>
  <hyperlinks>
    <hyperlink ref="A9" r:id="rId1"/>
    <hyperlink ref="A53" r:id="rId2"/>
    <hyperlink ref="B9" r:id="rId3" display="E-Mail: uwe.mahnecke@lskn.niedersachsen.de"/>
    <hyperlink ref="A23" r:id="rId4"/>
    <hyperlink ref="B17" r:id="rId5"/>
    <hyperlink ref="B24" r:id="rId6"/>
    <hyperlink ref="A39" r:id="rId7"/>
    <hyperlink ref="A46" r:id="rId8"/>
    <hyperlink ref="B40" r:id="rId9"/>
    <hyperlink ref="B54" r:id="rId10" display="E-Mail: oliver.gressmann@statistik.thueringen.de"/>
    <hyperlink ref="B47" r:id="rId11"/>
    <hyperlink ref="A30" r:id="rId12"/>
    <hyperlink ref="A62" r:id="rId13"/>
    <hyperlink ref="A10" r:id="rId14"/>
    <hyperlink ref="A54" r:id="rId15"/>
    <hyperlink ref="A17" r:id="rId16"/>
    <hyperlink ref="A1" location="Inhalt!A1" display="Zurück zum Inhalt"/>
    <hyperlink ref="B10" r:id="rId17"/>
    <hyperlink ref="B18" r:id="rId18"/>
    <hyperlink ref="B33" r:id="rId19"/>
    <hyperlink ref="A40" r:id="rId20"/>
    <hyperlink ref="A47" r:id="rId21"/>
    <hyperlink ref="B55" r:id="rId22"/>
    <hyperlink ref="A63" r:id="rId23"/>
    <hyperlink ref="B62" r:id="rId24"/>
    <hyperlink ref="B41" r:id="rId25"/>
    <hyperlink ref="B48" r:id="rId26"/>
    <hyperlink ref="A31" r:id="rId27"/>
    <hyperlink ref="A24" r:id="rId28"/>
    <hyperlink ref="B25" r:id="rId29"/>
    <hyperlink ref="A16" r:id="rId30"/>
    <hyperlink ref="B32" r:id="rId31" display="E-Mail: k.schneider@lzd.saarland.de"/>
    <hyperlink ref="B61" r:id="rId32"/>
  </hyperlinks>
  <pageMargins left="0.78740157480314965" right="0.78740157480314965" top="0.98425196850393704" bottom="0.98425196850393704" header="0.51181102362204722" footer="0.51181102362204722"/>
  <pageSetup paperSize="9" scale="90" orientation="portrait" r:id="rId33"/>
  <headerFooter alignWithMargins="0">
    <oddHeader>Seite &amp;P von &amp;N</oddHeader>
    <oddFooter>&amp;CStatistische Ämter der Länder – Indikatoren und Kennzahlen, UGRdL 2018</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autoPageBreaks="0"/>
  </sheetPr>
  <dimension ref="A1:P93"/>
  <sheetViews>
    <sheetView showGridLines="0" showRowColHeaders="0" zoomScaleNormal="100" workbookViewId="0"/>
  </sheetViews>
  <sheetFormatPr baseColWidth="10" defaultColWidth="11.453125" defaultRowHeight="12.5"/>
  <cols>
    <col min="1" max="1" width="25.1796875" style="317" customWidth="1"/>
    <col min="2" max="15" width="14.7265625" style="317" customWidth="1"/>
    <col min="16" max="16384" width="11.453125" style="317"/>
  </cols>
  <sheetData>
    <row r="1" spans="1:15" ht="13">
      <c r="A1" s="691" t="s">
        <v>322</v>
      </c>
    </row>
    <row r="3" spans="1:15" ht="13">
      <c r="A3" s="318" t="s">
        <v>1451</v>
      </c>
      <c r="B3" s="318" t="s">
        <v>1192</v>
      </c>
      <c r="C3" s="319"/>
      <c r="D3" s="319"/>
      <c r="E3" s="319"/>
      <c r="F3" s="319"/>
      <c r="G3" s="319"/>
      <c r="H3" s="319"/>
      <c r="I3" s="319"/>
      <c r="J3" s="319"/>
      <c r="K3" s="319"/>
      <c r="L3" s="319"/>
      <c r="M3" s="319"/>
      <c r="N3" s="319"/>
      <c r="O3" s="319"/>
    </row>
    <row r="4" spans="1:15" ht="13">
      <c r="A4" s="319"/>
      <c r="B4" s="318"/>
      <c r="C4" s="319"/>
      <c r="D4" s="319"/>
      <c r="E4" s="319"/>
      <c r="F4" s="319"/>
      <c r="G4" s="319"/>
      <c r="H4" s="319"/>
      <c r="I4" s="319"/>
      <c r="J4" s="319"/>
      <c r="K4" s="319"/>
      <c r="L4" s="319"/>
      <c r="M4" s="319"/>
      <c r="N4" s="319"/>
      <c r="O4" s="319"/>
    </row>
    <row r="5" spans="1:15" ht="16.5" customHeight="1">
      <c r="A5" s="1355" t="s">
        <v>433</v>
      </c>
      <c r="B5" s="1357">
        <v>1999</v>
      </c>
      <c r="C5" s="1358"/>
      <c r="D5" s="1357">
        <v>2003</v>
      </c>
      <c r="E5" s="1358"/>
      <c r="F5" s="1357">
        <v>2005</v>
      </c>
      <c r="G5" s="1358"/>
      <c r="H5" s="1357">
        <v>2007</v>
      </c>
      <c r="I5" s="1358"/>
      <c r="J5" s="1357">
        <v>2010</v>
      </c>
      <c r="K5" s="1358"/>
      <c r="L5" s="1357" t="s">
        <v>690</v>
      </c>
      <c r="M5" s="1358"/>
      <c r="N5" s="1357">
        <v>2016</v>
      </c>
      <c r="O5" s="1358"/>
    </row>
    <row r="6" spans="1:15" ht="29.25" customHeight="1">
      <c r="A6" s="1356"/>
      <c r="B6" s="320" t="s">
        <v>691</v>
      </c>
      <c r="C6" s="321" t="s">
        <v>692</v>
      </c>
      <c r="D6" s="320" t="s">
        <v>691</v>
      </c>
      <c r="E6" s="322" t="s">
        <v>692</v>
      </c>
      <c r="F6" s="320" t="s">
        <v>691</v>
      </c>
      <c r="G6" s="322" t="s">
        <v>692</v>
      </c>
      <c r="H6" s="320" t="s">
        <v>691</v>
      </c>
      <c r="I6" s="322" t="s">
        <v>692</v>
      </c>
      <c r="J6" s="320" t="s">
        <v>691</v>
      </c>
      <c r="K6" s="322" t="s">
        <v>692</v>
      </c>
      <c r="L6" s="320" t="s">
        <v>691</v>
      </c>
      <c r="M6" s="322" t="s">
        <v>692</v>
      </c>
      <c r="N6" s="320" t="s">
        <v>691</v>
      </c>
      <c r="O6" s="322" t="s">
        <v>692</v>
      </c>
    </row>
    <row r="7" spans="1:15">
      <c r="A7" s="693"/>
      <c r="B7" s="323"/>
      <c r="C7" s="323"/>
      <c r="D7" s="323"/>
      <c r="E7" s="323"/>
      <c r="F7" s="319"/>
      <c r="G7" s="319"/>
      <c r="H7" s="319"/>
      <c r="I7" s="319"/>
      <c r="J7" s="319"/>
      <c r="K7" s="319"/>
      <c r="L7" s="319"/>
      <c r="M7" s="319"/>
      <c r="N7" s="319"/>
      <c r="O7" s="319"/>
    </row>
    <row r="8" spans="1:15" ht="13">
      <c r="A8" s="319"/>
      <c r="B8" s="1353" t="s">
        <v>693</v>
      </c>
      <c r="C8" s="1353"/>
      <c r="D8" s="1353"/>
      <c r="E8" s="1353"/>
      <c r="F8" s="1353" t="s">
        <v>693</v>
      </c>
      <c r="G8" s="1353"/>
      <c r="H8" s="1353"/>
      <c r="I8" s="1353"/>
      <c r="J8" s="1353" t="s">
        <v>693</v>
      </c>
      <c r="K8" s="1353"/>
      <c r="L8" s="1353"/>
      <c r="M8" s="1353"/>
      <c r="N8" s="1353" t="s">
        <v>693</v>
      </c>
      <c r="O8" s="1353"/>
    </row>
    <row r="9" spans="1:15">
      <c r="A9" s="693"/>
      <c r="B9" s="323"/>
      <c r="C9" s="323"/>
      <c r="D9" s="323"/>
      <c r="E9" s="323"/>
      <c r="F9" s="319"/>
      <c r="G9" s="319"/>
      <c r="H9" s="319"/>
      <c r="I9" s="319"/>
      <c r="J9" s="319"/>
      <c r="K9" s="319"/>
      <c r="L9" s="319"/>
      <c r="M9" s="319"/>
      <c r="N9" s="319"/>
      <c r="O9" s="319"/>
    </row>
    <row r="10" spans="1:15">
      <c r="A10" s="709" t="s">
        <v>435</v>
      </c>
      <c r="B10" s="1130">
        <v>1473118</v>
      </c>
      <c r="C10" s="1130">
        <v>77894</v>
      </c>
      <c r="D10" s="1130">
        <v>1452682</v>
      </c>
      <c r="E10" s="1130">
        <v>92947</v>
      </c>
      <c r="F10" s="1130">
        <v>1446464</v>
      </c>
      <c r="G10" s="1130">
        <v>92834</v>
      </c>
      <c r="H10" s="1130">
        <v>1435682</v>
      </c>
      <c r="I10" s="1130">
        <v>94593</v>
      </c>
      <c r="J10" s="1130">
        <v>1409988</v>
      </c>
      <c r="K10" s="1130">
        <v>112165</v>
      </c>
      <c r="L10" s="1130">
        <v>1422500</v>
      </c>
      <c r="M10" s="1130">
        <v>124000</v>
      </c>
      <c r="N10" s="1130">
        <v>1415980</v>
      </c>
      <c r="O10" s="1130">
        <v>138500</v>
      </c>
    </row>
    <row r="11" spans="1:15">
      <c r="A11" s="709" t="s">
        <v>436</v>
      </c>
      <c r="B11" s="1130">
        <v>3294903</v>
      </c>
      <c r="C11" s="1130">
        <v>72738</v>
      </c>
      <c r="D11" s="1130">
        <v>3269080</v>
      </c>
      <c r="E11" s="1130">
        <v>128509</v>
      </c>
      <c r="F11" s="1130">
        <v>3248227</v>
      </c>
      <c r="G11" s="1130">
        <v>127696</v>
      </c>
      <c r="H11" s="1130">
        <v>3220945</v>
      </c>
      <c r="I11" s="1130">
        <v>146468</v>
      </c>
      <c r="J11" s="1130">
        <v>3136843</v>
      </c>
      <c r="K11" s="1130">
        <v>194065</v>
      </c>
      <c r="L11" s="1130">
        <v>3136200</v>
      </c>
      <c r="M11" s="1130">
        <v>217600</v>
      </c>
      <c r="N11" s="1130">
        <v>3125366</v>
      </c>
      <c r="O11" s="1130">
        <v>260973</v>
      </c>
    </row>
    <row r="12" spans="1:15">
      <c r="A12" s="709" t="s">
        <v>437</v>
      </c>
      <c r="B12" s="1130" t="s">
        <v>356</v>
      </c>
      <c r="C12" s="1130" t="s">
        <v>356</v>
      </c>
      <c r="D12" s="1130" t="s">
        <v>356</v>
      </c>
      <c r="E12" s="1130" t="s">
        <v>356</v>
      </c>
      <c r="F12" s="1130" t="s">
        <v>356</v>
      </c>
      <c r="G12" s="1130" t="s">
        <v>356</v>
      </c>
      <c r="H12" s="1130" t="s">
        <v>356</v>
      </c>
      <c r="I12" s="1130" t="s">
        <v>356</v>
      </c>
      <c r="J12" s="1130">
        <v>2182</v>
      </c>
      <c r="K12" s="1130">
        <v>271</v>
      </c>
      <c r="L12" s="1130">
        <v>2000</v>
      </c>
      <c r="M12" s="1130">
        <v>300</v>
      </c>
      <c r="N12" s="1130">
        <v>1845</v>
      </c>
      <c r="O12" s="1130">
        <v>288</v>
      </c>
    </row>
    <row r="13" spans="1:15">
      <c r="A13" s="709" t="s">
        <v>438</v>
      </c>
      <c r="B13" s="1130">
        <v>1347408</v>
      </c>
      <c r="C13" s="1130">
        <v>72723</v>
      </c>
      <c r="D13" s="1130">
        <v>1328474</v>
      </c>
      <c r="E13" s="1130">
        <v>115849</v>
      </c>
      <c r="F13" s="1130">
        <v>1336335</v>
      </c>
      <c r="G13" s="1130">
        <v>131431</v>
      </c>
      <c r="H13" s="1130">
        <v>1328124</v>
      </c>
      <c r="I13" s="1130">
        <v>133805</v>
      </c>
      <c r="J13" s="1130">
        <v>1323691</v>
      </c>
      <c r="K13" s="1130">
        <v>140795</v>
      </c>
      <c r="L13" s="1130">
        <v>1313800</v>
      </c>
      <c r="M13" s="1130">
        <v>137700</v>
      </c>
      <c r="N13" s="1130">
        <v>1315469</v>
      </c>
      <c r="O13" s="1130">
        <v>137643</v>
      </c>
    </row>
    <row r="14" spans="1:15">
      <c r="A14" s="709" t="s">
        <v>439</v>
      </c>
      <c r="B14" s="1130" t="s">
        <v>356</v>
      </c>
      <c r="C14" s="1130" t="s">
        <v>356</v>
      </c>
      <c r="D14" s="1130" t="s">
        <v>356</v>
      </c>
      <c r="E14" s="1130" t="s">
        <v>356</v>
      </c>
      <c r="F14" s="1130" t="s">
        <v>356</v>
      </c>
      <c r="G14" s="1130" t="s">
        <v>356</v>
      </c>
      <c r="H14" s="1130" t="s">
        <v>356</v>
      </c>
      <c r="I14" s="1130" t="s">
        <v>356</v>
      </c>
      <c r="J14" s="1130">
        <v>8252</v>
      </c>
      <c r="K14" s="1130">
        <v>812</v>
      </c>
      <c r="L14" s="1130">
        <v>8500</v>
      </c>
      <c r="M14" s="1130">
        <v>1000</v>
      </c>
      <c r="N14" s="1130">
        <v>8052</v>
      </c>
      <c r="O14" s="1130">
        <v>1423</v>
      </c>
    </row>
    <row r="15" spans="1:15">
      <c r="A15" s="709" t="s">
        <v>440</v>
      </c>
      <c r="B15" s="1130" t="s">
        <v>356</v>
      </c>
      <c r="C15" s="1130" t="s">
        <v>356</v>
      </c>
      <c r="D15" s="1130" t="s">
        <v>356</v>
      </c>
      <c r="E15" s="1130" t="s">
        <v>356</v>
      </c>
      <c r="F15" s="1130" t="s">
        <v>356</v>
      </c>
      <c r="G15" s="1130" t="s">
        <v>356</v>
      </c>
      <c r="H15" s="1130" t="s">
        <v>356</v>
      </c>
      <c r="I15" s="1130" t="s">
        <v>356</v>
      </c>
      <c r="J15" s="1130">
        <v>14334</v>
      </c>
      <c r="K15" s="1130">
        <v>978</v>
      </c>
      <c r="L15" s="1130">
        <v>14400</v>
      </c>
      <c r="M15" s="1130">
        <v>1000</v>
      </c>
      <c r="N15" s="1130">
        <v>14637</v>
      </c>
      <c r="O15" s="1130">
        <v>1192</v>
      </c>
    </row>
    <row r="16" spans="1:15">
      <c r="A16" s="709" t="s">
        <v>441</v>
      </c>
      <c r="B16" s="1130">
        <v>765976</v>
      </c>
      <c r="C16" s="1130">
        <v>43107</v>
      </c>
      <c r="D16" s="1130">
        <v>763299</v>
      </c>
      <c r="E16" s="1130">
        <v>53434</v>
      </c>
      <c r="F16" s="1130">
        <v>771810</v>
      </c>
      <c r="G16" s="1130">
        <v>54302</v>
      </c>
      <c r="H16" s="1130">
        <v>783905</v>
      </c>
      <c r="I16" s="1130">
        <v>61143</v>
      </c>
      <c r="J16" s="1130">
        <v>766437</v>
      </c>
      <c r="K16" s="1130">
        <v>72697</v>
      </c>
      <c r="L16" s="1130">
        <v>771900</v>
      </c>
      <c r="M16" s="1130">
        <v>81600</v>
      </c>
      <c r="N16" s="1130">
        <v>767332</v>
      </c>
      <c r="O16" s="1130">
        <v>89661</v>
      </c>
    </row>
    <row r="17" spans="1:15">
      <c r="A17" s="709" t="s">
        <v>442</v>
      </c>
      <c r="B17" s="1130">
        <v>1362452</v>
      </c>
      <c r="C17" s="1130">
        <v>94574</v>
      </c>
      <c r="D17" s="1130">
        <v>1348593</v>
      </c>
      <c r="E17" s="1130">
        <v>109215</v>
      </c>
      <c r="F17" s="1130">
        <v>1358119</v>
      </c>
      <c r="G17" s="1130">
        <v>109879</v>
      </c>
      <c r="H17" s="1130">
        <v>1355834</v>
      </c>
      <c r="I17" s="1130">
        <v>119968</v>
      </c>
      <c r="J17" s="1130">
        <v>1350882</v>
      </c>
      <c r="K17" s="1130">
        <v>117826</v>
      </c>
      <c r="L17" s="1130">
        <v>1341000</v>
      </c>
      <c r="M17" s="1130">
        <v>120400</v>
      </c>
      <c r="N17" s="1130">
        <v>1347590</v>
      </c>
      <c r="O17" s="1130">
        <v>126302</v>
      </c>
    </row>
    <row r="18" spans="1:15">
      <c r="A18" s="709" t="s">
        <v>443</v>
      </c>
      <c r="B18" s="1130">
        <v>2661379</v>
      </c>
      <c r="C18" s="1130">
        <v>26525</v>
      </c>
      <c r="D18" s="1130">
        <v>2618535</v>
      </c>
      <c r="E18" s="1130">
        <v>55485</v>
      </c>
      <c r="F18" s="1130">
        <v>2634501</v>
      </c>
      <c r="G18" s="1130">
        <v>64108</v>
      </c>
      <c r="H18" s="1130">
        <v>2618465</v>
      </c>
      <c r="I18" s="1130">
        <v>74810</v>
      </c>
      <c r="J18" s="1130">
        <v>2577017</v>
      </c>
      <c r="K18" s="1130">
        <v>78495</v>
      </c>
      <c r="L18" s="1130">
        <v>2590900</v>
      </c>
      <c r="M18" s="1130">
        <v>79500</v>
      </c>
      <c r="N18" s="1130">
        <v>2598164</v>
      </c>
      <c r="O18" s="1130">
        <v>90467</v>
      </c>
    </row>
    <row r="19" spans="1:15">
      <c r="A19" s="709" t="s">
        <v>444</v>
      </c>
      <c r="B19" s="1130">
        <v>1501575</v>
      </c>
      <c r="C19" s="1130">
        <v>15252</v>
      </c>
      <c r="D19" s="1130">
        <v>1525943</v>
      </c>
      <c r="E19" s="1130">
        <v>38104</v>
      </c>
      <c r="F19" s="1130">
        <v>1511861</v>
      </c>
      <c r="G19" s="1130">
        <v>42430</v>
      </c>
      <c r="H19" s="1130">
        <v>1503181</v>
      </c>
      <c r="I19" s="1130">
        <v>48930</v>
      </c>
      <c r="J19" s="1130">
        <v>1463087</v>
      </c>
      <c r="K19" s="1130">
        <v>54500</v>
      </c>
      <c r="L19" s="1130">
        <v>1463000</v>
      </c>
      <c r="M19" s="1130">
        <v>62900</v>
      </c>
      <c r="N19" s="1130">
        <v>1440539</v>
      </c>
      <c r="O19" s="1130">
        <v>61885</v>
      </c>
    </row>
    <row r="20" spans="1:15">
      <c r="A20" s="709" t="s">
        <v>445</v>
      </c>
      <c r="B20" s="1130">
        <v>715831</v>
      </c>
      <c r="C20" s="1130">
        <v>11777</v>
      </c>
      <c r="D20" s="1130">
        <v>706537</v>
      </c>
      <c r="E20" s="1130">
        <v>16874</v>
      </c>
      <c r="F20" s="1130">
        <v>718883</v>
      </c>
      <c r="G20" s="1130">
        <v>19297</v>
      </c>
      <c r="H20" s="1130">
        <v>715356</v>
      </c>
      <c r="I20" s="1130">
        <v>25782</v>
      </c>
      <c r="J20" s="1130">
        <v>705223</v>
      </c>
      <c r="K20" s="1130">
        <v>37950</v>
      </c>
      <c r="L20" s="1130">
        <v>707000</v>
      </c>
      <c r="M20" s="1130">
        <v>47300</v>
      </c>
      <c r="N20" s="1130">
        <v>698763</v>
      </c>
      <c r="O20" s="1130">
        <v>61266</v>
      </c>
    </row>
    <row r="21" spans="1:15">
      <c r="A21" s="709" t="s">
        <v>446</v>
      </c>
      <c r="B21" s="1130">
        <v>76860</v>
      </c>
      <c r="C21" s="1130">
        <v>4871</v>
      </c>
      <c r="D21" s="1130">
        <v>77288</v>
      </c>
      <c r="E21" s="1130">
        <v>5216</v>
      </c>
      <c r="F21" s="1130">
        <v>78628</v>
      </c>
      <c r="G21" s="1130">
        <v>6146</v>
      </c>
      <c r="H21" s="1130">
        <v>79063</v>
      </c>
      <c r="I21" s="1130">
        <v>7164</v>
      </c>
      <c r="J21" s="1130">
        <v>77881</v>
      </c>
      <c r="K21" s="1130">
        <v>8495</v>
      </c>
      <c r="L21" s="1130">
        <v>77900</v>
      </c>
      <c r="M21" s="1130">
        <v>9300</v>
      </c>
      <c r="N21" s="1130">
        <v>77755</v>
      </c>
      <c r="O21" s="1130">
        <v>11767</v>
      </c>
    </row>
    <row r="22" spans="1:15">
      <c r="A22" s="709" t="s">
        <v>447</v>
      </c>
      <c r="B22" s="1130">
        <v>917501</v>
      </c>
      <c r="C22" s="1130">
        <v>13984</v>
      </c>
      <c r="D22" s="1130">
        <v>913500</v>
      </c>
      <c r="E22" s="1130">
        <v>30797</v>
      </c>
      <c r="F22" s="1130">
        <v>913120</v>
      </c>
      <c r="G22" s="1130">
        <v>31191</v>
      </c>
      <c r="H22" s="1130">
        <v>917513</v>
      </c>
      <c r="I22" s="1130">
        <v>32033</v>
      </c>
      <c r="J22" s="1130">
        <v>912742</v>
      </c>
      <c r="K22" s="1130">
        <v>37973</v>
      </c>
      <c r="L22" s="1130">
        <v>906600</v>
      </c>
      <c r="M22" s="1130">
        <v>35300</v>
      </c>
      <c r="N22" s="1130">
        <v>903514</v>
      </c>
      <c r="O22" s="1130">
        <v>42320</v>
      </c>
    </row>
    <row r="23" spans="1:15">
      <c r="A23" s="709" t="s">
        <v>448</v>
      </c>
      <c r="B23" s="1130">
        <v>1172903</v>
      </c>
      <c r="C23" s="1130">
        <v>23543</v>
      </c>
      <c r="D23" s="1130">
        <v>1168068</v>
      </c>
      <c r="E23" s="1130">
        <v>37456</v>
      </c>
      <c r="F23" s="1130">
        <v>1174257</v>
      </c>
      <c r="G23" s="1130">
        <v>49344</v>
      </c>
      <c r="H23" s="1130">
        <v>1169772</v>
      </c>
      <c r="I23" s="1130">
        <v>44742</v>
      </c>
      <c r="J23" s="1130">
        <v>1173085</v>
      </c>
      <c r="K23" s="1130">
        <v>49625</v>
      </c>
      <c r="L23" s="1130">
        <v>1172800</v>
      </c>
      <c r="M23" s="1130">
        <v>53400</v>
      </c>
      <c r="N23" s="1130">
        <v>1174525</v>
      </c>
      <c r="O23" s="1130">
        <v>60085</v>
      </c>
    </row>
    <row r="24" spans="1:15">
      <c r="A24" s="709" t="s">
        <v>449</v>
      </c>
      <c r="B24" s="1130">
        <v>1032443</v>
      </c>
      <c r="C24" s="1130">
        <v>15130</v>
      </c>
      <c r="D24" s="1130">
        <v>1017987</v>
      </c>
      <c r="E24" s="1130">
        <v>22561</v>
      </c>
      <c r="F24" s="1130">
        <v>1007366</v>
      </c>
      <c r="G24" s="1130">
        <v>28136</v>
      </c>
      <c r="H24" s="1130">
        <v>1008173</v>
      </c>
      <c r="I24" s="1130">
        <v>29684</v>
      </c>
      <c r="J24" s="1130">
        <v>995637</v>
      </c>
      <c r="K24" s="1130">
        <v>35179</v>
      </c>
      <c r="L24" s="1130">
        <v>990500</v>
      </c>
      <c r="M24" s="1130">
        <v>35800</v>
      </c>
      <c r="N24" s="1130">
        <v>990403</v>
      </c>
      <c r="O24" s="1130">
        <v>41442</v>
      </c>
    </row>
    <row r="25" spans="1:15">
      <c r="A25" s="709" t="s">
        <v>450</v>
      </c>
      <c r="B25" s="1130">
        <v>805002</v>
      </c>
      <c r="C25" s="1130">
        <v>15622</v>
      </c>
      <c r="D25" s="1130">
        <v>793538</v>
      </c>
      <c r="E25" s="1130">
        <v>23589</v>
      </c>
      <c r="F25" s="1130">
        <v>799422</v>
      </c>
      <c r="G25" s="1130">
        <v>24421</v>
      </c>
      <c r="H25" s="1130">
        <v>793577</v>
      </c>
      <c r="I25" s="1130">
        <v>40403</v>
      </c>
      <c r="J25" s="1130">
        <v>786762</v>
      </c>
      <c r="K25" s="1130">
        <v>39023</v>
      </c>
      <c r="L25" s="1130">
        <v>780700</v>
      </c>
      <c r="M25" s="1130">
        <v>39800</v>
      </c>
      <c r="N25" s="1130">
        <v>778996</v>
      </c>
      <c r="O25" s="1130">
        <v>36664</v>
      </c>
    </row>
    <row r="26" spans="1:15">
      <c r="A26" s="709" t="s">
        <v>694</v>
      </c>
      <c r="B26" s="1130">
        <v>24204</v>
      </c>
      <c r="C26" s="1130">
        <v>1353</v>
      </c>
      <c r="D26" s="1130">
        <v>24444</v>
      </c>
      <c r="E26" s="1130">
        <v>1140</v>
      </c>
      <c r="F26" s="1130">
        <v>24966</v>
      </c>
      <c r="G26" s="1130">
        <v>1259</v>
      </c>
      <c r="H26" s="1130">
        <v>24740</v>
      </c>
      <c r="I26" s="1130">
        <v>1637</v>
      </c>
      <c r="J26" s="1130">
        <v>24768</v>
      </c>
      <c r="K26" s="1130">
        <v>2061</v>
      </c>
      <c r="L26" s="1130">
        <v>24900</v>
      </c>
      <c r="M26" s="1130">
        <v>2300</v>
      </c>
      <c r="N26" s="1130">
        <v>24534</v>
      </c>
      <c r="O26" s="1130">
        <v>2903</v>
      </c>
    </row>
    <row r="27" spans="1:15" ht="20.25" customHeight="1">
      <c r="A27" s="709" t="s">
        <v>451</v>
      </c>
      <c r="B27" s="1130">
        <v>17151556</v>
      </c>
      <c r="C27" s="1130">
        <v>489093</v>
      </c>
      <c r="D27" s="1130">
        <v>17007968</v>
      </c>
      <c r="E27" s="1130">
        <v>731177</v>
      </c>
      <c r="F27" s="1130">
        <v>17023959</v>
      </c>
      <c r="G27" s="1130">
        <v>782475</v>
      </c>
      <c r="H27" s="1130">
        <v>16954329</v>
      </c>
      <c r="I27" s="1130">
        <v>861161</v>
      </c>
      <c r="J27" s="1130">
        <v>16704044</v>
      </c>
      <c r="K27" s="1130">
        <v>980851</v>
      </c>
      <c r="L27" s="1130">
        <v>16699599.999999998</v>
      </c>
      <c r="M27" s="1130">
        <v>1047000</v>
      </c>
      <c r="N27" s="1130">
        <v>16658928</v>
      </c>
      <c r="O27" s="1130">
        <v>1161879</v>
      </c>
    </row>
    <row r="28" spans="1:15">
      <c r="A28" s="693"/>
      <c r="B28" s="323"/>
      <c r="C28" s="323"/>
      <c r="D28" s="323"/>
      <c r="E28" s="323"/>
      <c r="F28" s="319"/>
      <c r="G28" s="319"/>
      <c r="H28" s="319"/>
      <c r="I28" s="319"/>
      <c r="J28" s="319"/>
      <c r="K28" s="319"/>
      <c r="L28" s="319"/>
      <c r="M28" s="319"/>
      <c r="N28" s="319"/>
      <c r="O28" s="319"/>
    </row>
    <row r="29" spans="1:15" s="324" customFormat="1" ht="13">
      <c r="A29" s="319"/>
      <c r="B29" s="1353" t="s">
        <v>695</v>
      </c>
      <c r="C29" s="1353"/>
      <c r="D29" s="1353"/>
      <c r="E29" s="1353"/>
      <c r="F29" s="1353" t="s">
        <v>695</v>
      </c>
      <c r="G29" s="1353"/>
      <c r="H29" s="1353"/>
      <c r="I29" s="1353"/>
      <c r="J29" s="1353" t="s">
        <v>695</v>
      </c>
      <c r="K29" s="1353"/>
      <c r="L29" s="1353"/>
      <c r="M29" s="1353"/>
      <c r="N29" s="1353" t="s">
        <v>695</v>
      </c>
      <c r="O29" s="1353"/>
    </row>
    <row r="30" spans="1:15" s="324" customFormat="1">
      <c r="A30" s="693"/>
      <c r="B30" s="323"/>
      <c r="C30" s="323"/>
      <c r="D30" s="323"/>
      <c r="E30" s="323"/>
      <c r="F30" s="319"/>
      <c r="G30" s="319"/>
      <c r="H30" s="319"/>
      <c r="I30" s="319"/>
      <c r="J30" s="319"/>
      <c r="K30" s="319"/>
      <c r="L30" s="319"/>
      <c r="M30" s="319"/>
      <c r="N30" s="319"/>
      <c r="O30" s="319"/>
    </row>
    <row r="31" spans="1:15" s="324" customFormat="1">
      <c r="A31" s="709" t="s">
        <v>435</v>
      </c>
      <c r="B31" s="325">
        <v>100</v>
      </c>
      <c r="C31" s="325">
        <v>100</v>
      </c>
      <c r="D31" s="326">
        <v>98.612738422855472</v>
      </c>
      <c r="E31" s="326">
        <v>119.32498010116312</v>
      </c>
      <c r="F31" s="326">
        <v>98.190640532530324</v>
      </c>
      <c r="G31" s="326">
        <v>119.1799111613218</v>
      </c>
      <c r="H31" s="326">
        <v>97.45872360530521</v>
      </c>
      <c r="I31" s="326">
        <v>121.43810819832079</v>
      </c>
      <c r="J31" s="326">
        <v>95.714532033414841</v>
      </c>
      <c r="K31" s="326">
        <v>143.9969702416104</v>
      </c>
      <c r="L31" s="326">
        <v>96.563886939131834</v>
      </c>
      <c r="M31" s="326">
        <v>159.1906950471153</v>
      </c>
      <c r="N31" s="326">
        <v>96.12128831498903</v>
      </c>
      <c r="O31" s="326">
        <v>177.8057360002054</v>
      </c>
    </row>
    <row r="32" spans="1:15" s="324" customFormat="1">
      <c r="A32" s="709" t="s">
        <v>436</v>
      </c>
      <c r="B32" s="325">
        <v>100</v>
      </c>
      <c r="C32" s="325">
        <v>100</v>
      </c>
      <c r="D32" s="326">
        <v>99.21627434859235</v>
      </c>
      <c r="E32" s="326">
        <v>176.67381561219719</v>
      </c>
      <c r="F32" s="327">
        <v>98.583387735541834</v>
      </c>
      <c r="G32" s="327">
        <v>175.55610547444252</v>
      </c>
      <c r="H32" s="327">
        <v>97.755381569654702</v>
      </c>
      <c r="I32" s="327">
        <v>201.36379883967115</v>
      </c>
      <c r="J32" s="327">
        <v>95.202893681543884</v>
      </c>
      <c r="K32" s="327">
        <v>266.8000219967555</v>
      </c>
      <c r="L32" s="327">
        <v>95.18337869126951</v>
      </c>
      <c r="M32" s="327">
        <v>299.15587450851001</v>
      </c>
      <c r="N32" s="327">
        <v>94.854567797595251</v>
      </c>
      <c r="O32" s="327">
        <v>358.78495421925265</v>
      </c>
    </row>
    <row r="33" spans="1:15" s="324" customFormat="1">
      <c r="A33" s="709" t="s">
        <v>437</v>
      </c>
      <c r="B33" s="325" t="s">
        <v>356</v>
      </c>
      <c r="C33" s="325" t="s">
        <v>356</v>
      </c>
      <c r="D33" s="326" t="s">
        <v>356</v>
      </c>
      <c r="E33" s="326" t="s">
        <v>356</v>
      </c>
      <c r="F33" s="327" t="s">
        <v>356</v>
      </c>
      <c r="G33" s="327" t="s">
        <v>356</v>
      </c>
      <c r="H33" s="327" t="s">
        <v>356</v>
      </c>
      <c r="I33" s="327" t="s">
        <v>356</v>
      </c>
      <c r="J33" s="327" t="s">
        <v>356</v>
      </c>
      <c r="K33" s="327" t="s">
        <v>356</v>
      </c>
      <c r="L33" s="327" t="s">
        <v>356</v>
      </c>
      <c r="M33" s="327" t="s">
        <v>356</v>
      </c>
      <c r="N33" s="327" t="s">
        <v>356</v>
      </c>
      <c r="O33" s="327" t="s">
        <v>356</v>
      </c>
    </row>
    <row r="34" spans="1:15" s="324" customFormat="1">
      <c r="A34" s="709" t="s">
        <v>438</v>
      </c>
      <c r="B34" s="325">
        <v>100</v>
      </c>
      <c r="C34" s="325">
        <v>100</v>
      </c>
      <c r="D34" s="326">
        <v>98.594783465735688</v>
      </c>
      <c r="E34" s="326">
        <v>159.30173397687113</v>
      </c>
      <c r="F34" s="327">
        <v>99.178199921627296</v>
      </c>
      <c r="G34" s="327">
        <v>180.72824278426359</v>
      </c>
      <c r="H34" s="327">
        <v>98.568807666274807</v>
      </c>
      <c r="I34" s="327">
        <v>183.9926845702185</v>
      </c>
      <c r="J34" s="327">
        <v>98.239805611960151</v>
      </c>
      <c r="K34" s="327">
        <v>193.60449926433179</v>
      </c>
      <c r="L34" s="327">
        <v>97.50572951919537</v>
      </c>
      <c r="M34" s="327">
        <v>189.3486242316736</v>
      </c>
      <c r="N34" s="327">
        <v>97.629596974338881</v>
      </c>
      <c r="O34" s="327">
        <v>189.27024462687183</v>
      </c>
    </row>
    <row r="35" spans="1:15" s="324" customFormat="1">
      <c r="A35" s="709" t="s">
        <v>439</v>
      </c>
      <c r="B35" s="325" t="s">
        <v>356</v>
      </c>
      <c r="C35" s="325" t="s">
        <v>356</v>
      </c>
      <c r="D35" s="326" t="s">
        <v>356</v>
      </c>
      <c r="E35" s="326" t="s">
        <v>356</v>
      </c>
      <c r="F35" s="327" t="s">
        <v>356</v>
      </c>
      <c r="G35" s="327" t="s">
        <v>356</v>
      </c>
      <c r="H35" s="327" t="s">
        <v>356</v>
      </c>
      <c r="I35" s="327" t="s">
        <v>356</v>
      </c>
      <c r="J35" s="327" t="s">
        <v>356</v>
      </c>
      <c r="K35" s="327" t="s">
        <v>356</v>
      </c>
      <c r="L35" s="327" t="s">
        <v>356</v>
      </c>
      <c r="M35" s="327" t="s">
        <v>356</v>
      </c>
      <c r="N35" s="327" t="s">
        <v>356</v>
      </c>
      <c r="O35" s="327" t="s">
        <v>356</v>
      </c>
    </row>
    <row r="36" spans="1:15" s="324" customFormat="1">
      <c r="A36" s="709" t="s">
        <v>440</v>
      </c>
      <c r="B36" s="325" t="s">
        <v>356</v>
      </c>
      <c r="C36" s="325" t="s">
        <v>356</v>
      </c>
      <c r="D36" s="326" t="s">
        <v>356</v>
      </c>
      <c r="E36" s="326" t="s">
        <v>356</v>
      </c>
      <c r="F36" s="327" t="s">
        <v>356</v>
      </c>
      <c r="G36" s="327" t="s">
        <v>356</v>
      </c>
      <c r="H36" s="327" t="s">
        <v>356</v>
      </c>
      <c r="I36" s="327" t="s">
        <v>356</v>
      </c>
      <c r="J36" s="327" t="s">
        <v>356</v>
      </c>
      <c r="K36" s="327" t="s">
        <v>356</v>
      </c>
      <c r="L36" s="327" t="s">
        <v>356</v>
      </c>
      <c r="M36" s="327" t="s">
        <v>356</v>
      </c>
      <c r="N36" s="327" t="s">
        <v>356</v>
      </c>
      <c r="O36" s="327" t="s">
        <v>356</v>
      </c>
    </row>
    <row r="37" spans="1:15" s="324" customFormat="1">
      <c r="A37" s="709" t="s">
        <v>441</v>
      </c>
      <c r="B37" s="325">
        <v>100</v>
      </c>
      <c r="C37" s="325">
        <v>100</v>
      </c>
      <c r="D37" s="326">
        <v>99.650511243172105</v>
      </c>
      <c r="E37" s="326">
        <v>123.95666597072402</v>
      </c>
      <c r="F37" s="327">
        <v>100.76164266243329</v>
      </c>
      <c r="G37" s="327">
        <v>125.97026005057184</v>
      </c>
      <c r="H37" s="327">
        <v>102.34067385923319</v>
      </c>
      <c r="I37" s="327">
        <v>141.84007237803604</v>
      </c>
      <c r="J37" s="327">
        <v>100.06018465330506</v>
      </c>
      <c r="K37" s="327">
        <v>168.64314380495048</v>
      </c>
      <c r="L37" s="327">
        <v>100.77339237782907</v>
      </c>
      <c r="M37" s="327">
        <v>189.29640197647714</v>
      </c>
      <c r="N37" s="327">
        <v>100.17702904529646</v>
      </c>
      <c r="O37" s="327">
        <v>207.9963810981975</v>
      </c>
    </row>
    <row r="38" spans="1:15" s="324" customFormat="1">
      <c r="A38" s="709" t="s">
        <v>442</v>
      </c>
      <c r="B38" s="325">
        <v>100</v>
      </c>
      <c r="C38" s="325">
        <v>100</v>
      </c>
      <c r="D38" s="326">
        <v>98.982789852413148</v>
      </c>
      <c r="E38" s="326">
        <v>115.48099900606933</v>
      </c>
      <c r="F38" s="327">
        <v>99.681970447399252</v>
      </c>
      <c r="G38" s="327">
        <v>116.18309471947893</v>
      </c>
      <c r="H38" s="327">
        <v>99.5142581169832</v>
      </c>
      <c r="I38" s="327">
        <v>126.85093154566795</v>
      </c>
      <c r="J38" s="327">
        <v>99.150795771153767</v>
      </c>
      <c r="K38" s="327">
        <v>124.58603844608454</v>
      </c>
      <c r="L38" s="327">
        <v>98.425485815280098</v>
      </c>
      <c r="M38" s="327">
        <v>127.30771670860914</v>
      </c>
      <c r="N38" s="327">
        <v>98.909172580024844</v>
      </c>
      <c r="O38" s="327">
        <v>133.54833252268065</v>
      </c>
    </row>
    <row r="39" spans="1:15" s="324" customFormat="1">
      <c r="A39" s="709" t="s">
        <v>443</v>
      </c>
      <c r="B39" s="325">
        <v>100</v>
      </c>
      <c r="C39" s="325">
        <v>100</v>
      </c>
      <c r="D39" s="326">
        <v>98.39015788431486</v>
      </c>
      <c r="E39" s="326">
        <v>209.18001885014138</v>
      </c>
      <c r="F39" s="327">
        <v>98.990072439889246</v>
      </c>
      <c r="G39" s="327">
        <v>241.68897266729499</v>
      </c>
      <c r="H39" s="327">
        <v>98.387527668926523</v>
      </c>
      <c r="I39" s="327">
        <v>282.0358152686145</v>
      </c>
      <c r="J39" s="327">
        <v>96.830139562985963</v>
      </c>
      <c r="K39" s="327">
        <v>295.92836946277095</v>
      </c>
      <c r="L39" s="327">
        <v>97.351786423504507</v>
      </c>
      <c r="M39" s="327">
        <v>299.71724787935909</v>
      </c>
      <c r="N39" s="327">
        <v>97.624727631802912</v>
      </c>
      <c r="O39" s="327">
        <v>341.06314797360983</v>
      </c>
    </row>
    <row r="40" spans="1:15" s="324" customFormat="1">
      <c r="A40" s="709" t="s">
        <v>444</v>
      </c>
      <c r="B40" s="325">
        <v>100</v>
      </c>
      <c r="C40" s="325">
        <v>100</v>
      </c>
      <c r="D40" s="326">
        <v>101.6228293625027</v>
      </c>
      <c r="E40" s="326">
        <v>249.82953055337006</v>
      </c>
      <c r="F40" s="327">
        <v>100.68501406856134</v>
      </c>
      <c r="G40" s="327">
        <v>278.19302386572252</v>
      </c>
      <c r="H40" s="327">
        <v>100.10695436458386</v>
      </c>
      <c r="I40" s="327">
        <v>320.81038552321007</v>
      </c>
      <c r="J40" s="327">
        <v>97.436824667432532</v>
      </c>
      <c r="K40" s="327">
        <v>357.33018620508784</v>
      </c>
      <c r="L40" s="327">
        <v>97.43103075104473</v>
      </c>
      <c r="M40" s="327">
        <v>412.40493050091789</v>
      </c>
      <c r="N40" s="327">
        <v>95.935201371892845</v>
      </c>
      <c r="O40" s="327">
        <v>405.75006556517178</v>
      </c>
    </row>
    <row r="41" spans="1:15" s="324" customFormat="1">
      <c r="A41" s="709" t="s">
        <v>445</v>
      </c>
      <c r="B41" s="325">
        <v>100</v>
      </c>
      <c r="C41" s="325">
        <v>100</v>
      </c>
      <c r="D41" s="326">
        <v>98.701648852871699</v>
      </c>
      <c r="E41" s="326">
        <v>143.27927315954827</v>
      </c>
      <c r="F41" s="327">
        <v>100.42635761792937</v>
      </c>
      <c r="G41" s="327">
        <v>163.85327332937081</v>
      </c>
      <c r="H41" s="327">
        <v>99.933643555531958</v>
      </c>
      <c r="I41" s="327">
        <v>218.91823044918061</v>
      </c>
      <c r="J41" s="327">
        <v>98.518085972806432</v>
      </c>
      <c r="K41" s="327">
        <v>322.23826101723699</v>
      </c>
      <c r="L41" s="327">
        <v>98.766328924005805</v>
      </c>
      <c r="M41" s="327">
        <v>401.63029634032438</v>
      </c>
      <c r="N41" s="327">
        <v>97.615638328041115</v>
      </c>
      <c r="O41" s="327">
        <v>520.21737284537653</v>
      </c>
    </row>
    <row r="42" spans="1:15" s="324" customFormat="1">
      <c r="A42" s="709" t="s">
        <v>446</v>
      </c>
      <c r="B42" s="325">
        <v>100</v>
      </c>
      <c r="C42" s="325">
        <v>100</v>
      </c>
      <c r="D42" s="326">
        <v>100.55685662243039</v>
      </c>
      <c r="E42" s="326">
        <v>107.08273455142681</v>
      </c>
      <c r="F42" s="327">
        <v>102.30028623471246</v>
      </c>
      <c r="G42" s="327">
        <v>126.17532334222952</v>
      </c>
      <c r="H42" s="327">
        <v>102.86625032526672</v>
      </c>
      <c r="I42" s="327">
        <v>147.07452268528024</v>
      </c>
      <c r="J42" s="327">
        <v>101.32838927920895</v>
      </c>
      <c r="K42" s="327">
        <v>174.3995072880312</v>
      </c>
      <c r="L42" s="327">
        <v>101.35310954983086</v>
      </c>
      <c r="M42" s="327">
        <v>190.92588790802711</v>
      </c>
      <c r="N42" s="327">
        <v>101.16445485297945</v>
      </c>
      <c r="O42" s="327">
        <v>241.57257236707042</v>
      </c>
    </row>
    <row r="43" spans="1:15" s="324" customFormat="1">
      <c r="A43" s="709" t="s">
        <v>447</v>
      </c>
      <c r="B43" s="325">
        <v>100</v>
      </c>
      <c r="C43" s="325">
        <v>100</v>
      </c>
      <c r="D43" s="326">
        <v>99.563924181009071</v>
      </c>
      <c r="E43" s="326">
        <v>220.23026315789474</v>
      </c>
      <c r="F43" s="327">
        <v>99.522507332417078</v>
      </c>
      <c r="G43" s="327">
        <v>223.04776887871853</v>
      </c>
      <c r="H43" s="327">
        <v>100.00130790048185</v>
      </c>
      <c r="I43" s="327">
        <v>229.06893592677346</v>
      </c>
      <c r="J43" s="327">
        <v>99.481308467238733</v>
      </c>
      <c r="K43" s="327">
        <v>271.54605263157896</v>
      </c>
      <c r="L43" s="327">
        <v>98.811881403943971</v>
      </c>
      <c r="M43" s="327">
        <v>252.43135011441649</v>
      </c>
      <c r="N43" s="327">
        <v>98.475532996694284</v>
      </c>
      <c r="O43" s="327">
        <v>302.63157894736844</v>
      </c>
    </row>
    <row r="44" spans="1:15" s="324" customFormat="1">
      <c r="A44" s="709" t="s">
        <v>448</v>
      </c>
      <c r="B44" s="325">
        <v>100</v>
      </c>
      <c r="C44" s="325">
        <v>100</v>
      </c>
      <c r="D44" s="326">
        <v>99.587774948141487</v>
      </c>
      <c r="E44" s="326">
        <v>159.09612198955102</v>
      </c>
      <c r="F44" s="327">
        <v>100.11544006622884</v>
      </c>
      <c r="G44" s="327">
        <v>209.59096121989552</v>
      </c>
      <c r="H44" s="327">
        <v>99.733055504163602</v>
      </c>
      <c r="I44" s="327">
        <v>190.04374973452832</v>
      </c>
      <c r="J44" s="327">
        <v>100.01551705469251</v>
      </c>
      <c r="K44" s="327">
        <v>210.78452193858047</v>
      </c>
      <c r="L44" s="327">
        <v>99.991218370146555</v>
      </c>
      <c r="M44" s="327">
        <v>226.81901202055812</v>
      </c>
      <c r="N44" s="327">
        <v>100.13828935555625</v>
      </c>
      <c r="O44" s="327">
        <v>255.21386399354373</v>
      </c>
    </row>
    <row r="45" spans="1:15" s="324" customFormat="1">
      <c r="A45" s="709" t="s">
        <v>449</v>
      </c>
      <c r="B45" s="325">
        <v>100</v>
      </c>
      <c r="C45" s="325">
        <v>100</v>
      </c>
      <c r="D45" s="326">
        <v>98.599825849950065</v>
      </c>
      <c r="E45" s="326">
        <v>149.11434236615995</v>
      </c>
      <c r="F45" s="327">
        <v>97.571100777476332</v>
      </c>
      <c r="G45" s="327">
        <v>185.96166556510244</v>
      </c>
      <c r="H45" s="327">
        <v>97.649264898885463</v>
      </c>
      <c r="I45" s="327">
        <v>196.1929940515532</v>
      </c>
      <c r="J45" s="327">
        <v>96.435057431741996</v>
      </c>
      <c r="K45" s="327">
        <v>232.51156642432252</v>
      </c>
      <c r="L45" s="327">
        <v>95.937499697319851</v>
      </c>
      <c r="M45" s="327">
        <v>236.61599471249173</v>
      </c>
      <c r="N45" s="327">
        <v>95.928104505527187</v>
      </c>
      <c r="O45" s="327">
        <v>273.90614672835426</v>
      </c>
    </row>
    <row r="46" spans="1:15" s="324" customFormat="1">
      <c r="A46" s="709" t="s">
        <v>450</v>
      </c>
      <c r="B46" s="325">
        <v>100</v>
      </c>
      <c r="C46" s="325">
        <v>100</v>
      </c>
      <c r="D46" s="326">
        <v>98.575904159244331</v>
      </c>
      <c r="E46" s="326">
        <v>150.99859172961209</v>
      </c>
      <c r="F46" s="327">
        <v>99.30683402028815</v>
      </c>
      <c r="G46" s="327">
        <v>156.32441428754322</v>
      </c>
      <c r="H46" s="327">
        <v>98.580748867704671</v>
      </c>
      <c r="I46" s="327">
        <v>258.6288567404942</v>
      </c>
      <c r="J46" s="327">
        <v>97.734167120081693</v>
      </c>
      <c r="K46" s="327">
        <v>249.79516067084882</v>
      </c>
      <c r="L46" s="327">
        <v>96.981125512731651</v>
      </c>
      <c r="M46" s="327">
        <v>254.76891563180129</v>
      </c>
      <c r="N46" s="327">
        <v>96.76944902000244</v>
      </c>
      <c r="O46" s="327">
        <v>234.69466137498401</v>
      </c>
    </row>
    <row r="47" spans="1:15">
      <c r="A47" s="709" t="s">
        <v>694</v>
      </c>
      <c r="B47" s="325">
        <v>100</v>
      </c>
      <c r="C47" s="325">
        <v>100</v>
      </c>
      <c r="D47" s="326">
        <v>100.99157164105107</v>
      </c>
      <c r="E47" s="326">
        <v>84.257206208425714</v>
      </c>
      <c r="F47" s="327">
        <v>103.14823996033714</v>
      </c>
      <c r="G47" s="327">
        <v>93.052475979305243</v>
      </c>
      <c r="H47" s="327">
        <v>102.21450999834738</v>
      </c>
      <c r="I47" s="327">
        <v>120.99039172209903</v>
      </c>
      <c r="J47" s="327">
        <v>102.33019335647001</v>
      </c>
      <c r="K47" s="327">
        <v>152.32815964523283</v>
      </c>
      <c r="L47" s="327">
        <v>102.87555775904809</v>
      </c>
      <c r="M47" s="327">
        <v>169.99260901699927</v>
      </c>
      <c r="N47" s="327">
        <v>101.36341100644522</v>
      </c>
      <c r="O47" s="327">
        <v>214.56023651145603</v>
      </c>
    </row>
    <row r="48" spans="1:15" s="324" customFormat="1" ht="20.25" customHeight="1">
      <c r="A48" s="709" t="s">
        <v>451</v>
      </c>
      <c r="B48" s="325">
        <v>100</v>
      </c>
      <c r="C48" s="325">
        <v>100</v>
      </c>
      <c r="D48" s="326">
        <v>99.16282814223969</v>
      </c>
      <c r="E48" s="326">
        <v>149.49651702232501</v>
      </c>
      <c r="F48" s="327">
        <v>99.256061665775391</v>
      </c>
      <c r="G48" s="327">
        <v>159.98491084517667</v>
      </c>
      <c r="H48" s="327">
        <v>98.850092667977179</v>
      </c>
      <c r="I48" s="327">
        <v>176.07305768023667</v>
      </c>
      <c r="J48" s="327">
        <v>97.390837309454611</v>
      </c>
      <c r="K48" s="327">
        <v>200.54488614639752</v>
      </c>
      <c r="L48" s="327">
        <v>97.364927123813132</v>
      </c>
      <c r="M48" s="327">
        <v>214.06971680232593</v>
      </c>
      <c r="N48" s="327">
        <v>97.12779411967054</v>
      </c>
      <c r="O48" s="327">
        <v>237.55788776367686</v>
      </c>
    </row>
    <row r="49" spans="1:15" s="324" customFormat="1">
      <c r="A49" s="328"/>
      <c r="B49" s="329"/>
      <c r="C49" s="329"/>
      <c r="D49" s="329"/>
      <c r="E49" s="329"/>
      <c r="F49" s="319"/>
      <c r="G49" s="319"/>
      <c r="H49" s="319"/>
      <c r="I49" s="319"/>
      <c r="J49" s="319"/>
      <c r="K49" s="319"/>
      <c r="L49" s="319"/>
      <c r="M49" s="319"/>
      <c r="N49" s="319"/>
      <c r="O49" s="319"/>
    </row>
    <row r="50" spans="1:15" s="324" customFormat="1" ht="13">
      <c r="A50" s="319"/>
      <c r="B50" s="1353" t="s">
        <v>453</v>
      </c>
      <c r="C50" s="1353"/>
      <c r="D50" s="1353"/>
      <c r="E50" s="1353"/>
      <c r="F50" s="1353" t="s">
        <v>453</v>
      </c>
      <c r="G50" s="1353"/>
      <c r="H50" s="1353"/>
      <c r="I50" s="1353"/>
      <c r="J50" s="1353" t="s">
        <v>453</v>
      </c>
      <c r="K50" s="1353"/>
      <c r="L50" s="1353"/>
      <c r="M50" s="1353"/>
      <c r="N50" s="1353" t="s">
        <v>453</v>
      </c>
      <c r="O50" s="1353"/>
    </row>
    <row r="51" spans="1:15" s="324" customFormat="1">
      <c r="A51" s="693"/>
      <c r="B51" s="323"/>
      <c r="C51" s="323"/>
      <c r="D51" s="323"/>
      <c r="E51" s="323"/>
      <c r="F51" s="319"/>
      <c r="G51" s="319"/>
      <c r="H51" s="319"/>
      <c r="I51" s="319"/>
      <c r="J51" s="319"/>
      <c r="K51" s="319"/>
      <c r="L51" s="319"/>
      <c r="M51" s="319"/>
      <c r="N51" s="319"/>
      <c r="O51" s="319"/>
    </row>
    <row r="52" spans="1:15" s="324" customFormat="1">
      <c r="A52" s="709" t="s">
        <v>435</v>
      </c>
      <c r="B52" s="327">
        <v>8.588830074659116</v>
      </c>
      <c r="C52" s="327">
        <v>15.926214441834171</v>
      </c>
      <c r="D52" s="327">
        <v>8.541184931674378</v>
      </c>
      <c r="E52" s="327">
        <v>12.711969878702421</v>
      </c>
      <c r="F52" s="327">
        <v>8.496637004353687</v>
      </c>
      <c r="G52" s="327">
        <v>11.864149014345506</v>
      </c>
      <c r="H52" s="327">
        <v>8.4679375987100407</v>
      </c>
      <c r="I52" s="327">
        <v>10.984357164339769</v>
      </c>
      <c r="J52" s="327">
        <v>8.4409978805132457</v>
      </c>
      <c r="K52" s="327">
        <v>11.435477967601603</v>
      </c>
      <c r="L52" s="327">
        <v>8.5181680998347282</v>
      </c>
      <c r="M52" s="327">
        <v>11.843361986628462</v>
      </c>
      <c r="N52" s="327">
        <v>8.4998266395052546</v>
      </c>
      <c r="O52" s="327">
        <v>11.920346266693864</v>
      </c>
    </row>
    <row r="53" spans="1:15" s="324" customFormat="1">
      <c r="A53" s="709" t="s">
        <v>436</v>
      </c>
      <c r="B53" s="327">
        <v>19.21051944208444</v>
      </c>
      <c r="C53" s="327">
        <v>14.872018205126633</v>
      </c>
      <c r="D53" s="327">
        <v>19.220873416506898</v>
      </c>
      <c r="E53" s="327">
        <v>17.575634900988405</v>
      </c>
      <c r="F53" s="327">
        <v>19.080326732459824</v>
      </c>
      <c r="G53" s="327">
        <v>16.319499025527971</v>
      </c>
      <c r="H53" s="327">
        <v>18.997773371036978</v>
      </c>
      <c r="I53" s="327">
        <v>17.008201718377865</v>
      </c>
      <c r="J53" s="327">
        <v>18.778943589947442</v>
      </c>
      <c r="K53" s="327">
        <v>19.785370051108679</v>
      </c>
      <c r="L53" s="327">
        <v>18.780090541090807</v>
      </c>
      <c r="M53" s="327">
        <v>20.783190066857689</v>
      </c>
      <c r="N53" s="327">
        <v>18.760907064368126</v>
      </c>
      <c r="O53" s="327">
        <v>22.46128899825197</v>
      </c>
    </row>
    <row r="54" spans="1:15" s="324" customFormat="1">
      <c r="A54" s="709" t="s">
        <v>437</v>
      </c>
      <c r="B54" s="327" t="s">
        <v>356</v>
      </c>
      <c r="C54" s="327" t="s">
        <v>356</v>
      </c>
      <c r="D54" s="327" t="s">
        <v>356</v>
      </c>
      <c r="E54" s="327" t="s">
        <v>356</v>
      </c>
      <c r="F54" s="327" t="s">
        <v>356</v>
      </c>
      <c r="G54" s="327" t="s">
        <v>356</v>
      </c>
      <c r="H54" s="327" t="s">
        <v>356</v>
      </c>
      <c r="I54" s="327" t="s">
        <v>356</v>
      </c>
      <c r="J54" s="327">
        <v>1.3062705055135152E-2</v>
      </c>
      <c r="K54" s="327">
        <v>2.7629069043106445E-2</v>
      </c>
      <c r="L54" s="327">
        <v>1.1976334762509283E-2</v>
      </c>
      <c r="M54" s="327">
        <v>2.865329512893983E-2</v>
      </c>
      <c r="N54" s="327">
        <v>1.1075142410123869E-2</v>
      </c>
      <c r="O54" s="327">
        <v>2.4787434836157637E-2</v>
      </c>
    </row>
    <row r="55" spans="1:15" s="324" customFormat="1">
      <c r="A55" s="709" t="s">
        <v>438</v>
      </c>
      <c r="B55" s="327">
        <v>7.8558936576949634</v>
      </c>
      <c r="C55" s="327">
        <v>14.868951303739779</v>
      </c>
      <c r="D55" s="327">
        <v>7.8108919301823709</v>
      </c>
      <c r="E55" s="327">
        <v>15.844180000191471</v>
      </c>
      <c r="F55" s="327">
        <v>7.8497310760675587</v>
      </c>
      <c r="G55" s="327">
        <v>16.796830569666763</v>
      </c>
      <c r="H55" s="327">
        <v>7.8335391509743619</v>
      </c>
      <c r="I55" s="327">
        <v>15.53774497451696</v>
      </c>
      <c r="J55" s="327">
        <v>7.9243744808143468</v>
      </c>
      <c r="K55" s="327">
        <v>14.354371866878864</v>
      </c>
      <c r="L55" s="327">
        <v>7.8672543054923478</v>
      </c>
      <c r="M55" s="327">
        <v>13.151862464183381</v>
      </c>
      <c r="N55" s="327">
        <v>7.8964804938228914</v>
      </c>
      <c r="O55" s="327">
        <v>11.846586434559882</v>
      </c>
    </row>
    <row r="56" spans="1:15" s="324" customFormat="1">
      <c r="A56" s="709" t="s">
        <v>439</v>
      </c>
      <c r="B56" s="327" t="s">
        <v>356</v>
      </c>
      <c r="C56" s="327" t="s">
        <v>356</v>
      </c>
      <c r="D56" s="327" t="s">
        <v>356</v>
      </c>
      <c r="E56" s="327" t="s">
        <v>356</v>
      </c>
      <c r="F56" s="327" t="s">
        <v>356</v>
      </c>
      <c r="G56" s="327" t="s">
        <v>356</v>
      </c>
      <c r="H56" s="327" t="s">
        <v>356</v>
      </c>
      <c r="I56" s="327" t="s">
        <v>356</v>
      </c>
      <c r="J56" s="327">
        <v>4.9401210868457959E-2</v>
      </c>
      <c r="K56" s="327">
        <v>8.2785254845027426E-2</v>
      </c>
      <c r="L56" s="327">
        <v>5.0899422740664453E-2</v>
      </c>
      <c r="M56" s="327">
        <v>9.5510983763132759E-2</v>
      </c>
      <c r="N56" s="327">
        <v>4.8334442648410511E-2</v>
      </c>
      <c r="O56" s="327">
        <v>0.12247402698559832</v>
      </c>
    </row>
    <row r="57" spans="1:15" s="324" customFormat="1">
      <c r="A57" s="709" t="s">
        <v>440</v>
      </c>
      <c r="B57" s="327" t="s">
        <v>356</v>
      </c>
      <c r="C57" s="327" t="s">
        <v>356</v>
      </c>
      <c r="D57" s="327" t="s">
        <v>356</v>
      </c>
      <c r="E57" s="327" t="s">
        <v>356</v>
      </c>
      <c r="F57" s="327" t="s">
        <v>356</v>
      </c>
      <c r="G57" s="327" t="s">
        <v>356</v>
      </c>
      <c r="H57" s="327" t="s">
        <v>356</v>
      </c>
      <c r="I57" s="327" t="s">
        <v>356</v>
      </c>
      <c r="J57" s="327">
        <v>8.5811555573009748E-2</v>
      </c>
      <c r="K57" s="327">
        <v>9.9709334037483777E-2</v>
      </c>
      <c r="L57" s="327">
        <v>8.6229610290066844E-2</v>
      </c>
      <c r="M57" s="327">
        <v>9.5510983763132759E-2</v>
      </c>
      <c r="N57" s="327">
        <v>8.7862796453649361E-2</v>
      </c>
      <c r="O57" s="327">
        <v>0.10259243862743023</v>
      </c>
    </row>
    <row r="58" spans="1:15" s="324" customFormat="1">
      <c r="A58" s="709" t="s">
        <v>441</v>
      </c>
      <c r="B58" s="327">
        <v>4.4659271730215035</v>
      </c>
      <c r="C58" s="327">
        <v>8.8136612055375974</v>
      </c>
      <c r="D58" s="327">
        <v>4.4878906169155544</v>
      </c>
      <c r="E58" s="327">
        <v>7.3079432203146437</v>
      </c>
      <c r="F58" s="327">
        <v>4.5336692833905436</v>
      </c>
      <c r="G58" s="327">
        <v>6.939774433687977</v>
      </c>
      <c r="H58" s="327">
        <v>4.6236273933341741</v>
      </c>
      <c r="I58" s="327">
        <v>7.100066073591349</v>
      </c>
      <c r="J58" s="327">
        <v>4.5883320230717786</v>
      </c>
      <c r="K58" s="327">
        <v>7.4116252111686691</v>
      </c>
      <c r="L58" s="327">
        <v>4.6222664015904575</v>
      </c>
      <c r="M58" s="327">
        <v>7.7936962750716337</v>
      </c>
      <c r="N58" s="327">
        <v>4.6061307186152671</v>
      </c>
      <c r="O58" s="327">
        <v>7.7168965098775342</v>
      </c>
    </row>
    <row r="59" spans="1:15" s="324" customFormat="1">
      <c r="A59" s="709" t="s">
        <v>442</v>
      </c>
      <c r="B59" s="327">
        <v>7.9436058162886214</v>
      </c>
      <c r="C59" s="327">
        <v>19.336608784014491</v>
      </c>
      <c r="D59" s="327">
        <v>7.9291835450301882</v>
      </c>
      <c r="E59" s="327">
        <v>14.936875749647486</v>
      </c>
      <c r="F59" s="327">
        <v>7.9776919105596997</v>
      </c>
      <c r="G59" s="327">
        <v>14.042493370395221</v>
      </c>
      <c r="H59" s="327">
        <v>7.9969782348803067</v>
      </c>
      <c r="I59" s="327">
        <v>13.93096064498973</v>
      </c>
      <c r="J59" s="327">
        <v>8.0871554217649333</v>
      </c>
      <c r="K59" s="327">
        <v>12.012629848978081</v>
      </c>
      <c r="L59" s="327">
        <v>8.0301324582624751</v>
      </c>
      <c r="M59" s="327">
        <v>11.499522445081185</v>
      </c>
      <c r="N59" s="327">
        <v>8.0892960219289023</v>
      </c>
      <c r="O59" s="327">
        <v>10.870495120404104</v>
      </c>
    </row>
    <row r="60" spans="1:15" s="324" customFormat="1">
      <c r="A60" s="709" t="s">
        <v>443</v>
      </c>
      <c r="B60" s="327">
        <v>15.516837072974603</v>
      </c>
      <c r="C60" s="327">
        <v>5.4233039524180473</v>
      </c>
      <c r="D60" s="327">
        <v>15.395930895448533</v>
      </c>
      <c r="E60" s="327">
        <v>7.5884498555069433</v>
      </c>
      <c r="F60" s="327">
        <v>15.475254610281898</v>
      </c>
      <c r="G60" s="327">
        <v>8.1929774114188945</v>
      </c>
      <c r="H60" s="327">
        <v>15.444226663290538</v>
      </c>
      <c r="I60" s="327">
        <v>8.6871096113270347</v>
      </c>
      <c r="J60" s="327">
        <v>15.427503663184796</v>
      </c>
      <c r="K60" s="327">
        <v>8.0027445554931376</v>
      </c>
      <c r="L60" s="327">
        <v>15.51474286809265</v>
      </c>
      <c r="M60" s="327">
        <v>7.5931232091690548</v>
      </c>
      <c r="N60" s="327">
        <v>15.596225639488928</v>
      </c>
      <c r="O60" s="327">
        <v>7.7862669004259484</v>
      </c>
    </row>
    <row r="61" spans="1:15" s="324" customFormat="1">
      <c r="A61" s="709" t="s">
        <v>444</v>
      </c>
      <c r="B61" s="327">
        <v>8.7547450505365223</v>
      </c>
      <c r="C61" s="327">
        <v>3.1184253301519345</v>
      </c>
      <c r="D61" s="327">
        <v>8.971930097704794</v>
      </c>
      <c r="E61" s="327">
        <v>5.2113236603448962</v>
      </c>
      <c r="F61" s="327">
        <v>8.8807838411734892</v>
      </c>
      <c r="G61" s="327">
        <v>5.4225374612607435</v>
      </c>
      <c r="H61" s="327">
        <v>8.8660601077164429</v>
      </c>
      <c r="I61" s="327">
        <v>5.6818643668257156</v>
      </c>
      <c r="J61" s="327">
        <v>8.7588789876271882</v>
      </c>
      <c r="K61" s="327">
        <v>5.5563994939088603</v>
      </c>
      <c r="L61" s="327">
        <v>8.7606888787755413</v>
      </c>
      <c r="M61" s="327">
        <v>6.0076408787010509</v>
      </c>
      <c r="N61" s="327">
        <v>8.6472490906977928</v>
      </c>
      <c r="O61" s="327">
        <v>5.3262861279014428</v>
      </c>
    </row>
    <row r="62" spans="1:15" s="324" customFormat="1">
      <c r="A62" s="709" t="s">
        <v>445</v>
      </c>
      <c r="B62" s="327">
        <v>4.1735630283339891</v>
      </c>
      <c r="C62" s="327">
        <v>2.4079265088643673</v>
      </c>
      <c r="D62" s="327">
        <v>4.1541529240882857</v>
      </c>
      <c r="E62" s="327">
        <v>2.3077859396561982</v>
      </c>
      <c r="F62" s="327">
        <v>4.2227721530579343</v>
      </c>
      <c r="G62" s="327">
        <v>2.4661490782453113</v>
      </c>
      <c r="H62" s="327">
        <v>4.2193117757712502</v>
      </c>
      <c r="I62" s="327">
        <v>2.9938652586450152</v>
      </c>
      <c r="J62" s="327">
        <v>4.2218698657642424</v>
      </c>
      <c r="K62" s="327">
        <v>3.8690891888778216</v>
      </c>
      <c r="L62" s="327">
        <v>4.2336343385470316</v>
      </c>
      <c r="M62" s="327">
        <v>4.5176695319961793</v>
      </c>
      <c r="N62" s="327">
        <v>4.1945256021275803</v>
      </c>
      <c r="O62" s="327">
        <v>5.2730103565001176</v>
      </c>
    </row>
    <row r="63" spans="1:15" s="324" customFormat="1">
      <c r="A63" s="709" t="s">
        <v>446</v>
      </c>
      <c r="B63" s="327">
        <v>0.44812260765145739</v>
      </c>
      <c r="C63" s="327">
        <v>0.99592511035733489</v>
      </c>
      <c r="D63" s="327">
        <v>0.45442230371082543</v>
      </c>
      <c r="E63" s="327">
        <v>0.71337036039153312</v>
      </c>
      <c r="F63" s="327">
        <v>0.46186671384723144</v>
      </c>
      <c r="G63" s="327">
        <v>0.78545640435796671</v>
      </c>
      <c r="H63" s="327">
        <v>0.46632927790890455</v>
      </c>
      <c r="I63" s="327">
        <v>0.83190019055670195</v>
      </c>
      <c r="J63" s="327">
        <v>0.46624039065031198</v>
      </c>
      <c r="K63" s="327">
        <v>0.86608465505973897</v>
      </c>
      <c r="L63" s="327">
        <v>0.46647823899973656</v>
      </c>
      <c r="M63" s="327">
        <v>0.88825214899713467</v>
      </c>
      <c r="N63" s="327">
        <v>0.4667467198369547</v>
      </c>
      <c r="O63" s="327">
        <v>1.0127560615175935</v>
      </c>
    </row>
    <row r="64" spans="1:15" s="324" customFormat="1">
      <c r="A64" s="709" t="s">
        <v>447</v>
      </c>
      <c r="B64" s="327">
        <v>5.349374715623469</v>
      </c>
      <c r="C64" s="327">
        <v>2.8591699329166436</v>
      </c>
      <c r="D64" s="327">
        <v>5.3710119868522801</v>
      </c>
      <c r="E64" s="327">
        <v>4.2119760331629683</v>
      </c>
      <c r="F64" s="327">
        <v>5.3637347223404381</v>
      </c>
      <c r="G64" s="327">
        <v>3.9861976420971916</v>
      </c>
      <c r="H64" s="327">
        <v>5.4116739152578672</v>
      </c>
      <c r="I64" s="327">
        <v>3.7197457850506468</v>
      </c>
      <c r="J64" s="327">
        <v>5.4641977715097019</v>
      </c>
      <c r="K64" s="327">
        <v>3.8714340914165351</v>
      </c>
      <c r="L64" s="327">
        <v>5.428872547845458</v>
      </c>
      <c r="M64" s="327">
        <v>3.3715377268385867</v>
      </c>
      <c r="N64" s="327">
        <v>5.4236022870139067</v>
      </c>
      <c r="O64" s="327">
        <v>3.6423758412020528</v>
      </c>
    </row>
    <row r="65" spans="1:15" s="324" customFormat="1">
      <c r="A65" s="709" t="s">
        <v>448</v>
      </c>
      <c r="B65" s="327">
        <v>6.8384641020324919</v>
      </c>
      <c r="C65" s="327">
        <v>4.8136039567117095</v>
      </c>
      <c r="D65" s="327">
        <v>6.8677692714379521</v>
      </c>
      <c r="E65" s="327">
        <v>5.1226994284557641</v>
      </c>
      <c r="F65" s="327">
        <v>6.8976728621115688</v>
      </c>
      <c r="G65" s="327">
        <v>6.3061439662609029</v>
      </c>
      <c r="H65" s="327">
        <v>6.8995476022672442</v>
      </c>
      <c r="I65" s="327">
        <v>5.1955441549257344</v>
      </c>
      <c r="J65" s="327">
        <v>7.0227604764451055</v>
      </c>
      <c r="K65" s="327">
        <v>5.0593821079858206</v>
      </c>
      <c r="L65" s="327">
        <v>7.0229227047354437</v>
      </c>
      <c r="M65" s="327">
        <v>5.100286532951289</v>
      </c>
      <c r="N65" s="327">
        <v>7.0504236527104265</v>
      </c>
      <c r="O65" s="327">
        <v>5.171364660175457</v>
      </c>
    </row>
    <row r="66" spans="1:15" s="324" customFormat="1">
      <c r="A66" s="709" t="s">
        <v>449</v>
      </c>
      <c r="B66" s="327">
        <v>6.0195296566678849</v>
      </c>
      <c r="C66" s="327">
        <v>3.093481198872198</v>
      </c>
      <c r="D66" s="327">
        <v>5.9853534531579555</v>
      </c>
      <c r="E66" s="327">
        <v>3.0855729871152948</v>
      </c>
      <c r="F66" s="327">
        <v>5.9173427285627271</v>
      </c>
      <c r="G66" s="327">
        <v>3.5957698329020098</v>
      </c>
      <c r="H66" s="327">
        <v>5.9464046026239084</v>
      </c>
      <c r="I66" s="327">
        <v>3.4469744914133362</v>
      </c>
      <c r="J66" s="327">
        <v>5.9604548455451862</v>
      </c>
      <c r="K66" s="327">
        <v>3.5865794091049508</v>
      </c>
      <c r="L66" s="327">
        <v>5.931279791132722</v>
      </c>
      <c r="M66" s="327">
        <v>3.4192932187201528</v>
      </c>
      <c r="N66" s="327">
        <v>5.9451784652649922</v>
      </c>
      <c r="O66" s="327">
        <v>3.5668085919446</v>
      </c>
    </row>
    <row r="67" spans="1:15" s="324" customFormat="1">
      <c r="A67" s="709" t="s">
        <v>450</v>
      </c>
      <c r="B67" s="327">
        <v>4.6934633802320906</v>
      </c>
      <c r="C67" s="327">
        <v>3.1940755643609702</v>
      </c>
      <c r="D67" s="327">
        <v>4.6656837548142143</v>
      </c>
      <c r="E67" s="327">
        <v>3.2261682191863255</v>
      </c>
      <c r="F67" s="327">
        <v>4.6958642228872849</v>
      </c>
      <c r="G67" s="327">
        <v>3.1209942809674431</v>
      </c>
      <c r="H67" s="327">
        <v>4.6806747704376859</v>
      </c>
      <c r="I67" s="327">
        <v>4.691689475022673</v>
      </c>
      <c r="J67" s="327">
        <v>4.7100091450908534</v>
      </c>
      <c r="K67" s="327">
        <v>3.9784839899230362</v>
      </c>
      <c r="L67" s="327">
        <v>4.6749622745454982</v>
      </c>
      <c r="M67" s="327">
        <v>3.8013371537726837</v>
      </c>
      <c r="N67" s="327">
        <v>4.6761472286812209</v>
      </c>
      <c r="O67" s="327">
        <v>3.1555781626141792</v>
      </c>
    </row>
    <row r="68" spans="1:15">
      <c r="A68" s="709" t="s">
        <v>694</v>
      </c>
      <c r="B68" s="327">
        <v>0.14111839182404209</v>
      </c>
      <c r="C68" s="327">
        <v>0.27663450509412318</v>
      </c>
      <c r="D68" s="327">
        <v>0.14372087247577137</v>
      </c>
      <c r="E68" s="327">
        <v>0.15591300054569551</v>
      </c>
      <c r="F68" s="327">
        <v>0.14665213890611462</v>
      </c>
      <c r="G68" s="327">
        <v>0.16089970925588676</v>
      </c>
      <c r="H68" s="327">
        <v>0.14592143398892402</v>
      </c>
      <c r="I68" s="327">
        <v>0.19009221272212745</v>
      </c>
      <c r="J68" s="327">
        <v>0.14827547149660286</v>
      </c>
      <c r="K68" s="327">
        <v>0.21012365792561766</v>
      </c>
      <c r="L68" s="327">
        <v>0.14910536779324057</v>
      </c>
      <c r="M68" s="327">
        <v>0.21967526265520534</v>
      </c>
      <c r="N68" s="327">
        <v>0.14727238151218375</v>
      </c>
      <c r="O68" s="327">
        <v>0.24985390044918618</v>
      </c>
    </row>
    <row r="69" spans="1:15" s="324" customFormat="1" ht="20.25" customHeight="1">
      <c r="A69" s="709" t="s">
        <v>451</v>
      </c>
      <c r="B69" s="1131">
        <v>100</v>
      </c>
      <c r="C69" s="1131">
        <v>100</v>
      </c>
      <c r="D69" s="1131">
        <v>100</v>
      </c>
      <c r="E69" s="1131">
        <v>100</v>
      </c>
      <c r="F69" s="1131">
        <v>100</v>
      </c>
      <c r="G69" s="1131">
        <v>100</v>
      </c>
      <c r="H69" s="1131">
        <v>100</v>
      </c>
      <c r="I69" s="1131">
        <v>100</v>
      </c>
      <c r="J69" s="1131">
        <v>100</v>
      </c>
      <c r="K69" s="1131">
        <v>100</v>
      </c>
      <c r="L69" s="1131">
        <v>100</v>
      </c>
      <c r="M69" s="1131">
        <v>100</v>
      </c>
      <c r="N69" s="1131">
        <v>100</v>
      </c>
      <c r="O69" s="1131">
        <v>100</v>
      </c>
    </row>
    <row r="70" spans="1:15" s="324" customFormat="1">
      <c r="A70" s="328"/>
      <c r="B70" s="330"/>
      <c r="C70" s="330"/>
      <c r="D70" s="330"/>
      <c r="E70" s="330"/>
      <c r="F70" s="319"/>
      <c r="G70" s="319"/>
      <c r="H70" s="319"/>
      <c r="I70" s="319"/>
      <c r="J70" s="319"/>
      <c r="K70" s="319"/>
      <c r="L70" s="319"/>
      <c r="M70" s="319"/>
      <c r="N70" s="319"/>
      <c r="O70" s="319"/>
    </row>
    <row r="71" spans="1:15" s="324" customFormat="1" ht="25.5" customHeight="1">
      <c r="A71" s="319"/>
      <c r="B71" s="1354" t="s">
        <v>696</v>
      </c>
      <c r="C71" s="1359"/>
      <c r="D71" s="1359"/>
      <c r="E71" s="1359"/>
      <c r="F71" s="1354" t="s">
        <v>697</v>
      </c>
      <c r="G71" s="1359"/>
      <c r="H71" s="1359"/>
      <c r="I71" s="1359"/>
      <c r="J71" s="1354" t="s">
        <v>697</v>
      </c>
      <c r="K71" s="1359"/>
      <c r="L71" s="1359"/>
      <c r="M71" s="1359"/>
      <c r="N71" s="1354" t="s">
        <v>697</v>
      </c>
      <c r="O71" s="1354"/>
    </row>
    <row r="72" spans="1:15" s="324" customFormat="1" ht="12.75" customHeight="1">
      <c r="A72" s="328"/>
      <c r="B72" s="329"/>
      <c r="C72" s="329"/>
      <c r="D72" s="329"/>
      <c r="E72" s="329"/>
      <c r="F72" s="319"/>
      <c r="G72" s="319"/>
      <c r="H72" s="319"/>
      <c r="I72" s="319"/>
      <c r="J72" s="319"/>
      <c r="K72" s="319"/>
      <c r="L72" s="319"/>
      <c r="M72" s="319"/>
      <c r="N72" s="319"/>
      <c r="O72" s="319"/>
    </row>
    <row r="73" spans="1:15" s="324" customFormat="1" ht="12.75" customHeight="1">
      <c r="A73" s="709" t="s">
        <v>435</v>
      </c>
      <c r="B73" s="325">
        <v>100</v>
      </c>
      <c r="C73" s="327">
        <v>5.287695894015279</v>
      </c>
      <c r="D73" s="325">
        <v>100</v>
      </c>
      <c r="E73" s="327">
        <v>6.39830327628483</v>
      </c>
      <c r="F73" s="325">
        <v>100</v>
      </c>
      <c r="G73" s="327">
        <v>6.4179958851378256</v>
      </c>
      <c r="H73" s="325">
        <v>100</v>
      </c>
      <c r="I73" s="327">
        <v>6.5887153283247963</v>
      </c>
      <c r="J73" s="325">
        <v>100</v>
      </c>
      <c r="K73" s="327">
        <v>7.955032241409147</v>
      </c>
      <c r="L73" s="325">
        <v>100</v>
      </c>
      <c r="M73" s="327">
        <v>8.717047451669595</v>
      </c>
      <c r="N73" s="325">
        <v>100</v>
      </c>
      <c r="O73" s="327">
        <v>9.7812115990338846</v>
      </c>
    </row>
    <row r="74" spans="1:15" ht="12.75" customHeight="1">
      <c r="A74" s="709" t="s">
        <v>436</v>
      </c>
      <c r="B74" s="325">
        <v>100</v>
      </c>
      <c r="C74" s="327">
        <v>2.2075915436660805</v>
      </c>
      <c r="D74" s="325">
        <v>100</v>
      </c>
      <c r="E74" s="327">
        <v>3.9310448199493435</v>
      </c>
      <c r="F74" s="325">
        <v>100</v>
      </c>
      <c r="G74" s="327">
        <v>3.9312523416620819</v>
      </c>
      <c r="H74" s="325">
        <v>100</v>
      </c>
      <c r="I74" s="327">
        <v>4.5473611005465786</v>
      </c>
      <c r="J74" s="325">
        <v>100</v>
      </c>
      <c r="K74" s="327">
        <v>6.1866341413963015</v>
      </c>
      <c r="L74" s="325">
        <v>100</v>
      </c>
      <c r="M74" s="327">
        <v>6.9383330144761173</v>
      </c>
      <c r="N74" s="325">
        <v>100</v>
      </c>
      <c r="O74" s="327">
        <v>8.3501580294915865</v>
      </c>
    </row>
    <row r="75" spans="1:15" ht="12.75" customHeight="1">
      <c r="A75" s="709" t="s">
        <v>437</v>
      </c>
      <c r="B75" s="327" t="s">
        <v>356</v>
      </c>
      <c r="C75" s="327" t="s">
        <v>356</v>
      </c>
      <c r="D75" s="327" t="s">
        <v>356</v>
      </c>
      <c r="E75" s="327" t="s">
        <v>356</v>
      </c>
      <c r="F75" s="327" t="s">
        <v>356</v>
      </c>
      <c r="G75" s="327" t="s">
        <v>356</v>
      </c>
      <c r="H75" s="327" t="s">
        <v>356</v>
      </c>
      <c r="I75" s="327" t="s">
        <v>356</v>
      </c>
      <c r="J75" s="325">
        <v>100</v>
      </c>
      <c r="K75" s="327">
        <v>12.419798350137489</v>
      </c>
      <c r="L75" s="325">
        <v>100</v>
      </c>
      <c r="M75" s="327">
        <v>15</v>
      </c>
      <c r="N75" s="325">
        <v>100</v>
      </c>
      <c r="O75" s="327">
        <v>15.609756097560975</v>
      </c>
    </row>
    <row r="76" spans="1:15" ht="12.75" customHeight="1">
      <c r="A76" s="709" t="s">
        <v>438</v>
      </c>
      <c r="B76" s="325">
        <v>100</v>
      </c>
      <c r="C76" s="327">
        <v>5.397251611983898</v>
      </c>
      <c r="D76" s="325">
        <v>100</v>
      </c>
      <c r="E76" s="327">
        <v>8.7204567044594015</v>
      </c>
      <c r="F76" s="325">
        <v>100</v>
      </c>
      <c r="G76" s="327">
        <v>9.8351835430487125</v>
      </c>
      <c r="H76" s="325">
        <v>100</v>
      </c>
      <c r="I76" s="327">
        <v>10.074736997449033</v>
      </c>
      <c r="J76" s="325">
        <v>100</v>
      </c>
      <c r="K76" s="327">
        <v>10.636545840381176</v>
      </c>
      <c r="L76" s="325">
        <v>100</v>
      </c>
      <c r="M76" s="327">
        <v>10.481047343583498</v>
      </c>
      <c r="N76" s="325">
        <v>100</v>
      </c>
      <c r="O76" s="327">
        <v>10.463416469715364</v>
      </c>
    </row>
    <row r="77" spans="1:15">
      <c r="A77" s="709" t="s">
        <v>439</v>
      </c>
      <c r="B77" s="327" t="s">
        <v>356</v>
      </c>
      <c r="C77" s="327" t="s">
        <v>356</v>
      </c>
      <c r="D77" s="327" t="s">
        <v>356</v>
      </c>
      <c r="E77" s="327" t="s">
        <v>356</v>
      </c>
      <c r="F77" s="327" t="s">
        <v>356</v>
      </c>
      <c r="G77" s="327" t="s">
        <v>356</v>
      </c>
      <c r="H77" s="327" t="s">
        <v>356</v>
      </c>
      <c r="I77" s="327" t="s">
        <v>356</v>
      </c>
      <c r="J77" s="325">
        <v>100</v>
      </c>
      <c r="K77" s="327">
        <v>9.8400387784779451</v>
      </c>
      <c r="L77" s="325">
        <v>100</v>
      </c>
      <c r="M77" s="327">
        <v>11.764705882352942</v>
      </c>
      <c r="N77" s="325">
        <v>100</v>
      </c>
      <c r="O77" s="327">
        <v>17.672627918529557</v>
      </c>
    </row>
    <row r="78" spans="1:15">
      <c r="A78" s="709" t="s">
        <v>440</v>
      </c>
      <c r="B78" s="327" t="s">
        <v>356</v>
      </c>
      <c r="C78" s="327" t="s">
        <v>356</v>
      </c>
      <c r="D78" s="327" t="s">
        <v>356</v>
      </c>
      <c r="E78" s="327" t="s">
        <v>356</v>
      </c>
      <c r="F78" s="327" t="s">
        <v>356</v>
      </c>
      <c r="G78" s="327" t="s">
        <v>356</v>
      </c>
      <c r="H78" s="327" t="s">
        <v>356</v>
      </c>
      <c r="I78" s="327" t="s">
        <v>356</v>
      </c>
      <c r="J78" s="325">
        <v>100</v>
      </c>
      <c r="K78" s="327">
        <v>6.8229384679782337</v>
      </c>
      <c r="L78" s="325">
        <v>100</v>
      </c>
      <c r="M78" s="327">
        <v>6.9444444444444446</v>
      </c>
      <c r="N78" s="325">
        <v>100</v>
      </c>
      <c r="O78" s="327">
        <v>8.1437453029992479</v>
      </c>
    </row>
    <row r="79" spans="1:15">
      <c r="A79" s="709" t="s">
        <v>441</v>
      </c>
      <c r="B79" s="325">
        <v>100</v>
      </c>
      <c r="C79" s="327">
        <v>5.6277220174000231</v>
      </c>
      <c r="D79" s="325">
        <v>100</v>
      </c>
      <c r="E79" s="327">
        <v>7.0004022014963994</v>
      </c>
      <c r="F79" s="325">
        <v>100</v>
      </c>
      <c r="G79" s="327">
        <v>7.0356694005001232</v>
      </c>
      <c r="H79" s="325">
        <v>100</v>
      </c>
      <c r="I79" s="327">
        <v>7.7997971692998513</v>
      </c>
      <c r="J79" s="325">
        <v>100</v>
      </c>
      <c r="K79" s="327">
        <v>9.4850587850012467</v>
      </c>
      <c r="L79" s="325">
        <v>100</v>
      </c>
      <c r="M79" s="327">
        <v>10.571317528177225</v>
      </c>
      <c r="N79" s="325">
        <v>100</v>
      </c>
      <c r="O79" s="327">
        <v>11.684772692915192</v>
      </c>
    </row>
    <row r="80" spans="1:15">
      <c r="A80" s="709" t="s">
        <v>442</v>
      </c>
      <c r="B80" s="325">
        <v>100</v>
      </c>
      <c r="C80" s="327">
        <v>6.9414555521955998</v>
      </c>
      <c r="D80" s="325">
        <v>100</v>
      </c>
      <c r="E80" s="327">
        <v>8.0984403745236708</v>
      </c>
      <c r="F80" s="325">
        <v>100</v>
      </c>
      <c r="G80" s="327">
        <v>8.0905281495951389</v>
      </c>
      <c r="H80" s="325">
        <v>100</v>
      </c>
      <c r="I80" s="327">
        <v>8.8482808367396011</v>
      </c>
      <c r="J80" s="325">
        <v>100</v>
      </c>
      <c r="K80" s="327">
        <v>8.7221533783113543</v>
      </c>
      <c r="L80" s="325">
        <v>100</v>
      </c>
      <c r="M80" s="327">
        <v>8.9783743475018642</v>
      </c>
      <c r="N80" s="325">
        <v>100</v>
      </c>
      <c r="O80" s="327">
        <v>9.3724352362365408</v>
      </c>
    </row>
    <row r="81" spans="1:16">
      <c r="A81" s="709" t="s">
        <v>443</v>
      </c>
      <c r="B81" s="325">
        <v>100</v>
      </c>
      <c r="C81" s="327">
        <v>0.99666375965242082</v>
      </c>
      <c r="D81" s="325">
        <v>100</v>
      </c>
      <c r="E81" s="327">
        <v>2.1189329147786835</v>
      </c>
      <c r="F81" s="325">
        <v>100</v>
      </c>
      <c r="G81" s="327">
        <v>2.4334019990882525</v>
      </c>
      <c r="H81" s="325">
        <v>100</v>
      </c>
      <c r="I81" s="327">
        <v>2.857017374683259</v>
      </c>
      <c r="J81" s="325">
        <v>100</v>
      </c>
      <c r="K81" s="327">
        <v>3.0459636083114701</v>
      </c>
      <c r="L81" s="325">
        <v>100</v>
      </c>
      <c r="M81" s="327">
        <v>3.0684318190590143</v>
      </c>
      <c r="N81" s="325">
        <v>100</v>
      </c>
      <c r="O81" s="327">
        <v>3.4819587985977791</v>
      </c>
    </row>
    <row r="82" spans="1:16">
      <c r="A82" s="709" t="s">
        <v>444</v>
      </c>
      <c r="B82" s="325">
        <v>100</v>
      </c>
      <c r="C82" s="327">
        <v>1.0157334798461615</v>
      </c>
      <c r="D82" s="325">
        <v>100</v>
      </c>
      <c r="E82" s="327">
        <v>2.4970788555011558</v>
      </c>
      <c r="F82" s="325">
        <v>100</v>
      </c>
      <c r="G82" s="327">
        <v>2.8064749338728889</v>
      </c>
      <c r="H82" s="325">
        <v>100</v>
      </c>
      <c r="I82" s="327">
        <v>3.2550970242439199</v>
      </c>
      <c r="J82" s="325">
        <v>100</v>
      </c>
      <c r="K82" s="327">
        <v>3.7250006322248779</v>
      </c>
      <c r="L82" s="325">
        <v>100</v>
      </c>
      <c r="M82" s="327">
        <v>4.2993848257006153</v>
      </c>
      <c r="N82" s="325">
        <v>100</v>
      </c>
      <c r="O82" s="327">
        <v>4.2959614422101726</v>
      </c>
    </row>
    <row r="83" spans="1:16">
      <c r="A83" s="709" t="s">
        <v>445</v>
      </c>
      <c r="B83" s="325">
        <v>100</v>
      </c>
      <c r="C83" s="327">
        <v>1.6452207294738563</v>
      </c>
      <c r="D83" s="325">
        <v>100</v>
      </c>
      <c r="E83" s="327">
        <v>2.3882684134022707</v>
      </c>
      <c r="F83" s="325">
        <v>100</v>
      </c>
      <c r="G83" s="327">
        <v>2.6843032871830323</v>
      </c>
      <c r="H83" s="325">
        <v>100</v>
      </c>
      <c r="I83" s="327">
        <v>3.6040796470568499</v>
      </c>
      <c r="J83" s="325">
        <v>100</v>
      </c>
      <c r="K83" s="327">
        <v>5.3812765607474518</v>
      </c>
      <c r="L83" s="325">
        <v>100</v>
      </c>
      <c r="M83" s="327">
        <v>6.6902404526166901</v>
      </c>
      <c r="N83" s="325">
        <v>100</v>
      </c>
      <c r="O83" s="327">
        <v>8.7677796334379465</v>
      </c>
    </row>
    <row r="84" spans="1:16">
      <c r="A84" s="709" t="s">
        <v>446</v>
      </c>
      <c r="B84" s="325">
        <v>100</v>
      </c>
      <c r="C84" s="327">
        <v>6.3374967473328132</v>
      </c>
      <c r="D84" s="325">
        <v>100</v>
      </c>
      <c r="E84" s="327">
        <v>6.7487837697960877</v>
      </c>
      <c r="F84" s="325">
        <v>100</v>
      </c>
      <c r="G84" s="327">
        <v>7.8165538993742691</v>
      </c>
      <c r="H84" s="325">
        <v>100</v>
      </c>
      <c r="I84" s="327">
        <v>9.0611284671717485</v>
      </c>
      <c r="J84" s="325">
        <v>100</v>
      </c>
      <c r="K84" s="327">
        <v>10.907666825027928</v>
      </c>
      <c r="L84" s="325">
        <v>100</v>
      </c>
      <c r="M84" s="327">
        <v>11.938382541720154</v>
      </c>
      <c r="N84" s="325">
        <v>100</v>
      </c>
      <c r="O84" s="327">
        <v>15.133431933637707</v>
      </c>
    </row>
    <row r="85" spans="1:16">
      <c r="A85" s="709" t="s">
        <v>447</v>
      </c>
      <c r="B85" s="325">
        <v>100</v>
      </c>
      <c r="C85" s="327">
        <v>1.5241400281852553</v>
      </c>
      <c r="D85" s="325">
        <v>100</v>
      </c>
      <c r="E85" s="327">
        <v>3.3713191023535849</v>
      </c>
      <c r="F85" s="325">
        <v>100</v>
      </c>
      <c r="G85" s="327">
        <v>3.4158708603469425</v>
      </c>
      <c r="H85" s="325">
        <v>100</v>
      </c>
      <c r="I85" s="327">
        <v>3.491285682055731</v>
      </c>
      <c r="J85" s="325">
        <v>100</v>
      </c>
      <c r="K85" s="327">
        <v>4.1603213175245575</v>
      </c>
      <c r="L85" s="325">
        <v>100</v>
      </c>
      <c r="M85" s="327">
        <v>3.8936686521067725</v>
      </c>
      <c r="N85" s="325">
        <v>100</v>
      </c>
      <c r="O85" s="327">
        <v>4.6839340618961076</v>
      </c>
    </row>
    <row r="86" spans="1:16">
      <c r="A86" s="709" t="s">
        <v>448</v>
      </c>
      <c r="B86" s="325">
        <v>100</v>
      </c>
      <c r="C86" s="327">
        <v>2.0072418605801161</v>
      </c>
      <c r="D86" s="325">
        <v>100</v>
      </c>
      <c r="E86" s="327">
        <v>3.206662625806032</v>
      </c>
      <c r="F86" s="325">
        <v>100</v>
      </c>
      <c r="G86" s="327">
        <v>4.202146548838968</v>
      </c>
      <c r="H86" s="325">
        <v>100</v>
      </c>
      <c r="I86" s="327">
        <v>3.8248479190816673</v>
      </c>
      <c r="J86" s="325">
        <v>100</v>
      </c>
      <c r="K86" s="327">
        <v>4.2302987422053819</v>
      </c>
      <c r="L86" s="325">
        <v>100</v>
      </c>
      <c r="M86" s="327">
        <v>4.5532060027285128</v>
      </c>
      <c r="N86" s="325">
        <v>100</v>
      </c>
      <c r="O86" s="327">
        <v>5.1156850641748788</v>
      </c>
    </row>
    <row r="87" spans="1:16">
      <c r="A87" s="709" t="s">
        <v>449</v>
      </c>
      <c r="B87" s="325">
        <v>100</v>
      </c>
      <c r="C87" s="327">
        <v>1.4654562043618873</v>
      </c>
      <c r="D87" s="325">
        <v>100</v>
      </c>
      <c r="E87" s="327">
        <v>2.2162365531190478</v>
      </c>
      <c r="F87" s="325">
        <v>100</v>
      </c>
      <c r="G87" s="327">
        <v>2.793026566312542</v>
      </c>
      <c r="H87" s="325">
        <v>100</v>
      </c>
      <c r="I87" s="327">
        <v>2.9443359423432289</v>
      </c>
      <c r="J87" s="325">
        <v>100</v>
      </c>
      <c r="K87" s="327">
        <v>3.5333158570844594</v>
      </c>
      <c r="L87" s="325">
        <v>100</v>
      </c>
      <c r="M87" s="327">
        <v>3.6143361938414942</v>
      </c>
      <c r="N87" s="325">
        <v>100</v>
      </c>
      <c r="O87" s="327">
        <v>4.1843572767853088</v>
      </c>
    </row>
    <row r="88" spans="1:16">
      <c r="A88" s="709" t="s">
        <v>450</v>
      </c>
      <c r="B88" s="325">
        <v>100</v>
      </c>
      <c r="C88" s="327">
        <v>1.9406162966054743</v>
      </c>
      <c r="D88" s="325">
        <v>100</v>
      </c>
      <c r="E88" s="327">
        <v>2.9726364710952722</v>
      </c>
      <c r="F88" s="325">
        <v>100</v>
      </c>
      <c r="G88" s="327">
        <v>3.0548321162039573</v>
      </c>
      <c r="H88" s="325">
        <v>100</v>
      </c>
      <c r="I88" s="327">
        <v>5.0912513845537362</v>
      </c>
      <c r="J88" s="325">
        <v>100</v>
      </c>
      <c r="K88" s="327">
        <v>4.9599497687992047</v>
      </c>
      <c r="L88" s="325">
        <v>100</v>
      </c>
      <c r="M88" s="327">
        <v>5.0979889842449087</v>
      </c>
      <c r="N88" s="325">
        <v>100</v>
      </c>
      <c r="O88" s="327">
        <v>4.7065710221875339</v>
      </c>
    </row>
    <row r="89" spans="1:16">
      <c r="A89" s="709" t="s">
        <v>694</v>
      </c>
      <c r="B89" s="325">
        <v>100</v>
      </c>
      <c r="C89" s="327">
        <v>5.5899851264253844</v>
      </c>
      <c r="D89" s="325">
        <v>100</v>
      </c>
      <c r="E89" s="327">
        <v>4.6637211585665197</v>
      </c>
      <c r="F89" s="325">
        <v>100</v>
      </c>
      <c r="G89" s="327">
        <v>5.042858287270688</v>
      </c>
      <c r="H89" s="325">
        <v>100</v>
      </c>
      <c r="I89" s="327">
        <v>6.6168148746968471</v>
      </c>
      <c r="J89" s="325">
        <v>100</v>
      </c>
      <c r="K89" s="327">
        <v>8.3212209302325579</v>
      </c>
      <c r="L89" s="325">
        <v>100</v>
      </c>
      <c r="M89" s="327">
        <v>9.236947791164658</v>
      </c>
      <c r="N89" s="325">
        <v>100</v>
      </c>
      <c r="O89" s="327">
        <v>11.832558897856037</v>
      </c>
    </row>
    <row r="90" spans="1:16" ht="19.5" customHeight="1">
      <c r="A90" s="709" t="s">
        <v>451</v>
      </c>
      <c r="B90" s="325">
        <v>100</v>
      </c>
      <c r="C90" s="327">
        <v>2.8515955053873827</v>
      </c>
      <c r="D90" s="325">
        <v>100</v>
      </c>
      <c r="E90" s="327">
        <v>4.2990261976033821</v>
      </c>
      <c r="F90" s="325">
        <v>100</v>
      </c>
      <c r="G90" s="327">
        <v>4.5963162857711302</v>
      </c>
      <c r="H90" s="325">
        <v>100</v>
      </c>
      <c r="I90" s="327">
        <v>5.0792986263272351</v>
      </c>
      <c r="J90" s="325">
        <v>100</v>
      </c>
      <c r="K90" s="327">
        <v>5.871937358402552</v>
      </c>
      <c r="L90" s="325">
        <v>100</v>
      </c>
      <c r="M90" s="327">
        <v>6.2696112481736099</v>
      </c>
      <c r="N90" s="325">
        <v>100</v>
      </c>
      <c r="O90" s="327">
        <v>6.9745124056001684</v>
      </c>
    </row>
    <row r="91" spans="1:16">
      <c r="A91" s="319"/>
      <c r="B91" s="331"/>
      <c r="C91" s="319"/>
      <c r="D91" s="319"/>
      <c r="E91" s="319"/>
    </row>
    <row r="92" spans="1:16" s="263" customFormat="1" ht="30" customHeight="1">
      <c r="A92" s="91"/>
      <c r="B92" s="1270" t="s">
        <v>698</v>
      </c>
      <c r="C92" s="1270"/>
      <c r="D92" s="1270"/>
      <c r="E92" s="1270"/>
      <c r="F92" s="200"/>
      <c r="G92" s="200"/>
      <c r="H92" s="200"/>
      <c r="I92" s="200"/>
      <c r="J92" s="200"/>
      <c r="K92" s="200"/>
      <c r="L92" s="200"/>
      <c r="M92" s="200"/>
      <c r="N92" s="200"/>
      <c r="O92" s="200"/>
      <c r="P92" s="200"/>
    </row>
    <row r="93" spans="1:16" s="263" customFormat="1" ht="40" customHeight="1">
      <c r="A93" s="91"/>
      <c r="B93" s="1270" t="s">
        <v>699</v>
      </c>
      <c r="C93" s="1270"/>
      <c r="D93" s="1270"/>
      <c r="E93" s="1270"/>
      <c r="F93" s="200"/>
      <c r="G93" s="200"/>
      <c r="H93" s="200"/>
      <c r="I93" s="200"/>
      <c r="J93" s="200"/>
      <c r="K93" s="200"/>
      <c r="L93" s="200"/>
      <c r="M93" s="200"/>
      <c r="N93" s="200"/>
      <c r="O93" s="200"/>
      <c r="P93" s="200"/>
    </row>
  </sheetData>
  <sheetProtection selectLockedCells="1"/>
  <mergeCells count="26">
    <mergeCell ref="B93:E93"/>
    <mergeCell ref="B29:E29"/>
    <mergeCell ref="F29:I29"/>
    <mergeCell ref="J29:M29"/>
    <mergeCell ref="B50:E50"/>
    <mergeCell ref="F50:I50"/>
    <mergeCell ref="J50:M50"/>
    <mergeCell ref="B71:E71"/>
    <mergeCell ref="F71:I71"/>
    <mergeCell ref="J71:M71"/>
    <mergeCell ref="B92:E92"/>
    <mergeCell ref="N8:O8"/>
    <mergeCell ref="N29:O29"/>
    <mergeCell ref="N50:O50"/>
    <mergeCell ref="N71:O71"/>
    <mergeCell ref="A5:A6"/>
    <mergeCell ref="B5:C5"/>
    <mergeCell ref="D5:E5"/>
    <mergeCell ref="F5:G5"/>
    <mergeCell ref="H5:I5"/>
    <mergeCell ref="L5:M5"/>
    <mergeCell ref="N5:O5"/>
    <mergeCell ref="B8:E8"/>
    <mergeCell ref="F8:I8"/>
    <mergeCell ref="J8:M8"/>
    <mergeCell ref="J5:K5"/>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&amp;"Arial,Fett"Landwirtschaftlich genutzte Fläche (LF) insgesamt und LF ökologisch
wirtschaftender Betriebe 1999 – 2016 nach Bundesländern</oddHeader>
    <oddFooter>&amp;CStatistische Ämter der Länder – Indikatoren und Kennzahlen, UGRdL 2020</oddFooter>
  </headerFooter>
  <rowBreaks count="1" manualBreakCount="1">
    <brk id="48" max="16383" man="1"/>
  </rowBreaks>
  <colBreaks count="3" manualBreakCount="3">
    <brk id="5" max="1048575" man="1"/>
    <brk id="9" max="1048575" man="1"/>
    <brk id="13" max="1048575" man="1"/>
  </col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autoPageBreaks="0"/>
  </sheetPr>
  <dimension ref="A1:Y68"/>
  <sheetViews>
    <sheetView showGridLines="0" showRowColHeaders="0" zoomScaleNormal="100" workbookViewId="0">
      <pane xSplit="1" ySplit="5" topLeftCell="B6" activePane="bottomRight" state="frozen"/>
      <selection pane="topRight" activeCell="B1" sqref="B1"/>
      <selection pane="bottomLeft" activeCell="A6" sqref="A6"/>
      <selection pane="bottomRight"/>
    </sheetView>
  </sheetViews>
  <sheetFormatPr baseColWidth="10" defaultColWidth="11.54296875" defaultRowHeight="12.5"/>
  <cols>
    <col min="1" max="1" width="24.54296875" style="332" customWidth="1"/>
    <col min="2" max="3" width="12.54296875" style="332" customWidth="1"/>
    <col min="4" max="7" width="12.54296875" style="303" customWidth="1"/>
    <col min="8" max="8" width="12.54296875" style="332" customWidth="1"/>
    <col min="9" max="19" width="12.54296875" style="303" customWidth="1"/>
    <col min="20" max="16384" width="11.54296875" style="333"/>
  </cols>
  <sheetData>
    <row r="1" spans="1:25" ht="13">
      <c r="A1" s="160" t="s">
        <v>322</v>
      </c>
    </row>
    <row r="3" spans="1:25" ht="13">
      <c r="A3" s="334" t="s">
        <v>779</v>
      </c>
      <c r="B3" s="335" t="s">
        <v>1319</v>
      </c>
      <c r="C3" s="335"/>
      <c r="E3" s="335"/>
      <c r="F3" s="335"/>
      <c r="G3" s="335"/>
      <c r="H3" s="335"/>
      <c r="J3" s="335"/>
      <c r="K3" s="335"/>
      <c r="L3" s="335"/>
      <c r="M3" s="335"/>
      <c r="N3" s="335"/>
      <c r="O3" s="335"/>
      <c r="P3" s="335"/>
      <c r="Q3" s="335"/>
      <c r="R3" s="335"/>
      <c r="S3" s="335"/>
    </row>
    <row r="5" spans="1:25">
      <c r="A5" s="336" t="s">
        <v>433</v>
      </c>
      <c r="B5" s="337">
        <v>1990</v>
      </c>
      <c r="C5" s="338">
        <v>1995</v>
      </c>
      <c r="D5" s="339">
        <v>2000</v>
      </c>
      <c r="E5" s="339">
        <v>2003</v>
      </c>
      <c r="F5" s="339">
        <v>2004</v>
      </c>
      <c r="G5" s="339">
        <v>2005</v>
      </c>
      <c r="H5" s="339">
        <v>2006</v>
      </c>
      <c r="I5" s="339">
        <v>2007</v>
      </c>
      <c r="J5" s="339">
        <v>2008</v>
      </c>
      <c r="K5" s="339">
        <v>2009</v>
      </c>
      <c r="L5" s="339">
        <v>2010</v>
      </c>
      <c r="M5" s="339">
        <v>2011</v>
      </c>
      <c r="N5" s="339">
        <v>2012</v>
      </c>
      <c r="O5" s="339">
        <v>2013</v>
      </c>
      <c r="P5" s="339">
        <v>2014</v>
      </c>
      <c r="Q5" s="339">
        <v>2015</v>
      </c>
      <c r="R5" s="339">
        <v>2016</v>
      </c>
      <c r="S5" s="781">
        <v>2017</v>
      </c>
    </row>
    <row r="6" spans="1:25">
      <c r="A6" s="340"/>
      <c r="B6" s="340"/>
      <c r="C6" s="340"/>
      <c r="D6" s="341"/>
      <c r="E6" s="341"/>
      <c r="F6" s="341"/>
      <c r="G6" s="341"/>
      <c r="H6" s="340"/>
      <c r="I6" s="341"/>
      <c r="J6" s="341"/>
      <c r="K6" s="341"/>
      <c r="L6" s="341"/>
      <c r="M6" s="341"/>
      <c r="N6" s="341"/>
      <c r="O6" s="341"/>
      <c r="P6" s="341"/>
      <c r="Q6" s="341"/>
      <c r="R6" s="341"/>
      <c r="S6" s="341"/>
    </row>
    <row r="7" spans="1:25" ht="15">
      <c r="B7" s="1360" t="s">
        <v>1096</v>
      </c>
      <c r="C7" s="1360"/>
      <c r="D7" s="1360"/>
      <c r="E7" s="1360"/>
      <c r="F7" s="1360"/>
      <c r="G7" s="1360" t="s">
        <v>1096</v>
      </c>
      <c r="H7" s="1360"/>
      <c r="I7" s="1360"/>
      <c r="J7" s="1360"/>
      <c r="K7" s="1360"/>
      <c r="L7" s="1360" t="s">
        <v>1096</v>
      </c>
      <c r="M7" s="1360"/>
      <c r="N7" s="1360"/>
      <c r="O7" s="1360"/>
      <c r="P7" s="1360"/>
      <c r="Q7" s="1360" t="s">
        <v>1096</v>
      </c>
      <c r="R7" s="1360"/>
      <c r="S7" s="1360"/>
      <c r="T7" s="1360"/>
      <c r="U7" s="1360"/>
      <c r="V7" s="1360"/>
    </row>
    <row r="8" spans="1:25" s="343" customFormat="1">
      <c r="A8" s="332"/>
      <c r="B8" s="332"/>
      <c r="C8" s="332"/>
      <c r="D8" s="342"/>
      <c r="E8" s="342"/>
      <c r="F8" s="342"/>
      <c r="G8" s="342"/>
      <c r="H8" s="332"/>
      <c r="I8" s="342"/>
      <c r="J8" s="342"/>
      <c r="K8" s="342"/>
      <c r="L8" s="342"/>
      <c r="M8" s="342"/>
      <c r="N8" s="342"/>
      <c r="O8" s="342"/>
      <c r="P8" s="342"/>
      <c r="Q8" s="342"/>
      <c r="R8" s="342"/>
      <c r="S8" s="342"/>
    </row>
    <row r="9" spans="1:25" s="343" customFormat="1">
      <c r="A9" s="720" t="s">
        <v>435</v>
      </c>
      <c r="B9" s="1132">
        <v>89092</v>
      </c>
      <c r="C9" s="1132">
        <v>92139</v>
      </c>
      <c r="D9" s="1132">
        <v>86499</v>
      </c>
      <c r="E9" s="1132">
        <v>86527</v>
      </c>
      <c r="F9" s="1132">
        <v>85263</v>
      </c>
      <c r="G9" s="1132">
        <v>87436</v>
      </c>
      <c r="H9" s="1132">
        <v>88195</v>
      </c>
      <c r="I9" s="1132">
        <v>80971</v>
      </c>
      <c r="J9" s="1132">
        <v>82655</v>
      </c>
      <c r="K9" s="1132">
        <v>76048</v>
      </c>
      <c r="L9" s="1132">
        <v>77774</v>
      </c>
      <c r="M9" s="1132">
        <v>76288</v>
      </c>
      <c r="N9" s="1132">
        <v>75414</v>
      </c>
      <c r="O9" s="1132">
        <v>80544</v>
      </c>
      <c r="P9" s="1132">
        <v>75436</v>
      </c>
      <c r="Q9" s="1132">
        <v>76866</v>
      </c>
      <c r="R9" s="1132">
        <v>78838</v>
      </c>
      <c r="S9" s="1132">
        <v>79240</v>
      </c>
    </row>
    <row r="10" spans="1:25">
      <c r="A10" s="720" t="s">
        <v>436</v>
      </c>
      <c r="B10" s="1132" t="s">
        <v>358</v>
      </c>
      <c r="C10" s="1132" t="s">
        <v>358</v>
      </c>
      <c r="D10" s="1132" t="s">
        <v>358</v>
      </c>
      <c r="E10" s="1132" t="s">
        <v>358</v>
      </c>
      <c r="F10" s="1132" t="s">
        <v>358</v>
      </c>
      <c r="G10" s="1132" t="s">
        <v>358</v>
      </c>
      <c r="H10" s="1132" t="s">
        <v>358</v>
      </c>
      <c r="I10" s="1132" t="s">
        <v>358</v>
      </c>
      <c r="J10" s="1132">
        <v>95888</v>
      </c>
      <c r="K10" s="1132">
        <v>92302</v>
      </c>
      <c r="L10" s="1132">
        <v>95939</v>
      </c>
      <c r="M10" s="1132">
        <v>94709</v>
      </c>
      <c r="N10" s="1132">
        <v>94588</v>
      </c>
      <c r="O10" s="1132">
        <v>94981</v>
      </c>
      <c r="P10" s="1132">
        <v>90872</v>
      </c>
      <c r="Q10" s="1132">
        <v>91745</v>
      </c>
      <c r="R10" s="1132">
        <v>93427</v>
      </c>
      <c r="S10" s="1132">
        <v>93359</v>
      </c>
      <c r="T10" s="343"/>
      <c r="U10" s="343"/>
      <c r="V10" s="343"/>
      <c r="W10" s="343"/>
      <c r="X10" s="343"/>
      <c r="Y10" s="343"/>
    </row>
    <row r="11" spans="1:25">
      <c r="A11" s="720" t="s">
        <v>437</v>
      </c>
      <c r="B11" s="1132">
        <v>27410</v>
      </c>
      <c r="C11" s="1132">
        <v>24806</v>
      </c>
      <c r="D11" s="1132">
        <v>23572</v>
      </c>
      <c r="E11" s="1132">
        <v>21005</v>
      </c>
      <c r="F11" s="1132">
        <v>19922</v>
      </c>
      <c r="G11" s="1132">
        <v>19679</v>
      </c>
      <c r="H11" s="1132">
        <v>19522</v>
      </c>
      <c r="I11" s="1132">
        <v>17101</v>
      </c>
      <c r="J11" s="1132">
        <v>18061</v>
      </c>
      <c r="K11" s="1132">
        <v>17573</v>
      </c>
      <c r="L11" s="1132">
        <v>19250</v>
      </c>
      <c r="M11" s="1132">
        <v>16921</v>
      </c>
      <c r="N11" s="1132">
        <v>16997</v>
      </c>
      <c r="O11" s="1132">
        <v>17650</v>
      </c>
      <c r="P11" s="1132">
        <v>16659</v>
      </c>
      <c r="Q11" s="1132">
        <v>16004</v>
      </c>
      <c r="R11" s="1132">
        <v>16326</v>
      </c>
      <c r="S11" s="1132">
        <v>16046</v>
      </c>
      <c r="T11" s="343"/>
      <c r="U11" s="343"/>
      <c r="V11" s="343"/>
      <c r="W11" s="343"/>
      <c r="X11" s="343"/>
      <c r="Y11" s="343"/>
    </row>
    <row r="12" spans="1:25">
      <c r="A12" s="720" t="s">
        <v>438</v>
      </c>
      <c r="B12" s="1132">
        <v>88361</v>
      </c>
      <c r="C12" s="1132">
        <v>59001</v>
      </c>
      <c r="D12" s="1132">
        <v>69187</v>
      </c>
      <c r="E12" s="1132">
        <v>66082</v>
      </c>
      <c r="F12" s="1132">
        <v>66957</v>
      </c>
      <c r="G12" s="1132">
        <v>68008</v>
      </c>
      <c r="H12" s="1132">
        <v>66052</v>
      </c>
      <c r="I12" s="1132">
        <v>65673</v>
      </c>
      <c r="J12" s="1132">
        <v>64327</v>
      </c>
      <c r="K12" s="1132">
        <v>60097</v>
      </c>
      <c r="L12" s="1132">
        <v>62502</v>
      </c>
      <c r="M12" s="1132">
        <v>63053</v>
      </c>
      <c r="N12" s="1132">
        <v>63845</v>
      </c>
      <c r="O12" s="1132">
        <v>63661</v>
      </c>
      <c r="P12" s="1132">
        <v>62425</v>
      </c>
      <c r="Q12" s="1132">
        <v>62422</v>
      </c>
      <c r="R12" s="1132">
        <v>62669</v>
      </c>
      <c r="S12" s="1132">
        <v>62071</v>
      </c>
      <c r="T12" s="343"/>
      <c r="U12" s="343"/>
      <c r="V12" s="343"/>
      <c r="W12" s="343"/>
      <c r="X12" s="343"/>
      <c r="Y12" s="343"/>
    </row>
    <row r="13" spans="1:25">
      <c r="A13" s="720" t="s">
        <v>439</v>
      </c>
      <c r="B13" s="1132">
        <v>14126</v>
      </c>
      <c r="C13" s="1132">
        <v>13851</v>
      </c>
      <c r="D13" s="1132">
        <v>14563</v>
      </c>
      <c r="E13" s="1132">
        <v>14985</v>
      </c>
      <c r="F13" s="1132">
        <v>13371</v>
      </c>
      <c r="G13" s="1132">
        <v>12529</v>
      </c>
      <c r="H13" s="1132">
        <v>13020</v>
      </c>
      <c r="I13" s="1132">
        <v>13992</v>
      </c>
      <c r="J13" s="1132">
        <v>13429</v>
      </c>
      <c r="K13" s="1132">
        <v>12941</v>
      </c>
      <c r="L13" s="1132">
        <v>14342</v>
      </c>
      <c r="M13" s="1132">
        <v>13487</v>
      </c>
      <c r="N13" s="1132">
        <v>13630</v>
      </c>
      <c r="O13" s="1132">
        <v>13657</v>
      </c>
      <c r="P13" s="1132">
        <v>13057</v>
      </c>
      <c r="Q13" s="1132">
        <v>13550</v>
      </c>
      <c r="R13" s="1132">
        <v>13181</v>
      </c>
      <c r="S13" s="1132">
        <v>13691</v>
      </c>
      <c r="T13" s="343"/>
      <c r="U13" s="343"/>
      <c r="V13" s="343"/>
      <c r="W13" s="343"/>
      <c r="X13" s="343"/>
      <c r="Y13" s="343"/>
    </row>
    <row r="14" spans="1:25">
      <c r="A14" s="720" t="s">
        <v>440</v>
      </c>
      <c r="B14" s="1132">
        <v>13029</v>
      </c>
      <c r="C14" s="1132">
        <v>13507</v>
      </c>
      <c r="D14" s="1132" t="s">
        <v>358</v>
      </c>
      <c r="E14" s="1132">
        <v>12596</v>
      </c>
      <c r="F14" s="1132">
        <v>12570</v>
      </c>
      <c r="G14" s="1132">
        <v>12102</v>
      </c>
      <c r="H14" s="1132">
        <v>11924</v>
      </c>
      <c r="I14" s="1132">
        <v>11567</v>
      </c>
      <c r="J14" s="1132">
        <v>11677</v>
      </c>
      <c r="K14" s="1132">
        <v>11784</v>
      </c>
      <c r="L14" s="1132">
        <v>12176</v>
      </c>
      <c r="M14" s="1132">
        <v>11492</v>
      </c>
      <c r="N14" s="1132">
        <v>11390</v>
      </c>
      <c r="O14" s="1132">
        <v>11131</v>
      </c>
      <c r="P14" s="1132">
        <v>12146</v>
      </c>
      <c r="Q14" s="1132">
        <v>15443</v>
      </c>
      <c r="R14" s="1132">
        <v>15802</v>
      </c>
      <c r="S14" s="1132">
        <v>16123</v>
      </c>
      <c r="T14" s="343"/>
      <c r="U14" s="343"/>
      <c r="V14" s="343"/>
      <c r="W14" s="343"/>
      <c r="X14" s="343"/>
      <c r="Y14" s="343"/>
    </row>
    <row r="15" spans="1:25">
      <c r="A15" s="720" t="s">
        <v>441</v>
      </c>
      <c r="B15" s="1132">
        <v>50818</v>
      </c>
      <c r="C15" s="1132">
        <v>54358</v>
      </c>
      <c r="D15" s="1132">
        <v>50706</v>
      </c>
      <c r="E15" s="1132">
        <v>49275</v>
      </c>
      <c r="F15" s="1132">
        <v>48309</v>
      </c>
      <c r="G15" s="1132">
        <v>47135</v>
      </c>
      <c r="H15" s="1132">
        <v>46184</v>
      </c>
      <c r="I15" s="1132">
        <v>43467</v>
      </c>
      <c r="J15" s="1132">
        <v>43935</v>
      </c>
      <c r="K15" s="1132">
        <v>42174</v>
      </c>
      <c r="L15" s="1132">
        <v>42924</v>
      </c>
      <c r="M15" s="1132">
        <v>41105</v>
      </c>
      <c r="N15" s="1132">
        <v>41247</v>
      </c>
      <c r="O15" s="1132">
        <v>40960</v>
      </c>
      <c r="P15" s="1132">
        <v>38412</v>
      </c>
      <c r="Q15" s="1132">
        <v>40090</v>
      </c>
      <c r="R15" s="1132">
        <v>41416</v>
      </c>
      <c r="S15" s="1132">
        <v>40361</v>
      </c>
      <c r="T15" s="343"/>
      <c r="U15" s="343"/>
      <c r="V15" s="343"/>
      <c r="W15" s="343"/>
      <c r="X15" s="343"/>
      <c r="Y15" s="343"/>
    </row>
    <row r="16" spans="1:25">
      <c r="A16" s="720" t="s">
        <v>442</v>
      </c>
      <c r="B16" s="1132">
        <v>22124</v>
      </c>
      <c r="C16" s="1132">
        <v>16677</v>
      </c>
      <c r="D16" s="1132">
        <v>16690</v>
      </c>
      <c r="E16" s="1132">
        <v>16292</v>
      </c>
      <c r="F16" s="1132">
        <v>16742</v>
      </c>
      <c r="G16" s="1132">
        <v>15993</v>
      </c>
      <c r="H16" s="1132">
        <v>16584</v>
      </c>
      <c r="I16" s="1132">
        <v>15153</v>
      </c>
      <c r="J16" s="1132">
        <v>16220</v>
      </c>
      <c r="K16" s="1132">
        <v>14384</v>
      </c>
      <c r="L16" s="1132">
        <v>15591</v>
      </c>
      <c r="M16" s="1132">
        <v>15020</v>
      </c>
      <c r="N16" s="1132">
        <v>15439</v>
      </c>
      <c r="O16" s="1132">
        <v>15205</v>
      </c>
      <c r="P16" s="1132">
        <v>15514</v>
      </c>
      <c r="Q16" s="1132">
        <v>14868</v>
      </c>
      <c r="R16" s="1132">
        <v>15461</v>
      </c>
      <c r="S16" s="1132" t="s">
        <v>358</v>
      </c>
      <c r="T16" s="343"/>
      <c r="U16" s="343"/>
      <c r="V16" s="343"/>
      <c r="W16" s="343"/>
      <c r="X16" s="343"/>
      <c r="Y16" s="343"/>
    </row>
    <row r="17" spans="1:25">
      <c r="A17" s="720" t="s">
        <v>443</v>
      </c>
      <c r="B17" s="1132">
        <v>97414</v>
      </c>
      <c r="C17" s="1132" t="s">
        <v>358</v>
      </c>
      <c r="D17" s="1132">
        <v>93128</v>
      </c>
      <c r="E17" s="1132" t="s">
        <v>358</v>
      </c>
      <c r="F17" s="1132">
        <v>88235</v>
      </c>
      <c r="G17" s="1132" t="s">
        <v>358</v>
      </c>
      <c r="H17" s="1132">
        <v>88302</v>
      </c>
      <c r="I17" s="1132" t="s">
        <v>358</v>
      </c>
      <c r="J17" s="1132">
        <v>87159</v>
      </c>
      <c r="K17" s="1132">
        <v>83686</v>
      </c>
      <c r="L17" s="1132">
        <v>85336</v>
      </c>
      <c r="M17" s="1132">
        <v>84498</v>
      </c>
      <c r="N17" s="1132">
        <v>82135</v>
      </c>
      <c r="O17" s="1132">
        <v>83159</v>
      </c>
      <c r="P17" s="1132">
        <v>84460</v>
      </c>
      <c r="Q17" s="1132">
        <v>84271</v>
      </c>
      <c r="R17" s="1132">
        <v>83516</v>
      </c>
      <c r="S17" s="1132">
        <v>82188</v>
      </c>
      <c r="T17" s="343"/>
      <c r="U17" s="343"/>
      <c r="V17" s="343"/>
      <c r="W17" s="343"/>
      <c r="X17" s="343"/>
      <c r="Y17" s="343"/>
    </row>
    <row r="18" spans="1:25">
      <c r="A18" s="720" t="s">
        <v>444</v>
      </c>
      <c r="B18" s="1132">
        <v>348709</v>
      </c>
      <c r="C18" s="1132">
        <v>353192</v>
      </c>
      <c r="D18" s="1132">
        <v>332043</v>
      </c>
      <c r="E18" s="1132">
        <v>330270</v>
      </c>
      <c r="F18" s="1132">
        <v>322987</v>
      </c>
      <c r="G18" s="1132">
        <v>311815</v>
      </c>
      <c r="H18" s="1132">
        <v>313860</v>
      </c>
      <c r="I18" s="1132">
        <v>316451</v>
      </c>
      <c r="J18" s="1132">
        <v>313442</v>
      </c>
      <c r="K18" s="1132">
        <v>284889</v>
      </c>
      <c r="L18" s="1132">
        <v>292143</v>
      </c>
      <c r="M18" s="1132">
        <v>281876</v>
      </c>
      <c r="N18" s="1132">
        <v>287587</v>
      </c>
      <c r="O18" s="1132">
        <v>286418</v>
      </c>
      <c r="P18" s="1132">
        <v>276670</v>
      </c>
      <c r="Q18" s="1132">
        <v>275833</v>
      </c>
      <c r="R18" s="1132">
        <v>276172</v>
      </c>
      <c r="S18" s="1132">
        <v>259989</v>
      </c>
      <c r="T18" s="343"/>
      <c r="U18" s="343"/>
      <c r="V18" s="343"/>
      <c r="W18" s="343"/>
      <c r="X18" s="343"/>
      <c r="Y18" s="343"/>
    </row>
    <row r="19" spans="1:25">
      <c r="A19" s="720" t="s">
        <v>445</v>
      </c>
      <c r="B19" s="1132">
        <v>50639</v>
      </c>
      <c r="C19" s="1132">
        <v>55758</v>
      </c>
      <c r="D19" s="1132">
        <v>37588</v>
      </c>
      <c r="E19" s="1132">
        <v>35324</v>
      </c>
      <c r="F19" s="1132">
        <v>35380</v>
      </c>
      <c r="G19" s="1132">
        <v>34654</v>
      </c>
      <c r="H19" s="1132">
        <v>35081</v>
      </c>
      <c r="I19" s="1132">
        <v>35258</v>
      </c>
      <c r="J19" s="1132">
        <v>36487</v>
      </c>
      <c r="K19" s="1132">
        <v>35546</v>
      </c>
      <c r="L19" s="1132">
        <v>33782</v>
      </c>
      <c r="M19" s="1132">
        <v>31484</v>
      </c>
      <c r="N19" s="1132">
        <v>31531</v>
      </c>
      <c r="O19" s="1132">
        <v>32813</v>
      </c>
      <c r="P19" s="1132">
        <v>30798</v>
      </c>
      <c r="Q19" s="1132">
        <v>31191</v>
      </c>
      <c r="R19" s="1132">
        <v>31541</v>
      </c>
      <c r="S19" s="1132">
        <v>31733</v>
      </c>
      <c r="T19" s="343"/>
      <c r="U19" s="343"/>
      <c r="V19" s="343"/>
      <c r="W19" s="343"/>
      <c r="X19" s="343"/>
      <c r="Y19" s="343"/>
    </row>
    <row r="20" spans="1:25">
      <c r="A20" s="720" t="s">
        <v>446</v>
      </c>
      <c r="B20" s="1132" t="s">
        <v>358</v>
      </c>
      <c r="C20" s="1132" t="s">
        <v>358</v>
      </c>
      <c r="D20" s="1132" t="s">
        <v>358</v>
      </c>
      <c r="E20" s="1132" t="s">
        <v>358</v>
      </c>
      <c r="F20" s="1132" t="s">
        <v>358</v>
      </c>
      <c r="G20" s="1132" t="s">
        <v>358</v>
      </c>
      <c r="H20" s="1132" t="s">
        <v>358</v>
      </c>
      <c r="I20" s="1132" t="s">
        <v>358</v>
      </c>
      <c r="J20" s="1132" t="s">
        <v>358</v>
      </c>
      <c r="K20" s="1132" t="s">
        <v>358</v>
      </c>
      <c r="L20" s="1132" t="s">
        <v>358</v>
      </c>
      <c r="M20" s="1132" t="s">
        <v>358</v>
      </c>
      <c r="N20" s="1132" t="s">
        <v>358</v>
      </c>
      <c r="O20" s="1132" t="s">
        <v>358</v>
      </c>
      <c r="P20" s="1132" t="s">
        <v>358</v>
      </c>
      <c r="Q20" s="1132" t="s">
        <v>358</v>
      </c>
      <c r="R20" s="1132" t="s">
        <v>358</v>
      </c>
      <c r="S20" s="1132" t="s">
        <v>358</v>
      </c>
      <c r="T20" s="343"/>
      <c r="U20" s="343"/>
      <c r="V20" s="343"/>
      <c r="W20" s="343"/>
      <c r="X20" s="343"/>
      <c r="Y20" s="343"/>
    </row>
    <row r="21" spans="1:25">
      <c r="A21" s="720" t="s">
        <v>447</v>
      </c>
      <c r="B21" s="1132" t="s">
        <v>358</v>
      </c>
      <c r="C21" s="1132" t="s">
        <v>358</v>
      </c>
      <c r="D21" s="1132">
        <v>47253</v>
      </c>
      <c r="E21" s="1132">
        <v>55016</v>
      </c>
      <c r="F21" s="1132">
        <v>53774</v>
      </c>
      <c r="G21" s="1132">
        <v>52555</v>
      </c>
      <c r="H21" s="1132">
        <v>53445</v>
      </c>
      <c r="I21" s="1132">
        <v>51646</v>
      </c>
      <c r="J21" s="1132">
        <v>50825</v>
      </c>
      <c r="K21" s="1132">
        <v>51355</v>
      </c>
      <c r="L21" s="1132">
        <v>51531</v>
      </c>
      <c r="M21" s="1132">
        <v>49303</v>
      </c>
      <c r="N21" s="1132">
        <v>51238</v>
      </c>
      <c r="O21" s="1132">
        <v>53838</v>
      </c>
      <c r="P21" s="1132">
        <v>53622</v>
      </c>
      <c r="Q21" s="1132">
        <v>51842</v>
      </c>
      <c r="R21" s="1132">
        <v>52101</v>
      </c>
      <c r="S21" s="1132" t="s">
        <v>358</v>
      </c>
      <c r="T21" s="343"/>
      <c r="U21" s="343"/>
      <c r="V21" s="343"/>
      <c r="W21" s="343"/>
      <c r="X21" s="343"/>
      <c r="Y21" s="343"/>
    </row>
    <row r="22" spans="1:25">
      <c r="A22" s="720" t="s">
        <v>448</v>
      </c>
      <c r="B22" s="1132">
        <v>58617</v>
      </c>
      <c r="C22" s="1132">
        <v>32922</v>
      </c>
      <c r="D22" s="1132">
        <v>34342</v>
      </c>
      <c r="E22" s="1132">
        <v>37327</v>
      </c>
      <c r="F22" s="1132">
        <v>36944</v>
      </c>
      <c r="G22" s="1132">
        <v>36944</v>
      </c>
      <c r="H22" s="1132">
        <v>36791</v>
      </c>
      <c r="I22" s="1132">
        <v>35927</v>
      </c>
      <c r="J22" s="1132">
        <v>36983</v>
      </c>
      <c r="K22" s="1132">
        <v>38259</v>
      </c>
      <c r="L22" s="1132">
        <v>37364</v>
      </c>
      <c r="M22" s="1132">
        <v>37317</v>
      </c>
      <c r="N22" s="1132">
        <v>37545</v>
      </c>
      <c r="O22" s="1132">
        <v>37026</v>
      </c>
      <c r="P22" s="1132">
        <v>35099</v>
      </c>
      <c r="Q22" s="1132">
        <v>34351</v>
      </c>
      <c r="R22" s="1132" t="s">
        <v>358</v>
      </c>
      <c r="S22" s="1132" t="s">
        <v>358</v>
      </c>
      <c r="T22" s="343"/>
      <c r="U22" s="343"/>
      <c r="V22" s="343"/>
      <c r="W22" s="343"/>
      <c r="X22" s="343"/>
      <c r="Y22" s="343"/>
    </row>
    <row r="23" spans="1:25">
      <c r="A23" s="720" t="s">
        <v>449</v>
      </c>
      <c r="B23" s="1132">
        <v>34388</v>
      </c>
      <c r="C23" s="1132">
        <v>32884</v>
      </c>
      <c r="D23" s="1132">
        <v>30995</v>
      </c>
      <c r="E23" s="1132">
        <v>30673</v>
      </c>
      <c r="F23" s="1132">
        <v>29438</v>
      </c>
      <c r="G23" s="1132">
        <v>28687</v>
      </c>
      <c r="H23" s="1132">
        <v>28781</v>
      </c>
      <c r="I23" s="1132">
        <v>26145</v>
      </c>
      <c r="J23" s="1132">
        <v>28193</v>
      </c>
      <c r="K23" s="1132">
        <v>27410</v>
      </c>
      <c r="L23" s="1132">
        <v>27823</v>
      </c>
      <c r="M23" s="1132">
        <v>26417</v>
      </c>
      <c r="N23" s="1132">
        <v>26893</v>
      </c>
      <c r="O23" s="1132">
        <v>27041</v>
      </c>
      <c r="P23" s="1132">
        <v>25995</v>
      </c>
      <c r="Q23" s="1132">
        <v>25862</v>
      </c>
      <c r="R23" s="1132">
        <v>25743</v>
      </c>
      <c r="S23" s="1132">
        <v>25874</v>
      </c>
      <c r="T23" s="343"/>
      <c r="U23" s="343"/>
      <c r="V23" s="343"/>
      <c r="W23" s="343"/>
      <c r="X23" s="343"/>
      <c r="Y23" s="343"/>
    </row>
    <row r="24" spans="1:25">
      <c r="A24" s="720" t="s">
        <v>450</v>
      </c>
      <c r="B24" s="1132">
        <v>32691</v>
      </c>
      <c r="C24" s="1132">
        <v>17555</v>
      </c>
      <c r="D24" s="1132">
        <v>16025</v>
      </c>
      <c r="E24" s="1132">
        <v>15492</v>
      </c>
      <c r="F24" s="1132">
        <v>15279</v>
      </c>
      <c r="G24" s="1132">
        <v>14802</v>
      </c>
      <c r="H24" s="1132">
        <v>14511</v>
      </c>
      <c r="I24" s="1132">
        <v>13530</v>
      </c>
      <c r="J24" s="1132">
        <v>13947</v>
      </c>
      <c r="K24" s="1132">
        <v>13442</v>
      </c>
      <c r="L24" s="1132">
        <v>13605</v>
      </c>
      <c r="M24" s="1132">
        <v>12877</v>
      </c>
      <c r="N24" s="1132">
        <v>13123</v>
      </c>
      <c r="O24" s="1132">
        <v>13260</v>
      </c>
      <c r="P24" s="1132">
        <v>12649</v>
      </c>
      <c r="Q24" s="1132">
        <v>12664</v>
      </c>
      <c r="R24" s="1132">
        <v>12944</v>
      </c>
      <c r="S24" s="1132">
        <v>13053</v>
      </c>
      <c r="T24" s="343"/>
      <c r="U24" s="343"/>
      <c r="V24" s="343"/>
      <c r="W24" s="343"/>
      <c r="X24" s="343"/>
      <c r="Y24" s="343"/>
    </row>
    <row r="25" spans="1:25" ht="20.25" customHeight="1">
      <c r="A25" s="720" t="s">
        <v>777</v>
      </c>
      <c r="B25" s="1132">
        <v>1238093</v>
      </c>
      <c r="C25" s="1132">
        <v>1105922</v>
      </c>
      <c r="D25" s="1132">
        <v>1031387</v>
      </c>
      <c r="E25" s="1132">
        <v>1021413</v>
      </c>
      <c r="F25" s="1132">
        <v>1004705</v>
      </c>
      <c r="G25" s="1132">
        <v>979036</v>
      </c>
      <c r="H25" s="1132">
        <v>986420</v>
      </c>
      <c r="I25" s="1132">
        <v>959660</v>
      </c>
      <c r="J25" s="1132">
        <v>962466</v>
      </c>
      <c r="K25" s="1132">
        <v>894602</v>
      </c>
      <c r="L25" s="1132">
        <v>928087</v>
      </c>
      <c r="M25" s="1132">
        <v>905033</v>
      </c>
      <c r="N25" s="1132">
        <v>909561</v>
      </c>
      <c r="O25" s="1132">
        <v>926942</v>
      </c>
      <c r="P25" s="1132">
        <v>887726</v>
      </c>
      <c r="Q25" s="1132">
        <v>891251</v>
      </c>
      <c r="R25" s="1132">
        <v>893852</v>
      </c>
      <c r="S25" s="1132">
        <v>878934</v>
      </c>
      <c r="T25" s="343"/>
      <c r="U25" s="343"/>
      <c r="V25" s="343"/>
      <c r="W25" s="343"/>
      <c r="X25" s="343"/>
      <c r="Y25" s="343"/>
    </row>
    <row r="26" spans="1:25" s="344" customFormat="1">
      <c r="A26" s="332"/>
      <c r="B26" s="332"/>
      <c r="C26" s="332"/>
      <c r="D26" s="33"/>
      <c r="E26" s="33"/>
      <c r="F26" s="33"/>
      <c r="G26" s="33"/>
      <c r="H26" s="332"/>
      <c r="I26" s="33"/>
      <c r="J26" s="33"/>
      <c r="K26" s="33"/>
      <c r="L26" s="33"/>
      <c r="M26" s="33"/>
      <c r="N26" s="33"/>
      <c r="O26" s="33"/>
      <c r="P26" s="33"/>
      <c r="Q26" s="33"/>
      <c r="R26" s="33"/>
      <c r="S26" s="33"/>
    </row>
    <row r="27" spans="1:25" s="344" customFormat="1" ht="13">
      <c r="A27" s="333"/>
      <c r="B27" s="1360" t="s">
        <v>452</v>
      </c>
      <c r="C27" s="1360"/>
      <c r="D27" s="1360"/>
      <c r="E27" s="1360"/>
      <c r="F27" s="1360"/>
      <c r="G27" s="1360" t="s">
        <v>452</v>
      </c>
      <c r="H27" s="1360"/>
      <c r="I27" s="1360"/>
      <c r="J27" s="1360"/>
      <c r="K27" s="1360"/>
      <c r="L27" s="1360" t="s">
        <v>452</v>
      </c>
      <c r="M27" s="1360"/>
      <c r="N27" s="1360"/>
      <c r="O27" s="1360"/>
      <c r="P27" s="1360"/>
      <c r="Q27" s="1360" t="s">
        <v>452</v>
      </c>
      <c r="R27" s="1360"/>
      <c r="S27" s="1360"/>
      <c r="T27" s="1360"/>
      <c r="U27" s="1360"/>
      <c r="V27" s="1360"/>
    </row>
    <row r="28" spans="1:25" s="344" customFormat="1">
      <c r="A28" s="332"/>
      <c r="B28" s="332"/>
      <c r="C28" s="332"/>
      <c r="D28" s="342"/>
      <c r="E28" s="342"/>
      <c r="F28" s="342"/>
      <c r="G28" s="342"/>
      <c r="H28" s="332"/>
      <c r="I28" s="342"/>
      <c r="J28" s="342"/>
      <c r="K28" s="342"/>
      <c r="L28" s="342"/>
      <c r="M28" s="342"/>
      <c r="N28" s="342"/>
      <c r="O28" s="342"/>
      <c r="P28" s="342"/>
      <c r="Q28" s="342"/>
      <c r="R28" s="342"/>
      <c r="S28" s="342"/>
    </row>
    <row r="29" spans="1:25" s="344" customFormat="1">
      <c r="A29" s="720" t="s">
        <v>435</v>
      </c>
      <c r="B29" s="1234">
        <v>100</v>
      </c>
      <c r="C29" s="1235">
        <v>103.42006016252863</v>
      </c>
      <c r="D29" s="1235">
        <v>97.089525434382438</v>
      </c>
      <c r="E29" s="1235">
        <v>97.120953620976067</v>
      </c>
      <c r="F29" s="1235">
        <v>95.702195483320608</v>
      </c>
      <c r="G29" s="1235">
        <v>98.141247250033672</v>
      </c>
      <c r="H29" s="1235">
        <v>98.993175593768242</v>
      </c>
      <c r="I29" s="1235">
        <v>90.884703452610779</v>
      </c>
      <c r="J29" s="1235">
        <v>92.774884389170751</v>
      </c>
      <c r="K29" s="1235">
        <v>85.358954788308708</v>
      </c>
      <c r="L29" s="1235">
        <v>87.296278004759131</v>
      </c>
      <c r="M29" s="1235">
        <v>85.628339244825568</v>
      </c>
      <c r="N29" s="1235">
        <v>84.647330849010018</v>
      </c>
      <c r="O29" s="1235">
        <v>90.40542360705787</v>
      </c>
      <c r="P29" s="1235">
        <v>84.672024424190724</v>
      </c>
      <c r="Q29" s="1235">
        <v>86.277106810937013</v>
      </c>
      <c r="R29" s="1235">
        <v>88.490549095317206</v>
      </c>
      <c r="S29" s="1235">
        <v>88.94</v>
      </c>
    </row>
    <row r="30" spans="1:25" s="344" customFormat="1">
      <c r="A30" s="720" t="s">
        <v>436</v>
      </c>
      <c r="B30" s="1234" t="s">
        <v>358</v>
      </c>
      <c r="C30" s="1234" t="s">
        <v>358</v>
      </c>
      <c r="D30" s="1234" t="s">
        <v>358</v>
      </c>
      <c r="E30" s="1234" t="s">
        <v>358</v>
      </c>
      <c r="F30" s="1234" t="s">
        <v>358</v>
      </c>
      <c r="G30" s="1234" t="s">
        <v>358</v>
      </c>
      <c r="H30" s="1234" t="s">
        <v>358</v>
      </c>
      <c r="I30" s="1234" t="s">
        <v>358</v>
      </c>
      <c r="J30" s="1234" t="s">
        <v>358</v>
      </c>
      <c r="K30" s="1234" t="s">
        <v>358</v>
      </c>
      <c r="L30" s="1234" t="s">
        <v>358</v>
      </c>
      <c r="M30" s="1234" t="s">
        <v>358</v>
      </c>
      <c r="N30" s="1234" t="s">
        <v>358</v>
      </c>
      <c r="O30" s="1234" t="s">
        <v>358</v>
      </c>
      <c r="P30" s="1234" t="s">
        <v>358</v>
      </c>
      <c r="Q30" s="1234" t="s">
        <v>358</v>
      </c>
      <c r="R30" s="1234" t="s">
        <v>358</v>
      </c>
      <c r="S30" s="1234" t="s">
        <v>358</v>
      </c>
    </row>
    <row r="31" spans="1:25" s="344" customFormat="1">
      <c r="A31" s="720" t="s">
        <v>437</v>
      </c>
      <c r="B31" s="1234">
        <v>100</v>
      </c>
      <c r="C31" s="1235">
        <v>90.499817584823063</v>
      </c>
      <c r="D31" s="1235">
        <v>85.997811017876685</v>
      </c>
      <c r="E31" s="1235">
        <v>76.63261583363736</v>
      </c>
      <c r="F31" s="1235">
        <v>72.681503101058013</v>
      </c>
      <c r="G31" s="1235">
        <v>71.794965341116381</v>
      </c>
      <c r="H31" s="1235">
        <v>71.222181685516233</v>
      </c>
      <c r="I31" s="1235">
        <v>62.389638817949653</v>
      </c>
      <c r="J31" s="1235">
        <v>65.892010215249911</v>
      </c>
      <c r="K31" s="1235">
        <v>64.111638088288942</v>
      </c>
      <c r="L31" s="1235">
        <v>70.229843122947827</v>
      </c>
      <c r="M31" s="1235">
        <v>61.732944180955855</v>
      </c>
      <c r="N31" s="1235">
        <v>62.010215249908789</v>
      </c>
      <c r="O31" s="1235">
        <v>64.392557460780736</v>
      </c>
      <c r="P31" s="1235">
        <v>60.777088653775991</v>
      </c>
      <c r="Q31" s="1235">
        <v>58.387449835826338</v>
      </c>
      <c r="R31" s="1235">
        <v>59.56220357533747</v>
      </c>
      <c r="S31" s="1235">
        <v>58.54</v>
      </c>
    </row>
    <row r="32" spans="1:25" s="344" customFormat="1">
      <c r="A32" s="720" t="s">
        <v>438</v>
      </c>
      <c r="B32" s="1234">
        <v>100</v>
      </c>
      <c r="C32" s="1235">
        <v>66.772671201095505</v>
      </c>
      <c r="D32" s="1235">
        <v>78.300381389979748</v>
      </c>
      <c r="E32" s="1235">
        <v>74.786387659714123</v>
      </c>
      <c r="F32" s="1235">
        <v>75.776643541834062</v>
      </c>
      <c r="G32" s="1235">
        <v>76.966082321386125</v>
      </c>
      <c r="H32" s="1235">
        <v>74.752436029470019</v>
      </c>
      <c r="I32" s="1235">
        <v>74.323513767386061</v>
      </c>
      <c r="J32" s="1235">
        <v>72.800217290433565</v>
      </c>
      <c r="K32" s="1235">
        <v>68.013037426013739</v>
      </c>
      <c r="L32" s="1235">
        <v>70.734826450583398</v>
      </c>
      <c r="M32" s="1235">
        <v>71.358404726066937</v>
      </c>
      <c r="N32" s="1235">
        <v>72.254727764511486</v>
      </c>
      <c r="O32" s="1235">
        <v>72.046491099014276</v>
      </c>
      <c r="P32" s="1235">
        <v>70.647683932956852</v>
      </c>
      <c r="Q32" s="1235">
        <v>70.64428876993243</v>
      </c>
      <c r="R32" s="1235">
        <v>70.923823858942299</v>
      </c>
      <c r="S32" s="1235">
        <v>70.25</v>
      </c>
    </row>
    <row r="33" spans="1:22" s="344" customFormat="1">
      <c r="A33" s="720" t="s">
        <v>439</v>
      </c>
      <c r="B33" s="1234">
        <v>100</v>
      </c>
      <c r="C33" s="1235">
        <v>98.053235169191566</v>
      </c>
      <c r="D33" s="1235">
        <v>103.09358629477559</v>
      </c>
      <c r="E33" s="1235">
        <v>106.08098541696162</v>
      </c>
      <c r="F33" s="1235">
        <v>94.655245646325923</v>
      </c>
      <c r="G33" s="1235">
        <v>88.694605691632447</v>
      </c>
      <c r="H33" s="1235">
        <v>92.170465807730423</v>
      </c>
      <c r="I33" s="1235">
        <v>99.051394591533338</v>
      </c>
      <c r="J33" s="1235">
        <v>95.065836047005519</v>
      </c>
      <c r="K33" s="1235">
        <v>91.611213365425456</v>
      </c>
      <c r="L33" s="1235">
        <v>101.52909528528954</v>
      </c>
      <c r="M33" s="1235">
        <v>95.476426447685114</v>
      </c>
      <c r="N33" s="1235">
        <v>96.488744159705504</v>
      </c>
      <c r="O33" s="1235">
        <v>96.679881070366704</v>
      </c>
      <c r="P33" s="1235">
        <v>92.432394166784647</v>
      </c>
      <c r="Q33" s="1235">
        <v>95.922412572561228</v>
      </c>
      <c r="R33" s="1235">
        <v>93.310208126858271</v>
      </c>
      <c r="S33" s="1235">
        <v>96.92</v>
      </c>
    </row>
    <row r="34" spans="1:22" s="344" customFormat="1">
      <c r="A34" s="720" t="s">
        <v>440</v>
      </c>
      <c r="B34" s="1234">
        <v>100</v>
      </c>
      <c r="C34" s="1235">
        <v>103.66873896691995</v>
      </c>
      <c r="D34" s="1235" t="s">
        <v>358</v>
      </c>
      <c r="E34" s="1235">
        <v>96.676644408626913</v>
      </c>
      <c r="F34" s="1235">
        <v>96.477089569422063</v>
      </c>
      <c r="G34" s="1235">
        <v>92.885102463734739</v>
      </c>
      <c r="H34" s="1235">
        <v>91.518919333793846</v>
      </c>
      <c r="I34" s="1235">
        <v>88.778877887788781</v>
      </c>
      <c r="J34" s="1235">
        <v>89.623148361347759</v>
      </c>
      <c r="K34" s="1235">
        <v>90.444393276536957</v>
      </c>
      <c r="L34" s="1235">
        <v>93.453066236856245</v>
      </c>
      <c r="M34" s="1235">
        <v>88.20323892854401</v>
      </c>
      <c r="N34" s="1235">
        <v>87.420369943971139</v>
      </c>
      <c r="O34" s="1235">
        <v>85.432496738045899</v>
      </c>
      <c r="P34" s="1235">
        <v>93.222810653158334</v>
      </c>
      <c r="Q34" s="1235">
        <v>118.52789930155807</v>
      </c>
      <c r="R34" s="1235">
        <v>121.28329111980966</v>
      </c>
      <c r="S34" s="1235">
        <v>123.75</v>
      </c>
    </row>
    <row r="35" spans="1:22" s="344" customFormat="1">
      <c r="A35" s="720" t="s">
        <v>441</v>
      </c>
      <c r="B35" s="1234">
        <v>100</v>
      </c>
      <c r="C35" s="1235">
        <v>106.96603565665708</v>
      </c>
      <c r="D35" s="1235">
        <v>99.779605651540791</v>
      </c>
      <c r="E35" s="1235">
        <v>96.96367428863789</v>
      </c>
      <c r="F35" s="1235">
        <v>95.062773033177223</v>
      </c>
      <c r="G35" s="1235">
        <v>92.75256798772088</v>
      </c>
      <c r="H35" s="1235">
        <v>90.881183832500298</v>
      </c>
      <c r="I35" s="1235">
        <v>85.534653075681845</v>
      </c>
      <c r="J35" s="1235">
        <v>86.455586603172108</v>
      </c>
      <c r="K35" s="1235">
        <v>82.990279034987608</v>
      </c>
      <c r="L35" s="1235">
        <v>84.466134046991229</v>
      </c>
      <c r="M35" s="1235">
        <v>80.886693691211775</v>
      </c>
      <c r="N35" s="1235">
        <v>81.166122240151125</v>
      </c>
      <c r="O35" s="1235">
        <v>80.601361722224411</v>
      </c>
      <c r="P35" s="1235">
        <v>75.587390294777435</v>
      </c>
      <c r="Q35" s="1235">
        <v>78.88936990830021</v>
      </c>
      <c r="R35" s="1235">
        <v>81.498681569522617</v>
      </c>
      <c r="S35" s="1235">
        <v>79.42</v>
      </c>
    </row>
    <row r="36" spans="1:22" s="344" customFormat="1">
      <c r="A36" s="720" t="s">
        <v>442</v>
      </c>
      <c r="B36" s="1234">
        <v>100</v>
      </c>
      <c r="C36" s="1235">
        <v>75.379678177544747</v>
      </c>
      <c r="D36" s="1235">
        <v>75.438437895498097</v>
      </c>
      <c r="E36" s="1235">
        <v>73.639486530464652</v>
      </c>
      <c r="F36" s="1235">
        <v>75.673476767311513</v>
      </c>
      <c r="G36" s="1235">
        <v>72.288013017537523</v>
      </c>
      <c r="H36" s="1235">
        <v>74.959320195263061</v>
      </c>
      <c r="I36" s="1235">
        <v>68.491231242090038</v>
      </c>
      <c r="J36" s="1235">
        <v>73.314048092569152</v>
      </c>
      <c r="K36" s="1235">
        <v>65.015367926233949</v>
      </c>
      <c r="L36" s="1235">
        <v>70.470981739287652</v>
      </c>
      <c r="M36" s="1235">
        <v>67.890074127644183</v>
      </c>
      <c r="N36" s="1235">
        <v>69.783945037063816</v>
      </c>
      <c r="O36" s="1235">
        <v>68.726270113903453</v>
      </c>
      <c r="P36" s="1235">
        <v>70.122943409871638</v>
      </c>
      <c r="Q36" s="1235">
        <v>67.203037425420362</v>
      </c>
      <c r="R36" s="1235">
        <v>69.88338455975412</v>
      </c>
      <c r="S36" s="1235" t="s">
        <v>358</v>
      </c>
    </row>
    <row r="37" spans="1:22" s="344" customFormat="1">
      <c r="A37" s="720" t="s">
        <v>443</v>
      </c>
      <c r="B37" s="1234">
        <v>100</v>
      </c>
      <c r="C37" s="1235" t="s">
        <v>358</v>
      </c>
      <c r="D37" s="1235">
        <v>95.600221734042336</v>
      </c>
      <c r="E37" s="1235" t="s">
        <v>358</v>
      </c>
      <c r="F37" s="1235">
        <v>90.577329747264258</v>
      </c>
      <c r="G37" s="1235" t="s">
        <v>358</v>
      </c>
      <c r="H37" s="1235">
        <v>90.64610836224773</v>
      </c>
      <c r="I37" s="1235" t="s">
        <v>358</v>
      </c>
      <c r="J37" s="1235">
        <v>89.472765721559526</v>
      </c>
      <c r="K37" s="1235">
        <v>85.907569753834153</v>
      </c>
      <c r="L37" s="1235">
        <v>87.601371466113704</v>
      </c>
      <c r="M37" s="1235">
        <v>86.741125505574146</v>
      </c>
      <c r="N37" s="1235">
        <v>84.31539614429137</v>
      </c>
      <c r="O37" s="1235">
        <v>85.366579752396987</v>
      </c>
      <c r="P37" s="1235">
        <v>86.702116738867105</v>
      </c>
      <c r="Q37" s="1235">
        <v>86.508099451824179</v>
      </c>
      <c r="R37" s="1235">
        <v>85.733056850144749</v>
      </c>
      <c r="S37" s="1235">
        <v>84.37</v>
      </c>
    </row>
    <row r="38" spans="1:22" s="344" customFormat="1">
      <c r="A38" s="720" t="s">
        <v>444</v>
      </c>
      <c r="B38" s="1234">
        <v>100</v>
      </c>
      <c r="C38" s="1235">
        <v>101.28559916721392</v>
      </c>
      <c r="D38" s="1235">
        <v>95.220656765383168</v>
      </c>
      <c r="E38" s="1235">
        <v>94.712209894209792</v>
      </c>
      <c r="F38" s="1235">
        <v>92.623648945108954</v>
      </c>
      <c r="G38" s="1235">
        <v>89.419831435380217</v>
      </c>
      <c r="H38" s="1235">
        <v>90.006280308222614</v>
      </c>
      <c r="I38" s="1235">
        <v>90.749306728532957</v>
      </c>
      <c r="J38" s="1235">
        <v>89.886409585069501</v>
      </c>
      <c r="K38" s="1235">
        <v>81.69820681427781</v>
      </c>
      <c r="L38" s="1235">
        <v>83.778451373494804</v>
      </c>
      <c r="M38" s="1235">
        <v>80.834162582554512</v>
      </c>
      <c r="N38" s="1235">
        <v>82.471917845538826</v>
      </c>
      <c r="O38" s="1235">
        <v>82.136681301601044</v>
      </c>
      <c r="P38" s="1235">
        <v>79.34122721237479</v>
      </c>
      <c r="Q38" s="1235">
        <v>79.101198994003596</v>
      </c>
      <c r="R38" s="1235">
        <v>79.1984147240249</v>
      </c>
      <c r="S38" s="1235">
        <v>74.56</v>
      </c>
    </row>
    <row r="39" spans="1:22" s="344" customFormat="1">
      <c r="A39" s="720" t="s">
        <v>445</v>
      </c>
      <c r="B39" s="1234">
        <v>100</v>
      </c>
      <c r="C39" s="1235">
        <v>110.10880941566776</v>
      </c>
      <c r="D39" s="1235">
        <v>74.227374158257476</v>
      </c>
      <c r="E39" s="1235">
        <v>69.756511779458521</v>
      </c>
      <c r="F39" s="1235">
        <v>69.867098481407609</v>
      </c>
      <c r="G39" s="1235">
        <v>68.433420881139043</v>
      </c>
      <c r="H39" s="1235">
        <v>69.27664448350086</v>
      </c>
      <c r="I39" s="1235">
        <v>69.626177452161372</v>
      </c>
      <c r="J39" s="1235">
        <v>72.053160607436951</v>
      </c>
      <c r="K39" s="1235">
        <v>70.194909062185275</v>
      </c>
      <c r="L39" s="1235">
        <v>66.711427950788917</v>
      </c>
      <c r="M39" s="1235">
        <v>62.173423645806594</v>
      </c>
      <c r="N39" s="1235">
        <v>62.266237484942437</v>
      </c>
      <c r="O39" s="1235">
        <v>64.797883054562689</v>
      </c>
      <c r="P39" s="1235">
        <v>60.818736546930232</v>
      </c>
      <c r="Q39" s="1235">
        <v>61.594818223108675</v>
      </c>
      <c r="R39" s="1235">
        <v>62.28598511029049</v>
      </c>
      <c r="S39" s="1235">
        <v>62.67</v>
      </c>
    </row>
    <row r="40" spans="1:22" s="344" customFormat="1">
      <c r="A40" s="720" t="s">
        <v>446</v>
      </c>
      <c r="B40" s="1235" t="s">
        <v>358</v>
      </c>
      <c r="C40" s="1235" t="s">
        <v>358</v>
      </c>
      <c r="D40" s="1235" t="s">
        <v>358</v>
      </c>
      <c r="E40" s="1235" t="s">
        <v>358</v>
      </c>
      <c r="F40" s="1235" t="s">
        <v>358</v>
      </c>
      <c r="G40" s="1235" t="s">
        <v>358</v>
      </c>
      <c r="H40" s="1235" t="s">
        <v>358</v>
      </c>
      <c r="I40" s="1235" t="s">
        <v>358</v>
      </c>
      <c r="J40" s="1235" t="s">
        <v>358</v>
      </c>
      <c r="K40" s="1235" t="s">
        <v>358</v>
      </c>
      <c r="L40" s="1235" t="s">
        <v>358</v>
      </c>
      <c r="M40" s="1235" t="s">
        <v>358</v>
      </c>
      <c r="N40" s="1235" t="s">
        <v>358</v>
      </c>
      <c r="O40" s="1235" t="s">
        <v>358</v>
      </c>
      <c r="P40" s="1235" t="s">
        <v>358</v>
      </c>
      <c r="Q40" s="1235" t="s">
        <v>358</v>
      </c>
      <c r="R40" s="1235" t="s">
        <v>358</v>
      </c>
      <c r="S40" s="1235" t="s">
        <v>358</v>
      </c>
    </row>
    <row r="41" spans="1:22" s="344" customFormat="1">
      <c r="A41" s="720" t="s">
        <v>447</v>
      </c>
      <c r="B41" s="1235" t="s">
        <v>358</v>
      </c>
      <c r="C41" s="1235" t="s">
        <v>358</v>
      </c>
      <c r="D41" s="1235" t="s">
        <v>358</v>
      </c>
      <c r="E41" s="1235" t="s">
        <v>358</v>
      </c>
      <c r="F41" s="1235" t="s">
        <v>358</v>
      </c>
      <c r="G41" s="1235" t="s">
        <v>358</v>
      </c>
      <c r="H41" s="1235" t="s">
        <v>358</v>
      </c>
      <c r="I41" s="1235" t="s">
        <v>358</v>
      </c>
      <c r="J41" s="1235" t="s">
        <v>358</v>
      </c>
      <c r="K41" s="1235" t="s">
        <v>358</v>
      </c>
      <c r="L41" s="1235" t="s">
        <v>358</v>
      </c>
      <c r="M41" s="1235" t="s">
        <v>358</v>
      </c>
      <c r="N41" s="1235" t="s">
        <v>358</v>
      </c>
      <c r="O41" s="1235" t="s">
        <v>358</v>
      </c>
      <c r="P41" s="1235" t="s">
        <v>358</v>
      </c>
      <c r="Q41" s="1235" t="s">
        <v>358</v>
      </c>
      <c r="R41" s="1235" t="s">
        <v>358</v>
      </c>
      <c r="S41" s="1235" t="s">
        <v>358</v>
      </c>
    </row>
    <row r="42" spans="1:22" s="344" customFormat="1">
      <c r="A42" s="720" t="s">
        <v>448</v>
      </c>
      <c r="B42" s="1234">
        <v>100</v>
      </c>
      <c r="C42" s="1235">
        <v>56.16459388914479</v>
      </c>
      <c r="D42" s="1235">
        <v>58.587099305662178</v>
      </c>
      <c r="E42" s="1235">
        <v>63.679478649538531</v>
      </c>
      <c r="F42" s="1235">
        <v>63.02608458297081</v>
      </c>
      <c r="G42" s="1235">
        <v>63.02608458297081</v>
      </c>
      <c r="H42" s="1235">
        <v>62.765068154289715</v>
      </c>
      <c r="I42" s="1235">
        <v>61.291093027619972</v>
      </c>
      <c r="J42" s="1235">
        <v>63.092618182438542</v>
      </c>
      <c r="K42" s="1235">
        <v>65.269461077844312</v>
      </c>
      <c r="L42" s="1235">
        <v>63.742600269546379</v>
      </c>
      <c r="M42" s="1235">
        <v>63.662418752239113</v>
      </c>
      <c r="N42" s="1235">
        <v>64.051384410665847</v>
      </c>
      <c r="O42" s="1235">
        <v>63.165975740826042</v>
      </c>
      <c r="P42" s="1235">
        <v>59.878533531228143</v>
      </c>
      <c r="Q42" s="1235">
        <v>58.602453213231655</v>
      </c>
      <c r="R42" s="1235" t="s">
        <v>358</v>
      </c>
      <c r="S42" s="1235" t="s">
        <v>358</v>
      </c>
    </row>
    <row r="43" spans="1:22" s="344" customFormat="1">
      <c r="A43" s="720" t="s">
        <v>449</v>
      </c>
      <c r="B43" s="1234">
        <v>100</v>
      </c>
      <c r="C43" s="1235">
        <v>95.626381295800854</v>
      </c>
      <c r="D43" s="1235">
        <v>90.133185995114573</v>
      </c>
      <c r="E43" s="1235">
        <v>89.196812841688967</v>
      </c>
      <c r="F43" s="1235">
        <v>85.605443759450978</v>
      </c>
      <c r="G43" s="1235">
        <v>83.421542398511107</v>
      </c>
      <c r="H43" s="1235">
        <v>83.69489356752355</v>
      </c>
      <c r="I43" s="1235">
        <v>76.029428870536236</v>
      </c>
      <c r="J43" s="1235">
        <v>81.984994765615909</v>
      </c>
      <c r="K43" s="1235">
        <v>79.708037687565437</v>
      </c>
      <c r="L43" s="1235">
        <v>80.909038036524365</v>
      </c>
      <c r="M43" s="1235">
        <v>76.8204024659765</v>
      </c>
      <c r="N43" s="1235">
        <v>78.204606257996971</v>
      </c>
      <c r="O43" s="1235">
        <v>78.634988949633595</v>
      </c>
      <c r="P43" s="1235">
        <v>75.593230196580208</v>
      </c>
      <c r="Q43" s="1235">
        <v>75.206467372339191</v>
      </c>
      <c r="R43" s="1235">
        <v>74.860416424334076</v>
      </c>
      <c r="S43" s="1235">
        <v>75.239999999999995</v>
      </c>
    </row>
    <row r="44" spans="1:22" s="344" customFormat="1">
      <c r="A44" s="720" t="s">
        <v>450</v>
      </c>
      <c r="B44" s="1234">
        <v>100</v>
      </c>
      <c r="C44" s="1235">
        <v>53.699795050625553</v>
      </c>
      <c r="D44" s="1235">
        <v>49.019607843137258</v>
      </c>
      <c r="E44" s="1235">
        <v>47.38918968523447</v>
      </c>
      <c r="F44" s="1235">
        <v>46.7376342112508</v>
      </c>
      <c r="G44" s="1235">
        <v>45.278517023033864</v>
      </c>
      <c r="H44" s="1235">
        <v>44.388363769844915</v>
      </c>
      <c r="I44" s="1235">
        <v>41.387537854455353</v>
      </c>
      <c r="J44" s="1235">
        <v>42.663118289437463</v>
      </c>
      <c r="K44" s="1235">
        <v>41.118350616377597</v>
      </c>
      <c r="L44" s="1235">
        <v>41.616958795998897</v>
      </c>
      <c r="M44" s="1235">
        <v>39.390046190082899</v>
      </c>
      <c r="N44" s="1235">
        <v>40.142546878345719</v>
      </c>
      <c r="O44" s="1235">
        <v>40.561622464898598</v>
      </c>
      <c r="P44" s="1235">
        <v>38.692606527790524</v>
      </c>
      <c r="Q44" s="1235">
        <v>38.738490716099236</v>
      </c>
      <c r="R44" s="1235">
        <v>39.59499556452846</v>
      </c>
      <c r="S44" s="1235">
        <v>39.93</v>
      </c>
    </row>
    <row r="45" spans="1:22" s="344" customFormat="1" ht="20.149999999999999" customHeight="1">
      <c r="A45" s="720" t="s">
        <v>777</v>
      </c>
      <c r="B45" s="1234">
        <v>100</v>
      </c>
      <c r="C45" s="1235">
        <v>89.324630702217036</v>
      </c>
      <c r="D45" s="1235">
        <v>83.304485204261709</v>
      </c>
      <c r="E45" s="1235">
        <v>82.498891440303751</v>
      </c>
      <c r="F45" s="1235">
        <v>81.149396693140176</v>
      </c>
      <c r="G45" s="1235">
        <v>79.076127560692129</v>
      </c>
      <c r="H45" s="1235">
        <v>79.672528638801765</v>
      </c>
      <c r="I45" s="1235">
        <v>77.511140116291742</v>
      </c>
      <c r="J45" s="1235">
        <v>77.737778987523555</v>
      </c>
      <c r="K45" s="1235">
        <v>72.256446002037009</v>
      </c>
      <c r="L45" s="1235">
        <v>74.961008583361675</v>
      </c>
      <c r="M45" s="1235">
        <v>73.098951371181329</v>
      </c>
      <c r="N45" s="1235">
        <v>73.464675109220394</v>
      </c>
      <c r="O45" s="1235">
        <v>74.868527646953822</v>
      </c>
      <c r="P45" s="1235">
        <v>71.701075767329272</v>
      </c>
      <c r="Q45" s="1235">
        <v>71.985787820462605</v>
      </c>
      <c r="R45" s="1235">
        <v>72.195868969455447</v>
      </c>
      <c r="S45" s="1235">
        <v>70.990951406719844</v>
      </c>
    </row>
    <row r="46" spans="1:22" s="344" customFormat="1">
      <c r="A46" s="332"/>
      <c r="D46" s="347"/>
      <c r="E46" s="347"/>
      <c r="F46" s="347"/>
      <c r="G46" s="347"/>
      <c r="I46" s="347"/>
      <c r="J46" s="347"/>
      <c r="K46" s="347"/>
      <c r="L46" s="347"/>
      <c r="M46" s="347"/>
      <c r="N46" s="347"/>
      <c r="O46" s="347"/>
      <c r="P46" s="347"/>
      <c r="Q46" s="347"/>
      <c r="R46" s="347"/>
      <c r="S46" s="347"/>
    </row>
    <row r="47" spans="1:22" s="344" customFormat="1" ht="13">
      <c r="A47" s="333"/>
      <c r="B47" s="1360" t="s">
        <v>453</v>
      </c>
      <c r="C47" s="1360"/>
      <c r="D47" s="1360"/>
      <c r="E47" s="1360"/>
      <c r="F47" s="1360"/>
      <c r="G47" s="1360" t="s">
        <v>453</v>
      </c>
      <c r="H47" s="1360"/>
      <c r="I47" s="1360"/>
      <c r="J47" s="1360"/>
      <c r="K47" s="1360"/>
      <c r="L47" s="1360" t="s">
        <v>453</v>
      </c>
      <c r="M47" s="1360"/>
      <c r="N47" s="1360"/>
      <c r="O47" s="1360"/>
      <c r="P47" s="1360"/>
      <c r="Q47" s="1360" t="s">
        <v>453</v>
      </c>
      <c r="R47" s="1360"/>
      <c r="S47" s="1360"/>
      <c r="T47" s="1360"/>
      <c r="U47" s="1360"/>
      <c r="V47" s="1360"/>
    </row>
    <row r="48" spans="1:22" s="344" customFormat="1">
      <c r="A48" s="348"/>
      <c r="B48" s="348"/>
      <c r="C48" s="348"/>
      <c r="D48" s="347"/>
      <c r="E48" s="347"/>
      <c r="F48" s="347"/>
      <c r="G48" s="347"/>
      <c r="H48" s="348"/>
      <c r="I48" s="347"/>
      <c r="J48" s="347"/>
      <c r="K48" s="347"/>
      <c r="L48" s="347"/>
      <c r="M48" s="347"/>
      <c r="N48" s="347"/>
      <c r="O48" s="347"/>
      <c r="P48" s="347"/>
      <c r="Q48" s="347"/>
      <c r="R48" s="347"/>
      <c r="S48" s="347"/>
    </row>
    <row r="49" spans="1:19" s="344" customFormat="1">
      <c r="A49" s="720" t="s">
        <v>435</v>
      </c>
      <c r="B49" s="1238">
        <v>7.1959053156749935</v>
      </c>
      <c r="C49" s="1238">
        <v>8.3314193948578659</v>
      </c>
      <c r="D49" s="1238">
        <v>8.386667662089982</v>
      </c>
      <c r="E49" s="1238">
        <v>8.4713039681304227</v>
      </c>
      <c r="F49" s="1238">
        <v>8.4863716215207443</v>
      </c>
      <c r="G49" s="1238">
        <v>8.9308258327579377</v>
      </c>
      <c r="H49" s="1238">
        <v>8.9409176618478945</v>
      </c>
      <c r="I49" s="1238">
        <v>8.4374674363837201</v>
      </c>
      <c r="J49" s="1238">
        <v>8.5878358300449058</v>
      </c>
      <c r="K49" s="1238">
        <v>8.5007634680002955</v>
      </c>
      <c r="L49" s="1238">
        <v>8.3800333373918612</v>
      </c>
      <c r="M49" s="1238">
        <v>8.4293058927133035</v>
      </c>
      <c r="N49" s="1238">
        <v>8.2912525932840122</v>
      </c>
      <c r="O49" s="1238">
        <v>8.6892168010511988</v>
      </c>
      <c r="P49" s="1238">
        <v>8.4976670729481842</v>
      </c>
      <c r="Q49" s="1238">
        <v>8.6245064521666741</v>
      </c>
      <c r="R49" s="1238">
        <v>8.8200283715872434</v>
      </c>
      <c r="S49" s="1238">
        <v>9.02</v>
      </c>
    </row>
    <row r="50" spans="1:19" s="344" customFormat="1">
      <c r="A50" s="720" t="s">
        <v>436</v>
      </c>
      <c r="B50" s="1238" t="s">
        <v>358</v>
      </c>
      <c r="C50" s="1238" t="s">
        <v>358</v>
      </c>
      <c r="D50" s="1238" t="s">
        <v>358</v>
      </c>
      <c r="E50" s="1238" t="s">
        <v>358</v>
      </c>
      <c r="F50" s="1238" t="s">
        <v>358</v>
      </c>
      <c r="G50" s="1238" t="s">
        <v>358</v>
      </c>
      <c r="H50" s="1238" t="s">
        <v>358</v>
      </c>
      <c r="I50" s="1238" t="s">
        <v>358</v>
      </c>
      <c r="J50" s="1238">
        <v>9.9627415409998896</v>
      </c>
      <c r="K50" s="1238">
        <v>10.317660814529813</v>
      </c>
      <c r="L50" s="1238">
        <v>10.337285189858278</v>
      </c>
      <c r="M50" s="1238">
        <v>10.464701287135385</v>
      </c>
      <c r="N50" s="1238">
        <v>10.399302520666563</v>
      </c>
      <c r="O50" s="1238">
        <v>10.24670367725273</v>
      </c>
      <c r="P50" s="1238">
        <v>10.236491890515767</v>
      </c>
      <c r="Q50" s="1238">
        <v>10.293957594437481</v>
      </c>
      <c r="R50" s="1238">
        <v>10.452177765446629</v>
      </c>
      <c r="S50" s="1238">
        <v>10.62</v>
      </c>
    </row>
    <row r="51" spans="1:19" s="344" customFormat="1">
      <c r="A51" s="720" t="s">
        <v>437</v>
      </c>
      <c r="B51" s="1238">
        <v>2.2138886174140393</v>
      </c>
      <c r="C51" s="1238">
        <v>2.2430153301950773</v>
      </c>
      <c r="D51" s="1238">
        <v>2.2854660762642927</v>
      </c>
      <c r="E51" s="1238">
        <v>2.0564649167378914</v>
      </c>
      <c r="F51" s="1238">
        <v>1.9828705938559079</v>
      </c>
      <c r="G51" s="1238">
        <v>2.0100384459815572</v>
      </c>
      <c r="H51" s="1238">
        <v>1.9790758500435919</v>
      </c>
      <c r="I51" s="1238">
        <v>1.7819852864556196</v>
      </c>
      <c r="J51" s="1238">
        <v>1.8765338204154745</v>
      </c>
      <c r="K51" s="1238">
        <v>1.964337213643609</v>
      </c>
      <c r="L51" s="1238">
        <v>2.0741589958699991</v>
      </c>
      <c r="M51" s="1238">
        <v>1.8696555816196758</v>
      </c>
      <c r="N51" s="1238">
        <v>1.8687036933201842</v>
      </c>
      <c r="O51" s="1238">
        <v>1.9041105052959084</v>
      </c>
      <c r="P51" s="1238">
        <v>1.876592552206424</v>
      </c>
      <c r="Q51" s="1238">
        <v>1.7956782096177171</v>
      </c>
      <c r="R51" s="1238">
        <v>1.8264768664163642</v>
      </c>
      <c r="S51" s="1238">
        <v>1.83</v>
      </c>
    </row>
    <row r="52" spans="1:19" s="344" customFormat="1">
      <c r="A52" s="720" t="s">
        <v>438</v>
      </c>
      <c r="B52" s="1238">
        <v>7.1368629012521678</v>
      </c>
      <c r="C52" s="1238">
        <v>5.3350055428863881</v>
      </c>
      <c r="D52" s="1238">
        <v>6.7081512565118624</v>
      </c>
      <c r="E52" s="1238">
        <v>6.4696650620268201</v>
      </c>
      <c r="F52" s="1238">
        <v>6.6643442602554979</v>
      </c>
      <c r="G52" s="1238">
        <v>6.9464248505672925</v>
      </c>
      <c r="H52" s="1238">
        <v>6.6961334928326677</v>
      </c>
      <c r="I52" s="1238">
        <v>6.8433611904216081</v>
      </c>
      <c r="J52" s="1238">
        <v>6.6835607699388859</v>
      </c>
      <c r="K52" s="1238">
        <v>6.7177359317327703</v>
      </c>
      <c r="L52" s="1238">
        <v>6.7344979511619059</v>
      </c>
      <c r="M52" s="1238">
        <v>6.9669282777534081</v>
      </c>
      <c r="N52" s="1238">
        <v>7.0193203094679744</v>
      </c>
      <c r="O52" s="1238">
        <v>6.8678514944840128</v>
      </c>
      <c r="P52" s="1238">
        <v>7.0320121298689013</v>
      </c>
      <c r="Q52" s="1238">
        <v>7.0038631092700037</v>
      </c>
      <c r="R52" s="1238">
        <v>7.0111159341814977</v>
      </c>
      <c r="S52" s="1238">
        <v>7.06</v>
      </c>
    </row>
    <row r="53" spans="1:19" s="344" customFormat="1">
      <c r="A53" s="720" t="s">
        <v>439</v>
      </c>
      <c r="B53" s="1238">
        <v>1.140948216329468</v>
      </c>
      <c r="C53" s="1238">
        <v>1.2524391412775946</v>
      </c>
      <c r="D53" s="1238">
        <v>1.4119821172847826</v>
      </c>
      <c r="E53" s="1238">
        <v>1.4670853024192956</v>
      </c>
      <c r="F53" s="1238">
        <v>1.3308384053030491</v>
      </c>
      <c r="G53" s="1238">
        <v>1.2797282224555584</v>
      </c>
      <c r="H53" s="1238">
        <v>1.3199245757385292</v>
      </c>
      <c r="I53" s="1238">
        <v>1.4580163808015338</v>
      </c>
      <c r="J53" s="1238">
        <v>1.395270066682875</v>
      </c>
      <c r="K53" s="1238">
        <v>1.4465650646879842</v>
      </c>
      <c r="L53" s="1238">
        <v>1.545329263312599</v>
      </c>
      <c r="M53" s="1238">
        <v>1.4902219035107007</v>
      </c>
      <c r="N53" s="1238">
        <v>1.4985251126642414</v>
      </c>
      <c r="O53" s="1238">
        <v>1.4733392164774064</v>
      </c>
      <c r="P53" s="1238">
        <v>1.470836722141742</v>
      </c>
      <c r="Q53" s="1238">
        <v>1.5203349000449928</v>
      </c>
      <c r="R53" s="1238">
        <v>1.4746289094838967</v>
      </c>
      <c r="S53" s="1238">
        <v>1.56</v>
      </c>
    </row>
    <row r="54" spans="1:19" s="344" customFormat="1">
      <c r="A54" s="720" t="s">
        <v>440</v>
      </c>
      <c r="B54" s="1238">
        <v>1.0523442100068412</v>
      </c>
      <c r="C54" s="1238">
        <v>1.2213338734558132</v>
      </c>
      <c r="D54" s="1238" t="s">
        <v>358</v>
      </c>
      <c r="E54" s="1238">
        <v>1.2331936249098063</v>
      </c>
      <c r="F54" s="1238">
        <v>1.2511135109310694</v>
      </c>
      <c r="G54" s="1238">
        <v>1.2361138916240058</v>
      </c>
      <c r="H54" s="1238">
        <v>1.2088157174428742</v>
      </c>
      <c r="I54" s="1238">
        <v>1.2053227184627888</v>
      </c>
      <c r="J54" s="1238">
        <v>1.2132376624213219</v>
      </c>
      <c r="K54" s="1238">
        <v>1.3172338090010978</v>
      </c>
      <c r="L54" s="1238">
        <v>1.3119459705824992</v>
      </c>
      <c r="M54" s="1238">
        <v>1.2697879524835005</v>
      </c>
      <c r="N54" s="1238">
        <v>1.2522524602528033</v>
      </c>
      <c r="O54" s="1238">
        <v>1.2008302569092781</v>
      </c>
      <c r="P54" s="1238">
        <v>1.3682149672308799</v>
      </c>
      <c r="Q54" s="1238">
        <v>1.7327329787007251</v>
      </c>
      <c r="R54" s="1238">
        <v>1.7678541861516224</v>
      </c>
      <c r="S54" s="1238">
        <v>1.83</v>
      </c>
    </row>
    <row r="55" spans="1:19" s="344" customFormat="1">
      <c r="A55" s="720" t="s">
        <v>441</v>
      </c>
      <c r="B55" s="1238">
        <v>4.1045381889728798</v>
      </c>
      <c r="C55" s="1238">
        <v>4.9151748495825203</v>
      </c>
      <c r="D55" s="1238">
        <v>4.9162923325580019</v>
      </c>
      <c r="E55" s="1238">
        <v>4.824199417865251</v>
      </c>
      <c r="F55" s="1238">
        <v>4.8082770564494055</v>
      </c>
      <c r="G55" s="1238">
        <v>4.8144297043213937</v>
      </c>
      <c r="H55" s="1238">
        <v>4.6819813061373452</v>
      </c>
      <c r="I55" s="1238">
        <v>4.5294166684033925</v>
      </c>
      <c r="J55" s="1238">
        <v>4.564836576045284</v>
      </c>
      <c r="K55" s="1238">
        <v>4.7142751748822382</v>
      </c>
      <c r="L55" s="1238">
        <v>4.6249974409726677</v>
      </c>
      <c r="M55" s="1238">
        <v>4.5418233368286014</v>
      </c>
      <c r="N55" s="1238">
        <v>4.5348250419707972</v>
      </c>
      <c r="O55" s="1238">
        <v>4.4188309516668784</v>
      </c>
      <c r="P55" s="1238">
        <v>4.3270108118946613</v>
      </c>
      <c r="Q55" s="1238">
        <v>4.498171671055629</v>
      </c>
      <c r="R55" s="1238">
        <v>4.633429247794937</v>
      </c>
      <c r="S55" s="1238">
        <v>4.59</v>
      </c>
    </row>
    <row r="56" spans="1:19" s="344" customFormat="1">
      <c r="A56" s="720" t="s">
        <v>442</v>
      </c>
      <c r="B56" s="1238">
        <v>1.786941691779212</v>
      </c>
      <c r="C56" s="1238">
        <v>1.507972533325135</v>
      </c>
      <c r="D56" s="1238">
        <v>1.6182092657751164</v>
      </c>
      <c r="E56" s="1238">
        <v>1.5950452950961072</v>
      </c>
      <c r="F56" s="1238">
        <v>1.6663597772480478</v>
      </c>
      <c r="G56" s="1238">
        <v>1.6335456510281543</v>
      </c>
      <c r="H56" s="1238">
        <v>1.6812311185904585</v>
      </c>
      <c r="I56" s="1238">
        <v>1.5789967280078361</v>
      </c>
      <c r="J56" s="1238">
        <v>1.6852543362570729</v>
      </c>
      <c r="K56" s="1238">
        <v>1.607865844252528</v>
      </c>
      <c r="L56" s="1238">
        <v>1.6799071638758005</v>
      </c>
      <c r="M56" s="1238">
        <v>1.6596079921947597</v>
      </c>
      <c r="N56" s="1238">
        <v>1.6974122681161572</v>
      </c>
      <c r="O56" s="1238">
        <v>1.6403399565452854</v>
      </c>
      <c r="P56" s="1238">
        <v>1.7476113124995776</v>
      </c>
      <c r="Q56" s="1238">
        <v>1.6682169220567495</v>
      </c>
      <c r="R56" s="1238">
        <v>1.7297046938419336</v>
      </c>
      <c r="S56" s="1238" t="s">
        <v>358</v>
      </c>
    </row>
    <row r="57" spans="1:19" s="344" customFormat="1">
      <c r="A57" s="720" t="s">
        <v>443</v>
      </c>
      <c r="B57" s="1238">
        <v>7.8680680691999711</v>
      </c>
      <c r="C57" s="1238" t="s">
        <v>358</v>
      </c>
      <c r="D57" s="1238">
        <v>9.0293943980290621</v>
      </c>
      <c r="E57" s="1238" t="s">
        <v>358</v>
      </c>
      <c r="F57" s="1238">
        <v>8.7821798438347578</v>
      </c>
      <c r="G57" s="1238" t="s">
        <v>358</v>
      </c>
      <c r="H57" s="1238">
        <v>8.9517649682690941</v>
      </c>
      <c r="I57" s="1238" t="s">
        <v>358</v>
      </c>
      <c r="J57" s="1238">
        <v>9.0558004126899032</v>
      </c>
      <c r="K57" s="1238">
        <v>9.3545509623273819</v>
      </c>
      <c r="L57" s="1238">
        <v>9.1948276400811562</v>
      </c>
      <c r="M57" s="1238">
        <v>9.3364551347851403</v>
      </c>
      <c r="N57" s="1238">
        <v>9.0301804936667249</v>
      </c>
      <c r="O57" s="1238">
        <v>8.9713272243570792</v>
      </c>
      <c r="P57" s="1238">
        <v>9.5141969481574264</v>
      </c>
      <c r="Q57" s="1238">
        <v>9.4553610599034386</v>
      </c>
      <c r="R57" s="1238">
        <v>9.3433812308972843</v>
      </c>
      <c r="S57" s="1238">
        <v>9.35</v>
      </c>
    </row>
    <row r="58" spans="1:19" s="344" customFormat="1">
      <c r="A58" s="720" t="s">
        <v>444</v>
      </c>
      <c r="B58" s="1238">
        <v>28.165008605977096</v>
      </c>
      <c r="C58" s="1238">
        <v>31.936429513112138</v>
      </c>
      <c r="D58" s="1238">
        <v>32.193832189081306</v>
      </c>
      <c r="E58" s="1238">
        <v>32.334618807475529</v>
      </c>
      <c r="F58" s="1238">
        <v>32.147446265321662</v>
      </c>
      <c r="G58" s="1238">
        <v>31.849186342483829</v>
      </c>
      <c r="H58" s="1238">
        <v>31.818089657549521</v>
      </c>
      <c r="I58" s="1238">
        <v>32.975324594127088</v>
      </c>
      <c r="J58" s="1238">
        <v>32.566553000313775</v>
      </c>
      <c r="K58" s="1238">
        <v>31.845334573363349</v>
      </c>
      <c r="L58" s="1238">
        <v>31.477975663919437</v>
      </c>
      <c r="M58" s="1238">
        <v>31.145383648994013</v>
      </c>
      <c r="N58" s="1238">
        <v>31.618220218325103</v>
      </c>
      <c r="O58" s="1238">
        <v>30.899236413928811</v>
      </c>
      <c r="P58" s="1238">
        <v>31.166148113269184</v>
      </c>
      <c r="Q58" s="1238">
        <v>30.948969482222179</v>
      </c>
      <c r="R58" s="1238">
        <v>30.896837507775338</v>
      </c>
      <c r="S58" s="1238">
        <v>29.58</v>
      </c>
    </row>
    <row r="59" spans="1:19" s="344" customFormat="1">
      <c r="A59" s="720" t="s">
        <v>445</v>
      </c>
      <c r="B59" s="1238">
        <v>4.0900804705300811</v>
      </c>
      <c r="C59" s="1238">
        <v>5.0417660558339561</v>
      </c>
      <c r="D59" s="1238">
        <v>3.6444128149763375</v>
      </c>
      <c r="E59" s="1238">
        <v>3.4583464279385518</v>
      </c>
      <c r="F59" s="1238">
        <v>3.5214316640207821</v>
      </c>
      <c r="G59" s="1238">
        <v>3.5396042637860101</v>
      </c>
      <c r="H59" s="1238">
        <v>3.5563958557206869</v>
      </c>
      <c r="I59" s="1238">
        <v>3.6740095450472041</v>
      </c>
      <c r="J59" s="1238">
        <v>3.7909910583854391</v>
      </c>
      <c r="K59" s="1238">
        <v>3.9733870480951308</v>
      </c>
      <c r="L59" s="1238">
        <v>3.6399604778431334</v>
      </c>
      <c r="M59" s="1238">
        <v>3.4787681775139689</v>
      </c>
      <c r="N59" s="1238">
        <v>3.4666174121361846</v>
      </c>
      <c r="O59" s="1238">
        <v>3.5399194340098949</v>
      </c>
      <c r="P59" s="1238">
        <v>3.469313729686863</v>
      </c>
      <c r="Q59" s="1238">
        <v>3.499687517882168</v>
      </c>
      <c r="R59" s="1238">
        <v>3.528660225630194</v>
      </c>
      <c r="S59" s="1238">
        <v>3.61</v>
      </c>
    </row>
    <row r="60" spans="1:19" s="344" customFormat="1">
      <c r="A60" s="720" t="s">
        <v>446</v>
      </c>
      <c r="B60" s="1238" t="s">
        <v>358</v>
      </c>
      <c r="C60" s="1238" t="s">
        <v>358</v>
      </c>
      <c r="D60" s="1238" t="s">
        <v>358</v>
      </c>
      <c r="E60" s="1238" t="s">
        <v>358</v>
      </c>
      <c r="F60" s="1238" t="s">
        <v>358</v>
      </c>
      <c r="G60" s="1238" t="s">
        <v>358</v>
      </c>
      <c r="H60" s="1238" t="s">
        <v>358</v>
      </c>
      <c r="I60" s="1238" t="s">
        <v>358</v>
      </c>
      <c r="J60" s="1238" t="s">
        <v>358</v>
      </c>
      <c r="K60" s="1238" t="s">
        <v>358</v>
      </c>
      <c r="L60" s="1238" t="s">
        <v>358</v>
      </c>
      <c r="M60" s="1238" t="s">
        <v>358</v>
      </c>
      <c r="N60" s="1238" t="s">
        <v>358</v>
      </c>
      <c r="O60" s="1238" t="s">
        <v>358</v>
      </c>
      <c r="P60" s="1238" t="s">
        <v>358</v>
      </c>
      <c r="Q60" s="1238" t="s">
        <v>358</v>
      </c>
      <c r="R60" s="1238" t="s">
        <v>358</v>
      </c>
      <c r="S60" s="1238" t="s">
        <v>358</v>
      </c>
    </row>
    <row r="61" spans="1:19" s="344" customFormat="1">
      <c r="A61" s="720" t="s">
        <v>447</v>
      </c>
      <c r="B61" s="1238" t="s">
        <v>358</v>
      </c>
      <c r="C61" s="1238" t="s">
        <v>358</v>
      </c>
      <c r="D61" s="1238">
        <v>4.5815004455165713</v>
      </c>
      <c r="E61" s="1238">
        <v>5.3862639304571216</v>
      </c>
      <c r="F61" s="1238">
        <v>5.3522178151795803</v>
      </c>
      <c r="G61" s="1238">
        <v>5.3680354961411023</v>
      </c>
      <c r="H61" s="1238">
        <v>5.4180774923460593</v>
      </c>
      <c r="I61" s="1238">
        <v>5.3816976845966282</v>
      </c>
      <c r="J61" s="1238">
        <v>5.2807060197451134</v>
      </c>
      <c r="K61" s="1238">
        <v>5.7405416039758466</v>
      </c>
      <c r="L61" s="1238">
        <v>5.5523889462949052</v>
      </c>
      <c r="M61" s="1238">
        <v>5.4476466603980187</v>
      </c>
      <c r="N61" s="1238">
        <v>5.633267037614849</v>
      </c>
      <c r="O61" s="1238">
        <v>5.808130390035191</v>
      </c>
      <c r="P61" s="1238">
        <v>6.0403773236336438</v>
      </c>
      <c r="Q61" s="1238">
        <v>5.8167676670208506</v>
      </c>
      <c r="R61" s="1238">
        <v>5.8288172986131936</v>
      </c>
      <c r="S61" s="1238" t="s">
        <v>358</v>
      </c>
    </row>
    <row r="62" spans="1:19" s="344" customFormat="1">
      <c r="A62" s="720" t="s">
        <v>448</v>
      </c>
      <c r="B62" s="1238">
        <v>4.7344585584443175</v>
      </c>
      <c r="C62" s="1238">
        <v>2.9768826372926842</v>
      </c>
      <c r="D62" s="1238">
        <v>3.3296909889304405</v>
      </c>
      <c r="E62" s="1238">
        <v>3.6544473195465499</v>
      </c>
      <c r="F62" s="1238">
        <v>3.6770992480379814</v>
      </c>
      <c r="G62" s="1238">
        <v>3.7735078178943371</v>
      </c>
      <c r="H62" s="1238">
        <v>3.7297500050688348</v>
      </c>
      <c r="I62" s="1238">
        <v>3.7437217347810683</v>
      </c>
      <c r="J62" s="1238">
        <v>3.842525346349897</v>
      </c>
      <c r="K62" s="1238">
        <v>4.2766503987247964</v>
      </c>
      <c r="L62" s="1238">
        <v>4.0259156738538522</v>
      </c>
      <c r="M62" s="1238">
        <v>4.1232750628982586</v>
      </c>
      <c r="N62" s="1238">
        <v>4.1278155066015367</v>
      </c>
      <c r="O62" s="1238">
        <v>3.9944246781352017</v>
      </c>
      <c r="P62" s="1238">
        <v>3.9538100720267289</v>
      </c>
      <c r="Q62" s="1238">
        <v>3.8542453248299302</v>
      </c>
      <c r="R62" s="1238" t="s">
        <v>358</v>
      </c>
      <c r="S62" s="1238" t="s">
        <v>358</v>
      </c>
    </row>
    <row r="63" spans="1:19" s="344" customFormat="1">
      <c r="A63" s="720" t="s">
        <v>449</v>
      </c>
      <c r="B63" s="1238">
        <v>2.777497328552863</v>
      </c>
      <c r="C63" s="1238">
        <v>2.9734465902658598</v>
      </c>
      <c r="D63" s="1238">
        <v>3.0051765244277853</v>
      </c>
      <c r="E63" s="1238">
        <v>3.0029968289027065</v>
      </c>
      <c r="F63" s="1238">
        <v>2.9300142827994287</v>
      </c>
      <c r="G63" s="1238">
        <v>2.9301271863343126</v>
      </c>
      <c r="H63" s="1238">
        <v>2.917722673911721</v>
      </c>
      <c r="I63" s="1238">
        <v>2.7244023925140155</v>
      </c>
      <c r="J63" s="1238">
        <v>2.9292463318184745</v>
      </c>
      <c r="K63" s="1238">
        <v>3.0639323408621935</v>
      </c>
      <c r="L63" s="1238">
        <v>2.997887051537194</v>
      </c>
      <c r="M63" s="1238">
        <v>2.9188990898674412</v>
      </c>
      <c r="N63" s="1238">
        <v>2.9567010898664301</v>
      </c>
      <c r="O63" s="1238">
        <v>2.9172267520513691</v>
      </c>
      <c r="P63" s="1238">
        <v>2.9282684071436456</v>
      </c>
      <c r="Q63" s="1238">
        <v>2.9017639250895653</v>
      </c>
      <c r="R63" s="1238">
        <v>2.8800069810214666</v>
      </c>
      <c r="S63" s="1238">
        <v>2.94</v>
      </c>
    </row>
    <row r="64" spans="1:19" s="344" customFormat="1">
      <c r="A64" s="720" t="s">
        <v>450</v>
      </c>
      <c r="B64" s="1238">
        <v>2.6404316961649892</v>
      </c>
      <c r="C64" s="1238">
        <v>1.587363304102821</v>
      </c>
      <c r="D64" s="1238">
        <v>1.553732982866761</v>
      </c>
      <c r="E64" s="1238">
        <v>1.51672242276141</v>
      </c>
      <c r="F64" s="1238">
        <v>1.5207448952677651</v>
      </c>
      <c r="G64" s="1238">
        <v>1.5118953746338235</v>
      </c>
      <c r="H64" s="1238">
        <v>1.4710772287666511</v>
      </c>
      <c r="I64" s="1238">
        <v>1.4098743304920494</v>
      </c>
      <c r="J64" s="1238">
        <v>1.4490901496780146</v>
      </c>
      <c r="K64" s="1238">
        <v>1.5025676222498943</v>
      </c>
      <c r="L64" s="1238">
        <v>1.4659186046135761</v>
      </c>
      <c r="M64" s="1238">
        <v>1.4228210463043889</v>
      </c>
      <c r="N64" s="1238">
        <v>1.4427839364264738</v>
      </c>
      <c r="O64" s="1238">
        <v>1.4305102153101272</v>
      </c>
      <c r="P64" s="1238">
        <v>1.4248765948051538</v>
      </c>
      <c r="Q64" s="1238">
        <v>1.4209240718944496</v>
      </c>
      <c r="R64" s="1238">
        <v>1.4481144529519427</v>
      </c>
      <c r="S64" s="1238">
        <v>1.49</v>
      </c>
    </row>
    <row r="65" spans="1:19" s="344" customFormat="1" ht="20.25" customHeight="1">
      <c r="A65" s="720" t="s">
        <v>777</v>
      </c>
      <c r="B65" s="1239">
        <v>100</v>
      </c>
      <c r="C65" s="1239">
        <v>100</v>
      </c>
      <c r="D65" s="1239">
        <v>100</v>
      </c>
      <c r="E65" s="1239">
        <v>100</v>
      </c>
      <c r="F65" s="1239">
        <v>100</v>
      </c>
      <c r="G65" s="1239">
        <v>100</v>
      </c>
      <c r="H65" s="1239">
        <v>100</v>
      </c>
      <c r="I65" s="1239">
        <v>100</v>
      </c>
      <c r="J65" s="1239">
        <v>100</v>
      </c>
      <c r="K65" s="1239">
        <v>100</v>
      </c>
      <c r="L65" s="1239">
        <v>100</v>
      </c>
      <c r="M65" s="1239">
        <v>100</v>
      </c>
      <c r="N65" s="1239">
        <v>100</v>
      </c>
      <c r="O65" s="1239">
        <v>100</v>
      </c>
      <c r="P65" s="1239">
        <v>100</v>
      </c>
      <c r="Q65" s="1239">
        <v>100</v>
      </c>
      <c r="R65" s="1239">
        <v>100</v>
      </c>
      <c r="S65" s="1239">
        <v>100</v>
      </c>
    </row>
    <row r="66" spans="1:19" ht="13">
      <c r="B66" s="351"/>
      <c r="C66" s="348"/>
      <c r="D66" s="352"/>
      <c r="E66" s="352"/>
      <c r="F66" s="352"/>
      <c r="G66" s="352"/>
      <c r="H66" s="348"/>
      <c r="I66" s="352"/>
      <c r="J66" s="352"/>
      <c r="K66" s="352"/>
      <c r="L66" s="352"/>
      <c r="M66" s="352"/>
      <c r="N66" s="352"/>
      <c r="O66" s="352"/>
      <c r="P66" s="352"/>
      <c r="Q66" s="352"/>
      <c r="R66" s="352"/>
      <c r="S66" s="352"/>
    </row>
    <row r="67" spans="1:19" s="353" customFormat="1" ht="150" customHeight="1">
      <c r="A67" s="152"/>
      <c r="B67" s="1281" t="s">
        <v>1737</v>
      </c>
      <c r="C67" s="1281"/>
      <c r="D67" s="1281"/>
      <c r="E67" s="1281"/>
      <c r="F67" s="1281"/>
      <c r="G67" s="354"/>
      <c r="H67" s="354"/>
      <c r="I67" s="354"/>
      <c r="J67" s="354"/>
      <c r="K67" s="354"/>
      <c r="L67" s="354"/>
      <c r="M67" s="354"/>
      <c r="N67" s="354"/>
      <c r="O67" s="354"/>
      <c r="P67" s="354"/>
      <c r="Q67" s="354"/>
      <c r="R67" s="354"/>
      <c r="S67" s="354"/>
    </row>
    <row r="68" spans="1:19" ht="44.25" customHeight="1">
      <c r="B68" s="1281" t="s">
        <v>1736</v>
      </c>
      <c r="C68" s="1281"/>
      <c r="D68" s="1281"/>
      <c r="E68" s="1281"/>
      <c r="F68" s="1281"/>
    </row>
  </sheetData>
  <sheetProtection selectLockedCells="1"/>
  <mergeCells count="14">
    <mergeCell ref="B68:F68"/>
    <mergeCell ref="B67:F67"/>
    <mergeCell ref="B7:F7"/>
    <mergeCell ref="G7:K7"/>
    <mergeCell ref="B27:F27"/>
    <mergeCell ref="G27:K27"/>
    <mergeCell ref="B47:F47"/>
    <mergeCell ref="G47:K47"/>
    <mergeCell ref="L7:P7"/>
    <mergeCell ref="Q7:V7"/>
    <mergeCell ref="L27:P27"/>
    <mergeCell ref="Q27:V27"/>
    <mergeCell ref="L47:P47"/>
    <mergeCell ref="Q47:V4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&amp;"Arial,Fett"Treibhausgasemissionen (THG)*) 1990 – 2017 nach Bundesländern</oddHeader>
    <oddFooter>&amp;CStatistische Ämter der Länder – Indikatoren und Kennzahlen, UGRdL 2020</oddFooter>
  </headerFooter>
  <rowBreaks count="1" manualBreakCount="1">
    <brk id="45" max="16383" man="1"/>
  </rowBreaks>
  <colBreaks count="2" manualBreakCount="2">
    <brk id="6" max="1048575" man="1"/>
    <brk id="11"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autoPageBreaks="0"/>
  </sheetPr>
  <dimension ref="A1:Y50"/>
  <sheetViews>
    <sheetView showGridLines="0" showRowColHeaders="0" zoomScaleNormal="100" workbookViewId="0">
      <pane ySplit="5" topLeftCell="A6" activePane="bottomLeft" state="frozen"/>
      <selection pane="bottomLeft" activeCell="A6" sqref="A6"/>
    </sheetView>
  </sheetViews>
  <sheetFormatPr baseColWidth="10" defaultColWidth="11.54296875" defaultRowHeight="12.5"/>
  <cols>
    <col min="1" max="1" width="23.26953125" style="332" customWidth="1"/>
    <col min="2" max="2" width="12.54296875" style="332" customWidth="1"/>
    <col min="3" max="7" width="12.54296875" style="303" customWidth="1"/>
    <col min="8" max="8" width="12.54296875" style="332" customWidth="1"/>
    <col min="9" max="19" width="12.54296875" style="303" customWidth="1"/>
    <col min="20" max="16384" width="11.54296875" style="333"/>
  </cols>
  <sheetData>
    <row r="1" spans="1:25" ht="13">
      <c r="A1" s="160" t="s">
        <v>322</v>
      </c>
    </row>
    <row r="3" spans="1:25" ht="13">
      <c r="A3" s="334" t="s">
        <v>780</v>
      </c>
      <c r="B3" s="335" t="s">
        <v>1320</v>
      </c>
      <c r="E3" s="335"/>
      <c r="F3" s="335"/>
      <c r="G3" s="335"/>
      <c r="H3" s="335"/>
      <c r="J3" s="335"/>
      <c r="K3" s="335"/>
      <c r="L3" s="335"/>
      <c r="M3" s="335"/>
      <c r="N3" s="335"/>
      <c r="O3" s="335"/>
      <c r="P3" s="335"/>
      <c r="Q3" s="335"/>
      <c r="R3" s="335"/>
      <c r="S3" s="335"/>
    </row>
    <row r="5" spans="1:25" ht="18" customHeight="1">
      <c r="A5" s="336" t="s">
        <v>433</v>
      </c>
      <c r="B5" s="337">
        <v>1990</v>
      </c>
      <c r="C5" s="339">
        <v>1995</v>
      </c>
      <c r="D5" s="339">
        <v>2000</v>
      </c>
      <c r="E5" s="339">
        <v>2003</v>
      </c>
      <c r="F5" s="339">
        <v>2004</v>
      </c>
      <c r="G5" s="339">
        <v>2005</v>
      </c>
      <c r="H5" s="339">
        <v>2006</v>
      </c>
      <c r="I5" s="339">
        <v>2007</v>
      </c>
      <c r="J5" s="339">
        <v>2008</v>
      </c>
      <c r="K5" s="339">
        <v>2009</v>
      </c>
      <c r="L5" s="339">
        <v>2010</v>
      </c>
      <c r="M5" s="339">
        <v>2011</v>
      </c>
      <c r="N5" s="339">
        <v>2012</v>
      </c>
      <c r="O5" s="339">
        <v>2013</v>
      </c>
      <c r="P5" s="339">
        <v>2014</v>
      </c>
      <c r="Q5" s="339">
        <v>2015</v>
      </c>
      <c r="R5" s="339">
        <v>2016</v>
      </c>
      <c r="S5" s="781">
        <v>2017</v>
      </c>
    </row>
    <row r="6" spans="1:25" ht="12.75" customHeight="1">
      <c r="A6" s="340"/>
      <c r="B6" s="340"/>
      <c r="C6" s="341"/>
      <c r="D6" s="341"/>
      <c r="E6" s="341"/>
      <c r="F6" s="341"/>
      <c r="G6" s="341"/>
      <c r="H6" s="340"/>
      <c r="I6" s="341"/>
      <c r="J6" s="341"/>
      <c r="K6" s="341"/>
      <c r="L6" s="341"/>
      <c r="M6" s="341"/>
      <c r="N6" s="341"/>
      <c r="O6" s="341"/>
      <c r="P6" s="341"/>
      <c r="Q6" s="341"/>
      <c r="R6" s="341"/>
      <c r="S6" s="341"/>
    </row>
    <row r="7" spans="1:25" ht="15">
      <c r="B7" s="1360" t="s">
        <v>1463</v>
      </c>
      <c r="C7" s="1360"/>
      <c r="D7" s="1360"/>
      <c r="E7" s="1360"/>
      <c r="F7" s="1360"/>
      <c r="G7" s="1360" t="s">
        <v>1463</v>
      </c>
      <c r="H7" s="1360"/>
      <c r="I7" s="1360"/>
      <c r="J7" s="1360"/>
      <c r="K7" s="1360"/>
      <c r="L7" s="1360" t="s">
        <v>1463</v>
      </c>
      <c r="M7" s="1360"/>
      <c r="N7" s="1360"/>
      <c r="O7" s="1360"/>
      <c r="P7" s="1360"/>
      <c r="Q7" s="1360" t="s">
        <v>1463</v>
      </c>
      <c r="R7" s="1360"/>
      <c r="S7" s="1360"/>
      <c r="T7" s="1360"/>
      <c r="U7" s="1360"/>
      <c r="V7" s="1360"/>
    </row>
    <row r="8" spans="1:25" s="343" customFormat="1" ht="12.75" customHeight="1">
      <c r="A8" s="332"/>
      <c r="B8" s="332"/>
      <c r="C8" s="342"/>
      <c r="D8" s="342"/>
      <c r="E8" s="342"/>
      <c r="F8" s="342"/>
      <c r="G8" s="342"/>
      <c r="H8" s="332"/>
      <c r="I8" s="342"/>
      <c r="J8" s="342"/>
      <c r="K8" s="342"/>
      <c r="L8" s="342"/>
      <c r="M8" s="342"/>
      <c r="N8" s="342"/>
      <c r="O8" s="342"/>
      <c r="P8" s="342"/>
      <c r="Q8" s="342"/>
      <c r="R8" s="342"/>
      <c r="S8" s="342"/>
    </row>
    <row r="9" spans="1:25" s="343" customFormat="1">
      <c r="A9" s="720" t="s">
        <v>435</v>
      </c>
      <c r="B9" s="1241">
        <v>9.16</v>
      </c>
      <c r="C9" s="1241">
        <v>9.01</v>
      </c>
      <c r="D9" s="1241">
        <v>8.35</v>
      </c>
      <c r="E9" s="1241">
        <v>8.24</v>
      </c>
      <c r="F9" s="1241">
        <v>8.11</v>
      </c>
      <c r="G9" s="1241">
        <v>8.31</v>
      </c>
      <c r="H9" s="1241">
        <v>8.3800000000000008</v>
      </c>
      <c r="I9" s="1241">
        <v>7.7</v>
      </c>
      <c r="J9" s="1241">
        <v>7.87</v>
      </c>
      <c r="K9" s="1241">
        <v>7.25</v>
      </c>
      <c r="L9" s="1241">
        <v>7.42</v>
      </c>
      <c r="M9" s="1241">
        <v>7.27</v>
      </c>
      <c r="N9" s="1241">
        <v>7.15</v>
      </c>
      <c r="O9" s="1241">
        <v>7.6</v>
      </c>
      <c r="P9" s="1241">
        <v>7.07</v>
      </c>
      <c r="Q9" s="1241">
        <v>7.12</v>
      </c>
      <c r="R9" s="1241">
        <v>7.22</v>
      </c>
      <c r="S9" s="1241">
        <v>7.21</v>
      </c>
    </row>
    <row r="10" spans="1:25">
      <c r="A10" s="720" t="s">
        <v>436</v>
      </c>
      <c r="B10" s="1241" t="s">
        <v>358</v>
      </c>
      <c r="C10" s="1241" t="s">
        <v>358</v>
      </c>
      <c r="D10" s="1241" t="s">
        <v>358</v>
      </c>
      <c r="E10" s="1241" t="s">
        <v>358</v>
      </c>
      <c r="F10" s="1241" t="s">
        <v>358</v>
      </c>
      <c r="G10" s="1241" t="s">
        <v>358</v>
      </c>
      <c r="H10" s="1241" t="s">
        <v>358</v>
      </c>
      <c r="I10" s="1241" t="s">
        <v>358</v>
      </c>
      <c r="J10" s="1241">
        <v>7.74</v>
      </c>
      <c r="K10" s="1241">
        <v>7.46</v>
      </c>
      <c r="L10" s="1241">
        <v>7.75</v>
      </c>
      <c r="M10" s="1241">
        <v>7.63</v>
      </c>
      <c r="N10" s="1241">
        <v>7.58</v>
      </c>
      <c r="O10" s="1241">
        <v>7.56</v>
      </c>
      <c r="P10" s="1241">
        <v>7.18</v>
      </c>
      <c r="Q10" s="1241">
        <v>7.19</v>
      </c>
      <c r="R10" s="1241">
        <v>7.25</v>
      </c>
      <c r="S10" s="1241">
        <v>7.2</v>
      </c>
      <c r="T10" s="343"/>
      <c r="U10" s="343"/>
      <c r="V10" s="343"/>
      <c r="W10" s="343"/>
      <c r="X10" s="343"/>
      <c r="Y10" s="343"/>
    </row>
    <row r="11" spans="1:25">
      <c r="A11" s="720" t="s">
        <v>437</v>
      </c>
      <c r="B11" s="1241">
        <v>8.01</v>
      </c>
      <c r="C11" s="1241">
        <v>7.22</v>
      </c>
      <c r="D11" s="1241">
        <v>7.15</v>
      </c>
      <c r="E11" s="1241">
        <v>6.41</v>
      </c>
      <c r="F11" s="1241">
        <v>6.1</v>
      </c>
      <c r="G11" s="1241">
        <v>6.04</v>
      </c>
      <c r="H11" s="1241">
        <v>5.99</v>
      </c>
      <c r="I11" s="1241">
        <v>5.24</v>
      </c>
      <c r="J11" s="1241">
        <v>5.53</v>
      </c>
      <c r="K11" s="1241">
        <v>5.37</v>
      </c>
      <c r="L11" s="1241">
        <v>5.88</v>
      </c>
      <c r="M11" s="1241">
        <v>5.12</v>
      </c>
      <c r="N11" s="1241">
        <v>5.07</v>
      </c>
      <c r="O11" s="1241">
        <v>5.19</v>
      </c>
      <c r="P11" s="1241">
        <v>4.83</v>
      </c>
      <c r="Q11" s="1241">
        <v>4.58</v>
      </c>
      <c r="R11" s="1241">
        <v>4.5999999999999996</v>
      </c>
      <c r="S11" s="1241">
        <v>4.46</v>
      </c>
      <c r="T11" s="343"/>
      <c r="U11" s="343"/>
      <c r="V11" s="343"/>
      <c r="W11" s="343"/>
      <c r="X11" s="343"/>
      <c r="Y11" s="343"/>
    </row>
    <row r="12" spans="1:25">
      <c r="A12" s="720" t="s">
        <v>438</v>
      </c>
      <c r="B12" s="1241">
        <v>34.1</v>
      </c>
      <c r="C12" s="1241">
        <v>23.32</v>
      </c>
      <c r="D12" s="1241">
        <v>26.81</v>
      </c>
      <c r="E12" s="1241">
        <v>25.9</v>
      </c>
      <c r="F12" s="1241">
        <v>26.34</v>
      </c>
      <c r="G12" s="1241">
        <v>26.86</v>
      </c>
      <c r="H12" s="1241">
        <v>26.21</v>
      </c>
      <c r="I12" s="1241">
        <v>26.2</v>
      </c>
      <c r="J12" s="1241">
        <v>25.82</v>
      </c>
      <c r="K12" s="1241">
        <v>24.25</v>
      </c>
      <c r="L12" s="1241">
        <v>25.34</v>
      </c>
      <c r="M12" s="1241">
        <v>25.66</v>
      </c>
      <c r="N12" s="1241">
        <v>26.04</v>
      </c>
      <c r="O12" s="1241">
        <v>25.99</v>
      </c>
      <c r="P12" s="1241">
        <v>25.44</v>
      </c>
      <c r="Q12" s="1241">
        <v>25.26</v>
      </c>
      <c r="R12" s="1241">
        <v>25.17</v>
      </c>
      <c r="S12" s="1241">
        <v>24.84</v>
      </c>
      <c r="T12" s="343"/>
      <c r="U12" s="343"/>
      <c r="V12" s="343"/>
      <c r="W12" s="343"/>
      <c r="X12" s="343"/>
      <c r="Y12" s="343"/>
    </row>
    <row r="13" spans="1:25">
      <c r="A13" s="720" t="s">
        <v>439</v>
      </c>
      <c r="B13" s="1241">
        <v>20.8</v>
      </c>
      <c r="C13" s="1241">
        <v>20.440000000000001</v>
      </c>
      <c r="D13" s="1241">
        <v>22.16</v>
      </c>
      <c r="E13" s="1241">
        <v>22.81</v>
      </c>
      <c r="F13" s="1241">
        <v>20.350000000000001</v>
      </c>
      <c r="G13" s="1241">
        <v>19.079999999999998</v>
      </c>
      <c r="H13" s="1241">
        <v>19.829999999999998</v>
      </c>
      <c r="I13" s="1241">
        <v>21.33</v>
      </c>
      <c r="J13" s="1241">
        <v>20.52</v>
      </c>
      <c r="K13" s="1241">
        <v>19.809999999999999</v>
      </c>
      <c r="L13" s="1241">
        <v>21.99</v>
      </c>
      <c r="M13" s="1241">
        <v>20.69</v>
      </c>
      <c r="N13" s="1241">
        <v>20.86</v>
      </c>
      <c r="O13" s="1241">
        <v>20.82</v>
      </c>
      <c r="P13" s="1241">
        <v>19.79</v>
      </c>
      <c r="Q13" s="1241">
        <v>20.32</v>
      </c>
      <c r="R13" s="1241">
        <v>19.52</v>
      </c>
      <c r="S13" s="1241">
        <v>20.14</v>
      </c>
      <c r="T13" s="343"/>
      <c r="U13" s="343"/>
      <c r="V13" s="343"/>
      <c r="W13" s="343"/>
      <c r="X13" s="343"/>
      <c r="Y13" s="343"/>
    </row>
    <row r="14" spans="1:25">
      <c r="A14" s="720" t="s">
        <v>440</v>
      </c>
      <c r="B14" s="1241">
        <v>7.94</v>
      </c>
      <c r="C14" s="1241">
        <v>8</v>
      </c>
      <c r="D14" s="1241" t="s">
        <v>358</v>
      </c>
      <c r="E14" s="1241">
        <v>7.49</v>
      </c>
      <c r="F14" s="1241">
        <v>7.48</v>
      </c>
      <c r="G14" s="1241">
        <v>7.2</v>
      </c>
      <c r="H14" s="1241">
        <v>7.07</v>
      </c>
      <c r="I14" s="1241">
        <v>6.82</v>
      </c>
      <c r="J14" s="1241">
        <v>6.86</v>
      </c>
      <c r="K14" s="1241">
        <v>6.94</v>
      </c>
      <c r="L14" s="1241">
        <v>7.16</v>
      </c>
      <c r="M14" s="1241">
        <v>6.71</v>
      </c>
      <c r="N14" s="1241">
        <v>6.6</v>
      </c>
      <c r="O14" s="1241">
        <v>6.4</v>
      </c>
      <c r="P14" s="1241">
        <v>6.92</v>
      </c>
      <c r="Q14" s="1241">
        <v>8.6999999999999993</v>
      </c>
      <c r="R14" s="1241">
        <v>8.7799999999999994</v>
      </c>
      <c r="S14" s="1241">
        <v>8.86</v>
      </c>
      <c r="T14" s="343"/>
      <c r="U14" s="343"/>
      <c r="V14" s="343"/>
      <c r="W14" s="343"/>
      <c r="X14" s="343"/>
      <c r="Y14" s="343"/>
    </row>
    <row r="15" spans="1:25">
      <c r="A15" s="720" t="s">
        <v>441</v>
      </c>
      <c r="B15" s="1241">
        <v>8.89</v>
      </c>
      <c r="C15" s="1241">
        <v>9.1</v>
      </c>
      <c r="D15" s="1241">
        <v>8.43</v>
      </c>
      <c r="E15" s="1241">
        <v>8.17</v>
      </c>
      <c r="F15" s="1241">
        <v>8.02</v>
      </c>
      <c r="G15" s="1241">
        <v>7.83</v>
      </c>
      <c r="H15" s="1241">
        <v>7.69</v>
      </c>
      <c r="I15" s="1241">
        <v>7.25</v>
      </c>
      <c r="J15" s="1241">
        <v>7.34</v>
      </c>
      <c r="K15" s="1241">
        <v>7.06</v>
      </c>
      <c r="L15" s="1241">
        <v>7.19</v>
      </c>
      <c r="M15" s="1241">
        <v>6.87</v>
      </c>
      <c r="N15" s="1241">
        <v>6.87</v>
      </c>
      <c r="O15" s="1241">
        <v>6.79</v>
      </c>
      <c r="P15" s="1241">
        <v>6.33</v>
      </c>
      <c r="Q15" s="1241">
        <v>6.53</v>
      </c>
      <c r="R15" s="1241">
        <v>6.69</v>
      </c>
      <c r="S15" s="1241">
        <v>6.48</v>
      </c>
      <c r="T15" s="343"/>
      <c r="U15" s="343"/>
      <c r="V15" s="343"/>
      <c r="W15" s="343"/>
      <c r="X15" s="343"/>
      <c r="Y15" s="343"/>
    </row>
    <row r="16" spans="1:25">
      <c r="A16" s="720" t="s">
        <v>442</v>
      </c>
      <c r="B16" s="1241">
        <v>11.45</v>
      </c>
      <c r="C16" s="1241">
        <v>9.15</v>
      </c>
      <c r="D16" s="1241">
        <v>9.43</v>
      </c>
      <c r="E16" s="1241">
        <v>9.4600000000000009</v>
      </c>
      <c r="F16" s="1241">
        <v>9.8000000000000007</v>
      </c>
      <c r="G16" s="1241">
        <v>9.44</v>
      </c>
      <c r="H16" s="1241">
        <v>9.8800000000000008</v>
      </c>
      <c r="I16" s="1241">
        <v>9.11</v>
      </c>
      <c r="J16" s="1241">
        <v>9.84</v>
      </c>
      <c r="K16" s="1241">
        <v>8.81</v>
      </c>
      <c r="L16" s="1241">
        <v>9.6199999999999992</v>
      </c>
      <c r="M16" s="1241">
        <v>9.32</v>
      </c>
      <c r="N16" s="1241">
        <v>9.6300000000000008</v>
      </c>
      <c r="O16" s="1241">
        <v>9.51</v>
      </c>
      <c r="P16" s="1241">
        <v>9.7100000000000009</v>
      </c>
      <c r="Q16" s="1241">
        <v>9.26</v>
      </c>
      <c r="R16" s="1241">
        <v>9.59</v>
      </c>
      <c r="S16" s="1241" t="s">
        <v>358</v>
      </c>
      <c r="T16" s="343"/>
      <c r="U16" s="343"/>
      <c r="V16" s="343"/>
      <c r="W16" s="343"/>
      <c r="X16" s="343"/>
      <c r="Y16" s="343"/>
    </row>
    <row r="17" spans="1:25">
      <c r="A17" s="720" t="s">
        <v>443</v>
      </c>
      <c r="B17" s="1241">
        <v>13.27</v>
      </c>
      <c r="C17" s="1241" t="s">
        <v>358</v>
      </c>
      <c r="D17" s="1241">
        <v>11.87</v>
      </c>
      <c r="E17" s="1241" t="s">
        <v>358</v>
      </c>
      <c r="F17" s="1241">
        <v>11.17</v>
      </c>
      <c r="G17" s="1241" t="s">
        <v>358</v>
      </c>
      <c r="H17" s="1241">
        <v>11.21</v>
      </c>
      <c r="I17" s="1241" t="s">
        <v>358</v>
      </c>
      <c r="J17" s="1241">
        <v>11.13</v>
      </c>
      <c r="K17" s="1241">
        <v>10.72</v>
      </c>
      <c r="L17" s="1241">
        <v>10.96</v>
      </c>
      <c r="M17" s="1241">
        <v>10.87</v>
      </c>
      <c r="N17" s="1241">
        <v>10.56</v>
      </c>
      <c r="O17" s="1241">
        <v>10.68</v>
      </c>
      <c r="P17" s="1241">
        <v>10.82</v>
      </c>
      <c r="Q17" s="1241">
        <v>10.7</v>
      </c>
      <c r="R17" s="1241">
        <v>10.52</v>
      </c>
      <c r="S17" s="1241">
        <v>10.33</v>
      </c>
      <c r="T17" s="343"/>
      <c r="U17" s="343"/>
      <c r="V17" s="343"/>
      <c r="W17" s="343"/>
      <c r="X17" s="343"/>
      <c r="Y17" s="343"/>
    </row>
    <row r="18" spans="1:25">
      <c r="A18" s="720" t="s">
        <v>444</v>
      </c>
      <c r="B18" s="1241">
        <v>20.22</v>
      </c>
      <c r="C18" s="1241">
        <v>19.86</v>
      </c>
      <c r="D18" s="1241">
        <v>18.600000000000001</v>
      </c>
      <c r="E18" s="1241">
        <v>18.47</v>
      </c>
      <c r="F18" s="1241">
        <v>18.07</v>
      </c>
      <c r="G18" s="1241">
        <v>17.47</v>
      </c>
      <c r="H18" s="1241">
        <v>17.62</v>
      </c>
      <c r="I18" s="1241">
        <v>17.809999999999999</v>
      </c>
      <c r="J18" s="1241">
        <v>17.71</v>
      </c>
      <c r="K18" s="1241">
        <v>16.16</v>
      </c>
      <c r="L18" s="1241">
        <v>16.63</v>
      </c>
      <c r="M18" s="1241">
        <v>16.07</v>
      </c>
      <c r="N18" s="1241">
        <v>16.39</v>
      </c>
      <c r="O18" s="1241">
        <v>16.309999999999999</v>
      </c>
      <c r="P18" s="1241">
        <v>15.72</v>
      </c>
      <c r="Q18" s="1241">
        <v>15.54</v>
      </c>
      <c r="R18" s="1241">
        <v>15.45</v>
      </c>
      <c r="S18" s="1241">
        <v>14.52</v>
      </c>
      <c r="T18" s="343"/>
      <c r="U18" s="343"/>
      <c r="V18" s="343"/>
      <c r="W18" s="343"/>
      <c r="X18" s="343"/>
      <c r="Y18" s="343"/>
    </row>
    <row r="19" spans="1:25">
      <c r="A19" s="720" t="s">
        <v>445</v>
      </c>
      <c r="B19" s="1241">
        <v>13.56</v>
      </c>
      <c r="C19" s="1241">
        <v>14.07</v>
      </c>
      <c r="D19" s="1241">
        <v>9.33</v>
      </c>
      <c r="E19" s="1241">
        <v>8.7200000000000006</v>
      </c>
      <c r="F19" s="1241">
        <v>8.73</v>
      </c>
      <c r="G19" s="1241">
        <v>8.5500000000000007</v>
      </c>
      <c r="H19" s="1241">
        <v>8.67</v>
      </c>
      <c r="I19" s="1241">
        <v>8.7200000000000006</v>
      </c>
      <c r="J19" s="1241">
        <v>9.06</v>
      </c>
      <c r="K19" s="1241">
        <v>8.86</v>
      </c>
      <c r="L19" s="1241">
        <v>8.4499999999999993</v>
      </c>
      <c r="M19" s="1241">
        <v>7.89</v>
      </c>
      <c r="N19" s="1241">
        <v>7.9</v>
      </c>
      <c r="O19" s="1241">
        <v>8.2200000000000006</v>
      </c>
      <c r="P19" s="1241">
        <v>7.69</v>
      </c>
      <c r="Q19" s="1241">
        <v>7.74</v>
      </c>
      <c r="R19" s="1241">
        <v>7.77</v>
      </c>
      <c r="S19" s="1241">
        <v>7.8</v>
      </c>
      <c r="T19" s="343"/>
      <c r="U19" s="343"/>
      <c r="V19" s="343"/>
      <c r="W19" s="343"/>
      <c r="X19" s="343"/>
      <c r="Y19" s="343"/>
    </row>
    <row r="20" spans="1:25">
      <c r="A20" s="720" t="s">
        <v>446</v>
      </c>
      <c r="B20" s="1241" t="s">
        <v>358</v>
      </c>
      <c r="C20" s="1241" t="s">
        <v>358</v>
      </c>
      <c r="D20" s="1241" t="s">
        <v>358</v>
      </c>
      <c r="E20" s="1241" t="s">
        <v>358</v>
      </c>
      <c r="F20" s="1241" t="s">
        <v>358</v>
      </c>
      <c r="G20" s="1241" t="s">
        <v>358</v>
      </c>
      <c r="H20" s="1241" t="s">
        <v>358</v>
      </c>
      <c r="I20" s="1241" t="s">
        <v>358</v>
      </c>
      <c r="J20" s="1241" t="s">
        <v>358</v>
      </c>
      <c r="K20" s="1241" t="s">
        <v>358</v>
      </c>
      <c r="L20" s="1241" t="s">
        <v>358</v>
      </c>
      <c r="M20" s="1241" t="s">
        <v>358</v>
      </c>
      <c r="N20" s="1241" t="s">
        <v>358</v>
      </c>
      <c r="O20" s="1241" t="s">
        <v>358</v>
      </c>
      <c r="P20" s="1241" t="s">
        <v>358</v>
      </c>
      <c r="Q20" s="1241" t="s">
        <v>358</v>
      </c>
      <c r="R20" s="1241" t="s">
        <v>358</v>
      </c>
      <c r="S20" s="1241" t="s">
        <v>358</v>
      </c>
      <c r="T20" s="343"/>
      <c r="U20" s="343"/>
      <c r="V20" s="343"/>
      <c r="W20" s="343"/>
      <c r="X20" s="343"/>
      <c r="Y20" s="343"/>
    </row>
    <row r="21" spans="1:25">
      <c r="A21" s="720" t="s">
        <v>447</v>
      </c>
      <c r="B21" s="1241" t="s">
        <v>358</v>
      </c>
      <c r="C21" s="1241" t="s">
        <v>358</v>
      </c>
      <c r="D21" s="1241">
        <v>10.73</v>
      </c>
      <c r="E21" s="1241">
        <v>12.85</v>
      </c>
      <c r="F21" s="1241">
        <v>12.65</v>
      </c>
      <c r="G21" s="1241">
        <v>12.44</v>
      </c>
      <c r="H21" s="1241">
        <v>12.74</v>
      </c>
      <c r="I21" s="1241">
        <v>12.4</v>
      </c>
      <c r="J21" s="1241">
        <v>12.3</v>
      </c>
      <c r="K21" s="1241">
        <v>12.51</v>
      </c>
      <c r="L21" s="1241">
        <v>12.64</v>
      </c>
      <c r="M21" s="1241">
        <v>12.14</v>
      </c>
      <c r="N21" s="1241">
        <v>12.64</v>
      </c>
      <c r="O21" s="1241">
        <v>13.3</v>
      </c>
      <c r="P21" s="1241">
        <v>13.24</v>
      </c>
      <c r="Q21" s="1241">
        <v>12.74</v>
      </c>
      <c r="R21" s="1241">
        <v>12.76</v>
      </c>
      <c r="S21" s="1241" t="s">
        <v>358</v>
      </c>
      <c r="T21" s="343"/>
      <c r="U21" s="343"/>
      <c r="V21" s="343"/>
      <c r="W21" s="343"/>
      <c r="X21" s="343"/>
      <c r="Y21" s="343"/>
    </row>
    <row r="22" spans="1:25">
      <c r="A22" s="720" t="s">
        <v>448</v>
      </c>
      <c r="B22" s="1241">
        <v>20.28</v>
      </c>
      <c r="C22" s="1241">
        <v>12.01</v>
      </c>
      <c r="D22" s="1241">
        <v>13.14</v>
      </c>
      <c r="E22" s="1241">
        <v>14.86</v>
      </c>
      <c r="F22" s="1241">
        <v>14.88</v>
      </c>
      <c r="G22" s="1241">
        <v>15.05</v>
      </c>
      <c r="H22" s="1241">
        <v>15.17</v>
      </c>
      <c r="I22" s="1241">
        <v>15</v>
      </c>
      <c r="J22" s="1241">
        <v>15.64</v>
      </c>
      <c r="K22" s="1241">
        <v>16.39</v>
      </c>
      <c r="L22" s="1241">
        <v>16.18</v>
      </c>
      <c r="M22" s="1241">
        <v>16.32</v>
      </c>
      <c r="N22" s="1241">
        <v>16.55</v>
      </c>
      <c r="O22" s="1241">
        <v>16.440000000000001</v>
      </c>
      <c r="P22" s="1241">
        <v>15.67</v>
      </c>
      <c r="Q22" s="1241">
        <v>15.33</v>
      </c>
      <c r="R22" s="1241" t="s">
        <v>358</v>
      </c>
      <c r="S22" s="1241" t="s">
        <v>358</v>
      </c>
      <c r="T22" s="343"/>
      <c r="U22" s="343"/>
      <c r="V22" s="343"/>
      <c r="W22" s="343"/>
      <c r="X22" s="343"/>
      <c r="Y22" s="343"/>
    </row>
    <row r="23" spans="1:25">
      <c r="A23" s="720" t="s">
        <v>449</v>
      </c>
      <c r="B23" s="1241">
        <v>13.15</v>
      </c>
      <c r="C23" s="1241">
        <v>12.15</v>
      </c>
      <c r="D23" s="1241">
        <v>11.21</v>
      </c>
      <c r="E23" s="1241">
        <v>10.97</v>
      </c>
      <c r="F23" s="1241">
        <v>10.51</v>
      </c>
      <c r="G23" s="1241">
        <v>10.23</v>
      </c>
      <c r="H23" s="1241">
        <v>10.26</v>
      </c>
      <c r="I23" s="1241">
        <v>9.32</v>
      </c>
      <c r="J23" s="1241">
        <v>10.050000000000001</v>
      </c>
      <c r="K23" s="1241">
        <v>9.7899999999999991</v>
      </c>
      <c r="L23" s="1241">
        <v>9.94</v>
      </c>
      <c r="M23" s="1241">
        <v>9.43</v>
      </c>
      <c r="N23" s="1241">
        <v>9.59</v>
      </c>
      <c r="O23" s="1241">
        <v>9.6199999999999992</v>
      </c>
      <c r="P23" s="1241">
        <v>9.2100000000000009</v>
      </c>
      <c r="Q23" s="1241">
        <v>9.09</v>
      </c>
      <c r="R23" s="1241">
        <v>8.9700000000000006</v>
      </c>
      <c r="S23" s="1241">
        <v>8.9700000000000006</v>
      </c>
      <c r="T23" s="343"/>
      <c r="U23" s="343"/>
      <c r="V23" s="343"/>
      <c r="W23" s="343"/>
      <c r="X23" s="343"/>
      <c r="Y23" s="343"/>
    </row>
    <row r="24" spans="1:25">
      <c r="A24" s="720" t="s">
        <v>450</v>
      </c>
      <c r="B24" s="1241">
        <v>12.45</v>
      </c>
      <c r="C24" s="1241">
        <v>7.02</v>
      </c>
      <c r="D24" s="1241">
        <v>6.62</v>
      </c>
      <c r="E24" s="1241">
        <v>6.57</v>
      </c>
      <c r="F24" s="1241">
        <v>6.54</v>
      </c>
      <c r="G24" s="1241">
        <v>6.39</v>
      </c>
      <c r="H24" s="1241">
        <v>6.33</v>
      </c>
      <c r="I24" s="1241">
        <v>5.97</v>
      </c>
      <c r="J24" s="1241">
        <v>6.22</v>
      </c>
      <c r="K24" s="1241">
        <v>6.05</v>
      </c>
      <c r="L24" s="1241">
        <v>6.17</v>
      </c>
      <c r="M24" s="1241">
        <v>5.88</v>
      </c>
      <c r="N24" s="1241">
        <v>6.03</v>
      </c>
      <c r="O24" s="1241">
        <v>6.12</v>
      </c>
      <c r="P24" s="1241">
        <v>5.86</v>
      </c>
      <c r="Q24" s="1241">
        <v>5.85</v>
      </c>
      <c r="R24" s="1241">
        <v>5.98</v>
      </c>
      <c r="S24" s="1241">
        <v>6.06</v>
      </c>
      <c r="T24" s="343"/>
      <c r="U24" s="343"/>
      <c r="V24" s="343"/>
      <c r="W24" s="343"/>
      <c r="X24" s="343"/>
      <c r="Y24" s="343"/>
    </row>
    <row r="25" spans="1:25" ht="20.25" customHeight="1">
      <c r="A25" s="720" t="s">
        <v>777</v>
      </c>
      <c r="B25" s="1241">
        <v>15.6</v>
      </c>
      <c r="C25" s="1241">
        <v>13.6</v>
      </c>
      <c r="D25" s="1241">
        <v>12.66</v>
      </c>
      <c r="E25" s="1241">
        <v>12.53</v>
      </c>
      <c r="F25" s="1241">
        <v>12.33</v>
      </c>
      <c r="G25" s="1241">
        <v>12.04</v>
      </c>
      <c r="H25" s="1241">
        <v>12.15</v>
      </c>
      <c r="I25" s="1241">
        <v>11.85</v>
      </c>
      <c r="J25" s="1241">
        <v>11.92</v>
      </c>
      <c r="K25" s="1241">
        <v>11.12</v>
      </c>
      <c r="L25" s="1241">
        <v>11.56</v>
      </c>
      <c r="M25" s="1241">
        <v>11.27</v>
      </c>
      <c r="N25" s="1241">
        <v>11.31</v>
      </c>
      <c r="O25" s="1241">
        <v>11.49</v>
      </c>
      <c r="P25" s="1241">
        <v>10.96</v>
      </c>
      <c r="Q25" s="1241">
        <v>10.91</v>
      </c>
      <c r="R25" s="1241">
        <v>10.85</v>
      </c>
      <c r="S25" s="1241">
        <v>10.63</v>
      </c>
      <c r="T25" s="343"/>
      <c r="U25" s="343"/>
      <c r="V25" s="343"/>
      <c r="W25" s="343"/>
      <c r="X25" s="343"/>
      <c r="Y25" s="343"/>
    </row>
    <row r="26" spans="1:25" s="344" customFormat="1" ht="12.75" customHeight="1">
      <c r="A26" s="332"/>
      <c r="B26" s="332"/>
      <c r="C26" s="37"/>
      <c r="D26" s="37"/>
      <c r="E26" s="37"/>
      <c r="F26" s="37"/>
      <c r="G26" s="33"/>
      <c r="H26" s="332"/>
      <c r="I26" s="33"/>
      <c r="J26" s="33"/>
      <c r="K26" s="33"/>
      <c r="L26" s="33"/>
      <c r="M26" s="33"/>
      <c r="N26" s="33"/>
      <c r="O26" s="33"/>
      <c r="P26" s="33"/>
      <c r="Q26" s="33"/>
      <c r="R26" s="33"/>
      <c r="S26" s="33"/>
    </row>
    <row r="27" spans="1:25" s="344" customFormat="1" ht="13">
      <c r="A27" s="333"/>
      <c r="B27" s="1360" t="s">
        <v>452</v>
      </c>
      <c r="C27" s="1360"/>
      <c r="D27" s="1360"/>
      <c r="E27" s="1360"/>
      <c r="F27" s="1360"/>
      <c r="G27" s="1360" t="s">
        <v>452</v>
      </c>
      <c r="H27" s="1360"/>
      <c r="I27" s="1360"/>
      <c r="J27" s="1360"/>
      <c r="K27" s="1360"/>
      <c r="L27" s="1360" t="s">
        <v>452</v>
      </c>
      <c r="M27" s="1360"/>
      <c r="N27" s="1360"/>
      <c r="O27" s="1360"/>
      <c r="P27" s="1360"/>
      <c r="Q27" s="1360" t="s">
        <v>452</v>
      </c>
      <c r="R27" s="1360"/>
      <c r="S27" s="1360"/>
      <c r="T27" s="1360"/>
      <c r="U27" s="1360"/>
      <c r="V27" s="1360"/>
    </row>
    <row r="28" spans="1:25" s="344" customFormat="1" ht="12.75" customHeight="1">
      <c r="A28" s="332"/>
      <c r="B28" s="332"/>
      <c r="C28" s="342"/>
      <c r="D28" s="342"/>
      <c r="E28" s="342"/>
      <c r="F28" s="342"/>
      <c r="G28" s="342"/>
      <c r="H28" s="332"/>
      <c r="I28" s="342"/>
      <c r="J28" s="342"/>
      <c r="K28" s="342"/>
      <c r="L28" s="342"/>
      <c r="M28" s="342"/>
      <c r="N28" s="342"/>
      <c r="O28" s="342"/>
      <c r="P28" s="342"/>
      <c r="Q28" s="342"/>
      <c r="R28" s="342"/>
      <c r="S28" s="342"/>
    </row>
    <row r="29" spans="1:25" s="344" customFormat="1">
      <c r="A29" s="720" t="s">
        <v>435</v>
      </c>
      <c r="B29" s="1234">
        <v>100</v>
      </c>
      <c r="C29" s="1235">
        <v>98.36</v>
      </c>
      <c r="D29" s="1235">
        <v>91.16</v>
      </c>
      <c r="E29" s="1235">
        <v>89.96</v>
      </c>
      <c r="F29" s="1235">
        <v>88.54</v>
      </c>
      <c r="G29" s="1235">
        <v>90.72</v>
      </c>
      <c r="H29" s="1235">
        <v>91.48</v>
      </c>
      <c r="I29" s="1235">
        <v>84.06</v>
      </c>
      <c r="J29" s="1235">
        <v>85.92</v>
      </c>
      <c r="K29" s="1235">
        <v>79.150000000000006</v>
      </c>
      <c r="L29" s="1235">
        <v>81</v>
      </c>
      <c r="M29" s="1235">
        <v>79.37</v>
      </c>
      <c r="N29" s="1235">
        <v>78.06</v>
      </c>
      <c r="O29" s="1235">
        <v>82.97</v>
      </c>
      <c r="P29" s="1235">
        <v>77.180000000000007</v>
      </c>
      <c r="Q29" s="1235">
        <v>77.73</v>
      </c>
      <c r="R29" s="1235">
        <v>78.819999999999993</v>
      </c>
      <c r="S29" s="1235">
        <v>78.709999999999994</v>
      </c>
    </row>
    <row r="30" spans="1:25" s="344" customFormat="1">
      <c r="A30" s="720" t="s">
        <v>436</v>
      </c>
      <c r="B30" s="1234" t="s">
        <v>358</v>
      </c>
      <c r="C30" s="1234" t="s">
        <v>358</v>
      </c>
      <c r="D30" s="1234" t="s">
        <v>358</v>
      </c>
      <c r="E30" s="1234" t="s">
        <v>358</v>
      </c>
      <c r="F30" s="1234" t="s">
        <v>358</v>
      </c>
      <c r="G30" s="1234" t="s">
        <v>358</v>
      </c>
      <c r="H30" s="1234" t="s">
        <v>358</v>
      </c>
      <c r="I30" s="1234" t="s">
        <v>358</v>
      </c>
      <c r="J30" s="1234" t="s">
        <v>358</v>
      </c>
      <c r="K30" s="1234" t="s">
        <v>358</v>
      </c>
      <c r="L30" s="1234" t="s">
        <v>358</v>
      </c>
      <c r="M30" s="1234" t="s">
        <v>358</v>
      </c>
      <c r="N30" s="1234" t="s">
        <v>358</v>
      </c>
      <c r="O30" s="1234" t="s">
        <v>358</v>
      </c>
      <c r="P30" s="1234" t="s">
        <v>358</v>
      </c>
      <c r="Q30" s="1234" t="s">
        <v>358</v>
      </c>
      <c r="R30" s="1234" t="s">
        <v>358</v>
      </c>
      <c r="S30" s="1235" t="s">
        <v>358</v>
      </c>
    </row>
    <row r="31" spans="1:25" s="344" customFormat="1">
      <c r="A31" s="720" t="s">
        <v>437</v>
      </c>
      <c r="B31" s="1234">
        <v>100</v>
      </c>
      <c r="C31" s="1235">
        <v>90.14</v>
      </c>
      <c r="D31" s="1235">
        <v>89.26</v>
      </c>
      <c r="E31" s="1235">
        <v>80.02</v>
      </c>
      <c r="F31" s="1235">
        <v>76.150000000000006</v>
      </c>
      <c r="G31" s="1235">
        <v>75.41</v>
      </c>
      <c r="H31" s="1235">
        <v>74.78</v>
      </c>
      <c r="I31" s="1235">
        <v>65.42</v>
      </c>
      <c r="J31" s="1235">
        <v>69.040000000000006</v>
      </c>
      <c r="K31" s="1235">
        <v>67.040000000000006</v>
      </c>
      <c r="L31" s="1235">
        <v>73.41</v>
      </c>
      <c r="M31" s="1235">
        <v>63.92</v>
      </c>
      <c r="N31" s="1235">
        <v>63.3</v>
      </c>
      <c r="O31" s="1235">
        <v>64.790000000000006</v>
      </c>
      <c r="P31" s="1235">
        <v>60.3</v>
      </c>
      <c r="Q31" s="1235">
        <v>57.18</v>
      </c>
      <c r="R31" s="1235">
        <v>57.43</v>
      </c>
      <c r="S31" s="1235">
        <v>55.68</v>
      </c>
    </row>
    <row r="32" spans="1:25" s="344" customFormat="1">
      <c r="A32" s="720" t="s">
        <v>438</v>
      </c>
      <c r="B32" s="1234">
        <v>100</v>
      </c>
      <c r="C32" s="1235">
        <v>68.39</v>
      </c>
      <c r="D32" s="1235">
        <v>78.62</v>
      </c>
      <c r="E32" s="1235">
        <v>75.95</v>
      </c>
      <c r="F32" s="1235">
        <v>77.239999999999995</v>
      </c>
      <c r="G32" s="1235">
        <v>78.77</v>
      </c>
      <c r="H32" s="1235">
        <v>76.86</v>
      </c>
      <c r="I32" s="1235">
        <v>76.83</v>
      </c>
      <c r="J32" s="1235">
        <v>75.72</v>
      </c>
      <c r="K32" s="1235">
        <v>71.11</v>
      </c>
      <c r="L32" s="1235">
        <v>74.31</v>
      </c>
      <c r="M32" s="1235">
        <v>75.25</v>
      </c>
      <c r="N32" s="1235">
        <v>76.36</v>
      </c>
      <c r="O32" s="1235">
        <v>76.22</v>
      </c>
      <c r="P32" s="1235">
        <v>74.599999999999994</v>
      </c>
      <c r="Q32" s="1235">
        <v>74.08</v>
      </c>
      <c r="R32" s="1235">
        <v>73.81</v>
      </c>
      <c r="S32" s="1235">
        <v>72.84</v>
      </c>
    </row>
    <row r="33" spans="1:19" s="344" customFormat="1">
      <c r="A33" s="720" t="s">
        <v>439</v>
      </c>
      <c r="B33" s="1234">
        <v>100</v>
      </c>
      <c r="C33" s="1235">
        <v>98.27</v>
      </c>
      <c r="D33" s="1235">
        <v>106.54</v>
      </c>
      <c r="E33" s="1235">
        <v>109.66</v>
      </c>
      <c r="F33" s="1235">
        <v>97.84</v>
      </c>
      <c r="G33" s="1235">
        <v>91.73</v>
      </c>
      <c r="H33" s="1235">
        <v>95.34</v>
      </c>
      <c r="I33" s="1235">
        <v>102.55</v>
      </c>
      <c r="J33" s="1235">
        <v>98.65</v>
      </c>
      <c r="K33" s="1235">
        <v>95.24</v>
      </c>
      <c r="L33" s="1235">
        <v>105.72</v>
      </c>
      <c r="M33" s="1235">
        <v>99.47</v>
      </c>
      <c r="N33" s="1235">
        <v>100.29</v>
      </c>
      <c r="O33" s="1235">
        <v>100.1</v>
      </c>
      <c r="P33" s="1235">
        <v>95.14</v>
      </c>
      <c r="Q33" s="1235">
        <v>97.69</v>
      </c>
      <c r="R33" s="1235">
        <v>93.85</v>
      </c>
      <c r="S33" s="1235">
        <v>96.83</v>
      </c>
    </row>
    <row r="34" spans="1:19" s="344" customFormat="1">
      <c r="A34" s="720" t="s">
        <v>440</v>
      </c>
      <c r="B34" s="1234">
        <v>100</v>
      </c>
      <c r="C34" s="1235">
        <v>100.76</v>
      </c>
      <c r="D34" s="1235" t="s">
        <v>356</v>
      </c>
      <c r="E34" s="1235">
        <v>94.33</v>
      </c>
      <c r="F34" s="1235">
        <v>94.21</v>
      </c>
      <c r="G34" s="1235">
        <v>90.68</v>
      </c>
      <c r="H34" s="1235">
        <v>89.04</v>
      </c>
      <c r="I34" s="1235">
        <v>85.89</v>
      </c>
      <c r="J34" s="1235">
        <v>86.4</v>
      </c>
      <c r="K34" s="1235">
        <v>87.41</v>
      </c>
      <c r="L34" s="1235">
        <v>90.18</v>
      </c>
      <c r="M34" s="1235">
        <v>84.51</v>
      </c>
      <c r="N34" s="1235">
        <v>83.12</v>
      </c>
      <c r="O34" s="1235">
        <v>80.599999999999994</v>
      </c>
      <c r="P34" s="1235">
        <v>87.15</v>
      </c>
      <c r="Q34" s="1235">
        <v>109.57</v>
      </c>
      <c r="R34" s="1235">
        <v>110.58</v>
      </c>
      <c r="S34" s="1235">
        <v>111.59</v>
      </c>
    </row>
    <row r="35" spans="1:19" s="344" customFormat="1">
      <c r="A35" s="720" t="s">
        <v>441</v>
      </c>
      <c r="B35" s="1234">
        <v>100</v>
      </c>
      <c r="C35" s="1235">
        <v>102.36</v>
      </c>
      <c r="D35" s="1235">
        <v>94.83</v>
      </c>
      <c r="E35" s="1235">
        <v>91.9</v>
      </c>
      <c r="F35" s="1235">
        <v>90.21</v>
      </c>
      <c r="G35" s="1235">
        <v>88.08</v>
      </c>
      <c r="H35" s="1235">
        <v>86.5</v>
      </c>
      <c r="I35" s="1235">
        <v>81.55</v>
      </c>
      <c r="J35" s="1235">
        <v>82.56</v>
      </c>
      <c r="K35" s="1235">
        <v>79.42</v>
      </c>
      <c r="L35" s="1235">
        <v>80.88</v>
      </c>
      <c r="M35" s="1235">
        <v>77.28</v>
      </c>
      <c r="N35" s="1235">
        <v>77.28</v>
      </c>
      <c r="O35" s="1235">
        <v>76.38</v>
      </c>
      <c r="P35" s="1235">
        <v>71.2</v>
      </c>
      <c r="Q35" s="1235">
        <v>73.45</v>
      </c>
      <c r="R35" s="1235">
        <v>75.25</v>
      </c>
      <c r="S35" s="1235">
        <v>72.89</v>
      </c>
    </row>
    <row r="36" spans="1:19" s="344" customFormat="1">
      <c r="A36" s="720" t="s">
        <v>442</v>
      </c>
      <c r="B36" s="1234">
        <v>100.00000000000001</v>
      </c>
      <c r="C36" s="1235">
        <v>79.91</v>
      </c>
      <c r="D36" s="1235">
        <v>82.36</v>
      </c>
      <c r="E36" s="1235">
        <v>82.62</v>
      </c>
      <c r="F36" s="1235">
        <v>85.59</v>
      </c>
      <c r="G36" s="1235">
        <v>82.45</v>
      </c>
      <c r="H36" s="1235">
        <v>86.29</v>
      </c>
      <c r="I36" s="1235">
        <v>79.56</v>
      </c>
      <c r="J36" s="1235">
        <v>85.94</v>
      </c>
      <c r="K36" s="1235">
        <v>76.94</v>
      </c>
      <c r="L36" s="1235">
        <v>84.02</v>
      </c>
      <c r="M36" s="1235">
        <v>81.400000000000006</v>
      </c>
      <c r="N36" s="1235">
        <v>84.1</v>
      </c>
      <c r="O36" s="1235">
        <v>83.06</v>
      </c>
      <c r="P36" s="1235">
        <v>84.8</v>
      </c>
      <c r="Q36" s="1235">
        <v>80.87</v>
      </c>
      <c r="R36" s="1235">
        <v>83.76</v>
      </c>
      <c r="S36" s="1235" t="s">
        <v>358</v>
      </c>
    </row>
    <row r="37" spans="1:19" s="344" customFormat="1">
      <c r="A37" s="720" t="s">
        <v>443</v>
      </c>
      <c r="B37" s="1234">
        <v>100</v>
      </c>
      <c r="C37" s="1235" t="s">
        <v>356</v>
      </c>
      <c r="D37" s="1235">
        <v>89.45</v>
      </c>
      <c r="E37" s="1235" t="s">
        <v>356</v>
      </c>
      <c r="F37" s="1235">
        <v>84.17</v>
      </c>
      <c r="G37" s="1235" t="s">
        <v>356</v>
      </c>
      <c r="H37" s="1235">
        <v>84.48</v>
      </c>
      <c r="I37" s="1235" t="s">
        <v>356</v>
      </c>
      <c r="J37" s="1235">
        <v>83.87</v>
      </c>
      <c r="K37" s="1235">
        <v>80.78</v>
      </c>
      <c r="L37" s="1235">
        <v>82.59</v>
      </c>
      <c r="M37" s="1235">
        <v>81.91</v>
      </c>
      <c r="N37" s="1235">
        <v>79.58</v>
      </c>
      <c r="O37" s="1235">
        <v>80.48</v>
      </c>
      <c r="P37" s="1235">
        <v>81.540000000000006</v>
      </c>
      <c r="Q37" s="1235">
        <v>80.63</v>
      </c>
      <c r="R37" s="1235">
        <v>79.28</v>
      </c>
      <c r="S37" s="1235">
        <v>77.84</v>
      </c>
    </row>
    <row r="38" spans="1:19" s="344" customFormat="1">
      <c r="A38" s="720" t="s">
        <v>444</v>
      </c>
      <c r="B38" s="1234">
        <v>100</v>
      </c>
      <c r="C38" s="1235">
        <v>98.22</v>
      </c>
      <c r="D38" s="1235">
        <v>91.99</v>
      </c>
      <c r="E38" s="1235">
        <v>91.35</v>
      </c>
      <c r="F38" s="1235">
        <v>89.37</v>
      </c>
      <c r="G38" s="1235">
        <v>86.4</v>
      </c>
      <c r="H38" s="1235">
        <v>87.14</v>
      </c>
      <c r="I38" s="1235">
        <v>88.08</v>
      </c>
      <c r="J38" s="1235">
        <v>87.59</v>
      </c>
      <c r="K38" s="1235">
        <v>79.92</v>
      </c>
      <c r="L38" s="1235">
        <v>82.25</v>
      </c>
      <c r="M38" s="1235">
        <v>79.48</v>
      </c>
      <c r="N38" s="1235">
        <v>81.06</v>
      </c>
      <c r="O38" s="1235">
        <v>80.66</v>
      </c>
      <c r="P38" s="1235">
        <v>77.739999999999995</v>
      </c>
      <c r="Q38" s="1235">
        <v>76.849999999999994</v>
      </c>
      <c r="R38" s="1235">
        <v>76.41</v>
      </c>
      <c r="S38" s="1235">
        <v>71.81</v>
      </c>
    </row>
    <row r="39" spans="1:19" s="344" customFormat="1">
      <c r="A39" s="720" t="s">
        <v>445</v>
      </c>
      <c r="B39" s="1234">
        <v>100</v>
      </c>
      <c r="C39" s="1235">
        <v>103.76</v>
      </c>
      <c r="D39" s="1235">
        <v>68.81</v>
      </c>
      <c r="E39" s="1235">
        <v>64.31</v>
      </c>
      <c r="F39" s="1235">
        <v>64.38</v>
      </c>
      <c r="G39" s="1235">
        <v>63.05</v>
      </c>
      <c r="H39" s="1235">
        <v>63.94</v>
      </c>
      <c r="I39" s="1235">
        <v>64.31</v>
      </c>
      <c r="J39" s="1235">
        <v>66.81</v>
      </c>
      <c r="K39" s="1235">
        <v>65.34</v>
      </c>
      <c r="L39" s="1235">
        <v>62.32</v>
      </c>
      <c r="M39" s="1235">
        <v>58.19</v>
      </c>
      <c r="N39" s="1235">
        <v>58.26</v>
      </c>
      <c r="O39" s="1235">
        <v>60.62</v>
      </c>
      <c r="P39" s="1235">
        <v>56.71</v>
      </c>
      <c r="Q39" s="1235">
        <v>57.08</v>
      </c>
      <c r="R39" s="1235">
        <v>57.3</v>
      </c>
      <c r="S39" s="1235">
        <v>57.52</v>
      </c>
    </row>
    <row r="40" spans="1:19" s="344" customFormat="1">
      <c r="A40" s="720" t="s">
        <v>446</v>
      </c>
      <c r="B40" s="1235" t="s">
        <v>358</v>
      </c>
      <c r="C40" s="1235" t="s">
        <v>358</v>
      </c>
      <c r="D40" s="1235" t="s">
        <v>358</v>
      </c>
      <c r="E40" s="1235" t="s">
        <v>358</v>
      </c>
      <c r="F40" s="1235" t="s">
        <v>358</v>
      </c>
      <c r="G40" s="1235" t="s">
        <v>358</v>
      </c>
      <c r="H40" s="1235" t="s">
        <v>358</v>
      </c>
      <c r="I40" s="1235" t="s">
        <v>358</v>
      </c>
      <c r="J40" s="1235" t="s">
        <v>358</v>
      </c>
      <c r="K40" s="1235" t="s">
        <v>358</v>
      </c>
      <c r="L40" s="1235" t="s">
        <v>358</v>
      </c>
      <c r="M40" s="1235" t="s">
        <v>358</v>
      </c>
      <c r="N40" s="1235" t="s">
        <v>358</v>
      </c>
      <c r="O40" s="1235" t="s">
        <v>358</v>
      </c>
      <c r="P40" s="1235" t="s">
        <v>358</v>
      </c>
      <c r="Q40" s="1235" t="s">
        <v>358</v>
      </c>
      <c r="R40" s="1235" t="s">
        <v>358</v>
      </c>
      <c r="S40" s="1235" t="s">
        <v>358</v>
      </c>
    </row>
    <row r="41" spans="1:19" s="344" customFormat="1">
      <c r="A41" s="720" t="s">
        <v>447</v>
      </c>
      <c r="B41" s="1235" t="s">
        <v>358</v>
      </c>
      <c r="C41" s="1235" t="s">
        <v>358</v>
      </c>
      <c r="D41" s="1235" t="s">
        <v>358</v>
      </c>
      <c r="E41" s="1235" t="s">
        <v>358</v>
      </c>
      <c r="F41" s="1235" t="s">
        <v>358</v>
      </c>
      <c r="G41" s="1235" t="s">
        <v>358</v>
      </c>
      <c r="H41" s="1235" t="s">
        <v>358</v>
      </c>
      <c r="I41" s="1235" t="s">
        <v>358</v>
      </c>
      <c r="J41" s="1235" t="s">
        <v>358</v>
      </c>
      <c r="K41" s="1235" t="s">
        <v>358</v>
      </c>
      <c r="L41" s="1235" t="s">
        <v>358</v>
      </c>
      <c r="M41" s="1235" t="s">
        <v>358</v>
      </c>
      <c r="N41" s="1235" t="s">
        <v>358</v>
      </c>
      <c r="O41" s="1235" t="s">
        <v>358</v>
      </c>
      <c r="P41" s="1235" t="s">
        <v>358</v>
      </c>
      <c r="Q41" s="1235" t="s">
        <v>358</v>
      </c>
      <c r="R41" s="1235" t="s">
        <v>358</v>
      </c>
      <c r="S41" s="1235" t="s">
        <v>358</v>
      </c>
    </row>
    <row r="42" spans="1:19" s="344" customFormat="1">
      <c r="A42" s="720" t="s">
        <v>448</v>
      </c>
      <c r="B42" s="1234">
        <v>100</v>
      </c>
      <c r="C42" s="1235">
        <v>59.22</v>
      </c>
      <c r="D42" s="1235">
        <v>64.790000000000006</v>
      </c>
      <c r="E42" s="1235">
        <v>73.27</v>
      </c>
      <c r="F42" s="1235">
        <v>73.37</v>
      </c>
      <c r="G42" s="1235">
        <v>74.209999999999994</v>
      </c>
      <c r="H42" s="1235">
        <v>74.8</v>
      </c>
      <c r="I42" s="1235">
        <v>73.959999999999994</v>
      </c>
      <c r="J42" s="1235">
        <v>77.12</v>
      </c>
      <c r="K42" s="1235">
        <v>80.819999999999993</v>
      </c>
      <c r="L42" s="1235">
        <v>79.78</v>
      </c>
      <c r="M42" s="1235">
        <v>80.47</v>
      </c>
      <c r="N42" s="1235">
        <v>81.61</v>
      </c>
      <c r="O42" s="1235">
        <v>81.069999999999993</v>
      </c>
      <c r="P42" s="1235">
        <v>77.27</v>
      </c>
      <c r="Q42" s="1235">
        <v>75.59</v>
      </c>
      <c r="R42" s="1235" t="s">
        <v>358</v>
      </c>
      <c r="S42" s="1235" t="s">
        <v>358</v>
      </c>
    </row>
    <row r="43" spans="1:19" s="344" customFormat="1">
      <c r="A43" s="720" t="s">
        <v>449</v>
      </c>
      <c r="B43" s="1234">
        <v>100</v>
      </c>
      <c r="C43" s="1235">
        <v>92.4</v>
      </c>
      <c r="D43" s="1235">
        <v>85.25</v>
      </c>
      <c r="E43" s="1235">
        <v>83.42</v>
      </c>
      <c r="F43" s="1235">
        <v>79.92</v>
      </c>
      <c r="G43" s="1235">
        <v>77.790000000000006</v>
      </c>
      <c r="H43" s="1235">
        <v>78.02</v>
      </c>
      <c r="I43" s="1235">
        <v>70.87</v>
      </c>
      <c r="J43" s="1235">
        <v>76.430000000000007</v>
      </c>
      <c r="K43" s="1235">
        <v>74.45</v>
      </c>
      <c r="L43" s="1235">
        <v>75.59</v>
      </c>
      <c r="M43" s="1235">
        <v>71.709999999999994</v>
      </c>
      <c r="N43" s="1235">
        <v>72.930000000000007</v>
      </c>
      <c r="O43" s="1235">
        <v>73.16</v>
      </c>
      <c r="P43" s="1235">
        <v>70.040000000000006</v>
      </c>
      <c r="Q43" s="1235">
        <v>69.13</v>
      </c>
      <c r="R43" s="1235">
        <v>68.209999999999994</v>
      </c>
      <c r="S43" s="1235">
        <v>68.209999999999994</v>
      </c>
    </row>
    <row r="44" spans="1:19" s="344" customFormat="1">
      <c r="A44" s="720" t="s">
        <v>450</v>
      </c>
      <c r="B44" s="1234">
        <v>100</v>
      </c>
      <c r="C44" s="1235">
        <v>56.39</v>
      </c>
      <c r="D44" s="1235">
        <v>53.17</v>
      </c>
      <c r="E44" s="1235">
        <v>52.77</v>
      </c>
      <c r="F44" s="1235">
        <v>52.53</v>
      </c>
      <c r="G44" s="1235">
        <v>51.33</v>
      </c>
      <c r="H44" s="1235">
        <v>50.84</v>
      </c>
      <c r="I44" s="1235">
        <v>47.95</v>
      </c>
      <c r="J44" s="1235">
        <v>49.96</v>
      </c>
      <c r="K44" s="1235">
        <v>48.59</v>
      </c>
      <c r="L44" s="1235">
        <v>49.56</v>
      </c>
      <c r="M44" s="1235">
        <v>47.23</v>
      </c>
      <c r="N44" s="1235">
        <v>48.43</v>
      </c>
      <c r="O44" s="1235">
        <v>49.16</v>
      </c>
      <c r="P44" s="1235">
        <v>47.07</v>
      </c>
      <c r="Q44" s="1235">
        <v>46.99</v>
      </c>
      <c r="R44" s="1235">
        <v>48.03</v>
      </c>
      <c r="S44" s="1235">
        <v>48.67</v>
      </c>
    </row>
    <row r="45" spans="1:19" s="344" customFormat="1" ht="20.149999999999999" customHeight="1">
      <c r="A45" s="720" t="s">
        <v>777</v>
      </c>
      <c r="B45" s="1234">
        <v>100</v>
      </c>
      <c r="C45" s="1235">
        <v>87.179487179487182</v>
      </c>
      <c r="D45" s="1235">
        <v>81.15384615384616</v>
      </c>
      <c r="E45" s="1235">
        <v>80.320512820512818</v>
      </c>
      <c r="F45" s="1235">
        <v>79.038461538461547</v>
      </c>
      <c r="G45" s="1235">
        <v>77.179487179487182</v>
      </c>
      <c r="H45" s="1235">
        <v>77.884615384615387</v>
      </c>
      <c r="I45" s="1235">
        <v>75.961538461538467</v>
      </c>
      <c r="J45" s="1235">
        <v>76.410256410256409</v>
      </c>
      <c r="K45" s="1235">
        <v>71.282051282051285</v>
      </c>
      <c r="L45" s="1235">
        <v>74.102564102564102</v>
      </c>
      <c r="M45" s="1235">
        <v>72.243589743589752</v>
      </c>
      <c r="N45" s="1235">
        <v>72.5</v>
      </c>
      <c r="O45" s="1235">
        <v>73.65384615384616</v>
      </c>
      <c r="P45" s="1235">
        <v>70.256410256410263</v>
      </c>
      <c r="Q45" s="1235">
        <v>69.935897435897431</v>
      </c>
      <c r="R45" s="1235">
        <v>69.551282051282058</v>
      </c>
      <c r="S45" s="1235">
        <v>68.141025641025649</v>
      </c>
    </row>
    <row r="46" spans="1:19">
      <c r="B46" s="351"/>
      <c r="C46" s="357"/>
      <c r="D46" s="357"/>
      <c r="E46" s="357"/>
      <c r="F46" s="357"/>
      <c r="G46" s="357"/>
      <c r="H46" s="348"/>
      <c r="I46" s="357"/>
      <c r="J46" s="357"/>
      <c r="K46" s="357"/>
      <c r="L46" s="357"/>
      <c r="M46" s="357"/>
      <c r="N46" s="357"/>
      <c r="O46" s="357"/>
      <c r="P46" s="357"/>
      <c r="Q46" s="357"/>
      <c r="R46" s="357"/>
      <c r="S46" s="357"/>
    </row>
    <row r="47" spans="1:19" s="358" customFormat="1" ht="108.75" customHeight="1">
      <c r="A47" s="138"/>
      <c r="B47" s="1281" t="s">
        <v>1739</v>
      </c>
      <c r="C47" s="1281"/>
      <c r="D47" s="1281"/>
      <c r="E47" s="1281"/>
      <c r="F47" s="1281"/>
      <c r="G47" s="354"/>
      <c r="H47" s="354"/>
      <c r="I47" s="354"/>
      <c r="J47" s="354"/>
      <c r="K47" s="354"/>
      <c r="L47" s="354"/>
      <c r="M47" s="354"/>
      <c r="N47" s="354"/>
      <c r="O47" s="354"/>
      <c r="P47" s="354"/>
      <c r="Q47" s="354"/>
      <c r="R47" s="354"/>
      <c r="S47" s="354"/>
    </row>
    <row r="48" spans="1:19" s="359" customFormat="1" ht="56.25" customHeight="1">
      <c r="A48" s="154"/>
      <c r="B48" s="1281" t="s">
        <v>1738</v>
      </c>
      <c r="C48" s="1281"/>
      <c r="D48" s="1281"/>
      <c r="E48" s="1281"/>
      <c r="F48" s="1281"/>
      <c r="G48" s="356"/>
      <c r="H48" s="356"/>
      <c r="I48" s="356"/>
      <c r="J48" s="356"/>
      <c r="K48" s="356"/>
      <c r="L48" s="356"/>
      <c r="M48" s="356"/>
      <c r="N48" s="356"/>
      <c r="O48" s="356"/>
      <c r="P48" s="356"/>
      <c r="Q48" s="356"/>
      <c r="R48" s="356"/>
      <c r="S48" s="356"/>
    </row>
    <row r="49" spans="1:19" s="355" customFormat="1" ht="30" customHeight="1">
      <c r="A49" s="719"/>
      <c r="B49" s="1281" t="s">
        <v>520</v>
      </c>
      <c r="C49" s="1281"/>
      <c r="D49" s="1281"/>
      <c r="E49" s="1281"/>
      <c r="F49" s="1281"/>
      <c r="G49" s="356"/>
      <c r="H49" s="356"/>
      <c r="I49" s="356"/>
      <c r="J49" s="356"/>
      <c r="K49" s="356"/>
      <c r="L49" s="356"/>
      <c r="M49" s="356"/>
      <c r="N49" s="356"/>
      <c r="O49" s="356"/>
      <c r="P49" s="356"/>
      <c r="Q49" s="356"/>
      <c r="R49" s="356"/>
      <c r="S49" s="356"/>
    </row>
    <row r="50" spans="1:19" s="359" customFormat="1" ht="45" customHeight="1">
      <c r="A50" s="154"/>
      <c r="B50" s="1281" t="s">
        <v>1583</v>
      </c>
      <c r="C50" s="1281"/>
      <c r="D50" s="1281"/>
      <c r="E50" s="1281"/>
      <c r="F50" s="1281"/>
      <c r="G50" s="356"/>
      <c r="H50" s="356"/>
      <c r="I50" s="356"/>
      <c r="J50" s="356"/>
      <c r="K50" s="356"/>
      <c r="L50" s="356"/>
      <c r="M50" s="356"/>
      <c r="N50" s="356"/>
      <c r="O50" s="356"/>
      <c r="P50" s="356"/>
      <c r="Q50" s="356"/>
      <c r="R50" s="356"/>
      <c r="S50" s="356"/>
    </row>
  </sheetData>
  <sheetProtection selectLockedCells="1"/>
  <mergeCells count="12">
    <mergeCell ref="B49:F49"/>
    <mergeCell ref="B50:F50"/>
    <mergeCell ref="Q7:V7"/>
    <mergeCell ref="L27:P27"/>
    <mergeCell ref="Q27:V27"/>
    <mergeCell ref="B47:F47"/>
    <mergeCell ref="B48:F48"/>
    <mergeCell ref="B7:F7"/>
    <mergeCell ref="G7:K7"/>
    <mergeCell ref="B27:F27"/>
    <mergeCell ref="G27:K27"/>
    <mergeCell ref="L7:P7"/>
  </mergeCells>
  <hyperlinks>
    <hyperlink ref="A1" location="Inhalt!A1" display="Zurück zum Inhalt"/>
  </hyperlinks>
  <pageMargins left="0.59055118110236227" right="0.59055118110236227" top="1.1811023622047245" bottom="0.78740157480314965" header="0.39370078740157483" footer="0.39370078740157483"/>
  <pageSetup paperSize="9" scale="91" fitToWidth="2" fitToHeight="2" pageOrder="overThenDown" orientation="portrait" r:id="rId1"/>
  <headerFooter alignWithMargins="0">
    <oddHeader>&amp;L&amp;"Arial,Fett"
Tabelle &amp;A&amp;CSeite &amp;P von &amp;N
&amp;"Arial,Fett"Treibhausgasemissionen*) je Einwohner/-in**) 1990 – 2017
nach Bundesländern</oddHeader>
    <oddFooter>&amp;CStatistische Ämter der Länder – Indikatoren und Kennzahlen, UGRdL 2020</oddFooter>
  </headerFooter>
  <colBreaks count="3" manualBreakCount="3">
    <brk id="6" max="1048575" man="1"/>
    <brk id="11" max="1048575" man="1"/>
    <brk id="16" min="4" max="50"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pageSetUpPr autoPageBreaks="0"/>
  </sheetPr>
  <dimension ref="A1:AF90"/>
  <sheetViews>
    <sheetView showGridLines="0" showRowColHeaders="0" zoomScaleNormal="100" workbookViewId="0">
      <pane xSplit="1" ySplit="5" topLeftCell="B6" activePane="bottomRight" state="frozen"/>
      <selection pane="topRight" activeCell="B1" sqref="B1"/>
      <selection pane="bottomLeft" activeCell="A6" sqref="A6"/>
      <selection pane="bottomRight"/>
    </sheetView>
  </sheetViews>
  <sheetFormatPr baseColWidth="10" defaultColWidth="11.453125" defaultRowHeight="12.75" customHeight="1"/>
  <cols>
    <col min="1" max="1" width="25" style="674" customWidth="1"/>
    <col min="2" max="27" width="10.7265625" style="124" customWidth="1"/>
    <col min="28" max="30" width="10.7265625" style="217" customWidth="1"/>
    <col min="31" max="16384" width="11.453125" style="217"/>
  </cols>
  <sheetData>
    <row r="1" spans="1:32" ht="12.75" customHeight="1">
      <c r="A1" s="123" t="s">
        <v>322</v>
      </c>
    </row>
    <row r="3" spans="1:32" ht="12.75" customHeight="1">
      <c r="A3" s="125" t="s">
        <v>781</v>
      </c>
      <c r="B3" s="125" t="s">
        <v>1321</v>
      </c>
      <c r="C3" s="125"/>
      <c r="D3" s="125"/>
      <c r="E3" s="125"/>
      <c r="F3" s="125"/>
      <c r="G3" s="125"/>
      <c r="H3" s="125"/>
      <c r="I3" s="125"/>
      <c r="J3" s="125"/>
      <c r="K3" s="674"/>
      <c r="L3" s="674"/>
      <c r="M3" s="674"/>
      <c r="N3" s="674"/>
      <c r="O3" s="674"/>
      <c r="P3" s="674"/>
      <c r="Q3" s="674"/>
      <c r="R3" s="674"/>
      <c r="S3" s="674"/>
      <c r="T3" s="674"/>
      <c r="U3" s="674"/>
      <c r="V3" s="674"/>
      <c r="W3" s="674"/>
      <c r="X3" s="674"/>
      <c r="Y3" s="674"/>
      <c r="Z3" s="674"/>
      <c r="AA3" s="674"/>
      <c r="AB3" s="674"/>
      <c r="AC3" s="674"/>
      <c r="AD3" s="674"/>
    </row>
    <row r="4" spans="1:32" ht="12.75" customHeight="1">
      <c r="A4" s="125"/>
      <c r="B4" s="360"/>
      <c r="C4" s="360"/>
      <c r="D4" s="360"/>
      <c r="E4" s="360"/>
      <c r="F4" s="361"/>
      <c r="G4" s="362"/>
      <c r="H4" s="362"/>
      <c r="I4" s="362"/>
      <c r="J4" s="360"/>
      <c r="K4" s="157"/>
      <c r="L4" s="157"/>
      <c r="M4" s="157"/>
      <c r="N4" s="157"/>
      <c r="O4" s="157"/>
      <c r="P4" s="157"/>
      <c r="Q4" s="157"/>
      <c r="R4" s="157"/>
      <c r="S4" s="157"/>
      <c r="T4" s="157"/>
      <c r="U4" s="157"/>
      <c r="V4" s="157"/>
      <c r="W4" s="157"/>
      <c r="X4" s="157"/>
      <c r="Y4" s="157"/>
      <c r="Z4" s="157"/>
      <c r="AA4" s="157"/>
      <c r="AB4" s="517"/>
      <c r="AC4" s="157"/>
      <c r="AD4" s="517"/>
    </row>
    <row r="5" spans="1:32" ht="12.75" customHeight="1">
      <c r="A5" s="688" t="s">
        <v>433</v>
      </c>
      <c r="B5" s="363">
        <v>1990</v>
      </c>
      <c r="C5" s="363">
        <v>1991</v>
      </c>
      <c r="D5" s="363">
        <v>1992</v>
      </c>
      <c r="E5" s="363">
        <v>1993</v>
      </c>
      <c r="F5" s="363">
        <v>1994</v>
      </c>
      <c r="G5" s="363">
        <v>1995</v>
      </c>
      <c r="H5" s="363">
        <v>1996</v>
      </c>
      <c r="I5" s="363">
        <v>1997</v>
      </c>
      <c r="J5" s="363">
        <v>1998</v>
      </c>
      <c r="K5" s="363">
        <v>1999</v>
      </c>
      <c r="L5" s="363">
        <v>2000</v>
      </c>
      <c r="M5" s="363">
        <v>2001</v>
      </c>
      <c r="N5" s="363">
        <v>2002</v>
      </c>
      <c r="O5" s="363">
        <v>2003</v>
      </c>
      <c r="P5" s="363">
        <v>2004</v>
      </c>
      <c r="Q5" s="363">
        <v>2005</v>
      </c>
      <c r="R5" s="363">
        <v>2006</v>
      </c>
      <c r="S5" s="363">
        <v>2007</v>
      </c>
      <c r="T5" s="363">
        <v>2008</v>
      </c>
      <c r="U5" s="363">
        <v>2009</v>
      </c>
      <c r="V5" s="363">
        <v>2010</v>
      </c>
      <c r="W5" s="363">
        <v>2011</v>
      </c>
      <c r="X5" s="363">
        <v>2012</v>
      </c>
      <c r="Y5" s="363">
        <v>2013</v>
      </c>
      <c r="Z5" s="363">
        <v>2014</v>
      </c>
      <c r="AA5" s="363">
        <v>2015</v>
      </c>
      <c r="AB5" s="519">
        <v>2016</v>
      </c>
      <c r="AC5" s="363">
        <v>2017</v>
      </c>
      <c r="AD5" s="785">
        <v>2018</v>
      </c>
    </row>
    <row r="6" spans="1:32" ht="12.75" customHeight="1">
      <c r="A6" s="125"/>
      <c r="B6" s="360"/>
      <c r="C6" s="360"/>
      <c r="D6" s="360"/>
      <c r="E6" s="360"/>
      <c r="F6" s="361"/>
      <c r="G6" s="362"/>
      <c r="H6" s="362"/>
      <c r="I6" s="362"/>
      <c r="J6" s="360"/>
      <c r="K6" s="157"/>
      <c r="L6" s="157"/>
      <c r="M6" s="157"/>
      <c r="N6" s="157"/>
      <c r="O6" s="157"/>
      <c r="P6" s="157"/>
      <c r="Q6" s="157"/>
      <c r="R6" s="157"/>
      <c r="S6" s="157"/>
      <c r="T6" s="157"/>
      <c r="U6" s="157"/>
      <c r="V6" s="157"/>
      <c r="W6" s="157"/>
      <c r="X6" s="157"/>
      <c r="Y6" s="157"/>
      <c r="Z6" s="157"/>
      <c r="AA6" s="157"/>
      <c r="AB6" s="517"/>
      <c r="AC6" s="157"/>
      <c r="AD6" s="517"/>
    </row>
    <row r="7" spans="1:32" ht="12.75" customHeight="1">
      <c r="A7" s="125"/>
      <c r="B7" s="1361" t="s">
        <v>434</v>
      </c>
      <c r="C7" s="1361"/>
      <c r="D7" s="1361"/>
      <c r="E7" s="1361"/>
      <c r="F7" s="1361"/>
      <c r="G7" s="1361" t="s">
        <v>434</v>
      </c>
      <c r="H7" s="1361"/>
      <c r="I7" s="1361"/>
      <c r="J7" s="1361"/>
      <c r="K7" s="1361"/>
      <c r="L7" s="1361" t="s">
        <v>434</v>
      </c>
      <c r="M7" s="1361"/>
      <c r="N7" s="1361"/>
      <c r="O7" s="1361"/>
      <c r="P7" s="1361"/>
      <c r="Q7" s="1361" t="s">
        <v>434</v>
      </c>
      <c r="R7" s="1361"/>
      <c r="S7" s="1361"/>
      <c r="T7" s="1361"/>
      <c r="U7" s="1361"/>
      <c r="V7" s="1361" t="s">
        <v>434</v>
      </c>
      <c r="W7" s="1361"/>
      <c r="X7" s="1361"/>
      <c r="Y7" s="1361"/>
      <c r="Z7" s="1361"/>
      <c r="AA7" s="1361" t="s">
        <v>434</v>
      </c>
      <c r="AB7" s="1361"/>
      <c r="AC7" s="1361"/>
      <c r="AD7" s="1361"/>
      <c r="AE7" s="1361"/>
      <c r="AF7" s="1361"/>
    </row>
    <row r="8" spans="1:32" ht="12.75" customHeight="1">
      <c r="A8" s="128"/>
      <c r="B8" s="157"/>
      <c r="C8" s="364"/>
      <c r="D8" s="364"/>
      <c r="E8" s="364"/>
      <c r="F8" s="364"/>
      <c r="G8" s="364"/>
      <c r="H8" s="364"/>
      <c r="I8" s="364"/>
      <c r="J8" s="364"/>
      <c r="K8" s="157"/>
      <c r="L8" s="157"/>
      <c r="M8" s="157"/>
      <c r="N8" s="157"/>
      <c r="O8" s="157"/>
      <c r="P8" s="157"/>
      <c r="Q8" s="157"/>
      <c r="R8" s="157"/>
      <c r="S8" s="157"/>
      <c r="T8" s="157"/>
      <c r="U8" s="157"/>
      <c r="V8" s="157"/>
      <c r="W8" s="157"/>
      <c r="X8" s="157"/>
      <c r="Y8" s="157"/>
      <c r="Z8" s="157"/>
      <c r="AA8" s="157"/>
      <c r="AB8" s="517"/>
      <c r="AC8" s="157"/>
      <c r="AD8" s="517"/>
    </row>
    <row r="9" spans="1:32" ht="14.5" customHeight="1">
      <c r="A9" s="133" t="s">
        <v>490</v>
      </c>
      <c r="B9" s="244">
        <v>74292.556522816303</v>
      </c>
      <c r="C9" s="244">
        <v>78774.203489520994</v>
      </c>
      <c r="D9" s="244">
        <v>78063.045991559004</v>
      </c>
      <c r="E9" s="244">
        <v>78824.237051033997</v>
      </c>
      <c r="F9" s="244">
        <v>74146.805096882003</v>
      </c>
      <c r="G9" s="244">
        <v>77849.995915648004</v>
      </c>
      <c r="H9" s="244">
        <v>81331.514125397007</v>
      </c>
      <c r="I9" s="244">
        <v>78229.465497044002</v>
      </c>
      <c r="J9" s="244">
        <v>79628.068313070995</v>
      </c>
      <c r="K9" s="244">
        <v>77034.744777939006</v>
      </c>
      <c r="L9" s="244">
        <v>74164.861244202999</v>
      </c>
      <c r="M9" s="244">
        <v>79599.396807137993</v>
      </c>
      <c r="N9" s="244">
        <v>76288.520588378</v>
      </c>
      <c r="O9" s="244">
        <v>75884.531621297996</v>
      </c>
      <c r="P9" s="244">
        <v>74976.460942324993</v>
      </c>
      <c r="Q9" s="244">
        <v>77118.643386537005</v>
      </c>
      <c r="R9" s="244">
        <v>77913.470136891003</v>
      </c>
      <c r="S9" s="244">
        <v>70594.703543287993</v>
      </c>
      <c r="T9" s="244">
        <v>72384.395612820997</v>
      </c>
      <c r="U9" s="244">
        <v>66213.775827641002</v>
      </c>
      <c r="V9" s="244">
        <v>67827.199926711997</v>
      </c>
      <c r="W9" s="244">
        <v>66075.151530781004</v>
      </c>
      <c r="X9" s="244">
        <v>65354.780736237</v>
      </c>
      <c r="Y9" s="244">
        <v>70519.807293252001</v>
      </c>
      <c r="Z9" s="244">
        <v>65423.368673304998</v>
      </c>
      <c r="AA9" s="244">
        <v>66790.471555124997</v>
      </c>
      <c r="AB9" s="244">
        <v>68667.546307224999</v>
      </c>
      <c r="AC9" s="244">
        <v>69193.433914900001</v>
      </c>
      <c r="AD9" s="244">
        <v>66762.874041949995</v>
      </c>
    </row>
    <row r="10" spans="1:32" ht="14.5" customHeight="1">
      <c r="A10" s="133" t="s">
        <v>436</v>
      </c>
      <c r="B10" s="244">
        <v>83843.519546783224</v>
      </c>
      <c r="C10" s="244">
        <v>88330.921193730959</v>
      </c>
      <c r="D10" s="244">
        <v>86509.519680826023</v>
      </c>
      <c r="E10" s="244">
        <v>89504.305424313032</v>
      </c>
      <c r="F10" s="244">
        <v>87148.780231411976</v>
      </c>
      <c r="G10" s="244">
        <v>87515.425228028238</v>
      </c>
      <c r="H10" s="244">
        <v>91764.98578558545</v>
      </c>
      <c r="I10" s="244">
        <v>89367.739620252789</v>
      </c>
      <c r="J10" s="244">
        <v>91302.423016053377</v>
      </c>
      <c r="K10" s="244">
        <v>89053.553932442868</v>
      </c>
      <c r="L10" s="244">
        <v>86990.770303285957</v>
      </c>
      <c r="M10" s="244">
        <v>88879.711013406704</v>
      </c>
      <c r="N10" s="244">
        <v>82867.070678686257</v>
      </c>
      <c r="O10" s="244">
        <v>81572.903267200207</v>
      </c>
      <c r="P10" s="244">
        <v>80285.174417302042</v>
      </c>
      <c r="Q10" s="244">
        <v>77471.736004779072</v>
      </c>
      <c r="R10" s="244">
        <v>78564.249861030257</v>
      </c>
      <c r="S10" s="244">
        <v>71630.949980112666</v>
      </c>
      <c r="T10" s="244">
        <v>76542.473070812775</v>
      </c>
      <c r="U10" s="244">
        <v>73546.549795539177</v>
      </c>
      <c r="V10" s="244">
        <v>76665.448643106414</v>
      </c>
      <c r="W10" s="244">
        <v>74886.450112904713</v>
      </c>
      <c r="X10" s="244">
        <v>74902.575028791398</v>
      </c>
      <c r="Y10" s="244">
        <v>75523.238316020273</v>
      </c>
      <c r="Z10" s="244">
        <v>71193.746068067019</v>
      </c>
      <c r="AA10" s="244">
        <v>72239.298140859115</v>
      </c>
      <c r="AB10" s="244">
        <v>73666.303239198547</v>
      </c>
      <c r="AC10" s="244">
        <v>73726.245815396484</v>
      </c>
      <c r="AD10" s="244" t="s">
        <v>493</v>
      </c>
    </row>
    <row r="11" spans="1:32" ht="14.5" customHeight="1">
      <c r="A11" s="133" t="s">
        <v>437</v>
      </c>
      <c r="B11" s="244">
        <v>26494.296847571</v>
      </c>
      <c r="C11" s="244">
        <v>27600.721300805999</v>
      </c>
      <c r="D11" s="244">
        <v>24765.208292135001</v>
      </c>
      <c r="E11" s="244">
        <v>26102.133320934001</v>
      </c>
      <c r="F11" s="244">
        <v>25132.088261590001</v>
      </c>
      <c r="G11" s="244">
        <v>24194.007239906001</v>
      </c>
      <c r="H11" s="244">
        <v>24360.646185698999</v>
      </c>
      <c r="I11" s="244">
        <v>23311.002277516</v>
      </c>
      <c r="J11" s="244">
        <v>22536.786731749999</v>
      </c>
      <c r="K11" s="244">
        <v>23254.722538999999</v>
      </c>
      <c r="L11" s="244">
        <v>23142.717963334999</v>
      </c>
      <c r="M11" s="244">
        <v>23491.069293167999</v>
      </c>
      <c r="N11" s="244">
        <v>20681.428435939</v>
      </c>
      <c r="O11" s="244">
        <v>20669.769876652001</v>
      </c>
      <c r="P11" s="244">
        <v>19600.859463132001</v>
      </c>
      <c r="Q11" s="244">
        <v>19372.024134502</v>
      </c>
      <c r="R11" s="244">
        <v>19222.533495069001</v>
      </c>
      <c r="S11" s="244">
        <v>16738.18757418</v>
      </c>
      <c r="T11" s="244">
        <v>17696.980650399</v>
      </c>
      <c r="U11" s="244">
        <v>17222.309510658</v>
      </c>
      <c r="V11" s="244">
        <v>18891.573905697001</v>
      </c>
      <c r="W11" s="244">
        <v>16552.877830354999</v>
      </c>
      <c r="X11" s="244">
        <v>16628.419035317002</v>
      </c>
      <c r="Y11" s="244">
        <v>17292.703392241001</v>
      </c>
      <c r="Z11" s="244">
        <v>16313.878902566999</v>
      </c>
      <c r="AA11" s="244">
        <v>15661.203580404999</v>
      </c>
      <c r="AB11" s="244">
        <v>15976.126147419</v>
      </c>
      <c r="AC11" s="244">
        <v>15695.470802894</v>
      </c>
      <c r="AD11" s="244" t="s">
        <v>493</v>
      </c>
    </row>
    <row r="12" spans="1:32" ht="14.5" customHeight="1">
      <c r="A12" s="133" t="s">
        <v>438</v>
      </c>
      <c r="B12" s="244">
        <v>80451.09067243</v>
      </c>
      <c r="C12" s="244">
        <v>64577.741125929002</v>
      </c>
      <c r="D12" s="244">
        <v>57681.210701071999</v>
      </c>
      <c r="E12" s="244">
        <v>55973.219311253</v>
      </c>
      <c r="F12" s="244">
        <v>52951.644747218998</v>
      </c>
      <c r="G12" s="244">
        <v>50257.235819162001</v>
      </c>
      <c r="H12" s="244">
        <v>49819.684731269997</v>
      </c>
      <c r="I12" s="244">
        <v>50300.413071834002</v>
      </c>
      <c r="J12" s="244">
        <v>58610.366957666003</v>
      </c>
      <c r="K12" s="244">
        <v>57834.986724729002</v>
      </c>
      <c r="L12" s="244">
        <v>60467.854981318</v>
      </c>
      <c r="M12" s="244">
        <v>60768.625528948003</v>
      </c>
      <c r="N12" s="244">
        <v>61463.378246605003</v>
      </c>
      <c r="O12" s="244">
        <v>57979.721021106001</v>
      </c>
      <c r="P12" s="244">
        <v>58896.524095938003</v>
      </c>
      <c r="Q12" s="244">
        <v>60158.581917534</v>
      </c>
      <c r="R12" s="244">
        <v>58269.247646762</v>
      </c>
      <c r="S12" s="244">
        <v>58232.541774033998</v>
      </c>
      <c r="T12" s="244">
        <v>56843.1156997</v>
      </c>
      <c r="U12" s="244">
        <v>53140.3549489</v>
      </c>
      <c r="V12" s="244">
        <v>55632.371441231</v>
      </c>
      <c r="W12" s="244">
        <v>56215.850869424998</v>
      </c>
      <c r="X12" s="244">
        <v>57205.799644498999</v>
      </c>
      <c r="Y12" s="244">
        <v>56961.174572700002</v>
      </c>
      <c r="Z12" s="244">
        <v>55721.366387900001</v>
      </c>
      <c r="AA12" s="244">
        <v>55756.237722716003</v>
      </c>
      <c r="AB12" s="244">
        <v>56070.469954972999</v>
      </c>
      <c r="AC12" s="244">
        <v>55206.884528914998</v>
      </c>
      <c r="AD12" s="244" t="s">
        <v>493</v>
      </c>
    </row>
    <row r="13" spans="1:32" ht="14.5" customHeight="1">
      <c r="A13" s="133" t="s">
        <v>716</v>
      </c>
      <c r="B13" s="244">
        <v>13374.237245554999</v>
      </c>
      <c r="C13" s="244">
        <v>13496.520967826</v>
      </c>
      <c r="D13" s="244">
        <v>12812.724927183001</v>
      </c>
      <c r="E13" s="244">
        <v>12417.221279889</v>
      </c>
      <c r="F13" s="244">
        <v>13244.299756095999</v>
      </c>
      <c r="G13" s="244">
        <v>13194.922814907</v>
      </c>
      <c r="H13" s="244">
        <v>14219.635276802001</v>
      </c>
      <c r="I13" s="244">
        <v>14162.691635505</v>
      </c>
      <c r="J13" s="244">
        <v>13844.212075947</v>
      </c>
      <c r="K13" s="244">
        <v>12790.912156812001</v>
      </c>
      <c r="L13" s="244">
        <v>14067.788868690001</v>
      </c>
      <c r="M13" s="244">
        <v>14149.493490299999</v>
      </c>
      <c r="N13" s="244">
        <v>14010.333059651</v>
      </c>
      <c r="O13" s="244">
        <v>14663.003404368999</v>
      </c>
      <c r="P13" s="244">
        <v>13068.437033503</v>
      </c>
      <c r="Q13" s="244">
        <v>12263.25598131</v>
      </c>
      <c r="R13" s="244">
        <v>12752.994703402001</v>
      </c>
      <c r="S13" s="244">
        <v>13689.400391382</v>
      </c>
      <c r="T13" s="244">
        <v>13109.367419294</v>
      </c>
      <c r="U13" s="244">
        <v>12663.147053262999</v>
      </c>
      <c r="V13" s="244">
        <v>14036.637982647</v>
      </c>
      <c r="W13" s="244">
        <v>13154.511951252</v>
      </c>
      <c r="X13" s="244">
        <v>13340.252445557</v>
      </c>
      <c r="Y13" s="244">
        <v>13411.405443121001</v>
      </c>
      <c r="Z13" s="244">
        <v>12793.295950444999</v>
      </c>
      <c r="AA13" s="244">
        <v>13282.247469959</v>
      </c>
      <c r="AB13" s="244">
        <v>12958.338490460999</v>
      </c>
      <c r="AC13" s="244">
        <v>13450.906694970001</v>
      </c>
      <c r="AD13" s="244">
        <v>12696.196770073</v>
      </c>
    </row>
    <row r="14" spans="1:32" ht="14.5" customHeight="1">
      <c r="A14" s="133" t="s">
        <v>440</v>
      </c>
      <c r="B14" s="244">
        <v>12153.500882066</v>
      </c>
      <c r="C14" s="244">
        <v>13857.336474395001</v>
      </c>
      <c r="D14" s="244">
        <v>12562.546056316</v>
      </c>
      <c r="E14" s="244">
        <v>13218.055159777001</v>
      </c>
      <c r="F14" s="244">
        <v>12732.63782494</v>
      </c>
      <c r="G14" s="244">
        <v>12780.807005643001</v>
      </c>
      <c r="H14" s="244">
        <v>13849.763484872001</v>
      </c>
      <c r="I14" s="244">
        <v>13269.619963584</v>
      </c>
      <c r="J14" s="244" t="s">
        <v>493</v>
      </c>
      <c r="K14" s="244" t="s">
        <v>493</v>
      </c>
      <c r="L14" s="244" t="s">
        <v>493</v>
      </c>
      <c r="M14" s="244" t="s">
        <v>493</v>
      </c>
      <c r="N14" s="244" t="s">
        <v>493</v>
      </c>
      <c r="O14" s="244">
        <v>12049.422301085</v>
      </c>
      <c r="P14" s="244">
        <v>11982.473963521001</v>
      </c>
      <c r="Q14" s="244">
        <v>11554.7510217</v>
      </c>
      <c r="R14" s="244">
        <v>11561.485311221</v>
      </c>
      <c r="S14" s="244">
        <v>11046.961974854999</v>
      </c>
      <c r="T14" s="244">
        <v>11159.242869948001</v>
      </c>
      <c r="U14" s="244">
        <v>11285.398132161001</v>
      </c>
      <c r="V14" s="244">
        <v>11620.637713447</v>
      </c>
      <c r="W14" s="244">
        <v>10954.434383108</v>
      </c>
      <c r="X14" s="244">
        <v>10808.333628032</v>
      </c>
      <c r="Y14" s="244">
        <v>10590.612577518999</v>
      </c>
      <c r="Z14" s="244">
        <v>11632.024508801</v>
      </c>
      <c r="AA14" s="244">
        <v>14608.603613587</v>
      </c>
      <c r="AB14" s="244">
        <v>15160.149639211</v>
      </c>
      <c r="AC14" s="244">
        <v>15586.07961931</v>
      </c>
      <c r="AD14" s="244" t="s">
        <v>493</v>
      </c>
    </row>
    <row r="15" spans="1:32" ht="14.5" customHeight="1">
      <c r="A15" s="133" t="s">
        <v>492</v>
      </c>
      <c r="B15" s="244">
        <v>42594.292310999997</v>
      </c>
      <c r="C15" s="244">
        <v>46317.898125</v>
      </c>
      <c r="D15" s="244">
        <v>46021.230552000001</v>
      </c>
      <c r="E15" s="244">
        <v>47364.644839000001</v>
      </c>
      <c r="F15" s="244">
        <v>47015.882543</v>
      </c>
      <c r="G15" s="244">
        <v>46944.098056000003</v>
      </c>
      <c r="H15" s="244">
        <v>50172.850429999999</v>
      </c>
      <c r="I15" s="244">
        <v>47158.726730000002</v>
      </c>
      <c r="J15" s="244">
        <v>47005.5533</v>
      </c>
      <c r="K15" s="244">
        <v>43776.421649999997</v>
      </c>
      <c r="L15" s="244">
        <v>44384.100830000003</v>
      </c>
      <c r="M15" s="244">
        <v>46452.65006</v>
      </c>
      <c r="N15" s="244">
        <v>43480.848299999998</v>
      </c>
      <c r="O15" s="244">
        <v>43870.088900000002</v>
      </c>
      <c r="P15" s="244">
        <v>43060.413370000002</v>
      </c>
      <c r="Q15" s="244">
        <v>42170.63291</v>
      </c>
      <c r="R15" s="244">
        <v>41382.647579999997</v>
      </c>
      <c r="S15" s="244">
        <v>38748.725619999997</v>
      </c>
      <c r="T15" s="244">
        <v>39206.722779999996</v>
      </c>
      <c r="U15" s="244">
        <v>37686.61608</v>
      </c>
      <c r="V15" s="244">
        <v>38537.615590000001</v>
      </c>
      <c r="W15" s="244">
        <v>36801.520049999999</v>
      </c>
      <c r="X15" s="244">
        <v>36808.864903506998</v>
      </c>
      <c r="Y15" s="244">
        <v>36491.484643452997</v>
      </c>
      <c r="Z15" s="244">
        <v>33912.322724951002</v>
      </c>
      <c r="AA15" s="244">
        <v>35592.754885422</v>
      </c>
      <c r="AB15" s="244">
        <v>36978.023742757003</v>
      </c>
      <c r="AC15" s="244">
        <v>35961.816821476001</v>
      </c>
      <c r="AD15" s="244">
        <v>34025.138027526998</v>
      </c>
    </row>
    <row r="16" spans="1:32" ht="14.5" customHeight="1">
      <c r="A16" s="133" t="s">
        <v>442</v>
      </c>
      <c r="B16" s="244">
        <v>15387.149688389367</v>
      </c>
      <c r="C16" s="244">
        <v>10725.335528291676</v>
      </c>
      <c r="D16" s="244">
        <v>9374.5402043246449</v>
      </c>
      <c r="E16" s="244">
        <v>9545.6824253141949</v>
      </c>
      <c r="F16" s="244">
        <v>9600.902432550356</v>
      </c>
      <c r="G16" s="244">
        <v>10269.553521484053</v>
      </c>
      <c r="H16" s="244">
        <v>11730.753559238467</v>
      </c>
      <c r="I16" s="244">
        <v>10768.478095450217</v>
      </c>
      <c r="J16" s="244">
        <v>10564.051792614773</v>
      </c>
      <c r="K16" s="244">
        <v>10700.630319778968</v>
      </c>
      <c r="L16" s="244">
        <v>10323.347340904176</v>
      </c>
      <c r="M16" s="244">
        <v>10813.81070241717</v>
      </c>
      <c r="N16" s="244">
        <v>11001.852102800731</v>
      </c>
      <c r="O16" s="244">
        <v>10703.32647001747</v>
      </c>
      <c r="P16" s="244">
        <v>10913.82288987324</v>
      </c>
      <c r="Q16" s="244">
        <v>10379.550031865467</v>
      </c>
      <c r="R16" s="244">
        <v>11136.996184337015</v>
      </c>
      <c r="S16" s="244">
        <v>10067.978327847135</v>
      </c>
      <c r="T16" s="244">
        <v>10908.827648360251</v>
      </c>
      <c r="U16" s="244">
        <v>9536.0583892089871</v>
      </c>
      <c r="V16" s="244">
        <v>11080.242073421563</v>
      </c>
      <c r="W16" s="244">
        <v>10473.58693958474</v>
      </c>
      <c r="X16" s="244">
        <v>11027.199889084226</v>
      </c>
      <c r="Y16" s="244">
        <v>10575.118702157548</v>
      </c>
      <c r="Z16" s="244">
        <v>10684.190405634356</v>
      </c>
      <c r="AA16" s="244">
        <v>9984.4833940418885</v>
      </c>
      <c r="AB16" s="244">
        <v>10645.831453025481</v>
      </c>
      <c r="AC16" s="244" t="s">
        <v>493</v>
      </c>
      <c r="AD16" s="244" t="s">
        <v>493</v>
      </c>
    </row>
    <row r="17" spans="1:32" ht="14.5" customHeight="1">
      <c r="A17" s="133" t="s">
        <v>443</v>
      </c>
      <c r="B17" s="244">
        <v>76590.245032248</v>
      </c>
      <c r="C17" s="244">
        <v>81731.554449036994</v>
      </c>
      <c r="D17" s="244" t="s">
        <v>493</v>
      </c>
      <c r="E17" s="244" t="s">
        <v>493</v>
      </c>
      <c r="F17" s="244">
        <v>77780.915322372995</v>
      </c>
      <c r="G17" s="244" t="s">
        <v>493</v>
      </c>
      <c r="H17" s="244">
        <v>77932.169313599996</v>
      </c>
      <c r="I17" s="244" t="s">
        <v>493</v>
      </c>
      <c r="J17" s="244">
        <v>79582.015804719005</v>
      </c>
      <c r="K17" s="244" t="s">
        <v>493</v>
      </c>
      <c r="L17" s="244">
        <v>73262.393556162002</v>
      </c>
      <c r="M17" s="244" t="s">
        <v>493</v>
      </c>
      <c r="N17" s="244">
        <v>71291.706621093006</v>
      </c>
      <c r="O17" s="244" t="s">
        <v>493</v>
      </c>
      <c r="P17" s="244">
        <v>70031.589441395001</v>
      </c>
      <c r="Q17" s="244" t="s">
        <v>493</v>
      </c>
      <c r="R17" s="244">
        <v>70518.132341652003</v>
      </c>
      <c r="S17" s="244" t="s">
        <v>493</v>
      </c>
      <c r="T17" s="244">
        <v>69295.238194731006</v>
      </c>
      <c r="U17" s="244">
        <v>66080.191986620994</v>
      </c>
      <c r="V17" s="244">
        <v>68014.287606340993</v>
      </c>
      <c r="W17" s="244">
        <v>66720.410425556998</v>
      </c>
      <c r="X17" s="244">
        <v>64345.742117741</v>
      </c>
      <c r="Y17" s="244">
        <v>65092.196722478999</v>
      </c>
      <c r="Z17" s="244">
        <v>66377.744415497</v>
      </c>
      <c r="AA17" s="244">
        <v>65573.320317421996</v>
      </c>
      <c r="AB17" s="244">
        <v>65261.430031766002</v>
      </c>
      <c r="AC17" s="244">
        <v>63915.123682022</v>
      </c>
      <c r="AD17" s="244" t="s">
        <v>493</v>
      </c>
    </row>
    <row r="18" spans="1:32" ht="14.5" customHeight="1">
      <c r="A18" s="133" t="s">
        <v>444</v>
      </c>
      <c r="B18" s="244">
        <v>297281</v>
      </c>
      <c r="C18" s="244">
        <v>308160</v>
      </c>
      <c r="D18" s="244">
        <v>304377</v>
      </c>
      <c r="E18" s="244">
        <v>298004</v>
      </c>
      <c r="F18" s="244">
        <v>293723</v>
      </c>
      <c r="G18" s="244">
        <v>301029</v>
      </c>
      <c r="H18" s="244">
        <v>310042</v>
      </c>
      <c r="I18" s="244">
        <v>304648</v>
      </c>
      <c r="J18" s="244">
        <v>302239</v>
      </c>
      <c r="K18" s="244">
        <v>291442</v>
      </c>
      <c r="L18" s="244">
        <v>291407</v>
      </c>
      <c r="M18" s="244">
        <v>297628</v>
      </c>
      <c r="N18" s="244">
        <v>293074</v>
      </c>
      <c r="O18" s="244">
        <v>293626</v>
      </c>
      <c r="P18" s="244">
        <v>288326.233037</v>
      </c>
      <c r="Q18" s="244">
        <v>279105.549337</v>
      </c>
      <c r="R18" s="244">
        <v>283179.49463999999</v>
      </c>
      <c r="S18" s="244">
        <v>285567.82344800001</v>
      </c>
      <c r="T18" s="244">
        <v>282944.717756</v>
      </c>
      <c r="U18" s="244">
        <v>257846.18327840001</v>
      </c>
      <c r="V18" s="244">
        <v>268145.29382369999</v>
      </c>
      <c r="W18" s="244">
        <v>257900.01304391</v>
      </c>
      <c r="X18" s="244">
        <v>262961.17502472003</v>
      </c>
      <c r="Y18" s="244">
        <v>262465.58760153002</v>
      </c>
      <c r="Z18" s="244">
        <v>254018.96336043</v>
      </c>
      <c r="AA18" s="244">
        <v>253160.42539963001</v>
      </c>
      <c r="AB18" s="244">
        <v>254258.25359869</v>
      </c>
      <c r="AC18" s="244">
        <v>238443.14436119999</v>
      </c>
      <c r="AD18" s="244" t="s">
        <v>493</v>
      </c>
    </row>
    <row r="19" spans="1:32" ht="14.5" customHeight="1">
      <c r="A19" s="133" t="s">
        <v>445</v>
      </c>
      <c r="B19" s="244">
        <v>27453.435105593999</v>
      </c>
      <c r="C19" s="244">
        <v>29512.681771682001</v>
      </c>
      <c r="D19" s="244">
        <v>28998.669376911999</v>
      </c>
      <c r="E19" s="244">
        <v>30329.616613056001</v>
      </c>
      <c r="F19" s="244">
        <v>30363.263998513001</v>
      </c>
      <c r="G19" s="244">
        <v>31579.327059013001</v>
      </c>
      <c r="H19" s="244">
        <v>31597.641015529</v>
      </c>
      <c r="I19" s="244">
        <v>30602.45809</v>
      </c>
      <c r="J19" s="244">
        <v>31266.426394966002</v>
      </c>
      <c r="K19" s="244">
        <v>30408.233174673998</v>
      </c>
      <c r="L19" s="244">
        <v>28946.182600005999</v>
      </c>
      <c r="M19" s="244">
        <v>29658.521590667999</v>
      </c>
      <c r="N19" s="244">
        <v>27946.208305422999</v>
      </c>
      <c r="O19" s="244">
        <v>26832.112608070001</v>
      </c>
      <c r="P19" s="244">
        <v>26152.953527286001</v>
      </c>
      <c r="Q19" s="244">
        <v>26079.546753466999</v>
      </c>
      <c r="R19" s="244">
        <v>26786.077538224999</v>
      </c>
      <c r="S19" s="244">
        <v>25876.092795552999</v>
      </c>
      <c r="T19" s="244">
        <v>27470.419108288999</v>
      </c>
      <c r="U19" s="244">
        <v>26324.477273690001</v>
      </c>
      <c r="V19" s="244">
        <v>27311.311610743</v>
      </c>
      <c r="W19" s="244">
        <v>25331.787958092998</v>
      </c>
      <c r="X19" s="244">
        <v>25601.503911266002</v>
      </c>
      <c r="Y19" s="244">
        <v>26781.100203921</v>
      </c>
      <c r="Z19" s="244">
        <v>25329.617321333</v>
      </c>
      <c r="AA19" s="244">
        <v>25746.765462006999</v>
      </c>
      <c r="AB19" s="244">
        <v>26237.989614114002</v>
      </c>
      <c r="AC19" s="244">
        <v>26527.743440666</v>
      </c>
      <c r="AD19" s="244" t="s">
        <v>493</v>
      </c>
    </row>
    <row r="20" spans="1:32" ht="14.5" customHeight="1">
      <c r="A20" s="133" t="s">
        <v>446</v>
      </c>
      <c r="B20" s="244" t="s">
        <v>493</v>
      </c>
      <c r="C20" s="244" t="s">
        <v>493</v>
      </c>
      <c r="D20" s="244" t="s">
        <v>493</v>
      </c>
      <c r="E20" s="244" t="s">
        <v>493</v>
      </c>
      <c r="F20" s="244" t="s">
        <v>493</v>
      </c>
      <c r="G20" s="244" t="s">
        <v>493</v>
      </c>
      <c r="H20" s="244" t="s">
        <v>493</v>
      </c>
      <c r="I20" s="244" t="s">
        <v>493</v>
      </c>
      <c r="J20" s="244" t="s">
        <v>493</v>
      </c>
      <c r="K20" s="244" t="s">
        <v>493</v>
      </c>
      <c r="L20" s="244" t="s">
        <v>493</v>
      </c>
      <c r="M20" s="244" t="s">
        <v>493</v>
      </c>
      <c r="N20" s="244" t="s">
        <v>493</v>
      </c>
      <c r="O20" s="244" t="s">
        <v>493</v>
      </c>
      <c r="P20" s="244" t="s">
        <v>493</v>
      </c>
      <c r="Q20" s="244" t="s">
        <v>493</v>
      </c>
      <c r="R20" s="244" t="s">
        <v>493</v>
      </c>
      <c r="S20" s="244" t="s">
        <v>493</v>
      </c>
      <c r="T20" s="244" t="s">
        <v>493</v>
      </c>
      <c r="U20" s="244" t="s">
        <v>493</v>
      </c>
      <c r="V20" s="244">
        <v>19286.750843895999</v>
      </c>
      <c r="W20" s="244">
        <v>20898.028055327999</v>
      </c>
      <c r="X20" s="244">
        <v>21752.657672825</v>
      </c>
      <c r="Y20" s="244">
        <v>22990.401446885</v>
      </c>
      <c r="Z20" s="244">
        <v>20863.580083216999</v>
      </c>
      <c r="AA20" s="244">
        <v>21638.245903932999</v>
      </c>
      <c r="AB20" s="244" t="s">
        <v>493</v>
      </c>
      <c r="AC20" s="244" t="s">
        <v>493</v>
      </c>
      <c r="AD20" s="244" t="s">
        <v>493</v>
      </c>
    </row>
    <row r="21" spans="1:32" ht="14.5" customHeight="1">
      <c r="A21" s="133" t="s">
        <v>447</v>
      </c>
      <c r="B21" s="244">
        <v>92187.702290955</v>
      </c>
      <c r="C21" s="244">
        <v>76966.471669004997</v>
      </c>
      <c r="D21" s="244">
        <v>63952.696283377001</v>
      </c>
      <c r="E21" s="244">
        <v>65921.099979063001</v>
      </c>
      <c r="F21" s="244">
        <v>62912.704910810004</v>
      </c>
      <c r="G21" s="244">
        <v>61364.309808514001</v>
      </c>
      <c r="H21" s="244">
        <v>56435.220206614998</v>
      </c>
      <c r="I21" s="244">
        <v>51038.510627370997</v>
      </c>
      <c r="J21" s="244">
        <v>37070.576547026001</v>
      </c>
      <c r="K21" s="244">
        <v>35040.277511369997</v>
      </c>
      <c r="L21" s="244">
        <v>41502.415348308998</v>
      </c>
      <c r="M21" s="244">
        <v>48833.221376754998</v>
      </c>
      <c r="N21" s="244">
        <v>48996.543522651999</v>
      </c>
      <c r="O21" s="244">
        <v>49597.337282670997</v>
      </c>
      <c r="P21" s="244">
        <v>48430.755915039001</v>
      </c>
      <c r="Q21" s="244">
        <v>47305.369004369997</v>
      </c>
      <c r="R21" s="244">
        <v>48482.444350256003</v>
      </c>
      <c r="S21" s="244">
        <v>46815.749120371998</v>
      </c>
      <c r="T21" s="244">
        <v>46087.915381006998</v>
      </c>
      <c r="U21" s="244">
        <v>46859.918486123999</v>
      </c>
      <c r="V21" s="244">
        <v>47118.923288334998</v>
      </c>
      <c r="W21" s="244">
        <v>44941.742462306996</v>
      </c>
      <c r="X21" s="244">
        <v>46990.471330524997</v>
      </c>
      <c r="Y21" s="244">
        <v>49609.213036749003</v>
      </c>
      <c r="Z21" s="244">
        <v>49397.009617696</v>
      </c>
      <c r="AA21" s="244">
        <v>47688.709566953999</v>
      </c>
      <c r="AB21" s="244">
        <v>48006.973734501</v>
      </c>
      <c r="AC21" s="244">
        <v>49758.201100781997</v>
      </c>
      <c r="AD21" s="244" t="s">
        <v>493</v>
      </c>
    </row>
    <row r="22" spans="1:32" ht="14.5" customHeight="1">
      <c r="A22" s="133" t="s">
        <v>448</v>
      </c>
      <c r="B22" s="244">
        <v>49522.212809999997</v>
      </c>
      <c r="C22" s="244">
        <v>35225.802315000001</v>
      </c>
      <c r="D22" s="244">
        <v>31172.287810000002</v>
      </c>
      <c r="E22" s="244">
        <v>26900.974002999999</v>
      </c>
      <c r="F22" s="244">
        <v>25714.824178999999</v>
      </c>
      <c r="G22" s="244">
        <v>24864.688372000001</v>
      </c>
      <c r="H22" s="244">
        <v>25250.250373999999</v>
      </c>
      <c r="I22" s="244">
        <v>24537.795460000001</v>
      </c>
      <c r="J22" s="244">
        <v>24735.238049141</v>
      </c>
      <c r="K22" s="244">
        <v>26566.266669174001</v>
      </c>
      <c r="L22" s="244">
        <v>25857.014279999999</v>
      </c>
      <c r="M22" s="244">
        <v>26463.389149999999</v>
      </c>
      <c r="N22" s="244">
        <v>27039.134878915</v>
      </c>
      <c r="O22" s="244">
        <v>27554.133409999999</v>
      </c>
      <c r="P22" s="244">
        <v>26591.001560000001</v>
      </c>
      <c r="Q22" s="244">
        <v>27274.556110000001</v>
      </c>
      <c r="R22" s="244">
        <v>27204.500559240001</v>
      </c>
      <c r="S22" s="244">
        <v>25890.396997357999</v>
      </c>
      <c r="T22" s="244">
        <v>26843.36361</v>
      </c>
      <c r="U22" s="244">
        <v>26661.6427</v>
      </c>
      <c r="V22" s="244">
        <v>27287.402180000001</v>
      </c>
      <c r="W22" s="244">
        <v>27143.692129999999</v>
      </c>
      <c r="X22" s="244">
        <v>27624.675356897002</v>
      </c>
      <c r="Y22" s="244">
        <v>26999.039368260001</v>
      </c>
      <c r="Z22" s="244">
        <v>25508.862922644999</v>
      </c>
      <c r="AA22" s="244">
        <v>25125.056017277999</v>
      </c>
      <c r="AB22" s="244">
        <v>25402.655534918998</v>
      </c>
      <c r="AC22" s="244">
        <v>24954.413008197</v>
      </c>
      <c r="AD22" s="244" t="s">
        <v>493</v>
      </c>
    </row>
    <row r="23" spans="1:32" ht="14.5" customHeight="1">
      <c r="A23" s="133" t="s">
        <v>495</v>
      </c>
      <c r="B23" s="244">
        <v>24411.580249387</v>
      </c>
      <c r="C23" s="244">
        <v>24027.738330927001</v>
      </c>
      <c r="D23" s="244">
        <v>24297.808638205999</v>
      </c>
      <c r="E23" s="244">
        <v>24817.474602513001</v>
      </c>
      <c r="F23" s="244">
        <v>24460.902663133998</v>
      </c>
      <c r="G23" s="244">
        <v>23254.115667688999</v>
      </c>
      <c r="H23" s="244">
        <v>23779.006045998001</v>
      </c>
      <c r="I23" s="244">
        <v>23190.251755088</v>
      </c>
      <c r="J23" s="244">
        <v>22934.952549873</v>
      </c>
      <c r="K23" s="244">
        <v>22405.527188043001</v>
      </c>
      <c r="L23" s="244">
        <v>21906.495643135</v>
      </c>
      <c r="M23" s="244">
        <v>23185.197812950999</v>
      </c>
      <c r="N23" s="244">
        <v>21866.047902680999</v>
      </c>
      <c r="O23" s="244">
        <v>21801.546533813998</v>
      </c>
      <c r="P23" s="244">
        <v>20777.964786158002</v>
      </c>
      <c r="Q23" s="244">
        <v>19718.768158833998</v>
      </c>
      <c r="R23" s="244">
        <v>19744.948059454</v>
      </c>
      <c r="S23" s="244">
        <v>17466.450656305002</v>
      </c>
      <c r="T23" s="244">
        <v>18827.485765434001</v>
      </c>
      <c r="U23" s="244">
        <v>18546.039405817999</v>
      </c>
      <c r="V23" s="244">
        <v>19356.816125746001</v>
      </c>
      <c r="W23" s="244">
        <v>17506.651246204001</v>
      </c>
      <c r="X23" s="244">
        <v>18027.165673880001</v>
      </c>
      <c r="Y23" s="244">
        <v>18096.663193552002</v>
      </c>
      <c r="Z23" s="244">
        <v>17179.648802199001</v>
      </c>
      <c r="AA23" s="244">
        <v>17238.134122152998</v>
      </c>
      <c r="AB23" s="244">
        <v>17096.636054057999</v>
      </c>
      <c r="AC23" s="244">
        <v>17167.920290197999</v>
      </c>
      <c r="AD23" s="244">
        <v>17679.622030120001</v>
      </c>
    </row>
    <row r="24" spans="1:32" ht="14.5" customHeight="1">
      <c r="A24" s="133" t="s">
        <v>450</v>
      </c>
      <c r="B24" s="244">
        <v>27483.328943</v>
      </c>
      <c r="C24" s="244">
        <v>21867.991303980001</v>
      </c>
      <c r="D24" s="244">
        <v>18566.358472909</v>
      </c>
      <c r="E24" s="244">
        <v>15893.877581302</v>
      </c>
      <c r="F24" s="244">
        <v>13924.788757136001</v>
      </c>
      <c r="G24" s="244">
        <v>13202.915973235</v>
      </c>
      <c r="H24" s="244">
        <v>13633.464748324001</v>
      </c>
      <c r="I24" s="244">
        <v>12830.477789443999</v>
      </c>
      <c r="J24" s="244">
        <v>12707.396074036</v>
      </c>
      <c r="K24" s="244">
        <v>12427.768574281001</v>
      </c>
      <c r="L24" s="244">
        <v>12013.51052785</v>
      </c>
      <c r="M24" s="244">
        <v>12306.206068509</v>
      </c>
      <c r="N24" s="244">
        <v>12030.186549002001</v>
      </c>
      <c r="O24" s="244">
        <v>11882.461586498001</v>
      </c>
      <c r="P24" s="244">
        <v>11792.754722817001</v>
      </c>
      <c r="Q24" s="244">
        <v>11444.986268746999</v>
      </c>
      <c r="R24" s="244">
        <v>11263.848288613</v>
      </c>
      <c r="S24" s="244">
        <v>10417.804420921</v>
      </c>
      <c r="T24" s="244">
        <v>10893.440340294001</v>
      </c>
      <c r="U24" s="244">
        <v>10513.745386369999</v>
      </c>
      <c r="V24" s="244">
        <v>10749.205590676</v>
      </c>
      <c r="W24" s="244">
        <v>10078.436745522</v>
      </c>
      <c r="X24" s="244">
        <v>10361.443500662999</v>
      </c>
      <c r="Y24" s="244">
        <v>10495.068160246001</v>
      </c>
      <c r="Z24" s="244">
        <v>9878.1186348757001</v>
      </c>
      <c r="AA24" s="244">
        <v>9922.0892948462006</v>
      </c>
      <c r="AB24" s="244">
        <v>10278.274676734</v>
      </c>
      <c r="AC24" s="244">
        <v>10375.277146441</v>
      </c>
      <c r="AD24" s="244" t="s">
        <v>493</v>
      </c>
    </row>
    <row r="25" spans="1:32" ht="20.25" customHeight="1">
      <c r="A25" s="133" t="s">
        <v>521</v>
      </c>
      <c r="B25" s="244">
        <v>985629.75860642991</v>
      </c>
      <c r="C25" s="244">
        <v>951798.38162238256</v>
      </c>
      <c r="D25" s="244">
        <v>906608.62851270521</v>
      </c>
      <c r="E25" s="244">
        <v>896948.76900857943</v>
      </c>
      <c r="F25" s="244">
        <v>878236.35746073199</v>
      </c>
      <c r="G25" s="244">
        <v>878106.56380705698</v>
      </c>
      <c r="H25" s="244">
        <v>900053.44723075745</v>
      </c>
      <c r="I25" s="244">
        <v>869330.2186347947</v>
      </c>
      <c r="J25" s="244">
        <v>862768.4563510787</v>
      </c>
      <c r="K25" s="244">
        <v>837403.0585166933</v>
      </c>
      <c r="L25" s="244">
        <v>836489.26220737654</v>
      </c>
      <c r="M25" s="244">
        <v>859315.58400493301</v>
      </c>
      <c r="N25" s="244">
        <v>844589.32896107144</v>
      </c>
      <c r="O25" s="244">
        <v>841368.48086694593</v>
      </c>
      <c r="P25" s="244">
        <v>827354.0108592452</v>
      </c>
      <c r="Q25" s="244">
        <v>808861.78821587947</v>
      </c>
      <c r="R25" s="244">
        <v>819952.86783340818</v>
      </c>
      <c r="S25" s="244">
        <v>794742.5414384082</v>
      </c>
      <c r="T25" s="244">
        <v>800435.31838083128</v>
      </c>
      <c r="U25" s="244">
        <v>744404.2009455933</v>
      </c>
      <c r="V25" s="244">
        <v>781807.02001407172</v>
      </c>
      <c r="W25" s="244">
        <v>758066.84046175901</v>
      </c>
      <c r="X25" s="244">
        <v>763367.36046286975</v>
      </c>
      <c r="Y25" s="244">
        <v>780939.60188273003</v>
      </c>
      <c r="Z25" s="244">
        <v>742339.71451243432</v>
      </c>
      <c r="AA25" s="244">
        <v>746900.72771292808</v>
      </c>
      <c r="AB25" s="244">
        <v>750131.17842876201</v>
      </c>
      <c r="AC25" s="244">
        <v>732841.77008173463</v>
      </c>
      <c r="AD25" s="244">
        <v>702102.11050081288</v>
      </c>
    </row>
    <row r="26" spans="1:32" s="368" customFormat="1" ht="12.5">
      <c r="A26" s="643"/>
      <c r="B26" s="366"/>
      <c r="C26" s="366"/>
      <c r="D26" s="366"/>
      <c r="E26" s="366"/>
      <c r="F26" s="366"/>
      <c r="G26" s="366"/>
      <c r="H26" s="366"/>
      <c r="I26" s="366"/>
      <c r="J26" s="367"/>
      <c r="K26" s="367"/>
      <c r="L26" s="367"/>
      <c r="M26" s="367"/>
      <c r="N26" s="367"/>
      <c r="O26" s="367"/>
      <c r="P26" s="367"/>
      <c r="Q26" s="367"/>
      <c r="R26" s="367"/>
      <c r="S26" s="367"/>
      <c r="T26" s="367"/>
      <c r="U26" s="367"/>
      <c r="V26" s="367"/>
      <c r="W26" s="367"/>
      <c r="X26" s="367"/>
      <c r="Y26" s="367"/>
      <c r="Z26" s="367"/>
      <c r="AA26" s="367"/>
      <c r="AB26" s="367"/>
      <c r="AC26" s="367"/>
      <c r="AD26" s="367"/>
    </row>
    <row r="27" spans="1:32" ht="12.75" customHeight="1">
      <c r="A27" s="142"/>
      <c r="B27" s="1361" t="s">
        <v>452</v>
      </c>
      <c r="C27" s="1361"/>
      <c r="D27" s="1361"/>
      <c r="E27" s="1361"/>
      <c r="F27" s="1361"/>
      <c r="G27" s="1361" t="s">
        <v>452</v>
      </c>
      <c r="H27" s="1361"/>
      <c r="I27" s="1361"/>
      <c r="J27" s="1361"/>
      <c r="K27" s="1361"/>
      <c r="L27" s="1361" t="s">
        <v>452</v>
      </c>
      <c r="M27" s="1361"/>
      <c r="N27" s="1361"/>
      <c r="O27" s="1361"/>
      <c r="P27" s="1361"/>
      <c r="Q27" s="1361" t="s">
        <v>452</v>
      </c>
      <c r="R27" s="1361"/>
      <c r="S27" s="1361"/>
      <c r="T27" s="1361"/>
      <c r="U27" s="1361"/>
      <c r="V27" s="1361" t="s">
        <v>452</v>
      </c>
      <c r="W27" s="1361"/>
      <c r="X27" s="1361"/>
      <c r="Y27" s="1361"/>
      <c r="Z27" s="1361"/>
      <c r="AA27" s="1361" t="s">
        <v>452</v>
      </c>
      <c r="AB27" s="1361"/>
      <c r="AC27" s="1361"/>
      <c r="AD27" s="1361"/>
      <c r="AE27" s="1361"/>
      <c r="AF27" s="1361"/>
    </row>
    <row r="28" spans="1:32" ht="12.75" customHeight="1">
      <c r="A28" s="142"/>
      <c r="B28" s="369"/>
      <c r="C28" s="369"/>
      <c r="D28" s="369"/>
      <c r="E28" s="369"/>
      <c r="F28" s="369"/>
      <c r="G28" s="369"/>
      <c r="H28" s="369"/>
      <c r="I28" s="369"/>
      <c r="J28" s="369"/>
      <c r="K28" s="157"/>
      <c r="L28" s="157"/>
      <c r="M28" s="157"/>
      <c r="N28" s="157"/>
      <c r="O28" s="157"/>
      <c r="P28" s="157"/>
      <c r="Q28" s="157"/>
      <c r="R28" s="157"/>
      <c r="S28" s="157"/>
      <c r="T28" s="157"/>
      <c r="U28" s="157"/>
      <c r="V28" s="157"/>
      <c r="W28" s="157"/>
      <c r="X28" s="157"/>
      <c r="Y28" s="157"/>
      <c r="Z28" s="157"/>
      <c r="AA28" s="157"/>
      <c r="AB28" s="517"/>
      <c r="AC28" s="157"/>
      <c r="AD28" s="517"/>
    </row>
    <row r="29" spans="1:32" ht="14.5" customHeight="1">
      <c r="A29" s="133" t="s">
        <v>490</v>
      </c>
      <c r="B29" s="370">
        <v>100</v>
      </c>
      <c r="C29" s="158">
        <v>106.03243067201264</v>
      </c>
      <c r="D29" s="158">
        <v>105.07519143938023</v>
      </c>
      <c r="E29" s="158">
        <v>106.09977734017801</v>
      </c>
      <c r="F29" s="158">
        <v>99.803814227486527</v>
      </c>
      <c r="G29" s="158">
        <v>104.78841967396716</v>
      </c>
      <c r="H29" s="158">
        <v>109.47464716794198</v>
      </c>
      <c r="I29" s="158">
        <v>105.29919706426931</v>
      </c>
      <c r="J29" s="158">
        <v>107.18175822717323</v>
      </c>
      <c r="K29" s="158">
        <v>103.69106729323622</v>
      </c>
      <c r="L29" s="158">
        <v>99.828118341069498</v>
      </c>
      <c r="M29" s="158">
        <v>107.14316552384609</v>
      </c>
      <c r="N29" s="158">
        <v>102.68662724636312</v>
      </c>
      <c r="O29" s="158">
        <v>102.1428460306017</v>
      </c>
      <c r="P29" s="158">
        <v>100.92055577505757</v>
      </c>
      <c r="Q29" s="158">
        <v>103.80399732623654</v>
      </c>
      <c r="R29" s="158">
        <v>104.87385787156573</v>
      </c>
      <c r="S29" s="158">
        <v>95.022579444560307</v>
      </c>
      <c r="T29" s="158">
        <v>97.431558423475067</v>
      </c>
      <c r="U29" s="158">
        <v>89.125719892686433</v>
      </c>
      <c r="V29" s="158">
        <v>91.297436918705714</v>
      </c>
      <c r="W29" s="158">
        <v>88.939127448775281</v>
      </c>
      <c r="X29" s="158">
        <v>87.96948684376693</v>
      </c>
      <c r="Y29" s="158">
        <v>94.921766855060866</v>
      </c>
      <c r="Z29" s="158">
        <v>88.061808255599004</v>
      </c>
      <c r="AA29" s="158">
        <v>89.901969566241391</v>
      </c>
      <c r="AB29" s="158">
        <v>92.42856824577872</v>
      </c>
      <c r="AC29" s="158">
        <v>93.136428672567902</v>
      </c>
      <c r="AD29" s="158">
        <v>89.864822489243807</v>
      </c>
    </row>
    <row r="30" spans="1:32" ht="14.5" customHeight="1">
      <c r="A30" s="133" t="s">
        <v>436</v>
      </c>
      <c r="B30" s="370">
        <v>100</v>
      </c>
      <c r="C30" s="158">
        <v>105.35211507246406</v>
      </c>
      <c r="D30" s="158">
        <v>103.17973308903764</v>
      </c>
      <c r="E30" s="158">
        <v>106.75160812443134</v>
      </c>
      <c r="F30" s="158">
        <v>103.94217788386672</v>
      </c>
      <c r="G30" s="158">
        <v>104.37947464645273</v>
      </c>
      <c r="H30" s="158">
        <v>109.44791712182621</v>
      </c>
      <c r="I30" s="158">
        <v>106.58872635992714</v>
      </c>
      <c r="J30" s="158">
        <v>108.89621942111843</v>
      </c>
      <c r="K30" s="158">
        <v>106.21399771123937</v>
      </c>
      <c r="L30" s="158">
        <v>103.75371975498551</v>
      </c>
      <c r="M30" s="158">
        <v>106.00665560540236</v>
      </c>
      <c r="N30" s="158">
        <v>98.835391365516188</v>
      </c>
      <c r="O30" s="158">
        <v>97.291840452479988</v>
      </c>
      <c r="P30" s="158">
        <v>95.755968799120254</v>
      </c>
      <c r="Q30" s="158">
        <v>92.40038636683326</v>
      </c>
      <c r="R30" s="158">
        <v>93.703425483221494</v>
      </c>
      <c r="S30" s="158">
        <v>85.434092422782712</v>
      </c>
      <c r="T30" s="158">
        <v>91.292056302697802</v>
      </c>
      <c r="U30" s="158">
        <v>87.718824535391164</v>
      </c>
      <c r="V30" s="158">
        <v>91.438729024642669</v>
      </c>
      <c r="W30" s="158">
        <v>89.316920994853248</v>
      </c>
      <c r="X30" s="158">
        <v>89.336153150151418</v>
      </c>
      <c r="Y30" s="158">
        <v>90.076417025742373</v>
      </c>
      <c r="Z30" s="158">
        <v>84.912640181263086</v>
      </c>
      <c r="AA30" s="158">
        <v>86.159668071365786</v>
      </c>
      <c r="AB30" s="158">
        <v>87.861654230884284</v>
      </c>
      <c r="AC30" s="158">
        <v>87.933147623005652</v>
      </c>
      <c r="AD30" s="244" t="s">
        <v>493</v>
      </c>
    </row>
    <row r="31" spans="1:32" ht="14.5" customHeight="1">
      <c r="A31" s="133" t="s">
        <v>437</v>
      </c>
      <c r="B31" s="370">
        <v>100</v>
      </c>
      <c r="C31" s="158">
        <v>104.17608536509032</v>
      </c>
      <c r="D31" s="158">
        <v>93.473732987201274</v>
      </c>
      <c r="E31" s="158">
        <v>98.519819080713006</v>
      </c>
      <c r="F31" s="158">
        <v>94.858483718899336</v>
      </c>
      <c r="G31" s="158">
        <v>91.317793331526403</v>
      </c>
      <c r="H31" s="158">
        <v>91.946754902960876</v>
      </c>
      <c r="I31" s="158">
        <v>87.984981868477689</v>
      </c>
      <c r="J31" s="158">
        <v>85.062784875591717</v>
      </c>
      <c r="K31" s="158">
        <v>87.772559780660842</v>
      </c>
      <c r="L31" s="158">
        <v>87.349810023196454</v>
      </c>
      <c r="M31" s="158">
        <v>88.664626309271782</v>
      </c>
      <c r="N31" s="158">
        <v>78.059925707502131</v>
      </c>
      <c r="O31" s="158">
        <v>78.015921673901715</v>
      </c>
      <c r="P31" s="158">
        <v>73.981429195502542</v>
      </c>
      <c r="Q31" s="158">
        <v>73.117713770456334</v>
      </c>
      <c r="R31" s="158">
        <v>72.553476718637</v>
      </c>
      <c r="S31" s="158">
        <v>63.1765684157591</v>
      </c>
      <c r="T31" s="158">
        <v>66.795434323902285</v>
      </c>
      <c r="U31" s="158">
        <v>65.003836900230638</v>
      </c>
      <c r="V31" s="158">
        <v>71.304303769167518</v>
      </c>
      <c r="W31" s="158">
        <v>62.477135836396315</v>
      </c>
      <c r="X31" s="158">
        <v>62.762258349353012</v>
      </c>
      <c r="Y31" s="158">
        <v>65.26953137020655</v>
      </c>
      <c r="Z31" s="158">
        <v>61.575058951083868</v>
      </c>
      <c r="AA31" s="158">
        <v>59.111603038601949</v>
      </c>
      <c r="AB31" s="158">
        <v>60.300245895688654</v>
      </c>
      <c r="AC31" s="158">
        <v>59.240941147426454</v>
      </c>
      <c r="AD31" s="244" t="s">
        <v>493</v>
      </c>
    </row>
    <row r="32" spans="1:32" ht="14.5" customHeight="1">
      <c r="A32" s="133" t="s">
        <v>438</v>
      </c>
      <c r="B32" s="370">
        <v>100</v>
      </c>
      <c r="C32" s="158">
        <v>80.26956575252413</v>
      </c>
      <c r="D32" s="158">
        <v>71.69723892983707</v>
      </c>
      <c r="E32" s="158">
        <v>69.574220614556083</v>
      </c>
      <c r="F32" s="158">
        <v>65.818429936295615</v>
      </c>
      <c r="G32" s="158">
        <v>62.469303273702899</v>
      </c>
      <c r="H32" s="158">
        <v>61.925431109590711</v>
      </c>
      <c r="I32" s="158">
        <v>62.52297222002931</v>
      </c>
      <c r="J32" s="158">
        <v>72.852172006353342</v>
      </c>
      <c r="K32" s="158">
        <v>71.888381178340722</v>
      </c>
      <c r="L32" s="158">
        <v>75.161013326124987</v>
      </c>
      <c r="M32" s="158">
        <v>75.534868478511456</v>
      </c>
      <c r="N32" s="158">
        <v>76.398440012284453</v>
      </c>
      <c r="O32" s="158">
        <v>72.068284639148132</v>
      </c>
      <c r="P32" s="158">
        <v>73.207862819094643</v>
      </c>
      <c r="Q32" s="158">
        <v>74.776589620741973</v>
      </c>
      <c r="R32" s="158">
        <v>72.428163695151056</v>
      </c>
      <c r="S32" s="158">
        <v>72.382538617328976</v>
      </c>
      <c r="T32" s="158">
        <v>70.655494194785007</v>
      </c>
      <c r="U32" s="158">
        <v>66.052995061645333</v>
      </c>
      <c r="V32" s="158">
        <v>69.150549701989064</v>
      </c>
      <c r="W32" s="158">
        <v>69.875809513033431</v>
      </c>
      <c r="X32" s="158">
        <v>71.106307156756813</v>
      </c>
      <c r="Y32" s="158">
        <v>70.80224033832792</v>
      </c>
      <c r="Z32" s="158">
        <v>69.261169640047285</v>
      </c>
      <c r="AA32" s="158">
        <v>69.304514403337052</v>
      </c>
      <c r="AB32" s="158">
        <v>69.695102311630862</v>
      </c>
      <c r="AC32" s="158">
        <v>68.62167320229257</v>
      </c>
      <c r="AD32" s="244" t="s">
        <v>493</v>
      </c>
    </row>
    <row r="33" spans="1:32" ht="14.5" customHeight="1">
      <c r="A33" s="133" t="s">
        <v>716</v>
      </c>
      <c r="B33" s="370">
        <v>100</v>
      </c>
      <c r="C33" s="158">
        <v>100.91432296306574</v>
      </c>
      <c r="D33" s="158">
        <v>95.801537627436502</v>
      </c>
      <c r="E33" s="158">
        <v>92.84433236755936</v>
      </c>
      <c r="F33" s="158">
        <v>99.028449345758489</v>
      </c>
      <c r="G33" s="158">
        <v>98.659254899133813</v>
      </c>
      <c r="H33" s="158">
        <v>106.32109342555572</v>
      </c>
      <c r="I33" s="158">
        <v>105.8953222937035</v>
      </c>
      <c r="J33" s="158">
        <v>103.51403090705752</v>
      </c>
      <c r="K33" s="158">
        <v>95.638442192754809</v>
      </c>
      <c r="L33" s="158">
        <v>105.18572842997463</v>
      </c>
      <c r="M33" s="158">
        <v>105.79663894479411</v>
      </c>
      <c r="N33" s="158">
        <v>104.75612778820272</v>
      </c>
      <c r="O33" s="158">
        <v>109.63618436813904</v>
      </c>
      <c r="P33" s="158">
        <v>97.713512879744712</v>
      </c>
      <c r="Q33" s="158">
        <v>91.693124296757645</v>
      </c>
      <c r="R33" s="158">
        <v>95.354931045809934</v>
      </c>
      <c r="S33" s="158">
        <v>102.35649435583137</v>
      </c>
      <c r="T33" s="158">
        <v>98.019551908659082</v>
      </c>
      <c r="U33" s="158">
        <v>94.683134602473615</v>
      </c>
      <c r="V33" s="158">
        <v>104.95281132620967</v>
      </c>
      <c r="W33" s="158">
        <v>98.357100369398424</v>
      </c>
      <c r="X33" s="158">
        <v>99.745893546121337</v>
      </c>
      <c r="Y33" s="158">
        <v>100.27790891460637</v>
      </c>
      <c r="Z33" s="158">
        <v>95.656265965350073</v>
      </c>
      <c r="AA33" s="158">
        <v>99.312186751984143</v>
      </c>
      <c r="AB33" s="158">
        <v>96.890299256264299</v>
      </c>
      <c r="AC33" s="158">
        <v>100.57326222054631</v>
      </c>
      <c r="AD33" s="158">
        <v>94.930249381456505</v>
      </c>
    </row>
    <row r="34" spans="1:32" ht="14.5" customHeight="1">
      <c r="A34" s="133" t="s">
        <v>440</v>
      </c>
      <c r="B34" s="370">
        <v>99.999999999999986</v>
      </c>
      <c r="C34" s="158">
        <v>114.01929870958598</v>
      </c>
      <c r="D34" s="158">
        <v>103.36565717334662</v>
      </c>
      <c r="E34" s="158">
        <v>108.75923972887418</v>
      </c>
      <c r="F34" s="158">
        <v>104.76518616729267</v>
      </c>
      <c r="G34" s="158">
        <v>105.16152612867845</v>
      </c>
      <c r="H34" s="158">
        <v>113.95698753195505</v>
      </c>
      <c r="I34" s="158">
        <v>109.18351915508536</v>
      </c>
      <c r="J34" s="244" t="s">
        <v>493</v>
      </c>
      <c r="K34" s="244" t="s">
        <v>493</v>
      </c>
      <c r="L34" s="244" t="s">
        <v>493</v>
      </c>
      <c r="M34" s="244" t="s">
        <v>493</v>
      </c>
      <c r="N34" s="244" t="s">
        <v>493</v>
      </c>
      <c r="O34" s="158">
        <v>99.143632917042183</v>
      </c>
      <c r="P34" s="158">
        <v>98.592776515963649</v>
      </c>
      <c r="Q34" s="158">
        <v>95.073437142300875</v>
      </c>
      <c r="R34" s="158">
        <v>95.128847427669243</v>
      </c>
      <c r="S34" s="158">
        <v>90.895307303232798</v>
      </c>
      <c r="T34" s="158">
        <v>91.819163698048911</v>
      </c>
      <c r="U34" s="158">
        <v>92.857179521120585</v>
      </c>
      <c r="V34" s="158">
        <v>95.615558234703343</v>
      </c>
      <c r="W34" s="158">
        <v>90.133982705120218</v>
      </c>
      <c r="X34" s="158">
        <v>88.93185373426877</v>
      </c>
      <c r="Y34" s="158">
        <v>87.140427110568311</v>
      </c>
      <c r="Z34" s="158">
        <v>95.709249718864925</v>
      </c>
      <c r="AA34" s="158">
        <v>120.20078622073257</v>
      </c>
      <c r="AB34" s="158">
        <v>124.73895206262489</v>
      </c>
      <c r="AC34" s="158">
        <v>128.2435388004883</v>
      </c>
      <c r="AD34" s="244" t="s">
        <v>493</v>
      </c>
    </row>
    <row r="35" spans="1:32" ht="14.5" customHeight="1">
      <c r="A35" s="133" t="s">
        <v>492</v>
      </c>
      <c r="B35" s="370">
        <v>100</v>
      </c>
      <c r="C35" s="158">
        <v>108.74203000442475</v>
      </c>
      <c r="D35" s="158">
        <v>108.04553393205455</v>
      </c>
      <c r="E35" s="158">
        <v>111.19951117668425</v>
      </c>
      <c r="F35" s="158">
        <v>110.38071063539687</v>
      </c>
      <c r="G35" s="158">
        <v>110.21217986964105</v>
      </c>
      <c r="H35" s="158">
        <v>117.79242642104616</v>
      </c>
      <c r="I35" s="158">
        <v>110.71607056098743</v>
      </c>
      <c r="J35" s="158">
        <v>110.35646033696584</v>
      </c>
      <c r="K35" s="158">
        <v>102.77532334700797</v>
      </c>
      <c r="L35" s="158">
        <v>104.20199144507863</v>
      </c>
      <c r="M35" s="158">
        <v>109.05839148782754</v>
      </c>
      <c r="N35" s="158">
        <v>102.08139621742477</v>
      </c>
      <c r="O35" s="158">
        <v>102.99522898440206</v>
      </c>
      <c r="P35" s="158">
        <v>101.09432751129341</v>
      </c>
      <c r="Q35" s="158">
        <v>99.005361098837682</v>
      </c>
      <c r="R35" s="158">
        <v>97.155382410973658</v>
      </c>
      <c r="S35" s="158">
        <v>90.971638493435236</v>
      </c>
      <c r="T35" s="158">
        <v>92.046893263853661</v>
      </c>
      <c r="U35" s="158">
        <v>88.478089516860948</v>
      </c>
      <c r="V35" s="158">
        <v>90.476008636602344</v>
      </c>
      <c r="W35" s="158">
        <v>86.400120892479265</v>
      </c>
      <c r="X35" s="158">
        <v>86.417364643011311</v>
      </c>
      <c r="Y35" s="158">
        <v>85.672240724208606</v>
      </c>
      <c r="Z35" s="158">
        <v>79.61705873017435</v>
      </c>
      <c r="AA35" s="158">
        <v>83.562263754832131</v>
      </c>
      <c r="AB35" s="158">
        <v>86.814504330213765</v>
      </c>
      <c r="AC35" s="158">
        <v>84.428722418728498</v>
      </c>
      <c r="AD35" s="158">
        <v>79.881918870946919</v>
      </c>
    </row>
    <row r="36" spans="1:32" ht="14.5" customHeight="1">
      <c r="A36" s="133" t="s">
        <v>442</v>
      </c>
      <c r="B36" s="370">
        <v>100</v>
      </c>
      <c r="C36" s="158">
        <v>69.703198743719625</v>
      </c>
      <c r="D36" s="158">
        <v>60.924475254818397</v>
      </c>
      <c r="E36" s="158">
        <v>62.03671647203803</v>
      </c>
      <c r="F36" s="158">
        <v>62.395587402356128</v>
      </c>
      <c r="G36" s="158">
        <v>66.741103644641328</v>
      </c>
      <c r="H36" s="158">
        <v>76.237339577518398</v>
      </c>
      <c r="I36" s="158">
        <v>69.983579243241877</v>
      </c>
      <c r="J36" s="158">
        <v>68.655027126863232</v>
      </c>
      <c r="K36" s="158">
        <v>69.542641336967748</v>
      </c>
      <c r="L36" s="158">
        <v>67.090705880984785</v>
      </c>
      <c r="M36" s="158">
        <v>70.278192656934451</v>
      </c>
      <c r="N36" s="158">
        <v>71.500260448511554</v>
      </c>
      <c r="O36" s="158">
        <v>69.560163427108563</v>
      </c>
      <c r="P36" s="158">
        <v>70.928164805652386</v>
      </c>
      <c r="Q36" s="158">
        <v>67.455963203487471</v>
      </c>
      <c r="R36" s="158">
        <v>72.378552297704772</v>
      </c>
      <c r="S36" s="158">
        <v>65.431080685749734</v>
      </c>
      <c r="T36" s="158">
        <v>70.895701083558649</v>
      </c>
      <c r="U36" s="158">
        <v>61.974170540529549</v>
      </c>
      <c r="V36" s="158">
        <v>72.009711335832037</v>
      </c>
      <c r="W36" s="158">
        <v>68.067102430853467</v>
      </c>
      <c r="X36" s="158">
        <v>71.664993922850996</v>
      </c>
      <c r="Y36" s="158">
        <v>68.726950191023235</v>
      </c>
      <c r="Z36" s="158">
        <v>69.435799495057168</v>
      </c>
      <c r="AA36" s="158">
        <v>64.888453002935606</v>
      </c>
      <c r="AB36" s="158">
        <v>69.186507368927934</v>
      </c>
      <c r="AC36" s="244" t="s">
        <v>493</v>
      </c>
      <c r="AD36" s="244" t="s">
        <v>493</v>
      </c>
    </row>
    <row r="37" spans="1:32" ht="14.5" customHeight="1">
      <c r="A37" s="133" t="s">
        <v>443</v>
      </c>
      <c r="B37" s="370">
        <v>100</v>
      </c>
      <c r="C37" s="158">
        <v>106.71274705365451</v>
      </c>
      <c r="D37" s="244" t="s">
        <v>493</v>
      </c>
      <c r="E37" s="244" t="s">
        <v>493</v>
      </c>
      <c r="F37" s="158">
        <v>101.55459783373675</v>
      </c>
      <c r="G37" s="244" t="s">
        <v>493</v>
      </c>
      <c r="H37" s="158">
        <v>101.75208250187343</v>
      </c>
      <c r="I37" s="244" t="s">
        <v>493</v>
      </c>
      <c r="J37" s="158">
        <v>103.90620342213467</v>
      </c>
      <c r="K37" s="244" t="s">
        <v>493</v>
      </c>
      <c r="L37" s="158">
        <v>95.654993041627137</v>
      </c>
      <c r="M37" s="244" t="s">
        <v>493</v>
      </c>
      <c r="N37" s="158">
        <v>93.081967019528307</v>
      </c>
      <c r="O37" s="244" t="s">
        <v>493</v>
      </c>
      <c r="P37" s="158">
        <v>91.436695902863988</v>
      </c>
      <c r="Q37" s="244" t="s">
        <v>493</v>
      </c>
      <c r="R37" s="158">
        <v>92.071950301191279</v>
      </c>
      <c r="S37" s="244" t="s">
        <v>493</v>
      </c>
      <c r="T37" s="158">
        <v>90.475279411306943</v>
      </c>
      <c r="U37" s="158">
        <v>86.277556572378387</v>
      </c>
      <c r="V37" s="158">
        <v>88.802807169116463</v>
      </c>
      <c r="W37" s="158">
        <v>87.113457330583884</v>
      </c>
      <c r="X37" s="158">
        <v>84.012973310959495</v>
      </c>
      <c r="Y37" s="158">
        <v>84.987581244938184</v>
      </c>
      <c r="Z37" s="158">
        <v>86.666055693579423</v>
      </c>
      <c r="AA37" s="158">
        <v>85.615759931062527</v>
      </c>
      <c r="AB37" s="158">
        <v>85.208540597158219</v>
      </c>
      <c r="AC37" s="158">
        <v>83.45073665074554</v>
      </c>
      <c r="AD37" s="244" t="s">
        <v>493</v>
      </c>
    </row>
    <row r="38" spans="1:32" ht="14.5" customHeight="1">
      <c r="A38" s="133" t="s">
        <v>444</v>
      </c>
      <c r="B38" s="370">
        <v>100</v>
      </c>
      <c r="C38" s="158">
        <v>103.65950060716965</v>
      </c>
      <c r="D38" s="158">
        <v>102.38696721283902</v>
      </c>
      <c r="E38" s="158">
        <v>100.24320424110522</v>
      </c>
      <c r="F38" s="158">
        <v>98.803152572818306</v>
      </c>
      <c r="G38" s="158">
        <v>101.260760021663</v>
      </c>
      <c r="H38" s="158">
        <v>104.29257167461088</v>
      </c>
      <c r="I38" s="158">
        <v>102.47812675549396</v>
      </c>
      <c r="J38" s="158">
        <v>101.66778233388612</v>
      </c>
      <c r="K38" s="158">
        <v>98.035865056966301</v>
      </c>
      <c r="L38" s="158">
        <v>98.024091684298696</v>
      </c>
      <c r="M38" s="158">
        <v>100.11672458044745</v>
      </c>
      <c r="N38" s="158">
        <v>98.584840605353179</v>
      </c>
      <c r="O38" s="158">
        <v>98.77052351142521</v>
      </c>
      <c r="P38" s="158">
        <v>96.98777689694262</v>
      </c>
      <c r="Q38" s="158">
        <v>93.886104169792219</v>
      </c>
      <c r="R38" s="158">
        <v>95.256506349211676</v>
      </c>
      <c r="S38" s="158">
        <v>96.059897352336691</v>
      </c>
      <c r="T38" s="158">
        <v>95.177531613523911</v>
      </c>
      <c r="U38" s="158">
        <v>86.734834475933539</v>
      </c>
      <c r="V38" s="158">
        <v>90.1992706643546</v>
      </c>
      <c r="W38" s="158">
        <v>86.7529418442181</v>
      </c>
      <c r="X38" s="158">
        <v>88.455426019395802</v>
      </c>
      <c r="Y38" s="158">
        <v>88.288719293035896</v>
      </c>
      <c r="Z38" s="158">
        <v>85.447426293786009</v>
      </c>
      <c r="AA38" s="158">
        <v>85.15862951202061</v>
      </c>
      <c r="AB38" s="158">
        <v>85.527919240950482</v>
      </c>
      <c r="AC38" s="158">
        <v>80.20799996003781</v>
      </c>
      <c r="AD38" s="244" t="s">
        <v>493</v>
      </c>
    </row>
    <row r="39" spans="1:32" ht="14.5" customHeight="1">
      <c r="A39" s="133" t="s">
        <v>445</v>
      </c>
      <c r="B39" s="370">
        <v>100.00000000000001</v>
      </c>
      <c r="C39" s="158">
        <v>107.50087068582687</v>
      </c>
      <c r="D39" s="158">
        <v>105.62856438684112</v>
      </c>
      <c r="E39" s="158">
        <v>110.47658151484272</v>
      </c>
      <c r="F39" s="158">
        <v>110.59914317362087</v>
      </c>
      <c r="G39" s="158">
        <v>115.02869108200706</v>
      </c>
      <c r="H39" s="158">
        <v>115.09540024406841</v>
      </c>
      <c r="I39" s="158">
        <v>111.47041516769734</v>
      </c>
      <c r="J39" s="158">
        <v>113.88894058141037</v>
      </c>
      <c r="K39" s="158">
        <v>110.76294481078588</v>
      </c>
      <c r="L39" s="158">
        <v>105.43737965274821</v>
      </c>
      <c r="M39" s="158">
        <v>108.03209680898799</v>
      </c>
      <c r="N39" s="158">
        <v>101.79494186404597</v>
      </c>
      <c r="O39" s="158">
        <v>97.736813279889347</v>
      </c>
      <c r="P39" s="158">
        <v>95.26295498794245</v>
      </c>
      <c r="Q39" s="158">
        <v>94.995568507756431</v>
      </c>
      <c r="R39" s="158">
        <v>97.569129091488378</v>
      </c>
      <c r="S39" s="158">
        <v>94.254481073227893</v>
      </c>
      <c r="T39" s="158">
        <v>100.06186476347924</v>
      </c>
      <c r="U39" s="158">
        <v>95.887735623750942</v>
      </c>
      <c r="V39" s="158">
        <v>99.482310704273061</v>
      </c>
      <c r="W39" s="158">
        <v>92.271833599910096</v>
      </c>
      <c r="X39" s="158">
        <v>93.254282434220258</v>
      </c>
      <c r="Y39" s="158">
        <v>97.55099899489079</v>
      </c>
      <c r="Z39" s="158">
        <v>92.263926987307158</v>
      </c>
      <c r="AA39" s="158">
        <v>93.783402197128908</v>
      </c>
      <c r="AB39" s="158">
        <v>95.572701606174107</v>
      </c>
      <c r="AC39" s="158">
        <v>96.628139023887115</v>
      </c>
      <c r="AD39" s="244" t="s">
        <v>493</v>
      </c>
    </row>
    <row r="40" spans="1:32" ht="14.5" customHeight="1">
      <c r="A40" s="133" t="s">
        <v>446</v>
      </c>
      <c r="B40" s="244" t="s">
        <v>493</v>
      </c>
      <c r="C40" s="244" t="s">
        <v>493</v>
      </c>
      <c r="D40" s="244" t="s">
        <v>493</v>
      </c>
      <c r="E40" s="244" t="s">
        <v>493</v>
      </c>
      <c r="F40" s="244" t="s">
        <v>493</v>
      </c>
      <c r="G40" s="244" t="s">
        <v>493</v>
      </c>
      <c r="H40" s="244" t="s">
        <v>493</v>
      </c>
      <c r="I40" s="244" t="s">
        <v>493</v>
      </c>
      <c r="J40" s="244" t="s">
        <v>493</v>
      </c>
      <c r="K40" s="244" t="s">
        <v>493</v>
      </c>
      <c r="L40" s="244" t="s">
        <v>493</v>
      </c>
      <c r="M40" s="244" t="s">
        <v>493</v>
      </c>
      <c r="N40" s="244" t="s">
        <v>493</v>
      </c>
      <c r="O40" s="244" t="s">
        <v>493</v>
      </c>
      <c r="P40" s="244" t="s">
        <v>493</v>
      </c>
      <c r="Q40" s="244" t="s">
        <v>493</v>
      </c>
      <c r="R40" s="244" t="s">
        <v>493</v>
      </c>
      <c r="S40" s="244" t="s">
        <v>493</v>
      </c>
      <c r="T40" s="244" t="s">
        <v>493</v>
      </c>
      <c r="U40" s="244" t="s">
        <v>493</v>
      </c>
      <c r="V40" s="244" t="s">
        <v>493</v>
      </c>
      <c r="W40" s="244" t="s">
        <v>493</v>
      </c>
      <c r="X40" s="244" t="s">
        <v>493</v>
      </c>
      <c r="Y40" s="244" t="s">
        <v>493</v>
      </c>
      <c r="Z40" s="244" t="s">
        <v>493</v>
      </c>
      <c r="AA40" s="244" t="s">
        <v>493</v>
      </c>
      <c r="AB40" s="244" t="s">
        <v>493</v>
      </c>
      <c r="AC40" s="244" t="s">
        <v>493</v>
      </c>
      <c r="AD40" s="244" t="s">
        <v>493</v>
      </c>
    </row>
    <row r="41" spans="1:32" ht="14.5" customHeight="1">
      <c r="A41" s="133" t="s">
        <v>447</v>
      </c>
      <c r="B41" s="370">
        <v>100</v>
      </c>
      <c r="C41" s="158">
        <v>83.488870810653196</v>
      </c>
      <c r="D41" s="158">
        <v>69.372264080880257</v>
      </c>
      <c r="E41" s="158">
        <v>71.507476963693506</v>
      </c>
      <c r="F41" s="158">
        <v>68.244140321721289</v>
      </c>
      <c r="G41" s="158">
        <v>66.564528981144548</v>
      </c>
      <c r="H41" s="158">
        <v>61.217731654162449</v>
      </c>
      <c r="I41" s="158">
        <v>55.363686651271102</v>
      </c>
      <c r="J41" s="158">
        <v>40.212062591631792</v>
      </c>
      <c r="K41" s="158">
        <v>38.009709148383855</v>
      </c>
      <c r="L41" s="158">
        <v>45.019470403245975</v>
      </c>
      <c r="M41" s="158">
        <v>52.971513730358232</v>
      </c>
      <c r="N41" s="158">
        <v>53.14867634732154</v>
      </c>
      <c r="O41" s="158">
        <v>53.800383402697349</v>
      </c>
      <c r="P41" s="158">
        <v>52.534941984111896</v>
      </c>
      <c r="Q41" s="158">
        <v>51.314185980109151</v>
      </c>
      <c r="R41" s="158">
        <v>52.591010672160841</v>
      </c>
      <c r="S41" s="158">
        <v>50.783074051044359</v>
      </c>
      <c r="T41" s="158">
        <v>49.993561218771063</v>
      </c>
      <c r="U41" s="158">
        <v>50.830986478249237</v>
      </c>
      <c r="V41" s="158">
        <v>51.111940223460884</v>
      </c>
      <c r="W41" s="158">
        <v>48.750257730109908</v>
      </c>
      <c r="X41" s="158">
        <v>50.972602812268455</v>
      </c>
      <c r="Y41" s="158">
        <v>53.813265548344631</v>
      </c>
      <c r="Z41" s="158">
        <v>53.583079293801418</v>
      </c>
      <c r="AA41" s="158">
        <v>51.730012118582742</v>
      </c>
      <c r="AB41" s="158">
        <v>52.075247068188631</v>
      </c>
      <c r="AC41" s="158">
        <v>53.974879364862993</v>
      </c>
      <c r="AD41" s="244" t="s">
        <v>493</v>
      </c>
    </row>
    <row r="42" spans="1:32" ht="14.5" customHeight="1">
      <c r="A42" s="133" t="s">
        <v>448</v>
      </c>
      <c r="B42" s="370">
        <v>100</v>
      </c>
      <c r="C42" s="158">
        <v>71.131317274027126</v>
      </c>
      <c r="D42" s="158">
        <v>62.946072158765482</v>
      </c>
      <c r="E42" s="158">
        <v>54.321025811608919</v>
      </c>
      <c r="F42" s="158">
        <v>51.92583836602595</v>
      </c>
      <c r="G42" s="158">
        <v>50.209162638586868</v>
      </c>
      <c r="H42" s="158">
        <v>50.987726398407681</v>
      </c>
      <c r="I42" s="158">
        <v>49.549069130136076</v>
      </c>
      <c r="J42" s="158">
        <v>49.94776413574602</v>
      </c>
      <c r="K42" s="158">
        <v>53.645152673406962</v>
      </c>
      <c r="L42" s="158">
        <v>52.212962250302965</v>
      </c>
      <c r="M42" s="158">
        <v>53.437412523408611</v>
      </c>
      <c r="N42" s="158">
        <v>54.600013498296263</v>
      </c>
      <c r="O42" s="158">
        <v>55.639947907246999</v>
      </c>
      <c r="P42" s="158">
        <v>53.695099736396458</v>
      </c>
      <c r="Q42" s="158">
        <v>55.07539861888494</v>
      </c>
      <c r="R42" s="158">
        <v>54.933935734282478</v>
      </c>
      <c r="S42" s="158">
        <v>52.280371833727841</v>
      </c>
      <c r="T42" s="158">
        <v>54.204693382722859</v>
      </c>
      <c r="U42" s="158">
        <v>53.83774509893513</v>
      </c>
      <c r="V42" s="158">
        <v>55.101338635033422</v>
      </c>
      <c r="W42" s="158">
        <v>54.811145524011977</v>
      </c>
      <c r="X42" s="158">
        <v>55.782392969562068</v>
      </c>
      <c r="Y42" s="158">
        <v>54.519048799063555</v>
      </c>
      <c r="Z42" s="158">
        <v>51.509941650858551</v>
      </c>
      <c r="AA42" s="158">
        <v>50.734921950427285</v>
      </c>
      <c r="AB42" s="158">
        <v>51.295477511032082</v>
      </c>
      <c r="AC42" s="158">
        <v>50.390343226258196</v>
      </c>
      <c r="AD42" s="244" t="s">
        <v>493</v>
      </c>
    </row>
    <row r="43" spans="1:32" ht="14.5" customHeight="1">
      <c r="A43" s="133" t="s">
        <v>495</v>
      </c>
      <c r="B43" s="370">
        <v>99.999999999999986</v>
      </c>
      <c r="C43" s="158">
        <v>98.427623633788983</v>
      </c>
      <c r="D43" s="158">
        <v>99.533944095307561</v>
      </c>
      <c r="E43" s="158">
        <v>101.66271232332939</v>
      </c>
      <c r="F43" s="158">
        <v>100.20204514924114</v>
      </c>
      <c r="G43" s="158">
        <v>95.258542995277566</v>
      </c>
      <c r="H43" s="158">
        <v>97.408712598993318</v>
      </c>
      <c r="I43" s="158">
        <v>94.996929810270402</v>
      </c>
      <c r="J43" s="158">
        <v>93.951117934894526</v>
      </c>
      <c r="K43" s="158">
        <v>91.782371149879282</v>
      </c>
      <c r="L43" s="158">
        <v>89.738130097846067</v>
      </c>
      <c r="M43" s="158">
        <v>94.976226758336153</v>
      </c>
      <c r="N43" s="158">
        <v>89.572439306669125</v>
      </c>
      <c r="O43" s="158">
        <v>89.308214835299154</v>
      </c>
      <c r="P43" s="158">
        <v>85.11519768032943</v>
      </c>
      <c r="Q43" s="158">
        <v>80.776287144824053</v>
      </c>
      <c r="R43" s="158">
        <v>80.883530921558489</v>
      </c>
      <c r="S43" s="158">
        <v>71.549856575727432</v>
      </c>
      <c r="T43" s="158">
        <v>77.125223246892332</v>
      </c>
      <c r="U43" s="158">
        <v>75.972301736933687</v>
      </c>
      <c r="V43" s="158">
        <v>79.293580866122227</v>
      </c>
      <c r="W43" s="158">
        <v>71.714534935294125</v>
      </c>
      <c r="X43" s="158">
        <v>73.846778822656034</v>
      </c>
      <c r="Y43" s="158">
        <v>74.131469608594585</v>
      </c>
      <c r="Z43" s="158">
        <v>70.374996729801623</v>
      </c>
      <c r="AA43" s="158">
        <v>70.614576959170293</v>
      </c>
      <c r="AB43" s="158">
        <v>70.034941939030404</v>
      </c>
      <c r="AC43" s="158">
        <v>70.326951859780166</v>
      </c>
      <c r="AD43" s="158">
        <v>72.423095307662251</v>
      </c>
    </row>
    <row r="44" spans="1:32" ht="14.5" customHeight="1">
      <c r="A44" s="133" t="s">
        <v>450</v>
      </c>
      <c r="B44" s="370">
        <v>99.999999999999986</v>
      </c>
      <c r="C44" s="158">
        <v>79.568204235134246</v>
      </c>
      <c r="D44" s="158">
        <v>67.554984010180647</v>
      </c>
      <c r="E44" s="158">
        <v>57.830976786930201</v>
      </c>
      <c r="F44" s="158">
        <v>50.666310424096721</v>
      </c>
      <c r="G44" s="158">
        <v>48.039726194078035</v>
      </c>
      <c r="H44" s="158">
        <v>49.606307796990663</v>
      </c>
      <c r="I44" s="158">
        <v>46.684584011108015</v>
      </c>
      <c r="J44" s="158">
        <v>46.236742646390987</v>
      </c>
      <c r="K44" s="158">
        <v>45.219298579353328</v>
      </c>
      <c r="L44" s="158">
        <v>43.711991923415958</v>
      </c>
      <c r="M44" s="158">
        <v>44.776984964346497</v>
      </c>
      <c r="N44" s="158">
        <v>43.772668783874117</v>
      </c>
      <c r="O44" s="158">
        <v>43.23516125408986</v>
      </c>
      <c r="P44" s="158">
        <v>42.908756603957954</v>
      </c>
      <c r="Q44" s="158">
        <v>41.643376944924412</v>
      </c>
      <c r="R44" s="158">
        <v>40.984293831267856</v>
      </c>
      <c r="S44" s="158">
        <v>37.905904494056621</v>
      </c>
      <c r="T44" s="158">
        <v>39.636538800983047</v>
      </c>
      <c r="U44" s="158">
        <v>38.254992356185618</v>
      </c>
      <c r="V44" s="158">
        <v>39.111730653043111</v>
      </c>
      <c r="W44" s="158">
        <v>36.671091651322598</v>
      </c>
      <c r="X44" s="158">
        <v>37.700831373639168</v>
      </c>
      <c r="Y44" s="158">
        <v>38.18703397253153</v>
      </c>
      <c r="Z44" s="158">
        <v>35.942220301488092</v>
      </c>
      <c r="AA44" s="158">
        <v>36.102210599831125</v>
      </c>
      <c r="AB44" s="158">
        <v>37.398215834955735</v>
      </c>
      <c r="AC44" s="158">
        <v>37.751166054007371</v>
      </c>
      <c r="AD44" s="244" t="s">
        <v>493</v>
      </c>
    </row>
    <row r="45" spans="1:32" ht="20.25" customHeight="1">
      <c r="A45" s="133" t="s">
        <v>521</v>
      </c>
      <c r="B45" s="370">
        <v>100</v>
      </c>
      <c r="C45" s="158">
        <v>96.567536979414953</v>
      </c>
      <c r="D45" s="158">
        <v>91.982676111012353</v>
      </c>
      <c r="E45" s="158">
        <v>91.002606321136696</v>
      </c>
      <c r="F45" s="158">
        <v>89.104082926885226</v>
      </c>
      <c r="G45" s="158">
        <v>89.09091432553754</v>
      </c>
      <c r="H45" s="158">
        <v>91.317600688450426</v>
      </c>
      <c r="I45" s="158">
        <v>88.200484111186967</v>
      </c>
      <c r="J45" s="158">
        <v>87.534740993508223</v>
      </c>
      <c r="K45" s="158">
        <v>84.961219078925481</v>
      </c>
      <c r="L45" s="158">
        <v>84.868507155270819</v>
      </c>
      <c r="M45" s="158">
        <v>87.184419555260689</v>
      </c>
      <c r="N45" s="158">
        <v>85.690323530331113</v>
      </c>
      <c r="O45" s="158">
        <v>85.363542802983829</v>
      </c>
      <c r="P45" s="158">
        <v>83.941663046885992</v>
      </c>
      <c r="Q45" s="158">
        <v>82.065479573132961</v>
      </c>
      <c r="R45" s="158">
        <v>83.190758058353438</v>
      </c>
      <c r="S45" s="158">
        <v>80.63296937808424</v>
      </c>
      <c r="T45" s="158">
        <v>81.210547002208742</v>
      </c>
      <c r="U45" s="158">
        <v>75.525743256585258</v>
      </c>
      <c r="V45" s="158">
        <v>79.320557561031777</v>
      </c>
      <c r="W45" s="158">
        <v>76.911927003257347</v>
      </c>
      <c r="X45" s="158">
        <v>77.449707032200976</v>
      </c>
      <c r="Y45" s="158">
        <v>79.232551073426507</v>
      </c>
      <c r="Z45" s="158">
        <v>75.316284642421863</v>
      </c>
      <c r="AA45" s="158">
        <v>75.779035808431971</v>
      </c>
      <c r="AB45" s="158">
        <v>76.106790798338253</v>
      </c>
      <c r="AC45" s="158">
        <v>74.352642428115288</v>
      </c>
      <c r="AD45" s="158">
        <v>71.233858796380758</v>
      </c>
    </row>
    <row r="46" spans="1:32" ht="12.75" customHeight="1">
      <c r="A46" s="146"/>
      <c r="B46" s="369"/>
      <c r="C46" s="369"/>
      <c r="D46" s="369"/>
      <c r="E46" s="369"/>
      <c r="F46" s="369"/>
      <c r="G46" s="369"/>
      <c r="H46" s="369"/>
      <c r="I46" s="369"/>
      <c r="J46" s="369"/>
      <c r="K46" s="157"/>
      <c r="L46" s="157"/>
      <c r="M46" s="157"/>
      <c r="N46" s="157"/>
      <c r="O46" s="157"/>
      <c r="P46" s="157"/>
      <c r="Q46" s="157"/>
      <c r="R46" s="157"/>
      <c r="S46" s="157"/>
      <c r="T46" s="157"/>
      <c r="U46" s="157"/>
      <c r="V46" s="157"/>
      <c r="W46" s="157"/>
      <c r="X46" s="157"/>
      <c r="Y46" s="157"/>
      <c r="Z46" s="157"/>
      <c r="AA46" s="157"/>
      <c r="AB46" s="517"/>
      <c r="AC46" s="157"/>
      <c r="AD46" s="517"/>
    </row>
    <row r="47" spans="1:32" ht="12.75" customHeight="1">
      <c r="A47" s="142"/>
      <c r="B47" s="1361" t="s">
        <v>497</v>
      </c>
      <c r="C47" s="1361"/>
      <c r="D47" s="1361"/>
      <c r="E47" s="1361"/>
      <c r="F47" s="1361"/>
      <c r="G47" s="1361" t="s">
        <v>497</v>
      </c>
      <c r="H47" s="1361"/>
      <c r="I47" s="1361"/>
      <c r="J47" s="1361"/>
      <c r="K47" s="1361"/>
      <c r="L47" s="1361" t="s">
        <v>497</v>
      </c>
      <c r="M47" s="1361"/>
      <c r="N47" s="1361"/>
      <c r="O47" s="1361"/>
      <c r="P47" s="1361"/>
      <c r="Q47" s="1361" t="s">
        <v>497</v>
      </c>
      <c r="R47" s="1361"/>
      <c r="S47" s="1361"/>
      <c r="T47" s="1361"/>
      <c r="U47" s="1361"/>
      <c r="V47" s="1361" t="s">
        <v>497</v>
      </c>
      <c r="W47" s="1361"/>
      <c r="X47" s="1361"/>
      <c r="Y47" s="1361"/>
      <c r="Z47" s="1361"/>
      <c r="AA47" s="1361" t="s">
        <v>497</v>
      </c>
      <c r="AB47" s="1361"/>
      <c r="AC47" s="1361"/>
      <c r="AD47" s="1361"/>
      <c r="AE47" s="1361"/>
      <c r="AF47" s="1361"/>
    </row>
    <row r="48" spans="1:32" ht="12.75" customHeight="1">
      <c r="A48" s="142"/>
      <c r="B48" s="369"/>
      <c r="C48" s="369"/>
      <c r="D48" s="369"/>
      <c r="E48" s="369"/>
      <c r="F48" s="369"/>
      <c r="G48" s="369"/>
      <c r="H48" s="369"/>
      <c r="I48" s="369"/>
      <c r="J48" s="369"/>
      <c r="K48" s="157"/>
      <c r="L48" s="157"/>
      <c r="M48" s="157"/>
      <c r="N48" s="157"/>
      <c r="O48" s="157"/>
      <c r="P48" s="157"/>
      <c r="Q48" s="157"/>
      <c r="R48" s="157"/>
      <c r="S48" s="157"/>
      <c r="T48" s="157"/>
      <c r="U48" s="157"/>
      <c r="V48" s="157"/>
      <c r="W48" s="157"/>
      <c r="X48" s="157"/>
      <c r="Y48" s="157"/>
      <c r="Z48" s="157"/>
      <c r="AA48" s="157"/>
      <c r="AB48" s="517"/>
      <c r="AC48" s="157"/>
      <c r="AD48" s="517"/>
    </row>
    <row r="49" spans="1:30" ht="14.5" customHeight="1">
      <c r="A49" s="133" t="s">
        <v>490</v>
      </c>
      <c r="B49" s="158">
        <v>94.310768286853119</v>
      </c>
      <c r="C49" s="370">
        <v>100</v>
      </c>
      <c r="D49" s="158">
        <v>99.097220325361207</v>
      </c>
      <c r="E49" s="158">
        <v>100.06351516016237</v>
      </c>
      <c r="F49" s="158">
        <v>94.125743977526156</v>
      </c>
      <c r="G49" s="158">
        <v>98.826763670170365</v>
      </c>
      <c r="H49" s="158">
        <v>103.24638082340776</v>
      </c>
      <c r="I49" s="158">
        <v>99.308481751199864</v>
      </c>
      <c r="J49" s="158">
        <v>101.08393964740448</v>
      </c>
      <c r="K49" s="158">
        <v>97.791842209088941</v>
      </c>
      <c r="L49" s="158">
        <v>94.148665373771564</v>
      </c>
      <c r="M49" s="158">
        <v>101.04754257239398</v>
      </c>
      <c r="N49" s="158">
        <v>96.844547083902086</v>
      </c>
      <c r="O49" s="158">
        <v>96.33170284151791</v>
      </c>
      <c r="P49" s="158">
        <v>95.178951510818905</v>
      </c>
      <c r="Q49" s="158">
        <v>97.89834739083814</v>
      </c>
      <c r="R49" s="158">
        <v>98.907341090736026</v>
      </c>
      <c r="S49" s="158">
        <v>89.616524720150181</v>
      </c>
      <c r="T49" s="158">
        <v>91.888451303033477</v>
      </c>
      <c r="U49" s="158">
        <v>84.055151171981251</v>
      </c>
      <c r="V49" s="158">
        <v>86.103314184236439</v>
      </c>
      <c r="W49" s="158">
        <v>83.879174404563429</v>
      </c>
      <c r="X49" s="158">
        <v>82.964698900358769</v>
      </c>
      <c r="Y49" s="158">
        <v>89.521447592463389</v>
      </c>
      <c r="Z49" s="158">
        <v>83.051767933150856</v>
      </c>
      <c r="AA49" s="158">
        <v>84.787238202935129</v>
      </c>
      <c r="AB49" s="158">
        <v>87.170092829132258</v>
      </c>
      <c r="AC49" s="158">
        <v>87.837681436035737</v>
      </c>
      <c r="AD49" s="158">
        <v>84.752204509222594</v>
      </c>
    </row>
    <row r="50" spans="1:30" ht="14.5" customHeight="1">
      <c r="A50" s="133" t="s">
        <v>436</v>
      </c>
      <c r="B50" s="158">
        <v>94.919783937149504</v>
      </c>
      <c r="C50" s="370">
        <v>100</v>
      </c>
      <c r="D50" s="158">
        <v>97.937979715042076</v>
      </c>
      <c r="E50" s="158">
        <v>101.32839578114277</v>
      </c>
      <c r="F50" s="158">
        <v>98.661690666933879</v>
      </c>
      <c r="G50" s="158">
        <v>99.076771809144688</v>
      </c>
      <c r="H50" s="158">
        <v>103.88772645574788</v>
      </c>
      <c r="I50" s="158">
        <v>101.17378876220235</v>
      </c>
      <c r="J50" s="158">
        <v>103.36405619024985</v>
      </c>
      <c r="K50" s="158">
        <v>100.81809713851733</v>
      </c>
      <c r="L50" s="158">
        <v>98.482806618187837</v>
      </c>
      <c r="M50" s="158">
        <v>100.6212884596461</v>
      </c>
      <c r="N50" s="158">
        <v>93.81433993758408</v>
      </c>
      <c r="O50" s="158">
        <v>92.349204745970226</v>
      </c>
      <c r="P50" s="158">
        <v>90.891358691049234</v>
      </c>
      <c r="Q50" s="158">
        <v>87.706247096489477</v>
      </c>
      <c r="R50" s="158">
        <v>88.943089010381726</v>
      </c>
      <c r="S50" s="158">
        <v>81.093855936369962</v>
      </c>
      <c r="T50" s="158">
        <v>86.654222594301629</v>
      </c>
      <c r="U50" s="158">
        <v>83.262518721200578</v>
      </c>
      <c r="V50" s="158">
        <v>86.793444025066421</v>
      </c>
      <c r="W50" s="158">
        <v>84.779428427629227</v>
      </c>
      <c r="X50" s="158">
        <v>84.797683547884702</v>
      </c>
      <c r="Y50" s="158">
        <v>85.500340419160409</v>
      </c>
      <c r="Z50" s="158">
        <v>80.59889459538411</v>
      </c>
      <c r="AA50" s="158">
        <v>81.782570774305597</v>
      </c>
      <c r="AB50" s="158">
        <v>83.398092359560735</v>
      </c>
      <c r="AC50" s="158">
        <v>83.465953732891677</v>
      </c>
      <c r="AD50" s="244" t="s">
        <v>493</v>
      </c>
    </row>
    <row r="51" spans="1:30" ht="14.5" customHeight="1">
      <c r="A51" s="133" t="s">
        <v>437</v>
      </c>
      <c r="B51" s="158">
        <v>95.991320512327732</v>
      </c>
      <c r="C51" s="370">
        <v>100</v>
      </c>
      <c r="D51" s="158">
        <v>89.726670626581793</v>
      </c>
      <c r="E51" s="158">
        <v>94.570475301932646</v>
      </c>
      <c r="F51" s="158">
        <v>91.055911139742889</v>
      </c>
      <c r="G51" s="158">
        <v>87.657155681650551</v>
      </c>
      <c r="H51" s="158">
        <v>88.260904199585596</v>
      </c>
      <c r="I51" s="158">
        <v>84.457945948083861</v>
      </c>
      <c r="J51" s="158">
        <v>81.652890466641082</v>
      </c>
      <c r="K51" s="158">
        <v>84.254039180928629</v>
      </c>
      <c r="L51" s="158">
        <v>83.848236106275891</v>
      </c>
      <c r="M51" s="158">
        <v>85.110345621590739</v>
      </c>
      <c r="N51" s="158">
        <v>74.930753477573276</v>
      </c>
      <c r="O51" s="158">
        <v>74.888513424641559</v>
      </c>
      <c r="P51" s="158">
        <v>71.015750818655647</v>
      </c>
      <c r="Q51" s="158">
        <v>70.186658976685138</v>
      </c>
      <c r="R51" s="158">
        <v>69.645040379823925</v>
      </c>
      <c r="S51" s="158">
        <v>60.644022276661332</v>
      </c>
      <c r="T51" s="158">
        <v>64.117819449458423</v>
      </c>
      <c r="U51" s="158">
        <v>62.398041424211165</v>
      </c>
      <c r="V51" s="158">
        <v>68.445942770145393</v>
      </c>
      <c r="W51" s="158">
        <v>59.972627707637557</v>
      </c>
      <c r="X51" s="158">
        <v>60.246320572902626</v>
      </c>
      <c r="Y51" s="158">
        <v>62.653085054469273</v>
      </c>
      <c r="Z51" s="158">
        <v>59.106712193389669</v>
      </c>
      <c r="AA51" s="158">
        <v>56.742008332759262</v>
      </c>
      <c r="AB51" s="158">
        <v>57.883002307452244</v>
      </c>
      <c r="AC51" s="158">
        <v>56.866161691345575</v>
      </c>
      <c r="AD51" s="244" t="s">
        <v>493</v>
      </c>
    </row>
    <row r="52" spans="1:30" ht="14.5" customHeight="1">
      <c r="A52" s="133" t="s">
        <v>438</v>
      </c>
      <c r="B52" s="158">
        <v>124.58021799732416</v>
      </c>
      <c r="C52" s="370">
        <v>100</v>
      </c>
      <c r="D52" s="158">
        <v>89.320576556853382</v>
      </c>
      <c r="E52" s="158">
        <v>86.67571571155321</v>
      </c>
      <c r="F52" s="158">
        <v>81.996743497053146</v>
      </c>
      <c r="G52" s="158">
        <v>77.824394199788614</v>
      </c>
      <c r="H52" s="158">
        <v>77.146837072110898</v>
      </c>
      <c r="I52" s="158">
        <v>77.891255090118932</v>
      </c>
      <c r="J52" s="158">
        <v>90.759394701300565</v>
      </c>
      <c r="K52" s="158">
        <v>89.558701986724216</v>
      </c>
      <c r="L52" s="158">
        <v>93.635754250684357</v>
      </c>
      <c r="M52" s="158">
        <v>94.101503814521649</v>
      </c>
      <c r="N52" s="158">
        <v>95.177343113858882</v>
      </c>
      <c r="O52" s="158">
        <v>89.782826110382814</v>
      </c>
      <c r="P52" s="158">
        <v>91.202515091210117</v>
      </c>
      <c r="Q52" s="158">
        <v>93.156838360484812</v>
      </c>
      <c r="R52" s="158">
        <v>90.231164222877965</v>
      </c>
      <c r="S52" s="158">
        <v>90.174324401465782</v>
      </c>
      <c r="T52" s="158">
        <v>88.02276869494986</v>
      </c>
      <c r="U52" s="158">
        <v>82.288965241559509</v>
      </c>
      <c r="V52" s="158">
        <v>86.147905565085964</v>
      </c>
      <c r="W52" s="158">
        <v>87.051435818732017</v>
      </c>
      <c r="X52" s="158">
        <v>88.584392465734538</v>
      </c>
      <c r="Y52" s="158">
        <v>88.205585360478295</v>
      </c>
      <c r="Z52" s="158">
        <v>86.285716125067395</v>
      </c>
      <c r="AA52" s="158">
        <v>86.339715125664213</v>
      </c>
      <c r="AB52" s="158">
        <v>86.826310393287827</v>
      </c>
      <c r="AC52" s="158">
        <v>85.489030068827461</v>
      </c>
      <c r="AD52" s="244" t="s">
        <v>493</v>
      </c>
    </row>
    <row r="53" spans="1:30" ht="14.5" customHeight="1">
      <c r="A53" s="133" t="s">
        <v>716</v>
      </c>
      <c r="B53" s="158">
        <v>99.093961158119853</v>
      </c>
      <c r="C53" s="370">
        <v>100</v>
      </c>
      <c r="D53" s="158">
        <v>94.933538485413521</v>
      </c>
      <c r="E53" s="158">
        <v>92.003126653824992</v>
      </c>
      <c r="F53" s="158">
        <v>98.131213130174331</v>
      </c>
      <c r="G53" s="158">
        <v>97.765363728638135</v>
      </c>
      <c r="H53" s="158">
        <v>105.35778302200852</v>
      </c>
      <c r="I53" s="158">
        <v>104.9358695419884</v>
      </c>
      <c r="J53" s="158">
        <v>102.57615358024375</v>
      </c>
      <c r="K53" s="158">
        <v>94.771920758719375</v>
      </c>
      <c r="L53" s="158">
        <v>104.23270487428449</v>
      </c>
      <c r="M53" s="158">
        <v>104.83808030255058</v>
      </c>
      <c r="N53" s="158">
        <v>103.80699658119202</v>
      </c>
      <c r="O53" s="158">
        <v>108.64283795300838</v>
      </c>
      <c r="P53" s="158">
        <v>96.828190499288681</v>
      </c>
      <c r="Q53" s="158">
        <v>90.862348975295575</v>
      </c>
      <c r="R53" s="158">
        <v>94.490978332886883</v>
      </c>
      <c r="S53" s="158">
        <v>101.42910475978069</v>
      </c>
      <c r="T53" s="158">
        <v>97.131456695729781</v>
      </c>
      <c r="U53" s="158">
        <v>93.82526862626554</v>
      </c>
      <c r="V53" s="158">
        <v>104.00189808994904</v>
      </c>
      <c r="W53" s="158">
        <v>97.465946836304653</v>
      </c>
      <c r="X53" s="158">
        <v>98.842157007413078</v>
      </c>
      <c r="Y53" s="158">
        <v>99.369352110014844</v>
      </c>
      <c r="Z53" s="158">
        <v>94.789583041011824</v>
      </c>
      <c r="AA53" s="158">
        <v>98.412379765290623</v>
      </c>
      <c r="AB53" s="158">
        <v>96.012435510988652</v>
      </c>
      <c r="AC53" s="158">
        <v>99.662029400282208</v>
      </c>
      <c r="AD53" s="158">
        <v>94.070144449366836</v>
      </c>
    </row>
    <row r="54" spans="1:30" ht="14.5" customHeight="1">
      <c r="A54" s="133" t="s">
        <v>440</v>
      </c>
      <c r="B54" s="158">
        <v>87.704451028685952</v>
      </c>
      <c r="C54" s="370">
        <v>100</v>
      </c>
      <c r="D54" s="158">
        <v>90.656282176077198</v>
      </c>
      <c r="E54" s="158">
        <v>95.386694147181615</v>
      </c>
      <c r="F54" s="158">
        <v>91.883731397204869</v>
      </c>
      <c r="G54" s="158">
        <v>92.231339184545575</v>
      </c>
      <c r="H54" s="158">
        <v>99.945350323729286</v>
      </c>
      <c r="I54" s="158">
        <v>95.758806088767798</v>
      </c>
      <c r="J54" s="244" t="s">
        <v>493</v>
      </c>
      <c r="K54" s="244" t="s">
        <v>493</v>
      </c>
      <c r="L54" s="244" t="s">
        <v>493</v>
      </c>
      <c r="M54" s="244" t="s">
        <v>493</v>
      </c>
      <c r="N54" s="244" t="s">
        <v>493</v>
      </c>
      <c r="O54" s="158">
        <v>86.953378979787431</v>
      </c>
      <c r="P54" s="158">
        <v>86.470253397265125</v>
      </c>
      <c r="Q54" s="158">
        <v>83.383636119757796</v>
      </c>
      <c r="R54" s="158">
        <v>83.432233406353546</v>
      </c>
      <c r="S54" s="158">
        <v>79.719230281137428</v>
      </c>
      <c r="T54" s="158">
        <v>80.529493460504298</v>
      </c>
      <c r="U54" s="158">
        <v>81.439879539720209</v>
      </c>
      <c r="V54" s="158">
        <v>83.859100447760099</v>
      </c>
      <c r="W54" s="158">
        <v>79.051514721816432</v>
      </c>
      <c r="X54" s="158">
        <v>77.997194107274382</v>
      </c>
      <c r="Y54" s="158">
        <v>76.426033221376173</v>
      </c>
      <c r="Z54" s="158">
        <v>83.941272049604649</v>
      </c>
      <c r="AA54" s="158">
        <v>105.4214396870579</v>
      </c>
      <c r="AB54" s="158">
        <v>109.4016131254609</v>
      </c>
      <c r="AC54" s="158">
        <v>112.47529168472815</v>
      </c>
      <c r="AD54" s="244" t="s">
        <v>493</v>
      </c>
    </row>
    <row r="55" spans="1:30" ht="14.5" customHeight="1">
      <c r="A55" s="133" t="s">
        <v>492</v>
      </c>
      <c r="B55" s="158">
        <v>91.960762545936433</v>
      </c>
      <c r="C55" s="370">
        <v>100</v>
      </c>
      <c r="D55" s="158">
        <v>99.359496900745867</v>
      </c>
      <c r="E55" s="158">
        <v>102.25991842543266</v>
      </c>
      <c r="F55" s="158">
        <v>101.50694320393453</v>
      </c>
      <c r="G55" s="158">
        <v>101.35196102662097</v>
      </c>
      <c r="H55" s="158">
        <v>108.32281355815516</v>
      </c>
      <c r="I55" s="158">
        <v>101.81534274878111</v>
      </c>
      <c r="J55" s="158">
        <v>101.48464244457769</v>
      </c>
      <c r="K55" s="158">
        <v>94.512971058960375</v>
      </c>
      <c r="L55" s="158">
        <v>95.824945920945765</v>
      </c>
      <c r="M55" s="158">
        <v>100.29092843253885</v>
      </c>
      <c r="N55" s="158">
        <v>93.874830379082539</v>
      </c>
      <c r="O55" s="158">
        <v>94.715197959989482</v>
      </c>
      <c r="P55" s="158">
        <v>92.967114470071834</v>
      </c>
      <c r="Q55" s="158">
        <v>91.04608502784906</v>
      </c>
      <c r="R55" s="158">
        <v>89.344830519551991</v>
      </c>
      <c r="S55" s="158">
        <v>83.658212459095694</v>
      </c>
      <c r="T55" s="158">
        <v>84.647024945284031</v>
      </c>
      <c r="U55" s="158">
        <v>81.365125805781588</v>
      </c>
      <c r="V55" s="158">
        <v>83.202427463346822</v>
      </c>
      <c r="W55" s="158">
        <v>79.454210013334887</v>
      </c>
      <c r="X55" s="158">
        <v>79.470067497815677</v>
      </c>
      <c r="Y55" s="158">
        <v>78.784845860172538</v>
      </c>
      <c r="Z55" s="158">
        <v>73.216454324914395</v>
      </c>
      <c r="AA55" s="158">
        <v>76.844494949590285</v>
      </c>
      <c r="AB55" s="158">
        <v>79.835280182539591</v>
      </c>
      <c r="AC55" s="158">
        <v>77.641296944054716</v>
      </c>
      <c r="AD55" s="158">
        <v>73.460021730049078</v>
      </c>
    </row>
    <row r="56" spans="1:30" ht="14.5" customHeight="1">
      <c r="A56" s="133" t="s">
        <v>442</v>
      </c>
      <c r="B56" s="158">
        <v>143.46543889280284</v>
      </c>
      <c r="C56" s="370">
        <v>100</v>
      </c>
      <c r="D56" s="158">
        <v>87.405565817462261</v>
      </c>
      <c r="E56" s="158">
        <v>89.00124756129307</v>
      </c>
      <c r="F56" s="158">
        <v>89.516103316532607</v>
      </c>
      <c r="G56" s="158">
        <v>95.750417265685115</v>
      </c>
      <c r="H56" s="158">
        <v>109.37423382508325</v>
      </c>
      <c r="I56" s="158">
        <v>100.40224911420941</v>
      </c>
      <c r="J56" s="158">
        <v>98.496235989527193</v>
      </c>
      <c r="K56" s="158">
        <v>99.76965561172851</v>
      </c>
      <c r="L56" s="158">
        <v>96.251975648434296</v>
      </c>
      <c r="M56" s="158">
        <v>100.82491754120055</v>
      </c>
      <c r="N56" s="158">
        <v>102.57816246195421</v>
      </c>
      <c r="O56" s="158">
        <v>99.794793755252229</v>
      </c>
      <c r="P56" s="158">
        <v>101.75740293703971</v>
      </c>
      <c r="Q56" s="158">
        <v>96.775993669250866</v>
      </c>
      <c r="R56" s="158">
        <v>103.83820771815898</v>
      </c>
      <c r="S56" s="158">
        <v>93.870987078114794</v>
      </c>
      <c r="T56" s="158">
        <v>101.71082871565699</v>
      </c>
      <c r="U56" s="158">
        <v>88.911515766144831</v>
      </c>
      <c r="V56" s="158">
        <v>103.30904841339182</v>
      </c>
      <c r="W56" s="158">
        <v>97.652767244037591</v>
      </c>
      <c r="X56" s="158">
        <v>102.81449806391866</v>
      </c>
      <c r="Y56" s="158">
        <v>98.599420729189475</v>
      </c>
      <c r="Z56" s="158">
        <v>99.61637449431035</v>
      </c>
      <c r="AA56" s="158">
        <v>93.092503891411681</v>
      </c>
      <c r="AB56" s="158">
        <v>99.25872645143383</v>
      </c>
      <c r="AC56" s="244" t="s">
        <v>493</v>
      </c>
      <c r="AD56" s="244" t="s">
        <v>493</v>
      </c>
    </row>
    <row r="57" spans="1:30" ht="14.5" customHeight="1">
      <c r="A57" s="133" t="s">
        <v>443</v>
      </c>
      <c r="B57" s="158">
        <v>93.709517148612647</v>
      </c>
      <c r="C57" s="370">
        <v>100</v>
      </c>
      <c r="D57" s="244" t="s">
        <v>493</v>
      </c>
      <c r="E57" s="244" t="s">
        <v>493</v>
      </c>
      <c r="F57" s="158">
        <v>95.16632327221015</v>
      </c>
      <c r="G57" s="244" t="s">
        <v>493</v>
      </c>
      <c r="H57" s="158">
        <v>95.351385201163566</v>
      </c>
      <c r="I57" s="244" t="s">
        <v>493</v>
      </c>
      <c r="J57" s="158">
        <v>97.370001514337631</v>
      </c>
      <c r="K57" s="244" t="s">
        <v>493</v>
      </c>
      <c r="L57" s="158">
        <v>89.637832107847814</v>
      </c>
      <c r="M57" s="244" t="s">
        <v>493</v>
      </c>
      <c r="N57" s="158">
        <v>87.226661846430844</v>
      </c>
      <c r="O57" s="244" t="s">
        <v>493</v>
      </c>
      <c r="P57" s="158">
        <v>85.684886227219124</v>
      </c>
      <c r="Q57" s="244" t="s">
        <v>493</v>
      </c>
      <c r="R57" s="158">
        <v>86.280180056556944</v>
      </c>
      <c r="S57" s="244" t="s">
        <v>493</v>
      </c>
      <c r="T57" s="158">
        <v>84.78394747519387</v>
      </c>
      <c r="U57" s="158">
        <v>80.850281671596903</v>
      </c>
      <c r="V57" s="158">
        <v>83.216681812592611</v>
      </c>
      <c r="W57" s="158">
        <v>81.633600235952855</v>
      </c>
      <c r="X57" s="158">
        <v>78.728151631892956</v>
      </c>
      <c r="Y57" s="158">
        <v>79.641452020916446</v>
      </c>
      <c r="Z57" s="158">
        <v>81.214342322200991</v>
      </c>
      <c r="AA57" s="158">
        <v>80.230115234514074</v>
      </c>
      <c r="AB57" s="158">
        <v>79.848511962976545</v>
      </c>
      <c r="AC57" s="158">
        <v>78.201282372373967</v>
      </c>
      <c r="AD57" s="244" t="s">
        <v>493</v>
      </c>
    </row>
    <row r="58" spans="1:30" ht="14.5" customHeight="1">
      <c r="A58" s="133" t="s">
        <v>444</v>
      </c>
      <c r="B58" s="158">
        <v>96.469691069574253</v>
      </c>
      <c r="C58" s="370">
        <v>100</v>
      </c>
      <c r="D58" s="158">
        <v>98.772390965732086</v>
      </c>
      <c r="E58" s="158">
        <v>96.704309449636554</v>
      </c>
      <c r="F58" s="158">
        <v>95.31509605399792</v>
      </c>
      <c r="G58" s="158">
        <v>97.685942367601243</v>
      </c>
      <c r="H58" s="158">
        <v>100.61072170301142</v>
      </c>
      <c r="I58" s="158">
        <v>98.860332294911728</v>
      </c>
      <c r="J58" s="158">
        <v>98.078595534787127</v>
      </c>
      <c r="K58" s="158">
        <v>94.574896157840087</v>
      </c>
      <c r="L58" s="158">
        <v>94.563538421599176</v>
      </c>
      <c r="M58" s="158">
        <v>96.582294911734166</v>
      </c>
      <c r="N58" s="158">
        <v>95.104491173416406</v>
      </c>
      <c r="O58" s="158">
        <v>95.283618899273108</v>
      </c>
      <c r="P58" s="158">
        <v>93.563808747728459</v>
      </c>
      <c r="Q58" s="158">
        <v>90.571634649857216</v>
      </c>
      <c r="R58" s="158">
        <v>91.893657398753888</v>
      </c>
      <c r="S58" s="158">
        <v>92.668686217549336</v>
      </c>
      <c r="T58" s="158">
        <v>91.817470715212878</v>
      </c>
      <c r="U58" s="158">
        <v>83.672826868639675</v>
      </c>
      <c r="V58" s="158">
        <v>87.014957756911997</v>
      </c>
      <c r="W58" s="158">
        <v>83.69029499088461</v>
      </c>
      <c r="X58" s="158">
        <v>85.332676215186922</v>
      </c>
      <c r="Y58" s="158">
        <v>85.171854751275319</v>
      </c>
      <c r="Z58" s="158">
        <v>82.430868172517521</v>
      </c>
      <c r="AA58" s="158">
        <v>82.152266809329561</v>
      </c>
      <c r="AB58" s="158">
        <v>82.508519469979873</v>
      </c>
      <c r="AC58" s="158">
        <v>77.376409774532704</v>
      </c>
      <c r="AD58" s="244" t="s">
        <v>493</v>
      </c>
    </row>
    <row r="59" spans="1:30" ht="14.5" customHeight="1">
      <c r="A59" s="133" t="s">
        <v>445</v>
      </c>
      <c r="B59" s="158">
        <v>93.022502387214814</v>
      </c>
      <c r="C59" s="370">
        <v>100</v>
      </c>
      <c r="D59" s="158">
        <v>98.258333828330009</v>
      </c>
      <c r="E59" s="158">
        <v>102.76808067695789</v>
      </c>
      <c r="F59" s="158">
        <v>102.88209059892061</v>
      </c>
      <c r="G59" s="158">
        <v>107.00256690774196</v>
      </c>
      <c r="H59" s="158">
        <v>107.06462143961298</v>
      </c>
      <c r="I59" s="158">
        <v>103.69256961040952</v>
      </c>
      <c r="J59" s="158">
        <v>105.94234247111611</v>
      </c>
      <c r="K59" s="158">
        <v>103.03446298076273</v>
      </c>
      <c r="L59" s="158">
        <v>98.080489004494439</v>
      </c>
      <c r="M59" s="158">
        <v>100.49415983309906</v>
      </c>
      <c r="N59" s="158">
        <v>94.692202225546097</v>
      </c>
      <c r="O59" s="158">
        <v>90.917229466472747</v>
      </c>
      <c r="P59" s="158">
        <v>88.61598457779013</v>
      </c>
      <c r="Q59" s="158">
        <v>88.367254982876005</v>
      </c>
      <c r="R59" s="158">
        <v>90.761245438314475</v>
      </c>
      <c r="S59" s="158">
        <v>87.677876906400343</v>
      </c>
      <c r="T59" s="158">
        <v>93.080050538299133</v>
      </c>
      <c r="U59" s="158">
        <v>89.19717115964994</v>
      </c>
      <c r="V59" s="158">
        <v>92.540934849738861</v>
      </c>
      <c r="W59" s="158">
        <v>85.833568613203241</v>
      </c>
      <c r="X59" s="158">
        <v>86.74746710355258</v>
      </c>
      <c r="Y59" s="158">
        <v>90.744380368774188</v>
      </c>
      <c r="Z59" s="158">
        <v>85.826213684305941</v>
      </c>
      <c r="AA59" s="158">
        <v>87.239667547635506</v>
      </c>
      <c r="AB59" s="158">
        <v>88.904118633129002</v>
      </c>
      <c r="AC59" s="158">
        <v>89.885912930216634</v>
      </c>
      <c r="AD59" s="244" t="s">
        <v>493</v>
      </c>
    </row>
    <row r="60" spans="1:30" ht="14.5" customHeight="1">
      <c r="A60" s="133" t="s">
        <v>446</v>
      </c>
      <c r="B60" s="244" t="s">
        <v>493</v>
      </c>
      <c r="C60" s="244" t="s">
        <v>493</v>
      </c>
      <c r="D60" s="244" t="s">
        <v>493</v>
      </c>
      <c r="E60" s="244" t="s">
        <v>493</v>
      </c>
      <c r="F60" s="244" t="s">
        <v>493</v>
      </c>
      <c r="G60" s="244" t="s">
        <v>493</v>
      </c>
      <c r="H60" s="244" t="s">
        <v>493</v>
      </c>
      <c r="I60" s="244" t="s">
        <v>493</v>
      </c>
      <c r="J60" s="244" t="s">
        <v>493</v>
      </c>
      <c r="K60" s="244" t="s">
        <v>493</v>
      </c>
      <c r="L60" s="244" t="s">
        <v>493</v>
      </c>
      <c r="M60" s="244" t="s">
        <v>493</v>
      </c>
      <c r="N60" s="244" t="s">
        <v>493</v>
      </c>
      <c r="O60" s="244" t="s">
        <v>493</v>
      </c>
      <c r="P60" s="244" t="s">
        <v>493</v>
      </c>
      <c r="Q60" s="244" t="s">
        <v>493</v>
      </c>
      <c r="R60" s="244" t="s">
        <v>493</v>
      </c>
      <c r="S60" s="244" t="s">
        <v>493</v>
      </c>
      <c r="T60" s="244" t="s">
        <v>493</v>
      </c>
      <c r="U60" s="244" t="s">
        <v>493</v>
      </c>
      <c r="V60" s="244" t="s">
        <v>493</v>
      </c>
      <c r="W60" s="244" t="s">
        <v>493</v>
      </c>
      <c r="X60" s="244" t="s">
        <v>493</v>
      </c>
      <c r="Y60" s="244" t="s">
        <v>493</v>
      </c>
      <c r="Z60" s="244" t="s">
        <v>493</v>
      </c>
      <c r="AA60" s="244" t="s">
        <v>493</v>
      </c>
      <c r="AB60" s="244" t="s">
        <v>493</v>
      </c>
      <c r="AC60" s="244" t="s">
        <v>493</v>
      </c>
      <c r="AD60" s="244" t="s">
        <v>493</v>
      </c>
    </row>
    <row r="61" spans="1:30" ht="14.5" customHeight="1">
      <c r="A61" s="133" t="s">
        <v>447</v>
      </c>
      <c r="B61" s="158">
        <v>119.7764432900199</v>
      </c>
      <c r="C61" s="370">
        <v>100</v>
      </c>
      <c r="D61" s="158">
        <v>83.091630545838385</v>
      </c>
      <c r="E61" s="158">
        <v>85.649112593542398</v>
      </c>
      <c r="F61" s="158">
        <v>81.740404031208101</v>
      </c>
      <c r="G61" s="158">
        <v>79.728625306369452</v>
      </c>
      <c r="H61" s="158">
        <v>73.324421638184447</v>
      </c>
      <c r="I61" s="158">
        <v>66.31265474512405</v>
      </c>
      <c r="J61" s="158">
        <v>48.164578345813162</v>
      </c>
      <c r="K61" s="158">
        <v>45.526677722815492</v>
      </c>
      <c r="L61" s="158">
        <v>53.922720437011208</v>
      </c>
      <c r="M61" s="158">
        <v>63.447395103107624</v>
      </c>
      <c r="N61" s="158">
        <v>63.659594184545803</v>
      </c>
      <c r="O61" s="158">
        <v>64.440185716145066</v>
      </c>
      <c r="P61" s="158">
        <v>62.924484993044643</v>
      </c>
      <c r="Q61" s="158">
        <v>61.462306870200777</v>
      </c>
      <c r="R61" s="158">
        <v>62.991642073389038</v>
      </c>
      <c r="S61" s="158">
        <v>60.826159891677953</v>
      </c>
      <c r="T61" s="158">
        <v>59.880509501862697</v>
      </c>
      <c r="U61" s="158">
        <v>60.883547692877876</v>
      </c>
      <c r="V61" s="158">
        <v>61.22006409618249</v>
      </c>
      <c r="W61" s="158">
        <v>58.391324803843638</v>
      </c>
      <c r="X61" s="158">
        <v>61.053170700883811</v>
      </c>
      <c r="Y61" s="158">
        <v>64.455615492020826</v>
      </c>
      <c r="Z61" s="158">
        <v>64.179906583386455</v>
      </c>
      <c r="AA61" s="158">
        <v>61.960368629134678</v>
      </c>
      <c r="AB61" s="158">
        <v>62.373878772766702</v>
      </c>
      <c r="AC61" s="158">
        <v>64.649190773311773</v>
      </c>
      <c r="AD61" s="244" t="s">
        <v>493</v>
      </c>
    </row>
    <row r="62" spans="1:30" ht="14.5" customHeight="1">
      <c r="A62" s="133" t="s">
        <v>448</v>
      </c>
      <c r="B62" s="158">
        <v>140.58505287447275</v>
      </c>
      <c r="C62" s="370">
        <v>100</v>
      </c>
      <c r="D62" s="158">
        <v>88.492768826804223</v>
      </c>
      <c r="E62" s="158">
        <v>76.367242859206399</v>
      </c>
      <c r="F62" s="158">
        <v>72.999967322390845</v>
      </c>
      <c r="G62" s="158">
        <v>70.586577843287373</v>
      </c>
      <c r="H62" s="158">
        <v>71.681122116692933</v>
      </c>
      <c r="I62" s="158">
        <v>69.658585035410852</v>
      </c>
      <c r="J62" s="158">
        <v>70.219090619855479</v>
      </c>
      <c r="K62" s="158">
        <v>75.41706625050081</v>
      </c>
      <c r="L62" s="158">
        <v>73.403620586916929</v>
      </c>
      <c r="M62" s="158">
        <v>75.125014650784109</v>
      </c>
      <c r="N62" s="158">
        <v>76.75945784604906</v>
      </c>
      <c r="O62" s="158">
        <v>78.221450184732291</v>
      </c>
      <c r="P62" s="158">
        <v>75.487284355413834</v>
      </c>
      <c r="Q62" s="158">
        <v>77.427778269186035</v>
      </c>
      <c r="R62" s="158">
        <v>77.228902598069894</v>
      </c>
      <c r="S62" s="158">
        <v>73.498388385417243</v>
      </c>
      <c r="T62" s="158">
        <v>76.203696852546756</v>
      </c>
      <c r="U62" s="158">
        <v>75.687822413761822</v>
      </c>
      <c r="V62" s="158">
        <v>77.464246054604018</v>
      </c>
      <c r="W62" s="158">
        <v>77.05627791603645</v>
      </c>
      <c r="X62" s="158">
        <v>78.421706650905008</v>
      </c>
      <c r="Y62" s="158">
        <v>76.645633580823102</v>
      </c>
      <c r="Z62" s="158">
        <v>72.415278705469561</v>
      </c>
      <c r="AA62" s="158">
        <v>71.32571684983067</v>
      </c>
      <c r="AB62" s="158">
        <v>72.113774181097725</v>
      </c>
      <c r="AC62" s="158">
        <v>70.841290668263383</v>
      </c>
      <c r="AD62" s="244" t="s">
        <v>493</v>
      </c>
    </row>
    <row r="63" spans="1:30" ht="14.5" customHeight="1">
      <c r="A63" s="133" t="s">
        <v>495</v>
      </c>
      <c r="B63" s="158">
        <v>101.5974950000431</v>
      </c>
      <c r="C63" s="370">
        <v>100</v>
      </c>
      <c r="D63" s="158">
        <v>101.12399387557579</v>
      </c>
      <c r="E63" s="158">
        <v>103.28676906960278</v>
      </c>
      <c r="F63" s="158">
        <v>101.80276781044121</v>
      </c>
      <c r="G63" s="158">
        <v>96.780293456741035</v>
      </c>
      <c r="H63" s="158">
        <v>98.964811912368589</v>
      </c>
      <c r="I63" s="158">
        <v>96.514501014183921</v>
      </c>
      <c r="J63" s="158">
        <v>95.451982346389059</v>
      </c>
      <c r="K63" s="158">
        <v>93.248589939919611</v>
      </c>
      <c r="L63" s="158">
        <v>91.171692239291332</v>
      </c>
      <c r="M63" s="158">
        <v>96.49346723203017</v>
      </c>
      <c r="N63" s="158">
        <v>91.003354546009817</v>
      </c>
      <c r="O63" s="158">
        <v>90.734909101920806</v>
      </c>
      <c r="P63" s="158">
        <v>86.474908707549503</v>
      </c>
      <c r="Q63" s="158">
        <v>82.066684293183073</v>
      </c>
      <c r="R63" s="158">
        <v>82.175641283888709</v>
      </c>
      <c r="S63" s="158">
        <v>72.692861957062689</v>
      </c>
      <c r="T63" s="158">
        <v>78.357294832033517</v>
      </c>
      <c r="U63" s="158">
        <v>77.185955458598855</v>
      </c>
      <c r="V63" s="158">
        <v>80.560291855813659</v>
      </c>
      <c r="W63" s="158">
        <v>72.860171045189617</v>
      </c>
      <c r="X63" s="158">
        <v>75.026477422040855</v>
      </c>
      <c r="Y63" s="158">
        <v>75.315716129050358</v>
      </c>
      <c r="Z63" s="158">
        <v>71.499233783840708</v>
      </c>
      <c r="AA63" s="158">
        <v>71.742641295394634</v>
      </c>
      <c r="AB63" s="158">
        <v>71.153746634789499</v>
      </c>
      <c r="AC63" s="158">
        <v>71.450421399422879</v>
      </c>
      <c r="AD63" s="158">
        <v>73.580050634078603</v>
      </c>
    </row>
    <row r="64" spans="1:30" ht="14.5" customHeight="1">
      <c r="A64" s="133" t="s">
        <v>450</v>
      </c>
      <c r="B64" s="158">
        <v>125.67834219870939</v>
      </c>
      <c r="C64" s="370">
        <v>100</v>
      </c>
      <c r="D64" s="158">
        <v>84.90198397659826</v>
      </c>
      <c r="E64" s="158">
        <v>72.681012903134345</v>
      </c>
      <c r="F64" s="158">
        <v>63.676578994256651</v>
      </c>
      <c r="G64" s="158">
        <v>60.375531477516425</v>
      </c>
      <c r="H64" s="158">
        <v>62.344385265246984</v>
      </c>
      <c r="I64" s="158">
        <v>58.672411247524302</v>
      </c>
      <c r="J64" s="158">
        <v>58.109571644667874</v>
      </c>
      <c r="K64" s="158">
        <v>56.830864808415818</v>
      </c>
      <c r="L64" s="158">
        <v>54.936506791382925</v>
      </c>
      <c r="M64" s="158">
        <v>56.274972389756051</v>
      </c>
      <c r="N64" s="158">
        <v>55.012764463704961</v>
      </c>
      <c r="O64" s="158">
        <v>54.337233911078876</v>
      </c>
      <c r="P64" s="158">
        <v>53.927013957933596</v>
      </c>
      <c r="Q64" s="158">
        <v>52.336705779940559</v>
      </c>
      <c r="R64" s="158">
        <v>51.508381048985356</v>
      </c>
      <c r="S64" s="158">
        <v>47.639512363556442</v>
      </c>
      <c r="T64" s="158">
        <v>49.814544870023703</v>
      </c>
      <c r="U64" s="158">
        <v>48.078240201497081</v>
      </c>
      <c r="V64" s="158">
        <v>49.154974689969038</v>
      </c>
      <c r="W64" s="158">
        <v>46.087620053551568</v>
      </c>
      <c r="X64" s="158">
        <v>47.381779865520635</v>
      </c>
      <c r="Y64" s="158">
        <v>47.99283123153559</v>
      </c>
      <c r="Z64" s="158">
        <v>45.171586624318209</v>
      </c>
      <c r="AA64" s="158">
        <v>45.3726597789545</v>
      </c>
      <c r="AB64" s="158">
        <v>47.001457673267602</v>
      </c>
      <c r="AC64" s="158">
        <v>47.445039657358407</v>
      </c>
      <c r="AD64" s="244" t="s">
        <v>493</v>
      </c>
    </row>
    <row r="65" spans="1:32" ht="20.25" customHeight="1">
      <c r="A65" s="133" t="s">
        <v>521</v>
      </c>
      <c r="B65" s="158">
        <v>103.55446884941958</v>
      </c>
      <c r="C65" s="370">
        <v>100</v>
      </c>
      <c r="D65" s="158">
        <v>95.252171680240792</v>
      </c>
      <c r="E65" s="158">
        <v>94.237265614981453</v>
      </c>
      <c r="F65" s="158">
        <v>92.271259798082369</v>
      </c>
      <c r="G65" s="158">
        <v>92.257623122901876</v>
      </c>
      <c r="H65" s="158">
        <v>94.56345635895876</v>
      </c>
      <c r="I65" s="158">
        <v>91.335542843956375</v>
      </c>
      <c r="J65" s="158">
        <v>90.646136094542598</v>
      </c>
      <c r="K65" s="158">
        <v>87.981139145173017</v>
      </c>
      <c r="L65" s="158">
        <v>87.885131805072362</v>
      </c>
      <c r="M65" s="158">
        <v>90.283362589899696</v>
      </c>
      <c r="N65" s="158">
        <v>88.736159387183591</v>
      </c>
      <c r="O65" s="158">
        <v>88.397763340676846</v>
      </c>
      <c r="P65" s="158">
        <v>86.925343311572306</v>
      </c>
      <c r="Q65" s="158">
        <v>84.982471480686769</v>
      </c>
      <c r="R65" s="158">
        <v>86.147747639133627</v>
      </c>
      <c r="S65" s="158">
        <v>83.499043156990268</v>
      </c>
      <c r="T65" s="158">
        <v>84.097150597845499</v>
      </c>
      <c r="U65" s="158">
        <v>78.210282273933188</v>
      </c>
      <c r="V65" s="158">
        <v>82.139982070724585</v>
      </c>
      <c r="W65" s="158">
        <v>79.645737490076456</v>
      </c>
      <c r="X65" s="158">
        <v>80.202632742627301</v>
      </c>
      <c r="Y65" s="158">
        <v>82.048847419931917</v>
      </c>
      <c r="Z65" s="158">
        <v>77.993378518576947</v>
      </c>
      <c r="AA65" s="158">
        <v>78.472578030633187</v>
      </c>
      <c r="AB65" s="158">
        <v>78.811982969558116</v>
      </c>
      <c r="AC65" s="158">
        <v>76.995483941942979</v>
      </c>
      <c r="AD65" s="158">
        <v>73.765844117537654</v>
      </c>
    </row>
    <row r="66" spans="1:32" s="368" customFormat="1" ht="12.5">
      <c r="A66" s="643"/>
      <c r="B66" s="369"/>
      <c r="C66" s="369"/>
      <c r="D66" s="369"/>
      <c r="E66" s="369"/>
      <c r="F66" s="369"/>
      <c r="G66" s="369"/>
      <c r="H66" s="369"/>
      <c r="I66" s="369"/>
      <c r="J66" s="367"/>
      <c r="K66" s="367"/>
      <c r="L66" s="367"/>
      <c r="M66" s="367"/>
      <c r="N66" s="367"/>
      <c r="O66" s="367"/>
      <c r="P66" s="367"/>
      <c r="Q66" s="367"/>
      <c r="R66" s="367"/>
      <c r="S66" s="367"/>
      <c r="T66" s="367"/>
      <c r="U66" s="367"/>
      <c r="V66" s="367"/>
      <c r="W66" s="367"/>
      <c r="X66" s="367"/>
      <c r="Y66" s="367"/>
      <c r="Z66" s="367"/>
      <c r="AA66" s="367"/>
      <c r="AB66" s="367"/>
      <c r="AC66" s="367"/>
      <c r="AD66" s="367"/>
    </row>
    <row r="67" spans="1:32" s="368" customFormat="1" ht="13">
      <c r="A67" s="692"/>
      <c r="B67" s="1361" t="s">
        <v>453</v>
      </c>
      <c r="C67" s="1361"/>
      <c r="D67" s="1361"/>
      <c r="E67" s="1361"/>
      <c r="F67" s="1361"/>
      <c r="G67" s="1361" t="s">
        <v>453</v>
      </c>
      <c r="H67" s="1361"/>
      <c r="I67" s="1361"/>
      <c r="J67" s="1361"/>
      <c r="K67" s="1361"/>
      <c r="L67" s="1361" t="s">
        <v>453</v>
      </c>
      <c r="M67" s="1361"/>
      <c r="N67" s="1361"/>
      <c r="O67" s="1361"/>
      <c r="P67" s="1361"/>
      <c r="Q67" s="1361" t="s">
        <v>453</v>
      </c>
      <c r="R67" s="1361"/>
      <c r="S67" s="1361"/>
      <c r="T67" s="1361"/>
      <c r="U67" s="1361"/>
      <c r="V67" s="1361" t="s">
        <v>453</v>
      </c>
      <c r="W67" s="1361"/>
      <c r="X67" s="1361"/>
      <c r="Y67" s="1361"/>
      <c r="Z67" s="1361"/>
      <c r="AA67" s="1361" t="s">
        <v>453</v>
      </c>
      <c r="AB67" s="1361"/>
      <c r="AC67" s="1361"/>
      <c r="AD67" s="1361"/>
      <c r="AE67" s="1361"/>
      <c r="AF67" s="1361"/>
    </row>
    <row r="68" spans="1:32" s="368" customFormat="1" ht="12.5">
      <c r="A68" s="674"/>
      <c r="B68" s="369"/>
      <c r="C68" s="369"/>
      <c r="D68" s="369"/>
      <c r="E68" s="369"/>
      <c r="F68" s="369"/>
      <c r="G68" s="369"/>
      <c r="H68" s="369"/>
      <c r="I68" s="369"/>
      <c r="J68" s="367"/>
      <c r="K68" s="367"/>
      <c r="L68" s="367"/>
      <c r="M68" s="367"/>
      <c r="N68" s="367"/>
      <c r="O68" s="367"/>
      <c r="P68" s="367"/>
      <c r="Q68" s="367"/>
      <c r="R68" s="367"/>
      <c r="S68" s="367"/>
      <c r="T68" s="367"/>
      <c r="U68" s="367"/>
      <c r="V68" s="367"/>
      <c r="W68" s="367"/>
      <c r="X68" s="367"/>
      <c r="Y68" s="367"/>
      <c r="Z68" s="367"/>
      <c r="AA68" s="367"/>
      <c r="AB68" s="367"/>
      <c r="AC68" s="367"/>
      <c r="AD68" s="367"/>
    </row>
    <row r="69" spans="1:32" s="368" customFormat="1" ht="14.5" customHeight="1">
      <c r="A69" s="133" t="s">
        <v>490</v>
      </c>
      <c r="B69" s="372">
        <v>7.537572387004392</v>
      </c>
      <c r="C69" s="372">
        <v>8.2763540063229435</v>
      </c>
      <c r="D69" s="372">
        <v>8.6104459561146811</v>
      </c>
      <c r="E69" s="372">
        <v>8.7880422800691793</v>
      </c>
      <c r="F69" s="372">
        <v>8.4426936401568042</v>
      </c>
      <c r="G69" s="372">
        <v>8.8656660961657145</v>
      </c>
      <c r="H69" s="372">
        <v>9.0362982749117879</v>
      </c>
      <c r="I69" s="372">
        <v>8.9988204505183749</v>
      </c>
      <c r="J69" s="372">
        <v>9.2293671293736601</v>
      </c>
      <c r="K69" s="372">
        <v>9.1992433027880267</v>
      </c>
      <c r="L69" s="372">
        <v>8.8662060106417204</v>
      </c>
      <c r="M69" s="372">
        <v>9.2631157037972489</v>
      </c>
      <c r="N69" s="372">
        <v>9.0326171516067397</v>
      </c>
      <c r="O69" s="372">
        <v>9.0191792712637149</v>
      </c>
      <c r="P69" s="372">
        <v>9.0621982800879266</v>
      </c>
      <c r="Q69" s="372">
        <v>9.5342176512799472</v>
      </c>
      <c r="R69" s="372">
        <v>9.50218886882665</v>
      </c>
      <c r="S69" s="372">
        <v>8.8827135660208043</v>
      </c>
      <c r="T69" s="372">
        <v>9.0431286514498783</v>
      </c>
      <c r="U69" s="372">
        <v>8.8948686403880739</v>
      </c>
      <c r="V69" s="372">
        <v>8.6756959441846888</v>
      </c>
      <c r="W69" s="372">
        <v>8.7162698595987713</v>
      </c>
      <c r="X69" s="372">
        <v>8.5613800276460559</v>
      </c>
      <c r="Y69" s="372">
        <v>9.0301230880389678</v>
      </c>
      <c r="Z69" s="372">
        <v>8.8131306185436671</v>
      </c>
      <c r="AA69" s="372">
        <v>8.9423492409283032</v>
      </c>
      <c r="AB69" s="372">
        <v>9.1540717519644019</v>
      </c>
      <c r="AC69" s="372">
        <v>9.4417972255024143</v>
      </c>
      <c r="AD69" s="372">
        <v>9.5089977716101313</v>
      </c>
    </row>
    <row r="70" spans="1:32" s="368" customFormat="1" ht="14.5" customHeight="1">
      <c r="A70" s="133" t="s">
        <v>436</v>
      </c>
      <c r="B70" s="372">
        <v>8.5065937604530699</v>
      </c>
      <c r="C70" s="372">
        <v>9.2804235539008779</v>
      </c>
      <c r="D70" s="372">
        <v>9.5421019566894287</v>
      </c>
      <c r="E70" s="372">
        <v>9.9787533599320763</v>
      </c>
      <c r="F70" s="372">
        <v>9.9231578710072483</v>
      </c>
      <c r="G70" s="372">
        <v>9.9663786646352488</v>
      </c>
      <c r="H70" s="372">
        <v>10.195504063444643</v>
      </c>
      <c r="I70" s="372">
        <v>10.280068230067606</v>
      </c>
      <c r="J70" s="372">
        <v>10.582494334830027</v>
      </c>
      <c r="K70" s="372">
        <v>10.634491124284283</v>
      </c>
      <c r="L70" s="372">
        <v>10.399508306147249</v>
      </c>
      <c r="M70" s="372">
        <v>10.343081478770955</v>
      </c>
      <c r="N70" s="372">
        <v>9.8115223383914838</v>
      </c>
      <c r="O70" s="372">
        <v>9.6952649311449726</v>
      </c>
      <c r="P70" s="372">
        <v>9.7038478527374501</v>
      </c>
      <c r="Q70" s="372">
        <v>9.5778706737599535</v>
      </c>
      <c r="R70" s="372">
        <v>9.5815568117498611</v>
      </c>
      <c r="S70" s="372">
        <v>9.0131012554666423</v>
      </c>
      <c r="T70" s="372">
        <v>9.5626056613353221</v>
      </c>
      <c r="U70" s="372">
        <v>9.8799213790189917</v>
      </c>
      <c r="V70" s="372">
        <v>9.8061857569053963</v>
      </c>
      <c r="W70" s="372">
        <v>9.8786078107953319</v>
      </c>
      <c r="X70" s="372">
        <v>9.8121270188149037</v>
      </c>
      <c r="Y70" s="372">
        <v>9.6708168127144418</v>
      </c>
      <c r="Z70" s="372">
        <v>9.5904536260500066</v>
      </c>
      <c r="AA70" s="372">
        <v>9.6718741139885935</v>
      </c>
      <c r="AB70" s="372">
        <v>9.8204561225546296</v>
      </c>
      <c r="AC70" s="372">
        <v>10.060322545093699</v>
      </c>
      <c r="AD70" s="244" t="s">
        <v>493</v>
      </c>
    </row>
    <row r="71" spans="1:32" s="368" customFormat="1" ht="14.5" customHeight="1">
      <c r="A71" s="133" t="s">
        <v>437</v>
      </c>
      <c r="B71" s="372">
        <v>2.6880577231181584</v>
      </c>
      <c r="C71" s="372">
        <v>2.8998495725280962</v>
      </c>
      <c r="D71" s="372">
        <v>2.7316316559618912</v>
      </c>
      <c r="E71" s="372">
        <v>2.9101030318359609</v>
      </c>
      <c r="F71" s="372">
        <v>2.8616542742838695</v>
      </c>
      <c r="G71" s="372">
        <v>2.7552472828596302</v>
      </c>
      <c r="H71" s="372">
        <v>2.7065777327613931</v>
      </c>
      <c r="I71" s="372">
        <v>2.6814899307335529</v>
      </c>
      <c r="J71" s="372">
        <v>2.6121477397383317</v>
      </c>
      <c r="K71" s="372">
        <v>2.7770047293822278</v>
      </c>
      <c r="L71" s="372">
        <v>2.7666485403846841</v>
      </c>
      <c r="M71" s="372">
        <v>2.7336952489195339</v>
      </c>
      <c r="N71" s="372">
        <v>2.4486963932375523</v>
      </c>
      <c r="O71" s="372">
        <v>2.4566845973780564</v>
      </c>
      <c r="P71" s="372">
        <v>2.3691018845458434</v>
      </c>
      <c r="Q71" s="372">
        <v>2.3949733337300074</v>
      </c>
      <c r="R71" s="372">
        <v>2.3443461507563739</v>
      </c>
      <c r="S71" s="372">
        <v>2.1061144586378222</v>
      </c>
      <c r="T71" s="372">
        <v>2.2109195139211897</v>
      </c>
      <c r="U71" s="372">
        <v>2.3135696290779983</v>
      </c>
      <c r="V71" s="372">
        <v>2.4163986024782655</v>
      </c>
      <c r="W71" s="372">
        <v>2.1835644229303308</v>
      </c>
      <c r="X71" s="372">
        <v>2.1782984047463487</v>
      </c>
      <c r="Y71" s="372">
        <v>2.2143458150349717</v>
      </c>
      <c r="Z71" s="372">
        <v>2.1976298160582566</v>
      </c>
      <c r="AA71" s="372">
        <v>2.0968253208643808</v>
      </c>
      <c r="AB71" s="372">
        <v>2.1297776451423971</v>
      </c>
      <c r="AC71" s="372">
        <v>2.1417271017648827</v>
      </c>
      <c r="AD71" s="244" t="s">
        <v>493</v>
      </c>
    </row>
    <row r="72" spans="1:32" s="368" customFormat="1" ht="14.5" customHeight="1">
      <c r="A72" s="133" t="s">
        <v>438</v>
      </c>
      <c r="B72" s="372">
        <v>8.1624047944918825</v>
      </c>
      <c r="C72" s="372">
        <v>6.7848130836126632</v>
      </c>
      <c r="D72" s="372">
        <v>6.3623055072504924</v>
      </c>
      <c r="E72" s="372">
        <v>6.2404031584904942</v>
      </c>
      <c r="F72" s="372">
        <v>6.0293159463722832</v>
      </c>
      <c r="G72" s="372">
        <v>5.7233640984609275</v>
      </c>
      <c r="H72" s="372">
        <v>5.5351918138364882</v>
      </c>
      <c r="I72" s="372">
        <v>5.7861111915362029</v>
      </c>
      <c r="J72" s="372">
        <v>6.7932904276018409</v>
      </c>
      <c r="K72" s="372">
        <v>6.9064694876053023</v>
      </c>
      <c r="L72" s="372">
        <v>7.2287664305160249</v>
      </c>
      <c r="M72" s="372">
        <v>7.0717471741556537</v>
      </c>
      <c r="N72" s="372">
        <v>7.2773093548566434</v>
      </c>
      <c r="O72" s="372">
        <v>6.8911211127571246</v>
      </c>
      <c r="P72" s="372">
        <v>7.1186606123745326</v>
      </c>
      <c r="Q72" s="372">
        <v>7.4374365057133973</v>
      </c>
      <c r="R72" s="372">
        <v>7.1064142748508203</v>
      </c>
      <c r="S72" s="372">
        <v>7.3272209222169797</v>
      </c>
      <c r="T72" s="372">
        <v>7.1015251819079737</v>
      </c>
      <c r="U72" s="372">
        <v>7.138642538744068</v>
      </c>
      <c r="V72" s="372">
        <v>7.1158700314854775</v>
      </c>
      <c r="W72" s="372">
        <v>7.4156852494936203</v>
      </c>
      <c r="X72" s="372">
        <v>7.4938755057345023</v>
      </c>
      <c r="Y72" s="372">
        <v>7.2939282929659379</v>
      </c>
      <c r="Z72" s="372">
        <v>7.5061815094316442</v>
      </c>
      <c r="AA72" s="372">
        <v>7.4650131743004486</v>
      </c>
      <c r="AB72" s="372">
        <v>7.4747552917903235</v>
      </c>
      <c r="AC72" s="372">
        <v>7.5332611735214972</v>
      </c>
      <c r="AD72" s="244" t="s">
        <v>493</v>
      </c>
    </row>
    <row r="73" spans="1:32" s="368" customFormat="1" ht="14.5" customHeight="1">
      <c r="A73" s="133" t="s">
        <v>716</v>
      </c>
      <c r="B73" s="372">
        <v>1.3569230361372888</v>
      </c>
      <c r="C73" s="372">
        <v>1.4180020925041479</v>
      </c>
      <c r="D73" s="372">
        <v>1.4132586569578898</v>
      </c>
      <c r="E73" s="372">
        <v>1.3843846726735658</v>
      </c>
      <c r="F73" s="372">
        <v>1.508056418250503</v>
      </c>
      <c r="G73" s="372">
        <v>1.5026562103920533</v>
      </c>
      <c r="H73" s="372">
        <v>1.5798656535956073</v>
      </c>
      <c r="I73" s="372">
        <v>1.6291498134904641</v>
      </c>
      <c r="J73" s="372">
        <v>1.6046265917623554</v>
      </c>
      <c r="K73" s="372">
        <v>1.5274498972416901</v>
      </c>
      <c r="L73" s="372">
        <v>1.6817656250083952</v>
      </c>
      <c r="M73" s="372">
        <v>1.6466003588989691</v>
      </c>
      <c r="N73" s="372">
        <v>1.6588337762785965</v>
      </c>
      <c r="O73" s="372">
        <v>1.7427564423687758</v>
      </c>
      <c r="P73" s="372">
        <v>1.5795459817655113</v>
      </c>
      <c r="Q73" s="372">
        <v>1.5161126610220119</v>
      </c>
      <c r="R73" s="372">
        <v>1.5553326543145962</v>
      </c>
      <c r="S73" s="372">
        <v>1.7224949814068706</v>
      </c>
      <c r="T73" s="372">
        <v>1.6377797328849029</v>
      </c>
      <c r="U73" s="372">
        <v>1.7011117128540383</v>
      </c>
      <c r="V73" s="372">
        <v>1.7954095605836788</v>
      </c>
      <c r="W73" s="372">
        <v>1.7352707240484533</v>
      </c>
      <c r="X73" s="372">
        <v>1.7475534240117503</v>
      </c>
      <c r="Y73" s="372">
        <v>1.7173422132503056</v>
      </c>
      <c r="Z73" s="372">
        <v>1.7233748512091374</v>
      </c>
      <c r="AA73" s="372">
        <v>1.7783149724101011</v>
      </c>
      <c r="AB73" s="372">
        <v>1.727476321888628</v>
      </c>
      <c r="AC73" s="372">
        <v>1.8354448728365751</v>
      </c>
      <c r="AD73" s="372">
        <v>1.8083120076389945</v>
      </c>
    </row>
    <row r="74" spans="1:32" s="368" customFormat="1" ht="14.5" customHeight="1">
      <c r="A74" s="133" t="s">
        <v>440</v>
      </c>
      <c r="B74" s="372">
        <v>1.2330695959555531</v>
      </c>
      <c r="C74" s="372">
        <v>1.4559109094905747</v>
      </c>
      <c r="D74" s="372">
        <v>1.3856636327105007</v>
      </c>
      <c r="E74" s="372">
        <v>1.4736689113679544</v>
      </c>
      <c r="F74" s="372">
        <v>1.4497962555039527</v>
      </c>
      <c r="G74" s="372">
        <v>1.4554961245513796</v>
      </c>
      <c r="H74" s="372">
        <v>1.538771228251423</v>
      </c>
      <c r="I74" s="372">
        <v>1.5264188083123063</v>
      </c>
      <c r="J74" s="244" t="s">
        <v>493</v>
      </c>
      <c r="K74" s="244" t="s">
        <v>493</v>
      </c>
      <c r="L74" s="244" t="s">
        <v>493</v>
      </c>
      <c r="M74" s="244" t="s">
        <v>493</v>
      </c>
      <c r="N74" s="244" t="s">
        <v>493</v>
      </c>
      <c r="O74" s="372">
        <v>1.4321219031962402</v>
      </c>
      <c r="P74" s="372">
        <v>1.4482886172361273</v>
      </c>
      <c r="Q74" s="372">
        <v>1.4285198274956858</v>
      </c>
      <c r="R74" s="372">
        <v>1.4100182784615829</v>
      </c>
      <c r="S74" s="372">
        <v>1.3900051147206809</v>
      </c>
      <c r="T74" s="372">
        <v>1.3941467366184674</v>
      </c>
      <c r="U74" s="372">
        <v>1.5160309570829278</v>
      </c>
      <c r="V74" s="372">
        <v>1.4863818584332795</v>
      </c>
      <c r="W74" s="372">
        <v>1.4450486155594615</v>
      </c>
      <c r="X74" s="372">
        <v>1.4158757877044075</v>
      </c>
      <c r="Y74" s="372">
        <v>1.3561372162439447</v>
      </c>
      <c r="Z74" s="372">
        <v>1.5669408872245056</v>
      </c>
      <c r="AA74" s="372">
        <v>1.9558962886968601</v>
      </c>
      <c r="AB74" s="372">
        <v>2.0209998031231975</v>
      </c>
      <c r="AC74" s="372">
        <v>2.1268001164250867</v>
      </c>
      <c r="AD74" s="244" t="s">
        <v>493</v>
      </c>
    </row>
    <row r="75" spans="1:32" s="368" customFormat="1" ht="14.5" customHeight="1">
      <c r="A75" s="133" t="s">
        <v>492</v>
      </c>
      <c r="B75" s="372">
        <v>4.3215306700178733</v>
      </c>
      <c r="C75" s="372">
        <v>4.8663560496971101</v>
      </c>
      <c r="D75" s="372">
        <v>5.0761959576204347</v>
      </c>
      <c r="E75" s="372">
        <v>5.2806410438974529</v>
      </c>
      <c r="F75" s="372">
        <v>5.3534429705163049</v>
      </c>
      <c r="G75" s="372">
        <v>5.3460593498438822</v>
      </c>
      <c r="H75" s="372">
        <v>5.5744301168302268</v>
      </c>
      <c r="I75" s="372">
        <v>5.4247195966635742</v>
      </c>
      <c r="J75" s="372">
        <v>5.4482234432632586</v>
      </c>
      <c r="K75" s="372">
        <v>5.2276405256438805</v>
      </c>
      <c r="L75" s="372">
        <v>5.3059976780666203</v>
      </c>
      <c r="M75" s="372">
        <v>5.4057730273553766</v>
      </c>
      <c r="N75" s="372">
        <v>5.1481645350037457</v>
      </c>
      <c r="O75" s="372">
        <v>5.2141350546904581</v>
      </c>
      <c r="P75" s="372">
        <v>5.2045935361188116</v>
      </c>
      <c r="Q75" s="372">
        <v>5.2135770936857462</v>
      </c>
      <c r="R75" s="372">
        <v>5.0469544291426045</v>
      </c>
      <c r="S75" s="372">
        <v>4.8756324972699341</v>
      </c>
      <c r="T75" s="372">
        <v>4.8981750154790413</v>
      </c>
      <c r="U75" s="372">
        <v>5.0626549436620421</v>
      </c>
      <c r="V75" s="372">
        <v>4.9293002753168382</v>
      </c>
      <c r="W75" s="372">
        <v>4.8546537172874089</v>
      </c>
      <c r="X75" s="372">
        <v>4.8219070934848265</v>
      </c>
      <c r="Y75" s="372">
        <v>4.6727665693323042</v>
      </c>
      <c r="Z75" s="372">
        <v>4.568302363726354</v>
      </c>
      <c r="AA75" s="372">
        <v>4.7653929852779724</v>
      </c>
      <c r="AB75" s="372">
        <v>4.9295409664496042</v>
      </c>
      <c r="AC75" s="372">
        <v>4.9071734567565848</v>
      </c>
      <c r="AD75" s="372">
        <v>4.8461808501411143</v>
      </c>
    </row>
    <row r="76" spans="1:32" s="368" customFormat="1" ht="14.5" customHeight="1">
      <c r="A76" s="133" t="s">
        <v>442</v>
      </c>
      <c r="B76" s="372">
        <v>1.5611490576486928</v>
      </c>
      <c r="C76" s="372">
        <v>1.1268495235314295</v>
      </c>
      <c r="D76" s="372">
        <v>1.0340228307449062</v>
      </c>
      <c r="E76" s="372">
        <v>1.0642394253871694</v>
      </c>
      <c r="F76" s="372">
        <v>1.0932025702408517</v>
      </c>
      <c r="G76" s="372">
        <v>1.1695110758493934</v>
      </c>
      <c r="H76" s="372">
        <v>1.3033396622535143</v>
      </c>
      <c r="I76" s="372">
        <v>1.2387097405127765</v>
      </c>
      <c r="J76" s="372">
        <v>1.2244364887067727</v>
      </c>
      <c r="K76" s="372">
        <v>1.2778351130855889</v>
      </c>
      <c r="L76" s="372">
        <v>1.2341278970709471</v>
      </c>
      <c r="M76" s="372">
        <v>1.2584213417867085</v>
      </c>
      <c r="N76" s="372">
        <v>1.302627410215341</v>
      </c>
      <c r="O76" s="372">
        <v>1.2721330443694259</v>
      </c>
      <c r="P76" s="372">
        <v>1.3191237060105301</v>
      </c>
      <c r="Q76" s="372">
        <v>1.2832291230816852</v>
      </c>
      <c r="R76" s="372">
        <v>1.3582483361226254</v>
      </c>
      <c r="S76" s="372">
        <v>1.2668226253026615</v>
      </c>
      <c r="T76" s="372">
        <v>1.3628618575236391</v>
      </c>
      <c r="U76" s="372">
        <v>1.2810323178047129</v>
      </c>
      <c r="V76" s="372">
        <v>1.4172604990451645</v>
      </c>
      <c r="W76" s="372">
        <v>1.3816178706886844</v>
      </c>
      <c r="X76" s="372">
        <v>1.4445469455751756</v>
      </c>
      <c r="Y76" s="372">
        <v>1.3541532119337396</v>
      </c>
      <c r="Z76" s="372">
        <v>1.4392588994988214</v>
      </c>
      <c r="AA76" s="372">
        <v>1.3367885481401529</v>
      </c>
      <c r="AB76" s="372">
        <v>1.4191959698734862</v>
      </c>
      <c r="AC76" s="244" t="s">
        <v>493</v>
      </c>
      <c r="AD76" s="244" t="s">
        <v>493</v>
      </c>
    </row>
    <row r="77" spans="1:32" s="368" customFormat="1" ht="14.5" customHeight="1">
      <c r="A77" s="133" t="s">
        <v>443</v>
      </c>
      <c r="B77" s="372">
        <v>7.7706912117322871</v>
      </c>
      <c r="C77" s="372">
        <v>8.5870659193307244</v>
      </c>
      <c r="D77" s="244" t="s">
        <v>493</v>
      </c>
      <c r="E77" s="244" t="s">
        <v>493</v>
      </c>
      <c r="F77" s="372">
        <v>8.8564900167949112</v>
      </c>
      <c r="G77" s="244" t="s">
        <v>493</v>
      </c>
      <c r="H77" s="372">
        <v>8.6586157248081292</v>
      </c>
      <c r="I77" s="244" t="s">
        <v>493</v>
      </c>
      <c r="J77" s="372">
        <v>9.2240293695131808</v>
      </c>
      <c r="K77" s="244" t="s">
        <v>493</v>
      </c>
      <c r="L77" s="372">
        <v>8.7583184705602708</v>
      </c>
      <c r="M77" s="244" t="s">
        <v>493</v>
      </c>
      <c r="N77" s="372">
        <v>8.4409906893790456</v>
      </c>
      <c r="O77" s="244" t="s">
        <v>493</v>
      </c>
      <c r="P77" s="372">
        <v>8.4645252844866228</v>
      </c>
      <c r="Q77" s="244" t="s">
        <v>493</v>
      </c>
      <c r="R77" s="372">
        <v>8.6002665650752181</v>
      </c>
      <c r="S77" s="244" t="s">
        <v>493</v>
      </c>
      <c r="T77" s="372">
        <v>8.6571939797591124</v>
      </c>
      <c r="U77" s="372">
        <v>8.8769235722583772</v>
      </c>
      <c r="V77" s="372">
        <v>8.6996261053164758</v>
      </c>
      <c r="W77" s="372">
        <v>8.801388857071732</v>
      </c>
      <c r="X77" s="372">
        <v>8.4291974546468413</v>
      </c>
      <c r="Y77" s="372">
        <v>8.3351128007276518</v>
      </c>
      <c r="Z77" s="372">
        <v>8.9416938253254621</v>
      </c>
      <c r="AA77" s="372">
        <v>8.7793889983496118</v>
      </c>
      <c r="AB77" s="372">
        <v>8.7000023340535897</v>
      </c>
      <c r="AC77" s="372">
        <v>8.7215448533854012</v>
      </c>
      <c r="AD77" s="244" t="s">
        <v>493</v>
      </c>
    </row>
    <row r="78" spans="1:32" s="368" customFormat="1" ht="14.5" customHeight="1">
      <c r="A78" s="133" t="s">
        <v>444</v>
      </c>
      <c r="B78" s="372">
        <v>30.161528444547173</v>
      </c>
      <c r="C78" s="372">
        <v>32.376604746346345</v>
      </c>
      <c r="D78" s="372">
        <v>33.573141753496387</v>
      </c>
      <c r="E78" s="372">
        <v>33.224194100783649</v>
      </c>
      <c r="F78" s="372">
        <v>33.444641354777097</v>
      </c>
      <c r="G78" s="372">
        <v>34.281602302900446</v>
      </c>
      <c r="H78" s="372">
        <v>34.447065444160323</v>
      </c>
      <c r="I78" s="372">
        <v>35.043990588343107</v>
      </c>
      <c r="J78" s="372">
        <v>35.031299275620775</v>
      </c>
      <c r="K78" s="372">
        <v>34.803073267517831</v>
      </c>
      <c r="L78" s="372">
        <v>34.836908632995268</v>
      </c>
      <c r="M78" s="372">
        <v>34.635471012043396</v>
      </c>
      <c r="N78" s="372">
        <v>34.700177938609535</v>
      </c>
      <c r="O78" s="372">
        <v>34.898621314818904</v>
      </c>
      <c r="P78" s="372">
        <v>34.849197472018048</v>
      </c>
      <c r="Q78" s="372">
        <v>34.505962996796768</v>
      </c>
      <c r="R78" s="372">
        <v>34.536069785115288</v>
      </c>
      <c r="S78" s="372">
        <v>35.93211745418202</v>
      </c>
      <c r="T78" s="372">
        <v>35.348854711753305</v>
      </c>
      <c r="U78" s="372">
        <v>34.637926942226564</v>
      </c>
      <c r="V78" s="372">
        <v>34.298143526374787</v>
      </c>
      <c r="W78" s="372">
        <v>34.020748472102554</v>
      </c>
      <c r="X78" s="372">
        <v>34.447526662035017</v>
      </c>
      <c r="Y78" s="372">
        <v>33.608948370496805</v>
      </c>
      <c r="Z78" s="372">
        <v>34.218695079148311</v>
      </c>
      <c r="AA78" s="372">
        <v>33.894788960084185</v>
      </c>
      <c r="AB78" s="372">
        <v>33.895172059274195</v>
      </c>
      <c r="AC78" s="372">
        <v>32.536784077496861</v>
      </c>
      <c r="AD78" s="244" t="s">
        <v>493</v>
      </c>
    </row>
    <row r="79" spans="1:32" s="368" customFormat="1" ht="14.5" customHeight="1">
      <c r="A79" s="133" t="s">
        <v>445</v>
      </c>
      <c r="B79" s="372">
        <v>2.7853699490983392</v>
      </c>
      <c r="C79" s="372">
        <v>3.1007282993459526</v>
      </c>
      <c r="D79" s="372">
        <v>3.1985874019845171</v>
      </c>
      <c r="E79" s="372">
        <v>3.3814212874811242</v>
      </c>
      <c r="F79" s="372">
        <v>3.4572998191857045</v>
      </c>
      <c r="G79" s="372">
        <v>3.5962978026379728</v>
      </c>
      <c r="H79" s="372">
        <v>3.5106405194877204</v>
      </c>
      <c r="I79" s="372">
        <v>3.520234018559532</v>
      </c>
      <c r="J79" s="372">
        <v>3.623964942714947</v>
      </c>
      <c r="K79" s="372">
        <v>3.6312541332887696</v>
      </c>
      <c r="L79" s="372">
        <v>3.4604368409489359</v>
      </c>
      <c r="M79" s="372">
        <v>3.4514120472994634</v>
      </c>
      <c r="N79" s="372">
        <v>3.3088516924313507</v>
      </c>
      <c r="O79" s="372">
        <v>3.1891036113478126</v>
      </c>
      <c r="P79" s="372">
        <v>3.1610354435974699</v>
      </c>
      <c r="Q79" s="372">
        <v>3.2242278141227452</v>
      </c>
      <c r="R79" s="372">
        <v>3.2667825906875407</v>
      </c>
      <c r="S79" s="372">
        <v>3.2559088568128915</v>
      </c>
      <c r="T79" s="372">
        <v>3.4319349081019834</v>
      </c>
      <c r="U79" s="372">
        <v>3.5363149805241352</v>
      </c>
      <c r="V79" s="372">
        <v>3.4933571727523529</v>
      </c>
      <c r="W79" s="372">
        <v>3.3416298677122875</v>
      </c>
      <c r="X79" s="372">
        <v>3.3537593087216178</v>
      </c>
      <c r="Y79" s="372">
        <v>3.4293433370974813</v>
      </c>
      <c r="Z79" s="372">
        <v>3.4121328586022628</v>
      </c>
      <c r="AA79" s="372">
        <v>3.4471469241763533</v>
      </c>
      <c r="AB79" s="372">
        <v>3.4977868363067586</v>
      </c>
      <c r="AC79" s="372">
        <v>3.6198459918172148</v>
      </c>
      <c r="AD79" s="244" t="s">
        <v>493</v>
      </c>
    </row>
    <row r="80" spans="1:32" s="368" customFormat="1" ht="14.5" customHeight="1">
      <c r="A80" s="133" t="s">
        <v>446</v>
      </c>
      <c r="B80" s="244" t="s">
        <v>493</v>
      </c>
      <c r="C80" s="244" t="s">
        <v>493</v>
      </c>
      <c r="D80" s="244" t="s">
        <v>493</v>
      </c>
      <c r="E80" s="244" t="s">
        <v>493</v>
      </c>
      <c r="F80" s="244" t="s">
        <v>493</v>
      </c>
      <c r="G80" s="244" t="s">
        <v>493</v>
      </c>
      <c r="H80" s="244" t="s">
        <v>493</v>
      </c>
      <c r="I80" s="244" t="s">
        <v>493</v>
      </c>
      <c r="J80" s="244" t="s">
        <v>493</v>
      </c>
      <c r="K80" s="244" t="s">
        <v>493</v>
      </c>
      <c r="L80" s="244" t="s">
        <v>493</v>
      </c>
      <c r="M80" s="244" t="s">
        <v>493</v>
      </c>
      <c r="N80" s="244" t="s">
        <v>493</v>
      </c>
      <c r="O80" s="244" t="s">
        <v>493</v>
      </c>
      <c r="P80" s="244" t="s">
        <v>493</v>
      </c>
      <c r="Q80" s="244" t="s">
        <v>493</v>
      </c>
      <c r="R80" s="244" t="s">
        <v>493</v>
      </c>
      <c r="S80" s="244" t="s">
        <v>493</v>
      </c>
      <c r="T80" s="244" t="s">
        <v>493</v>
      </c>
      <c r="U80" s="244" t="s">
        <v>493</v>
      </c>
      <c r="V80" s="372">
        <v>2.4669452115624209</v>
      </c>
      <c r="W80" s="372">
        <v>2.7567526951315329</v>
      </c>
      <c r="X80" s="372">
        <v>2.8495661197297224</v>
      </c>
      <c r="Y80" s="372">
        <v>2.943941041209658</v>
      </c>
      <c r="Z80" s="372">
        <v>2.810516489329971</v>
      </c>
      <c r="AA80" s="372">
        <v>2.8970712038520969</v>
      </c>
      <c r="AB80" s="244" t="s">
        <v>493</v>
      </c>
      <c r="AC80" s="244" t="s">
        <v>493</v>
      </c>
      <c r="AD80" s="244" t="s">
        <v>493</v>
      </c>
    </row>
    <row r="81" spans="1:30" s="368" customFormat="1" ht="14.5" customHeight="1">
      <c r="A81" s="133" t="s">
        <v>447</v>
      </c>
      <c r="B81" s="372">
        <v>9.353177649718905</v>
      </c>
      <c r="C81" s="372">
        <v>8.0864259863325501</v>
      </c>
      <c r="D81" s="372">
        <v>7.0540577567954141</v>
      </c>
      <c r="E81" s="372">
        <v>7.3494832990213359</v>
      </c>
      <c r="F81" s="372">
        <v>7.163527719657516</v>
      </c>
      <c r="G81" s="372">
        <v>6.98825317310774</v>
      </c>
      <c r="H81" s="372">
        <v>6.2702076615841271</v>
      </c>
      <c r="I81" s="372">
        <v>5.8710153556518963</v>
      </c>
      <c r="J81" s="372">
        <v>4.2967004964239441</v>
      </c>
      <c r="K81" s="372">
        <v>4.1843980810671333</v>
      </c>
      <c r="L81" s="372">
        <v>4.9615000721933971</v>
      </c>
      <c r="M81" s="372">
        <v>5.6828041159410256</v>
      </c>
      <c r="N81" s="372">
        <v>5.8012269208897775</v>
      </c>
      <c r="O81" s="372">
        <v>5.8948413698081383</v>
      </c>
      <c r="P81" s="372">
        <v>5.8536920446836822</v>
      </c>
      <c r="Q81" s="372">
        <v>5.8483871649707018</v>
      </c>
      <c r="R81" s="372">
        <v>5.9128330727548972</v>
      </c>
      <c r="S81" s="372">
        <v>5.8906811551373544</v>
      </c>
      <c r="T81" s="372">
        <v>5.7578562967756604</v>
      </c>
      <c r="U81" s="372">
        <v>6.2949562115043562</v>
      </c>
      <c r="V81" s="372">
        <v>6.026925070011127</v>
      </c>
      <c r="W81" s="372">
        <v>5.9284669983628051</v>
      </c>
      <c r="X81" s="372">
        <v>6.1556825408453681</v>
      </c>
      <c r="Y81" s="372">
        <v>6.3525031791381199</v>
      </c>
      <c r="Z81" s="372">
        <v>6.6542323752865302</v>
      </c>
      <c r="AA81" s="372">
        <v>6.3848792480067305</v>
      </c>
      <c r="AB81" s="372">
        <v>6.3998104751567926</v>
      </c>
      <c r="AC81" s="372">
        <v>6.7897605093160029</v>
      </c>
      <c r="AD81" s="244" t="s">
        <v>493</v>
      </c>
    </row>
    <row r="82" spans="1:30" s="368" customFormat="1" ht="14.5" customHeight="1">
      <c r="A82" s="133" t="s">
        <v>448</v>
      </c>
      <c r="B82" s="372">
        <v>5.024423458968899</v>
      </c>
      <c r="C82" s="372">
        <v>3.7009731257323697</v>
      </c>
      <c r="D82" s="372">
        <v>3.4383400763721226</v>
      </c>
      <c r="E82" s="372">
        <v>2.9991650507235033</v>
      </c>
      <c r="F82" s="372">
        <v>2.9280072454925401</v>
      </c>
      <c r="G82" s="372">
        <v>2.8316253854427882</v>
      </c>
      <c r="H82" s="372">
        <v>2.805416772935962</v>
      </c>
      <c r="I82" s="372">
        <v>2.8226092840226369</v>
      </c>
      <c r="J82" s="372">
        <v>2.866961334418062</v>
      </c>
      <c r="K82" s="372">
        <v>3.1724587579404466</v>
      </c>
      <c r="L82" s="372">
        <v>3.0911352300885495</v>
      </c>
      <c r="M82" s="372">
        <v>3.0795891105179916</v>
      </c>
      <c r="N82" s="372">
        <v>3.2014535291578707</v>
      </c>
      <c r="O82" s="372">
        <v>3.2749186636523664</v>
      </c>
      <c r="P82" s="372">
        <v>3.2139811025251479</v>
      </c>
      <c r="Q82" s="372">
        <v>3.3719674371266768</v>
      </c>
      <c r="R82" s="372">
        <v>3.3178127214950126</v>
      </c>
      <c r="S82" s="372">
        <v>3.2577087103578033</v>
      </c>
      <c r="T82" s="372">
        <v>3.3535955989923547</v>
      </c>
      <c r="U82" s="372">
        <v>3.5816083071713662</v>
      </c>
      <c r="V82" s="372">
        <v>3.4902989460888767</v>
      </c>
      <c r="W82" s="372">
        <v>3.5806462809356021</v>
      </c>
      <c r="X82" s="372">
        <v>3.6187917885494492</v>
      </c>
      <c r="Y82" s="372">
        <v>3.4572506379711445</v>
      </c>
      <c r="Z82" s="372">
        <v>3.4362788927976342</v>
      </c>
      <c r="AA82" s="372">
        <v>3.3639083595771826</v>
      </c>
      <c r="AB82" s="372">
        <v>3.3864284361740364</v>
      </c>
      <c r="AC82" s="372">
        <v>3.405157023925343</v>
      </c>
      <c r="AD82" s="244" t="s">
        <v>493</v>
      </c>
    </row>
    <row r="83" spans="1:30" s="368" customFormat="1" ht="14.5" customHeight="1">
      <c r="A83" s="133" t="s">
        <v>495</v>
      </c>
      <c r="B83" s="372">
        <v>2.4767495133164648</v>
      </c>
      <c r="C83" s="372">
        <v>2.5244567331550467</v>
      </c>
      <c r="D83" s="372">
        <v>2.680076923387178</v>
      </c>
      <c r="E83" s="372">
        <v>2.7668776032709643</v>
      </c>
      <c r="F83" s="372">
        <v>2.7852300187000285</v>
      </c>
      <c r="G83" s="372">
        <v>2.64821111994313</v>
      </c>
      <c r="H83" s="372">
        <v>2.6419548882524855</v>
      </c>
      <c r="I83" s="372">
        <v>2.6675998668844407</v>
      </c>
      <c r="J83" s="372">
        <v>2.6582975282698889</v>
      </c>
      <c r="K83" s="372">
        <v>2.6755965314636305</v>
      </c>
      <c r="L83" s="372">
        <v>2.6188615482435322</v>
      </c>
      <c r="M83" s="372">
        <v>2.6981004702479479</v>
      </c>
      <c r="N83" s="372">
        <v>2.5889562125510635</v>
      </c>
      <c r="O83" s="372">
        <v>2.5912007675102933</v>
      </c>
      <c r="P83" s="372">
        <v>2.5113753621112114</v>
      </c>
      <c r="Q83" s="372">
        <v>2.4378414762709992</v>
      </c>
      <c r="R83" s="372">
        <v>2.4080589060718585</v>
      </c>
      <c r="S83" s="372">
        <v>2.1977495535462834</v>
      </c>
      <c r="T83" s="372">
        <v>2.3521557998614271</v>
      </c>
      <c r="U83" s="372">
        <v>2.4913937054975706</v>
      </c>
      <c r="V83" s="372">
        <v>2.475907177886123</v>
      </c>
      <c r="W83" s="372">
        <v>2.3093809558455591</v>
      </c>
      <c r="X83" s="372">
        <v>2.3615321544464756</v>
      </c>
      <c r="Y83" s="372">
        <v>2.3172935717337961</v>
      </c>
      <c r="Z83" s="372">
        <v>2.3142569993688835</v>
      </c>
      <c r="AA83" s="372">
        <v>2.3079551917076846</v>
      </c>
      <c r="AB83" s="372">
        <v>2.2791528396231859</v>
      </c>
      <c r="AC83" s="372">
        <v>2.3426503497860445</v>
      </c>
      <c r="AD83" s="372">
        <v>2.5180984027393167</v>
      </c>
    </row>
    <row r="84" spans="1:30" s="368" customFormat="1" ht="14.5" customHeight="1">
      <c r="A84" s="133" t="s">
        <v>450</v>
      </c>
      <c r="B84" s="372">
        <v>2.788402917324488</v>
      </c>
      <c r="C84" s="372">
        <v>2.2975444932681057</v>
      </c>
      <c r="D84" s="372">
        <v>2.0478912166727534</v>
      </c>
      <c r="E84" s="372">
        <v>1.771993912079272</v>
      </c>
      <c r="F84" s="372">
        <v>1.585540001714016</v>
      </c>
      <c r="G84" s="372">
        <v>1.5035664824088513</v>
      </c>
      <c r="H84" s="372">
        <v>1.5147394624475701</v>
      </c>
      <c r="I84" s="372">
        <v>1.475903806679252</v>
      </c>
      <c r="J84" s="372">
        <v>1.4728628498751108</v>
      </c>
      <c r="K84" s="372">
        <v>1.48408444988182</v>
      </c>
      <c r="L84" s="372">
        <v>1.4361822764046068</v>
      </c>
      <c r="M84" s="372">
        <v>1.4320939009571545</v>
      </c>
      <c r="N84" s="372">
        <v>1.4243829677318234</v>
      </c>
      <c r="O84" s="372">
        <v>1.412277956295001</v>
      </c>
      <c r="P84" s="372">
        <v>1.4253577752732087</v>
      </c>
      <c r="Q84" s="372">
        <v>1.4149495544833939</v>
      </c>
      <c r="R84" s="372">
        <v>1.3737189941631505</v>
      </c>
      <c r="S84" s="372">
        <v>1.3108401624085415</v>
      </c>
      <c r="T84" s="372">
        <v>1.3609394900677179</v>
      </c>
      <c r="U84" s="372">
        <v>1.4123705069120671</v>
      </c>
      <c r="V84" s="372">
        <v>1.3749180188331547</v>
      </c>
      <c r="W84" s="372">
        <v>1.3294918347019311</v>
      </c>
      <c r="X84" s="372">
        <v>1.3573338391597345</v>
      </c>
      <c r="Y84" s="372">
        <v>1.34390266993042</v>
      </c>
      <c r="Z84" s="372">
        <v>1.3306736042491822</v>
      </c>
      <c r="AA84" s="372">
        <v>1.3284348142528206</v>
      </c>
      <c r="AB84" s="372">
        <v>1.3701969698504006</v>
      </c>
      <c r="AC84" s="372">
        <v>1.4157595227253263</v>
      </c>
      <c r="AD84" s="244" t="s">
        <v>493</v>
      </c>
    </row>
    <row r="85" spans="1:30" s="368" customFormat="1" ht="20.25" customHeight="1">
      <c r="A85" s="133" t="s">
        <v>521</v>
      </c>
      <c r="B85" s="373">
        <v>100</v>
      </c>
      <c r="C85" s="373">
        <v>100</v>
      </c>
      <c r="D85" s="373">
        <v>100</v>
      </c>
      <c r="E85" s="373">
        <v>100</v>
      </c>
      <c r="F85" s="373">
        <v>100</v>
      </c>
      <c r="G85" s="373">
        <v>100</v>
      </c>
      <c r="H85" s="373">
        <v>100</v>
      </c>
      <c r="I85" s="373">
        <v>100</v>
      </c>
      <c r="J85" s="373">
        <v>100</v>
      </c>
      <c r="K85" s="373">
        <v>100</v>
      </c>
      <c r="L85" s="373">
        <v>100</v>
      </c>
      <c r="M85" s="373">
        <v>99.999999999999986</v>
      </c>
      <c r="N85" s="373">
        <v>99.999999999999986</v>
      </c>
      <c r="O85" s="373">
        <v>100</v>
      </c>
      <c r="P85" s="373">
        <v>100</v>
      </c>
      <c r="Q85" s="373">
        <v>100</v>
      </c>
      <c r="R85" s="373">
        <v>99.999999999999986</v>
      </c>
      <c r="S85" s="373">
        <v>100</v>
      </c>
      <c r="T85" s="373">
        <v>100</v>
      </c>
      <c r="U85" s="373">
        <v>100</v>
      </c>
      <c r="V85" s="373">
        <v>100</v>
      </c>
      <c r="W85" s="373">
        <v>100</v>
      </c>
      <c r="X85" s="373">
        <v>100</v>
      </c>
      <c r="Y85" s="373">
        <v>100</v>
      </c>
      <c r="Z85" s="373">
        <v>100</v>
      </c>
      <c r="AA85" s="373">
        <v>100</v>
      </c>
      <c r="AB85" s="373">
        <v>100</v>
      </c>
      <c r="AC85" s="373">
        <v>100</v>
      </c>
      <c r="AD85" s="373">
        <v>99.999999999999986</v>
      </c>
    </row>
    <row r="86" spans="1:30" ht="12.75" customHeight="1">
      <c r="A86" s="146"/>
      <c r="B86" s="151"/>
      <c r="C86" s="134"/>
      <c r="D86" s="134"/>
      <c r="E86" s="134"/>
      <c r="F86" s="134"/>
      <c r="G86" s="134"/>
      <c r="H86" s="134"/>
      <c r="I86" s="134"/>
      <c r="J86" s="134"/>
      <c r="AB86" s="518"/>
      <c r="AC86" s="124"/>
      <c r="AD86" s="674"/>
    </row>
    <row r="87" spans="1:30" s="353" customFormat="1" ht="41.25" customHeight="1">
      <c r="A87" s="152"/>
      <c r="B87" s="1281" t="s">
        <v>713</v>
      </c>
      <c r="C87" s="1281"/>
      <c r="D87" s="1281"/>
      <c r="E87" s="1281"/>
      <c r="F87" s="1281"/>
      <c r="G87" s="374"/>
    </row>
    <row r="88" spans="1:30" s="355" customFormat="1" ht="15" customHeight="1">
      <c r="A88" s="719"/>
      <c r="B88" s="1281" t="s">
        <v>499</v>
      </c>
      <c r="C88" s="1281"/>
      <c r="D88" s="1281"/>
      <c r="E88" s="1281"/>
      <c r="F88" s="1281"/>
      <c r="G88" s="375"/>
    </row>
    <row r="89" spans="1:30" s="355" customFormat="1" ht="15" customHeight="1">
      <c r="A89" s="719"/>
      <c r="B89" s="1281" t="s">
        <v>1584</v>
      </c>
      <c r="C89" s="1281"/>
      <c r="D89" s="1281"/>
      <c r="E89" s="1281"/>
      <c r="F89" s="1281"/>
      <c r="G89" s="375"/>
    </row>
    <row r="90" spans="1:30" s="355" customFormat="1" ht="41.25" customHeight="1">
      <c r="A90" s="719"/>
      <c r="B90" s="1281" t="s">
        <v>1645</v>
      </c>
      <c r="C90" s="1281"/>
      <c r="D90" s="1281"/>
      <c r="E90" s="1281"/>
      <c r="F90" s="1281"/>
      <c r="G90" s="375"/>
    </row>
  </sheetData>
  <sheetProtection selectLockedCells="1"/>
  <mergeCells count="28">
    <mergeCell ref="B87:F87"/>
    <mergeCell ref="B88:F88"/>
    <mergeCell ref="B89:F89"/>
    <mergeCell ref="B90:F90"/>
    <mergeCell ref="L67:P67"/>
    <mergeCell ref="Q67:U67"/>
    <mergeCell ref="V67:Z67"/>
    <mergeCell ref="B47:F47"/>
    <mergeCell ref="G47:K47"/>
    <mergeCell ref="L47:P47"/>
    <mergeCell ref="Q47:U47"/>
    <mergeCell ref="V47:Z47"/>
    <mergeCell ref="AA7:AF7"/>
    <mergeCell ref="AA27:AF27"/>
    <mergeCell ref="AA47:AF47"/>
    <mergeCell ref="AA67:AF67"/>
    <mergeCell ref="B27:F27"/>
    <mergeCell ref="G27:K27"/>
    <mergeCell ref="L27:P27"/>
    <mergeCell ref="Q27:U27"/>
    <mergeCell ref="V27:Z27"/>
    <mergeCell ref="B7:F7"/>
    <mergeCell ref="G7:K7"/>
    <mergeCell ref="L7:P7"/>
    <mergeCell ref="Q7:U7"/>
    <mergeCell ref="V7:Z7"/>
    <mergeCell ref="B67:F67"/>
    <mergeCell ref="G67:K6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&amp;"Arial,Fett"Energiebedingte CO2-Emissionen aus dem 
Primärenergieverbrauch*) 1990 – 2018 nach Bundesländern</oddHeader>
    <oddFooter>&amp;CStatistische Ämter der Länder – Indikatoren und Kennzahlen, UGRdL 2020</oddFooter>
  </headerFooter>
  <rowBreaks count="2" manualBreakCount="2">
    <brk id="45" max="16383" man="1"/>
    <brk id="85" max="30" man="1"/>
  </rowBreaks>
  <colBreaks count="5" manualBreakCount="5">
    <brk id="6" max="1048575" man="1"/>
    <brk id="11" max="1048575" man="1"/>
    <brk id="16" max="1048575" man="1"/>
    <brk id="21" max="1048575" man="1"/>
    <brk id="26" min="4" max="90"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3">
    <pageSetUpPr autoPageBreaks="0"/>
  </sheetPr>
  <dimension ref="A1:L46"/>
  <sheetViews>
    <sheetView showGridLines="0" showRowColHeaders="0" zoomScaleNormal="100" workbookViewId="0"/>
  </sheetViews>
  <sheetFormatPr baseColWidth="10" defaultColWidth="11.453125" defaultRowHeight="12.5"/>
  <cols>
    <col min="1" max="1" width="25.453125" style="643" customWidth="1"/>
    <col min="2" max="4" width="14.54296875" style="161" customWidth="1"/>
    <col min="5" max="16384" width="11.453125" style="161"/>
  </cols>
  <sheetData>
    <row r="1" spans="1:12" ht="13">
      <c r="A1" s="160" t="s">
        <v>322</v>
      </c>
    </row>
    <row r="3" spans="1:12" ht="15">
      <c r="A3" s="162" t="s">
        <v>782</v>
      </c>
      <c r="B3" s="126" t="s">
        <v>1681</v>
      </c>
    </row>
    <row r="4" spans="1:12" ht="13">
      <c r="A4" s="125"/>
      <c r="B4" s="125"/>
    </row>
    <row r="5" spans="1:12">
      <c r="A5" s="688" t="s">
        <v>433</v>
      </c>
      <c r="B5" s="163">
        <v>2017</v>
      </c>
    </row>
    <row r="6" spans="1:12" ht="13">
      <c r="A6" s="125"/>
      <c r="B6" s="125"/>
    </row>
    <row r="7" spans="1:12" ht="25.5" customHeight="1">
      <c r="A7" s="692"/>
      <c r="B7" s="179" t="s">
        <v>715</v>
      </c>
    </row>
    <row r="8" spans="1:12" ht="13">
      <c r="A8" s="128"/>
      <c r="B8" s="124"/>
    </row>
    <row r="9" spans="1:12">
      <c r="A9" s="133" t="s">
        <v>435</v>
      </c>
      <c r="B9" s="1133">
        <v>139.73033898874937</v>
      </c>
      <c r="C9" s="1010"/>
      <c r="D9" s="1010"/>
      <c r="E9" s="1010"/>
      <c r="F9" s="376"/>
      <c r="G9" s="376"/>
      <c r="H9" s="376"/>
      <c r="I9" s="376"/>
      <c r="J9" s="376"/>
      <c r="K9" s="376"/>
      <c r="L9" s="376"/>
    </row>
    <row r="10" spans="1:12">
      <c r="A10" s="133" t="s">
        <v>436</v>
      </c>
      <c r="B10" s="1133">
        <v>122.49996694824215</v>
      </c>
      <c r="C10" s="1010"/>
      <c r="D10" s="1010"/>
      <c r="E10" s="1010"/>
      <c r="F10" s="376"/>
      <c r="G10" s="376"/>
      <c r="H10" s="376"/>
      <c r="I10" s="376"/>
      <c r="J10" s="376"/>
      <c r="K10" s="376"/>
      <c r="L10" s="376"/>
    </row>
    <row r="11" spans="1:12">
      <c r="A11" s="133" t="s">
        <v>437</v>
      </c>
      <c r="B11" s="1133">
        <v>112.70137732098544</v>
      </c>
      <c r="C11" s="1010"/>
      <c r="D11" s="1010"/>
      <c r="E11" s="1010"/>
      <c r="F11" s="376"/>
      <c r="G11" s="376"/>
      <c r="H11" s="376"/>
      <c r="I11" s="376"/>
      <c r="J11" s="376"/>
      <c r="K11" s="376"/>
      <c r="L11" s="376"/>
    </row>
    <row r="12" spans="1:12">
      <c r="A12" s="133" t="s">
        <v>438</v>
      </c>
      <c r="B12" s="1133">
        <v>790.18985592191041</v>
      </c>
      <c r="C12" s="1010"/>
      <c r="D12" s="1010"/>
      <c r="E12" s="1010"/>
      <c r="F12" s="376"/>
      <c r="G12" s="376"/>
      <c r="H12" s="376"/>
      <c r="I12" s="376"/>
      <c r="J12" s="376"/>
      <c r="K12" s="376"/>
      <c r="L12" s="376"/>
    </row>
    <row r="13" spans="1:12">
      <c r="A13" s="133" t="s">
        <v>439</v>
      </c>
      <c r="B13" s="1133">
        <v>417.75417867238167</v>
      </c>
      <c r="C13" s="1010"/>
      <c r="D13" s="1010"/>
      <c r="E13" s="1010"/>
      <c r="F13" s="376"/>
      <c r="G13" s="376"/>
      <c r="H13" s="376"/>
      <c r="I13" s="376"/>
      <c r="J13" s="376"/>
      <c r="K13" s="376"/>
      <c r="L13" s="376"/>
    </row>
    <row r="14" spans="1:12">
      <c r="A14" s="133" t="s">
        <v>440</v>
      </c>
      <c r="B14" s="1133">
        <v>135.05482282164598</v>
      </c>
      <c r="C14" s="1010"/>
      <c r="D14" s="1010"/>
      <c r="E14" s="1010"/>
      <c r="F14" s="376"/>
      <c r="G14" s="376"/>
      <c r="H14" s="376"/>
      <c r="I14" s="376"/>
      <c r="J14" s="376"/>
      <c r="K14" s="376"/>
      <c r="L14" s="376"/>
    </row>
    <row r="15" spans="1:12">
      <c r="A15" s="133" t="s">
        <v>441</v>
      </c>
      <c r="B15" s="1133">
        <v>129.19492649663627</v>
      </c>
      <c r="C15" s="1010"/>
      <c r="D15" s="1010"/>
      <c r="E15" s="1010"/>
      <c r="F15" s="376"/>
      <c r="G15" s="376"/>
      <c r="H15" s="376"/>
      <c r="I15" s="376"/>
      <c r="J15" s="376"/>
      <c r="K15" s="376"/>
      <c r="L15" s="376"/>
    </row>
    <row r="16" spans="1:12">
      <c r="A16" s="133" t="s">
        <v>442</v>
      </c>
      <c r="B16" s="1133" t="s">
        <v>358</v>
      </c>
      <c r="C16" s="1010"/>
      <c r="D16" s="1010"/>
      <c r="E16" s="1010"/>
      <c r="F16" s="376"/>
      <c r="G16" s="376"/>
      <c r="H16" s="376"/>
      <c r="I16" s="376"/>
      <c r="J16" s="376"/>
      <c r="K16" s="376"/>
      <c r="L16" s="376"/>
    </row>
    <row r="17" spans="1:12">
      <c r="A17" s="133" t="s">
        <v>443</v>
      </c>
      <c r="B17" s="1133">
        <v>223.23149397826398</v>
      </c>
      <c r="C17" s="1010"/>
      <c r="D17" s="1010"/>
      <c r="E17" s="1010"/>
      <c r="F17" s="376"/>
      <c r="G17" s="376"/>
      <c r="H17" s="376"/>
      <c r="I17" s="376"/>
      <c r="J17" s="376"/>
      <c r="K17" s="376"/>
      <c r="L17" s="376"/>
    </row>
    <row r="18" spans="1:12">
      <c r="A18" s="133" t="s">
        <v>444</v>
      </c>
      <c r="B18" s="1133">
        <v>354.04565565390675</v>
      </c>
      <c r="C18" s="1010"/>
      <c r="D18" s="1010"/>
      <c r="E18" s="1010"/>
      <c r="F18" s="376"/>
      <c r="G18" s="376"/>
      <c r="H18" s="376"/>
      <c r="I18" s="376"/>
      <c r="J18" s="376"/>
      <c r="K18" s="376"/>
      <c r="L18" s="376"/>
    </row>
    <row r="19" spans="1:12">
      <c r="A19" s="133" t="s">
        <v>445</v>
      </c>
      <c r="B19" s="1133">
        <v>189.90313765830601</v>
      </c>
      <c r="C19" s="1010"/>
      <c r="D19" s="1010"/>
      <c r="E19" s="1010"/>
      <c r="F19" s="376"/>
      <c r="G19" s="376"/>
      <c r="H19" s="376"/>
      <c r="I19" s="376"/>
      <c r="J19" s="376"/>
      <c r="K19" s="376"/>
      <c r="L19" s="376"/>
    </row>
    <row r="20" spans="1:12">
      <c r="A20" s="133" t="s">
        <v>446</v>
      </c>
      <c r="B20" s="1133" t="s">
        <v>358</v>
      </c>
      <c r="C20" s="1010"/>
      <c r="D20" s="1010"/>
      <c r="E20" s="1010"/>
      <c r="F20" s="376"/>
      <c r="G20" s="376"/>
      <c r="H20" s="376"/>
      <c r="I20" s="376"/>
      <c r="J20" s="376"/>
      <c r="K20" s="376"/>
      <c r="L20" s="376"/>
    </row>
    <row r="21" spans="1:12">
      <c r="A21" s="133" t="s">
        <v>447</v>
      </c>
      <c r="B21" s="1133">
        <v>411.58867749073733</v>
      </c>
      <c r="C21" s="1010"/>
      <c r="D21" s="1010"/>
      <c r="E21" s="1010"/>
      <c r="F21" s="376"/>
      <c r="G21" s="376"/>
      <c r="H21" s="376"/>
      <c r="I21" s="376"/>
      <c r="J21" s="376"/>
      <c r="K21" s="376"/>
      <c r="L21" s="376"/>
    </row>
    <row r="22" spans="1:12">
      <c r="A22" s="133" t="s">
        <v>448</v>
      </c>
      <c r="B22" s="1133">
        <v>411.72723444943654</v>
      </c>
      <c r="C22" s="1010"/>
      <c r="D22" s="1010"/>
      <c r="E22" s="1010"/>
      <c r="F22" s="376"/>
      <c r="G22" s="376"/>
      <c r="H22" s="376"/>
      <c r="I22" s="376"/>
      <c r="J22" s="376"/>
      <c r="K22" s="376"/>
      <c r="L22" s="376"/>
    </row>
    <row r="23" spans="1:12">
      <c r="A23" s="133" t="s">
        <v>449</v>
      </c>
      <c r="B23" s="1133">
        <v>186.98616729639008</v>
      </c>
      <c r="C23" s="1010"/>
      <c r="D23" s="1010"/>
      <c r="E23" s="1010"/>
      <c r="F23" s="376"/>
      <c r="G23" s="376"/>
      <c r="H23" s="376"/>
      <c r="I23" s="376"/>
      <c r="J23" s="376"/>
      <c r="K23" s="376"/>
      <c r="L23" s="376"/>
    </row>
    <row r="24" spans="1:12">
      <c r="A24" s="133" t="s">
        <v>450</v>
      </c>
      <c r="B24" s="1133">
        <v>169.95524385380446</v>
      </c>
      <c r="C24" s="1010"/>
      <c r="D24" s="1010"/>
      <c r="E24" s="1010"/>
      <c r="F24" s="376"/>
      <c r="G24" s="376"/>
      <c r="H24" s="376"/>
      <c r="I24" s="376"/>
      <c r="J24" s="376"/>
      <c r="K24" s="376"/>
      <c r="L24" s="376"/>
    </row>
    <row r="25" spans="1:12" ht="20.25" customHeight="1">
      <c r="A25" s="133" t="s">
        <v>521</v>
      </c>
      <c r="B25" s="1133">
        <v>225.83791323909617</v>
      </c>
      <c r="C25" s="1010"/>
      <c r="D25" s="1010"/>
      <c r="E25" s="1010"/>
      <c r="F25" s="376"/>
      <c r="G25" s="376"/>
      <c r="H25" s="376"/>
      <c r="I25" s="376"/>
      <c r="J25" s="376"/>
      <c r="K25" s="376"/>
      <c r="L25" s="376"/>
    </row>
    <row r="26" spans="1:12" ht="12.75" customHeight="1">
      <c r="B26" s="377"/>
      <c r="C26" s="1010"/>
      <c r="D26" s="1010"/>
      <c r="E26" s="1010"/>
      <c r="F26" s="376"/>
      <c r="G26" s="376"/>
      <c r="H26" s="376"/>
      <c r="I26" s="376"/>
      <c r="J26" s="376"/>
      <c r="K26" s="376"/>
      <c r="L26" s="376"/>
    </row>
    <row r="27" spans="1:12" s="353" customFormat="1" ht="41.25" customHeight="1">
      <c r="A27" s="152"/>
      <c r="B27" s="1281" t="s">
        <v>1585</v>
      </c>
      <c r="C27" s="1281"/>
      <c r="D27" s="1281"/>
      <c r="E27" s="1281"/>
      <c r="F27" s="399"/>
      <c r="G27" s="374"/>
    </row>
    <row r="28" spans="1:12" s="359" customFormat="1" ht="15" customHeight="1">
      <c r="A28" s="154" t="s">
        <v>514</v>
      </c>
      <c r="B28" s="1281" t="s">
        <v>1646</v>
      </c>
      <c r="C28" s="1281"/>
      <c r="D28" s="1281"/>
      <c r="E28" s="1281"/>
      <c r="F28" s="1064"/>
      <c r="G28" s="378"/>
    </row>
    <row r="29" spans="1:12" ht="64.5" customHeight="1">
      <c r="B29" s="1281" t="s">
        <v>1586</v>
      </c>
      <c r="C29" s="1281"/>
      <c r="D29" s="1281"/>
      <c r="E29" s="1281"/>
      <c r="F29" s="399"/>
    </row>
    <row r="30" spans="1:12" ht="13">
      <c r="A30" s="178"/>
    </row>
    <row r="31" spans="1:12" ht="13">
      <c r="A31" s="178"/>
    </row>
    <row r="32" spans="1:12" ht="13">
      <c r="A32" s="178"/>
    </row>
    <row r="33" spans="1:1" ht="13">
      <c r="A33" s="178"/>
    </row>
    <row r="34" spans="1:1" ht="13">
      <c r="A34" s="178"/>
    </row>
    <row r="35" spans="1:1" ht="13">
      <c r="A35" s="178"/>
    </row>
    <row r="36" spans="1:1" ht="13">
      <c r="A36" s="178"/>
    </row>
    <row r="37" spans="1:1" ht="13">
      <c r="A37" s="178"/>
    </row>
    <row r="38" spans="1:1" ht="13">
      <c r="A38" s="178"/>
    </row>
    <row r="39" spans="1:1" ht="13">
      <c r="A39" s="178"/>
    </row>
    <row r="40" spans="1:1" ht="13">
      <c r="A40" s="178"/>
    </row>
    <row r="41" spans="1:1" ht="13">
      <c r="A41" s="178"/>
    </row>
    <row r="42" spans="1:1" ht="13">
      <c r="A42" s="178"/>
    </row>
    <row r="43" spans="1:1" ht="13">
      <c r="A43" s="178"/>
    </row>
    <row r="44" spans="1:1" ht="13">
      <c r="A44" s="178"/>
    </row>
    <row r="45" spans="1:1" ht="13">
      <c r="A45" s="178"/>
    </row>
    <row r="46" spans="1:1" ht="13">
      <c r="A46" s="178"/>
    </row>
  </sheetData>
  <sheetProtection selectLockedCells="1"/>
  <mergeCells count="3">
    <mergeCell ref="B28:E28"/>
    <mergeCell ref="B27:E27"/>
    <mergeCell ref="B29:E2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&amp;"Arial,Fett"Spezifische CO&amp;Y2&amp;Y-Emissionen*) in jeweiligen Preisen aus dem 
Primärenergieverbrauch 2017 nach Bundesländern</oddHeader>
    <oddFooter>&amp;CStatistische Ämter der Länder – Indikatoren und Kennzahlen, UGRdL 2020</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4">
    <pageSetUpPr autoPageBreaks="0"/>
  </sheetPr>
  <dimension ref="A1:AH35"/>
  <sheetViews>
    <sheetView showGridLines="0" showRowColHeaders="0" zoomScaleNormal="100" workbookViewId="0">
      <pane xSplit="1" topLeftCell="B1" activePane="topRight" state="frozen"/>
      <selection pane="topRight"/>
    </sheetView>
  </sheetViews>
  <sheetFormatPr baseColWidth="10" defaultColWidth="11.453125" defaultRowHeight="12.75" customHeight="1"/>
  <cols>
    <col min="1" max="1" width="25" style="674" customWidth="1"/>
    <col min="2" max="26" width="13.54296875" style="124" customWidth="1"/>
    <col min="27" max="27" width="13.54296875" style="518" customWidth="1"/>
    <col min="28" max="28" width="13.54296875" style="124" customWidth="1"/>
    <col min="29" max="29" width="13.54296875" style="674" customWidth="1"/>
    <col min="30" max="16384" width="11.453125" style="217"/>
  </cols>
  <sheetData>
    <row r="1" spans="1:34" ht="12.75" customHeight="1">
      <c r="A1" s="123" t="s">
        <v>322</v>
      </c>
    </row>
    <row r="3" spans="1:34" ht="12.75" customHeight="1">
      <c r="A3" s="125" t="s">
        <v>783</v>
      </c>
      <c r="B3" s="125" t="s">
        <v>1333</v>
      </c>
      <c r="C3" s="125"/>
      <c r="D3" s="125"/>
      <c r="E3" s="125"/>
      <c r="F3" s="125"/>
      <c r="G3" s="125"/>
      <c r="H3" s="125"/>
      <c r="I3" s="125"/>
      <c r="J3" s="674"/>
      <c r="K3" s="674"/>
      <c r="L3" s="674"/>
      <c r="M3" s="674"/>
      <c r="N3" s="674"/>
      <c r="O3" s="674"/>
      <c r="P3" s="674"/>
      <c r="Q3" s="674"/>
      <c r="R3" s="674"/>
      <c r="S3" s="674"/>
      <c r="T3" s="674"/>
      <c r="U3" s="674"/>
      <c r="V3" s="674"/>
      <c r="W3" s="674"/>
      <c r="X3" s="674"/>
      <c r="Y3" s="674"/>
      <c r="Z3" s="674"/>
      <c r="AA3" s="674"/>
      <c r="AB3" s="674"/>
    </row>
    <row r="4" spans="1:34" ht="12.75" customHeight="1">
      <c r="A4" s="125"/>
      <c r="B4" s="360"/>
      <c r="C4" s="360"/>
      <c r="D4" s="360"/>
      <c r="E4" s="361"/>
      <c r="F4" s="362"/>
      <c r="G4" s="362"/>
      <c r="H4" s="362"/>
      <c r="I4" s="360"/>
      <c r="J4" s="157"/>
      <c r="K4" s="157"/>
      <c r="L4" s="157"/>
      <c r="M4" s="157"/>
      <c r="N4" s="157"/>
      <c r="O4" s="157"/>
      <c r="P4" s="157"/>
      <c r="Q4" s="157"/>
      <c r="R4" s="157"/>
      <c r="S4" s="157"/>
      <c r="T4" s="157"/>
      <c r="U4" s="157"/>
      <c r="V4" s="157"/>
      <c r="W4" s="157"/>
      <c r="X4" s="157"/>
      <c r="Y4" s="157"/>
      <c r="Z4" s="157"/>
      <c r="AA4" s="517"/>
      <c r="AB4" s="157"/>
      <c r="AC4" s="517"/>
    </row>
    <row r="5" spans="1:34" ht="12.75" customHeight="1">
      <c r="A5" s="688" t="s">
        <v>433</v>
      </c>
      <c r="B5" s="363">
        <v>1991</v>
      </c>
      <c r="C5" s="363">
        <v>1992</v>
      </c>
      <c r="D5" s="363">
        <v>1993</v>
      </c>
      <c r="E5" s="363">
        <v>1994</v>
      </c>
      <c r="F5" s="363">
        <v>1995</v>
      </c>
      <c r="G5" s="363">
        <v>1996</v>
      </c>
      <c r="H5" s="363">
        <v>1997</v>
      </c>
      <c r="I5" s="363">
        <v>1998</v>
      </c>
      <c r="J5" s="363">
        <v>1999</v>
      </c>
      <c r="K5" s="363">
        <v>2000</v>
      </c>
      <c r="L5" s="363">
        <v>2001</v>
      </c>
      <c r="M5" s="363">
        <v>2002</v>
      </c>
      <c r="N5" s="363">
        <v>2003</v>
      </c>
      <c r="O5" s="363">
        <v>2004</v>
      </c>
      <c r="P5" s="363">
        <v>2005</v>
      </c>
      <c r="Q5" s="363">
        <v>2006</v>
      </c>
      <c r="R5" s="363">
        <v>2007</v>
      </c>
      <c r="S5" s="363">
        <v>2008</v>
      </c>
      <c r="T5" s="363">
        <v>2009</v>
      </c>
      <c r="U5" s="363">
        <v>2010</v>
      </c>
      <c r="V5" s="363">
        <v>2011</v>
      </c>
      <c r="W5" s="363">
        <v>2012</v>
      </c>
      <c r="X5" s="363">
        <v>2013</v>
      </c>
      <c r="Y5" s="363">
        <v>2014</v>
      </c>
      <c r="Z5" s="363">
        <v>2015</v>
      </c>
      <c r="AA5" s="519">
        <v>2016</v>
      </c>
      <c r="AB5" s="363">
        <v>2017</v>
      </c>
      <c r="AC5" s="785">
        <v>2018</v>
      </c>
    </row>
    <row r="6" spans="1:34" ht="12.75" customHeight="1">
      <c r="A6" s="125"/>
      <c r="B6" s="360"/>
      <c r="C6" s="360"/>
      <c r="D6" s="360"/>
      <c r="E6" s="361"/>
      <c r="F6" s="362"/>
      <c r="G6" s="362"/>
      <c r="H6" s="362"/>
      <c r="I6" s="360"/>
      <c r="J6" s="157"/>
      <c r="K6" s="157"/>
      <c r="L6" s="157"/>
      <c r="M6" s="157"/>
      <c r="N6" s="157"/>
      <c r="O6" s="157"/>
      <c r="P6" s="157"/>
      <c r="Q6" s="157"/>
      <c r="R6" s="157"/>
      <c r="S6" s="157"/>
      <c r="T6" s="157"/>
      <c r="U6" s="157"/>
      <c r="V6" s="157"/>
      <c r="W6" s="157"/>
      <c r="X6" s="157"/>
      <c r="Y6" s="157"/>
      <c r="Z6" s="157"/>
      <c r="AA6" s="517"/>
      <c r="AB6" s="157"/>
      <c r="AC6" s="517"/>
    </row>
    <row r="7" spans="1:34" ht="12.75" customHeight="1">
      <c r="A7" s="125"/>
      <c r="B7" s="1361" t="s">
        <v>1501</v>
      </c>
      <c r="C7" s="1361"/>
      <c r="D7" s="1361"/>
      <c r="E7" s="1361"/>
      <c r="F7" s="1361"/>
      <c r="G7" s="1361"/>
      <c r="H7" s="1361"/>
      <c r="I7" s="1361"/>
      <c r="J7" s="1361" t="s">
        <v>1501</v>
      </c>
      <c r="K7" s="1361"/>
      <c r="L7" s="1361"/>
      <c r="M7" s="1361"/>
      <c r="N7" s="1361"/>
      <c r="O7" s="1361"/>
      <c r="P7" s="1361"/>
      <c r="Q7" s="1361"/>
      <c r="R7" s="1361" t="s">
        <v>1501</v>
      </c>
      <c r="S7" s="1361"/>
      <c r="T7" s="1361"/>
      <c r="U7" s="1361"/>
      <c r="V7" s="1361"/>
      <c r="W7" s="1361"/>
      <c r="X7" s="1361"/>
      <c r="Y7" s="1361"/>
      <c r="Z7" s="1361" t="s">
        <v>1501</v>
      </c>
      <c r="AA7" s="1361"/>
      <c r="AB7" s="1361"/>
      <c r="AC7" s="1361"/>
      <c r="AD7" s="1361"/>
      <c r="AE7" s="1361"/>
      <c r="AF7" s="1361"/>
      <c r="AG7" s="1361"/>
      <c r="AH7" s="1361"/>
    </row>
    <row r="8" spans="1:34" ht="12.75" customHeight="1">
      <c r="A8" s="128"/>
      <c r="B8" s="130"/>
      <c r="C8" s="130"/>
      <c r="D8" s="130"/>
      <c r="E8" s="130"/>
      <c r="F8" s="130"/>
      <c r="G8" s="130"/>
      <c r="H8" s="130"/>
      <c r="I8" s="130"/>
      <c r="J8" s="1128"/>
      <c r="K8" s="1128"/>
      <c r="L8" s="1128"/>
      <c r="M8" s="1128"/>
      <c r="N8" s="1128"/>
      <c r="O8" s="1128"/>
      <c r="P8" s="1128"/>
      <c r="Q8" s="1128"/>
      <c r="R8" s="1128"/>
      <c r="S8" s="1128"/>
      <c r="T8" s="1128"/>
      <c r="U8" s="1128"/>
      <c r="V8" s="1128"/>
      <c r="W8" s="1128"/>
      <c r="X8" s="1128"/>
      <c r="Y8" s="1128"/>
      <c r="Z8" s="1128"/>
      <c r="AA8" s="1128"/>
      <c r="AB8" s="1128"/>
      <c r="AC8" s="1128"/>
      <c r="AD8" s="1128"/>
      <c r="AE8" s="1128"/>
      <c r="AF8" s="1128"/>
    </row>
    <row r="9" spans="1:34" ht="15" customHeight="1">
      <c r="A9" s="133" t="s">
        <v>1505</v>
      </c>
      <c r="B9" s="150">
        <v>100</v>
      </c>
      <c r="C9" s="149">
        <v>98.449519234508529</v>
      </c>
      <c r="D9" s="149">
        <v>103.63735062717763</v>
      </c>
      <c r="E9" s="149">
        <v>95.706640714181049</v>
      </c>
      <c r="F9" s="149">
        <v>98.871628108815344</v>
      </c>
      <c r="G9" s="149">
        <v>102.30211412938198</v>
      </c>
      <c r="H9" s="149">
        <v>96.702050993894645</v>
      </c>
      <c r="I9" s="149">
        <v>96.143474795175777</v>
      </c>
      <c r="J9" s="149">
        <v>90.713833371403041</v>
      </c>
      <c r="K9" s="149">
        <v>84.360564879463638</v>
      </c>
      <c r="L9" s="149">
        <v>87.677472444637729</v>
      </c>
      <c r="M9" s="149">
        <v>84.776376899880916</v>
      </c>
      <c r="N9" s="149">
        <v>84.496231482345522</v>
      </c>
      <c r="O9" s="149">
        <v>83.2324540676521</v>
      </c>
      <c r="P9" s="149">
        <v>85.178371624205624</v>
      </c>
      <c r="Q9" s="149">
        <v>80.915064121255611</v>
      </c>
      <c r="R9" s="149">
        <v>70.726708425600222</v>
      </c>
      <c r="S9" s="149">
        <v>72.216852638400098</v>
      </c>
      <c r="T9" s="149">
        <v>73.268252880703386</v>
      </c>
      <c r="U9" s="149">
        <v>69.63804261823627</v>
      </c>
      <c r="V9" s="149">
        <v>64.478649668053208</v>
      </c>
      <c r="W9" s="149">
        <v>63.326334289645587</v>
      </c>
      <c r="X9" s="149">
        <v>67.834778000879297</v>
      </c>
      <c r="Y9" s="149">
        <v>61.571351733993509</v>
      </c>
      <c r="Z9" s="149">
        <v>61.18561566155352</v>
      </c>
      <c r="AA9" s="149">
        <v>62.257049921827829</v>
      </c>
      <c r="AB9" s="149">
        <v>60.573381259896834</v>
      </c>
      <c r="AC9" s="149">
        <v>57.146337113509524</v>
      </c>
      <c r="AD9" s="1128"/>
      <c r="AE9" s="1128"/>
      <c r="AF9" s="1128"/>
    </row>
    <row r="10" spans="1:34" ht="15" customHeight="1">
      <c r="A10" s="133" t="s">
        <v>436</v>
      </c>
      <c r="B10" s="150">
        <v>100</v>
      </c>
      <c r="C10" s="149">
        <v>95.281098215333401</v>
      </c>
      <c r="D10" s="149">
        <v>100.31078207543787</v>
      </c>
      <c r="E10" s="149">
        <v>96.102697068676676</v>
      </c>
      <c r="F10" s="149">
        <v>95.665970280628088</v>
      </c>
      <c r="G10" s="149">
        <v>99.227805801990925</v>
      </c>
      <c r="H10" s="149">
        <v>94.670593332339664</v>
      </c>
      <c r="I10" s="149">
        <v>93.352269904237104</v>
      </c>
      <c r="J10" s="149">
        <v>88.598904314405203</v>
      </c>
      <c r="K10" s="149">
        <v>82.744671382677666</v>
      </c>
      <c r="L10" s="149">
        <v>82.168770339103801</v>
      </c>
      <c r="M10" s="149">
        <v>75.991931451621298</v>
      </c>
      <c r="N10" s="149">
        <v>75.914839716346634</v>
      </c>
      <c r="O10" s="149">
        <v>73.157801868206334</v>
      </c>
      <c r="P10" s="149">
        <v>69.696557186961925</v>
      </c>
      <c r="Q10" s="149">
        <v>68.019132235068042</v>
      </c>
      <c r="R10" s="149">
        <v>60.119429917289004</v>
      </c>
      <c r="S10" s="149">
        <v>64.173516436933554</v>
      </c>
      <c r="T10" s="149">
        <v>64.380371394572407</v>
      </c>
      <c r="U10" s="149">
        <v>63.886591498477074</v>
      </c>
      <c r="V10" s="149">
        <v>58.827300751715036</v>
      </c>
      <c r="W10" s="149">
        <v>58.248409463338412</v>
      </c>
      <c r="X10" s="149">
        <v>58.000558392027401</v>
      </c>
      <c r="Y10" s="149">
        <v>53.368597308849189</v>
      </c>
      <c r="Z10" s="149">
        <v>53.129340854425749</v>
      </c>
      <c r="AA10" s="149">
        <v>52.856303964436862</v>
      </c>
      <c r="AB10" s="149">
        <v>51.165388662041053</v>
      </c>
      <c r="AC10" s="149" t="s">
        <v>493</v>
      </c>
      <c r="AD10" s="1128"/>
      <c r="AE10" s="1128"/>
      <c r="AF10" s="1128"/>
    </row>
    <row r="11" spans="1:34" ht="15" customHeight="1">
      <c r="A11" s="133" t="s">
        <v>437</v>
      </c>
      <c r="B11" s="150">
        <v>100</v>
      </c>
      <c r="C11" s="149">
        <v>86.491664362182476</v>
      </c>
      <c r="D11" s="149">
        <v>88.61992661000302</v>
      </c>
      <c r="E11" s="149">
        <v>84.009565041442173</v>
      </c>
      <c r="F11" s="149">
        <v>79.716564878619565</v>
      </c>
      <c r="G11" s="149">
        <v>81.198518947663231</v>
      </c>
      <c r="H11" s="149">
        <v>79.215729922969771</v>
      </c>
      <c r="I11" s="149">
        <v>76.227719771067996</v>
      </c>
      <c r="J11" s="149">
        <v>78.717483333074441</v>
      </c>
      <c r="K11" s="149">
        <v>77.192484304357109</v>
      </c>
      <c r="L11" s="149">
        <v>78.527645370832076</v>
      </c>
      <c r="M11" s="149">
        <v>70.604566408276057</v>
      </c>
      <c r="N11" s="149">
        <v>72.303088663719706</v>
      </c>
      <c r="O11" s="149">
        <v>69.326755303994418</v>
      </c>
      <c r="P11" s="149">
        <v>67.276778608217626</v>
      </c>
      <c r="Q11" s="149">
        <v>64.589241545488477</v>
      </c>
      <c r="R11" s="149">
        <v>54.611490117920567</v>
      </c>
      <c r="S11" s="149">
        <v>55.640747038434675</v>
      </c>
      <c r="T11" s="149">
        <v>54.766651491946782</v>
      </c>
      <c r="U11" s="149">
        <v>58.363376638744199</v>
      </c>
      <c r="V11" s="149">
        <v>49.241105477576987</v>
      </c>
      <c r="W11" s="149">
        <v>49.556847016000461</v>
      </c>
      <c r="X11" s="149">
        <v>51.361690040564127</v>
      </c>
      <c r="Y11" s="149">
        <v>47.176047935991299</v>
      </c>
      <c r="Z11" s="149">
        <v>43.621207119969959</v>
      </c>
      <c r="AA11" s="149">
        <v>42.245583742884151</v>
      </c>
      <c r="AB11" s="149">
        <v>40.19098877074979</v>
      </c>
      <c r="AC11" s="149" t="s">
        <v>493</v>
      </c>
      <c r="AD11" s="1128"/>
      <c r="AE11" s="1128"/>
      <c r="AF11" s="1128"/>
    </row>
    <row r="12" spans="1:34" ht="15" customHeight="1">
      <c r="A12" s="133" t="s">
        <v>438</v>
      </c>
      <c r="B12" s="150">
        <v>100</v>
      </c>
      <c r="C12" s="149">
        <v>81.969368064872313</v>
      </c>
      <c r="D12" s="149">
        <v>71.216160920876291</v>
      </c>
      <c r="E12" s="149">
        <v>60.770683115052108</v>
      </c>
      <c r="F12" s="149">
        <v>53.432199374000959</v>
      </c>
      <c r="G12" s="149">
        <v>50.825754525621868</v>
      </c>
      <c r="H12" s="149">
        <v>50.177515460690579</v>
      </c>
      <c r="I12" s="149">
        <v>57.735045278303367</v>
      </c>
      <c r="J12" s="149">
        <v>54.71752750843698</v>
      </c>
      <c r="K12" s="149">
        <v>55.553007918200485</v>
      </c>
      <c r="L12" s="149">
        <v>55.688623088639964</v>
      </c>
      <c r="M12" s="149">
        <v>56.299976718433903</v>
      </c>
      <c r="N12" s="149">
        <v>53.118937394522007</v>
      </c>
      <c r="O12" s="149">
        <v>53.09809075451512</v>
      </c>
      <c r="P12" s="149">
        <v>53.820022483901496</v>
      </c>
      <c r="Q12" s="149">
        <v>50.369222034495962</v>
      </c>
      <c r="R12" s="149">
        <v>49.604654540806528</v>
      </c>
      <c r="S12" s="149">
        <v>47.491808693440923</v>
      </c>
      <c r="T12" s="149">
        <v>45.69127830209986</v>
      </c>
      <c r="U12" s="149">
        <v>46.481241162904652</v>
      </c>
      <c r="V12" s="149">
        <v>46.520249704151936</v>
      </c>
      <c r="W12" s="149">
        <v>46.781371733168491</v>
      </c>
      <c r="X12" s="149">
        <v>46.367861870032975</v>
      </c>
      <c r="Y12" s="149">
        <v>43.701948371078025</v>
      </c>
      <c r="Z12" s="149">
        <v>43.08317896948018</v>
      </c>
      <c r="AA12" s="149">
        <v>42.552754398151208</v>
      </c>
      <c r="AB12" s="149">
        <v>40.997843878345051</v>
      </c>
      <c r="AC12" s="149" t="s">
        <v>493</v>
      </c>
      <c r="AD12" s="1128"/>
      <c r="AE12" s="1128"/>
      <c r="AF12" s="1128"/>
    </row>
    <row r="13" spans="1:34" ht="15" customHeight="1">
      <c r="A13" s="133" t="s">
        <v>1506</v>
      </c>
      <c r="B13" s="150">
        <v>100</v>
      </c>
      <c r="C13" s="149">
        <v>96.261594450173277</v>
      </c>
      <c r="D13" s="149">
        <v>97.293876305517756</v>
      </c>
      <c r="E13" s="149">
        <v>102.29527743594052</v>
      </c>
      <c r="F13" s="149">
        <v>101.91968874993412</v>
      </c>
      <c r="G13" s="149">
        <v>109.91825238994537</v>
      </c>
      <c r="H13" s="149">
        <v>106.67599047688623</v>
      </c>
      <c r="I13" s="149">
        <v>103.68017174201069</v>
      </c>
      <c r="J13" s="149">
        <v>96.216685929806388</v>
      </c>
      <c r="K13" s="149">
        <v>101.22785620569417</v>
      </c>
      <c r="L13" s="149">
        <v>99.950854444810005</v>
      </c>
      <c r="M13" s="149">
        <v>97.517687221969211</v>
      </c>
      <c r="N13" s="149">
        <v>101.11771149850127</v>
      </c>
      <c r="O13" s="149">
        <v>90.198335342777241</v>
      </c>
      <c r="P13" s="149">
        <v>83.721302306000808</v>
      </c>
      <c r="Q13" s="149">
        <v>83.317046024858257</v>
      </c>
      <c r="R13" s="149">
        <v>88.288969325253802</v>
      </c>
      <c r="S13" s="149">
        <v>84.52639307097084</v>
      </c>
      <c r="T13" s="149">
        <v>90.196405968841191</v>
      </c>
      <c r="U13" s="149">
        <v>95.216605379911641</v>
      </c>
      <c r="V13" s="149">
        <v>87.441510708117093</v>
      </c>
      <c r="W13" s="149">
        <v>86.056512846478739</v>
      </c>
      <c r="X13" s="149">
        <v>87.365856589023196</v>
      </c>
      <c r="Y13" s="149">
        <v>82.342331355686298</v>
      </c>
      <c r="Z13" s="149">
        <v>84.832616314866996</v>
      </c>
      <c r="AA13" s="149">
        <v>81.068837894363568</v>
      </c>
      <c r="AB13" s="149">
        <v>83.247927464656016</v>
      </c>
      <c r="AC13" s="149">
        <v>78.361071774449513</v>
      </c>
      <c r="AD13" s="1128"/>
      <c r="AE13" s="1128"/>
      <c r="AF13" s="1128"/>
    </row>
    <row r="14" spans="1:34" ht="15" customHeight="1">
      <c r="A14" s="133" t="s">
        <v>440</v>
      </c>
      <c r="B14" s="150">
        <v>100</v>
      </c>
      <c r="C14" s="149">
        <v>91.253096478036809</v>
      </c>
      <c r="D14" s="149">
        <v>96.018742223865189</v>
      </c>
      <c r="E14" s="149">
        <v>91.595466708638185</v>
      </c>
      <c r="F14" s="149">
        <v>91.515566893093322</v>
      </c>
      <c r="G14" s="149">
        <v>97.16724829090542</v>
      </c>
      <c r="H14" s="149">
        <v>89.85906314676906</v>
      </c>
      <c r="I14" s="149" t="s">
        <v>493</v>
      </c>
      <c r="J14" s="149" t="s">
        <v>493</v>
      </c>
      <c r="K14" s="149" t="s">
        <v>493</v>
      </c>
      <c r="L14" s="149" t="s">
        <v>493</v>
      </c>
      <c r="M14" s="149" t="s">
        <v>493</v>
      </c>
      <c r="N14" s="149">
        <v>74.864433666276895</v>
      </c>
      <c r="O14" s="149">
        <v>73.941768838481394</v>
      </c>
      <c r="P14" s="149">
        <v>70.232486366237865</v>
      </c>
      <c r="Q14" s="149">
        <v>69.088553244477026</v>
      </c>
      <c r="R14" s="149">
        <v>64.589176650571858</v>
      </c>
      <c r="S14" s="149">
        <v>62.780752787898521</v>
      </c>
      <c r="T14" s="149">
        <v>66.235059098781278</v>
      </c>
      <c r="U14" s="149">
        <v>67.806659375391391</v>
      </c>
      <c r="V14" s="149">
        <v>63.57085971137041</v>
      </c>
      <c r="W14" s="149">
        <v>62.439097579415694</v>
      </c>
      <c r="X14" s="149">
        <v>59.398159719605069</v>
      </c>
      <c r="Y14" s="149">
        <v>65.477798733501515</v>
      </c>
      <c r="Z14" s="149">
        <v>79.915068370677616</v>
      </c>
      <c r="AA14" s="149">
        <v>80.802080675563104</v>
      </c>
      <c r="AB14" s="149">
        <v>82.370131791670133</v>
      </c>
      <c r="AC14" s="149" t="s">
        <v>493</v>
      </c>
      <c r="AD14" s="1128"/>
      <c r="AE14" s="1128"/>
      <c r="AF14" s="1128"/>
    </row>
    <row r="15" spans="1:34" ht="15" customHeight="1">
      <c r="A15" s="133" t="s">
        <v>1507</v>
      </c>
      <c r="B15" s="150">
        <v>100</v>
      </c>
      <c r="C15" s="149">
        <v>98.191974005509778</v>
      </c>
      <c r="D15" s="149">
        <v>102.78070300232217</v>
      </c>
      <c r="E15" s="149">
        <v>101.13591089724045</v>
      </c>
      <c r="F15" s="149">
        <v>100.08655000758571</v>
      </c>
      <c r="G15" s="149">
        <v>104.88934655614536</v>
      </c>
      <c r="H15" s="149">
        <v>96.971097656675624</v>
      </c>
      <c r="I15" s="149">
        <v>94.809538648180535</v>
      </c>
      <c r="J15" s="149">
        <v>85.783506184150923</v>
      </c>
      <c r="K15" s="149">
        <v>84.040981149619043</v>
      </c>
      <c r="L15" s="149">
        <v>85.917677904191095</v>
      </c>
      <c r="M15" s="149">
        <v>81.731096592665324</v>
      </c>
      <c r="N15" s="149">
        <v>82.096810344662828</v>
      </c>
      <c r="O15" s="149">
        <v>80.555029708597743</v>
      </c>
      <c r="P15" s="149">
        <v>78.641150080305692</v>
      </c>
      <c r="Q15" s="149">
        <v>74.79321429170929</v>
      </c>
      <c r="R15" s="149">
        <v>68.343273972682724</v>
      </c>
      <c r="S15" s="149">
        <v>68.718717998741369</v>
      </c>
      <c r="T15" s="149">
        <v>71.193895169113915</v>
      </c>
      <c r="U15" s="149">
        <v>70.66362402581062</v>
      </c>
      <c r="V15" s="149">
        <v>65.143425771252041</v>
      </c>
      <c r="W15" s="149">
        <v>65.719524505803932</v>
      </c>
      <c r="X15" s="149">
        <v>64.82749283825575</v>
      </c>
      <c r="Y15" s="149">
        <v>59.246949188555043</v>
      </c>
      <c r="Z15" s="149">
        <v>61.691963589642725</v>
      </c>
      <c r="AA15" s="149">
        <v>62.472864443208508</v>
      </c>
      <c r="AB15" s="149">
        <v>59.599423104163542</v>
      </c>
      <c r="AC15" s="149">
        <v>55.683311849246529</v>
      </c>
      <c r="AD15" s="1128"/>
      <c r="AE15" s="1128"/>
      <c r="AF15" s="1128"/>
    </row>
    <row r="16" spans="1:34" ht="15" customHeight="1">
      <c r="A16" s="133" t="s">
        <v>442</v>
      </c>
      <c r="B16" s="150">
        <v>100</v>
      </c>
      <c r="C16" s="149">
        <v>81.074560299424917</v>
      </c>
      <c r="D16" s="149">
        <v>75.213100724689994</v>
      </c>
      <c r="E16" s="149">
        <v>68.133380528867022</v>
      </c>
      <c r="F16" s="149">
        <v>67.81318349429128</v>
      </c>
      <c r="G16" s="149">
        <v>75.391315128016714</v>
      </c>
      <c r="H16" s="149">
        <v>68.1869029250674</v>
      </c>
      <c r="I16" s="149">
        <v>66.703711268201999</v>
      </c>
      <c r="J16" s="149">
        <v>65.972474281775121</v>
      </c>
      <c r="K16" s="149">
        <v>63.532678486755621</v>
      </c>
      <c r="L16" s="149">
        <v>67.192340227755167</v>
      </c>
      <c r="M16" s="149">
        <v>68.119921660748844</v>
      </c>
      <c r="N16" s="149">
        <v>66.432987712299905</v>
      </c>
      <c r="O16" s="149">
        <v>67.304890504432592</v>
      </c>
      <c r="P16" s="149">
        <v>64.297347330000306</v>
      </c>
      <c r="Q16" s="149">
        <v>67.583616610367315</v>
      </c>
      <c r="R16" s="149">
        <v>59.076062445688081</v>
      </c>
      <c r="S16" s="149">
        <v>63.453941035727397</v>
      </c>
      <c r="T16" s="149">
        <v>56.139205430808417</v>
      </c>
      <c r="U16" s="149">
        <v>64.575615341370437</v>
      </c>
      <c r="V16" s="149">
        <v>59.654682674235985</v>
      </c>
      <c r="W16" s="149">
        <v>63.094832160530608</v>
      </c>
      <c r="X16" s="149">
        <v>60.359792416398889</v>
      </c>
      <c r="Y16" s="149">
        <v>59.174510537561666</v>
      </c>
      <c r="Z16" s="149">
        <v>54.770509142983251</v>
      </c>
      <c r="AA16" s="149">
        <v>57.716266657060885</v>
      </c>
      <c r="AB16" s="149" t="s">
        <v>493</v>
      </c>
      <c r="AC16" s="149" t="s">
        <v>493</v>
      </c>
      <c r="AD16" s="1128"/>
      <c r="AE16" s="1128"/>
      <c r="AF16" s="1128"/>
    </row>
    <row r="17" spans="1:32" ht="15" customHeight="1">
      <c r="A17" s="133" t="s">
        <v>443</v>
      </c>
      <c r="B17" s="150">
        <v>100</v>
      </c>
      <c r="C17" s="149" t="s">
        <v>493</v>
      </c>
      <c r="D17" s="149" t="s">
        <v>493</v>
      </c>
      <c r="E17" s="149">
        <v>93.876540809311962</v>
      </c>
      <c r="F17" s="149" t="s">
        <v>493</v>
      </c>
      <c r="G17" s="149">
        <v>95.043651779627567</v>
      </c>
      <c r="H17" s="149" t="s">
        <v>493</v>
      </c>
      <c r="I17" s="149">
        <v>93.300266358532468</v>
      </c>
      <c r="J17" s="149" t="s">
        <v>493</v>
      </c>
      <c r="K17" s="149">
        <v>82.267324799513418</v>
      </c>
      <c r="L17" s="149" t="s">
        <v>493</v>
      </c>
      <c r="M17" s="149">
        <v>81.551184637630655</v>
      </c>
      <c r="N17" s="149" t="s">
        <v>493</v>
      </c>
      <c r="O17" s="149">
        <v>79.090961478877858</v>
      </c>
      <c r="P17" s="149" t="s">
        <v>493</v>
      </c>
      <c r="Q17" s="149">
        <v>75.083121890202122</v>
      </c>
      <c r="R17" s="149" t="s">
        <v>493</v>
      </c>
      <c r="S17" s="149">
        <v>70.520303376365106</v>
      </c>
      <c r="T17" s="149">
        <v>71.110099475726599</v>
      </c>
      <c r="U17" s="149">
        <v>69.387309522246881</v>
      </c>
      <c r="V17" s="149">
        <v>65.025123625157917</v>
      </c>
      <c r="W17" s="149">
        <v>62.351639041001128</v>
      </c>
      <c r="X17" s="149">
        <v>63.627330763069921</v>
      </c>
      <c r="Y17" s="149">
        <v>63.042365209091422</v>
      </c>
      <c r="Z17" s="149">
        <v>62.505651254979099</v>
      </c>
      <c r="AA17" s="149">
        <v>58.665329064783862</v>
      </c>
      <c r="AB17" s="149">
        <v>56.994321449852691</v>
      </c>
      <c r="AC17" s="149" t="s">
        <v>493</v>
      </c>
      <c r="AD17" s="1128"/>
      <c r="AE17" s="1128"/>
      <c r="AF17" s="1128"/>
    </row>
    <row r="18" spans="1:32" ht="15" customHeight="1">
      <c r="A18" s="133" t="s">
        <v>444</v>
      </c>
      <c r="B18" s="150">
        <v>100</v>
      </c>
      <c r="C18" s="149">
        <v>97.753775015458416</v>
      </c>
      <c r="D18" s="149">
        <v>97.954003388383285</v>
      </c>
      <c r="E18" s="149">
        <v>95.413226338357688</v>
      </c>
      <c r="F18" s="149">
        <v>96.595569661932601</v>
      </c>
      <c r="G18" s="149">
        <v>99.565950428398281</v>
      </c>
      <c r="H18" s="149">
        <v>95.936214699895842</v>
      </c>
      <c r="I18" s="149">
        <v>93.28205802794082</v>
      </c>
      <c r="J18" s="149">
        <v>89.019337955642072</v>
      </c>
      <c r="K18" s="149">
        <v>87.041799655147486</v>
      </c>
      <c r="L18" s="149">
        <v>87.842136064242808</v>
      </c>
      <c r="M18" s="149">
        <v>86.332934916484817</v>
      </c>
      <c r="N18" s="149">
        <v>87.653114619584088</v>
      </c>
      <c r="O18" s="149">
        <v>84.94184534195395</v>
      </c>
      <c r="P18" s="149">
        <v>81.918279021316224</v>
      </c>
      <c r="Q18" s="149">
        <v>80.785311970917519</v>
      </c>
      <c r="R18" s="149">
        <v>78.671539822668976</v>
      </c>
      <c r="S18" s="149">
        <v>77.052478529403501</v>
      </c>
      <c r="T18" s="149">
        <v>74.225490100664928</v>
      </c>
      <c r="U18" s="149">
        <v>75.364251518851489</v>
      </c>
      <c r="V18" s="149">
        <v>70.486955041246063</v>
      </c>
      <c r="W18" s="149">
        <v>72.139574950972218</v>
      </c>
      <c r="X18" s="149">
        <v>71.87495787290807</v>
      </c>
      <c r="Y18" s="149">
        <v>68.20811849069409</v>
      </c>
      <c r="Z18" s="149">
        <v>66.896668865948541</v>
      </c>
      <c r="AA18" s="149">
        <v>66.440337145284147</v>
      </c>
      <c r="AB18" s="149">
        <v>60.859706477539454</v>
      </c>
      <c r="AC18" s="149" t="s">
        <v>493</v>
      </c>
      <c r="AD18" s="1128"/>
      <c r="AE18" s="1128"/>
      <c r="AF18" s="1128"/>
    </row>
    <row r="19" spans="1:32" ht="15" customHeight="1">
      <c r="A19" s="133" t="s">
        <v>445</v>
      </c>
      <c r="B19" s="150">
        <v>100</v>
      </c>
      <c r="C19" s="149">
        <v>97.603806364941022</v>
      </c>
      <c r="D19" s="149">
        <v>105.3973935652978</v>
      </c>
      <c r="E19" s="149">
        <v>103.89295394354932</v>
      </c>
      <c r="F19" s="149">
        <v>106.84724055014665</v>
      </c>
      <c r="G19" s="149">
        <v>107.48285151835756</v>
      </c>
      <c r="H19" s="149">
        <v>101.18625195927294</v>
      </c>
      <c r="I19" s="149">
        <v>103.05306728067971</v>
      </c>
      <c r="J19" s="149">
        <v>98.359102998910856</v>
      </c>
      <c r="K19" s="149">
        <v>91.702555823519546</v>
      </c>
      <c r="L19" s="149">
        <v>95.354053364404336</v>
      </c>
      <c r="M19" s="149">
        <v>89.040990562167622</v>
      </c>
      <c r="N19" s="149">
        <v>85.826224298854484</v>
      </c>
      <c r="O19" s="149">
        <v>81.655437613042295</v>
      </c>
      <c r="P19" s="149">
        <v>81.565916814958044</v>
      </c>
      <c r="Q19" s="149">
        <v>80.852396984143212</v>
      </c>
      <c r="R19" s="149">
        <v>76.255296650627372</v>
      </c>
      <c r="S19" s="149">
        <v>80.72858741806354</v>
      </c>
      <c r="T19" s="149">
        <v>81.459790088519071</v>
      </c>
      <c r="U19" s="149">
        <v>80.235343503986371</v>
      </c>
      <c r="V19" s="149">
        <v>72.243323915205622</v>
      </c>
      <c r="W19" s="149">
        <v>72.09656553610975</v>
      </c>
      <c r="X19" s="149">
        <v>75.457552920972546</v>
      </c>
      <c r="Y19" s="149">
        <v>69.930606943487319</v>
      </c>
      <c r="Z19" s="149">
        <v>69.283912489972366</v>
      </c>
      <c r="AA19" s="149">
        <v>69.829521366690471</v>
      </c>
      <c r="AB19" s="149">
        <v>69.626615199796603</v>
      </c>
      <c r="AC19" s="149" t="s">
        <v>493</v>
      </c>
      <c r="AD19" s="1128"/>
      <c r="AE19" s="1128"/>
      <c r="AF19" s="1128"/>
    </row>
    <row r="20" spans="1:32" ht="15" customHeight="1">
      <c r="A20" s="133" t="s">
        <v>446</v>
      </c>
      <c r="B20" s="150" t="s">
        <v>493</v>
      </c>
      <c r="C20" s="149" t="s">
        <v>493</v>
      </c>
      <c r="D20" s="149" t="s">
        <v>493</v>
      </c>
      <c r="E20" s="149" t="s">
        <v>493</v>
      </c>
      <c r="F20" s="149" t="s">
        <v>493</v>
      </c>
      <c r="G20" s="149" t="s">
        <v>493</v>
      </c>
      <c r="H20" s="149" t="s">
        <v>493</v>
      </c>
      <c r="I20" s="149" t="s">
        <v>493</v>
      </c>
      <c r="J20" s="149" t="s">
        <v>493</v>
      </c>
      <c r="K20" s="149" t="s">
        <v>493</v>
      </c>
      <c r="L20" s="149" t="s">
        <v>493</v>
      </c>
      <c r="M20" s="149" t="s">
        <v>493</v>
      </c>
      <c r="N20" s="149" t="s">
        <v>493</v>
      </c>
      <c r="O20" s="149" t="s">
        <v>493</v>
      </c>
      <c r="P20" s="149" t="s">
        <v>493</v>
      </c>
      <c r="Q20" s="149" t="s">
        <v>493</v>
      </c>
      <c r="R20" s="149" t="s">
        <v>493</v>
      </c>
      <c r="S20" s="149" t="s">
        <v>493</v>
      </c>
      <c r="T20" s="149" t="s">
        <v>493</v>
      </c>
      <c r="U20" s="150">
        <v>100</v>
      </c>
      <c r="V20" s="149">
        <v>103.53210358495133</v>
      </c>
      <c r="W20" s="149">
        <v>109.44302799661162</v>
      </c>
      <c r="X20" s="149">
        <v>118.59643045592634</v>
      </c>
      <c r="Y20" s="149">
        <v>104.29713725921231</v>
      </c>
      <c r="Z20" s="149">
        <v>107.45825686625982</v>
      </c>
      <c r="AA20" s="149" t="s">
        <v>493</v>
      </c>
      <c r="AB20" s="149" t="s">
        <v>493</v>
      </c>
      <c r="AC20" s="149" t="s">
        <v>493</v>
      </c>
      <c r="AD20" s="1128"/>
      <c r="AE20" s="1128"/>
      <c r="AF20" s="1128"/>
    </row>
    <row r="21" spans="1:32" ht="15" customHeight="1">
      <c r="A21" s="133" t="s">
        <v>447</v>
      </c>
      <c r="B21" s="150">
        <v>100</v>
      </c>
      <c r="C21" s="149">
        <v>75.909476399131989</v>
      </c>
      <c r="D21" s="149">
        <v>69.844154693409735</v>
      </c>
      <c r="E21" s="149">
        <v>59.347305246727856</v>
      </c>
      <c r="F21" s="149">
        <v>53.60519098612869</v>
      </c>
      <c r="G21" s="149">
        <v>47.896213144276579</v>
      </c>
      <c r="H21" s="149">
        <v>43.453239229006364</v>
      </c>
      <c r="I21" s="149">
        <v>31.200386371502923</v>
      </c>
      <c r="J21" s="149">
        <v>29.076244716679224</v>
      </c>
      <c r="K21" s="149">
        <v>34.303141432535973</v>
      </c>
      <c r="L21" s="149">
        <v>39.769176174207622</v>
      </c>
      <c r="M21" s="149">
        <v>39.116857608133749</v>
      </c>
      <c r="N21" s="149">
        <v>39.147394160486606</v>
      </c>
      <c r="O21" s="149">
        <v>37.529059621343883</v>
      </c>
      <c r="P21" s="149">
        <v>36.827779169828155</v>
      </c>
      <c r="Q21" s="149">
        <v>36.123809407484146</v>
      </c>
      <c r="R21" s="149">
        <v>33.923307748378974</v>
      </c>
      <c r="S21" s="149">
        <v>33.46051904159529</v>
      </c>
      <c r="T21" s="149">
        <v>35.470083079159224</v>
      </c>
      <c r="U21" s="149">
        <v>34.52302305919941</v>
      </c>
      <c r="V21" s="149">
        <v>31.807232672644684</v>
      </c>
      <c r="W21" s="149">
        <v>33.069330857335572</v>
      </c>
      <c r="X21" s="149">
        <v>34.836831608030124</v>
      </c>
      <c r="Y21" s="149">
        <v>33.604256402006136</v>
      </c>
      <c r="Z21" s="149">
        <v>31.68111330649387</v>
      </c>
      <c r="AA21" s="149">
        <v>31.332154221985885</v>
      </c>
      <c r="AB21" s="149">
        <v>31.80923970791855</v>
      </c>
      <c r="AC21" s="149" t="s">
        <v>493</v>
      </c>
      <c r="AD21" s="1128"/>
      <c r="AE21" s="1128"/>
      <c r="AF21" s="1128"/>
    </row>
    <row r="22" spans="1:32" ht="15" customHeight="1">
      <c r="A22" s="133" t="s">
        <v>448</v>
      </c>
      <c r="B22" s="150">
        <v>100</v>
      </c>
      <c r="C22" s="149">
        <v>81.311279933218302</v>
      </c>
      <c r="D22" s="149">
        <v>62.218174417647774</v>
      </c>
      <c r="E22" s="149">
        <v>53.937336100774871</v>
      </c>
      <c r="F22" s="149">
        <v>50.100834564107458</v>
      </c>
      <c r="G22" s="149">
        <v>49.285452212320521</v>
      </c>
      <c r="H22" s="149">
        <v>46.750081453776247</v>
      </c>
      <c r="I22" s="149">
        <v>46.948027735825278</v>
      </c>
      <c r="J22" s="149">
        <v>49.763260166793323</v>
      </c>
      <c r="K22" s="149">
        <v>47.913509126884136</v>
      </c>
      <c r="L22" s="149">
        <v>49.383786174780894</v>
      </c>
      <c r="M22" s="149">
        <v>49.323194785288159</v>
      </c>
      <c r="N22" s="149">
        <v>50.410075581648705</v>
      </c>
      <c r="O22" s="149">
        <v>48.16378824339364</v>
      </c>
      <c r="P22" s="149">
        <v>49.688233131228777</v>
      </c>
      <c r="Q22" s="149">
        <v>47.805048970387482</v>
      </c>
      <c r="R22" s="149">
        <v>44.562578658758213</v>
      </c>
      <c r="S22" s="149">
        <v>46.079041154689691</v>
      </c>
      <c r="T22" s="149">
        <v>48.428729079162707</v>
      </c>
      <c r="U22" s="149">
        <v>47.428400035765293</v>
      </c>
      <c r="V22" s="149">
        <v>47.41151181835918</v>
      </c>
      <c r="W22" s="149">
        <v>47.03405924468484</v>
      </c>
      <c r="X22" s="149">
        <v>46.27797222153113</v>
      </c>
      <c r="Y22" s="149">
        <v>43.261000387725602</v>
      </c>
      <c r="Z22" s="149">
        <v>42.196001606669</v>
      </c>
      <c r="AA22" s="149">
        <v>41.911391323894854</v>
      </c>
      <c r="AB22" s="149">
        <v>40.804758618314864</v>
      </c>
      <c r="AC22" s="149" t="s">
        <v>493</v>
      </c>
      <c r="AD22" s="1128"/>
      <c r="AE22" s="1128"/>
      <c r="AF22" s="1128"/>
    </row>
    <row r="23" spans="1:32" ht="15" customHeight="1">
      <c r="A23" s="133" t="s">
        <v>1508</v>
      </c>
      <c r="B23" s="150">
        <v>100</v>
      </c>
      <c r="C23" s="149">
        <v>99.973704513504686</v>
      </c>
      <c r="D23" s="149">
        <v>103.94351539193507</v>
      </c>
      <c r="E23" s="149">
        <v>101.50317187883391</v>
      </c>
      <c r="F23" s="149">
        <v>94.921807811886808</v>
      </c>
      <c r="G23" s="149">
        <v>95.998215380200989</v>
      </c>
      <c r="H23" s="149">
        <v>91.693007647392946</v>
      </c>
      <c r="I23" s="149">
        <v>90.175279262528221</v>
      </c>
      <c r="J23" s="149">
        <v>87.476562130511752</v>
      </c>
      <c r="K23" s="149">
        <v>83.551775342943927</v>
      </c>
      <c r="L23" s="149">
        <v>87.252631446734625</v>
      </c>
      <c r="M23" s="149">
        <v>83.915323064960006</v>
      </c>
      <c r="N23" s="149">
        <v>83.919270812638786</v>
      </c>
      <c r="O23" s="149">
        <v>78.695350055019489</v>
      </c>
      <c r="P23" s="149">
        <v>74.50648122556268</v>
      </c>
      <c r="Q23" s="149">
        <v>72.575667004277207</v>
      </c>
      <c r="R23" s="149">
        <v>63.425408195524774</v>
      </c>
      <c r="S23" s="149">
        <v>66.699901040532097</v>
      </c>
      <c r="T23" s="149">
        <v>68.154775505730086</v>
      </c>
      <c r="U23" s="149">
        <v>70.402875639674704</v>
      </c>
      <c r="V23" s="149">
        <v>61.871429406114359</v>
      </c>
      <c r="W23" s="149">
        <v>62.041405584235712</v>
      </c>
      <c r="X23" s="149">
        <v>62.788783353457696</v>
      </c>
      <c r="Y23" s="149">
        <v>58.594002252933855</v>
      </c>
      <c r="Z23" s="149">
        <v>58.014067857317983</v>
      </c>
      <c r="AA23" s="149">
        <v>56.176239344320621</v>
      </c>
      <c r="AB23" s="149">
        <v>54.999878924440431</v>
      </c>
      <c r="AC23" s="149">
        <v>55.718362260928842</v>
      </c>
      <c r="AD23" s="1128"/>
      <c r="AE23" s="1128"/>
      <c r="AF23" s="1128"/>
    </row>
    <row r="24" spans="1:32" ht="15" customHeight="1">
      <c r="A24" s="133" t="s">
        <v>450</v>
      </c>
      <c r="B24" s="150">
        <v>100</v>
      </c>
      <c r="C24" s="149">
        <v>72.547794782735323</v>
      </c>
      <c r="D24" s="149">
        <v>54.993026418980563</v>
      </c>
      <c r="E24" s="149">
        <v>42.933166277530752</v>
      </c>
      <c r="F24" s="149">
        <v>39.237474625904703</v>
      </c>
      <c r="G24" s="149">
        <v>39.464647723807467</v>
      </c>
      <c r="H24" s="149">
        <v>36.085710593829909</v>
      </c>
      <c r="I24" s="149">
        <v>34.947641982209227</v>
      </c>
      <c r="J24" s="149">
        <v>33.324578873059778</v>
      </c>
      <c r="K24" s="149">
        <v>31.648628489491767</v>
      </c>
      <c r="L24" s="149">
        <v>32.179329319076885</v>
      </c>
      <c r="M24" s="149">
        <v>31.422144523401961</v>
      </c>
      <c r="N24" s="149">
        <v>30.61012875665179</v>
      </c>
      <c r="O24" s="149">
        <v>29.905410930855822</v>
      </c>
      <c r="P24" s="149">
        <v>29.122706252337277</v>
      </c>
      <c r="Q24" s="149">
        <v>27.667331722459483</v>
      </c>
      <c r="R24" s="149">
        <v>25.014655633842072</v>
      </c>
      <c r="S24" s="149">
        <v>26.245548808582075</v>
      </c>
      <c r="T24" s="149">
        <v>26.733253241252534</v>
      </c>
      <c r="U24" s="149">
        <v>26.024328587351054</v>
      </c>
      <c r="V24" s="149">
        <v>23.332059646192011</v>
      </c>
      <c r="W24" s="149">
        <v>23.998504037473413</v>
      </c>
      <c r="X24" s="149">
        <v>24.004202849097798</v>
      </c>
      <c r="Y24" s="149">
        <v>21.802389068952763</v>
      </c>
      <c r="Z24" s="149">
        <v>21.638567880807244</v>
      </c>
      <c r="AA24" s="149">
        <v>22.086750910564572</v>
      </c>
      <c r="AB24" s="149">
        <v>21.889645760072643</v>
      </c>
      <c r="AC24" s="149" t="s">
        <v>493</v>
      </c>
      <c r="AD24" s="1128"/>
      <c r="AE24" s="1128"/>
      <c r="AF24" s="1128"/>
    </row>
    <row r="25" spans="1:32" ht="20.25" customHeight="1">
      <c r="A25" s="133" t="s">
        <v>1509</v>
      </c>
      <c r="B25" s="150">
        <v>100</v>
      </c>
      <c r="C25" s="149">
        <v>93.45037986283883</v>
      </c>
      <c r="D25" s="149">
        <v>93.369072407852514</v>
      </c>
      <c r="E25" s="149">
        <v>89.280196203145834</v>
      </c>
      <c r="F25" s="149">
        <v>87.917643718762221</v>
      </c>
      <c r="G25" s="149">
        <v>89.381227394735063</v>
      </c>
      <c r="H25" s="149">
        <v>84.817374580044827</v>
      </c>
      <c r="I25" s="149">
        <v>82.511226445032349</v>
      </c>
      <c r="J25" s="149">
        <v>78.598347247575163</v>
      </c>
      <c r="K25" s="149">
        <v>76.303451132671739</v>
      </c>
      <c r="L25" s="149">
        <v>77.07707572028211</v>
      </c>
      <c r="M25" s="149">
        <v>75.906835138434161</v>
      </c>
      <c r="N25" s="149">
        <v>76.160796808478992</v>
      </c>
      <c r="O25" s="149">
        <v>74.011530520145342</v>
      </c>
      <c r="P25" s="149">
        <v>71.838725458127627</v>
      </c>
      <c r="Q25" s="149">
        <v>70.147920998216705</v>
      </c>
      <c r="R25" s="149">
        <v>66.021029582340773</v>
      </c>
      <c r="S25" s="149">
        <v>65.860190867642345</v>
      </c>
      <c r="T25" s="149">
        <v>64.950237822992676</v>
      </c>
      <c r="U25" s="149">
        <v>65.477402319948652</v>
      </c>
      <c r="V25" s="149">
        <v>61.09180598541316</v>
      </c>
      <c r="W25" s="149">
        <v>61.26194414527194</v>
      </c>
      <c r="X25" s="149">
        <v>62.404911199372052</v>
      </c>
      <c r="Y25" s="149">
        <v>58.028851063826743</v>
      </c>
      <c r="Z25" s="149">
        <v>57.386996313802058</v>
      </c>
      <c r="AA25" s="149">
        <v>56.377974318338893</v>
      </c>
      <c r="AB25" s="149">
        <v>53.753505877558844</v>
      </c>
      <c r="AC25" s="149">
        <v>50.723988531410711</v>
      </c>
      <c r="AD25" s="1128"/>
      <c r="AE25" s="1128"/>
      <c r="AF25" s="1128"/>
    </row>
    <row r="26" spans="1:32" ht="12.75" customHeight="1">
      <c r="A26" s="146"/>
      <c r="B26" s="151"/>
      <c r="C26" s="134"/>
      <c r="D26" s="134"/>
      <c r="E26" s="134"/>
      <c r="F26" s="134"/>
      <c r="G26" s="134"/>
      <c r="H26" s="134"/>
      <c r="I26" s="134"/>
      <c r="J26" s="1128"/>
      <c r="K26" s="1128"/>
      <c r="L26" s="1128"/>
      <c r="M26" s="1128"/>
      <c r="N26" s="1128"/>
      <c r="O26" s="1128"/>
      <c r="P26" s="1128"/>
      <c r="Q26" s="1128"/>
      <c r="R26" s="1128"/>
      <c r="S26" s="1128"/>
      <c r="T26" s="1128"/>
      <c r="U26" s="1128"/>
      <c r="V26" s="1128"/>
      <c r="W26" s="1128"/>
      <c r="X26" s="1128"/>
      <c r="Y26" s="1128"/>
      <c r="Z26" s="1128"/>
      <c r="AA26" s="1128"/>
      <c r="AB26" s="1128"/>
      <c r="AC26" s="1128"/>
      <c r="AD26" s="1128"/>
      <c r="AE26" s="1128"/>
      <c r="AF26" s="1128"/>
    </row>
    <row r="27" spans="1:32" s="353" customFormat="1" ht="30" customHeight="1">
      <c r="A27" s="152"/>
      <c r="B27" s="1281" t="s">
        <v>1587</v>
      </c>
      <c r="C27" s="1281"/>
      <c r="D27" s="1281"/>
      <c r="E27" s="1281"/>
      <c r="F27" s="1281"/>
      <c r="G27" s="1281"/>
      <c r="H27" s="1281"/>
      <c r="I27" s="1281"/>
      <c r="J27" s="137"/>
      <c r="K27" s="137"/>
      <c r="L27" s="137"/>
      <c r="M27" s="137"/>
      <c r="N27" s="137"/>
      <c r="O27" s="137"/>
      <c r="P27" s="137"/>
      <c r="Q27" s="137"/>
      <c r="R27" s="137"/>
      <c r="S27" s="137"/>
      <c r="T27" s="137"/>
      <c r="U27" s="137"/>
      <c r="V27" s="137"/>
      <c r="W27" s="137"/>
      <c r="X27" s="137"/>
      <c r="Y27" s="137"/>
      <c r="Z27" s="137"/>
      <c r="AA27" s="137"/>
      <c r="AB27" s="137"/>
      <c r="AC27" s="137"/>
      <c r="AD27" s="137"/>
      <c r="AE27" s="137"/>
      <c r="AF27" s="137"/>
    </row>
    <row r="28" spans="1:32" s="359" customFormat="1" ht="15" customHeight="1">
      <c r="A28" s="154"/>
      <c r="B28" s="1281" t="s">
        <v>1502</v>
      </c>
      <c r="C28" s="1281"/>
      <c r="D28" s="1281"/>
      <c r="E28" s="1281"/>
      <c r="F28" s="1281"/>
      <c r="G28" s="1281"/>
      <c r="H28" s="1281"/>
      <c r="I28" s="1281"/>
      <c r="J28" s="154"/>
      <c r="K28" s="154"/>
      <c r="L28" s="154"/>
      <c r="M28" s="154"/>
      <c r="N28" s="154"/>
      <c r="O28" s="154"/>
      <c r="P28" s="154"/>
      <c r="Q28" s="154"/>
      <c r="R28" s="154"/>
      <c r="S28" s="154"/>
      <c r="T28" s="154"/>
      <c r="U28" s="154"/>
      <c r="V28" s="154"/>
      <c r="W28" s="154"/>
      <c r="X28" s="154"/>
      <c r="Y28" s="154"/>
      <c r="Z28" s="154"/>
      <c r="AA28" s="154"/>
      <c r="AB28" s="154"/>
      <c r="AC28" s="154"/>
      <c r="AD28" s="154"/>
      <c r="AE28" s="154"/>
      <c r="AF28" s="154"/>
    </row>
    <row r="29" spans="1:32" s="359" customFormat="1" ht="15" customHeight="1">
      <c r="A29" s="154"/>
      <c r="B29" s="1281" t="s">
        <v>1503</v>
      </c>
      <c r="C29" s="1281"/>
      <c r="D29" s="1281"/>
      <c r="E29" s="1281"/>
      <c r="F29" s="1281"/>
      <c r="G29" s="1281"/>
      <c r="H29" s="1281"/>
      <c r="I29" s="1281"/>
      <c r="J29" s="154"/>
      <c r="K29" s="154"/>
      <c r="L29" s="154"/>
      <c r="M29" s="154"/>
      <c r="N29" s="154"/>
      <c r="O29" s="154"/>
      <c r="P29" s="154"/>
      <c r="Q29" s="154"/>
      <c r="R29" s="154"/>
      <c r="S29" s="154"/>
      <c r="T29" s="154"/>
      <c r="U29" s="154"/>
      <c r="V29" s="154"/>
      <c r="W29" s="154"/>
      <c r="X29" s="154"/>
      <c r="Y29" s="154"/>
      <c r="Z29" s="154"/>
      <c r="AA29" s="154"/>
      <c r="AB29" s="154"/>
      <c r="AC29" s="154"/>
      <c r="AD29" s="154"/>
      <c r="AE29" s="154"/>
      <c r="AF29" s="154"/>
    </row>
    <row r="30" spans="1:32" s="359" customFormat="1" ht="15" customHeight="1">
      <c r="A30" s="154"/>
      <c r="B30" s="1281" t="s">
        <v>1504</v>
      </c>
      <c r="C30" s="1281"/>
      <c r="D30" s="1281"/>
      <c r="E30" s="1281"/>
      <c r="F30" s="1281"/>
      <c r="G30" s="1281"/>
      <c r="H30" s="1281"/>
      <c r="I30" s="1281"/>
      <c r="J30" s="154"/>
      <c r="K30" s="154"/>
      <c r="L30" s="154"/>
      <c r="M30" s="154"/>
      <c r="N30" s="154"/>
      <c r="O30" s="154"/>
      <c r="P30" s="154"/>
      <c r="Q30" s="154"/>
      <c r="R30" s="154"/>
      <c r="S30" s="154"/>
      <c r="T30" s="154"/>
      <c r="U30" s="154"/>
      <c r="V30" s="154"/>
      <c r="W30" s="154"/>
      <c r="X30" s="154"/>
      <c r="Y30" s="154"/>
      <c r="Z30" s="154"/>
      <c r="AA30" s="154"/>
      <c r="AB30" s="154"/>
      <c r="AC30" s="154"/>
      <c r="AD30" s="154"/>
      <c r="AE30" s="154"/>
      <c r="AF30" s="154"/>
    </row>
    <row r="31" spans="1:32" s="359" customFormat="1" ht="26.25" customHeight="1">
      <c r="A31" s="154"/>
      <c r="B31" s="1281" t="s">
        <v>1645</v>
      </c>
      <c r="C31" s="1281"/>
      <c r="D31" s="1281"/>
      <c r="E31" s="1281"/>
      <c r="F31" s="1281"/>
      <c r="G31" s="1281"/>
      <c r="H31" s="1281"/>
      <c r="I31" s="1281"/>
      <c r="J31" s="154"/>
      <c r="K31" s="154"/>
      <c r="L31" s="154"/>
      <c r="M31" s="154"/>
      <c r="N31" s="154"/>
      <c r="O31" s="154"/>
      <c r="P31" s="154"/>
      <c r="Q31" s="154"/>
      <c r="R31" s="154"/>
      <c r="S31" s="154"/>
      <c r="T31" s="154"/>
      <c r="U31" s="154"/>
      <c r="V31" s="154"/>
      <c r="W31" s="154"/>
      <c r="X31" s="154"/>
      <c r="Y31" s="154"/>
      <c r="Z31" s="154"/>
      <c r="AA31" s="154"/>
      <c r="AB31" s="154"/>
      <c r="AC31" s="154"/>
      <c r="AD31" s="154"/>
      <c r="AE31" s="154"/>
      <c r="AF31" s="154"/>
    </row>
    <row r="32" spans="1:32" ht="12.75" customHeight="1">
      <c r="B32" s="1128"/>
      <c r="C32" s="1128"/>
      <c r="D32" s="1128"/>
      <c r="E32" s="1128"/>
      <c r="F32" s="1128"/>
      <c r="G32" s="1128"/>
      <c r="H32" s="1128"/>
      <c r="I32" s="1128"/>
      <c r="J32" s="1128"/>
      <c r="K32" s="1128"/>
      <c r="L32" s="1128"/>
      <c r="M32" s="1128"/>
      <c r="N32" s="1128"/>
      <c r="O32" s="1128"/>
      <c r="P32" s="1128"/>
      <c r="Q32" s="1128"/>
      <c r="R32" s="1128"/>
      <c r="S32" s="1128"/>
      <c r="T32" s="1128"/>
      <c r="U32" s="1128"/>
      <c r="V32" s="1128"/>
      <c r="W32" s="1128"/>
      <c r="X32" s="1128"/>
      <c r="Y32" s="1128"/>
      <c r="Z32" s="1128"/>
      <c r="AA32" s="1128"/>
      <c r="AB32" s="1128"/>
      <c r="AC32" s="1128"/>
      <c r="AD32" s="1128"/>
      <c r="AE32" s="1128"/>
      <c r="AF32" s="1128"/>
    </row>
    <row r="33" spans="2:32" ht="12.75" customHeight="1">
      <c r="B33" s="1128"/>
      <c r="C33" s="1128"/>
      <c r="D33" s="1128"/>
      <c r="E33" s="1128"/>
      <c r="F33" s="1128"/>
      <c r="G33" s="1128"/>
      <c r="H33" s="1128"/>
      <c r="I33" s="1128"/>
      <c r="J33" s="1128"/>
      <c r="K33" s="1128"/>
      <c r="L33" s="1128"/>
      <c r="M33" s="1128"/>
      <c r="N33" s="1128"/>
      <c r="O33" s="1128"/>
      <c r="P33" s="1128"/>
      <c r="Q33" s="1128"/>
      <c r="R33" s="1128"/>
      <c r="S33" s="1128"/>
      <c r="T33" s="1128"/>
      <c r="U33" s="1128"/>
      <c r="V33" s="1128"/>
      <c r="W33" s="1128"/>
      <c r="X33" s="1128"/>
      <c r="Y33" s="1128"/>
      <c r="Z33" s="1128"/>
      <c r="AA33" s="1128"/>
      <c r="AB33" s="1128"/>
      <c r="AC33" s="1128"/>
      <c r="AD33" s="1128"/>
      <c r="AE33" s="1128"/>
      <c r="AF33" s="1128"/>
    </row>
    <row r="34" spans="2:32" ht="12.75" customHeight="1">
      <c r="B34" s="1128"/>
      <c r="C34" s="1128"/>
      <c r="D34" s="1128"/>
      <c r="E34" s="1128"/>
      <c r="F34" s="1128"/>
      <c r="G34" s="1128"/>
      <c r="H34" s="1128"/>
      <c r="I34" s="1128"/>
      <c r="J34" s="1128"/>
      <c r="K34" s="1128"/>
      <c r="L34" s="1128"/>
      <c r="M34" s="1128"/>
      <c r="N34" s="1128"/>
      <c r="O34" s="1128"/>
      <c r="P34" s="1128"/>
      <c r="Q34" s="1128"/>
      <c r="R34" s="1128"/>
      <c r="S34" s="1128"/>
      <c r="T34" s="1128"/>
      <c r="U34" s="1128"/>
      <c r="V34" s="1128"/>
      <c r="W34" s="1128"/>
      <c r="X34" s="1128"/>
      <c r="Y34" s="1128"/>
      <c r="Z34" s="1128"/>
      <c r="AA34" s="1128"/>
      <c r="AB34" s="1128"/>
      <c r="AC34" s="1128"/>
      <c r="AD34" s="1128"/>
      <c r="AE34" s="1128"/>
      <c r="AF34" s="1128"/>
    </row>
    <row r="35" spans="2:32" ht="12.75" customHeight="1">
      <c r="B35" s="1128"/>
      <c r="C35" s="1128"/>
      <c r="D35" s="1128"/>
      <c r="E35" s="1128"/>
      <c r="F35" s="1128"/>
      <c r="G35" s="1128"/>
      <c r="H35" s="1128"/>
      <c r="I35" s="1128"/>
      <c r="J35" s="1128"/>
      <c r="K35" s="1128"/>
      <c r="L35" s="1128"/>
      <c r="M35" s="1128"/>
      <c r="N35" s="1128"/>
      <c r="O35" s="1128"/>
      <c r="P35" s="1128"/>
      <c r="Q35" s="1128"/>
      <c r="R35" s="1128"/>
      <c r="S35" s="1128"/>
      <c r="T35" s="1128"/>
      <c r="U35" s="1128"/>
      <c r="V35" s="1128"/>
      <c r="W35" s="1128"/>
      <c r="X35" s="1128"/>
      <c r="Y35" s="1128"/>
      <c r="Z35" s="1128"/>
      <c r="AA35" s="1128"/>
      <c r="AB35" s="1128"/>
      <c r="AC35" s="1128"/>
      <c r="AD35" s="1128"/>
      <c r="AE35" s="1128"/>
      <c r="AF35" s="1128"/>
    </row>
  </sheetData>
  <sheetProtection selectLockedCells="1"/>
  <mergeCells count="9">
    <mergeCell ref="Z7:AH7"/>
    <mergeCell ref="B30:I30"/>
    <mergeCell ref="B31:I31"/>
    <mergeCell ref="B7:I7"/>
    <mergeCell ref="J7:Q7"/>
    <mergeCell ref="R7:Y7"/>
    <mergeCell ref="B27:I27"/>
    <mergeCell ref="B28:I28"/>
    <mergeCell ref="B29:I29"/>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&amp;"Arial,Fett"Spezifische CO2-Emissionen*) (preisbereinigt, verkettet) aus dem Primärenergieverbrauch 1991 – 2018 nach Bundesländern</oddHeader>
    <oddFooter>&amp;CStatistische Ämter der Länder – Indikatoren und Kennzahlen, UGRdL 2020</oddFooter>
  </headerFooter>
  <colBreaks count="2" manualBreakCount="2">
    <brk id="9" max="1048575" man="1"/>
    <brk id="17" max="1048575"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5">
    <pageSetUpPr autoPageBreaks="0"/>
  </sheetPr>
  <dimension ref="A1:AF71"/>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53125" defaultRowHeight="12.75" customHeight="1"/>
  <cols>
    <col min="1" max="1" width="24.54296875" style="674" customWidth="1"/>
    <col min="2" max="27" width="12.54296875" style="124" customWidth="1"/>
    <col min="28" max="16384" width="11.453125" style="217"/>
  </cols>
  <sheetData>
    <row r="1" spans="1:32" ht="12.75" customHeight="1">
      <c r="A1" s="123" t="s">
        <v>322</v>
      </c>
    </row>
    <row r="3" spans="1:32" ht="12.75" customHeight="1">
      <c r="A3" s="125" t="s">
        <v>784</v>
      </c>
      <c r="B3" s="125" t="s">
        <v>1322</v>
      </c>
      <c r="C3" s="125"/>
      <c r="D3" s="125"/>
      <c r="E3" s="125"/>
      <c r="F3" s="125"/>
      <c r="G3" s="125"/>
      <c r="H3" s="125"/>
      <c r="I3" s="125"/>
      <c r="J3" s="125"/>
      <c r="K3" s="674"/>
      <c r="L3" s="674"/>
      <c r="M3" s="674"/>
      <c r="N3" s="674"/>
      <c r="O3" s="674"/>
      <c r="P3" s="674"/>
      <c r="Q3" s="674"/>
      <c r="R3" s="674"/>
      <c r="S3" s="674"/>
      <c r="T3" s="674"/>
      <c r="U3" s="674"/>
      <c r="V3" s="674"/>
      <c r="W3" s="674"/>
      <c r="X3" s="674"/>
      <c r="Y3" s="674"/>
      <c r="Z3" s="674"/>
      <c r="AA3" s="674"/>
      <c r="AB3" s="674"/>
      <c r="AC3" s="674"/>
      <c r="AD3" s="674"/>
    </row>
    <row r="4" spans="1:32" ht="12.75" customHeight="1">
      <c r="A4" s="125"/>
      <c r="B4" s="360"/>
      <c r="C4" s="360"/>
      <c r="D4" s="360"/>
      <c r="E4" s="360"/>
      <c r="F4" s="361"/>
      <c r="G4" s="362"/>
      <c r="H4" s="362"/>
      <c r="I4" s="362"/>
      <c r="J4" s="360"/>
      <c r="K4" s="157"/>
      <c r="L4" s="157"/>
      <c r="M4" s="157"/>
      <c r="N4" s="157"/>
      <c r="O4" s="157"/>
      <c r="P4" s="157"/>
      <c r="Q4" s="157"/>
      <c r="R4" s="157"/>
      <c r="S4" s="157"/>
      <c r="T4" s="157"/>
      <c r="U4" s="157"/>
      <c r="V4" s="157"/>
      <c r="W4" s="157"/>
      <c r="X4" s="157"/>
      <c r="Y4" s="157"/>
      <c r="Z4" s="157"/>
      <c r="AA4" s="157"/>
      <c r="AB4" s="517"/>
      <c r="AC4" s="157"/>
      <c r="AD4" s="517"/>
    </row>
    <row r="5" spans="1:32" ht="17.5" customHeight="1">
      <c r="A5" s="688" t="s">
        <v>433</v>
      </c>
      <c r="B5" s="363">
        <v>1990</v>
      </c>
      <c r="C5" s="363">
        <v>1991</v>
      </c>
      <c r="D5" s="363">
        <v>1992</v>
      </c>
      <c r="E5" s="363">
        <v>1993</v>
      </c>
      <c r="F5" s="363">
        <v>1994</v>
      </c>
      <c r="G5" s="363">
        <v>1995</v>
      </c>
      <c r="H5" s="363">
        <v>1996</v>
      </c>
      <c r="I5" s="363">
        <v>1997</v>
      </c>
      <c r="J5" s="363">
        <v>1998</v>
      </c>
      <c r="K5" s="363">
        <v>1999</v>
      </c>
      <c r="L5" s="363">
        <v>2000</v>
      </c>
      <c r="M5" s="363">
        <v>2001</v>
      </c>
      <c r="N5" s="363">
        <v>2002</v>
      </c>
      <c r="O5" s="363">
        <v>2003</v>
      </c>
      <c r="P5" s="363">
        <v>2004</v>
      </c>
      <c r="Q5" s="363">
        <v>2005</v>
      </c>
      <c r="R5" s="363">
        <v>2006</v>
      </c>
      <c r="S5" s="363">
        <v>2007</v>
      </c>
      <c r="T5" s="363">
        <v>2008</v>
      </c>
      <c r="U5" s="363">
        <v>2009</v>
      </c>
      <c r="V5" s="363">
        <v>2010</v>
      </c>
      <c r="W5" s="363">
        <v>2011</v>
      </c>
      <c r="X5" s="363">
        <v>2012</v>
      </c>
      <c r="Y5" s="363">
        <v>2013</v>
      </c>
      <c r="Z5" s="363">
        <v>2014</v>
      </c>
      <c r="AA5" s="363">
        <v>2015</v>
      </c>
      <c r="AB5" s="519">
        <v>2016</v>
      </c>
      <c r="AC5" s="363">
        <v>2017</v>
      </c>
      <c r="AD5" s="785">
        <v>2018</v>
      </c>
    </row>
    <row r="6" spans="1:32" ht="12.75" customHeight="1">
      <c r="A6" s="125"/>
      <c r="B6" s="360"/>
      <c r="C6" s="360"/>
      <c r="D6" s="360"/>
      <c r="E6" s="360"/>
      <c r="F6" s="361"/>
      <c r="G6" s="362"/>
      <c r="H6" s="362"/>
      <c r="I6" s="362"/>
      <c r="J6" s="360"/>
      <c r="K6" s="157"/>
      <c r="L6" s="157"/>
      <c r="M6" s="157"/>
      <c r="N6" s="157"/>
      <c r="O6" s="157"/>
      <c r="P6" s="157"/>
      <c r="Q6" s="157"/>
      <c r="R6" s="157"/>
      <c r="S6" s="157"/>
      <c r="T6" s="157"/>
      <c r="U6" s="157"/>
      <c r="V6" s="157"/>
      <c r="W6" s="157"/>
      <c r="X6" s="157"/>
      <c r="Y6" s="157"/>
      <c r="Z6" s="157"/>
      <c r="AA6" s="157"/>
      <c r="AB6" s="517"/>
      <c r="AC6" s="157"/>
      <c r="AD6" s="517"/>
    </row>
    <row r="7" spans="1:32" ht="12.75" customHeight="1">
      <c r="A7" s="125"/>
      <c r="B7" s="1361" t="s">
        <v>718</v>
      </c>
      <c r="C7" s="1361"/>
      <c r="D7" s="1361"/>
      <c r="E7" s="1361"/>
      <c r="F7" s="1361"/>
      <c r="G7" s="1362" t="s">
        <v>718</v>
      </c>
      <c r="H7" s="1362"/>
      <c r="I7" s="1362"/>
      <c r="J7" s="1362"/>
      <c r="K7" s="1362"/>
      <c r="L7" s="1362" t="s">
        <v>718</v>
      </c>
      <c r="M7" s="1362"/>
      <c r="N7" s="1362"/>
      <c r="O7" s="1362"/>
      <c r="P7" s="1362"/>
      <c r="Q7" s="1362" t="s">
        <v>718</v>
      </c>
      <c r="R7" s="1362"/>
      <c r="S7" s="1362"/>
      <c r="T7" s="1362"/>
      <c r="U7" s="1362"/>
      <c r="V7" s="1362" t="s">
        <v>718</v>
      </c>
      <c r="W7" s="1362"/>
      <c r="X7" s="1362"/>
      <c r="Y7" s="1362"/>
      <c r="Z7" s="1362"/>
      <c r="AA7" s="1362" t="s">
        <v>718</v>
      </c>
      <c r="AB7" s="1362"/>
      <c r="AC7" s="1362"/>
      <c r="AD7" s="1362"/>
      <c r="AE7" s="1362"/>
      <c r="AF7" s="1362"/>
    </row>
    <row r="8" spans="1:32" ht="12.75" customHeight="1">
      <c r="A8" s="128"/>
      <c r="B8" s="157"/>
      <c r="C8" s="364"/>
      <c r="D8" s="364"/>
      <c r="E8" s="364"/>
      <c r="F8" s="364"/>
      <c r="G8" s="364"/>
      <c r="H8" s="364"/>
      <c r="I8" s="364"/>
      <c r="J8" s="364"/>
      <c r="K8" s="157"/>
      <c r="L8" s="157"/>
      <c r="M8" s="157"/>
      <c r="N8" s="157"/>
      <c r="O8" s="157"/>
      <c r="P8" s="157"/>
      <c r="Q8" s="157"/>
      <c r="R8" s="157"/>
      <c r="S8" s="157"/>
      <c r="T8" s="157"/>
      <c r="U8" s="157"/>
      <c r="V8" s="157"/>
      <c r="W8" s="157"/>
      <c r="X8" s="157"/>
      <c r="Y8" s="157"/>
      <c r="Z8" s="157"/>
      <c r="AA8" s="157"/>
      <c r="AB8" s="517"/>
      <c r="AC8" s="157"/>
      <c r="AD8" s="517"/>
    </row>
    <row r="9" spans="1:32" ht="14.5" customHeight="1">
      <c r="A9" s="133" t="s">
        <v>490</v>
      </c>
      <c r="B9" s="1134">
        <v>7.6383548525342704</v>
      </c>
      <c r="C9" s="1134">
        <v>7.9537822259689595</v>
      </c>
      <c r="D9" s="1134">
        <v>7.767134164849149</v>
      </c>
      <c r="E9" s="1134">
        <v>7.7664419903520789</v>
      </c>
      <c r="F9" s="1134">
        <v>7.2726500184184983</v>
      </c>
      <c r="G9" s="1134">
        <v>7.6151326354325244</v>
      </c>
      <c r="H9" s="1134">
        <v>7.926995622777258</v>
      </c>
      <c r="I9" s="1134">
        <v>7.6060856390078291</v>
      </c>
      <c r="J9" s="1134">
        <v>7.7328654377950024</v>
      </c>
      <c r="K9" s="1134">
        <v>7.4620683581331004</v>
      </c>
      <c r="L9" s="1134">
        <v>7.1593183961091809</v>
      </c>
      <c r="M9" s="1134">
        <v>7.6477427609519433</v>
      </c>
      <c r="N9" s="1134">
        <v>7.2910371630652158</v>
      </c>
      <c r="O9" s="1134">
        <v>7.2297140290375541</v>
      </c>
      <c r="P9" s="1134">
        <v>7.1327116040772909</v>
      </c>
      <c r="Q9" s="1134">
        <v>7.3301706258905766</v>
      </c>
      <c r="R9" s="1134">
        <v>7.4069056490936278</v>
      </c>
      <c r="S9" s="1134">
        <v>6.7145748730591421</v>
      </c>
      <c r="T9" s="1134">
        <v>6.889665407301365</v>
      </c>
      <c r="U9" s="1134">
        <v>6.311499975039589</v>
      </c>
      <c r="V9" s="1134">
        <v>6.4717862578079464</v>
      </c>
      <c r="W9" s="1134">
        <v>6.2955858712400099</v>
      </c>
      <c r="X9" s="1134">
        <v>6.200186849263944</v>
      </c>
      <c r="Y9" s="1134">
        <v>6.6526896244127585</v>
      </c>
      <c r="Z9" s="1134">
        <v>6.1292493642524084</v>
      </c>
      <c r="AA9" s="1134">
        <v>6.1853733349896389</v>
      </c>
      <c r="AB9" s="1134">
        <v>6.2906816813443802</v>
      </c>
      <c r="AC9" s="1134">
        <v>6.2973772588774368</v>
      </c>
      <c r="AD9" s="1134">
        <v>6.0438148700549741</v>
      </c>
    </row>
    <row r="10" spans="1:32" ht="14.5" customHeight="1">
      <c r="A10" s="133" t="s">
        <v>436</v>
      </c>
      <c r="B10" s="1134">
        <v>7.391800237471295</v>
      </c>
      <c r="C10" s="1134">
        <v>7.6690546318489279</v>
      </c>
      <c r="D10" s="1134">
        <v>7.4137276054714683</v>
      </c>
      <c r="E10" s="1134">
        <v>7.5898066612497299</v>
      </c>
      <c r="F10" s="1134">
        <v>7.348210757847812</v>
      </c>
      <c r="G10" s="1134">
        <v>7.3437599052400904</v>
      </c>
      <c r="H10" s="1134">
        <v>7.6660530748079116</v>
      </c>
      <c r="I10" s="1134">
        <v>7.4477522936984419</v>
      </c>
      <c r="J10" s="1134">
        <v>7.6002807131266001</v>
      </c>
      <c r="K10" s="1134">
        <v>7.3905363690704711</v>
      </c>
      <c r="L10" s="1134">
        <v>7.1810829795547697</v>
      </c>
      <c r="M10" s="1134">
        <v>7.2891356435960866</v>
      </c>
      <c r="N10" s="1134">
        <v>6.7568209186475334</v>
      </c>
      <c r="O10" s="1134">
        <v>6.6299942445538127</v>
      </c>
      <c r="P10" s="1134">
        <v>6.5141882108502305</v>
      </c>
      <c r="Q10" s="1134">
        <v>6.2779667756389124</v>
      </c>
      <c r="R10" s="1134">
        <v>6.3575355347291742</v>
      </c>
      <c r="S10" s="1134">
        <v>5.7877352204923893</v>
      </c>
      <c r="T10" s="1134">
        <v>6.181442081324021</v>
      </c>
      <c r="U10" s="1134">
        <v>5.9453463090673555</v>
      </c>
      <c r="V10" s="1134">
        <v>6.1962868276923793</v>
      </c>
      <c r="W10" s="1134">
        <v>6.0327164600755818</v>
      </c>
      <c r="X10" s="1134">
        <v>6.001101074359771</v>
      </c>
      <c r="Y10" s="1134">
        <v>6.0120833806472929</v>
      </c>
      <c r="Z10" s="1134">
        <v>5.6288958874352018</v>
      </c>
      <c r="AA10" s="1134">
        <v>5.6580431690690576</v>
      </c>
      <c r="AB10" s="1134">
        <v>5.7162677873502625</v>
      </c>
      <c r="AC10" s="1134">
        <v>5.6870079396460325</v>
      </c>
      <c r="AD10" s="1134" t="s">
        <v>493</v>
      </c>
    </row>
    <row r="11" spans="1:32" ht="14.5" customHeight="1">
      <c r="A11" s="133" t="s">
        <v>437</v>
      </c>
      <c r="B11" s="1134">
        <v>7.7464559199232905</v>
      </c>
      <c r="C11" s="1134">
        <v>8.0324155667655273</v>
      </c>
      <c r="D11" s="1134">
        <v>7.1899856933509243</v>
      </c>
      <c r="E11" s="1134">
        <v>7.5643294569846535</v>
      </c>
      <c r="F11" s="1134">
        <v>7.2949502012519103</v>
      </c>
      <c r="G11" s="1134">
        <v>7.0450403850415961</v>
      </c>
      <c r="H11" s="1134">
        <v>7.1264153898695248</v>
      </c>
      <c r="I11" s="1134">
        <v>6.8844784212971968</v>
      </c>
      <c r="J11" s="1134">
        <v>6.735070973906395</v>
      </c>
      <c r="K11" s="1134">
        <v>7.011249349593716</v>
      </c>
      <c r="L11" s="1134">
        <v>7.0155171936785914</v>
      </c>
      <c r="M11" s="1134">
        <v>7.1396131390766149</v>
      </c>
      <c r="N11" s="1134">
        <v>6.2935495985823451</v>
      </c>
      <c r="O11" s="1134">
        <v>6.3073876830488675</v>
      </c>
      <c r="P11" s="1134">
        <v>6.0017414891174212</v>
      </c>
      <c r="Q11" s="1134">
        <v>5.941513076404414</v>
      </c>
      <c r="R11" s="1134">
        <v>5.8967992131691123</v>
      </c>
      <c r="S11" s="1134">
        <v>5.132395044090023</v>
      </c>
      <c r="T11" s="1134">
        <v>5.4189752991582623</v>
      </c>
      <c r="U11" s="1134">
        <v>5.267698871988225</v>
      </c>
      <c r="V11" s="1134">
        <v>5.7698218882198544</v>
      </c>
      <c r="W11" s="1134">
        <v>5.012721264946971</v>
      </c>
      <c r="X11" s="1134">
        <v>4.9628005377277349</v>
      </c>
      <c r="Y11" s="1134">
        <v>5.0882951586190606</v>
      </c>
      <c r="Z11" s="1134">
        <v>4.7343706141137183</v>
      </c>
      <c r="AA11" s="1134">
        <v>4.4811079962474318</v>
      </c>
      <c r="AB11" s="1134">
        <v>4.5035762915244861</v>
      </c>
      <c r="AC11" s="1134">
        <v>4.3669334982564791</v>
      </c>
      <c r="AD11" s="1134" t="s">
        <v>493</v>
      </c>
    </row>
    <row r="12" spans="1:32" ht="14.5" customHeight="1">
      <c r="A12" s="133" t="s">
        <v>438</v>
      </c>
      <c r="B12" s="1134">
        <v>31.047656318654621</v>
      </c>
      <c r="C12" s="1134">
        <v>25.228094534800793</v>
      </c>
      <c r="D12" s="1134">
        <v>22.70753781567047</v>
      </c>
      <c r="E12" s="1134">
        <v>22.075436824085806</v>
      </c>
      <c r="F12" s="1134">
        <v>20.925475905317434</v>
      </c>
      <c r="G12" s="1134">
        <v>19.859849489610944</v>
      </c>
      <c r="H12" s="1134">
        <v>19.63646869704387</v>
      </c>
      <c r="I12" s="1134">
        <v>19.723965979313927</v>
      </c>
      <c r="J12" s="1134">
        <v>22.843971683811947</v>
      </c>
      <c r="K12" s="1134">
        <v>22.441381834070324</v>
      </c>
      <c r="L12" s="1134">
        <v>23.431404225753141</v>
      </c>
      <c r="M12" s="1134">
        <v>23.60510394868988</v>
      </c>
      <c r="N12" s="1134">
        <v>23.986419986155688</v>
      </c>
      <c r="O12" s="1134">
        <v>22.727742452085902</v>
      </c>
      <c r="P12" s="1134">
        <v>23.172536639924743</v>
      </c>
      <c r="Q12" s="1134">
        <v>23.758318931961771</v>
      </c>
      <c r="R12" s="1134">
        <v>23.121001595025291</v>
      </c>
      <c r="S12" s="1134">
        <v>23.233594468401218</v>
      </c>
      <c r="T12" s="1134">
        <v>22.811804381319906</v>
      </c>
      <c r="U12" s="1134">
        <v>21.446622300181293</v>
      </c>
      <c r="V12" s="1134">
        <v>22.557053752360222</v>
      </c>
      <c r="W12" s="1134">
        <v>22.877909495531725</v>
      </c>
      <c r="X12" s="1134">
        <v>23.336485198131555</v>
      </c>
      <c r="Y12" s="1134">
        <v>23.255609880776632</v>
      </c>
      <c r="Z12" s="1134">
        <v>22.710665146097487</v>
      </c>
      <c r="AA12" s="1134">
        <v>22.561053789940637</v>
      </c>
      <c r="AB12" s="1134">
        <v>22.520639712135459</v>
      </c>
      <c r="AC12" s="1134">
        <v>22.088549847045865</v>
      </c>
      <c r="AD12" s="1134" t="s">
        <v>493</v>
      </c>
    </row>
    <row r="13" spans="1:32" ht="14.5" customHeight="1">
      <c r="A13" s="133" t="s">
        <v>716</v>
      </c>
      <c r="B13" s="1134">
        <v>19.693017665909331</v>
      </c>
      <c r="C13" s="1134">
        <v>19.776831942726183</v>
      </c>
      <c r="D13" s="1134">
        <v>18.730931226612146</v>
      </c>
      <c r="E13" s="1134">
        <v>18.173546859149837</v>
      </c>
      <c r="F13" s="1134">
        <v>19.480091244447255</v>
      </c>
      <c r="G13" s="1134">
        <v>19.468458279280689</v>
      </c>
      <c r="H13" s="1134">
        <v>21.029768203420161</v>
      </c>
      <c r="I13" s="1134">
        <v>21.051062364561563</v>
      </c>
      <c r="J13" s="1134">
        <v>20.742598952018866</v>
      </c>
      <c r="K13" s="1134">
        <v>19.33435337595758</v>
      </c>
      <c r="L13" s="1134">
        <v>21.404308113294821</v>
      </c>
      <c r="M13" s="1134">
        <v>21.599378236664386</v>
      </c>
      <c r="N13" s="1134">
        <v>21.371256205908153</v>
      </c>
      <c r="O13" s="1134">
        <v>22.323384366736441</v>
      </c>
      <c r="P13" s="1134">
        <v>19.892862575943653</v>
      </c>
      <c r="Q13" s="1134">
        <v>18.675227144240772</v>
      </c>
      <c r="R13" s="1134">
        <v>19.422805553164107</v>
      </c>
      <c r="S13" s="1134">
        <v>20.869388177533249</v>
      </c>
      <c r="T13" s="1134">
        <v>20.031549944217616</v>
      </c>
      <c r="U13" s="1134">
        <v>19.384128333996149</v>
      </c>
      <c r="V13" s="1134">
        <v>21.521588045983517</v>
      </c>
      <c r="W13" s="1134">
        <v>20.181048519544355</v>
      </c>
      <c r="X13" s="1134">
        <v>20.414233448650148</v>
      </c>
      <c r="Y13" s="1134">
        <v>20.441629249837295</v>
      </c>
      <c r="Z13" s="1134">
        <v>19.394360485181309</v>
      </c>
      <c r="AA13" s="1134">
        <v>19.922703794361389</v>
      </c>
      <c r="AB13" s="1134">
        <v>19.194097784635641</v>
      </c>
      <c r="AC13" s="1134">
        <v>19.783858187935454</v>
      </c>
      <c r="AD13" s="1134">
        <v>18.615878632207199</v>
      </c>
    </row>
    <row r="14" spans="1:32" ht="14.5" customHeight="1">
      <c r="A14" s="133" t="s">
        <v>440</v>
      </c>
      <c r="B14" s="1134">
        <v>7.4085345397735898</v>
      </c>
      <c r="C14" s="1134">
        <v>8.3540938553625992</v>
      </c>
      <c r="D14" s="1134">
        <v>7.5088049530830672</v>
      </c>
      <c r="E14" s="1134">
        <v>7.8404251534220908</v>
      </c>
      <c r="F14" s="1134">
        <v>7.5325496834913981</v>
      </c>
      <c r="G14" s="1134">
        <v>7.5671300633177223</v>
      </c>
      <c r="H14" s="1134">
        <v>8.2134388891160892</v>
      </c>
      <c r="I14" s="1134">
        <v>7.894950694462608</v>
      </c>
      <c r="J14" s="1134" t="s">
        <v>493</v>
      </c>
      <c r="K14" s="1134" t="s">
        <v>493</v>
      </c>
      <c r="L14" s="1134" t="s">
        <v>493</v>
      </c>
      <c r="M14" s="1134" t="s">
        <v>493</v>
      </c>
      <c r="N14" s="1134" t="s">
        <v>493</v>
      </c>
      <c r="O14" s="1134">
        <v>7.1647479291607326</v>
      </c>
      <c r="P14" s="1134">
        <v>7.1300101117663131</v>
      </c>
      <c r="Q14" s="1134">
        <v>6.8733071531522416</v>
      </c>
      <c r="R14" s="1134">
        <v>6.8544025645102584</v>
      </c>
      <c r="S14" s="1134">
        <v>6.5125981063201364</v>
      </c>
      <c r="T14" s="1134">
        <v>6.5597844235392317</v>
      </c>
      <c r="U14" s="1134">
        <v>6.643319112458566</v>
      </c>
      <c r="V14" s="1134">
        <v>6.8288163251742668</v>
      </c>
      <c r="W14" s="1134">
        <v>6.3988275218745478</v>
      </c>
      <c r="X14" s="1134">
        <v>6.2612361203501274</v>
      </c>
      <c r="Y14" s="1134">
        <v>6.0854852491652327</v>
      </c>
      <c r="Z14" s="1134">
        <v>6.6295698647022308</v>
      </c>
      <c r="AA14" s="1134">
        <v>8.2297355718477831</v>
      </c>
      <c r="AB14" s="1134">
        <v>8.4273477181685941</v>
      </c>
      <c r="AC14" s="1134">
        <v>8.5613762395887747</v>
      </c>
      <c r="AD14" s="1134" t="s">
        <v>493</v>
      </c>
    </row>
    <row r="15" spans="1:32" ht="14.5" customHeight="1">
      <c r="A15" s="133" t="s">
        <v>492</v>
      </c>
      <c r="B15" s="1134">
        <v>7.450507797581408</v>
      </c>
      <c r="C15" s="1134">
        <v>7.9888031162230426</v>
      </c>
      <c r="D15" s="1134">
        <v>7.8370773680385222</v>
      </c>
      <c r="E15" s="1134">
        <v>7.9850168904646068</v>
      </c>
      <c r="F15" s="1134">
        <v>7.8946256504779084</v>
      </c>
      <c r="G15" s="1134">
        <v>7.8610405334055855</v>
      </c>
      <c r="H15" s="1134">
        <v>8.3757355571425762</v>
      </c>
      <c r="I15" s="1134">
        <v>7.8643766521098399</v>
      </c>
      <c r="J15" s="1134">
        <v>7.8397846248630909</v>
      </c>
      <c r="K15" s="1134">
        <v>7.2946040595840227</v>
      </c>
      <c r="L15" s="1134">
        <v>7.3814013903958191</v>
      </c>
      <c r="M15" s="1134">
        <v>7.7150619079712888</v>
      </c>
      <c r="N15" s="1134">
        <v>7.2132029397044066</v>
      </c>
      <c r="O15" s="1134">
        <v>7.2764537452679106</v>
      </c>
      <c r="P15" s="1134">
        <v>7.1445612209682396</v>
      </c>
      <c r="Q15" s="1134">
        <v>7.0011285825874241</v>
      </c>
      <c r="R15" s="1134">
        <v>6.8884938684175436</v>
      </c>
      <c r="S15" s="1134">
        <v>6.4657958363243839</v>
      </c>
      <c r="T15" s="1134">
        <v>6.5530962633531962</v>
      </c>
      <c r="U15" s="1134">
        <v>6.3095535083614536</v>
      </c>
      <c r="V15" s="1134">
        <v>6.4560014189339734</v>
      </c>
      <c r="W15" s="1134">
        <v>6.1524644868672036</v>
      </c>
      <c r="X15" s="1134">
        <v>6.1295741177632239</v>
      </c>
      <c r="Y15" s="1134">
        <v>6.0506995566791844</v>
      </c>
      <c r="Z15" s="1134">
        <v>5.5871893131606942</v>
      </c>
      <c r="AA15" s="1134">
        <v>5.8015616688788807</v>
      </c>
      <c r="AB15" s="1134">
        <v>5.9693676204643378</v>
      </c>
      <c r="AC15" s="1134">
        <v>5.774053686910853</v>
      </c>
      <c r="AD15" s="1134">
        <v>5.4400738963732875</v>
      </c>
    </row>
    <row r="16" spans="1:32" ht="14.5" customHeight="1">
      <c r="A16" s="133" t="s">
        <v>442</v>
      </c>
      <c r="B16" s="1134">
        <v>7.9619317539619718</v>
      </c>
      <c r="C16" s="1134">
        <v>5.6236855030860751</v>
      </c>
      <c r="D16" s="1134">
        <v>4.9957608313804833</v>
      </c>
      <c r="E16" s="1134">
        <v>5.1564028141921909</v>
      </c>
      <c r="F16" s="1134">
        <v>5.235994313235925</v>
      </c>
      <c r="G16" s="1134">
        <v>5.6359168512371856</v>
      </c>
      <c r="H16" s="1134">
        <v>6.4694236291623026</v>
      </c>
      <c r="I16" s="1134">
        <v>5.9684685613183124</v>
      </c>
      <c r="J16" s="1134">
        <v>5.8898462495705699</v>
      </c>
      <c r="K16" s="1134">
        <v>6.0015560051167078</v>
      </c>
      <c r="L16" s="1134">
        <v>5.8322414651490675</v>
      </c>
      <c r="M16" s="1134">
        <v>6.1657627698735409</v>
      </c>
      <c r="N16" s="1134">
        <v>6.3346116171042173</v>
      </c>
      <c r="O16" s="1134">
        <v>6.2175937316027863</v>
      </c>
      <c r="P16" s="1134">
        <v>6.3916672073414817</v>
      </c>
      <c r="Q16" s="1134">
        <v>6.1286722889135703</v>
      </c>
      <c r="R16" s="1134">
        <v>6.6319711403677477</v>
      </c>
      <c r="S16" s="1134">
        <v>6.0500532582786608</v>
      </c>
      <c r="T16" s="1134">
        <v>6.619518603307597</v>
      </c>
      <c r="U16" s="1134">
        <v>5.8420418529310423</v>
      </c>
      <c r="V16" s="1134">
        <v>6.8400102680765933</v>
      </c>
      <c r="W16" s="1134">
        <v>6.5019250402799651</v>
      </c>
      <c r="X16" s="1134">
        <v>6.8764719973486281</v>
      </c>
      <c r="Y16" s="1134">
        <v>6.6159990278860752</v>
      </c>
      <c r="Z16" s="1134">
        <v>6.6867213028950383</v>
      </c>
      <c r="AA16" s="1134">
        <v>6.2179563406768725</v>
      </c>
      <c r="AB16" s="1134">
        <v>6.6060890744164702</v>
      </c>
      <c r="AC16" s="1134" t="s">
        <v>493</v>
      </c>
      <c r="AD16" s="1134" t="s">
        <v>493</v>
      </c>
    </row>
    <row r="17" spans="1:32" ht="14.5" customHeight="1">
      <c r="A17" s="133" t="s">
        <v>443</v>
      </c>
      <c r="B17" s="1134">
        <v>10.43414785439213</v>
      </c>
      <c r="C17" s="1134">
        <v>11.003637667595891</v>
      </c>
      <c r="D17" s="1134" t="s">
        <v>493</v>
      </c>
      <c r="E17" s="1134" t="s">
        <v>493</v>
      </c>
      <c r="F17" s="1134">
        <v>10.159166498704062</v>
      </c>
      <c r="G17" s="1134" t="s">
        <v>493</v>
      </c>
      <c r="H17" s="1134">
        <v>10.046857729161376</v>
      </c>
      <c r="I17" s="1134" t="s">
        <v>493</v>
      </c>
      <c r="J17" s="1134">
        <v>10.20199591580772</v>
      </c>
      <c r="K17" s="1134" t="s">
        <v>493</v>
      </c>
      <c r="L17" s="1134">
        <v>9.3409673917255187</v>
      </c>
      <c r="M17" s="1134" t="s">
        <v>493</v>
      </c>
      <c r="N17" s="1134">
        <v>9.0439355034148328</v>
      </c>
      <c r="O17" s="1134" t="s">
        <v>493</v>
      </c>
      <c r="P17" s="1134">
        <v>8.8688456846243948</v>
      </c>
      <c r="Q17" s="1134" t="s">
        <v>493</v>
      </c>
      <c r="R17" s="1134">
        <v>8.9550064207587923</v>
      </c>
      <c r="S17" s="1134" t="s">
        <v>493</v>
      </c>
      <c r="T17" s="1134">
        <v>8.844944262138128</v>
      </c>
      <c r="U17" s="1134">
        <v>8.4640054722071323</v>
      </c>
      <c r="V17" s="1134">
        <v>8.7343915316725962</v>
      </c>
      <c r="W17" s="1134">
        <v>8.5797027785948785</v>
      </c>
      <c r="X17" s="1134">
        <v>8.2742514126619735</v>
      </c>
      <c r="Y17" s="1134">
        <v>8.3614722325994695</v>
      </c>
      <c r="Z17" s="1134">
        <v>8.5005414400745885</v>
      </c>
      <c r="AA17" s="1134">
        <v>8.325006461160422</v>
      </c>
      <c r="AB17" s="1134">
        <v>8.2233193448108661</v>
      </c>
      <c r="AC17" s="1134">
        <v>8.0353627795552818</v>
      </c>
      <c r="AD17" s="1134" t="s">
        <v>493</v>
      </c>
    </row>
    <row r="18" spans="1:32" ht="14.5" customHeight="1">
      <c r="A18" s="133" t="s">
        <v>444</v>
      </c>
      <c r="B18" s="1134">
        <v>17.240075478429624</v>
      </c>
      <c r="C18" s="1134">
        <v>17.688694475503173</v>
      </c>
      <c r="D18" s="1134">
        <v>17.325039453871671</v>
      </c>
      <c r="E18" s="1134">
        <v>16.85923081979908</v>
      </c>
      <c r="F18" s="1134">
        <v>16.567924043737023</v>
      </c>
      <c r="G18" s="1134">
        <v>16.930822038769534</v>
      </c>
      <c r="H18" s="1134">
        <v>17.388031061584492</v>
      </c>
      <c r="I18" s="1134">
        <v>17.060555373023806</v>
      </c>
      <c r="J18" s="1134">
        <v>16.926385771215486</v>
      </c>
      <c r="K18" s="1134">
        <v>16.323764844629842</v>
      </c>
      <c r="L18" s="1134">
        <v>16.319743245194278</v>
      </c>
      <c r="M18" s="1134">
        <v>16.657573770550524</v>
      </c>
      <c r="N18" s="1134">
        <v>16.385697746009104</v>
      </c>
      <c r="O18" s="1134">
        <v>16.417129937066345</v>
      </c>
      <c r="P18" s="1134">
        <v>16.134114898636557</v>
      </c>
      <c r="Q18" s="1134">
        <v>15.639988045089117</v>
      </c>
      <c r="R18" s="1134">
        <v>15.901374166886226</v>
      </c>
      <c r="S18" s="1134">
        <v>16.075809780575373</v>
      </c>
      <c r="T18" s="1134">
        <v>15.984154052497923</v>
      </c>
      <c r="U18" s="1134">
        <v>14.629511749393805</v>
      </c>
      <c r="V18" s="1134">
        <v>15.264654927848973</v>
      </c>
      <c r="W18" s="1134">
        <v>14.699290828726484</v>
      </c>
      <c r="X18" s="1134">
        <v>14.983855220269554</v>
      </c>
      <c r="Y18" s="1134">
        <v>14.944155200996203</v>
      </c>
      <c r="Z18" s="1134">
        <v>14.428815406031489</v>
      </c>
      <c r="AA18" s="1134">
        <v>14.261107356542913</v>
      </c>
      <c r="AB18" s="1134">
        <v>14.222003816054517</v>
      </c>
      <c r="AC18" s="1134">
        <v>13.320014855005976</v>
      </c>
      <c r="AD18" s="1134" t="s">
        <v>493</v>
      </c>
    </row>
    <row r="19" spans="1:32" ht="14.5" customHeight="1">
      <c r="A19" s="133" t="s">
        <v>445</v>
      </c>
      <c r="B19" s="1134">
        <v>7.3525496377197248</v>
      </c>
      <c r="C19" s="1134">
        <v>7.7826523990679606</v>
      </c>
      <c r="D19" s="1134">
        <v>7.5315311310416684</v>
      </c>
      <c r="E19" s="1134">
        <v>7.7726813355280608</v>
      </c>
      <c r="F19" s="1134">
        <v>7.7125685346585033</v>
      </c>
      <c r="G19" s="1134">
        <v>7.9698218106248726</v>
      </c>
      <c r="H19" s="1134">
        <v>7.9264215168061458</v>
      </c>
      <c r="I19" s="1134">
        <v>7.6394265822702652</v>
      </c>
      <c r="J19" s="1134">
        <v>7.782383567005593</v>
      </c>
      <c r="K19" s="1134">
        <v>7.557518060976137</v>
      </c>
      <c r="L19" s="1134">
        <v>7.1864649722262977</v>
      </c>
      <c r="M19" s="1134">
        <v>7.3475163464791731</v>
      </c>
      <c r="N19" s="1134">
        <v>6.9043147829757263</v>
      </c>
      <c r="O19" s="1134">
        <v>6.6219625053356532</v>
      </c>
      <c r="P19" s="1134">
        <v>6.4523590953521373</v>
      </c>
      <c r="Q19" s="1134">
        <v>6.4348199769761196</v>
      </c>
      <c r="R19" s="1134">
        <v>6.6166138474277885</v>
      </c>
      <c r="S19" s="1134">
        <v>6.4029764963286198</v>
      </c>
      <c r="T19" s="1134">
        <v>6.8189177046609704</v>
      </c>
      <c r="U19" s="1134">
        <v>6.5620483653606705</v>
      </c>
      <c r="V19" s="1134">
        <v>6.8297504774451507</v>
      </c>
      <c r="W19" s="1134">
        <v>6.3454650056130726</v>
      </c>
      <c r="X19" s="1134">
        <v>6.4161661627430107</v>
      </c>
      <c r="Y19" s="1134">
        <v>6.7081513474917598</v>
      </c>
      <c r="Z19" s="1134">
        <v>6.3276996856169934</v>
      </c>
      <c r="AA19" s="1134">
        <v>6.3853008677925382</v>
      </c>
      <c r="AB19" s="1134">
        <v>6.463469635158944</v>
      </c>
      <c r="AC19" s="1134">
        <v>6.5180876816745315</v>
      </c>
      <c r="AD19" s="1134" t="s">
        <v>493</v>
      </c>
    </row>
    <row r="20" spans="1:32" ht="14.5" customHeight="1">
      <c r="A20" s="133" t="s">
        <v>446</v>
      </c>
      <c r="B20" s="1134" t="s">
        <v>493</v>
      </c>
      <c r="C20" s="1134" t="s">
        <v>493</v>
      </c>
      <c r="D20" s="1134" t="s">
        <v>493</v>
      </c>
      <c r="E20" s="1134" t="s">
        <v>493</v>
      </c>
      <c r="F20" s="1134" t="s">
        <v>493</v>
      </c>
      <c r="G20" s="1134" t="s">
        <v>493</v>
      </c>
      <c r="H20" s="1134" t="s">
        <v>493</v>
      </c>
      <c r="I20" s="1134" t="s">
        <v>493</v>
      </c>
      <c r="J20" s="1134" t="s">
        <v>493</v>
      </c>
      <c r="K20" s="1134" t="s">
        <v>493</v>
      </c>
      <c r="L20" s="1134" t="s">
        <v>493</v>
      </c>
      <c r="M20" s="1134" t="s">
        <v>493</v>
      </c>
      <c r="N20" s="1134" t="s">
        <v>493</v>
      </c>
      <c r="O20" s="1134" t="s">
        <v>493</v>
      </c>
      <c r="P20" s="1134" t="s">
        <v>493</v>
      </c>
      <c r="Q20" s="1134" t="s">
        <v>493</v>
      </c>
      <c r="R20" s="1134" t="s">
        <v>493</v>
      </c>
      <c r="S20" s="1134" t="s">
        <v>493</v>
      </c>
      <c r="T20" s="1134" t="s">
        <v>493</v>
      </c>
      <c r="U20" s="1134" t="s">
        <v>493</v>
      </c>
      <c r="V20" s="1134">
        <v>19.195094268762659</v>
      </c>
      <c r="W20" s="1134">
        <v>20.90080786277375</v>
      </c>
      <c r="X20" s="1134">
        <v>21.838460986039149</v>
      </c>
      <c r="Y20" s="1134">
        <v>23.16406242286925</v>
      </c>
      <c r="Z20" s="1134">
        <v>21.076941966746375</v>
      </c>
      <c r="AA20" s="1134">
        <v>21.805801684073419</v>
      </c>
      <c r="AB20" s="1134" t="s">
        <v>493</v>
      </c>
      <c r="AC20" s="1134" t="s">
        <v>493</v>
      </c>
      <c r="AD20" s="1134" t="s">
        <v>493</v>
      </c>
    </row>
    <row r="21" spans="1:32" ht="14.5" customHeight="1">
      <c r="A21" s="133" t="s">
        <v>447</v>
      </c>
      <c r="B21" s="1134">
        <v>19.22291174025068</v>
      </c>
      <c r="C21" s="1134">
        <v>16.308269811579677</v>
      </c>
      <c r="D21" s="1134">
        <v>13.742752595621887</v>
      </c>
      <c r="E21" s="1134">
        <v>14.28770518815003</v>
      </c>
      <c r="F21" s="1134">
        <v>13.731940068979789</v>
      </c>
      <c r="G21" s="1134">
        <v>13.467061741903102</v>
      </c>
      <c r="H21" s="1134">
        <v>12.450531245585466</v>
      </c>
      <c r="I21" s="1134">
        <v>11.326361550356733</v>
      </c>
      <c r="J21" s="1134">
        <v>8.286344184622779</v>
      </c>
      <c r="K21" s="1134">
        <v>7.8952654269357998</v>
      </c>
      <c r="L21" s="1134">
        <v>9.4280966253942236</v>
      </c>
      <c r="M21" s="1134">
        <v>11.200626940686236</v>
      </c>
      <c r="N21" s="1134">
        <v>11.349074805095306</v>
      </c>
      <c r="O21" s="1134">
        <v>11.583659362965193</v>
      </c>
      <c r="P21" s="1134">
        <v>11.392327697564649</v>
      </c>
      <c r="Q21" s="1134">
        <v>11.200892797925915</v>
      </c>
      <c r="R21" s="1134">
        <v>11.553757737030383</v>
      </c>
      <c r="S21" s="1134">
        <v>11.238567852802204</v>
      </c>
      <c r="T21" s="1134">
        <v>11.150605152980448</v>
      </c>
      <c r="U21" s="1134">
        <v>11.419566846771859</v>
      </c>
      <c r="V21" s="1134">
        <v>11.554838990805699</v>
      </c>
      <c r="W21" s="1134">
        <v>11.06879763439041</v>
      </c>
      <c r="X21" s="1134">
        <v>11.596306328579363</v>
      </c>
      <c r="Y21" s="1134">
        <v>12.254347333074541</v>
      </c>
      <c r="Z21" s="1134">
        <v>12.194293420779445</v>
      </c>
      <c r="AA21" s="1134">
        <v>11.716946289763573</v>
      </c>
      <c r="AB21" s="1134">
        <v>11.756856921591197</v>
      </c>
      <c r="AC21" s="1134">
        <v>12.191018085005535</v>
      </c>
      <c r="AD21" s="1134" t="s">
        <v>493</v>
      </c>
    </row>
    <row r="22" spans="1:32" ht="14.5" customHeight="1">
      <c r="A22" s="133" t="s">
        <v>448</v>
      </c>
      <c r="B22" s="1134">
        <v>17.132903741739241</v>
      </c>
      <c r="C22" s="1134">
        <v>12.369952468508698</v>
      </c>
      <c r="D22" s="1134">
        <v>11.103768916786976</v>
      </c>
      <c r="E22" s="1134">
        <v>9.6667999856979669</v>
      </c>
      <c r="F22" s="1134">
        <v>9.3099457181016767</v>
      </c>
      <c r="G22" s="1134">
        <v>9.0723396793682234</v>
      </c>
      <c r="H22" s="1134">
        <v>9.2798538663530543</v>
      </c>
      <c r="I22" s="1134">
        <v>9.0866387229274199</v>
      </c>
      <c r="J22" s="1134">
        <v>9.2504697365169211</v>
      </c>
      <c r="K22" s="1134">
        <v>10.041929783995972</v>
      </c>
      <c r="L22" s="1134">
        <v>9.891670366588766</v>
      </c>
      <c r="M22" s="1134">
        <v>10.26533586740095</v>
      </c>
      <c r="N22" s="1134">
        <v>10.634187915304084</v>
      </c>
      <c r="O22" s="1134">
        <v>10.969709595125162</v>
      </c>
      <c r="P22" s="1134">
        <v>10.71078919713192</v>
      </c>
      <c r="Q22" s="1134">
        <v>11.113791639195835</v>
      </c>
      <c r="R22" s="1134">
        <v>11.21359710573827</v>
      </c>
      <c r="S22" s="1134">
        <v>10.807163339424044</v>
      </c>
      <c r="T22" s="1134">
        <v>11.355425813181812</v>
      </c>
      <c r="U22" s="1134">
        <v>11.42310559937618</v>
      </c>
      <c r="V22" s="1134">
        <v>11.818647772932158</v>
      </c>
      <c r="W22" s="1134">
        <v>11.868372610087793</v>
      </c>
      <c r="X22" s="1134">
        <v>12.179842886732523</v>
      </c>
      <c r="Y22" s="1134">
        <v>11.988996093783928</v>
      </c>
      <c r="Z22" s="1134">
        <v>11.387564958059215</v>
      </c>
      <c r="AA22" s="1134">
        <v>11.213994684814031</v>
      </c>
      <c r="AB22" s="1134">
        <v>11.336113902164838</v>
      </c>
      <c r="AC22" s="1134">
        <v>11.191991005023173</v>
      </c>
      <c r="AD22" s="1134" t="s">
        <v>493</v>
      </c>
    </row>
    <row r="23" spans="1:32" ht="14.5" customHeight="1">
      <c r="A23" s="133" t="s">
        <v>495</v>
      </c>
      <c r="B23" s="1134">
        <v>9.3382655703440314</v>
      </c>
      <c r="C23" s="1134">
        <v>9.1149399813765353</v>
      </c>
      <c r="D23" s="1134">
        <v>9.1338655404582152</v>
      </c>
      <c r="E23" s="1134">
        <v>9.2575159141451486</v>
      </c>
      <c r="F23" s="1134">
        <v>9.0835202441148688</v>
      </c>
      <c r="G23" s="1134">
        <v>8.5935831403743403</v>
      </c>
      <c r="H23" s="1134">
        <v>8.7387572166659258</v>
      </c>
      <c r="I23" s="1134">
        <v>8.4787861738742887</v>
      </c>
      <c r="J23" s="1134">
        <v>8.3537253830931313</v>
      </c>
      <c r="K23" s="1134">
        <v>8.1345083786706986</v>
      </c>
      <c r="L23" s="1134">
        <v>7.9235369017505102</v>
      </c>
      <c r="M23" s="1134">
        <v>8.3497937015149777</v>
      </c>
      <c r="N23" s="1134">
        <v>7.841177207735516</v>
      </c>
      <c r="O23" s="1134">
        <v>7.7957468041722162</v>
      </c>
      <c r="P23" s="1134">
        <v>7.4174195012128568</v>
      </c>
      <c r="Q23" s="1134">
        <v>7.030706052073973</v>
      </c>
      <c r="R23" s="1134">
        <v>7.0367286696766627</v>
      </c>
      <c r="S23" s="1134">
        <v>6.222960749010876</v>
      </c>
      <c r="T23" s="1134">
        <v>6.7112930768682917</v>
      </c>
      <c r="U23" s="1134">
        <v>6.6207149492391508</v>
      </c>
      <c r="V23" s="1134">
        <v>6.9137683862896289</v>
      </c>
      <c r="W23" s="1134">
        <v>6.2496970034999295</v>
      </c>
      <c r="X23" s="1134">
        <v>6.4281743339232404</v>
      </c>
      <c r="Y23" s="1134">
        <v>6.4372461553668616</v>
      </c>
      <c r="Z23" s="1134">
        <v>6.0847162835716393</v>
      </c>
      <c r="AA23" s="1134">
        <v>6.059547517286167</v>
      </c>
      <c r="AB23" s="1134">
        <v>5.9563519238475147</v>
      </c>
      <c r="AC23" s="1134">
        <v>5.9489500547141008</v>
      </c>
      <c r="AD23" s="1134">
        <v>6.110608537034433</v>
      </c>
    </row>
    <row r="24" spans="1:32" ht="14.5" customHeight="1">
      <c r="A24" s="133" t="s">
        <v>450</v>
      </c>
      <c r="B24" s="1134">
        <v>10.463900088330815</v>
      </c>
      <c r="C24" s="1134">
        <v>8.4411410074020221</v>
      </c>
      <c r="D24" s="1134">
        <v>7.2640324550785822</v>
      </c>
      <c r="E24" s="1134">
        <v>6.2713673932557219</v>
      </c>
      <c r="F24" s="1134">
        <v>5.5294553720063551</v>
      </c>
      <c r="G24" s="1134">
        <v>5.2774784873270564</v>
      </c>
      <c r="H24" s="1134">
        <v>5.4833116208314499</v>
      </c>
      <c r="I24" s="1134">
        <v>5.1912740439263345</v>
      </c>
      <c r="J24" s="1134">
        <v>5.1750157497841611</v>
      </c>
      <c r="K24" s="1134">
        <v>5.0952188075133336</v>
      </c>
      <c r="L24" s="1134">
        <v>4.9615091663424655</v>
      </c>
      <c r="M24" s="1134">
        <v>5.1266630625274958</v>
      </c>
      <c r="N24" s="1134">
        <v>5.0573521531466925</v>
      </c>
      <c r="O24" s="1134">
        <v>5.0399856069922526</v>
      </c>
      <c r="P24" s="1134">
        <v>5.0454669315953433</v>
      </c>
      <c r="Q24" s="1134">
        <v>4.9415417580195982</v>
      </c>
      <c r="R24" s="1134">
        <v>4.9142109991911331</v>
      </c>
      <c r="S24" s="1134">
        <v>4.5944355132633845</v>
      </c>
      <c r="T24" s="1134">
        <v>4.8549221520407633</v>
      </c>
      <c r="U24" s="1134">
        <v>4.7314328778060082</v>
      </c>
      <c r="V24" s="1134">
        <v>4.8776728063375403</v>
      </c>
      <c r="W24" s="1134">
        <v>4.6052348556674652</v>
      </c>
      <c r="X24" s="1134">
        <v>4.7616227613670192</v>
      </c>
      <c r="Y24" s="1134">
        <v>4.8461515758529776</v>
      </c>
      <c r="Z24" s="1134">
        <v>4.5757451523419022</v>
      </c>
      <c r="AA24" s="1134">
        <v>4.5856263006299747</v>
      </c>
      <c r="AB24" s="1134">
        <v>4.7487409689399618</v>
      </c>
      <c r="AC24" s="1134">
        <v>4.8152578316932502</v>
      </c>
      <c r="AD24" s="1134" t="s">
        <v>493</v>
      </c>
    </row>
    <row r="25" spans="1:32" ht="20.25" customHeight="1">
      <c r="A25" s="133" t="s">
        <v>521</v>
      </c>
      <c r="B25" s="1134">
        <v>12.419024991404594</v>
      </c>
      <c r="C25" s="1134">
        <v>11.901435509907387</v>
      </c>
      <c r="D25" s="1134">
        <v>11.262245009817105</v>
      </c>
      <c r="E25" s="1134">
        <v>11.080763514990029</v>
      </c>
      <c r="F25" s="1134">
        <v>10.822717734167348</v>
      </c>
      <c r="G25" s="1134">
        <v>10.799794024550449</v>
      </c>
      <c r="H25" s="1134">
        <v>11.048154452555607</v>
      </c>
      <c r="I25" s="1134">
        <v>10.665332775153226</v>
      </c>
      <c r="J25" s="1134">
        <v>10.593140385729383</v>
      </c>
      <c r="K25" s="1134">
        <v>10.284676048523663</v>
      </c>
      <c r="L25" s="1134">
        <v>10.269138134453073</v>
      </c>
      <c r="M25" s="1134">
        <v>10.541515342459174</v>
      </c>
      <c r="N25" s="1134">
        <v>10.353102995836439</v>
      </c>
      <c r="O25" s="1134">
        <v>10.31737314483053</v>
      </c>
      <c r="P25" s="1134">
        <v>10.157009166114573</v>
      </c>
      <c r="Q25" s="1134">
        <v>9.9446147461356347</v>
      </c>
      <c r="R25" s="1134">
        <v>10.101283231555309</v>
      </c>
      <c r="S25" s="1134">
        <v>9.8125685080626894</v>
      </c>
      <c r="T25" s="1134">
        <v>9.9108539006463818</v>
      </c>
      <c r="U25" s="1134">
        <v>9.2492614293412014</v>
      </c>
      <c r="V25" s="1134">
        <v>9.7380089325322547</v>
      </c>
      <c r="W25" s="1134">
        <v>9.4433756725306015</v>
      </c>
      <c r="X25" s="1134">
        <v>9.4915699214739782</v>
      </c>
      <c r="Y25" s="1134">
        <v>9.6835974239630023</v>
      </c>
      <c r="Z25" s="1134">
        <v>9.1666677205457443</v>
      </c>
      <c r="AA25" s="1134">
        <v>9.1434899830273064</v>
      </c>
      <c r="AB25" s="1134">
        <v>9.10920818063925</v>
      </c>
      <c r="AC25" s="1134">
        <v>8.8660575255016454</v>
      </c>
      <c r="AD25" s="1134">
        <v>8.4686743339257227</v>
      </c>
    </row>
    <row r="26" spans="1:32" ht="12.75" customHeight="1">
      <c r="A26" s="146"/>
      <c r="B26" s="369"/>
      <c r="C26" s="369"/>
      <c r="D26" s="369"/>
      <c r="E26" s="369"/>
      <c r="F26" s="369"/>
      <c r="G26" s="369"/>
      <c r="H26" s="369"/>
      <c r="I26" s="369"/>
      <c r="J26" s="157"/>
      <c r="K26" s="157"/>
      <c r="L26" s="157"/>
      <c r="M26" s="157"/>
      <c r="N26" s="157"/>
      <c r="O26" s="157"/>
      <c r="P26" s="157"/>
      <c r="Q26" s="157"/>
      <c r="R26" s="157"/>
      <c r="S26" s="157"/>
      <c r="T26" s="157"/>
      <c r="U26" s="157"/>
      <c r="V26" s="157"/>
      <c r="W26" s="157"/>
      <c r="X26" s="157"/>
      <c r="Y26" s="157"/>
      <c r="Z26" s="157"/>
      <c r="AA26" s="157"/>
      <c r="AB26" s="517"/>
      <c r="AC26" s="157"/>
      <c r="AD26" s="517"/>
    </row>
    <row r="27" spans="1:32" ht="12.75" customHeight="1">
      <c r="A27" s="142"/>
      <c r="B27" s="1361" t="s">
        <v>452</v>
      </c>
      <c r="C27" s="1361"/>
      <c r="D27" s="1361"/>
      <c r="E27" s="1361"/>
      <c r="F27" s="1361"/>
      <c r="G27" s="1362" t="s">
        <v>452</v>
      </c>
      <c r="H27" s="1362"/>
      <c r="I27" s="1362"/>
      <c r="J27" s="1362"/>
      <c r="K27" s="1362"/>
      <c r="L27" s="1362" t="s">
        <v>452</v>
      </c>
      <c r="M27" s="1362"/>
      <c r="N27" s="1362"/>
      <c r="O27" s="1362"/>
      <c r="P27" s="1362"/>
      <c r="Q27" s="1362" t="s">
        <v>452</v>
      </c>
      <c r="R27" s="1362"/>
      <c r="S27" s="1362"/>
      <c r="T27" s="1362"/>
      <c r="U27" s="1362"/>
      <c r="V27" s="1362" t="s">
        <v>452</v>
      </c>
      <c r="W27" s="1362"/>
      <c r="X27" s="1362"/>
      <c r="Y27" s="1362"/>
      <c r="Z27" s="1362"/>
      <c r="AA27" s="1362" t="s">
        <v>452</v>
      </c>
      <c r="AB27" s="1362"/>
      <c r="AC27" s="1362"/>
      <c r="AD27" s="1362"/>
      <c r="AE27" s="1362"/>
      <c r="AF27" s="1362"/>
    </row>
    <row r="28" spans="1:32" ht="12.75" customHeight="1">
      <c r="A28" s="142"/>
      <c r="B28" s="369"/>
      <c r="C28" s="369"/>
      <c r="D28" s="369"/>
      <c r="E28" s="369"/>
      <c r="F28" s="369"/>
      <c r="G28" s="369"/>
      <c r="H28" s="369"/>
      <c r="I28" s="369"/>
      <c r="J28" s="157"/>
      <c r="K28" s="157"/>
      <c r="L28" s="157"/>
      <c r="M28" s="157"/>
      <c r="N28" s="157"/>
      <c r="O28" s="157"/>
      <c r="P28" s="157"/>
      <c r="Q28" s="157"/>
      <c r="R28" s="157"/>
      <c r="S28" s="157"/>
      <c r="T28" s="157"/>
      <c r="U28" s="157"/>
      <c r="V28" s="157"/>
      <c r="W28" s="157"/>
      <c r="X28" s="157"/>
      <c r="Y28" s="157"/>
      <c r="Z28" s="157"/>
      <c r="AA28" s="157"/>
      <c r="AB28" s="517"/>
      <c r="AC28" s="157"/>
      <c r="AD28" s="517"/>
    </row>
    <row r="29" spans="1:32" ht="14.5" customHeight="1">
      <c r="A29" s="133" t="s">
        <v>490</v>
      </c>
      <c r="B29" s="370">
        <v>100</v>
      </c>
      <c r="C29" s="158">
        <v>104.12951976602706</v>
      </c>
      <c r="D29" s="158">
        <v>101.68595613585761</v>
      </c>
      <c r="E29" s="158">
        <v>101.67689430892716</v>
      </c>
      <c r="F29" s="158">
        <v>95.212256550316752</v>
      </c>
      <c r="G29" s="158">
        <v>99.695978812845539</v>
      </c>
      <c r="H29" s="158">
        <v>103.77883426229172</v>
      </c>
      <c r="I29" s="158">
        <v>99.577537124820338</v>
      </c>
      <c r="J29" s="158">
        <v>101.23731598080148</v>
      </c>
      <c r="K29" s="158">
        <v>97.692088181230787</v>
      </c>
      <c r="L29" s="158">
        <v>93.728538858519343</v>
      </c>
      <c r="M29" s="158">
        <v>100.12290484795372</v>
      </c>
      <c r="N29" s="158">
        <v>95.452977818203607</v>
      </c>
      <c r="O29" s="158">
        <v>94.650146119342224</v>
      </c>
      <c r="P29" s="158">
        <v>93.380207410903196</v>
      </c>
      <c r="Q29" s="158">
        <v>95.965306239452289</v>
      </c>
      <c r="R29" s="158">
        <v>96.969907684193913</v>
      </c>
      <c r="S29" s="158">
        <v>87.906034776996066</v>
      </c>
      <c r="T29" s="158">
        <v>90.198289295442947</v>
      </c>
      <c r="U29" s="158">
        <v>82.629049014992361</v>
      </c>
      <c r="V29" s="158">
        <v>84.727488873611605</v>
      </c>
      <c r="W29" s="158">
        <v>82.420704363469653</v>
      </c>
      <c r="X29" s="158">
        <v>81.17175712525102</v>
      </c>
      <c r="Y29" s="158">
        <v>87.09584397228565</v>
      </c>
      <c r="Z29" s="158">
        <v>80.243056032135414</v>
      </c>
      <c r="AA29" s="158">
        <v>80.977821198467126</v>
      </c>
      <c r="AB29" s="158">
        <v>82.356499570810641</v>
      </c>
      <c r="AC29" s="158">
        <v>82.44415689574933</v>
      </c>
      <c r="AD29" s="158">
        <v>79.124562641257029</v>
      </c>
    </row>
    <row r="30" spans="1:32" ht="14.5" customHeight="1">
      <c r="A30" s="133" t="s">
        <v>436</v>
      </c>
      <c r="B30" s="370">
        <v>100.00000000000001</v>
      </c>
      <c r="C30" s="158">
        <v>103.75083721786942</v>
      </c>
      <c r="D30" s="158">
        <v>100.29664448842945</v>
      </c>
      <c r="E30" s="158">
        <v>102.6787307207611</v>
      </c>
      <c r="F30" s="158">
        <v>99.410299545129561</v>
      </c>
      <c r="G30" s="158">
        <v>99.350086167268515</v>
      </c>
      <c r="H30" s="158">
        <v>103.71023064106014</v>
      </c>
      <c r="I30" s="158">
        <v>100.75694762344237</v>
      </c>
      <c r="J30" s="158">
        <v>102.8204289747774</v>
      </c>
      <c r="K30" s="158">
        <v>99.982901751126647</v>
      </c>
      <c r="L30" s="158">
        <v>97.149310707176099</v>
      </c>
      <c r="M30" s="158">
        <v>98.61110161832066</v>
      </c>
      <c r="N30" s="158">
        <v>91.409679666330035</v>
      </c>
      <c r="O30" s="158">
        <v>89.693904482758413</v>
      </c>
      <c r="P30" s="158">
        <v>88.127222078159249</v>
      </c>
      <c r="Q30" s="158">
        <v>84.931499417611136</v>
      </c>
      <c r="R30" s="158">
        <v>86.007945703143918</v>
      </c>
      <c r="S30" s="158">
        <v>78.299399801858698</v>
      </c>
      <c r="T30" s="158">
        <v>83.625664692457491</v>
      </c>
      <c r="U30" s="158">
        <v>80.431642063709688</v>
      </c>
      <c r="V30" s="158">
        <v>83.826491904928744</v>
      </c>
      <c r="W30" s="158">
        <v>81.613629511981372</v>
      </c>
      <c r="X30" s="158">
        <v>81.185920635927829</v>
      </c>
      <c r="Y30" s="158">
        <v>81.334494811834944</v>
      </c>
      <c r="Z30" s="158">
        <v>76.150541229464082</v>
      </c>
      <c r="AA30" s="158">
        <v>76.544860349265221</v>
      </c>
      <c r="AB30" s="158">
        <v>77.332552337829071</v>
      </c>
      <c r="AC30" s="158">
        <v>76.936710367480586</v>
      </c>
      <c r="AD30" s="1134" t="s">
        <v>493</v>
      </c>
    </row>
    <row r="31" spans="1:32" ht="14.5" customHeight="1">
      <c r="A31" s="133" t="s">
        <v>437</v>
      </c>
      <c r="B31" s="370">
        <v>100</v>
      </c>
      <c r="C31" s="158">
        <v>103.69149001554079</v>
      </c>
      <c r="D31" s="158">
        <v>92.816453971665055</v>
      </c>
      <c r="E31" s="158">
        <v>97.648905966530819</v>
      </c>
      <c r="F31" s="158">
        <v>94.171454361340352</v>
      </c>
      <c r="G31" s="158">
        <v>90.945336265611388</v>
      </c>
      <c r="H31" s="158">
        <v>91.995816713304094</v>
      </c>
      <c r="I31" s="158">
        <v>88.872621137504268</v>
      </c>
      <c r="J31" s="158">
        <v>86.943901101719419</v>
      </c>
      <c r="K31" s="158">
        <v>90.50912342457562</v>
      </c>
      <c r="L31" s="158">
        <v>90.564217575100628</v>
      </c>
      <c r="M31" s="158">
        <v>92.16618816243539</v>
      </c>
      <c r="N31" s="158">
        <v>81.244244640904981</v>
      </c>
      <c r="O31" s="158">
        <v>81.422882260605789</v>
      </c>
      <c r="P31" s="158">
        <v>77.477256065982417</v>
      </c>
      <c r="Q31" s="158">
        <v>76.699759707188136</v>
      </c>
      <c r="R31" s="158">
        <v>76.12254267145569</v>
      </c>
      <c r="S31" s="158">
        <v>66.254750522621535</v>
      </c>
      <c r="T31" s="158">
        <v>69.954252049909343</v>
      </c>
      <c r="U31" s="158">
        <v>68.001405112757539</v>
      </c>
      <c r="V31" s="158">
        <v>74.483375983336003</v>
      </c>
      <c r="W31" s="158">
        <v>64.709866250637745</v>
      </c>
      <c r="X31" s="158">
        <v>64.065433135219848</v>
      </c>
      <c r="Y31" s="158">
        <v>65.685459405150112</v>
      </c>
      <c r="Z31" s="158">
        <v>61.116601747352362</v>
      </c>
      <c r="AA31" s="158">
        <v>57.847201901999675</v>
      </c>
      <c r="AB31" s="158">
        <v>58.13724802772883</v>
      </c>
      <c r="AC31" s="158">
        <v>56.373308560693687</v>
      </c>
      <c r="AD31" s="1134" t="s">
        <v>493</v>
      </c>
    </row>
    <row r="32" spans="1:32" ht="14.5" customHeight="1">
      <c r="A32" s="133" t="s">
        <v>438</v>
      </c>
      <c r="B32" s="370">
        <v>100</v>
      </c>
      <c r="C32" s="158">
        <v>81.256035160511573</v>
      </c>
      <c r="D32" s="158">
        <v>73.137687375220366</v>
      </c>
      <c r="E32" s="158">
        <v>71.101781717488407</v>
      </c>
      <c r="F32" s="158">
        <v>67.397924308845845</v>
      </c>
      <c r="G32" s="158">
        <v>63.965696108528448</v>
      </c>
      <c r="H32" s="158">
        <v>63.246218959353548</v>
      </c>
      <c r="I32" s="158">
        <v>63.528035020997748</v>
      </c>
      <c r="J32" s="158">
        <v>73.577121085582277</v>
      </c>
      <c r="K32" s="158">
        <v>72.280437543321696</v>
      </c>
      <c r="L32" s="158">
        <v>75.469156142631789</v>
      </c>
      <c r="M32" s="158">
        <v>76.028617768829875</v>
      </c>
      <c r="N32" s="158">
        <v>77.256781445830839</v>
      </c>
      <c r="O32" s="158">
        <v>73.202763580032951</v>
      </c>
      <c r="P32" s="158">
        <v>74.635381176909618</v>
      </c>
      <c r="Q32" s="158">
        <v>76.52210101825581</v>
      </c>
      <c r="R32" s="158">
        <v>74.469394268363203</v>
      </c>
      <c r="S32" s="158">
        <v>74.832039590832451</v>
      </c>
      <c r="T32" s="158">
        <v>73.473514867573769</v>
      </c>
      <c r="U32" s="158">
        <v>69.076461295712491</v>
      </c>
      <c r="V32" s="158">
        <v>72.653000023087344</v>
      </c>
      <c r="W32" s="158">
        <v>73.686429857141263</v>
      </c>
      <c r="X32" s="158">
        <v>75.163435715146392</v>
      </c>
      <c r="Y32" s="158">
        <v>74.902948042502558</v>
      </c>
      <c r="Z32" s="158">
        <v>73.147760053154315</v>
      </c>
      <c r="AA32" s="158">
        <v>72.665883564245377</v>
      </c>
      <c r="AB32" s="158">
        <v>72.535715678494526</v>
      </c>
      <c r="AC32" s="158">
        <v>71.144016863437827</v>
      </c>
      <c r="AD32" s="1134" t="s">
        <v>493</v>
      </c>
    </row>
    <row r="33" spans="1:32" ht="14.5" customHeight="1">
      <c r="A33" s="133" t="s">
        <v>716</v>
      </c>
      <c r="B33" s="370">
        <v>100</v>
      </c>
      <c r="C33" s="158">
        <v>100.42560403001082</v>
      </c>
      <c r="D33" s="158">
        <v>95.114580936152535</v>
      </c>
      <c r="E33" s="158">
        <v>92.28421548928047</v>
      </c>
      <c r="F33" s="158">
        <v>98.918771997901203</v>
      </c>
      <c r="G33" s="158">
        <v>98.859700476390799</v>
      </c>
      <c r="H33" s="158">
        <v>106.78794159528373</v>
      </c>
      <c r="I33" s="158">
        <v>106.89607210886298</v>
      </c>
      <c r="J33" s="158">
        <v>105.32971281453969</v>
      </c>
      <c r="K33" s="158">
        <v>98.178723565699954</v>
      </c>
      <c r="L33" s="158">
        <v>108.68983350554704</v>
      </c>
      <c r="M33" s="158">
        <v>109.68038826296876</v>
      </c>
      <c r="N33" s="158">
        <v>108.52199783938664</v>
      </c>
      <c r="O33" s="158">
        <v>113.35684934351401</v>
      </c>
      <c r="P33" s="158">
        <v>101.01480084680102</v>
      </c>
      <c r="Q33" s="158">
        <v>94.831718840985644</v>
      </c>
      <c r="R33" s="158">
        <v>98.627878584535125</v>
      </c>
      <c r="S33" s="158">
        <v>105.97354113818899</v>
      </c>
      <c r="T33" s="158">
        <v>101.71904724837738</v>
      </c>
      <c r="U33" s="158">
        <v>98.431477911849427</v>
      </c>
      <c r="V33" s="158">
        <v>109.28537419249683</v>
      </c>
      <c r="W33" s="158">
        <v>102.47819233148739</v>
      </c>
      <c r="X33" s="158">
        <v>103.66229185885166</v>
      </c>
      <c r="Y33" s="158">
        <v>103.80140614621948</v>
      </c>
      <c r="Z33" s="158">
        <v>98.48343618131706</v>
      </c>
      <c r="AA33" s="158">
        <v>101.16633282084375</v>
      </c>
      <c r="AB33" s="158">
        <v>97.466513818563357</v>
      </c>
      <c r="AC33" s="158">
        <v>100.46128289512164</v>
      </c>
      <c r="AD33" s="158">
        <v>94.530350543650954</v>
      </c>
    </row>
    <row r="34" spans="1:32" ht="14.5" customHeight="1">
      <c r="A34" s="133" t="s">
        <v>440</v>
      </c>
      <c r="B34" s="370">
        <v>100</v>
      </c>
      <c r="C34" s="158">
        <v>112.76310868921057</v>
      </c>
      <c r="D34" s="158">
        <v>101.35344463565856</v>
      </c>
      <c r="E34" s="158">
        <v>105.82963623007824</v>
      </c>
      <c r="F34" s="158">
        <v>101.67394972719664</v>
      </c>
      <c r="G34" s="158">
        <v>102.14071383068668</v>
      </c>
      <c r="H34" s="158">
        <v>110.86455553417854</v>
      </c>
      <c r="I34" s="158">
        <v>106.56561904486827</v>
      </c>
      <c r="J34" s="1134" t="s">
        <v>493</v>
      </c>
      <c r="K34" s="1134" t="s">
        <v>493</v>
      </c>
      <c r="L34" s="1134" t="s">
        <v>493</v>
      </c>
      <c r="M34" s="1134" t="s">
        <v>493</v>
      </c>
      <c r="N34" s="1134" t="s">
        <v>493</v>
      </c>
      <c r="O34" s="158">
        <v>96.709381466684675</v>
      </c>
      <c r="P34" s="158">
        <v>96.240492279384199</v>
      </c>
      <c r="Q34" s="158">
        <v>92.775529576761556</v>
      </c>
      <c r="R34" s="158">
        <v>92.520356457968717</v>
      </c>
      <c r="S34" s="158">
        <v>87.906698299866022</v>
      </c>
      <c r="T34" s="158">
        <v>88.543616666997451</v>
      </c>
      <c r="U34" s="158">
        <v>89.671163396662664</v>
      </c>
      <c r="V34" s="158">
        <v>92.174994778157043</v>
      </c>
      <c r="W34" s="158">
        <v>86.371029081685307</v>
      </c>
      <c r="X34" s="158">
        <v>84.513827758188143</v>
      </c>
      <c r="Y34" s="158">
        <v>82.14155196948316</v>
      </c>
      <c r="Z34" s="158">
        <v>89.485576791342538</v>
      </c>
      <c r="AA34" s="158">
        <v>111.08452727952444</v>
      </c>
      <c r="AB34" s="158">
        <v>113.75188538199269</v>
      </c>
      <c r="AC34" s="158">
        <v>115.56099514183296</v>
      </c>
      <c r="AD34" s="1134" t="s">
        <v>493</v>
      </c>
    </row>
    <row r="35" spans="1:32" ht="14.5" customHeight="1">
      <c r="A35" s="133" t="s">
        <v>492</v>
      </c>
      <c r="B35" s="370">
        <v>100</v>
      </c>
      <c r="C35" s="158">
        <v>107.22494806080702</v>
      </c>
      <c r="D35" s="158">
        <v>105.18849964270358</v>
      </c>
      <c r="E35" s="158">
        <v>107.17412970236353</v>
      </c>
      <c r="F35" s="158">
        <v>105.96090716180004</v>
      </c>
      <c r="G35" s="158">
        <v>105.51013094647649</v>
      </c>
      <c r="H35" s="158">
        <v>112.41831811600166</v>
      </c>
      <c r="I35" s="158">
        <v>105.55490801127385</v>
      </c>
      <c r="J35" s="158">
        <v>105.22483618375718</v>
      </c>
      <c r="K35" s="158">
        <v>97.907475003945436</v>
      </c>
      <c r="L35" s="158">
        <v>99.072460440776638</v>
      </c>
      <c r="M35" s="158">
        <v>103.5508198578862</v>
      </c>
      <c r="N35" s="158">
        <v>96.814916991912469</v>
      </c>
      <c r="O35" s="158">
        <v>97.663863228624521</v>
      </c>
      <c r="P35" s="158">
        <v>95.893614436421558</v>
      </c>
      <c r="Q35" s="158">
        <v>93.96847534150811</v>
      </c>
      <c r="R35" s="158">
        <v>92.456703027056676</v>
      </c>
      <c r="S35" s="158">
        <v>86.783290642596427</v>
      </c>
      <c r="T35" s="158">
        <v>87.955028588527483</v>
      </c>
      <c r="U35" s="158">
        <v>84.686221124547615</v>
      </c>
      <c r="V35" s="158">
        <v>86.651830913185918</v>
      </c>
      <c r="W35" s="158">
        <v>82.577787367250636</v>
      </c>
      <c r="X35" s="158">
        <v>82.2705550318733</v>
      </c>
      <c r="Y35" s="158">
        <v>81.21190824930575</v>
      </c>
      <c r="Z35" s="158">
        <v>74.990718283315047</v>
      </c>
      <c r="AA35" s="158">
        <v>77.868003450210324</v>
      </c>
      <c r="AB35" s="158">
        <v>80.120278813775883</v>
      </c>
      <c r="AC35" s="158">
        <v>77.498793958516927</v>
      </c>
      <c r="AD35" s="158">
        <v>73.016149290377896</v>
      </c>
    </row>
    <row r="36" spans="1:32" ht="14.5" customHeight="1">
      <c r="A36" s="133" t="s">
        <v>442</v>
      </c>
      <c r="B36" s="370">
        <v>100</v>
      </c>
      <c r="C36" s="158">
        <v>70.632174161599011</v>
      </c>
      <c r="D36" s="158">
        <v>62.745587198665959</v>
      </c>
      <c r="E36" s="158">
        <v>64.76321291784862</v>
      </c>
      <c r="F36" s="158">
        <v>65.76286352404891</v>
      </c>
      <c r="G36" s="158">
        <v>70.785797032644396</v>
      </c>
      <c r="H36" s="158">
        <v>81.254447150253768</v>
      </c>
      <c r="I36" s="158">
        <v>74.962568705117533</v>
      </c>
      <c r="J36" s="158">
        <v>73.975090864596993</v>
      </c>
      <c r="K36" s="158">
        <v>75.378139257853434</v>
      </c>
      <c r="L36" s="158">
        <v>73.251588249884975</v>
      </c>
      <c r="M36" s="158">
        <v>77.440537804225315</v>
      </c>
      <c r="N36" s="158">
        <v>79.561239820374283</v>
      </c>
      <c r="O36" s="158">
        <v>78.091522556806922</v>
      </c>
      <c r="P36" s="158">
        <v>80.277844684625634</v>
      </c>
      <c r="Q36" s="158">
        <v>76.974690041318865</v>
      </c>
      <c r="R36" s="158">
        <v>83.296005860230892</v>
      </c>
      <c r="S36" s="158">
        <v>75.987253410807838</v>
      </c>
      <c r="T36" s="158">
        <v>83.13960490823888</v>
      </c>
      <c r="U36" s="158">
        <v>73.374678827458652</v>
      </c>
      <c r="V36" s="158">
        <v>85.908928629950964</v>
      </c>
      <c r="W36" s="158">
        <v>81.662657269632007</v>
      </c>
      <c r="X36" s="158">
        <v>86.366879418764128</v>
      </c>
      <c r="Y36" s="158">
        <v>83.095399864409274</v>
      </c>
      <c r="Z36" s="158">
        <v>83.983655091839097</v>
      </c>
      <c r="AA36" s="158">
        <v>78.096076841938867</v>
      </c>
      <c r="AB36" s="158">
        <v>82.970933167433714</v>
      </c>
      <c r="AC36" s="1134" t="s">
        <v>493</v>
      </c>
      <c r="AD36" s="1134" t="s">
        <v>493</v>
      </c>
    </row>
    <row r="37" spans="1:32" ht="14.5" customHeight="1">
      <c r="A37" s="133" t="s">
        <v>443</v>
      </c>
      <c r="B37" s="370">
        <v>99.999999999999986</v>
      </c>
      <c r="C37" s="158">
        <v>105.45794271991306</v>
      </c>
      <c r="D37" s="1134" t="s">
        <v>493</v>
      </c>
      <c r="E37" s="1134" t="s">
        <v>493</v>
      </c>
      <c r="F37" s="158">
        <v>97.364601695074526</v>
      </c>
      <c r="G37" s="1134" t="s">
        <v>493</v>
      </c>
      <c r="H37" s="158">
        <v>96.288243844774257</v>
      </c>
      <c r="I37" s="1134" t="s">
        <v>493</v>
      </c>
      <c r="J37" s="158">
        <v>97.77507524501209</v>
      </c>
      <c r="K37" s="1134" t="s">
        <v>493</v>
      </c>
      <c r="L37" s="158">
        <v>89.523049913400939</v>
      </c>
      <c r="M37" s="1134" t="s">
        <v>493</v>
      </c>
      <c r="N37" s="158">
        <v>86.67632114881232</v>
      </c>
      <c r="O37" s="1134" t="s">
        <v>493</v>
      </c>
      <c r="P37" s="158">
        <v>84.998274975480243</v>
      </c>
      <c r="Q37" s="1134" t="s">
        <v>493</v>
      </c>
      <c r="R37" s="158">
        <v>85.824032261429849</v>
      </c>
      <c r="S37" s="1134" t="s">
        <v>493</v>
      </c>
      <c r="T37" s="158">
        <v>84.769205742229872</v>
      </c>
      <c r="U37" s="158">
        <v>81.118320253093884</v>
      </c>
      <c r="V37" s="158">
        <v>83.709677623515361</v>
      </c>
      <c r="W37" s="158">
        <v>82.227153556994651</v>
      </c>
      <c r="X37" s="158">
        <v>79.299733223341534</v>
      </c>
      <c r="Y37" s="158">
        <v>80.135650263761676</v>
      </c>
      <c r="Z37" s="158">
        <v>81.468477912131434</v>
      </c>
      <c r="AA37" s="158">
        <v>79.786165361420572</v>
      </c>
      <c r="AB37" s="158">
        <v>78.811604546598005</v>
      </c>
      <c r="AC37" s="158">
        <v>77.010244551718628</v>
      </c>
      <c r="AD37" s="1134" t="s">
        <v>493</v>
      </c>
    </row>
    <row r="38" spans="1:32" ht="14.5" customHeight="1">
      <c r="A38" s="133" t="s">
        <v>444</v>
      </c>
      <c r="B38" s="370">
        <v>100</v>
      </c>
      <c r="C38" s="158">
        <v>102.60218696626271</v>
      </c>
      <c r="D38" s="158">
        <v>100.4928283263513</v>
      </c>
      <c r="E38" s="158">
        <v>97.790933925393503</v>
      </c>
      <c r="F38" s="158">
        <v>96.101226844780456</v>
      </c>
      <c r="G38" s="158">
        <v>98.206194398353873</v>
      </c>
      <c r="H38" s="158">
        <v>100.85820728186479</v>
      </c>
      <c r="I38" s="158">
        <v>98.958704643547364</v>
      </c>
      <c r="J38" s="158">
        <v>98.180462100606121</v>
      </c>
      <c r="K38" s="158">
        <v>94.68499639142388</v>
      </c>
      <c r="L38" s="158">
        <v>94.661669350654279</v>
      </c>
      <c r="M38" s="158">
        <v>96.621234584454612</v>
      </c>
      <c r="N38" s="158">
        <v>95.044234385809403</v>
      </c>
      <c r="O38" s="158">
        <v>95.226554881427703</v>
      </c>
      <c r="P38" s="158">
        <v>93.58494351618809</v>
      </c>
      <c r="Q38" s="158">
        <v>90.71879102070929</v>
      </c>
      <c r="R38" s="158">
        <v>92.234945182123184</v>
      </c>
      <c r="S38" s="158">
        <v>93.246748256346365</v>
      </c>
      <c r="T38" s="158">
        <v>92.715104829424433</v>
      </c>
      <c r="U38" s="158">
        <v>84.857585268103406</v>
      </c>
      <c r="V38" s="158">
        <v>88.541694303761901</v>
      </c>
      <c r="W38" s="158">
        <v>85.262334536283731</v>
      </c>
      <c r="X38" s="158">
        <v>86.912932829192073</v>
      </c>
      <c r="Y38" s="158">
        <v>86.682655303301772</v>
      </c>
      <c r="Z38" s="158">
        <v>83.693458442710906</v>
      </c>
      <c r="AA38" s="158">
        <v>82.720678191844783</v>
      </c>
      <c r="AB38" s="158">
        <v>82.493860504547982</v>
      </c>
      <c r="AC38" s="158">
        <v>77.261928880019482</v>
      </c>
      <c r="AD38" s="1134" t="s">
        <v>493</v>
      </c>
      <c r="AE38" s="379"/>
    </row>
    <row r="39" spans="1:32" ht="14.5" customHeight="1">
      <c r="A39" s="133" t="s">
        <v>445</v>
      </c>
      <c r="B39" s="370">
        <v>100</v>
      </c>
      <c r="C39" s="158">
        <v>105.84970904707316</v>
      </c>
      <c r="D39" s="158">
        <v>102.43427793270162</v>
      </c>
      <c r="E39" s="158">
        <v>105.71409536160076</v>
      </c>
      <c r="F39" s="158">
        <v>104.89651773436286</v>
      </c>
      <c r="G39" s="158">
        <v>108.39534859769522</v>
      </c>
      <c r="H39" s="158">
        <v>107.80507317002484</v>
      </c>
      <c r="I39" s="158">
        <v>103.90173421038625</v>
      </c>
      <c r="J39" s="158">
        <v>105.84605273632909</v>
      </c>
      <c r="K39" s="158">
        <v>102.78771900028926</v>
      </c>
      <c r="L39" s="158">
        <v>97.741128266018279</v>
      </c>
      <c r="M39" s="158">
        <v>99.931543593874835</v>
      </c>
      <c r="N39" s="158">
        <v>93.903681350963154</v>
      </c>
      <c r="O39" s="158">
        <v>90.063485887452629</v>
      </c>
      <c r="P39" s="158">
        <v>87.756756680030151</v>
      </c>
      <c r="Q39" s="158">
        <v>87.518211967784495</v>
      </c>
      <c r="R39" s="158">
        <v>89.990740266254434</v>
      </c>
      <c r="S39" s="158">
        <v>87.085117569017868</v>
      </c>
      <c r="T39" s="158">
        <v>92.742219238872735</v>
      </c>
      <c r="U39" s="158">
        <v>89.248610192256862</v>
      </c>
      <c r="V39" s="158">
        <v>92.889552794141878</v>
      </c>
      <c r="W39" s="158">
        <v>86.30291964381783</v>
      </c>
      <c r="X39" s="158">
        <v>87.264506584587735</v>
      </c>
      <c r="Y39" s="158">
        <v>91.235716561203461</v>
      </c>
      <c r="Z39" s="158">
        <v>86.061298425717638</v>
      </c>
      <c r="AA39" s="158">
        <v>86.84471621973077</v>
      </c>
      <c r="AB39" s="158">
        <v>87.907868067973851</v>
      </c>
      <c r="AC39" s="158">
        <v>88.650713056539288</v>
      </c>
      <c r="AD39" s="1134" t="s">
        <v>493</v>
      </c>
      <c r="AE39" s="379"/>
    </row>
    <row r="40" spans="1:32" ht="14.5" customHeight="1">
      <c r="A40" s="133" t="s">
        <v>446</v>
      </c>
      <c r="B40" s="1134" t="s">
        <v>493</v>
      </c>
      <c r="C40" s="1134" t="s">
        <v>493</v>
      </c>
      <c r="D40" s="1134" t="s">
        <v>493</v>
      </c>
      <c r="E40" s="1134" t="s">
        <v>493</v>
      </c>
      <c r="F40" s="1134" t="s">
        <v>493</v>
      </c>
      <c r="G40" s="1134" t="s">
        <v>493</v>
      </c>
      <c r="H40" s="1134" t="s">
        <v>493</v>
      </c>
      <c r="I40" s="1134" t="s">
        <v>493</v>
      </c>
      <c r="J40" s="1134" t="s">
        <v>493</v>
      </c>
      <c r="K40" s="1134" t="s">
        <v>493</v>
      </c>
      <c r="L40" s="1134" t="s">
        <v>493</v>
      </c>
      <c r="M40" s="1134" t="s">
        <v>493</v>
      </c>
      <c r="N40" s="1134" t="s">
        <v>493</v>
      </c>
      <c r="O40" s="1134" t="s">
        <v>493</v>
      </c>
      <c r="P40" s="1134" t="s">
        <v>493</v>
      </c>
      <c r="Q40" s="1134" t="s">
        <v>493</v>
      </c>
      <c r="R40" s="1134" t="s">
        <v>493</v>
      </c>
      <c r="S40" s="1134" t="s">
        <v>493</v>
      </c>
      <c r="T40" s="1134" t="s">
        <v>493</v>
      </c>
      <c r="U40" s="1134" t="s">
        <v>493</v>
      </c>
      <c r="V40" s="1134" t="s">
        <v>493</v>
      </c>
      <c r="W40" s="1134" t="s">
        <v>493</v>
      </c>
      <c r="X40" s="1134" t="s">
        <v>493</v>
      </c>
      <c r="Y40" s="1134" t="s">
        <v>493</v>
      </c>
      <c r="Z40" s="1134" t="s">
        <v>493</v>
      </c>
      <c r="AA40" s="1134" t="s">
        <v>493</v>
      </c>
      <c r="AB40" s="1134" t="s">
        <v>493</v>
      </c>
      <c r="AC40" s="1134" t="s">
        <v>493</v>
      </c>
      <c r="AD40" s="1134" t="s">
        <v>493</v>
      </c>
      <c r="AE40" s="379"/>
    </row>
    <row r="41" spans="1:32" ht="14.5" customHeight="1">
      <c r="A41" s="133" t="s">
        <v>447</v>
      </c>
      <c r="B41" s="370">
        <v>100</v>
      </c>
      <c r="C41" s="158">
        <v>84.837666800664437</v>
      </c>
      <c r="D41" s="158">
        <v>71.491524183852249</v>
      </c>
      <c r="E41" s="158">
        <v>74.326435980211755</v>
      </c>
      <c r="F41" s="158">
        <v>71.435276062921332</v>
      </c>
      <c r="G41" s="158">
        <v>70.057345754257113</v>
      </c>
      <c r="H41" s="158">
        <v>64.769226503367918</v>
      </c>
      <c r="I41" s="158">
        <v>58.921154627373994</v>
      </c>
      <c r="J41" s="158">
        <v>43.106602665568495</v>
      </c>
      <c r="K41" s="158">
        <v>41.072161874436404</v>
      </c>
      <c r="L41" s="158">
        <v>49.046142191106341</v>
      </c>
      <c r="M41" s="158">
        <v>58.26706740391127</v>
      </c>
      <c r="N41" s="158">
        <v>59.039311829807666</v>
      </c>
      <c r="O41" s="158">
        <v>60.259650148162905</v>
      </c>
      <c r="P41" s="158">
        <v>59.264318806137773</v>
      </c>
      <c r="Q41" s="158">
        <v>58.268450426646176</v>
      </c>
      <c r="R41" s="158">
        <v>60.104098136382085</v>
      </c>
      <c r="S41" s="158">
        <v>58.464440791609462</v>
      </c>
      <c r="T41" s="158">
        <v>58.006847784835315</v>
      </c>
      <c r="U41" s="158">
        <v>59.4060202797505</v>
      </c>
      <c r="V41" s="158">
        <v>60.109722954255297</v>
      </c>
      <c r="W41" s="158">
        <v>57.581274803512493</v>
      </c>
      <c r="X41" s="158">
        <v>60.325441250910821</v>
      </c>
      <c r="Y41" s="158">
        <v>63.748653162753037</v>
      </c>
      <c r="Z41" s="158">
        <v>63.436245172191711</v>
      </c>
      <c r="AA41" s="158">
        <v>60.953025473396757</v>
      </c>
      <c r="AB41" s="158">
        <v>61.160645590301606</v>
      </c>
      <c r="AC41" s="158">
        <v>63.419206464330131</v>
      </c>
      <c r="AD41" s="1134" t="s">
        <v>493</v>
      </c>
      <c r="AE41" s="379"/>
    </row>
    <row r="42" spans="1:32" ht="14.5" customHeight="1">
      <c r="A42" s="133" t="s">
        <v>448</v>
      </c>
      <c r="B42" s="370">
        <v>100</v>
      </c>
      <c r="C42" s="158">
        <v>72.199976460341489</v>
      </c>
      <c r="D42" s="158">
        <v>64.809614786639671</v>
      </c>
      <c r="E42" s="158">
        <v>56.422426293960164</v>
      </c>
      <c r="F42" s="158">
        <v>54.33956706019864</v>
      </c>
      <c r="G42" s="158">
        <v>52.952726613797267</v>
      </c>
      <c r="H42" s="158">
        <v>54.163929280390697</v>
      </c>
      <c r="I42" s="158">
        <v>53.036186159095251</v>
      </c>
      <c r="J42" s="158">
        <v>53.992422276796511</v>
      </c>
      <c r="K42" s="158">
        <v>58.611954723890655</v>
      </c>
      <c r="L42" s="158">
        <v>57.734932243217145</v>
      </c>
      <c r="M42" s="158">
        <v>59.91591397547225</v>
      </c>
      <c r="N42" s="158">
        <v>62.068800920167654</v>
      </c>
      <c r="O42" s="158">
        <v>64.027147764804837</v>
      </c>
      <c r="P42" s="158">
        <v>62.515901324060181</v>
      </c>
      <c r="Q42" s="158">
        <v>64.868114633250272</v>
      </c>
      <c r="R42" s="158">
        <v>65.450651417714241</v>
      </c>
      <c r="S42" s="158">
        <v>63.078410422020838</v>
      </c>
      <c r="T42" s="158">
        <v>66.278466186194009</v>
      </c>
      <c r="U42" s="158">
        <v>66.673494298267556</v>
      </c>
      <c r="V42" s="158">
        <v>68.982164092473866</v>
      </c>
      <c r="W42" s="158">
        <v>69.272394154494791</v>
      </c>
      <c r="X42" s="158">
        <v>71.090359639737812</v>
      </c>
      <c r="Y42" s="158">
        <v>69.976439922301637</v>
      </c>
      <c r="Z42" s="158">
        <v>66.466053447302045</v>
      </c>
      <c r="AA42" s="158">
        <v>65.452971976340805</v>
      </c>
      <c r="AB42" s="158">
        <v>66.165747926008351</v>
      </c>
      <c r="AC42" s="158">
        <v>65.324542609535627</v>
      </c>
      <c r="AD42" s="1134" t="s">
        <v>493</v>
      </c>
    </row>
    <row r="43" spans="1:32" ht="14.5" customHeight="1">
      <c r="A43" s="133" t="s">
        <v>495</v>
      </c>
      <c r="B43" s="370">
        <v>100</v>
      </c>
      <c r="C43" s="158">
        <v>97.60848963562654</v>
      </c>
      <c r="D43" s="158">
        <v>97.811156382884008</v>
      </c>
      <c r="E43" s="158">
        <v>99.135282075770874</v>
      </c>
      <c r="F43" s="158">
        <v>97.272027398340768</v>
      </c>
      <c r="G43" s="158">
        <v>92.025473848863186</v>
      </c>
      <c r="H43" s="158">
        <v>93.580088838102952</v>
      </c>
      <c r="I43" s="158">
        <v>90.796155988546403</v>
      </c>
      <c r="J43" s="158">
        <v>89.456926665508945</v>
      </c>
      <c r="K43" s="158">
        <v>87.109413599285915</v>
      </c>
      <c r="L43" s="158">
        <v>84.850198809012866</v>
      </c>
      <c r="M43" s="158">
        <v>89.414823755192927</v>
      </c>
      <c r="N43" s="158">
        <v>83.968239590841264</v>
      </c>
      <c r="O43" s="158">
        <v>83.481742358340455</v>
      </c>
      <c r="P43" s="158">
        <v>79.430376501271326</v>
      </c>
      <c r="Q43" s="158">
        <v>75.289206535330464</v>
      </c>
      <c r="R43" s="158">
        <v>75.353700498982732</v>
      </c>
      <c r="S43" s="158">
        <v>66.639363617730311</v>
      </c>
      <c r="T43" s="158">
        <v>71.868732221341617</v>
      </c>
      <c r="U43" s="158">
        <v>70.898764865553474</v>
      </c>
      <c r="V43" s="158">
        <v>74.036964725505428</v>
      </c>
      <c r="W43" s="158">
        <v>66.92567218635746</v>
      </c>
      <c r="X43" s="158">
        <v>68.83691929192392</v>
      </c>
      <c r="Y43" s="158">
        <v>68.934066041234971</v>
      </c>
      <c r="Z43" s="158">
        <v>65.158955244271041</v>
      </c>
      <c r="AA43" s="158">
        <v>64.889432321669631</v>
      </c>
      <c r="AB43" s="158">
        <v>63.784349234652112</v>
      </c>
      <c r="AC43" s="158">
        <v>63.705085381234611</v>
      </c>
      <c r="AD43" s="158">
        <v>65.436225720975202</v>
      </c>
    </row>
    <row r="44" spans="1:32" ht="14.5" customHeight="1">
      <c r="A44" s="133" t="s">
        <v>450</v>
      </c>
      <c r="B44" s="370">
        <v>100</v>
      </c>
      <c r="C44" s="158">
        <v>80.669166717440817</v>
      </c>
      <c r="D44" s="158">
        <v>69.419933234830111</v>
      </c>
      <c r="E44" s="158">
        <v>59.933364618508321</v>
      </c>
      <c r="F44" s="158">
        <v>52.843159102529285</v>
      </c>
      <c r="G44" s="158">
        <v>50.435100132620924</v>
      </c>
      <c r="H44" s="158">
        <v>52.402178676632779</v>
      </c>
      <c r="I44" s="158">
        <v>49.611273044508195</v>
      </c>
      <c r="J44" s="158">
        <v>49.455897954867339</v>
      </c>
      <c r="K44" s="158">
        <v>48.693305216048891</v>
      </c>
      <c r="L44" s="158">
        <v>47.415486811418106</v>
      </c>
      <c r="M44" s="158">
        <v>48.993807464242451</v>
      </c>
      <c r="N44" s="158">
        <v>48.331426241221244</v>
      </c>
      <c r="O44" s="158">
        <v>48.165459957064854</v>
      </c>
      <c r="P44" s="158">
        <v>48.217843146476262</v>
      </c>
      <c r="Q44" s="158">
        <v>47.224664955759003</v>
      </c>
      <c r="R44" s="158">
        <v>46.963474017411421</v>
      </c>
      <c r="S44" s="158">
        <v>43.907486448451763</v>
      </c>
      <c r="T44" s="158">
        <v>46.396870297480191</v>
      </c>
      <c r="U44" s="158">
        <v>45.216724527811877</v>
      </c>
      <c r="V44" s="158">
        <v>46.614290705786154</v>
      </c>
      <c r="W44" s="158">
        <v>44.010692158683298</v>
      </c>
      <c r="X44" s="158">
        <v>45.505239166772142</v>
      </c>
      <c r="Y44" s="158">
        <v>46.313052828718554</v>
      </c>
      <c r="Z44" s="158">
        <v>43.728868908493354</v>
      </c>
      <c r="AA44" s="158">
        <v>43.823299744077225</v>
      </c>
      <c r="AB44" s="158">
        <v>45.382132176851407</v>
      </c>
      <c r="AC44" s="158">
        <v>46.017811628984809</v>
      </c>
      <c r="AD44" s="1134" t="s">
        <v>493</v>
      </c>
    </row>
    <row r="45" spans="1:32" ht="20.25" customHeight="1">
      <c r="A45" s="133" t="s">
        <v>521</v>
      </c>
      <c r="B45" s="370">
        <v>100</v>
      </c>
      <c r="C45" s="158">
        <v>95.832285691868407</v>
      </c>
      <c r="D45" s="158">
        <v>90.685420293556732</v>
      </c>
      <c r="E45" s="158">
        <v>89.22410191346907</v>
      </c>
      <c r="F45" s="158">
        <v>87.146275505991198</v>
      </c>
      <c r="G45" s="158">
        <v>86.961690084569113</v>
      </c>
      <c r="H45" s="158">
        <v>88.961528463001017</v>
      </c>
      <c r="I45" s="158">
        <v>85.878986333749012</v>
      </c>
      <c r="J45" s="158">
        <v>85.297681525410113</v>
      </c>
      <c r="K45" s="158">
        <v>82.813876738647778</v>
      </c>
      <c r="L45" s="158">
        <v>82.688762938801631</v>
      </c>
      <c r="M45" s="158">
        <v>84.881988318367391</v>
      </c>
      <c r="N45" s="158">
        <v>83.364861597444133</v>
      </c>
      <c r="O45" s="158">
        <v>83.077159052110375</v>
      </c>
      <c r="P45" s="158">
        <v>81.785882330894751</v>
      </c>
      <c r="Q45" s="158">
        <v>80.075648072360451</v>
      </c>
      <c r="R45" s="158">
        <v>81.337168083215616</v>
      </c>
      <c r="S45" s="158">
        <v>79.012390383738861</v>
      </c>
      <c r="T45" s="158">
        <v>79.803800278249241</v>
      </c>
      <c r="U45" s="158">
        <v>74.476550580603245</v>
      </c>
      <c r="V45" s="158">
        <v>78.412024609597665</v>
      </c>
      <c r="W45" s="158">
        <v>76.039589895877597</v>
      </c>
      <c r="X45" s="158">
        <v>76.427657791519422</v>
      </c>
      <c r="Y45" s="158">
        <v>77.973894332809337</v>
      </c>
      <c r="Z45" s="158">
        <v>73.811492664602426</v>
      </c>
      <c r="AA45" s="158">
        <v>73.62486176938738</v>
      </c>
      <c r="AB45" s="158">
        <v>73.34881914597868</v>
      </c>
      <c r="AC45" s="158">
        <v>71.390930702192691</v>
      </c>
      <c r="AD45" s="158">
        <v>68.191136903154856</v>
      </c>
    </row>
    <row r="46" spans="1:32" ht="12.75" customHeight="1">
      <c r="A46" s="146"/>
      <c r="B46" s="369"/>
      <c r="C46" s="369"/>
      <c r="D46" s="369"/>
      <c r="E46" s="369"/>
      <c r="F46" s="369"/>
      <c r="G46" s="369"/>
      <c r="H46" s="369"/>
      <c r="I46" s="369"/>
      <c r="J46" s="369"/>
      <c r="K46" s="157"/>
      <c r="L46" s="157"/>
      <c r="M46" s="157"/>
      <c r="N46" s="157"/>
      <c r="O46" s="157"/>
      <c r="P46" s="157"/>
      <c r="Q46" s="157"/>
      <c r="R46" s="157"/>
      <c r="S46" s="157"/>
      <c r="T46" s="157"/>
      <c r="U46" s="157"/>
      <c r="V46" s="157"/>
      <c r="W46" s="157"/>
      <c r="X46" s="157"/>
      <c r="Y46" s="157"/>
      <c r="Z46" s="157"/>
      <c r="AA46" s="157"/>
      <c r="AB46" s="517"/>
      <c r="AC46" s="157"/>
      <c r="AD46" s="517"/>
    </row>
    <row r="47" spans="1:32" ht="12.75" customHeight="1">
      <c r="A47" s="142"/>
      <c r="B47" s="1361" t="s">
        <v>497</v>
      </c>
      <c r="C47" s="1361"/>
      <c r="D47" s="1361"/>
      <c r="E47" s="1361"/>
      <c r="F47" s="1361"/>
      <c r="G47" s="1362" t="s">
        <v>497</v>
      </c>
      <c r="H47" s="1362"/>
      <c r="I47" s="1362"/>
      <c r="J47" s="1362"/>
      <c r="K47" s="1362"/>
      <c r="L47" s="1362" t="s">
        <v>497</v>
      </c>
      <c r="M47" s="1362"/>
      <c r="N47" s="1362"/>
      <c r="O47" s="1362"/>
      <c r="P47" s="1362"/>
      <c r="Q47" s="1362" t="s">
        <v>497</v>
      </c>
      <c r="R47" s="1362"/>
      <c r="S47" s="1362"/>
      <c r="T47" s="1362"/>
      <c r="U47" s="1362"/>
      <c r="V47" s="1362" t="s">
        <v>497</v>
      </c>
      <c r="W47" s="1362"/>
      <c r="X47" s="1362"/>
      <c r="Y47" s="1362"/>
      <c r="Z47" s="1362"/>
      <c r="AA47" s="1362" t="s">
        <v>497</v>
      </c>
      <c r="AB47" s="1362"/>
      <c r="AC47" s="1362"/>
      <c r="AD47" s="1362"/>
      <c r="AE47" s="1362"/>
      <c r="AF47" s="1362"/>
    </row>
    <row r="48" spans="1:32" ht="12.75" customHeight="1">
      <c r="A48" s="142"/>
      <c r="B48" s="369"/>
      <c r="C48" s="369"/>
      <c r="D48" s="369"/>
      <c r="E48" s="369"/>
      <c r="F48" s="369"/>
      <c r="G48" s="369"/>
      <c r="H48" s="369"/>
      <c r="I48" s="369"/>
      <c r="J48" s="369"/>
      <c r="K48" s="157"/>
      <c r="L48" s="157"/>
      <c r="M48" s="157"/>
      <c r="N48" s="157"/>
      <c r="O48" s="157"/>
      <c r="P48" s="157"/>
      <c r="Q48" s="157"/>
      <c r="R48" s="157"/>
      <c r="S48" s="157"/>
      <c r="T48" s="157"/>
      <c r="U48" s="157"/>
      <c r="V48" s="157"/>
      <c r="W48" s="157"/>
      <c r="X48" s="157"/>
      <c r="Y48" s="157"/>
      <c r="Z48" s="157"/>
      <c r="AA48" s="157"/>
      <c r="AB48" s="517"/>
      <c r="AC48" s="157"/>
      <c r="AD48" s="517"/>
    </row>
    <row r="49" spans="1:30" ht="14.5" customHeight="1">
      <c r="A49" s="133" t="s">
        <v>490</v>
      </c>
      <c r="B49" s="158">
        <v>96.034246796387961</v>
      </c>
      <c r="C49" s="370">
        <v>100</v>
      </c>
      <c r="D49" s="158">
        <v>97.653342072776297</v>
      </c>
      <c r="E49" s="158">
        <v>97.644639615537642</v>
      </c>
      <c r="F49" s="158">
        <v>91.436373435941263</v>
      </c>
      <c r="G49" s="158">
        <v>95.742282339202731</v>
      </c>
      <c r="H49" s="158">
        <v>99.663221817863658</v>
      </c>
      <c r="I49" s="158">
        <v>95.628537756214811</v>
      </c>
      <c r="J49" s="158">
        <v>97.222493879042005</v>
      </c>
      <c r="K49" s="158">
        <v>93.817861064508122</v>
      </c>
      <c r="L49" s="158">
        <v>90.011496326038852</v>
      </c>
      <c r="M49" s="158">
        <v>96.152277541396558</v>
      </c>
      <c r="N49" s="158">
        <v>91.667548292435114</v>
      </c>
      <c r="O49" s="158">
        <v>90.896554917390944</v>
      </c>
      <c r="P49" s="158">
        <v>89.676978843965742</v>
      </c>
      <c r="Q49" s="158">
        <v>92.159559032905108</v>
      </c>
      <c r="R49" s="158">
        <v>93.124320463668354</v>
      </c>
      <c r="S49" s="158">
        <v>84.419898386659028</v>
      </c>
      <c r="T49" s="158">
        <v>86.62124774810566</v>
      </c>
      <c r="U49" s="158">
        <v>79.35218485656614</v>
      </c>
      <c r="V49" s="158">
        <v>81.367405769266313</v>
      </c>
      <c r="W49" s="158">
        <v>79.152102639735745</v>
      </c>
      <c r="X49" s="158">
        <v>77.95268556662819</v>
      </c>
      <c r="Y49" s="158">
        <v>83.641837749741782</v>
      </c>
      <c r="Z49" s="158">
        <v>77.060814466864798</v>
      </c>
      <c r="AA49" s="158">
        <v>77.766440660073684</v>
      </c>
      <c r="AB49" s="158">
        <v>79.09044405069848</v>
      </c>
      <c r="AC49" s="158">
        <v>79.174625102465214</v>
      </c>
      <c r="AD49" s="158">
        <v>75.986677763467355</v>
      </c>
    </row>
    <row r="50" spans="1:30" ht="14.5" customHeight="1">
      <c r="A50" s="133" t="s">
        <v>436</v>
      </c>
      <c r="B50" s="158">
        <v>96.384764385088374</v>
      </c>
      <c r="C50" s="370">
        <v>100</v>
      </c>
      <c r="D50" s="158">
        <v>96.670684476322435</v>
      </c>
      <c r="E50" s="158">
        <v>98.96665267880492</v>
      </c>
      <c r="F50" s="158">
        <v>95.816382991083685</v>
      </c>
      <c r="G50" s="158">
        <v>95.758346468704019</v>
      </c>
      <c r="H50" s="158">
        <v>99.960861446617528</v>
      </c>
      <c r="I50" s="158">
        <v>97.114346568461826</v>
      </c>
      <c r="J50" s="158">
        <v>99.103228207076327</v>
      </c>
      <c r="K50" s="158">
        <v>96.368284278197805</v>
      </c>
      <c r="L50" s="158">
        <v>93.637134226849113</v>
      </c>
      <c r="M50" s="158">
        <v>95.046077952358431</v>
      </c>
      <c r="N50" s="158">
        <v>88.105004371556234</v>
      </c>
      <c r="O50" s="158">
        <v>86.451258503492895</v>
      </c>
      <c r="P50" s="158">
        <v>84.941215359157368</v>
      </c>
      <c r="Q50" s="158">
        <v>81.861025602387201</v>
      </c>
      <c r="R50" s="158">
        <v>82.898555818429998</v>
      </c>
      <c r="S50" s="158">
        <v>75.468692013959853</v>
      </c>
      <c r="T50" s="158">
        <v>80.60239987928918</v>
      </c>
      <c r="U50" s="158">
        <v>77.523848694164215</v>
      </c>
      <c r="V50" s="158">
        <v>80.795966714850749</v>
      </c>
      <c r="W50" s="158">
        <v>78.663104511242182</v>
      </c>
      <c r="X50" s="158">
        <v>78.250858318803878</v>
      </c>
      <c r="Y50" s="158">
        <v>78.394061188189028</v>
      </c>
      <c r="Z50" s="158">
        <v>73.397519741988518</v>
      </c>
      <c r="AA50" s="158">
        <v>73.777583296534218</v>
      </c>
      <c r="AB50" s="158">
        <v>74.536798363791689</v>
      </c>
      <c r="AC50" s="158">
        <v>74.155267013334011</v>
      </c>
      <c r="AD50" s="1134" t="s">
        <v>493</v>
      </c>
    </row>
    <row r="51" spans="1:30" ht="14.5" customHeight="1">
      <c r="A51" s="133" t="s">
        <v>437</v>
      </c>
      <c r="B51" s="158">
        <v>96.439929626830974</v>
      </c>
      <c r="C51" s="370">
        <v>100</v>
      </c>
      <c r="D51" s="158">
        <v>89.512122892393734</v>
      </c>
      <c r="E51" s="158">
        <v>94.172536195492668</v>
      </c>
      <c r="F51" s="158">
        <v>90.818884314639888</v>
      </c>
      <c r="G51" s="158">
        <v>87.707618293440404</v>
      </c>
      <c r="H51" s="158">
        <v>88.720700897938869</v>
      </c>
      <c r="I51" s="158">
        <v>85.708693282529225</v>
      </c>
      <c r="J51" s="158">
        <v>83.848637037319719</v>
      </c>
      <c r="K51" s="158">
        <v>87.286934936522314</v>
      </c>
      <c r="L51" s="158">
        <v>87.340067696517124</v>
      </c>
      <c r="M51" s="158">
        <v>88.885007003585301</v>
      </c>
      <c r="N51" s="158">
        <v>78.351892357539157</v>
      </c>
      <c r="O51" s="158">
        <v>78.524170352265656</v>
      </c>
      <c r="P51" s="158">
        <v>74.719011226833061</v>
      </c>
      <c r="Q51" s="158">
        <v>73.96919428556069</v>
      </c>
      <c r="R51" s="158">
        <v>73.412526582506246</v>
      </c>
      <c r="S51" s="158">
        <v>63.89603477844863</v>
      </c>
      <c r="T51" s="158">
        <v>67.463831447908532</v>
      </c>
      <c r="U51" s="158">
        <v>65.580507235999605</v>
      </c>
      <c r="V51" s="158">
        <v>71.831715382017165</v>
      </c>
      <c r="W51" s="158">
        <v>62.406149473731482</v>
      </c>
      <c r="X51" s="158">
        <v>61.784658630730469</v>
      </c>
      <c r="Y51" s="158">
        <v>63.347010825387386</v>
      </c>
      <c r="Z51" s="158">
        <v>58.940807715457161</v>
      </c>
      <c r="AA51" s="158">
        <v>55.787800805379312</v>
      </c>
      <c r="AB51" s="158">
        <v>56.067521084917857</v>
      </c>
      <c r="AC51" s="158">
        <v>54.366379104249276</v>
      </c>
      <c r="AD51" s="1134" t="s">
        <v>493</v>
      </c>
    </row>
    <row r="52" spans="1:30" ht="14.5" customHeight="1">
      <c r="A52" s="133" t="s">
        <v>438</v>
      </c>
      <c r="B52" s="158">
        <v>123.06778173764197</v>
      </c>
      <c r="C52" s="370">
        <v>100</v>
      </c>
      <c r="D52" s="158">
        <v>90.008929466895125</v>
      </c>
      <c r="E52" s="158">
        <v>87.503385535653251</v>
      </c>
      <c r="F52" s="158">
        <v>82.945130384111536</v>
      </c>
      <c r="G52" s="158">
        <v>78.721163273807122</v>
      </c>
      <c r="H52" s="158">
        <v>77.835718706208368</v>
      </c>
      <c r="I52" s="158">
        <v>78.182543481854253</v>
      </c>
      <c r="J52" s="158">
        <v>90.54973078644494</v>
      </c>
      <c r="K52" s="158">
        <v>88.953931114827768</v>
      </c>
      <c r="L52" s="158">
        <v>92.87821636085431</v>
      </c>
      <c r="M52" s="158">
        <v>93.566733373889633</v>
      </c>
      <c r="N52" s="158">
        <v>95.078207167282173</v>
      </c>
      <c r="O52" s="158">
        <v>90.089017308597022</v>
      </c>
      <c r="P52" s="158">
        <v>91.852108005856252</v>
      </c>
      <c r="Q52" s="158">
        <v>94.174052262204953</v>
      </c>
      <c r="R52" s="158">
        <v>91.647831599533291</v>
      </c>
      <c r="S52" s="158">
        <v>92.094131153471508</v>
      </c>
      <c r="T52" s="158">
        <v>90.422224912199596</v>
      </c>
      <c r="U52" s="158">
        <v>85.010868619494175</v>
      </c>
      <c r="V52" s="158">
        <v>89.412435494262098</v>
      </c>
      <c r="W52" s="158">
        <v>90.684254666847252</v>
      </c>
      <c r="X52" s="158">
        <v>92.50197301242919</v>
      </c>
      <c r="Y52" s="158">
        <v>92.181396612006409</v>
      </c>
      <c r="Z52" s="158">
        <v>90.021325688190004</v>
      </c>
      <c r="AA52" s="158">
        <v>89.428290982574538</v>
      </c>
      <c r="AB52" s="158">
        <v>89.268096253046195</v>
      </c>
      <c r="AC52" s="158">
        <v>87.555363392886861</v>
      </c>
      <c r="AD52" s="1134" t="s">
        <v>493</v>
      </c>
    </row>
    <row r="53" spans="1:30" ht="14.5" customHeight="1">
      <c r="A53" s="133" t="s">
        <v>716</v>
      </c>
      <c r="B53" s="158">
        <v>99.576199681225091</v>
      </c>
      <c r="C53" s="370">
        <v>100</v>
      </c>
      <c r="D53" s="158">
        <v>94.711485038943692</v>
      </c>
      <c r="E53" s="158">
        <v>91.893114689857967</v>
      </c>
      <c r="F53" s="158">
        <v>98.499553926845863</v>
      </c>
      <c r="G53" s="158">
        <v>98.440732750631923</v>
      </c>
      <c r="H53" s="158">
        <v>106.33537395838975</v>
      </c>
      <c r="I53" s="158">
        <v>106.44304621450776</v>
      </c>
      <c r="J53" s="158">
        <v>104.88332515586697</v>
      </c>
      <c r="K53" s="158">
        <v>97.762641822259383</v>
      </c>
      <c r="L53" s="158">
        <v>108.22920564467462</v>
      </c>
      <c r="M53" s="158">
        <v>109.21556242787675</v>
      </c>
      <c r="N53" s="158">
        <v>108.06208126660242</v>
      </c>
      <c r="O53" s="158">
        <v>112.87644265464301</v>
      </c>
      <c r="P53" s="158">
        <v>100.58669979880243</v>
      </c>
      <c r="Q53" s="158">
        <v>94.429821714237818</v>
      </c>
      <c r="R53" s="158">
        <v>98.209893320692927</v>
      </c>
      <c r="S53" s="158">
        <v>105.52442493302829</v>
      </c>
      <c r="T53" s="158">
        <v>101.28796160188395</v>
      </c>
      <c r="U53" s="158">
        <v>98.014324994684145</v>
      </c>
      <c r="V53" s="158">
        <v>108.82222242829467</v>
      </c>
      <c r="W53" s="158">
        <v>102.04388942571178</v>
      </c>
      <c r="X53" s="158">
        <v>103.22297073550448</v>
      </c>
      <c r="Y53" s="158">
        <v>103.36149545607896</v>
      </c>
      <c r="Z53" s="158">
        <v>98.066063064840151</v>
      </c>
      <c r="AA53" s="158">
        <v>100.73758957985612</v>
      </c>
      <c r="AB53" s="158">
        <v>97.053450422301495</v>
      </c>
      <c r="AC53" s="158">
        <v>100.03552765796675</v>
      </c>
      <c r="AD53" s="158">
        <v>94.129730616707917</v>
      </c>
    </row>
    <row r="54" spans="1:30" ht="14.5" customHeight="1">
      <c r="A54" s="133" t="s">
        <v>440</v>
      </c>
      <c r="B54" s="158">
        <v>88.681485605024136</v>
      </c>
      <c r="C54" s="370">
        <v>100</v>
      </c>
      <c r="D54" s="158">
        <v>89.881740414767663</v>
      </c>
      <c r="E54" s="158">
        <v>93.85129361922624</v>
      </c>
      <c r="F54" s="158">
        <v>90.165969091383374</v>
      </c>
      <c r="G54" s="158">
        <v>90.579902432629311</v>
      </c>
      <c r="H54" s="158">
        <v>98.31633485711653</v>
      </c>
      <c r="I54" s="158">
        <v>94.503974113179709</v>
      </c>
      <c r="J54" s="1134" t="s">
        <v>493</v>
      </c>
      <c r="K54" s="1134" t="s">
        <v>493</v>
      </c>
      <c r="L54" s="1134" t="s">
        <v>493</v>
      </c>
      <c r="M54" s="1134" t="s">
        <v>493</v>
      </c>
      <c r="N54" s="1134" t="s">
        <v>493</v>
      </c>
      <c r="O54" s="158">
        <v>85.763316204085854</v>
      </c>
      <c r="P54" s="158">
        <v>85.347498306946463</v>
      </c>
      <c r="Q54" s="158">
        <v>82.274717906600713</v>
      </c>
      <c r="R54" s="158">
        <v>82.048426593990555</v>
      </c>
      <c r="S54" s="158">
        <v>77.956965998647689</v>
      </c>
      <c r="T54" s="158">
        <v>78.521794668711109</v>
      </c>
      <c r="U54" s="158">
        <v>79.521719859469087</v>
      </c>
      <c r="V54" s="158">
        <v>81.742154725623095</v>
      </c>
      <c r="W54" s="158">
        <v>76.595111721985973</v>
      </c>
      <c r="X54" s="158">
        <v>74.948117997632508</v>
      </c>
      <c r="Y54" s="158">
        <v>72.844348585560638</v>
      </c>
      <c r="Z54" s="158">
        <v>79.357138900787263</v>
      </c>
      <c r="AA54" s="158">
        <v>98.511409068800575</v>
      </c>
      <c r="AB54" s="158">
        <v>100.87686186047542</v>
      </c>
      <c r="AC54" s="158">
        <v>102.48120727172724</v>
      </c>
      <c r="AD54" s="1134" t="s">
        <v>493</v>
      </c>
    </row>
    <row r="55" spans="1:30" ht="14.5" customHeight="1">
      <c r="A55" s="133" t="s">
        <v>492</v>
      </c>
      <c r="B55" s="158">
        <v>93.2618777705448</v>
      </c>
      <c r="C55" s="370">
        <v>100</v>
      </c>
      <c r="D55" s="158">
        <v>98.100769965448166</v>
      </c>
      <c r="E55" s="158">
        <v>99.952605844663424</v>
      </c>
      <c r="F55" s="158">
        <v>98.821131721798395</v>
      </c>
      <c r="G55" s="158">
        <v>98.400729358844671</v>
      </c>
      <c r="H55" s="158">
        <v>104.84343443304769</v>
      </c>
      <c r="I55" s="158">
        <v>98.442489290285224</v>
      </c>
      <c r="J55" s="158">
        <v>98.134658105951615</v>
      </c>
      <c r="K55" s="158">
        <v>91.310349666406296</v>
      </c>
      <c r="L55" s="158">
        <v>92.396836960548455</v>
      </c>
      <c r="M55" s="158">
        <v>96.573439046258855</v>
      </c>
      <c r="N55" s="158">
        <v>90.291409548651814</v>
      </c>
      <c r="O55" s="158">
        <v>91.08315275027185</v>
      </c>
      <c r="P55" s="158">
        <v>89.432185485452976</v>
      </c>
      <c r="Q55" s="158">
        <v>87.636764615841827</v>
      </c>
      <c r="R55" s="158">
        <v>86.226857367769199</v>
      </c>
      <c r="S55" s="158">
        <v>80.935726444354927</v>
      </c>
      <c r="T55" s="158">
        <v>82.028511255280236</v>
      </c>
      <c r="U55" s="158">
        <v>78.979960033668888</v>
      </c>
      <c r="V55" s="158">
        <v>80.813124632194601</v>
      </c>
      <c r="W55" s="158">
        <v>77.013595120065673</v>
      </c>
      <c r="X55" s="158">
        <v>76.727064474974469</v>
      </c>
      <c r="Y55" s="158">
        <v>75.739750606594527</v>
      </c>
      <c r="Z55" s="158">
        <v>69.937752024638868</v>
      </c>
      <c r="AA55" s="158">
        <v>72.621162200098766</v>
      </c>
      <c r="AB55" s="158">
        <v>74.721676496723362</v>
      </c>
      <c r="AC55" s="158">
        <v>72.276830495238414</v>
      </c>
      <c r="AD55" s="158">
        <v>68.096231903950752</v>
      </c>
    </row>
    <row r="56" spans="1:30" ht="14.5" customHeight="1">
      <c r="A56" s="133" t="s">
        <v>442</v>
      </c>
      <c r="B56" s="158">
        <v>141.57853865748274</v>
      </c>
      <c r="C56" s="370">
        <v>100</v>
      </c>
      <c r="D56" s="158">
        <v>88.834285427927838</v>
      </c>
      <c r="E56" s="158">
        <v>91.690810436724163</v>
      </c>
      <c r="F56" s="158">
        <v>93.1061011566632</v>
      </c>
      <c r="G56" s="158">
        <v>100.21749701586972</v>
      </c>
      <c r="H56" s="158">
        <v>115.03885886954592</v>
      </c>
      <c r="I56" s="158">
        <v>106.13090931281688</v>
      </c>
      <c r="J56" s="158">
        <v>104.73285261664145</v>
      </c>
      <c r="K56" s="158">
        <v>106.71926802847121</v>
      </c>
      <c r="L56" s="158">
        <v>103.70852818758348</v>
      </c>
      <c r="M56" s="158">
        <v>109.63918175171767</v>
      </c>
      <c r="N56" s="158">
        <v>112.64164067546116</v>
      </c>
      <c r="O56" s="158">
        <v>110.56083645130575</v>
      </c>
      <c r="P56" s="158">
        <v>113.65619937021667</v>
      </c>
      <c r="Q56" s="158">
        <v>108.97964129662616</v>
      </c>
      <c r="R56" s="158">
        <v>117.92926785696608</v>
      </c>
      <c r="S56" s="158">
        <v>107.58164294497995</v>
      </c>
      <c r="T56" s="158">
        <v>117.7078376746894</v>
      </c>
      <c r="U56" s="158">
        <v>103.88279802853737</v>
      </c>
      <c r="V56" s="158">
        <v>121.62860573058438</v>
      </c>
      <c r="W56" s="158">
        <v>115.61679679121359</v>
      </c>
      <c r="X56" s="158">
        <v>122.27696576515649</v>
      </c>
      <c r="Y56" s="158">
        <v>117.64525281962256</v>
      </c>
      <c r="Z56" s="158">
        <v>118.9028315901664</v>
      </c>
      <c r="AA56" s="158">
        <v>110.56728434164185</v>
      </c>
      <c r="AB56" s="158">
        <v>117.46903468892931</v>
      </c>
      <c r="AC56" s="1134" t="s">
        <v>493</v>
      </c>
      <c r="AD56" s="1134" t="s">
        <v>493</v>
      </c>
    </row>
    <row r="57" spans="1:30" ht="14.5" customHeight="1">
      <c r="A57" s="133" t="s">
        <v>443</v>
      </c>
      <c r="B57" s="158">
        <v>94.824531392188362</v>
      </c>
      <c r="C57" s="370">
        <v>99.999999999999986</v>
      </c>
      <c r="D57" s="1134" t="s">
        <v>493</v>
      </c>
      <c r="E57" s="1134" t="s">
        <v>493</v>
      </c>
      <c r="F57" s="158">
        <v>92.325527299225115</v>
      </c>
      <c r="G57" s="1134" t="s">
        <v>493</v>
      </c>
      <c r="H57" s="158">
        <v>91.304876011574862</v>
      </c>
      <c r="I57" s="1134" t="s">
        <v>493</v>
      </c>
      <c r="J57" s="158">
        <v>92.714756919442294</v>
      </c>
      <c r="K57" s="1134" t="s">
        <v>493</v>
      </c>
      <c r="L57" s="158">
        <v>84.889812568377337</v>
      </c>
      <c r="M57" s="1134" t="s">
        <v>493</v>
      </c>
      <c r="N57" s="158">
        <v>82.190415357349551</v>
      </c>
      <c r="O57" s="1134" t="s">
        <v>493</v>
      </c>
      <c r="P57" s="158">
        <v>80.599215936942855</v>
      </c>
      <c r="Q57" s="1134" t="s">
        <v>493</v>
      </c>
      <c r="R57" s="158">
        <v>81.382236413781428</v>
      </c>
      <c r="S57" s="1134" t="s">
        <v>493</v>
      </c>
      <c r="T57" s="158">
        <v>80.382002109949511</v>
      </c>
      <c r="U57" s="158">
        <v>76.9200670532109</v>
      </c>
      <c r="V57" s="158">
        <v>79.377309536409996</v>
      </c>
      <c r="W57" s="158">
        <v>77.971513037555326</v>
      </c>
      <c r="X57" s="158">
        <v>75.195600424289125</v>
      </c>
      <c r="Y57" s="158">
        <v>75.988254840694964</v>
      </c>
      <c r="Z57" s="158">
        <v>77.252102412527123</v>
      </c>
      <c r="AA57" s="158">
        <v>75.656857419763583</v>
      </c>
      <c r="AB57" s="158">
        <v>74.732734693976184</v>
      </c>
      <c r="AC57" s="158">
        <v>73.024603520145462</v>
      </c>
      <c r="AD57" s="1134" t="s">
        <v>493</v>
      </c>
    </row>
    <row r="58" spans="1:30" ht="14.5" customHeight="1">
      <c r="A58" s="133" t="s">
        <v>444</v>
      </c>
      <c r="B58" s="158">
        <v>97.463809453575919</v>
      </c>
      <c r="C58" s="370">
        <v>100</v>
      </c>
      <c r="D58" s="158">
        <v>97.944138714504206</v>
      </c>
      <c r="E58" s="158">
        <v>95.310769503917868</v>
      </c>
      <c r="F58" s="158">
        <v>93.663916614545585</v>
      </c>
      <c r="G58" s="158">
        <v>95.715498180019978</v>
      </c>
      <c r="H58" s="158">
        <v>98.300250963489333</v>
      </c>
      <c r="I58" s="158">
        <v>96.448923331513996</v>
      </c>
      <c r="J58" s="158">
        <v>95.690418502375081</v>
      </c>
      <c r="K58" s="158">
        <v>92.28360446406262</v>
      </c>
      <c r="L58" s="158">
        <v>92.260869041495766</v>
      </c>
      <c r="M58" s="158">
        <v>94.170735967085449</v>
      </c>
      <c r="N58" s="158">
        <v>92.633731498395377</v>
      </c>
      <c r="O58" s="158">
        <v>92.811427998839605</v>
      </c>
      <c r="P58" s="158">
        <v>91.211451025854217</v>
      </c>
      <c r="Q58" s="158">
        <v>88.417989619011848</v>
      </c>
      <c r="R58" s="158">
        <v>89.89569122191476</v>
      </c>
      <c r="S58" s="158">
        <v>90.881833042221061</v>
      </c>
      <c r="T58" s="158">
        <v>90.36367310563341</v>
      </c>
      <c r="U58" s="158">
        <v>82.705435212610027</v>
      </c>
      <c r="V58" s="158">
        <v>86.296108223186181</v>
      </c>
      <c r="W58" s="158">
        <v>83.099919268114036</v>
      </c>
      <c r="X58" s="158">
        <v>84.708655243158205</v>
      </c>
      <c r="Y58" s="158">
        <v>84.484217994110068</v>
      </c>
      <c r="Z58" s="158">
        <v>81.570832861711509</v>
      </c>
      <c r="AA58" s="158">
        <v>80.622724171605327</v>
      </c>
      <c r="AB58" s="158">
        <v>80.401659013051372</v>
      </c>
      <c r="AC58" s="158">
        <v>75.302419143779545</v>
      </c>
      <c r="AD58" s="1134" t="s">
        <v>493</v>
      </c>
    </row>
    <row r="59" spans="1:30" ht="14.5" customHeight="1">
      <c r="A59" s="133" t="s">
        <v>445</v>
      </c>
      <c r="B59" s="158">
        <v>94.47357097177121</v>
      </c>
      <c r="C59" s="370">
        <v>100</v>
      </c>
      <c r="D59" s="158">
        <v>96.773320262172248</v>
      </c>
      <c r="E59" s="158">
        <v>99.871880908607793</v>
      </c>
      <c r="F59" s="158">
        <v>99.099486128689875</v>
      </c>
      <c r="G59" s="158">
        <v>102.4049565875424</v>
      </c>
      <c r="H59" s="158">
        <v>101.84730231245331</v>
      </c>
      <c r="I59" s="158">
        <v>98.159678610150337</v>
      </c>
      <c r="J59" s="158">
        <v>99.996545752674237</v>
      </c>
      <c r="K59" s="158">
        <v>97.107228660003045</v>
      </c>
      <c r="L59" s="158">
        <v>92.339534181006712</v>
      </c>
      <c r="M59" s="158">
        <v>94.408897760345823</v>
      </c>
      <c r="N59" s="158">
        <v>88.714161046208076</v>
      </c>
      <c r="O59" s="158">
        <v>85.086191259533706</v>
      </c>
      <c r="P59" s="158">
        <v>82.906941804632865</v>
      </c>
      <c r="Q59" s="158">
        <v>82.681580096610048</v>
      </c>
      <c r="R59" s="158">
        <v>85.017465873462172</v>
      </c>
      <c r="S59" s="158">
        <v>82.272420352416503</v>
      </c>
      <c r="T59" s="158">
        <v>87.61688631343209</v>
      </c>
      <c r="U59" s="158">
        <v>84.31634909130122</v>
      </c>
      <c r="V59" s="158">
        <v>87.75607758433452</v>
      </c>
      <c r="W59" s="158">
        <v>81.533450040412916</v>
      </c>
      <c r="X59" s="158">
        <v>82.441895561356461</v>
      </c>
      <c r="Y59" s="158">
        <v>86.193639437052568</v>
      </c>
      <c r="Z59" s="158">
        <v>81.305181847448168</v>
      </c>
      <c r="AA59" s="158">
        <v>82.04530461308066</v>
      </c>
      <c r="AB59" s="158">
        <v>83.049702128968278</v>
      </c>
      <c r="AC59" s="158">
        <v>83.751494316450888</v>
      </c>
      <c r="AD59" s="1134" t="s">
        <v>493</v>
      </c>
    </row>
    <row r="60" spans="1:30" ht="14.5" customHeight="1">
      <c r="A60" s="133" t="s">
        <v>446</v>
      </c>
      <c r="B60" s="1134" t="s">
        <v>493</v>
      </c>
      <c r="C60" s="1134" t="s">
        <v>493</v>
      </c>
      <c r="D60" s="1134" t="s">
        <v>493</v>
      </c>
      <c r="E60" s="1134" t="s">
        <v>493</v>
      </c>
      <c r="F60" s="1134" t="s">
        <v>493</v>
      </c>
      <c r="G60" s="1134" t="s">
        <v>493</v>
      </c>
      <c r="H60" s="1134" t="s">
        <v>493</v>
      </c>
      <c r="I60" s="1134" t="s">
        <v>493</v>
      </c>
      <c r="J60" s="1134" t="s">
        <v>493</v>
      </c>
      <c r="K60" s="1134" t="s">
        <v>493</v>
      </c>
      <c r="L60" s="1134" t="s">
        <v>493</v>
      </c>
      <c r="M60" s="1134" t="s">
        <v>493</v>
      </c>
      <c r="N60" s="1134" t="s">
        <v>493</v>
      </c>
      <c r="O60" s="1134" t="s">
        <v>493</v>
      </c>
      <c r="P60" s="1134" t="s">
        <v>493</v>
      </c>
      <c r="Q60" s="1134" t="s">
        <v>493</v>
      </c>
      <c r="R60" s="1134" t="s">
        <v>493</v>
      </c>
      <c r="S60" s="1134" t="s">
        <v>493</v>
      </c>
      <c r="T60" s="1134" t="s">
        <v>493</v>
      </c>
      <c r="U60" s="1134" t="s">
        <v>493</v>
      </c>
      <c r="V60" s="1134" t="s">
        <v>493</v>
      </c>
      <c r="W60" s="1134" t="s">
        <v>493</v>
      </c>
      <c r="X60" s="1134" t="s">
        <v>493</v>
      </c>
      <c r="Y60" s="1134" t="s">
        <v>493</v>
      </c>
      <c r="Z60" s="1134" t="s">
        <v>493</v>
      </c>
      <c r="AA60" s="1134" t="s">
        <v>493</v>
      </c>
      <c r="AB60" s="1134" t="s">
        <v>493</v>
      </c>
      <c r="AC60" s="1134" t="s">
        <v>493</v>
      </c>
      <c r="AD60" s="1134" t="s">
        <v>493</v>
      </c>
    </row>
    <row r="61" spans="1:30" ht="14.5" customHeight="1">
      <c r="A61" s="133" t="s">
        <v>447</v>
      </c>
      <c r="B61" s="158">
        <v>117.87217137284215</v>
      </c>
      <c r="C61" s="370">
        <v>100</v>
      </c>
      <c r="D61" s="158">
        <v>84.268611903047216</v>
      </c>
      <c r="E61" s="158">
        <v>87.610183993921012</v>
      </c>
      <c r="F61" s="158">
        <v>84.202311021549519</v>
      </c>
      <c r="G61" s="158">
        <v>82.578114646722497</v>
      </c>
      <c r="H61" s="158">
        <v>76.344893660914138</v>
      </c>
      <c r="I61" s="158">
        <v>69.451644357235594</v>
      </c>
      <c r="J61" s="158">
        <v>50.810688566969048</v>
      </c>
      <c r="K61" s="158">
        <v>48.412649031166815</v>
      </c>
      <c r="L61" s="158">
        <v>57.811752775268708</v>
      </c>
      <c r="M61" s="158">
        <v>68.680657544267746</v>
      </c>
      <c r="N61" s="158">
        <v>69.590918817377556</v>
      </c>
      <c r="O61" s="158">
        <v>71.029358091317704</v>
      </c>
      <c r="P61" s="158">
        <v>69.856139426118233</v>
      </c>
      <c r="Q61" s="158">
        <v>68.682287743195957</v>
      </c>
      <c r="R61" s="158">
        <v>70.846005557417527</v>
      </c>
      <c r="S61" s="158">
        <v>68.913305842059742</v>
      </c>
      <c r="T61" s="158">
        <v>68.373931028924773</v>
      </c>
      <c r="U61" s="158">
        <v>70.023166029932881</v>
      </c>
      <c r="V61" s="158">
        <v>70.852635652380442</v>
      </c>
      <c r="W61" s="158">
        <v>67.872298915063425</v>
      </c>
      <c r="X61" s="158">
        <v>71.10690749269682</v>
      </c>
      <c r="Y61" s="158">
        <v>75.141921703879021</v>
      </c>
      <c r="Z61" s="158">
        <v>74.773679621862115</v>
      </c>
      <c r="AA61" s="158">
        <v>71.846654642934368</v>
      </c>
      <c r="AB61" s="158">
        <v>72.09138098293694</v>
      </c>
      <c r="AC61" s="158">
        <v>74.753595726931806</v>
      </c>
      <c r="AD61" s="1134" t="s">
        <v>493</v>
      </c>
    </row>
    <row r="62" spans="1:30" ht="14.5" customHeight="1">
      <c r="A62" s="133" t="s">
        <v>448</v>
      </c>
      <c r="B62" s="158">
        <v>138.50420028173932</v>
      </c>
      <c r="C62" s="370">
        <v>100</v>
      </c>
      <c r="D62" s="158">
        <v>89.76403866591113</v>
      </c>
      <c r="E62" s="158">
        <v>78.147430318003316</v>
      </c>
      <c r="F62" s="158">
        <v>75.262582793287564</v>
      </c>
      <c r="G62" s="158">
        <v>73.341750523815634</v>
      </c>
      <c r="H62" s="158">
        <v>75.019317090971967</v>
      </c>
      <c r="I62" s="158">
        <v>73.45734549958938</v>
      </c>
      <c r="J62" s="158">
        <v>74.781772687216673</v>
      </c>
      <c r="K62" s="158">
        <v>81.180019159819878</v>
      </c>
      <c r="L62" s="158">
        <v>79.965306186671953</v>
      </c>
      <c r="M62" s="158">
        <v>82.986057493222702</v>
      </c>
      <c r="N62" s="158">
        <v>85.967896338943049</v>
      </c>
      <c r="O62" s="158">
        <v>88.68028897485047</v>
      </c>
      <c r="P62" s="158">
        <v>86.587149177810829</v>
      </c>
      <c r="Q62" s="158">
        <v>89.845063410625187</v>
      </c>
      <c r="R62" s="158">
        <v>90.651901325293963</v>
      </c>
      <c r="S62" s="158">
        <v>87.36624790545325</v>
      </c>
      <c r="T62" s="158">
        <v>91.798459550191012</v>
      </c>
      <c r="U62" s="158">
        <v>92.345590077706518</v>
      </c>
      <c r="V62" s="158">
        <v>95.543194713318059</v>
      </c>
      <c r="W62" s="158">
        <v>95.945175539697317</v>
      </c>
      <c r="X62" s="158">
        <v>98.463134096431205</v>
      </c>
      <c r="Y62" s="158">
        <v>96.920308500015622</v>
      </c>
      <c r="Z62" s="158">
        <v>92.058275786019109</v>
      </c>
      <c r="AA62" s="158">
        <v>90.655115396461767</v>
      </c>
      <c r="AB62" s="158">
        <v>91.64234002534937</v>
      </c>
      <c r="AC62" s="158">
        <v>90.477235329041349</v>
      </c>
      <c r="AD62" s="1134" t="s">
        <v>493</v>
      </c>
    </row>
    <row r="63" spans="1:30" ht="14.5" customHeight="1">
      <c r="A63" s="133" t="s">
        <v>495</v>
      </c>
      <c r="B63" s="158">
        <v>102.45010487643133</v>
      </c>
      <c r="C63" s="370">
        <v>100</v>
      </c>
      <c r="D63" s="158">
        <v>100.20763229511492</v>
      </c>
      <c r="E63" s="158">
        <v>101.5642004561733</v>
      </c>
      <c r="F63" s="158">
        <v>99.655294085031144</v>
      </c>
      <c r="G63" s="158">
        <v>94.280194471193226</v>
      </c>
      <c r="H63" s="158">
        <v>95.872899158094086</v>
      </c>
      <c r="I63" s="158">
        <v>93.020757034033977</v>
      </c>
      <c r="J63" s="158">
        <v>91.648715188046182</v>
      </c>
      <c r="K63" s="158">
        <v>89.243685589712769</v>
      </c>
      <c r="L63" s="158">
        <v>86.929117667694186</v>
      </c>
      <c r="M63" s="158">
        <v>91.60558071227139</v>
      </c>
      <c r="N63" s="158">
        <v>86.025549523710012</v>
      </c>
      <c r="O63" s="158">
        <v>85.527132598792008</v>
      </c>
      <c r="P63" s="158">
        <v>81.376504029296754</v>
      </c>
      <c r="Q63" s="158">
        <v>77.133871056079059</v>
      </c>
      <c r="R63" s="158">
        <v>77.199945189479777</v>
      </c>
      <c r="S63" s="158">
        <v>68.272097915351139</v>
      </c>
      <c r="T63" s="158">
        <v>73.629591534126092</v>
      </c>
      <c r="U63" s="158">
        <v>72.635858960853994</v>
      </c>
      <c r="V63" s="158">
        <v>75.850948008606792</v>
      </c>
      <c r="W63" s="158">
        <v>68.565421344179853</v>
      </c>
      <c r="X63" s="158">
        <v>70.523496008280461</v>
      </c>
      <c r="Y63" s="158">
        <v>70.623022954833672</v>
      </c>
      <c r="Z63" s="158">
        <v>66.755417984142639</v>
      </c>
      <c r="AA63" s="158">
        <v>66.479291467271466</v>
      </c>
      <c r="AB63" s="158">
        <v>65.347132685650308</v>
      </c>
      <c r="AC63" s="158">
        <v>65.265926784694983</v>
      </c>
      <c r="AD63" s="158">
        <v>67.039481878317432</v>
      </c>
    </row>
    <row r="64" spans="1:30" ht="14.5" customHeight="1">
      <c r="A64" s="133" t="s">
        <v>450</v>
      </c>
      <c r="B64" s="158">
        <v>123.96310023911506</v>
      </c>
      <c r="C64" s="370">
        <v>100</v>
      </c>
      <c r="D64" s="158">
        <v>86.055101421819202</v>
      </c>
      <c r="E64" s="158">
        <v>74.295256858715788</v>
      </c>
      <c r="F64" s="158">
        <v>65.506018287783434</v>
      </c>
      <c r="G64" s="158">
        <v>62.520913733098929</v>
      </c>
      <c r="H64" s="158">
        <v>64.959365280394465</v>
      </c>
      <c r="I64" s="158">
        <v>61.49967213406476</v>
      </c>
      <c r="J64" s="158">
        <v>61.30706435594665</v>
      </c>
      <c r="K64" s="158">
        <v>60.36173075470893</v>
      </c>
      <c r="L64" s="158">
        <v>58.77770744490261</v>
      </c>
      <c r="M64" s="158">
        <v>60.734242657857905</v>
      </c>
      <c r="N64" s="158">
        <v>59.913134358399049</v>
      </c>
      <c r="O64" s="158">
        <v>59.707397407207125</v>
      </c>
      <c r="P64" s="158">
        <v>59.772333232805636</v>
      </c>
      <c r="Q64" s="158">
        <v>58.541158756693775</v>
      </c>
      <c r="R64" s="158">
        <v>58.217378371974476</v>
      </c>
      <c r="S64" s="158">
        <v>54.429081438570122</v>
      </c>
      <c r="T64" s="158">
        <v>57.51499883467757</v>
      </c>
      <c r="U64" s="158">
        <v>56.052053551255959</v>
      </c>
      <c r="V64" s="158">
        <v>57.784519913366182</v>
      </c>
      <c r="W64" s="158">
        <v>54.557018436596927</v>
      </c>
      <c r="X64" s="158">
        <v>56.409705242354796</v>
      </c>
      <c r="Y64" s="158">
        <v>57.411096101858689</v>
      </c>
      <c r="Z64" s="158">
        <v>54.207661598466835</v>
      </c>
      <c r="AA64" s="158">
        <v>54.324720989838305</v>
      </c>
      <c r="AB64" s="158">
        <v>56.257098001038003</v>
      </c>
      <c r="AC64" s="158">
        <v>57.045105957485589</v>
      </c>
      <c r="AD64" s="1134" t="s">
        <v>493</v>
      </c>
    </row>
    <row r="65" spans="1:30" ht="20.25" customHeight="1">
      <c r="A65" s="133" t="s">
        <v>521</v>
      </c>
      <c r="B65" s="158">
        <v>104.34896682056832</v>
      </c>
      <c r="C65" s="370">
        <v>100</v>
      </c>
      <c r="D65" s="158">
        <v>94.629299133216435</v>
      </c>
      <c r="E65" s="158">
        <v>93.104428501635894</v>
      </c>
      <c r="F65" s="158">
        <v>90.936238113107805</v>
      </c>
      <c r="G65" s="158">
        <v>90.743625132952474</v>
      </c>
      <c r="H65" s="158">
        <v>92.830435818927356</v>
      </c>
      <c r="I65" s="158">
        <v>89.613834955244158</v>
      </c>
      <c r="J65" s="158">
        <v>89.007249393664239</v>
      </c>
      <c r="K65" s="158">
        <v>86.415424760837908</v>
      </c>
      <c r="L65" s="158">
        <v>86.284869803348499</v>
      </c>
      <c r="M65" s="158">
        <v>88.573477826971853</v>
      </c>
      <c r="N65" s="158">
        <v>86.99037176832968</v>
      </c>
      <c r="O65" s="158">
        <v>86.690157134757413</v>
      </c>
      <c r="P65" s="158">
        <v>85.342723217374399</v>
      </c>
      <c r="Q65" s="158">
        <v>83.558111438382454</v>
      </c>
      <c r="R65" s="158">
        <v>84.87449453594455</v>
      </c>
      <c r="S65" s="158">
        <v>82.44861302566558</v>
      </c>
      <c r="T65" s="158">
        <v>83.274441073902906</v>
      </c>
      <c r="U65" s="158">
        <v>77.715511054457465</v>
      </c>
      <c r="V65" s="158">
        <v>81.822137543204931</v>
      </c>
      <c r="W65" s="158">
        <v>79.346526430945531</v>
      </c>
      <c r="X65" s="158">
        <v>79.751471270610097</v>
      </c>
      <c r="Y65" s="158">
        <v>81.364953126048221</v>
      </c>
      <c r="Z65" s="158">
        <v>77.021529990352192</v>
      </c>
      <c r="AA65" s="158">
        <v>76.826782579427331</v>
      </c>
      <c r="AB65" s="158">
        <v>76.538734953915949</v>
      </c>
      <c r="AC65" s="158">
        <v>74.495698591325962</v>
      </c>
      <c r="AD65" s="158">
        <v>71.156746821641377</v>
      </c>
    </row>
    <row r="66" spans="1:30" ht="12.75" customHeight="1">
      <c r="A66" s="146"/>
      <c r="B66" s="151"/>
      <c r="C66" s="134"/>
      <c r="D66" s="134"/>
      <c r="E66" s="134"/>
      <c r="F66" s="134"/>
      <c r="G66" s="134"/>
      <c r="H66" s="134"/>
      <c r="I66" s="134"/>
      <c r="J66" s="134"/>
      <c r="AB66" s="518"/>
      <c r="AC66" s="124"/>
      <c r="AD66" s="674"/>
    </row>
    <row r="67" spans="1:30" s="353" customFormat="1" ht="15" customHeight="1">
      <c r="A67" s="152"/>
      <c r="B67" s="1281" t="s">
        <v>719</v>
      </c>
      <c r="C67" s="1281"/>
      <c r="D67" s="1281"/>
      <c r="E67" s="1281"/>
      <c r="F67" s="1281"/>
      <c r="G67" s="374"/>
    </row>
    <row r="68" spans="1:30" s="359" customFormat="1" ht="30" customHeight="1">
      <c r="A68" s="154"/>
      <c r="B68" s="1281" t="s">
        <v>520</v>
      </c>
      <c r="C68" s="1281"/>
      <c r="D68" s="1281"/>
      <c r="E68" s="1281"/>
      <c r="F68" s="1281"/>
      <c r="G68" s="378"/>
    </row>
    <row r="69" spans="1:30" ht="15" customHeight="1">
      <c r="B69" s="1281" t="s">
        <v>499</v>
      </c>
      <c r="C69" s="1281"/>
      <c r="D69" s="1281"/>
      <c r="E69" s="1281"/>
      <c r="F69" s="1281"/>
    </row>
    <row r="70" spans="1:30" ht="15" customHeight="1">
      <c r="A70" s="1128"/>
      <c r="B70" s="1281" t="s">
        <v>1584</v>
      </c>
      <c r="C70" s="1281"/>
      <c r="D70" s="1281"/>
      <c r="E70" s="1281"/>
      <c r="F70" s="1281"/>
      <c r="G70" s="1128"/>
      <c r="H70" s="1128"/>
      <c r="I70" s="1128"/>
      <c r="J70" s="1128"/>
      <c r="K70" s="1128"/>
      <c r="L70" s="1128"/>
      <c r="M70" s="1128"/>
      <c r="N70" s="1128"/>
      <c r="O70" s="1128"/>
      <c r="P70" s="1128"/>
      <c r="Q70" s="1128"/>
      <c r="R70" s="1128"/>
      <c r="S70" s="1128"/>
      <c r="T70" s="1128"/>
      <c r="U70" s="1128"/>
      <c r="V70" s="1128"/>
      <c r="W70" s="1128"/>
      <c r="X70" s="1128"/>
      <c r="Y70" s="1128"/>
      <c r="Z70" s="1128"/>
      <c r="AA70" s="1128"/>
    </row>
    <row r="71" spans="1:30" ht="41.25" customHeight="1">
      <c r="B71" s="1281" t="s">
        <v>1645</v>
      </c>
      <c r="C71" s="1281"/>
      <c r="D71" s="1281"/>
      <c r="E71" s="1281"/>
      <c r="F71" s="1281"/>
      <c r="G71" s="399"/>
      <c r="H71" s="399"/>
      <c r="I71" s="399"/>
    </row>
  </sheetData>
  <sheetProtection selectLockedCells="1"/>
  <mergeCells count="23">
    <mergeCell ref="B69:F69"/>
    <mergeCell ref="B71:F71"/>
    <mergeCell ref="Q47:U47"/>
    <mergeCell ref="V47:Z47"/>
    <mergeCell ref="B68:F68"/>
    <mergeCell ref="B67:F67"/>
    <mergeCell ref="B70:F70"/>
    <mergeCell ref="AA7:AF7"/>
    <mergeCell ref="AA27:AF27"/>
    <mergeCell ref="AA47:AF47"/>
    <mergeCell ref="V7:Z7"/>
    <mergeCell ref="B27:F27"/>
    <mergeCell ref="G27:K27"/>
    <mergeCell ref="L27:P27"/>
    <mergeCell ref="Q27:U27"/>
    <mergeCell ref="V27:Z27"/>
    <mergeCell ref="B7:F7"/>
    <mergeCell ref="G7:K7"/>
    <mergeCell ref="L7:P7"/>
    <mergeCell ref="Q7:U7"/>
    <mergeCell ref="B47:F47"/>
    <mergeCell ref="G47:K47"/>
    <mergeCell ref="L47:P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&amp;"Arial,Fett"Energiebedingte CO2-Emissionen aus dem Primärenergieverbrauch*) 
je Einwohner/-in**) 1990 – 2018 nach Bundesländern</oddHeader>
    <oddFooter>&amp;CStatistische Ämter der Länder – Indikatoren und Kennzahlen, UGRdL 2020</oddFooter>
  </headerFooter>
  <rowBreaks count="1" manualBreakCount="1">
    <brk id="45" max="16383" man="1"/>
  </rowBreaks>
  <colBreaks count="4" manualBreakCount="4">
    <brk id="6" max="1048575" man="1"/>
    <brk id="11" max="1048575" man="1"/>
    <brk id="16" max="1048575" man="1"/>
    <brk id="21" max="1048575"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6">
    <pageSetUpPr autoPageBreaks="0"/>
  </sheetPr>
  <dimension ref="A1:AF130"/>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53125" defaultRowHeight="12.75" customHeight="1"/>
  <cols>
    <col min="1" max="1" width="24.54296875" style="674" customWidth="1"/>
    <col min="2" max="27" width="12.7265625" style="124" customWidth="1"/>
    <col min="28" max="16384" width="11.453125" style="217"/>
  </cols>
  <sheetData>
    <row r="1" spans="1:32" ht="12.75" customHeight="1">
      <c r="A1" s="123" t="s">
        <v>322</v>
      </c>
      <c r="Q1" s="1128"/>
      <c r="R1" s="1128"/>
      <c r="S1" s="1128"/>
      <c r="T1" s="1128"/>
      <c r="U1" s="1128"/>
      <c r="V1" s="1128"/>
      <c r="W1" s="1128"/>
      <c r="X1" s="1128"/>
      <c r="Y1" s="1128"/>
      <c r="Z1" s="1128"/>
      <c r="AA1" s="1128"/>
    </row>
    <row r="2" spans="1:32" ht="12.75" customHeight="1">
      <c r="Q2" s="1128"/>
      <c r="R2" s="1128"/>
      <c r="S2" s="1128"/>
      <c r="T2" s="1128"/>
      <c r="U2" s="1128"/>
      <c r="V2" s="1128"/>
      <c r="W2" s="1128"/>
      <c r="X2" s="1128"/>
      <c r="Y2" s="1128"/>
      <c r="Z2" s="1128"/>
      <c r="AA2" s="1128"/>
    </row>
    <row r="3" spans="1:32" ht="12.75" customHeight="1">
      <c r="A3" s="125" t="s">
        <v>785</v>
      </c>
      <c r="B3" s="125" t="s">
        <v>1464</v>
      </c>
      <c r="C3" s="125"/>
      <c r="D3" s="125"/>
      <c r="E3" s="125"/>
      <c r="F3" s="125"/>
      <c r="G3" s="125"/>
      <c r="H3" s="125"/>
      <c r="I3" s="125"/>
      <c r="J3" s="125"/>
      <c r="K3" s="674"/>
      <c r="L3" s="674"/>
      <c r="M3" s="674"/>
      <c r="N3" s="674"/>
      <c r="O3" s="674"/>
      <c r="P3" s="674"/>
      <c r="Q3" s="1128"/>
      <c r="R3" s="1128"/>
      <c r="S3" s="1128"/>
      <c r="T3" s="1128"/>
      <c r="U3" s="1128"/>
      <c r="V3" s="1128"/>
      <c r="W3" s="1128"/>
      <c r="X3" s="1128"/>
      <c r="Y3" s="1128"/>
      <c r="Z3" s="1128"/>
      <c r="AA3" s="1128"/>
      <c r="AB3" s="1128"/>
      <c r="AC3" s="1128"/>
      <c r="AD3" s="1128"/>
    </row>
    <row r="4" spans="1:32" ht="12.75" customHeight="1">
      <c r="A4" s="125"/>
      <c r="B4" s="125"/>
      <c r="C4" s="125"/>
      <c r="D4" s="125"/>
      <c r="E4" s="125"/>
      <c r="F4" s="127"/>
      <c r="G4" s="128"/>
      <c r="H4" s="128"/>
      <c r="I4" s="128"/>
      <c r="J4" s="125"/>
      <c r="Q4" s="1128"/>
      <c r="R4" s="1128"/>
      <c r="S4" s="1128"/>
      <c r="T4" s="1128"/>
      <c r="U4" s="1128"/>
      <c r="V4" s="1128"/>
      <c r="W4" s="1128"/>
      <c r="X4" s="1128"/>
      <c r="Y4" s="1128"/>
      <c r="Z4" s="1128"/>
      <c r="AA4" s="1128"/>
      <c r="AB4" s="1128"/>
      <c r="AC4" s="1128"/>
      <c r="AD4" s="1128"/>
    </row>
    <row r="5" spans="1:32" ht="12.75" customHeight="1">
      <c r="A5" s="688" t="s">
        <v>433</v>
      </c>
      <c r="B5" s="163">
        <v>1990</v>
      </c>
      <c r="C5" s="163">
        <v>1991</v>
      </c>
      <c r="D5" s="163">
        <v>1992</v>
      </c>
      <c r="E5" s="163">
        <v>1993</v>
      </c>
      <c r="F5" s="163">
        <v>1994</v>
      </c>
      <c r="G5" s="163">
        <v>1995</v>
      </c>
      <c r="H5" s="163">
        <v>1996</v>
      </c>
      <c r="I5" s="163">
        <v>1997</v>
      </c>
      <c r="J5" s="163">
        <v>1998</v>
      </c>
      <c r="K5" s="163">
        <v>1999</v>
      </c>
      <c r="L5" s="163">
        <v>2000</v>
      </c>
      <c r="M5" s="163">
        <v>2001</v>
      </c>
      <c r="N5" s="163">
        <v>2002</v>
      </c>
      <c r="O5" s="163">
        <v>2003</v>
      </c>
      <c r="P5" s="163">
        <v>2004</v>
      </c>
      <c r="Q5" s="1113">
        <v>2005</v>
      </c>
      <c r="R5" s="1113">
        <v>2006</v>
      </c>
      <c r="S5" s="1113">
        <v>2007</v>
      </c>
      <c r="T5" s="1113">
        <v>2008</v>
      </c>
      <c r="U5" s="1113">
        <v>2009</v>
      </c>
      <c r="V5" s="1113">
        <v>2010</v>
      </c>
      <c r="W5" s="1113">
        <v>2011</v>
      </c>
      <c r="X5" s="1113">
        <v>2012</v>
      </c>
      <c r="Y5" s="1113">
        <v>2013</v>
      </c>
      <c r="Z5" s="1113">
        <v>2014</v>
      </c>
      <c r="AA5" s="1113">
        <v>2015</v>
      </c>
      <c r="AB5" s="1113">
        <v>2016</v>
      </c>
      <c r="AC5" s="1113">
        <v>2017</v>
      </c>
      <c r="AD5" s="1113">
        <v>2018</v>
      </c>
    </row>
    <row r="6" spans="1:32" ht="13">
      <c r="A6" s="125"/>
      <c r="B6" s="125"/>
      <c r="C6" s="125"/>
      <c r="D6" s="125"/>
      <c r="E6" s="125"/>
      <c r="F6" s="127"/>
      <c r="G6" s="128"/>
      <c r="H6" s="128"/>
      <c r="I6" s="128"/>
      <c r="J6" s="125"/>
      <c r="Q6" s="1128"/>
      <c r="R6" s="1128"/>
      <c r="S6" s="1128"/>
      <c r="T6" s="1128"/>
      <c r="U6" s="1128"/>
      <c r="V6" s="1128"/>
      <c r="W6" s="1128"/>
      <c r="X6" s="1128"/>
      <c r="Y6" s="1128"/>
      <c r="Z6" s="1128"/>
      <c r="AA6" s="1128"/>
      <c r="AB6" s="1128"/>
      <c r="AC6" s="1128"/>
      <c r="AD6" s="1128"/>
    </row>
    <row r="7" spans="1:32" ht="12.75" customHeight="1">
      <c r="A7" s="125"/>
      <c r="B7" s="1364" t="s">
        <v>720</v>
      </c>
      <c r="C7" s="1364"/>
      <c r="D7" s="1364"/>
      <c r="E7" s="1364"/>
      <c r="F7" s="1364"/>
      <c r="G7" s="1364" t="s">
        <v>720</v>
      </c>
      <c r="H7" s="1364"/>
      <c r="I7" s="1364"/>
      <c r="J7" s="1364"/>
      <c r="K7" s="1364"/>
      <c r="L7" s="1364" t="s">
        <v>720</v>
      </c>
      <c r="M7" s="1364"/>
      <c r="N7" s="1364"/>
      <c r="O7" s="1364"/>
      <c r="P7" s="1364"/>
      <c r="Q7" s="1364" t="s">
        <v>720</v>
      </c>
      <c r="R7" s="1364"/>
      <c r="S7" s="1364"/>
      <c r="T7" s="1364"/>
      <c r="U7" s="1364"/>
      <c r="V7" s="1364" t="s">
        <v>720</v>
      </c>
      <c r="W7" s="1364"/>
      <c r="X7" s="1364"/>
      <c r="Y7" s="1364"/>
      <c r="Z7" s="1364"/>
      <c r="AA7" s="1364" t="s">
        <v>720</v>
      </c>
      <c r="AB7" s="1364"/>
      <c r="AC7" s="1364"/>
      <c r="AD7" s="1364"/>
      <c r="AE7" s="1364"/>
      <c r="AF7" s="1364"/>
    </row>
    <row r="8" spans="1:32" ht="13">
      <c r="A8" s="128"/>
      <c r="C8" s="130"/>
      <c r="D8" s="130"/>
      <c r="E8" s="130"/>
      <c r="F8" s="130"/>
      <c r="G8" s="130"/>
      <c r="H8" s="130"/>
      <c r="I8" s="130"/>
      <c r="J8" s="130"/>
      <c r="Q8" s="1128"/>
      <c r="R8" s="1128"/>
      <c r="S8" s="1128"/>
      <c r="T8" s="1128"/>
      <c r="U8" s="1128"/>
      <c r="V8" s="1128"/>
      <c r="W8" s="1128"/>
      <c r="X8" s="1128"/>
      <c r="Y8" s="1128"/>
      <c r="Z8" s="1128"/>
      <c r="AA8" s="1128"/>
      <c r="AB8" s="1128"/>
      <c r="AC8" s="1128"/>
      <c r="AD8" s="1128"/>
    </row>
    <row r="9" spans="1:32" ht="14.5" customHeight="1">
      <c r="A9" s="133" t="s">
        <v>490</v>
      </c>
      <c r="B9" s="244">
        <v>20104.493297959001</v>
      </c>
      <c r="C9" s="244">
        <v>20198.173565688001</v>
      </c>
      <c r="D9" s="244">
        <v>22146.249368886001</v>
      </c>
      <c r="E9" s="244">
        <v>22948.359142195</v>
      </c>
      <c r="F9" s="244">
        <v>22109.710347069999</v>
      </c>
      <c r="G9" s="244">
        <v>22476.123179955001</v>
      </c>
      <c r="H9" s="244">
        <v>22488.737015039002</v>
      </c>
      <c r="I9" s="244">
        <v>22667.176731570002</v>
      </c>
      <c r="J9" s="244">
        <v>23122.498641300001</v>
      </c>
      <c r="K9" s="244">
        <v>24081.882133171999</v>
      </c>
      <c r="L9" s="244">
        <v>23445.089099678</v>
      </c>
      <c r="M9" s="244">
        <v>23105.680320374999</v>
      </c>
      <c r="N9" s="244">
        <v>22819.112057965001</v>
      </c>
      <c r="O9" s="244">
        <v>22125.469775958001</v>
      </c>
      <c r="P9" s="244">
        <v>22259.491593575</v>
      </c>
      <c r="Q9" s="244">
        <v>21112.439731656999</v>
      </c>
      <c r="R9" s="244">
        <v>20566.240003537001</v>
      </c>
      <c r="S9" s="244">
        <v>20214.893151976001</v>
      </c>
      <c r="T9" s="244">
        <v>20125.417981269002</v>
      </c>
      <c r="U9" s="244">
        <v>19974.430072955998</v>
      </c>
      <c r="V9" s="244">
        <v>20136.810186631999</v>
      </c>
      <c r="W9" s="244">
        <v>20790.135896932999</v>
      </c>
      <c r="X9" s="244">
        <v>20610.863499618001</v>
      </c>
      <c r="Y9" s="244">
        <v>21062.533506837</v>
      </c>
      <c r="Z9" s="244">
        <v>21389.415770742999</v>
      </c>
      <c r="AA9" s="244">
        <v>21875.679446619</v>
      </c>
      <c r="AB9" s="244">
        <v>22353.555717621999</v>
      </c>
      <c r="AC9" s="244">
        <v>22556.982404900002</v>
      </c>
      <c r="AD9" s="244">
        <v>22271.793500463998</v>
      </c>
      <c r="AE9" s="1128"/>
      <c r="AF9" s="1128"/>
    </row>
    <row r="10" spans="1:32" ht="14.5" customHeight="1">
      <c r="A10" s="133" t="s">
        <v>436</v>
      </c>
      <c r="B10" s="244">
        <v>26481.355483470554</v>
      </c>
      <c r="C10" s="244">
        <v>27275.393813604576</v>
      </c>
      <c r="D10" s="244">
        <v>27751.715156066875</v>
      </c>
      <c r="E10" s="244">
        <v>29400.540327926505</v>
      </c>
      <c r="F10" s="244">
        <v>28257.020751861939</v>
      </c>
      <c r="G10" s="244">
        <v>28871.784350759586</v>
      </c>
      <c r="H10" s="244">
        <v>29166.543928632625</v>
      </c>
      <c r="I10" s="244">
        <v>29559.49796331859</v>
      </c>
      <c r="J10" s="244">
        <v>30188.487913106495</v>
      </c>
      <c r="K10" s="244">
        <v>31676.105099591234</v>
      </c>
      <c r="L10" s="244">
        <v>30956.807489580715</v>
      </c>
      <c r="M10" s="244">
        <v>30286.73608249364</v>
      </c>
      <c r="N10" s="244">
        <v>29874.405372626734</v>
      </c>
      <c r="O10" s="244">
        <v>28564.780589142425</v>
      </c>
      <c r="P10" s="244">
        <v>28771.593018183536</v>
      </c>
      <c r="Q10" s="244">
        <v>27299.763621573886</v>
      </c>
      <c r="R10" s="244">
        <v>26703.985169007348</v>
      </c>
      <c r="S10" s="244">
        <v>26299.661156369039</v>
      </c>
      <c r="T10" s="244">
        <v>26266.021109369132</v>
      </c>
      <c r="U10" s="244">
        <v>26129.130841551276</v>
      </c>
      <c r="V10" s="244">
        <v>26270.13260323316</v>
      </c>
      <c r="W10" s="244">
        <v>26908.083440508228</v>
      </c>
      <c r="X10" s="244">
        <v>26445.306306923121</v>
      </c>
      <c r="Y10" s="244">
        <v>26936.926246483621</v>
      </c>
      <c r="Z10" s="244">
        <v>27407.408847934086</v>
      </c>
      <c r="AA10" s="244">
        <v>27562.106047202185</v>
      </c>
      <c r="AB10" s="244">
        <v>28027.196179935447</v>
      </c>
      <c r="AC10" s="244">
        <v>28670.494665052174</v>
      </c>
      <c r="AD10" s="244" t="s">
        <v>358</v>
      </c>
      <c r="AE10" s="1128"/>
      <c r="AF10" s="1128"/>
    </row>
    <row r="11" spans="1:32" ht="14.5" customHeight="1">
      <c r="A11" s="133" t="s">
        <v>437</v>
      </c>
      <c r="B11" s="244">
        <v>3983.2764989952002</v>
      </c>
      <c r="C11" s="244">
        <v>4865.2974236713999</v>
      </c>
      <c r="D11" s="244">
        <v>3940.3066035341999</v>
      </c>
      <c r="E11" s="244">
        <v>4482.7000329862003</v>
      </c>
      <c r="F11" s="244">
        <v>4321.7801569391004</v>
      </c>
      <c r="G11" s="244">
        <v>4547.3321216226996</v>
      </c>
      <c r="H11" s="244">
        <v>4522.6342767854003</v>
      </c>
      <c r="I11" s="244">
        <v>4480.4164511579002</v>
      </c>
      <c r="J11" s="244">
        <v>4476.7664357490003</v>
      </c>
      <c r="K11" s="244">
        <v>4457.6550335429001</v>
      </c>
      <c r="L11" s="244">
        <v>4346.9061128649</v>
      </c>
      <c r="M11" s="244">
        <v>4299.3130237712003</v>
      </c>
      <c r="N11" s="244">
        <v>4165.4430933050999</v>
      </c>
      <c r="O11" s="244">
        <v>4051.7294393471998</v>
      </c>
      <c r="P11" s="244">
        <v>4036.5588126209</v>
      </c>
      <c r="Q11" s="244">
        <v>3819.3367657877002</v>
      </c>
      <c r="R11" s="244">
        <v>3701.1454404342999</v>
      </c>
      <c r="S11" s="244">
        <v>3612.9748064793998</v>
      </c>
      <c r="T11" s="244">
        <v>3584.1066469123002</v>
      </c>
      <c r="U11" s="244">
        <v>3536.0048582576001</v>
      </c>
      <c r="V11" s="244">
        <v>3591.5969767925999</v>
      </c>
      <c r="W11" s="244">
        <v>3660.4476285784999</v>
      </c>
      <c r="X11" s="244">
        <v>3630.1967401930001</v>
      </c>
      <c r="Y11" s="244">
        <v>3781.5477641184002</v>
      </c>
      <c r="Z11" s="244">
        <v>4177.6961857634997</v>
      </c>
      <c r="AA11" s="244">
        <v>3965.1950355484</v>
      </c>
      <c r="AB11" s="244">
        <v>4050.4954914739001</v>
      </c>
      <c r="AC11" s="244">
        <v>4127.4843051154003</v>
      </c>
      <c r="AD11" s="244" t="s">
        <v>493</v>
      </c>
      <c r="AE11" s="1128"/>
      <c r="AF11" s="1128"/>
    </row>
    <row r="12" spans="1:32" ht="14.5" customHeight="1">
      <c r="A12" s="133" t="s">
        <v>438</v>
      </c>
      <c r="B12" s="244">
        <v>3318.1704041328999</v>
      </c>
      <c r="C12" s="244">
        <v>4087.4199818255001</v>
      </c>
      <c r="D12" s="244">
        <v>4438.1381163953001</v>
      </c>
      <c r="E12" s="244">
        <v>5122.9969737796</v>
      </c>
      <c r="F12" s="244">
        <v>5200.9860033119003</v>
      </c>
      <c r="G12" s="244">
        <v>5654.7449059562005</v>
      </c>
      <c r="H12" s="244">
        <v>5585.1038692478996</v>
      </c>
      <c r="I12" s="244">
        <v>5580.0369494819997</v>
      </c>
      <c r="J12" s="244">
        <v>5676.1724048320002</v>
      </c>
      <c r="K12" s="244">
        <v>5795.8185434947</v>
      </c>
      <c r="L12" s="244">
        <v>5647.4382314482</v>
      </c>
      <c r="M12" s="244">
        <v>5645.1848965145</v>
      </c>
      <c r="N12" s="244">
        <v>5479.9155995759002</v>
      </c>
      <c r="O12" s="244">
        <v>5395.7679271406996</v>
      </c>
      <c r="P12" s="244">
        <v>5450.1046219752998</v>
      </c>
      <c r="Q12" s="244">
        <v>5145.7069171298999</v>
      </c>
      <c r="R12" s="244">
        <v>5120.4679515559001</v>
      </c>
      <c r="S12" s="244">
        <v>4960.8268078127003</v>
      </c>
      <c r="T12" s="244">
        <v>4937.4380346999997</v>
      </c>
      <c r="U12" s="244">
        <v>4912.7460788999997</v>
      </c>
      <c r="V12" s="244">
        <v>4986.3239422228999</v>
      </c>
      <c r="W12" s="244">
        <v>4997.6174513324004</v>
      </c>
      <c r="X12" s="244">
        <v>4977.7824699396997</v>
      </c>
      <c r="Y12" s="244">
        <v>5160.3312976999996</v>
      </c>
      <c r="Z12" s="244">
        <v>5257.6516779000003</v>
      </c>
      <c r="AA12" s="244">
        <v>5214.2036338580001</v>
      </c>
      <c r="AB12" s="244">
        <v>5425.6680819652001</v>
      </c>
      <c r="AC12" s="244">
        <v>5548.4771219219001</v>
      </c>
      <c r="AD12" s="244" t="s">
        <v>493</v>
      </c>
      <c r="AE12" s="1128"/>
      <c r="AF12" s="1128"/>
    </row>
    <row r="13" spans="1:32" ht="14.5" customHeight="1">
      <c r="A13" s="133" t="s">
        <v>716</v>
      </c>
      <c r="B13" s="244">
        <v>1658.9961320092</v>
      </c>
      <c r="C13" s="244">
        <v>1553.1743421782</v>
      </c>
      <c r="D13" s="244">
        <v>1581.5546675539999</v>
      </c>
      <c r="E13" s="244">
        <v>1602.2359193100999</v>
      </c>
      <c r="F13" s="244">
        <v>1555.0191676265999</v>
      </c>
      <c r="G13" s="244">
        <v>1494.7185447755</v>
      </c>
      <c r="H13" s="244">
        <v>1474.1668341094</v>
      </c>
      <c r="I13" s="244">
        <v>1441.0315560765</v>
      </c>
      <c r="J13" s="244">
        <v>1444.4365904976</v>
      </c>
      <c r="K13" s="244">
        <v>1423.3629257151999</v>
      </c>
      <c r="L13" s="244">
        <v>1404.9906811953001</v>
      </c>
      <c r="M13" s="244">
        <v>1378.2263501643999</v>
      </c>
      <c r="N13" s="244">
        <v>1360.7142614372001</v>
      </c>
      <c r="O13" s="244">
        <v>1313.2974648110001</v>
      </c>
      <c r="P13" s="244">
        <v>1323.9076953019</v>
      </c>
      <c r="Q13" s="244">
        <v>1292.9835432637999</v>
      </c>
      <c r="R13" s="244">
        <v>1213.8614926882001</v>
      </c>
      <c r="S13" s="244">
        <v>1209.6107571933001</v>
      </c>
      <c r="T13" s="244">
        <v>1204.5031008987</v>
      </c>
      <c r="U13" s="244">
        <v>1253.3774226267999</v>
      </c>
      <c r="V13" s="244">
        <v>1274.2441704395001</v>
      </c>
      <c r="W13" s="244">
        <v>1266.2410132276</v>
      </c>
      <c r="X13" s="244">
        <v>1276.1699990740001</v>
      </c>
      <c r="Y13" s="244">
        <v>1185.5142317088</v>
      </c>
      <c r="Z13" s="244">
        <v>1251.0795137754999</v>
      </c>
      <c r="AA13" s="244">
        <v>1250.9103535167001</v>
      </c>
      <c r="AB13" s="244">
        <v>1273.9544509274999</v>
      </c>
      <c r="AC13" s="244">
        <v>1281.3142498407999</v>
      </c>
      <c r="AD13" s="244">
        <v>1294.9309214826001</v>
      </c>
      <c r="AE13" s="1128"/>
      <c r="AF13" s="1128"/>
    </row>
    <row r="14" spans="1:32" ht="14.5" customHeight="1">
      <c r="A14" s="133" t="s">
        <v>440</v>
      </c>
      <c r="B14" s="244">
        <v>4799.3520758039003</v>
      </c>
      <c r="C14" s="244">
        <v>4874.7824954058997</v>
      </c>
      <c r="D14" s="244">
        <v>3822.0730266615001</v>
      </c>
      <c r="E14" s="244">
        <v>3895.6890156251002</v>
      </c>
      <c r="F14" s="244">
        <v>3759.4535076550001</v>
      </c>
      <c r="G14" s="244">
        <v>3705.4363799108</v>
      </c>
      <c r="H14" s="244">
        <v>3640.6593284191999</v>
      </c>
      <c r="I14" s="244">
        <v>3576.3077520450001</v>
      </c>
      <c r="J14" s="244" t="s">
        <v>493</v>
      </c>
      <c r="K14" s="244" t="s">
        <v>493</v>
      </c>
      <c r="L14" s="244" t="s">
        <v>493</v>
      </c>
      <c r="M14" s="244" t="s">
        <v>493</v>
      </c>
      <c r="N14" s="244" t="s">
        <v>493</v>
      </c>
      <c r="O14" s="244">
        <v>3657.3802388915001</v>
      </c>
      <c r="P14" s="244">
        <v>3682.7095652848002</v>
      </c>
      <c r="Q14" s="244">
        <v>3517.0638735725001</v>
      </c>
      <c r="R14" s="244">
        <v>3416.5982309707001</v>
      </c>
      <c r="S14" s="244">
        <v>3290.4096651811001</v>
      </c>
      <c r="T14" s="244">
        <v>3240.4666379972</v>
      </c>
      <c r="U14" s="244">
        <v>3289.4328208688999</v>
      </c>
      <c r="V14" s="244">
        <v>3336.4829217478</v>
      </c>
      <c r="W14" s="244">
        <v>3336.1464303412999</v>
      </c>
      <c r="X14" s="244">
        <v>3313.1792010302001</v>
      </c>
      <c r="Y14" s="244">
        <v>3425.5734083040002</v>
      </c>
      <c r="Z14" s="244">
        <v>3459.0219239616999</v>
      </c>
      <c r="AA14" s="244">
        <v>3479.8278917381999</v>
      </c>
      <c r="AB14" s="244">
        <v>3540.2643678996001</v>
      </c>
      <c r="AC14" s="244">
        <v>3564.5458667635999</v>
      </c>
      <c r="AD14" s="244" t="s">
        <v>493</v>
      </c>
      <c r="AE14" s="1128"/>
      <c r="AF14" s="1128"/>
    </row>
    <row r="15" spans="1:32" ht="14.5" customHeight="1">
      <c r="A15" s="133" t="s">
        <v>492</v>
      </c>
      <c r="B15" s="244">
        <v>14363.400111000001</v>
      </c>
      <c r="C15" s="244">
        <v>15194.732024999999</v>
      </c>
      <c r="D15" s="244">
        <v>15019.276051999999</v>
      </c>
      <c r="E15" s="244">
        <v>15268.133529000001</v>
      </c>
      <c r="F15" s="244">
        <v>14714.880813</v>
      </c>
      <c r="G15" s="244">
        <v>14932.929676</v>
      </c>
      <c r="H15" s="244">
        <v>14942.29788</v>
      </c>
      <c r="I15" s="244">
        <v>15093.567639999999</v>
      </c>
      <c r="J15" s="244">
        <v>15388.72356</v>
      </c>
      <c r="K15" s="244">
        <v>15977.572819999999</v>
      </c>
      <c r="L15" s="244">
        <v>15736.774810000001</v>
      </c>
      <c r="M15" s="244">
        <v>15427.26174</v>
      </c>
      <c r="N15" s="244">
        <v>15071.132879999999</v>
      </c>
      <c r="O15" s="244">
        <v>14657.49181</v>
      </c>
      <c r="P15" s="244">
        <v>14598.945009999999</v>
      </c>
      <c r="Q15" s="244">
        <v>13821.199979999999</v>
      </c>
      <c r="R15" s="244">
        <v>13308.47889</v>
      </c>
      <c r="S15" s="244">
        <v>13102.860070000001</v>
      </c>
      <c r="T15" s="244">
        <v>13043.451950000001</v>
      </c>
      <c r="U15" s="244">
        <v>12931.77945</v>
      </c>
      <c r="V15" s="244">
        <v>13046.834150000001</v>
      </c>
      <c r="W15" s="244">
        <v>13176.520049999999</v>
      </c>
      <c r="X15" s="244">
        <v>12973.662689211</v>
      </c>
      <c r="Y15" s="244">
        <v>13274.178805735</v>
      </c>
      <c r="Z15" s="244">
        <v>13628.130164198001</v>
      </c>
      <c r="AA15" s="244">
        <v>13685.202245865999</v>
      </c>
      <c r="AB15" s="244">
        <v>14367.131749482</v>
      </c>
      <c r="AC15" s="244">
        <v>14435.02949244</v>
      </c>
      <c r="AD15" s="244">
        <v>13916.850137355999</v>
      </c>
      <c r="AE15" s="1128"/>
      <c r="AF15" s="1128"/>
    </row>
    <row r="16" spans="1:32" ht="14.5" customHeight="1">
      <c r="A16" s="133" t="s">
        <v>442</v>
      </c>
      <c r="B16" s="244">
        <v>2613.5183449598558</v>
      </c>
      <c r="C16" s="244">
        <v>3055.9735901703862</v>
      </c>
      <c r="D16" s="244">
        <v>3002.6486837251605</v>
      </c>
      <c r="E16" s="244">
        <v>3315.185329511392</v>
      </c>
      <c r="F16" s="244">
        <v>3465.7418109004466</v>
      </c>
      <c r="G16" s="244">
        <v>3629.5629274875355</v>
      </c>
      <c r="H16" s="244">
        <v>3591.4223594351397</v>
      </c>
      <c r="I16" s="244">
        <v>3559.484304608181</v>
      </c>
      <c r="J16" s="244">
        <v>3594.6357289928615</v>
      </c>
      <c r="K16" s="244">
        <v>3649.8659806583082</v>
      </c>
      <c r="L16" s="244">
        <v>3479.9024111494082</v>
      </c>
      <c r="M16" s="244">
        <v>3459.9850304994161</v>
      </c>
      <c r="N16" s="244">
        <v>3416.7578834871124</v>
      </c>
      <c r="O16" s="244">
        <v>3292.2722063584379</v>
      </c>
      <c r="P16" s="244">
        <v>3339.7628025747294</v>
      </c>
      <c r="Q16" s="244">
        <v>3104.3152230480309</v>
      </c>
      <c r="R16" s="244">
        <v>3092.6635011587491</v>
      </c>
      <c r="S16" s="244">
        <v>3070.3416383998683</v>
      </c>
      <c r="T16" s="244">
        <v>3060.9984669913483</v>
      </c>
      <c r="U16" s="244">
        <v>3099.9371281331205</v>
      </c>
      <c r="V16" s="244">
        <v>3159.5487552446107</v>
      </c>
      <c r="W16" s="244">
        <v>3158.0074516137006</v>
      </c>
      <c r="X16" s="244">
        <v>3156.42453343651</v>
      </c>
      <c r="Y16" s="244">
        <v>3199.8129170657908</v>
      </c>
      <c r="Z16" s="244">
        <v>3204.520561972126</v>
      </c>
      <c r="AA16" s="244">
        <v>3225.1119012617646</v>
      </c>
      <c r="AB16" s="244">
        <v>3309.7987182223687</v>
      </c>
      <c r="AC16" s="244" t="s">
        <v>493</v>
      </c>
      <c r="AD16" s="244" t="s">
        <v>493</v>
      </c>
      <c r="AE16" s="1128"/>
      <c r="AF16" s="1128"/>
    </row>
    <row r="17" spans="1:32" ht="14.5" customHeight="1">
      <c r="A17" s="133" t="s">
        <v>443</v>
      </c>
      <c r="B17" s="244">
        <v>17620.743446788001</v>
      </c>
      <c r="C17" s="244">
        <v>18421.832511330998</v>
      </c>
      <c r="D17" s="244" t="s">
        <v>493</v>
      </c>
      <c r="E17" s="244" t="s">
        <v>493</v>
      </c>
      <c r="F17" s="244">
        <v>16497.784191142</v>
      </c>
      <c r="G17" s="244" t="s">
        <v>493</v>
      </c>
      <c r="H17" s="244">
        <v>16932.808834529002</v>
      </c>
      <c r="I17" s="244" t="s">
        <v>493</v>
      </c>
      <c r="J17" s="244">
        <v>18234.86519493</v>
      </c>
      <c r="K17" s="244" t="s">
        <v>493</v>
      </c>
      <c r="L17" s="244">
        <v>18456.155980652002</v>
      </c>
      <c r="M17" s="244" t="s">
        <v>493</v>
      </c>
      <c r="N17" s="244">
        <v>17969.330623475998</v>
      </c>
      <c r="O17" s="244" t="s">
        <v>493</v>
      </c>
      <c r="P17" s="244">
        <v>17135.939832225002</v>
      </c>
      <c r="Q17" s="244" t="s">
        <v>493</v>
      </c>
      <c r="R17" s="244">
        <v>15960.581007121</v>
      </c>
      <c r="S17" s="244" t="s">
        <v>493</v>
      </c>
      <c r="T17" s="244">
        <v>15705.469098042</v>
      </c>
      <c r="U17" s="244">
        <v>15575.043449053999</v>
      </c>
      <c r="V17" s="244">
        <v>15625.234832513001</v>
      </c>
      <c r="W17" s="244">
        <v>15924.413236561</v>
      </c>
      <c r="X17" s="244">
        <v>15778.015901351</v>
      </c>
      <c r="Y17" s="244">
        <v>16153.013956942999</v>
      </c>
      <c r="Z17" s="244">
        <v>16378.405993855</v>
      </c>
      <c r="AA17" s="244">
        <v>16359.484735205</v>
      </c>
      <c r="AB17" s="244">
        <v>16572.371760737999</v>
      </c>
      <c r="AC17" s="244">
        <v>16788.822841457</v>
      </c>
      <c r="AD17" s="244" t="s">
        <v>493</v>
      </c>
      <c r="AE17" s="1128"/>
      <c r="AF17" s="1128"/>
    </row>
    <row r="18" spans="1:32" ht="14.5" customHeight="1">
      <c r="A18" s="133" t="s">
        <v>444</v>
      </c>
      <c r="B18" s="244">
        <v>33713</v>
      </c>
      <c r="C18" s="244">
        <v>33789</v>
      </c>
      <c r="D18" s="244">
        <v>35842</v>
      </c>
      <c r="E18" s="244">
        <v>35644</v>
      </c>
      <c r="F18" s="244">
        <v>34418</v>
      </c>
      <c r="G18" s="244">
        <v>35312</v>
      </c>
      <c r="H18" s="244">
        <v>35295</v>
      </c>
      <c r="I18" s="244">
        <v>35779</v>
      </c>
      <c r="J18" s="244">
        <v>36387</v>
      </c>
      <c r="K18" s="244">
        <v>37138</v>
      </c>
      <c r="L18" s="244">
        <v>36196</v>
      </c>
      <c r="M18" s="244">
        <v>35190</v>
      </c>
      <c r="N18" s="244">
        <v>34986</v>
      </c>
      <c r="O18" s="244">
        <v>33446</v>
      </c>
      <c r="P18" s="244">
        <v>33541.063767</v>
      </c>
      <c r="Q18" s="244">
        <v>31577.959639000001</v>
      </c>
      <c r="R18" s="244">
        <v>30610.517180999999</v>
      </c>
      <c r="S18" s="244">
        <v>30252.438886</v>
      </c>
      <c r="T18" s="244">
        <v>29854.608660999998</v>
      </c>
      <c r="U18" s="244">
        <v>30399.423714</v>
      </c>
      <c r="V18" s="244">
        <v>30626.048030999998</v>
      </c>
      <c r="W18" s="244">
        <v>30208.579745999999</v>
      </c>
      <c r="X18" s="244">
        <v>31055.244626</v>
      </c>
      <c r="Y18" s="244">
        <v>31895.866148108998</v>
      </c>
      <c r="Z18" s="244">
        <v>32239.461009774001</v>
      </c>
      <c r="AA18" s="244">
        <v>31287.524348170999</v>
      </c>
      <c r="AB18" s="244">
        <v>31512.526420881</v>
      </c>
      <c r="AC18" s="244">
        <v>32035.588652574999</v>
      </c>
      <c r="AD18" s="244" t="s">
        <v>493</v>
      </c>
      <c r="AE18" s="1128"/>
      <c r="AF18" s="1128"/>
    </row>
    <row r="19" spans="1:32" ht="14.5" customHeight="1">
      <c r="A19" s="133" t="s">
        <v>445</v>
      </c>
      <c r="B19" s="244">
        <v>7484.0369180466996</v>
      </c>
      <c r="C19" s="244">
        <v>7707.7375550979004</v>
      </c>
      <c r="D19" s="244">
        <v>7875.3984533227003</v>
      </c>
      <c r="E19" s="244">
        <v>9106.3362913768997</v>
      </c>
      <c r="F19" s="244">
        <v>8903.3001042563992</v>
      </c>
      <c r="G19" s="244">
        <v>9322.1728524507998</v>
      </c>
      <c r="H19" s="244">
        <v>9262.3457717217007</v>
      </c>
      <c r="I19" s="244">
        <v>9369.7040589999997</v>
      </c>
      <c r="J19" s="244">
        <v>9558.0090462597</v>
      </c>
      <c r="K19" s="244">
        <v>9803.3212238559008</v>
      </c>
      <c r="L19" s="244">
        <v>9796.0957525022004</v>
      </c>
      <c r="M19" s="244">
        <v>9495.9781489893994</v>
      </c>
      <c r="N19" s="244">
        <v>9529.7631737891006</v>
      </c>
      <c r="O19" s="244">
        <v>9431.7602176640994</v>
      </c>
      <c r="P19" s="244">
        <v>9472.0379852786009</v>
      </c>
      <c r="Q19" s="244">
        <v>8996.7562791404998</v>
      </c>
      <c r="R19" s="244">
        <v>8745.5502019330997</v>
      </c>
      <c r="S19" s="244">
        <v>8580.8478375823997</v>
      </c>
      <c r="T19" s="244">
        <v>8617.6182608288</v>
      </c>
      <c r="U19" s="244">
        <v>8573.5735192865995</v>
      </c>
      <c r="V19" s="244">
        <v>8579.0295916177001</v>
      </c>
      <c r="W19" s="244">
        <v>8613.2788801177994</v>
      </c>
      <c r="X19" s="244">
        <v>8465.3256132721999</v>
      </c>
      <c r="Y19" s="244">
        <v>8531.8382482408997</v>
      </c>
      <c r="Z19" s="244">
        <v>8710.9554126845997</v>
      </c>
      <c r="AA19" s="244">
        <v>8640.2317446672005</v>
      </c>
      <c r="AB19" s="244">
        <v>8795.3915281698992</v>
      </c>
      <c r="AC19" s="244">
        <v>8916.8428221778995</v>
      </c>
      <c r="AD19" s="244" t="s">
        <v>493</v>
      </c>
      <c r="AE19" s="1128"/>
      <c r="AF19" s="1128"/>
    </row>
    <row r="20" spans="1:32" ht="14.5" customHeight="1">
      <c r="A20" s="133" t="s">
        <v>446</v>
      </c>
      <c r="B20" s="244" t="s">
        <v>493</v>
      </c>
      <c r="C20" s="244" t="s">
        <v>493</v>
      </c>
      <c r="D20" s="244" t="s">
        <v>493</v>
      </c>
      <c r="E20" s="244" t="s">
        <v>493</v>
      </c>
      <c r="F20" s="244" t="s">
        <v>493</v>
      </c>
      <c r="G20" s="244" t="s">
        <v>493</v>
      </c>
      <c r="H20" s="244" t="s">
        <v>493</v>
      </c>
      <c r="I20" s="244" t="s">
        <v>493</v>
      </c>
      <c r="J20" s="244" t="s">
        <v>493</v>
      </c>
      <c r="K20" s="244" t="s">
        <v>493</v>
      </c>
      <c r="L20" s="244" t="s">
        <v>493</v>
      </c>
      <c r="M20" s="244" t="s">
        <v>493</v>
      </c>
      <c r="N20" s="244" t="s">
        <v>493</v>
      </c>
      <c r="O20" s="244" t="s">
        <v>493</v>
      </c>
      <c r="P20" s="244" t="s">
        <v>493</v>
      </c>
      <c r="Q20" s="244" t="s">
        <v>493</v>
      </c>
      <c r="R20" s="244" t="s">
        <v>493</v>
      </c>
      <c r="S20" s="244" t="s">
        <v>493</v>
      </c>
      <c r="T20" s="244" t="s">
        <v>493</v>
      </c>
      <c r="U20" s="244" t="s">
        <v>493</v>
      </c>
      <c r="V20" s="244">
        <v>1845.520524845</v>
      </c>
      <c r="W20" s="244">
        <v>1794.1709507600001</v>
      </c>
      <c r="X20" s="244">
        <v>1785.7138896050001</v>
      </c>
      <c r="Y20" s="244">
        <v>1800.214907739</v>
      </c>
      <c r="Z20" s="244">
        <v>1775.3049985079999</v>
      </c>
      <c r="AA20" s="244">
        <v>1792.1325229416</v>
      </c>
      <c r="AB20" s="244" t="s">
        <v>493</v>
      </c>
      <c r="AC20" s="244" t="s">
        <v>493</v>
      </c>
      <c r="AD20" s="244" t="s">
        <v>493</v>
      </c>
      <c r="AE20" s="1128"/>
      <c r="AF20" s="1128"/>
    </row>
    <row r="21" spans="1:32" ht="14.5" customHeight="1">
      <c r="A21" s="133" t="s">
        <v>447</v>
      </c>
      <c r="B21" s="244">
        <v>5652.0831453260998</v>
      </c>
      <c r="C21" s="244">
        <v>5388.7349165807</v>
      </c>
      <c r="D21" s="244">
        <v>5719.5080353978001</v>
      </c>
      <c r="E21" s="244">
        <v>6540.4001732569004</v>
      </c>
      <c r="F21" s="244">
        <v>6635.1053536416002</v>
      </c>
      <c r="G21" s="244">
        <v>7225.5588147217004</v>
      </c>
      <c r="H21" s="244">
        <v>7218.0859080559003</v>
      </c>
      <c r="I21" s="244">
        <v>7230.6914120557003</v>
      </c>
      <c r="J21" s="244">
        <v>7283.1440472374998</v>
      </c>
      <c r="K21" s="244">
        <v>7513.5902310413003</v>
      </c>
      <c r="L21" s="244">
        <v>7220.6680526700002</v>
      </c>
      <c r="M21" s="244">
        <v>7124.2523413542003</v>
      </c>
      <c r="N21" s="244">
        <v>7104.3464134092001</v>
      </c>
      <c r="O21" s="244">
        <v>6725.7282425017002</v>
      </c>
      <c r="P21" s="244">
        <v>6760.8922559742005</v>
      </c>
      <c r="Q21" s="244">
        <v>6357.6445751772999</v>
      </c>
      <c r="R21" s="244">
        <v>6216.5939620925001</v>
      </c>
      <c r="S21" s="244">
        <v>6159.3153845317001</v>
      </c>
      <c r="T21" s="244">
        <v>6237.9264579186001</v>
      </c>
      <c r="U21" s="244">
        <v>6204.4994890441003</v>
      </c>
      <c r="V21" s="244">
        <v>6221.3075906994</v>
      </c>
      <c r="W21" s="244">
        <v>6084.1549067840997</v>
      </c>
      <c r="X21" s="244">
        <v>6045.4850488666998</v>
      </c>
      <c r="Y21" s="244">
        <v>6117.8923065807003</v>
      </c>
      <c r="Z21" s="244">
        <v>6188.6513687852002</v>
      </c>
      <c r="AA21" s="244">
        <v>6214.2899721241001</v>
      </c>
      <c r="AB21" s="244">
        <v>6297.8304163917001</v>
      </c>
      <c r="AC21" s="244">
        <v>6389.9080085377</v>
      </c>
      <c r="AD21" s="244" t="s">
        <v>493</v>
      </c>
      <c r="AE21" s="1128"/>
      <c r="AF21" s="1128"/>
    </row>
    <row r="22" spans="1:32" ht="14.5" customHeight="1">
      <c r="A22" s="133" t="s">
        <v>448</v>
      </c>
      <c r="B22" s="244">
        <v>3670.4635480000002</v>
      </c>
      <c r="C22" s="244">
        <v>3323.8073690000001</v>
      </c>
      <c r="D22" s="244">
        <v>3478.0176499999998</v>
      </c>
      <c r="E22" s="244">
        <v>4352.4288239999996</v>
      </c>
      <c r="F22" s="244">
        <v>4555.0791740000004</v>
      </c>
      <c r="G22" s="244">
        <v>4777.8293030000004</v>
      </c>
      <c r="H22" s="244">
        <v>4774.7302739999996</v>
      </c>
      <c r="I22" s="244">
        <v>4752.3667249999999</v>
      </c>
      <c r="J22" s="244">
        <v>4784.3353221400002</v>
      </c>
      <c r="K22" s="244">
        <v>4857.7909386902002</v>
      </c>
      <c r="L22" s="244">
        <v>4650.968621</v>
      </c>
      <c r="M22" s="244">
        <v>4488.7425279999998</v>
      </c>
      <c r="N22" s="244">
        <v>4297.9571445199999</v>
      </c>
      <c r="O22" s="244">
        <v>4325.9855680000001</v>
      </c>
      <c r="P22" s="244">
        <v>4483.6437029999997</v>
      </c>
      <c r="Q22" s="244">
        <v>4051.1100280000001</v>
      </c>
      <c r="R22" s="244">
        <v>3924.0677953785998</v>
      </c>
      <c r="S22" s="244">
        <v>3845.3108207190999</v>
      </c>
      <c r="T22" s="244">
        <v>3840.7777369999999</v>
      </c>
      <c r="U22" s="244">
        <v>3838.0421550000001</v>
      </c>
      <c r="V22" s="244">
        <v>3882.4595890000001</v>
      </c>
      <c r="W22" s="244">
        <v>3861.9835410000001</v>
      </c>
      <c r="X22" s="244">
        <v>3862.6334457470002</v>
      </c>
      <c r="Y22" s="244">
        <v>3897.9285154703002</v>
      </c>
      <c r="Z22" s="244">
        <v>3893.3489950285002</v>
      </c>
      <c r="AA22" s="244">
        <v>3905.1710835968001</v>
      </c>
      <c r="AB22" s="244">
        <v>3920.1744667674002</v>
      </c>
      <c r="AC22" s="244">
        <v>3963.9010240061998</v>
      </c>
      <c r="AD22" s="244" t="s">
        <v>493</v>
      </c>
      <c r="AE22" s="1128"/>
      <c r="AF22" s="1128"/>
    </row>
    <row r="23" spans="1:32" ht="14.5" customHeight="1">
      <c r="A23" s="133" t="s">
        <v>495</v>
      </c>
      <c r="B23" s="244">
        <v>6112.8155727789999</v>
      </c>
      <c r="C23" s="244">
        <v>6098.1504985048996</v>
      </c>
      <c r="D23" s="244">
        <v>6162.3899387667998</v>
      </c>
      <c r="E23" s="244">
        <v>6324.0223946481001</v>
      </c>
      <c r="F23" s="244">
        <v>6134.1033197579</v>
      </c>
      <c r="G23" s="244">
        <v>6249.1294816504997</v>
      </c>
      <c r="H23" s="244">
        <v>6128.8049855971003</v>
      </c>
      <c r="I23" s="244">
        <v>6166.7285006134998</v>
      </c>
      <c r="J23" s="244">
        <v>6306.9221075413998</v>
      </c>
      <c r="K23" s="244">
        <v>6370.8740520087003</v>
      </c>
      <c r="L23" s="244">
        <v>6304.2263545265996</v>
      </c>
      <c r="M23" s="244">
        <v>6132.7868769623001</v>
      </c>
      <c r="N23" s="244">
        <v>6126.349748787</v>
      </c>
      <c r="O23" s="244">
        <v>5801.6120612769</v>
      </c>
      <c r="P23" s="244">
        <v>5732.1707162022003</v>
      </c>
      <c r="Q23" s="244">
        <v>5423.8978596022998</v>
      </c>
      <c r="R23" s="244">
        <v>5250.2682673544005</v>
      </c>
      <c r="S23" s="244">
        <v>5102.1849701453002</v>
      </c>
      <c r="T23" s="244">
        <v>5080.1608082937</v>
      </c>
      <c r="U23" s="244">
        <v>5088.0748337102996</v>
      </c>
      <c r="V23" s="244">
        <v>5107.4583109222003</v>
      </c>
      <c r="W23" s="244">
        <v>5075.8671764671999</v>
      </c>
      <c r="X23" s="244">
        <v>5086.8447919701002</v>
      </c>
      <c r="Y23" s="244">
        <v>5249.3799206446001</v>
      </c>
      <c r="Z23" s="244">
        <v>5287.8745734622998</v>
      </c>
      <c r="AA23" s="244">
        <v>5354.3165741337998</v>
      </c>
      <c r="AB23" s="244">
        <v>5476.7304600161997</v>
      </c>
      <c r="AC23" s="244">
        <v>5534.7143774729002</v>
      </c>
      <c r="AD23" s="244">
        <v>5386.5636051580004</v>
      </c>
      <c r="AE23" s="1128"/>
      <c r="AF23" s="1128"/>
    </row>
    <row r="24" spans="1:32" ht="14.5" customHeight="1">
      <c r="A24" s="133" t="s">
        <v>450</v>
      </c>
      <c r="B24" s="244">
        <v>3157.0936470000001</v>
      </c>
      <c r="C24" s="244">
        <v>3264.6163519800002</v>
      </c>
      <c r="D24" s="244">
        <v>3481.5617699089998</v>
      </c>
      <c r="E24" s="244">
        <v>3867.8782348650002</v>
      </c>
      <c r="F24" s="244">
        <v>3929.2033431360001</v>
      </c>
      <c r="G24" s="244">
        <v>4332.1690876740004</v>
      </c>
      <c r="H24" s="244">
        <v>4300.251973718</v>
      </c>
      <c r="I24" s="244">
        <v>4290.5754369610004</v>
      </c>
      <c r="J24" s="244">
        <v>4347.5407484509997</v>
      </c>
      <c r="K24" s="244">
        <v>4500.2639959199996</v>
      </c>
      <c r="L24" s="244">
        <v>4445.6469351059995</v>
      </c>
      <c r="M24" s="244">
        <v>4356.3157198965</v>
      </c>
      <c r="N24" s="244">
        <v>4356.1016800799998</v>
      </c>
      <c r="O24" s="244">
        <v>4151.0831494639997</v>
      </c>
      <c r="P24" s="244">
        <v>4169.3761735890002</v>
      </c>
      <c r="Q24" s="244">
        <v>4016.6227458066001</v>
      </c>
      <c r="R24" s="244">
        <v>3844.4247195252001</v>
      </c>
      <c r="S24" s="244">
        <v>3789.2960592748</v>
      </c>
      <c r="T24" s="244">
        <v>3792.7005018986001</v>
      </c>
      <c r="U24" s="244">
        <v>3771.8770499113998</v>
      </c>
      <c r="V24" s="244">
        <v>3796.2131273607001</v>
      </c>
      <c r="W24" s="244">
        <v>3776.2502943663999</v>
      </c>
      <c r="X24" s="244">
        <v>3725.920615384</v>
      </c>
      <c r="Y24" s="244">
        <v>3701.7721591674999</v>
      </c>
      <c r="Z24" s="244">
        <v>3696.7700717159</v>
      </c>
      <c r="AA24" s="244">
        <v>3681.1753427553999</v>
      </c>
      <c r="AB24" s="244">
        <v>3730.6892552651002</v>
      </c>
      <c r="AC24" s="244">
        <v>3771.5962918120999</v>
      </c>
      <c r="AD24" s="244" t="s">
        <v>493</v>
      </c>
      <c r="AE24" s="1128"/>
      <c r="AF24" s="1128"/>
    </row>
    <row r="25" spans="1:32" ht="12.5">
      <c r="A25" s="133"/>
      <c r="B25" s="380"/>
      <c r="C25" s="380"/>
      <c r="D25" s="380"/>
      <c r="E25" s="380"/>
      <c r="F25" s="380"/>
      <c r="G25" s="380"/>
      <c r="H25" s="380"/>
      <c r="I25" s="380"/>
      <c r="J25" s="380"/>
      <c r="K25" s="381"/>
      <c r="L25" s="381"/>
      <c r="M25" s="381"/>
      <c r="N25" s="381"/>
      <c r="O25" s="381"/>
      <c r="P25" s="381"/>
      <c r="Q25" s="381"/>
      <c r="R25" s="381"/>
      <c r="S25" s="381"/>
      <c r="T25" s="381"/>
      <c r="U25" s="381"/>
      <c r="V25" s="381"/>
      <c r="W25" s="381"/>
      <c r="X25" s="381"/>
      <c r="Y25" s="381"/>
      <c r="Z25" s="381"/>
      <c r="AA25" s="381"/>
      <c r="AB25" s="1128"/>
      <c r="AC25" s="1128"/>
      <c r="AD25" s="1128"/>
      <c r="AE25" s="1128"/>
      <c r="AF25" s="1128"/>
    </row>
    <row r="26" spans="1:32" ht="12.75" customHeight="1">
      <c r="A26" s="142"/>
      <c r="B26" s="1365" t="s">
        <v>721</v>
      </c>
      <c r="C26" s="1365"/>
      <c r="D26" s="1365"/>
      <c r="E26" s="1365"/>
      <c r="F26" s="1365"/>
      <c r="G26" s="1365" t="s">
        <v>721</v>
      </c>
      <c r="H26" s="1365"/>
      <c r="I26" s="1365"/>
      <c r="J26" s="1365"/>
      <c r="K26" s="1365"/>
      <c r="L26" s="1365" t="s">
        <v>721</v>
      </c>
      <c r="M26" s="1365"/>
      <c r="N26" s="1365"/>
      <c r="O26" s="1365"/>
      <c r="P26" s="1365"/>
      <c r="Q26" s="1365" t="s">
        <v>721</v>
      </c>
      <c r="R26" s="1365"/>
      <c r="S26" s="1365"/>
      <c r="T26" s="1365"/>
      <c r="U26" s="1365"/>
      <c r="V26" s="1365" t="s">
        <v>721</v>
      </c>
      <c r="W26" s="1365"/>
      <c r="X26" s="1365"/>
      <c r="Y26" s="1365"/>
      <c r="Z26" s="1365"/>
      <c r="AA26" s="1365" t="s">
        <v>721</v>
      </c>
      <c r="AB26" s="1365"/>
      <c r="AC26" s="1365"/>
      <c r="AD26" s="1365"/>
      <c r="AE26" s="1365"/>
      <c r="AF26" s="1365"/>
    </row>
    <row r="27" spans="1:32" ht="13">
      <c r="A27" s="142"/>
      <c r="B27" s="380"/>
      <c r="C27" s="380"/>
      <c r="D27" s="380"/>
      <c r="E27" s="380"/>
      <c r="F27" s="380"/>
      <c r="G27" s="380"/>
      <c r="H27" s="380"/>
      <c r="I27" s="380"/>
      <c r="J27" s="380"/>
      <c r="K27" s="381"/>
      <c r="L27" s="381"/>
      <c r="M27" s="381"/>
      <c r="N27" s="381"/>
      <c r="O27" s="381"/>
      <c r="P27" s="381"/>
      <c r="Q27" s="381"/>
      <c r="R27" s="381"/>
      <c r="S27" s="381"/>
      <c r="T27" s="381"/>
      <c r="U27" s="381"/>
      <c r="V27" s="381"/>
      <c r="W27" s="381"/>
      <c r="X27" s="381"/>
      <c r="Y27" s="381"/>
      <c r="Z27" s="381"/>
      <c r="AA27" s="381"/>
      <c r="AB27" s="1128"/>
      <c r="AC27" s="1128"/>
      <c r="AD27" s="1128"/>
      <c r="AE27" s="1128"/>
      <c r="AF27" s="1128"/>
    </row>
    <row r="28" spans="1:32" ht="14.5" customHeight="1">
      <c r="A28" s="133" t="s">
        <v>490</v>
      </c>
      <c r="B28" s="244">
        <v>19598.550123771001</v>
      </c>
      <c r="C28" s="244">
        <v>19716.618340362998</v>
      </c>
      <c r="D28" s="244">
        <v>21709.883938494</v>
      </c>
      <c r="E28" s="244">
        <v>22503.547356633</v>
      </c>
      <c r="F28" s="244">
        <v>21688.143465378002</v>
      </c>
      <c r="G28" s="244">
        <v>22096.209405950998</v>
      </c>
      <c r="H28" s="244">
        <v>22128.261890646001</v>
      </c>
      <c r="I28" s="244">
        <v>22327.980102975002</v>
      </c>
      <c r="J28" s="244">
        <v>22787.279599238002</v>
      </c>
      <c r="K28" s="244">
        <v>23780.709308786001</v>
      </c>
      <c r="L28" s="244">
        <v>23148.687358113999</v>
      </c>
      <c r="M28" s="244">
        <v>22833.746024544002</v>
      </c>
      <c r="N28" s="244">
        <v>22563.124258978001</v>
      </c>
      <c r="O28" s="244">
        <v>21859.874166270001</v>
      </c>
      <c r="P28" s="244">
        <v>21964.860911257001</v>
      </c>
      <c r="Q28" s="244">
        <v>20813.544574082</v>
      </c>
      <c r="R28" s="244">
        <v>20269.013592294999</v>
      </c>
      <c r="S28" s="244">
        <v>19934.965769679999</v>
      </c>
      <c r="T28" s="244">
        <v>19883.338079206002</v>
      </c>
      <c r="U28" s="244">
        <v>19748.236672469</v>
      </c>
      <c r="V28" s="244">
        <v>19917.326146756001</v>
      </c>
      <c r="W28" s="244">
        <v>20557.048575468001</v>
      </c>
      <c r="X28" s="244">
        <v>20364.160975916999</v>
      </c>
      <c r="Y28" s="244">
        <v>20839.850822757999</v>
      </c>
      <c r="Z28" s="244">
        <v>21163.352217365999</v>
      </c>
      <c r="AA28" s="244">
        <v>21636.145995090999</v>
      </c>
      <c r="AB28" s="244">
        <v>22134.435272109</v>
      </c>
      <c r="AC28" s="244">
        <v>22354.96548305</v>
      </c>
      <c r="AD28" s="244">
        <v>22056.410505671</v>
      </c>
      <c r="AE28" s="1128"/>
      <c r="AF28" s="1128"/>
    </row>
    <row r="29" spans="1:32" ht="14.5" customHeight="1">
      <c r="A29" s="133" t="s">
        <v>436</v>
      </c>
      <c r="B29" s="244">
        <v>25916.737294550152</v>
      </c>
      <c r="C29" s="244">
        <v>26646.59075228485</v>
      </c>
      <c r="D29" s="244">
        <v>27139.637975977599</v>
      </c>
      <c r="E29" s="244">
        <v>28835.740648612573</v>
      </c>
      <c r="F29" s="244">
        <v>27680.050199061352</v>
      </c>
      <c r="G29" s="244">
        <v>28315.276853448111</v>
      </c>
      <c r="H29" s="244">
        <v>28560.469065517653</v>
      </c>
      <c r="I29" s="244">
        <v>28950.896323725126</v>
      </c>
      <c r="J29" s="244">
        <v>29575.659603839056</v>
      </c>
      <c r="K29" s="244">
        <v>31078.284664474228</v>
      </c>
      <c r="L29" s="244">
        <v>30360.715500860435</v>
      </c>
      <c r="M29" s="244">
        <v>29689.405418395025</v>
      </c>
      <c r="N29" s="244">
        <v>29323.121274167788</v>
      </c>
      <c r="O29" s="244">
        <v>27983.421349807246</v>
      </c>
      <c r="P29" s="244">
        <v>28137.118577203622</v>
      </c>
      <c r="Q29" s="244">
        <v>26642.311404409651</v>
      </c>
      <c r="R29" s="244">
        <v>26040.084120151805</v>
      </c>
      <c r="S29" s="244">
        <v>25639.192753025869</v>
      </c>
      <c r="T29" s="244">
        <v>25606.316360301807</v>
      </c>
      <c r="U29" s="244">
        <v>25451.873088171222</v>
      </c>
      <c r="V29" s="244">
        <v>25643.85248674516</v>
      </c>
      <c r="W29" s="244">
        <v>26269.557826308061</v>
      </c>
      <c r="X29" s="244">
        <v>25866.125958516288</v>
      </c>
      <c r="Y29" s="244">
        <v>26428.852739619851</v>
      </c>
      <c r="Z29" s="244">
        <v>26869.359064179873</v>
      </c>
      <c r="AA29" s="244">
        <v>26908.529378054522</v>
      </c>
      <c r="AB29" s="244">
        <v>27398.908691313587</v>
      </c>
      <c r="AC29" s="244">
        <v>28094.192766236338</v>
      </c>
      <c r="AD29" s="244" t="s">
        <v>358</v>
      </c>
      <c r="AE29" s="1128"/>
      <c r="AF29" s="1128"/>
    </row>
    <row r="30" spans="1:32" ht="14.5" customHeight="1">
      <c r="A30" s="133" t="s">
        <v>437</v>
      </c>
      <c r="B30" s="244">
        <v>3685.4967361951999</v>
      </c>
      <c r="C30" s="244">
        <v>4670.4673564714003</v>
      </c>
      <c r="D30" s="244">
        <v>3730.5298613343002</v>
      </c>
      <c r="E30" s="244">
        <v>4274.9053324861998</v>
      </c>
      <c r="F30" s="244">
        <v>4129.3400119390999</v>
      </c>
      <c r="G30" s="244">
        <v>4344.9938343094</v>
      </c>
      <c r="H30" s="244">
        <v>4338.6626023624003</v>
      </c>
      <c r="I30" s="244">
        <v>4306.7076558260997</v>
      </c>
      <c r="J30" s="244">
        <v>4302.8547422913998</v>
      </c>
      <c r="K30" s="244">
        <v>4265.2174382629</v>
      </c>
      <c r="L30" s="244">
        <v>4145.1627292649</v>
      </c>
      <c r="M30" s="244">
        <v>4087.9164233711999</v>
      </c>
      <c r="N30" s="244">
        <v>3976.5042743050999</v>
      </c>
      <c r="O30" s="244">
        <v>3849.2300592472002</v>
      </c>
      <c r="P30" s="244">
        <v>3855.4531850210001</v>
      </c>
      <c r="Q30" s="244">
        <v>3623.3510820877</v>
      </c>
      <c r="R30" s="244">
        <v>3500.6548231565998</v>
      </c>
      <c r="S30" s="244">
        <v>3421.1293867794002</v>
      </c>
      <c r="T30" s="244">
        <v>3393.2780798343001</v>
      </c>
      <c r="U30" s="244">
        <v>3372.2851437375998</v>
      </c>
      <c r="V30" s="244">
        <v>3411.3041010898</v>
      </c>
      <c r="W30" s="244">
        <v>3483.1377783785001</v>
      </c>
      <c r="X30" s="244">
        <v>3460.3065607530002</v>
      </c>
      <c r="Y30" s="244">
        <v>3614.1423801584001</v>
      </c>
      <c r="Z30" s="244">
        <v>3982.1247591688998</v>
      </c>
      <c r="AA30" s="244">
        <v>3770.8342653538002</v>
      </c>
      <c r="AB30" s="244">
        <v>3855.3801956358002</v>
      </c>
      <c r="AC30" s="244">
        <v>3932.9680709729</v>
      </c>
      <c r="AD30" s="244" t="s">
        <v>493</v>
      </c>
      <c r="AE30" s="1128"/>
      <c r="AF30" s="1128"/>
    </row>
    <row r="31" spans="1:32" ht="14.5" customHeight="1">
      <c r="A31" s="133" t="s">
        <v>438</v>
      </c>
      <c r="B31" s="244">
        <v>2721.5777314198999</v>
      </c>
      <c r="C31" s="244">
        <v>3999.1511799254999</v>
      </c>
      <c r="D31" s="244">
        <v>4134.0104973953003</v>
      </c>
      <c r="E31" s="244">
        <v>4815.2035928796004</v>
      </c>
      <c r="F31" s="244">
        <v>4897.1482709119</v>
      </c>
      <c r="G31" s="244">
        <v>5371.9620419561998</v>
      </c>
      <c r="H31" s="244">
        <v>5327.4781398478999</v>
      </c>
      <c r="I31" s="244">
        <v>5343.3323828820003</v>
      </c>
      <c r="J31" s="244">
        <v>5438.8596324318996</v>
      </c>
      <c r="K31" s="244">
        <v>5566.2368760947002</v>
      </c>
      <c r="L31" s="244">
        <v>5401.1057155482004</v>
      </c>
      <c r="M31" s="244">
        <v>5410.7253383144998</v>
      </c>
      <c r="N31" s="244">
        <v>5264.2806724759002</v>
      </c>
      <c r="O31" s="244">
        <v>5202.6260870407004</v>
      </c>
      <c r="P31" s="244">
        <v>5269.9049997753</v>
      </c>
      <c r="Q31" s="244">
        <v>4976.6999391372001</v>
      </c>
      <c r="R31" s="244">
        <v>4950.5643795714996</v>
      </c>
      <c r="S31" s="244">
        <v>4800.4841314946998</v>
      </c>
      <c r="T31" s="244">
        <v>4785.3565843899996</v>
      </c>
      <c r="U31" s="244">
        <v>4765.8011454360003</v>
      </c>
      <c r="V31" s="244">
        <v>4824.9816556864998</v>
      </c>
      <c r="W31" s="244">
        <v>4852.2530635523999</v>
      </c>
      <c r="X31" s="244">
        <v>4843.2694694396996</v>
      </c>
      <c r="Y31" s="244">
        <v>5035.8040320072996</v>
      </c>
      <c r="Z31" s="244">
        <v>5124.9998478363996</v>
      </c>
      <c r="AA31" s="244">
        <v>5070.3237385462999</v>
      </c>
      <c r="AB31" s="244">
        <v>5278.2097178853001</v>
      </c>
      <c r="AC31" s="244">
        <v>5399.1997879631999</v>
      </c>
      <c r="AD31" s="244" t="s">
        <v>493</v>
      </c>
      <c r="AE31" s="1128"/>
      <c r="AF31" s="1128"/>
    </row>
    <row r="32" spans="1:32" ht="14.5" customHeight="1">
      <c r="A32" s="133" t="s">
        <v>716</v>
      </c>
      <c r="B32" s="244">
        <v>1370.1329097122</v>
      </c>
      <c r="C32" s="244">
        <v>1258.8249836098</v>
      </c>
      <c r="D32" s="244">
        <v>1278.8020922937999</v>
      </c>
      <c r="E32" s="244">
        <v>1297.5653710813999</v>
      </c>
      <c r="F32" s="244">
        <v>1253.3075845327</v>
      </c>
      <c r="G32" s="244">
        <v>1269.2600738945</v>
      </c>
      <c r="H32" s="244">
        <v>1262.9117249269</v>
      </c>
      <c r="I32" s="244">
        <v>1272.4178109100999</v>
      </c>
      <c r="J32" s="244">
        <v>1291.5526070697999</v>
      </c>
      <c r="K32" s="244">
        <v>1288.4329037755001</v>
      </c>
      <c r="L32" s="244">
        <v>1275.775004055</v>
      </c>
      <c r="M32" s="244">
        <v>1256.9261175235999</v>
      </c>
      <c r="N32" s="244">
        <v>1250.5563733955</v>
      </c>
      <c r="O32" s="244">
        <v>1196.4371053796001</v>
      </c>
      <c r="P32" s="244">
        <v>1205.1695606111</v>
      </c>
      <c r="Q32" s="244">
        <v>1168.2017096438999</v>
      </c>
      <c r="R32" s="244">
        <v>1104.5784432167</v>
      </c>
      <c r="S32" s="244">
        <v>1123.6747681095001</v>
      </c>
      <c r="T32" s="244">
        <v>1127.020736104</v>
      </c>
      <c r="U32" s="244">
        <v>1142.7528189657</v>
      </c>
      <c r="V32" s="244">
        <v>1171.7537833689</v>
      </c>
      <c r="W32" s="244">
        <v>1153.4228399811</v>
      </c>
      <c r="X32" s="244">
        <v>1164.9775131445001</v>
      </c>
      <c r="Y32" s="244">
        <v>1089.4128836579</v>
      </c>
      <c r="Z32" s="244">
        <v>1155.4158290810001</v>
      </c>
      <c r="AA32" s="244">
        <v>1155.9396018795001</v>
      </c>
      <c r="AB32" s="244">
        <v>1182.5641955097999</v>
      </c>
      <c r="AC32" s="244">
        <v>1186.6966424093</v>
      </c>
      <c r="AD32" s="244">
        <v>1197.6067087458</v>
      </c>
      <c r="AE32" s="1128"/>
      <c r="AF32" s="1128"/>
    </row>
    <row r="33" spans="1:32" ht="14.5" customHeight="1">
      <c r="A33" s="133" t="s">
        <v>440</v>
      </c>
      <c r="B33" s="244">
        <v>4254.8568782686998</v>
      </c>
      <c r="C33" s="244">
        <v>4339.4698995377003</v>
      </c>
      <c r="D33" s="244">
        <v>3285.9422682213999</v>
      </c>
      <c r="E33" s="244">
        <v>3270.4061779555</v>
      </c>
      <c r="F33" s="244">
        <v>3137.8506412099</v>
      </c>
      <c r="G33" s="244">
        <v>3181.0184793197</v>
      </c>
      <c r="H33" s="244">
        <v>3162.0016817700998</v>
      </c>
      <c r="I33" s="244">
        <v>3181.0065422057</v>
      </c>
      <c r="J33" s="244" t="s">
        <v>493</v>
      </c>
      <c r="K33" s="244" t="s">
        <v>493</v>
      </c>
      <c r="L33" s="244" t="s">
        <v>493</v>
      </c>
      <c r="M33" s="244" t="s">
        <v>493</v>
      </c>
      <c r="N33" s="244" t="s">
        <v>493</v>
      </c>
      <c r="O33" s="244">
        <v>3372.2411240577999</v>
      </c>
      <c r="P33" s="244">
        <v>3388.1823867026001</v>
      </c>
      <c r="Q33" s="244">
        <v>3190.2232327914999</v>
      </c>
      <c r="R33" s="244">
        <v>3096.4609132872001</v>
      </c>
      <c r="S33" s="244">
        <v>3024.7891261923</v>
      </c>
      <c r="T33" s="244">
        <v>3019.2721646315999</v>
      </c>
      <c r="U33" s="244">
        <v>3012.7190366472</v>
      </c>
      <c r="V33" s="244">
        <v>3064.7021567553002</v>
      </c>
      <c r="W33" s="244">
        <v>3044.3723869410001</v>
      </c>
      <c r="X33" s="244">
        <v>3033.1574901535</v>
      </c>
      <c r="Y33" s="244">
        <v>3164.2748297939002</v>
      </c>
      <c r="Z33" s="244">
        <v>3177.1399437456998</v>
      </c>
      <c r="AA33" s="244">
        <v>3196.3340812274</v>
      </c>
      <c r="AB33" s="244">
        <v>3285.1355209295998</v>
      </c>
      <c r="AC33" s="244">
        <v>3331.2715768316998</v>
      </c>
      <c r="AD33" s="244" t="s">
        <v>493</v>
      </c>
      <c r="AE33" s="1128"/>
      <c r="AF33" s="1128"/>
    </row>
    <row r="34" spans="1:32" ht="14.5" customHeight="1">
      <c r="A34" s="133" t="s">
        <v>492</v>
      </c>
      <c r="B34" s="244">
        <v>13428.242012903</v>
      </c>
      <c r="C34" s="244">
        <v>14009.773737893</v>
      </c>
      <c r="D34" s="244">
        <v>13833.289501470001</v>
      </c>
      <c r="E34" s="244">
        <v>14144.270388538</v>
      </c>
      <c r="F34" s="244">
        <v>13611.757893802</v>
      </c>
      <c r="G34" s="244">
        <v>13860.459320554</v>
      </c>
      <c r="H34" s="244">
        <v>13886.084976339</v>
      </c>
      <c r="I34" s="244">
        <v>14047.916631743001</v>
      </c>
      <c r="J34" s="244">
        <v>14337.970876993</v>
      </c>
      <c r="K34" s="244">
        <v>14978.026371873</v>
      </c>
      <c r="L34" s="244">
        <v>14737.055861507</v>
      </c>
      <c r="M34" s="244">
        <v>14406.146589141999</v>
      </c>
      <c r="N34" s="244">
        <v>14148.304116912001</v>
      </c>
      <c r="O34" s="244">
        <v>13693.294633433999</v>
      </c>
      <c r="P34" s="244">
        <v>13752.036077444</v>
      </c>
      <c r="Q34" s="244">
        <v>12954.028837296</v>
      </c>
      <c r="R34" s="244">
        <v>12520.5254</v>
      </c>
      <c r="S34" s="244">
        <v>12319.846225387</v>
      </c>
      <c r="T34" s="244">
        <v>12292.265377154001</v>
      </c>
      <c r="U34" s="244">
        <v>12250.152122158001</v>
      </c>
      <c r="V34" s="244">
        <v>12328.504016778999</v>
      </c>
      <c r="W34" s="244">
        <v>12418.671827688</v>
      </c>
      <c r="X34" s="244">
        <v>12275.63899515</v>
      </c>
      <c r="Y34" s="244">
        <v>12605.708561470999</v>
      </c>
      <c r="Z34" s="244">
        <v>12869.773093144</v>
      </c>
      <c r="AA34" s="244">
        <v>12895.665057599001</v>
      </c>
      <c r="AB34" s="244">
        <v>13614.767114871</v>
      </c>
      <c r="AC34" s="244">
        <v>13740.676530024</v>
      </c>
      <c r="AD34" s="244">
        <v>13225.192207538999</v>
      </c>
      <c r="AE34" s="1128"/>
      <c r="AF34" s="1128"/>
    </row>
    <row r="35" spans="1:32" ht="14.5" customHeight="1">
      <c r="A35" s="133" t="s">
        <v>442</v>
      </c>
      <c r="B35" s="244">
        <v>2314.8299508817267</v>
      </c>
      <c r="C35" s="244">
        <v>2835.2941672054826</v>
      </c>
      <c r="D35" s="244">
        <v>2815.8134087669669</v>
      </c>
      <c r="E35" s="244">
        <v>3059.0869476496696</v>
      </c>
      <c r="F35" s="244">
        <v>3225.5960768791801</v>
      </c>
      <c r="G35" s="244">
        <v>3413.3568038385156</v>
      </c>
      <c r="H35" s="244">
        <v>3400.6482294625807</v>
      </c>
      <c r="I35" s="244">
        <v>3384.6649336235987</v>
      </c>
      <c r="J35" s="244">
        <v>3426.1767175076866</v>
      </c>
      <c r="K35" s="244">
        <v>3477.2419322219193</v>
      </c>
      <c r="L35" s="244">
        <v>3308.8147284373636</v>
      </c>
      <c r="M35" s="244">
        <v>3299.2945723275388</v>
      </c>
      <c r="N35" s="244">
        <v>3265.1137218957701</v>
      </c>
      <c r="O35" s="244">
        <v>3142.1261267821792</v>
      </c>
      <c r="P35" s="244">
        <v>3163.345667264537</v>
      </c>
      <c r="Q35" s="244">
        <v>2983.3611706509455</v>
      </c>
      <c r="R35" s="244">
        <v>2985.5303543570722</v>
      </c>
      <c r="S35" s="244">
        <v>2967.7272967584749</v>
      </c>
      <c r="T35" s="244">
        <v>2962.7296647846456</v>
      </c>
      <c r="U35" s="244">
        <v>3004.5383804861835</v>
      </c>
      <c r="V35" s="244">
        <v>3044.6767028416511</v>
      </c>
      <c r="W35" s="244">
        <v>3043.8743305456419</v>
      </c>
      <c r="X35" s="244">
        <v>3046.8569068160391</v>
      </c>
      <c r="Y35" s="244">
        <v>3095.0200862299621</v>
      </c>
      <c r="Z35" s="244">
        <v>3091.6864816648545</v>
      </c>
      <c r="AA35" s="244">
        <v>3113.0040048870596</v>
      </c>
      <c r="AB35" s="244">
        <v>3212.5930411666486</v>
      </c>
      <c r="AC35" s="244" t="s">
        <v>493</v>
      </c>
      <c r="AD35" s="244" t="s">
        <v>493</v>
      </c>
      <c r="AE35" s="1128"/>
      <c r="AF35" s="1128"/>
    </row>
    <row r="36" spans="1:32" ht="14.5" customHeight="1">
      <c r="A36" s="133" t="s">
        <v>443</v>
      </c>
      <c r="B36" s="244">
        <v>17159.186352148001</v>
      </c>
      <c r="C36" s="244">
        <v>17954.416429870002</v>
      </c>
      <c r="D36" s="244" t="s">
        <v>493</v>
      </c>
      <c r="E36" s="244" t="s">
        <v>493</v>
      </c>
      <c r="F36" s="244">
        <v>16050.92239215</v>
      </c>
      <c r="G36" s="244" t="s">
        <v>493</v>
      </c>
      <c r="H36" s="244">
        <v>16538.950672520001</v>
      </c>
      <c r="I36" s="244" t="s">
        <v>493</v>
      </c>
      <c r="J36" s="244">
        <v>17865.645263858001</v>
      </c>
      <c r="K36" s="244" t="s">
        <v>493</v>
      </c>
      <c r="L36" s="244">
        <v>18134.437796025999</v>
      </c>
      <c r="M36" s="244" t="s">
        <v>493</v>
      </c>
      <c r="N36" s="244">
        <v>17688.947238547</v>
      </c>
      <c r="O36" s="244" t="s">
        <v>493</v>
      </c>
      <c r="P36" s="244">
        <v>16854.644367696001</v>
      </c>
      <c r="Q36" s="244" t="s">
        <v>493</v>
      </c>
      <c r="R36" s="244">
        <v>15698.309023735999</v>
      </c>
      <c r="S36" s="244" t="s">
        <v>493</v>
      </c>
      <c r="T36" s="244">
        <v>15488.915434331</v>
      </c>
      <c r="U36" s="244">
        <v>15347.586471795999</v>
      </c>
      <c r="V36" s="244">
        <v>15404.494631617999</v>
      </c>
      <c r="W36" s="244">
        <v>15695.088097596001</v>
      </c>
      <c r="X36" s="244">
        <v>15554.924256065</v>
      </c>
      <c r="Y36" s="244">
        <v>15947.926897806001</v>
      </c>
      <c r="Z36" s="244">
        <v>16159.622488380001</v>
      </c>
      <c r="AA36" s="244">
        <v>16143.513489991999</v>
      </c>
      <c r="AB36" s="244">
        <v>16354.208249261001</v>
      </c>
      <c r="AC36" s="244">
        <v>16578.440255939</v>
      </c>
      <c r="AD36" s="244" t="s">
        <v>493</v>
      </c>
      <c r="AE36" s="1128"/>
      <c r="AF36" s="1128"/>
    </row>
    <row r="37" spans="1:32" ht="14.5" customHeight="1">
      <c r="A37" s="133" t="s">
        <v>444</v>
      </c>
      <c r="B37" s="244" t="s">
        <v>358</v>
      </c>
      <c r="C37" s="244" t="s">
        <v>358</v>
      </c>
      <c r="D37" s="244" t="s">
        <v>358</v>
      </c>
      <c r="E37" s="244" t="s">
        <v>358</v>
      </c>
      <c r="F37" s="244" t="s">
        <v>358</v>
      </c>
      <c r="G37" s="244" t="s">
        <v>358</v>
      </c>
      <c r="H37" s="244" t="s">
        <v>358</v>
      </c>
      <c r="I37" s="244" t="s">
        <v>358</v>
      </c>
      <c r="J37" s="244" t="s">
        <v>358</v>
      </c>
      <c r="K37" s="244" t="s">
        <v>358</v>
      </c>
      <c r="L37" s="244" t="s">
        <v>358</v>
      </c>
      <c r="M37" s="244" t="s">
        <v>358</v>
      </c>
      <c r="N37" s="244" t="s">
        <v>358</v>
      </c>
      <c r="O37" s="244" t="s">
        <v>358</v>
      </c>
      <c r="P37" s="244">
        <v>32731.652084000001</v>
      </c>
      <c r="Q37" s="244">
        <v>30726.307364</v>
      </c>
      <c r="R37" s="244">
        <v>29768.392605000001</v>
      </c>
      <c r="S37" s="244">
        <v>29483.209481000002</v>
      </c>
      <c r="T37" s="244">
        <v>29182.503688000001</v>
      </c>
      <c r="U37" s="244">
        <v>29625.778772000001</v>
      </c>
      <c r="V37" s="244">
        <v>29924.307410000001</v>
      </c>
      <c r="W37" s="244">
        <v>29467.916832999999</v>
      </c>
      <c r="X37" s="244">
        <v>30332.161473</v>
      </c>
      <c r="Y37" s="244">
        <v>31250.381431450001</v>
      </c>
      <c r="Z37" s="244">
        <v>31547.680220654998</v>
      </c>
      <c r="AA37" s="244">
        <v>30602.914901831999</v>
      </c>
      <c r="AB37" s="244">
        <v>30787.089896541998</v>
      </c>
      <c r="AC37" s="244">
        <v>31302.555699279001</v>
      </c>
      <c r="AD37" s="244" t="s">
        <v>493</v>
      </c>
      <c r="AE37" s="1128"/>
      <c r="AF37" s="1128"/>
    </row>
    <row r="38" spans="1:32" ht="14.5" customHeight="1">
      <c r="A38" s="133" t="s">
        <v>445</v>
      </c>
      <c r="B38" s="244">
        <v>7231.2309255135997</v>
      </c>
      <c r="C38" s="244">
        <v>7442.2660354734999</v>
      </c>
      <c r="D38" s="244">
        <v>7600.5649169852004</v>
      </c>
      <c r="E38" s="244">
        <v>8828.3928702283993</v>
      </c>
      <c r="F38" s="244">
        <v>8634.9058247296998</v>
      </c>
      <c r="G38" s="244">
        <v>8958.1341297104009</v>
      </c>
      <c r="H38" s="244">
        <v>8945.6488065054</v>
      </c>
      <c r="I38" s="244">
        <v>9040.7799462469993</v>
      </c>
      <c r="J38" s="244">
        <v>9232.0156750751994</v>
      </c>
      <c r="K38" s="244">
        <v>9512.4270986187003</v>
      </c>
      <c r="L38" s="244">
        <v>9496.8614195493992</v>
      </c>
      <c r="M38" s="244">
        <v>9268.0008747510001</v>
      </c>
      <c r="N38" s="244">
        <v>9194.7761427997993</v>
      </c>
      <c r="O38" s="244">
        <v>9312.5985035181002</v>
      </c>
      <c r="P38" s="244">
        <v>9347.6493874882999</v>
      </c>
      <c r="Q38" s="244">
        <v>8875.0965528980996</v>
      </c>
      <c r="R38" s="244">
        <v>8635.3772731595</v>
      </c>
      <c r="S38" s="244">
        <v>8491.7673922735994</v>
      </c>
      <c r="T38" s="244">
        <v>8472.3163376509001</v>
      </c>
      <c r="U38" s="244">
        <v>8417.6436622131005</v>
      </c>
      <c r="V38" s="244">
        <v>8437.2166477292994</v>
      </c>
      <c r="W38" s="244">
        <v>8479.7231059120004</v>
      </c>
      <c r="X38" s="244">
        <v>8333.5435005440995</v>
      </c>
      <c r="Y38" s="244">
        <v>8414.9525915269005</v>
      </c>
      <c r="Z38" s="244">
        <v>8597.1376342168005</v>
      </c>
      <c r="AA38" s="244">
        <v>8532.0604097723008</v>
      </c>
      <c r="AB38" s="244">
        <v>8696.7375187583002</v>
      </c>
      <c r="AC38" s="244">
        <v>8809.2778893729992</v>
      </c>
      <c r="AD38" s="244" t="s">
        <v>493</v>
      </c>
      <c r="AE38" s="1128"/>
      <c r="AF38" s="1128"/>
    </row>
    <row r="39" spans="1:32" ht="14.5" customHeight="1">
      <c r="A39" s="133" t="s">
        <v>446</v>
      </c>
      <c r="B39" s="244" t="s">
        <v>493</v>
      </c>
      <c r="C39" s="244" t="s">
        <v>493</v>
      </c>
      <c r="D39" s="244" t="s">
        <v>493</v>
      </c>
      <c r="E39" s="244" t="s">
        <v>493</v>
      </c>
      <c r="F39" s="244" t="s">
        <v>493</v>
      </c>
      <c r="G39" s="244" t="s">
        <v>493</v>
      </c>
      <c r="H39" s="244" t="s">
        <v>493</v>
      </c>
      <c r="I39" s="244" t="s">
        <v>493</v>
      </c>
      <c r="J39" s="244" t="s">
        <v>493</v>
      </c>
      <c r="K39" s="244" t="s">
        <v>493</v>
      </c>
      <c r="L39" s="244" t="s">
        <v>493</v>
      </c>
      <c r="M39" s="244" t="s">
        <v>493</v>
      </c>
      <c r="N39" s="244" t="s">
        <v>493</v>
      </c>
      <c r="O39" s="244" t="s">
        <v>493</v>
      </c>
      <c r="P39" s="244" t="s">
        <v>493</v>
      </c>
      <c r="Q39" s="244" t="s">
        <v>493</v>
      </c>
      <c r="R39" s="244" t="s">
        <v>493</v>
      </c>
      <c r="S39" s="244" t="s">
        <v>493</v>
      </c>
      <c r="T39" s="244" t="s">
        <v>493</v>
      </c>
      <c r="U39" s="244" t="s">
        <v>493</v>
      </c>
      <c r="V39" s="244">
        <v>1816.7900158750001</v>
      </c>
      <c r="W39" s="244">
        <v>1790.1151323700001</v>
      </c>
      <c r="X39" s="244">
        <v>1763.9795740730001</v>
      </c>
      <c r="Y39" s="244">
        <v>1781.9460576389999</v>
      </c>
      <c r="Z39" s="244">
        <v>1757.4790310000001</v>
      </c>
      <c r="AA39" s="244">
        <v>1773.8452100727</v>
      </c>
      <c r="AB39" s="244" t="s">
        <v>493</v>
      </c>
      <c r="AC39" s="244" t="s">
        <v>493</v>
      </c>
      <c r="AD39" s="244" t="s">
        <v>493</v>
      </c>
      <c r="AE39" s="1128"/>
      <c r="AF39" s="1128"/>
    </row>
    <row r="40" spans="1:32" ht="14.5" customHeight="1">
      <c r="A40" s="133" t="s">
        <v>447</v>
      </c>
      <c r="B40" s="244">
        <v>5267.9691153308004</v>
      </c>
      <c r="C40" s="244">
        <v>5119.7254193060999</v>
      </c>
      <c r="D40" s="244">
        <v>5463.1080509255999</v>
      </c>
      <c r="E40" s="244">
        <v>6296.7210550330001</v>
      </c>
      <c r="F40" s="244">
        <v>6405.2953258630996</v>
      </c>
      <c r="G40" s="244">
        <v>6998.6417187892002</v>
      </c>
      <c r="H40" s="244">
        <v>7008.2538893216997</v>
      </c>
      <c r="I40" s="244">
        <v>7017.5406791716996</v>
      </c>
      <c r="J40" s="244">
        <v>7110.1392861997001</v>
      </c>
      <c r="K40" s="244">
        <v>7346.3737668028998</v>
      </c>
      <c r="L40" s="244">
        <v>7050.3876749812998</v>
      </c>
      <c r="M40" s="244">
        <v>6951.7937580151001</v>
      </c>
      <c r="N40" s="244">
        <v>6945.4001987192996</v>
      </c>
      <c r="O40" s="244">
        <v>6563.5310545607999</v>
      </c>
      <c r="P40" s="244">
        <v>6617.3309832612003</v>
      </c>
      <c r="Q40" s="244">
        <v>6220.6282775047002</v>
      </c>
      <c r="R40" s="244">
        <v>6049.2458501484998</v>
      </c>
      <c r="S40" s="244">
        <v>5965.0010252740003</v>
      </c>
      <c r="T40" s="244">
        <v>5952.4370081421002</v>
      </c>
      <c r="U40" s="244">
        <v>5906.0752403499</v>
      </c>
      <c r="V40" s="244">
        <v>5916.8689802480003</v>
      </c>
      <c r="W40" s="244">
        <v>5812.4649650831998</v>
      </c>
      <c r="X40" s="244">
        <v>5759.3804965019999</v>
      </c>
      <c r="Y40" s="244">
        <v>5855.4523217865999</v>
      </c>
      <c r="Z40" s="244">
        <v>5914.3535024966995</v>
      </c>
      <c r="AA40" s="244">
        <v>5938.2565668296002</v>
      </c>
      <c r="AB40" s="244">
        <v>6018.6582662338997</v>
      </c>
      <c r="AC40" s="244">
        <v>6121.4096900757004</v>
      </c>
      <c r="AD40" s="244" t="s">
        <v>493</v>
      </c>
      <c r="AE40" s="1128"/>
      <c r="AF40" s="1128"/>
    </row>
    <row r="41" spans="1:32" ht="14.5" customHeight="1">
      <c r="A41" s="133" t="s">
        <v>448</v>
      </c>
      <c r="B41" s="244">
        <v>3260.8089450000002</v>
      </c>
      <c r="C41" s="244">
        <v>3007.7776140000001</v>
      </c>
      <c r="D41" s="244">
        <v>3225.2411710000001</v>
      </c>
      <c r="E41" s="244">
        <v>4099.5783250000004</v>
      </c>
      <c r="F41" s="244">
        <v>4313.4817560000001</v>
      </c>
      <c r="G41" s="244">
        <v>4548.9964659999996</v>
      </c>
      <c r="H41" s="244">
        <v>4561.7401229999996</v>
      </c>
      <c r="I41" s="244">
        <v>4558.4756719999996</v>
      </c>
      <c r="J41" s="244">
        <v>4606.3932072429998</v>
      </c>
      <c r="K41" s="244">
        <v>4686.1378290000002</v>
      </c>
      <c r="L41" s="244">
        <v>4470.0268050000004</v>
      </c>
      <c r="M41" s="244">
        <v>4317.311076</v>
      </c>
      <c r="N41" s="244">
        <v>4154.9663401349999</v>
      </c>
      <c r="O41" s="244">
        <v>4123.1748470000002</v>
      </c>
      <c r="P41" s="244">
        <v>4173.7626840000003</v>
      </c>
      <c r="Q41" s="244">
        <v>3917.750051</v>
      </c>
      <c r="R41" s="244">
        <v>3797.6285945691002</v>
      </c>
      <c r="S41" s="244">
        <v>3734.6730288057001</v>
      </c>
      <c r="T41" s="244">
        <v>3735.7114000000001</v>
      </c>
      <c r="U41" s="244">
        <v>3735.7322119999999</v>
      </c>
      <c r="V41" s="244">
        <v>3777.04839717</v>
      </c>
      <c r="W41" s="244">
        <v>3764.437649</v>
      </c>
      <c r="X41" s="244">
        <v>3766.2767955641002</v>
      </c>
      <c r="Y41" s="244">
        <v>3795.2130271168999</v>
      </c>
      <c r="Z41" s="244">
        <v>3788.6609324678002</v>
      </c>
      <c r="AA41" s="244">
        <v>3786.1610609999998</v>
      </c>
      <c r="AB41" s="244">
        <v>3803.2887498690002</v>
      </c>
      <c r="AC41" s="244">
        <v>3853.6469324888999</v>
      </c>
      <c r="AD41" s="244" t="s">
        <v>493</v>
      </c>
      <c r="AE41" s="1128"/>
      <c r="AF41" s="1128"/>
    </row>
    <row r="42" spans="1:32" ht="14.5" customHeight="1">
      <c r="A42" s="133" t="s">
        <v>495</v>
      </c>
      <c r="B42" s="244">
        <v>5493.1893515098</v>
      </c>
      <c r="C42" s="244">
        <v>5551.7744556076004</v>
      </c>
      <c r="D42" s="244">
        <v>5652.8356631563001</v>
      </c>
      <c r="E42" s="244">
        <v>5808.4481270376</v>
      </c>
      <c r="F42" s="244">
        <v>5614.6809792388003</v>
      </c>
      <c r="G42" s="244">
        <v>5805.5122386371004</v>
      </c>
      <c r="H42" s="244">
        <v>5741.9466754491004</v>
      </c>
      <c r="I42" s="244">
        <v>5811.8341298184996</v>
      </c>
      <c r="J42" s="244">
        <v>5971.0525550815</v>
      </c>
      <c r="K42" s="244">
        <v>6073.1027908470996</v>
      </c>
      <c r="L42" s="244">
        <v>6003.4163280426001</v>
      </c>
      <c r="M42" s="244">
        <v>5879.3193039776997</v>
      </c>
      <c r="N42" s="244">
        <v>5879.3028788011998</v>
      </c>
      <c r="O42" s="244">
        <v>5541.9651592910996</v>
      </c>
      <c r="P42" s="244">
        <v>5551.3917792169996</v>
      </c>
      <c r="Q42" s="244">
        <v>5249.5886976171996</v>
      </c>
      <c r="R42" s="244">
        <v>5093.3587843426003</v>
      </c>
      <c r="S42" s="244">
        <v>4975.7523369302999</v>
      </c>
      <c r="T42" s="244">
        <v>4968.2696321976</v>
      </c>
      <c r="U42" s="244">
        <v>4945.5785792854003</v>
      </c>
      <c r="V42" s="244">
        <v>4969.5990560644004</v>
      </c>
      <c r="W42" s="244">
        <v>4937.4183317426996</v>
      </c>
      <c r="X42" s="244">
        <v>4950.3662174819001</v>
      </c>
      <c r="Y42" s="244">
        <v>5125.5760608902001</v>
      </c>
      <c r="Z42" s="244">
        <v>5165.4521116449996</v>
      </c>
      <c r="AA42" s="244">
        <v>5230.1886654053997</v>
      </c>
      <c r="AB42" s="244">
        <v>5354.7925275845</v>
      </c>
      <c r="AC42" s="244">
        <v>5405.3689791289999</v>
      </c>
      <c r="AD42" s="244">
        <v>5279.5238122498004</v>
      </c>
      <c r="AE42" s="1128"/>
      <c r="AF42" s="1128"/>
    </row>
    <row r="43" spans="1:32" ht="14.5" customHeight="1">
      <c r="A43" s="133" t="s">
        <v>450</v>
      </c>
      <c r="B43" s="244">
        <v>2809.278487</v>
      </c>
      <c r="C43" s="244">
        <v>3007.8921380000002</v>
      </c>
      <c r="D43" s="244">
        <v>3273.552205</v>
      </c>
      <c r="E43" s="244">
        <v>3655.3304699999999</v>
      </c>
      <c r="F43" s="244">
        <v>3749.1938100000002</v>
      </c>
      <c r="G43" s="244">
        <v>4167.2654875300004</v>
      </c>
      <c r="H43" s="244">
        <v>4151.3864875480003</v>
      </c>
      <c r="I43" s="244">
        <v>4151.2771217099998</v>
      </c>
      <c r="J43" s="244">
        <v>4208.7066252209997</v>
      </c>
      <c r="K43" s="244">
        <v>4364.75201595</v>
      </c>
      <c r="L43" s="244">
        <v>4307.7454522260005</v>
      </c>
      <c r="M43" s="244">
        <v>4221.4735570165003</v>
      </c>
      <c r="N43" s="244">
        <v>4234.1861891500002</v>
      </c>
      <c r="O43" s="244">
        <v>4024.1410287640001</v>
      </c>
      <c r="P43" s="244">
        <v>4065.2045893690001</v>
      </c>
      <c r="Q43" s="244">
        <v>3918.5336782546001</v>
      </c>
      <c r="R43" s="244">
        <v>3755.3272716892002</v>
      </c>
      <c r="S43" s="244">
        <v>3703.7714861248</v>
      </c>
      <c r="T43" s="244">
        <v>3707.4582786445999</v>
      </c>
      <c r="U43" s="244">
        <v>3697.2825694953999</v>
      </c>
      <c r="V43" s="244">
        <v>3719.1244620127</v>
      </c>
      <c r="W43" s="244">
        <v>3698.7212093211001</v>
      </c>
      <c r="X43" s="244">
        <v>3646.6416032950001</v>
      </c>
      <c r="Y43" s="244">
        <v>3624.4305575653998</v>
      </c>
      <c r="Z43" s="244">
        <v>3620.3700027274999</v>
      </c>
      <c r="AA43" s="244">
        <v>3599.0299606903</v>
      </c>
      <c r="AB43" s="244">
        <v>3654.6443108873</v>
      </c>
      <c r="AC43" s="244">
        <v>3692.7580946824</v>
      </c>
      <c r="AD43" s="244" t="s">
        <v>493</v>
      </c>
      <c r="AE43" s="1128"/>
      <c r="AF43" s="1128"/>
    </row>
    <row r="44" spans="1:32" ht="12.5">
      <c r="A44" s="133"/>
      <c r="B44" s="380"/>
      <c r="C44" s="380"/>
      <c r="D44" s="380"/>
      <c r="E44" s="380"/>
      <c r="F44" s="380"/>
      <c r="G44" s="380"/>
      <c r="H44" s="380"/>
      <c r="I44" s="380"/>
      <c r="J44" s="380"/>
      <c r="K44" s="381"/>
      <c r="L44" s="381"/>
      <c r="M44" s="381"/>
      <c r="N44" s="381"/>
      <c r="O44" s="381"/>
      <c r="P44" s="381"/>
      <c r="Q44" s="381"/>
      <c r="R44" s="381"/>
      <c r="S44" s="381"/>
      <c r="T44" s="381"/>
      <c r="U44" s="381"/>
      <c r="V44" s="381"/>
      <c r="W44" s="381"/>
      <c r="X44" s="381"/>
      <c r="Y44" s="381"/>
      <c r="Z44" s="381"/>
      <c r="AA44" s="381"/>
      <c r="AB44" s="1128"/>
      <c r="AC44" s="1128"/>
      <c r="AD44" s="1128"/>
      <c r="AE44" s="1128"/>
      <c r="AF44" s="1128"/>
    </row>
    <row r="45" spans="1:32" ht="12.75" customHeight="1">
      <c r="A45" s="142"/>
      <c r="B45" s="1365" t="s">
        <v>722</v>
      </c>
      <c r="C45" s="1365"/>
      <c r="D45" s="1365"/>
      <c r="E45" s="1365"/>
      <c r="F45" s="1365"/>
      <c r="G45" s="1365" t="s">
        <v>722</v>
      </c>
      <c r="H45" s="1365"/>
      <c r="I45" s="1365"/>
      <c r="J45" s="1365"/>
      <c r="K45" s="1365"/>
      <c r="L45" s="1365" t="s">
        <v>722</v>
      </c>
      <c r="M45" s="1365"/>
      <c r="N45" s="1365"/>
      <c r="O45" s="1365"/>
      <c r="P45" s="1365"/>
      <c r="Q45" s="1365" t="s">
        <v>722</v>
      </c>
      <c r="R45" s="1365"/>
      <c r="S45" s="1365"/>
      <c r="T45" s="1365"/>
      <c r="U45" s="1365"/>
      <c r="V45" s="1365" t="s">
        <v>722</v>
      </c>
      <c r="W45" s="1365"/>
      <c r="X45" s="1365"/>
      <c r="Y45" s="1365"/>
      <c r="Z45" s="1365"/>
      <c r="AA45" s="1365" t="s">
        <v>722</v>
      </c>
      <c r="AB45" s="1365"/>
      <c r="AC45" s="1365"/>
      <c r="AD45" s="1365"/>
      <c r="AE45" s="1365"/>
      <c r="AF45" s="1365"/>
    </row>
    <row r="46" spans="1:32" ht="13">
      <c r="A46" s="142"/>
      <c r="B46" s="380"/>
      <c r="C46" s="380"/>
      <c r="D46" s="380"/>
      <c r="E46" s="380"/>
      <c r="F46" s="380"/>
      <c r="G46" s="380"/>
      <c r="H46" s="380"/>
      <c r="I46" s="380"/>
      <c r="J46" s="380"/>
      <c r="K46" s="381"/>
      <c r="L46" s="381"/>
      <c r="M46" s="381"/>
      <c r="N46" s="381"/>
      <c r="O46" s="381"/>
      <c r="P46" s="381"/>
      <c r="Q46" s="381"/>
      <c r="R46" s="381"/>
      <c r="S46" s="381"/>
      <c r="T46" s="381"/>
      <c r="U46" s="381"/>
      <c r="V46" s="381"/>
      <c r="W46" s="381"/>
      <c r="X46" s="381"/>
      <c r="Y46" s="381"/>
      <c r="Z46" s="381"/>
      <c r="AA46" s="381"/>
      <c r="AB46" s="1128"/>
      <c r="AC46" s="1128"/>
      <c r="AD46" s="1128"/>
      <c r="AE46" s="1128"/>
      <c r="AF46" s="1128"/>
    </row>
    <row r="47" spans="1:32" ht="14.5" customHeight="1">
      <c r="A47" s="133" t="s">
        <v>490</v>
      </c>
      <c r="B47" s="244">
        <v>164.4129242107</v>
      </c>
      <c r="C47" s="244">
        <v>176.90394636758001</v>
      </c>
      <c r="D47" s="244">
        <v>173.88832011298001</v>
      </c>
      <c r="E47" s="244">
        <v>162.19212829610001</v>
      </c>
      <c r="F47" s="244">
        <v>168.55840991795</v>
      </c>
      <c r="G47" s="244">
        <v>162.19212829610001</v>
      </c>
      <c r="H47" s="244">
        <v>165.37526910701999</v>
      </c>
      <c r="I47" s="244">
        <v>155.82584667425999</v>
      </c>
      <c r="J47" s="244">
        <v>152.64270586333001</v>
      </c>
      <c r="K47" s="244">
        <v>143.09328343056001</v>
      </c>
      <c r="L47" s="244">
        <v>139.91014261964</v>
      </c>
      <c r="M47" s="244">
        <v>133.54386099779001</v>
      </c>
      <c r="N47" s="244">
        <v>127.17757937595</v>
      </c>
      <c r="O47" s="244">
        <v>123.99443856502</v>
      </c>
      <c r="P47" s="244">
        <v>117.70218347366</v>
      </c>
      <c r="Q47" s="244">
        <v>101.78647941905</v>
      </c>
      <c r="R47" s="244">
        <v>98.603338608130002</v>
      </c>
      <c r="S47" s="244">
        <v>95.420197797200004</v>
      </c>
      <c r="T47" s="244">
        <v>92.237056986279001</v>
      </c>
      <c r="U47" s="244">
        <v>82.687634553514997</v>
      </c>
      <c r="V47" s="244">
        <v>82.687634553509994</v>
      </c>
      <c r="W47" s="244">
        <v>82.687634553509994</v>
      </c>
      <c r="X47" s="244">
        <v>79.879386300928005</v>
      </c>
      <c r="Y47" s="244">
        <v>77.262970399454005</v>
      </c>
      <c r="Z47" s="244">
        <v>74.341143241148004</v>
      </c>
      <c r="AA47" s="244">
        <v>77.377519998229005</v>
      </c>
      <c r="AB47" s="244">
        <v>74.449234817575004</v>
      </c>
      <c r="AC47" s="244">
        <v>74.408150000000006</v>
      </c>
      <c r="AD47" s="244">
        <v>71.895956625270998</v>
      </c>
      <c r="AE47" s="1128"/>
      <c r="AF47" s="1128"/>
    </row>
    <row r="48" spans="1:32" ht="14.5" customHeight="1">
      <c r="A48" s="133" t="s">
        <v>436</v>
      </c>
      <c r="B48" s="244">
        <v>325.47499139212147</v>
      </c>
      <c r="C48" s="244">
        <v>319.18265715186601</v>
      </c>
      <c r="D48" s="244">
        <v>325.40026279399024</v>
      </c>
      <c r="E48" s="244">
        <v>297.04004694964641</v>
      </c>
      <c r="F48" s="244">
        <v>315.98916039727379</v>
      </c>
      <c r="G48" s="244">
        <v>311.47391248315546</v>
      </c>
      <c r="H48" s="244">
        <v>308.28514718337351</v>
      </c>
      <c r="I48" s="244">
        <v>295.552281107363</v>
      </c>
      <c r="J48" s="244">
        <v>292.57653697272201</v>
      </c>
      <c r="K48" s="244">
        <v>276.67563822420448</v>
      </c>
      <c r="L48" s="244">
        <v>267.13509897509397</v>
      </c>
      <c r="M48" s="244">
        <v>260.774739475687</v>
      </c>
      <c r="N48" s="244">
        <v>244.87384072716949</v>
      </c>
      <c r="O48" s="244">
        <v>238.5134812277625</v>
      </c>
      <c r="P48" s="244">
        <v>227.71041061801969</v>
      </c>
      <c r="Q48" s="244">
        <v>200.17410471733561</v>
      </c>
      <c r="R48" s="244">
        <v>188.11717273421115</v>
      </c>
      <c r="S48" s="244">
        <v>181.58826370806986</v>
      </c>
      <c r="T48" s="244">
        <v>176.30214420667923</v>
      </c>
      <c r="U48" s="244">
        <v>158.54702752326207</v>
      </c>
      <c r="V48" s="244">
        <v>162.76730075559044</v>
      </c>
      <c r="W48" s="244">
        <v>168.46267468607491</v>
      </c>
      <c r="X48" s="244">
        <v>171.59275817310072</v>
      </c>
      <c r="Y48" s="244">
        <v>166.41198370281046</v>
      </c>
      <c r="Z48" s="244">
        <v>175.96584383333513</v>
      </c>
      <c r="AA48" s="244">
        <v>181.53956614969181</v>
      </c>
      <c r="AB48" s="244">
        <v>178.67816356218034</v>
      </c>
      <c r="AC48" s="244">
        <v>181.55588595705424</v>
      </c>
      <c r="AD48" s="244" t="s">
        <v>358</v>
      </c>
      <c r="AE48" s="1128"/>
      <c r="AF48" s="1128"/>
    </row>
    <row r="49" spans="1:32" ht="14.5" customHeight="1">
      <c r="A49" s="133" t="s">
        <v>437</v>
      </c>
      <c r="B49" s="244">
        <v>185.785</v>
      </c>
      <c r="C49" s="244">
        <v>40.256</v>
      </c>
      <c r="D49" s="244">
        <v>50.542000000000002</v>
      </c>
      <c r="E49" s="244">
        <v>50.542000000000002</v>
      </c>
      <c r="F49" s="244">
        <v>50.838000000000001</v>
      </c>
      <c r="G49" s="244">
        <v>51.392824313235998</v>
      </c>
      <c r="H49" s="244">
        <v>43.895064622936999</v>
      </c>
      <c r="I49" s="244">
        <v>36.577659831817002</v>
      </c>
      <c r="J49" s="244">
        <v>32.576303377533002</v>
      </c>
      <c r="K49" s="244">
        <v>28.611360000000001</v>
      </c>
      <c r="L49" s="244">
        <v>28.611360000000001</v>
      </c>
      <c r="M49" s="244">
        <v>25.432320000000001</v>
      </c>
      <c r="N49" s="244">
        <v>25.432320000000001</v>
      </c>
      <c r="O49" s="244">
        <v>25.432320000000001</v>
      </c>
      <c r="P49" s="244">
        <v>22.25328</v>
      </c>
      <c r="Q49" s="244">
        <v>19.07424</v>
      </c>
      <c r="R49" s="244">
        <v>19.392143999999998</v>
      </c>
      <c r="S49" s="244">
        <v>18.756336000000001</v>
      </c>
      <c r="T49" s="244">
        <v>18.120528</v>
      </c>
      <c r="U49" s="244">
        <v>16.531008</v>
      </c>
      <c r="V49" s="244">
        <v>16.848911999999999</v>
      </c>
      <c r="W49" s="244">
        <v>20.679655199999999</v>
      </c>
      <c r="X49" s="244">
        <v>20.70190848</v>
      </c>
      <c r="Y49" s="244">
        <v>20.79410064</v>
      </c>
      <c r="Z49" s="244">
        <v>25.440845785383999</v>
      </c>
      <c r="AA49" s="244">
        <v>23.808467691762999</v>
      </c>
      <c r="AB49" s="244">
        <v>23.823755141624002</v>
      </c>
      <c r="AC49" s="244">
        <v>26.786933993664</v>
      </c>
      <c r="AD49" s="244" t="s">
        <v>493</v>
      </c>
      <c r="AE49" s="1128"/>
      <c r="AF49" s="1128"/>
    </row>
    <row r="50" spans="1:32" ht="14.5" customHeight="1">
      <c r="A50" s="133" t="s">
        <v>438</v>
      </c>
      <c r="B50" s="244">
        <v>179.29867271294</v>
      </c>
      <c r="C50" s="244">
        <v>44.252000000000002</v>
      </c>
      <c r="D50" s="244">
        <v>259.14800000000002</v>
      </c>
      <c r="E50" s="244">
        <v>255.96600000000001</v>
      </c>
      <c r="F50" s="244">
        <v>241.61</v>
      </c>
      <c r="G50" s="244">
        <v>225.71184</v>
      </c>
      <c r="H50" s="244">
        <v>203.45856000000001</v>
      </c>
      <c r="I50" s="244">
        <v>187.56335999999999</v>
      </c>
      <c r="J50" s="244">
        <v>187.56335999999999</v>
      </c>
      <c r="K50" s="244">
        <v>178.02624</v>
      </c>
      <c r="L50" s="244">
        <v>171.66816</v>
      </c>
      <c r="M50" s="244">
        <v>168.48912000000001</v>
      </c>
      <c r="N50" s="244">
        <v>155.77296000000001</v>
      </c>
      <c r="O50" s="244">
        <v>152.59392</v>
      </c>
      <c r="P50" s="244">
        <v>146.23584</v>
      </c>
      <c r="Q50" s="244">
        <v>127.25992319264</v>
      </c>
      <c r="R50" s="244">
        <v>121.81400190246001</v>
      </c>
      <c r="S50" s="244">
        <v>116.98867199999999</v>
      </c>
      <c r="T50" s="244">
        <v>113.49172799999999</v>
      </c>
      <c r="U50" s="244">
        <v>102.047184</v>
      </c>
      <c r="V50" s="244">
        <v>104.590416</v>
      </c>
      <c r="W50" s="244">
        <v>109.25724672</v>
      </c>
      <c r="X50" s="244">
        <v>106.46922864</v>
      </c>
      <c r="Y50" s="244">
        <v>109.91212896</v>
      </c>
      <c r="Z50" s="244">
        <v>116.31554693078</v>
      </c>
      <c r="AA50" s="244">
        <v>124.99445538175</v>
      </c>
      <c r="AB50" s="244">
        <v>122.09674510082</v>
      </c>
      <c r="AC50" s="244">
        <v>127.98201796972999</v>
      </c>
      <c r="AD50" s="244" t="s">
        <v>493</v>
      </c>
      <c r="AE50" s="1128"/>
      <c r="AF50" s="1128"/>
    </row>
    <row r="51" spans="1:32" ht="14.5" customHeight="1">
      <c r="A51" s="133" t="s">
        <v>716</v>
      </c>
      <c r="B51" s="244">
        <v>31.613631503745999</v>
      </c>
      <c r="C51" s="244">
        <v>28.452027681695</v>
      </c>
      <c r="D51" s="244">
        <v>31.616037434694</v>
      </c>
      <c r="E51" s="244">
        <v>31.613029844294001</v>
      </c>
      <c r="F51" s="244">
        <v>34.981977246739</v>
      </c>
      <c r="G51" s="244">
        <v>31.801797497035</v>
      </c>
      <c r="H51" s="244">
        <v>31.801797497035</v>
      </c>
      <c r="I51" s="244">
        <v>31.801797497035</v>
      </c>
      <c r="J51" s="244">
        <v>28.621617747331999</v>
      </c>
      <c r="K51" s="244">
        <v>28.621617747331001</v>
      </c>
      <c r="L51" s="244">
        <v>28.621617747331001</v>
      </c>
      <c r="M51" s="244">
        <v>25.441437997628</v>
      </c>
      <c r="N51" s="244">
        <v>25.441437997628</v>
      </c>
      <c r="O51" s="244">
        <v>25.441437997628</v>
      </c>
      <c r="P51" s="244">
        <v>22.261258247924999</v>
      </c>
      <c r="Q51" s="244">
        <v>22.261258247924999</v>
      </c>
      <c r="R51" s="244">
        <v>19.399096473191001</v>
      </c>
      <c r="S51" s="244">
        <v>19.081078498221</v>
      </c>
      <c r="T51" s="244">
        <v>19.081078498221</v>
      </c>
      <c r="U51" s="244">
        <v>19.081078498221</v>
      </c>
      <c r="V51" s="244">
        <v>19.081078498221</v>
      </c>
      <c r="W51" s="244">
        <v>15.900898748517999</v>
      </c>
      <c r="X51" s="244">
        <v>15.900898748517999</v>
      </c>
      <c r="Y51" s="244">
        <v>14.099984057901001</v>
      </c>
      <c r="Z51" s="244">
        <v>12.007188121965999</v>
      </c>
      <c r="AA51" s="244">
        <v>12.000894052272001</v>
      </c>
      <c r="AB51" s="244">
        <v>14.889846963515</v>
      </c>
      <c r="AC51" s="244">
        <v>14.881629996479999</v>
      </c>
      <c r="AD51" s="244">
        <v>14.881629996479999</v>
      </c>
      <c r="AE51" s="1128"/>
      <c r="AF51" s="1128"/>
    </row>
    <row r="52" spans="1:32" ht="14.5" customHeight="1">
      <c r="A52" s="133" t="s">
        <v>440</v>
      </c>
      <c r="B52" s="244">
        <v>54.239238887517999</v>
      </c>
      <c r="C52" s="244">
        <v>56.408808443018003</v>
      </c>
      <c r="D52" s="244">
        <v>45.560960665514997</v>
      </c>
      <c r="E52" s="244">
        <v>56.408808443018003</v>
      </c>
      <c r="F52" s="244">
        <v>62.917517109521</v>
      </c>
      <c r="G52" s="244">
        <v>60.405648877049998</v>
      </c>
      <c r="H52" s="244">
        <v>57.222508066125997</v>
      </c>
      <c r="I52" s="244">
        <v>54.039367255203999</v>
      </c>
      <c r="J52" s="244" t="s">
        <v>493</v>
      </c>
      <c r="K52" s="244" t="s">
        <v>493</v>
      </c>
      <c r="L52" s="244" t="s">
        <v>493</v>
      </c>
      <c r="M52" s="244" t="s">
        <v>493</v>
      </c>
      <c r="N52" s="244" t="s">
        <v>493</v>
      </c>
      <c r="O52" s="244">
        <v>41.342336746146003</v>
      </c>
      <c r="P52" s="244">
        <v>38.162156996442</v>
      </c>
      <c r="Q52" s="244">
        <v>34.981977246737998</v>
      </c>
      <c r="R52" s="244">
        <v>32.437833446976001</v>
      </c>
      <c r="S52" s="244">
        <v>31.483779522064999</v>
      </c>
      <c r="T52" s="244">
        <v>30.529725597153998</v>
      </c>
      <c r="U52" s="244">
        <v>27.335694400562002</v>
      </c>
      <c r="V52" s="244">
        <v>28.063327716481002</v>
      </c>
      <c r="W52" s="244">
        <v>29.554855208083001</v>
      </c>
      <c r="X52" s="244">
        <v>29.584958305707001</v>
      </c>
      <c r="Y52" s="244">
        <v>29.810636703894001</v>
      </c>
      <c r="Z52" s="244">
        <v>32.710019962941999</v>
      </c>
      <c r="AA52" s="244">
        <v>32.736662504095001</v>
      </c>
      <c r="AB52" s="244">
        <v>29.779693927029999</v>
      </c>
      <c r="AC52" s="244">
        <v>26.786933993664</v>
      </c>
      <c r="AD52" s="244" t="s">
        <v>493</v>
      </c>
      <c r="AE52" s="1128"/>
      <c r="AF52" s="1128"/>
    </row>
    <row r="53" spans="1:32" ht="14.5" customHeight="1">
      <c r="A53" s="133" t="s">
        <v>492</v>
      </c>
      <c r="B53" s="244">
        <v>113.85252307744</v>
      </c>
      <c r="C53" s="244">
        <v>113.85252307744</v>
      </c>
      <c r="D53" s="244">
        <v>110.66938226651</v>
      </c>
      <c r="E53" s="244">
        <v>104.37712717514999</v>
      </c>
      <c r="F53" s="244">
        <v>101.76575199051</v>
      </c>
      <c r="G53" s="244">
        <v>98.603338608119998</v>
      </c>
      <c r="H53" s="244">
        <v>95.420197797200004</v>
      </c>
      <c r="I53" s="244">
        <v>92.237056986279995</v>
      </c>
      <c r="J53" s="244">
        <v>92.237056986279995</v>
      </c>
      <c r="K53" s="244">
        <v>85.870775364439993</v>
      </c>
      <c r="L53" s="244">
        <v>82.687634553509994</v>
      </c>
      <c r="M53" s="244">
        <v>79.504493742587997</v>
      </c>
      <c r="N53" s="244">
        <v>76.324313992884001</v>
      </c>
      <c r="O53" s="244">
        <v>73.138212120741002</v>
      </c>
      <c r="P53" s="244">
        <v>69.955071309817995</v>
      </c>
      <c r="Q53" s="244">
        <v>60.405648877049998</v>
      </c>
      <c r="R53" s="244">
        <v>57.222508099999999</v>
      </c>
      <c r="S53" s="244">
        <v>57.222508066126998</v>
      </c>
      <c r="T53" s="244">
        <v>54.063055744960003</v>
      </c>
      <c r="U53" s="244">
        <v>49.301669304062003</v>
      </c>
      <c r="V53" s="244">
        <v>50.856226444280999</v>
      </c>
      <c r="W53" s="244">
        <v>56.289033516690999</v>
      </c>
      <c r="X53" s="244">
        <v>56.289033516690999</v>
      </c>
      <c r="Y53" s="244">
        <v>56.461451906793002</v>
      </c>
      <c r="Z53" s="244">
        <v>53.684494728814002</v>
      </c>
      <c r="AA53" s="244">
        <v>53.569052306467</v>
      </c>
      <c r="AB53" s="244">
        <v>59.559387854059999</v>
      </c>
      <c r="AC53" s="244">
        <v>65.479171984510998</v>
      </c>
      <c r="AD53" s="244">
        <v>63.08627930011</v>
      </c>
      <c r="AE53" s="1128"/>
      <c r="AF53" s="1128"/>
    </row>
    <row r="54" spans="1:32" ht="14.5" customHeight="1">
      <c r="A54" s="133" t="s">
        <v>442</v>
      </c>
      <c r="B54" s="244">
        <v>263.71291979769273</v>
      </c>
      <c r="C54" s="244">
        <v>195.39548234941597</v>
      </c>
      <c r="D54" s="244">
        <v>158.36819353178342</v>
      </c>
      <c r="E54" s="244">
        <v>221.33904534395285</v>
      </c>
      <c r="F54" s="244">
        <v>205.16431791203703</v>
      </c>
      <c r="G54" s="244">
        <v>181.29097316163575</v>
      </c>
      <c r="H54" s="244">
        <v>162.19212829609796</v>
      </c>
      <c r="I54" s="244">
        <v>149.46844823606449</v>
      </c>
      <c r="J54" s="244">
        <v>146.28826848636101</v>
      </c>
      <c r="K54" s="244">
        <v>150.48347718727894</v>
      </c>
      <c r="L54" s="244">
        <v>142.64709546293409</v>
      </c>
      <c r="M54" s="244">
        <v>132.24987092276672</v>
      </c>
      <c r="N54" s="244">
        <v>120.5353695854115</v>
      </c>
      <c r="O54" s="244">
        <v>118.17547949898206</v>
      </c>
      <c r="P54" s="244">
        <v>112.54656134200688</v>
      </c>
      <c r="Q54" s="244">
        <v>98.54849829395809</v>
      </c>
      <c r="R54" s="244">
        <v>96.099349240610749</v>
      </c>
      <c r="S54" s="244">
        <v>94.454617102018389</v>
      </c>
      <c r="T54" s="244">
        <v>92.225212741401492</v>
      </c>
      <c r="U54" s="244">
        <v>84.586224270464214</v>
      </c>
      <c r="V54" s="244">
        <v>86.465918143141195</v>
      </c>
      <c r="W54" s="244">
        <v>92.225212741401492</v>
      </c>
      <c r="X54" s="244">
        <v>92.225212741401492</v>
      </c>
      <c r="Y54" s="244">
        <v>89.045032991698008</v>
      </c>
      <c r="Z54" s="244">
        <v>87.454943116846266</v>
      </c>
      <c r="AA54" s="244">
        <v>91.654172085228012</v>
      </c>
      <c r="AB54" s="244">
        <v>85.241253749175556</v>
      </c>
      <c r="AC54" s="244" t="s">
        <v>493</v>
      </c>
      <c r="AD54" s="244" t="s">
        <v>493</v>
      </c>
      <c r="AE54" s="1128"/>
      <c r="AF54" s="1128"/>
    </row>
    <row r="55" spans="1:32" ht="14.5" customHeight="1">
      <c r="A55" s="133" t="s">
        <v>443</v>
      </c>
      <c r="B55" s="244">
        <v>199.13053110662</v>
      </c>
      <c r="C55" s="244">
        <v>202.31367191754001</v>
      </c>
      <c r="D55" s="244" t="s">
        <v>493</v>
      </c>
      <c r="E55" s="244" t="s">
        <v>493</v>
      </c>
      <c r="F55" s="244">
        <v>187.61352214280001</v>
      </c>
      <c r="G55" s="244" t="s">
        <v>493</v>
      </c>
      <c r="H55" s="244">
        <v>190.7937018925</v>
      </c>
      <c r="I55" s="244" t="s">
        <v>493</v>
      </c>
      <c r="J55" s="244">
        <v>181.27024573310001</v>
      </c>
      <c r="K55" s="244" t="s">
        <v>493</v>
      </c>
      <c r="L55" s="244">
        <v>165.36934698458001</v>
      </c>
      <c r="M55" s="244" t="s">
        <v>493</v>
      </c>
      <c r="N55" s="244">
        <v>152.64862798576999</v>
      </c>
      <c r="O55" s="244" t="s">
        <v>493</v>
      </c>
      <c r="P55" s="244">
        <v>139.92790898695</v>
      </c>
      <c r="Q55" s="244" t="s">
        <v>493</v>
      </c>
      <c r="R55" s="244">
        <v>116.76147047252</v>
      </c>
      <c r="S55" s="244" t="s">
        <v>493</v>
      </c>
      <c r="T55" s="244">
        <v>109.3981833898</v>
      </c>
      <c r="U55" s="244">
        <v>98.408499842024995</v>
      </c>
      <c r="V55" s="244">
        <v>101.02797977933</v>
      </c>
      <c r="W55" s="244">
        <v>97.531022186675003</v>
      </c>
      <c r="X55" s="244">
        <v>94.769356541164001</v>
      </c>
      <c r="Y55" s="244">
        <v>89.149276983647994</v>
      </c>
      <c r="Z55" s="244">
        <v>92.456629810734995</v>
      </c>
      <c r="AA55" s="244">
        <v>95.233870767051997</v>
      </c>
      <c r="AB55" s="244">
        <v>92.317051173793004</v>
      </c>
      <c r="AC55" s="244">
        <v>95.242431977471</v>
      </c>
      <c r="AD55" s="244" t="s">
        <v>493</v>
      </c>
      <c r="AE55" s="1128"/>
      <c r="AF55" s="1128"/>
    </row>
    <row r="56" spans="1:32" ht="14.5" customHeight="1">
      <c r="A56" s="133" t="s">
        <v>444</v>
      </c>
      <c r="B56" s="244" t="s">
        <v>358</v>
      </c>
      <c r="C56" s="244" t="s">
        <v>358</v>
      </c>
      <c r="D56" s="244" t="s">
        <v>358</v>
      </c>
      <c r="E56" s="244" t="s">
        <v>358</v>
      </c>
      <c r="F56" s="244" t="s">
        <v>358</v>
      </c>
      <c r="G56" s="244" t="s">
        <v>358</v>
      </c>
      <c r="H56" s="244" t="s">
        <v>358</v>
      </c>
      <c r="I56" s="244" t="s">
        <v>358</v>
      </c>
      <c r="J56" s="244" t="s">
        <v>358</v>
      </c>
      <c r="K56" s="244" t="s">
        <v>358</v>
      </c>
      <c r="L56" s="244" t="s">
        <v>358</v>
      </c>
      <c r="M56" s="244" t="s">
        <v>358</v>
      </c>
      <c r="N56" s="244" t="s">
        <v>358</v>
      </c>
      <c r="O56" s="244" t="s">
        <v>358</v>
      </c>
      <c r="P56" s="244">
        <v>139.87775999999999</v>
      </c>
      <c r="Q56" s="244">
        <v>120.696664</v>
      </c>
      <c r="R56" s="244">
        <v>114.44544</v>
      </c>
      <c r="S56" s="244">
        <v>114.44544</v>
      </c>
      <c r="T56" s="244">
        <v>114.44544</v>
      </c>
      <c r="U56" s="244">
        <v>101.72928</v>
      </c>
      <c r="V56" s="244">
        <v>101.72928</v>
      </c>
      <c r="W56" s="244">
        <v>104.90832</v>
      </c>
      <c r="X56" s="244">
        <v>108.08736</v>
      </c>
      <c r="Y56" s="244">
        <v>101.76575199051</v>
      </c>
      <c r="Z56" s="244">
        <v>108.12611148992001</v>
      </c>
      <c r="AA56" s="244">
        <v>108.00804647043999</v>
      </c>
      <c r="AB56" s="244">
        <v>111.04699053182</v>
      </c>
      <c r="AC56" s="244">
        <v>113.99393546588</v>
      </c>
      <c r="AD56" s="244" t="s">
        <v>493</v>
      </c>
      <c r="AE56" s="1128"/>
      <c r="AF56" s="1128"/>
    </row>
    <row r="57" spans="1:32" ht="14.5" customHeight="1">
      <c r="A57" s="133" t="s">
        <v>445</v>
      </c>
      <c r="B57" s="244">
        <v>98.010845553308997</v>
      </c>
      <c r="C57" s="244">
        <v>101.19398636423</v>
      </c>
      <c r="D57" s="244">
        <v>104.30310064467</v>
      </c>
      <c r="E57" s="244">
        <v>98.011126364232993</v>
      </c>
      <c r="F57" s="244">
        <v>101.12024064467001</v>
      </c>
      <c r="G57" s="244">
        <v>98.603338608125</v>
      </c>
      <c r="H57" s="244">
        <v>95.420197797201993</v>
      </c>
      <c r="I57" s="244">
        <v>92.225212741402004</v>
      </c>
      <c r="J57" s="244">
        <v>85.864853241993998</v>
      </c>
      <c r="K57" s="244">
        <v>79.504493742587997</v>
      </c>
      <c r="L57" s="244">
        <v>77.182962525304006</v>
      </c>
      <c r="M57" s="244">
        <v>73.144134243180005</v>
      </c>
      <c r="N57" s="244">
        <v>69.963954493477004</v>
      </c>
      <c r="O57" s="244">
        <v>69.963954493477004</v>
      </c>
      <c r="P57" s="244">
        <v>65.434110829380003</v>
      </c>
      <c r="Q57" s="244">
        <v>57.295638542999001</v>
      </c>
      <c r="R57" s="244">
        <v>54.056236329870998</v>
      </c>
      <c r="S57" s="244">
        <v>52.225616549183997</v>
      </c>
      <c r="T57" s="244">
        <v>50.661535691574997</v>
      </c>
      <c r="U57" s="244">
        <v>45.559490667604003</v>
      </c>
      <c r="V57" s="244">
        <v>46.772212860802</v>
      </c>
      <c r="W57" s="244">
        <v>53.198739374550001</v>
      </c>
      <c r="X57" s="244">
        <v>56.211420780843</v>
      </c>
      <c r="Y57" s="244">
        <v>50.517923624067002</v>
      </c>
      <c r="Z57" s="244">
        <v>53.684494728814002</v>
      </c>
      <c r="AA57" s="244">
        <v>53.569052306465998</v>
      </c>
      <c r="AB57" s="244">
        <v>53.603449068654001</v>
      </c>
      <c r="AC57" s="244">
        <v>59.526519985919997</v>
      </c>
      <c r="AD57" s="244" t="s">
        <v>493</v>
      </c>
      <c r="AE57" s="1128"/>
      <c r="AF57" s="1128"/>
    </row>
    <row r="58" spans="1:32" ht="14.5" customHeight="1">
      <c r="A58" s="133" t="s">
        <v>446</v>
      </c>
      <c r="B58" s="244" t="s">
        <v>493</v>
      </c>
      <c r="C58" s="244" t="s">
        <v>493</v>
      </c>
      <c r="D58" s="244" t="s">
        <v>493</v>
      </c>
      <c r="E58" s="244" t="s">
        <v>493</v>
      </c>
      <c r="F58" s="244" t="s">
        <v>493</v>
      </c>
      <c r="G58" s="244" t="s">
        <v>493</v>
      </c>
      <c r="H58" s="244" t="s">
        <v>493</v>
      </c>
      <c r="I58" s="244" t="s">
        <v>493</v>
      </c>
      <c r="J58" s="244" t="s">
        <v>493</v>
      </c>
      <c r="K58" s="244" t="s">
        <v>493</v>
      </c>
      <c r="L58" s="244" t="s">
        <v>493</v>
      </c>
      <c r="M58" s="244" t="s">
        <v>493</v>
      </c>
      <c r="N58" s="244" t="s">
        <v>493</v>
      </c>
      <c r="O58" s="244" t="s">
        <v>493</v>
      </c>
      <c r="P58" s="244" t="s">
        <v>493</v>
      </c>
      <c r="Q58" s="244" t="s">
        <v>493</v>
      </c>
      <c r="R58" s="244" t="s">
        <v>493</v>
      </c>
      <c r="S58" s="244" t="s">
        <v>493</v>
      </c>
      <c r="T58" s="244" t="s">
        <v>493</v>
      </c>
      <c r="U58" s="244" t="s">
        <v>493</v>
      </c>
      <c r="V58" s="244">
        <v>25.441599360000001</v>
      </c>
      <c r="W58" s="244">
        <v>0</v>
      </c>
      <c r="X58" s="244">
        <v>18.961275780000001</v>
      </c>
      <c r="Y58" s="244">
        <v>15.801063149999999</v>
      </c>
      <c r="Z58" s="244">
        <v>15.894830000000001</v>
      </c>
      <c r="AA58" s="244">
        <v>15.804664258884999</v>
      </c>
      <c r="AB58" s="244" t="s">
        <v>493</v>
      </c>
      <c r="AC58" s="244" t="s">
        <v>493</v>
      </c>
      <c r="AD58" s="244" t="s">
        <v>493</v>
      </c>
      <c r="AE58" s="1128"/>
      <c r="AF58" s="1128"/>
    </row>
    <row r="59" spans="1:32" ht="14.5" customHeight="1">
      <c r="A59" s="133" t="s">
        <v>447</v>
      </c>
      <c r="B59" s="244">
        <v>194.11201925167001</v>
      </c>
      <c r="C59" s="244">
        <v>243.52657857231</v>
      </c>
      <c r="D59" s="244">
        <v>227.48128646903001</v>
      </c>
      <c r="E59" s="244">
        <v>218.15590453303</v>
      </c>
      <c r="F59" s="244">
        <v>200.31579149669</v>
      </c>
      <c r="G59" s="244">
        <v>184.4504254828</v>
      </c>
      <c r="H59" s="244">
        <v>165.36934698458001</v>
      </c>
      <c r="I59" s="244">
        <v>168.54952673429</v>
      </c>
      <c r="J59" s="244">
        <v>127.20718998814</v>
      </c>
      <c r="K59" s="244">
        <v>120.84683048873001</v>
      </c>
      <c r="L59" s="244">
        <v>117.66665073903</v>
      </c>
      <c r="M59" s="244">
        <v>114.48647098933</v>
      </c>
      <c r="N59" s="244">
        <v>104.94593174022</v>
      </c>
      <c r="O59" s="244">
        <v>104.96962022997</v>
      </c>
      <c r="P59" s="244">
        <v>98.587867063253995</v>
      </c>
      <c r="Q59" s="244">
        <v>85.880842972579998</v>
      </c>
      <c r="R59" s="244">
        <v>82.665426594365002</v>
      </c>
      <c r="S59" s="244">
        <v>79.456376497771004</v>
      </c>
      <c r="T59" s="244">
        <v>76.333197176542001</v>
      </c>
      <c r="U59" s="244">
        <v>69.972097411831001</v>
      </c>
      <c r="V59" s="244">
        <v>69.946040073098999</v>
      </c>
      <c r="W59" s="244">
        <v>63.605075524679997</v>
      </c>
      <c r="X59" s="244">
        <v>60.424821748446</v>
      </c>
      <c r="Y59" s="244">
        <v>60.423415244367</v>
      </c>
      <c r="Z59" s="244">
        <v>60.441699797397</v>
      </c>
      <c r="AA59" s="244">
        <v>59.414433633834001</v>
      </c>
      <c r="AB59" s="244">
        <v>66.217915944734003</v>
      </c>
      <c r="AC59" s="244">
        <v>65.348563176005996</v>
      </c>
      <c r="AD59" s="244" t="s">
        <v>493</v>
      </c>
      <c r="AE59" s="1128"/>
      <c r="AF59" s="1128"/>
    </row>
    <row r="60" spans="1:32" ht="14.5" customHeight="1">
      <c r="A60" s="133" t="s">
        <v>448</v>
      </c>
      <c r="B60" s="244">
        <v>397.14404000000002</v>
      </c>
      <c r="C60" s="244">
        <v>297.14437800000002</v>
      </c>
      <c r="D60" s="244">
        <v>227.55870400000001</v>
      </c>
      <c r="E60" s="244">
        <v>233.92501899999999</v>
      </c>
      <c r="F60" s="244">
        <v>209.866545</v>
      </c>
      <c r="G60" s="244">
        <v>197.20792800000001</v>
      </c>
      <c r="H60" s="244">
        <v>178.10896199999999</v>
      </c>
      <c r="I60" s="244">
        <v>162.19315700000001</v>
      </c>
      <c r="J60" s="244">
        <v>146.28919632</v>
      </c>
      <c r="K60" s="244">
        <v>136.88007023221999</v>
      </c>
      <c r="L60" s="244">
        <v>133.5683966</v>
      </c>
      <c r="M60" s="244">
        <v>127.2079968</v>
      </c>
      <c r="N60" s="244">
        <v>120.84759696</v>
      </c>
      <c r="O60" s="244">
        <v>117.66739699999999</v>
      </c>
      <c r="P60" s="244">
        <v>111.3069972</v>
      </c>
      <c r="Q60" s="244">
        <v>98.586197499999997</v>
      </c>
      <c r="R60" s="244">
        <v>92.976324861120005</v>
      </c>
      <c r="S60" s="244">
        <v>89.827926940319998</v>
      </c>
      <c r="T60" s="244">
        <v>87.137477799999999</v>
      </c>
      <c r="U60" s="244">
        <v>78.363306300000005</v>
      </c>
      <c r="V60" s="244">
        <v>80.449517400000005</v>
      </c>
      <c r="W60" s="244">
        <v>73.888764899999998</v>
      </c>
      <c r="X60" s="244">
        <v>68.04673768824</v>
      </c>
      <c r="Y60" s="244">
        <v>77.262957056399998</v>
      </c>
      <c r="Z60" s="244">
        <v>80.527147862546002</v>
      </c>
      <c r="AA60" s="244">
        <v>83.846667499999995</v>
      </c>
      <c r="AB60" s="244">
        <v>89.990631754350005</v>
      </c>
      <c r="AC60" s="244">
        <v>89.288634760524999</v>
      </c>
      <c r="AD60" s="244" t="s">
        <v>493</v>
      </c>
      <c r="AE60" s="1128"/>
      <c r="AF60" s="1128"/>
    </row>
    <row r="61" spans="1:32" ht="14.5" customHeight="1">
      <c r="A61" s="133" t="s">
        <v>495</v>
      </c>
      <c r="B61" s="244">
        <v>104.15532839462</v>
      </c>
      <c r="C61" s="244">
        <v>110.66966307744001</v>
      </c>
      <c r="D61" s="244">
        <v>110.66966307744001</v>
      </c>
      <c r="E61" s="244">
        <v>107.48652226650999</v>
      </c>
      <c r="F61" s="244">
        <v>110.66966307744001</v>
      </c>
      <c r="G61" s="244">
        <v>108.15276104089</v>
      </c>
      <c r="H61" s="244">
        <v>111.33590185182</v>
      </c>
      <c r="I61" s="244">
        <v>104.96962022997</v>
      </c>
      <c r="J61" s="244">
        <v>95.420197797203002</v>
      </c>
      <c r="K61" s="244">
        <v>89.053916175355994</v>
      </c>
      <c r="L61" s="244">
        <v>85.864853241994993</v>
      </c>
      <c r="M61" s="244">
        <v>82.684673492290997</v>
      </c>
      <c r="N61" s="244">
        <v>79.504493742587002</v>
      </c>
      <c r="O61" s="244">
        <v>76.324313992884001</v>
      </c>
      <c r="P61" s="244">
        <v>73.144134243180005</v>
      </c>
      <c r="Q61" s="244">
        <v>63.603594994070001</v>
      </c>
      <c r="R61" s="244">
        <v>60.423415244367</v>
      </c>
      <c r="S61" s="244">
        <v>58.515307394544003</v>
      </c>
      <c r="T61" s="244">
        <v>56.607199544722</v>
      </c>
      <c r="U61" s="244">
        <v>51.026629547717</v>
      </c>
      <c r="V61" s="244">
        <v>52.384878404097996</v>
      </c>
      <c r="W61" s="244">
        <v>50.243253853741997</v>
      </c>
      <c r="X61" s="244">
        <v>53.252924950272998</v>
      </c>
      <c r="Y61" s="244">
        <v>50.678082396619999</v>
      </c>
      <c r="Z61" s="244">
        <v>44.604572676738997</v>
      </c>
      <c r="AA61" s="244">
        <v>47.616963642320002</v>
      </c>
      <c r="AB61" s="244">
        <v>50.625479675950999</v>
      </c>
      <c r="AC61" s="244">
        <v>53.573867987328001</v>
      </c>
      <c r="AD61" s="244">
        <v>51.783959886760996</v>
      </c>
      <c r="AE61" s="1128"/>
      <c r="AF61" s="1128"/>
    </row>
    <row r="62" spans="1:32" ht="14.5" customHeight="1">
      <c r="A62" s="133" t="s">
        <v>450</v>
      </c>
      <c r="B62" s="244">
        <v>302.03016000000002</v>
      </c>
      <c r="C62" s="244">
        <v>252.87623199999999</v>
      </c>
      <c r="D62" s="244">
        <v>221.01296843271001</v>
      </c>
      <c r="E62" s="244">
        <v>211.52437800000001</v>
      </c>
      <c r="F62" s="244">
        <v>178.10896199999999</v>
      </c>
      <c r="G62" s="244">
        <v>162.19019592000001</v>
      </c>
      <c r="H62" s="244">
        <v>146.28919632</v>
      </c>
      <c r="I62" s="244">
        <v>136.74859656000001</v>
      </c>
      <c r="J62" s="244">
        <v>127.2079968</v>
      </c>
      <c r="K62" s="244">
        <v>120.84759696</v>
      </c>
      <c r="L62" s="244">
        <v>117.66739704</v>
      </c>
      <c r="M62" s="244">
        <v>114.48719712</v>
      </c>
      <c r="N62" s="244">
        <v>104.94659736</v>
      </c>
      <c r="O62" s="244">
        <v>104.94659736</v>
      </c>
      <c r="P62" s="244">
        <v>98.586197520000994</v>
      </c>
      <c r="Q62" s="244">
        <v>88.966833031999997</v>
      </c>
      <c r="R62" s="244">
        <v>82.049157936</v>
      </c>
      <c r="S62" s="244">
        <v>79.504998000000001</v>
      </c>
      <c r="T62" s="244">
        <v>76.960838064000001</v>
      </c>
      <c r="U62" s="244">
        <v>69.328358256000001</v>
      </c>
      <c r="V62" s="244">
        <v>71.236478207999994</v>
      </c>
      <c r="W62" s="244">
        <v>70.918458216000005</v>
      </c>
      <c r="X62" s="244">
        <v>76.960838064000001</v>
      </c>
      <c r="Y62" s="244">
        <v>77.278858056000004</v>
      </c>
      <c r="Z62" s="244">
        <v>74.561798234464007</v>
      </c>
      <c r="AA62" s="244">
        <v>80.353578459700003</v>
      </c>
      <c r="AB62" s="244">
        <v>74.449234817575999</v>
      </c>
      <c r="AC62" s="244">
        <v>77.384475981695005</v>
      </c>
      <c r="AD62" s="244" t="s">
        <v>493</v>
      </c>
      <c r="AE62" s="1128"/>
      <c r="AF62" s="1128"/>
    </row>
    <row r="63" spans="1:32" ht="12.5">
      <c r="A63" s="133"/>
      <c r="B63" s="380"/>
      <c r="C63" s="380"/>
      <c r="D63" s="380"/>
      <c r="E63" s="380"/>
      <c r="F63" s="380"/>
      <c r="G63" s="380"/>
      <c r="H63" s="380"/>
      <c r="I63" s="380"/>
      <c r="J63" s="380"/>
      <c r="K63" s="381"/>
      <c r="L63" s="381"/>
      <c r="M63" s="381"/>
      <c r="N63" s="381"/>
      <c r="O63" s="381"/>
      <c r="P63" s="381"/>
      <c r="Q63" s="381"/>
      <c r="R63" s="381"/>
      <c r="S63" s="381"/>
      <c r="T63" s="381"/>
      <c r="U63" s="381"/>
      <c r="V63" s="381"/>
      <c r="W63" s="381"/>
      <c r="X63" s="381"/>
      <c r="Y63" s="381"/>
      <c r="Z63" s="381"/>
      <c r="AA63" s="381"/>
      <c r="AB63" s="1128"/>
      <c r="AC63" s="1128"/>
      <c r="AD63" s="1128"/>
      <c r="AE63" s="1128"/>
      <c r="AF63" s="1128"/>
    </row>
    <row r="64" spans="1:32" ht="12.65" customHeight="1">
      <c r="A64" s="142"/>
      <c r="B64" s="1363" t="s">
        <v>723</v>
      </c>
      <c r="C64" s="1363"/>
      <c r="D64" s="1363"/>
      <c r="E64" s="1363"/>
      <c r="F64" s="1363"/>
      <c r="G64" s="1363" t="s">
        <v>723</v>
      </c>
      <c r="H64" s="1363"/>
      <c r="I64" s="1363"/>
      <c r="J64" s="1363"/>
      <c r="K64" s="1363"/>
      <c r="L64" s="1363" t="s">
        <v>723</v>
      </c>
      <c r="M64" s="1363"/>
      <c r="N64" s="1363"/>
      <c r="O64" s="1363"/>
      <c r="P64" s="1363"/>
      <c r="Q64" s="1363" t="s">
        <v>723</v>
      </c>
      <c r="R64" s="1363"/>
      <c r="S64" s="1363"/>
      <c r="T64" s="1363"/>
      <c r="U64" s="1363"/>
      <c r="V64" s="1363" t="s">
        <v>723</v>
      </c>
      <c r="W64" s="1363"/>
      <c r="X64" s="1363"/>
      <c r="Y64" s="1363"/>
      <c r="Z64" s="1363"/>
      <c r="AA64" s="1363" t="s">
        <v>723</v>
      </c>
      <c r="AB64" s="1363"/>
      <c r="AC64" s="1363"/>
      <c r="AD64" s="1363"/>
      <c r="AE64" s="1363"/>
      <c r="AF64" s="1363"/>
    </row>
    <row r="65" spans="1:32" ht="13">
      <c r="A65" s="142"/>
      <c r="B65" s="382"/>
      <c r="C65" s="382"/>
      <c r="D65" s="382"/>
      <c r="E65" s="382"/>
      <c r="F65" s="382"/>
      <c r="G65" s="382"/>
      <c r="H65" s="382"/>
      <c r="I65" s="382"/>
      <c r="J65" s="382"/>
      <c r="K65" s="382"/>
      <c r="L65" s="382"/>
      <c r="M65" s="382"/>
      <c r="N65" s="382"/>
      <c r="O65" s="382"/>
      <c r="P65" s="382"/>
      <c r="Q65" s="382"/>
      <c r="R65" s="382"/>
      <c r="S65" s="382"/>
      <c r="T65" s="382"/>
      <c r="U65" s="382"/>
      <c r="V65" s="382"/>
      <c r="W65" s="382"/>
      <c r="X65" s="382"/>
      <c r="Y65" s="382"/>
      <c r="Z65" s="382"/>
      <c r="AA65" s="382"/>
      <c r="AB65" s="1128"/>
      <c r="AC65" s="1128"/>
      <c r="AD65" s="1128"/>
      <c r="AE65" s="1128"/>
      <c r="AF65" s="1128"/>
    </row>
    <row r="66" spans="1:32" ht="14.5" customHeight="1">
      <c r="A66" s="133" t="s">
        <v>490</v>
      </c>
      <c r="B66" s="244">
        <v>230.86058689999999</v>
      </c>
      <c r="C66" s="244">
        <v>190.87250159999999</v>
      </c>
      <c r="D66" s="244">
        <v>142.33205129999999</v>
      </c>
      <c r="E66" s="244">
        <v>158.6252187</v>
      </c>
      <c r="F66" s="244">
        <v>135.30628830000001</v>
      </c>
      <c r="G66" s="244">
        <v>119.1183071</v>
      </c>
      <c r="H66" s="244">
        <v>102.86279829999999</v>
      </c>
      <c r="I66" s="244">
        <v>110.23256979999999</v>
      </c>
      <c r="J66" s="244">
        <v>115.8044057</v>
      </c>
      <c r="K66" s="244">
        <v>104.0401737</v>
      </c>
      <c r="L66" s="244">
        <v>105.6353725</v>
      </c>
      <c r="M66" s="244">
        <v>90.717349200000001</v>
      </c>
      <c r="N66" s="244">
        <v>87.503415599999997</v>
      </c>
      <c r="O66" s="244">
        <v>97.111226299999998</v>
      </c>
      <c r="P66" s="244">
        <v>126.0722724</v>
      </c>
      <c r="Q66" s="244">
        <v>143.0693109</v>
      </c>
      <c r="R66" s="244">
        <v>150.94998699999999</v>
      </c>
      <c r="S66" s="244">
        <v>155.85891720000001</v>
      </c>
      <c r="T66" s="244">
        <v>127.5608594</v>
      </c>
      <c r="U66" s="244">
        <v>95.832680300000007</v>
      </c>
      <c r="V66" s="244">
        <v>92.3064605</v>
      </c>
      <c r="W66" s="244">
        <v>109.09288290000001</v>
      </c>
      <c r="X66" s="244">
        <v>125.40419799999999</v>
      </c>
      <c r="Y66" s="244">
        <v>106.78822848</v>
      </c>
      <c r="Z66" s="244">
        <v>116.03866137999999</v>
      </c>
      <c r="AA66" s="244">
        <v>123.46717153094001</v>
      </c>
      <c r="AB66" s="244">
        <v>111.91354737551001</v>
      </c>
      <c r="AC66" s="244">
        <v>94.869178599999998</v>
      </c>
      <c r="AD66" s="244">
        <v>112.90898108624</v>
      </c>
      <c r="AE66" s="1128"/>
      <c r="AF66" s="1128"/>
    </row>
    <row r="67" spans="1:32" ht="14.5" customHeight="1">
      <c r="A67" s="133" t="s">
        <v>436</v>
      </c>
      <c r="B67" s="244">
        <v>198.05847310822787</v>
      </c>
      <c r="C67" s="244">
        <v>262.16939812596138</v>
      </c>
      <c r="D67" s="244">
        <v>232.9336561620255</v>
      </c>
      <c r="E67" s="244">
        <v>214.01637123102955</v>
      </c>
      <c r="F67" s="244">
        <v>210.42127208097736</v>
      </c>
      <c r="G67" s="244">
        <v>206.83589509724538</v>
      </c>
      <c r="H67" s="244">
        <v>262.77516701144532</v>
      </c>
      <c r="I67" s="244">
        <v>284.40109118779128</v>
      </c>
      <c r="J67" s="244">
        <v>291.63015454738184</v>
      </c>
      <c r="K67" s="244">
        <v>298.88353864487635</v>
      </c>
      <c r="L67" s="244">
        <v>309.87581124696635</v>
      </c>
      <c r="M67" s="244">
        <v>317.47484612470589</v>
      </c>
      <c r="N67" s="244">
        <v>290.50935898325724</v>
      </c>
      <c r="O67" s="244">
        <v>323.76467960919854</v>
      </c>
      <c r="P67" s="244">
        <v>386.36953762704434</v>
      </c>
      <c r="Q67" s="244">
        <v>433.84236715187808</v>
      </c>
      <c r="R67" s="244">
        <v>456.34343731139325</v>
      </c>
      <c r="S67" s="244">
        <v>467.01593180706823</v>
      </c>
      <c r="T67" s="244">
        <v>473.93234636228954</v>
      </c>
      <c r="U67" s="244">
        <v>499.42354600455928</v>
      </c>
      <c r="V67" s="244">
        <v>445.72228807700458</v>
      </c>
      <c r="W67" s="244">
        <v>458.24099743085935</v>
      </c>
      <c r="X67" s="244">
        <v>398.71210274202258</v>
      </c>
      <c r="Y67" s="244">
        <v>332.74659546259045</v>
      </c>
      <c r="Z67" s="244">
        <v>353.13652413274303</v>
      </c>
      <c r="AA67" s="244">
        <v>463.10892761356081</v>
      </c>
      <c r="AB67" s="244">
        <v>440.67541688156962</v>
      </c>
      <c r="AC67" s="244">
        <v>385.81703486089555</v>
      </c>
      <c r="AD67" s="244" t="s">
        <v>358</v>
      </c>
      <c r="AE67" s="1128"/>
      <c r="AF67" s="1128"/>
    </row>
    <row r="68" spans="1:32" ht="14.5" customHeight="1">
      <c r="A68" s="133" t="s">
        <v>437</v>
      </c>
      <c r="B68" s="244">
        <v>77.757762799999995</v>
      </c>
      <c r="C68" s="244">
        <v>97.594067199999998</v>
      </c>
      <c r="D68" s="244">
        <v>108.6927422</v>
      </c>
      <c r="E68" s="244">
        <v>106.7107005</v>
      </c>
      <c r="F68" s="244">
        <v>87.582144999999997</v>
      </c>
      <c r="G68" s="244">
        <v>109.653463</v>
      </c>
      <c r="H68" s="244">
        <v>98.784609799999998</v>
      </c>
      <c r="I68" s="244">
        <v>98.947135500000002</v>
      </c>
      <c r="J68" s="244">
        <v>103.18691008</v>
      </c>
      <c r="K68" s="244">
        <v>132.03583527999999</v>
      </c>
      <c r="L68" s="244">
        <v>144.52066360000001</v>
      </c>
      <c r="M68" s="244">
        <v>157.35292039999999</v>
      </c>
      <c r="N68" s="244">
        <v>138.07417899999999</v>
      </c>
      <c r="O68" s="244">
        <v>151.63474009999999</v>
      </c>
      <c r="P68" s="244">
        <v>130.24098760000001</v>
      </c>
      <c r="Q68" s="244">
        <v>145.1210437</v>
      </c>
      <c r="R68" s="244">
        <v>153.44082527767</v>
      </c>
      <c r="S68" s="244">
        <v>156.24017169999999</v>
      </c>
      <c r="T68" s="244">
        <v>159.03816707799999</v>
      </c>
      <c r="U68" s="244">
        <v>119.53105852</v>
      </c>
      <c r="V68" s="244">
        <v>138.0116437028</v>
      </c>
      <c r="W68" s="244">
        <v>127.08737628</v>
      </c>
      <c r="X68" s="244">
        <v>116.65715464</v>
      </c>
      <c r="Y68" s="244">
        <v>110.9647078</v>
      </c>
      <c r="Z68" s="244">
        <v>128.78920640800001</v>
      </c>
      <c r="AA68" s="244">
        <v>128.88748404223</v>
      </c>
      <c r="AB68" s="244">
        <v>126.62199980595</v>
      </c>
      <c r="AC68" s="244">
        <v>117.13175816082</v>
      </c>
      <c r="AD68" s="244" t="s">
        <v>493</v>
      </c>
      <c r="AE68" s="1128"/>
      <c r="AF68" s="1128"/>
    </row>
    <row r="69" spans="1:32" ht="14.5" customHeight="1">
      <c r="A69" s="133" t="s">
        <v>438</v>
      </c>
      <c r="B69" s="244">
        <v>398.75200000000001</v>
      </c>
      <c r="C69" s="244">
        <v>31.362801900000001</v>
      </c>
      <c r="D69" s="244">
        <v>29.143619000000001</v>
      </c>
      <c r="E69" s="244">
        <v>39.173380899999998</v>
      </c>
      <c r="F69" s="244">
        <v>43.135732400000002</v>
      </c>
      <c r="G69" s="244">
        <v>44.354863999999999</v>
      </c>
      <c r="H69" s="244">
        <v>41.451009399999997</v>
      </c>
      <c r="I69" s="244">
        <v>39.604086600000002</v>
      </c>
      <c r="J69" s="244">
        <v>40.212292400000003</v>
      </c>
      <c r="K69" s="244">
        <v>42.018307399999998</v>
      </c>
      <c r="L69" s="244">
        <v>65.127235900000002</v>
      </c>
      <c r="M69" s="244">
        <v>56.433318200000002</v>
      </c>
      <c r="N69" s="244">
        <v>53.5038871</v>
      </c>
      <c r="O69" s="244">
        <v>34.189840099999998</v>
      </c>
      <c r="P69" s="244">
        <v>24.426662199999999</v>
      </c>
      <c r="Q69" s="244">
        <v>32.209934799999999</v>
      </c>
      <c r="R69" s="244">
        <v>39.824066082000002</v>
      </c>
      <c r="S69" s="244">
        <v>38.267540318000002</v>
      </c>
      <c r="T69" s="244">
        <v>34.456970599999998</v>
      </c>
      <c r="U69" s="244">
        <v>36.632245660000002</v>
      </c>
      <c r="V69" s="244">
        <v>49.122174536400003</v>
      </c>
      <c r="W69" s="244">
        <v>30.197305700000001</v>
      </c>
      <c r="X69" s="244">
        <v>22.127578419999999</v>
      </c>
      <c r="Y69" s="244">
        <v>8.6735105689999994</v>
      </c>
      <c r="Z69" s="244">
        <v>10.370404556</v>
      </c>
      <c r="AA69" s="244">
        <v>12.933323007005001</v>
      </c>
      <c r="AB69" s="244">
        <v>19.405680193679999</v>
      </c>
      <c r="AC69" s="244">
        <v>15.342663990363</v>
      </c>
      <c r="AD69" s="244" t="s">
        <v>493</v>
      </c>
      <c r="AE69" s="1128"/>
      <c r="AF69" s="1128"/>
    </row>
    <row r="70" spans="1:32" ht="14.5" customHeight="1">
      <c r="A70" s="133" t="s">
        <v>716</v>
      </c>
      <c r="B70" s="244">
        <v>20.151866961</v>
      </c>
      <c r="C70" s="244">
        <v>25.63830407</v>
      </c>
      <c r="D70" s="244">
        <v>24.554905040000001</v>
      </c>
      <c r="E70" s="244">
        <v>20.15327963</v>
      </c>
      <c r="F70" s="244">
        <v>21.855765120000001</v>
      </c>
      <c r="G70" s="244">
        <v>21.9269669</v>
      </c>
      <c r="H70" s="244">
        <v>23.624503950000001</v>
      </c>
      <c r="I70" s="244">
        <v>22.325476680000001</v>
      </c>
      <c r="J70" s="244">
        <v>22.49661369</v>
      </c>
      <c r="K70" s="244">
        <v>23.623730699999999</v>
      </c>
      <c r="L70" s="244">
        <v>24.269745400000001</v>
      </c>
      <c r="M70" s="244">
        <v>22.7146604</v>
      </c>
      <c r="N70" s="244">
        <v>21.11285505</v>
      </c>
      <c r="O70" s="244">
        <v>24.635146689999999</v>
      </c>
      <c r="P70" s="244">
        <v>20.152562450000001</v>
      </c>
      <c r="Q70" s="244">
        <v>16.655722130000001</v>
      </c>
      <c r="R70" s="244">
        <v>17.693872679999998</v>
      </c>
      <c r="S70" s="244">
        <v>19.15221434</v>
      </c>
      <c r="T70" s="244">
        <v>20.239129299999998</v>
      </c>
      <c r="U70" s="244">
        <v>15.219211169999999</v>
      </c>
      <c r="V70" s="244">
        <v>13.445354078864</v>
      </c>
      <c r="W70" s="244">
        <v>20.592960505101999</v>
      </c>
      <c r="X70" s="244">
        <v>18.967273188101998</v>
      </c>
      <c r="Y70" s="244">
        <v>19.961434138253999</v>
      </c>
      <c r="Z70" s="244">
        <v>21.539753140782999</v>
      </c>
      <c r="AA70" s="244">
        <v>20.490774246990998</v>
      </c>
      <c r="AB70" s="244">
        <v>16.745820766516999</v>
      </c>
      <c r="AC70" s="244">
        <v>17.233131449837</v>
      </c>
      <c r="AD70" s="244">
        <v>19.163893729249001</v>
      </c>
      <c r="AE70" s="1128"/>
      <c r="AF70" s="1128"/>
    </row>
    <row r="71" spans="1:32" ht="14.5" customHeight="1">
      <c r="A71" s="133" t="s">
        <v>440</v>
      </c>
      <c r="B71" s="244">
        <v>88.885590879999995</v>
      </c>
      <c r="C71" s="244">
        <v>84.042128324000004</v>
      </c>
      <c r="D71" s="244">
        <v>136.929960228</v>
      </c>
      <c r="E71" s="244">
        <v>128.45140946000001</v>
      </c>
      <c r="F71" s="244">
        <v>122.60186868</v>
      </c>
      <c r="G71" s="244">
        <v>133.26171350000001</v>
      </c>
      <c r="H71" s="244">
        <v>128.88229010000001</v>
      </c>
      <c r="I71" s="244">
        <v>115.48092459999999</v>
      </c>
      <c r="J71" s="244" t="s">
        <v>493</v>
      </c>
      <c r="K71" s="244" t="s">
        <v>493</v>
      </c>
      <c r="L71" s="244" t="s">
        <v>493</v>
      </c>
      <c r="M71" s="244" t="s">
        <v>493</v>
      </c>
      <c r="N71" s="244" t="s">
        <v>493</v>
      </c>
      <c r="O71" s="244">
        <v>110.2292286</v>
      </c>
      <c r="P71" s="244">
        <v>103.7163936</v>
      </c>
      <c r="Q71" s="244">
        <v>123.3091368</v>
      </c>
      <c r="R71" s="244">
        <v>143.31932359999999</v>
      </c>
      <c r="S71" s="244">
        <v>146.04578040000001</v>
      </c>
      <c r="T71" s="244">
        <v>120.38277530000001</v>
      </c>
      <c r="U71" s="244">
        <v>106.10189663309001</v>
      </c>
      <c r="V71" s="244">
        <v>111.55923183589</v>
      </c>
      <c r="W71" s="244">
        <v>123.31136871421</v>
      </c>
      <c r="X71" s="244">
        <v>105.47045687299</v>
      </c>
      <c r="Y71" s="244">
        <v>88.396885627523005</v>
      </c>
      <c r="Z71" s="244">
        <v>100.49005133055</v>
      </c>
      <c r="AA71" s="244">
        <v>104.93019685202</v>
      </c>
      <c r="AB71" s="244">
        <v>80.578660336205999</v>
      </c>
      <c r="AC71" s="244">
        <v>66.600033971312996</v>
      </c>
      <c r="AD71" s="244" t="s">
        <v>493</v>
      </c>
      <c r="AE71" s="1128"/>
      <c r="AF71" s="1128"/>
    </row>
    <row r="72" spans="1:32" ht="14.5" customHeight="1">
      <c r="A72" s="133" t="s">
        <v>492</v>
      </c>
      <c r="B72" s="244">
        <v>631.64960439460003</v>
      </c>
      <c r="C72" s="244">
        <v>865.60811806147001</v>
      </c>
      <c r="D72" s="244">
        <v>860.34412753735</v>
      </c>
      <c r="E72" s="244">
        <v>798.22070904012003</v>
      </c>
      <c r="F72" s="244">
        <v>781.92476820000002</v>
      </c>
      <c r="G72" s="244">
        <v>792.57604388039999</v>
      </c>
      <c r="H72" s="244">
        <v>795.41743383549999</v>
      </c>
      <c r="I72" s="244">
        <v>835.71177</v>
      </c>
      <c r="J72" s="244">
        <v>850.36286600000005</v>
      </c>
      <c r="K72" s="244">
        <v>824.62175400000001</v>
      </c>
      <c r="L72" s="244">
        <v>834.34367928239999</v>
      </c>
      <c r="M72" s="244">
        <v>862.10616519129997</v>
      </c>
      <c r="N72" s="244">
        <v>776.540497211</v>
      </c>
      <c r="O72" s="244">
        <v>817.92074783240002</v>
      </c>
      <c r="P72" s="244">
        <v>694.26622370439998</v>
      </c>
      <c r="Q72" s="244">
        <v>714.52844002079996</v>
      </c>
      <c r="R72" s="244">
        <v>651.22649000000001</v>
      </c>
      <c r="S72" s="244">
        <v>678.11824999999999</v>
      </c>
      <c r="T72" s="244">
        <v>658.96135725509998</v>
      </c>
      <c r="U72" s="244">
        <v>555.04195906400003</v>
      </c>
      <c r="V72" s="244">
        <v>597.51883558409997</v>
      </c>
      <c r="W72" s="244">
        <v>636.68381399999998</v>
      </c>
      <c r="X72" s="244">
        <v>582.58331720000001</v>
      </c>
      <c r="Y72" s="244">
        <v>558.51899581400005</v>
      </c>
      <c r="Z72" s="244">
        <v>648.00560966759997</v>
      </c>
      <c r="AA72" s="244">
        <v>682.39908365480005</v>
      </c>
      <c r="AB72" s="244">
        <v>642.17976708080005</v>
      </c>
      <c r="AC72" s="244">
        <v>578.27624844290006</v>
      </c>
      <c r="AD72" s="244">
        <v>579.82316196679994</v>
      </c>
      <c r="AE72" s="1128"/>
      <c r="AF72" s="1128"/>
    </row>
    <row r="73" spans="1:32" ht="14.5" customHeight="1">
      <c r="A73" s="133" t="s">
        <v>442</v>
      </c>
      <c r="B73" s="244">
        <v>31.86636</v>
      </c>
      <c r="C73" s="244">
        <v>3.1500079999999997</v>
      </c>
      <c r="D73" s="244">
        <v>3.1500079999999997</v>
      </c>
      <c r="E73" s="244">
        <v>3.1500079999999997</v>
      </c>
      <c r="F73" s="244">
        <v>3.1500079999999997</v>
      </c>
      <c r="G73" s="244">
        <v>9.4500239999999991</v>
      </c>
      <c r="H73" s="244">
        <v>6.3000159999999994</v>
      </c>
      <c r="I73" s="244">
        <v>9.4500239999999991</v>
      </c>
      <c r="J73" s="244">
        <v>9.4500239999999991</v>
      </c>
      <c r="K73" s="244">
        <v>12.600031999999999</v>
      </c>
      <c r="L73" s="244">
        <v>18.900047999999998</v>
      </c>
      <c r="M73" s="244">
        <v>18.900047999999998</v>
      </c>
      <c r="N73" s="244">
        <v>23.681258093871083</v>
      </c>
      <c r="O73" s="244">
        <v>24.210961488000002</v>
      </c>
      <c r="P73" s="244">
        <v>55.131440015999999</v>
      </c>
      <c r="Q73" s="244">
        <v>12.600031999999999</v>
      </c>
      <c r="R73" s="244">
        <v>2.4217000509634659</v>
      </c>
      <c r="S73" s="244">
        <v>2.8131807319877922</v>
      </c>
      <c r="T73" s="244">
        <v>2.8634097155980385</v>
      </c>
      <c r="U73" s="244">
        <v>1.8900702036819093</v>
      </c>
      <c r="V73" s="244">
        <v>20.211291273318501</v>
      </c>
      <c r="W73" s="244">
        <v>9.1871893278431962</v>
      </c>
      <c r="X73" s="244">
        <v>4.6216948802550988</v>
      </c>
      <c r="Y73" s="244">
        <v>3.0270788453167823</v>
      </c>
      <c r="Z73" s="244">
        <v>12.658418191611281</v>
      </c>
      <c r="AA73" s="244">
        <v>10.972258211694887</v>
      </c>
      <c r="AB73" s="244">
        <v>2.493172889969288</v>
      </c>
      <c r="AC73" s="244" t="s">
        <v>493</v>
      </c>
      <c r="AD73" s="244" t="s">
        <v>493</v>
      </c>
      <c r="AE73" s="1128"/>
      <c r="AF73" s="1128"/>
    </row>
    <row r="74" spans="1:32" ht="14.5" customHeight="1">
      <c r="A74" s="133" t="s">
        <v>443</v>
      </c>
      <c r="B74" s="244">
        <v>47.453519</v>
      </c>
      <c r="C74" s="244">
        <v>46.946224200000003</v>
      </c>
      <c r="D74" s="244" t="s">
        <v>493</v>
      </c>
      <c r="E74" s="244" t="s">
        <v>493</v>
      </c>
      <c r="F74" s="244">
        <v>27.095155120000001</v>
      </c>
      <c r="G74" s="244" t="s">
        <v>493</v>
      </c>
      <c r="H74" s="244">
        <v>53.596011879999999</v>
      </c>
      <c r="I74" s="244" t="s">
        <v>493</v>
      </c>
      <c r="J74" s="244">
        <v>76.643394099999995</v>
      </c>
      <c r="K74" s="244" t="s">
        <v>493</v>
      </c>
      <c r="L74" s="244">
        <v>70.483984399999997</v>
      </c>
      <c r="M74" s="244" t="s">
        <v>493</v>
      </c>
      <c r="N74" s="244">
        <v>54.590622699999997</v>
      </c>
      <c r="O74" s="244" t="s">
        <v>493</v>
      </c>
      <c r="P74" s="244">
        <v>55.502702300000003</v>
      </c>
      <c r="Q74" s="244" t="s">
        <v>493</v>
      </c>
      <c r="R74" s="244">
        <v>64.965345890883995</v>
      </c>
      <c r="S74" s="244" t="s">
        <v>493</v>
      </c>
      <c r="T74" s="244">
        <v>68.039269399999995</v>
      </c>
      <c r="U74" s="244">
        <v>49.144446600000002</v>
      </c>
      <c r="V74" s="244">
        <v>46.008606542666001</v>
      </c>
      <c r="W74" s="244">
        <v>63.817949800000001</v>
      </c>
      <c r="X74" s="244">
        <v>69.170945399999994</v>
      </c>
      <c r="Y74" s="244">
        <v>62.448215963609002</v>
      </c>
      <c r="Z74" s="244">
        <v>69.659909005551</v>
      </c>
      <c r="AA74" s="244">
        <v>61.216205215850998</v>
      </c>
      <c r="AB74" s="244">
        <v>60.331133663662001</v>
      </c>
      <c r="AC74" s="244">
        <v>46.684655556545998</v>
      </c>
      <c r="AD74" s="244" t="s">
        <v>493</v>
      </c>
      <c r="AE74" s="1128"/>
      <c r="AF74" s="1128"/>
    </row>
    <row r="75" spans="1:32" ht="14.5" customHeight="1">
      <c r="A75" s="133" t="s">
        <v>444</v>
      </c>
      <c r="B75" s="244" t="s">
        <v>358</v>
      </c>
      <c r="C75" s="244" t="s">
        <v>358</v>
      </c>
      <c r="D75" s="244" t="s">
        <v>358</v>
      </c>
      <c r="E75" s="244" t="s">
        <v>358</v>
      </c>
      <c r="F75" s="244" t="s">
        <v>358</v>
      </c>
      <c r="G75" s="244" t="s">
        <v>358</v>
      </c>
      <c r="H75" s="244" t="s">
        <v>358</v>
      </c>
      <c r="I75" s="244" t="s">
        <v>358</v>
      </c>
      <c r="J75" s="244" t="s">
        <v>358</v>
      </c>
      <c r="K75" s="244" t="s">
        <v>358</v>
      </c>
      <c r="L75" s="244" t="s">
        <v>358</v>
      </c>
      <c r="M75" s="244" t="s">
        <v>358</v>
      </c>
      <c r="N75" s="244" t="s">
        <v>358</v>
      </c>
      <c r="O75" s="244" t="s">
        <v>358</v>
      </c>
      <c r="P75" s="244">
        <v>459.71728300000001</v>
      </c>
      <c r="Q75" s="244">
        <v>495.914739</v>
      </c>
      <c r="R75" s="244">
        <v>527.39961600000004</v>
      </c>
      <c r="S75" s="244">
        <v>530.80140500000005</v>
      </c>
      <c r="T75" s="244">
        <v>455.93025299999999</v>
      </c>
      <c r="U75" s="244">
        <v>468.45710200000002</v>
      </c>
      <c r="V75" s="244">
        <v>412.44798100000003</v>
      </c>
      <c r="W75" s="244">
        <v>445.01219300000002</v>
      </c>
      <c r="X75" s="244">
        <v>395.64203300000003</v>
      </c>
      <c r="Y75" s="244">
        <v>337.00728093759</v>
      </c>
      <c r="Z75" s="244">
        <v>357.86191539999999</v>
      </c>
      <c r="AA75" s="244">
        <v>360.58530692725998</v>
      </c>
      <c r="AB75" s="244">
        <v>401.29936278625001</v>
      </c>
      <c r="AC75" s="244">
        <v>400.05066811931999</v>
      </c>
      <c r="AD75" s="244" t="s">
        <v>493</v>
      </c>
      <c r="AE75" s="1128"/>
      <c r="AF75" s="1128"/>
    </row>
    <row r="76" spans="1:32" ht="14.5" customHeight="1">
      <c r="A76" s="133" t="s">
        <v>445</v>
      </c>
      <c r="B76" s="244">
        <v>34.650087999999997</v>
      </c>
      <c r="C76" s="244">
        <v>41.023359999999997</v>
      </c>
      <c r="D76" s="244">
        <v>37.726840000000003</v>
      </c>
      <c r="E76" s="244">
        <v>37.653584000000002</v>
      </c>
      <c r="F76" s="244">
        <v>37.653584000000002</v>
      </c>
      <c r="G76" s="244">
        <v>150.99036799999999</v>
      </c>
      <c r="H76" s="244">
        <v>119.49028800000001</v>
      </c>
      <c r="I76" s="244">
        <v>157.19440599999999</v>
      </c>
      <c r="J76" s="244">
        <v>163.80041600000001</v>
      </c>
      <c r="K76" s="244">
        <v>154.14639600000001</v>
      </c>
      <c r="L76" s="244">
        <v>169.03777400000001</v>
      </c>
      <c r="M76" s="244">
        <v>103.950264</v>
      </c>
      <c r="N76" s="244">
        <v>220.50056000000001</v>
      </c>
      <c r="O76" s="244">
        <v>1.4950634069669999</v>
      </c>
      <c r="P76" s="244">
        <v>6.5135363231680001</v>
      </c>
      <c r="Q76" s="244">
        <v>5.5309550806630003</v>
      </c>
      <c r="R76" s="244">
        <v>6.1231404994538998</v>
      </c>
      <c r="S76" s="244">
        <v>6.3468657732339997</v>
      </c>
      <c r="T76" s="244">
        <v>70.288294204799996</v>
      </c>
      <c r="U76" s="244">
        <v>60.774761071629001</v>
      </c>
      <c r="V76" s="244">
        <v>49.293659913661998</v>
      </c>
      <c r="W76" s="244">
        <v>33.069266498354999</v>
      </c>
      <c r="X76" s="244">
        <v>22.317766996934999</v>
      </c>
      <c r="Y76" s="244">
        <v>15.849809465904</v>
      </c>
      <c r="Z76" s="244">
        <v>12.413732868917</v>
      </c>
      <c r="AA76" s="244">
        <v>4.0092887434450004</v>
      </c>
      <c r="AB76" s="244">
        <v>3.3589888451009999</v>
      </c>
      <c r="AC76" s="244">
        <v>3.3935228294590001</v>
      </c>
      <c r="AD76" s="244" t="s">
        <v>493</v>
      </c>
      <c r="AE76" s="1128"/>
      <c r="AF76" s="1128"/>
    </row>
    <row r="77" spans="1:32" ht="14.5" customHeight="1">
      <c r="A77" s="133" t="s">
        <v>446</v>
      </c>
      <c r="B77" s="244" t="s">
        <v>493</v>
      </c>
      <c r="C77" s="244" t="s">
        <v>493</v>
      </c>
      <c r="D77" s="244" t="s">
        <v>493</v>
      </c>
      <c r="E77" s="244" t="s">
        <v>493</v>
      </c>
      <c r="F77" s="244" t="s">
        <v>493</v>
      </c>
      <c r="G77" s="244" t="s">
        <v>493</v>
      </c>
      <c r="H77" s="244" t="s">
        <v>493</v>
      </c>
      <c r="I77" s="244" t="s">
        <v>493</v>
      </c>
      <c r="J77" s="244" t="s">
        <v>493</v>
      </c>
      <c r="K77" s="244" t="s">
        <v>493</v>
      </c>
      <c r="L77" s="244" t="s">
        <v>493</v>
      </c>
      <c r="M77" s="244" t="s">
        <v>493</v>
      </c>
      <c r="N77" s="244" t="s">
        <v>493</v>
      </c>
      <c r="O77" s="244" t="s">
        <v>493</v>
      </c>
      <c r="P77" s="244" t="s">
        <v>493</v>
      </c>
      <c r="Q77" s="244" t="s">
        <v>493</v>
      </c>
      <c r="R77" s="244" t="s">
        <v>493</v>
      </c>
      <c r="S77" s="244" t="s">
        <v>493</v>
      </c>
      <c r="T77" s="244" t="s">
        <v>493</v>
      </c>
      <c r="U77" s="244" t="s">
        <v>493</v>
      </c>
      <c r="V77" s="244">
        <v>3.2889096100000001</v>
      </c>
      <c r="W77" s="244">
        <v>4.0558183899999998</v>
      </c>
      <c r="X77" s="244">
        <v>2.7730397519999999</v>
      </c>
      <c r="Y77" s="244">
        <v>2.4677869499999998</v>
      </c>
      <c r="Z77" s="244">
        <v>1.9311375079999999</v>
      </c>
      <c r="AA77" s="244">
        <v>2.48264861</v>
      </c>
      <c r="AB77" s="244" t="s">
        <v>493</v>
      </c>
      <c r="AC77" s="244" t="s">
        <v>493</v>
      </c>
      <c r="AD77" s="244" t="s">
        <v>493</v>
      </c>
      <c r="AE77" s="1128"/>
      <c r="AF77" s="1128"/>
    </row>
    <row r="78" spans="1:32" ht="14.5" customHeight="1">
      <c r="A78" s="133" t="s">
        <v>447</v>
      </c>
      <c r="B78" s="244">
        <v>171.19927200000001</v>
      </c>
      <c r="C78" s="244">
        <v>16.0075228</v>
      </c>
      <c r="D78" s="244">
        <v>16.260161289999999</v>
      </c>
      <c r="E78" s="244">
        <v>22.340072880000001</v>
      </c>
      <c r="F78" s="244">
        <v>23.12795466</v>
      </c>
      <c r="G78" s="244">
        <v>39.286490700000002</v>
      </c>
      <c r="H78" s="244">
        <v>41.282491999999998</v>
      </c>
      <c r="I78" s="244">
        <v>41.421026400000002</v>
      </c>
      <c r="J78" s="244">
        <v>42.617391300000001</v>
      </c>
      <c r="K78" s="244">
        <v>43.189453999999998</v>
      </c>
      <c r="L78" s="244">
        <v>49.4335472</v>
      </c>
      <c r="M78" s="244">
        <v>54.791932600000003</v>
      </c>
      <c r="N78" s="244">
        <v>50.820103199999998</v>
      </c>
      <c r="O78" s="244">
        <v>54.044426899999998</v>
      </c>
      <c r="P78" s="244">
        <v>44.973405649703999</v>
      </c>
      <c r="Q78" s="244">
        <v>51.135454699999997</v>
      </c>
      <c r="R78" s="244">
        <v>81.502505600000006</v>
      </c>
      <c r="S78" s="244">
        <v>111.6797277</v>
      </c>
      <c r="T78" s="244">
        <v>209.15625259999999</v>
      </c>
      <c r="U78" s="244">
        <v>225.27160140000001</v>
      </c>
      <c r="V78" s="244">
        <v>231.31342699999999</v>
      </c>
      <c r="W78" s="244">
        <v>204.90461239999999</v>
      </c>
      <c r="X78" s="244">
        <v>222.49947684</v>
      </c>
      <c r="Y78" s="244">
        <v>198.83638980000001</v>
      </c>
      <c r="Z78" s="244">
        <v>210.992006</v>
      </c>
      <c r="AA78" s="244">
        <v>213.458482968</v>
      </c>
      <c r="AB78" s="244">
        <v>209.80122220000001</v>
      </c>
      <c r="AC78" s="244">
        <v>197.15129668879999</v>
      </c>
      <c r="AD78" s="244" t="s">
        <v>493</v>
      </c>
      <c r="AE78" s="1128"/>
      <c r="AF78" s="1128"/>
    </row>
    <row r="79" spans="1:32" ht="14.5" customHeight="1">
      <c r="A79" s="133" t="s">
        <v>448</v>
      </c>
      <c r="B79" s="244" t="s">
        <v>1442</v>
      </c>
      <c r="C79" s="244">
        <v>6.2267599999999996</v>
      </c>
      <c r="D79" s="244">
        <v>9.4500240000000009</v>
      </c>
      <c r="E79" s="244">
        <v>9.4500240000000009</v>
      </c>
      <c r="F79" s="244">
        <v>15.815068</v>
      </c>
      <c r="G79" s="244">
        <v>18.892264999999998</v>
      </c>
      <c r="H79" s="244">
        <v>18.965384</v>
      </c>
      <c r="I79" s="244">
        <v>18.965252</v>
      </c>
      <c r="J79" s="244">
        <v>18.932118896999999</v>
      </c>
      <c r="K79" s="244">
        <v>25.232439698</v>
      </c>
      <c r="L79" s="244">
        <v>37.832820040000001</v>
      </c>
      <c r="M79" s="244">
        <v>34.682855590000003</v>
      </c>
      <c r="N79" s="244">
        <v>15.782807585</v>
      </c>
      <c r="O79" s="244">
        <v>78.782924039999997</v>
      </c>
      <c r="P79" s="244">
        <v>189.03342180000001</v>
      </c>
      <c r="Q79" s="244">
        <v>25.233179929999999</v>
      </c>
      <c r="R79" s="244">
        <v>25.130752158</v>
      </c>
      <c r="S79" s="244">
        <v>15.724725300999999</v>
      </c>
      <c r="T79" s="244">
        <v>13.87092352</v>
      </c>
      <c r="U79" s="244">
        <v>15.681297750000001</v>
      </c>
      <c r="V79" s="244">
        <v>17.33555454</v>
      </c>
      <c r="W79" s="244">
        <v>14.79072953</v>
      </c>
      <c r="X79" s="244">
        <v>16.476388592399999</v>
      </c>
      <c r="Y79" s="244">
        <v>13.568124195999999</v>
      </c>
      <c r="Z79" s="244">
        <v>12.232262473600001</v>
      </c>
      <c r="AA79" s="244">
        <v>20.191417139999999</v>
      </c>
      <c r="AB79" s="244">
        <v>11.897706553600001</v>
      </c>
      <c r="AC79" s="244">
        <v>6.0829652687999998</v>
      </c>
      <c r="AD79" s="244" t="s">
        <v>493</v>
      </c>
      <c r="AE79" s="1128"/>
      <c r="AF79" s="1128"/>
    </row>
    <row r="80" spans="1:32" ht="14.5" customHeight="1">
      <c r="A80" s="133" t="s">
        <v>495</v>
      </c>
      <c r="B80" s="244">
        <v>309.381032</v>
      </c>
      <c r="C80" s="244">
        <v>233.39187200000001</v>
      </c>
      <c r="D80" s="244">
        <v>183.91156799999999</v>
      </c>
      <c r="E80" s="244">
        <v>189.93155999999999</v>
      </c>
      <c r="F80" s="244">
        <v>200.071888</v>
      </c>
      <c r="G80" s="244">
        <v>150.99036799999999</v>
      </c>
      <c r="H80" s="244">
        <v>113.33028</v>
      </c>
      <c r="I80" s="244">
        <v>125.930312</v>
      </c>
      <c r="J80" s="244">
        <v>125.930312</v>
      </c>
      <c r="K80" s="244">
        <v>116.480288</v>
      </c>
      <c r="L80" s="244">
        <v>129.08032</v>
      </c>
      <c r="M80" s="244">
        <v>88.098225999999997</v>
      </c>
      <c r="N80" s="244">
        <v>94.398241999999996</v>
      </c>
      <c r="O80" s="244">
        <v>106.99827399999999</v>
      </c>
      <c r="P80" s="244">
        <v>21.769949499999999</v>
      </c>
      <c r="Q80" s="244">
        <v>15.300174500000001</v>
      </c>
      <c r="R80" s="244">
        <v>16.0275201</v>
      </c>
      <c r="S80" s="244">
        <v>18.6245397</v>
      </c>
      <c r="T80" s="244">
        <v>16.167765630000002</v>
      </c>
      <c r="U80" s="244">
        <v>11.565594060863001</v>
      </c>
      <c r="V80" s="244">
        <v>11.770761881286001</v>
      </c>
      <c r="W80" s="244">
        <v>14.318452850550999</v>
      </c>
      <c r="X80" s="244">
        <v>12.221749604204</v>
      </c>
      <c r="Y80" s="244">
        <v>4.5613129388080003</v>
      </c>
      <c r="Z80" s="244">
        <v>9.4242110363059002</v>
      </c>
      <c r="AA80" s="244">
        <v>8.0615598502413999</v>
      </c>
      <c r="AB80" s="244">
        <v>5.7971261162761998</v>
      </c>
      <c r="AC80" s="244">
        <v>13.26868437129</v>
      </c>
      <c r="AD80" s="244">
        <v>33.763171692470998</v>
      </c>
      <c r="AE80" s="1128"/>
      <c r="AF80" s="1128"/>
    </row>
    <row r="81" spans="1:32" ht="14.5" customHeight="1">
      <c r="A81" s="133" t="s">
        <v>450</v>
      </c>
      <c r="B81" s="244">
        <v>45.784999999999997</v>
      </c>
      <c r="C81" s="244">
        <v>3.8479819800000001</v>
      </c>
      <c r="D81" s="244">
        <v>1.320208909</v>
      </c>
      <c r="E81" s="244">
        <v>1.023386865</v>
      </c>
      <c r="F81" s="244">
        <v>1.9005711359999999</v>
      </c>
      <c r="G81" s="244">
        <v>2.713404224</v>
      </c>
      <c r="H81" s="244">
        <v>2.5762898500000002</v>
      </c>
      <c r="I81" s="244">
        <v>2.5497186909999998</v>
      </c>
      <c r="J81" s="244">
        <v>11.626126429999999</v>
      </c>
      <c r="K81" s="244">
        <v>14.66438301</v>
      </c>
      <c r="L81" s="244">
        <v>20.234085839999999</v>
      </c>
      <c r="M81" s="244">
        <v>20.354965759999999</v>
      </c>
      <c r="N81" s="244">
        <v>16.968893569999999</v>
      </c>
      <c r="O81" s="244">
        <v>21.995523339999998</v>
      </c>
      <c r="P81" s="244">
        <v>5.5853866999999999</v>
      </c>
      <c r="Q81" s="244">
        <v>9.1222345199999992</v>
      </c>
      <c r="R81" s="244">
        <v>7.0482899000000003</v>
      </c>
      <c r="S81" s="244">
        <v>6.0195751499999997</v>
      </c>
      <c r="T81" s="244">
        <v>8.28138519</v>
      </c>
      <c r="U81" s="244">
        <v>5.2661221600000001</v>
      </c>
      <c r="V81" s="244">
        <v>5.8521871399999998</v>
      </c>
      <c r="W81" s="244">
        <v>6.6106268293279999</v>
      </c>
      <c r="X81" s="244">
        <v>2.3181740249999998</v>
      </c>
      <c r="Y81" s="244">
        <v>6.2743545999999997E-2</v>
      </c>
      <c r="Z81" s="244">
        <v>1.8382707540000001</v>
      </c>
      <c r="AA81" s="244">
        <v>1.7918036053829001</v>
      </c>
      <c r="AB81" s="244">
        <v>1.5957095602433999</v>
      </c>
      <c r="AC81" s="244">
        <v>1.4537211479611001</v>
      </c>
      <c r="AD81" s="244" t="s">
        <v>493</v>
      </c>
      <c r="AE81" s="1128"/>
      <c r="AF81" s="1128"/>
    </row>
    <row r="82" spans="1:32" ht="12.5">
      <c r="A82" s="133"/>
      <c r="B82" s="380"/>
      <c r="C82" s="380"/>
      <c r="D82" s="380"/>
      <c r="E82" s="380"/>
      <c r="F82" s="380"/>
      <c r="G82" s="380"/>
      <c r="H82" s="380"/>
      <c r="I82" s="380"/>
      <c r="J82" s="380"/>
      <c r="K82" s="381"/>
      <c r="L82" s="381"/>
      <c r="M82" s="381"/>
      <c r="N82" s="381"/>
      <c r="O82" s="381"/>
      <c r="P82" s="381"/>
      <c r="Q82" s="381"/>
      <c r="R82" s="381"/>
      <c r="S82" s="381"/>
      <c r="T82" s="381"/>
      <c r="U82" s="381"/>
      <c r="V82" s="381"/>
      <c r="W82" s="381"/>
      <c r="X82" s="381"/>
      <c r="Y82" s="381"/>
      <c r="Z82" s="381"/>
      <c r="AA82" s="381"/>
      <c r="AB82" s="1128"/>
      <c r="AC82" s="1128"/>
      <c r="AD82" s="1128"/>
      <c r="AE82" s="1128"/>
      <c r="AF82" s="1128"/>
    </row>
    <row r="83" spans="1:32" ht="12.75" customHeight="1">
      <c r="A83" s="142"/>
      <c r="B83" s="1365" t="s">
        <v>724</v>
      </c>
      <c r="C83" s="1365"/>
      <c r="D83" s="1365"/>
      <c r="E83" s="1365"/>
      <c r="F83" s="1365"/>
      <c r="G83" s="1365" t="s">
        <v>724</v>
      </c>
      <c r="H83" s="1365"/>
      <c r="I83" s="1365"/>
      <c r="J83" s="1365"/>
      <c r="K83" s="1365"/>
      <c r="L83" s="1365" t="s">
        <v>724</v>
      </c>
      <c r="M83" s="1365"/>
      <c r="N83" s="1365"/>
      <c r="O83" s="1365"/>
      <c r="P83" s="1365"/>
      <c r="Q83" s="1365" t="s">
        <v>724</v>
      </c>
      <c r="R83" s="1365"/>
      <c r="S83" s="1365"/>
      <c r="T83" s="1365"/>
      <c r="U83" s="1365"/>
      <c r="V83" s="1365" t="s">
        <v>724</v>
      </c>
      <c r="W83" s="1365"/>
      <c r="X83" s="1365"/>
      <c r="Y83" s="1365"/>
      <c r="Z83" s="1365"/>
      <c r="AA83" s="1365" t="s">
        <v>724</v>
      </c>
      <c r="AB83" s="1365"/>
      <c r="AC83" s="1365"/>
      <c r="AD83" s="1365"/>
      <c r="AE83" s="1365"/>
      <c r="AF83" s="1365"/>
    </row>
    <row r="84" spans="1:32" ht="13">
      <c r="A84" s="142"/>
      <c r="B84" s="382"/>
      <c r="C84" s="382"/>
      <c r="D84" s="382"/>
      <c r="E84" s="382"/>
      <c r="F84" s="382"/>
      <c r="G84" s="382"/>
      <c r="H84" s="382"/>
      <c r="I84" s="382"/>
      <c r="J84" s="382"/>
      <c r="K84" s="382"/>
      <c r="L84" s="382"/>
      <c r="M84" s="382"/>
      <c r="N84" s="382"/>
      <c r="O84" s="382"/>
      <c r="P84" s="382"/>
      <c r="Q84" s="382"/>
      <c r="R84" s="382"/>
      <c r="S84" s="382"/>
      <c r="T84" s="382"/>
      <c r="U84" s="382"/>
      <c r="V84" s="382"/>
      <c r="W84" s="382"/>
      <c r="X84" s="382"/>
      <c r="Y84" s="382"/>
      <c r="Z84" s="382"/>
      <c r="AA84" s="382"/>
      <c r="AB84" s="1128"/>
      <c r="AC84" s="1128"/>
      <c r="AD84" s="1128"/>
      <c r="AE84" s="1128"/>
      <c r="AF84" s="1128"/>
    </row>
    <row r="85" spans="1:32" ht="14.5" customHeight="1">
      <c r="A85" s="133" t="s">
        <v>490</v>
      </c>
      <c r="B85" s="244">
        <v>110.66966307744001</v>
      </c>
      <c r="C85" s="244">
        <v>113.77877735787</v>
      </c>
      <c r="D85" s="244">
        <v>120.14505897972001</v>
      </c>
      <c r="E85" s="244">
        <v>123.99443856502</v>
      </c>
      <c r="F85" s="244">
        <v>117.70218347366</v>
      </c>
      <c r="G85" s="244">
        <v>98.603338608125</v>
      </c>
      <c r="H85" s="244">
        <v>92.237056986279001</v>
      </c>
      <c r="I85" s="244">
        <v>73.138212120741997</v>
      </c>
      <c r="J85" s="244">
        <v>66.771930498895998</v>
      </c>
      <c r="K85" s="244">
        <v>54.039367255203999</v>
      </c>
      <c r="L85" s="244">
        <v>50.856226444280999</v>
      </c>
      <c r="M85" s="244">
        <v>47.673085633357999</v>
      </c>
      <c r="N85" s="244">
        <v>41.306804011512</v>
      </c>
      <c r="O85" s="244">
        <v>44.489944822435</v>
      </c>
      <c r="P85" s="244">
        <v>50.856226444280999</v>
      </c>
      <c r="Q85" s="244">
        <v>54.039367255203999</v>
      </c>
      <c r="R85" s="244">
        <v>47.673085633357999</v>
      </c>
      <c r="S85" s="244">
        <v>28.648267298307001</v>
      </c>
      <c r="T85" s="244">
        <v>22.281985676461002</v>
      </c>
      <c r="U85" s="244">
        <v>47.673085633357999</v>
      </c>
      <c r="V85" s="244">
        <v>44.489944822435</v>
      </c>
      <c r="W85" s="244">
        <v>41.306804011512</v>
      </c>
      <c r="X85" s="244">
        <v>41.418939399892999</v>
      </c>
      <c r="Y85" s="244">
        <v>38.631485199727003</v>
      </c>
      <c r="Z85" s="244">
        <v>35.683748755750997</v>
      </c>
      <c r="AA85" s="244">
        <v>38.688759999115</v>
      </c>
      <c r="AB85" s="244">
        <v>32.757663319732998</v>
      </c>
      <c r="AC85" s="244">
        <v>32.739585990000002</v>
      </c>
      <c r="AD85" s="244">
        <v>30.578057082284001</v>
      </c>
      <c r="AE85" s="1128"/>
      <c r="AF85" s="1128"/>
    </row>
    <row r="86" spans="1:32" ht="14.5" customHeight="1">
      <c r="A86" s="133" t="s">
        <v>436</v>
      </c>
      <c r="B86" s="244">
        <v>41.084724420052197</v>
      </c>
      <c r="C86" s="244">
        <v>47.451006041898125</v>
      </c>
      <c r="D86" s="244">
        <v>53.743261133257477</v>
      </c>
      <c r="E86" s="244">
        <v>53.743261133257477</v>
      </c>
      <c r="F86" s="244">
        <v>50.560120322334505</v>
      </c>
      <c r="G86" s="244">
        <v>38.197689731075556</v>
      </c>
      <c r="H86" s="244">
        <v>35.014548920152592</v>
      </c>
      <c r="I86" s="244">
        <v>28.648267298306671</v>
      </c>
      <c r="J86" s="244">
        <v>28.621617747331499</v>
      </c>
      <c r="K86" s="244">
        <v>22.261258247924502</v>
      </c>
      <c r="L86" s="244">
        <v>19.081078498221</v>
      </c>
      <c r="M86" s="244">
        <v>19.081078498221</v>
      </c>
      <c r="N86" s="244">
        <v>15.9008987485175</v>
      </c>
      <c r="O86" s="244">
        <v>19.081078498221</v>
      </c>
      <c r="P86" s="244">
        <v>20.394492734848544</v>
      </c>
      <c r="Q86" s="244">
        <v>23.43574529501991</v>
      </c>
      <c r="R86" s="244">
        <v>19.440438809937493</v>
      </c>
      <c r="S86" s="244">
        <v>11.864207828030901</v>
      </c>
      <c r="T86" s="244">
        <v>9.470258498356932</v>
      </c>
      <c r="U86" s="244">
        <v>19.287179852231787</v>
      </c>
      <c r="V86" s="244">
        <v>17.790527655403668</v>
      </c>
      <c r="W86" s="244">
        <v>11.821942083233328</v>
      </c>
      <c r="X86" s="244">
        <v>8.8754874917121054</v>
      </c>
      <c r="Y86" s="244">
        <v>8.9149276983648456</v>
      </c>
      <c r="Z86" s="244">
        <v>8.9474157881356842</v>
      </c>
      <c r="AA86" s="244">
        <v>8.9281753844110714</v>
      </c>
      <c r="AB86" s="244">
        <v>8.9339081781090197</v>
      </c>
      <c r="AC86" s="244">
        <v>8.9289779978879142</v>
      </c>
      <c r="AD86" s="244" t="s">
        <v>358</v>
      </c>
      <c r="AE86" s="1128"/>
      <c r="AF86" s="1128"/>
    </row>
    <row r="87" spans="1:32" ht="14.5" customHeight="1">
      <c r="A87" s="133" t="s">
        <v>437</v>
      </c>
      <c r="B87" s="244">
        <v>34.237000000000002</v>
      </c>
      <c r="C87" s="244">
        <v>56.98</v>
      </c>
      <c r="D87" s="244">
        <v>50.542000000000002</v>
      </c>
      <c r="E87" s="244">
        <v>50.542000000000002</v>
      </c>
      <c r="F87" s="244">
        <v>54.02</v>
      </c>
      <c r="G87" s="244">
        <v>41.292000000000002</v>
      </c>
      <c r="H87" s="244">
        <v>41.292000000000002</v>
      </c>
      <c r="I87" s="244">
        <v>38.183999999999997</v>
      </c>
      <c r="J87" s="244">
        <v>38.148479999999999</v>
      </c>
      <c r="K87" s="244">
        <v>31.790400000000002</v>
      </c>
      <c r="L87" s="244">
        <v>28.611360000000001</v>
      </c>
      <c r="M87" s="244">
        <v>28.611360000000001</v>
      </c>
      <c r="N87" s="244">
        <v>25.432320000000001</v>
      </c>
      <c r="O87" s="244">
        <v>25.432320000000001</v>
      </c>
      <c r="P87" s="244">
        <v>28.611360000000001</v>
      </c>
      <c r="Q87" s="244">
        <v>31.790400000000002</v>
      </c>
      <c r="R87" s="244">
        <v>27.657647999999998</v>
      </c>
      <c r="S87" s="244">
        <v>16.848911999999999</v>
      </c>
      <c r="T87" s="244">
        <v>13.669872</v>
      </c>
      <c r="U87" s="244">
        <v>27.657647999999998</v>
      </c>
      <c r="V87" s="244">
        <v>25.432320000000001</v>
      </c>
      <c r="W87" s="244">
        <v>29.54281872</v>
      </c>
      <c r="X87" s="244">
        <v>32.531116320000002</v>
      </c>
      <c r="Y87" s="244">
        <v>35.646575519999999</v>
      </c>
      <c r="Z87" s="244">
        <v>41.341374401248999</v>
      </c>
      <c r="AA87" s="244">
        <v>41.664818460585003</v>
      </c>
      <c r="AB87" s="244">
        <v>44.669540890545001</v>
      </c>
      <c r="AC87" s="244">
        <v>50.597541988031999</v>
      </c>
      <c r="AD87" s="244" t="s">
        <v>493</v>
      </c>
      <c r="AE87" s="1128"/>
      <c r="AF87" s="1128"/>
    </row>
    <row r="88" spans="1:32" ht="14.5" customHeight="1">
      <c r="A88" s="133" t="s">
        <v>438</v>
      </c>
      <c r="B88" s="244">
        <v>18.542000000000002</v>
      </c>
      <c r="C88" s="244">
        <v>12.654</v>
      </c>
      <c r="D88" s="244">
        <v>15.836</v>
      </c>
      <c r="E88" s="244">
        <v>12.654</v>
      </c>
      <c r="F88" s="244">
        <v>19.091999999999999</v>
      </c>
      <c r="G88" s="244">
        <v>12.71616</v>
      </c>
      <c r="H88" s="244">
        <v>12.71616</v>
      </c>
      <c r="I88" s="244">
        <v>9.5371199999999998</v>
      </c>
      <c r="J88" s="244">
        <v>9.5371199999999998</v>
      </c>
      <c r="K88" s="244">
        <v>9.5371199999999998</v>
      </c>
      <c r="L88" s="244">
        <v>9.5371199999999998</v>
      </c>
      <c r="M88" s="244">
        <v>9.5371199999999998</v>
      </c>
      <c r="N88" s="244">
        <v>6.3580800000000002</v>
      </c>
      <c r="O88" s="244">
        <v>6.3580800000000002</v>
      </c>
      <c r="P88" s="244">
        <v>9.5371199999999998</v>
      </c>
      <c r="Q88" s="244">
        <v>9.5371199999999998</v>
      </c>
      <c r="R88" s="244">
        <v>8.265504</v>
      </c>
      <c r="S88" s="244">
        <v>5.0864640000000003</v>
      </c>
      <c r="T88" s="244">
        <v>4.132752</v>
      </c>
      <c r="U88" s="244">
        <v>8.265504</v>
      </c>
      <c r="V88" s="244">
        <v>7.629696</v>
      </c>
      <c r="W88" s="244">
        <v>5.9098353599999998</v>
      </c>
      <c r="X88" s="244">
        <v>5.9161934399999998</v>
      </c>
      <c r="Y88" s="244">
        <v>5.94162576</v>
      </c>
      <c r="Z88" s="244">
        <v>5.9658783366726</v>
      </c>
      <c r="AA88" s="244">
        <v>5.9521169229407001</v>
      </c>
      <c r="AB88" s="244">
        <v>5.9559387854060004</v>
      </c>
      <c r="AC88" s="244">
        <v>5.9526519985919002</v>
      </c>
      <c r="AD88" s="244" t="s">
        <v>493</v>
      </c>
      <c r="AE88" s="1128"/>
      <c r="AF88" s="1128"/>
    </row>
    <row r="89" spans="1:32" ht="14.5" customHeight="1">
      <c r="A89" s="133" t="s">
        <v>716</v>
      </c>
      <c r="B89" s="244">
        <v>237.09772383220999</v>
      </c>
      <c r="C89" s="244">
        <v>240.25902681663999</v>
      </c>
      <c r="D89" s="244">
        <v>246.58163278550001</v>
      </c>
      <c r="E89" s="244">
        <v>252.90423875434999</v>
      </c>
      <c r="F89" s="244">
        <v>244.87384072717001</v>
      </c>
      <c r="G89" s="244">
        <v>171.72970648398999</v>
      </c>
      <c r="H89" s="244">
        <v>155.82880773547001</v>
      </c>
      <c r="I89" s="244">
        <v>114.48647098933</v>
      </c>
      <c r="J89" s="244">
        <v>101.76575199051</v>
      </c>
      <c r="K89" s="244">
        <v>82.684673492290997</v>
      </c>
      <c r="L89" s="244">
        <v>76.324313992884001</v>
      </c>
      <c r="M89" s="244">
        <v>73.144134243181</v>
      </c>
      <c r="N89" s="244">
        <v>63.603594994070001</v>
      </c>
      <c r="O89" s="244">
        <v>66.783774743774003</v>
      </c>
      <c r="P89" s="244">
        <v>76.324313992884001</v>
      </c>
      <c r="Q89" s="244">
        <v>85.864853241993998</v>
      </c>
      <c r="R89" s="244">
        <v>72.190080318268997</v>
      </c>
      <c r="S89" s="244">
        <v>47.702696245553</v>
      </c>
      <c r="T89" s="244">
        <v>38.162156996442</v>
      </c>
      <c r="U89" s="244">
        <v>76.324313992884001</v>
      </c>
      <c r="V89" s="244">
        <v>69.963954493477004</v>
      </c>
      <c r="W89" s="244">
        <v>76.324313992884001</v>
      </c>
      <c r="X89" s="244">
        <v>76.324313992884001</v>
      </c>
      <c r="Y89" s="244">
        <v>62.039929854764999</v>
      </c>
      <c r="Z89" s="244">
        <v>62.116743431823998</v>
      </c>
      <c r="AA89" s="244">
        <v>62.479083337919</v>
      </c>
      <c r="AB89" s="244">
        <v>59.754587687662003</v>
      </c>
      <c r="AC89" s="244">
        <v>62.502845985214996</v>
      </c>
      <c r="AD89" s="244">
        <v>63.278689011075002</v>
      </c>
      <c r="AE89" s="1128"/>
      <c r="AF89" s="1128"/>
    </row>
    <row r="90" spans="1:32" ht="14.5" customHeight="1">
      <c r="A90" s="133" t="s">
        <v>440</v>
      </c>
      <c r="B90" s="244">
        <v>401.37036776763</v>
      </c>
      <c r="C90" s="244">
        <v>394.86165910112999</v>
      </c>
      <c r="D90" s="244">
        <v>353.63983754661001</v>
      </c>
      <c r="E90" s="244">
        <v>440.42261976664003</v>
      </c>
      <c r="F90" s="244">
        <v>436.08348065564002</v>
      </c>
      <c r="G90" s="244">
        <v>330.75053821403998</v>
      </c>
      <c r="H90" s="244">
        <v>292.55284848296998</v>
      </c>
      <c r="I90" s="244">
        <v>225.78091798406999</v>
      </c>
      <c r="J90" s="244" t="s">
        <v>493</v>
      </c>
      <c r="K90" s="244" t="s">
        <v>493</v>
      </c>
      <c r="L90" s="244" t="s">
        <v>493</v>
      </c>
      <c r="M90" s="244" t="s">
        <v>493</v>
      </c>
      <c r="N90" s="244" t="s">
        <v>493</v>
      </c>
      <c r="O90" s="244">
        <v>133.56754948755</v>
      </c>
      <c r="P90" s="244">
        <v>152.64862798576999</v>
      </c>
      <c r="Q90" s="244">
        <v>168.54952673429</v>
      </c>
      <c r="R90" s="244">
        <v>144.38016063654001</v>
      </c>
      <c r="S90" s="244">
        <v>88.090979066787</v>
      </c>
      <c r="T90" s="244">
        <v>70.281972468446995</v>
      </c>
      <c r="U90" s="244">
        <v>143.27619318801001</v>
      </c>
      <c r="V90" s="244">
        <v>132.15820544013999</v>
      </c>
      <c r="W90" s="244">
        <v>138.90781947798999</v>
      </c>
      <c r="X90" s="244">
        <v>144.96629569795999</v>
      </c>
      <c r="Y90" s="244">
        <v>143.09105617869</v>
      </c>
      <c r="Z90" s="244">
        <v>148.68190892246</v>
      </c>
      <c r="AA90" s="244">
        <v>145.82695115460999</v>
      </c>
      <c r="AB90" s="244">
        <v>144.77049270678</v>
      </c>
      <c r="AC90" s="244">
        <v>139.88732196691001</v>
      </c>
      <c r="AD90" s="244" t="s">
        <v>493</v>
      </c>
      <c r="AE90" s="1128"/>
      <c r="AF90" s="1128"/>
    </row>
    <row r="91" spans="1:32" ht="14.5" customHeight="1">
      <c r="A91" s="133" t="s">
        <v>492</v>
      </c>
      <c r="B91" s="244">
        <v>189.65597110662</v>
      </c>
      <c r="C91" s="244">
        <v>205.49764863075001</v>
      </c>
      <c r="D91" s="244">
        <v>214.97304453302999</v>
      </c>
      <c r="E91" s="244">
        <v>221.26529962439</v>
      </c>
      <c r="F91" s="244">
        <v>219.43240272954</v>
      </c>
      <c r="G91" s="244">
        <v>181.29097316164001</v>
      </c>
      <c r="H91" s="244">
        <v>165.37526910701999</v>
      </c>
      <c r="I91" s="244">
        <v>117.70218347366</v>
      </c>
      <c r="J91" s="244">
        <v>108.15276104089</v>
      </c>
      <c r="K91" s="244">
        <v>89.053916175355994</v>
      </c>
      <c r="L91" s="244">
        <v>82.687634553511003</v>
      </c>
      <c r="M91" s="244">
        <v>79.504493742587002</v>
      </c>
      <c r="N91" s="244">
        <v>69.963954493477004</v>
      </c>
      <c r="O91" s="244">
        <v>73.138212120741997</v>
      </c>
      <c r="P91" s="244">
        <v>82.687634553511003</v>
      </c>
      <c r="Q91" s="244">
        <v>92.237056986279001</v>
      </c>
      <c r="R91" s="244">
        <v>79.504493740000001</v>
      </c>
      <c r="S91" s="244">
        <v>47.673085633357999</v>
      </c>
      <c r="T91" s="244">
        <v>38.162156996442</v>
      </c>
      <c r="U91" s="244">
        <v>77.283697827989997</v>
      </c>
      <c r="V91" s="244">
        <v>69.955071309819004</v>
      </c>
      <c r="W91" s="244">
        <v>64.875370787828999</v>
      </c>
      <c r="X91" s="244">
        <v>59.151343344484999</v>
      </c>
      <c r="Y91" s="244">
        <v>53.489796543277997</v>
      </c>
      <c r="Z91" s="244">
        <v>56.666966658192997</v>
      </c>
      <c r="AA91" s="244">
        <v>53.569052306465998</v>
      </c>
      <c r="AB91" s="244">
        <v>50.625479675950999</v>
      </c>
      <c r="AC91" s="244">
        <v>50.597541988031999</v>
      </c>
      <c r="AD91" s="244">
        <v>48.748488550085</v>
      </c>
      <c r="AE91" s="1128"/>
      <c r="AF91" s="1128"/>
    </row>
    <row r="92" spans="1:32" ht="14.5" customHeight="1">
      <c r="A92" s="133" t="s">
        <v>442</v>
      </c>
      <c r="B92" s="244">
        <v>3.1091142804363825</v>
      </c>
      <c r="C92" s="244">
        <v>22.133932615487581</v>
      </c>
      <c r="D92" s="244">
        <v>25.317073426410545</v>
      </c>
      <c r="E92" s="244">
        <v>31.609328517769889</v>
      </c>
      <c r="F92" s="244">
        <v>31.831408109229631</v>
      </c>
      <c r="G92" s="244">
        <v>25.465126487383706</v>
      </c>
      <c r="H92" s="244">
        <v>22.281985676460742</v>
      </c>
      <c r="I92" s="244">
        <v>15.9008987485175</v>
      </c>
      <c r="J92" s="244">
        <v>12.720718998814</v>
      </c>
      <c r="K92" s="244">
        <v>9.5405392491105001</v>
      </c>
      <c r="L92" s="244">
        <v>9.5405392491105001</v>
      </c>
      <c r="M92" s="244">
        <v>9.5405392491105001</v>
      </c>
      <c r="N92" s="244">
        <v>7.4275339120591886</v>
      </c>
      <c r="O92" s="244">
        <v>7.7596385892765394</v>
      </c>
      <c r="P92" s="244">
        <v>8.7391339521852185</v>
      </c>
      <c r="Q92" s="244">
        <v>9.8055221031271671</v>
      </c>
      <c r="R92" s="244">
        <v>8.6120975101030997</v>
      </c>
      <c r="S92" s="244">
        <v>5.346543807387425</v>
      </c>
      <c r="T92" s="244">
        <v>3.1801797497035</v>
      </c>
      <c r="U92" s="244">
        <v>8.9224531727906076</v>
      </c>
      <c r="V92" s="244">
        <v>8.1948429865002232</v>
      </c>
      <c r="W92" s="244">
        <v>12.720718998814</v>
      </c>
      <c r="X92" s="244">
        <v>12.720718998814</v>
      </c>
      <c r="Y92" s="244">
        <v>12.720718998814</v>
      </c>
      <c r="Z92" s="244">
        <v>12.720718998814</v>
      </c>
      <c r="AA92" s="244">
        <v>9.4814660777822084</v>
      </c>
      <c r="AB92" s="244">
        <v>9.4712504165750619</v>
      </c>
      <c r="AC92" s="244" t="s">
        <v>493</v>
      </c>
      <c r="AD92" s="244" t="s">
        <v>493</v>
      </c>
      <c r="AE92" s="1128"/>
      <c r="AF92" s="1128"/>
    </row>
    <row r="93" spans="1:32" ht="14.5" customHeight="1">
      <c r="A93" s="133" t="s">
        <v>443</v>
      </c>
      <c r="B93" s="244">
        <v>214.97304453302999</v>
      </c>
      <c r="C93" s="244">
        <v>218.15618534395</v>
      </c>
      <c r="D93" s="244" t="s">
        <v>493</v>
      </c>
      <c r="E93" s="244" t="s">
        <v>493</v>
      </c>
      <c r="F93" s="244">
        <v>232.15312172835999</v>
      </c>
      <c r="G93" s="244" t="s">
        <v>493</v>
      </c>
      <c r="H93" s="244">
        <v>149.46844823606</v>
      </c>
      <c r="I93" s="244" t="s">
        <v>493</v>
      </c>
      <c r="J93" s="244">
        <v>111.30629123961999</v>
      </c>
      <c r="K93" s="244" t="s">
        <v>493</v>
      </c>
      <c r="L93" s="244">
        <v>85.864853241993998</v>
      </c>
      <c r="M93" s="244" t="s">
        <v>493</v>
      </c>
      <c r="N93" s="244">
        <v>73.144134243181</v>
      </c>
      <c r="O93" s="244" t="s">
        <v>493</v>
      </c>
      <c r="P93" s="244">
        <v>85.864853241993998</v>
      </c>
      <c r="Q93" s="244" t="s">
        <v>493</v>
      </c>
      <c r="R93" s="244">
        <v>80.545167021422998</v>
      </c>
      <c r="S93" s="244" t="s">
        <v>493</v>
      </c>
      <c r="T93" s="244">
        <v>39.116210921353002</v>
      </c>
      <c r="U93" s="244">
        <v>79.904030816388996</v>
      </c>
      <c r="V93" s="244">
        <v>73.703614572386996</v>
      </c>
      <c r="W93" s="244">
        <v>67.976166978592005</v>
      </c>
      <c r="X93" s="244">
        <v>59.151343344484999</v>
      </c>
      <c r="Y93" s="244">
        <v>53.489566190189002</v>
      </c>
      <c r="Z93" s="244">
        <v>56.666966658192997</v>
      </c>
      <c r="AA93" s="244">
        <v>59.521169229407001</v>
      </c>
      <c r="AB93" s="244">
        <v>65.515326639465997</v>
      </c>
      <c r="AC93" s="244">
        <v>68.455497983807007</v>
      </c>
      <c r="AD93" s="244" t="s">
        <v>493</v>
      </c>
      <c r="AE93" s="1128"/>
      <c r="AF93" s="1128"/>
    </row>
    <row r="94" spans="1:32" ht="14.5" customHeight="1">
      <c r="A94" s="133" t="s">
        <v>444</v>
      </c>
      <c r="B94" s="244" t="s">
        <v>358</v>
      </c>
      <c r="C94" s="244" t="s">
        <v>358</v>
      </c>
      <c r="D94" s="244" t="s">
        <v>358</v>
      </c>
      <c r="E94" s="244" t="s">
        <v>358</v>
      </c>
      <c r="F94" s="244" t="s">
        <v>358</v>
      </c>
      <c r="G94" s="244" t="s">
        <v>358</v>
      </c>
      <c r="H94" s="244" t="s">
        <v>358</v>
      </c>
      <c r="I94" s="244" t="s">
        <v>358</v>
      </c>
      <c r="J94" s="244" t="s">
        <v>358</v>
      </c>
      <c r="K94" s="244" t="s">
        <v>358</v>
      </c>
      <c r="L94" s="244" t="s">
        <v>358</v>
      </c>
      <c r="M94" s="244" t="s">
        <v>358</v>
      </c>
      <c r="N94" s="244" t="s">
        <v>358</v>
      </c>
      <c r="O94" s="244" t="s">
        <v>358</v>
      </c>
      <c r="P94" s="244">
        <v>209.81664000000001</v>
      </c>
      <c r="Q94" s="244">
        <v>235.04087200000001</v>
      </c>
      <c r="R94" s="244">
        <v>200.27951999999999</v>
      </c>
      <c r="S94" s="244">
        <v>123.98256000000001</v>
      </c>
      <c r="T94" s="244">
        <v>101.72928</v>
      </c>
      <c r="U94" s="244">
        <v>203.45856000000001</v>
      </c>
      <c r="V94" s="244">
        <v>187.56335999999999</v>
      </c>
      <c r="W94" s="244">
        <v>190.7424</v>
      </c>
      <c r="X94" s="244">
        <v>219.35375999999999</v>
      </c>
      <c r="Y94" s="244">
        <v>206.71168373072999</v>
      </c>
      <c r="Z94" s="244">
        <v>225.79276222895001</v>
      </c>
      <c r="AA94" s="244">
        <v>216.01609294088999</v>
      </c>
      <c r="AB94" s="244">
        <v>213.09017102051999</v>
      </c>
      <c r="AC94" s="244">
        <v>218.98834971077</v>
      </c>
      <c r="AD94" s="244" t="s">
        <v>493</v>
      </c>
      <c r="AE94" s="1128"/>
      <c r="AF94" s="1128"/>
    </row>
    <row r="95" spans="1:32" ht="14.5" customHeight="1">
      <c r="A95" s="133" t="s">
        <v>445</v>
      </c>
      <c r="B95" s="244">
        <v>120.14505897972001</v>
      </c>
      <c r="C95" s="244">
        <v>123.25417326016</v>
      </c>
      <c r="D95" s="244">
        <v>132.80359569293</v>
      </c>
      <c r="E95" s="244">
        <v>142.27871078429001</v>
      </c>
      <c r="F95" s="244">
        <v>129.62045488199999</v>
      </c>
      <c r="G95" s="244">
        <v>114.44501613225</v>
      </c>
      <c r="H95" s="244">
        <v>101.78647941905</v>
      </c>
      <c r="I95" s="244">
        <v>79.504493742587002</v>
      </c>
      <c r="J95" s="244">
        <v>76.328101942553999</v>
      </c>
      <c r="K95" s="244">
        <v>57.243235494662997</v>
      </c>
      <c r="L95" s="244">
        <v>53.013596427556998</v>
      </c>
      <c r="M95" s="244">
        <v>50.882875995256001</v>
      </c>
      <c r="N95" s="244">
        <v>44.522516495848997</v>
      </c>
      <c r="O95" s="244">
        <v>47.702696245553</v>
      </c>
      <c r="P95" s="244">
        <v>52.440950637728001</v>
      </c>
      <c r="Q95" s="244">
        <v>58.833132618763003</v>
      </c>
      <c r="R95" s="244">
        <v>49.993551944331998</v>
      </c>
      <c r="S95" s="244">
        <v>30.507962986365001</v>
      </c>
      <c r="T95" s="244">
        <v>24.352093281489001</v>
      </c>
      <c r="U95" s="244">
        <v>49.595605334310001</v>
      </c>
      <c r="V95" s="244">
        <v>45.747071113894997</v>
      </c>
      <c r="W95" s="244">
        <v>47.287768332932998</v>
      </c>
      <c r="X95" s="244">
        <v>53.252924950272998</v>
      </c>
      <c r="Y95" s="244">
        <v>50.517923624067002</v>
      </c>
      <c r="Z95" s="244">
        <v>47.719550870056999</v>
      </c>
      <c r="AA95" s="244">
        <v>50.592993844996002</v>
      </c>
      <c r="AB95" s="244">
        <v>41.691571497841998</v>
      </c>
      <c r="AC95" s="244">
        <v>44.644889989440003</v>
      </c>
      <c r="AD95" s="244" t="s">
        <v>493</v>
      </c>
      <c r="AE95" s="1128"/>
      <c r="AF95" s="1128"/>
    </row>
    <row r="96" spans="1:32" ht="14.5" customHeight="1">
      <c r="A96" s="133" t="s">
        <v>446</v>
      </c>
      <c r="B96" s="244" t="s">
        <v>493</v>
      </c>
      <c r="C96" s="244" t="s">
        <v>493</v>
      </c>
      <c r="D96" s="244" t="s">
        <v>493</v>
      </c>
      <c r="E96" s="244" t="s">
        <v>493</v>
      </c>
      <c r="F96" s="244" t="s">
        <v>493</v>
      </c>
      <c r="G96" s="244" t="s">
        <v>493</v>
      </c>
      <c r="H96" s="244" t="s">
        <v>493</v>
      </c>
      <c r="I96" s="244" t="s">
        <v>493</v>
      </c>
      <c r="J96" s="244" t="s">
        <v>493</v>
      </c>
      <c r="K96" s="244" t="s">
        <v>493</v>
      </c>
      <c r="L96" s="244" t="s">
        <v>493</v>
      </c>
      <c r="M96" s="244" t="s">
        <v>493</v>
      </c>
      <c r="N96" s="244" t="s">
        <v>493</v>
      </c>
      <c r="O96" s="244" t="s">
        <v>493</v>
      </c>
      <c r="P96" s="244" t="s">
        <v>493</v>
      </c>
      <c r="Q96" s="244" t="s">
        <v>493</v>
      </c>
      <c r="R96" s="244" t="s">
        <v>493</v>
      </c>
      <c r="S96" s="244" t="s">
        <v>493</v>
      </c>
      <c r="T96" s="244" t="s">
        <v>493</v>
      </c>
      <c r="U96" s="244" t="s">
        <v>493</v>
      </c>
      <c r="V96" s="244" t="s">
        <v>1442</v>
      </c>
      <c r="W96" s="244" t="s">
        <v>1442</v>
      </c>
      <c r="X96" s="244" t="s">
        <v>1442</v>
      </c>
      <c r="Y96" s="244" t="s">
        <v>1442</v>
      </c>
      <c r="Z96" s="244" t="s">
        <v>1442</v>
      </c>
      <c r="AA96" s="244" t="s">
        <v>1442</v>
      </c>
      <c r="AB96" s="244" t="s">
        <v>493</v>
      </c>
      <c r="AC96" s="244" t="s">
        <v>493</v>
      </c>
      <c r="AD96" s="244" t="s">
        <v>493</v>
      </c>
      <c r="AE96" s="1128"/>
      <c r="AF96" s="1128"/>
    </row>
    <row r="97" spans="1:32" ht="14.5" customHeight="1">
      <c r="A97" s="133" t="s">
        <v>447</v>
      </c>
      <c r="B97" s="244">
        <v>18.802738743591998</v>
      </c>
      <c r="C97" s="244">
        <v>9.4753959022822993</v>
      </c>
      <c r="D97" s="244">
        <v>12.658536713205001</v>
      </c>
      <c r="E97" s="244">
        <v>3.1831408109230002</v>
      </c>
      <c r="F97" s="244">
        <v>6.3662816218459</v>
      </c>
      <c r="G97" s="244">
        <v>3.1801797497035</v>
      </c>
      <c r="H97" s="244">
        <v>3.1801797497035</v>
      </c>
      <c r="I97" s="244">
        <v>3.1801797497035</v>
      </c>
      <c r="J97" s="244">
        <v>3.1801797497035</v>
      </c>
      <c r="K97" s="244">
        <v>3.1801797497035</v>
      </c>
      <c r="L97" s="244">
        <v>3.1801797497035</v>
      </c>
      <c r="M97" s="244">
        <v>3.1801797497035</v>
      </c>
      <c r="N97" s="244">
        <v>3.1801797497035</v>
      </c>
      <c r="O97" s="244">
        <v>3.1831408109230002</v>
      </c>
      <c r="P97" s="244" t="s">
        <v>1442</v>
      </c>
      <c r="Q97" s="244" t="s">
        <v>1442</v>
      </c>
      <c r="R97" s="244">
        <v>3.1801797497035</v>
      </c>
      <c r="S97" s="244">
        <v>3.1782550599108998</v>
      </c>
      <c r="T97" s="244" t="s">
        <v>1442</v>
      </c>
      <c r="U97" s="244">
        <v>3.1805498823559</v>
      </c>
      <c r="V97" s="244">
        <v>3.1791433782767</v>
      </c>
      <c r="W97" s="244">
        <v>3.1802537762340002</v>
      </c>
      <c r="X97" s="244">
        <v>3.1802537762340002</v>
      </c>
      <c r="Y97" s="244">
        <v>3.1801797497035</v>
      </c>
      <c r="Z97" s="244">
        <v>2.8641604910563001</v>
      </c>
      <c r="AA97" s="244">
        <v>3.1604886925940998</v>
      </c>
      <c r="AB97" s="244">
        <v>3.1530120130149002</v>
      </c>
      <c r="AC97" s="244">
        <v>5.9984585971642002</v>
      </c>
      <c r="AD97" s="244" t="s">
        <v>493</v>
      </c>
      <c r="AE97" s="1128"/>
      <c r="AF97" s="1128"/>
    </row>
    <row r="98" spans="1:32" ht="14.5" customHeight="1">
      <c r="A98" s="133" t="s">
        <v>448</v>
      </c>
      <c r="B98" s="244">
        <v>12.510562999999999</v>
      </c>
      <c r="C98" s="244">
        <v>12.658617</v>
      </c>
      <c r="D98" s="244">
        <v>15.767751000000001</v>
      </c>
      <c r="E98" s="244">
        <v>9.4754559999999994</v>
      </c>
      <c r="F98" s="244">
        <v>15.915805000000001</v>
      </c>
      <c r="G98" s="244">
        <v>12.732644000000001</v>
      </c>
      <c r="H98" s="244">
        <v>15.915805000000001</v>
      </c>
      <c r="I98" s="244">
        <v>12.732644000000001</v>
      </c>
      <c r="J98" s="244">
        <v>12.720799680000001</v>
      </c>
      <c r="K98" s="244">
        <v>9.5405997599999992</v>
      </c>
      <c r="L98" s="244">
        <v>9.5405997599999992</v>
      </c>
      <c r="M98" s="244">
        <v>9.5405997599999992</v>
      </c>
      <c r="N98" s="244">
        <v>6.3603998400000004</v>
      </c>
      <c r="O98" s="244">
        <v>6.3603998400000004</v>
      </c>
      <c r="P98" s="244">
        <v>9.5405997599999992</v>
      </c>
      <c r="Q98" s="244">
        <v>9.5405997599999992</v>
      </c>
      <c r="R98" s="244">
        <v>8.3321237904000007</v>
      </c>
      <c r="S98" s="244">
        <v>5.0851396720800004</v>
      </c>
      <c r="T98" s="244">
        <v>4.0579350979999997</v>
      </c>
      <c r="U98" s="244">
        <v>8.2653395920000001</v>
      </c>
      <c r="V98" s="244">
        <v>7.6261194080000001</v>
      </c>
      <c r="W98" s="244">
        <v>8.8663973770000002</v>
      </c>
      <c r="X98" s="244">
        <v>11.83352390232</v>
      </c>
      <c r="Y98" s="244">
        <v>11.884407101040001</v>
      </c>
      <c r="Z98" s="244">
        <v>11.928652224643001</v>
      </c>
      <c r="AA98" s="244">
        <v>14.97193774</v>
      </c>
      <c r="AB98" s="244">
        <v>14.997378590484001</v>
      </c>
      <c r="AC98" s="244">
        <v>14.882491487912</v>
      </c>
      <c r="AD98" s="244" t="s">
        <v>493</v>
      </c>
      <c r="AE98" s="1128"/>
      <c r="AF98" s="1128"/>
    </row>
    <row r="99" spans="1:32" ht="14.5" customHeight="1">
      <c r="A99" s="133" t="s">
        <v>495</v>
      </c>
      <c r="B99" s="244">
        <v>206.08986087464001</v>
      </c>
      <c r="C99" s="244">
        <v>202.31450781981999</v>
      </c>
      <c r="D99" s="244">
        <v>214.97304453302999</v>
      </c>
      <c r="E99" s="244">
        <v>218.15618534395</v>
      </c>
      <c r="F99" s="244">
        <v>208.68078944166999</v>
      </c>
      <c r="G99" s="244">
        <v>184.47411397255999</v>
      </c>
      <c r="H99" s="244">
        <v>162.19212829610001</v>
      </c>
      <c r="I99" s="244">
        <v>123.99443856502</v>
      </c>
      <c r="J99" s="244">
        <v>114.51904266274001</v>
      </c>
      <c r="K99" s="244">
        <v>92.237056986279001</v>
      </c>
      <c r="L99" s="244">
        <v>85.864853241993998</v>
      </c>
      <c r="M99" s="244">
        <v>82.684673492290997</v>
      </c>
      <c r="N99" s="244">
        <v>73.144134243181</v>
      </c>
      <c r="O99" s="244">
        <v>76.324313992884001</v>
      </c>
      <c r="P99" s="244">
        <v>85.864853241993998</v>
      </c>
      <c r="Q99" s="244">
        <v>95.405392491105005</v>
      </c>
      <c r="R99" s="244">
        <v>80.458547667499005</v>
      </c>
      <c r="S99" s="244">
        <v>49.292786120404003</v>
      </c>
      <c r="T99" s="244">
        <v>39.116210921353002</v>
      </c>
      <c r="U99" s="244">
        <v>79.904030816388996</v>
      </c>
      <c r="V99" s="244">
        <v>73.703614572386996</v>
      </c>
      <c r="W99" s="244">
        <v>73.887138020207999</v>
      </c>
      <c r="X99" s="244">
        <v>71.003899933696999</v>
      </c>
      <c r="Y99" s="244">
        <v>68.564464418957002</v>
      </c>
      <c r="Z99" s="244">
        <v>68.393678104333006</v>
      </c>
      <c r="AA99" s="244">
        <v>68.449385235836004</v>
      </c>
      <c r="AB99" s="244">
        <v>65.515326639465997</v>
      </c>
      <c r="AC99" s="244">
        <v>62.502845985214996</v>
      </c>
      <c r="AD99" s="244">
        <v>21.492661328981001</v>
      </c>
      <c r="AE99" s="1128"/>
      <c r="AF99" s="1128"/>
    </row>
    <row r="100" spans="1:32" ht="14.5" customHeight="1">
      <c r="A100" s="133" t="s">
        <v>450</v>
      </c>
      <c r="B100" s="244" t="s">
        <v>1442</v>
      </c>
      <c r="C100" s="244" t="s">
        <v>1442</v>
      </c>
      <c r="D100" s="244" t="s">
        <v>1442</v>
      </c>
      <c r="E100" s="244" t="s">
        <v>1442</v>
      </c>
      <c r="F100" s="244" t="s">
        <v>1442</v>
      </c>
      <c r="G100" s="244" t="s">
        <v>1442</v>
      </c>
      <c r="H100" s="244" t="s">
        <v>1442</v>
      </c>
      <c r="I100" s="244" t="s">
        <v>1442</v>
      </c>
      <c r="J100" s="244" t="s">
        <v>1442</v>
      </c>
      <c r="K100" s="244" t="s">
        <v>1442</v>
      </c>
      <c r="L100" s="244" t="s">
        <v>1442</v>
      </c>
      <c r="M100" s="244" t="s">
        <v>1442</v>
      </c>
      <c r="N100" s="244" t="s">
        <v>1442</v>
      </c>
      <c r="O100" s="244" t="s">
        <v>1442</v>
      </c>
      <c r="P100" s="244" t="s">
        <v>1442</v>
      </c>
      <c r="Q100" s="244" t="s">
        <v>1442</v>
      </c>
      <c r="R100" s="244" t="s">
        <v>1442</v>
      </c>
      <c r="S100" s="244" t="s">
        <v>1442</v>
      </c>
      <c r="T100" s="244" t="s">
        <v>1442</v>
      </c>
      <c r="U100" s="244" t="s">
        <v>1442</v>
      </c>
      <c r="V100" s="244" t="s">
        <v>1442</v>
      </c>
      <c r="W100" s="244" t="s">
        <v>1442</v>
      </c>
      <c r="X100" s="244" t="s">
        <v>1442</v>
      </c>
      <c r="Y100" s="244" t="s">
        <v>1442</v>
      </c>
      <c r="Z100" s="244" t="s">
        <v>1442</v>
      </c>
      <c r="AA100" s="244" t="s">
        <v>1442</v>
      </c>
      <c r="AB100" s="244" t="s">
        <v>1442</v>
      </c>
      <c r="AC100" s="244" t="s">
        <v>1442</v>
      </c>
      <c r="AD100" s="244" t="s">
        <v>493</v>
      </c>
      <c r="AE100" s="1128"/>
      <c r="AF100" s="1128"/>
    </row>
    <row r="101" spans="1:32" ht="12.5">
      <c r="A101" s="133"/>
      <c r="B101" s="380"/>
      <c r="C101" s="380"/>
      <c r="D101" s="380"/>
      <c r="E101" s="380"/>
      <c r="F101" s="380"/>
      <c r="G101" s="380"/>
      <c r="H101" s="380"/>
      <c r="I101" s="380"/>
      <c r="J101" s="380"/>
      <c r="K101" s="381"/>
      <c r="L101" s="381"/>
      <c r="M101" s="381"/>
      <c r="N101" s="381"/>
      <c r="O101" s="381"/>
      <c r="P101" s="381"/>
      <c r="Q101" s="381"/>
      <c r="R101" s="381"/>
      <c r="S101" s="381"/>
      <c r="T101" s="381"/>
      <c r="U101" s="381"/>
      <c r="V101" s="381"/>
      <c r="W101" s="381"/>
      <c r="X101" s="381"/>
      <c r="Y101" s="381"/>
      <c r="Z101" s="381"/>
      <c r="AA101" s="381"/>
      <c r="AB101" s="1128"/>
      <c r="AC101" s="1128"/>
      <c r="AD101" s="1128"/>
      <c r="AE101" s="1128"/>
      <c r="AF101" s="1128"/>
    </row>
    <row r="102" spans="1:32" ht="25" customHeight="1">
      <c r="A102" s="142"/>
      <c r="B102" s="1363" t="s">
        <v>725</v>
      </c>
      <c r="C102" s="1363"/>
      <c r="D102" s="1363"/>
      <c r="E102" s="1363"/>
      <c r="F102" s="1363"/>
      <c r="G102" s="1363" t="s">
        <v>725</v>
      </c>
      <c r="H102" s="1363"/>
      <c r="I102" s="1363"/>
      <c r="J102" s="1363"/>
      <c r="K102" s="1363"/>
      <c r="L102" s="1363" t="s">
        <v>725</v>
      </c>
      <c r="M102" s="1363"/>
      <c r="N102" s="1363"/>
      <c r="O102" s="1363"/>
      <c r="P102" s="1363"/>
      <c r="Q102" s="1363" t="s">
        <v>725</v>
      </c>
      <c r="R102" s="1363"/>
      <c r="S102" s="1363"/>
      <c r="T102" s="1363"/>
      <c r="U102" s="1363"/>
      <c r="V102" s="1363" t="s">
        <v>725</v>
      </c>
      <c r="W102" s="1363"/>
      <c r="X102" s="1363"/>
      <c r="Y102" s="1363"/>
      <c r="Z102" s="1363"/>
      <c r="AA102" s="1363" t="s">
        <v>725</v>
      </c>
      <c r="AB102" s="1363"/>
      <c r="AC102" s="1363"/>
      <c r="AD102" s="1363"/>
      <c r="AE102" s="1363"/>
      <c r="AF102" s="1363"/>
    </row>
    <row r="103" spans="1:32" ht="13">
      <c r="A103" s="142"/>
      <c r="B103" s="382"/>
      <c r="C103" s="382"/>
      <c r="D103" s="382"/>
      <c r="E103" s="382"/>
      <c r="F103" s="382"/>
      <c r="G103" s="382"/>
      <c r="H103" s="382"/>
      <c r="I103" s="382"/>
      <c r="J103" s="382"/>
      <c r="K103" s="382"/>
      <c r="L103" s="382"/>
      <c r="M103" s="382"/>
      <c r="N103" s="382"/>
      <c r="O103" s="382"/>
      <c r="P103" s="382"/>
      <c r="Q103" s="382"/>
      <c r="R103" s="382"/>
      <c r="S103" s="382"/>
      <c r="T103" s="382"/>
      <c r="U103" s="382"/>
      <c r="V103" s="382"/>
      <c r="W103" s="382"/>
      <c r="X103" s="382"/>
      <c r="Y103" s="382"/>
      <c r="Z103" s="382"/>
      <c r="AA103" s="382"/>
      <c r="AB103" s="1128"/>
      <c r="AC103" s="1128"/>
      <c r="AD103" s="1128"/>
      <c r="AE103" s="1128"/>
      <c r="AF103" s="1128"/>
    </row>
    <row r="104" spans="1:32" ht="14.5" customHeight="1">
      <c r="A104" s="133" t="s">
        <v>490</v>
      </c>
      <c r="B104" s="244">
        <v>591.35952510000004</v>
      </c>
      <c r="C104" s="244">
        <v>504.81023440000001</v>
      </c>
      <c r="D104" s="244">
        <v>463.76359669999999</v>
      </c>
      <c r="E104" s="244">
        <v>494.82630929999999</v>
      </c>
      <c r="F104" s="244">
        <v>645.61567170000001</v>
      </c>
      <c r="G104" s="244">
        <v>564.15340490000006</v>
      </c>
      <c r="H104" s="244">
        <v>533.15879370000005</v>
      </c>
      <c r="I104" s="244">
        <v>579.33915820000004</v>
      </c>
      <c r="J104" s="244">
        <v>674.56757830000004</v>
      </c>
      <c r="K104" s="244">
        <v>642.23169829999995</v>
      </c>
      <c r="L104" s="244">
        <v>662.68655550000005</v>
      </c>
      <c r="M104" s="244">
        <v>535.85421880000001</v>
      </c>
      <c r="N104" s="244">
        <v>545.43817639999997</v>
      </c>
      <c r="O104" s="244">
        <v>570.4804537</v>
      </c>
      <c r="P104" s="244">
        <v>752.56994359999999</v>
      </c>
      <c r="Q104" s="244">
        <v>779.67301710000004</v>
      </c>
      <c r="R104" s="244">
        <v>861.604197</v>
      </c>
      <c r="S104" s="244">
        <v>906.87562679999996</v>
      </c>
      <c r="T104" s="244">
        <v>681.19513259999997</v>
      </c>
      <c r="U104" s="244">
        <v>534.1786717</v>
      </c>
      <c r="V104" s="244">
        <v>478.1477635</v>
      </c>
      <c r="W104" s="244">
        <v>517.76846109999997</v>
      </c>
      <c r="X104" s="244">
        <v>666.09473479999997</v>
      </c>
      <c r="Y104" s="244">
        <v>607.88851680000005</v>
      </c>
      <c r="Z104" s="244">
        <v>609.50475589999996</v>
      </c>
      <c r="AA104" s="244">
        <v>682.5647725</v>
      </c>
      <c r="AB104" s="244">
        <v>706.46660320000001</v>
      </c>
      <c r="AC104" s="244">
        <v>738.46209510000006</v>
      </c>
      <c r="AD104" s="244">
        <v>879.86747109999999</v>
      </c>
      <c r="AE104" s="1128"/>
      <c r="AF104" s="1128"/>
    </row>
    <row r="105" spans="1:32" ht="14.5" customHeight="1">
      <c r="A105" s="133" t="s">
        <v>436</v>
      </c>
      <c r="B105" s="244">
        <v>1191.388078891772</v>
      </c>
      <c r="C105" s="244">
        <v>1089.8433378740388</v>
      </c>
      <c r="D105" s="244">
        <v>1037.5451518379746</v>
      </c>
      <c r="E105" s="244">
        <v>1106.4962847689703</v>
      </c>
      <c r="F105" s="244">
        <v>1160.1252319190226</v>
      </c>
      <c r="G105" s="244">
        <v>1198.0676729027546</v>
      </c>
      <c r="H105" s="244">
        <v>1570.2494649885548</v>
      </c>
      <c r="I105" s="244">
        <v>1702.8339248122088</v>
      </c>
      <c r="J105" s="244">
        <v>1890.9173974526182</v>
      </c>
      <c r="K105" s="244">
        <v>2060.0644613551235</v>
      </c>
      <c r="L105" s="244">
        <v>2168.7724927530335</v>
      </c>
      <c r="M105" s="244">
        <v>2101.3233058752944</v>
      </c>
      <c r="N105" s="244">
        <v>2140.8888250167424</v>
      </c>
      <c r="O105" s="244">
        <v>2227.4358063908016</v>
      </c>
      <c r="P105" s="244">
        <v>3133.1991104109561</v>
      </c>
      <c r="Q105" s="244">
        <v>3471.668968541931</v>
      </c>
      <c r="R105" s="244">
        <v>3845.7939000917358</v>
      </c>
      <c r="S105" s="244">
        <v>3991.236808798335</v>
      </c>
      <c r="T105" s="244">
        <v>4099.2333417932296</v>
      </c>
      <c r="U105" s="244">
        <v>4583.9397793418202</v>
      </c>
      <c r="V105" s="244">
        <v>3974.4333979545959</v>
      </c>
      <c r="W105" s="244">
        <v>3953.5498870952833</v>
      </c>
      <c r="X105" s="244">
        <v>3882.1309905385988</v>
      </c>
      <c r="Y105" s="244">
        <v>3723.1933991827204</v>
      </c>
      <c r="Z105" s="244">
        <v>3607.8960383039744</v>
      </c>
      <c r="AA105" s="244">
        <v>4724.0665871098836</v>
      </c>
      <c r="AB105" s="244">
        <v>5082.738733965446</v>
      </c>
      <c r="AC105" s="244">
        <v>5134.15201460352</v>
      </c>
      <c r="AD105" s="244" t="s">
        <v>358</v>
      </c>
      <c r="AE105" s="1128"/>
      <c r="AF105" s="1128"/>
    </row>
    <row r="106" spans="1:32" ht="14.5" customHeight="1">
      <c r="A106" s="133" t="s">
        <v>437</v>
      </c>
      <c r="B106" s="244">
        <v>285.29713720000001</v>
      </c>
      <c r="C106" s="244">
        <v>289.1367328</v>
      </c>
      <c r="D106" s="244">
        <v>329.27475779999997</v>
      </c>
      <c r="E106" s="244">
        <v>347.16429950000003</v>
      </c>
      <c r="F106" s="244">
        <v>299.81965500000001</v>
      </c>
      <c r="G106" s="244">
        <v>375.667237</v>
      </c>
      <c r="H106" s="244">
        <v>371.47849020000001</v>
      </c>
      <c r="I106" s="244">
        <v>377.61976449999997</v>
      </c>
      <c r="J106" s="244">
        <v>411.38965660000002</v>
      </c>
      <c r="K106" s="244">
        <v>565.10709059999999</v>
      </c>
      <c r="L106" s="244">
        <v>646.60623639999994</v>
      </c>
      <c r="M106" s="244">
        <v>684.20437960000004</v>
      </c>
      <c r="N106" s="244">
        <v>671.96412099999998</v>
      </c>
      <c r="O106" s="244">
        <v>674.16305990000001</v>
      </c>
      <c r="P106" s="244">
        <v>676.64541240000005</v>
      </c>
      <c r="Q106" s="244">
        <v>730.6887663</v>
      </c>
      <c r="R106" s="244">
        <v>791.93192439999996</v>
      </c>
      <c r="S106" s="244">
        <v>806.43262230000005</v>
      </c>
      <c r="T106" s="244">
        <v>829.21914589999994</v>
      </c>
      <c r="U106" s="244">
        <v>708.91363379999996</v>
      </c>
      <c r="V106" s="244">
        <v>803.24026179999998</v>
      </c>
      <c r="W106" s="244">
        <v>737.02459759999999</v>
      </c>
      <c r="X106" s="244">
        <v>808.32982419999996</v>
      </c>
      <c r="Y106" s="244">
        <v>869.51690940000003</v>
      </c>
      <c r="Z106" s="244">
        <v>877.45652819999998</v>
      </c>
      <c r="AA106" s="244">
        <v>878.7487625</v>
      </c>
      <c r="AB106" s="244">
        <v>956.36085500000002</v>
      </c>
      <c r="AC106" s="244">
        <v>965.62373839999998</v>
      </c>
      <c r="AD106" s="244" t="s">
        <v>493</v>
      </c>
      <c r="AE106" s="1128"/>
      <c r="AF106" s="1128"/>
    </row>
    <row r="107" spans="1:32" ht="14.5" customHeight="1">
      <c r="A107" s="133" t="s">
        <v>438</v>
      </c>
      <c r="B107" s="244" t="s">
        <v>1442</v>
      </c>
      <c r="C107" s="244">
        <v>162.66229809999999</v>
      </c>
      <c r="D107" s="244">
        <v>152.420481</v>
      </c>
      <c r="E107" s="244">
        <v>198.6865191</v>
      </c>
      <c r="F107" s="244">
        <v>199.48866760000001</v>
      </c>
      <c r="G107" s="244">
        <v>254.971746</v>
      </c>
      <c r="H107" s="244">
        <v>216.9009006</v>
      </c>
      <c r="I107" s="244">
        <v>247.11492340000001</v>
      </c>
      <c r="J107" s="244">
        <v>255.96241760000001</v>
      </c>
      <c r="K107" s="244">
        <v>279.37160260000002</v>
      </c>
      <c r="L107" s="244">
        <v>429.6171741</v>
      </c>
      <c r="M107" s="244">
        <v>400.48829180000001</v>
      </c>
      <c r="N107" s="244">
        <v>422.32912290000002</v>
      </c>
      <c r="O107" s="244">
        <v>221.01016989999999</v>
      </c>
      <c r="P107" s="244">
        <v>205.5581478</v>
      </c>
      <c r="Q107" s="244">
        <v>298.47915519999998</v>
      </c>
      <c r="R107" s="244">
        <v>385.67424190000003</v>
      </c>
      <c r="S107" s="244">
        <v>380.67079539999997</v>
      </c>
      <c r="T107" s="244">
        <v>357.2662603</v>
      </c>
      <c r="U107" s="244">
        <v>329.0775711</v>
      </c>
      <c r="V107" s="244">
        <v>470.11238939999998</v>
      </c>
      <c r="W107" s="244">
        <v>370.19003909999998</v>
      </c>
      <c r="X107" s="244">
        <v>332.88900150000001</v>
      </c>
      <c r="Y107" s="244">
        <v>320.47959730000002</v>
      </c>
      <c r="Z107" s="244">
        <v>330.96703209999998</v>
      </c>
      <c r="AA107" s="244">
        <v>372.8299111</v>
      </c>
      <c r="AB107" s="244">
        <v>516.47146250000003</v>
      </c>
      <c r="AC107" s="244">
        <v>590.30924640000001</v>
      </c>
      <c r="AD107" s="244" t="s">
        <v>493</v>
      </c>
      <c r="AE107" s="1128"/>
      <c r="AF107" s="1128"/>
    </row>
    <row r="108" spans="1:32" ht="14.5" customHeight="1">
      <c r="A108" s="133" t="s">
        <v>716</v>
      </c>
      <c r="B108" s="244">
        <v>57.897599880000001</v>
      </c>
      <c r="C108" s="244">
        <v>52.410857970000002</v>
      </c>
      <c r="D108" s="244">
        <v>56.70304196</v>
      </c>
      <c r="E108" s="244">
        <v>73.618257290000003</v>
      </c>
      <c r="F108" s="244">
        <v>75.794482880000004</v>
      </c>
      <c r="G108" s="244">
        <v>78.873289099999994</v>
      </c>
      <c r="H108" s="244">
        <v>89.775784049999999</v>
      </c>
      <c r="I108" s="244">
        <v>91.074811319999995</v>
      </c>
      <c r="J108" s="244">
        <v>97.203690309999999</v>
      </c>
      <c r="K108" s="244">
        <v>102.37658930000001</v>
      </c>
      <c r="L108" s="244">
        <v>111.1805986</v>
      </c>
      <c r="M108" s="244">
        <v>103.2856596</v>
      </c>
      <c r="N108" s="244">
        <v>98.587448949999995</v>
      </c>
      <c r="O108" s="244">
        <v>95.065157310000004</v>
      </c>
      <c r="P108" s="244">
        <v>90.097717549999999</v>
      </c>
      <c r="Q108" s="244">
        <v>71.544501870000005</v>
      </c>
      <c r="R108" s="244">
        <v>79.50218812</v>
      </c>
      <c r="S108" s="244">
        <v>96.855987260000006</v>
      </c>
      <c r="T108" s="244">
        <v>111.4458563</v>
      </c>
      <c r="U108" s="244">
        <v>94.518276830000005</v>
      </c>
      <c r="V108" s="244">
        <v>75.259705879999999</v>
      </c>
      <c r="W108" s="244">
        <v>103.1494941</v>
      </c>
      <c r="X108" s="244">
        <v>102.02259650000001</v>
      </c>
      <c r="Y108" s="244">
        <v>112.9492427</v>
      </c>
      <c r="Z108" s="244">
        <v>116.5539084</v>
      </c>
      <c r="AA108" s="244">
        <v>111.5426511</v>
      </c>
      <c r="AB108" s="244">
        <v>99.674572670000003</v>
      </c>
      <c r="AC108" s="244">
        <v>105.0394917</v>
      </c>
      <c r="AD108" s="244">
        <v>111.00869</v>
      </c>
      <c r="AE108" s="1128"/>
      <c r="AF108" s="1128"/>
    </row>
    <row r="109" spans="1:32" ht="14.5" customHeight="1">
      <c r="A109" s="133" t="s">
        <v>440</v>
      </c>
      <c r="B109" s="244">
        <v>576.68033200000002</v>
      </c>
      <c r="C109" s="244">
        <v>373.26607030000002</v>
      </c>
      <c r="D109" s="244">
        <v>584.45762070000001</v>
      </c>
      <c r="E109" s="244">
        <v>612.25905309999996</v>
      </c>
      <c r="F109" s="244">
        <v>650.31339660000003</v>
      </c>
      <c r="G109" s="244">
        <v>679.37034249999999</v>
      </c>
      <c r="H109" s="244">
        <v>705.86982990000001</v>
      </c>
      <c r="I109" s="244">
        <v>668.87106740000002</v>
      </c>
      <c r="J109" s="244" t="s">
        <v>493</v>
      </c>
      <c r="K109" s="244" t="s">
        <v>493</v>
      </c>
      <c r="L109" s="244" t="s">
        <v>493</v>
      </c>
      <c r="M109" s="244" t="s">
        <v>493</v>
      </c>
      <c r="N109" s="244" t="s">
        <v>493</v>
      </c>
      <c r="O109" s="244">
        <v>633.07066139999995</v>
      </c>
      <c r="P109" s="244">
        <v>658.48354440000003</v>
      </c>
      <c r="Q109" s="244">
        <v>758.59110520000002</v>
      </c>
      <c r="R109" s="244">
        <v>922.61464160000003</v>
      </c>
      <c r="S109" s="244">
        <v>932.42961200000002</v>
      </c>
      <c r="T109" s="244">
        <v>741.75299789999997</v>
      </c>
      <c r="U109" s="244">
        <v>654.64340270000002</v>
      </c>
      <c r="V109" s="244">
        <v>675.00156549999997</v>
      </c>
      <c r="W109" s="244">
        <v>716.14132610000001</v>
      </c>
      <c r="X109" s="244">
        <v>715.27521909999996</v>
      </c>
      <c r="Y109" s="244">
        <v>678.48559250000005</v>
      </c>
      <c r="Z109" s="244">
        <v>718.0300962</v>
      </c>
      <c r="AA109" s="244">
        <v>756.28299219999997</v>
      </c>
      <c r="AB109" s="244">
        <v>791.22196310000004</v>
      </c>
      <c r="AC109" s="244">
        <v>861.81958220000001</v>
      </c>
      <c r="AD109" s="244" t="s">
        <v>493</v>
      </c>
      <c r="AE109" s="1128"/>
      <c r="AF109" s="1128"/>
    </row>
    <row r="110" spans="1:32" ht="14.5" customHeight="1">
      <c r="A110" s="133" t="s">
        <v>492</v>
      </c>
      <c r="B110" s="244">
        <v>7937.283719</v>
      </c>
      <c r="C110" s="244">
        <v>7819.1327350000001</v>
      </c>
      <c r="D110" s="244">
        <v>8381.1586380000008</v>
      </c>
      <c r="E110" s="244">
        <v>8812.4275610000004</v>
      </c>
      <c r="F110" s="244">
        <v>9266.6956869999995</v>
      </c>
      <c r="G110" s="244">
        <v>9526.9729540000008</v>
      </c>
      <c r="H110" s="244">
        <v>10135.23331</v>
      </c>
      <c r="I110" s="244">
        <v>10457.06691</v>
      </c>
      <c r="J110" s="244">
        <v>10511.715990000001</v>
      </c>
      <c r="K110" s="244">
        <v>11249.358910000001</v>
      </c>
      <c r="L110" s="244">
        <v>11772.113660000001</v>
      </c>
      <c r="M110" s="244">
        <v>11520.673570000001</v>
      </c>
      <c r="N110" s="244">
        <v>11628.177159999999</v>
      </c>
      <c r="O110" s="244">
        <v>11791.62048</v>
      </c>
      <c r="P110" s="244">
        <v>11845.975210000001</v>
      </c>
      <c r="Q110" s="244">
        <v>12376.96479</v>
      </c>
      <c r="R110" s="244">
        <v>11909.087740000001</v>
      </c>
      <c r="S110" s="244">
        <v>12289.52211</v>
      </c>
      <c r="T110" s="244">
        <v>13070.86274</v>
      </c>
      <c r="U110" s="244">
        <v>11578.856750000001</v>
      </c>
      <c r="V110" s="244">
        <v>11906.381020000001</v>
      </c>
      <c r="W110" s="244">
        <v>11377.82273</v>
      </c>
      <c r="X110" s="244">
        <v>12052.81724</v>
      </c>
      <c r="Y110" s="244">
        <v>12207.9548</v>
      </c>
      <c r="Z110" s="244">
        <v>12866.880870000001</v>
      </c>
      <c r="AA110" s="244">
        <v>13341.95268</v>
      </c>
      <c r="AB110" s="244">
        <v>13484.33635</v>
      </c>
      <c r="AC110" s="244">
        <v>13641.2541</v>
      </c>
      <c r="AD110" s="244">
        <v>14064.35015</v>
      </c>
      <c r="AE110" s="1128"/>
      <c r="AF110" s="1128"/>
    </row>
    <row r="111" spans="1:32" ht="14.5" customHeight="1">
      <c r="A111" s="133" t="s">
        <v>442</v>
      </c>
      <c r="B111" s="244" t="s">
        <v>1442</v>
      </c>
      <c r="C111" s="244" t="s">
        <v>1442</v>
      </c>
      <c r="D111" s="244" t="s">
        <v>1442</v>
      </c>
      <c r="E111" s="244" t="s">
        <v>1442</v>
      </c>
      <c r="F111" s="244" t="s">
        <v>1442</v>
      </c>
      <c r="G111" s="244" t="s">
        <v>1442</v>
      </c>
      <c r="H111" s="244" t="s">
        <v>1442</v>
      </c>
      <c r="I111" s="244" t="s">
        <v>1442</v>
      </c>
      <c r="J111" s="244" t="s">
        <v>1442</v>
      </c>
      <c r="K111" s="244" t="s">
        <v>1442</v>
      </c>
      <c r="L111" s="244" t="s">
        <v>1442</v>
      </c>
      <c r="M111" s="244" t="s">
        <v>1442</v>
      </c>
      <c r="N111" s="244" t="s">
        <v>1442</v>
      </c>
      <c r="O111" s="244" t="s">
        <v>1442</v>
      </c>
      <c r="P111" s="244" t="s">
        <v>1442</v>
      </c>
      <c r="Q111" s="244" t="s">
        <v>1442</v>
      </c>
      <c r="R111" s="244">
        <v>8.6527475070028004</v>
      </c>
      <c r="S111" s="244">
        <v>9.7370706161901293</v>
      </c>
      <c r="T111" s="244">
        <v>9.6780174844019609</v>
      </c>
      <c r="U111" s="244">
        <v>6.8664859523436901</v>
      </c>
      <c r="V111" s="244">
        <v>48.766558326681498</v>
      </c>
      <c r="W111" s="244">
        <v>19.2997253361176</v>
      </c>
      <c r="X111" s="244">
        <v>11.055089119744901</v>
      </c>
      <c r="Y111" s="244">
        <v>7.8660955764980196</v>
      </c>
      <c r="Z111" s="244">
        <v>5.6938728369805904</v>
      </c>
      <c r="AA111" s="244" t="s">
        <v>1442</v>
      </c>
      <c r="AB111" s="244">
        <v>7.5315921427253398</v>
      </c>
      <c r="AC111" s="244" t="s">
        <v>493</v>
      </c>
      <c r="AD111" s="244" t="s">
        <v>493</v>
      </c>
      <c r="AE111" s="1128"/>
      <c r="AF111" s="1128"/>
    </row>
    <row r="112" spans="1:32" ht="14.5" customHeight="1">
      <c r="A112" s="133" t="s">
        <v>443</v>
      </c>
      <c r="B112" s="244">
        <v>234.43556899999999</v>
      </c>
      <c r="C112" s="244">
        <v>175.53224779999999</v>
      </c>
      <c r="D112" s="244" t="s">
        <v>493</v>
      </c>
      <c r="E112" s="244" t="s">
        <v>493</v>
      </c>
      <c r="F112" s="244">
        <v>231.32417559999999</v>
      </c>
      <c r="G112" s="244" t="s">
        <v>493</v>
      </c>
      <c r="H112" s="244">
        <v>311.88403260000001</v>
      </c>
      <c r="I112" s="244" t="s">
        <v>493</v>
      </c>
      <c r="J112" s="244">
        <v>527.95414589999996</v>
      </c>
      <c r="K112" s="244" t="s">
        <v>493</v>
      </c>
      <c r="L112" s="244">
        <v>527.81353960000001</v>
      </c>
      <c r="M112" s="244" t="s">
        <v>493</v>
      </c>
      <c r="N112" s="244">
        <v>446.05665329999999</v>
      </c>
      <c r="O112" s="244" t="s">
        <v>493</v>
      </c>
      <c r="P112" s="244">
        <v>473.59664370000002</v>
      </c>
      <c r="Q112" s="244" t="s">
        <v>493</v>
      </c>
      <c r="R112" s="244">
        <v>572.78785479999999</v>
      </c>
      <c r="S112" s="244" t="s">
        <v>493</v>
      </c>
      <c r="T112" s="244">
        <v>627.92259339999998</v>
      </c>
      <c r="U112" s="244">
        <v>446.15458100000001</v>
      </c>
      <c r="V112" s="244">
        <v>422.78003469999999</v>
      </c>
      <c r="W112" s="244">
        <v>453.4285754</v>
      </c>
      <c r="X112" s="244">
        <v>432.39879580000002</v>
      </c>
      <c r="Y112" s="244">
        <v>463.38406450000002</v>
      </c>
      <c r="Z112" s="244">
        <v>469.82567260000002</v>
      </c>
      <c r="AA112" s="244">
        <v>387.51213890000002</v>
      </c>
      <c r="AB112" s="244">
        <v>413.4556096</v>
      </c>
      <c r="AC112" s="244">
        <v>455.39208880000001</v>
      </c>
      <c r="AD112" s="244" t="s">
        <v>493</v>
      </c>
      <c r="AE112" s="1128"/>
      <c r="AF112" s="1128"/>
    </row>
    <row r="113" spans="1:32" ht="14.5" customHeight="1">
      <c r="A113" s="133" t="s">
        <v>444</v>
      </c>
      <c r="B113" s="244">
        <v>1765.1266579999999</v>
      </c>
      <c r="C113" s="244">
        <v>1753.4163130367101</v>
      </c>
      <c r="D113" s="244">
        <v>1939.9120005520001</v>
      </c>
      <c r="E113" s="244">
        <v>2063.4223513244401</v>
      </c>
      <c r="F113" s="244">
        <v>2178.2092884132098</v>
      </c>
      <c r="G113" s="244">
        <v>2361.1182753056901</v>
      </c>
      <c r="H113" s="244">
        <v>2353.3814393643702</v>
      </c>
      <c r="I113" s="244">
        <v>2472.6538477744398</v>
      </c>
      <c r="J113" s="244">
        <v>2600.0461729657</v>
      </c>
      <c r="K113" s="244">
        <v>2632.8983218835201</v>
      </c>
      <c r="L113" s="244">
        <v>2640.7856725660099</v>
      </c>
      <c r="M113" s="244">
        <v>2395.0418680406801</v>
      </c>
      <c r="N113" s="244">
        <v>2274.5103014743599</v>
      </c>
      <c r="O113" s="244">
        <v>2309.3060258502501</v>
      </c>
      <c r="P113" s="244">
        <v>3202.6240050000001</v>
      </c>
      <c r="Q113" s="244">
        <v>3412.3079170000001</v>
      </c>
      <c r="R113" s="244">
        <v>3893.9152720000002</v>
      </c>
      <c r="S113" s="244">
        <v>3969.693483</v>
      </c>
      <c r="T113" s="244">
        <v>3274.935035</v>
      </c>
      <c r="U113" s="244">
        <v>4021.9235039999999</v>
      </c>
      <c r="V113" s="244">
        <v>3469.598677</v>
      </c>
      <c r="W113" s="244">
        <v>3492.2175750000001</v>
      </c>
      <c r="X113" s="244">
        <v>3679.626295</v>
      </c>
      <c r="Y113" s="244">
        <v>3748.4570910000002</v>
      </c>
      <c r="Z113" s="244">
        <v>3633.447291</v>
      </c>
      <c r="AA113" s="244">
        <v>3570.2275060000002</v>
      </c>
      <c r="AB113" s="244">
        <v>3943.259055</v>
      </c>
      <c r="AC113" s="244">
        <v>4332.7354779999996</v>
      </c>
      <c r="AD113" s="244" t="s">
        <v>493</v>
      </c>
      <c r="AE113" s="1128"/>
      <c r="AF113" s="1128"/>
    </row>
    <row r="114" spans="1:32" ht="14.5" customHeight="1">
      <c r="A114" s="133" t="s">
        <v>445</v>
      </c>
      <c r="B114" s="244" t="s">
        <v>493</v>
      </c>
      <c r="C114" s="244" t="s">
        <v>493</v>
      </c>
      <c r="D114" s="244" t="s">
        <v>493</v>
      </c>
      <c r="E114" s="244" t="s">
        <v>493</v>
      </c>
      <c r="F114" s="244" t="s">
        <v>493</v>
      </c>
      <c r="G114" s="244" t="s">
        <v>493</v>
      </c>
      <c r="H114" s="244" t="s">
        <v>493</v>
      </c>
      <c r="I114" s="244" t="s">
        <v>493</v>
      </c>
      <c r="J114" s="244" t="s">
        <v>493</v>
      </c>
      <c r="K114" s="244" t="s">
        <v>493</v>
      </c>
      <c r="L114" s="244" t="s">
        <v>493</v>
      </c>
      <c r="M114" s="244" t="s">
        <v>493</v>
      </c>
      <c r="N114" s="244" t="s">
        <v>493</v>
      </c>
      <c r="O114" s="244">
        <v>334.82957959999999</v>
      </c>
      <c r="P114" s="244">
        <v>406.55962629999999</v>
      </c>
      <c r="Q114" s="244">
        <v>443.44514320000002</v>
      </c>
      <c r="R114" s="244">
        <v>625.99158820000002</v>
      </c>
      <c r="S114" s="244">
        <v>638.01246560000004</v>
      </c>
      <c r="T114" s="244">
        <v>554.63477039999998</v>
      </c>
      <c r="U114" s="244">
        <v>553.49966229999995</v>
      </c>
      <c r="V114" s="244">
        <v>560.35953289999998</v>
      </c>
      <c r="W114" s="244">
        <v>546.14604310000004</v>
      </c>
      <c r="X114" s="244">
        <v>423.25137330000001</v>
      </c>
      <c r="Y114" s="244">
        <v>392.1487315</v>
      </c>
      <c r="Z114" s="244">
        <v>333.40991109999999</v>
      </c>
      <c r="AA114" s="244">
        <v>315.6673217</v>
      </c>
      <c r="AB114" s="244">
        <v>325.4084502</v>
      </c>
      <c r="AC114" s="244">
        <v>347.19110849999998</v>
      </c>
      <c r="AD114" s="244" t="s">
        <v>493</v>
      </c>
      <c r="AE114" s="1128"/>
      <c r="AF114" s="1128"/>
    </row>
    <row r="115" spans="1:32" ht="14.5" customHeight="1">
      <c r="A115" s="133" t="s">
        <v>446</v>
      </c>
      <c r="B115" s="244" t="s">
        <v>493</v>
      </c>
      <c r="C115" s="244" t="s">
        <v>493</v>
      </c>
      <c r="D115" s="244" t="s">
        <v>493</v>
      </c>
      <c r="E115" s="244" t="s">
        <v>493</v>
      </c>
      <c r="F115" s="244" t="s">
        <v>493</v>
      </c>
      <c r="G115" s="244" t="s">
        <v>493</v>
      </c>
      <c r="H115" s="244" t="s">
        <v>493</v>
      </c>
      <c r="I115" s="244" t="s">
        <v>493</v>
      </c>
      <c r="J115" s="244" t="s">
        <v>493</v>
      </c>
      <c r="K115" s="244" t="s">
        <v>493</v>
      </c>
      <c r="L115" s="244" t="s">
        <v>493</v>
      </c>
      <c r="M115" s="244" t="s">
        <v>493</v>
      </c>
      <c r="N115" s="244" t="s">
        <v>493</v>
      </c>
      <c r="O115" s="244" t="s">
        <v>493</v>
      </c>
      <c r="P115" s="244" t="s">
        <v>493</v>
      </c>
      <c r="Q115" s="244" t="s">
        <v>493</v>
      </c>
      <c r="R115" s="244" t="s">
        <v>493</v>
      </c>
      <c r="S115" s="244" t="s">
        <v>493</v>
      </c>
      <c r="T115" s="244" t="s">
        <v>493</v>
      </c>
      <c r="U115" s="244" t="s">
        <v>493</v>
      </c>
      <c r="V115" s="244">
        <v>12.461130389999999</v>
      </c>
      <c r="W115" s="244">
        <v>11.69422161</v>
      </c>
      <c r="X115" s="244">
        <v>9.8269922479999998</v>
      </c>
      <c r="Y115" s="244">
        <v>10.07364025</v>
      </c>
      <c r="Z115" s="244">
        <v>7.4512624919999997</v>
      </c>
      <c r="AA115" s="244">
        <v>10.08808099</v>
      </c>
      <c r="AB115" s="244" t="s">
        <v>493</v>
      </c>
      <c r="AC115" s="244" t="s">
        <v>493</v>
      </c>
      <c r="AD115" s="244" t="s">
        <v>493</v>
      </c>
      <c r="AE115" s="1128"/>
      <c r="AF115" s="1128"/>
    </row>
    <row r="116" spans="1:32" ht="14.5" customHeight="1">
      <c r="A116" s="133" t="s">
        <v>447</v>
      </c>
      <c r="B116" s="244" t="s">
        <v>1442</v>
      </c>
      <c r="C116" s="244">
        <v>34.026325200000002</v>
      </c>
      <c r="D116" s="244">
        <v>33.77368671</v>
      </c>
      <c r="E116" s="244">
        <v>54.21244712</v>
      </c>
      <c r="F116" s="244">
        <v>61.922261339999999</v>
      </c>
      <c r="G116" s="244">
        <v>108.7638853</v>
      </c>
      <c r="H116" s="244">
        <v>125.66793199999999</v>
      </c>
      <c r="I116" s="244">
        <v>134.97942159999999</v>
      </c>
      <c r="J116" s="244">
        <v>152.6831047</v>
      </c>
      <c r="K116" s="244">
        <v>161.56106600000001</v>
      </c>
      <c r="L116" s="244">
        <v>196.26707680000001</v>
      </c>
      <c r="M116" s="244">
        <v>181.4586674</v>
      </c>
      <c r="N116" s="244">
        <v>182.2804888</v>
      </c>
      <c r="O116" s="244">
        <v>172.75614909999999</v>
      </c>
      <c r="P116" s="244">
        <v>147.2072541</v>
      </c>
      <c r="Q116" s="244">
        <v>175.66512130000001</v>
      </c>
      <c r="R116" s="244">
        <v>316.68780800000002</v>
      </c>
      <c r="S116" s="244">
        <v>484.03806429999997</v>
      </c>
      <c r="T116" s="244">
        <v>1145.3178849999999</v>
      </c>
      <c r="U116" s="244">
        <v>1398.8432210000001</v>
      </c>
      <c r="V116" s="244">
        <v>1508.8095969999999</v>
      </c>
      <c r="W116" s="244">
        <v>1278.119154</v>
      </c>
      <c r="X116" s="244">
        <v>1545.2146869999999</v>
      </c>
      <c r="Y116" s="244">
        <v>1528.7452069999999</v>
      </c>
      <c r="Z116" s="244">
        <v>1513.454234</v>
      </c>
      <c r="AA116" s="244">
        <v>1514.2442060000001</v>
      </c>
      <c r="AB116" s="244">
        <v>1621.247149</v>
      </c>
      <c r="AC116" s="244">
        <v>1799.334147</v>
      </c>
      <c r="AD116" s="244" t="s">
        <v>493</v>
      </c>
      <c r="AE116" s="1128"/>
      <c r="AF116" s="1128"/>
    </row>
    <row r="117" spans="1:32" ht="14.5" customHeight="1">
      <c r="A117" s="133" t="s">
        <v>448</v>
      </c>
      <c r="B117" s="244" t="s">
        <v>1442</v>
      </c>
      <c r="C117" s="244" t="s">
        <v>1442</v>
      </c>
      <c r="D117" s="244" t="s">
        <v>1442</v>
      </c>
      <c r="E117" s="244" t="s">
        <v>1442</v>
      </c>
      <c r="F117" s="244" t="s">
        <v>1442</v>
      </c>
      <c r="G117" s="244" t="s">
        <v>1442</v>
      </c>
      <c r="H117" s="244" t="s">
        <v>1442</v>
      </c>
      <c r="I117" s="244" t="s">
        <v>1442</v>
      </c>
      <c r="J117" s="244" t="s">
        <v>1442</v>
      </c>
      <c r="K117" s="244" t="s">
        <v>1442</v>
      </c>
      <c r="L117" s="244" t="s">
        <v>1442</v>
      </c>
      <c r="M117" s="244" t="s">
        <v>1442</v>
      </c>
      <c r="N117" s="244" t="s">
        <v>1442</v>
      </c>
      <c r="O117" s="244" t="s">
        <v>1442</v>
      </c>
      <c r="P117" s="244" t="s">
        <v>1442</v>
      </c>
      <c r="Q117" s="244" t="s">
        <v>1442</v>
      </c>
      <c r="R117" s="244" t="s">
        <v>1442</v>
      </c>
      <c r="S117" s="244" t="s">
        <v>1442</v>
      </c>
      <c r="T117" s="244" t="s">
        <v>1442</v>
      </c>
      <c r="U117" s="244" t="s">
        <v>1442</v>
      </c>
      <c r="V117" s="244" t="s">
        <v>1442</v>
      </c>
      <c r="W117" s="244" t="s">
        <v>1442</v>
      </c>
      <c r="X117" s="244" t="s">
        <v>1442</v>
      </c>
      <c r="Y117" s="244" t="s">
        <v>1442</v>
      </c>
      <c r="Z117" s="244" t="s">
        <v>1442</v>
      </c>
      <c r="AA117" s="244" t="s">
        <v>1442</v>
      </c>
      <c r="AB117" s="244" t="s">
        <v>1442</v>
      </c>
      <c r="AC117" s="244" t="s">
        <v>1442</v>
      </c>
      <c r="AD117" s="244" t="s">
        <v>1442</v>
      </c>
      <c r="AE117" s="1128"/>
      <c r="AF117" s="1128"/>
    </row>
    <row r="118" spans="1:32" ht="14.5" customHeight="1">
      <c r="A118" s="133" t="s">
        <v>495</v>
      </c>
      <c r="B118" s="244" t="s">
        <v>1442</v>
      </c>
      <c r="C118" s="244" t="s">
        <v>1442</v>
      </c>
      <c r="D118" s="244" t="s">
        <v>1442</v>
      </c>
      <c r="E118" s="244" t="s">
        <v>1442</v>
      </c>
      <c r="F118" s="244" t="s">
        <v>1442</v>
      </c>
      <c r="G118" s="244" t="s">
        <v>1442</v>
      </c>
      <c r="H118" s="244" t="s">
        <v>1442</v>
      </c>
      <c r="I118" s="244" t="s">
        <v>1442</v>
      </c>
      <c r="J118" s="244" t="s">
        <v>1442</v>
      </c>
      <c r="K118" s="244" t="s">
        <v>1442</v>
      </c>
      <c r="L118" s="244" t="s">
        <v>1442</v>
      </c>
      <c r="M118" s="244" t="s">
        <v>1442</v>
      </c>
      <c r="N118" s="244" t="s">
        <v>1442</v>
      </c>
      <c r="O118" s="244" t="s">
        <v>1442</v>
      </c>
      <c r="P118" s="244">
        <v>135.62845250000001</v>
      </c>
      <c r="Q118" s="244">
        <v>116.8981635</v>
      </c>
      <c r="R118" s="244">
        <v>128.11154590000001</v>
      </c>
      <c r="S118" s="244">
        <v>160.00345110000001</v>
      </c>
      <c r="T118" s="244">
        <v>84.076305169999998</v>
      </c>
      <c r="U118" s="244">
        <v>67.220748540000002</v>
      </c>
      <c r="V118" s="244">
        <v>55.064175630000001</v>
      </c>
      <c r="W118" s="244">
        <v>33.871249779999999</v>
      </c>
      <c r="X118" s="244">
        <v>31.958201290000002</v>
      </c>
      <c r="Y118" s="244">
        <v>40.928442959999998</v>
      </c>
      <c r="Z118" s="244">
        <v>20.554860009999999</v>
      </c>
      <c r="AA118" s="244">
        <v>16.690966629999998</v>
      </c>
      <c r="AB118" s="244">
        <v>11.278809300000001</v>
      </c>
      <c r="AC118" s="244" t="s">
        <v>1442</v>
      </c>
      <c r="AD118" s="244">
        <v>1.316084829</v>
      </c>
      <c r="AE118" s="1128"/>
      <c r="AF118" s="1128"/>
    </row>
    <row r="119" spans="1:32" ht="14.5" customHeight="1">
      <c r="A119" s="133" t="s">
        <v>450</v>
      </c>
      <c r="B119" s="244" t="s">
        <v>1442</v>
      </c>
      <c r="C119" s="244">
        <v>2.3787780199999999</v>
      </c>
      <c r="D119" s="244">
        <v>2.3425910910000001</v>
      </c>
      <c r="E119" s="244">
        <v>2.1266211350000002</v>
      </c>
      <c r="F119" s="244">
        <v>4.3994448640000003</v>
      </c>
      <c r="G119" s="244">
        <v>6.7366197760000004</v>
      </c>
      <c r="H119" s="244">
        <v>6.8737341499999998</v>
      </c>
      <c r="I119" s="244">
        <v>6.9003053090000002</v>
      </c>
      <c r="J119" s="244">
        <v>32.473985570000004</v>
      </c>
      <c r="K119" s="244">
        <v>42.03576099</v>
      </c>
      <c r="L119" s="244">
        <v>67.96613816</v>
      </c>
      <c r="M119" s="244">
        <v>61.54524224</v>
      </c>
      <c r="N119" s="244">
        <v>64.93131443</v>
      </c>
      <c r="O119" s="244">
        <v>59.904684660000001</v>
      </c>
      <c r="P119" s="244">
        <v>22.7646853</v>
      </c>
      <c r="Q119" s="244">
        <v>25.36669028</v>
      </c>
      <c r="R119" s="244">
        <v>24.305278099999999</v>
      </c>
      <c r="S119" s="244">
        <v>19.063279250000001</v>
      </c>
      <c r="T119" s="244">
        <v>23.072182810000001</v>
      </c>
      <c r="U119" s="244">
        <v>13.54601864</v>
      </c>
      <c r="V119" s="244">
        <v>22.366024060000001</v>
      </c>
      <c r="W119" s="244">
        <v>20.388980920000002</v>
      </c>
      <c r="X119" s="244">
        <v>7.0878963749999997</v>
      </c>
      <c r="Y119" s="244">
        <v>6.2079700539999996</v>
      </c>
      <c r="Z119" s="244">
        <v>7.0661425580000001</v>
      </c>
      <c r="AA119" s="244">
        <v>7.1799184909999996</v>
      </c>
      <c r="AB119" s="244">
        <v>7.623402198</v>
      </c>
      <c r="AC119" s="244">
        <v>9.6518323640000006</v>
      </c>
      <c r="AD119" s="244" t="s">
        <v>493</v>
      </c>
      <c r="AE119" s="1128"/>
      <c r="AF119" s="1128"/>
    </row>
    <row r="120" spans="1:32" ht="12.75" customHeight="1">
      <c r="A120" s="133"/>
      <c r="B120" s="151"/>
      <c r="C120" s="134"/>
      <c r="D120" s="134"/>
      <c r="E120" s="134"/>
      <c r="F120" s="134"/>
      <c r="G120" s="134"/>
      <c r="H120" s="134"/>
      <c r="I120" s="134"/>
      <c r="J120" s="134"/>
      <c r="K120" s="1128"/>
      <c r="L120" s="1128"/>
      <c r="M120" s="1128"/>
      <c r="N120" s="1128"/>
      <c r="O120" s="1128"/>
      <c r="P120" s="1128"/>
      <c r="Q120" s="1128"/>
      <c r="R120" s="1128"/>
      <c r="S120" s="1128"/>
      <c r="T120" s="1128"/>
      <c r="U120" s="1128"/>
      <c r="V120" s="1128"/>
      <c r="W120" s="1128"/>
      <c r="X120" s="1128"/>
      <c r="Y120" s="1128"/>
      <c r="Z120" s="1128"/>
      <c r="AA120" s="1128"/>
      <c r="AB120" s="1128"/>
      <c r="AC120" s="1128"/>
      <c r="AD120" s="1128"/>
      <c r="AE120" s="1128"/>
      <c r="AF120" s="1128"/>
    </row>
    <row r="121" spans="1:32" ht="15" customHeight="1">
      <c r="B121" s="1281" t="s">
        <v>719</v>
      </c>
      <c r="C121" s="1281"/>
      <c r="D121" s="1281"/>
      <c r="E121" s="1281"/>
      <c r="F121" s="1281"/>
      <c r="G121" s="159"/>
      <c r="H121" s="138"/>
      <c r="I121" s="138"/>
      <c r="J121" s="138"/>
      <c r="K121" s="138"/>
      <c r="L121" s="138"/>
      <c r="M121" s="138"/>
      <c r="N121" s="138"/>
      <c r="O121" s="138"/>
      <c r="P121" s="138"/>
      <c r="Q121" s="138"/>
      <c r="R121" s="138"/>
      <c r="S121" s="138"/>
      <c r="T121" s="138"/>
      <c r="U121" s="138"/>
      <c r="V121" s="138"/>
      <c r="W121" s="138"/>
      <c r="X121" s="138"/>
      <c r="Y121" s="138"/>
      <c r="Z121" s="138"/>
      <c r="AA121" s="138"/>
      <c r="AB121" s="138"/>
      <c r="AC121" s="138"/>
      <c r="AD121" s="138"/>
      <c r="AE121" s="138"/>
      <c r="AF121" s="138"/>
    </row>
    <row r="122" spans="1:32" ht="15" customHeight="1">
      <c r="B122" s="1281" t="s">
        <v>499</v>
      </c>
      <c r="C122" s="1281"/>
      <c r="D122" s="1281"/>
      <c r="E122" s="1281"/>
      <c r="F122" s="1281"/>
      <c r="G122" s="155"/>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row>
    <row r="123" spans="1:32" ht="15" customHeight="1">
      <c r="B123" s="1281" t="s">
        <v>1566</v>
      </c>
      <c r="C123" s="1281"/>
      <c r="D123" s="1281"/>
      <c r="E123" s="1281"/>
      <c r="F123" s="1281"/>
      <c r="G123" s="155"/>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row>
    <row r="124" spans="1:32" ht="12.75" customHeight="1">
      <c r="B124" s="1128"/>
      <c r="C124" s="1128"/>
      <c r="D124" s="1128"/>
      <c r="E124" s="1128"/>
      <c r="F124" s="1128"/>
      <c r="G124" s="1128"/>
      <c r="H124" s="1128"/>
      <c r="I124" s="1128"/>
      <c r="J124" s="1128"/>
      <c r="K124" s="1128"/>
      <c r="L124" s="1128"/>
      <c r="M124" s="1128"/>
      <c r="N124" s="1128"/>
      <c r="O124" s="1128"/>
      <c r="P124" s="1128"/>
      <c r="Q124" s="1128"/>
      <c r="R124" s="1128"/>
      <c r="S124" s="1128"/>
      <c r="T124" s="1128"/>
      <c r="U124" s="1128"/>
      <c r="V124" s="1128"/>
      <c r="W124" s="1128"/>
      <c r="X124" s="1128"/>
      <c r="Y124" s="1128"/>
      <c r="Z124" s="1128"/>
      <c r="AA124" s="1128"/>
      <c r="AB124" s="1128"/>
      <c r="AC124" s="1128"/>
      <c r="AD124" s="1128"/>
      <c r="AE124" s="1128"/>
      <c r="AF124" s="1128"/>
    </row>
    <row r="125" spans="1:32" ht="12.75" customHeight="1">
      <c r="B125" s="1128"/>
      <c r="C125" s="1128"/>
      <c r="D125" s="1128"/>
      <c r="E125" s="1128"/>
      <c r="F125" s="1128"/>
      <c r="G125" s="1128"/>
      <c r="H125" s="1128"/>
      <c r="I125" s="1128"/>
      <c r="J125" s="1128"/>
      <c r="K125" s="1128"/>
      <c r="L125" s="1128"/>
      <c r="M125" s="1128"/>
      <c r="N125" s="1128"/>
      <c r="O125" s="1128"/>
      <c r="P125" s="1128"/>
      <c r="Q125" s="1128"/>
      <c r="R125" s="1128"/>
      <c r="S125" s="1128"/>
      <c r="T125" s="1128"/>
      <c r="U125" s="1128"/>
    </row>
    <row r="126" spans="1:32" ht="12.75" customHeight="1">
      <c r="B126" s="1128"/>
      <c r="C126" s="1128"/>
      <c r="D126" s="1128"/>
      <c r="E126" s="1128"/>
      <c r="F126" s="1128"/>
      <c r="G126" s="1128"/>
      <c r="H126" s="1128"/>
      <c r="I126" s="1128"/>
      <c r="J126" s="1128"/>
      <c r="K126" s="1128"/>
      <c r="L126" s="1128"/>
      <c r="M126" s="1128"/>
      <c r="N126" s="1128"/>
      <c r="O126" s="1128"/>
      <c r="P126" s="1128"/>
      <c r="Q126" s="1128"/>
      <c r="R126" s="1128"/>
      <c r="S126" s="1128"/>
      <c r="T126" s="1128"/>
      <c r="U126" s="1128"/>
    </row>
    <row r="127" spans="1:32" ht="12.75" customHeight="1">
      <c r="B127" s="1128"/>
      <c r="C127" s="1128"/>
      <c r="D127" s="1128"/>
      <c r="E127" s="1128"/>
      <c r="F127" s="1128"/>
      <c r="G127" s="1128"/>
      <c r="H127" s="1128"/>
      <c r="I127" s="1128"/>
      <c r="J127" s="1128"/>
      <c r="K127" s="1128"/>
      <c r="L127" s="1128"/>
      <c r="M127" s="1128"/>
      <c r="N127" s="1128"/>
      <c r="O127" s="1128"/>
      <c r="P127" s="1128"/>
      <c r="Q127" s="1128"/>
      <c r="R127" s="1128"/>
      <c r="S127" s="1128"/>
      <c r="T127" s="1128"/>
      <c r="U127" s="1128"/>
    </row>
    <row r="128" spans="1:32" ht="12.75" customHeight="1">
      <c r="B128" s="1128"/>
      <c r="C128" s="1128"/>
      <c r="D128" s="1128"/>
      <c r="E128" s="1128"/>
      <c r="F128" s="1128"/>
      <c r="G128" s="1128"/>
      <c r="H128" s="1128"/>
      <c r="I128" s="1128"/>
      <c r="J128" s="1128"/>
      <c r="K128" s="1128"/>
      <c r="L128" s="1128"/>
      <c r="M128" s="1128"/>
      <c r="N128" s="1128"/>
      <c r="O128" s="1128"/>
      <c r="P128" s="1128"/>
      <c r="Q128" s="1128"/>
      <c r="R128" s="1128"/>
      <c r="S128" s="1128"/>
      <c r="T128" s="1128"/>
      <c r="U128" s="1128"/>
    </row>
    <row r="129" spans="2:21" ht="12.75" customHeight="1">
      <c r="B129" s="1128"/>
      <c r="C129" s="1128"/>
      <c r="D129" s="1128"/>
      <c r="E129" s="1128"/>
      <c r="F129" s="1128"/>
      <c r="G129" s="1128"/>
      <c r="H129" s="1128"/>
      <c r="I129" s="1128"/>
      <c r="J129" s="1128"/>
      <c r="K129" s="1128"/>
      <c r="L129" s="1128"/>
      <c r="M129" s="1128"/>
      <c r="N129" s="1128"/>
      <c r="O129" s="1128"/>
      <c r="P129" s="1128"/>
      <c r="Q129" s="1128"/>
      <c r="R129" s="1128"/>
      <c r="S129" s="1128"/>
      <c r="T129" s="1128"/>
      <c r="U129" s="1128"/>
    </row>
    <row r="130" spans="2:21" ht="12.75" customHeight="1">
      <c r="B130" s="1128"/>
      <c r="C130" s="1128"/>
      <c r="D130" s="1128"/>
      <c r="E130" s="1128"/>
      <c r="F130" s="1128"/>
      <c r="G130" s="1128"/>
      <c r="H130" s="1128"/>
      <c r="I130" s="1128"/>
      <c r="J130" s="1128"/>
      <c r="K130" s="1128"/>
      <c r="L130" s="1128"/>
      <c r="M130" s="1128"/>
      <c r="N130" s="1128"/>
      <c r="O130" s="1128"/>
      <c r="P130" s="1128"/>
      <c r="Q130" s="1128"/>
      <c r="R130" s="1128"/>
      <c r="S130" s="1128"/>
      <c r="T130" s="1128"/>
      <c r="U130" s="1128"/>
    </row>
  </sheetData>
  <sheetProtection selectLockedCells="1"/>
  <mergeCells count="39">
    <mergeCell ref="B122:F122"/>
    <mergeCell ref="B123:F123"/>
    <mergeCell ref="B83:F83"/>
    <mergeCell ref="G83:K83"/>
    <mergeCell ref="L83:P83"/>
    <mergeCell ref="B121:F121"/>
    <mergeCell ref="Q83:U83"/>
    <mergeCell ref="V83:Z83"/>
    <mergeCell ref="B102:F102"/>
    <mergeCell ref="G102:K102"/>
    <mergeCell ref="L102:P102"/>
    <mergeCell ref="Q102:U102"/>
    <mergeCell ref="V102:Z102"/>
    <mergeCell ref="B45:F45"/>
    <mergeCell ref="G45:K45"/>
    <mergeCell ref="L45:P45"/>
    <mergeCell ref="Q45:U45"/>
    <mergeCell ref="V45:Z45"/>
    <mergeCell ref="B64:F64"/>
    <mergeCell ref="G64:K64"/>
    <mergeCell ref="L64:P64"/>
    <mergeCell ref="Q64:U64"/>
    <mergeCell ref="V64:Z64"/>
    <mergeCell ref="B7:F7"/>
    <mergeCell ref="G7:K7"/>
    <mergeCell ref="L7:P7"/>
    <mergeCell ref="Q7:U7"/>
    <mergeCell ref="V7:Z7"/>
    <mergeCell ref="B26:F26"/>
    <mergeCell ref="G26:K26"/>
    <mergeCell ref="L26:P26"/>
    <mergeCell ref="Q26:U26"/>
    <mergeCell ref="V26:Z26"/>
    <mergeCell ref="AA102:AF102"/>
    <mergeCell ref="AA7:AF7"/>
    <mergeCell ref="AA26:AF26"/>
    <mergeCell ref="AA45:AF45"/>
    <mergeCell ref="AA64:AF64"/>
    <mergeCell ref="AA83:AF83"/>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&amp;"Arial,Fett"Energiebedingte CO2-Emissionen aus dem Primärenergieverbrauch*) 
im Verkehr 1990 – 2018 nach Bundesländern</oddHeader>
    <oddFooter>&amp;CStatistische Ämter der Länder – Indikatoren und Kennzahlen, UGRdL 2020</oddFooter>
  </headerFooter>
  <rowBreaks count="2" manualBreakCount="2">
    <brk id="43" max="30" man="1"/>
    <brk id="81" max="16383" man="1"/>
  </rowBreaks>
  <colBreaks count="4" manualBreakCount="4">
    <brk id="6" max="1048575" man="1"/>
    <brk id="11" max="1048575" man="1"/>
    <brk id="16" max="1048575" man="1"/>
    <brk id="21" max="1048575"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7">
    <pageSetUpPr autoPageBreaks="0"/>
  </sheetPr>
  <dimension ref="A1:AL30"/>
  <sheetViews>
    <sheetView showGridLines="0" showRowColHeaders="0" zoomScaleNormal="100" workbookViewId="0">
      <pane xSplit="1" topLeftCell="B1" activePane="topRight" state="frozen"/>
      <selection pane="topRight"/>
    </sheetView>
  </sheetViews>
  <sheetFormatPr baseColWidth="10" defaultColWidth="11.453125" defaultRowHeight="12.75" customHeight="1"/>
  <cols>
    <col min="1" max="1" width="23.1796875" style="674" customWidth="1"/>
    <col min="2" max="27" width="11.54296875" style="124" customWidth="1"/>
    <col min="28" max="28" width="11.54296875" style="518" customWidth="1"/>
    <col min="29" max="29" width="11.54296875" style="124" customWidth="1"/>
    <col min="30" max="30" width="11.54296875" style="674" customWidth="1"/>
    <col min="31" max="16384" width="11.453125" style="217"/>
  </cols>
  <sheetData>
    <row r="1" spans="1:38" ht="12.75" customHeight="1">
      <c r="A1" s="123" t="s">
        <v>322</v>
      </c>
    </row>
    <row r="3" spans="1:38" s="674" customFormat="1" ht="12.75" customHeight="1">
      <c r="A3" s="125" t="s">
        <v>786</v>
      </c>
      <c r="B3" s="125" t="s">
        <v>1467</v>
      </c>
      <c r="C3" s="125"/>
      <c r="D3" s="125"/>
      <c r="E3" s="125"/>
      <c r="F3" s="125"/>
      <c r="G3" s="125"/>
      <c r="H3" s="125"/>
      <c r="I3" s="125"/>
      <c r="J3" s="125"/>
    </row>
    <row r="4" spans="1:38" s="124" customFormat="1" ht="12.75" customHeight="1">
      <c r="A4" s="125"/>
      <c r="B4" s="360"/>
      <c r="C4" s="360"/>
      <c r="D4" s="360"/>
      <c r="E4" s="360"/>
      <c r="F4" s="361"/>
      <c r="G4" s="362"/>
      <c r="H4" s="362"/>
      <c r="I4" s="362"/>
      <c r="J4" s="360"/>
      <c r="K4" s="157"/>
      <c r="L4" s="157"/>
      <c r="M4" s="157"/>
      <c r="N4" s="157"/>
      <c r="O4" s="157"/>
      <c r="P4" s="157"/>
      <c r="Q4" s="157"/>
      <c r="R4" s="157"/>
      <c r="S4" s="157"/>
      <c r="T4" s="157"/>
      <c r="U4" s="157"/>
      <c r="V4" s="157"/>
      <c r="W4" s="157"/>
      <c r="X4" s="157"/>
      <c r="Y4" s="157"/>
      <c r="Z4" s="157"/>
      <c r="AA4" s="157"/>
      <c r="AB4" s="517"/>
      <c r="AC4" s="157"/>
      <c r="AD4" s="517"/>
    </row>
    <row r="5" spans="1:38" s="124" customFormat="1" ht="12.75" customHeight="1">
      <c r="A5" s="688" t="s">
        <v>433</v>
      </c>
      <c r="B5" s="363">
        <v>1990</v>
      </c>
      <c r="C5" s="363">
        <v>1991</v>
      </c>
      <c r="D5" s="363">
        <v>1992</v>
      </c>
      <c r="E5" s="363">
        <v>1993</v>
      </c>
      <c r="F5" s="363">
        <v>1994</v>
      </c>
      <c r="G5" s="363">
        <v>1995</v>
      </c>
      <c r="H5" s="363">
        <v>1996</v>
      </c>
      <c r="I5" s="363">
        <v>1997</v>
      </c>
      <c r="J5" s="363">
        <v>1998</v>
      </c>
      <c r="K5" s="363">
        <v>1999</v>
      </c>
      <c r="L5" s="363">
        <v>2000</v>
      </c>
      <c r="M5" s="363">
        <v>2001</v>
      </c>
      <c r="N5" s="363">
        <v>2002</v>
      </c>
      <c r="O5" s="363">
        <v>2003</v>
      </c>
      <c r="P5" s="363">
        <v>2004</v>
      </c>
      <c r="Q5" s="363">
        <v>2005</v>
      </c>
      <c r="R5" s="363">
        <v>2006</v>
      </c>
      <c r="S5" s="363">
        <v>2007</v>
      </c>
      <c r="T5" s="363">
        <v>2008</v>
      </c>
      <c r="U5" s="363">
        <v>2009</v>
      </c>
      <c r="V5" s="363">
        <v>2010</v>
      </c>
      <c r="W5" s="363">
        <v>2011</v>
      </c>
      <c r="X5" s="363">
        <v>2012</v>
      </c>
      <c r="Y5" s="363">
        <v>2013</v>
      </c>
      <c r="Z5" s="363">
        <v>2014</v>
      </c>
      <c r="AA5" s="363">
        <v>2015</v>
      </c>
      <c r="AB5" s="519">
        <v>2016</v>
      </c>
      <c r="AC5" s="363">
        <v>2017</v>
      </c>
      <c r="AD5" s="785">
        <v>2018</v>
      </c>
    </row>
    <row r="6" spans="1:38" s="124" customFormat="1" ht="12.75" customHeight="1">
      <c r="A6" s="125"/>
      <c r="B6" s="360"/>
      <c r="C6" s="360"/>
      <c r="D6" s="360"/>
      <c r="E6" s="360"/>
      <c r="F6" s="361"/>
      <c r="G6" s="362"/>
      <c r="H6" s="362"/>
      <c r="I6" s="362"/>
      <c r="J6" s="360"/>
      <c r="K6" s="157"/>
      <c r="L6" s="157"/>
      <c r="M6" s="157"/>
      <c r="N6" s="157"/>
      <c r="O6" s="157"/>
      <c r="P6" s="157"/>
      <c r="Q6" s="157"/>
      <c r="R6" s="157"/>
      <c r="S6" s="157"/>
      <c r="T6" s="157"/>
      <c r="U6" s="157"/>
      <c r="V6" s="157"/>
      <c r="W6" s="157"/>
      <c r="X6" s="157"/>
      <c r="Y6" s="157"/>
      <c r="Z6" s="157"/>
      <c r="AA6" s="157"/>
      <c r="AB6" s="517"/>
      <c r="AC6" s="157"/>
      <c r="AD6" s="517"/>
    </row>
    <row r="7" spans="1:38" s="124" customFormat="1" ht="12.75" customHeight="1">
      <c r="A7" s="125"/>
      <c r="B7" s="1361" t="s">
        <v>434</v>
      </c>
      <c r="C7" s="1361"/>
      <c r="D7" s="1361"/>
      <c r="E7" s="1361"/>
      <c r="F7" s="1361"/>
      <c r="G7" s="1361"/>
      <c r="H7" s="1361"/>
      <c r="I7" s="1361"/>
      <c r="J7" s="1361"/>
      <c r="K7" s="1361" t="s">
        <v>434</v>
      </c>
      <c r="L7" s="1361"/>
      <c r="M7" s="1361"/>
      <c r="N7" s="1361"/>
      <c r="O7" s="1361"/>
      <c r="P7" s="1361"/>
      <c r="Q7" s="1361"/>
      <c r="R7" s="1361"/>
      <c r="S7" s="1361"/>
      <c r="T7" s="1361" t="s">
        <v>434</v>
      </c>
      <c r="U7" s="1361"/>
      <c r="V7" s="1361"/>
      <c r="W7" s="1361"/>
      <c r="X7" s="1361"/>
      <c r="Y7" s="1361"/>
      <c r="Z7" s="1361"/>
      <c r="AA7" s="1361"/>
      <c r="AB7" s="1361"/>
      <c r="AC7" s="1361" t="s">
        <v>434</v>
      </c>
      <c r="AD7" s="1361"/>
      <c r="AE7" s="1361"/>
      <c r="AF7" s="1361"/>
      <c r="AG7" s="1361"/>
      <c r="AH7" s="1361"/>
      <c r="AI7" s="1361"/>
      <c r="AJ7" s="1361"/>
      <c r="AK7" s="1361"/>
      <c r="AL7" s="1361"/>
    </row>
    <row r="8" spans="1:38" s="124" customFormat="1" ht="12.75" customHeight="1">
      <c r="A8" s="128"/>
      <c r="B8" s="157"/>
      <c r="C8" s="364"/>
      <c r="D8" s="364"/>
      <c r="E8" s="364"/>
      <c r="F8" s="364"/>
      <c r="G8" s="364"/>
      <c r="H8" s="364"/>
      <c r="I8" s="364"/>
      <c r="J8" s="364"/>
      <c r="K8" s="157"/>
      <c r="L8" s="157"/>
      <c r="M8" s="157"/>
      <c r="N8" s="157"/>
      <c r="O8" s="157"/>
      <c r="P8" s="157"/>
      <c r="Q8" s="157"/>
      <c r="R8" s="157"/>
      <c r="S8" s="157"/>
      <c r="T8" s="157"/>
      <c r="U8" s="157"/>
      <c r="V8" s="157"/>
      <c r="W8" s="157"/>
      <c r="X8" s="157"/>
      <c r="Y8" s="157"/>
      <c r="Z8" s="157"/>
      <c r="AA8" s="157"/>
      <c r="AB8" s="517"/>
      <c r="AC8" s="157"/>
      <c r="AD8" s="517"/>
    </row>
    <row r="9" spans="1:38" s="124" customFormat="1" ht="14.5" customHeight="1">
      <c r="A9" s="133" t="s">
        <v>490</v>
      </c>
      <c r="B9" s="1135">
        <v>3019.6849999999999</v>
      </c>
      <c r="C9" s="1135">
        <v>3181.4749999999999</v>
      </c>
      <c r="D9" s="1135">
        <v>3219.5250000000001</v>
      </c>
      <c r="E9" s="1135">
        <v>3023.9209999999998</v>
      </c>
      <c r="F9" s="1135">
        <v>3187.0010000000002</v>
      </c>
      <c r="G9" s="1135">
        <v>2869.0790000000002</v>
      </c>
      <c r="H9" s="1135">
        <v>2639.34</v>
      </c>
      <c r="I9" s="1135">
        <v>2565.0129999999999</v>
      </c>
      <c r="J9" s="1135">
        <v>2498.0990000000002</v>
      </c>
      <c r="K9" s="1135">
        <v>2633.3310000000001</v>
      </c>
      <c r="L9" s="1135">
        <v>2633.4929999999999</v>
      </c>
      <c r="M9" s="1135">
        <v>2400.2280000000001</v>
      </c>
      <c r="N9" s="1135">
        <v>2162.4459999999999</v>
      </c>
      <c r="O9" s="1135">
        <v>2172.7550000000001</v>
      </c>
      <c r="P9" s="1135">
        <v>2155.4299999999998</v>
      </c>
      <c r="Q9" s="1135">
        <v>2341.288</v>
      </c>
      <c r="R9" s="1135">
        <v>2441.502</v>
      </c>
      <c r="S9" s="1135">
        <v>2603.1840000000002</v>
      </c>
      <c r="T9" s="1135">
        <v>2613.491</v>
      </c>
      <c r="U9" s="1135">
        <v>2472.4699999999998</v>
      </c>
      <c r="V9" s="1135">
        <v>2570.152</v>
      </c>
      <c r="W9" s="1135">
        <v>2893.279</v>
      </c>
      <c r="X9" s="1135">
        <v>2814.3719999999998</v>
      </c>
      <c r="Y9" s="1135">
        <v>2828.2829999999999</v>
      </c>
      <c r="Z9" s="1135">
        <v>2868.3110000000001</v>
      </c>
      <c r="AA9" s="1135">
        <v>2884.8710000000001</v>
      </c>
      <c r="AB9" s="1135">
        <v>2955.03</v>
      </c>
      <c r="AC9" s="1135">
        <v>3011.4070000000002</v>
      </c>
      <c r="AD9" s="1135">
        <v>3079.24</v>
      </c>
    </row>
    <row r="10" spans="1:38" s="124" customFormat="1" ht="14.5" customHeight="1">
      <c r="A10" s="133" t="s">
        <v>436</v>
      </c>
      <c r="B10" s="1135" t="s">
        <v>358</v>
      </c>
      <c r="C10" s="1135" t="s">
        <v>358</v>
      </c>
      <c r="D10" s="1135" t="s">
        <v>358</v>
      </c>
      <c r="E10" s="1135" t="s">
        <v>358</v>
      </c>
      <c r="F10" s="1135" t="s">
        <v>358</v>
      </c>
      <c r="G10" s="1135" t="s">
        <v>358</v>
      </c>
      <c r="H10" s="1135" t="s">
        <v>358</v>
      </c>
      <c r="I10" s="1135" t="s">
        <v>358</v>
      </c>
      <c r="J10" s="1135" t="s">
        <v>358</v>
      </c>
      <c r="K10" s="1135" t="s">
        <v>358</v>
      </c>
      <c r="L10" s="1135" t="s">
        <v>358</v>
      </c>
      <c r="M10" s="1135" t="s">
        <v>358</v>
      </c>
      <c r="N10" s="1135" t="s">
        <v>358</v>
      </c>
      <c r="O10" s="1135" t="s">
        <v>358</v>
      </c>
      <c r="P10" s="1135" t="s">
        <v>358</v>
      </c>
      <c r="Q10" s="1135" t="s">
        <v>358</v>
      </c>
      <c r="R10" s="1135" t="s">
        <v>358</v>
      </c>
      <c r="S10" s="1135" t="s">
        <v>358</v>
      </c>
      <c r="T10" s="1135">
        <v>3046.8693851039998</v>
      </c>
      <c r="U10" s="1135">
        <v>2608.6525292096999</v>
      </c>
      <c r="V10" s="1135">
        <v>2713.9942888882001</v>
      </c>
      <c r="W10" s="1135">
        <v>3058.9352496390002</v>
      </c>
      <c r="X10" s="1135">
        <v>3005.5898247590999</v>
      </c>
      <c r="Y10" s="1135">
        <v>3027.5026813681998</v>
      </c>
      <c r="Z10" s="1135">
        <v>3031.3593306512998</v>
      </c>
      <c r="AA10" s="1135">
        <v>2937.2638650002</v>
      </c>
      <c r="AB10" s="1135">
        <v>3069.6944905980999</v>
      </c>
      <c r="AC10" s="1135">
        <v>3071.1574619501998</v>
      </c>
      <c r="AD10" s="1135" t="s">
        <v>358</v>
      </c>
    </row>
    <row r="11" spans="1:38" s="124" customFormat="1" ht="14.5" customHeight="1">
      <c r="A11" s="133" t="s">
        <v>437</v>
      </c>
      <c r="B11" s="1135" t="s">
        <v>1442</v>
      </c>
      <c r="C11" s="1135" t="s">
        <v>1442</v>
      </c>
      <c r="D11" s="1135" t="s">
        <v>1442</v>
      </c>
      <c r="E11" s="1135" t="s">
        <v>1442</v>
      </c>
      <c r="F11" s="1135" t="s">
        <v>1442</v>
      </c>
      <c r="G11" s="1135" t="s">
        <v>1442</v>
      </c>
      <c r="H11" s="1135" t="s">
        <v>1442</v>
      </c>
      <c r="I11" s="1135" t="s">
        <v>1442</v>
      </c>
      <c r="J11" s="1135" t="s">
        <v>1442</v>
      </c>
      <c r="K11" s="1135" t="s">
        <v>1442</v>
      </c>
      <c r="L11" s="1135" t="s">
        <v>1442</v>
      </c>
      <c r="M11" s="1135" t="s">
        <v>1442</v>
      </c>
      <c r="N11" s="1135" t="s">
        <v>1442</v>
      </c>
      <c r="O11" s="1135" t="s">
        <v>1442</v>
      </c>
      <c r="P11" s="1135" t="s">
        <v>1442</v>
      </c>
      <c r="Q11" s="1135" t="s">
        <v>1442</v>
      </c>
      <c r="R11" s="1135" t="s">
        <v>1442</v>
      </c>
      <c r="S11" s="1135" t="s">
        <v>1442</v>
      </c>
      <c r="T11" s="1135" t="s">
        <v>1442</v>
      </c>
      <c r="U11" s="1135" t="s">
        <v>1442</v>
      </c>
      <c r="V11" s="1135" t="s">
        <v>1442</v>
      </c>
      <c r="W11" s="1135" t="s">
        <v>1442</v>
      </c>
      <c r="X11" s="1135" t="s">
        <v>1442</v>
      </c>
      <c r="Y11" s="1135" t="s">
        <v>1442</v>
      </c>
      <c r="Z11" s="1135" t="s">
        <v>1442</v>
      </c>
      <c r="AA11" s="1135" t="s">
        <v>1442</v>
      </c>
      <c r="AB11" s="1135" t="s">
        <v>1442</v>
      </c>
      <c r="AC11" s="1135" t="s">
        <v>1442</v>
      </c>
      <c r="AD11" s="1135" t="s">
        <v>493</v>
      </c>
    </row>
    <row r="12" spans="1:38" s="124" customFormat="1" ht="14.5" customHeight="1">
      <c r="A12" s="133" t="s">
        <v>438</v>
      </c>
      <c r="B12" s="1135" t="s">
        <v>356</v>
      </c>
      <c r="C12" s="1135" t="s">
        <v>356</v>
      </c>
      <c r="D12" s="1135" t="s">
        <v>356</v>
      </c>
      <c r="E12" s="1135" t="s">
        <v>356</v>
      </c>
      <c r="F12" s="1135" t="s">
        <v>356</v>
      </c>
      <c r="G12" s="1135">
        <v>1298</v>
      </c>
      <c r="H12" s="1135">
        <v>1413</v>
      </c>
      <c r="I12" s="1135">
        <v>1419</v>
      </c>
      <c r="J12" s="1135">
        <v>1419</v>
      </c>
      <c r="K12" s="1135">
        <v>1489</v>
      </c>
      <c r="L12" s="1135">
        <v>1483</v>
      </c>
      <c r="M12" s="1135">
        <v>1326</v>
      </c>
      <c r="N12" s="1135">
        <v>1518</v>
      </c>
      <c r="O12" s="1135">
        <v>1612.7</v>
      </c>
      <c r="P12" s="1135">
        <v>1527.8</v>
      </c>
      <c r="Q12" s="1135">
        <v>1447.3</v>
      </c>
      <c r="R12" s="1135">
        <v>1584.8</v>
      </c>
      <c r="S12" s="1135">
        <v>1602.9</v>
      </c>
      <c r="T12" s="1135">
        <v>1567.4</v>
      </c>
      <c r="U12" s="1135">
        <v>1316.6</v>
      </c>
      <c r="V12" s="1135">
        <v>1321.1</v>
      </c>
      <c r="W12" s="1135">
        <v>1448.6</v>
      </c>
      <c r="X12" s="1135">
        <v>1368.6</v>
      </c>
      <c r="Y12" s="1135">
        <v>1364.7</v>
      </c>
      <c r="Z12" s="1135">
        <v>1413.9</v>
      </c>
      <c r="AA12" s="1135">
        <v>1431.5</v>
      </c>
      <c r="AB12" s="1135">
        <v>1455</v>
      </c>
      <c r="AC12" s="1135">
        <v>1625.2</v>
      </c>
      <c r="AD12" s="1135" t="s">
        <v>493</v>
      </c>
    </row>
    <row r="13" spans="1:38" s="124" customFormat="1" ht="14.5" customHeight="1">
      <c r="A13" s="133" t="s">
        <v>439</v>
      </c>
      <c r="B13" s="1135" t="s">
        <v>1442</v>
      </c>
      <c r="C13" s="1135" t="s">
        <v>1442</v>
      </c>
      <c r="D13" s="1135" t="s">
        <v>1442</v>
      </c>
      <c r="E13" s="1135" t="s">
        <v>1442</v>
      </c>
      <c r="F13" s="1135" t="s">
        <v>1442</v>
      </c>
      <c r="G13" s="1135" t="s">
        <v>1442</v>
      </c>
      <c r="H13" s="1135" t="s">
        <v>1442</v>
      </c>
      <c r="I13" s="1135" t="s">
        <v>1442</v>
      </c>
      <c r="J13" s="1135" t="s">
        <v>1442</v>
      </c>
      <c r="K13" s="1135" t="s">
        <v>1442</v>
      </c>
      <c r="L13" s="1135" t="s">
        <v>1442</v>
      </c>
      <c r="M13" s="1135" t="s">
        <v>1442</v>
      </c>
      <c r="N13" s="1135" t="s">
        <v>1442</v>
      </c>
      <c r="O13" s="1135" t="s">
        <v>1442</v>
      </c>
      <c r="P13" s="1135" t="s">
        <v>1442</v>
      </c>
      <c r="Q13" s="1135" t="s">
        <v>1442</v>
      </c>
      <c r="R13" s="1135" t="s">
        <v>1442</v>
      </c>
      <c r="S13" s="1135" t="s">
        <v>1442</v>
      </c>
      <c r="T13" s="1135" t="s">
        <v>1442</v>
      </c>
      <c r="U13" s="1135" t="s">
        <v>1442</v>
      </c>
      <c r="V13" s="1135" t="s">
        <v>1442</v>
      </c>
      <c r="W13" s="1135" t="s">
        <v>1442</v>
      </c>
      <c r="X13" s="1135" t="s">
        <v>1442</v>
      </c>
      <c r="Y13" s="1135" t="s">
        <v>1442</v>
      </c>
      <c r="Z13" s="1135" t="s">
        <v>1442</v>
      </c>
      <c r="AA13" s="1135" t="s">
        <v>1442</v>
      </c>
      <c r="AB13" s="1135" t="s">
        <v>1442</v>
      </c>
      <c r="AC13" s="1135" t="s">
        <v>1442</v>
      </c>
      <c r="AD13" s="1135" t="s">
        <v>1442</v>
      </c>
    </row>
    <row r="14" spans="1:38" s="124" customFormat="1" ht="14.5" customHeight="1">
      <c r="A14" s="133" t="s">
        <v>440</v>
      </c>
      <c r="B14" s="1135">
        <v>153.60295500000001</v>
      </c>
      <c r="C14" s="1135">
        <v>153.60295500000001</v>
      </c>
      <c r="D14" s="1135">
        <v>156.39163500000001</v>
      </c>
      <c r="E14" s="1135">
        <v>158.096284</v>
      </c>
      <c r="F14" s="1135">
        <v>159.29240899999999</v>
      </c>
      <c r="G14" s="1135">
        <v>161.76667900000001</v>
      </c>
      <c r="H14" s="1135">
        <v>164.48564200000001</v>
      </c>
      <c r="I14" s="1135">
        <v>163.67227700000001</v>
      </c>
      <c r="J14" s="1135" t="s">
        <v>356</v>
      </c>
      <c r="K14" s="1135">
        <v>168.34741700000001</v>
      </c>
      <c r="L14" s="1135">
        <v>170.84765999999999</v>
      </c>
      <c r="M14" s="1135">
        <v>172.97061099999999</v>
      </c>
      <c r="N14" s="1135">
        <v>172.62065899999999</v>
      </c>
      <c r="O14" s="1135">
        <v>175.451716</v>
      </c>
      <c r="P14" s="1135">
        <v>180.003826</v>
      </c>
      <c r="Q14" s="1135">
        <v>174.08198200000001</v>
      </c>
      <c r="R14" s="1135" t="s">
        <v>1442</v>
      </c>
      <c r="S14" s="1135">
        <v>86.829105999999996</v>
      </c>
      <c r="T14" s="1135">
        <v>170.862697</v>
      </c>
      <c r="U14" s="1135">
        <v>95.238889999999998</v>
      </c>
      <c r="V14" s="1135">
        <v>163.62033099999999</v>
      </c>
      <c r="W14" s="1135">
        <v>178.35522399999999</v>
      </c>
      <c r="X14" s="1135">
        <v>159.143406</v>
      </c>
      <c r="Y14" s="1135">
        <v>163.53831099999999</v>
      </c>
      <c r="Z14" s="1135">
        <v>180.891009</v>
      </c>
      <c r="AA14" s="1135">
        <v>180.88827499999999</v>
      </c>
      <c r="AB14" s="1135">
        <v>181.18628100000001</v>
      </c>
      <c r="AC14" s="1135">
        <v>178.22945999999999</v>
      </c>
      <c r="AD14" s="1135">
        <v>169.54901000000001</v>
      </c>
    </row>
    <row r="15" spans="1:38" s="124" customFormat="1" ht="14.5" customHeight="1">
      <c r="A15" s="133" t="s">
        <v>492</v>
      </c>
      <c r="B15" s="1135">
        <v>1020.0454135614</v>
      </c>
      <c r="C15" s="1135">
        <v>1002.9301483742</v>
      </c>
      <c r="D15" s="1135">
        <v>985.81488318693005</v>
      </c>
      <c r="E15" s="1135">
        <v>968.69961799970997</v>
      </c>
      <c r="F15" s="1135">
        <v>951.58435281249001</v>
      </c>
      <c r="G15" s="1135">
        <v>894.76736057799997</v>
      </c>
      <c r="H15" s="1135">
        <v>855.51132551215005</v>
      </c>
      <c r="I15" s="1135">
        <v>850.34500431838001</v>
      </c>
      <c r="J15" s="1135">
        <v>873.32771479250005</v>
      </c>
      <c r="K15" s="1135">
        <v>974.15392365263006</v>
      </c>
      <c r="L15" s="1135">
        <v>967.72327175218004</v>
      </c>
      <c r="M15" s="1135">
        <v>841.74970741489994</v>
      </c>
      <c r="N15" s="1135">
        <v>762.48083373993995</v>
      </c>
      <c r="O15" s="1135">
        <v>823.43993107614995</v>
      </c>
      <c r="P15" s="1135">
        <v>827.79192235938001</v>
      </c>
      <c r="Q15" s="1135">
        <v>714.82627315699995</v>
      </c>
      <c r="R15" s="1135">
        <v>684.10197729473998</v>
      </c>
      <c r="S15" s="1135">
        <v>726.31144685555</v>
      </c>
      <c r="T15" s="1135">
        <v>764.27976092837002</v>
      </c>
      <c r="U15" s="1135">
        <v>681.48332275774999</v>
      </c>
      <c r="V15" s="1135">
        <v>692.68109926072998</v>
      </c>
      <c r="W15" s="1135">
        <v>640.89462922216001</v>
      </c>
      <c r="X15" s="1135">
        <v>656.11801969357998</v>
      </c>
      <c r="Y15" s="1135">
        <v>628.76817342867002</v>
      </c>
      <c r="Z15" s="1135">
        <v>578.90737654876</v>
      </c>
      <c r="AA15" s="1135">
        <v>590.20475162542004</v>
      </c>
      <c r="AB15" s="1135">
        <v>613.76316779356</v>
      </c>
      <c r="AC15" s="1135">
        <v>661.40464628439997</v>
      </c>
      <c r="AD15" s="1135">
        <v>657.64133996300995</v>
      </c>
    </row>
    <row r="16" spans="1:38" s="124" customFormat="1" ht="14.5" customHeight="1">
      <c r="A16" s="133" t="s">
        <v>442</v>
      </c>
      <c r="B16" s="1135" t="s">
        <v>356</v>
      </c>
      <c r="C16" s="1135" t="s">
        <v>356</v>
      </c>
      <c r="D16" s="1135" t="s">
        <v>356</v>
      </c>
      <c r="E16" s="1135" t="s">
        <v>356</v>
      </c>
      <c r="F16" s="1135" t="s">
        <v>356</v>
      </c>
      <c r="G16" s="1135" t="s">
        <v>356</v>
      </c>
      <c r="H16" s="1135" t="s">
        <v>356</v>
      </c>
      <c r="I16" s="1135" t="s">
        <v>356</v>
      </c>
      <c r="J16" s="1135" t="s">
        <v>356</v>
      </c>
      <c r="K16" s="1135" t="s">
        <v>356</v>
      </c>
      <c r="L16" s="1135" t="s">
        <v>356</v>
      </c>
      <c r="M16" s="1135" t="s">
        <v>356</v>
      </c>
      <c r="N16" s="1135" t="s">
        <v>356</v>
      </c>
      <c r="O16" s="1135" t="s">
        <v>356</v>
      </c>
      <c r="P16" s="1135" t="s">
        <v>356</v>
      </c>
      <c r="Q16" s="1135" t="s">
        <v>356</v>
      </c>
      <c r="R16" s="1135" t="s">
        <v>356</v>
      </c>
      <c r="S16" s="1135" t="s">
        <v>356</v>
      </c>
      <c r="T16" s="1135" t="s">
        <v>356</v>
      </c>
      <c r="U16" s="1135" t="s">
        <v>356</v>
      </c>
      <c r="V16" s="1135" t="s">
        <v>356</v>
      </c>
      <c r="W16" s="1135" t="s">
        <v>356</v>
      </c>
      <c r="X16" s="1135" t="s">
        <v>356</v>
      </c>
      <c r="Y16" s="1135" t="s">
        <v>356</v>
      </c>
      <c r="Z16" s="1135" t="s">
        <v>356</v>
      </c>
      <c r="AA16" s="1135" t="s">
        <v>356</v>
      </c>
      <c r="AB16" s="1135" t="s">
        <v>356</v>
      </c>
      <c r="AC16" s="1135" t="s">
        <v>356</v>
      </c>
      <c r="AD16" s="1135" t="s">
        <v>356</v>
      </c>
    </row>
    <row r="17" spans="1:30" s="124" customFormat="1" ht="14.5" customHeight="1">
      <c r="A17" s="133" t="s">
        <v>443</v>
      </c>
      <c r="B17" s="1135" t="s">
        <v>356</v>
      </c>
      <c r="C17" s="1135" t="s">
        <v>356</v>
      </c>
      <c r="D17" s="1135" t="s">
        <v>356</v>
      </c>
      <c r="E17" s="1135" t="s">
        <v>356</v>
      </c>
      <c r="F17" s="1135" t="s">
        <v>356</v>
      </c>
      <c r="G17" s="1135">
        <v>1835.3085229999999</v>
      </c>
      <c r="H17" s="1135">
        <v>1547.7363640000001</v>
      </c>
      <c r="I17" s="1135">
        <v>1465.1451360000001</v>
      </c>
      <c r="J17" s="1135">
        <v>1416.1893259999999</v>
      </c>
      <c r="K17" s="1135">
        <v>1541.4431770000001</v>
      </c>
      <c r="L17" s="1135">
        <v>1368.781612</v>
      </c>
      <c r="M17" s="1135">
        <v>1299.772659</v>
      </c>
      <c r="N17" s="1135">
        <v>1117.8474289999999</v>
      </c>
      <c r="O17" s="1135">
        <v>1268.1522769999999</v>
      </c>
      <c r="P17" s="1135">
        <v>1291.5451929999999</v>
      </c>
      <c r="Q17" s="1135">
        <v>1220.849391</v>
      </c>
      <c r="R17" s="1135">
        <v>1250.27575</v>
      </c>
      <c r="S17" s="1135">
        <v>1300.9201760000001</v>
      </c>
      <c r="T17" s="1135">
        <v>1298.9485649999999</v>
      </c>
      <c r="U17" s="1135">
        <v>1428.2165030000001</v>
      </c>
      <c r="V17" s="1135">
        <v>1349.921783</v>
      </c>
      <c r="W17" s="1135">
        <v>1340.404988</v>
      </c>
      <c r="X17" s="1135">
        <v>1278.826622</v>
      </c>
      <c r="Y17" s="1135">
        <v>1226.0119669999999</v>
      </c>
      <c r="Z17" s="1135">
        <v>1208.535067</v>
      </c>
      <c r="AA17" s="1135">
        <v>1263.952049</v>
      </c>
      <c r="AB17" s="1135">
        <v>1202.95156</v>
      </c>
      <c r="AC17" s="1135">
        <v>1142.770432</v>
      </c>
      <c r="AD17" s="1135" t="s">
        <v>493</v>
      </c>
    </row>
    <row r="18" spans="1:30" s="124" customFormat="1" ht="14.5" customHeight="1">
      <c r="A18" s="133" t="s">
        <v>444</v>
      </c>
      <c r="B18" s="1135" t="s">
        <v>356</v>
      </c>
      <c r="C18" s="1135" t="s">
        <v>356</v>
      </c>
      <c r="D18" s="1135" t="s">
        <v>356</v>
      </c>
      <c r="E18" s="1135" t="s">
        <v>356</v>
      </c>
      <c r="F18" s="1135" t="s">
        <v>356</v>
      </c>
      <c r="G18" s="1135">
        <v>8785.0765500576999</v>
      </c>
      <c r="H18" s="1135">
        <v>8127.8766599523997</v>
      </c>
      <c r="I18" s="1135">
        <v>8318.5734803276991</v>
      </c>
      <c r="J18" s="1135">
        <v>8418.8801492171006</v>
      </c>
      <c r="K18" s="1135">
        <v>8201.5540196531001</v>
      </c>
      <c r="L18" s="1135">
        <v>8213.6588553268994</v>
      </c>
      <c r="M18" s="1135">
        <v>7744.5030407059003</v>
      </c>
      <c r="N18" s="1135">
        <v>7520.9187496108998</v>
      </c>
      <c r="O18" s="1135">
        <v>7502.6435711532004</v>
      </c>
      <c r="P18" s="1135">
        <v>7858.3493123621001</v>
      </c>
      <c r="Q18" s="1135">
        <v>7832.3748801813999</v>
      </c>
      <c r="R18" s="1135">
        <v>7573.4636700865003</v>
      </c>
      <c r="S18" s="1135">
        <v>7605.2287596100005</v>
      </c>
      <c r="T18" s="1135">
        <v>7638.7455644211004</v>
      </c>
      <c r="U18" s="1135">
        <v>5944.9981407286004</v>
      </c>
      <c r="V18" s="1135">
        <v>6444.1284103802</v>
      </c>
      <c r="W18" s="1135">
        <v>6900.9499687259004</v>
      </c>
      <c r="X18" s="1135">
        <v>6729.8012920907004</v>
      </c>
      <c r="Y18" s="1135">
        <v>6391.1977616303002</v>
      </c>
      <c r="Z18" s="1135">
        <v>5847.7269602826</v>
      </c>
      <c r="AA18" s="1135">
        <v>5678.4662308191</v>
      </c>
      <c r="AB18" s="1135">
        <v>5901.6193137616001</v>
      </c>
      <c r="AC18" s="1135">
        <v>5811.3655352678998</v>
      </c>
      <c r="AD18" s="1135" t="s">
        <v>493</v>
      </c>
    </row>
    <row r="19" spans="1:30" s="124" customFormat="1" ht="14.5" customHeight="1">
      <c r="A19" s="133" t="s">
        <v>445</v>
      </c>
      <c r="B19" s="1135">
        <v>2537.9630189999998</v>
      </c>
      <c r="C19" s="1135">
        <v>2717.1045749999998</v>
      </c>
      <c r="D19" s="1135">
        <v>2753.0748140000001</v>
      </c>
      <c r="E19" s="1135">
        <v>2596.229061</v>
      </c>
      <c r="F19" s="1135">
        <v>2709.7585290000002</v>
      </c>
      <c r="G19" s="1135">
        <v>3063.1346429999999</v>
      </c>
      <c r="H19" s="1135">
        <v>2828.955125</v>
      </c>
      <c r="I19" s="1135">
        <v>2801.0177130000002</v>
      </c>
      <c r="J19" s="1135">
        <v>2633.9851779999999</v>
      </c>
      <c r="K19" s="1135">
        <v>2776.9054639999999</v>
      </c>
      <c r="L19" s="1135">
        <v>2772.2552860000001</v>
      </c>
      <c r="M19" s="1135">
        <v>2560.3915919999999</v>
      </c>
      <c r="N19" s="1135">
        <v>2712.3805729999999</v>
      </c>
      <c r="O19" s="1135">
        <v>3354.4733839999999</v>
      </c>
      <c r="P19" s="1135">
        <v>3467.1841180000001</v>
      </c>
      <c r="Q19" s="1135">
        <v>3125.8792530000001</v>
      </c>
      <c r="R19" s="1135">
        <v>3006.1357119999998</v>
      </c>
      <c r="S19" s="1135">
        <v>2988.9947040000002</v>
      </c>
      <c r="T19" s="1135">
        <v>3056.4520149999998</v>
      </c>
      <c r="U19" s="1135">
        <v>2749.7857709999998</v>
      </c>
      <c r="V19" s="1135">
        <v>3115.722346</v>
      </c>
      <c r="W19" s="1135">
        <v>2924.6882850000002</v>
      </c>
      <c r="X19" s="1135">
        <v>2870.7201369999998</v>
      </c>
      <c r="Y19" s="1135">
        <v>2958.6081840000002</v>
      </c>
      <c r="Z19" s="1135">
        <v>2427.7560309999999</v>
      </c>
      <c r="AA19" s="1135">
        <v>2321.1294419999999</v>
      </c>
      <c r="AB19" s="1135">
        <v>2227.739795</v>
      </c>
      <c r="AC19" s="1135">
        <v>2244.1506089999998</v>
      </c>
      <c r="AD19" s="1135" t="s">
        <v>493</v>
      </c>
    </row>
    <row r="20" spans="1:30" s="124" customFormat="1" ht="14.5" customHeight="1">
      <c r="A20" s="133" t="s">
        <v>446</v>
      </c>
      <c r="B20" s="1135" t="s">
        <v>1442</v>
      </c>
      <c r="C20" s="1135" t="s">
        <v>1442</v>
      </c>
      <c r="D20" s="1135" t="s">
        <v>1442</v>
      </c>
      <c r="E20" s="1135" t="s">
        <v>1442</v>
      </c>
      <c r="F20" s="1135" t="s">
        <v>1442</v>
      </c>
      <c r="G20" s="1135" t="s">
        <v>1442</v>
      </c>
      <c r="H20" s="1135" t="s">
        <v>1442</v>
      </c>
      <c r="I20" s="1135" t="s">
        <v>1442</v>
      </c>
      <c r="J20" s="1135" t="s">
        <v>1442</v>
      </c>
      <c r="K20" s="1135" t="s">
        <v>1442</v>
      </c>
      <c r="L20" s="1135" t="s">
        <v>1442</v>
      </c>
      <c r="M20" s="1135" t="s">
        <v>1442</v>
      </c>
      <c r="N20" s="1135" t="s">
        <v>1442</v>
      </c>
      <c r="O20" s="1135" t="s">
        <v>1442</v>
      </c>
      <c r="P20" s="1135" t="s">
        <v>1442</v>
      </c>
      <c r="Q20" s="1135" t="s">
        <v>1442</v>
      </c>
      <c r="R20" s="1135" t="s">
        <v>1442</v>
      </c>
      <c r="S20" s="1135" t="s">
        <v>1442</v>
      </c>
      <c r="T20" s="1135" t="s">
        <v>1442</v>
      </c>
      <c r="U20" s="1135" t="s">
        <v>1442</v>
      </c>
      <c r="V20" s="1135" t="s">
        <v>1442</v>
      </c>
      <c r="W20" s="1135" t="s">
        <v>1442</v>
      </c>
      <c r="X20" s="1135" t="s">
        <v>1442</v>
      </c>
      <c r="Y20" s="1135" t="s">
        <v>1442</v>
      </c>
      <c r="Z20" s="1135" t="s">
        <v>1442</v>
      </c>
      <c r="AA20" s="1135" t="s">
        <v>1442</v>
      </c>
      <c r="AB20" s="1135" t="s">
        <v>493</v>
      </c>
      <c r="AC20" s="1135" t="s">
        <v>493</v>
      </c>
      <c r="AD20" s="1135" t="s">
        <v>493</v>
      </c>
    </row>
    <row r="21" spans="1:30" s="124" customFormat="1" ht="14.5" customHeight="1">
      <c r="A21" s="133" t="s">
        <v>447</v>
      </c>
      <c r="B21" s="1135" t="s">
        <v>356</v>
      </c>
      <c r="C21" s="1135" t="s">
        <v>356</v>
      </c>
      <c r="D21" s="1135" t="s">
        <v>356</v>
      </c>
      <c r="E21" s="1135" t="s">
        <v>356</v>
      </c>
      <c r="F21" s="1135" t="s">
        <v>356</v>
      </c>
      <c r="G21" s="1135" t="s">
        <v>356</v>
      </c>
      <c r="H21" s="1135" t="s">
        <v>356</v>
      </c>
      <c r="I21" s="1135" t="s">
        <v>356</v>
      </c>
      <c r="J21" s="1135" t="s">
        <v>356</v>
      </c>
      <c r="K21" s="1135" t="s">
        <v>356</v>
      </c>
      <c r="L21" s="1135">
        <v>101.24404280800999</v>
      </c>
      <c r="M21" s="1135">
        <v>97.366212827118005</v>
      </c>
      <c r="N21" s="1135">
        <v>64.700015499074993</v>
      </c>
      <c r="O21" s="1135">
        <v>65.932237169999993</v>
      </c>
      <c r="P21" s="1135">
        <v>64.865193059999996</v>
      </c>
      <c r="Q21" s="1135">
        <v>62.092175009999998</v>
      </c>
      <c r="R21" s="1135">
        <v>59.639272579999997</v>
      </c>
      <c r="S21" s="1135">
        <v>77.785130798110004</v>
      </c>
      <c r="T21" s="1135">
        <v>67.31130944905</v>
      </c>
      <c r="U21" s="1135">
        <v>63.582143737579997</v>
      </c>
      <c r="V21" s="1135">
        <v>83.485386118730005</v>
      </c>
      <c r="W21" s="1135">
        <v>81.954443560870004</v>
      </c>
      <c r="X21" s="1135">
        <v>80.229647633680003</v>
      </c>
      <c r="Y21" s="1135">
        <v>87.188258637000004</v>
      </c>
      <c r="Z21" s="1135">
        <v>81.594837401999996</v>
      </c>
      <c r="AA21" s="1135">
        <v>82.642711435999999</v>
      </c>
      <c r="AB21" s="1135">
        <v>91.606350141999997</v>
      </c>
      <c r="AC21" s="1135" t="s">
        <v>358</v>
      </c>
      <c r="AD21" s="1135" t="s">
        <v>493</v>
      </c>
    </row>
    <row r="22" spans="1:30" s="124" customFormat="1" ht="14.5" customHeight="1">
      <c r="A22" s="133" t="s">
        <v>448</v>
      </c>
      <c r="B22" s="1135">
        <v>2049</v>
      </c>
      <c r="C22" s="1135">
        <v>1403</v>
      </c>
      <c r="D22" s="1135">
        <v>1598</v>
      </c>
      <c r="E22" s="1135">
        <v>1925</v>
      </c>
      <c r="F22" s="1135">
        <v>2613</v>
      </c>
      <c r="G22" s="1135">
        <v>2922</v>
      </c>
      <c r="H22" s="1135">
        <v>2945</v>
      </c>
      <c r="I22" s="1135">
        <v>2902</v>
      </c>
      <c r="J22" s="1135">
        <v>3372</v>
      </c>
      <c r="K22" s="1135">
        <v>3328</v>
      </c>
      <c r="L22" s="1135">
        <v>3074</v>
      </c>
      <c r="M22" s="1135">
        <v>3265</v>
      </c>
      <c r="N22" s="1135">
        <v>3493</v>
      </c>
      <c r="O22" s="1135">
        <v>3745</v>
      </c>
      <c r="P22" s="1135">
        <v>3708</v>
      </c>
      <c r="Q22" s="1135">
        <v>3670</v>
      </c>
      <c r="R22" s="1135">
        <v>3756</v>
      </c>
      <c r="S22" s="1135">
        <v>3898</v>
      </c>
      <c r="T22" s="1135">
        <v>3824</v>
      </c>
      <c r="U22" s="1135">
        <v>5270</v>
      </c>
      <c r="V22" s="1135">
        <v>5403</v>
      </c>
      <c r="W22" s="1135">
        <v>5450</v>
      </c>
      <c r="X22" s="1135">
        <v>5480</v>
      </c>
      <c r="Y22" s="1135">
        <v>5581</v>
      </c>
      <c r="Z22" s="1135">
        <v>5130</v>
      </c>
      <c r="AA22" s="1135">
        <v>4753</v>
      </c>
      <c r="AB22" s="1135" t="s">
        <v>358</v>
      </c>
      <c r="AC22" s="1135" t="s">
        <v>358</v>
      </c>
      <c r="AD22" s="1135" t="s">
        <v>493</v>
      </c>
    </row>
    <row r="23" spans="1:30" s="124" customFormat="1" ht="14.5" customHeight="1">
      <c r="A23" s="133" t="s">
        <v>495</v>
      </c>
      <c r="B23" s="1135">
        <v>2262.6857350724999</v>
      </c>
      <c r="C23" s="1135">
        <v>2260.2968067705001</v>
      </c>
      <c r="D23" s="1135">
        <v>2354.3158893801001</v>
      </c>
      <c r="E23" s="1135">
        <v>2650.561409382</v>
      </c>
      <c r="F23" s="1135">
        <v>2482.5947210219001</v>
      </c>
      <c r="G23" s="1135">
        <v>2294.9512700247001</v>
      </c>
      <c r="H23" s="1135">
        <v>2155.4221839922998</v>
      </c>
      <c r="I23" s="1135">
        <v>2236.2160637254001</v>
      </c>
      <c r="J23" s="1135">
        <v>2247.2105657377001</v>
      </c>
      <c r="K23" s="1135">
        <v>2213.9975671423999</v>
      </c>
      <c r="L23" s="1135">
        <v>2233.6132439420999</v>
      </c>
      <c r="M23" s="1135">
        <v>2649.3960421390002</v>
      </c>
      <c r="N23" s="1135">
        <v>2062.0852382681001</v>
      </c>
      <c r="O23" s="1135">
        <v>2127.3318558340002</v>
      </c>
      <c r="P23" s="1135">
        <v>1971.7371637509</v>
      </c>
      <c r="Q23" s="1135">
        <v>2275.9633611974</v>
      </c>
      <c r="R23" s="1135">
        <v>2357.5707767538001</v>
      </c>
      <c r="S23" s="1135">
        <v>2252.9662523257002</v>
      </c>
      <c r="T23" s="1135">
        <v>2665.8070143384998</v>
      </c>
      <c r="U23" s="1135">
        <v>2075.6217206565002</v>
      </c>
      <c r="V23" s="1135">
        <v>1910.1759517562</v>
      </c>
      <c r="W23" s="1135">
        <v>2257.0834078747998</v>
      </c>
      <c r="X23" s="1135">
        <v>2195.7062952721999</v>
      </c>
      <c r="Y23" s="1135">
        <v>2231.1007730946999</v>
      </c>
      <c r="Z23" s="1135">
        <v>2003.0745099858</v>
      </c>
      <c r="AA23" s="1135">
        <v>1584.9859228304001</v>
      </c>
      <c r="AB23" s="1135">
        <v>1769.9037020989001</v>
      </c>
      <c r="AC23" s="1135">
        <v>2118.6312494044</v>
      </c>
      <c r="AD23" s="1135" t="s">
        <v>358</v>
      </c>
    </row>
    <row r="24" spans="1:30" s="124" customFormat="1" ht="14.5" customHeight="1">
      <c r="A24" s="133" t="s">
        <v>450</v>
      </c>
      <c r="B24" s="1135" t="s">
        <v>356</v>
      </c>
      <c r="C24" s="1135" t="s">
        <v>356</v>
      </c>
      <c r="D24" s="1135" t="s">
        <v>356</v>
      </c>
      <c r="E24" s="1135" t="s">
        <v>356</v>
      </c>
      <c r="F24" s="1135" t="s">
        <v>356</v>
      </c>
      <c r="G24" s="1135" t="s">
        <v>356</v>
      </c>
      <c r="H24" s="1135" t="s">
        <v>356</v>
      </c>
      <c r="I24" s="1135" t="s">
        <v>356</v>
      </c>
      <c r="J24" s="1135" t="s">
        <v>356</v>
      </c>
      <c r="K24" s="1135" t="s">
        <v>356</v>
      </c>
      <c r="L24" s="1135" t="s">
        <v>356</v>
      </c>
      <c r="M24" s="1135" t="s">
        <v>356</v>
      </c>
      <c r="N24" s="1135" t="s">
        <v>356</v>
      </c>
      <c r="O24" s="1135" t="s">
        <v>356</v>
      </c>
      <c r="P24" s="1135" t="s">
        <v>356</v>
      </c>
      <c r="Q24" s="1135" t="s">
        <v>356</v>
      </c>
      <c r="R24" s="1135" t="s">
        <v>356</v>
      </c>
      <c r="S24" s="1135" t="s">
        <v>356</v>
      </c>
      <c r="T24" s="1135" t="s">
        <v>356</v>
      </c>
      <c r="U24" s="1135" t="s">
        <v>356</v>
      </c>
      <c r="V24" s="1135" t="s">
        <v>356</v>
      </c>
      <c r="W24" s="1135" t="s">
        <v>356</v>
      </c>
      <c r="X24" s="1135" t="s">
        <v>356</v>
      </c>
      <c r="Y24" s="1135" t="s">
        <v>356</v>
      </c>
      <c r="Z24" s="1135" t="s">
        <v>356</v>
      </c>
      <c r="AA24" s="1135" t="s">
        <v>356</v>
      </c>
      <c r="AB24" s="1135" t="s">
        <v>356</v>
      </c>
      <c r="AC24" s="1135" t="s">
        <v>356</v>
      </c>
      <c r="AD24" s="1135" t="s">
        <v>356</v>
      </c>
    </row>
    <row r="25" spans="1:30" s="124" customFormat="1" ht="20.149999999999999" customHeight="1">
      <c r="A25" s="133" t="s">
        <v>521</v>
      </c>
      <c r="B25" s="1135">
        <v>59694.713887914819</v>
      </c>
      <c r="C25" s="1135">
        <v>55877.75642858533</v>
      </c>
      <c r="D25" s="1135">
        <v>53137.672202423193</v>
      </c>
      <c r="E25" s="1135">
        <v>53599.243830540014</v>
      </c>
      <c r="F25" s="1135">
        <v>56237.814055148629</v>
      </c>
      <c r="G25" s="1135">
        <v>55788.371055674448</v>
      </c>
      <c r="H25" s="1135">
        <v>53633.049781860245</v>
      </c>
      <c r="I25" s="1135">
        <v>56341.083996503243</v>
      </c>
      <c r="J25" s="1135">
        <v>54818.820613458382</v>
      </c>
      <c r="K25" s="1135">
        <v>52519.598952337408</v>
      </c>
      <c r="L25" s="1135">
        <v>57495.630768892785</v>
      </c>
      <c r="M25" s="1135">
        <v>51527.505646694175</v>
      </c>
      <c r="N25" s="1135">
        <v>49629.316963995188</v>
      </c>
      <c r="O25" s="1135">
        <v>54031.314024878666</v>
      </c>
      <c r="P25" s="1135">
        <v>54194.148546543402</v>
      </c>
      <c r="Q25" s="1135">
        <v>52248.115904212966</v>
      </c>
      <c r="R25" s="1135">
        <v>52662.933649361978</v>
      </c>
      <c r="S25" s="1135">
        <v>51225.142916779929</v>
      </c>
      <c r="T25" s="1135">
        <v>48844.024572349706</v>
      </c>
      <c r="U25" s="1135">
        <v>40626.298727737892</v>
      </c>
      <c r="V25" s="1135">
        <v>45956.363091728461</v>
      </c>
      <c r="W25" s="1135">
        <v>46051.934448982873</v>
      </c>
      <c r="X25" s="1135">
        <v>45295.153659247466</v>
      </c>
      <c r="Y25" s="1135">
        <v>44989.317356630752</v>
      </c>
      <c r="Z25" s="1135">
        <v>44926.847065442264</v>
      </c>
      <c r="AA25" s="1135">
        <v>43470.837829974218</v>
      </c>
      <c r="AB25" s="1135">
        <v>45262.368621077359</v>
      </c>
      <c r="AC25" s="1135">
        <v>48621.798236171919</v>
      </c>
      <c r="AD25" s="1135">
        <v>48339.669547243233</v>
      </c>
    </row>
    <row r="26" spans="1:30" s="124" customFormat="1" ht="12.75" customHeight="1">
      <c r="A26" s="146"/>
      <c r="B26" s="151"/>
      <c r="C26" s="134"/>
      <c r="D26" s="134"/>
      <c r="E26" s="134"/>
      <c r="F26" s="134"/>
      <c r="G26" s="134"/>
      <c r="H26" s="134"/>
      <c r="I26" s="134"/>
      <c r="J26" s="134"/>
      <c r="K26" s="1128"/>
      <c r="L26" s="1128"/>
      <c r="M26" s="1128"/>
      <c r="N26" s="1128"/>
      <c r="O26" s="1128"/>
      <c r="P26" s="1128"/>
      <c r="Q26" s="1128"/>
      <c r="R26" s="1128"/>
      <c r="S26" s="1128"/>
      <c r="T26" s="1128"/>
      <c r="U26" s="1128"/>
      <c r="V26" s="1128"/>
      <c r="W26" s="1128"/>
      <c r="X26" s="1128"/>
      <c r="Y26" s="1128"/>
      <c r="Z26" s="1128"/>
      <c r="AA26" s="1128"/>
      <c r="AB26" s="1128"/>
      <c r="AC26" s="1128"/>
      <c r="AD26" s="1128"/>
    </row>
    <row r="27" spans="1:30" s="383" customFormat="1" ht="15" customHeight="1">
      <c r="A27" s="137"/>
      <c r="B27" s="1281" t="s">
        <v>1465</v>
      </c>
      <c r="C27" s="1281"/>
      <c r="D27" s="1281"/>
      <c r="E27" s="1281"/>
      <c r="F27" s="1281"/>
      <c r="G27" s="1281"/>
      <c r="H27" s="1281"/>
      <c r="I27" s="1281"/>
      <c r="J27" s="1281"/>
      <c r="K27" s="137"/>
      <c r="L27" s="137"/>
      <c r="M27" s="137"/>
      <c r="N27" s="137"/>
      <c r="O27" s="137"/>
      <c r="P27" s="137"/>
      <c r="Q27" s="137"/>
      <c r="R27" s="137"/>
      <c r="S27" s="137"/>
      <c r="T27" s="137"/>
      <c r="U27" s="137"/>
      <c r="V27" s="137"/>
      <c r="W27" s="137"/>
      <c r="X27" s="137"/>
      <c r="Y27" s="137"/>
      <c r="Z27" s="137"/>
      <c r="AA27" s="137"/>
      <c r="AB27" s="137"/>
      <c r="AC27" s="137"/>
      <c r="AD27" s="137"/>
    </row>
    <row r="28" spans="1:30" s="383" customFormat="1" ht="15" customHeight="1">
      <c r="A28" s="137"/>
      <c r="B28" s="1281" t="s">
        <v>499</v>
      </c>
      <c r="C28" s="1281"/>
      <c r="D28" s="1281"/>
      <c r="E28" s="1281"/>
      <c r="F28" s="1281"/>
      <c r="G28" s="1281"/>
      <c r="H28" s="1281"/>
      <c r="I28" s="1281"/>
      <c r="J28" s="1281"/>
      <c r="K28" s="137"/>
      <c r="L28" s="137"/>
      <c r="M28" s="137"/>
      <c r="N28" s="137"/>
      <c r="O28" s="137"/>
      <c r="P28" s="137"/>
      <c r="Q28" s="137"/>
      <c r="R28" s="137"/>
      <c r="S28" s="137"/>
      <c r="T28" s="137"/>
      <c r="U28" s="137"/>
      <c r="V28" s="137"/>
      <c r="W28" s="137"/>
      <c r="X28" s="137"/>
      <c r="Y28" s="137"/>
      <c r="Z28" s="137"/>
      <c r="AA28" s="137"/>
      <c r="AB28" s="137"/>
      <c r="AC28" s="137"/>
      <c r="AD28" s="137"/>
    </row>
    <row r="29" spans="1:30" s="124" customFormat="1" ht="15" customHeight="1">
      <c r="A29" s="674"/>
      <c r="B29" s="1281" t="s">
        <v>1466</v>
      </c>
      <c r="C29" s="1281"/>
      <c r="D29" s="1281"/>
      <c r="E29" s="1281"/>
      <c r="F29" s="1281"/>
      <c r="G29" s="1128"/>
      <c r="H29" s="1128"/>
      <c r="I29" s="1128"/>
      <c r="J29" s="1128"/>
      <c r="K29" s="1128"/>
      <c r="L29" s="1128"/>
      <c r="M29" s="1128"/>
      <c r="N29" s="1128"/>
      <c r="O29" s="1128"/>
      <c r="P29" s="1128"/>
      <c r="Q29" s="1128"/>
      <c r="R29" s="1128"/>
      <c r="S29" s="1128"/>
      <c r="T29" s="1128"/>
      <c r="U29" s="1128"/>
      <c r="V29" s="1128"/>
      <c r="W29" s="1128"/>
      <c r="X29" s="1128"/>
      <c r="Y29" s="1128"/>
      <c r="Z29" s="1128"/>
      <c r="AA29" s="1128"/>
      <c r="AB29" s="1128"/>
      <c r="AC29" s="1128"/>
      <c r="AD29" s="1128"/>
    </row>
    <row r="30" spans="1:30" ht="26.25" customHeight="1">
      <c r="B30" s="1281" t="s">
        <v>1588</v>
      </c>
      <c r="C30" s="1281"/>
      <c r="D30" s="1281"/>
      <c r="E30" s="1281"/>
      <c r="F30" s="1281"/>
      <c r="G30" s="1281"/>
      <c r="H30" s="1281"/>
      <c r="I30" s="1281"/>
      <c r="J30" s="1281"/>
      <c r="K30" s="1128"/>
      <c r="L30" s="1128"/>
      <c r="M30" s="1128"/>
      <c r="N30" s="1128"/>
      <c r="O30" s="1128"/>
      <c r="P30" s="1128"/>
      <c r="Q30" s="1128"/>
      <c r="R30" s="1128"/>
      <c r="S30" s="1128"/>
      <c r="T30" s="1128"/>
      <c r="U30" s="1128"/>
      <c r="V30" s="1128"/>
      <c r="W30" s="1128"/>
      <c r="X30" s="1128"/>
      <c r="Y30" s="1128"/>
      <c r="Z30" s="1128"/>
      <c r="AA30" s="1128"/>
      <c r="AB30" s="1128"/>
      <c r="AC30" s="1128"/>
      <c r="AD30" s="1128"/>
    </row>
  </sheetData>
  <sheetProtection selectLockedCells="1"/>
  <mergeCells count="8">
    <mergeCell ref="B29:F29"/>
    <mergeCell ref="B30:J30"/>
    <mergeCell ref="AC7:AL7"/>
    <mergeCell ref="B7:J7"/>
    <mergeCell ref="K7:S7"/>
    <mergeCell ref="B27:J27"/>
    <mergeCell ref="B28:J28"/>
    <mergeCell ref="T7:AB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&amp;"Arial,Fett"Prozessbedingte CO2-Emissionen*) 1990 – 2018 nach Bundesländern</oddHeader>
    <oddFooter>&amp;CStatistische Ämter der Länder – Indikatoren und Kennzahlen, UGRdL 2020</oddFooter>
  </headerFooter>
  <colBreaks count="2" manualBreakCount="2">
    <brk id="10" max="1048575" man="1"/>
    <brk id="19" max="1048575"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8">
    <pageSetUpPr autoPageBreaks="0"/>
  </sheetPr>
  <dimension ref="A1:O78"/>
  <sheetViews>
    <sheetView showGridLines="0" showRowColHeaders="0" zoomScaleNormal="100" workbookViewId="0">
      <pane ySplit="7" topLeftCell="A8" activePane="bottomLeft" state="frozen"/>
      <selection pane="bottomLeft"/>
    </sheetView>
  </sheetViews>
  <sheetFormatPr baseColWidth="10" defaultColWidth="11.54296875" defaultRowHeight="12.5"/>
  <cols>
    <col min="1" max="1" width="23" style="643" bestFit="1" customWidth="1"/>
    <col min="2" max="2" width="14" style="136" customWidth="1"/>
    <col min="3" max="9" width="14" style="376" customWidth="1"/>
    <col min="10" max="10" width="14" style="135" customWidth="1"/>
    <col min="11" max="16384" width="11.54296875" style="135"/>
  </cols>
  <sheetData>
    <row r="1" spans="1:15" ht="13">
      <c r="A1" s="160" t="s">
        <v>322</v>
      </c>
    </row>
    <row r="3" spans="1:15" ht="15">
      <c r="A3" s="692" t="s">
        <v>787</v>
      </c>
      <c r="B3" s="407" t="s">
        <v>726</v>
      </c>
      <c r="C3" s="407"/>
      <c r="D3" s="407"/>
      <c r="E3" s="407"/>
      <c r="F3" s="407"/>
      <c r="G3" s="407"/>
      <c r="H3" s="407"/>
      <c r="I3" s="407"/>
    </row>
    <row r="4" spans="1:15">
      <c r="B4" s="365"/>
      <c r="C4" s="384"/>
      <c r="D4" s="384"/>
      <c r="E4" s="384"/>
      <c r="F4" s="384"/>
      <c r="G4" s="384"/>
      <c r="H4" s="384"/>
      <c r="I4" s="384"/>
    </row>
    <row r="5" spans="1:15" ht="15.75" customHeight="1">
      <c r="A5" s="1366" t="s">
        <v>433</v>
      </c>
      <c r="B5" s="1369" t="s">
        <v>727</v>
      </c>
      <c r="C5" s="1115"/>
      <c r="D5" s="1372" t="s">
        <v>507</v>
      </c>
      <c r="E5" s="1372"/>
      <c r="F5" s="1372"/>
      <c r="G5" s="1372"/>
      <c r="H5" s="1373"/>
      <c r="I5" s="1374" t="s">
        <v>728</v>
      </c>
      <c r="J5" s="1372"/>
    </row>
    <row r="6" spans="1:15" ht="15.75" customHeight="1">
      <c r="A6" s="1367"/>
      <c r="B6" s="1369"/>
      <c r="C6" s="1288" t="s">
        <v>1589</v>
      </c>
      <c r="D6" s="1374" t="s">
        <v>595</v>
      </c>
      <c r="E6" s="1372"/>
      <c r="F6" s="1372"/>
      <c r="G6" s="1373"/>
      <c r="H6" s="1370" t="s">
        <v>1590</v>
      </c>
      <c r="I6" s="1370" t="s">
        <v>729</v>
      </c>
      <c r="J6" s="1376" t="s">
        <v>1591</v>
      </c>
    </row>
    <row r="7" spans="1:15" ht="96" customHeight="1">
      <c r="A7" s="1368"/>
      <c r="B7" s="1369"/>
      <c r="C7" s="1375"/>
      <c r="D7" s="1116" t="s">
        <v>1592</v>
      </c>
      <c r="E7" s="1116" t="s">
        <v>1593</v>
      </c>
      <c r="F7" s="1116" t="s">
        <v>1594</v>
      </c>
      <c r="G7" s="1116" t="s">
        <v>1595</v>
      </c>
      <c r="H7" s="1371"/>
      <c r="I7" s="1371"/>
      <c r="J7" s="1377"/>
    </row>
    <row r="8" spans="1:15">
      <c r="A8" s="387"/>
      <c r="B8" s="387"/>
      <c r="C8" s="387"/>
      <c r="D8" s="387"/>
      <c r="E8" s="387"/>
      <c r="F8" s="387"/>
      <c r="G8" s="387"/>
      <c r="H8" s="387"/>
      <c r="I8" s="387"/>
    </row>
    <row r="9" spans="1:15" ht="13">
      <c r="B9" s="1378" t="s">
        <v>434</v>
      </c>
      <c r="C9" s="1378"/>
      <c r="D9" s="1378"/>
      <c r="E9" s="1378"/>
      <c r="F9" s="1378"/>
      <c r="G9" s="1378"/>
      <c r="H9" s="1378"/>
      <c r="I9" s="1378"/>
      <c r="J9" s="1378"/>
    </row>
    <row r="10" spans="1:15" s="386" customFormat="1">
      <c r="A10" s="643"/>
      <c r="B10" s="1202"/>
      <c r="C10" s="141"/>
      <c r="D10" s="134"/>
      <c r="E10" s="141"/>
      <c r="F10" s="141"/>
      <c r="G10" s="141"/>
      <c r="H10" s="141"/>
      <c r="I10" s="141"/>
    </row>
    <row r="11" spans="1:15" s="386" customFormat="1">
      <c r="A11" s="133" t="s">
        <v>435</v>
      </c>
      <c r="B11" s="1135">
        <v>77312.241522839002</v>
      </c>
      <c r="C11" s="1135">
        <v>74292.556522839004</v>
      </c>
      <c r="D11" s="1135">
        <v>22043.913981510999</v>
      </c>
      <c r="E11" s="1135">
        <v>10593.186414887001</v>
      </c>
      <c r="F11" s="1135">
        <v>20104.493297959001</v>
      </c>
      <c r="G11" s="1135">
        <v>21550.962828481999</v>
      </c>
      <c r="H11" s="1135">
        <v>3019.6849999999999</v>
      </c>
      <c r="I11" s="1135">
        <v>591.35952510000004</v>
      </c>
      <c r="J11" s="1074">
        <v>-7909.2232805123276</v>
      </c>
    </row>
    <row r="12" spans="1:15">
      <c r="A12" s="133" t="s">
        <v>436</v>
      </c>
      <c r="B12" s="1135" t="s">
        <v>358</v>
      </c>
      <c r="C12" s="1135">
        <v>83843.519546783937</v>
      </c>
      <c r="D12" s="1135">
        <v>18143.057111762999</v>
      </c>
      <c r="E12" s="1135">
        <v>13318.564083238345</v>
      </c>
      <c r="F12" s="1135">
        <v>26481.355483470554</v>
      </c>
      <c r="G12" s="1135">
        <v>25900.542868312041</v>
      </c>
      <c r="H12" s="1135" t="s">
        <v>358</v>
      </c>
      <c r="I12" s="1135">
        <v>1191.388078891772</v>
      </c>
      <c r="J12" s="1074">
        <v>-12255.152713882468</v>
      </c>
      <c r="K12" s="386"/>
      <c r="L12" s="386"/>
      <c r="M12" s="386"/>
      <c r="N12" s="386"/>
      <c r="O12" s="386"/>
    </row>
    <row r="13" spans="1:15">
      <c r="A13" s="133" t="s">
        <v>437</v>
      </c>
      <c r="B13" s="1135">
        <v>26494.2968475708</v>
      </c>
      <c r="C13" s="1135">
        <v>26494.2968475708</v>
      </c>
      <c r="D13" s="1135">
        <v>14064.836162602</v>
      </c>
      <c r="E13" s="1135">
        <v>1544.5027719794</v>
      </c>
      <c r="F13" s="1135">
        <v>3983.2764989952002</v>
      </c>
      <c r="G13" s="1135">
        <v>6901.6814139941998</v>
      </c>
      <c r="H13" s="1135">
        <v>0</v>
      </c>
      <c r="I13" s="1135">
        <v>285.29713720000001</v>
      </c>
      <c r="J13" s="1074">
        <v>-9.4910591485166957</v>
      </c>
      <c r="K13" s="386"/>
      <c r="L13" s="386"/>
      <c r="M13" s="386"/>
      <c r="N13" s="386"/>
      <c r="O13" s="386"/>
    </row>
    <row r="14" spans="1:15">
      <c r="A14" s="133" t="s">
        <v>438</v>
      </c>
      <c r="B14" s="1135" t="s">
        <v>356</v>
      </c>
      <c r="C14" s="1135">
        <v>80451.090672429913</v>
      </c>
      <c r="D14" s="1135">
        <v>54759.473541574996</v>
      </c>
      <c r="E14" s="1135">
        <v>10275.844014312001</v>
      </c>
      <c r="F14" s="1135">
        <v>3318.1704041328999</v>
      </c>
      <c r="G14" s="1135">
        <v>12097.60271241</v>
      </c>
      <c r="H14" s="1135" t="s">
        <v>356</v>
      </c>
      <c r="I14" s="1135">
        <v>0</v>
      </c>
      <c r="J14" s="1074">
        <v>-1045.7197707531038</v>
      </c>
      <c r="K14" s="386"/>
      <c r="L14" s="386"/>
      <c r="M14" s="386"/>
      <c r="N14" s="386"/>
      <c r="O14" s="386"/>
    </row>
    <row r="15" spans="1:15">
      <c r="A15" s="133" t="s">
        <v>439</v>
      </c>
      <c r="B15" s="1135">
        <v>13374.237245554799</v>
      </c>
      <c r="C15" s="1135">
        <v>13374.237245554799</v>
      </c>
      <c r="D15" s="1135">
        <v>5923.0105784877996</v>
      </c>
      <c r="E15" s="1135">
        <v>3885.0906702138</v>
      </c>
      <c r="F15" s="1135">
        <v>1658.9961320092</v>
      </c>
      <c r="G15" s="1135">
        <v>1907.1398648439999</v>
      </c>
      <c r="H15" s="1135">
        <v>0</v>
      </c>
      <c r="I15" s="1135">
        <v>57.897599880000001</v>
      </c>
      <c r="J15" s="1074">
        <v>263.74362392965503</v>
      </c>
      <c r="K15" s="386"/>
      <c r="L15" s="386"/>
      <c r="M15" s="386"/>
      <c r="N15" s="386"/>
      <c r="O15" s="386"/>
    </row>
    <row r="16" spans="1:15">
      <c r="A16" s="133" t="s">
        <v>440</v>
      </c>
      <c r="B16" s="1135">
        <v>12307.103837065641</v>
      </c>
      <c r="C16" s="1135">
        <v>12153.50088206564</v>
      </c>
      <c r="D16" s="1135">
        <v>2838.3120710410999</v>
      </c>
      <c r="E16" s="1135">
        <v>838.37490124863996</v>
      </c>
      <c r="F16" s="1135">
        <v>4799.3520758039003</v>
      </c>
      <c r="G16" s="1135">
        <v>3677.461833972</v>
      </c>
      <c r="H16" s="1135">
        <v>153.60295500000001</v>
      </c>
      <c r="I16" s="1135">
        <v>576.68033200000002</v>
      </c>
      <c r="J16" s="1074">
        <v>98.819954282536187</v>
      </c>
      <c r="K16" s="386"/>
      <c r="L16" s="386"/>
      <c r="M16" s="386"/>
      <c r="N16" s="386"/>
      <c r="O16" s="386"/>
    </row>
    <row r="17" spans="1:15">
      <c r="A17" s="133" t="s">
        <v>441</v>
      </c>
      <c r="B17" s="1135">
        <v>43614.337716561393</v>
      </c>
      <c r="C17" s="1135">
        <v>42594.292302999995</v>
      </c>
      <c r="D17" s="1135">
        <v>6864.7638459999998</v>
      </c>
      <c r="E17" s="1135">
        <v>6064.5841659999996</v>
      </c>
      <c r="F17" s="1135">
        <v>14363.400111000001</v>
      </c>
      <c r="G17" s="1135">
        <v>15301.544180000001</v>
      </c>
      <c r="H17" s="1135">
        <v>1020.0454135614</v>
      </c>
      <c r="I17" s="1135">
        <v>7937.283719</v>
      </c>
      <c r="J17" s="1074">
        <v>-5535.1042154736988</v>
      </c>
      <c r="K17" s="386"/>
      <c r="L17" s="386"/>
      <c r="M17" s="386"/>
      <c r="N17" s="386"/>
      <c r="O17" s="386"/>
    </row>
    <row r="18" spans="1:15">
      <c r="A18" s="133" t="s">
        <v>442</v>
      </c>
      <c r="B18" s="1135" t="s">
        <v>356</v>
      </c>
      <c r="C18" s="244">
        <v>15387.149688389367</v>
      </c>
      <c r="D18" s="1135" t="s">
        <v>493</v>
      </c>
      <c r="E18" s="1135" t="s">
        <v>493</v>
      </c>
      <c r="F18" s="1135">
        <v>2613.5183449598558</v>
      </c>
      <c r="G18" s="1135" t="s">
        <v>493</v>
      </c>
      <c r="H18" s="1135" t="s">
        <v>356</v>
      </c>
      <c r="I18" s="1135">
        <v>0</v>
      </c>
      <c r="J18" s="1074">
        <v>4201.1521816674986</v>
      </c>
      <c r="K18" s="386"/>
      <c r="L18" s="386"/>
      <c r="M18" s="386"/>
      <c r="N18" s="386"/>
      <c r="O18" s="386"/>
    </row>
    <row r="19" spans="1:15">
      <c r="A19" s="133" t="s">
        <v>443</v>
      </c>
      <c r="B19" s="1135" t="s">
        <v>356</v>
      </c>
      <c r="C19" s="1135">
        <v>76590.245032248</v>
      </c>
      <c r="D19" s="1135">
        <v>22319.807175729002</v>
      </c>
      <c r="E19" s="1135">
        <v>15402.665735578999</v>
      </c>
      <c r="F19" s="1135">
        <v>17620.743446788001</v>
      </c>
      <c r="G19" s="1135">
        <v>21247.028674151999</v>
      </c>
      <c r="H19" s="1135" t="s">
        <v>356</v>
      </c>
      <c r="I19" s="1135">
        <v>234.43556899999999</v>
      </c>
      <c r="J19" s="1074">
        <v>7255.3996478544004</v>
      </c>
      <c r="K19" s="386"/>
      <c r="L19" s="386"/>
      <c r="M19" s="386"/>
      <c r="N19" s="386"/>
      <c r="O19" s="386"/>
    </row>
    <row r="20" spans="1:15">
      <c r="A20" s="133" t="s">
        <v>444</v>
      </c>
      <c r="B20" s="1135" t="s">
        <v>356</v>
      </c>
      <c r="C20" s="244">
        <v>297281</v>
      </c>
      <c r="D20" s="1135">
        <v>164080.22283335999</v>
      </c>
      <c r="E20" s="1135" t="s">
        <v>493</v>
      </c>
      <c r="F20" s="1135">
        <v>33713</v>
      </c>
      <c r="G20" s="1135" t="s">
        <v>493</v>
      </c>
      <c r="H20" s="1135" t="s">
        <v>356</v>
      </c>
      <c r="I20" s="1135">
        <v>1765.1266579999999</v>
      </c>
      <c r="J20" s="1074">
        <v>-4824.5337557349512</v>
      </c>
      <c r="K20" s="386"/>
      <c r="L20" s="386"/>
      <c r="M20" s="386"/>
      <c r="N20" s="386"/>
      <c r="O20" s="386"/>
    </row>
    <row r="21" spans="1:15">
      <c r="A21" s="133" t="s">
        <v>445</v>
      </c>
      <c r="B21" s="1135">
        <v>29991.398124593699</v>
      </c>
      <c r="C21" s="1135">
        <v>27453.4351055937</v>
      </c>
      <c r="D21" s="1135">
        <v>4395.9983863173002</v>
      </c>
      <c r="E21" s="1135">
        <v>6009.2989055145999</v>
      </c>
      <c r="F21" s="1135">
        <v>7484.0369180466996</v>
      </c>
      <c r="G21" s="1135">
        <v>9564.1008957151007</v>
      </c>
      <c r="H21" s="1135">
        <v>2537.9630189999998</v>
      </c>
      <c r="I21" s="1135" t="s">
        <v>493</v>
      </c>
      <c r="J21" s="1074">
        <v>-5324.7282150570054</v>
      </c>
      <c r="K21" s="386"/>
      <c r="L21" s="386"/>
      <c r="M21" s="386"/>
      <c r="N21" s="386"/>
      <c r="O21" s="386"/>
    </row>
    <row r="22" spans="1:15">
      <c r="A22" s="133" t="s">
        <v>446</v>
      </c>
      <c r="B22" s="1135" t="s">
        <v>358</v>
      </c>
      <c r="C22" s="1135" t="s">
        <v>358</v>
      </c>
      <c r="D22" s="1135" t="s">
        <v>493</v>
      </c>
      <c r="E22" s="1135" t="s">
        <v>493</v>
      </c>
      <c r="F22" s="1135" t="s">
        <v>493</v>
      </c>
      <c r="G22" s="1135" t="s">
        <v>493</v>
      </c>
      <c r="H22" s="1135">
        <v>0</v>
      </c>
      <c r="I22" s="1135" t="s">
        <v>493</v>
      </c>
      <c r="J22" s="1074">
        <v>-579.59869469475143</v>
      </c>
      <c r="K22" s="386"/>
      <c r="L22" s="386"/>
      <c r="M22" s="386"/>
      <c r="N22" s="386"/>
      <c r="O22" s="386"/>
    </row>
    <row r="23" spans="1:15">
      <c r="A23" s="133" t="s">
        <v>447</v>
      </c>
      <c r="B23" s="1135" t="s">
        <v>356</v>
      </c>
      <c r="C23" s="1135">
        <v>92187.702290955101</v>
      </c>
      <c r="D23" s="1135">
        <v>56423.063084793997</v>
      </c>
      <c r="E23" s="1135">
        <v>11945.730201188</v>
      </c>
      <c r="F23" s="1135">
        <v>5652.0831453260998</v>
      </c>
      <c r="G23" s="1135">
        <v>18166.825859647</v>
      </c>
      <c r="H23" s="1135" t="s">
        <v>356</v>
      </c>
      <c r="I23" s="1135">
        <v>0</v>
      </c>
      <c r="J23" s="1074">
        <v>-3131.7370468162226</v>
      </c>
      <c r="K23" s="386"/>
      <c r="L23" s="386"/>
      <c r="M23" s="386"/>
      <c r="N23" s="386"/>
      <c r="O23" s="386"/>
    </row>
    <row r="24" spans="1:15">
      <c r="A24" s="133" t="s">
        <v>448</v>
      </c>
      <c r="B24" s="1135">
        <v>51571.212807999997</v>
      </c>
      <c r="C24" s="1135">
        <v>49522.212807999997</v>
      </c>
      <c r="D24" s="1135">
        <v>15250.474050000001</v>
      </c>
      <c r="E24" s="1135">
        <v>17534.143189999999</v>
      </c>
      <c r="F24" s="1135">
        <v>3670.4635480000002</v>
      </c>
      <c r="G24" s="1135">
        <v>13067.132019999999</v>
      </c>
      <c r="H24" s="1135">
        <v>2049</v>
      </c>
      <c r="I24" s="1135">
        <v>0</v>
      </c>
      <c r="J24" s="1074">
        <v>-805.69058297135552</v>
      </c>
      <c r="K24" s="386"/>
      <c r="L24" s="386"/>
      <c r="M24" s="386"/>
      <c r="N24" s="386"/>
      <c r="O24" s="386"/>
    </row>
    <row r="25" spans="1:15">
      <c r="A25" s="133" t="s">
        <v>449</v>
      </c>
      <c r="B25" s="1135">
        <v>26674.265984459398</v>
      </c>
      <c r="C25" s="1135">
        <v>24411.580249386898</v>
      </c>
      <c r="D25" s="1135">
        <v>6635.4273317307998</v>
      </c>
      <c r="E25" s="1135">
        <v>3804.7269389920002</v>
      </c>
      <c r="F25" s="1135">
        <v>6112.8155727789999</v>
      </c>
      <c r="G25" s="1135">
        <v>7858.6104058850997</v>
      </c>
      <c r="H25" s="1135">
        <v>2262.6857350724999</v>
      </c>
      <c r="I25" s="1135">
        <v>0</v>
      </c>
      <c r="J25" s="1074">
        <v>3564.9640672048763</v>
      </c>
      <c r="K25" s="386"/>
      <c r="L25" s="386"/>
      <c r="M25" s="386"/>
      <c r="N25" s="386"/>
      <c r="O25" s="386"/>
    </row>
    <row r="26" spans="1:15">
      <c r="A26" s="133" t="s">
        <v>450</v>
      </c>
      <c r="B26" s="1135" t="s">
        <v>356</v>
      </c>
      <c r="C26" s="1135">
        <v>27483.328943</v>
      </c>
      <c r="D26" s="1135">
        <v>6719.625274</v>
      </c>
      <c r="E26" s="1135">
        <v>7705.4561819999999</v>
      </c>
      <c r="F26" s="1135">
        <v>3157.0936470000001</v>
      </c>
      <c r="G26" s="1135">
        <v>9901.1538400000009</v>
      </c>
      <c r="H26" s="1135" t="s">
        <v>356</v>
      </c>
      <c r="I26" s="1135">
        <v>0</v>
      </c>
      <c r="J26" s="1074">
        <v>-3486.0372274418532</v>
      </c>
      <c r="K26" s="386"/>
      <c r="L26" s="386"/>
      <c r="M26" s="386"/>
      <c r="N26" s="386"/>
      <c r="O26" s="386"/>
    </row>
    <row r="27" spans="1:15" ht="18.75" customHeight="1">
      <c r="A27" s="133" t="s">
        <v>451</v>
      </c>
      <c r="B27" s="244">
        <v>1045324.4724943447</v>
      </c>
      <c r="C27" s="1135">
        <v>985629.75860642991</v>
      </c>
      <c r="D27" s="1135">
        <v>423905.77852278919</v>
      </c>
      <c r="E27" s="1135">
        <v>185107.55710131334</v>
      </c>
      <c r="F27" s="1135">
        <v>173604.68640494879</v>
      </c>
      <c r="G27" s="1135">
        <v>203011.73657737864</v>
      </c>
      <c r="H27" s="1135">
        <v>59694.713887914819</v>
      </c>
      <c r="I27" s="1135">
        <v>12053.882894091641</v>
      </c>
      <c r="J27" s="1074">
        <v>-30464.211748185047</v>
      </c>
      <c r="K27" s="386"/>
      <c r="L27" s="386"/>
      <c r="M27" s="386"/>
      <c r="N27" s="386"/>
      <c r="O27" s="386"/>
    </row>
    <row r="28" spans="1:15">
      <c r="A28" s="387"/>
      <c r="B28" s="387"/>
      <c r="C28" s="387"/>
      <c r="D28" s="387"/>
      <c r="E28" s="387"/>
      <c r="F28" s="387"/>
      <c r="G28" s="387"/>
      <c r="H28" s="387"/>
      <c r="I28" s="387"/>
      <c r="J28" s="387"/>
    </row>
    <row r="29" spans="1:15" ht="15">
      <c r="B29" s="1378" t="s">
        <v>1596</v>
      </c>
      <c r="C29" s="1378"/>
      <c r="D29" s="1378"/>
      <c r="E29" s="1378"/>
      <c r="F29" s="1378"/>
      <c r="G29" s="1378"/>
      <c r="H29" s="1378"/>
      <c r="I29" s="1378"/>
      <c r="J29" s="1378"/>
    </row>
    <row r="30" spans="1:15" s="386" customFormat="1">
      <c r="A30" s="643"/>
      <c r="B30" s="1202"/>
      <c r="C30" s="1202"/>
      <c r="D30" s="141"/>
      <c r="E30" s="134"/>
      <c r="F30" s="141"/>
      <c r="G30" s="141"/>
      <c r="H30" s="141"/>
      <c r="I30" s="141"/>
      <c r="J30" s="141"/>
    </row>
    <row r="31" spans="1:15" s="386" customFormat="1">
      <c r="A31" s="133" t="s">
        <v>435</v>
      </c>
      <c r="B31" s="1134">
        <v>7.9488223697742324</v>
      </c>
      <c r="C31" s="1134">
        <v>7.6383548525366045</v>
      </c>
      <c r="D31" s="1134">
        <v>2.2664348248375452</v>
      </c>
      <c r="E31" s="1134">
        <v>1.0891335638867432</v>
      </c>
      <c r="F31" s="1134">
        <v>2.0670341838760895</v>
      </c>
      <c r="G31" s="1134">
        <v>2.2157522799362259</v>
      </c>
      <c r="H31" s="1134">
        <v>0.31046751723762833</v>
      </c>
      <c r="I31" s="1134">
        <v>6.0800356180402915E-2</v>
      </c>
      <c r="J31" s="1134">
        <v>-0.81318313505505124</v>
      </c>
    </row>
    <row r="32" spans="1:15">
      <c r="A32" s="133" t="s">
        <v>436</v>
      </c>
      <c r="B32" s="1134" t="s">
        <v>358</v>
      </c>
      <c r="C32" s="1134">
        <v>7.3918002374713572</v>
      </c>
      <c r="D32" s="1134">
        <v>1.5995255756451641</v>
      </c>
      <c r="E32" s="1134">
        <v>1.1741893194062005</v>
      </c>
      <c r="F32" s="1134">
        <v>2.3346454300747377</v>
      </c>
      <c r="G32" s="1134">
        <v>2.2834399123452553</v>
      </c>
      <c r="H32" s="1134" t="s">
        <v>358</v>
      </c>
      <c r="I32" s="1134">
        <v>0.10503498340809506</v>
      </c>
      <c r="J32" s="1134">
        <v>-1.0804370001449795</v>
      </c>
      <c r="K32" s="386"/>
      <c r="L32" s="386"/>
      <c r="M32" s="386"/>
      <c r="N32" s="386"/>
      <c r="O32" s="386"/>
    </row>
    <row r="33" spans="1:15">
      <c r="A33" s="133" t="s">
        <v>437</v>
      </c>
      <c r="B33" s="1134">
        <v>7.7464559199232319</v>
      </c>
      <c r="C33" s="1134">
        <v>7.7464559199232319</v>
      </c>
      <c r="D33" s="1134">
        <v>4.112305149344933</v>
      </c>
      <c r="E33" s="1134">
        <v>0.45158483390491094</v>
      </c>
      <c r="F33" s="1134">
        <v>1.1646384123291649</v>
      </c>
      <c r="G33" s="1134">
        <v>2.0179275243442238</v>
      </c>
      <c r="H33" s="1134">
        <v>0</v>
      </c>
      <c r="I33" s="1134">
        <v>8.3415752081102093E-2</v>
      </c>
      <c r="J33" s="1134">
        <v>-2.7750150060732704E-3</v>
      </c>
      <c r="K33" s="386"/>
      <c r="L33" s="386"/>
      <c r="M33" s="386"/>
      <c r="N33" s="386"/>
      <c r="O33" s="386"/>
    </row>
    <row r="34" spans="1:15">
      <c r="A34" s="133" t="s">
        <v>438</v>
      </c>
      <c r="B34" s="1134" t="s">
        <v>356</v>
      </c>
      <c r="C34" s="1134">
        <v>31.047656318654585</v>
      </c>
      <c r="D34" s="1134">
        <v>21.132756566741133</v>
      </c>
      <c r="E34" s="1134">
        <v>3.9656500697981989</v>
      </c>
      <c r="F34" s="1134">
        <v>1.2805471430302717</v>
      </c>
      <c r="G34" s="1134">
        <v>4.6687025390849763</v>
      </c>
      <c r="H34" s="1134" t="s">
        <v>356</v>
      </c>
      <c r="I34" s="1134">
        <v>0</v>
      </c>
      <c r="J34" s="1134">
        <v>-0.40356380226291849</v>
      </c>
      <c r="K34" s="386"/>
      <c r="L34" s="386"/>
      <c r="M34" s="386"/>
      <c r="N34" s="386"/>
      <c r="O34" s="386"/>
    </row>
    <row r="35" spans="1:15">
      <c r="A35" s="133" t="s">
        <v>439</v>
      </c>
      <c r="B35" s="1134">
        <v>19.693017665909036</v>
      </c>
      <c r="C35" s="1134">
        <v>19.693017665909036</v>
      </c>
      <c r="D35" s="1134">
        <v>8.7213909710099298</v>
      </c>
      <c r="E35" s="1134">
        <v>5.7206372070009541</v>
      </c>
      <c r="F35" s="1134">
        <v>2.4428039921447251</v>
      </c>
      <c r="G35" s="1134">
        <v>2.808185495753428</v>
      </c>
      <c r="H35" s="1134">
        <v>0</v>
      </c>
      <c r="I35" s="1134">
        <v>8.5251849231965326E-2</v>
      </c>
      <c r="J35" s="1134">
        <v>0.38835170559306981</v>
      </c>
      <c r="K35" s="386"/>
      <c r="L35" s="386"/>
      <c r="M35" s="386"/>
      <c r="N35" s="386"/>
      <c r="O35" s="386"/>
    </row>
    <row r="36" spans="1:15">
      <c r="A36" s="133" t="s">
        <v>440</v>
      </c>
      <c r="B36" s="1134">
        <v>7.5021678729644687</v>
      </c>
      <c r="C36" s="1134">
        <v>7.4085345397733704</v>
      </c>
      <c r="D36" s="1134">
        <v>1.7301790831309629</v>
      </c>
      <c r="E36" s="1134">
        <v>0.51105681181503138</v>
      </c>
      <c r="F36" s="1134">
        <v>2.9255904094757428</v>
      </c>
      <c r="G36" s="1134">
        <v>2.2417082353516333</v>
      </c>
      <c r="H36" s="1134">
        <v>9.3633333191097942E-2</v>
      </c>
      <c r="I36" s="1134">
        <v>0.3515329615299978</v>
      </c>
      <c r="J36" s="1134">
        <v>6.0238695963015662E-2</v>
      </c>
      <c r="K36" s="386"/>
      <c r="L36" s="386"/>
      <c r="M36" s="386"/>
      <c r="N36" s="386"/>
      <c r="O36" s="386"/>
    </row>
    <row r="37" spans="1:15">
      <c r="A37" s="133" t="s">
        <v>441</v>
      </c>
      <c r="B37" s="1134">
        <v>7.6289320848669515</v>
      </c>
      <c r="C37" s="1134">
        <v>7.4505077961820643</v>
      </c>
      <c r="D37" s="1134">
        <v>1.2007706617059926</v>
      </c>
      <c r="E37" s="1134">
        <v>1.0608048441786857</v>
      </c>
      <c r="F37" s="1134">
        <v>2.5124170098994836</v>
      </c>
      <c r="G37" s="1134">
        <v>2.6765152803979033</v>
      </c>
      <c r="H37" s="1134">
        <v>0.17842428868488786</v>
      </c>
      <c r="I37" s="1134">
        <v>1.3883736771171418</v>
      </c>
      <c r="J37" s="1134">
        <v>-0.96818927796019372</v>
      </c>
      <c r="K37" s="386"/>
      <c r="L37" s="386"/>
      <c r="M37" s="386"/>
      <c r="N37" s="386"/>
      <c r="O37" s="386"/>
    </row>
    <row r="38" spans="1:15">
      <c r="A38" s="133" t="s">
        <v>442</v>
      </c>
      <c r="B38" s="1134" t="s">
        <v>356</v>
      </c>
      <c r="C38" s="1134">
        <v>7.9619317539619718</v>
      </c>
      <c r="D38" s="1134" t="s">
        <v>493</v>
      </c>
      <c r="E38" s="1134" t="s">
        <v>493</v>
      </c>
      <c r="F38" s="1134">
        <v>1.3523397849310284</v>
      </c>
      <c r="G38" s="1134" t="s">
        <v>493</v>
      </c>
      <c r="H38" s="1134" t="s">
        <v>356</v>
      </c>
      <c r="I38" s="1134">
        <v>0</v>
      </c>
      <c r="J38" s="1134">
        <v>2.1738455552742684</v>
      </c>
      <c r="K38" s="386"/>
      <c r="L38" s="386"/>
      <c r="M38" s="386"/>
      <c r="N38" s="386"/>
      <c r="O38" s="386"/>
    </row>
    <row r="39" spans="1:15">
      <c r="A39" s="133" t="s">
        <v>443</v>
      </c>
      <c r="B39" s="1134" t="s">
        <v>356</v>
      </c>
      <c r="C39" s="1134">
        <v>10.43414785439213</v>
      </c>
      <c r="D39" s="1134">
        <v>3.0407027429540436</v>
      </c>
      <c r="E39" s="1134">
        <v>2.0983571937802648</v>
      </c>
      <c r="F39" s="1134">
        <v>2.4005334145449568</v>
      </c>
      <c r="G39" s="1134">
        <v>2.8945545031128646</v>
      </c>
      <c r="H39" s="1134" t="s">
        <v>356</v>
      </c>
      <c r="I39" s="1134">
        <v>3.1937949646780907E-2</v>
      </c>
      <c r="J39" s="1134">
        <v>0.98842760767435323</v>
      </c>
      <c r="K39" s="386"/>
      <c r="L39" s="386"/>
      <c r="M39" s="386"/>
      <c r="N39" s="386"/>
      <c r="O39" s="386"/>
    </row>
    <row r="40" spans="1:15">
      <c r="A40" s="133" t="s">
        <v>444</v>
      </c>
      <c r="B40" s="1134" t="s">
        <v>356</v>
      </c>
      <c r="C40" s="1134">
        <v>17.240075478429624</v>
      </c>
      <c r="D40" s="1134">
        <v>9.5154262336465436</v>
      </c>
      <c r="E40" s="1134" t="s">
        <v>493</v>
      </c>
      <c r="F40" s="1134">
        <v>1.9551019560762306</v>
      </c>
      <c r="G40" s="1134" t="s">
        <v>493</v>
      </c>
      <c r="H40" s="1134" t="s">
        <v>356</v>
      </c>
      <c r="I40" s="1134">
        <v>0.10236414978726603</v>
      </c>
      <c r="J40" s="1134">
        <v>-0.27978688882606728</v>
      </c>
      <c r="K40" s="386"/>
      <c r="L40" s="386"/>
      <c r="M40" s="386"/>
      <c r="N40" s="386"/>
      <c r="O40" s="386"/>
    </row>
    <row r="41" spans="1:15">
      <c r="A41" s="133" t="s">
        <v>445</v>
      </c>
      <c r="B41" s="1134">
        <v>8.0322641799662069</v>
      </c>
      <c r="C41" s="1134">
        <v>7.3525496377196449</v>
      </c>
      <c r="D41" s="1134">
        <v>1.1773315877745212</v>
      </c>
      <c r="E41" s="1134">
        <v>1.6094040079409919</v>
      </c>
      <c r="F41" s="1134">
        <v>2.0043667657186144</v>
      </c>
      <c r="G41" s="1134">
        <v>2.5614472762855178</v>
      </c>
      <c r="H41" s="1134">
        <v>0.67971454224656158</v>
      </c>
      <c r="I41" s="1134" t="s">
        <v>493</v>
      </c>
      <c r="J41" s="1134">
        <v>-1.4260630175418736</v>
      </c>
      <c r="K41" s="386"/>
      <c r="L41" s="386"/>
      <c r="M41" s="386"/>
      <c r="N41" s="386"/>
      <c r="O41" s="386"/>
    </row>
    <row r="42" spans="1:15">
      <c r="A42" s="133" t="s">
        <v>446</v>
      </c>
      <c r="B42" s="1134" t="s">
        <v>358</v>
      </c>
      <c r="C42" s="1134" t="s">
        <v>358</v>
      </c>
      <c r="D42" s="1134" t="s">
        <v>493</v>
      </c>
      <c r="E42" s="1134" t="s">
        <v>493</v>
      </c>
      <c r="F42" s="1134" t="s">
        <v>493</v>
      </c>
      <c r="G42" s="1134" t="s">
        <v>493</v>
      </c>
      <c r="H42" s="1134">
        <v>0</v>
      </c>
      <c r="I42" s="1134" t="s">
        <v>493</v>
      </c>
      <c r="J42" s="1134">
        <v>-0.54154082979896923</v>
      </c>
      <c r="K42" s="386"/>
      <c r="L42" s="386"/>
      <c r="M42" s="386"/>
      <c r="N42" s="386"/>
      <c r="O42" s="386"/>
    </row>
    <row r="43" spans="1:15">
      <c r="A43" s="133" t="s">
        <v>447</v>
      </c>
      <c r="B43" s="1134" t="s">
        <v>356</v>
      </c>
      <c r="C43" s="1134">
        <v>19.222911740250701</v>
      </c>
      <c r="D43" s="1134">
        <v>11.765295531180719</v>
      </c>
      <c r="E43" s="1134">
        <v>2.4909148576622488</v>
      </c>
      <c r="F43" s="1134">
        <v>1.1785682119319101</v>
      </c>
      <c r="G43" s="1134">
        <v>3.788133139475824</v>
      </c>
      <c r="H43" s="1134" t="s">
        <v>356</v>
      </c>
      <c r="I43" s="1134">
        <v>0</v>
      </c>
      <c r="J43" s="1134">
        <v>-0.65302750094171935</v>
      </c>
      <c r="K43" s="386"/>
      <c r="L43" s="386"/>
      <c r="M43" s="386"/>
      <c r="N43" s="386"/>
      <c r="O43" s="386"/>
    </row>
    <row r="44" spans="1:15">
      <c r="A44" s="133" t="s">
        <v>448</v>
      </c>
      <c r="B44" s="1134">
        <v>17.841784014663336</v>
      </c>
      <c r="C44" s="1134">
        <v>17.132903741047315</v>
      </c>
      <c r="D44" s="1134">
        <v>5.2761152842059813</v>
      </c>
      <c r="E44" s="1134">
        <v>6.0661826364810745</v>
      </c>
      <c r="F44" s="1134">
        <v>1.2698483183035032</v>
      </c>
      <c r="G44" s="1134">
        <v>4.5207575020567559</v>
      </c>
      <c r="H44" s="1134">
        <v>0.70888027361602279</v>
      </c>
      <c r="I44" s="1134">
        <v>0</v>
      </c>
      <c r="J44" s="1134">
        <v>-0.27873995163815884</v>
      </c>
      <c r="K44" s="386"/>
      <c r="L44" s="386"/>
      <c r="M44" s="386"/>
      <c r="N44" s="386"/>
      <c r="O44" s="386"/>
    </row>
    <row r="45" spans="1:15">
      <c r="A45" s="133" t="s">
        <v>449</v>
      </c>
      <c r="B45" s="1134">
        <v>10.203820363621528</v>
      </c>
      <c r="C45" s="1134">
        <v>9.3382655703439923</v>
      </c>
      <c r="D45" s="1134">
        <v>2.5382782254736442</v>
      </c>
      <c r="E45" s="1134">
        <v>1.4554383704775367</v>
      </c>
      <c r="F45" s="1134">
        <v>2.3383613276153388</v>
      </c>
      <c r="G45" s="1134">
        <v>3.006187646777474</v>
      </c>
      <c r="H45" s="1134">
        <v>0.86555479327753437</v>
      </c>
      <c r="I45" s="1134">
        <v>0</v>
      </c>
      <c r="J45" s="1134">
        <v>1.3637208598623551</v>
      </c>
      <c r="K45" s="386"/>
      <c r="L45" s="386"/>
      <c r="M45" s="386"/>
      <c r="N45" s="386"/>
      <c r="O45" s="386"/>
    </row>
    <row r="46" spans="1:15">
      <c r="A46" s="133" t="s">
        <v>450</v>
      </c>
      <c r="B46" s="1134" t="s">
        <v>356</v>
      </c>
      <c r="C46" s="1134">
        <v>10.463900088330815</v>
      </c>
      <c r="D46" s="1134">
        <v>2.5584050478014388</v>
      </c>
      <c r="E46" s="1134">
        <v>2.9337466283899807</v>
      </c>
      <c r="F46" s="1134">
        <v>1.2020200522370161</v>
      </c>
      <c r="G46" s="1134">
        <v>3.7697283599023796</v>
      </c>
      <c r="H46" s="1134" t="s">
        <v>356</v>
      </c>
      <c r="I46" s="1134">
        <v>0</v>
      </c>
      <c r="J46" s="1134">
        <v>-1.3272608033694602</v>
      </c>
      <c r="K46" s="386"/>
      <c r="L46" s="386"/>
      <c r="M46" s="386"/>
      <c r="N46" s="386"/>
      <c r="O46" s="386"/>
    </row>
    <row r="47" spans="1:15" ht="18.75" customHeight="1">
      <c r="A47" s="133" t="s">
        <v>451</v>
      </c>
      <c r="B47" s="1134">
        <v>13.171183839243104</v>
      </c>
      <c r="C47" s="1134">
        <v>12.419024991404594</v>
      </c>
      <c r="D47" s="1134">
        <v>5.3412515313242448</v>
      </c>
      <c r="E47" s="1134">
        <v>2.3323721282415288</v>
      </c>
      <c r="F47" s="1134">
        <v>2.1874349067304544</v>
      </c>
      <c r="G47" s="1134">
        <v>2.5579664251083662</v>
      </c>
      <c r="H47" s="1134">
        <v>0.75215884783850995</v>
      </c>
      <c r="I47" s="1134">
        <v>0.15188002553498781</v>
      </c>
      <c r="J47" s="1134">
        <v>-0.38385185079950918</v>
      </c>
      <c r="K47" s="386"/>
      <c r="L47" s="386"/>
      <c r="M47" s="386"/>
      <c r="N47" s="386"/>
      <c r="O47" s="386"/>
    </row>
    <row r="48" spans="1:15" s="368" customFormat="1">
      <c r="A48" s="643"/>
      <c r="B48" s="1202"/>
      <c r="C48" s="1010"/>
      <c r="D48" s="1010"/>
      <c r="E48" s="1010"/>
      <c r="F48" s="1010"/>
      <c r="G48" s="1010"/>
      <c r="H48" s="1010"/>
      <c r="I48" s="1010"/>
      <c r="J48" s="135"/>
    </row>
    <row r="49" spans="1:10" s="368" customFormat="1" ht="13">
      <c r="A49" s="135"/>
      <c r="B49" s="1277" t="s">
        <v>731</v>
      </c>
      <c r="C49" s="1277"/>
      <c r="D49" s="1277"/>
      <c r="E49" s="1277"/>
      <c r="F49" s="1277"/>
      <c r="G49" s="1277"/>
      <c r="H49" s="1277"/>
      <c r="I49" s="1277"/>
      <c r="J49" s="1277"/>
    </row>
    <row r="50" spans="1:10" s="368" customFormat="1">
      <c r="A50" s="643"/>
      <c r="B50" s="1202"/>
      <c r="C50" s="141"/>
      <c r="D50" s="141"/>
      <c r="E50" s="141"/>
      <c r="F50" s="141"/>
      <c r="G50" s="141"/>
      <c r="H50" s="141"/>
      <c r="I50" s="141"/>
      <c r="J50" s="135"/>
    </row>
    <row r="51" spans="1:10" s="368" customFormat="1">
      <c r="A51" s="133" t="s">
        <v>435</v>
      </c>
      <c r="B51" s="143">
        <v>100</v>
      </c>
      <c r="C51" s="144">
        <v>96.094169641805109</v>
      </c>
      <c r="D51" s="144">
        <v>28.512837743811829</v>
      </c>
      <c r="E51" s="144">
        <v>13.70182290182033</v>
      </c>
      <c r="F51" s="144">
        <v>26.004281989443911</v>
      </c>
      <c r="G51" s="144">
        <v>27.875227006729038</v>
      </c>
      <c r="H51" s="144">
        <v>3.9058303581948888</v>
      </c>
      <c r="I51" s="144" t="s">
        <v>360</v>
      </c>
      <c r="J51" s="144" t="s">
        <v>360</v>
      </c>
    </row>
    <row r="52" spans="1:10" s="368" customFormat="1">
      <c r="A52" s="133" t="s">
        <v>436</v>
      </c>
      <c r="B52" s="143">
        <v>100</v>
      </c>
      <c r="C52" s="143" t="s">
        <v>358</v>
      </c>
      <c r="D52" s="143" t="s">
        <v>358</v>
      </c>
      <c r="E52" s="143" t="s">
        <v>358</v>
      </c>
      <c r="F52" s="143" t="s">
        <v>358</v>
      </c>
      <c r="G52" s="143" t="s">
        <v>358</v>
      </c>
      <c r="H52" s="144" t="s">
        <v>358</v>
      </c>
      <c r="I52" s="144" t="s">
        <v>360</v>
      </c>
      <c r="J52" s="144" t="s">
        <v>360</v>
      </c>
    </row>
    <row r="53" spans="1:10" s="368" customFormat="1">
      <c r="A53" s="133" t="s">
        <v>437</v>
      </c>
      <c r="B53" s="143">
        <v>100</v>
      </c>
      <c r="C53" s="144">
        <v>100</v>
      </c>
      <c r="D53" s="144">
        <v>53.086278316880758</v>
      </c>
      <c r="E53" s="144">
        <v>5.8295669474278276</v>
      </c>
      <c r="F53" s="144">
        <v>15.03446768907331</v>
      </c>
      <c r="G53" s="144">
        <v>26.049687046618107</v>
      </c>
      <c r="H53" s="144">
        <v>0</v>
      </c>
      <c r="I53" s="144" t="s">
        <v>360</v>
      </c>
      <c r="J53" s="144" t="s">
        <v>360</v>
      </c>
    </row>
    <row r="54" spans="1:10" s="368" customFormat="1">
      <c r="A54" s="133" t="s">
        <v>438</v>
      </c>
      <c r="B54" s="143">
        <v>100</v>
      </c>
      <c r="C54" s="1134" t="s">
        <v>356</v>
      </c>
      <c r="D54" s="1134" t="s">
        <v>356</v>
      </c>
      <c r="E54" s="1134" t="s">
        <v>356</v>
      </c>
      <c r="F54" s="1134" t="s">
        <v>356</v>
      </c>
      <c r="G54" s="1134" t="s">
        <v>356</v>
      </c>
      <c r="H54" s="144" t="s">
        <v>356</v>
      </c>
      <c r="I54" s="144" t="s">
        <v>360</v>
      </c>
      <c r="J54" s="144" t="s">
        <v>360</v>
      </c>
    </row>
    <row r="55" spans="1:10" s="368" customFormat="1">
      <c r="A55" s="133" t="s">
        <v>439</v>
      </c>
      <c r="B55" s="143">
        <v>99.999999999999986</v>
      </c>
      <c r="C55" s="144">
        <v>99.999999999999986</v>
      </c>
      <c r="D55" s="144">
        <v>44.286716840292577</v>
      </c>
      <c r="E55" s="144">
        <v>29.049063500836947</v>
      </c>
      <c r="F55" s="144">
        <v>12.404416801867345</v>
      </c>
      <c r="G55" s="144">
        <v>14.25980285700313</v>
      </c>
      <c r="H55" s="144">
        <v>0</v>
      </c>
      <c r="I55" s="144" t="s">
        <v>360</v>
      </c>
      <c r="J55" s="144" t="s">
        <v>360</v>
      </c>
    </row>
    <row r="56" spans="1:10" s="368" customFormat="1">
      <c r="A56" s="133" t="s">
        <v>440</v>
      </c>
      <c r="B56" s="143">
        <v>100</v>
      </c>
      <c r="C56" s="144">
        <v>98.751916315702246</v>
      </c>
      <c r="D56" s="144">
        <v>23.062388264677494</v>
      </c>
      <c r="E56" s="144">
        <v>6.8121217822480977</v>
      </c>
      <c r="F56" s="144">
        <v>38.99660016964804</v>
      </c>
      <c r="G56" s="144">
        <v>29.880806099128602</v>
      </c>
      <c r="H56" s="144">
        <v>1.2480836842977614</v>
      </c>
      <c r="I56" s="144" t="s">
        <v>360</v>
      </c>
      <c r="J56" s="144" t="s">
        <v>360</v>
      </c>
    </row>
    <row r="57" spans="1:10" s="368" customFormat="1">
      <c r="A57" s="133" t="s">
        <v>441</v>
      </c>
      <c r="B57" s="143">
        <v>99.999999999999986</v>
      </c>
      <c r="C57" s="144">
        <v>97.661215400792258</v>
      </c>
      <c r="D57" s="144">
        <v>15.739695259417608</v>
      </c>
      <c r="E57" s="144">
        <v>13.905024089583124</v>
      </c>
      <c r="F57" s="144">
        <v>32.932748410268488</v>
      </c>
      <c r="G57" s="144">
        <v>35.08374764152304</v>
      </c>
      <c r="H57" s="144">
        <v>2.3387845992077616</v>
      </c>
      <c r="I57" s="144" t="s">
        <v>360</v>
      </c>
      <c r="J57" s="144" t="s">
        <v>360</v>
      </c>
    </row>
    <row r="58" spans="1:10" s="368" customFormat="1">
      <c r="A58" s="133" t="s">
        <v>442</v>
      </c>
      <c r="B58" s="143">
        <v>100</v>
      </c>
      <c r="C58" s="1134" t="s">
        <v>356</v>
      </c>
      <c r="D58" s="1134" t="s">
        <v>356</v>
      </c>
      <c r="E58" s="1134" t="s">
        <v>356</v>
      </c>
      <c r="F58" s="1134" t="s">
        <v>356</v>
      </c>
      <c r="G58" s="1134" t="s">
        <v>356</v>
      </c>
      <c r="H58" s="144" t="s">
        <v>356</v>
      </c>
      <c r="I58" s="144" t="s">
        <v>360</v>
      </c>
      <c r="J58" s="144" t="s">
        <v>360</v>
      </c>
    </row>
    <row r="59" spans="1:10" s="368" customFormat="1">
      <c r="A59" s="133" t="s">
        <v>443</v>
      </c>
      <c r="B59" s="143">
        <v>100</v>
      </c>
      <c r="C59" s="1134" t="s">
        <v>356</v>
      </c>
      <c r="D59" s="1134" t="s">
        <v>356</v>
      </c>
      <c r="E59" s="1134" t="s">
        <v>356</v>
      </c>
      <c r="F59" s="1134" t="s">
        <v>356</v>
      </c>
      <c r="G59" s="1134" t="s">
        <v>356</v>
      </c>
      <c r="H59" s="144" t="s">
        <v>356</v>
      </c>
      <c r="I59" s="144" t="s">
        <v>360</v>
      </c>
      <c r="J59" s="144" t="s">
        <v>360</v>
      </c>
    </row>
    <row r="60" spans="1:10" s="368" customFormat="1">
      <c r="A60" s="133" t="s">
        <v>444</v>
      </c>
      <c r="B60" s="143">
        <v>100</v>
      </c>
      <c r="C60" s="1134" t="s">
        <v>356</v>
      </c>
      <c r="D60" s="1134" t="s">
        <v>356</v>
      </c>
      <c r="E60" s="1134" t="s">
        <v>356</v>
      </c>
      <c r="F60" s="1134" t="s">
        <v>356</v>
      </c>
      <c r="G60" s="1134" t="s">
        <v>356</v>
      </c>
      <c r="H60" s="144" t="s">
        <v>356</v>
      </c>
      <c r="I60" s="144" t="s">
        <v>360</v>
      </c>
      <c r="J60" s="144" t="s">
        <v>360</v>
      </c>
    </row>
    <row r="61" spans="1:10" s="368" customFormat="1">
      <c r="A61" s="133" t="s">
        <v>445</v>
      </c>
      <c r="B61" s="143">
        <v>100</v>
      </c>
      <c r="C61" s="144">
        <v>91.537696880763932</v>
      </c>
      <c r="D61" s="144">
        <v>14.657530696151412</v>
      </c>
      <c r="E61" s="144">
        <v>20.036741470171155</v>
      </c>
      <c r="F61" s="144">
        <v>24.953944750943776</v>
      </c>
      <c r="G61" s="144">
        <v>31.889479963497593</v>
      </c>
      <c r="H61" s="144">
        <v>8.4623031192360667</v>
      </c>
      <c r="I61" s="144" t="s">
        <v>360</v>
      </c>
      <c r="J61" s="144" t="s">
        <v>360</v>
      </c>
    </row>
    <row r="62" spans="1:10" s="368" customFormat="1">
      <c r="A62" s="133" t="s">
        <v>446</v>
      </c>
      <c r="B62" s="143">
        <v>100</v>
      </c>
      <c r="C62" s="144">
        <v>100</v>
      </c>
      <c r="D62" s="1134" t="s">
        <v>358</v>
      </c>
      <c r="E62" s="1134" t="s">
        <v>358</v>
      </c>
      <c r="F62" s="1134" t="s">
        <v>358</v>
      </c>
      <c r="G62" s="1134" t="s">
        <v>358</v>
      </c>
      <c r="H62" s="144">
        <v>0</v>
      </c>
      <c r="I62" s="144" t="s">
        <v>360</v>
      </c>
      <c r="J62" s="144" t="s">
        <v>360</v>
      </c>
    </row>
    <row r="63" spans="1:10" s="368" customFormat="1">
      <c r="A63" s="133" t="s">
        <v>447</v>
      </c>
      <c r="B63" s="143">
        <v>100</v>
      </c>
      <c r="C63" s="1134" t="s">
        <v>356</v>
      </c>
      <c r="D63" s="1134" t="s">
        <v>356</v>
      </c>
      <c r="E63" s="1134" t="s">
        <v>356</v>
      </c>
      <c r="F63" s="1134" t="s">
        <v>356</v>
      </c>
      <c r="G63" s="1134" t="s">
        <v>356</v>
      </c>
      <c r="H63" s="144" t="s">
        <v>356</v>
      </c>
      <c r="I63" s="144" t="s">
        <v>360</v>
      </c>
      <c r="J63" s="144" t="s">
        <v>360</v>
      </c>
    </row>
    <row r="64" spans="1:10" s="368" customFormat="1">
      <c r="A64" s="133" t="s">
        <v>448</v>
      </c>
      <c r="B64" s="143">
        <v>100</v>
      </c>
      <c r="C64" s="144">
        <v>96.026853183328384</v>
      </c>
      <c r="D64" s="144">
        <v>29.571680050995944</v>
      </c>
      <c r="E64" s="144">
        <v>33.999865885023382</v>
      </c>
      <c r="F64" s="144">
        <v>7.1172721139313966</v>
      </c>
      <c r="G64" s="144">
        <v>25.338035133377659</v>
      </c>
      <c r="H64" s="144">
        <v>3.9731468166716226</v>
      </c>
      <c r="I64" s="144" t="s">
        <v>360</v>
      </c>
      <c r="J64" s="144" t="s">
        <v>360</v>
      </c>
    </row>
    <row r="65" spans="1:10" s="368" customFormat="1">
      <c r="A65" s="133" t="s">
        <v>449</v>
      </c>
      <c r="B65" s="143">
        <v>100</v>
      </c>
      <c r="C65" s="144">
        <v>91.517345832905917</v>
      </c>
      <c r="D65" s="144">
        <v>24.875763537773235</v>
      </c>
      <c r="E65" s="144">
        <v>14.263661242669841</v>
      </c>
      <c r="F65" s="144">
        <v>22.916527773774039</v>
      </c>
      <c r="G65" s="144">
        <v>29.461393278688821</v>
      </c>
      <c r="H65" s="144">
        <v>8.4826541670940649</v>
      </c>
      <c r="I65" s="144" t="s">
        <v>360</v>
      </c>
      <c r="J65" s="144" t="s">
        <v>360</v>
      </c>
    </row>
    <row r="66" spans="1:10" s="368" customFormat="1">
      <c r="A66" s="133" t="s">
        <v>450</v>
      </c>
      <c r="B66" s="143">
        <v>100</v>
      </c>
      <c r="C66" s="144" t="s">
        <v>356</v>
      </c>
      <c r="D66" s="144" t="s">
        <v>356</v>
      </c>
      <c r="E66" s="144" t="s">
        <v>356</v>
      </c>
      <c r="F66" s="144" t="s">
        <v>356</v>
      </c>
      <c r="G66" s="144" t="s">
        <v>356</v>
      </c>
      <c r="H66" s="144" t="s">
        <v>356</v>
      </c>
      <c r="I66" s="144" t="s">
        <v>360</v>
      </c>
      <c r="J66" s="144" t="s">
        <v>360</v>
      </c>
    </row>
    <row r="67" spans="1:10" s="368" customFormat="1" ht="18.75" customHeight="1">
      <c r="A67" s="133" t="s">
        <v>451</v>
      </c>
      <c r="B67" s="143">
        <v>100</v>
      </c>
      <c r="C67" s="144">
        <v>94.289360341342459</v>
      </c>
      <c r="D67" s="144">
        <v>40.552554702107827</v>
      </c>
      <c r="E67" s="144">
        <v>17.70814344943166</v>
      </c>
      <c r="F67" s="144">
        <v>16.607731950510516</v>
      </c>
      <c r="G67" s="144">
        <v>19.420930239292467</v>
      </c>
      <c r="H67" s="144">
        <v>5.7106396586575441</v>
      </c>
      <c r="I67" s="144" t="s">
        <v>360</v>
      </c>
      <c r="J67" s="144" t="s">
        <v>360</v>
      </c>
    </row>
    <row r="68" spans="1:10" ht="13">
      <c r="B68" s="182"/>
      <c r="C68" s="388"/>
      <c r="D68" s="388"/>
      <c r="E68" s="388"/>
      <c r="F68" s="388"/>
      <c r="G68" s="388"/>
      <c r="H68" s="388"/>
      <c r="I68" s="388"/>
    </row>
    <row r="69" spans="1:10" s="353" customFormat="1" ht="15" customHeight="1">
      <c r="A69" s="152"/>
      <c r="B69" s="1281" t="s">
        <v>1597</v>
      </c>
      <c r="C69" s="1281"/>
      <c r="D69" s="1281"/>
      <c r="E69" s="1281"/>
      <c r="F69" s="1281"/>
      <c r="G69" s="1281"/>
      <c r="H69" s="1281"/>
      <c r="I69" s="1281"/>
      <c r="J69" s="1281"/>
    </row>
    <row r="70" spans="1:10" s="353" customFormat="1" ht="15" customHeight="1">
      <c r="A70" s="152"/>
      <c r="B70" s="1351" t="s">
        <v>1468</v>
      </c>
      <c r="C70" s="1351"/>
      <c r="D70" s="1351"/>
      <c r="E70" s="1351"/>
      <c r="F70" s="1351"/>
      <c r="G70" s="1351"/>
      <c r="H70" s="1351"/>
      <c r="I70" s="1351"/>
      <c r="J70" s="1351"/>
    </row>
    <row r="71" spans="1:10" s="353" customFormat="1" ht="15" customHeight="1">
      <c r="A71" s="152"/>
      <c r="B71" s="1351" t="s">
        <v>1598</v>
      </c>
      <c r="C71" s="1351"/>
      <c r="D71" s="1351"/>
      <c r="E71" s="1351"/>
      <c r="F71" s="1351"/>
      <c r="G71" s="1351"/>
      <c r="H71" s="1351"/>
      <c r="I71" s="1351"/>
      <c r="J71" s="1351"/>
    </row>
    <row r="72" spans="1:10" s="353" customFormat="1" ht="15" customHeight="1">
      <c r="A72" s="152"/>
      <c r="B72" s="1351" t="s">
        <v>1599</v>
      </c>
      <c r="C72" s="1351"/>
      <c r="D72" s="1351"/>
      <c r="E72" s="1351"/>
      <c r="F72" s="1351"/>
      <c r="G72" s="1351"/>
      <c r="H72" s="1351"/>
      <c r="I72" s="1351"/>
      <c r="J72" s="1351"/>
    </row>
    <row r="73" spans="1:10" s="353" customFormat="1" ht="15" customHeight="1">
      <c r="A73" s="152"/>
      <c r="B73" s="1351" t="s">
        <v>1600</v>
      </c>
      <c r="C73" s="1351"/>
      <c r="D73" s="1351"/>
      <c r="E73" s="1351"/>
      <c r="F73" s="1351"/>
      <c r="G73" s="1351"/>
      <c r="H73" s="1351"/>
      <c r="I73" s="1351"/>
      <c r="J73" s="1351"/>
    </row>
    <row r="74" spans="1:10" s="353" customFormat="1" ht="15" customHeight="1">
      <c r="A74" s="152"/>
      <c r="B74" s="1351" t="s">
        <v>1601</v>
      </c>
      <c r="C74" s="1351"/>
      <c r="D74" s="1351"/>
      <c r="E74" s="1351"/>
      <c r="F74" s="1351"/>
      <c r="G74" s="1351"/>
      <c r="H74" s="1351"/>
      <c r="I74" s="1351"/>
      <c r="J74" s="1351"/>
    </row>
    <row r="75" spans="1:10" s="353" customFormat="1" ht="15" customHeight="1">
      <c r="A75" s="152"/>
      <c r="B75" s="1281" t="s">
        <v>1602</v>
      </c>
      <c r="C75" s="1281"/>
      <c r="D75" s="1281"/>
      <c r="E75" s="1281"/>
      <c r="F75" s="1281"/>
      <c r="G75" s="1281"/>
      <c r="H75" s="1281"/>
      <c r="I75" s="1281"/>
      <c r="J75" s="1281"/>
    </row>
    <row r="76" spans="1:10" s="353" customFormat="1" ht="41.25" customHeight="1">
      <c r="A76" s="152"/>
      <c r="B76" s="1279" t="s">
        <v>1647</v>
      </c>
      <c r="C76" s="1279"/>
      <c r="D76" s="1279"/>
      <c r="E76" s="1279"/>
      <c r="F76" s="1279"/>
      <c r="G76" s="1279"/>
      <c r="H76" s="1279"/>
      <c r="I76" s="1279"/>
      <c r="J76" s="1279"/>
    </row>
    <row r="77" spans="1:10" s="353" customFormat="1" ht="15" customHeight="1">
      <c r="A77" s="152"/>
      <c r="B77" s="1351" t="s">
        <v>1603</v>
      </c>
      <c r="C77" s="1351"/>
      <c r="D77" s="1351"/>
      <c r="E77" s="1351"/>
      <c r="F77" s="1351"/>
      <c r="G77" s="1351"/>
      <c r="H77" s="1351"/>
      <c r="I77" s="1351"/>
      <c r="J77" s="1351"/>
    </row>
    <row r="78" spans="1:10" ht="30" customHeight="1">
      <c r="B78" s="1281" t="s">
        <v>1604</v>
      </c>
      <c r="C78" s="1281"/>
      <c r="D78" s="1281"/>
      <c r="E78" s="1281"/>
      <c r="F78" s="1281"/>
      <c r="G78" s="1281"/>
      <c r="H78" s="1281"/>
      <c r="I78" s="1281"/>
      <c r="J78" s="1281"/>
    </row>
  </sheetData>
  <sheetProtection selectLockedCells="1"/>
  <mergeCells count="22">
    <mergeCell ref="B9:J9"/>
    <mergeCell ref="B69:J69"/>
    <mergeCell ref="B29:J29"/>
    <mergeCell ref="B78:J78"/>
    <mergeCell ref="B70:J70"/>
    <mergeCell ref="B71:J71"/>
    <mergeCell ref="B72:J72"/>
    <mergeCell ref="B73:J73"/>
    <mergeCell ref="B74:J74"/>
    <mergeCell ref="B75:J75"/>
    <mergeCell ref="B76:J76"/>
    <mergeCell ref="B77:J77"/>
    <mergeCell ref="B49:J49"/>
    <mergeCell ref="A5:A7"/>
    <mergeCell ref="B5:B7"/>
    <mergeCell ref="H6:H7"/>
    <mergeCell ref="I6:I7"/>
    <mergeCell ref="D5:H5"/>
    <mergeCell ref="I5:J5"/>
    <mergeCell ref="C6:C7"/>
    <mergeCell ref="D6:G6"/>
    <mergeCell ref="J6:J7"/>
  </mergeCells>
  <hyperlinks>
    <hyperlink ref="A1" location="Inhalt!A1" display="Zurück zum Inhalt"/>
  </hyperlinks>
  <pageMargins left="0.59055118110236227" right="0.59055118110236227" top="1.1811023622047245" bottom="0.78740157480314965" header="0.39370078740157483" footer="0.39370078740157483"/>
  <pageSetup paperSize="9" scale="79" fitToWidth="2" fitToHeight="2" pageOrder="overThenDown" orientation="landscape" r:id="rId1"/>
  <headerFooter alignWithMargins="0">
    <oddHeader>&amp;L&amp;"Arial,Fett"
Tabelle &amp;A&amp;CSeite &amp;P von &amp;N
&amp;"Arial,Fett"CO2-Emissionen 1990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autoPageBreaks="0"/>
  </sheetPr>
  <dimension ref="A1:Z65"/>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53125" defaultRowHeight="12.5"/>
  <cols>
    <col min="1" max="1" width="24.453125" style="53" customWidth="1"/>
    <col min="2" max="21" width="10.54296875" style="53" customWidth="1"/>
    <col min="22" max="16384" width="11.453125" style="53"/>
  </cols>
  <sheetData>
    <row r="1" spans="1:26" ht="13">
      <c r="A1" s="691" t="s">
        <v>322</v>
      </c>
    </row>
    <row r="3" spans="1:26" ht="13">
      <c r="A3" s="54" t="s">
        <v>475</v>
      </c>
      <c r="B3" s="54" t="s">
        <v>1194</v>
      </c>
      <c r="C3" s="54"/>
    </row>
    <row r="5" spans="1:26" ht="12.75" customHeight="1">
      <c r="A5" s="55" t="s">
        <v>433</v>
      </c>
      <c r="B5" s="56">
        <v>1990</v>
      </c>
      <c r="C5" s="56">
        <v>1993</v>
      </c>
      <c r="D5" s="56">
        <v>1996</v>
      </c>
      <c r="E5" s="56">
        <v>2000</v>
      </c>
      <c r="F5" s="56">
        <v>2003</v>
      </c>
      <c r="G5" s="56">
        <v>2004</v>
      </c>
      <c r="H5" s="56">
        <v>2005</v>
      </c>
      <c r="I5" s="56">
        <v>2006</v>
      </c>
      <c r="J5" s="56">
        <v>2007</v>
      </c>
      <c r="K5" s="56">
        <v>2008</v>
      </c>
      <c r="L5" s="56">
        <v>2009</v>
      </c>
      <c r="M5" s="56">
        <v>2010</v>
      </c>
      <c r="N5" s="56">
        <v>2011</v>
      </c>
      <c r="O5" s="56">
        <v>2012</v>
      </c>
      <c r="P5" s="56">
        <v>2013</v>
      </c>
      <c r="Q5" s="56">
        <v>2014</v>
      </c>
      <c r="R5" s="56">
        <v>2015</v>
      </c>
      <c r="S5" s="56">
        <v>2016</v>
      </c>
      <c r="T5" s="56">
        <v>2017</v>
      </c>
      <c r="U5" s="56">
        <v>2018</v>
      </c>
    </row>
    <row r="6" spans="1:26">
      <c r="A6" s="57"/>
      <c r="B6" s="58"/>
      <c r="C6" s="58"/>
      <c r="D6" s="58"/>
      <c r="E6" s="58"/>
      <c r="F6" s="58"/>
      <c r="G6" s="58"/>
      <c r="H6" s="58"/>
      <c r="I6" s="58"/>
      <c r="J6" s="58"/>
      <c r="K6" s="58"/>
      <c r="L6" s="58"/>
      <c r="M6" s="58"/>
      <c r="N6" s="58"/>
      <c r="O6" s="58"/>
      <c r="P6" s="58"/>
      <c r="Q6" s="58"/>
      <c r="R6" s="58"/>
      <c r="S6" s="58"/>
      <c r="T6" s="58"/>
      <c r="U6" s="58"/>
    </row>
    <row r="7" spans="1:26" ht="13">
      <c r="B7" s="1268" t="s">
        <v>434</v>
      </c>
      <c r="C7" s="1268"/>
      <c r="D7" s="1268"/>
      <c r="E7" s="1268"/>
      <c r="F7" s="1268"/>
      <c r="G7" s="1268"/>
      <c r="H7" s="1268" t="s">
        <v>434</v>
      </c>
      <c r="I7" s="1268"/>
      <c r="J7" s="1268"/>
      <c r="K7" s="1268"/>
      <c r="L7" s="1268"/>
      <c r="M7" s="1268"/>
      <c r="N7" s="1268" t="s">
        <v>434</v>
      </c>
      <c r="O7" s="1268"/>
      <c r="P7" s="1268"/>
      <c r="Q7" s="1268"/>
      <c r="R7" s="1268"/>
      <c r="S7" s="1268"/>
      <c r="T7" s="1268" t="s">
        <v>434</v>
      </c>
      <c r="U7" s="1268"/>
      <c r="V7" s="1268"/>
      <c r="W7" s="1268"/>
      <c r="X7" s="1268"/>
      <c r="Y7" s="1268"/>
      <c r="Z7" s="1268"/>
    </row>
    <row r="8" spans="1:26">
      <c r="A8" s="57"/>
      <c r="B8" s="59"/>
      <c r="C8" s="59"/>
      <c r="D8" s="59"/>
      <c r="E8" s="59"/>
      <c r="F8" s="59"/>
      <c r="G8" s="59"/>
      <c r="H8" s="59"/>
      <c r="I8" s="59"/>
      <c r="J8" s="59"/>
      <c r="K8" s="59"/>
      <c r="L8" s="59"/>
      <c r="M8" s="59"/>
      <c r="N8" s="59"/>
      <c r="O8" s="59"/>
      <c r="P8" s="59"/>
      <c r="Q8" s="59"/>
      <c r="R8" s="59"/>
      <c r="S8" s="59"/>
      <c r="T8" s="59"/>
      <c r="U8" s="59"/>
    </row>
    <row r="9" spans="1:26">
      <c r="A9" s="60" t="s">
        <v>435</v>
      </c>
      <c r="B9" s="1074">
        <v>2616.9</v>
      </c>
      <c r="C9" s="806">
        <v>2042.5</v>
      </c>
      <c r="D9" s="1074">
        <v>1714.6</v>
      </c>
      <c r="E9" s="806">
        <v>1677.9</v>
      </c>
      <c r="F9" s="806">
        <v>1575.4</v>
      </c>
      <c r="G9" s="806">
        <v>1605.6469999999999</v>
      </c>
      <c r="H9" s="806">
        <v>1568.3330000000001</v>
      </c>
      <c r="I9" s="806">
        <v>1584.002</v>
      </c>
      <c r="J9" s="806">
        <v>1540.528</v>
      </c>
      <c r="K9" s="806">
        <v>1536.7260000000001</v>
      </c>
      <c r="L9" s="806">
        <v>1566.5730000000001</v>
      </c>
      <c r="M9" s="806">
        <v>1556.6949999999999</v>
      </c>
      <c r="N9" s="806">
        <v>1555.019</v>
      </c>
      <c r="O9" s="806">
        <v>1533.181</v>
      </c>
      <c r="P9" s="806">
        <v>1525.2809999999999</v>
      </c>
      <c r="Q9" s="806">
        <v>1526.85</v>
      </c>
      <c r="R9" s="806">
        <v>1534.8330000000001</v>
      </c>
      <c r="S9" s="806">
        <v>1529.2280000000001</v>
      </c>
      <c r="T9" s="806">
        <v>1522.501</v>
      </c>
      <c r="U9" s="806">
        <v>1543.5160000000001</v>
      </c>
    </row>
    <row r="10" spans="1:26">
      <c r="A10" s="60" t="s">
        <v>436</v>
      </c>
      <c r="B10" s="806">
        <v>3024.3</v>
      </c>
      <c r="C10" s="1075">
        <v>2414.4</v>
      </c>
      <c r="D10" s="806">
        <v>2175.9</v>
      </c>
      <c r="E10" s="1075">
        <v>2088.8000000000002</v>
      </c>
      <c r="F10" s="1075">
        <v>2030.4</v>
      </c>
      <c r="G10" s="1076">
        <v>2039.4860000000001</v>
      </c>
      <c r="H10" s="1076">
        <v>2037.499</v>
      </c>
      <c r="I10" s="1076">
        <v>2066.0450000000001</v>
      </c>
      <c r="J10" s="1076">
        <v>2043.749</v>
      </c>
      <c r="K10" s="1076">
        <v>2037.579</v>
      </c>
      <c r="L10" s="1076">
        <v>2056.8240000000001</v>
      </c>
      <c r="M10" s="1076">
        <v>2050.4340000000002</v>
      </c>
      <c r="N10" s="1076">
        <v>2080.442</v>
      </c>
      <c r="O10" s="1076">
        <v>2059.9720000000002</v>
      </c>
      <c r="P10" s="1076">
        <v>2090.3359999999998</v>
      </c>
      <c r="Q10" s="1076">
        <v>2097.3739999999998</v>
      </c>
      <c r="R10" s="1076">
        <v>2118.364</v>
      </c>
      <c r="S10" s="1076">
        <v>2148.962</v>
      </c>
      <c r="T10" s="1076">
        <v>2159.723</v>
      </c>
      <c r="U10" s="1076">
        <v>2182.3440000000001</v>
      </c>
    </row>
    <row r="11" spans="1:26">
      <c r="A11" s="60" t="s">
        <v>437</v>
      </c>
      <c r="B11" s="1074">
        <v>1158.7</v>
      </c>
      <c r="C11" s="806">
        <v>1321.8</v>
      </c>
      <c r="D11" s="1074">
        <v>1181.2</v>
      </c>
      <c r="E11" s="806">
        <v>1076.0999999999999</v>
      </c>
      <c r="F11" s="806">
        <v>942.4</v>
      </c>
      <c r="G11" s="806">
        <v>974.97</v>
      </c>
      <c r="H11" s="806">
        <v>978.94899999999996</v>
      </c>
      <c r="I11" s="806">
        <v>944.14</v>
      </c>
      <c r="J11" s="806">
        <v>927.601</v>
      </c>
      <c r="K11" s="806">
        <v>897.78499999999997</v>
      </c>
      <c r="L11" s="806">
        <v>911.37599999999998</v>
      </c>
      <c r="M11" s="806">
        <v>892.98500000000001</v>
      </c>
      <c r="N11" s="806">
        <v>880.08799999999997</v>
      </c>
      <c r="O11" s="806">
        <v>861.50300000000004</v>
      </c>
      <c r="P11" s="806">
        <v>866.90099999999995</v>
      </c>
      <c r="Q11" s="806">
        <v>867.995</v>
      </c>
      <c r="R11" s="806">
        <v>869.47400000000005</v>
      </c>
      <c r="S11" s="806">
        <v>885.51499999999999</v>
      </c>
      <c r="T11" s="806">
        <v>894.26</v>
      </c>
      <c r="U11" s="806">
        <v>879.69600000000003</v>
      </c>
    </row>
    <row r="12" spans="1:26">
      <c r="A12" s="60" t="s">
        <v>438</v>
      </c>
      <c r="B12" s="806">
        <v>1218.7</v>
      </c>
      <c r="C12" s="1075">
        <v>892.9</v>
      </c>
      <c r="D12" s="806">
        <v>852.7</v>
      </c>
      <c r="E12" s="1075">
        <v>657.2</v>
      </c>
      <c r="F12" s="1075">
        <v>589</v>
      </c>
      <c r="G12" s="806">
        <v>558.15099999999995</v>
      </c>
      <c r="H12" s="806">
        <v>562.54700000000003</v>
      </c>
      <c r="I12" s="806">
        <v>569.24699999999996</v>
      </c>
      <c r="J12" s="806">
        <v>557.86400000000003</v>
      </c>
      <c r="K12" s="806">
        <v>503.68400000000003</v>
      </c>
      <c r="L12" s="806">
        <v>532.54899999999998</v>
      </c>
      <c r="M12" s="806">
        <v>533.32100000000003</v>
      </c>
      <c r="N12" s="806">
        <v>534.38</v>
      </c>
      <c r="O12" s="806">
        <v>520.88400000000001</v>
      </c>
      <c r="P12" s="806">
        <v>514.90700000000004</v>
      </c>
      <c r="Q12" s="806">
        <v>513.78200000000004</v>
      </c>
      <c r="R12" s="806">
        <v>522.05799999999999</v>
      </c>
      <c r="S12" s="806">
        <v>523.64</v>
      </c>
      <c r="T12" s="806">
        <v>533.372207</v>
      </c>
      <c r="U12" s="806">
        <v>530.51800000000003</v>
      </c>
    </row>
    <row r="13" spans="1:26">
      <c r="A13" s="60" t="s">
        <v>439</v>
      </c>
      <c r="B13" s="1074">
        <v>261.2</v>
      </c>
      <c r="C13" s="806">
        <v>259.2</v>
      </c>
      <c r="D13" s="1074">
        <v>193.6</v>
      </c>
      <c r="E13" s="806">
        <v>178.2</v>
      </c>
      <c r="F13" s="806">
        <v>166.7</v>
      </c>
      <c r="G13" s="806">
        <v>167.018</v>
      </c>
      <c r="H13" s="806">
        <v>164.12200000000001</v>
      </c>
      <c r="I13" s="806">
        <v>165.916</v>
      </c>
      <c r="J13" s="806">
        <v>163.72800000000001</v>
      </c>
      <c r="K13" s="806">
        <v>160.98599999999999</v>
      </c>
      <c r="L13" s="806">
        <v>161.63499999999999</v>
      </c>
      <c r="M13" s="806">
        <v>158.27500000000001</v>
      </c>
      <c r="N13" s="806">
        <v>159.57599999999999</v>
      </c>
      <c r="O13" s="806">
        <v>149.952</v>
      </c>
      <c r="P13" s="806">
        <v>151.547</v>
      </c>
      <c r="Q13" s="806">
        <v>149.65100000000001</v>
      </c>
      <c r="R13" s="806">
        <v>151.155</v>
      </c>
      <c r="S13" s="806">
        <v>153.11799999999999</v>
      </c>
      <c r="T13" s="806">
        <v>153.227</v>
      </c>
      <c r="U13" s="806">
        <v>153.12</v>
      </c>
    </row>
    <row r="14" spans="1:26">
      <c r="A14" s="60" t="s">
        <v>440</v>
      </c>
      <c r="B14" s="806">
        <v>659.5</v>
      </c>
      <c r="C14" s="1075">
        <v>680.8</v>
      </c>
      <c r="D14" s="806">
        <v>650.1</v>
      </c>
      <c r="E14" s="1075">
        <v>685.7</v>
      </c>
      <c r="F14" s="1075">
        <v>633.79999999999995</v>
      </c>
      <c r="G14" s="806">
        <v>639.70000000000005</v>
      </c>
      <c r="H14" s="806">
        <v>629.79999999999995</v>
      </c>
      <c r="I14" s="806">
        <v>612.70000000000005</v>
      </c>
      <c r="J14" s="806">
        <v>618.4</v>
      </c>
      <c r="K14" s="806">
        <v>600.29999999999995</v>
      </c>
      <c r="L14" s="806">
        <v>586.20000000000005</v>
      </c>
      <c r="M14" s="806">
        <v>566.9</v>
      </c>
      <c r="N14" s="806">
        <v>551.79999999999995</v>
      </c>
      <c r="O14" s="806">
        <v>519.70000000000005</v>
      </c>
      <c r="P14" s="806">
        <v>506.5</v>
      </c>
      <c r="Q14" s="806">
        <v>501.1</v>
      </c>
      <c r="R14" s="806">
        <v>497.8</v>
      </c>
      <c r="S14" s="806">
        <v>495.6</v>
      </c>
      <c r="T14" s="806">
        <v>489.1</v>
      </c>
      <c r="U14" s="806">
        <v>482.72500000000002</v>
      </c>
    </row>
    <row r="15" spans="1:26">
      <c r="A15" s="60" t="s">
        <v>441</v>
      </c>
      <c r="B15" s="1074">
        <v>1929.6</v>
      </c>
      <c r="C15" s="806">
        <v>1671</v>
      </c>
      <c r="D15" s="1074">
        <v>1426.4</v>
      </c>
      <c r="E15" s="806">
        <v>1318</v>
      </c>
      <c r="F15" s="806">
        <v>1263.0999999999999</v>
      </c>
      <c r="G15" s="806">
        <v>1278.6969999999999</v>
      </c>
      <c r="H15" s="806">
        <v>1266.3820000000001</v>
      </c>
      <c r="I15" s="806">
        <v>1288.2629999999999</v>
      </c>
      <c r="J15" s="806">
        <v>1260.1849999999999</v>
      </c>
      <c r="K15" s="806">
        <v>1235.2280000000001</v>
      </c>
      <c r="L15" s="806">
        <v>1252.751</v>
      </c>
      <c r="M15" s="806">
        <v>1246.258</v>
      </c>
      <c r="N15" s="806">
        <v>1227.01</v>
      </c>
      <c r="O15" s="806">
        <v>1193.347</v>
      </c>
      <c r="P15" s="806">
        <v>1182.021</v>
      </c>
      <c r="Q15" s="806">
        <v>1153.3710000000001</v>
      </c>
      <c r="R15" s="806">
        <v>1110.373</v>
      </c>
      <c r="S15" s="806">
        <v>1114.3240000000001</v>
      </c>
      <c r="T15" s="806">
        <v>1107.6149350000001</v>
      </c>
      <c r="U15" s="806">
        <v>1107.643</v>
      </c>
    </row>
    <row r="16" spans="1:26">
      <c r="A16" s="60" t="s">
        <v>442</v>
      </c>
      <c r="B16" s="806">
        <v>916.4</v>
      </c>
      <c r="C16" s="1075">
        <v>734.6</v>
      </c>
      <c r="D16" s="806">
        <v>546</v>
      </c>
      <c r="E16" s="1075">
        <v>452.2</v>
      </c>
      <c r="F16" s="1075">
        <v>412.7</v>
      </c>
      <c r="G16" s="806">
        <v>407.05500000000001</v>
      </c>
      <c r="H16" s="806">
        <v>400.55500000000001</v>
      </c>
      <c r="I16" s="806">
        <v>392.01</v>
      </c>
      <c r="J16" s="806">
        <v>391.73200000000003</v>
      </c>
      <c r="K16" s="806">
        <v>379.16199999999998</v>
      </c>
      <c r="L16" s="806">
        <v>381.21699999999998</v>
      </c>
      <c r="M16" s="806">
        <v>378.10899999999998</v>
      </c>
      <c r="N16" s="806">
        <v>380.06700000000001</v>
      </c>
      <c r="O16" s="806">
        <v>373.57</v>
      </c>
      <c r="P16" s="806">
        <v>369.31200000000001</v>
      </c>
      <c r="Q16" s="806">
        <v>371.00400000000002</v>
      </c>
      <c r="R16" s="806">
        <v>368.10199999999998</v>
      </c>
      <c r="S16" s="806">
        <v>364.02699999999999</v>
      </c>
      <c r="T16" s="806">
        <v>363.23399999999998</v>
      </c>
      <c r="U16" s="806">
        <v>367.86900000000003</v>
      </c>
    </row>
    <row r="17" spans="1:26">
      <c r="A17" s="60" t="s">
        <v>443</v>
      </c>
      <c r="B17" s="1074">
        <v>2574.3000000000002</v>
      </c>
      <c r="C17" s="806">
        <v>2112.6</v>
      </c>
      <c r="D17" s="1074">
        <v>2017.8</v>
      </c>
      <c r="E17" s="806">
        <v>1633.8</v>
      </c>
      <c r="F17" s="806">
        <v>1631.4</v>
      </c>
      <c r="G17" s="806">
        <v>1658.1189999999999</v>
      </c>
      <c r="H17" s="806">
        <v>1590.729</v>
      </c>
      <c r="I17" s="806">
        <v>1588.799</v>
      </c>
      <c r="J17" s="806">
        <v>1579.3820000000001</v>
      </c>
      <c r="K17" s="806">
        <v>1538.175</v>
      </c>
      <c r="L17" s="806">
        <v>1525.3810000000001</v>
      </c>
      <c r="M17" s="806">
        <v>1509.453</v>
      </c>
      <c r="N17" s="806">
        <v>1518.3510000000001</v>
      </c>
      <c r="O17" s="806">
        <v>1486.6590000000001</v>
      </c>
      <c r="P17" s="806">
        <v>1474.798</v>
      </c>
      <c r="Q17" s="806">
        <v>1477.6010000000001</v>
      </c>
      <c r="R17" s="806">
        <v>1481.5909999999999</v>
      </c>
      <c r="S17" s="806">
        <v>1494.6769999999999</v>
      </c>
      <c r="T17" s="806">
        <v>1508.01</v>
      </c>
      <c r="U17" s="806">
        <v>1484.605</v>
      </c>
    </row>
    <row r="18" spans="1:26">
      <c r="A18" s="60" t="s">
        <v>444</v>
      </c>
      <c r="B18" s="806">
        <v>6119.8</v>
      </c>
      <c r="C18" s="1075">
        <v>5042.3999999999996</v>
      </c>
      <c r="D18" s="806">
        <v>4611.8</v>
      </c>
      <c r="E18" s="1075">
        <v>4635.8999999999996</v>
      </c>
      <c r="F18" s="1075">
        <v>4073.6</v>
      </c>
      <c r="G18" s="806">
        <v>4136.7439999999997</v>
      </c>
      <c r="H18" s="806">
        <v>4108.402</v>
      </c>
      <c r="I18" s="806">
        <v>4091.431</v>
      </c>
      <c r="J18" s="806">
        <v>4069.8</v>
      </c>
      <c r="K18" s="806">
        <v>4001.7449999999999</v>
      </c>
      <c r="L18" s="806">
        <v>4040.1860000000001</v>
      </c>
      <c r="M18" s="806">
        <v>3998.712</v>
      </c>
      <c r="N18" s="806">
        <v>3974.9569999999999</v>
      </c>
      <c r="O18" s="806">
        <v>3830.3739999999998</v>
      </c>
      <c r="P18" s="806">
        <v>3749.0169999999998</v>
      </c>
      <c r="Q18" s="806">
        <v>3809.1480000000001</v>
      </c>
      <c r="R18" s="806">
        <v>3776.5219999999999</v>
      </c>
      <c r="S18" s="806">
        <v>3794.38</v>
      </c>
      <c r="T18" s="806">
        <v>3794.9960000000001</v>
      </c>
      <c r="U18" s="806">
        <v>3824.6860000000001</v>
      </c>
    </row>
    <row r="19" spans="1:26">
      <c r="A19" s="60" t="s">
        <v>445</v>
      </c>
      <c r="B19" s="1074">
        <v>1305.2</v>
      </c>
      <c r="C19" s="806">
        <v>899.7</v>
      </c>
      <c r="D19" s="1074">
        <v>901.5</v>
      </c>
      <c r="E19" s="806">
        <v>808.4</v>
      </c>
      <c r="F19" s="806">
        <v>790.3</v>
      </c>
      <c r="G19" s="806">
        <v>804.05499999999995</v>
      </c>
      <c r="H19" s="806">
        <v>808.89200000000005</v>
      </c>
      <c r="I19" s="806">
        <v>800.45699999999999</v>
      </c>
      <c r="J19" s="806">
        <v>782.31</v>
      </c>
      <c r="K19" s="806">
        <v>769.50599999999997</v>
      </c>
      <c r="L19" s="806">
        <v>774.95899999999995</v>
      </c>
      <c r="M19" s="806">
        <v>777.3</v>
      </c>
      <c r="N19" s="806">
        <v>766.93100000000004</v>
      </c>
      <c r="O19" s="806">
        <v>747.66</v>
      </c>
      <c r="P19" s="806">
        <v>742.85299999999995</v>
      </c>
      <c r="Q19" s="806">
        <v>743.39400000000001</v>
      </c>
      <c r="R19" s="806">
        <v>733.38300000000004</v>
      </c>
      <c r="S19" s="806">
        <v>738.38199999999995</v>
      </c>
      <c r="T19" s="806">
        <v>737.54254999999989</v>
      </c>
      <c r="U19" s="806">
        <v>722.98400000000004</v>
      </c>
    </row>
    <row r="20" spans="1:26">
      <c r="A20" s="60" t="s">
        <v>446</v>
      </c>
      <c r="B20" s="806">
        <v>394.3</v>
      </c>
      <c r="C20" s="1075">
        <v>374.4</v>
      </c>
      <c r="D20" s="806">
        <v>364</v>
      </c>
      <c r="E20" s="1075">
        <v>273.39999999999998</v>
      </c>
      <c r="F20" s="1075">
        <v>265.7</v>
      </c>
      <c r="G20" s="806">
        <v>268.77800000000002</v>
      </c>
      <c r="H20" s="806">
        <v>268.24200000000002</v>
      </c>
      <c r="I20" s="806">
        <v>258.07600000000002</v>
      </c>
      <c r="J20" s="806">
        <v>250.006</v>
      </c>
      <c r="K20" s="806">
        <v>246.899</v>
      </c>
      <c r="L20" s="806">
        <v>245.482</v>
      </c>
      <c r="M20" s="806">
        <v>245.876</v>
      </c>
      <c r="N20" s="806">
        <v>189.57300000000001</v>
      </c>
      <c r="O20" s="806">
        <v>186.59299999999999</v>
      </c>
      <c r="P20" s="806">
        <v>186.17099999999999</v>
      </c>
      <c r="Q20" s="806">
        <v>186.898</v>
      </c>
      <c r="R20" s="806">
        <v>185.96299999999999</v>
      </c>
      <c r="S20" s="806">
        <v>187.93299999999999</v>
      </c>
      <c r="T20" s="806">
        <v>185.84800000000001</v>
      </c>
      <c r="U20" s="806">
        <v>190.07900000000001</v>
      </c>
    </row>
    <row r="21" spans="1:26">
      <c r="A21" s="60" t="s">
        <v>447</v>
      </c>
      <c r="B21" s="1074">
        <v>1642.5</v>
      </c>
      <c r="C21" s="806">
        <v>1671.9</v>
      </c>
      <c r="D21" s="1074">
        <v>1274.7</v>
      </c>
      <c r="E21" s="806">
        <v>856.2</v>
      </c>
      <c r="F21" s="806">
        <v>709.8</v>
      </c>
      <c r="G21" s="806">
        <v>696.01800000000003</v>
      </c>
      <c r="H21" s="806">
        <v>682.03599999999994</v>
      </c>
      <c r="I21" s="806">
        <v>662.43</v>
      </c>
      <c r="J21" s="806">
        <v>654.46299999999997</v>
      </c>
      <c r="K21" s="806">
        <v>640.99599999999998</v>
      </c>
      <c r="L21" s="806">
        <v>642.29499999999996</v>
      </c>
      <c r="M21" s="806">
        <v>631.803</v>
      </c>
      <c r="N21" s="806">
        <v>633.92899999999997</v>
      </c>
      <c r="O21" s="806">
        <v>606.673</v>
      </c>
      <c r="P21" s="806">
        <v>608.63800000000003</v>
      </c>
      <c r="Q21" s="806">
        <v>605.46199999999999</v>
      </c>
      <c r="R21" s="806">
        <v>605.029</v>
      </c>
      <c r="S21" s="806">
        <v>614.11500000000001</v>
      </c>
      <c r="T21" s="806">
        <v>617.53099999999995</v>
      </c>
      <c r="U21" s="806">
        <v>611.06899999999996</v>
      </c>
    </row>
    <row r="22" spans="1:26">
      <c r="A22" s="60" t="s">
        <v>448</v>
      </c>
      <c r="B22" s="806">
        <v>932.5</v>
      </c>
      <c r="C22" s="1075">
        <v>1052.3</v>
      </c>
      <c r="D22" s="806">
        <v>919.6</v>
      </c>
      <c r="E22" s="1075">
        <v>657.6</v>
      </c>
      <c r="F22" s="1075">
        <v>616.79999999999995</v>
      </c>
      <c r="G22" s="806">
        <v>625.33299999999997</v>
      </c>
      <c r="H22" s="806">
        <v>582.69799999999998</v>
      </c>
      <c r="I22" s="806">
        <v>535.67100000000005</v>
      </c>
      <c r="J22" s="806">
        <v>525.64599999999996</v>
      </c>
      <c r="K22" s="806">
        <v>496.59100000000001</v>
      </c>
      <c r="L22" s="806">
        <v>494.59300000000002</v>
      </c>
      <c r="M22" s="806">
        <v>495.69</v>
      </c>
      <c r="N22" s="806">
        <v>481.25700000000001</v>
      </c>
      <c r="O22" s="806">
        <v>459.69200000000001</v>
      </c>
      <c r="P22" s="806">
        <v>462.78</v>
      </c>
      <c r="Q22" s="806">
        <v>456.05200000000002</v>
      </c>
      <c r="R22" s="806">
        <v>452.27499999999998</v>
      </c>
      <c r="S22" s="806">
        <v>438.05599999999998</v>
      </c>
      <c r="T22" s="806">
        <v>436.85437000000002</v>
      </c>
      <c r="U22" s="806">
        <v>423.28500000000003</v>
      </c>
    </row>
    <row r="23" spans="1:26">
      <c r="A23" s="60" t="s">
        <v>449</v>
      </c>
      <c r="B23" s="1074">
        <v>943.2</v>
      </c>
      <c r="C23" s="806">
        <v>897.1</v>
      </c>
      <c r="D23" s="1074">
        <v>724.7</v>
      </c>
      <c r="E23" s="806">
        <v>678.4</v>
      </c>
      <c r="F23" s="806">
        <v>678.2</v>
      </c>
      <c r="G23" s="806">
        <v>688.548</v>
      </c>
      <c r="H23" s="806">
        <v>656.50900000000001</v>
      </c>
      <c r="I23" s="806">
        <v>654.53499999999997</v>
      </c>
      <c r="J23" s="806">
        <v>648.11500000000001</v>
      </c>
      <c r="K23" s="806">
        <v>637.14</v>
      </c>
      <c r="L23" s="806">
        <v>641.96299999999997</v>
      </c>
      <c r="M23" s="806">
        <v>633.11199999999997</v>
      </c>
      <c r="N23" s="806">
        <v>654.73900000000003</v>
      </c>
      <c r="O23" s="806">
        <v>645.17399999999998</v>
      </c>
      <c r="P23" s="806">
        <v>629.50900000000001</v>
      </c>
      <c r="Q23" s="806">
        <v>662.82600000000002</v>
      </c>
      <c r="R23" s="806">
        <v>658.79600000000005</v>
      </c>
      <c r="S23" s="806">
        <v>660.22</v>
      </c>
      <c r="T23" s="806">
        <v>658.4472300000001</v>
      </c>
      <c r="U23" s="806">
        <v>654.00199999999995</v>
      </c>
    </row>
    <row r="24" spans="1:26">
      <c r="A24" s="60" t="s">
        <v>450</v>
      </c>
      <c r="B24" s="806">
        <v>743.8</v>
      </c>
      <c r="C24" s="1075">
        <v>925.8</v>
      </c>
      <c r="D24" s="806">
        <v>726</v>
      </c>
      <c r="E24" s="1075">
        <v>533.29999999999995</v>
      </c>
      <c r="F24" s="1075">
        <v>498.2</v>
      </c>
      <c r="G24" s="806">
        <v>497.48399999999998</v>
      </c>
      <c r="H24" s="806">
        <v>471.697</v>
      </c>
      <c r="I24" s="806">
        <v>473.16199999999998</v>
      </c>
      <c r="J24" s="806">
        <v>428.07400000000001</v>
      </c>
      <c r="K24" s="806">
        <v>413.97</v>
      </c>
      <c r="L24" s="806">
        <v>424.03300000000002</v>
      </c>
      <c r="M24" s="806">
        <v>413.2</v>
      </c>
      <c r="N24" s="806">
        <v>415.71800000000002</v>
      </c>
      <c r="O24" s="806">
        <v>398.12799999999999</v>
      </c>
      <c r="P24" s="806">
        <v>404.86399999999998</v>
      </c>
      <c r="Q24" s="806">
        <v>395.56900000000002</v>
      </c>
      <c r="R24" s="806">
        <v>396.13099999999997</v>
      </c>
      <c r="S24" s="806">
        <v>397.495</v>
      </c>
      <c r="T24" s="806">
        <v>396.30728999999997</v>
      </c>
      <c r="U24" s="806">
        <v>393.05099999999999</v>
      </c>
    </row>
    <row r="25" spans="1:26" ht="20.25" customHeight="1">
      <c r="A25" s="60" t="s">
        <v>451</v>
      </c>
      <c r="B25" s="806">
        <v>26440.9</v>
      </c>
      <c r="C25" s="806">
        <v>22993.4</v>
      </c>
      <c r="D25" s="806">
        <v>20280.599999999999</v>
      </c>
      <c r="E25" s="806">
        <v>18211.099999999999</v>
      </c>
      <c r="F25" s="806">
        <v>16877.400000000001</v>
      </c>
      <c r="G25" s="806">
        <v>17045.803</v>
      </c>
      <c r="H25" s="806">
        <v>16777.392</v>
      </c>
      <c r="I25" s="806">
        <v>16686.883999999998</v>
      </c>
      <c r="J25" s="806">
        <v>16441.582999999999</v>
      </c>
      <c r="K25" s="806">
        <v>16096.472</v>
      </c>
      <c r="L25" s="806">
        <v>16238.017</v>
      </c>
      <c r="M25" s="806">
        <v>16088.123</v>
      </c>
      <c r="N25" s="806">
        <v>16003.837</v>
      </c>
      <c r="O25" s="806">
        <v>15573.062</v>
      </c>
      <c r="P25" s="806">
        <v>15465.434999999999</v>
      </c>
      <c r="Q25" s="806">
        <v>15518.076999999999</v>
      </c>
      <c r="R25" s="806">
        <v>15461.849</v>
      </c>
      <c r="S25" s="806">
        <v>15539.672</v>
      </c>
      <c r="T25" s="806">
        <v>15558.568582</v>
      </c>
      <c r="U25" s="806">
        <v>15551.191999999999</v>
      </c>
    </row>
    <row r="26" spans="1:26">
      <c r="A26" s="57"/>
      <c r="B26" s="61"/>
      <c r="C26" s="61"/>
      <c r="D26" s="61"/>
      <c r="E26" s="61"/>
      <c r="F26" s="61"/>
      <c r="G26" s="61"/>
      <c r="H26" s="61"/>
      <c r="I26" s="61"/>
      <c r="J26" s="61"/>
      <c r="K26" s="61"/>
      <c r="L26" s="61"/>
      <c r="M26" s="61"/>
      <c r="N26" s="61"/>
      <c r="O26" s="61"/>
      <c r="P26" s="61"/>
      <c r="Q26" s="61"/>
      <c r="R26" s="61"/>
      <c r="S26" s="61"/>
      <c r="T26" s="61"/>
      <c r="U26" s="61"/>
    </row>
    <row r="27" spans="1:26" s="62" customFormat="1" ht="13">
      <c r="B27" s="1269" t="s">
        <v>452</v>
      </c>
      <c r="C27" s="1269"/>
      <c r="D27" s="1269"/>
      <c r="E27" s="1269"/>
      <c r="F27" s="1269"/>
      <c r="G27" s="1269"/>
      <c r="H27" s="1269" t="s">
        <v>452</v>
      </c>
      <c r="I27" s="1269"/>
      <c r="J27" s="1269"/>
      <c r="K27" s="1269"/>
      <c r="L27" s="1269"/>
      <c r="M27" s="1269"/>
      <c r="N27" s="1269" t="s">
        <v>452</v>
      </c>
      <c r="O27" s="1269"/>
      <c r="P27" s="1269"/>
      <c r="Q27" s="1269"/>
      <c r="R27" s="1269"/>
      <c r="S27" s="1269"/>
      <c r="T27" s="1269" t="s">
        <v>452</v>
      </c>
      <c r="U27" s="1269"/>
      <c r="V27" s="1269"/>
      <c r="W27" s="1269"/>
      <c r="X27" s="1269"/>
      <c r="Y27" s="1269"/>
      <c r="Z27" s="1269"/>
    </row>
    <row r="28" spans="1:26" s="62" customFormat="1">
      <c r="A28" s="64"/>
      <c r="B28" s="65"/>
      <c r="C28" s="65"/>
      <c r="D28" s="65"/>
      <c r="E28" s="65"/>
      <c r="F28" s="65"/>
      <c r="G28" s="65"/>
      <c r="H28" s="65"/>
      <c r="I28" s="65"/>
      <c r="J28" s="65"/>
      <c r="K28" s="65"/>
      <c r="L28" s="65"/>
      <c r="M28" s="65"/>
      <c r="N28" s="65"/>
      <c r="O28" s="65"/>
      <c r="P28" s="65"/>
      <c r="Q28" s="65"/>
      <c r="R28" s="65"/>
      <c r="S28" s="65"/>
      <c r="T28" s="65"/>
      <c r="U28" s="65"/>
      <c r="V28" s="63"/>
      <c r="W28" s="63"/>
      <c r="X28" s="63"/>
      <c r="Y28" s="63"/>
      <c r="Z28" s="63"/>
    </row>
    <row r="29" spans="1:26" s="62" customFormat="1">
      <c r="A29" s="703" t="s">
        <v>435</v>
      </c>
      <c r="B29" s="66">
        <v>100</v>
      </c>
      <c r="C29" s="67">
        <v>78.05036493561083</v>
      </c>
      <c r="D29" s="67">
        <v>65.520272077649125</v>
      </c>
      <c r="E29" s="67">
        <v>64.117849363751006</v>
      </c>
      <c r="F29" s="67">
        <v>60.20100118460774</v>
      </c>
      <c r="G29" s="67">
        <v>61.356834422408184</v>
      </c>
      <c r="H29" s="67">
        <v>59.930948832588179</v>
      </c>
      <c r="I29" s="67">
        <v>60.529710726432029</v>
      </c>
      <c r="J29" s="67">
        <v>58.86843211433375</v>
      </c>
      <c r="K29" s="67">
        <v>58.723145706752263</v>
      </c>
      <c r="L29" s="67">
        <v>59.863693683365817</v>
      </c>
      <c r="M29" s="67">
        <v>59.486224158355306</v>
      </c>
      <c r="N29" s="67">
        <v>59.422178913982187</v>
      </c>
      <c r="O29" s="67">
        <v>58.587680079483356</v>
      </c>
      <c r="P29" s="67">
        <v>58.285796171042072</v>
      </c>
      <c r="Q29" s="67">
        <v>58.34575260804769</v>
      </c>
      <c r="R29" s="67">
        <v>58.650808208185261</v>
      </c>
      <c r="S29" s="67">
        <v>58.436623485803821</v>
      </c>
      <c r="T29" s="67">
        <v>58.179563605793113</v>
      </c>
      <c r="U29" s="67">
        <v>58.982613015399899</v>
      </c>
      <c r="V29" s="68"/>
      <c r="W29" s="68"/>
      <c r="X29" s="68"/>
      <c r="Y29" s="68"/>
      <c r="Z29" s="68"/>
    </row>
    <row r="30" spans="1:26" s="62" customFormat="1">
      <c r="A30" s="704" t="s">
        <v>436</v>
      </c>
      <c r="B30" s="66">
        <v>100</v>
      </c>
      <c r="C30" s="67">
        <v>79.833349866084703</v>
      </c>
      <c r="D30" s="67">
        <v>71.947227457593485</v>
      </c>
      <c r="E30" s="67">
        <v>69.067222167113059</v>
      </c>
      <c r="F30" s="67">
        <v>67.13619680587243</v>
      </c>
      <c r="G30" s="67">
        <v>67.436629963958595</v>
      </c>
      <c r="H30" s="67">
        <v>67.370928809972554</v>
      </c>
      <c r="I30" s="67">
        <v>68.314816651787183</v>
      </c>
      <c r="J30" s="67">
        <v>67.577588202228611</v>
      </c>
      <c r="K30" s="67">
        <v>67.373574050193426</v>
      </c>
      <c r="L30" s="67">
        <v>68.00991965082828</v>
      </c>
      <c r="M30" s="67">
        <v>67.798631088185701</v>
      </c>
      <c r="N30" s="67">
        <v>68.790860695036869</v>
      </c>
      <c r="O30" s="67">
        <v>68.114009853519818</v>
      </c>
      <c r="P30" s="67">
        <v>69.118010779353895</v>
      </c>
      <c r="Q30" s="67">
        <v>69.350725787785592</v>
      </c>
      <c r="R30" s="67">
        <v>70.044770690738346</v>
      </c>
      <c r="S30" s="67">
        <v>71.056508944218493</v>
      </c>
      <c r="T30" s="67">
        <v>71.412326819429282</v>
      </c>
      <c r="U30" s="67">
        <v>72.160301557385168</v>
      </c>
      <c r="V30" s="68"/>
      <c r="W30" s="68"/>
      <c r="X30" s="68"/>
      <c r="Y30" s="68"/>
      <c r="Z30" s="68"/>
    </row>
    <row r="31" spans="1:26" s="62" customFormat="1">
      <c r="A31" s="704" t="s">
        <v>437</v>
      </c>
      <c r="B31" s="66">
        <v>100</v>
      </c>
      <c r="C31" s="67">
        <v>114.07611978941917</v>
      </c>
      <c r="D31" s="67">
        <v>101.94183136273409</v>
      </c>
      <c r="E31" s="67">
        <v>92.871321308362809</v>
      </c>
      <c r="F31" s="67">
        <v>81.332527832916199</v>
      </c>
      <c r="G31" s="67">
        <v>84.143436609993955</v>
      </c>
      <c r="H31" s="67">
        <v>84.486838698541462</v>
      </c>
      <c r="I31" s="67">
        <v>81.482696124967632</v>
      </c>
      <c r="J31" s="67">
        <v>80.055320617933887</v>
      </c>
      <c r="K31" s="67">
        <v>77.482091999654784</v>
      </c>
      <c r="L31" s="67">
        <v>78.655044446362297</v>
      </c>
      <c r="M31" s="67">
        <v>77.067834642271507</v>
      </c>
      <c r="N31" s="67">
        <v>75.954776905152329</v>
      </c>
      <c r="O31" s="67">
        <v>74.35082419953396</v>
      </c>
      <c r="P31" s="67">
        <v>74.816691119357884</v>
      </c>
      <c r="Q31" s="67">
        <v>74.911107275394841</v>
      </c>
      <c r="R31" s="67">
        <v>75.038750323638567</v>
      </c>
      <c r="S31" s="67">
        <v>76.423146629843785</v>
      </c>
      <c r="T31" s="67">
        <v>77.177871752826434</v>
      </c>
      <c r="U31" s="67">
        <v>75.920945887632698</v>
      </c>
      <c r="V31" s="68"/>
      <c r="W31" s="68"/>
      <c r="X31" s="68"/>
      <c r="Y31" s="68"/>
      <c r="Z31" s="68"/>
    </row>
    <row r="32" spans="1:26" s="62" customFormat="1">
      <c r="A32" s="704" t="s">
        <v>438</v>
      </c>
      <c r="B32" s="66">
        <v>100</v>
      </c>
      <c r="C32" s="67">
        <v>73.266595552638051</v>
      </c>
      <c r="D32" s="67">
        <v>69.967998687125629</v>
      </c>
      <c r="E32" s="67">
        <v>53.926314925740542</v>
      </c>
      <c r="F32" s="67">
        <v>48.330187905144825</v>
      </c>
      <c r="G32" s="67">
        <v>45.798884056781816</v>
      </c>
      <c r="H32" s="67">
        <v>46.159596291129894</v>
      </c>
      <c r="I32" s="67">
        <v>46.709362435381962</v>
      </c>
      <c r="J32" s="67">
        <v>45.775334372692214</v>
      </c>
      <c r="K32" s="67">
        <v>41.329613522606053</v>
      </c>
      <c r="L32" s="67">
        <v>43.698120948551733</v>
      </c>
      <c r="M32" s="67">
        <v>43.761467137113321</v>
      </c>
      <c r="N32" s="67">
        <v>43.848363009764505</v>
      </c>
      <c r="O32" s="67">
        <v>42.740953475014358</v>
      </c>
      <c r="P32" s="67">
        <v>42.250512841552478</v>
      </c>
      <c r="Q32" s="67">
        <v>42.158201362107164</v>
      </c>
      <c r="R32" s="67">
        <v>42.837285632231065</v>
      </c>
      <c r="S32" s="67">
        <v>42.967096085993269</v>
      </c>
      <c r="T32" s="67">
        <v>43.765668909493719</v>
      </c>
      <c r="U32" s="67">
        <v>43.5314679576598</v>
      </c>
      <c r="V32" s="68"/>
      <c r="W32" s="68"/>
      <c r="X32" s="68"/>
      <c r="Y32" s="68"/>
      <c r="Z32" s="68"/>
    </row>
    <row r="33" spans="1:26" s="62" customFormat="1">
      <c r="A33" s="704" t="s">
        <v>439</v>
      </c>
      <c r="B33" s="66">
        <v>100</v>
      </c>
      <c r="C33" s="67">
        <v>99.234303215926502</v>
      </c>
      <c r="D33" s="67">
        <v>74.119448698315466</v>
      </c>
      <c r="E33" s="67">
        <v>68.22358346094947</v>
      </c>
      <c r="F33" s="67">
        <v>63.820826952526801</v>
      </c>
      <c r="G33" s="67">
        <v>63.942572741194489</v>
      </c>
      <c r="H33" s="67">
        <v>62.833843797856055</v>
      </c>
      <c r="I33" s="67">
        <v>63.520673813169985</v>
      </c>
      <c r="J33" s="67">
        <v>62.683001531393572</v>
      </c>
      <c r="K33" s="67">
        <v>61.633231240428785</v>
      </c>
      <c r="L33" s="67">
        <v>61.881699846860649</v>
      </c>
      <c r="M33" s="67">
        <v>60.595329249617151</v>
      </c>
      <c r="N33" s="67">
        <v>61.093415007656965</v>
      </c>
      <c r="O33" s="67">
        <v>57.408882082695257</v>
      </c>
      <c r="P33" s="67">
        <v>58.01952526799387</v>
      </c>
      <c r="Q33" s="67">
        <v>57.293644716692192</v>
      </c>
      <c r="R33" s="67">
        <v>57.869448698315466</v>
      </c>
      <c r="S33" s="67">
        <v>58.620980091883617</v>
      </c>
      <c r="T33" s="67">
        <v>58.662710566615623</v>
      </c>
      <c r="U33" s="67">
        <v>58.621745788667688</v>
      </c>
      <c r="V33" s="68"/>
      <c r="W33" s="68"/>
      <c r="X33" s="68"/>
      <c r="Y33" s="68"/>
      <c r="Z33" s="68"/>
    </row>
    <row r="34" spans="1:26" s="62" customFormat="1">
      <c r="A34" s="704" t="s">
        <v>440</v>
      </c>
      <c r="B34" s="66">
        <v>100</v>
      </c>
      <c r="C34" s="67">
        <v>103.22971948445792</v>
      </c>
      <c r="D34" s="67">
        <v>98.574677786201661</v>
      </c>
      <c r="E34" s="67">
        <v>103.97270659590599</v>
      </c>
      <c r="F34" s="67">
        <v>96.103108415466252</v>
      </c>
      <c r="G34" s="67">
        <v>96.997725549658838</v>
      </c>
      <c r="H34" s="67">
        <v>95.496588324488243</v>
      </c>
      <c r="I34" s="67">
        <v>92.903714935557247</v>
      </c>
      <c r="J34" s="67">
        <v>93.768006065200908</v>
      </c>
      <c r="K34" s="67">
        <v>91.023502653525384</v>
      </c>
      <c r="L34" s="67">
        <v>88.885519332827911</v>
      </c>
      <c r="M34" s="67">
        <v>85.959059893858978</v>
      </c>
      <c r="N34" s="67">
        <v>83.669446550416978</v>
      </c>
      <c r="O34" s="67">
        <v>78.802122820318431</v>
      </c>
      <c r="P34" s="67">
        <v>76.80060652009098</v>
      </c>
      <c r="Q34" s="67">
        <v>75.981804397270665</v>
      </c>
      <c r="R34" s="67">
        <v>75.481425322213795</v>
      </c>
      <c r="S34" s="67">
        <v>75.147839272175887</v>
      </c>
      <c r="T34" s="67">
        <v>74.162244124336624</v>
      </c>
      <c r="U34" s="67">
        <v>73.195602729340408</v>
      </c>
      <c r="V34" s="68"/>
      <c r="W34" s="68"/>
      <c r="X34" s="68"/>
      <c r="Y34" s="68"/>
      <c r="Z34" s="68"/>
    </row>
    <row r="35" spans="1:26" s="62" customFormat="1">
      <c r="A35" s="704" t="s">
        <v>441</v>
      </c>
      <c r="B35" s="66">
        <v>100</v>
      </c>
      <c r="C35" s="67">
        <v>86.598258706467661</v>
      </c>
      <c r="D35" s="67">
        <v>73.922056384742959</v>
      </c>
      <c r="E35" s="67">
        <v>68.304311774461027</v>
      </c>
      <c r="F35" s="67">
        <v>65.459162520729677</v>
      </c>
      <c r="G35" s="67">
        <v>66.267464759535656</v>
      </c>
      <c r="H35" s="67">
        <v>65.629249585406313</v>
      </c>
      <c r="I35" s="67">
        <v>66.763215174129357</v>
      </c>
      <c r="J35" s="67">
        <v>65.308094941956881</v>
      </c>
      <c r="K35" s="67">
        <v>64.014718076285249</v>
      </c>
      <c r="L35" s="67">
        <v>64.922833747927029</v>
      </c>
      <c r="M35" s="67">
        <v>64.586339137645112</v>
      </c>
      <c r="N35" s="67">
        <v>63.588826699834165</v>
      </c>
      <c r="O35" s="67">
        <v>61.844268242122723</v>
      </c>
      <c r="P35" s="67">
        <v>61.257307213930346</v>
      </c>
      <c r="Q35" s="67">
        <v>59.772543532338311</v>
      </c>
      <c r="R35" s="67">
        <v>57.544206053067995</v>
      </c>
      <c r="S35" s="67">
        <v>57.748963515754568</v>
      </c>
      <c r="T35" s="67">
        <v>57.401271507048101</v>
      </c>
      <c r="U35" s="67">
        <v>57.402725953565508</v>
      </c>
      <c r="V35" s="68"/>
      <c r="W35" s="68"/>
      <c r="X35" s="68"/>
      <c r="Y35" s="68"/>
      <c r="Z35" s="68"/>
    </row>
    <row r="36" spans="1:26" s="62" customFormat="1">
      <c r="A36" s="704" t="s">
        <v>442</v>
      </c>
      <c r="B36" s="66">
        <v>100</v>
      </c>
      <c r="C36" s="67">
        <v>80.161501527717149</v>
      </c>
      <c r="D36" s="67">
        <v>59.580969009166303</v>
      </c>
      <c r="E36" s="67">
        <v>49.345264076822346</v>
      </c>
      <c r="F36" s="67">
        <v>45.03491924923614</v>
      </c>
      <c r="G36" s="67">
        <v>44.418921868179837</v>
      </c>
      <c r="H36" s="67">
        <v>43.709624618070713</v>
      </c>
      <c r="I36" s="67">
        <v>42.777171540811871</v>
      </c>
      <c r="J36" s="67">
        <v>42.74683544303798</v>
      </c>
      <c r="K36" s="67">
        <v>41.375163683980794</v>
      </c>
      <c r="L36" s="67">
        <v>41.599410737669139</v>
      </c>
      <c r="M36" s="67">
        <v>41.260257529463118</v>
      </c>
      <c r="N36" s="67">
        <v>41.473919685726756</v>
      </c>
      <c r="O36" s="67">
        <v>40.764949803579221</v>
      </c>
      <c r="P36" s="67">
        <v>40.300305543430824</v>
      </c>
      <c r="Q36" s="67">
        <v>40.484941073766919</v>
      </c>
      <c r="R36" s="67">
        <v>40.168267132256652</v>
      </c>
      <c r="S36" s="67">
        <v>39.723592317765167</v>
      </c>
      <c r="T36" s="67">
        <v>39.637058053251856</v>
      </c>
      <c r="U36" s="67">
        <v>40.142841553906592</v>
      </c>
      <c r="V36" s="68"/>
      <c r="W36" s="68"/>
      <c r="X36" s="68"/>
      <c r="Y36" s="68"/>
      <c r="Z36" s="68"/>
    </row>
    <row r="37" spans="1:26" s="62" customFormat="1">
      <c r="A37" s="704" t="s">
        <v>443</v>
      </c>
      <c r="B37" s="66">
        <v>100</v>
      </c>
      <c r="C37" s="67">
        <v>82.065027386085532</v>
      </c>
      <c r="D37" s="67">
        <v>78.382472905255796</v>
      </c>
      <c r="E37" s="67">
        <v>63.465796527211275</v>
      </c>
      <c r="F37" s="67">
        <v>63.372567299848498</v>
      </c>
      <c r="G37" s="67">
        <v>64.41048051897603</v>
      </c>
      <c r="H37" s="67">
        <v>61.792681505652013</v>
      </c>
      <c r="I37" s="67">
        <v>61.717709668647778</v>
      </c>
      <c r="J37" s="67">
        <v>61.351901487783088</v>
      </c>
      <c r="K37" s="67">
        <v>59.751194499475581</v>
      </c>
      <c r="L37" s="67">
        <v>59.254205026609171</v>
      </c>
      <c r="M37" s="67">
        <v>58.635473721011529</v>
      </c>
      <c r="N37" s="67">
        <v>58.981121081459037</v>
      </c>
      <c r="O37" s="67">
        <v>57.750029134133555</v>
      </c>
      <c r="P37" s="67">
        <v>57.28928252340441</v>
      </c>
      <c r="Q37" s="67">
        <v>57.398166491861865</v>
      </c>
      <c r="R37" s="67">
        <v>57.55316008235247</v>
      </c>
      <c r="S37" s="67">
        <v>58.061492444548023</v>
      </c>
      <c r="T37" s="67">
        <v>58.579419648059663</v>
      </c>
      <c r="U37" s="67">
        <v>57.670240453715572</v>
      </c>
      <c r="V37" s="68"/>
      <c r="W37" s="68"/>
      <c r="X37" s="68"/>
      <c r="Y37" s="68"/>
      <c r="Z37" s="68"/>
    </row>
    <row r="38" spans="1:26" s="62" customFormat="1">
      <c r="A38" s="704" t="s">
        <v>444</v>
      </c>
      <c r="B38" s="66">
        <v>100</v>
      </c>
      <c r="C38" s="67">
        <v>82.394849504885769</v>
      </c>
      <c r="D38" s="67">
        <v>75.358671852021303</v>
      </c>
      <c r="E38" s="67">
        <v>75.752475571097079</v>
      </c>
      <c r="F38" s="67">
        <v>66.564266806104769</v>
      </c>
      <c r="G38" s="67">
        <v>67.596065230889891</v>
      </c>
      <c r="H38" s="67">
        <v>67.132945521095465</v>
      </c>
      <c r="I38" s="67">
        <v>66.855632537011005</v>
      </c>
      <c r="J38" s="67">
        <v>66.502173273636387</v>
      </c>
      <c r="K38" s="67">
        <v>65.390127128337525</v>
      </c>
      <c r="L38" s="67">
        <v>66.018268570868329</v>
      </c>
      <c r="M38" s="67">
        <v>65.340566685185792</v>
      </c>
      <c r="N38" s="67">
        <v>64.952400405242003</v>
      </c>
      <c r="O38" s="67">
        <v>62.589855877643053</v>
      </c>
      <c r="P38" s="67">
        <v>61.260449687898287</v>
      </c>
      <c r="Q38" s="67">
        <v>62.243014477597306</v>
      </c>
      <c r="R38" s="67">
        <v>61.709892480146408</v>
      </c>
      <c r="S38" s="67">
        <v>62.001699401941238</v>
      </c>
      <c r="T38" s="67">
        <v>62.011765090362431</v>
      </c>
      <c r="U38" s="67">
        <v>62.496911663779869</v>
      </c>
      <c r="V38" s="68"/>
      <c r="W38" s="68"/>
      <c r="X38" s="68"/>
      <c r="Y38" s="68"/>
      <c r="Z38" s="68"/>
    </row>
    <row r="39" spans="1:26" s="62" customFormat="1">
      <c r="A39" s="704" t="s">
        <v>445</v>
      </c>
      <c r="B39" s="66">
        <v>100</v>
      </c>
      <c r="C39" s="67">
        <v>68.931964449892732</v>
      </c>
      <c r="D39" s="67">
        <v>69.069874348758802</v>
      </c>
      <c r="E39" s="67">
        <v>61.936867912963528</v>
      </c>
      <c r="F39" s="67">
        <v>60.550107263254674</v>
      </c>
      <c r="G39" s="67">
        <v>61.603968740422921</v>
      </c>
      <c r="H39" s="67">
        <v>61.974563285320265</v>
      </c>
      <c r="I39" s="67">
        <v>61.32830217591173</v>
      </c>
      <c r="J39" s="67">
        <v>59.937940545510266</v>
      </c>
      <c r="K39" s="67">
        <v>58.956941464909583</v>
      </c>
      <c r="L39" s="67">
        <v>59.374731841863309</v>
      </c>
      <c r="M39" s="67">
        <v>59.554091326999689</v>
      </c>
      <c r="N39" s="67">
        <v>58.759653692920629</v>
      </c>
      <c r="O39" s="67">
        <v>57.283174992338338</v>
      </c>
      <c r="P39" s="67">
        <v>56.914878945755426</v>
      </c>
      <c r="Q39" s="67">
        <v>56.956328532025736</v>
      </c>
      <c r="R39" s="67">
        <v>56.18931964449893</v>
      </c>
      <c r="S39" s="67">
        <v>56.572326080294204</v>
      </c>
      <c r="T39" s="67">
        <v>56.508010266625796</v>
      </c>
      <c r="U39" s="67">
        <v>55.392583512105432</v>
      </c>
      <c r="V39" s="68"/>
      <c r="W39" s="68"/>
      <c r="X39" s="68"/>
      <c r="Y39" s="68"/>
      <c r="Z39" s="68"/>
    </row>
    <row r="40" spans="1:26" s="62" customFormat="1">
      <c r="A40" s="704" t="s">
        <v>446</v>
      </c>
      <c r="B40" s="66">
        <v>100</v>
      </c>
      <c r="C40" s="67">
        <v>94.95308141009383</v>
      </c>
      <c r="D40" s="67">
        <v>92.315495815369005</v>
      </c>
      <c r="E40" s="67">
        <v>69.33806746132386</v>
      </c>
      <c r="F40" s="67">
        <v>67.38523966522952</v>
      </c>
      <c r="G40" s="67">
        <v>68.165863555668281</v>
      </c>
      <c r="H40" s="67">
        <v>68.029926451940142</v>
      </c>
      <c r="I40" s="67">
        <v>65.451686533096634</v>
      </c>
      <c r="J40" s="67">
        <v>63.405021557189954</v>
      </c>
      <c r="K40" s="67">
        <v>62.617042860765913</v>
      </c>
      <c r="L40" s="67">
        <v>62.257671823484657</v>
      </c>
      <c r="M40" s="67">
        <v>62.357595739284811</v>
      </c>
      <c r="N40" s="67">
        <v>48.07836672584326</v>
      </c>
      <c r="O40" s="67">
        <v>47.322597007354801</v>
      </c>
      <c r="P40" s="67">
        <v>47.21557189956885</v>
      </c>
      <c r="Q40" s="67">
        <v>47.399949277200101</v>
      </c>
      <c r="R40" s="67">
        <v>47.162820187674356</v>
      </c>
      <c r="S40" s="67">
        <v>47.662439766675121</v>
      </c>
      <c r="T40" s="67">
        <v>47.133654577732699</v>
      </c>
      <c r="U40" s="67">
        <v>48.206695409586608</v>
      </c>
      <c r="V40" s="68"/>
      <c r="W40" s="68"/>
      <c r="X40" s="68"/>
      <c r="Y40" s="68"/>
      <c r="Z40" s="68"/>
    </row>
    <row r="41" spans="1:26" s="62" customFormat="1">
      <c r="A41" s="704" t="s">
        <v>447</v>
      </c>
      <c r="B41" s="66">
        <v>100</v>
      </c>
      <c r="C41" s="67">
        <v>101.78995433789954</v>
      </c>
      <c r="D41" s="67">
        <v>77.607305936073061</v>
      </c>
      <c r="E41" s="67">
        <v>52.12785388127854</v>
      </c>
      <c r="F41" s="67">
        <v>43.214611872146122</v>
      </c>
      <c r="G41" s="67">
        <v>42.375525114155252</v>
      </c>
      <c r="H41" s="67">
        <v>41.524261796042616</v>
      </c>
      <c r="I41" s="67">
        <v>40.330593607305936</v>
      </c>
      <c r="J41" s="67">
        <v>39.8455403348554</v>
      </c>
      <c r="K41" s="67">
        <v>39.025631659056316</v>
      </c>
      <c r="L41" s="67">
        <v>39.104718417047181</v>
      </c>
      <c r="M41" s="67">
        <v>38.46593607305936</v>
      </c>
      <c r="N41" s="67">
        <v>38.595372907153724</v>
      </c>
      <c r="O41" s="67">
        <v>36.935951293759516</v>
      </c>
      <c r="P41" s="67">
        <v>37.055585996955863</v>
      </c>
      <c r="Q41" s="67">
        <v>36.862222222222222</v>
      </c>
      <c r="R41" s="67">
        <v>36.835859969558598</v>
      </c>
      <c r="S41" s="67">
        <v>37.389041095890413</v>
      </c>
      <c r="T41" s="67">
        <v>37.597016742770165</v>
      </c>
      <c r="U41" s="67">
        <v>37.203592085235918</v>
      </c>
      <c r="V41" s="68"/>
      <c r="W41" s="68"/>
      <c r="X41" s="68"/>
      <c r="Y41" s="68"/>
      <c r="Z41" s="68"/>
    </row>
    <row r="42" spans="1:26" s="62" customFormat="1">
      <c r="A42" s="704" t="s">
        <v>448</v>
      </c>
      <c r="B42" s="66">
        <v>100</v>
      </c>
      <c r="C42" s="67">
        <v>112.84718498659518</v>
      </c>
      <c r="D42" s="67">
        <v>98.616621983914214</v>
      </c>
      <c r="E42" s="67">
        <v>70.520107238605902</v>
      </c>
      <c r="F42" s="67">
        <v>66.144772117962461</v>
      </c>
      <c r="G42" s="67">
        <v>67.05983914209115</v>
      </c>
      <c r="H42" s="67">
        <v>62.487721179624657</v>
      </c>
      <c r="I42" s="67">
        <v>57.444611260053627</v>
      </c>
      <c r="J42" s="67">
        <v>56.369544235924934</v>
      </c>
      <c r="K42" s="67">
        <v>53.253726541554961</v>
      </c>
      <c r="L42" s="67">
        <v>53.03946380697051</v>
      </c>
      <c r="M42" s="67">
        <v>53.15710455764075</v>
      </c>
      <c r="N42" s="67">
        <v>51.60932975871313</v>
      </c>
      <c r="O42" s="67">
        <v>49.296729222520106</v>
      </c>
      <c r="P42" s="67">
        <v>49.62788203753351</v>
      </c>
      <c r="Q42" s="67">
        <v>48.906380697050942</v>
      </c>
      <c r="R42" s="67">
        <v>48.501340482573724</v>
      </c>
      <c r="S42" s="67">
        <v>46.976514745308307</v>
      </c>
      <c r="T42" s="67">
        <v>46.847653619302953</v>
      </c>
      <c r="U42" s="67">
        <v>45.39249329758713</v>
      </c>
      <c r="V42" s="68"/>
      <c r="W42" s="68"/>
      <c r="X42" s="68"/>
      <c r="Y42" s="68"/>
      <c r="Z42" s="68"/>
    </row>
    <row r="43" spans="1:26" s="62" customFormat="1">
      <c r="A43" s="704" t="s">
        <v>449</v>
      </c>
      <c r="B43" s="66">
        <v>100</v>
      </c>
      <c r="C43" s="67">
        <v>95.112383375742155</v>
      </c>
      <c r="D43" s="67">
        <v>76.834181509754032</v>
      </c>
      <c r="E43" s="67">
        <v>71.925360474978788</v>
      </c>
      <c r="F43" s="67">
        <v>71.904156064461404</v>
      </c>
      <c r="G43" s="67">
        <v>73.001272264631041</v>
      </c>
      <c r="H43" s="67">
        <v>69.604431721798122</v>
      </c>
      <c r="I43" s="67">
        <v>69.395144189991512</v>
      </c>
      <c r="J43" s="67">
        <v>68.714482612383378</v>
      </c>
      <c r="K43" s="67">
        <v>67.550890585241731</v>
      </c>
      <c r="L43" s="67">
        <v>68.062234944868521</v>
      </c>
      <c r="M43" s="67">
        <v>67.123833757421536</v>
      </c>
      <c r="N43" s="67">
        <v>69.416772688719249</v>
      </c>
      <c r="O43" s="67">
        <v>68.40267175572518</v>
      </c>
      <c r="P43" s="67">
        <v>66.741836301950798</v>
      </c>
      <c r="Q43" s="67">
        <v>70.274173027989818</v>
      </c>
      <c r="R43" s="67">
        <v>69.846904156064468</v>
      </c>
      <c r="S43" s="67">
        <v>69.997879558948256</v>
      </c>
      <c r="T43" s="67">
        <v>69.809926844783732</v>
      </c>
      <c r="U43" s="67">
        <v>69.338634435962675</v>
      </c>
      <c r="V43" s="68"/>
      <c r="W43" s="68"/>
      <c r="X43" s="68"/>
      <c r="Y43" s="68"/>
      <c r="Z43" s="68"/>
    </row>
    <row r="44" spans="1:26" s="62" customFormat="1">
      <c r="A44" s="704" t="s">
        <v>450</v>
      </c>
      <c r="B44" s="66">
        <v>100</v>
      </c>
      <c r="C44" s="67">
        <v>124.46894326431837</v>
      </c>
      <c r="D44" s="67">
        <v>97.606883570852389</v>
      </c>
      <c r="E44" s="67">
        <v>71.69938155418123</v>
      </c>
      <c r="F44" s="67">
        <v>66.980371067491262</v>
      </c>
      <c r="G44" s="67">
        <v>66.884108631352518</v>
      </c>
      <c r="H44" s="67">
        <v>63.417182038182304</v>
      </c>
      <c r="I44" s="67">
        <v>63.614143586985747</v>
      </c>
      <c r="J44" s="67">
        <v>57.552299005108907</v>
      </c>
      <c r="K44" s="67">
        <v>55.656090346867444</v>
      </c>
      <c r="L44" s="67">
        <v>57.009007797795114</v>
      </c>
      <c r="M44" s="67">
        <v>55.552567894595327</v>
      </c>
      <c r="N44" s="67">
        <v>55.89109975799947</v>
      </c>
      <c r="O44" s="67">
        <v>53.526216724926051</v>
      </c>
      <c r="P44" s="67">
        <v>54.431836515192252</v>
      </c>
      <c r="Q44" s="67">
        <v>53.182172627050285</v>
      </c>
      <c r="R44" s="67">
        <v>53.257730572734609</v>
      </c>
      <c r="S44" s="67">
        <v>53.441113202473787</v>
      </c>
      <c r="T44" s="67">
        <v>53.281431836515196</v>
      </c>
      <c r="U44" s="67">
        <v>52.843640763646142</v>
      </c>
      <c r="V44" s="68"/>
      <c r="W44" s="68"/>
      <c r="X44" s="68"/>
      <c r="Y44" s="68"/>
      <c r="Z44" s="68"/>
    </row>
    <row r="45" spans="1:26" s="62" customFormat="1" ht="20.149999999999999" customHeight="1">
      <c r="A45" s="704" t="s">
        <v>451</v>
      </c>
      <c r="B45" s="66">
        <v>100</v>
      </c>
      <c r="C45" s="67">
        <v>86.96148769519948</v>
      </c>
      <c r="D45" s="67">
        <v>76.701625133788923</v>
      </c>
      <c r="E45" s="67">
        <v>68.874735731385826</v>
      </c>
      <c r="F45" s="67">
        <v>63.830656293847795</v>
      </c>
      <c r="G45" s="67">
        <v>64.467559727543318</v>
      </c>
      <c r="H45" s="67">
        <v>63.452424085413121</v>
      </c>
      <c r="I45" s="67">
        <v>63.110121062444918</v>
      </c>
      <c r="J45" s="67">
        <v>62.182387891486286</v>
      </c>
      <c r="K45" s="67">
        <v>60.877171351958516</v>
      </c>
      <c r="L45" s="67">
        <v>61.412497305311085</v>
      </c>
      <c r="M45" s="67">
        <v>60.845595270962789</v>
      </c>
      <c r="N45" s="67">
        <v>60.526823973465348</v>
      </c>
      <c r="O45" s="67">
        <v>58.897624513537735</v>
      </c>
      <c r="P45" s="67">
        <v>58.490577098358976</v>
      </c>
      <c r="Q45" s="67">
        <v>58.689670170077413</v>
      </c>
      <c r="R45" s="67">
        <v>58.477014776350266</v>
      </c>
      <c r="S45" s="67">
        <v>58.771342881671949</v>
      </c>
      <c r="T45" s="67">
        <v>58.842810123709853</v>
      </c>
      <c r="U45" s="67">
        <v>58.814911746574431</v>
      </c>
      <c r="V45" s="68"/>
      <c r="W45" s="68"/>
      <c r="X45" s="68"/>
      <c r="Y45" s="68"/>
      <c r="Z45" s="68"/>
    </row>
    <row r="46" spans="1:26" s="62" customFormat="1">
      <c r="A46" s="69"/>
      <c r="B46" s="68"/>
      <c r="C46" s="68"/>
      <c r="D46" s="68"/>
      <c r="E46" s="68"/>
      <c r="F46" s="68"/>
      <c r="G46" s="68"/>
      <c r="H46" s="68"/>
      <c r="I46" s="68"/>
      <c r="J46" s="68"/>
      <c r="K46" s="68"/>
      <c r="L46" s="68"/>
      <c r="M46" s="68"/>
      <c r="N46" s="68"/>
      <c r="O46" s="68"/>
      <c r="P46" s="68"/>
      <c r="Q46" s="68"/>
      <c r="R46" s="68"/>
      <c r="S46" s="68"/>
      <c r="T46" s="68"/>
      <c r="U46" s="68"/>
      <c r="V46" s="68"/>
      <c r="W46" s="68"/>
      <c r="X46" s="68"/>
      <c r="Y46" s="68"/>
      <c r="Z46" s="68"/>
    </row>
    <row r="47" spans="1:26" s="62" customFormat="1" ht="13">
      <c r="B47" s="1267" t="s">
        <v>453</v>
      </c>
      <c r="C47" s="1267"/>
      <c r="D47" s="1267"/>
      <c r="E47" s="1267"/>
      <c r="F47" s="1267"/>
      <c r="G47" s="1267"/>
      <c r="H47" s="1267" t="s">
        <v>453</v>
      </c>
      <c r="I47" s="1267"/>
      <c r="J47" s="1267"/>
      <c r="K47" s="1267"/>
      <c r="L47" s="1267"/>
      <c r="M47" s="1267"/>
      <c r="N47" s="1267" t="s">
        <v>453</v>
      </c>
      <c r="O47" s="1267"/>
      <c r="P47" s="1267"/>
      <c r="Q47" s="1267"/>
      <c r="R47" s="1267"/>
      <c r="S47" s="1267"/>
      <c r="T47" s="1267" t="s">
        <v>453</v>
      </c>
      <c r="U47" s="1267"/>
      <c r="V47" s="1267"/>
      <c r="W47" s="1267"/>
      <c r="X47" s="1267"/>
      <c r="Y47" s="1267"/>
      <c r="Z47" s="1267"/>
    </row>
    <row r="48" spans="1:26" s="62" customFormat="1">
      <c r="A48" s="672"/>
      <c r="B48" s="71"/>
      <c r="C48" s="71"/>
      <c r="D48" s="71"/>
      <c r="E48" s="71"/>
      <c r="F48" s="71"/>
      <c r="G48" s="71"/>
      <c r="H48" s="71"/>
      <c r="I48" s="71"/>
      <c r="J48" s="71"/>
      <c r="K48" s="71"/>
      <c r="L48" s="71"/>
      <c r="M48" s="71"/>
      <c r="N48" s="71"/>
      <c r="O48" s="71"/>
      <c r="P48" s="71"/>
      <c r="Q48" s="71"/>
      <c r="R48" s="71"/>
      <c r="S48" s="71"/>
      <c r="T48" s="71"/>
      <c r="U48" s="71"/>
      <c r="V48" s="68"/>
      <c r="W48" s="68"/>
      <c r="X48" s="68"/>
      <c r="Y48" s="68"/>
      <c r="Z48" s="68"/>
    </row>
    <row r="49" spans="1:26" s="62" customFormat="1">
      <c r="A49" s="703" t="s">
        <v>435</v>
      </c>
      <c r="B49" s="72">
        <v>9.897166889175482</v>
      </c>
      <c r="C49" s="72">
        <v>8.8829838127462661</v>
      </c>
      <c r="D49" s="72">
        <v>8.4543849787481644</v>
      </c>
      <c r="E49" s="72">
        <v>9.213611478713533</v>
      </c>
      <c r="F49" s="72">
        <v>9.3343761479848784</v>
      </c>
      <c r="G49" s="72">
        <v>9.4196031715255639</v>
      </c>
      <c r="H49" s="72">
        <v>9.3478950721304006</v>
      </c>
      <c r="I49" s="72">
        <v>9.4924972211708312</v>
      </c>
      <c r="J49" s="72">
        <v>9.3697060678403048</v>
      </c>
      <c r="K49" s="72">
        <v>9.5469740201455338</v>
      </c>
      <c r="L49" s="72">
        <v>9.6475634925126652</v>
      </c>
      <c r="M49" s="72">
        <v>9.6760510843931264</v>
      </c>
      <c r="N49" s="72">
        <v>9.7165386025863665</v>
      </c>
      <c r="O49" s="72">
        <v>9.8450837735058148</v>
      </c>
      <c r="P49" s="72">
        <v>9.8625159913057736</v>
      </c>
      <c r="Q49" s="72">
        <v>9.8391701497550255</v>
      </c>
      <c r="R49" s="72">
        <v>9.926581225828814</v>
      </c>
      <c r="S49" s="72">
        <v>9.8407997285914401</v>
      </c>
      <c r="T49" s="72">
        <v>9.7856110089806716</v>
      </c>
      <c r="U49" s="72">
        <v>9.9253870700072397</v>
      </c>
      <c r="V49" s="63"/>
      <c r="W49" s="63"/>
      <c r="X49" s="63"/>
      <c r="Y49" s="63"/>
      <c r="Z49" s="63"/>
    </row>
    <row r="50" spans="1:26" s="62" customFormat="1">
      <c r="A50" s="704" t="s">
        <v>436</v>
      </c>
      <c r="B50" s="72">
        <v>11.437961642757999</v>
      </c>
      <c r="C50" s="72">
        <v>10.500404463889637</v>
      </c>
      <c r="D50" s="72">
        <v>10.728972515606047</v>
      </c>
      <c r="E50" s="72">
        <v>11.469927681468997</v>
      </c>
      <c r="F50" s="72">
        <v>12.030289025560808</v>
      </c>
      <c r="G50" s="72">
        <v>11.964739942142943</v>
      </c>
      <c r="H50" s="72">
        <v>12.144313013607835</v>
      </c>
      <c r="I50" s="72">
        <v>12.38125104722967</v>
      </c>
      <c r="J50" s="72">
        <v>12.430366346111564</v>
      </c>
      <c r="K50" s="72">
        <v>12.658544058598679</v>
      </c>
      <c r="L50" s="72">
        <v>12.666719095071768</v>
      </c>
      <c r="M50" s="72">
        <v>12.745016929569722</v>
      </c>
      <c r="N50" s="72">
        <v>12.999645022628012</v>
      </c>
      <c r="O50" s="72">
        <v>13.227790398574154</v>
      </c>
      <c r="P50" s="72">
        <v>13.516179790610479</v>
      </c>
      <c r="Q50" s="72">
        <v>13.515682387708218</v>
      </c>
      <c r="R50" s="72">
        <v>13.700586521055794</v>
      </c>
      <c r="S50" s="72">
        <v>13.828876182199984</v>
      </c>
      <c r="T50" s="72">
        <v>13.881244849854786</v>
      </c>
      <c r="U50" s="72">
        <v>14.033290824266077</v>
      </c>
      <c r="V50" s="63"/>
      <c r="W50" s="63"/>
      <c r="X50" s="63"/>
      <c r="Y50" s="63"/>
      <c r="Z50" s="63"/>
    </row>
    <row r="51" spans="1:26" s="62" customFormat="1">
      <c r="A51" s="704" t="s">
        <v>437</v>
      </c>
      <c r="B51" s="72">
        <v>4.3822260210507205</v>
      </c>
      <c r="C51" s="72">
        <v>5.7486061217566773</v>
      </c>
      <c r="D51" s="72">
        <v>5.8242852775558909</v>
      </c>
      <c r="E51" s="72">
        <v>5.9090335015457605</v>
      </c>
      <c r="F51" s="72">
        <v>5.5837984523682556</v>
      </c>
      <c r="G51" s="72">
        <v>5.719707073934857</v>
      </c>
      <c r="H51" s="72">
        <v>5.8349295289756595</v>
      </c>
      <c r="I51" s="72">
        <v>5.657976648006902</v>
      </c>
      <c r="J51" s="72">
        <v>5.6417986029690699</v>
      </c>
      <c r="K51" s="72">
        <v>5.5775265536447991</v>
      </c>
      <c r="L51" s="72">
        <v>5.612606514699424</v>
      </c>
      <c r="M51" s="72">
        <v>5.5505853603928816</v>
      </c>
      <c r="N51" s="72">
        <v>5.4992312156141061</v>
      </c>
      <c r="O51" s="72">
        <v>5.5320077708545696</v>
      </c>
      <c r="P51" s="72">
        <v>5.6054097411421013</v>
      </c>
      <c r="Q51" s="72">
        <v>5.5934443423627815</v>
      </c>
      <c r="R51" s="72">
        <v>5.6233507389704815</v>
      </c>
      <c r="S51" s="72">
        <v>5.6984149987206933</v>
      </c>
      <c r="T51" s="72">
        <v>5.747700987316958</v>
      </c>
      <c r="U51" s="72">
        <v>5.6567753777331031</v>
      </c>
      <c r="V51" s="63"/>
      <c r="W51" s="63"/>
      <c r="X51" s="63"/>
      <c r="Y51" s="63"/>
      <c r="Z51" s="63"/>
    </row>
    <row r="52" spans="1:26" s="62" customFormat="1">
      <c r="A52" s="704" t="s">
        <v>438</v>
      </c>
      <c r="B52" s="72">
        <v>4.6091471924178071</v>
      </c>
      <c r="C52" s="72">
        <v>3.8832882479320152</v>
      </c>
      <c r="D52" s="72">
        <v>4.2045107146731366</v>
      </c>
      <c r="E52" s="72">
        <v>3.6087880468505475</v>
      </c>
      <c r="F52" s="72">
        <v>3.4898740327301594</v>
      </c>
      <c r="G52" s="72">
        <v>3.2744189288119778</v>
      </c>
      <c r="H52" s="72">
        <v>3.3530062360109367</v>
      </c>
      <c r="I52" s="72">
        <v>3.4113439033914301</v>
      </c>
      <c r="J52" s="72">
        <v>3.3930066222942163</v>
      </c>
      <c r="K52" s="72">
        <v>3.1291577433862527</v>
      </c>
      <c r="L52" s="72">
        <v>3.2796430746439049</v>
      </c>
      <c r="M52" s="72">
        <v>3.3149982754358609</v>
      </c>
      <c r="N52" s="72">
        <v>3.3390742482568401</v>
      </c>
      <c r="O52" s="72">
        <v>3.3447757415978954</v>
      </c>
      <c r="P52" s="72">
        <v>3.3294052187992129</v>
      </c>
      <c r="Q52" s="72">
        <v>3.3108612619978626</v>
      </c>
      <c r="R52" s="72">
        <v>3.3764267132604906</v>
      </c>
      <c r="S52" s="72">
        <v>3.3696978932373862</v>
      </c>
      <c r="T52" s="72">
        <v>3.4281573153012821</v>
      </c>
      <c r="U52" s="72">
        <v>3.4114298119398181</v>
      </c>
      <c r="V52" s="63"/>
      <c r="W52" s="63"/>
      <c r="X52" s="63"/>
      <c r="Y52" s="63"/>
      <c r="Z52" s="63"/>
    </row>
    <row r="53" spans="1:26" s="62" customFormat="1">
      <c r="A53" s="704" t="s">
        <v>439</v>
      </c>
      <c r="B53" s="72">
        <v>0.98786349935138362</v>
      </c>
      <c r="C53" s="72">
        <v>1.1272800020875555</v>
      </c>
      <c r="D53" s="72">
        <v>0.95460686567458564</v>
      </c>
      <c r="E53" s="72">
        <v>0.97852408695795434</v>
      </c>
      <c r="F53" s="72">
        <v>0.98771137734485159</v>
      </c>
      <c r="G53" s="72">
        <v>0.97981890322210108</v>
      </c>
      <c r="H53" s="72">
        <v>0.97823308890917016</v>
      </c>
      <c r="I53" s="72">
        <v>0.99428988659596362</v>
      </c>
      <c r="J53" s="72">
        <v>0.99581652204656945</v>
      </c>
      <c r="K53" s="72">
        <v>1.0001322028827186</v>
      </c>
      <c r="L53" s="72">
        <v>0.99541095442873351</v>
      </c>
      <c r="M53" s="72">
        <v>0.98380028546524667</v>
      </c>
      <c r="N53" s="72">
        <v>0.99711088034700668</v>
      </c>
      <c r="O53" s="72">
        <v>0.96289348876926073</v>
      </c>
      <c r="P53" s="72">
        <v>0.97990777498337422</v>
      </c>
      <c r="Q53" s="72">
        <v>0.96436562339521847</v>
      </c>
      <c r="R53" s="72">
        <v>0.97759976830714101</v>
      </c>
      <c r="S53" s="72">
        <v>0.98533611262837462</v>
      </c>
      <c r="T53" s="72">
        <v>0.98483995614655195</v>
      </c>
      <c r="U53" s="72">
        <v>0.98461905685429141</v>
      </c>
      <c r="V53" s="63"/>
      <c r="W53" s="63"/>
      <c r="X53" s="63"/>
      <c r="Y53" s="63"/>
      <c r="Z53" s="63"/>
    </row>
    <row r="54" spans="1:26" s="62" customFormat="1">
      <c r="A54" s="704" t="s">
        <v>440</v>
      </c>
      <c r="B54" s="72">
        <v>2.4942418752765598</v>
      </c>
      <c r="C54" s="72">
        <v>2.9608496351126843</v>
      </c>
      <c r="D54" s="72">
        <v>3.2055264637140914</v>
      </c>
      <c r="E54" s="72">
        <v>3.7652860068859106</v>
      </c>
      <c r="F54" s="72">
        <v>3.7553177622145584</v>
      </c>
      <c r="G54" s="72">
        <v>3.7528299488149668</v>
      </c>
      <c r="H54" s="72">
        <v>3.7538611483834909</v>
      </c>
      <c r="I54" s="72">
        <v>3.6717460252015903</v>
      </c>
      <c r="J54" s="72">
        <v>3.7611950138864367</v>
      </c>
      <c r="K54" s="72">
        <v>3.7293886511280232</v>
      </c>
      <c r="L54" s="72">
        <v>3.610046719374663</v>
      </c>
      <c r="M54" s="72">
        <v>3.5237174653624912</v>
      </c>
      <c r="N54" s="72">
        <v>3.4479231449308059</v>
      </c>
      <c r="O54" s="72">
        <v>3.3371728694074427</v>
      </c>
      <c r="P54" s="72">
        <v>3.2750452864727051</v>
      </c>
      <c r="Q54" s="72">
        <v>3.2291372184839657</v>
      </c>
      <c r="R54" s="72">
        <v>3.2195373270040344</v>
      </c>
      <c r="S54" s="72">
        <v>3.1892565042556882</v>
      </c>
      <c r="T54" s="72">
        <v>3.1436053864611231</v>
      </c>
      <c r="U54" s="72">
        <v>3.1041028880615711</v>
      </c>
      <c r="V54" s="63"/>
      <c r="W54" s="63"/>
      <c r="X54" s="63"/>
      <c r="Y54" s="63"/>
      <c r="Z54" s="63"/>
    </row>
    <row r="55" spans="1:26" s="62" customFormat="1">
      <c r="A55" s="704" t="s">
        <v>441</v>
      </c>
      <c r="B55" s="72">
        <v>7.2977848711655042</v>
      </c>
      <c r="C55" s="72">
        <v>7.2673027912357453</v>
      </c>
      <c r="D55" s="72">
        <v>7.0333224855280418</v>
      </c>
      <c r="E55" s="72">
        <v>7.2373442570739828</v>
      </c>
      <c r="F55" s="72">
        <v>7.483972649815728</v>
      </c>
      <c r="G55" s="72">
        <v>7.5015357152725501</v>
      </c>
      <c r="H55" s="72">
        <v>7.5481457427948282</v>
      </c>
      <c r="I55" s="72">
        <v>7.7202130727342508</v>
      </c>
      <c r="J55" s="72">
        <v>7.6646208579794299</v>
      </c>
      <c r="K55" s="72">
        <v>7.6739051886649454</v>
      </c>
      <c r="L55" s="72">
        <v>7.7149260282213028</v>
      </c>
      <c r="M55" s="72">
        <v>7.7464474880009311</v>
      </c>
      <c r="N55" s="72">
        <v>7.6669738638302807</v>
      </c>
      <c r="O55" s="72">
        <v>7.6628924998821679</v>
      </c>
      <c r="P55" s="72">
        <v>7.642985793804054</v>
      </c>
      <c r="Q55" s="72">
        <v>7.4324350884455601</v>
      </c>
      <c r="R55" s="72">
        <v>7.1813726805894946</v>
      </c>
      <c r="S55" s="72">
        <v>7.1708334641812259</v>
      </c>
      <c r="T55" s="72">
        <v>7.1190028129028571</v>
      </c>
      <c r="U55" s="72">
        <v>7.122560122722426</v>
      </c>
      <c r="V55" s="63"/>
      <c r="W55" s="63"/>
      <c r="X55" s="63"/>
      <c r="Y55" s="63"/>
      <c r="Z55" s="63"/>
    </row>
    <row r="56" spans="1:26" s="62" customFormat="1">
      <c r="A56" s="704" t="s">
        <v>442</v>
      </c>
      <c r="B56" s="72">
        <v>3.4658426906799691</v>
      </c>
      <c r="C56" s="72">
        <v>3.1948298207311661</v>
      </c>
      <c r="D56" s="72">
        <v>2.6922280405905155</v>
      </c>
      <c r="E56" s="72">
        <v>2.4831009658944274</v>
      </c>
      <c r="F56" s="72">
        <v>2.4452818562100798</v>
      </c>
      <c r="G56" s="72">
        <v>2.3880071827651652</v>
      </c>
      <c r="H56" s="72">
        <v>2.3874688032561915</v>
      </c>
      <c r="I56" s="72">
        <v>2.3492103139208016</v>
      </c>
      <c r="J56" s="72">
        <v>2.3825686370953458</v>
      </c>
      <c r="K56" s="72">
        <v>2.3555596530718033</v>
      </c>
      <c r="L56" s="72">
        <v>2.3476819860454632</v>
      </c>
      <c r="M56" s="72">
        <v>2.3502368797155517</v>
      </c>
      <c r="N56" s="72">
        <v>2.3748492314686782</v>
      </c>
      <c r="O56" s="72">
        <v>2.398821760293512</v>
      </c>
      <c r="P56" s="72">
        <v>2.3879832672019896</v>
      </c>
      <c r="Q56" s="72">
        <v>2.3907859201884358</v>
      </c>
      <c r="R56" s="72">
        <v>2.3807113883986317</v>
      </c>
      <c r="S56" s="72">
        <v>2.3425655316276943</v>
      </c>
      <c r="T56" s="72">
        <v>2.3346235104187687</v>
      </c>
      <c r="U56" s="72">
        <v>2.365535709417002</v>
      </c>
      <c r="V56" s="63"/>
      <c r="W56" s="63"/>
      <c r="X56" s="63"/>
      <c r="Y56" s="63"/>
      <c r="Z56" s="63"/>
    </row>
    <row r="57" spans="1:26" s="62" customFormat="1">
      <c r="A57" s="704" t="s">
        <v>443</v>
      </c>
      <c r="B57" s="72">
        <v>9.7360528575048502</v>
      </c>
      <c r="C57" s="72">
        <v>9.1878539059034328</v>
      </c>
      <c r="D57" s="72">
        <v>9.9494097807757171</v>
      </c>
      <c r="E57" s="72">
        <v>8.9714514773956555</v>
      </c>
      <c r="F57" s="72">
        <v>9.6661808098403768</v>
      </c>
      <c r="G57" s="72">
        <v>9.7274326120042574</v>
      </c>
      <c r="H57" s="72">
        <v>9.4813842342123262</v>
      </c>
      <c r="I57" s="72">
        <v>9.5212443497539745</v>
      </c>
      <c r="J57" s="72">
        <v>9.6060215126487538</v>
      </c>
      <c r="K57" s="72">
        <v>9.5559759927517032</v>
      </c>
      <c r="L57" s="72">
        <v>9.3938871969403657</v>
      </c>
      <c r="M57" s="72">
        <v>9.3824058903577505</v>
      </c>
      <c r="N57" s="72">
        <v>9.4874185484393525</v>
      </c>
      <c r="O57" s="72">
        <v>9.546349972792763</v>
      </c>
      <c r="P57" s="72">
        <v>9.5360912900283754</v>
      </c>
      <c r="Q57" s="72">
        <v>9.5218047957875207</v>
      </c>
      <c r="R57" s="72">
        <v>9.5822368980579213</v>
      </c>
      <c r="S57" s="72">
        <v>9.6184591283522565</v>
      </c>
      <c r="T57" s="72">
        <v>9.6924726208080934</v>
      </c>
      <c r="U57" s="72">
        <v>9.5465672342030121</v>
      </c>
      <c r="V57" s="63"/>
      <c r="W57" s="63"/>
      <c r="X57" s="63"/>
      <c r="Y57" s="63"/>
      <c r="Z57" s="63"/>
    </row>
    <row r="58" spans="1:26" s="62" customFormat="1">
      <c r="A58" s="704" t="s">
        <v>444</v>
      </c>
      <c r="B58" s="72">
        <v>23.145203075538273</v>
      </c>
      <c r="C58" s="72">
        <v>21.929771151721795</v>
      </c>
      <c r="D58" s="72">
        <v>22.739958383874246</v>
      </c>
      <c r="E58" s="72">
        <v>25.456452383436474</v>
      </c>
      <c r="F58" s="72">
        <v>24.136419116688586</v>
      </c>
      <c r="G58" s="72">
        <v>24.268402022480252</v>
      </c>
      <c r="H58" s="72">
        <v>24.487727293967978</v>
      </c>
      <c r="I58" s="72">
        <v>24.518843661884389</v>
      </c>
      <c r="J58" s="72">
        <v>24.753090988866465</v>
      </c>
      <c r="K58" s="72">
        <v>24.861006809442468</v>
      </c>
      <c r="L58" s="72">
        <v>24.881030731769776</v>
      </c>
      <c r="M58" s="72">
        <v>24.855056118106507</v>
      </c>
      <c r="N58" s="72">
        <v>24.837524901059666</v>
      </c>
      <c r="O58" s="72">
        <v>24.596151996312607</v>
      </c>
      <c r="P58" s="72">
        <v>24.241264471384088</v>
      </c>
      <c r="Q58" s="72">
        <v>24.546520809247177</v>
      </c>
      <c r="R58" s="72">
        <v>24.424776105367478</v>
      </c>
      <c r="S58" s="72">
        <v>24.41737509002764</v>
      </c>
      <c r="T58" s="72">
        <v>24.391678321812346</v>
      </c>
      <c r="U58" s="72">
        <v>24.594166157809642</v>
      </c>
      <c r="V58" s="63"/>
      <c r="W58" s="63"/>
      <c r="X58" s="63"/>
      <c r="Y58" s="63"/>
      <c r="Z58" s="63"/>
    </row>
    <row r="59" spans="1:26" s="62" customFormat="1">
      <c r="A59" s="704" t="s">
        <v>445</v>
      </c>
      <c r="B59" s="72">
        <v>4.9362918811386898</v>
      </c>
      <c r="C59" s="72">
        <v>3.912861951690485</v>
      </c>
      <c r="D59" s="72">
        <v>4.4451347593266473</v>
      </c>
      <c r="E59" s="72">
        <v>4.4390509085118417</v>
      </c>
      <c r="F59" s="72">
        <v>4.6825932904357304</v>
      </c>
      <c r="G59" s="72">
        <v>4.7170262380716235</v>
      </c>
      <c r="H59" s="72">
        <v>4.8213214544906631</v>
      </c>
      <c r="I59" s="72">
        <v>4.7969231403538259</v>
      </c>
      <c r="J59" s="72">
        <v>4.7581184853064338</v>
      </c>
      <c r="K59" s="72">
        <v>4.780587944985708</v>
      </c>
      <c r="L59" s="72">
        <v>4.772497774820657</v>
      </c>
      <c r="M59" s="72">
        <v>4.8315145278290075</v>
      </c>
      <c r="N59" s="72">
        <v>4.792169527845104</v>
      </c>
      <c r="O59" s="72">
        <v>4.800982619859858</v>
      </c>
      <c r="P59" s="72">
        <v>4.8033113843871824</v>
      </c>
      <c r="Q59" s="72">
        <v>4.7905033594046476</v>
      </c>
      <c r="R59" s="72">
        <v>4.7431778696066687</v>
      </c>
      <c r="S59" s="72">
        <v>4.75159321252083</v>
      </c>
      <c r="T59" s="72">
        <v>4.7404267694219424</v>
      </c>
      <c r="U59" s="72">
        <v>4.6490584130142576</v>
      </c>
      <c r="V59" s="63"/>
      <c r="W59" s="63"/>
      <c r="X59" s="63"/>
      <c r="Y59" s="63"/>
      <c r="Z59" s="63"/>
    </row>
    <row r="60" spans="1:26" s="62" customFormat="1">
      <c r="A60" s="704" t="s">
        <v>446</v>
      </c>
      <c r="B60" s="72">
        <v>1.4912502978340374</v>
      </c>
      <c r="C60" s="72">
        <v>1.6282933363486913</v>
      </c>
      <c r="D60" s="72">
        <v>1.7948186937270101</v>
      </c>
      <c r="E60" s="72">
        <v>1.5012821850409914</v>
      </c>
      <c r="F60" s="72">
        <v>1.5742946188393945</v>
      </c>
      <c r="G60" s="72">
        <v>1.576798699363122</v>
      </c>
      <c r="H60" s="72">
        <v>1.5988301399883844</v>
      </c>
      <c r="I60" s="72">
        <v>1.5465799366736177</v>
      </c>
      <c r="J60" s="72">
        <v>1.5205713464451689</v>
      </c>
      <c r="K60" s="72">
        <v>1.5338702791518539</v>
      </c>
      <c r="L60" s="72">
        <v>1.5117732664031576</v>
      </c>
      <c r="M60" s="72">
        <v>1.5283075595580666</v>
      </c>
      <c r="N60" s="72">
        <v>1.1845471807792094</v>
      </c>
      <c r="O60" s="72">
        <v>1.1981779819537095</v>
      </c>
      <c r="P60" s="72">
        <v>1.2037876723157157</v>
      </c>
      <c r="Q60" s="72">
        <v>1.2043889200962208</v>
      </c>
      <c r="R60" s="72">
        <v>1.202721614989255</v>
      </c>
      <c r="S60" s="72">
        <v>1.2093755904243022</v>
      </c>
      <c r="T60" s="72">
        <v>1.1945057735903228</v>
      </c>
      <c r="U60" s="72">
        <v>1.2222792953749142</v>
      </c>
      <c r="V60" s="63"/>
      <c r="W60" s="63"/>
      <c r="X60" s="63"/>
      <c r="Y60" s="63"/>
      <c r="Z60" s="63"/>
    </row>
    <row r="61" spans="1:26" s="62" customFormat="1">
      <c r="A61" s="704" t="s">
        <v>447</v>
      </c>
      <c r="B61" s="72">
        <v>6.2119670661739956</v>
      </c>
      <c r="C61" s="72">
        <v>7.2712169579096608</v>
      </c>
      <c r="D61" s="72">
        <v>6.2853170024555487</v>
      </c>
      <c r="E61" s="72">
        <v>4.7015281888518548</v>
      </c>
      <c r="F61" s="72">
        <v>4.2056240890184506</v>
      </c>
      <c r="G61" s="72">
        <v>4.0832221280511103</v>
      </c>
      <c r="H61" s="72">
        <v>4.0652087046663743</v>
      </c>
      <c r="I61" s="72">
        <v>3.9697645168504803</v>
      </c>
      <c r="J61" s="72">
        <v>3.9805352075891962</v>
      </c>
      <c r="K61" s="72">
        <v>3.9822142392444753</v>
      </c>
      <c r="L61" s="72">
        <v>3.9555014630173124</v>
      </c>
      <c r="M61" s="72">
        <v>3.9271392939996792</v>
      </c>
      <c r="N61" s="72">
        <v>3.9611063271889106</v>
      </c>
      <c r="O61" s="72">
        <v>3.8956564868232082</v>
      </c>
      <c r="P61" s="72">
        <v>3.935472878713079</v>
      </c>
      <c r="Q61" s="72">
        <v>3.9016561137053256</v>
      </c>
      <c r="R61" s="72">
        <v>3.9130442937322698</v>
      </c>
      <c r="S61" s="72">
        <v>3.9519173892473405</v>
      </c>
      <c r="T61" s="72">
        <v>3.9690733549513877</v>
      </c>
      <c r="U61" s="72">
        <v>3.9294029679525528</v>
      </c>
      <c r="V61" s="63"/>
      <c r="W61" s="63"/>
      <c r="X61" s="63"/>
      <c r="Y61" s="63"/>
      <c r="Z61" s="63"/>
    </row>
    <row r="62" spans="1:26" s="62" customFormat="1">
      <c r="A62" s="704" t="s">
        <v>448</v>
      </c>
      <c r="B62" s="72">
        <v>3.5267332049968041</v>
      </c>
      <c r="C62" s="72">
        <v>4.5765306566232047</v>
      </c>
      <c r="D62" s="72">
        <v>4.5343826119542818</v>
      </c>
      <c r="E62" s="72">
        <v>3.610984509447535</v>
      </c>
      <c r="F62" s="72">
        <v>3.6545913470084246</v>
      </c>
      <c r="G62" s="72">
        <v>3.6685452718185232</v>
      </c>
      <c r="H62" s="72">
        <v>3.473114295714137</v>
      </c>
      <c r="I62" s="72">
        <v>3.2101319815011604</v>
      </c>
      <c r="J62" s="72">
        <v>3.1970522546399578</v>
      </c>
      <c r="K62" s="72">
        <v>3.0850921866605301</v>
      </c>
      <c r="L62" s="72">
        <v>3.0458953208387456</v>
      </c>
      <c r="M62" s="72">
        <v>3.0810928036788381</v>
      </c>
      <c r="N62" s="72">
        <v>3.0071351014134922</v>
      </c>
      <c r="O62" s="72">
        <v>2.9518408133223897</v>
      </c>
      <c r="P62" s="72">
        <v>2.9923503606591084</v>
      </c>
      <c r="Q62" s="72">
        <v>2.9388435177889636</v>
      </c>
      <c r="R62" s="72">
        <v>2.9251029420866805</v>
      </c>
      <c r="S62" s="72">
        <v>2.8189526780230625</v>
      </c>
      <c r="T62" s="72">
        <v>2.8078056647537939</v>
      </c>
      <c r="U62" s="72">
        <v>2.7218813837550204</v>
      </c>
      <c r="V62" s="63"/>
      <c r="W62" s="63"/>
      <c r="X62" s="63"/>
      <c r="Y62" s="63"/>
      <c r="Z62" s="63"/>
    </row>
    <row r="63" spans="1:26" s="62" customFormat="1">
      <c r="A63" s="704" t="s">
        <v>449</v>
      </c>
      <c r="B63" s="72">
        <v>3.5672008138906013</v>
      </c>
      <c r="C63" s="72">
        <v>3.9015543590769521</v>
      </c>
      <c r="D63" s="72">
        <v>3.5733656795163853</v>
      </c>
      <c r="E63" s="72">
        <v>3.7252005644908879</v>
      </c>
      <c r="F63" s="72">
        <v>4.0183914583999902</v>
      </c>
      <c r="G63" s="72">
        <v>4.0393990239122211</v>
      </c>
      <c r="H63" s="72">
        <v>3.9130575240776393</v>
      </c>
      <c r="I63" s="72">
        <v>3.9224519089363841</v>
      </c>
      <c r="J63" s="72">
        <v>3.9419257865863648</v>
      </c>
      <c r="K63" s="72">
        <v>3.9582586792932015</v>
      </c>
      <c r="L63" s="72">
        <v>3.9534568783860737</v>
      </c>
      <c r="M63" s="72">
        <v>3.9352757310470587</v>
      </c>
      <c r="N63" s="72">
        <v>4.0911376440537355</v>
      </c>
      <c r="O63" s="72">
        <v>4.1428846812527933</v>
      </c>
      <c r="P63" s="72">
        <v>4.0704254358186498</v>
      </c>
      <c r="Q63" s="72">
        <v>4.2713153182575399</v>
      </c>
      <c r="R63" s="72">
        <v>4.260784075694958</v>
      </c>
      <c r="S63" s="72">
        <v>4.2486096231632171</v>
      </c>
      <c r="T63" s="72">
        <v>4.2320553239182308</v>
      </c>
      <c r="U63" s="72">
        <v>4.2054782681610519</v>
      </c>
      <c r="V63" s="63"/>
      <c r="W63" s="63"/>
      <c r="X63" s="63"/>
      <c r="Y63" s="63"/>
      <c r="Z63" s="63"/>
    </row>
    <row r="64" spans="1:26" s="62" customFormat="1">
      <c r="A64" s="704" t="s">
        <v>450</v>
      </c>
      <c r="B64" s="72">
        <v>2.8130661210473167</v>
      </c>
      <c r="C64" s="72">
        <v>4.0263727852340239</v>
      </c>
      <c r="D64" s="72">
        <v>3.579775746279696</v>
      </c>
      <c r="E64" s="72">
        <v>2.9284337574336528</v>
      </c>
      <c r="F64" s="72">
        <v>2.9518764738644574</v>
      </c>
      <c r="G64" s="72">
        <v>2.9185131378087616</v>
      </c>
      <c r="H64" s="72">
        <v>2.8115037188139849</v>
      </c>
      <c r="I64" s="72">
        <v>2.8355323857947359</v>
      </c>
      <c r="J64" s="72">
        <v>2.6036057476947327</v>
      </c>
      <c r="K64" s="72">
        <v>2.5718057969473063</v>
      </c>
      <c r="L64" s="72">
        <v>2.6113595028259917</v>
      </c>
      <c r="M64" s="72">
        <v>2.5683543070872843</v>
      </c>
      <c r="N64" s="72">
        <v>2.5976145595584361</v>
      </c>
      <c r="O64" s="72">
        <v>2.5565171447978563</v>
      </c>
      <c r="P64" s="72">
        <v>2.6178636423741071</v>
      </c>
      <c r="Q64" s="72">
        <v>2.5490851733755413</v>
      </c>
      <c r="R64" s="72">
        <v>2.5619898370498895</v>
      </c>
      <c r="S64" s="72">
        <v>2.5579368727988596</v>
      </c>
      <c r="T64" s="72">
        <v>2.5471963433608882</v>
      </c>
      <c r="U64" s="72">
        <v>2.5274654187280308</v>
      </c>
      <c r="V64" s="63"/>
      <c r="W64" s="63"/>
      <c r="X64" s="63"/>
      <c r="Y64" s="63"/>
      <c r="Z64" s="63"/>
    </row>
    <row r="65" spans="1:26" s="62" customFormat="1" ht="20.25" customHeight="1">
      <c r="A65" s="704" t="s">
        <v>451</v>
      </c>
      <c r="B65" s="73">
        <v>100</v>
      </c>
      <c r="C65" s="73">
        <v>100</v>
      </c>
      <c r="D65" s="73">
        <v>100</v>
      </c>
      <c r="E65" s="73">
        <v>100</v>
      </c>
      <c r="F65" s="73">
        <v>100</v>
      </c>
      <c r="G65" s="73">
        <v>100</v>
      </c>
      <c r="H65" s="73">
        <v>100</v>
      </c>
      <c r="I65" s="73">
        <v>100</v>
      </c>
      <c r="J65" s="73">
        <v>100</v>
      </c>
      <c r="K65" s="73">
        <v>100</v>
      </c>
      <c r="L65" s="73">
        <v>100</v>
      </c>
      <c r="M65" s="73">
        <v>100</v>
      </c>
      <c r="N65" s="73">
        <v>100</v>
      </c>
      <c r="O65" s="73">
        <v>100</v>
      </c>
      <c r="P65" s="73">
        <v>100</v>
      </c>
      <c r="Q65" s="73">
        <v>100</v>
      </c>
      <c r="R65" s="73">
        <v>100</v>
      </c>
      <c r="S65" s="73">
        <v>100</v>
      </c>
      <c r="T65" s="73">
        <v>100</v>
      </c>
      <c r="U65" s="73">
        <v>100</v>
      </c>
      <c r="V65" s="74"/>
      <c r="W65" s="75"/>
      <c r="X65" s="75"/>
      <c r="Y65" s="75"/>
      <c r="Z65" s="75"/>
    </row>
  </sheetData>
  <sheetProtection selectLockedCells="1"/>
  <mergeCells count="12">
    <mergeCell ref="N7:S7"/>
    <mergeCell ref="T7:Z7"/>
    <mergeCell ref="N27:S27"/>
    <mergeCell ref="T27:Z27"/>
    <mergeCell ref="N47:S47"/>
    <mergeCell ref="T47:Z47"/>
    <mergeCell ref="B47:G47"/>
    <mergeCell ref="H47:M47"/>
    <mergeCell ref="B7:G7"/>
    <mergeCell ref="H7:M7"/>
    <mergeCell ref="B27:G27"/>
    <mergeCell ref="H27:M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&amp;"Arial,Fett"Haus- und Sperrmüll 1990 – 2018 nach Bundesländern</oddHeader>
    <oddFooter>&amp;CStatistische Ämter der Länder – Indikatoren und Kennzahlen, UGRdL 2020</oddFooter>
  </headerFooter>
  <rowBreaks count="1" manualBreakCount="1">
    <brk id="45" max="24" man="1"/>
  </rowBreaks>
  <colBreaks count="2" manualBreakCount="2">
    <brk id="7" max="1048575" man="1"/>
    <brk id="1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9">
    <pageSetUpPr autoPageBreaks="0"/>
  </sheetPr>
  <dimension ref="A1:O78"/>
  <sheetViews>
    <sheetView showGridLines="0" showRowColHeaders="0" zoomScaleNormal="100" workbookViewId="0">
      <pane ySplit="7" topLeftCell="A8" activePane="bottomLeft" state="frozen"/>
      <selection pane="bottomLeft"/>
    </sheetView>
  </sheetViews>
  <sheetFormatPr baseColWidth="10" defaultColWidth="11.54296875" defaultRowHeight="12.5"/>
  <cols>
    <col min="1" max="1" width="23" style="643" bestFit="1" customWidth="1"/>
    <col min="2" max="2" width="14" style="136" customWidth="1"/>
    <col min="3" max="9" width="14" style="376" customWidth="1"/>
    <col min="10" max="10" width="14" style="135" customWidth="1"/>
    <col min="11" max="16384" width="11.54296875" style="135"/>
  </cols>
  <sheetData>
    <row r="1" spans="1:15" ht="13">
      <c r="A1" s="160" t="s">
        <v>322</v>
      </c>
    </row>
    <row r="3" spans="1:15" ht="15">
      <c r="A3" s="692" t="s">
        <v>788</v>
      </c>
      <c r="B3" s="407" t="s">
        <v>733</v>
      </c>
      <c r="C3" s="407"/>
      <c r="D3" s="407"/>
      <c r="E3" s="407"/>
      <c r="F3" s="407"/>
      <c r="G3" s="407"/>
      <c r="H3" s="407"/>
      <c r="I3" s="407"/>
    </row>
    <row r="4" spans="1:15">
      <c r="B4" s="365"/>
      <c r="C4" s="384"/>
      <c r="D4" s="384"/>
      <c r="E4" s="384"/>
      <c r="F4" s="384"/>
      <c r="G4" s="384"/>
      <c r="H4" s="384"/>
      <c r="I4" s="384"/>
    </row>
    <row r="5" spans="1:15" ht="15.75" customHeight="1">
      <c r="A5" s="1366" t="s">
        <v>433</v>
      </c>
      <c r="B5" s="1369" t="s">
        <v>727</v>
      </c>
      <c r="C5" s="1115"/>
      <c r="D5" s="1372" t="s">
        <v>507</v>
      </c>
      <c r="E5" s="1372"/>
      <c r="F5" s="1372"/>
      <c r="G5" s="1372"/>
      <c r="H5" s="1373"/>
      <c r="I5" s="1374" t="s">
        <v>728</v>
      </c>
      <c r="J5" s="1372"/>
    </row>
    <row r="6" spans="1:15" ht="15.75" customHeight="1">
      <c r="A6" s="1367"/>
      <c r="B6" s="1369"/>
      <c r="C6" s="1288" t="s">
        <v>1589</v>
      </c>
      <c r="D6" s="1374" t="s">
        <v>595</v>
      </c>
      <c r="E6" s="1372"/>
      <c r="F6" s="1372"/>
      <c r="G6" s="1373"/>
      <c r="H6" s="1370" t="s">
        <v>1590</v>
      </c>
      <c r="I6" s="1370" t="s">
        <v>729</v>
      </c>
      <c r="J6" s="1376" t="s">
        <v>1591</v>
      </c>
    </row>
    <row r="7" spans="1:15" ht="96" customHeight="1">
      <c r="A7" s="1368"/>
      <c r="B7" s="1369"/>
      <c r="C7" s="1375"/>
      <c r="D7" s="1116" t="s">
        <v>1592</v>
      </c>
      <c r="E7" s="1116" t="s">
        <v>1593</v>
      </c>
      <c r="F7" s="1116" t="s">
        <v>1594</v>
      </c>
      <c r="G7" s="1116" t="s">
        <v>1595</v>
      </c>
      <c r="H7" s="1371"/>
      <c r="I7" s="1371"/>
      <c r="J7" s="1377"/>
    </row>
    <row r="8" spans="1:15">
      <c r="A8" s="387"/>
      <c r="B8" s="387"/>
      <c r="C8" s="387"/>
      <c r="D8" s="387"/>
      <c r="E8" s="387"/>
      <c r="F8" s="387"/>
      <c r="G8" s="387"/>
      <c r="H8" s="387"/>
      <c r="I8" s="387"/>
    </row>
    <row r="9" spans="1:15" ht="13">
      <c r="B9" s="1378" t="s">
        <v>434</v>
      </c>
      <c r="C9" s="1378"/>
      <c r="D9" s="1378"/>
      <c r="E9" s="1378"/>
      <c r="F9" s="1378"/>
      <c r="G9" s="1378"/>
      <c r="H9" s="1378"/>
      <c r="I9" s="1378"/>
      <c r="J9" s="1378"/>
    </row>
    <row r="10" spans="1:15" s="386" customFormat="1">
      <c r="A10" s="643"/>
      <c r="B10" s="1202"/>
      <c r="C10" s="141"/>
      <c r="D10" s="134"/>
      <c r="E10" s="141"/>
      <c r="F10" s="141"/>
      <c r="G10" s="141"/>
      <c r="H10" s="141"/>
      <c r="I10" s="141"/>
    </row>
    <row r="11" spans="1:15" s="386" customFormat="1">
      <c r="A11" s="133" t="s">
        <v>435</v>
      </c>
      <c r="B11" s="1135">
        <v>80719.074915648001</v>
      </c>
      <c r="C11" s="1135">
        <v>77849.995915647713</v>
      </c>
      <c r="D11" s="1135">
        <v>21838.769646853001</v>
      </c>
      <c r="E11" s="1135">
        <v>9764.3879301477009</v>
      </c>
      <c r="F11" s="1135">
        <v>22476.123179955001</v>
      </c>
      <c r="G11" s="1135">
        <v>23770.715158692001</v>
      </c>
      <c r="H11" s="1135">
        <v>2869.0790000000002</v>
      </c>
      <c r="I11" s="1135">
        <v>564.15340490000006</v>
      </c>
      <c r="J11" s="1074">
        <v>-8024.7780151737597</v>
      </c>
    </row>
    <row r="12" spans="1:15">
      <c r="A12" s="133" t="s">
        <v>436</v>
      </c>
      <c r="B12" s="1135" t="s">
        <v>358</v>
      </c>
      <c r="C12" s="1135">
        <v>87515.425228028325</v>
      </c>
      <c r="D12" s="1135">
        <v>16634.992719716</v>
      </c>
      <c r="E12" s="1135">
        <v>10866.807585092842</v>
      </c>
      <c r="F12" s="1135">
        <v>28871.784350759586</v>
      </c>
      <c r="G12" s="1135">
        <v>31141.840572459907</v>
      </c>
      <c r="H12" s="1135" t="s">
        <v>358</v>
      </c>
      <c r="I12" s="1135">
        <v>1198.0676729027546</v>
      </c>
      <c r="J12" s="1074">
        <v>-12362.368643692369</v>
      </c>
      <c r="K12" s="386"/>
      <c r="L12" s="386"/>
      <c r="M12" s="386"/>
      <c r="N12" s="386"/>
      <c r="O12" s="386"/>
    </row>
    <row r="13" spans="1:15">
      <c r="A13" s="133" t="s">
        <v>437</v>
      </c>
      <c r="B13" s="1135">
        <v>24194.007239906001</v>
      </c>
      <c r="C13" s="1135">
        <v>24194.007239905863</v>
      </c>
      <c r="D13" s="1135">
        <v>12375.071667419001</v>
      </c>
      <c r="E13" s="1135">
        <v>809.00814265936003</v>
      </c>
      <c r="F13" s="1135">
        <v>4547.3321216226996</v>
      </c>
      <c r="G13" s="1135">
        <v>6462.5953082047999</v>
      </c>
      <c r="H13" s="1135">
        <v>0</v>
      </c>
      <c r="I13" s="1135">
        <v>375.667237</v>
      </c>
      <c r="J13" s="1074">
        <v>-9.329151349194607</v>
      </c>
      <c r="K13" s="386"/>
      <c r="L13" s="386"/>
      <c r="M13" s="386"/>
      <c r="N13" s="386"/>
      <c r="O13" s="386"/>
    </row>
    <row r="14" spans="1:15">
      <c r="A14" s="133" t="s">
        <v>438</v>
      </c>
      <c r="B14" s="1135">
        <v>51555.235819162001</v>
      </c>
      <c r="C14" s="1135">
        <v>50257.235819162197</v>
      </c>
      <c r="D14" s="1135">
        <v>35039.795255976001</v>
      </c>
      <c r="E14" s="1135">
        <v>4469.5384660773998</v>
      </c>
      <c r="F14" s="1135">
        <v>5654.7449059562005</v>
      </c>
      <c r="G14" s="1135">
        <v>5093.1571911525998</v>
      </c>
      <c r="H14" s="1135">
        <v>1298</v>
      </c>
      <c r="I14" s="1135">
        <v>254.971746</v>
      </c>
      <c r="J14" s="1074">
        <v>-1106.2575107189746</v>
      </c>
      <c r="K14" s="386"/>
      <c r="L14" s="386"/>
      <c r="M14" s="386"/>
      <c r="N14" s="386"/>
      <c r="O14" s="386"/>
    </row>
    <row r="15" spans="1:15">
      <c r="A15" s="133" t="s">
        <v>439</v>
      </c>
      <c r="B15" s="1135">
        <v>13194.922814907</v>
      </c>
      <c r="C15" s="1135">
        <v>13194.922814907099</v>
      </c>
      <c r="D15" s="1135">
        <v>5781.4564782256002</v>
      </c>
      <c r="E15" s="1135">
        <v>4002.6161918513999</v>
      </c>
      <c r="F15" s="1135">
        <v>1494.7185447755</v>
      </c>
      <c r="G15" s="1135">
        <v>1916.1316000546001</v>
      </c>
      <c r="H15" s="1135">
        <v>0</v>
      </c>
      <c r="I15" s="1135">
        <v>78.873289099999994</v>
      </c>
      <c r="J15" s="1074">
        <v>264.04005723783621</v>
      </c>
      <c r="K15" s="386"/>
      <c r="L15" s="386"/>
      <c r="M15" s="386"/>
      <c r="N15" s="386"/>
      <c r="O15" s="386"/>
    </row>
    <row r="16" spans="1:15">
      <c r="A16" s="133" t="s">
        <v>440</v>
      </c>
      <c r="B16" s="1135">
        <v>12942.573684643001</v>
      </c>
      <c r="C16" s="1135">
        <v>12780.807005642599</v>
      </c>
      <c r="D16" s="1135">
        <v>3726.5750766640999</v>
      </c>
      <c r="E16" s="1135">
        <v>1246.6894134912</v>
      </c>
      <c r="F16" s="1135">
        <v>3705.4363799108</v>
      </c>
      <c r="G16" s="1135">
        <v>4102.1061355764996</v>
      </c>
      <c r="H16" s="1135">
        <v>161.76667900000001</v>
      </c>
      <c r="I16" s="1135">
        <v>679.37034249999999</v>
      </c>
      <c r="J16" s="1074">
        <v>98.847400430888499</v>
      </c>
      <c r="K16" s="386"/>
      <c r="L16" s="386"/>
      <c r="M16" s="386"/>
      <c r="N16" s="386"/>
      <c r="O16" s="386"/>
    </row>
    <row r="17" spans="1:15">
      <c r="A17" s="133" t="s">
        <v>441</v>
      </c>
      <c r="B17" s="1135">
        <v>47838.865416578003</v>
      </c>
      <c r="C17" s="1135">
        <v>46944.098061999997</v>
      </c>
      <c r="D17" s="1135">
        <v>9536.23819</v>
      </c>
      <c r="E17" s="1135">
        <v>5789.2959259999998</v>
      </c>
      <c r="F17" s="1135">
        <v>14932.929676</v>
      </c>
      <c r="G17" s="1135">
        <v>16685.634269999999</v>
      </c>
      <c r="H17" s="1135">
        <v>894.76736057799997</v>
      </c>
      <c r="I17" s="1135">
        <v>9526.9729540000008</v>
      </c>
      <c r="J17" s="1074">
        <v>-5555.4959154641583</v>
      </c>
      <c r="K17" s="386"/>
      <c r="L17" s="386"/>
      <c r="M17" s="386"/>
      <c r="N17" s="386"/>
      <c r="O17" s="386"/>
    </row>
    <row r="18" spans="1:15">
      <c r="A18" s="133" t="s">
        <v>442</v>
      </c>
      <c r="B18" s="1135" t="s">
        <v>356</v>
      </c>
      <c r="C18" s="244">
        <v>10269.553521484053</v>
      </c>
      <c r="D18" s="1135" t="s">
        <v>493</v>
      </c>
      <c r="E18" s="1135" t="s">
        <v>493</v>
      </c>
      <c r="F18" s="1135">
        <v>3629.5629274875355</v>
      </c>
      <c r="G18" s="1135" t="s">
        <v>493</v>
      </c>
      <c r="H18" s="1135" t="s">
        <v>356</v>
      </c>
      <c r="I18" s="1135">
        <v>0</v>
      </c>
      <c r="J18" s="1074">
        <v>4185.3718180022215</v>
      </c>
      <c r="K18" s="386"/>
      <c r="L18" s="386"/>
      <c r="M18" s="386"/>
      <c r="N18" s="386"/>
      <c r="O18" s="386"/>
    </row>
    <row r="19" spans="1:15">
      <c r="A19" s="133" t="s">
        <v>443</v>
      </c>
      <c r="B19" s="1135" t="s">
        <v>358</v>
      </c>
      <c r="C19" s="1135" t="s">
        <v>358</v>
      </c>
      <c r="D19" s="1135" t="s">
        <v>493</v>
      </c>
      <c r="E19" s="1135" t="s">
        <v>493</v>
      </c>
      <c r="F19" s="1135" t="s">
        <v>493</v>
      </c>
      <c r="G19" s="1135" t="s">
        <v>493</v>
      </c>
      <c r="H19" s="1135">
        <v>1835.3085229999999</v>
      </c>
      <c r="I19" s="1135" t="s">
        <v>493</v>
      </c>
      <c r="J19" s="1074">
        <v>7248.2236526788047</v>
      </c>
      <c r="K19" s="386"/>
      <c r="L19" s="386"/>
      <c r="M19" s="386"/>
      <c r="N19" s="386"/>
      <c r="O19" s="386"/>
    </row>
    <row r="20" spans="1:15">
      <c r="A20" s="133" t="s">
        <v>444</v>
      </c>
      <c r="B20" s="1135">
        <v>309814.07655005768</v>
      </c>
      <c r="C20" s="244">
        <v>301029</v>
      </c>
      <c r="D20" s="1135">
        <v>169967.64956799999</v>
      </c>
      <c r="E20" s="1135" t="s">
        <v>493</v>
      </c>
      <c r="F20" s="1135">
        <v>35312</v>
      </c>
      <c r="G20" s="1135" t="s">
        <v>493</v>
      </c>
      <c r="H20" s="1135">
        <v>8785.0765500576999</v>
      </c>
      <c r="I20" s="1135">
        <v>2361.1182753056901</v>
      </c>
      <c r="J20" s="1074">
        <v>-4840.8392759342678</v>
      </c>
      <c r="K20" s="386"/>
      <c r="L20" s="386"/>
      <c r="M20" s="386"/>
      <c r="N20" s="386"/>
      <c r="O20" s="386"/>
    </row>
    <row r="21" spans="1:15">
      <c r="A21" s="133" t="s">
        <v>445</v>
      </c>
      <c r="B21" s="1135">
        <v>34642.461702013003</v>
      </c>
      <c r="C21" s="1135">
        <v>31579.327059013198</v>
      </c>
      <c r="D21" s="1135">
        <v>5111.7428777531004</v>
      </c>
      <c r="E21" s="1135">
        <v>7334.4254241855997</v>
      </c>
      <c r="F21" s="1135">
        <v>9322.1728524507998</v>
      </c>
      <c r="G21" s="1135">
        <v>9810.9859046236998</v>
      </c>
      <c r="H21" s="1135">
        <v>3063.1346429999999</v>
      </c>
      <c r="I21" s="1135" t="s">
        <v>493</v>
      </c>
      <c r="J21" s="1074">
        <v>-5381.2221413983552</v>
      </c>
      <c r="K21" s="386"/>
      <c r="L21" s="386"/>
      <c r="M21" s="386"/>
      <c r="N21" s="386"/>
      <c r="O21" s="386"/>
    </row>
    <row r="22" spans="1:15">
      <c r="A22" s="133" t="s">
        <v>446</v>
      </c>
      <c r="B22" s="1135" t="s">
        <v>358</v>
      </c>
      <c r="C22" s="1135" t="s">
        <v>358</v>
      </c>
      <c r="D22" s="1135" t="s">
        <v>493</v>
      </c>
      <c r="E22" s="1135" t="s">
        <v>493</v>
      </c>
      <c r="F22" s="1135" t="s">
        <v>493</v>
      </c>
      <c r="G22" s="1135" t="s">
        <v>493</v>
      </c>
      <c r="H22" s="1135">
        <v>0</v>
      </c>
      <c r="I22" s="1135" t="s">
        <v>493</v>
      </c>
      <c r="J22" s="1074">
        <v>-586.60716237977886</v>
      </c>
      <c r="K22" s="386"/>
      <c r="L22" s="386"/>
      <c r="M22" s="386"/>
      <c r="N22" s="386"/>
      <c r="O22" s="386"/>
    </row>
    <row r="23" spans="1:15">
      <c r="A23" s="133" t="s">
        <v>447</v>
      </c>
      <c r="B23" s="1135" t="s">
        <v>356</v>
      </c>
      <c r="C23" s="1135">
        <v>61364.309808514394</v>
      </c>
      <c r="D23" s="1135">
        <v>43923.812243296998</v>
      </c>
      <c r="E23" s="1135">
        <v>2455.577424605</v>
      </c>
      <c r="F23" s="1135">
        <v>7225.5588147217004</v>
      </c>
      <c r="G23" s="1135">
        <v>7759.3613258906998</v>
      </c>
      <c r="H23" s="1135" t="s">
        <v>356</v>
      </c>
      <c r="I23" s="1135">
        <v>108.7638853</v>
      </c>
      <c r="J23" s="1074">
        <v>-3188.602914803042</v>
      </c>
      <c r="K23" s="386"/>
      <c r="L23" s="386"/>
      <c r="M23" s="386"/>
      <c r="N23" s="386"/>
      <c r="O23" s="386"/>
    </row>
    <row r="24" spans="1:15">
      <c r="A24" s="133" t="s">
        <v>448</v>
      </c>
      <c r="B24" s="1135">
        <v>27786.688372000001</v>
      </c>
      <c r="C24" s="1135">
        <v>24864.688372000001</v>
      </c>
      <c r="D24" s="1135">
        <v>8407.5171329999994</v>
      </c>
      <c r="E24" s="1135">
        <v>5126.3565609999996</v>
      </c>
      <c r="F24" s="1135">
        <v>4777.8293030000004</v>
      </c>
      <c r="G24" s="1135">
        <v>6552.9853750000002</v>
      </c>
      <c r="H24" s="1135">
        <v>2922</v>
      </c>
      <c r="I24" s="1135">
        <v>0</v>
      </c>
      <c r="J24" s="1074">
        <v>-840.09504301674235</v>
      </c>
      <c r="K24" s="386"/>
      <c r="L24" s="386"/>
      <c r="M24" s="386"/>
      <c r="N24" s="386"/>
      <c r="O24" s="386"/>
    </row>
    <row r="25" spans="1:15">
      <c r="A25" s="133" t="s">
        <v>449</v>
      </c>
      <c r="B25" s="1135">
        <v>25549.066937713698</v>
      </c>
      <c r="C25" s="1135">
        <v>23254.115667689301</v>
      </c>
      <c r="D25" s="1135">
        <v>5960.2866846834004</v>
      </c>
      <c r="E25" s="1135">
        <v>3383.3392456389001</v>
      </c>
      <c r="F25" s="1135">
        <v>6249.1294816504997</v>
      </c>
      <c r="G25" s="1135">
        <v>7661.3602557165004</v>
      </c>
      <c r="H25" s="1135">
        <v>2294.9512700247001</v>
      </c>
      <c r="I25" s="1135">
        <v>0</v>
      </c>
      <c r="J25" s="1074">
        <v>3568.2458731672391</v>
      </c>
      <c r="K25" s="386"/>
      <c r="L25" s="386"/>
      <c r="M25" s="386"/>
      <c r="N25" s="386"/>
      <c r="O25" s="386"/>
    </row>
    <row r="26" spans="1:15">
      <c r="A26" s="133" t="s">
        <v>450</v>
      </c>
      <c r="B26" s="1135" t="s">
        <v>356</v>
      </c>
      <c r="C26" s="1135">
        <v>13202.915973234602</v>
      </c>
      <c r="D26" s="1135">
        <v>2231.1701481782002</v>
      </c>
      <c r="E26" s="1135">
        <v>1676.5862612231001</v>
      </c>
      <c r="F26" s="1135">
        <v>4332.1690876740004</v>
      </c>
      <c r="G26" s="1135">
        <v>4962.9904761592998</v>
      </c>
      <c r="H26" s="1135" t="s">
        <v>356</v>
      </c>
      <c r="I26" s="1135">
        <v>6.7366197760000004</v>
      </c>
      <c r="J26" s="1074">
        <v>-3495.9081788503781</v>
      </c>
      <c r="K26" s="386"/>
      <c r="L26" s="386"/>
      <c r="M26" s="386"/>
      <c r="N26" s="386"/>
      <c r="O26" s="386"/>
    </row>
    <row r="27" spans="1:15" ht="18.75" customHeight="1">
      <c r="A27" s="133" t="s">
        <v>451</v>
      </c>
      <c r="B27" s="244">
        <v>933894.93486273149</v>
      </c>
      <c r="C27" s="1135">
        <v>878106.56380705698</v>
      </c>
      <c r="D27" s="1135">
        <v>364608.8924384694</v>
      </c>
      <c r="E27" s="1135">
        <v>144476.40896644755</v>
      </c>
      <c r="F27" s="1135">
        <v>179212.6287756536</v>
      </c>
      <c r="G27" s="1135">
        <v>189808.63362648644</v>
      </c>
      <c r="H27" s="1135">
        <v>55788.371055674448</v>
      </c>
      <c r="I27" s="1135">
        <v>14933.108338196913</v>
      </c>
      <c r="J27" s="1074">
        <v>-32150.370967180308</v>
      </c>
      <c r="K27" s="386"/>
      <c r="L27" s="386"/>
      <c r="M27" s="386"/>
      <c r="N27" s="386"/>
      <c r="O27" s="386"/>
    </row>
    <row r="28" spans="1:15">
      <c r="A28" s="387"/>
      <c r="B28" s="387"/>
      <c r="C28" s="387"/>
      <c r="D28" s="387"/>
      <c r="E28" s="387"/>
      <c r="F28" s="387"/>
      <c r="G28" s="387"/>
      <c r="H28" s="387"/>
      <c r="I28" s="387"/>
      <c r="J28" s="387"/>
    </row>
    <row r="29" spans="1:15" ht="15">
      <c r="B29" s="1378" t="s">
        <v>1596</v>
      </c>
      <c r="C29" s="1378"/>
      <c r="D29" s="1378"/>
      <c r="E29" s="1378"/>
      <c r="F29" s="1378"/>
      <c r="G29" s="1378"/>
      <c r="H29" s="1378"/>
      <c r="I29" s="1378"/>
      <c r="J29" s="1378"/>
    </row>
    <row r="30" spans="1:15" s="386" customFormat="1">
      <c r="A30" s="643"/>
      <c r="B30" s="1202"/>
      <c r="C30" s="1202"/>
      <c r="D30" s="141"/>
      <c r="E30" s="134"/>
      <c r="F30" s="141"/>
      <c r="G30" s="141"/>
      <c r="H30" s="141"/>
      <c r="I30" s="141"/>
      <c r="J30" s="141"/>
    </row>
    <row r="31" spans="1:15" s="386" customFormat="1">
      <c r="A31" s="133" t="s">
        <v>435</v>
      </c>
      <c r="B31" s="1134">
        <v>7.8957802689944749</v>
      </c>
      <c r="C31" s="1134">
        <v>7.615132635432496</v>
      </c>
      <c r="D31" s="1134">
        <v>2.1362252560120667</v>
      </c>
      <c r="E31" s="1134">
        <v>0.95513311615916563</v>
      </c>
      <c r="F31" s="1134">
        <v>2.1985699181170224</v>
      </c>
      <c r="G31" s="1134">
        <v>2.3252043451442401</v>
      </c>
      <c r="H31" s="1134">
        <v>0.28064763356195038</v>
      </c>
      <c r="I31" s="1134">
        <v>5.5184370333163299E-2</v>
      </c>
      <c r="J31" s="1134">
        <v>-0.78496791472750682</v>
      </c>
    </row>
    <row r="32" spans="1:15">
      <c r="A32" s="133" t="s">
        <v>436</v>
      </c>
      <c r="B32" s="1134" t="s">
        <v>358</v>
      </c>
      <c r="C32" s="1134">
        <v>7.3437599052400975</v>
      </c>
      <c r="D32" s="1134">
        <v>1.3959069757211937</v>
      </c>
      <c r="E32" s="1134">
        <v>0.91187611365002452</v>
      </c>
      <c r="F32" s="1134">
        <v>2.42274378208633</v>
      </c>
      <c r="G32" s="1134">
        <v>2.6132330337825502</v>
      </c>
      <c r="H32" s="1134" t="s">
        <v>358</v>
      </c>
      <c r="I32" s="1134">
        <v>0.10053452082421857</v>
      </c>
      <c r="J32" s="1134">
        <v>-1.0373744621910328</v>
      </c>
      <c r="K32" s="386"/>
      <c r="L32" s="386"/>
      <c r="M32" s="386"/>
      <c r="N32" s="386"/>
      <c r="O32" s="386"/>
    </row>
    <row r="33" spans="1:15">
      <c r="A33" s="133" t="s">
        <v>437</v>
      </c>
      <c r="B33" s="1134">
        <v>7.0450403850415961</v>
      </c>
      <c r="C33" s="1134">
        <v>7.0450403850415562</v>
      </c>
      <c r="D33" s="1134">
        <v>3.6034906826410307</v>
      </c>
      <c r="E33" s="1134">
        <v>0.23557466030107829</v>
      </c>
      <c r="F33" s="1134">
        <v>1.3241352754572984</v>
      </c>
      <c r="G33" s="1134">
        <v>1.8818397666421485</v>
      </c>
      <c r="H33" s="1134">
        <v>0</v>
      </c>
      <c r="I33" s="1134">
        <v>0.10939034735993058</v>
      </c>
      <c r="J33" s="1134">
        <v>-2.7165507293407201E-3</v>
      </c>
      <c r="K33" s="386"/>
      <c r="L33" s="386"/>
      <c r="M33" s="386"/>
      <c r="N33" s="386"/>
      <c r="O33" s="386"/>
    </row>
    <row r="34" spans="1:15">
      <c r="A34" s="133" t="s">
        <v>438</v>
      </c>
      <c r="B34" s="1134">
        <v>20.372772339770687</v>
      </c>
      <c r="C34" s="1134">
        <v>19.859849489611022</v>
      </c>
      <c r="D34" s="1134">
        <v>13.846465062950019</v>
      </c>
      <c r="E34" s="1134">
        <v>1.7662006232041871</v>
      </c>
      <c r="F34" s="1134">
        <v>2.2345515208700726</v>
      </c>
      <c r="G34" s="1134">
        <v>2.0126322825867433</v>
      </c>
      <c r="H34" s="1134">
        <v>0.51292285015974504</v>
      </c>
      <c r="I34" s="1134">
        <v>0.10075565074616839</v>
      </c>
      <c r="J34" s="1134">
        <v>-0.43715312435177289</v>
      </c>
      <c r="K34" s="386"/>
      <c r="L34" s="386"/>
      <c r="M34" s="386"/>
      <c r="N34" s="386"/>
      <c r="O34" s="386"/>
    </row>
    <row r="35" spans="1:15">
      <c r="A35" s="133" t="s">
        <v>439</v>
      </c>
      <c r="B35" s="1134">
        <v>19.468458279280689</v>
      </c>
      <c r="C35" s="1134">
        <v>19.468458279280835</v>
      </c>
      <c r="D35" s="1134">
        <v>8.5302540847492985</v>
      </c>
      <c r="E35" s="1134">
        <v>5.9056629153598843</v>
      </c>
      <c r="F35" s="1134">
        <v>2.2053835430816853</v>
      </c>
      <c r="G35" s="1134">
        <v>2.8271577360899673</v>
      </c>
      <c r="H35" s="1134">
        <v>0</v>
      </c>
      <c r="I35" s="1134">
        <v>0.1163736506634364</v>
      </c>
      <c r="J35" s="1134">
        <v>0.38957809079309341</v>
      </c>
      <c r="K35" s="386"/>
      <c r="L35" s="386"/>
      <c r="M35" s="386"/>
      <c r="N35" s="386"/>
      <c r="O35" s="386"/>
    </row>
    <row r="36" spans="1:15">
      <c r="A36" s="133" t="s">
        <v>440</v>
      </c>
      <c r="B36" s="1134">
        <v>7.6629072313293749</v>
      </c>
      <c r="C36" s="1134">
        <v>7.5671300633174852</v>
      </c>
      <c r="D36" s="1134">
        <v>2.2063926232032753</v>
      </c>
      <c r="E36" s="1134">
        <v>0.73812717274300021</v>
      </c>
      <c r="F36" s="1134">
        <v>2.1938770388876194</v>
      </c>
      <c r="G36" s="1134">
        <v>2.4287332284835905</v>
      </c>
      <c r="H36" s="1134">
        <v>9.5777168011651939E-2</v>
      </c>
      <c r="I36" s="1134">
        <v>0.40223467427279025</v>
      </c>
      <c r="J36" s="1134">
        <v>5.8524562271469044E-2</v>
      </c>
      <c r="K36" s="386"/>
      <c r="L36" s="386"/>
      <c r="M36" s="386"/>
      <c r="N36" s="386"/>
      <c r="O36" s="386"/>
    </row>
    <row r="37" spans="1:15">
      <c r="A37" s="133" t="s">
        <v>441</v>
      </c>
      <c r="B37" s="1134">
        <v>8.0108741180466474</v>
      </c>
      <c r="C37" s="1134">
        <v>7.861040534410316</v>
      </c>
      <c r="D37" s="1134">
        <v>1.5968941369024545</v>
      </c>
      <c r="E37" s="1134">
        <v>0.96944859564405084</v>
      </c>
      <c r="F37" s="1134">
        <v>2.5005990172715125</v>
      </c>
      <c r="G37" s="1134">
        <v>2.7940987845922987</v>
      </c>
      <c r="H37" s="1134">
        <v>0.14983358464106195</v>
      </c>
      <c r="I37" s="1134">
        <v>1.5953426235330703</v>
      </c>
      <c r="J37" s="1134">
        <v>-0.93029753223794509</v>
      </c>
      <c r="K37" s="386"/>
      <c r="L37" s="386"/>
      <c r="M37" s="386"/>
      <c r="N37" s="386"/>
      <c r="O37" s="386"/>
    </row>
    <row r="38" spans="1:15">
      <c r="A38" s="133" t="s">
        <v>442</v>
      </c>
      <c r="B38" s="1134" t="s">
        <v>356</v>
      </c>
      <c r="C38" s="1134">
        <v>5.6359168512371856</v>
      </c>
      <c r="D38" s="1134" t="s">
        <v>493</v>
      </c>
      <c r="E38" s="1134" t="s">
        <v>493</v>
      </c>
      <c r="F38" s="1134">
        <v>1.991899143702665</v>
      </c>
      <c r="G38" s="1134" t="s">
        <v>493</v>
      </c>
      <c r="H38" s="1134" t="s">
        <v>356</v>
      </c>
      <c r="I38" s="1134">
        <v>0</v>
      </c>
      <c r="J38" s="1134">
        <v>2.2969262985410857</v>
      </c>
      <c r="K38" s="386"/>
      <c r="L38" s="386"/>
      <c r="M38" s="386"/>
      <c r="N38" s="386"/>
      <c r="O38" s="386"/>
    </row>
    <row r="39" spans="1:15">
      <c r="A39" s="133" t="s">
        <v>443</v>
      </c>
      <c r="B39" s="1134" t="s">
        <v>358</v>
      </c>
      <c r="C39" s="1134" t="s">
        <v>358</v>
      </c>
      <c r="D39" s="1134" t="s">
        <v>493</v>
      </c>
      <c r="E39" s="1134" t="s">
        <v>493</v>
      </c>
      <c r="F39" s="1134" t="s">
        <v>493</v>
      </c>
      <c r="G39" s="1134" t="s">
        <v>493</v>
      </c>
      <c r="H39" s="1134">
        <v>0.2379009493827994</v>
      </c>
      <c r="I39" s="1134" t="s">
        <v>493</v>
      </c>
      <c r="J39" s="1134">
        <v>0.93954736585242227</v>
      </c>
      <c r="K39" s="386"/>
      <c r="L39" s="386"/>
      <c r="M39" s="386"/>
      <c r="N39" s="386"/>
      <c r="O39" s="386"/>
    </row>
    <row r="40" spans="1:15">
      <c r="A40" s="133" t="s">
        <v>444</v>
      </c>
      <c r="B40" s="1134">
        <v>17.424922499741715</v>
      </c>
      <c r="C40" s="1134">
        <v>16.930822038769534</v>
      </c>
      <c r="D40" s="1134">
        <v>9.5595176118704561</v>
      </c>
      <c r="E40" s="1134" t="s">
        <v>493</v>
      </c>
      <c r="F40" s="1134">
        <v>1.9860584456415491</v>
      </c>
      <c r="G40" s="1134" t="s">
        <v>493</v>
      </c>
      <c r="H40" s="1134">
        <v>0.49410046097217991</v>
      </c>
      <c r="I40" s="1134">
        <v>0.13279675158103404</v>
      </c>
      <c r="J40" s="1134">
        <v>-0.27226409515072986</v>
      </c>
      <c r="K40" s="386"/>
      <c r="L40" s="386"/>
      <c r="M40" s="386"/>
      <c r="N40" s="386"/>
      <c r="O40" s="386"/>
    </row>
    <row r="41" spans="1:15">
      <c r="A41" s="133" t="s">
        <v>445</v>
      </c>
      <c r="B41" s="1134">
        <v>8.7428793631509798</v>
      </c>
      <c r="C41" s="1134">
        <v>7.9698218106249223</v>
      </c>
      <c r="D41" s="1134">
        <v>1.2900743515304127</v>
      </c>
      <c r="E41" s="1134">
        <v>1.8510230951040074</v>
      </c>
      <c r="F41" s="1134">
        <v>2.3526801689927956</v>
      </c>
      <c r="G41" s="1134">
        <v>2.4760441949977072</v>
      </c>
      <c r="H41" s="1134">
        <v>0.77305755252610631</v>
      </c>
      <c r="I41" s="1134" t="s">
        <v>493</v>
      </c>
      <c r="J41" s="1134">
        <v>-1.3580840880551215</v>
      </c>
      <c r="K41" s="386"/>
      <c r="L41" s="386"/>
      <c r="M41" s="386"/>
      <c r="N41" s="386"/>
      <c r="O41" s="386"/>
    </row>
    <row r="42" spans="1:15">
      <c r="A42" s="133" t="s">
        <v>446</v>
      </c>
      <c r="B42" s="1134" t="s">
        <v>358</v>
      </c>
      <c r="C42" s="1134" t="s">
        <v>358</v>
      </c>
      <c r="D42" s="1134" t="s">
        <v>493</v>
      </c>
      <c r="E42" s="1134" t="s">
        <v>493</v>
      </c>
      <c r="F42" s="1134" t="s">
        <v>493</v>
      </c>
      <c r="G42" s="1134" t="s">
        <v>493</v>
      </c>
      <c r="H42" s="1134">
        <v>0</v>
      </c>
      <c r="I42" s="1134" t="s">
        <v>493</v>
      </c>
      <c r="J42" s="1134">
        <v>-0.54301852255570948</v>
      </c>
      <c r="K42" s="386"/>
      <c r="L42" s="386"/>
      <c r="M42" s="386"/>
      <c r="N42" s="386"/>
      <c r="O42" s="386"/>
    </row>
    <row r="43" spans="1:15">
      <c r="A43" s="133" t="s">
        <v>447</v>
      </c>
      <c r="B43" s="1134" t="s">
        <v>356</v>
      </c>
      <c r="C43" s="1134">
        <v>13.467061741903189</v>
      </c>
      <c r="D43" s="1134">
        <v>9.6395558471378564</v>
      </c>
      <c r="E43" s="1134">
        <v>0.5389030348808832</v>
      </c>
      <c r="F43" s="1134">
        <v>1.5857270615648391</v>
      </c>
      <c r="G43" s="1134">
        <v>1.7028757983196103</v>
      </c>
      <c r="H43" s="1134" t="s">
        <v>356</v>
      </c>
      <c r="I43" s="1134">
        <v>2.3869411441194813E-2</v>
      </c>
      <c r="J43" s="1134">
        <v>-0.69977340995216231</v>
      </c>
      <c r="K43" s="386"/>
      <c r="L43" s="386"/>
      <c r="M43" s="386"/>
      <c r="N43" s="386"/>
      <c r="O43" s="386"/>
    </row>
    <row r="44" spans="1:15">
      <c r="A44" s="133" t="s">
        <v>448</v>
      </c>
      <c r="B44" s="1134">
        <v>10.138485216626034</v>
      </c>
      <c r="C44" s="1134">
        <v>9.0723396793682234</v>
      </c>
      <c r="D44" s="1134">
        <v>3.067637532774306</v>
      </c>
      <c r="E44" s="1134">
        <v>1.8704456433615473</v>
      </c>
      <c r="F44" s="1134">
        <v>1.7432790517361536</v>
      </c>
      <c r="G44" s="1134">
        <v>2.3909774514962159</v>
      </c>
      <c r="H44" s="1134">
        <v>1.0661455372578095</v>
      </c>
      <c r="I44" s="1134">
        <v>0</v>
      </c>
      <c r="J44" s="1134">
        <v>-0.30652415502556718</v>
      </c>
      <c r="K44" s="386"/>
      <c r="L44" s="386"/>
      <c r="M44" s="386"/>
      <c r="N44" s="386"/>
      <c r="O44" s="386"/>
    </row>
    <row r="45" spans="1:15">
      <c r="A45" s="133" t="s">
        <v>449</v>
      </c>
      <c r="B45" s="1134">
        <v>9.4416848194017629</v>
      </c>
      <c r="C45" s="1134">
        <v>8.5935831403744523</v>
      </c>
      <c r="D45" s="1134">
        <v>2.202630274023369</v>
      </c>
      <c r="E45" s="1134">
        <v>1.2503166112607014</v>
      </c>
      <c r="F45" s="1134">
        <v>2.3093724363875126</v>
      </c>
      <c r="G45" s="1134">
        <v>2.8312638187028685</v>
      </c>
      <c r="H45" s="1134">
        <v>0.84810167902742295</v>
      </c>
      <c r="I45" s="1134">
        <v>0</v>
      </c>
      <c r="J45" s="1134">
        <v>1.3186490518307334</v>
      </c>
      <c r="K45" s="386"/>
      <c r="L45" s="386"/>
      <c r="M45" s="386"/>
      <c r="N45" s="386"/>
      <c r="O45" s="386"/>
    </row>
    <row r="46" spans="1:15">
      <c r="A46" s="133" t="s">
        <v>450</v>
      </c>
      <c r="B46" s="1134" t="s">
        <v>356</v>
      </c>
      <c r="C46" s="1134">
        <v>5.2774784873268965</v>
      </c>
      <c r="D46" s="1134">
        <v>0.89184483809841697</v>
      </c>
      <c r="E46" s="1134">
        <v>0.67016619235402308</v>
      </c>
      <c r="F46" s="1134">
        <v>1.7316575527717233</v>
      </c>
      <c r="G46" s="1134">
        <v>1.9838099041027331</v>
      </c>
      <c r="H46" s="1134" t="s">
        <v>356</v>
      </c>
      <c r="I46" s="1134">
        <v>2.692766205375684E-3</v>
      </c>
      <c r="J46" s="1134">
        <v>-1.3973867776599227</v>
      </c>
      <c r="K46" s="386"/>
      <c r="L46" s="386"/>
      <c r="M46" s="386"/>
      <c r="N46" s="386"/>
      <c r="O46" s="386"/>
    </row>
    <row r="47" spans="1:15" ht="18.75" customHeight="1">
      <c r="A47" s="133" t="s">
        <v>451</v>
      </c>
      <c r="B47" s="1134">
        <v>11.48593274757093</v>
      </c>
      <c r="C47" s="1134">
        <v>10.799794024550449</v>
      </c>
      <c r="D47" s="1134">
        <v>4.4843087390019276</v>
      </c>
      <c r="E47" s="1134">
        <v>1.776909002341986</v>
      </c>
      <c r="F47" s="1134">
        <v>2.2041282426862177</v>
      </c>
      <c r="G47" s="1134">
        <v>2.3344480405203178</v>
      </c>
      <c r="H47" s="1134">
        <v>0.68613872302048051</v>
      </c>
      <c r="I47" s="1134">
        <v>0.18366164295551232</v>
      </c>
      <c r="J47" s="1134">
        <v>-0.39541599911639758</v>
      </c>
      <c r="K47" s="386"/>
      <c r="L47" s="386"/>
      <c r="M47" s="386"/>
      <c r="N47" s="386"/>
      <c r="O47" s="386"/>
    </row>
    <row r="48" spans="1:15" s="368" customFormat="1">
      <c r="A48" s="643"/>
      <c r="B48" s="1202"/>
      <c r="C48" s="1010"/>
      <c r="D48" s="1010"/>
      <c r="E48" s="1010"/>
      <c r="F48" s="1010"/>
      <c r="G48" s="1010"/>
      <c r="H48" s="1010"/>
      <c r="I48" s="1010"/>
      <c r="J48" s="135"/>
    </row>
    <row r="49" spans="1:10" s="368" customFormat="1" ht="13">
      <c r="A49" s="135"/>
      <c r="B49" s="1277" t="s">
        <v>731</v>
      </c>
      <c r="C49" s="1277"/>
      <c r="D49" s="1277"/>
      <c r="E49" s="1277"/>
      <c r="F49" s="1277"/>
      <c r="G49" s="1277"/>
      <c r="H49" s="1277"/>
      <c r="I49" s="1277"/>
      <c r="J49" s="1277"/>
    </row>
    <row r="50" spans="1:10" s="368" customFormat="1">
      <c r="A50" s="643"/>
      <c r="B50" s="1202"/>
      <c r="C50" s="141"/>
      <c r="D50" s="141"/>
      <c r="E50" s="141"/>
      <c r="F50" s="141"/>
      <c r="G50" s="141"/>
      <c r="H50" s="141"/>
      <c r="I50" s="141"/>
      <c r="J50" s="135"/>
    </row>
    <row r="51" spans="1:10" s="368" customFormat="1">
      <c r="A51" s="133" t="s">
        <v>435</v>
      </c>
      <c r="B51" s="143">
        <v>100</v>
      </c>
      <c r="C51" s="144">
        <v>96.445599750742304</v>
      </c>
      <c r="D51" s="144">
        <v>27.055277416985597</v>
      </c>
      <c r="E51" s="144">
        <v>12.096754008084899</v>
      </c>
      <c r="F51" s="144">
        <v>27.84487211163248</v>
      </c>
      <c r="G51" s="144">
        <v>29.44869621403933</v>
      </c>
      <c r="H51" s="144">
        <v>3.5544002492573261</v>
      </c>
      <c r="I51" s="144" t="s">
        <v>360</v>
      </c>
      <c r="J51" s="144" t="s">
        <v>360</v>
      </c>
    </row>
    <row r="52" spans="1:10" s="368" customFormat="1">
      <c r="A52" s="133" t="s">
        <v>436</v>
      </c>
      <c r="B52" s="143">
        <v>100</v>
      </c>
      <c r="C52" s="143" t="s">
        <v>358</v>
      </c>
      <c r="D52" s="143" t="s">
        <v>358</v>
      </c>
      <c r="E52" s="143" t="s">
        <v>358</v>
      </c>
      <c r="F52" s="143" t="s">
        <v>358</v>
      </c>
      <c r="G52" s="143" t="s">
        <v>358</v>
      </c>
      <c r="H52" s="143" t="s">
        <v>358</v>
      </c>
      <c r="I52" s="144" t="s">
        <v>360</v>
      </c>
      <c r="J52" s="144" t="s">
        <v>360</v>
      </c>
    </row>
    <row r="53" spans="1:10" s="368" customFormat="1">
      <c r="A53" s="133" t="s">
        <v>437</v>
      </c>
      <c r="B53" s="143">
        <v>100</v>
      </c>
      <c r="C53" s="144">
        <v>99.999999999999417</v>
      </c>
      <c r="D53" s="144">
        <v>51.149326131503138</v>
      </c>
      <c r="E53" s="144">
        <v>3.3438369040617979</v>
      </c>
      <c r="F53" s="144">
        <v>18.795282966280404</v>
      </c>
      <c r="G53" s="144">
        <v>26.711553998154084</v>
      </c>
      <c r="H53" s="144">
        <v>0</v>
      </c>
      <c r="I53" s="144" t="s">
        <v>360</v>
      </c>
      <c r="J53" s="144" t="s">
        <v>360</v>
      </c>
    </row>
    <row r="54" spans="1:10" s="368" customFormat="1">
      <c r="A54" s="133" t="s">
        <v>438</v>
      </c>
      <c r="B54" s="143">
        <v>100</v>
      </c>
      <c r="C54" s="144">
        <v>97.482311972051221</v>
      </c>
      <c r="D54" s="144">
        <v>67.965541616148414</v>
      </c>
      <c r="E54" s="144">
        <v>8.6694171698777609</v>
      </c>
      <c r="F54" s="144">
        <v>10.968323228684467</v>
      </c>
      <c r="G54" s="144">
        <v>9.87902995734059</v>
      </c>
      <c r="H54" s="144">
        <v>2.5176880279491622</v>
      </c>
      <c r="I54" s="144" t="s">
        <v>360</v>
      </c>
      <c r="J54" s="144" t="s">
        <v>360</v>
      </c>
    </row>
    <row r="55" spans="1:10" s="368" customFormat="1">
      <c r="A55" s="133" t="s">
        <v>439</v>
      </c>
      <c r="B55" s="143">
        <v>100</v>
      </c>
      <c r="C55" s="144">
        <v>100.00000000000074</v>
      </c>
      <c r="D55" s="144">
        <v>43.81576580117607</v>
      </c>
      <c r="E55" s="144">
        <v>30.334517662577255</v>
      </c>
      <c r="F55" s="144">
        <v>11.327982480404037</v>
      </c>
      <c r="G55" s="144">
        <v>14.521734055843396</v>
      </c>
      <c r="H55" s="144">
        <v>0</v>
      </c>
      <c r="I55" s="144" t="s">
        <v>360</v>
      </c>
      <c r="J55" s="144" t="s">
        <v>360</v>
      </c>
    </row>
    <row r="56" spans="1:10" s="368" customFormat="1">
      <c r="A56" s="133" t="s">
        <v>440</v>
      </c>
      <c r="B56" s="143">
        <v>100</v>
      </c>
      <c r="C56" s="144">
        <v>98.750119698431035</v>
      </c>
      <c r="D56" s="144">
        <v>28.793153258890573</v>
      </c>
      <c r="E56" s="144">
        <v>9.6324691198819146</v>
      </c>
      <c r="F56" s="144">
        <v>28.629826417812726</v>
      </c>
      <c r="G56" s="144">
        <v>31.694670901845818</v>
      </c>
      <c r="H56" s="144">
        <v>1.2498803015658633</v>
      </c>
      <c r="I56" s="144" t="s">
        <v>360</v>
      </c>
      <c r="J56" s="144" t="s">
        <v>360</v>
      </c>
    </row>
    <row r="57" spans="1:10" s="368" customFormat="1">
      <c r="A57" s="133" t="s">
        <v>441</v>
      </c>
      <c r="B57" s="143">
        <v>99.999999999999986</v>
      </c>
      <c r="C57" s="144">
        <v>98.129622542703672</v>
      </c>
      <c r="D57" s="144">
        <v>19.934081017513698</v>
      </c>
      <c r="E57" s="144">
        <v>12.101658088224196</v>
      </c>
      <c r="F57" s="144">
        <v>31.215058187448502</v>
      </c>
      <c r="G57" s="144">
        <v>34.878825249517284</v>
      </c>
      <c r="H57" s="144">
        <v>1.8703774698384228</v>
      </c>
      <c r="I57" s="144" t="s">
        <v>360</v>
      </c>
      <c r="J57" s="144" t="s">
        <v>360</v>
      </c>
    </row>
    <row r="58" spans="1:10" s="368" customFormat="1">
      <c r="A58" s="133" t="s">
        <v>442</v>
      </c>
      <c r="B58" s="143">
        <v>100</v>
      </c>
      <c r="C58" s="1134" t="s">
        <v>356</v>
      </c>
      <c r="D58" s="1134" t="s">
        <v>356</v>
      </c>
      <c r="E58" s="1134" t="s">
        <v>356</v>
      </c>
      <c r="F58" s="1134" t="s">
        <v>356</v>
      </c>
      <c r="G58" s="1134" t="s">
        <v>356</v>
      </c>
      <c r="H58" s="1134" t="s">
        <v>356</v>
      </c>
      <c r="I58" s="144" t="s">
        <v>360</v>
      </c>
      <c r="J58" s="144" t="s">
        <v>360</v>
      </c>
    </row>
    <row r="59" spans="1:10" s="368" customFormat="1">
      <c r="A59" s="133" t="s">
        <v>443</v>
      </c>
      <c r="B59" s="143">
        <v>100</v>
      </c>
      <c r="C59" s="1134" t="s">
        <v>358</v>
      </c>
      <c r="D59" s="1134" t="s">
        <v>358</v>
      </c>
      <c r="E59" s="1134" t="s">
        <v>358</v>
      </c>
      <c r="F59" s="1134" t="s">
        <v>358</v>
      </c>
      <c r="G59" s="1134" t="s">
        <v>358</v>
      </c>
      <c r="H59" s="1134" t="s">
        <v>358</v>
      </c>
      <c r="I59" s="144" t="s">
        <v>360</v>
      </c>
      <c r="J59" s="144" t="s">
        <v>360</v>
      </c>
    </row>
    <row r="60" spans="1:10" s="368" customFormat="1">
      <c r="A60" s="133" t="s">
        <v>444</v>
      </c>
      <c r="B60" s="143">
        <v>100</v>
      </c>
      <c r="C60" s="144">
        <v>97.164403681109619</v>
      </c>
      <c r="D60" s="144">
        <v>54.86117721334</v>
      </c>
      <c r="E60" s="144" t="s">
        <v>358</v>
      </c>
      <c r="F60" s="144">
        <v>11.397803609576959</v>
      </c>
      <c r="G60" s="144" t="s">
        <v>358</v>
      </c>
      <c r="H60" s="144">
        <v>2.835596318890393</v>
      </c>
      <c r="I60" s="144" t="s">
        <v>360</v>
      </c>
      <c r="J60" s="144" t="s">
        <v>360</v>
      </c>
    </row>
    <row r="61" spans="1:10" s="368" customFormat="1">
      <c r="A61" s="133" t="s">
        <v>445</v>
      </c>
      <c r="B61" s="143">
        <v>100</v>
      </c>
      <c r="C61" s="144">
        <v>91.157860924121877</v>
      </c>
      <c r="D61" s="144">
        <v>14.755714884592244</v>
      </c>
      <c r="E61" s="144">
        <v>21.171778978280322</v>
      </c>
      <c r="F61" s="144">
        <v>26.909672103091644</v>
      </c>
      <c r="G61" s="144">
        <v>28.320694958157674</v>
      </c>
      <c r="H61" s="144">
        <v>8.842139075878686</v>
      </c>
      <c r="I61" s="144" t="s">
        <v>360</v>
      </c>
      <c r="J61" s="144" t="s">
        <v>360</v>
      </c>
    </row>
    <row r="62" spans="1:10" s="368" customFormat="1">
      <c r="A62" s="133" t="s">
        <v>446</v>
      </c>
      <c r="B62" s="143">
        <v>100</v>
      </c>
      <c r="C62" s="144">
        <v>100</v>
      </c>
      <c r="D62" s="1134" t="s">
        <v>358</v>
      </c>
      <c r="E62" s="1134" t="s">
        <v>358</v>
      </c>
      <c r="F62" s="1134" t="s">
        <v>358</v>
      </c>
      <c r="G62" s="1134" t="s">
        <v>358</v>
      </c>
      <c r="H62" s="1134">
        <v>0</v>
      </c>
      <c r="I62" s="144" t="s">
        <v>360</v>
      </c>
      <c r="J62" s="144" t="s">
        <v>360</v>
      </c>
    </row>
    <row r="63" spans="1:10" s="368" customFormat="1">
      <c r="A63" s="133" t="s">
        <v>447</v>
      </c>
      <c r="B63" s="143">
        <v>100</v>
      </c>
      <c r="C63" s="1134" t="s">
        <v>356</v>
      </c>
      <c r="D63" s="1134" t="s">
        <v>356</v>
      </c>
      <c r="E63" s="1134" t="s">
        <v>356</v>
      </c>
      <c r="F63" s="1134" t="s">
        <v>356</v>
      </c>
      <c r="G63" s="1134" t="s">
        <v>356</v>
      </c>
      <c r="H63" s="1134" t="s">
        <v>356</v>
      </c>
      <c r="I63" s="144" t="s">
        <v>360</v>
      </c>
      <c r="J63" s="144" t="s">
        <v>360</v>
      </c>
    </row>
    <row r="64" spans="1:10" s="368" customFormat="1">
      <c r="A64" s="133" t="s">
        <v>448</v>
      </c>
      <c r="B64" s="143">
        <v>100</v>
      </c>
      <c r="C64" s="144">
        <v>89.484173281532776</v>
      </c>
      <c r="D64" s="144">
        <v>30.257355682126047</v>
      </c>
      <c r="E64" s="144">
        <v>18.448965534754798</v>
      </c>
      <c r="F64" s="144">
        <v>17.194669760699185</v>
      </c>
      <c r="G64" s="144">
        <v>23.583182303952746</v>
      </c>
      <c r="H64" s="144">
        <v>10.515826718467219</v>
      </c>
      <c r="I64" s="144" t="s">
        <v>360</v>
      </c>
      <c r="J64" s="144" t="s">
        <v>360</v>
      </c>
    </row>
    <row r="65" spans="1:10" s="368" customFormat="1">
      <c r="A65" s="133" t="s">
        <v>449</v>
      </c>
      <c r="B65" s="143">
        <v>100</v>
      </c>
      <c r="C65" s="144">
        <v>91.017475214968599</v>
      </c>
      <c r="D65" s="144">
        <v>23.328784175226584</v>
      </c>
      <c r="E65" s="144">
        <v>13.242515876948358</v>
      </c>
      <c r="F65" s="144">
        <v>24.459325645376051</v>
      </c>
      <c r="G65" s="144">
        <v>29.9868495174176</v>
      </c>
      <c r="H65" s="144">
        <v>8.9825247850325916</v>
      </c>
      <c r="I65" s="144" t="s">
        <v>360</v>
      </c>
      <c r="J65" s="144" t="s">
        <v>360</v>
      </c>
    </row>
    <row r="66" spans="1:10" s="368" customFormat="1">
      <c r="A66" s="133" t="s">
        <v>450</v>
      </c>
      <c r="B66" s="143">
        <v>100</v>
      </c>
      <c r="C66" s="1134" t="s">
        <v>356</v>
      </c>
      <c r="D66" s="1134" t="s">
        <v>356</v>
      </c>
      <c r="E66" s="1134" t="s">
        <v>356</v>
      </c>
      <c r="F66" s="1134" t="s">
        <v>356</v>
      </c>
      <c r="G66" s="1134" t="s">
        <v>356</v>
      </c>
      <c r="H66" s="1134" t="s">
        <v>356</v>
      </c>
      <c r="I66" s="144" t="s">
        <v>360</v>
      </c>
      <c r="J66" s="144" t="s">
        <v>360</v>
      </c>
    </row>
    <row r="67" spans="1:10" s="368" customFormat="1" ht="18.75" customHeight="1">
      <c r="A67" s="133" t="s">
        <v>451</v>
      </c>
      <c r="B67" s="143">
        <v>100</v>
      </c>
      <c r="C67" s="144">
        <v>94.026269018808364</v>
      </c>
      <c r="D67" s="144">
        <v>39.041746435005713</v>
      </c>
      <c r="E67" s="144">
        <v>15.470306516619388</v>
      </c>
      <c r="F67" s="144">
        <v>19.189806271087139</v>
      </c>
      <c r="G67" s="144">
        <v>20.324409796096116</v>
      </c>
      <c r="H67" s="144">
        <v>5.973730981191637</v>
      </c>
      <c r="I67" s="144" t="s">
        <v>360</v>
      </c>
      <c r="J67" s="144" t="s">
        <v>360</v>
      </c>
    </row>
    <row r="68" spans="1:10" ht="13">
      <c r="B68" s="182"/>
      <c r="C68" s="388"/>
      <c r="D68" s="388"/>
      <c r="E68" s="388"/>
      <c r="F68" s="388"/>
      <c r="G68" s="388"/>
      <c r="H68" s="388"/>
      <c r="I68" s="388"/>
    </row>
    <row r="69" spans="1:10" s="353" customFormat="1" ht="15" customHeight="1">
      <c r="A69" s="152"/>
      <c r="B69" s="1281" t="s">
        <v>1597</v>
      </c>
      <c r="C69" s="1281"/>
      <c r="D69" s="1281"/>
      <c r="E69" s="1281"/>
      <c r="F69" s="1281"/>
      <c r="G69" s="1281"/>
      <c r="H69" s="1281"/>
      <c r="I69" s="1281"/>
      <c r="J69" s="1281"/>
    </row>
    <row r="70" spans="1:10" s="353" customFormat="1" ht="15" customHeight="1">
      <c r="A70" s="152"/>
      <c r="B70" s="1351" t="s">
        <v>1468</v>
      </c>
      <c r="C70" s="1351"/>
      <c r="D70" s="1351"/>
      <c r="E70" s="1351"/>
      <c r="F70" s="1351"/>
      <c r="G70" s="1351"/>
      <c r="H70" s="1351"/>
      <c r="I70" s="1351"/>
      <c r="J70" s="1351"/>
    </row>
    <row r="71" spans="1:10" s="353" customFormat="1" ht="15" customHeight="1">
      <c r="A71" s="152"/>
      <c r="B71" s="1351" t="s">
        <v>1598</v>
      </c>
      <c r="C71" s="1351"/>
      <c r="D71" s="1351"/>
      <c r="E71" s="1351"/>
      <c r="F71" s="1351"/>
      <c r="G71" s="1351"/>
      <c r="H71" s="1351"/>
      <c r="I71" s="1351"/>
      <c r="J71" s="1351"/>
    </row>
    <row r="72" spans="1:10" s="353" customFormat="1" ht="15" customHeight="1">
      <c r="A72" s="152"/>
      <c r="B72" s="1351" t="s">
        <v>1599</v>
      </c>
      <c r="C72" s="1351"/>
      <c r="D72" s="1351"/>
      <c r="E72" s="1351"/>
      <c r="F72" s="1351"/>
      <c r="G72" s="1351"/>
      <c r="H72" s="1351"/>
      <c r="I72" s="1351"/>
      <c r="J72" s="1351"/>
    </row>
    <row r="73" spans="1:10" s="353" customFormat="1" ht="15" customHeight="1">
      <c r="A73" s="152"/>
      <c r="B73" s="1351" t="s">
        <v>1600</v>
      </c>
      <c r="C73" s="1351"/>
      <c r="D73" s="1351"/>
      <c r="E73" s="1351"/>
      <c r="F73" s="1351"/>
      <c r="G73" s="1351"/>
      <c r="H73" s="1351"/>
      <c r="I73" s="1351"/>
      <c r="J73" s="1351"/>
    </row>
    <row r="74" spans="1:10" s="353" customFormat="1" ht="15" customHeight="1">
      <c r="A74" s="152"/>
      <c r="B74" s="1351" t="s">
        <v>1601</v>
      </c>
      <c r="C74" s="1351"/>
      <c r="D74" s="1351"/>
      <c r="E74" s="1351"/>
      <c r="F74" s="1351"/>
      <c r="G74" s="1351"/>
      <c r="H74" s="1351"/>
      <c r="I74" s="1351"/>
      <c r="J74" s="1351"/>
    </row>
    <row r="75" spans="1:10" s="353" customFormat="1" ht="15" customHeight="1">
      <c r="A75" s="152"/>
      <c r="B75" s="1281" t="s">
        <v>1602</v>
      </c>
      <c r="C75" s="1281"/>
      <c r="D75" s="1281"/>
      <c r="E75" s="1281"/>
      <c r="F75" s="1281"/>
      <c r="G75" s="1281"/>
      <c r="H75" s="1281"/>
      <c r="I75" s="1281"/>
      <c r="J75" s="1281"/>
    </row>
    <row r="76" spans="1:10" s="353" customFormat="1" ht="41.25" customHeight="1">
      <c r="A76" s="152"/>
      <c r="B76" s="1279" t="s">
        <v>1647</v>
      </c>
      <c r="C76" s="1279"/>
      <c r="D76" s="1279"/>
      <c r="E76" s="1279"/>
      <c r="F76" s="1279"/>
      <c r="G76" s="1279"/>
      <c r="H76" s="1279"/>
      <c r="I76" s="1279"/>
      <c r="J76" s="1279"/>
    </row>
    <row r="77" spans="1:10" s="353" customFormat="1" ht="15" customHeight="1">
      <c r="A77" s="152"/>
      <c r="B77" s="1351" t="s">
        <v>1603</v>
      </c>
      <c r="C77" s="1351"/>
      <c r="D77" s="1351"/>
      <c r="E77" s="1351"/>
      <c r="F77" s="1351"/>
      <c r="G77" s="1351"/>
      <c r="H77" s="1351"/>
      <c r="I77" s="1351"/>
      <c r="J77" s="1351"/>
    </row>
    <row r="78" spans="1:10" s="353" customFormat="1" ht="30" customHeight="1">
      <c r="A78" s="643"/>
      <c r="B78" s="1281" t="s">
        <v>1604</v>
      </c>
      <c r="C78" s="1281"/>
      <c r="D78" s="1281"/>
      <c r="E78" s="1281"/>
      <c r="F78" s="1281"/>
      <c r="G78" s="1281"/>
      <c r="H78" s="1281"/>
      <c r="I78" s="1281"/>
      <c r="J78" s="1281"/>
    </row>
  </sheetData>
  <sheetProtection selectLockedCells="1"/>
  <mergeCells count="22">
    <mergeCell ref="B78:J78"/>
    <mergeCell ref="A5:A7"/>
    <mergeCell ref="B5:B7"/>
    <mergeCell ref="H6:H7"/>
    <mergeCell ref="I6:I7"/>
    <mergeCell ref="D5:H5"/>
    <mergeCell ref="I5:J5"/>
    <mergeCell ref="C6:C7"/>
    <mergeCell ref="D6:G6"/>
    <mergeCell ref="J6:J7"/>
    <mergeCell ref="B29:J29"/>
    <mergeCell ref="B74:J74"/>
    <mergeCell ref="B69:J69"/>
    <mergeCell ref="B70:J70"/>
    <mergeCell ref="B71:J71"/>
    <mergeCell ref="B72:J72"/>
    <mergeCell ref="B9:J9"/>
    <mergeCell ref="B49:J49"/>
    <mergeCell ref="B75:J75"/>
    <mergeCell ref="B76:J76"/>
    <mergeCell ref="B77:J77"/>
    <mergeCell ref="B73:J73"/>
  </mergeCells>
  <hyperlinks>
    <hyperlink ref="A1" location="Inhalt!A1" display="Zurück zum Inhalt"/>
  </hyperlinks>
  <pageMargins left="0.59055118110236227" right="0.59055118110236227" top="1.1811023622047245" bottom="0.78740157480314965" header="0.39370078740157483" footer="0.39370078740157483"/>
  <pageSetup paperSize="9" scale="79" fitToWidth="2" fitToHeight="2" pageOrder="overThenDown" orientation="landscape" r:id="rId1"/>
  <headerFooter alignWithMargins="0">
    <oddHeader>&amp;L&amp;"Arial,Fett"
Tabelle &amp;A&amp;CSeite &amp;P von &amp;N
&amp;"Arial,Fett"CO2-Emissionen 1995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0">
    <pageSetUpPr autoPageBreaks="0"/>
  </sheetPr>
  <dimension ref="A1:O78"/>
  <sheetViews>
    <sheetView showGridLines="0" showRowColHeaders="0" zoomScaleNormal="100" workbookViewId="0">
      <pane ySplit="7" topLeftCell="A8" activePane="bottomLeft" state="frozen"/>
      <selection pane="bottomLeft"/>
    </sheetView>
  </sheetViews>
  <sheetFormatPr baseColWidth="10" defaultColWidth="11.54296875" defaultRowHeight="12.5"/>
  <cols>
    <col min="1" max="1" width="23" style="643" bestFit="1" customWidth="1"/>
    <col min="2" max="2" width="14" style="136" customWidth="1"/>
    <col min="3" max="9" width="14" style="376" customWidth="1"/>
    <col min="10" max="10" width="14" style="135" customWidth="1"/>
    <col min="11" max="16384" width="11.54296875" style="135"/>
  </cols>
  <sheetData>
    <row r="1" spans="1:15" ht="13">
      <c r="A1" s="160" t="s">
        <v>322</v>
      </c>
    </row>
    <row r="3" spans="1:15" ht="15">
      <c r="A3" s="692" t="s">
        <v>789</v>
      </c>
      <c r="B3" s="407" t="s">
        <v>734</v>
      </c>
      <c r="C3" s="407"/>
      <c r="D3" s="407"/>
      <c r="E3" s="407"/>
      <c r="F3" s="407"/>
      <c r="G3" s="407"/>
      <c r="H3" s="407"/>
      <c r="I3" s="407"/>
    </row>
    <row r="4" spans="1:15">
      <c r="B4" s="365"/>
      <c r="C4" s="384"/>
      <c r="D4" s="384"/>
      <c r="E4" s="384"/>
      <c r="F4" s="384"/>
      <c r="G4" s="384"/>
      <c r="H4" s="384"/>
      <c r="I4" s="384"/>
    </row>
    <row r="5" spans="1:15" ht="15.75" customHeight="1">
      <c r="A5" s="1366" t="s">
        <v>433</v>
      </c>
      <c r="B5" s="1369" t="s">
        <v>727</v>
      </c>
      <c r="C5" s="1115"/>
      <c r="D5" s="1372" t="s">
        <v>507</v>
      </c>
      <c r="E5" s="1372"/>
      <c r="F5" s="1372"/>
      <c r="G5" s="1372"/>
      <c r="H5" s="1373"/>
      <c r="I5" s="1374" t="s">
        <v>728</v>
      </c>
      <c r="J5" s="1372"/>
    </row>
    <row r="6" spans="1:15" ht="15.75" customHeight="1">
      <c r="A6" s="1367"/>
      <c r="B6" s="1369"/>
      <c r="C6" s="1288" t="s">
        <v>1589</v>
      </c>
      <c r="D6" s="1374" t="s">
        <v>595</v>
      </c>
      <c r="E6" s="1372"/>
      <c r="F6" s="1372"/>
      <c r="G6" s="1373"/>
      <c r="H6" s="1370" t="s">
        <v>1590</v>
      </c>
      <c r="I6" s="1370" t="s">
        <v>729</v>
      </c>
      <c r="J6" s="1376" t="s">
        <v>1591</v>
      </c>
    </row>
    <row r="7" spans="1:15" ht="96" customHeight="1">
      <c r="A7" s="1368"/>
      <c r="B7" s="1369"/>
      <c r="C7" s="1375"/>
      <c r="D7" s="1116" t="s">
        <v>1592</v>
      </c>
      <c r="E7" s="1116" t="s">
        <v>1593</v>
      </c>
      <c r="F7" s="1116" t="s">
        <v>1594</v>
      </c>
      <c r="G7" s="1116" t="s">
        <v>1595</v>
      </c>
      <c r="H7" s="1371"/>
      <c r="I7" s="1371"/>
      <c r="J7" s="1377"/>
    </row>
    <row r="8" spans="1:15">
      <c r="A8" s="387"/>
      <c r="B8" s="387"/>
      <c r="C8" s="387"/>
      <c r="D8" s="387"/>
      <c r="E8" s="387"/>
      <c r="F8" s="387"/>
      <c r="G8" s="387"/>
      <c r="H8" s="387"/>
      <c r="I8" s="387"/>
    </row>
    <row r="9" spans="1:15" ht="13">
      <c r="B9" s="1378" t="s">
        <v>434</v>
      </c>
      <c r="C9" s="1378"/>
      <c r="D9" s="1378"/>
      <c r="E9" s="1378"/>
      <c r="F9" s="1378"/>
      <c r="G9" s="1378"/>
      <c r="H9" s="1378"/>
      <c r="I9" s="1378"/>
      <c r="J9" s="1378"/>
    </row>
    <row r="10" spans="1:15" s="386" customFormat="1">
      <c r="A10" s="643"/>
      <c r="B10" s="1202"/>
      <c r="C10" s="141"/>
      <c r="D10" s="134"/>
      <c r="E10" s="141"/>
      <c r="F10" s="141"/>
      <c r="G10" s="141"/>
      <c r="H10" s="141"/>
      <c r="I10" s="141"/>
    </row>
    <row r="11" spans="1:15" s="386" customFormat="1">
      <c r="A11" s="133" t="s">
        <v>435</v>
      </c>
      <c r="B11" s="1135">
        <v>76798.354244203001</v>
      </c>
      <c r="C11" s="1135">
        <v>74164.861244201398</v>
      </c>
      <c r="D11" s="1135">
        <v>20391.879990834001</v>
      </c>
      <c r="E11" s="1135">
        <v>7843.3206075744001</v>
      </c>
      <c r="F11" s="1135">
        <v>23445.089099678</v>
      </c>
      <c r="G11" s="1135">
        <v>22484.571546114999</v>
      </c>
      <c r="H11" s="1135">
        <v>2633.4929999999999</v>
      </c>
      <c r="I11" s="1135">
        <v>662.68655550000005</v>
      </c>
      <c r="J11" s="1074">
        <v>-8145.1055554863478</v>
      </c>
    </row>
    <row r="12" spans="1:15">
      <c r="A12" s="133" t="s">
        <v>436</v>
      </c>
      <c r="B12" s="1135" t="s">
        <v>358</v>
      </c>
      <c r="C12" s="1135">
        <v>86990.770303286001</v>
      </c>
      <c r="D12" s="1135">
        <v>17037.540221242001</v>
      </c>
      <c r="E12" s="1135">
        <v>10416.083478620183</v>
      </c>
      <c r="F12" s="1135">
        <v>30956.807489580715</v>
      </c>
      <c r="G12" s="1135">
        <v>28580.339113843111</v>
      </c>
      <c r="H12" s="1135" t="s">
        <v>358</v>
      </c>
      <c r="I12" s="1135">
        <v>2168.7724927530335</v>
      </c>
      <c r="J12" s="1074">
        <v>-12473.829438767903</v>
      </c>
      <c r="K12" s="386"/>
      <c r="L12" s="386"/>
      <c r="M12" s="386"/>
      <c r="N12" s="386"/>
      <c r="O12" s="386"/>
    </row>
    <row r="13" spans="1:15">
      <c r="A13" s="133" t="s">
        <v>437</v>
      </c>
      <c r="B13" s="1135">
        <v>23142.717963334999</v>
      </c>
      <c r="C13" s="1135">
        <v>23142.717963334169</v>
      </c>
      <c r="D13" s="1135">
        <v>11255.847992937001</v>
      </c>
      <c r="E13" s="1135">
        <v>478.27483929927001</v>
      </c>
      <c r="F13" s="1135">
        <v>4346.9061128649</v>
      </c>
      <c r="G13" s="1135">
        <v>7061.6890182329998</v>
      </c>
      <c r="H13" s="1135">
        <v>0</v>
      </c>
      <c r="I13" s="1135">
        <v>646.60623639999994</v>
      </c>
      <c r="J13" s="1074">
        <v>-9.5098016341310245</v>
      </c>
      <c r="K13" s="386"/>
      <c r="L13" s="386"/>
      <c r="M13" s="386"/>
      <c r="N13" s="386"/>
      <c r="O13" s="386"/>
    </row>
    <row r="14" spans="1:15">
      <c r="A14" s="133" t="s">
        <v>438</v>
      </c>
      <c r="B14" s="1135">
        <v>61950.854981318</v>
      </c>
      <c r="C14" s="1135">
        <v>60467.854981317701</v>
      </c>
      <c r="D14" s="1135">
        <v>44986.023952677002</v>
      </c>
      <c r="E14" s="1135">
        <v>5038.2606345060003</v>
      </c>
      <c r="F14" s="1135">
        <v>5647.4382314482</v>
      </c>
      <c r="G14" s="1135">
        <v>4796.1321626865001</v>
      </c>
      <c r="H14" s="1135">
        <v>1483</v>
      </c>
      <c r="I14" s="1135">
        <v>429.6171741</v>
      </c>
      <c r="J14" s="1074">
        <v>-1162.4630939120148</v>
      </c>
      <c r="K14" s="386"/>
      <c r="L14" s="386"/>
      <c r="M14" s="386"/>
      <c r="N14" s="386"/>
      <c r="O14" s="386"/>
    </row>
    <row r="15" spans="1:15">
      <c r="A15" s="133" t="s">
        <v>439</v>
      </c>
      <c r="B15" s="1135">
        <v>14067.788868690001</v>
      </c>
      <c r="C15" s="1135">
        <v>14067.788868689702</v>
      </c>
      <c r="D15" s="1135">
        <v>6227.8799114433004</v>
      </c>
      <c r="E15" s="1135">
        <v>4928.5162932104004</v>
      </c>
      <c r="F15" s="1135">
        <v>1404.9906811953001</v>
      </c>
      <c r="G15" s="1135">
        <v>1506.4019828406999</v>
      </c>
      <c r="H15" s="1135">
        <v>0</v>
      </c>
      <c r="I15" s="1135">
        <v>111.1805986</v>
      </c>
      <c r="J15" s="1074">
        <v>264.55702149340829</v>
      </c>
      <c r="K15" s="386"/>
      <c r="L15" s="386"/>
      <c r="M15" s="386"/>
      <c r="N15" s="386"/>
      <c r="O15" s="386"/>
    </row>
    <row r="16" spans="1:15">
      <c r="A16" s="133" t="s">
        <v>440</v>
      </c>
      <c r="B16" s="1135" t="s">
        <v>358</v>
      </c>
      <c r="C16" s="1135" t="s">
        <v>358</v>
      </c>
      <c r="D16" s="1135" t="s">
        <v>493</v>
      </c>
      <c r="E16" s="1135" t="s">
        <v>493</v>
      </c>
      <c r="F16" s="1135" t="s">
        <v>493</v>
      </c>
      <c r="G16" s="1135" t="s">
        <v>493</v>
      </c>
      <c r="H16" s="1135">
        <v>170.84765999999999</v>
      </c>
      <c r="I16" s="1135" t="s">
        <v>493</v>
      </c>
      <c r="J16" s="1074">
        <v>98.622111303107516</v>
      </c>
      <c r="K16" s="386"/>
      <c r="L16" s="386"/>
      <c r="M16" s="386"/>
      <c r="N16" s="386"/>
      <c r="O16" s="386"/>
    </row>
    <row r="17" spans="1:15">
      <c r="A17" s="133" t="s">
        <v>441</v>
      </c>
      <c r="B17" s="1135">
        <v>45351.82410175218</v>
      </c>
      <c r="C17" s="1135">
        <v>44384.100831000003</v>
      </c>
      <c r="D17" s="1135">
        <v>9802.2897740000008</v>
      </c>
      <c r="E17" s="1135">
        <v>4278.3202570000003</v>
      </c>
      <c r="F17" s="1135">
        <v>15736.774810000001</v>
      </c>
      <c r="G17" s="1135">
        <v>14566.715990000001</v>
      </c>
      <c r="H17" s="1135">
        <v>967.72327175218004</v>
      </c>
      <c r="I17" s="1135">
        <v>11772.113660000001</v>
      </c>
      <c r="J17" s="1074">
        <v>-5578.8930194535415</v>
      </c>
      <c r="K17" s="386"/>
      <c r="L17" s="386"/>
      <c r="M17" s="386"/>
      <c r="N17" s="386"/>
      <c r="O17" s="386"/>
    </row>
    <row r="18" spans="1:15">
      <c r="A18" s="133" t="s">
        <v>442</v>
      </c>
      <c r="B18" s="1135" t="s">
        <v>356</v>
      </c>
      <c r="C18" s="244">
        <v>10323.347340904176</v>
      </c>
      <c r="D18" s="1135" t="s">
        <v>493</v>
      </c>
      <c r="E18" s="1135" t="s">
        <v>493</v>
      </c>
      <c r="F18" s="1135">
        <v>3479.9024111494082</v>
      </c>
      <c r="G18" s="1135" t="s">
        <v>493</v>
      </c>
      <c r="H18" s="1135" t="s">
        <v>356</v>
      </c>
      <c r="I18" s="1135">
        <v>0</v>
      </c>
      <c r="J18" s="1074">
        <v>4146.6862322043025</v>
      </c>
      <c r="K18" s="386"/>
      <c r="L18" s="386"/>
      <c r="M18" s="386"/>
      <c r="N18" s="386"/>
      <c r="O18" s="386"/>
    </row>
    <row r="19" spans="1:15">
      <c r="A19" s="133" t="s">
        <v>443</v>
      </c>
      <c r="B19" s="1135">
        <v>74631.175168162008</v>
      </c>
      <c r="C19" s="1135">
        <v>73262.393556162002</v>
      </c>
      <c r="D19" s="1135">
        <v>22386.901296488999</v>
      </c>
      <c r="E19" s="1135">
        <v>13276.977995776</v>
      </c>
      <c r="F19" s="1135">
        <v>18456.155980652002</v>
      </c>
      <c r="G19" s="1135">
        <v>19142.358283245001</v>
      </c>
      <c r="H19" s="1135">
        <v>1368.781612</v>
      </c>
      <c r="I19" s="1135">
        <v>527.81353960000001</v>
      </c>
      <c r="J19" s="1074">
        <v>7240.5947879203386</v>
      </c>
      <c r="K19" s="386"/>
      <c r="L19" s="386"/>
      <c r="M19" s="386"/>
      <c r="N19" s="386"/>
      <c r="O19" s="386"/>
    </row>
    <row r="20" spans="1:15">
      <c r="A20" s="133" t="s">
        <v>444</v>
      </c>
      <c r="B20" s="1135">
        <v>299620.65885532688</v>
      </c>
      <c r="C20" s="244">
        <v>291407</v>
      </c>
      <c r="D20" s="1135">
        <v>166526.39081300001</v>
      </c>
      <c r="E20" s="1135" t="s">
        <v>493</v>
      </c>
      <c r="F20" s="1135">
        <v>36196</v>
      </c>
      <c r="G20" s="1135" t="s">
        <v>493</v>
      </c>
      <c r="H20" s="1135">
        <v>8213.6588553268994</v>
      </c>
      <c r="I20" s="1135">
        <v>2640.7856725660099</v>
      </c>
      <c r="J20" s="1074">
        <v>-4847.4084964573758</v>
      </c>
      <c r="K20" s="386"/>
      <c r="L20" s="386"/>
      <c r="M20" s="386"/>
      <c r="N20" s="386"/>
      <c r="O20" s="386"/>
    </row>
    <row r="21" spans="1:15">
      <c r="A21" s="133" t="s">
        <v>445</v>
      </c>
      <c r="B21" s="1135">
        <v>31718.437886005999</v>
      </c>
      <c r="C21" s="1135">
        <v>28946.182600006003</v>
      </c>
      <c r="D21" s="1135">
        <v>3489.4574085226</v>
      </c>
      <c r="E21" s="1135">
        <v>6839.9934779653004</v>
      </c>
      <c r="F21" s="1135">
        <v>9796.0957525022004</v>
      </c>
      <c r="G21" s="1135">
        <v>8820.6359610158997</v>
      </c>
      <c r="H21" s="1135">
        <v>2772.2552860000001</v>
      </c>
      <c r="I21" s="1135" t="s">
        <v>493</v>
      </c>
      <c r="J21" s="1074">
        <v>-5439.039836572756</v>
      </c>
      <c r="K21" s="386"/>
      <c r="L21" s="386"/>
      <c r="M21" s="386"/>
      <c r="N21" s="386"/>
      <c r="O21" s="386"/>
    </row>
    <row r="22" spans="1:15">
      <c r="A22" s="133" t="s">
        <v>446</v>
      </c>
      <c r="B22" s="1135" t="s">
        <v>358</v>
      </c>
      <c r="C22" s="1135" t="s">
        <v>358</v>
      </c>
      <c r="D22" s="1135" t="s">
        <v>493</v>
      </c>
      <c r="E22" s="1135" t="s">
        <v>493</v>
      </c>
      <c r="F22" s="1135" t="s">
        <v>493</v>
      </c>
      <c r="G22" s="1135" t="s">
        <v>493</v>
      </c>
      <c r="H22" s="1135">
        <v>0</v>
      </c>
      <c r="I22" s="1135" t="s">
        <v>493</v>
      </c>
      <c r="J22" s="1074">
        <v>-593.6425590798824</v>
      </c>
      <c r="K22" s="386"/>
      <c r="L22" s="386"/>
      <c r="M22" s="386"/>
      <c r="N22" s="386"/>
      <c r="O22" s="386"/>
    </row>
    <row r="23" spans="1:15">
      <c r="A23" s="133" t="s">
        <v>447</v>
      </c>
      <c r="B23" s="1135">
        <v>41603.659391117006</v>
      </c>
      <c r="C23" s="1135">
        <v>41502.415348309099</v>
      </c>
      <c r="D23" s="1135">
        <v>25016.532494912</v>
      </c>
      <c r="E23" s="1135">
        <v>2428.1258643127999</v>
      </c>
      <c r="F23" s="1135">
        <v>7220.6680526700002</v>
      </c>
      <c r="G23" s="1135">
        <v>6837.0889364143004</v>
      </c>
      <c r="H23" s="1135">
        <v>101.24404280800999</v>
      </c>
      <c r="I23" s="1135">
        <v>196.26707680000001</v>
      </c>
      <c r="J23" s="1074">
        <v>-3223.3141674572171</v>
      </c>
      <c r="K23" s="386"/>
      <c r="L23" s="386"/>
      <c r="M23" s="386"/>
      <c r="N23" s="386"/>
      <c r="O23" s="386"/>
    </row>
    <row r="24" spans="1:15">
      <c r="A24" s="133" t="s">
        <v>448</v>
      </c>
      <c r="B24" s="1135">
        <v>28931.014279999999</v>
      </c>
      <c r="C24" s="1135">
        <v>25857.014276000002</v>
      </c>
      <c r="D24" s="1135">
        <v>12765.84102</v>
      </c>
      <c r="E24" s="1135">
        <v>3533.8778929999999</v>
      </c>
      <c r="F24" s="1135">
        <v>4650.968621</v>
      </c>
      <c r="G24" s="1135">
        <v>4906.3267420000002</v>
      </c>
      <c r="H24" s="1135">
        <v>3074</v>
      </c>
      <c r="I24" s="1135">
        <v>0</v>
      </c>
      <c r="J24" s="1074">
        <v>-865.21180018290431</v>
      </c>
      <c r="K24" s="386"/>
      <c r="L24" s="386"/>
      <c r="M24" s="386"/>
      <c r="N24" s="386"/>
      <c r="O24" s="386"/>
    </row>
    <row r="25" spans="1:15">
      <c r="A25" s="133" t="s">
        <v>449</v>
      </c>
      <c r="B25" s="1135">
        <v>24140.108887077098</v>
      </c>
      <c r="C25" s="1135">
        <v>21906.4956431346</v>
      </c>
      <c r="D25" s="1135">
        <v>5940.2315914248002</v>
      </c>
      <c r="E25" s="1135">
        <v>3128.2480475633001</v>
      </c>
      <c r="F25" s="1135">
        <v>6304.2263545265996</v>
      </c>
      <c r="G25" s="1135">
        <v>6533.7896496199</v>
      </c>
      <c r="H25" s="1135">
        <v>2233.6132439420999</v>
      </c>
      <c r="I25" s="1135">
        <v>0</v>
      </c>
      <c r="J25" s="1074">
        <v>3563.7847316460484</v>
      </c>
      <c r="K25" s="386"/>
      <c r="L25" s="386"/>
      <c r="M25" s="386"/>
      <c r="N25" s="386"/>
      <c r="O25" s="386"/>
    </row>
    <row r="26" spans="1:15">
      <c r="A26" s="133" t="s">
        <v>450</v>
      </c>
      <c r="B26" s="1135" t="s">
        <v>356</v>
      </c>
      <c r="C26" s="1135">
        <v>12013.510527849699</v>
      </c>
      <c r="D26" s="1135">
        <v>1622.7331905956</v>
      </c>
      <c r="E26" s="1135">
        <v>1540.8504554081001</v>
      </c>
      <c r="F26" s="1135">
        <v>4445.6469351059995</v>
      </c>
      <c r="G26" s="1135">
        <v>4404.27994674</v>
      </c>
      <c r="H26" s="1135" t="s">
        <v>356</v>
      </c>
      <c r="I26" s="1135">
        <v>67.96613816</v>
      </c>
      <c r="J26" s="1074">
        <v>-3500.2829385441264</v>
      </c>
      <c r="K26" s="386"/>
      <c r="L26" s="386"/>
      <c r="M26" s="386"/>
      <c r="N26" s="386"/>
      <c r="O26" s="386"/>
    </row>
    <row r="27" spans="1:15" ht="18.75" customHeight="1">
      <c r="A27" s="133" t="s">
        <v>451</v>
      </c>
      <c r="B27" s="244">
        <v>893984.89297626936</v>
      </c>
      <c r="C27" s="1135">
        <v>836489.26220737654</v>
      </c>
      <c r="D27" s="1135">
        <v>355167.99799242249</v>
      </c>
      <c r="E27" s="1135">
        <v>129042.82445041242</v>
      </c>
      <c r="F27" s="1135">
        <v>182715.57220166564</v>
      </c>
      <c r="G27" s="1135">
        <v>169562.867562876</v>
      </c>
      <c r="H27" s="1135">
        <v>57495.630768892785</v>
      </c>
      <c r="I27" s="1135">
        <v>19438.886022231185</v>
      </c>
      <c r="J27" s="1074">
        <v>-36916.926566364957</v>
      </c>
      <c r="K27" s="386"/>
      <c r="L27" s="386"/>
      <c r="M27" s="386"/>
      <c r="N27" s="386"/>
      <c r="O27" s="386"/>
    </row>
    <row r="28" spans="1:15">
      <c r="A28" s="387"/>
      <c r="B28" s="387"/>
      <c r="C28" s="387"/>
      <c r="D28" s="387"/>
      <c r="E28" s="387"/>
      <c r="F28" s="387"/>
      <c r="G28" s="387"/>
      <c r="H28" s="387"/>
      <c r="I28" s="387"/>
      <c r="J28" s="387"/>
    </row>
    <row r="29" spans="1:15" ht="15">
      <c r="B29" s="1378" t="s">
        <v>1596</v>
      </c>
      <c r="C29" s="1378"/>
      <c r="D29" s="1378"/>
      <c r="E29" s="1378"/>
      <c r="F29" s="1378"/>
      <c r="G29" s="1378"/>
      <c r="H29" s="1378"/>
      <c r="I29" s="1378"/>
      <c r="J29" s="1378"/>
    </row>
    <row r="30" spans="1:15" s="386" customFormat="1">
      <c r="A30" s="643"/>
      <c r="B30" s="1202"/>
      <c r="C30" s="1202"/>
      <c r="D30" s="141"/>
      <c r="E30" s="134"/>
      <c r="F30" s="141"/>
      <c r="G30" s="141"/>
      <c r="H30" s="141"/>
      <c r="I30" s="141"/>
      <c r="J30" s="141"/>
    </row>
    <row r="31" spans="1:15" s="386" customFormat="1">
      <c r="A31" s="133" t="s">
        <v>435</v>
      </c>
      <c r="B31" s="1134">
        <v>7.4135360210683112</v>
      </c>
      <c r="C31" s="1134">
        <v>7.1593183961090263</v>
      </c>
      <c r="D31" s="1134">
        <v>1.9684788604797645</v>
      </c>
      <c r="E31" s="1134">
        <v>0.75713523318671017</v>
      </c>
      <c r="F31" s="1134">
        <v>2.2632127246494833</v>
      </c>
      <c r="G31" s="1134">
        <v>2.1704915777930682</v>
      </c>
      <c r="H31" s="1134">
        <v>0.25421762495913053</v>
      </c>
      <c r="I31" s="1134">
        <v>6.3970780340618746E-2</v>
      </c>
      <c r="J31" s="1134">
        <v>-0.78626728430915105</v>
      </c>
    </row>
    <row r="32" spans="1:15">
      <c r="A32" s="133" t="s">
        <v>436</v>
      </c>
      <c r="B32" s="1134" t="s">
        <v>358</v>
      </c>
      <c r="C32" s="1134">
        <v>7.1810829795547733</v>
      </c>
      <c r="D32" s="1134">
        <v>1.4064479446461369</v>
      </c>
      <c r="E32" s="1134">
        <v>0.85984707942189142</v>
      </c>
      <c r="F32" s="1134">
        <v>2.5554826401667636</v>
      </c>
      <c r="G32" s="1134">
        <v>2.3593053153199821</v>
      </c>
      <c r="H32" s="1134" t="s">
        <v>358</v>
      </c>
      <c r="I32" s="1134">
        <v>0.17903204190441668</v>
      </c>
      <c r="J32" s="1134">
        <v>-1.0297138875803451</v>
      </c>
      <c r="K32" s="386"/>
      <c r="L32" s="386"/>
      <c r="M32" s="386"/>
      <c r="N32" s="386"/>
      <c r="O32" s="386"/>
    </row>
    <row r="33" spans="1:15">
      <c r="A33" s="133" t="s">
        <v>437</v>
      </c>
      <c r="B33" s="1134">
        <v>7.0155171936785914</v>
      </c>
      <c r="C33" s="1134">
        <v>7.0155171936783391</v>
      </c>
      <c r="D33" s="1134">
        <v>3.4121141366795098</v>
      </c>
      <c r="E33" s="1134">
        <v>0.14498493062585677</v>
      </c>
      <c r="F33" s="1134">
        <v>1.3177274433549575</v>
      </c>
      <c r="G33" s="1134">
        <v>2.1406906830180157</v>
      </c>
      <c r="H33" s="1134">
        <v>0</v>
      </c>
      <c r="I33" s="1134">
        <v>0.19601315524783328</v>
      </c>
      <c r="J33" s="1134">
        <v>-2.8828151031532849E-3</v>
      </c>
      <c r="K33" s="386"/>
      <c r="L33" s="386"/>
      <c r="M33" s="386"/>
      <c r="N33" s="386"/>
      <c r="O33" s="386"/>
    </row>
    <row r="34" spans="1:15">
      <c r="A34" s="133" t="s">
        <v>438</v>
      </c>
      <c r="B34" s="1134">
        <v>24.006069433862933</v>
      </c>
      <c r="C34" s="1134">
        <v>23.431404225753024</v>
      </c>
      <c r="D34" s="1134">
        <v>17.432166430746644</v>
      </c>
      <c r="E34" s="1134">
        <v>1.9523351962506876</v>
      </c>
      <c r="F34" s="1134">
        <v>2.1883926274864347</v>
      </c>
      <c r="G34" s="1134">
        <v>1.8585099712692585</v>
      </c>
      <c r="H34" s="1134">
        <v>0.57466520810979327</v>
      </c>
      <c r="I34" s="1134">
        <v>0.1664774394886836</v>
      </c>
      <c r="J34" s="1134">
        <v>-0.45045657166749975</v>
      </c>
      <c r="K34" s="386"/>
      <c r="L34" s="386"/>
      <c r="M34" s="386"/>
      <c r="N34" s="386"/>
      <c r="O34" s="386"/>
    </row>
    <row r="35" spans="1:15">
      <c r="A35" s="133" t="s">
        <v>439</v>
      </c>
      <c r="B35" s="1134">
        <v>21.404308113294821</v>
      </c>
      <c r="C35" s="1134">
        <v>21.404308113294366</v>
      </c>
      <c r="D35" s="1134">
        <v>9.4757933717514593</v>
      </c>
      <c r="E35" s="1134">
        <v>7.4987961694574752</v>
      </c>
      <c r="F35" s="1134">
        <v>2.1377100351245586</v>
      </c>
      <c r="G35" s="1134">
        <v>2.2920085369608714</v>
      </c>
      <c r="H35" s="1134">
        <v>0</v>
      </c>
      <c r="I35" s="1134">
        <v>0.16916260336771444</v>
      </c>
      <c r="J35" s="1134">
        <v>0.4025266553568756</v>
      </c>
      <c r="K35" s="386"/>
      <c r="L35" s="386"/>
      <c r="M35" s="386"/>
      <c r="N35" s="386"/>
      <c r="O35" s="386"/>
    </row>
    <row r="36" spans="1:15">
      <c r="A36" s="133" t="s">
        <v>440</v>
      </c>
      <c r="B36" s="1134" t="s">
        <v>358</v>
      </c>
      <c r="C36" s="1134" t="s">
        <v>358</v>
      </c>
      <c r="D36" s="1134" t="s">
        <v>493</v>
      </c>
      <c r="E36" s="1134" t="s">
        <v>493</v>
      </c>
      <c r="F36" s="1134" t="s">
        <v>493</v>
      </c>
      <c r="G36" s="1134" t="s">
        <v>493</v>
      </c>
      <c r="H36" s="1134">
        <v>0.10215057865194067</v>
      </c>
      <c r="I36" s="1134" t="s">
        <v>493</v>
      </c>
      <c r="J36" s="1134">
        <v>5.8966600639941642E-2</v>
      </c>
      <c r="K36" s="386"/>
      <c r="L36" s="386"/>
      <c r="M36" s="386"/>
      <c r="N36" s="386"/>
      <c r="O36" s="386"/>
    </row>
    <row r="37" spans="1:15">
      <c r="A37" s="133" t="s">
        <v>441</v>
      </c>
      <c r="B37" s="1134">
        <v>7.54234086579467</v>
      </c>
      <c r="C37" s="1134">
        <v>7.3814013905621261</v>
      </c>
      <c r="D37" s="1134">
        <v>1.6301926593939362</v>
      </c>
      <c r="E37" s="1134">
        <v>0.71151602720388818</v>
      </c>
      <c r="F37" s="1134">
        <v>2.6171410322762618</v>
      </c>
      <c r="G37" s="1134">
        <v>2.4225516716880393</v>
      </c>
      <c r="H37" s="1134">
        <v>0.16093947539885156</v>
      </c>
      <c r="I37" s="1134">
        <v>1.9577888143018984</v>
      </c>
      <c r="J37" s="1134">
        <v>-0.92781081334488968</v>
      </c>
      <c r="K37" s="386"/>
      <c r="L37" s="386"/>
      <c r="M37" s="386"/>
      <c r="N37" s="386"/>
      <c r="O37" s="386"/>
    </row>
    <row r="38" spans="1:15">
      <c r="A38" s="133" t="s">
        <v>442</v>
      </c>
      <c r="B38" s="1134" t="s">
        <v>356</v>
      </c>
      <c r="C38" s="1134">
        <v>5.8322414651490675</v>
      </c>
      <c r="D38" s="1134" t="s">
        <v>493</v>
      </c>
      <c r="E38" s="1134" t="s">
        <v>493</v>
      </c>
      <c r="F38" s="1134">
        <v>1.965993244900369</v>
      </c>
      <c r="G38" s="1134" t="s">
        <v>493</v>
      </c>
      <c r="H38" s="1134" t="s">
        <v>356</v>
      </c>
      <c r="I38" s="1134">
        <v>0</v>
      </c>
      <c r="J38" s="1134">
        <v>2.34269705239875</v>
      </c>
      <c r="K38" s="386"/>
      <c r="L38" s="386"/>
      <c r="M38" s="386"/>
      <c r="N38" s="386"/>
      <c r="O38" s="386"/>
    </row>
    <row r="39" spans="1:15">
      <c r="A39" s="133" t="s">
        <v>443</v>
      </c>
      <c r="B39" s="1134">
        <v>9.5154872754402682</v>
      </c>
      <c r="C39" s="1134">
        <v>9.3409673917255187</v>
      </c>
      <c r="D39" s="1134">
        <v>2.8543336473435912</v>
      </c>
      <c r="E39" s="1134">
        <v>1.692816907819547</v>
      </c>
      <c r="F39" s="1134">
        <v>2.353162964293706</v>
      </c>
      <c r="G39" s="1134">
        <v>2.4406538722686757</v>
      </c>
      <c r="H39" s="1134">
        <v>0.17451988371474794</v>
      </c>
      <c r="I39" s="1134">
        <v>6.7296314288930931E-2</v>
      </c>
      <c r="J39" s="1134">
        <v>0.92317704251382626</v>
      </c>
      <c r="K39" s="386"/>
      <c r="L39" s="386"/>
      <c r="M39" s="386"/>
      <c r="N39" s="386"/>
      <c r="O39" s="386"/>
    </row>
    <row r="40" spans="1:15">
      <c r="A40" s="133" t="s">
        <v>444</v>
      </c>
      <c r="B40" s="1134">
        <v>16.779734953089253</v>
      </c>
      <c r="C40" s="1134">
        <v>16.319743245194278</v>
      </c>
      <c r="D40" s="1134">
        <v>9.3260214806680661</v>
      </c>
      <c r="E40" s="1134" t="s">
        <v>493</v>
      </c>
      <c r="F40" s="1134">
        <v>2.027094155264122</v>
      </c>
      <c r="G40" s="1134" t="s">
        <v>493</v>
      </c>
      <c r="H40" s="1134">
        <v>0.45999170789497618</v>
      </c>
      <c r="I40" s="1134">
        <v>0.14789261802861622</v>
      </c>
      <c r="J40" s="1134">
        <v>-0.27147069928573303</v>
      </c>
      <c r="K40" s="386"/>
      <c r="L40" s="386"/>
      <c r="M40" s="386"/>
      <c r="N40" s="386"/>
      <c r="O40" s="386"/>
    </row>
    <row r="41" spans="1:15">
      <c r="A41" s="133" t="s">
        <v>445</v>
      </c>
      <c r="B41" s="1134">
        <v>7.8747324298807682</v>
      </c>
      <c r="C41" s="1134">
        <v>7.1864649722262985</v>
      </c>
      <c r="D41" s="1134">
        <v>0.86632713490925117</v>
      </c>
      <c r="E41" s="1134">
        <v>1.6981642871154889</v>
      </c>
      <c r="F41" s="1134">
        <v>2.4320754125940356</v>
      </c>
      <c r="G41" s="1134">
        <v>2.1898981376075226</v>
      </c>
      <c r="H41" s="1134">
        <v>0.68826745765447039</v>
      </c>
      <c r="I41" s="1134" t="s">
        <v>493</v>
      </c>
      <c r="J41" s="1134">
        <v>-1.3503497096043835</v>
      </c>
      <c r="K41" s="386"/>
      <c r="L41" s="386"/>
      <c r="M41" s="386"/>
      <c r="N41" s="386"/>
      <c r="O41" s="386"/>
    </row>
    <row r="42" spans="1:15">
      <c r="A42" s="133" t="s">
        <v>446</v>
      </c>
      <c r="B42" s="1134" t="s">
        <v>358</v>
      </c>
      <c r="C42" s="1134" t="s">
        <v>358</v>
      </c>
      <c r="D42" s="1134" t="s">
        <v>493</v>
      </c>
      <c r="E42" s="1134" t="s">
        <v>493</v>
      </c>
      <c r="F42" s="1134" t="s">
        <v>493</v>
      </c>
      <c r="G42" s="1134" t="s">
        <v>493</v>
      </c>
      <c r="H42" s="1134">
        <v>0</v>
      </c>
      <c r="I42" s="1134" t="s">
        <v>493</v>
      </c>
      <c r="J42" s="1134">
        <v>-0.55890494032392923</v>
      </c>
      <c r="K42" s="386"/>
      <c r="L42" s="386"/>
      <c r="M42" s="386"/>
      <c r="N42" s="386"/>
      <c r="O42" s="386"/>
    </row>
    <row r="43" spans="1:15">
      <c r="A43" s="133" t="s">
        <v>447</v>
      </c>
      <c r="B43" s="1134">
        <v>9.4510962173535944</v>
      </c>
      <c r="C43" s="1134">
        <v>9.4280966253942466</v>
      </c>
      <c r="D43" s="1134">
        <v>5.68300142569786</v>
      </c>
      <c r="E43" s="1134">
        <v>0.55159693900303786</v>
      </c>
      <c r="F43" s="1134">
        <v>1.6403179315982555</v>
      </c>
      <c r="G43" s="1134">
        <v>1.5531803290950938</v>
      </c>
      <c r="H43" s="1134">
        <v>2.2999591959371582E-2</v>
      </c>
      <c r="I43" s="1134">
        <v>4.458595840565853E-2</v>
      </c>
      <c r="J43" s="1134">
        <v>-0.73223973038058365</v>
      </c>
      <c r="K43" s="386"/>
      <c r="L43" s="386"/>
      <c r="M43" s="386"/>
      <c r="N43" s="386"/>
      <c r="O43" s="386"/>
    </row>
    <row r="44" spans="1:15">
      <c r="A44" s="133" t="s">
        <v>448</v>
      </c>
      <c r="B44" s="1134">
        <v>11.067637335459306</v>
      </c>
      <c r="C44" s="1134">
        <v>9.8916703650585571</v>
      </c>
      <c r="D44" s="1134">
        <v>4.8836068215265467</v>
      </c>
      <c r="E44" s="1134">
        <v>1.3518944938808786</v>
      </c>
      <c r="F44" s="1134">
        <v>1.7792405567824872</v>
      </c>
      <c r="G44" s="1134">
        <v>1.8769284928686443</v>
      </c>
      <c r="H44" s="1134">
        <v>1.1759669688705401</v>
      </c>
      <c r="I44" s="1134">
        <v>0</v>
      </c>
      <c r="J44" s="1134">
        <v>-0.33098910152638689</v>
      </c>
      <c r="K44" s="386"/>
      <c r="L44" s="386"/>
      <c r="M44" s="386"/>
      <c r="N44" s="386"/>
      <c r="O44" s="386"/>
    </row>
    <row r="45" spans="1:15">
      <c r="A45" s="133" t="s">
        <v>449</v>
      </c>
      <c r="B45" s="1134">
        <v>8.731430471353006</v>
      </c>
      <c r="C45" s="1134">
        <v>7.9235369017503654</v>
      </c>
      <c r="D45" s="1134">
        <v>2.1485702225654015</v>
      </c>
      <c r="E45" s="1134">
        <v>1.131481239468094</v>
      </c>
      <c r="F45" s="1134">
        <v>2.2802264210037335</v>
      </c>
      <c r="G45" s="1134">
        <v>2.3632590187131362</v>
      </c>
      <c r="H45" s="1134">
        <v>0.80789356960249736</v>
      </c>
      <c r="I45" s="1134">
        <v>0</v>
      </c>
      <c r="J45" s="1134">
        <v>1.2890140116929922</v>
      </c>
      <c r="K45" s="386"/>
      <c r="L45" s="386"/>
      <c r="M45" s="386"/>
      <c r="N45" s="386"/>
      <c r="O45" s="386"/>
    </row>
    <row r="46" spans="1:15">
      <c r="A46" s="133" t="s">
        <v>450</v>
      </c>
      <c r="B46" s="1134" t="s">
        <v>356</v>
      </c>
      <c r="C46" s="1134">
        <v>4.9615091663423421</v>
      </c>
      <c r="D46" s="1134">
        <v>0.67017926034223996</v>
      </c>
      <c r="E46" s="1134">
        <v>0.63636217246803628</v>
      </c>
      <c r="F46" s="1134">
        <v>1.8360260281719805</v>
      </c>
      <c r="G46" s="1134">
        <v>1.8189417053600854</v>
      </c>
      <c r="H46" s="1134" t="s">
        <v>356</v>
      </c>
      <c r="I46" s="1134">
        <v>2.806961518034214E-2</v>
      </c>
      <c r="J46" s="1134">
        <v>-1.4455962596544092</v>
      </c>
      <c r="K46" s="386"/>
      <c r="L46" s="386"/>
      <c r="M46" s="386"/>
      <c r="N46" s="386"/>
      <c r="O46" s="386"/>
    </row>
    <row r="47" spans="1:15" ht="18.75" customHeight="1">
      <c r="A47" s="133" t="s">
        <v>451</v>
      </c>
      <c r="B47" s="1134">
        <v>10.974981713287793</v>
      </c>
      <c r="C47" s="1134">
        <v>10.269138134453073</v>
      </c>
      <c r="D47" s="1134">
        <v>4.3602104618733675</v>
      </c>
      <c r="E47" s="1134">
        <v>1.5841907952821268</v>
      </c>
      <c r="F47" s="1134">
        <v>2.2431028526333567</v>
      </c>
      <c r="G47" s="1134">
        <v>2.0816340246642207</v>
      </c>
      <c r="H47" s="1134">
        <v>0.70584357883472137</v>
      </c>
      <c r="I47" s="1134">
        <v>0.23864096619173639</v>
      </c>
      <c r="J47" s="1134">
        <v>-0.45320966512954119</v>
      </c>
      <c r="K47" s="386"/>
      <c r="L47" s="386"/>
      <c r="M47" s="386"/>
      <c r="N47" s="386"/>
      <c r="O47" s="386"/>
    </row>
    <row r="48" spans="1:15" s="368" customFormat="1">
      <c r="A48" s="643"/>
      <c r="B48" s="1202"/>
      <c r="C48" s="1010"/>
      <c r="D48" s="1010"/>
      <c r="E48" s="1010"/>
      <c r="F48" s="1010"/>
      <c r="G48" s="1010"/>
      <c r="H48" s="1010"/>
      <c r="I48" s="1010"/>
      <c r="J48" s="135"/>
    </row>
    <row r="49" spans="1:10" s="368" customFormat="1" ht="13">
      <c r="A49" s="135"/>
      <c r="B49" s="1277" t="s">
        <v>731</v>
      </c>
      <c r="C49" s="1277"/>
      <c r="D49" s="1277"/>
      <c r="E49" s="1277"/>
      <c r="F49" s="1277"/>
      <c r="G49" s="1277"/>
      <c r="H49" s="1277"/>
      <c r="I49" s="1277"/>
      <c r="J49" s="1277"/>
    </row>
    <row r="50" spans="1:10" s="368" customFormat="1">
      <c r="A50" s="643"/>
      <c r="B50" s="1202"/>
      <c r="C50" s="141"/>
      <c r="D50" s="141"/>
      <c r="E50" s="141"/>
      <c r="F50" s="141"/>
      <c r="G50" s="141"/>
      <c r="H50" s="141"/>
      <c r="I50" s="141"/>
      <c r="J50" s="135"/>
    </row>
    <row r="51" spans="1:10" s="368" customFormat="1">
      <c r="A51" s="133" t="s">
        <v>435</v>
      </c>
      <c r="B51" s="143">
        <v>100</v>
      </c>
      <c r="C51" s="144">
        <v>96.570899173662454</v>
      </c>
      <c r="D51" s="144">
        <v>26.552496067808963</v>
      </c>
      <c r="E51" s="144">
        <v>10.212875893973262</v>
      </c>
      <c r="F51" s="144">
        <v>30.528113955577005</v>
      </c>
      <c r="G51" s="144">
        <v>29.277413256303223</v>
      </c>
      <c r="H51" s="144">
        <v>3.4291008263354614</v>
      </c>
      <c r="I51" s="144" t="s">
        <v>360</v>
      </c>
      <c r="J51" s="144" t="s">
        <v>360</v>
      </c>
    </row>
    <row r="52" spans="1:10" s="368" customFormat="1">
      <c r="A52" s="133" t="s">
        <v>436</v>
      </c>
      <c r="B52" s="143">
        <v>100</v>
      </c>
      <c r="C52" s="143" t="s">
        <v>358</v>
      </c>
      <c r="D52" s="143" t="s">
        <v>358</v>
      </c>
      <c r="E52" s="143" t="s">
        <v>358</v>
      </c>
      <c r="F52" s="143" t="s">
        <v>358</v>
      </c>
      <c r="G52" s="143" t="s">
        <v>358</v>
      </c>
      <c r="H52" s="143" t="s">
        <v>358</v>
      </c>
      <c r="I52" s="144" t="s">
        <v>360</v>
      </c>
      <c r="J52" s="144" t="s">
        <v>360</v>
      </c>
    </row>
    <row r="53" spans="1:10" s="368" customFormat="1">
      <c r="A53" s="133" t="s">
        <v>437</v>
      </c>
      <c r="B53" s="143">
        <v>100</v>
      </c>
      <c r="C53" s="1181">
        <v>99.999999999996405</v>
      </c>
      <c r="D53" s="144">
        <v>48.63667271393809</v>
      </c>
      <c r="E53" s="144">
        <v>2.0666321045652492</v>
      </c>
      <c r="F53" s="144">
        <v>18.783040608072493</v>
      </c>
      <c r="G53" s="144">
        <v>30.513654573420595</v>
      </c>
      <c r="H53" s="144">
        <v>0</v>
      </c>
      <c r="I53" s="144" t="s">
        <v>360</v>
      </c>
      <c r="J53" s="144" t="s">
        <v>360</v>
      </c>
    </row>
    <row r="54" spans="1:10" s="368" customFormat="1">
      <c r="A54" s="133" t="s">
        <v>438</v>
      </c>
      <c r="B54" s="143">
        <v>100.00000000000001</v>
      </c>
      <c r="C54" s="144">
        <v>97.606167016665836</v>
      </c>
      <c r="D54" s="144">
        <v>72.615662796329531</v>
      </c>
      <c r="E54" s="144">
        <v>8.1326732876008681</v>
      </c>
      <c r="F54" s="144">
        <v>9.1159972419287048</v>
      </c>
      <c r="G54" s="144">
        <v>7.741833690806736</v>
      </c>
      <c r="H54" s="144">
        <v>2.3938329833336698</v>
      </c>
      <c r="I54" s="144" t="s">
        <v>360</v>
      </c>
      <c r="J54" s="144" t="s">
        <v>360</v>
      </c>
    </row>
    <row r="55" spans="1:10" s="368" customFormat="1">
      <c r="A55" s="133" t="s">
        <v>439</v>
      </c>
      <c r="B55" s="143">
        <v>100</v>
      </c>
      <c r="C55" s="1181">
        <v>99.999999999997883</v>
      </c>
      <c r="D55" s="144">
        <v>44.270496021619941</v>
      </c>
      <c r="E55" s="144">
        <v>35.034050761023018</v>
      </c>
      <c r="F55" s="144">
        <v>9.9872886514690311</v>
      </c>
      <c r="G55" s="144">
        <v>10.708164565885875</v>
      </c>
      <c r="H55" s="144">
        <v>0</v>
      </c>
      <c r="I55" s="144" t="s">
        <v>360</v>
      </c>
      <c r="J55" s="144" t="s">
        <v>360</v>
      </c>
    </row>
    <row r="56" spans="1:10" s="368" customFormat="1">
      <c r="A56" s="133" t="s">
        <v>440</v>
      </c>
      <c r="B56" s="1135">
        <v>100</v>
      </c>
      <c r="C56" s="1135" t="s">
        <v>358</v>
      </c>
      <c r="D56" s="1135" t="s">
        <v>358</v>
      </c>
      <c r="E56" s="1135" t="s">
        <v>358</v>
      </c>
      <c r="F56" s="1135" t="s">
        <v>358</v>
      </c>
      <c r="G56" s="1135" t="s">
        <v>358</v>
      </c>
      <c r="H56" s="1135" t="s">
        <v>358</v>
      </c>
      <c r="I56" s="144" t="s">
        <v>360</v>
      </c>
      <c r="J56" s="144" t="s">
        <v>360</v>
      </c>
    </row>
    <row r="57" spans="1:10" s="368" customFormat="1">
      <c r="A57" s="133" t="s">
        <v>441</v>
      </c>
      <c r="B57" s="143">
        <v>100</v>
      </c>
      <c r="C57" s="144">
        <v>97.866186664110856</v>
      </c>
      <c r="D57" s="144">
        <v>21.613882061297922</v>
      </c>
      <c r="E57" s="144">
        <v>9.4336233254942137</v>
      </c>
      <c r="F57" s="144">
        <v>34.69932052720236</v>
      </c>
      <c r="G57" s="144">
        <v>32.119360750116364</v>
      </c>
      <c r="H57" s="144">
        <v>2.133813338094138</v>
      </c>
      <c r="I57" s="144" t="s">
        <v>360</v>
      </c>
      <c r="J57" s="144" t="s">
        <v>360</v>
      </c>
    </row>
    <row r="58" spans="1:10" s="368" customFormat="1">
      <c r="A58" s="133" t="s">
        <v>442</v>
      </c>
      <c r="B58" s="143">
        <v>100</v>
      </c>
      <c r="C58" s="1135" t="s">
        <v>356</v>
      </c>
      <c r="D58" s="1135" t="s">
        <v>356</v>
      </c>
      <c r="E58" s="1135" t="s">
        <v>356</v>
      </c>
      <c r="F58" s="1135" t="s">
        <v>356</v>
      </c>
      <c r="G58" s="1135" t="s">
        <v>356</v>
      </c>
      <c r="H58" s="1135" t="s">
        <v>356</v>
      </c>
      <c r="I58" s="144" t="s">
        <v>360</v>
      </c>
      <c r="J58" s="144" t="s">
        <v>360</v>
      </c>
    </row>
    <row r="59" spans="1:10" s="368" customFormat="1">
      <c r="A59" s="133" t="s">
        <v>443</v>
      </c>
      <c r="B59" s="143">
        <v>100</v>
      </c>
      <c r="C59" s="144">
        <v>98.16593855193112</v>
      </c>
      <c r="D59" s="144">
        <v>29.996715509364442</v>
      </c>
      <c r="E59" s="144">
        <v>17.790123183588857</v>
      </c>
      <c r="F59" s="144">
        <v>24.729820934838344</v>
      </c>
      <c r="G59" s="144">
        <v>25.649278924139487</v>
      </c>
      <c r="H59" s="144">
        <v>1.8340614480688606</v>
      </c>
      <c r="I59" s="144" t="s">
        <v>360</v>
      </c>
      <c r="J59" s="144" t="s">
        <v>360</v>
      </c>
    </row>
    <row r="60" spans="1:10" s="368" customFormat="1">
      <c r="A60" s="133" t="s">
        <v>444</v>
      </c>
      <c r="B60" s="1135">
        <v>100</v>
      </c>
      <c r="C60" s="144">
        <v>97.258647355390508</v>
      </c>
      <c r="D60" s="144">
        <v>55.579075037481971</v>
      </c>
      <c r="E60" s="144" t="s">
        <v>358</v>
      </c>
      <c r="F60" s="144">
        <v>12.080608906703391</v>
      </c>
      <c r="G60" s="144" t="s">
        <v>358</v>
      </c>
      <c r="H60" s="144">
        <v>2.741352644609496</v>
      </c>
      <c r="I60" s="144" t="s">
        <v>360</v>
      </c>
      <c r="J60" s="144" t="s">
        <v>360</v>
      </c>
    </row>
    <row r="61" spans="1:10" s="368" customFormat="1">
      <c r="A61" s="133" t="s">
        <v>445</v>
      </c>
      <c r="B61" s="143">
        <v>100</v>
      </c>
      <c r="C61" s="144">
        <v>91.25979880861945</v>
      </c>
      <c r="D61" s="144">
        <v>11.0013532856299</v>
      </c>
      <c r="E61" s="144">
        <v>21.564723655521092</v>
      </c>
      <c r="F61" s="144">
        <v>30.884546671903362</v>
      </c>
      <c r="G61" s="144">
        <v>27.809175195565089</v>
      </c>
      <c r="H61" s="144">
        <v>8.7402011913805637</v>
      </c>
      <c r="I61" s="144" t="s">
        <v>360</v>
      </c>
      <c r="J61" s="144" t="s">
        <v>360</v>
      </c>
    </row>
    <row r="62" spans="1:10" s="368" customFormat="1">
      <c r="A62" s="133" t="s">
        <v>446</v>
      </c>
      <c r="B62" s="1135">
        <v>100</v>
      </c>
      <c r="C62" s="1181">
        <v>100</v>
      </c>
      <c r="D62" s="1135" t="s">
        <v>358</v>
      </c>
      <c r="E62" s="1135" t="s">
        <v>358</v>
      </c>
      <c r="F62" s="1135" t="s">
        <v>358</v>
      </c>
      <c r="G62" s="1135" t="s">
        <v>358</v>
      </c>
      <c r="H62" s="1135">
        <v>0</v>
      </c>
      <c r="I62" s="144" t="s">
        <v>360</v>
      </c>
      <c r="J62" s="144" t="s">
        <v>360</v>
      </c>
    </row>
    <row r="63" spans="1:10" s="368" customFormat="1">
      <c r="A63" s="133" t="s">
        <v>447</v>
      </c>
      <c r="B63" s="143">
        <v>100</v>
      </c>
      <c r="C63" s="144">
        <v>99.756646303979878</v>
      </c>
      <c r="D63" s="144">
        <v>60.130605963602797</v>
      </c>
      <c r="E63" s="144">
        <v>5.8363276208131838</v>
      </c>
      <c r="F63" s="144">
        <v>17.355848399748506</v>
      </c>
      <c r="G63" s="144">
        <v>16.433864319815385</v>
      </c>
      <c r="H63" s="144">
        <v>0.24335369602037241</v>
      </c>
      <c r="I63" s="144" t="s">
        <v>360</v>
      </c>
      <c r="J63" s="144" t="s">
        <v>360</v>
      </c>
    </row>
    <row r="64" spans="1:10" s="368" customFormat="1">
      <c r="A64" s="133" t="s">
        <v>448</v>
      </c>
      <c r="B64" s="143">
        <v>100</v>
      </c>
      <c r="C64" s="144">
        <v>89.374724390063804</v>
      </c>
      <c r="D64" s="144">
        <v>44.125107044121236</v>
      </c>
      <c r="E64" s="144">
        <v>12.214842724829627</v>
      </c>
      <c r="F64" s="144">
        <v>16.076064862389611</v>
      </c>
      <c r="G64" s="144">
        <v>16.95870975872333</v>
      </c>
      <c r="H64" s="144">
        <v>10.62527559611021</v>
      </c>
      <c r="I64" s="144" t="s">
        <v>360</v>
      </c>
      <c r="J64" s="144" t="s">
        <v>360</v>
      </c>
    </row>
    <row r="65" spans="1:10" s="368" customFormat="1">
      <c r="A65" s="133" t="s">
        <v>449</v>
      </c>
      <c r="B65" s="143">
        <v>100</v>
      </c>
      <c r="C65" s="144">
        <v>90.747294246306339</v>
      </c>
      <c r="D65" s="144">
        <v>24.607310676236338</v>
      </c>
      <c r="E65" s="144">
        <v>12.958715564195083</v>
      </c>
      <c r="F65" s="144">
        <v>26.115152934962257</v>
      </c>
      <c r="G65" s="144">
        <v>27.066115070912659</v>
      </c>
      <c r="H65" s="144">
        <v>9.2527057536920143</v>
      </c>
      <c r="I65" s="144" t="s">
        <v>360</v>
      </c>
      <c r="J65" s="144" t="s">
        <v>360</v>
      </c>
    </row>
    <row r="66" spans="1:10" s="368" customFormat="1">
      <c r="A66" s="133" t="s">
        <v>450</v>
      </c>
      <c r="B66" s="143">
        <v>100</v>
      </c>
      <c r="C66" s="1135" t="s">
        <v>356</v>
      </c>
      <c r="D66" s="1135" t="s">
        <v>356</v>
      </c>
      <c r="E66" s="1135" t="s">
        <v>356</v>
      </c>
      <c r="F66" s="1135" t="s">
        <v>356</v>
      </c>
      <c r="G66" s="1135" t="s">
        <v>356</v>
      </c>
      <c r="H66" s="144" t="s">
        <v>356</v>
      </c>
      <c r="I66" s="144" t="s">
        <v>360</v>
      </c>
      <c r="J66" s="144" t="s">
        <v>360</v>
      </c>
    </row>
    <row r="67" spans="1:10" s="368" customFormat="1" ht="18.75" customHeight="1">
      <c r="A67" s="133" t="s">
        <v>451</v>
      </c>
      <c r="B67" s="143">
        <v>100.00000000000001</v>
      </c>
      <c r="C67" s="144">
        <v>93.568612711398572</v>
      </c>
      <c r="D67" s="144">
        <v>39.728635325144175</v>
      </c>
      <c r="E67" s="144">
        <v>14.434564327010147</v>
      </c>
      <c r="F67" s="144">
        <v>20.438328839469079</v>
      </c>
      <c r="G67" s="144">
        <v>18.967084219775177</v>
      </c>
      <c r="H67" s="144">
        <v>6.4313872886014183</v>
      </c>
      <c r="I67" s="144" t="s">
        <v>360</v>
      </c>
      <c r="J67" s="144" t="s">
        <v>360</v>
      </c>
    </row>
    <row r="68" spans="1:10" ht="12.75" customHeight="1">
      <c r="B68" s="182"/>
      <c r="C68" s="388"/>
      <c r="D68" s="388"/>
      <c r="E68" s="388"/>
      <c r="F68" s="388"/>
      <c r="G68" s="388"/>
      <c r="H68" s="388"/>
      <c r="I68" s="388"/>
    </row>
    <row r="69" spans="1:10" s="353" customFormat="1" ht="15" customHeight="1">
      <c r="A69" s="152"/>
      <c r="B69" s="1281" t="s">
        <v>1597</v>
      </c>
      <c r="C69" s="1281"/>
      <c r="D69" s="1281"/>
      <c r="E69" s="1281"/>
      <c r="F69" s="1281"/>
      <c r="G69" s="1281"/>
      <c r="H69" s="1281"/>
      <c r="I69" s="1281"/>
      <c r="J69" s="1281"/>
    </row>
    <row r="70" spans="1:10" s="353" customFormat="1" ht="15" customHeight="1">
      <c r="A70" s="152"/>
      <c r="B70" s="1351" t="s">
        <v>1468</v>
      </c>
      <c r="C70" s="1351"/>
      <c r="D70" s="1351"/>
      <c r="E70" s="1351"/>
      <c r="F70" s="1351"/>
      <c r="G70" s="1351"/>
      <c r="H70" s="1351"/>
      <c r="I70" s="1351"/>
      <c r="J70" s="1351"/>
    </row>
    <row r="71" spans="1:10" s="353" customFormat="1" ht="15" customHeight="1">
      <c r="A71" s="152"/>
      <c r="B71" s="1351" t="s">
        <v>1598</v>
      </c>
      <c r="C71" s="1351"/>
      <c r="D71" s="1351"/>
      <c r="E71" s="1351"/>
      <c r="F71" s="1351"/>
      <c r="G71" s="1351"/>
      <c r="H71" s="1351"/>
      <c r="I71" s="1351"/>
      <c r="J71" s="1351"/>
    </row>
    <row r="72" spans="1:10" s="353" customFormat="1" ht="15" customHeight="1">
      <c r="A72" s="152"/>
      <c r="B72" s="1351" t="s">
        <v>1599</v>
      </c>
      <c r="C72" s="1351"/>
      <c r="D72" s="1351"/>
      <c r="E72" s="1351"/>
      <c r="F72" s="1351"/>
      <c r="G72" s="1351"/>
      <c r="H72" s="1351"/>
      <c r="I72" s="1351"/>
      <c r="J72" s="1351"/>
    </row>
    <row r="73" spans="1:10" s="353" customFormat="1" ht="15" customHeight="1">
      <c r="A73" s="152"/>
      <c r="B73" s="1351" t="s">
        <v>1600</v>
      </c>
      <c r="C73" s="1351"/>
      <c r="D73" s="1351"/>
      <c r="E73" s="1351"/>
      <c r="F73" s="1351"/>
      <c r="G73" s="1351"/>
      <c r="H73" s="1351"/>
      <c r="I73" s="1351"/>
      <c r="J73" s="1351"/>
    </row>
    <row r="74" spans="1:10" s="353" customFormat="1" ht="15" customHeight="1">
      <c r="A74" s="152"/>
      <c r="B74" s="1351" t="s">
        <v>1601</v>
      </c>
      <c r="C74" s="1351"/>
      <c r="D74" s="1351"/>
      <c r="E74" s="1351"/>
      <c r="F74" s="1351"/>
      <c r="G74" s="1351"/>
      <c r="H74" s="1351"/>
      <c r="I74" s="1351"/>
      <c r="J74" s="1351"/>
    </row>
    <row r="75" spans="1:10" s="353" customFormat="1" ht="15" customHeight="1">
      <c r="A75" s="152"/>
      <c r="B75" s="1281" t="s">
        <v>1602</v>
      </c>
      <c r="C75" s="1281"/>
      <c r="D75" s="1281"/>
      <c r="E75" s="1281"/>
      <c r="F75" s="1281"/>
      <c r="G75" s="1281"/>
      <c r="H75" s="1281"/>
      <c r="I75" s="1281"/>
      <c r="J75" s="1281"/>
    </row>
    <row r="76" spans="1:10" s="353" customFormat="1" ht="41.25" customHeight="1">
      <c r="A76" s="152"/>
      <c r="B76" s="1279" t="s">
        <v>1647</v>
      </c>
      <c r="C76" s="1279"/>
      <c r="D76" s="1279"/>
      <c r="E76" s="1279"/>
      <c r="F76" s="1279"/>
      <c r="G76" s="1279"/>
      <c r="H76" s="1279"/>
      <c r="I76" s="1279"/>
      <c r="J76" s="1279"/>
    </row>
    <row r="77" spans="1:10" s="353" customFormat="1" ht="15" customHeight="1">
      <c r="A77" s="152"/>
      <c r="B77" s="1351" t="s">
        <v>1603</v>
      </c>
      <c r="C77" s="1351"/>
      <c r="D77" s="1351"/>
      <c r="E77" s="1351"/>
      <c r="F77" s="1351"/>
      <c r="G77" s="1351"/>
      <c r="H77" s="1351"/>
      <c r="I77" s="1351"/>
      <c r="J77" s="1351"/>
    </row>
    <row r="78" spans="1:10" s="353" customFormat="1" ht="30" customHeight="1">
      <c r="A78" s="152"/>
      <c r="B78" s="1281" t="s">
        <v>1604</v>
      </c>
      <c r="C78" s="1281"/>
      <c r="D78" s="1281"/>
      <c r="E78" s="1281"/>
      <c r="F78" s="1281"/>
      <c r="G78" s="1281"/>
      <c r="H78" s="1281"/>
      <c r="I78" s="1281"/>
      <c r="J78" s="1281"/>
    </row>
  </sheetData>
  <sheetProtection selectLockedCells="1"/>
  <mergeCells count="22">
    <mergeCell ref="B78:J78"/>
    <mergeCell ref="A5:A7"/>
    <mergeCell ref="B5:B7"/>
    <mergeCell ref="H6:H7"/>
    <mergeCell ref="I6:I7"/>
    <mergeCell ref="D5:H5"/>
    <mergeCell ref="I5:J5"/>
    <mergeCell ref="C6:C7"/>
    <mergeCell ref="D6:G6"/>
    <mergeCell ref="J6:J7"/>
    <mergeCell ref="B29:J29"/>
    <mergeCell ref="B74:J74"/>
    <mergeCell ref="B69:J69"/>
    <mergeCell ref="B70:J70"/>
    <mergeCell ref="B71:J71"/>
    <mergeCell ref="B72:J72"/>
    <mergeCell ref="B9:J9"/>
    <mergeCell ref="B49:J49"/>
    <mergeCell ref="B75:J75"/>
    <mergeCell ref="B76:J76"/>
    <mergeCell ref="B77:J77"/>
    <mergeCell ref="B73:J73"/>
  </mergeCells>
  <hyperlinks>
    <hyperlink ref="A1" location="Inhalt!A1" display="Zurück zum Inhalt"/>
  </hyperlinks>
  <pageMargins left="0.59055118110236227" right="0.59055118110236227" top="1.1811023622047245" bottom="0.78740157480314965" header="0.39370078740157483" footer="0.39370078740157483"/>
  <pageSetup paperSize="9" scale="79" fitToWidth="2" fitToHeight="2" pageOrder="overThenDown" orientation="landscape" r:id="rId1"/>
  <headerFooter alignWithMargins="0">
    <oddHeader>&amp;L&amp;"Arial,Fett"
Tabelle &amp;A&amp;CSeite &amp;P von &amp;N
&amp;"Arial,Fett"CO2-Emissionen 2000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1">
    <pageSetUpPr autoPageBreaks="0"/>
  </sheetPr>
  <dimension ref="A1:O78"/>
  <sheetViews>
    <sheetView showGridLines="0" showRowColHeaders="0" zoomScaleNormal="100" workbookViewId="0">
      <pane ySplit="7" topLeftCell="A8" activePane="bottomLeft" state="frozen"/>
      <selection pane="bottomLeft"/>
    </sheetView>
  </sheetViews>
  <sheetFormatPr baseColWidth="10" defaultColWidth="11.54296875" defaultRowHeight="12.5"/>
  <cols>
    <col min="1" max="1" width="23" style="643" bestFit="1" customWidth="1"/>
    <col min="2" max="2" width="14" style="136" customWidth="1"/>
    <col min="3" max="9" width="14" style="376" customWidth="1"/>
    <col min="10" max="10" width="14" style="135" customWidth="1"/>
    <col min="11" max="16384" width="11.54296875" style="135"/>
  </cols>
  <sheetData>
    <row r="1" spans="1:15" ht="13">
      <c r="A1" s="160" t="s">
        <v>322</v>
      </c>
    </row>
    <row r="3" spans="1:15" ht="15">
      <c r="A3" s="692" t="s">
        <v>790</v>
      </c>
      <c r="B3" s="407" t="s">
        <v>735</v>
      </c>
      <c r="C3" s="407"/>
      <c r="D3" s="407"/>
      <c r="E3" s="407"/>
      <c r="F3" s="407"/>
      <c r="G3" s="407"/>
      <c r="H3" s="407"/>
      <c r="I3" s="407"/>
    </row>
    <row r="4" spans="1:15">
      <c r="B4" s="365"/>
      <c r="C4" s="384"/>
      <c r="D4" s="384"/>
      <c r="E4" s="384"/>
      <c r="F4" s="384"/>
      <c r="G4" s="384"/>
      <c r="H4" s="384"/>
      <c r="I4" s="384"/>
    </row>
    <row r="5" spans="1:15" ht="15.75" customHeight="1">
      <c r="A5" s="1366" t="s">
        <v>433</v>
      </c>
      <c r="B5" s="1369" t="s">
        <v>727</v>
      </c>
      <c r="C5" s="1115"/>
      <c r="D5" s="1372" t="s">
        <v>507</v>
      </c>
      <c r="E5" s="1372"/>
      <c r="F5" s="1372"/>
      <c r="G5" s="1372"/>
      <c r="H5" s="1373"/>
      <c r="I5" s="1374" t="s">
        <v>728</v>
      </c>
      <c r="J5" s="1372"/>
    </row>
    <row r="6" spans="1:15" ht="15.75" customHeight="1">
      <c r="A6" s="1367"/>
      <c r="B6" s="1369"/>
      <c r="C6" s="1288" t="s">
        <v>1589</v>
      </c>
      <c r="D6" s="1374" t="s">
        <v>595</v>
      </c>
      <c r="E6" s="1372"/>
      <c r="F6" s="1372"/>
      <c r="G6" s="1373"/>
      <c r="H6" s="1370" t="s">
        <v>1590</v>
      </c>
      <c r="I6" s="1370" t="s">
        <v>729</v>
      </c>
      <c r="J6" s="1376" t="s">
        <v>1591</v>
      </c>
    </row>
    <row r="7" spans="1:15" ht="96" customHeight="1">
      <c r="A7" s="1368"/>
      <c r="B7" s="1369"/>
      <c r="C7" s="1375"/>
      <c r="D7" s="1116" t="s">
        <v>1592</v>
      </c>
      <c r="E7" s="1116" t="s">
        <v>1593</v>
      </c>
      <c r="F7" s="1116" t="s">
        <v>1594</v>
      </c>
      <c r="G7" s="1116" t="s">
        <v>1595</v>
      </c>
      <c r="H7" s="1371"/>
      <c r="I7" s="1371"/>
      <c r="J7" s="1377"/>
    </row>
    <row r="8" spans="1:15">
      <c r="A8" s="387"/>
      <c r="B8" s="387"/>
      <c r="C8" s="387"/>
      <c r="D8" s="387"/>
      <c r="E8" s="387"/>
      <c r="F8" s="387"/>
      <c r="G8" s="387"/>
      <c r="H8" s="387"/>
      <c r="I8" s="387"/>
    </row>
    <row r="9" spans="1:15" ht="13">
      <c r="B9" s="1378" t="s">
        <v>434</v>
      </c>
      <c r="C9" s="1378"/>
      <c r="D9" s="1378"/>
      <c r="E9" s="1378"/>
      <c r="F9" s="1378"/>
      <c r="G9" s="1378"/>
      <c r="H9" s="1378"/>
      <c r="I9" s="1378"/>
      <c r="J9" s="1378"/>
    </row>
    <row r="10" spans="1:15" s="386" customFormat="1">
      <c r="A10" s="643"/>
      <c r="B10" s="643"/>
      <c r="C10" s="141"/>
      <c r="D10" s="134"/>
      <c r="E10" s="141"/>
      <c r="F10" s="141"/>
      <c r="G10" s="141"/>
      <c r="H10" s="141"/>
      <c r="I10" s="141"/>
    </row>
    <row r="11" spans="1:15" s="386" customFormat="1">
      <c r="A11" s="133" t="s">
        <v>435</v>
      </c>
      <c r="B11" s="1135">
        <v>79459.931386537006</v>
      </c>
      <c r="C11" s="1135">
        <v>77118.643386537093</v>
      </c>
      <c r="D11" s="1135">
        <v>25447.980700919001</v>
      </c>
      <c r="E11" s="1135">
        <v>7416.0148999761004</v>
      </c>
      <c r="F11" s="1135">
        <v>21112.439731656999</v>
      </c>
      <c r="G11" s="1135">
        <v>23142.208053984999</v>
      </c>
      <c r="H11" s="1135">
        <v>2341.288</v>
      </c>
      <c r="I11" s="1135">
        <v>779.67301710000004</v>
      </c>
      <c r="J11" s="1074">
        <v>-5285.4885715298624</v>
      </c>
    </row>
    <row r="12" spans="1:15">
      <c r="A12" s="133" t="s">
        <v>436</v>
      </c>
      <c r="B12" s="1135" t="s">
        <v>358</v>
      </c>
      <c r="C12" s="1135">
        <v>77471.736004778926</v>
      </c>
      <c r="D12" s="1135">
        <v>15185.234355618</v>
      </c>
      <c r="E12" s="1135">
        <v>8923.1192565289912</v>
      </c>
      <c r="F12" s="1135">
        <v>27299.763621573886</v>
      </c>
      <c r="G12" s="1135">
        <v>26063.618771058053</v>
      </c>
      <c r="H12" s="1135" t="s">
        <v>358</v>
      </c>
      <c r="I12" s="1135">
        <v>3471.668968541931</v>
      </c>
      <c r="J12" s="1074">
        <v>-4550.0044013364504</v>
      </c>
      <c r="K12" s="386"/>
      <c r="L12" s="386"/>
      <c r="M12" s="386"/>
      <c r="N12" s="386"/>
      <c r="O12" s="386"/>
    </row>
    <row r="13" spans="1:15">
      <c r="A13" s="133" t="s">
        <v>437</v>
      </c>
      <c r="B13" s="1135">
        <v>19372.024134502</v>
      </c>
      <c r="C13" s="1135">
        <v>19372.024134501953</v>
      </c>
      <c r="D13" s="1135">
        <v>8491.3076548182999</v>
      </c>
      <c r="E13" s="1135">
        <v>330.36179159515001</v>
      </c>
      <c r="F13" s="1135">
        <v>3819.3367657877002</v>
      </c>
      <c r="G13" s="1135">
        <v>6731.0179223007999</v>
      </c>
      <c r="H13" s="1135">
        <v>0</v>
      </c>
      <c r="I13" s="1135">
        <v>730.6887663</v>
      </c>
      <c r="J13" s="1074">
        <v>39.404894659924643</v>
      </c>
      <c r="K13" s="386"/>
      <c r="L13" s="386"/>
      <c r="M13" s="386"/>
      <c r="N13" s="386"/>
      <c r="O13" s="386"/>
    </row>
    <row r="14" spans="1:15">
      <c r="A14" s="133" t="s">
        <v>438</v>
      </c>
      <c r="B14" s="1135">
        <v>61605.881917534003</v>
      </c>
      <c r="C14" s="1135">
        <v>60158.581917533498</v>
      </c>
      <c r="D14" s="1135">
        <v>46388.955013805004</v>
      </c>
      <c r="E14" s="1135">
        <v>3181.2786512820999</v>
      </c>
      <c r="F14" s="1135">
        <v>5145.7069171298999</v>
      </c>
      <c r="G14" s="1135">
        <v>5442.6413353164999</v>
      </c>
      <c r="H14" s="1135">
        <v>1447.3</v>
      </c>
      <c r="I14" s="1135">
        <v>298.47915519999998</v>
      </c>
      <c r="J14" s="1074">
        <v>1345.1353506431715</v>
      </c>
      <c r="K14" s="386"/>
      <c r="L14" s="386"/>
      <c r="M14" s="386"/>
      <c r="N14" s="386"/>
      <c r="O14" s="386"/>
    </row>
    <row r="15" spans="1:15">
      <c r="A15" s="133" t="s">
        <v>439</v>
      </c>
      <c r="B15" s="1135">
        <v>12263.25598131</v>
      </c>
      <c r="C15" s="1135">
        <v>12263.2559813104</v>
      </c>
      <c r="D15" s="1135">
        <v>6653.8800308458003</v>
      </c>
      <c r="E15" s="1135">
        <v>3002.4132124131002</v>
      </c>
      <c r="F15" s="1135">
        <v>1292.9835432637999</v>
      </c>
      <c r="G15" s="1135">
        <v>1313.9791947877</v>
      </c>
      <c r="H15" s="1135">
        <v>0</v>
      </c>
      <c r="I15" s="1135">
        <v>71.544501870000005</v>
      </c>
      <c r="J15" s="1074">
        <v>259.35865120175998</v>
      </c>
      <c r="K15" s="386"/>
      <c r="L15" s="386"/>
      <c r="M15" s="386"/>
      <c r="N15" s="386"/>
      <c r="O15" s="386"/>
    </row>
    <row r="16" spans="1:15">
      <c r="A16" s="133" t="s">
        <v>440</v>
      </c>
      <c r="B16" s="1135">
        <v>11728.8330037</v>
      </c>
      <c r="C16" s="1135">
        <v>11554.751021699922</v>
      </c>
      <c r="D16" s="1135">
        <v>4117.0449538792</v>
      </c>
      <c r="E16" s="1135">
        <v>989.57689518042002</v>
      </c>
      <c r="F16" s="1135">
        <v>3517.0638735725001</v>
      </c>
      <c r="G16" s="1135">
        <v>2931.0652990678</v>
      </c>
      <c r="H16" s="1135">
        <v>174.08198200000001</v>
      </c>
      <c r="I16" s="1135">
        <v>758.59110520000002</v>
      </c>
      <c r="J16" s="1074">
        <v>120.3643960069089</v>
      </c>
      <c r="K16" s="386"/>
      <c r="L16" s="386"/>
      <c r="M16" s="386"/>
      <c r="N16" s="386"/>
      <c r="O16" s="386"/>
    </row>
    <row r="17" spans="1:15">
      <c r="A17" s="133" t="s">
        <v>441</v>
      </c>
      <c r="B17" s="1135">
        <v>42885.459183157</v>
      </c>
      <c r="C17" s="1135">
        <v>42170.63291</v>
      </c>
      <c r="D17" s="1135">
        <v>9455.8962109999993</v>
      </c>
      <c r="E17" s="1135">
        <v>3800.5262590000002</v>
      </c>
      <c r="F17" s="1135">
        <v>13821.199979999999</v>
      </c>
      <c r="G17" s="1135">
        <v>15093.01046</v>
      </c>
      <c r="H17" s="1135">
        <v>714.82627315699995</v>
      </c>
      <c r="I17" s="1135">
        <v>12376.96479</v>
      </c>
      <c r="J17" s="1074">
        <v>-3099.6199778264495</v>
      </c>
      <c r="K17" s="386"/>
      <c r="L17" s="386"/>
      <c r="M17" s="386"/>
      <c r="N17" s="386"/>
      <c r="O17" s="386"/>
    </row>
    <row r="18" spans="1:15">
      <c r="A18" s="133" t="s">
        <v>442</v>
      </c>
      <c r="B18" s="1135" t="s">
        <v>356</v>
      </c>
      <c r="C18" s="244">
        <v>10379.550031865467</v>
      </c>
      <c r="D18" s="1135" t="s">
        <v>493</v>
      </c>
      <c r="E18" s="1135" t="s">
        <v>493</v>
      </c>
      <c r="F18" s="1135">
        <v>3104.3152230480309</v>
      </c>
      <c r="G18" s="1135" t="s">
        <v>493</v>
      </c>
      <c r="H18" s="1135" t="s">
        <v>356</v>
      </c>
      <c r="I18" s="1135">
        <v>0</v>
      </c>
      <c r="J18" s="1074">
        <v>5746.0430338541091</v>
      </c>
      <c r="K18" s="386"/>
      <c r="L18" s="386"/>
      <c r="M18" s="386"/>
      <c r="N18" s="386"/>
      <c r="O18" s="386"/>
    </row>
    <row r="19" spans="1:15">
      <c r="A19" s="133" t="s">
        <v>443</v>
      </c>
      <c r="B19" s="1135" t="s">
        <v>358</v>
      </c>
      <c r="C19" s="1135" t="s">
        <v>358</v>
      </c>
      <c r="D19" s="1135" t="s">
        <v>493</v>
      </c>
      <c r="E19" s="1135" t="s">
        <v>493</v>
      </c>
      <c r="F19" s="1135" t="s">
        <v>493</v>
      </c>
      <c r="G19" s="1135" t="s">
        <v>493</v>
      </c>
      <c r="H19" s="1135">
        <v>1220.849391</v>
      </c>
      <c r="I19" s="1135" t="s">
        <v>493</v>
      </c>
      <c r="J19" s="1074">
        <v>10520.969774714722</v>
      </c>
      <c r="K19" s="386"/>
      <c r="L19" s="386"/>
      <c r="M19" s="386"/>
      <c r="N19" s="386"/>
      <c r="O19" s="386"/>
    </row>
    <row r="20" spans="1:15">
      <c r="A20" s="133" t="s">
        <v>444</v>
      </c>
      <c r="B20" s="1135">
        <v>286937.9242171814</v>
      </c>
      <c r="C20" s="1135">
        <v>279105.549337</v>
      </c>
      <c r="D20" s="1135">
        <v>177307.17631499999</v>
      </c>
      <c r="E20" s="1135">
        <v>33513.348884999999</v>
      </c>
      <c r="F20" s="1135">
        <v>31577.959639000001</v>
      </c>
      <c r="G20" s="1135">
        <v>36707.064498</v>
      </c>
      <c r="H20" s="1135">
        <v>7832.3748801813999</v>
      </c>
      <c r="I20" s="1135">
        <v>3412.3079170000001</v>
      </c>
      <c r="J20" s="1074">
        <v>-2296.9626109127698</v>
      </c>
      <c r="K20" s="386"/>
      <c r="L20" s="386"/>
      <c r="M20" s="386"/>
      <c r="N20" s="386"/>
      <c r="O20" s="386"/>
    </row>
    <row r="21" spans="1:15">
      <c r="A21" s="133" t="s">
        <v>445</v>
      </c>
      <c r="B21" s="1135">
        <v>29205.426006466998</v>
      </c>
      <c r="C21" s="1135">
        <v>26079.546753467199</v>
      </c>
      <c r="D21" s="1135">
        <v>4092.4139835605001</v>
      </c>
      <c r="E21" s="1135">
        <v>3980.1895844297001</v>
      </c>
      <c r="F21" s="1135">
        <v>8996.7562791404998</v>
      </c>
      <c r="G21" s="1135">
        <v>9010.1869063364993</v>
      </c>
      <c r="H21" s="1135">
        <v>3125.8792530000001</v>
      </c>
      <c r="I21" s="1135">
        <v>443.44514320000002</v>
      </c>
      <c r="J21" s="1074">
        <v>-3649.2708382841201</v>
      </c>
      <c r="K21" s="386"/>
      <c r="L21" s="386"/>
      <c r="M21" s="386"/>
      <c r="N21" s="386"/>
      <c r="O21" s="386"/>
    </row>
    <row r="22" spans="1:15">
      <c r="A22" s="133" t="s">
        <v>446</v>
      </c>
      <c r="B22" s="1135" t="s">
        <v>358</v>
      </c>
      <c r="C22" s="1135" t="s">
        <v>358</v>
      </c>
      <c r="D22" s="1135" t="s">
        <v>358</v>
      </c>
      <c r="E22" s="1135" t="s">
        <v>493</v>
      </c>
      <c r="F22" s="1135" t="s">
        <v>493</v>
      </c>
      <c r="G22" s="1135" t="s">
        <v>493</v>
      </c>
      <c r="H22" s="1135">
        <v>0</v>
      </c>
      <c r="I22" s="1135" t="s">
        <v>493</v>
      </c>
      <c r="J22" s="1074">
        <v>-351.93266054854064</v>
      </c>
      <c r="K22" s="386"/>
      <c r="L22" s="386"/>
      <c r="M22" s="386"/>
      <c r="N22" s="386"/>
      <c r="O22" s="386"/>
    </row>
    <row r="23" spans="1:15">
      <c r="A23" s="133" t="s">
        <v>447</v>
      </c>
      <c r="B23" s="1135">
        <v>47367.46117938</v>
      </c>
      <c r="C23" s="1135">
        <v>47305.369004369903</v>
      </c>
      <c r="D23" s="1135">
        <v>31825.133118892001</v>
      </c>
      <c r="E23" s="1135">
        <v>2516.5636785355</v>
      </c>
      <c r="F23" s="1135">
        <v>6357.6445751772999</v>
      </c>
      <c r="G23" s="1135">
        <v>6606.0276317650996</v>
      </c>
      <c r="H23" s="1135">
        <v>62.092175009999998</v>
      </c>
      <c r="I23" s="1135">
        <v>175.66512130000001</v>
      </c>
      <c r="J23" s="1074">
        <v>-2242.9641615555424</v>
      </c>
      <c r="K23" s="386"/>
      <c r="L23" s="386"/>
      <c r="M23" s="386"/>
      <c r="N23" s="386"/>
      <c r="O23" s="386"/>
    </row>
    <row r="24" spans="1:15">
      <c r="A24" s="133" t="s">
        <v>448</v>
      </c>
      <c r="B24" s="1135">
        <v>30944.556110000001</v>
      </c>
      <c r="C24" s="1135">
        <v>27274.556110999998</v>
      </c>
      <c r="D24" s="1135">
        <v>14211.87103</v>
      </c>
      <c r="E24" s="1135">
        <v>4072.1000199999999</v>
      </c>
      <c r="F24" s="1135">
        <v>4051.1100280000001</v>
      </c>
      <c r="G24" s="1135">
        <v>4939.4750329999997</v>
      </c>
      <c r="H24" s="1135">
        <v>3670</v>
      </c>
      <c r="I24" s="1135">
        <v>0</v>
      </c>
      <c r="J24" s="1074">
        <v>453.57484437503575</v>
      </c>
      <c r="K24" s="386"/>
      <c r="L24" s="386"/>
      <c r="M24" s="386"/>
      <c r="N24" s="386"/>
      <c r="O24" s="386"/>
    </row>
    <row r="25" spans="1:15">
      <c r="A25" s="133" t="s">
        <v>449</v>
      </c>
      <c r="B25" s="1135">
        <v>21994.731520031397</v>
      </c>
      <c r="C25" s="1135">
        <v>19718.768158833602</v>
      </c>
      <c r="D25" s="1135">
        <v>6267.5049388651996</v>
      </c>
      <c r="E25" s="1135">
        <v>2054.8602784547002</v>
      </c>
      <c r="F25" s="1135">
        <v>5423.8978596022998</v>
      </c>
      <c r="G25" s="1135">
        <v>5972.5050819114003</v>
      </c>
      <c r="H25" s="1135">
        <v>2275.9633611974</v>
      </c>
      <c r="I25" s="1135">
        <v>116.8981635</v>
      </c>
      <c r="J25" s="1074">
        <v>4355.5337379797638</v>
      </c>
      <c r="K25" s="386"/>
      <c r="L25" s="386"/>
      <c r="M25" s="386"/>
      <c r="N25" s="386"/>
      <c r="O25" s="386"/>
    </row>
    <row r="26" spans="1:15">
      <c r="A26" s="133" t="s">
        <v>450</v>
      </c>
      <c r="B26" s="1135" t="s">
        <v>356</v>
      </c>
      <c r="C26" s="1135">
        <v>11444.986268746601</v>
      </c>
      <c r="D26" s="1135">
        <v>1800.4244538763</v>
      </c>
      <c r="E26" s="1135">
        <v>1375.2692789257001</v>
      </c>
      <c r="F26" s="1135">
        <v>4016.6227458066001</v>
      </c>
      <c r="G26" s="1135">
        <v>4252.6697901380003</v>
      </c>
      <c r="H26" s="1135" t="s">
        <v>356</v>
      </c>
      <c r="I26" s="1135">
        <v>25.36669028</v>
      </c>
      <c r="J26" s="1074">
        <v>-1853.986460953249</v>
      </c>
      <c r="K26" s="386"/>
      <c r="L26" s="386"/>
      <c r="M26" s="386"/>
      <c r="N26" s="386"/>
      <c r="O26" s="386"/>
    </row>
    <row r="27" spans="1:15" ht="18.75" customHeight="1">
      <c r="A27" s="133" t="s">
        <v>451</v>
      </c>
      <c r="B27" s="244">
        <v>861109.9041200924</v>
      </c>
      <c r="C27" s="1135">
        <v>808861.78821587947</v>
      </c>
      <c r="D27" s="1135">
        <v>375878.17301951256</v>
      </c>
      <c r="E27" s="1135">
        <v>114363.50540779899</v>
      </c>
      <c r="F27" s="1135">
        <v>161801.31498160283</v>
      </c>
      <c r="G27" s="1135">
        <v>156818.79480696516</v>
      </c>
      <c r="H27" s="1135">
        <v>52248.115904212966</v>
      </c>
      <c r="I27" s="1135">
        <v>23003.681512318406</v>
      </c>
      <c r="J27" s="1074">
        <v>-15219.59681410415</v>
      </c>
      <c r="K27" s="386"/>
      <c r="L27" s="386"/>
      <c r="M27" s="386"/>
      <c r="N27" s="386"/>
      <c r="O27" s="386"/>
    </row>
    <row r="28" spans="1:15">
      <c r="A28" s="387"/>
      <c r="B28" s="387"/>
      <c r="C28" s="387"/>
      <c r="D28" s="387"/>
      <c r="E28" s="387"/>
      <c r="F28" s="387"/>
      <c r="G28" s="387"/>
      <c r="H28" s="387"/>
      <c r="I28" s="387"/>
      <c r="J28" s="387"/>
    </row>
    <row r="29" spans="1:15" ht="15">
      <c r="B29" s="1378" t="s">
        <v>1596</v>
      </c>
      <c r="C29" s="1378"/>
      <c r="D29" s="1378"/>
      <c r="E29" s="1378"/>
      <c r="F29" s="1378"/>
      <c r="G29" s="1378"/>
      <c r="H29" s="1378"/>
      <c r="I29" s="1378"/>
      <c r="J29" s="1378"/>
    </row>
    <row r="30" spans="1:15" s="386" customFormat="1">
      <c r="A30" s="643"/>
      <c r="B30" s="1202"/>
      <c r="C30" s="1202"/>
      <c r="D30" s="141"/>
      <c r="E30" s="134"/>
      <c r="F30" s="141"/>
      <c r="G30" s="141"/>
      <c r="H30" s="141"/>
      <c r="I30" s="141"/>
      <c r="J30" s="141"/>
    </row>
    <row r="31" spans="1:15" s="386" customFormat="1">
      <c r="A31" s="133" t="s">
        <v>435</v>
      </c>
      <c r="B31" s="1134">
        <v>7.5527113731172859</v>
      </c>
      <c r="C31" s="1134">
        <v>7.3301706258905845</v>
      </c>
      <c r="D31" s="1134">
        <v>2.4188449437204653</v>
      </c>
      <c r="E31" s="1134">
        <v>0.70489640628794659</v>
      </c>
      <c r="F31" s="1134">
        <v>2.0067493250133355</v>
      </c>
      <c r="G31" s="1134">
        <v>2.1996799508688381</v>
      </c>
      <c r="H31" s="1134">
        <v>0.22254074722670966</v>
      </c>
      <c r="I31" s="1134">
        <v>7.4108360790273206E-2</v>
      </c>
      <c r="J31" s="1134">
        <v>-0.50238867502267548</v>
      </c>
    </row>
    <row r="32" spans="1:15">
      <c r="A32" s="133" t="s">
        <v>436</v>
      </c>
      <c r="B32" s="1134" t="s">
        <v>358</v>
      </c>
      <c r="C32" s="1134">
        <v>6.2779667756389008</v>
      </c>
      <c r="D32" s="1134">
        <v>1.2305442175579946</v>
      </c>
      <c r="E32" s="1134">
        <v>0.72309011152269909</v>
      </c>
      <c r="F32" s="1134">
        <v>2.2122520784672255</v>
      </c>
      <c r="G32" s="1134">
        <v>2.1120803680909819</v>
      </c>
      <c r="H32" s="1134" t="s">
        <v>358</v>
      </c>
      <c r="I32" s="1134">
        <v>0.28132869565719254</v>
      </c>
      <c r="J32" s="1134">
        <v>-0.36871222891970507</v>
      </c>
      <c r="K32" s="386"/>
      <c r="L32" s="386"/>
      <c r="M32" s="386"/>
      <c r="N32" s="386"/>
      <c r="O32" s="386"/>
    </row>
    <row r="33" spans="1:15">
      <c r="A33" s="133" t="s">
        <v>437</v>
      </c>
      <c r="B33" s="1134">
        <v>5.941513076404414</v>
      </c>
      <c r="C33" s="1134">
        <v>5.9415130764043997</v>
      </c>
      <c r="D33" s="1134">
        <v>2.6043337090945031</v>
      </c>
      <c r="E33" s="1134">
        <v>0.10132389321212421</v>
      </c>
      <c r="F33" s="1134">
        <v>1.171412918937246</v>
      </c>
      <c r="G33" s="1134">
        <v>2.0644425551605252</v>
      </c>
      <c r="H33" s="1134">
        <v>0</v>
      </c>
      <c r="I33" s="1134">
        <v>0.22410651719254962</v>
      </c>
      <c r="J33" s="1134">
        <v>1.2085711605082069E-2</v>
      </c>
      <c r="K33" s="386"/>
      <c r="L33" s="386"/>
      <c r="M33" s="386"/>
      <c r="N33" s="386"/>
      <c r="O33" s="386"/>
    </row>
    <row r="34" spans="1:15">
      <c r="A34" s="133" t="s">
        <v>438</v>
      </c>
      <c r="B34" s="1134">
        <v>24.329898478789591</v>
      </c>
      <c r="C34" s="1134">
        <v>23.758318931961576</v>
      </c>
      <c r="D34" s="1134">
        <v>18.320305316525058</v>
      </c>
      <c r="E34" s="1134">
        <v>1.2563765700496343</v>
      </c>
      <c r="F34" s="1134">
        <v>2.0321846388460432</v>
      </c>
      <c r="G34" s="1134">
        <v>2.1494524065408398</v>
      </c>
      <c r="H34" s="1134">
        <v>0.57157954682781831</v>
      </c>
      <c r="I34" s="1134">
        <v>0.11787782786344646</v>
      </c>
      <c r="J34" s="1134">
        <v>0.53123184836779003</v>
      </c>
      <c r="K34" s="386"/>
      <c r="L34" s="386"/>
      <c r="M34" s="386"/>
      <c r="N34" s="386"/>
      <c r="O34" s="386"/>
    </row>
    <row r="35" spans="1:15">
      <c r="A35" s="133" t="s">
        <v>439</v>
      </c>
      <c r="B35" s="1134">
        <v>18.675227144240772</v>
      </c>
      <c r="C35" s="1134">
        <v>18.675227144241379</v>
      </c>
      <c r="D35" s="1134">
        <v>10.132930532964295</v>
      </c>
      <c r="E35" s="1134">
        <v>4.5722562432146674</v>
      </c>
      <c r="F35" s="1134">
        <v>1.9690334606908608</v>
      </c>
      <c r="G35" s="1134">
        <v>2.0010069073715582</v>
      </c>
      <c r="H35" s="1134">
        <v>0</v>
      </c>
      <c r="I35" s="1134">
        <v>0.10895229010795558</v>
      </c>
      <c r="J35" s="1134">
        <v>0.39496702428773534</v>
      </c>
      <c r="K35" s="386"/>
      <c r="L35" s="386"/>
      <c r="M35" s="386"/>
      <c r="N35" s="386"/>
      <c r="O35" s="386"/>
    </row>
    <row r="36" spans="1:15">
      <c r="A36" s="133" t="s">
        <v>440</v>
      </c>
      <c r="B36" s="1134">
        <v>6.9768592703608636</v>
      </c>
      <c r="C36" s="1134">
        <v>6.8733071531521954</v>
      </c>
      <c r="D36" s="1134">
        <v>2.4490111884023902</v>
      </c>
      <c r="E36" s="1134">
        <v>0.58864669082562959</v>
      </c>
      <c r="F36" s="1134">
        <v>2.0921143376365547</v>
      </c>
      <c r="G36" s="1134">
        <v>1.7435349362876202</v>
      </c>
      <c r="H36" s="1134">
        <v>0.10355211720862172</v>
      </c>
      <c r="I36" s="1134">
        <v>0.45124552315292621</v>
      </c>
      <c r="J36" s="1134">
        <v>7.1598380831006336E-2</v>
      </c>
      <c r="K36" s="386"/>
      <c r="L36" s="386"/>
      <c r="M36" s="386"/>
      <c r="N36" s="386"/>
      <c r="O36" s="386"/>
    </row>
    <row r="37" spans="1:15">
      <c r="A37" s="133" t="s">
        <v>441</v>
      </c>
      <c r="B37" s="1134">
        <v>7.1198033642361755</v>
      </c>
      <c r="C37" s="1134">
        <v>7.0011285825874241</v>
      </c>
      <c r="D37" s="1134">
        <v>1.5698589437369725</v>
      </c>
      <c r="E37" s="1134">
        <v>0.63095977424729044</v>
      </c>
      <c r="F37" s="1134">
        <v>2.2945825459187952</v>
      </c>
      <c r="G37" s="1134">
        <v>2.5057273186843654</v>
      </c>
      <c r="H37" s="1134">
        <v>0.11867478164875182</v>
      </c>
      <c r="I37" s="1134">
        <v>2.054811985911623</v>
      </c>
      <c r="J37" s="1134">
        <v>-0.51459597649941347</v>
      </c>
      <c r="K37" s="386"/>
      <c r="L37" s="386"/>
      <c r="M37" s="386"/>
      <c r="N37" s="386"/>
      <c r="O37" s="386"/>
    </row>
    <row r="38" spans="1:15">
      <c r="A38" s="133" t="s">
        <v>442</v>
      </c>
      <c r="B38" s="1134" t="s">
        <v>356</v>
      </c>
      <c r="C38" s="1134">
        <v>6.1286722889135703</v>
      </c>
      <c r="D38" s="1134" t="s">
        <v>493</v>
      </c>
      <c r="E38" s="1134" t="s">
        <v>493</v>
      </c>
      <c r="F38" s="1134">
        <v>1.8329629536096261</v>
      </c>
      <c r="G38" s="1134" t="s">
        <v>493</v>
      </c>
      <c r="H38" s="1134" t="s">
        <v>356</v>
      </c>
      <c r="I38" s="1134">
        <v>0</v>
      </c>
      <c r="J38" s="1134">
        <v>3.3927881848802461</v>
      </c>
      <c r="K38" s="386"/>
      <c r="L38" s="386"/>
      <c r="M38" s="386"/>
      <c r="N38" s="386"/>
      <c r="O38" s="386"/>
    </row>
    <row r="39" spans="1:15">
      <c r="A39" s="133" t="s">
        <v>443</v>
      </c>
      <c r="B39" s="1134" t="s">
        <v>358</v>
      </c>
      <c r="C39" s="1134" t="s">
        <v>358</v>
      </c>
      <c r="D39" s="1134" t="s">
        <v>493</v>
      </c>
      <c r="E39" s="1134" t="s">
        <v>493</v>
      </c>
      <c r="F39" s="1134" t="s">
        <v>493</v>
      </c>
      <c r="G39" s="1134" t="s">
        <v>493</v>
      </c>
      <c r="H39" s="1134">
        <v>0.15473709712376565</v>
      </c>
      <c r="I39" s="1134" t="s">
        <v>493</v>
      </c>
      <c r="J39" s="1134">
        <v>1.3334849768264616</v>
      </c>
      <c r="K39" s="386"/>
      <c r="L39" s="386"/>
      <c r="M39" s="386"/>
      <c r="N39" s="386"/>
      <c r="O39" s="386"/>
    </row>
    <row r="40" spans="1:15">
      <c r="A40" s="133" t="s">
        <v>444</v>
      </c>
      <c r="B40" s="1134">
        <v>16.078883831223365</v>
      </c>
      <c r="C40" s="1134">
        <v>15.639988045089117</v>
      </c>
      <c r="D40" s="1134">
        <v>9.9356036612758629</v>
      </c>
      <c r="E40" s="1134">
        <v>1.8779575581975585</v>
      </c>
      <c r="F40" s="1134">
        <v>1.7695058819699181</v>
      </c>
      <c r="G40" s="1134">
        <v>2.0569209436457774</v>
      </c>
      <c r="H40" s="1134">
        <v>0.43889578613424673</v>
      </c>
      <c r="I40" s="1134">
        <v>0.19121244688547684</v>
      </c>
      <c r="J40" s="1134">
        <v>-0.1287128394975629</v>
      </c>
      <c r="K40" s="386"/>
      <c r="L40" s="386"/>
      <c r="M40" s="386"/>
      <c r="N40" s="386"/>
      <c r="O40" s="386"/>
    </row>
    <row r="41" spans="1:15">
      <c r="A41" s="133" t="s">
        <v>445</v>
      </c>
      <c r="B41" s="1134">
        <v>7.2060937438465347</v>
      </c>
      <c r="C41" s="1134">
        <v>6.4348199769761694</v>
      </c>
      <c r="D41" s="1134">
        <v>1.009754790004957</v>
      </c>
      <c r="E41" s="1134">
        <v>0.98206474568564717</v>
      </c>
      <c r="F41" s="1134">
        <v>2.2198432963679644</v>
      </c>
      <c r="G41" s="1134">
        <v>2.2231571449176006</v>
      </c>
      <c r="H41" s="1134">
        <v>0.77127376687041482</v>
      </c>
      <c r="I41" s="1134">
        <v>0.10941484885189023</v>
      </c>
      <c r="J41" s="1134">
        <v>-0.9004144555719823</v>
      </c>
      <c r="K41" s="386"/>
      <c r="L41" s="386"/>
      <c r="M41" s="386"/>
      <c r="N41" s="386"/>
      <c r="O41" s="386"/>
    </row>
    <row r="42" spans="1:15">
      <c r="A42" s="133" t="s">
        <v>446</v>
      </c>
      <c r="B42" s="1134" t="s">
        <v>358</v>
      </c>
      <c r="C42" s="1134" t="s">
        <v>358</v>
      </c>
      <c r="D42" s="1134" t="s">
        <v>358</v>
      </c>
      <c r="E42" s="1134" t="s">
        <v>493</v>
      </c>
      <c r="F42" s="1134" t="s">
        <v>493</v>
      </c>
      <c r="G42" s="1134" t="s">
        <v>493</v>
      </c>
      <c r="H42" s="1134">
        <v>0</v>
      </c>
      <c r="I42" s="1134" t="s">
        <v>493</v>
      </c>
      <c r="J42" s="1134">
        <v>-0.33781373547438853</v>
      </c>
      <c r="K42" s="386"/>
      <c r="L42" s="386"/>
      <c r="M42" s="386"/>
      <c r="N42" s="386"/>
      <c r="O42" s="386"/>
    </row>
    <row r="43" spans="1:15">
      <c r="A43" s="133" t="s">
        <v>447</v>
      </c>
      <c r="B43" s="1134">
        <v>11.215594887995497</v>
      </c>
      <c r="C43" s="1134">
        <v>11.200892797925892</v>
      </c>
      <c r="D43" s="1134">
        <v>7.5355062616994024</v>
      </c>
      <c r="E43" s="1134">
        <v>0.59586809226297943</v>
      </c>
      <c r="F43" s="1134">
        <v>1.5053533421818945</v>
      </c>
      <c r="G43" s="1134">
        <v>1.5641651017816158</v>
      </c>
      <c r="H43" s="1134">
        <v>1.4702090069582088E-2</v>
      </c>
      <c r="I43" s="1134">
        <v>4.1593718290923551E-2</v>
      </c>
      <c r="J43" s="1134">
        <v>-0.53108561780487473</v>
      </c>
      <c r="K43" s="386"/>
      <c r="L43" s="386"/>
      <c r="M43" s="386"/>
      <c r="N43" s="386"/>
      <c r="O43" s="386"/>
    </row>
    <row r="44" spans="1:15">
      <c r="A44" s="133" t="s">
        <v>448</v>
      </c>
      <c r="B44" s="1134">
        <v>12.6092372534654</v>
      </c>
      <c r="C44" s="1134">
        <v>11.113791639603312</v>
      </c>
      <c r="D44" s="1134">
        <v>5.7910300278959692</v>
      </c>
      <c r="E44" s="1134">
        <v>1.6592926745983689</v>
      </c>
      <c r="F44" s="1134">
        <v>1.6507397068926597</v>
      </c>
      <c r="G44" s="1134">
        <v>2.0127292302163138</v>
      </c>
      <c r="H44" s="1134">
        <v>1.4954456142695665</v>
      </c>
      <c r="I44" s="1134">
        <v>0</v>
      </c>
      <c r="J44" s="1134">
        <v>0.18482193781025841</v>
      </c>
      <c r="K44" s="386"/>
      <c r="L44" s="386"/>
      <c r="M44" s="386"/>
      <c r="N44" s="386"/>
      <c r="O44" s="386"/>
    </row>
    <row r="45" spans="1:15">
      <c r="A45" s="133" t="s">
        <v>449</v>
      </c>
      <c r="B45" s="1134">
        <v>7.8421983952556866</v>
      </c>
      <c r="C45" s="1134">
        <v>7.0307060520738318</v>
      </c>
      <c r="D45" s="1134">
        <v>2.234672295456853</v>
      </c>
      <c r="E45" s="1134">
        <v>0.73265827152724894</v>
      </c>
      <c r="F45" s="1134">
        <v>1.9338850784273265</v>
      </c>
      <c r="G45" s="1134">
        <v>2.1294904066624021</v>
      </c>
      <c r="H45" s="1134">
        <v>0.81149234318171437</v>
      </c>
      <c r="I45" s="1134">
        <v>4.1679917273512973E-2</v>
      </c>
      <c r="J45" s="1134">
        <v>1.5529609742841792</v>
      </c>
      <c r="K45" s="386"/>
      <c r="L45" s="386"/>
      <c r="M45" s="386"/>
      <c r="N45" s="386"/>
      <c r="O45" s="386"/>
    </row>
    <row r="46" spans="1:15">
      <c r="A46" s="133" t="s">
        <v>450</v>
      </c>
      <c r="B46" s="1134" t="s">
        <v>356</v>
      </c>
      <c r="C46" s="1134">
        <v>4.9415417580194267</v>
      </c>
      <c r="D46" s="1134">
        <v>0.77735983356172256</v>
      </c>
      <c r="E46" s="1134">
        <v>0.59379281117100646</v>
      </c>
      <c r="F46" s="1134">
        <v>1.7342361588335615</v>
      </c>
      <c r="G46" s="1134">
        <v>1.8361529544531354</v>
      </c>
      <c r="H46" s="1134" t="s">
        <v>356</v>
      </c>
      <c r="I46" s="1134">
        <v>1.0952442959557459E-2</v>
      </c>
      <c r="J46" s="1134">
        <v>-0.80048602073215602</v>
      </c>
      <c r="K46" s="386"/>
      <c r="L46" s="386"/>
      <c r="M46" s="386"/>
      <c r="N46" s="386"/>
      <c r="O46" s="386"/>
    </row>
    <row r="47" spans="1:15" ht="18.75" customHeight="1">
      <c r="A47" s="133" t="s">
        <v>451</v>
      </c>
      <c r="B47" s="1134">
        <v>10.586983308291233</v>
      </c>
      <c r="C47" s="1134">
        <v>9.9446147461356347</v>
      </c>
      <c r="D47" s="1134">
        <v>4.6212637024246845</v>
      </c>
      <c r="E47" s="1134">
        <v>1.4060510941019044</v>
      </c>
      <c r="F47" s="1134">
        <v>1.9892789674973985</v>
      </c>
      <c r="G47" s="1134">
        <v>1.9280209821116483</v>
      </c>
      <c r="H47" s="1134">
        <v>0.64236856215559768</v>
      </c>
      <c r="I47" s="1134">
        <v>0.28282056800753969</v>
      </c>
      <c r="J47" s="1134">
        <v>-0.18711852768026174</v>
      </c>
      <c r="K47" s="386"/>
      <c r="L47" s="386"/>
      <c r="M47" s="386"/>
      <c r="N47" s="386"/>
      <c r="O47" s="386"/>
    </row>
    <row r="48" spans="1:15" s="368" customFormat="1">
      <c r="A48" s="643"/>
      <c r="B48" s="1202"/>
      <c r="C48" s="1010"/>
      <c r="D48" s="1010"/>
      <c r="E48" s="1010"/>
      <c r="F48" s="1010"/>
      <c r="G48" s="1010"/>
      <c r="H48" s="1010"/>
      <c r="I48" s="1010"/>
      <c r="J48" s="135"/>
    </row>
    <row r="49" spans="1:10" s="368" customFormat="1" ht="13">
      <c r="A49" s="135"/>
      <c r="B49" s="1277" t="s">
        <v>731</v>
      </c>
      <c r="C49" s="1277"/>
      <c r="D49" s="1277"/>
      <c r="E49" s="1277"/>
      <c r="F49" s="1277"/>
      <c r="G49" s="1277"/>
      <c r="H49" s="1277"/>
      <c r="I49" s="1277"/>
      <c r="J49" s="1277"/>
    </row>
    <row r="50" spans="1:10" s="368" customFormat="1">
      <c r="A50" s="643"/>
      <c r="B50" s="1202"/>
      <c r="C50" s="141"/>
      <c r="D50" s="141"/>
      <c r="E50" s="141"/>
      <c r="F50" s="141"/>
      <c r="G50" s="141"/>
      <c r="H50" s="141"/>
      <c r="I50" s="141"/>
      <c r="J50" s="135"/>
    </row>
    <row r="51" spans="1:10" s="368" customFormat="1">
      <c r="A51" s="133" t="s">
        <v>435</v>
      </c>
      <c r="B51" s="143">
        <v>100</v>
      </c>
      <c r="C51" s="144">
        <v>97.053498588350664</v>
      </c>
      <c r="D51" s="144">
        <v>32.026180059388629</v>
      </c>
      <c r="E51" s="144">
        <v>9.3330245452900105</v>
      </c>
      <c r="F51" s="144">
        <v>26.569919408757638</v>
      </c>
      <c r="G51" s="144">
        <v>29.124374574914388</v>
      </c>
      <c r="H51" s="144">
        <v>2.9465014116494532</v>
      </c>
      <c r="I51" s="144" t="s">
        <v>360</v>
      </c>
      <c r="J51" s="144" t="s">
        <v>360</v>
      </c>
    </row>
    <row r="52" spans="1:10" s="368" customFormat="1">
      <c r="A52" s="133" t="s">
        <v>436</v>
      </c>
      <c r="B52" s="143">
        <v>100</v>
      </c>
      <c r="C52" s="143" t="s">
        <v>358</v>
      </c>
      <c r="D52" s="143" t="s">
        <v>358</v>
      </c>
      <c r="E52" s="143" t="s">
        <v>358</v>
      </c>
      <c r="F52" s="143" t="s">
        <v>358</v>
      </c>
      <c r="G52" s="143" t="s">
        <v>358</v>
      </c>
      <c r="H52" s="143" t="s">
        <v>358</v>
      </c>
      <c r="I52" s="144" t="s">
        <v>360</v>
      </c>
      <c r="J52" s="144" t="s">
        <v>360</v>
      </c>
    </row>
    <row r="53" spans="1:10" s="368" customFormat="1">
      <c r="A53" s="133" t="s">
        <v>437</v>
      </c>
      <c r="B53" s="143">
        <v>100</v>
      </c>
      <c r="C53" s="144">
        <v>99.999999999999758</v>
      </c>
      <c r="D53" s="144">
        <v>43.832836444257232</v>
      </c>
      <c r="E53" s="144">
        <v>1.7053550486072768</v>
      </c>
      <c r="F53" s="144">
        <v>19.71573408782502</v>
      </c>
      <c r="G53" s="144">
        <v>34.746074419310212</v>
      </c>
      <c r="H53" s="144">
        <v>0</v>
      </c>
      <c r="I53" s="144" t="s">
        <v>360</v>
      </c>
      <c r="J53" s="144" t="s">
        <v>360</v>
      </c>
    </row>
    <row r="54" spans="1:10" s="368" customFormat="1">
      <c r="A54" s="133" t="s">
        <v>438</v>
      </c>
      <c r="B54" s="143">
        <v>100</v>
      </c>
      <c r="C54" s="144">
        <v>97.65071133639826</v>
      </c>
      <c r="D54" s="144">
        <v>75.299555123488915</v>
      </c>
      <c r="E54" s="144">
        <v>5.1639203145254511</v>
      </c>
      <c r="F54" s="144">
        <v>8.3526227641996478</v>
      </c>
      <c r="G54" s="144">
        <v>8.8346131341842504</v>
      </c>
      <c r="H54" s="144">
        <v>2.3492886636009276</v>
      </c>
      <c r="I54" s="144" t="s">
        <v>360</v>
      </c>
      <c r="J54" s="144" t="s">
        <v>360</v>
      </c>
    </row>
    <row r="55" spans="1:10" s="368" customFormat="1">
      <c r="A55" s="133" t="s">
        <v>439</v>
      </c>
      <c r="B55" s="143">
        <v>100.00000000000001</v>
      </c>
      <c r="C55" s="144">
        <v>100.00000000000325</v>
      </c>
      <c r="D55" s="144">
        <v>54.258673560975545</v>
      </c>
      <c r="E55" s="144">
        <v>24.483002042760695</v>
      </c>
      <c r="F55" s="144">
        <v>10.543558295075885</v>
      </c>
      <c r="G55" s="144">
        <v>10.714766101191151</v>
      </c>
      <c r="H55" s="144">
        <v>0</v>
      </c>
      <c r="I55" s="144" t="s">
        <v>360</v>
      </c>
      <c r="J55" s="144" t="s">
        <v>360</v>
      </c>
    </row>
    <row r="56" spans="1:10" s="368" customFormat="1">
      <c r="A56" s="133" t="s">
        <v>440</v>
      </c>
      <c r="B56" s="143">
        <v>100.00000000000001</v>
      </c>
      <c r="C56" s="144">
        <v>98.515777469547388</v>
      </c>
      <c r="D56" s="144">
        <v>35.101914679665313</v>
      </c>
      <c r="E56" s="144">
        <v>8.4371300611769833</v>
      </c>
      <c r="F56" s="144">
        <v>29.986477533297649</v>
      </c>
      <c r="G56" s="144">
        <v>24.990255195407425</v>
      </c>
      <c r="H56" s="144">
        <v>1.4842225304519536</v>
      </c>
      <c r="I56" s="144" t="s">
        <v>360</v>
      </c>
      <c r="J56" s="144" t="s">
        <v>360</v>
      </c>
    </row>
    <row r="57" spans="1:10" s="368" customFormat="1">
      <c r="A57" s="133" t="s">
        <v>441</v>
      </c>
      <c r="B57" s="143">
        <v>100</v>
      </c>
      <c r="C57" s="144">
        <v>98.333173325475926</v>
      </c>
      <c r="D57" s="144">
        <v>22.049189611367723</v>
      </c>
      <c r="E57" s="144">
        <v>8.8620393284552588</v>
      </c>
      <c r="F57" s="144">
        <v>32.228173006080787</v>
      </c>
      <c r="G57" s="144">
        <v>35.193771379572134</v>
      </c>
      <c r="H57" s="144">
        <v>1.6668266745240858</v>
      </c>
      <c r="I57" s="144" t="s">
        <v>360</v>
      </c>
      <c r="J57" s="144" t="s">
        <v>360</v>
      </c>
    </row>
    <row r="58" spans="1:10" s="368" customFormat="1">
      <c r="A58" s="133" t="s">
        <v>442</v>
      </c>
      <c r="B58" s="143">
        <v>100</v>
      </c>
      <c r="C58" s="144" t="s">
        <v>356</v>
      </c>
      <c r="D58" s="144" t="s">
        <v>356</v>
      </c>
      <c r="E58" s="144" t="s">
        <v>356</v>
      </c>
      <c r="F58" s="144" t="s">
        <v>356</v>
      </c>
      <c r="G58" s="144" t="s">
        <v>356</v>
      </c>
      <c r="H58" s="144" t="s">
        <v>356</v>
      </c>
      <c r="I58" s="144" t="s">
        <v>360</v>
      </c>
      <c r="J58" s="144" t="s">
        <v>360</v>
      </c>
    </row>
    <row r="59" spans="1:10" s="368" customFormat="1">
      <c r="A59" s="133" t="s">
        <v>443</v>
      </c>
      <c r="B59" s="143">
        <v>100</v>
      </c>
      <c r="C59" s="1134" t="s">
        <v>358</v>
      </c>
      <c r="D59" s="1134" t="s">
        <v>358</v>
      </c>
      <c r="E59" s="1134" t="s">
        <v>358</v>
      </c>
      <c r="F59" s="1134" t="s">
        <v>358</v>
      </c>
      <c r="G59" s="1134" t="s">
        <v>358</v>
      </c>
      <c r="H59" s="1134" t="s">
        <v>358</v>
      </c>
      <c r="I59" s="144" t="s">
        <v>360</v>
      </c>
      <c r="J59" s="144" t="s">
        <v>360</v>
      </c>
    </row>
    <row r="60" spans="1:10" s="368" customFormat="1">
      <c r="A60" s="133" t="s">
        <v>444</v>
      </c>
      <c r="B60" s="143">
        <v>100</v>
      </c>
      <c r="C60" s="144">
        <v>97.27035911981676</v>
      </c>
      <c r="D60" s="144">
        <v>61.792869241222142</v>
      </c>
      <c r="E60" s="144">
        <v>11.679651261306947</v>
      </c>
      <c r="F60" s="144">
        <v>11.00515371927583</v>
      </c>
      <c r="G60" s="144">
        <v>12.792684898011832</v>
      </c>
      <c r="H60" s="144">
        <v>2.7296408801832439</v>
      </c>
      <c r="I60" s="144" t="s">
        <v>360</v>
      </c>
      <c r="J60" s="144" t="s">
        <v>360</v>
      </c>
    </row>
    <row r="61" spans="1:10" s="368" customFormat="1">
      <c r="A61" s="133" t="s">
        <v>445</v>
      </c>
      <c r="B61" s="143">
        <v>100</v>
      </c>
      <c r="C61" s="144">
        <v>89.296922933746529</v>
      </c>
      <c r="D61" s="144">
        <v>14.012512546998327</v>
      </c>
      <c r="E61" s="144">
        <v>13.628253816768025</v>
      </c>
      <c r="F61" s="144">
        <v>30.805084908360303</v>
      </c>
      <c r="G61" s="144">
        <v>30.851071661619869</v>
      </c>
      <c r="H61" s="144">
        <v>10.703077066254169</v>
      </c>
      <c r="I61" s="144" t="s">
        <v>360</v>
      </c>
      <c r="J61" s="144" t="s">
        <v>360</v>
      </c>
    </row>
    <row r="62" spans="1:10" s="368" customFormat="1">
      <c r="A62" s="133" t="s">
        <v>446</v>
      </c>
      <c r="B62" s="143">
        <v>100</v>
      </c>
      <c r="C62" s="144">
        <v>100</v>
      </c>
      <c r="D62" s="1134" t="s">
        <v>358</v>
      </c>
      <c r="E62" s="1134" t="s">
        <v>358</v>
      </c>
      <c r="F62" s="1134" t="s">
        <v>358</v>
      </c>
      <c r="G62" s="1134" t="s">
        <v>358</v>
      </c>
      <c r="H62" s="1134">
        <v>0</v>
      </c>
      <c r="I62" s="144" t="s">
        <v>360</v>
      </c>
      <c r="J62" s="144" t="s">
        <v>360</v>
      </c>
    </row>
    <row r="63" spans="1:10" s="368" customFormat="1">
      <c r="A63" s="133" t="s">
        <v>447</v>
      </c>
      <c r="B63" s="143">
        <v>100</v>
      </c>
      <c r="C63" s="144">
        <v>99.868913863094846</v>
      </c>
      <c r="D63" s="144">
        <v>67.187753631909061</v>
      </c>
      <c r="E63" s="144">
        <v>5.3128532031837299</v>
      </c>
      <c r="F63" s="144">
        <v>13.421966085750251</v>
      </c>
      <c r="G63" s="144">
        <v>13.946340942251799</v>
      </c>
      <c r="H63" s="144">
        <v>0.13108613690494766</v>
      </c>
      <c r="I63" s="144" t="s">
        <v>360</v>
      </c>
      <c r="J63" s="144" t="s">
        <v>360</v>
      </c>
    </row>
    <row r="64" spans="1:10" s="368" customFormat="1">
      <c r="A64" s="133" t="s">
        <v>448</v>
      </c>
      <c r="B64" s="143">
        <v>100</v>
      </c>
      <c r="C64" s="144">
        <v>88.140078707369113</v>
      </c>
      <c r="D64" s="144">
        <v>45.926886071593422</v>
      </c>
      <c r="E64" s="144">
        <v>13.159342165144405</v>
      </c>
      <c r="F64" s="144">
        <v>13.091511196991606</v>
      </c>
      <c r="G64" s="144">
        <v>15.962339273639687</v>
      </c>
      <c r="H64" s="144">
        <v>11.859921295862465</v>
      </c>
      <c r="I64" s="144" t="s">
        <v>360</v>
      </c>
      <c r="J64" s="144" t="s">
        <v>360</v>
      </c>
    </row>
    <row r="65" spans="1:10" s="368" customFormat="1">
      <c r="A65" s="133" t="s">
        <v>449</v>
      </c>
      <c r="B65" s="143">
        <v>100</v>
      </c>
      <c r="C65" s="144">
        <v>89.652233949184634</v>
      </c>
      <c r="D65" s="144">
        <v>28.495482807585788</v>
      </c>
      <c r="E65" s="144">
        <v>9.3425113035967939</v>
      </c>
      <c r="F65" s="144">
        <v>24.659986663908853</v>
      </c>
      <c r="G65" s="144">
        <v>27.154253174093185</v>
      </c>
      <c r="H65" s="144">
        <v>10.347766050813568</v>
      </c>
      <c r="I65" s="144" t="s">
        <v>360</v>
      </c>
      <c r="J65" s="144" t="s">
        <v>360</v>
      </c>
    </row>
    <row r="66" spans="1:10" s="368" customFormat="1">
      <c r="A66" s="133" t="s">
        <v>450</v>
      </c>
      <c r="B66" s="143">
        <v>100</v>
      </c>
      <c r="C66" s="143" t="s">
        <v>356</v>
      </c>
      <c r="D66" s="143" t="s">
        <v>356</v>
      </c>
      <c r="E66" s="143" t="s">
        <v>356</v>
      </c>
      <c r="F66" s="143" t="s">
        <v>356</v>
      </c>
      <c r="G66" s="143" t="s">
        <v>356</v>
      </c>
      <c r="H66" s="143" t="s">
        <v>356</v>
      </c>
      <c r="I66" s="144" t="s">
        <v>360</v>
      </c>
      <c r="J66" s="144" t="s">
        <v>360</v>
      </c>
    </row>
    <row r="67" spans="1:10" s="368" customFormat="1" ht="18.75" customHeight="1">
      <c r="A67" s="133" t="s">
        <v>451</v>
      </c>
      <c r="B67" s="143">
        <v>100</v>
      </c>
      <c r="C67" s="144">
        <v>93.932468358077756</v>
      </c>
      <c r="D67" s="144">
        <v>43.650429663051668</v>
      </c>
      <c r="E67" s="144">
        <v>13.280941824105369</v>
      </c>
      <c r="F67" s="144">
        <v>18.789856464017355</v>
      </c>
      <c r="G67" s="144">
        <v>18.211240406903372</v>
      </c>
      <c r="H67" s="144">
        <v>6.0675316419222511</v>
      </c>
      <c r="I67" s="144" t="s">
        <v>360</v>
      </c>
      <c r="J67" s="144" t="s">
        <v>360</v>
      </c>
    </row>
    <row r="68" spans="1:10" ht="13">
      <c r="B68" s="182"/>
      <c r="C68" s="388"/>
      <c r="D68" s="388"/>
      <c r="E68" s="388"/>
      <c r="F68" s="388"/>
      <c r="G68" s="388"/>
      <c r="H68" s="388"/>
      <c r="I68" s="388"/>
    </row>
    <row r="69" spans="1:10" s="353" customFormat="1" ht="15" customHeight="1">
      <c r="A69" s="152"/>
      <c r="B69" s="1281" t="s">
        <v>1597</v>
      </c>
      <c r="C69" s="1281"/>
      <c r="D69" s="1281"/>
      <c r="E69" s="1281"/>
      <c r="F69" s="1281"/>
      <c r="G69" s="1281"/>
      <c r="H69" s="1281"/>
      <c r="I69" s="1281"/>
      <c r="J69" s="1281"/>
    </row>
    <row r="70" spans="1:10" s="353" customFormat="1" ht="15" customHeight="1">
      <c r="A70" s="152"/>
      <c r="B70" s="1351" t="s">
        <v>1468</v>
      </c>
      <c r="C70" s="1351"/>
      <c r="D70" s="1351"/>
      <c r="E70" s="1351"/>
      <c r="F70" s="1351"/>
      <c r="G70" s="1351"/>
      <c r="H70" s="1351"/>
      <c r="I70" s="1351"/>
      <c r="J70" s="1351"/>
    </row>
    <row r="71" spans="1:10" s="353" customFormat="1" ht="15" customHeight="1">
      <c r="A71" s="152"/>
      <c r="B71" s="1351" t="s">
        <v>1598</v>
      </c>
      <c r="C71" s="1351"/>
      <c r="D71" s="1351"/>
      <c r="E71" s="1351"/>
      <c r="F71" s="1351"/>
      <c r="G71" s="1351"/>
      <c r="H71" s="1351"/>
      <c r="I71" s="1351"/>
      <c r="J71" s="1351"/>
    </row>
    <row r="72" spans="1:10" s="353" customFormat="1" ht="15" customHeight="1">
      <c r="A72" s="152"/>
      <c r="B72" s="1351" t="s">
        <v>1599</v>
      </c>
      <c r="C72" s="1351"/>
      <c r="D72" s="1351"/>
      <c r="E72" s="1351"/>
      <c r="F72" s="1351"/>
      <c r="G72" s="1351"/>
      <c r="H72" s="1351"/>
      <c r="I72" s="1351"/>
      <c r="J72" s="1351"/>
    </row>
    <row r="73" spans="1:10" s="353" customFormat="1" ht="15" customHeight="1">
      <c r="A73" s="152"/>
      <c r="B73" s="1351" t="s">
        <v>1600</v>
      </c>
      <c r="C73" s="1351"/>
      <c r="D73" s="1351"/>
      <c r="E73" s="1351"/>
      <c r="F73" s="1351"/>
      <c r="G73" s="1351"/>
      <c r="H73" s="1351"/>
      <c r="I73" s="1351"/>
      <c r="J73" s="1351"/>
    </row>
    <row r="74" spans="1:10" s="353" customFormat="1" ht="15" customHeight="1">
      <c r="A74" s="152"/>
      <c r="B74" s="1351" t="s">
        <v>1601</v>
      </c>
      <c r="C74" s="1351"/>
      <c r="D74" s="1351"/>
      <c r="E74" s="1351"/>
      <c r="F74" s="1351"/>
      <c r="G74" s="1351"/>
      <c r="H74" s="1351"/>
      <c r="I74" s="1351"/>
      <c r="J74" s="1351"/>
    </row>
    <row r="75" spans="1:10" s="353" customFormat="1" ht="15" customHeight="1">
      <c r="A75" s="152"/>
      <c r="B75" s="1281" t="s">
        <v>1602</v>
      </c>
      <c r="C75" s="1281"/>
      <c r="D75" s="1281"/>
      <c r="E75" s="1281"/>
      <c r="F75" s="1281"/>
      <c r="G75" s="1281"/>
      <c r="H75" s="1281"/>
      <c r="I75" s="1281"/>
      <c r="J75" s="1281"/>
    </row>
    <row r="76" spans="1:10" s="353" customFormat="1" ht="41.25" customHeight="1">
      <c r="A76" s="152"/>
      <c r="B76" s="1279" t="s">
        <v>1647</v>
      </c>
      <c r="C76" s="1279"/>
      <c r="D76" s="1279"/>
      <c r="E76" s="1279"/>
      <c r="F76" s="1279"/>
      <c r="G76" s="1279"/>
      <c r="H76" s="1279"/>
      <c r="I76" s="1279"/>
      <c r="J76" s="1279"/>
    </row>
    <row r="77" spans="1:10" s="353" customFormat="1" ht="15" customHeight="1">
      <c r="A77" s="152"/>
      <c r="B77" s="1351" t="s">
        <v>1603</v>
      </c>
      <c r="C77" s="1351"/>
      <c r="D77" s="1351"/>
      <c r="E77" s="1351"/>
      <c r="F77" s="1351"/>
      <c r="G77" s="1351"/>
      <c r="H77" s="1351"/>
      <c r="I77" s="1351"/>
      <c r="J77" s="1351"/>
    </row>
    <row r="78" spans="1:10" s="353" customFormat="1" ht="30" customHeight="1">
      <c r="A78" s="152"/>
      <c r="B78" s="1281" t="s">
        <v>1604</v>
      </c>
      <c r="C78" s="1281"/>
      <c r="D78" s="1281"/>
      <c r="E78" s="1281"/>
      <c r="F78" s="1281"/>
      <c r="G78" s="1281"/>
      <c r="H78" s="1281"/>
      <c r="I78" s="1281"/>
      <c r="J78" s="1281"/>
    </row>
  </sheetData>
  <sheetProtection selectLockedCells="1"/>
  <mergeCells count="22">
    <mergeCell ref="B78:J78"/>
    <mergeCell ref="A5:A7"/>
    <mergeCell ref="B5:B7"/>
    <mergeCell ref="H6:H7"/>
    <mergeCell ref="I6:I7"/>
    <mergeCell ref="D5:H5"/>
    <mergeCell ref="I5:J5"/>
    <mergeCell ref="C6:C7"/>
    <mergeCell ref="D6:G6"/>
    <mergeCell ref="J6:J7"/>
    <mergeCell ref="B29:J29"/>
    <mergeCell ref="B74:J74"/>
    <mergeCell ref="B69:J69"/>
    <mergeCell ref="B70:J70"/>
    <mergeCell ref="B71:J71"/>
    <mergeCell ref="B72:J72"/>
    <mergeCell ref="B9:J9"/>
    <mergeCell ref="B49:J49"/>
    <mergeCell ref="B75:J75"/>
    <mergeCell ref="B76:J76"/>
    <mergeCell ref="B77:J77"/>
    <mergeCell ref="B73:J73"/>
  </mergeCells>
  <hyperlinks>
    <hyperlink ref="A1" location="Inhalt!A1" display="Zurück zum Inhalt"/>
  </hyperlinks>
  <pageMargins left="0.59055118110236227" right="0.59055118110236227" top="1.1811023622047245" bottom="0.78740157480314965" header="0.39370078740157483" footer="0.39370078740157483"/>
  <pageSetup paperSize="9" scale="79" fitToWidth="2" fitToHeight="2" pageOrder="overThenDown" orientation="landscape" r:id="rId1"/>
  <headerFooter alignWithMargins="0">
    <oddHeader>&amp;L&amp;"Arial,Fett"
Tabelle &amp;A&amp;CSeite &amp;P von &amp;N
&amp;"Arial,Fett"CO2-Emissionen 2005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2">
    <pageSetUpPr autoPageBreaks="0"/>
  </sheetPr>
  <dimension ref="A1:O79"/>
  <sheetViews>
    <sheetView showGridLines="0" showRowColHeaders="0" zoomScaleNormal="100" workbookViewId="0">
      <pane ySplit="7" topLeftCell="A8" activePane="bottomLeft" state="frozen"/>
      <selection pane="bottomLeft"/>
    </sheetView>
  </sheetViews>
  <sheetFormatPr baseColWidth="10" defaultColWidth="11.54296875" defaultRowHeight="12.5"/>
  <cols>
    <col min="1" max="1" width="23" style="643" bestFit="1" customWidth="1"/>
    <col min="2" max="2" width="14" style="136" customWidth="1"/>
    <col min="3" max="9" width="14" style="376" customWidth="1"/>
    <col min="10" max="10" width="14" style="135" customWidth="1"/>
    <col min="11" max="16384" width="11.54296875" style="135"/>
  </cols>
  <sheetData>
    <row r="1" spans="1:15" ht="13">
      <c r="A1" s="160" t="s">
        <v>322</v>
      </c>
    </row>
    <row r="3" spans="1:15" ht="15">
      <c r="A3" s="692" t="s">
        <v>791</v>
      </c>
      <c r="B3" s="407" t="s">
        <v>736</v>
      </c>
      <c r="C3" s="407"/>
      <c r="D3" s="407"/>
      <c r="E3" s="407"/>
      <c r="F3" s="407"/>
      <c r="G3" s="407"/>
      <c r="H3" s="407"/>
      <c r="I3" s="407"/>
    </row>
    <row r="4" spans="1:15">
      <c r="B4" s="365"/>
      <c r="C4" s="384"/>
      <c r="D4" s="384"/>
      <c r="E4" s="384"/>
      <c r="F4" s="384"/>
      <c r="G4" s="384"/>
      <c r="H4" s="384"/>
      <c r="I4" s="384"/>
    </row>
    <row r="5" spans="1:15" ht="15.75" customHeight="1">
      <c r="A5" s="1366" t="s">
        <v>433</v>
      </c>
      <c r="B5" s="1369" t="s">
        <v>727</v>
      </c>
      <c r="C5" s="1115"/>
      <c r="D5" s="1372" t="s">
        <v>507</v>
      </c>
      <c r="E5" s="1372"/>
      <c r="F5" s="1372"/>
      <c r="G5" s="1372"/>
      <c r="H5" s="1373"/>
      <c r="I5" s="1374" t="s">
        <v>728</v>
      </c>
      <c r="J5" s="1372"/>
    </row>
    <row r="6" spans="1:15" ht="15.75" customHeight="1">
      <c r="A6" s="1367"/>
      <c r="B6" s="1369"/>
      <c r="C6" s="1288" t="s">
        <v>1589</v>
      </c>
      <c r="D6" s="1374" t="s">
        <v>595</v>
      </c>
      <c r="E6" s="1372"/>
      <c r="F6" s="1372"/>
      <c r="G6" s="1373"/>
      <c r="H6" s="1370" t="s">
        <v>1590</v>
      </c>
      <c r="I6" s="1370" t="s">
        <v>729</v>
      </c>
      <c r="J6" s="1376" t="s">
        <v>1591</v>
      </c>
    </row>
    <row r="7" spans="1:15" ht="96" customHeight="1">
      <c r="A7" s="1368"/>
      <c r="B7" s="1369"/>
      <c r="C7" s="1375"/>
      <c r="D7" s="1116" t="s">
        <v>1592</v>
      </c>
      <c r="E7" s="1116" t="s">
        <v>1593</v>
      </c>
      <c r="F7" s="1116" t="s">
        <v>1594</v>
      </c>
      <c r="G7" s="1116" t="s">
        <v>1595</v>
      </c>
      <c r="H7" s="1371"/>
      <c r="I7" s="1371"/>
      <c r="J7" s="1377"/>
    </row>
    <row r="8" spans="1:15">
      <c r="A8" s="387"/>
      <c r="B8" s="387"/>
      <c r="C8" s="387"/>
      <c r="D8" s="387"/>
      <c r="E8" s="387"/>
      <c r="F8" s="387"/>
      <c r="G8" s="387"/>
      <c r="H8" s="387"/>
      <c r="I8" s="387"/>
    </row>
    <row r="9" spans="1:15" ht="13">
      <c r="B9" s="1378" t="s">
        <v>434</v>
      </c>
      <c r="C9" s="1378"/>
      <c r="D9" s="1378"/>
      <c r="E9" s="1378"/>
      <c r="F9" s="1378"/>
      <c r="G9" s="1378"/>
      <c r="H9" s="1378"/>
      <c r="I9" s="1378"/>
      <c r="J9" s="1378"/>
    </row>
    <row r="10" spans="1:15" s="386" customFormat="1">
      <c r="A10" s="643"/>
      <c r="B10" s="1202"/>
      <c r="C10" s="141"/>
      <c r="D10" s="134"/>
      <c r="E10" s="141"/>
      <c r="F10" s="141"/>
      <c r="G10" s="141"/>
      <c r="H10" s="141"/>
      <c r="I10" s="141"/>
    </row>
    <row r="11" spans="1:15" s="386" customFormat="1">
      <c r="A11" s="133" t="s">
        <v>435</v>
      </c>
      <c r="B11" s="1135">
        <v>70397.351926711999</v>
      </c>
      <c r="C11" s="1135">
        <v>67827.199926712099</v>
      </c>
      <c r="D11" s="1135">
        <v>22054.264483154999</v>
      </c>
      <c r="E11" s="1135">
        <v>6596.0788725320999</v>
      </c>
      <c r="F11" s="1135">
        <v>20136.810186631999</v>
      </c>
      <c r="G11" s="1135">
        <v>19040.046384393001</v>
      </c>
      <c r="H11" s="1135">
        <v>2570.152</v>
      </c>
      <c r="I11" s="1135">
        <v>478.1477635</v>
      </c>
      <c r="J11" s="1074">
        <v>-6966.6402580762842</v>
      </c>
    </row>
    <row r="12" spans="1:15">
      <c r="A12" s="133" t="s">
        <v>436</v>
      </c>
      <c r="B12" s="1135">
        <v>79379.442931994621</v>
      </c>
      <c r="C12" s="1135">
        <v>76665.448643106705</v>
      </c>
      <c r="D12" s="1135">
        <v>16132.282058373999</v>
      </c>
      <c r="E12" s="1135">
        <v>9825.7716679138266</v>
      </c>
      <c r="F12" s="1135">
        <v>26270.13260323316</v>
      </c>
      <c r="G12" s="1135">
        <v>24437.262313585714</v>
      </c>
      <c r="H12" s="1135">
        <v>2713.9942888882001</v>
      </c>
      <c r="I12" s="1135">
        <v>3974.4333979545959</v>
      </c>
      <c r="J12" s="1074">
        <v>-8581.5984220868431</v>
      </c>
      <c r="K12" s="386"/>
      <c r="L12" s="386"/>
      <c r="M12" s="386"/>
      <c r="N12" s="386"/>
      <c r="O12" s="386"/>
    </row>
    <row r="13" spans="1:15">
      <c r="A13" s="133" t="s">
        <v>437</v>
      </c>
      <c r="B13" s="1135">
        <v>18891.573905697001</v>
      </c>
      <c r="C13" s="1135">
        <v>18891.573905696961</v>
      </c>
      <c r="D13" s="1135">
        <v>8456.1814165397009</v>
      </c>
      <c r="E13" s="1135">
        <v>557.83183810536002</v>
      </c>
      <c r="F13" s="1135">
        <v>3591.5969767925999</v>
      </c>
      <c r="G13" s="1135">
        <v>6285.9636742593002</v>
      </c>
      <c r="H13" s="1135">
        <v>0</v>
      </c>
      <c r="I13" s="1135">
        <v>803.24026179999998</v>
      </c>
      <c r="J13" s="1074">
        <v>11.760124917562568</v>
      </c>
      <c r="K13" s="386"/>
      <c r="L13" s="386"/>
      <c r="M13" s="386"/>
      <c r="N13" s="386"/>
      <c r="O13" s="386"/>
    </row>
    <row r="14" spans="1:15">
      <c r="A14" s="133" t="s">
        <v>438</v>
      </c>
      <c r="B14" s="1135">
        <v>56953.471441230999</v>
      </c>
      <c r="C14" s="1135">
        <v>55632.371441230498</v>
      </c>
      <c r="D14" s="1135">
        <v>42292.924880535997</v>
      </c>
      <c r="E14" s="1135">
        <v>4357.5039891839997</v>
      </c>
      <c r="F14" s="1135">
        <v>4986.3239422228999</v>
      </c>
      <c r="G14" s="1135">
        <v>3995.6186292876</v>
      </c>
      <c r="H14" s="1135">
        <v>1321.1</v>
      </c>
      <c r="I14" s="1135">
        <v>470.11238939999998</v>
      </c>
      <c r="J14" s="1074">
        <v>-526.41965190127792</v>
      </c>
      <c r="K14" s="386"/>
      <c r="L14" s="386"/>
      <c r="M14" s="386"/>
      <c r="N14" s="386"/>
      <c r="O14" s="386"/>
    </row>
    <row r="15" spans="1:15">
      <c r="A15" s="133" t="s">
        <v>439</v>
      </c>
      <c r="B15" s="1135">
        <v>14036.637982647</v>
      </c>
      <c r="C15" s="1135">
        <v>14036.6379826468</v>
      </c>
      <c r="D15" s="1135">
        <v>6989.2153460810996</v>
      </c>
      <c r="E15" s="1135">
        <v>4328.0587187367</v>
      </c>
      <c r="F15" s="1135">
        <v>1274.2441704395001</v>
      </c>
      <c r="G15" s="1135">
        <v>1445.1197473894999</v>
      </c>
      <c r="H15" s="1135">
        <v>0</v>
      </c>
      <c r="I15" s="1135">
        <v>75.259705879999999</v>
      </c>
      <c r="J15" s="1074">
        <v>258.1910215442623</v>
      </c>
      <c r="K15" s="386"/>
      <c r="L15" s="386"/>
      <c r="M15" s="386"/>
      <c r="N15" s="386"/>
      <c r="O15" s="386"/>
    </row>
    <row r="16" spans="1:15">
      <c r="A16" s="133" t="s">
        <v>440</v>
      </c>
      <c r="B16" s="1135">
        <v>11784.258044447</v>
      </c>
      <c r="C16" s="1135">
        <v>11620.637713447031</v>
      </c>
      <c r="D16" s="1135">
        <v>4349.7894752481998</v>
      </c>
      <c r="E16" s="1135">
        <v>998.49550019303001</v>
      </c>
      <c r="F16" s="1135">
        <v>3336.4829217478</v>
      </c>
      <c r="G16" s="1135">
        <v>2935.8698162579999</v>
      </c>
      <c r="H16" s="1135">
        <v>163.62033099999999</v>
      </c>
      <c r="I16" s="1135">
        <v>675.00156549999997</v>
      </c>
      <c r="J16" s="1074">
        <v>96.613873431340821</v>
      </c>
      <c r="K16" s="386"/>
      <c r="L16" s="386"/>
      <c r="M16" s="386"/>
      <c r="N16" s="386"/>
      <c r="O16" s="386"/>
    </row>
    <row r="17" spans="1:15">
      <c r="A17" s="133" t="s">
        <v>441</v>
      </c>
      <c r="B17" s="1135">
        <v>39230.296689260729</v>
      </c>
      <c r="C17" s="1135">
        <v>38537.615589000001</v>
      </c>
      <c r="D17" s="1135">
        <v>9596.2237970000006</v>
      </c>
      <c r="E17" s="1135">
        <v>3223.1917619999999</v>
      </c>
      <c r="F17" s="1135">
        <v>13046.834150000001</v>
      </c>
      <c r="G17" s="1135">
        <v>12671.365879999999</v>
      </c>
      <c r="H17" s="1135">
        <v>692.68109926072998</v>
      </c>
      <c r="I17" s="1135">
        <v>11906.381020000001</v>
      </c>
      <c r="J17" s="1074">
        <v>-4237.2860807186526</v>
      </c>
      <c r="K17" s="386"/>
      <c r="L17" s="386"/>
      <c r="M17" s="386"/>
      <c r="N17" s="386"/>
      <c r="O17" s="386"/>
    </row>
    <row r="18" spans="1:15">
      <c r="A18" s="133" t="s">
        <v>442</v>
      </c>
      <c r="B18" s="1135" t="s">
        <v>356</v>
      </c>
      <c r="C18" s="244">
        <v>11080.242073421563</v>
      </c>
      <c r="D18" s="1135" t="s">
        <v>493</v>
      </c>
      <c r="E18" s="1135" t="s">
        <v>493</v>
      </c>
      <c r="F18" s="1135">
        <v>3159.5487552446107</v>
      </c>
      <c r="G18" s="1135" t="s">
        <v>493</v>
      </c>
      <c r="H18" s="1135" t="s">
        <v>356</v>
      </c>
      <c r="I18" s="1135">
        <v>48.766558326681498</v>
      </c>
      <c r="J18" s="1074">
        <v>4452.4131540408134</v>
      </c>
      <c r="K18" s="386"/>
      <c r="L18" s="386"/>
      <c r="M18" s="386"/>
      <c r="N18" s="386"/>
      <c r="O18" s="386"/>
    </row>
    <row r="19" spans="1:15">
      <c r="A19" s="133" t="s">
        <v>443</v>
      </c>
      <c r="B19" s="1135">
        <v>69364.209389340991</v>
      </c>
      <c r="C19" s="1135">
        <v>68014.287606341008</v>
      </c>
      <c r="D19" s="1135">
        <v>22013.684432227001</v>
      </c>
      <c r="E19" s="1135">
        <v>12822.509631950999</v>
      </c>
      <c r="F19" s="1135">
        <v>15625.234832513001</v>
      </c>
      <c r="G19" s="1135">
        <v>17552.858709650001</v>
      </c>
      <c r="H19" s="1135">
        <v>1349.921783</v>
      </c>
      <c r="I19" s="1135">
        <v>422.78003469999999</v>
      </c>
      <c r="J19" s="1074">
        <v>9225.5295864493837</v>
      </c>
      <c r="K19" s="386"/>
      <c r="L19" s="386"/>
      <c r="M19" s="386"/>
      <c r="N19" s="386"/>
      <c r="O19" s="386"/>
    </row>
    <row r="20" spans="1:15">
      <c r="A20" s="133" t="s">
        <v>444</v>
      </c>
      <c r="B20" s="1135">
        <v>274589.42223408021</v>
      </c>
      <c r="C20" s="1135">
        <v>268145.29382369894</v>
      </c>
      <c r="D20" s="1135">
        <v>164278.90129479999</v>
      </c>
      <c r="E20" s="1135">
        <v>38910.162550877001</v>
      </c>
      <c r="F20" s="1135">
        <v>30626.048030999998</v>
      </c>
      <c r="G20" s="1135">
        <v>34330.181947022</v>
      </c>
      <c r="H20" s="1135">
        <v>6444.1284103802</v>
      </c>
      <c r="I20" s="1135">
        <v>3469.598677</v>
      </c>
      <c r="J20" s="1074">
        <v>-3617.0166884685455</v>
      </c>
      <c r="K20" s="386"/>
      <c r="L20" s="386"/>
      <c r="M20" s="386"/>
      <c r="N20" s="386"/>
      <c r="O20" s="386"/>
    </row>
    <row r="21" spans="1:15">
      <c r="A21" s="133" t="s">
        <v>445</v>
      </c>
      <c r="B21" s="1135">
        <v>30427.033956742998</v>
      </c>
      <c r="C21" s="1135">
        <v>27311.3116107432</v>
      </c>
      <c r="D21" s="1135">
        <v>5292.1024072373002</v>
      </c>
      <c r="E21" s="1135">
        <v>5333.4034768562997</v>
      </c>
      <c r="F21" s="1135">
        <v>8579.0295916177001</v>
      </c>
      <c r="G21" s="1135">
        <v>8106.7761350318997</v>
      </c>
      <c r="H21" s="1135">
        <v>3115.722346</v>
      </c>
      <c r="I21" s="1135">
        <v>560.35953289999998</v>
      </c>
      <c r="J21" s="1074">
        <v>-4831.6271879534024</v>
      </c>
      <c r="K21" s="386"/>
      <c r="L21" s="386"/>
      <c r="M21" s="386"/>
      <c r="N21" s="386"/>
      <c r="O21" s="386"/>
    </row>
    <row r="22" spans="1:15">
      <c r="A22" s="133" t="s">
        <v>446</v>
      </c>
      <c r="B22" s="1135">
        <v>19286.750843895999</v>
      </c>
      <c r="C22" s="1135">
        <v>19286.750843896298</v>
      </c>
      <c r="D22" s="1135">
        <v>6807.1046627133001</v>
      </c>
      <c r="E22" s="1135">
        <v>8452.3348454440002</v>
      </c>
      <c r="F22" s="1135">
        <v>1845.520524845</v>
      </c>
      <c r="G22" s="1135">
        <v>2181.7908108940001</v>
      </c>
      <c r="H22" s="1135">
        <v>0</v>
      </c>
      <c r="I22" s="1135">
        <v>12.461130389999999</v>
      </c>
      <c r="J22" s="1074">
        <v>-571.99557431709729</v>
      </c>
      <c r="K22" s="386"/>
      <c r="L22" s="386"/>
      <c r="M22" s="386"/>
      <c r="N22" s="386"/>
      <c r="O22" s="386"/>
    </row>
    <row r="23" spans="1:15">
      <c r="A23" s="133" t="s">
        <v>447</v>
      </c>
      <c r="B23" s="1135">
        <v>47202.408674453727</v>
      </c>
      <c r="C23" s="1135">
        <v>47118.923288334896</v>
      </c>
      <c r="D23" s="1135">
        <v>32079.399944380999</v>
      </c>
      <c r="E23" s="1135">
        <v>2631.9288729273999</v>
      </c>
      <c r="F23" s="1135">
        <v>6221.3075906994</v>
      </c>
      <c r="G23" s="1135">
        <v>6186.2868803271003</v>
      </c>
      <c r="H23" s="1135">
        <v>83.485386118730005</v>
      </c>
      <c r="I23" s="1135">
        <v>1508.8095969999999</v>
      </c>
      <c r="J23" s="1074">
        <v>-2992.5713327392064</v>
      </c>
      <c r="K23" s="386"/>
      <c r="L23" s="386"/>
      <c r="M23" s="386"/>
      <c r="N23" s="386"/>
      <c r="O23" s="386"/>
    </row>
    <row r="24" spans="1:15">
      <c r="A24" s="133" t="s">
        <v>448</v>
      </c>
      <c r="B24" s="1135">
        <v>32690.402180000001</v>
      </c>
      <c r="C24" s="1135">
        <v>27287.402181000005</v>
      </c>
      <c r="D24" s="1135">
        <v>14189.71406</v>
      </c>
      <c r="E24" s="1135">
        <v>4456.0229090000003</v>
      </c>
      <c r="F24" s="1135">
        <v>3882.4595890000001</v>
      </c>
      <c r="G24" s="1135">
        <v>4759.2056229999998</v>
      </c>
      <c r="H24" s="1135">
        <v>5403</v>
      </c>
      <c r="I24" s="1135">
        <v>0</v>
      </c>
      <c r="J24" s="1074">
        <v>-727.88689796756933</v>
      </c>
      <c r="K24" s="386"/>
      <c r="L24" s="386"/>
      <c r="M24" s="386"/>
      <c r="N24" s="386"/>
      <c r="O24" s="386"/>
    </row>
    <row r="25" spans="1:15">
      <c r="A25" s="133" t="s">
        <v>449</v>
      </c>
      <c r="B25" s="1135">
        <v>21266.9920775022</v>
      </c>
      <c r="C25" s="1135">
        <v>19356.816125745998</v>
      </c>
      <c r="D25" s="1135">
        <v>6730.1699812672996</v>
      </c>
      <c r="E25" s="1135">
        <v>1881.4779168586001</v>
      </c>
      <c r="F25" s="1135">
        <v>5107.4583109222003</v>
      </c>
      <c r="G25" s="1135">
        <v>5637.7099166978996</v>
      </c>
      <c r="H25" s="1135">
        <v>1910.1759517562</v>
      </c>
      <c r="I25" s="1135">
        <v>55.064175630000001</v>
      </c>
      <c r="J25" s="1074">
        <v>4261.4781297783511</v>
      </c>
      <c r="K25" s="386"/>
      <c r="L25" s="386"/>
      <c r="M25" s="386"/>
      <c r="N25" s="386"/>
      <c r="O25" s="386"/>
    </row>
    <row r="26" spans="1:15">
      <c r="A26" s="133" t="s">
        <v>450</v>
      </c>
      <c r="B26" s="1135" t="s">
        <v>356</v>
      </c>
      <c r="C26" s="1135">
        <v>10749.2055906762</v>
      </c>
      <c r="D26" s="1135">
        <v>1533.3669490023001</v>
      </c>
      <c r="E26" s="1135">
        <v>1676.8070182121</v>
      </c>
      <c r="F26" s="1135">
        <v>3796.2131273607001</v>
      </c>
      <c r="G26" s="1135">
        <v>3742.8184961011002</v>
      </c>
      <c r="H26" s="1135" t="s">
        <v>356</v>
      </c>
      <c r="I26" s="1135">
        <v>22.366024060000001</v>
      </c>
      <c r="J26" s="1074">
        <v>-2841.908691482608</v>
      </c>
      <c r="K26" s="386"/>
      <c r="L26" s="386"/>
      <c r="M26" s="386"/>
      <c r="N26" s="386"/>
      <c r="O26" s="386"/>
    </row>
    <row r="27" spans="1:15" ht="18.75" customHeight="1">
      <c r="A27" s="133" t="s">
        <v>451</v>
      </c>
      <c r="B27" s="244">
        <v>827763.38310580014</v>
      </c>
      <c r="C27" s="1135">
        <v>781807.02001407172</v>
      </c>
      <c r="D27" s="1135">
        <v>351642.17916040705</v>
      </c>
      <c r="E27" s="1135">
        <v>124502.86024556578</v>
      </c>
      <c r="F27" s="1135">
        <v>154266.41394292779</v>
      </c>
      <c r="G27" s="1135">
        <v>151395.56666517124</v>
      </c>
      <c r="H27" s="1135">
        <v>45956.363091728461</v>
      </c>
      <c r="I27" s="1135">
        <v>24315.221440389058</v>
      </c>
      <c r="J27" s="1074">
        <v>-21686.726530275195</v>
      </c>
      <c r="K27" s="386"/>
      <c r="L27" s="386"/>
      <c r="M27" s="386"/>
      <c r="N27" s="386"/>
      <c r="O27" s="386"/>
    </row>
    <row r="28" spans="1:15">
      <c r="A28" s="387"/>
      <c r="B28" s="387"/>
      <c r="C28" s="387"/>
      <c r="D28" s="387"/>
      <c r="E28" s="387"/>
      <c r="F28" s="387"/>
      <c r="G28" s="387"/>
      <c r="H28" s="387"/>
      <c r="I28" s="387"/>
      <c r="J28" s="387"/>
    </row>
    <row r="29" spans="1:15" ht="15">
      <c r="B29" s="1378" t="s">
        <v>1596</v>
      </c>
      <c r="C29" s="1378"/>
      <c r="D29" s="1378"/>
      <c r="E29" s="1378"/>
      <c r="F29" s="1378"/>
      <c r="G29" s="1378"/>
      <c r="H29" s="1378"/>
      <c r="I29" s="1378"/>
      <c r="J29" s="1378"/>
    </row>
    <row r="30" spans="1:15" s="386" customFormat="1">
      <c r="A30" s="643"/>
      <c r="B30" s="1202"/>
      <c r="C30" s="1202"/>
      <c r="D30" s="141"/>
      <c r="E30" s="134"/>
      <c r="F30" s="141"/>
      <c r="G30" s="141"/>
      <c r="H30" s="141"/>
      <c r="I30" s="141"/>
      <c r="J30" s="141"/>
    </row>
    <row r="31" spans="1:15" s="386" customFormat="1">
      <c r="A31" s="133" t="s">
        <v>435</v>
      </c>
      <c r="B31" s="1134">
        <v>6.7170193562116873</v>
      </c>
      <c r="C31" s="1134">
        <v>6.4717862578079561</v>
      </c>
      <c r="D31" s="1134">
        <v>2.1043251964162781</v>
      </c>
      <c r="E31" s="1134">
        <v>0.62937011477395288</v>
      </c>
      <c r="F31" s="1134">
        <v>1.9213697688058093</v>
      </c>
      <c r="G31" s="1134">
        <v>1.8167211778119157</v>
      </c>
      <c r="H31" s="1134">
        <v>0.24523309840374147</v>
      </c>
      <c r="I31" s="1134">
        <v>4.5622849363743619E-2</v>
      </c>
      <c r="J31" s="1134">
        <v>-0.66472752426793746</v>
      </c>
    </row>
    <row r="32" spans="1:15">
      <c r="A32" s="133" t="s">
        <v>436</v>
      </c>
      <c r="B32" s="1134">
        <v>6.4156384047105419</v>
      </c>
      <c r="C32" s="1134">
        <v>6.1962868276924032</v>
      </c>
      <c r="D32" s="1134">
        <v>1.3038500209430277</v>
      </c>
      <c r="E32" s="1134">
        <v>0.79414261098544969</v>
      </c>
      <c r="F32" s="1134">
        <v>2.1232156009274501</v>
      </c>
      <c r="G32" s="1134">
        <v>1.9750785948364751</v>
      </c>
      <c r="H32" s="1134">
        <v>0.21935157701816202</v>
      </c>
      <c r="I32" s="1134">
        <v>0.32122331176758995</v>
      </c>
      <c r="J32" s="1134">
        <v>-0.69358552261082618</v>
      </c>
      <c r="K32" s="386"/>
      <c r="L32" s="386"/>
      <c r="M32" s="386"/>
      <c r="N32" s="386"/>
      <c r="O32" s="386"/>
    </row>
    <row r="33" spans="1:15">
      <c r="A33" s="133" t="s">
        <v>437</v>
      </c>
      <c r="B33" s="1134">
        <v>5.7698218882198544</v>
      </c>
      <c r="C33" s="1134">
        <v>5.769821888219842</v>
      </c>
      <c r="D33" s="1134">
        <v>2.5826678534812433</v>
      </c>
      <c r="E33" s="1134">
        <v>0.17037174168297395</v>
      </c>
      <c r="F33" s="1134">
        <v>1.096937447023032</v>
      </c>
      <c r="G33" s="1134">
        <v>1.919844846032593</v>
      </c>
      <c r="H33" s="1134">
        <v>0</v>
      </c>
      <c r="I33" s="1134">
        <v>0.24532382887565954</v>
      </c>
      <c r="J33" s="1134">
        <v>3.5917508247997275E-3</v>
      </c>
      <c r="K33" s="386"/>
      <c r="L33" s="386"/>
      <c r="M33" s="386"/>
      <c r="N33" s="386"/>
      <c r="O33" s="386"/>
    </row>
    <row r="34" spans="1:15">
      <c r="A34" s="133" t="s">
        <v>438</v>
      </c>
      <c r="B34" s="1134">
        <v>23.092715327450964</v>
      </c>
      <c r="C34" s="1134">
        <v>22.557053752360016</v>
      </c>
      <c r="D34" s="1134">
        <v>17.14835724525199</v>
      </c>
      <c r="E34" s="1134">
        <v>1.7668211719858444</v>
      </c>
      <c r="F34" s="1134">
        <v>2.0217864936823884</v>
      </c>
      <c r="G34" s="1134">
        <v>1.6200888414397949</v>
      </c>
      <c r="H34" s="1134">
        <v>0.53566157509074341</v>
      </c>
      <c r="I34" s="1134">
        <v>0.19061474754044122</v>
      </c>
      <c r="J34" s="1134">
        <v>-0.21344544689740322</v>
      </c>
      <c r="K34" s="386"/>
      <c r="L34" s="386"/>
      <c r="M34" s="386"/>
      <c r="N34" s="386"/>
      <c r="O34" s="386"/>
    </row>
    <row r="35" spans="1:15">
      <c r="A35" s="133" t="s">
        <v>439</v>
      </c>
      <c r="B35" s="1134">
        <v>21.521588045983517</v>
      </c>
      <c r="C35" s="1134">
        <v>21.521588045983208</v>
      </c>
      <c r="D35" s="1134">
        <v>10.716171039602306</v>
      </c>
      <c r="E35" s="1134">
        <v>6.6359691614639109</v>
      </c>
      <c r="F35" s="1134">
        <v>1.9537269636858876</v>
      </c>
      <c r="G35" s="1134">
        <v>2.2157208812311029</v>
      </c>
      <c r="H35" s="1134">
        <v>0</v>
      </c>
      <c r="I35" s="1134">
        <v>0.11539147682042035</v>
      </c>
      <c r="J35" s="1134">
        <v>0.39586978090599728</v>
      </c>
      <c r="K35" s="386"/>
      <c r="L35" s="386"/>
      <c r="M35" s="386"/>
      <c r="N35" s="386"/>
      <c r="O35" s="386"/>
    </row>
    <row r="36" spans="1:15">
      <c r="A36" s="133" t="s">
        <v>440</v>
      </c>
      <c r="B36" s="1134">
        <v>6.9249670885846326</v>
      </c>
      <c r="C36" s="1134">
        <v>6.8288163251742855</v>
      </c>
      <c r="D36" s="1134">
        <v>2.5561345351360343</v>
      </c>
      <c r="E36" s="1134">
        <v>0.5867614618465411</v>
      </c>
      <c r="F36" s="1134">
        <v>1.9606694233597344</v>
      </c>
      <c r="G36" s="1134">
        <v>1.7252509048319746</v>
      </c>
      <c r="H36" s="1134">
        <v>9.6150763410365839E-2</v>
      </c>
      <c r="I36" s="1134">
        <v>0.3966616827466084</v>
      </c>
      <c r="J36" s="1134">
        <v>5.6774715157225056E-2</v>
      </c>
      <c r="K36" s="386"/>
      <c r="L36" s="386"/>
      <c r="M36" s="386"/>
      <c r="N36" s="386"/>
      <c r="O36" s="386"/>
    </row>
    <row r="37" spans="1:15">
      <c r="A37" s="133" t="s">
        <v>441</v>
      </c>
      <c r="B37" s="1134">
        <v>6.5720425930240589</v>
      </c>
      <c r="C37" s="1134">
        <v>6.4560014187664487</v>
      </c>
      <c r="D37" s="1134">
        <v>1.6076042459128168</v>
      </c>
      <c r="E37" s="1134">
        <v>0.53996414335421239</v>
      </c>
      <c r="F37" s="1134">
        <v>2.1856666141756027</v>
      </c>
      <c r="G37" s="1134">
        <v>2.1227664153238166</v>
      </c>
      <c r="H37" s="1134">
        <v>0.11604117409008638</v>
      </c>
      <c r="I37" s="1134">
        <v>1.9946125774173391</v>
      </c>
      <c r="J37" s="1134">
        <v>-0.70984996167347969</v>
      </c>
      <c r="K37" s="386"/>
      <c r="L37" s="386"/>
      <c r="M37" s="386"/>
      <c r="N37" s="386"/>
      <c r="O37" s="386"/>
    </row>
    <row r="38" spans="1:15">
      <c r="A38" s="133" t="s">
        <v>442</v>
      </c>
      <c r="B38" s="1134" t="s">
        <v>356</v>
      </c>
      <c r="C38" s="1134">
        <v>6.8400102680765933</v>
      </c>
      <c r="D38" s="1134" t="s">
        <v>493</v>
      </c>
      <c r="E38" s="1134" t="s">
        <v>493</v>
      </c>
      <c r="F38" s="1134">
        <v>1.9504398717245899</v>
      </c>
      <c r="G38" s="1134" t="s">
        <v>493</v>
      </c>
      <c r="H38" s="1134" t="s">
        <v>356</v>
      </c>
      <c r="I38" s="1134">
        <v>3.0104374749481765E-2</v>
      </c>
      <c r="J38" s="1134">
        <v>2.7485456986910517</v>
      </c>
      <c r="K38" s="386"/>
      <c r="L38" s="386"/>
      <c r="M38" s="386"/>
      <c r="N38" s="386"/>
      <c r="O38" s="386"/>
    </row>
    <row r="39" spans="1:15">
      <c r="A39" s="133" t="s">
        <v>443</v>
      </c>
      <c r="B39" s="1134">
        <v>8.9077484218910037</v>
      </c>
      <c r="C39" s="1134">
        <v>8.734391531672598</v>
      </c>
      <c r="D39" s="1134">
        <v>2.826996292288305</v>
      </c>
      <c r="E39" s="1134">
        <v>1.6466660680521723</v>
      </c>
      <c r="F39" s="1134">
        <v>2.0065919030338186</v>
      </c>
      <c r="G39" s="1134">
        <v>2.2541372682983023</v>
      </c>
      <c r="H39" s="1134">
        <v>0.17335689021840639</v>
      </c>
      <c r="I39" s="1134">
        <v>5.4293391650545676E-2</v>
      </c>
      <c r="J39" s="1134">
        <v>1.1847420642183724</v>
      </c>
      <c r="K39" s="386"/>
      <c r="L39" s="386"/>
      <c r="M39" s="386"/>
      <c r="N39" s="386"/>
      <c r="O39" s="386"/>
    </row>
    <row r="40" spans="1:15">
      <c r="A40" s="133" t="s">
        <v>444</v>
      </c>
      <c r="B40" s="1134">
        <v>15.631498571056362</v>
      </c>
      <c r="C40" s="1134">
        <v>15.264654927848913</v>
      </c>
      <c r="D40" s="1134">
        <v>9.3518730253756353</v>
      </c>
      <c r="E40" s="1134">
        <v>2.2150312468887079</v>
      </c>
      <c r="F40" s="1134">
        <v>1.7434430727108434</v>
      </c>
      <c r="G40" s="1134">
        <v>1.95430758287373</v>
      </c>
      <c r="H40" s="1134">
        <v>0.36684364320738827</v>
      </c>
      <c r="I40" s="1134">
        <v>0.1975131682801336</v>
      </c>
      <c r="J40" s="1134">
        <v>-0.20590520471354773</v>
      </c>
      <c r="K40" s="386"/>
      <c r="L40" s="386"/>
      <c r="M40" s="386"/>
      <c r="N40" s="386"/>
      <c r="O40" s="386"/>
    </row>
    <row r="41" spans="1:15">
      <c r="A41" s="133" t="s">
        <v>445</v>
      </c>
      <c r="B41" s="1134">
        <v>7.6089003946468434</v>
      </c>
      <c r="C41" s="1134">
        <v>6.8297504774452014</v>
      </c>
      <c r="D41" s="1134">
        <v>1.3233981383852806</v>
      </c>
      <c r="E41" s="1134">
        <v>1.3337263131712327</v>
      </c>
      <c r="F41" s="1134">
        <v>2.1453613171151931</v>
      </c>
      <c r="G41" s="1134">
        <v>2.0272647087734947</v>
      </c>
      <c r="H41" s="1134">
        <v>0.77914991720169235</v>
      </c>
      <c r="I41" s="1134">
        <v>0.14012932963129121</v>
      </c>
      <c r="J41" s="1134">
        <v>-1.2082469184959073</v>
      </c>
      <c r="K41" s="386"/>
      <c r="L41" s="386"/>
      <c r="M41" s="386"/>
      <c r="N41" s="386"/>
      <c r="O41" s="386"/>
    </row>
    <row r="42" spans="1:15">
      <c r="A42" s="133" t="s">
        <v>446</v>
      </c>
      <c r="B42" s="1134">
        <v>19.195094268762659</v>
      </c>
      <c r="C42" s="1134">
        <v>19.195094268762954</v>
      </c>
      <c r="D42" s="1134">
        <v>6.7747552066017764</v>
      </c>
      <c r="E42" s="1134">
        <v>8.4121667492164924</v>
      </c>
      <c r="F42" s="1134">
        <v>1.8367500433878232</v>
      </c>
      <c r="G42" s="1134">
        <v>2.1714222695568659</v>
      </c>
      <c r="H42" s="1134">
        <v>0</v>
      </c>
      <c r="I42" s="1134">
        <v>1.2401911263715757E-2</v>
      </c>
      <c r="J42" s="1134">
        <v>-0.5692772753274089</v>
      </c>
      <c r="K42" s="386"/>
      <c r="L42" s="386"/>
      <c r="M42" s="386"/>
      <c r="N42" s="386"/>
      <c r="O42" s="386"/>
    </row>
    <row r="43" spans="1:15">
      <c r="A43" s="133" t="s">
        <v>447</v>
      </c>
      <c r="B43" s="1134">
        <v>11.57531187361722</v>
      </c>
      <c r="C43" s="1134">
        <v>11.554838990805674</v>
      </c>
      <c r="D43" s="1134">
        <v>7.8667396326254604</v>
      </c>
      <c r="E43" s="1134">
        <v>0.64542040096781339</v>
      </c>
      <c r="F43" s="1134">
        <v>1.5256334930005797</v>
      </c>
      <c r="G43" s="1134">
        <v>1.5170454642118205</v>
      </c>
      <c r="H43" s="1134">
        <v>2.0472882811521851E-2</v>
      </c>
      <c r="I43" s="1134">
        <v>0.37000106845466679</v>
      </c>
      <c r="J43" s="1134">
        <v>-0.73385972142667422</v>
      </c>
      <c r="K43" s="386"/>
      <c r="L43" s="386"/>
      <c r="M43" s="386"/>
      <c r="N43" s="386"/>
      <c r="O43" s="386"/>
    </row>
    <row r="44" spans="1:15">
      <c r="A44" s="133" t="s">
        <v>448</v>
      </c>
      <c r="B44" s="1134">
        <v>14.158780904548296</v>
      </c>
      <c r="C44" s="1134">
        <v>11.818647773365278</v>
      </c>
      <c r="D44" s="1134">
        <v>6.1458115861494269</v>
      </c>
      <c r="E44" s="1134">
        <v>1.9299809077533641</v>
      </c>
      <c r="F44" s="1134">
        <v>1.6815606730297383</v>
      </c>
      <c r="G44" s="1134">
        <v>2.061294606432746</v>
      </c>
      <c r="H44" s="1134">
        <v>2.3401331316161387</v>
      </c>
      <c r="I44" s="1134">
        <v>0</v>
      </c>
      <c r="J44" s="1134">
        <v>-0.31526045641369699</v>
      </c>
      <c r="K44" s="386"/>
      <c r="L44" s="386"/>
      <c r="M44" s="386"/>
      <c r="N44" s="386"/>
      <c r="O44" s="386"/>
    </row>
    <row r="45" spans="1:15">
      <c r="A45" s="133" t="s">
        <v>449</v>
      </c>
      <c r="B45" s="1134">
        <v>7.5960352436958463</v>
      </c>
      <c r="C45" s="1134">
        <v>6.913768386289628</v>
      </c>
      <c r="D45" s="1134">
        <v>2.4038476239360387</v>
      </c>
      <c r="E45" s="1134">
        <v>0.67201664036976183</v>
      </c>
      <c r="F45" s="1134">
        <v>1.8242557854015486</v>
      </c>
      <c r="G45" s="1134">
        <v>2.0136483365822793</v>
      </c>
      <c r="H45" s="1134">
        <v>0.68226685740621751</v>
      </c>
      <c r="I45" s="1134">
        <v>1.9667540065198705E-2</v>
      </c>
      <c r="J45" s="1134">
        <v>1.5220929196789967</v>
      </c>
      <c r="K45" s="386"/>
      <c r="L45" s="386"/>
      <c r="M45" s="386"/>
      <c r="N45" s="386"/>
      <c r="O45" s="386"/>
    </row>
    <row r="46" spans="1:15">
      <c r="A46" s="133" t="s">
        <v>450</v>
      </c>
      <c r="B46" s="1134" t="s">
        <v>356</v>
      </c>
      <c r="C46" s="1134">
        <v>4.8776728063376318</v>
      </c>
      <c r="D46" s="1134">
        <v>0.69579674574025174</v>
      </c>
      <c r="E46" s="1134">
        <v>0.76088562314815111</v>
      </c>
      <c r="F46" s="1134">
        <v>1.7226096740070254</v>
      </c>
      <c r="G46" s="1134">
        <v>1.6983807634422035</v>
      </c>
      <c r="H46" s="1134" t="s">
        <v>356</v>
      </c>
      <c r="I46" s="1134">
        <v>1.0149042775587327E-2</v>
      </c>
      <c r="J46" s="1134">
        <v>-1.2895744365111979</v>
      </c>
      <c r="K46" s="386"/>
      <c r="L46" s="386"/>
      <c r="M46" s="386"/>
      <c r="N46" s="386"/>
      <c r="O46" s="386"/>
    </row>
    <row r="47" spans="1:15" ht="18.75" customHeight="1">
      <c r="A47" s="133" t="s">
        <v>451</v>
      </c>
      <c r="B47" s="1134">
        <v>10.310430851033182</v>
      </c>
      <c r="C47" s="1134">
        <v>9.7380089325322547</v>
      </c>
      <c r="D47" s="1134">
        <v>4.3799743338931876</v>
      </c>
      <c r="E47" s="1134">
        <v>1.5507790722770851</v>
      </c>
      <c r="F47" s="1134">
        <v>1.9215070708100195</v>
      </c>
      <c r="G47" s="1134">
        <v>1.8857484555519652</v>
      </c>
      <c r="H47" s="1134">
        <v>0.57242191850092683</v>
      </c>
      <c r="I47" s="1134">
        <v>0.30286482152430227</v>
      </c>
      <c r="J47" s="1134">
        <v>-0.2701248917736796</v>
      </c>
      <c r="K47" s="386"/>
      <c r="L47" s="386"/>
      <c r="M47" s="386"/>
      <c r="N47" s="386"/>
      <c r="O47" s="386"/>
    </row>
    <row r="48" spans="1:15" s="368" customFormat="1">
      <c r="A48" s="643"/>
      <c r="B48" s="1202"/>
      <c r="C48" s="1010"/>
      <c r="D48" s="1010"/>
      <c r="E48" s="1010"/>
      <c r="F48" s="1010"/>
      <c r="G48" s="1010"/>
      <c r="H48" s="1010"/>
      <c r="I48" s="1010"/>
      <c r="J48" s="135"/>
    </row>
    <row r="49" spans="1:10" s="368" customFormat="1" ht="13">
      <c r="A49" s="135"/>
      <c r="B49" s="1277" t="s">
        <v>731</v>
      </c>
      <c r="C49" s="1277"/>
      <c r="D49" s="1277"/>
      <c r="E49" s="1277"/>
      <c r="F49" s="1277"/>
      <c r="G49" s="1277"/>
      <c r="H49" s="1277"/>
      <c r="I49" s="1277"/>
      <c r="J49" s="1277"/>
    </row>
    <row r="50" spans="1:10" s="368" customFormat="1">
      <c r="A50" s="643"/>
      <c r="B50" s="1202"/>
      <c r="C50" s="141"/>
      <c r="D50" s="141"/>
      <c r="E50" s="141"/>
      <c r="F50" s="141"/>
      <c r="G50" s="141"/>
      <c r="H50" s="141"/>
      <c r="I50" s="141"/>
      <c r="J50" s="135"/>
    </row>
    <row r="51" spans="1:10" s="368" customFormat="1">
      <c r="A51" s="133" t="s">
        <v>435</v>
      </c>
      <c r="B51" s="143">
        <v>100</v>
      </c>
      <c r="C51" s="144">
        <v>96.349078580859711</v>
      </c>
      <c r="D51" s="144">
        <v>31.328258634095857</v>
      </c>
      <c r="E51" s="144">
        <v>9.369782658016776</v>
      </c>
      <c r="F51" s="144">
        <v>28.604499509577668</v>
      </c>
      <c r="G51" s="144">
        <v>27.046537779169402</v>
      </c>
      <c r="H51" s="144">
        <v>3.6509214191404351</v>
      </c>
      <c r="I51" s="144" t="s">
        <v>360</v>
      </c>
      <c r="J51" s="144" t="s">
        <v>360</v>
      </c>
    </row>
    <row r="52" spans="1:10" s="368" customFormat="1">
      <c r="A52" s="133" t="s">
        <v>436</v>
      </c>
      <c r="B52" s="143">
        <v>100</v>
      </c>
      <c r="C52" s="144">
        <v>96.580985972384525</v>
      </c>
      <c r="D52" s="144">
        <v>20.322997318329293</v>
      </c>
      <c r="E52" s="144">
        <v>12.378232077455735</v>
      </c>
      <c r="F52" s="144">
        <v>33.09437762839822</v>
      </c>
      <c r="G52" s="144">
        <v>30.78537894820127</v>
      </c>
      <c r="H52" s="144">
        <v>3.4190140276158316</v>
      </c>
      <c r="I52" s="144" t="s">
        <v>360</v>
      </c>
      <c r="J52" s="144" t="s">
        <v>360</v>
      </c>
    </row>
    <row r="53" spans="1:10" s="368" customFormat="1">
      <c r="A53" s="133" t="s">
        <v>437</v>
      </c>
      <c r="B53" s="143">
        <v>100</v>
      </c>
      <c r="C53" s="144">
        <v>99.999999999999787</v>
      </c>
      <c r="D53" s="144">
        <v>44.761656486385334</v>
      </c>
      <c r="E53" s="144">
        <v>2.952807642655642</v>
      </c>
      <c r="F53" s="144">
        <v>19.01163447111999</v>
      </c>
      <c r="G53" s="144">
        <v>33.27390139983882</v>
      </c>
      <c r="H53" s="144">
        <v>0</v>
      </c>
      <c r="I53" s="144" t="s">
        <v>360</v>
      </c>
      <c r="J53" s="144" t="s">
        <v>360</v>
      </c>
    </row>
    <row r="54" spans="1:10" s="368" customFormat="1">
      <c r="A54" s="133" t="s">
        <v>438</v>
      </c>
      <c r="B54" s="143">
        <v>100</v>
      </c>
      <c r="C54" s="144">
        <v>97.680387223869715</v>
      </c>
      <c r="D54" s="144">
        <v>74.258730522119464</v>
      </c>
      <c r="E54" s="144">
        <v>7.6509892705669573</v>
      </c>
      <c r="F54" s="144">
        <v>8.7550834322156721</v>
      </c>
      <c r="G54" s="144">
        <v>7.015583998967629</v>
      </c>
      <c r="H54" s="144">
        <v>2.3196127761293939</v>
      </c>
      <c r="I54" s="144" t="s">
        <v>360</v>
      </c>
      <c r="J54" s="144" t="s">
        <v>360</v>
      </c>
    </row>
    <row r="55" spans="1:10" s="368" customFormat="1">
      <c r="A55" s="133" t="s">
        <v>439</v>
      </c>
      <c r="B55" s="143">
        <v>100</v>
      </c>
      <c r="C55" s="144">
        <v>99.999999999998565</v>
      </c>
      <c r="D55" s="144">
        <v>49.792659429712586</v>
      </c>
      <c r="E55" s="144">
        <v>30.834012561179723</v>
      </c>
      <c r="F55" s="144">
        <v>9.0779869938570972</v>
      </c>
      <c r="G55" s="144">
        <v>10.295341015249168</v>
      </c>
      <c r="H55" s="144">
        <v>0</v>
      </c>
      <c r="I55" s="144" t="s">
        <v>360</v>
      </c>
      <c r="J55" s="144" t="s">
        <v>360</v>
      </c>
    </row>
    <row r="56" spans="1:10" s="368" customFormat="1">
      <c r="A56" s="133" t="s">
        <v>440</v>
      </c>
      <c r="B56" s="143">
        <v>100</v>
      </c>
      <c r="C56" s="144">
        <v>98.611534723842283</v>
      </c>
      <c r="D56" s="144">
        <v>36.911865463586956</v>
      </c>
      <c r="E56" s="144">
        <v>8.4731299707370447</v>
      </c>
      <c r="F56" s="144">
        <v>28.313050420005215</v>
      </c>
      <c r="G56" s="144">
        <v>24.913488869513049</v>
      </c>
      <c r="H56" s="144">
        <v>1.3884652761579797</v>
      </c>
      <c r="I56" s="144" t="s">
        <v>360</v>
      </c>
      <c r="J56" s="144" t="s">
        <v>360</v>
      </c>
    </row>
    <row r="57" spans="1:10" s="368" customFormat="1">
      <c r="A57" s="133" t="s">
        <v>441</v>
      </c>
      <c r="B57" s="143">
        <v>100</v>
      </c>
      <c r="C57" s="144">
        <v>98.234321025539558</v>
      </c>
      <c r="D57" s="144">
        <v>24.461257259945629</v>
      </c>
      <c r="E57" s="144">
        <v>8.2160779652791831</v>
      </c>
      <c r="F57" s="144">
        <v>33.257036655477457</v>
      </c>
      <c r="G57" s="144">
        <v>32.299949144837285</v>
      </c>
      <c r="H57" s="144">
        <v>1.7656789719113979</v>
      </c>
      <c r="I57" s="144" t="s">
        <v>360</v>
      </c>
      <c r="J57" s="144" t="s">
        <v>360</v>
      </c>
    </row>
    <row r="58" spans="1:10" s="368" customFormat="1">
      <c r="A58" s="133" t="s">
        <v>442</v>
      </c>
      <c r="B58" s="143">
        <v>100</v>
      </c>
      <c r="C58" s="144" t="s">
        <v>356</v>
      </c>
      <c r="D58" s="144" t="s">
        <v>356</v>
      </c>
      <c r="E58" s="144" t="s">
        <v>356</v>
      </c>
      <c r="F58" s="144" t="s">
        <v>356</v>
      </c>
      <c r="G58" s="144" t="s">
        <v>356</v>
      </c>
      <c r="H58" s="144" t="s">
        <v>356</v>
      </c>
      <c r="I58" s="144" t="s">
        <v>360</v>
      </c>
      <c r="J58" s="144" t="s">
        <v>360</v>
      </c>
    </row>
    <row r="59" spans="1:10" s="368" customFormat="1">
      <c r="A59" s="133" t="s">
        <v>443</v>
      </c>
      <c r="B59" s="143">
        <v>100</v>
      </c>
      <c r="C59" s="144">
        <v>98.053864096651239</v>
      </c>
      <c r="D59" s="144">
        <v>31.736373305524598</v>
      </c>
      <c r="E59" s="144">
        <v>18.48577204993185</v>
      </c>
      <c r="F59" s="144">
        <v>22.526364778135985</v>
      </c>
      <c r="G59" s="144">
        <v>25.305353963058796</v>
      </c>
      <c r="H59" s="144">
        <v>1.9461359033487935</v>
      </c>
      <c r="I59" s="144" t="s">
        <v>360</v>
      </c>
      <c r="J59" s="144" t="s">
        <v>360</v>
      </c>
    </row>
    <row r="60" spans="1:10" s="368" customFormat="1">
      <c r="A60" s="133" t="s">
        <v>444</v>
      </c>
      <c r="B60" s="143">
        <v>100</v>
      </c>
      <c r="C60" s="144">
        <v>97.653176747322846</v>
      </c>
      <c r="D60" s="144">
        <v>59.827104758156551</v>
      </c>
      <c r="E60" s="144">
        <v>14.170306428521897</v>
      </c>
      <c r="F60" s="144">
        <v>11.153396872255371</v>
      </c>
      <c r="G60" s="144">
        <v>12.502368688389035</v>
      </c>
      <c r="H60" s="144">
        <v>2.3468232526767734</v>
      </c>
      <c r="I60" s="144" t="s">
        <v>360</v>
      </c>
      <c r="J60" s="144" t="s">
        <v>360</v>
      </c>
    </row>
    <row r="61" spans="1:10" s="368" customFormat="1">
      <c r="A61" s="133" t="s">
        <v>445</v>
      </c>
      <c r="B61" s="143">
        <v>100</v>
      </c>
      <c r="C61" s="144">
        <v>89.760019493095157</v>
      </c>
      <c r="D61" s="144">
        <v>17.392764653830174</v>
      </c>
      <c r="E61" s="144">
        <v>17.528502727011134</v>
      </c>
      <c r="F61" s="144">
        <v>28.195418599835243</v>
      </c>
      <c r="G61" s="144">
        <v>26.643333512418618</v>
      </c>
      <c r="H61" s="144">
        <v>10.2399805069055</v>
      </c>
      <c r="I61" s="144" t="s">
        <v>360</v>
      </c>
      <c r="J61" s="144" t="s">
        <v>360</v>
      </c>
    </row>
    <row r="62" spans="1:10" s="368" customFormat="1">
      <c r="A62" s="133" t="s">
        <v>446</v>
      </c>
      <c r="B62" s="143">
        <v>100</v>
      </c>
      <c r="C62" s="144">
        <v>100.00000000000155</v>
      </c>
      <c r="D62" s="144">
        <v>35.294201277389647</v>
      </c>
      <c r="E62" s="144">
        <v>43.824565961658863</v>
      </c>
      <c r="F62" s="144">
        <v>9.5688513829123405</v>
      </c>
      <c r="G62" s="144">
        <v>11.312381378040708</v>
      </c>
      <c r="H62" s="144">
        <v>0</v>
      </c>
      <c r="I62" s="144" t="s">
        <v>360</v>
      </c>
      <c r="J62" s="144" t="s">
        <v>360</v>
      </c>
    </row>
    <row r="63" spans="1:10" s="368" customFormat="1">
      <c r="A63" s="133" t="s">
        <v>447</v>
      </c>
      <c r="B63" s="143">
        <v>100</v>
      </c>
      <c r="C63" s="144">
        <v>99.823133207683085</v>
      </c>
      <c r="D63" s="144">
        <v>67.961362238157548</v>
      </c>
      <c r="E63" s="144">
        <v>5.5758359516763774</v>
      </c>
      <c r="F63" s="144">
        <v>13.180063825993724</v>
      </c>
      <c r="G63" s="144">
        <v>13.105871191855432</v>
      </c>
      <c r="H63" s="144">
        <v>0.17686679231670835</v>
      </c>
      <c r="I63" s="144" t="s">
        <v>360</v>
      </c>
      <c r="J63" s="144" t="s">
        <v>360</v>
      </c>
    </row>
    <row r="64" spans="1:10" s="368" customFormat="1">
      <c r="A64" s="133" t="s">
        <v>448</v>
      </c>
      <c r="B64" s="143">
        <v>100</v>
      </c>
      <c r="C64" s="144">
        <v>83.472213130783842</v>
      </c>
      <c r="D64" s="144">
        <v>43.40636123675857</v>
      </c>
      <c r="E64" s="144">
        <v>13.630982220604789</v>
      </c>
      <c r="F64" s="144">
        <v>11.876450976719063</v>
      </c>
      <c r="G64" s="144">
        <v>14.558418696701393</v>
      </c>
      <c r="H64" s="144">
        <v>16.527786872275183</v>
      </c>
      <c r="I64" s="144" t="s">
        <v>360</v>
      </c>
      <c r="J64" s="144" t="s">
        <v>360</v>
      </c>
    </row>
    <row r="65" spans="1:10" s="368" customFormat="1">
      <c r="A65" s="133" t="s">
        <v>449</v>
      </c>
      <c r="B65" s="143">
        <v>99.999999999999986</v>
      </c>
      <c r="C65" s="144">
        <v>91.018118853879059</v>
      </c>
      <c r="D65" s="144">
        <v>31.646083079078082</v>
      </c>
      <c r="E65" s="144">
        <v>8.8469394731611661</v>
      </c>
      <c r="F65" s="144">
        <v>24.015894172101792</v>
      </c>
      <c r="G65" s="144">
        <v>26.509202129538043</v>
      </c>
      <c r="H65" s="144">
        <v>8.9818811461209211</v>
      </c>
      <c r="I65" s="144" t="s">
        <v>360</v>
      </c>
      <c r="J65" s="144" t="s">
        <v>360</v>
      </c>
    </row>
    <row r="66" spans="1:10" s="368" customFormat="1">
      <c r="A66" s="133" t="s">
        <v>450</v>
      </c>
      <c r="B66" s="143">
        <v>100</v>
      </c>
      <c r="C66" s="143" t="s">
        <v>356</v>
      </c>
      <c r="D66" s="143" t="s">
        <v>356</v>
      </c>
      <c r="E66" s="143" t="s">
        <v>356</v>
      </c>
      <c r="F66" s="143" t="s">
        <v>356</v>
      </c>
      <c r="G66" s="143" t="s">
        <v>356</v>
      </c>
      <c r="H66" s="143" t="s">
        <v>356</v>
      </c>
      <c r="I66" s="144" t="s">
        <v>360</v>
      </c>
      <c r="J66" s="144" t="s">
        <v>360</v>
      </c>
    </row>
    <row r="67" spans="1:10" s="368" customFormat="1" ht="18.75" customHeight="1">
      <c r="A67" s="133" t="s">
        <v>451</v>
      </c>
      <c r="B67" s="143">
        <v>100</v>
      </c>
      <c r="C67" s="144">
        <v>94.448128048464966</v>
      </c>
      <c r="D67" s="144">
        <v>42.481001979216813</v>
      </c>
      <c r="E67" s="144">
        <v>15.040875543253225</v>
      </c>
      <c r="F67" s="144">
        <v>18.636535161064295</v>
      </c>
      <c r="G67" s="144">
        <v>18.289715364930643</v>
      </c>
      <c r="H67" s="144">
        <v>5.5518719515350412</v>
      </c>
      <c r="I67" s="144" t="s">
        <v>360</v>
      </c>
      <c r="J67" s="144" t="s">
        <v>360</v>
      </c>
    </row>
    <row r="68" spans="1:10" ht="13">
      <c r="B68" s="182"/>
      <c r="C68" s="388"/>
      <c r="D68" s="388"/>
      <c r="E68" s="388"/>
      <c r="F68" s="388"/>
      <c r="G68" s="388"/>
      <c r="H68" s="388"/>
      <c r="I68" s="388"/>
    </row>
    <row r="69" spans="1:10" s="353" customFormat="1" ht="15" customHeight="1">
      <c r="A69" s="152"/>
      <c r="B69" s="1281" t="s">
        <v>1597</v>
      </c>
      <c r="C69" s="1281"/>
      <c r="D69" s="1281"/>
      <c r="E69" s="1281"/>
      <c r="F69" s="1281"/>
      <c r="G69" s="1281"/>
      <c r="H69" s="1281"/>
      <c r="I69" s="1281"/>
      <c r="J69" s="1281"/>
    </row>
    <row r="70" spans="1:10" s="353" customFormat="1" ht="15" customHeight="1">
      <c r="A70" s="152"/>
      <c r="B70" s="1351" t="s">
        <v>1468</v>
      </c>
      <c r="C70" s="1351"/>
      <c r="D70" s="1351"/>
      <c r="E70" s="1351"/>
      <c r="F70" s="1351"/>
      <c r="G70" s="1351"/>
      <c r="H70" s="1351"/>
      <c r="I70" s="1351"/>
      <c r="J70" s="1351"/>
    </row>
    <row r="71" spans="1:10" s="353" customFormat="1" ht="15" customHeight="1">
      <c r="A71" s="152"/>
      <c r="B71" s="1351" t="s">
        <v>1598</v>
      </c>
      <c r="C71" s="1351"/>
      <c r="D71" s="1351"/>
      <c r="E71" s="1351"/>
      <c r="F71" s="1351"/>
      <c r="G71" s="1351"/>
      <c r="H71" s="1351"/>
      <c r="I71" s="1351"/>
      <c r="J71" s="1351"/>
    </row>
    <row r="72" spans="1:10" s="353" customFormat="1" ht="15" customHeight="1">
      <c r="A72" s="152"/>
      <c r="B72" s="1351" t="s">
        <v>1599</v>
      </c>
      <c r="C72" s="1351"/>
      <c r="D72" s="1351"/>
      <c r="E72" s="1351"/>
      <c r="F72" s="1351"/>
      <c r="G72" s="1351"/>
      <c r="H72" s="1351"/>
      <c r="I72" s="1351"/>
      <c r="J72" s="1351"/>
    </row>
    <row r="73" spans="1:10" s="353" customFormat="1" ht="15" customHeight="1">
      <c r="A73" s="152"/>
      <c r="B73" s="1351" t="s">
        <v>1600</v>
      </c>
      <c r="C73" s="1351"/>
      <c r="D73" s="1351"/>
      <c r="E73" s="1351"/>
      <c r="F73" s="1351"/>
      <c r="G73" s="1351"/>
      <c r="H73" s="1351"/>
      <c r="I73" s="1351"/>
      <c r="J73" s="1351"/>
    </row>
    <row r="74" spans="1:10" s="353" customFormat="1" ht="15" customHeight="1">
      <c r="A74" s="152"/>
      <c r="B74" s="1351" t="s">
        <v>1601</v>
      </c>
      <c r="C74" s="1351"/>
      <c r="D74" s="1351"/>
      <c r="E74" s="1351"/>
      <c r="F74" s="1351"/>
      <c r="G74" s="1351"/>
      <c r="H74" s="1351"/>
      <c r="I74" s="1351"/>
      <c r="J74" s="1351"/>
    </row>
    <row r="75" spans="1:10" s="353" customFormat="1" ht="15" customHeight="1">
      <c r="A75" s="152"/>
      <c r="B75" s="1281" t="s">
        <v>1602</v>
      </c>
      <c r="C75" s="1281"/>
      <c r="D75" s="1281"/>
      <c r="E75" s="1281"/>
      <c r="F75" s="1281"/>
      <c r="G75" s="1281"/>
      <c r="H75" s="1281"/>
      <c r="I75" s="1281"/>
      <c r="J75" s="1281"/>
    </row>
    <row r="76" spans="1:10" s="353" customFormat="1" ht="41.25" customHeight="1">
      <c r="A76" s="152"/>
      <c r="B76" s="1279" t="s">
        <v>1647</v>
      </c>
      <c r="C76" s="1279"/>
      <c r="D76" s="1279"/>
      <c r="E76" s="1279"/>
      <c r="F76" s="1279"/>
      <c r="G76" s="1279"/>
      <c r="H76" s="1279"/>
      <c r="I76" s="1279"/>
      <c r="J76" s="1279"/>
    </row>
    <row r="77" spans="1:10" s="353" customFormat="1" ht="15" customHeight="1">
      <c r="A77" s="152"/>
      <c r="B77" s="1351" t="s">
        <v>1603</v>
      </c>
      <c r="C77" s="1351"/>
      <c r="D77" s="1351"/>
      <c r="E77" s="1351"/>
      <c r="F77" s="1351"/>
      <c r="G77" s="1351"/>
      <c r="H77" s="1351"/>
      <c r="I77" s="1351"/>
      <c r="J77" s="1351"/>
    </row>
    <row r="78" spans="1:10" s="353" customFormat="1" ht="30" customHeight="1">
      <c r="A78" s="152"/>
      <c r="B78" s="1281" t="s">
        <v>1604</v>
      </c>
      <c r="C78" s="1281"/>
      <c r="D78" s="1281"/>
      <c r="E78" s="1281"/>
      <c r="F78" s="1281"/>
      <c r="G78" s="1281"/>
      <c r="H78" s="1281"/>
      <c r="I78" s="1281"/>
      <c r="J78" s="1281"/>
    </row>
    <row r="79" spans="1:10">
      <c r="B79" s="643"/>
      <c r="C79" s="1010"/>
      <c r="D79" s="1010"/>
      <c r="E79" s="1010"/>
      <c r="F79" s="1010"/>
      <c r="G79" s="1010"/>
      <c r="H79" s="1010"/>
      <c r="I79" s="1010"/>
    </row>
  </sheetData>
  <sheetProtection selectLockedCells="1"/>
  <mergeCells count="22">
    <mergeCell ref="B78:J78"/>
    <mergeCell ref="A5:A7"/>
    <mergeCell ref="B5:B7"/>
    <mergeCell ref="H6:H7"/>
    <mergeCell ref="I6:I7"/>
    <mergeCell ref="D5:H5"/>
    <mergeCell ref="I5:J5"/>
    <mergeCell ref="C6:C7"/>
    <mergeCell ref="D6:G6"/>
    <mergeCell ref="J6:J7"/>
    <mergeCell ref="B29:J29"/>
    <mergeCell ref="B74:J74"/>
    <mergeCell ref="B69:J69"/>
    <mergeCell ref="B70:J70"/>
    <mergeCell ref="B71:J71"/>
    <mergeCell ref="B72:J72"/>
    <mergeCell ref="B9:J9"/>
    <mergeCell ref="B49:J49"/>
    <mergeCell ref="B75:J75"/>
    <mergeCell ref="B76:J76"/>
    <mergeCell ref="B77:J77"/>
    <mergeCell ref="B73:J73"/>
  </mergeCells>
  <hyperlinks>
    <hyperlink ref="A1" location="Inhalt!A1" display="Zurück zum Inhalt"/>
  </hyperlinks>
  <pageMargins left="0.59055118110236227" right="0.59055118110236227" top="1.1811023622047245" bottom="0.78740157480314965" header="0.39370078740157483" footer="0.39370078740157483"/>
  <pageSetup paperSize="9" scale="80" fitToWidth="2" fitToHeight="2" pageOrder="overThenDown" orientation="landscape" r:id="rId1"/>
  <headerFooter alignWithMargins="0">
    <oddHeader>&amp;L&amp;"Arial,Fett"
Tabelle &amp;A&amp;CSeite &amp;P von &amp;N
&amp;"Arial,Fett"CO2-Emissionen 2010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3">
    <pageSetUpPr autoPageBreaks="0"/>
  </sheetPr>
  <dimension ref="A1:O78"/>
  <sheetViews>
    <sheetView showGridLines="0" showRowColHeaders="0" zoomScaleNormal="100" workbookViewId="0">
      <pane ySplit="7" topLeftCell="A8" activePane="bottomLeft" state="frozen"/>
      <selection pane="bottomLeft"/>
    </sheetView>
  </sheetViews>
  <sheetFormatPr baseColWidth="10" defaultColWidth="11.54296875" defaultRowHeight="12.5"/>
  <cols>
    <col min="1" max="1" width="23" style="643" bestFit="1" customWidth="1"/>
    <col min="2" max="2" width="14" style="136" customWidth="1"/>
    <col min="3" max="9" width="14" style="376" customWidth="1"/>
    <col min="10" max="10" width="14" style="135" customWidth="1"/>
    <col min="11" max="16384" width="11.54296875" style="135"/>
  </cols>
  <sheetData>
    <row r="1" spans="1:15" ht="13">
      <c r="A1" s="160" t="s">
        <v>322</v>
      </c>
    </row>
    <row r="3" spans="1:15" ht="15">
      <c r="A3" s="692" t="s">
        <v>792</v>
      </c>
      <c r="B3" s="407" t="s">
        <v>737</v>
      </c>
      <c r="C3" s="407"/>
      <c r="D3" s="407"/>
      <c r="E3" s="407"/>
      <c r="F3" s="407"/>
      <c r="G3" s="407"/>
      <c r="H3" s="407"/>
      <c r="I3" s="407"/>
    </row>
    <row r="4" spans="1:15">
      <c r="B4" s="365"/>
      <c r="C4" s="384"/>
      <c r="D4" s="384"/>
      <c r="E4" s="384"/>
      <c r="F4" s="384"/>
      <c r="G4" s="384"/>
      <c r="H4" s="384"/>
      <c r="I4" s="384"/>
    </row>
    <row r="5" spans="1:15" ht="15.75" customHeight="1">
      <c r="A5" s="1366" t="s">
        <v>433</v>
      </c>
      <c r="B5" s="1369" t="s">
        <v>727</v>
      </c>
      <c r="C5" s="1115"/>
      <c r="D5" s="1372" t="s">
        <v>507</v>
      </c>
      <c r="E5" s="1372"/>
      <c r="F5" s="1372"/>
      <c r="G5" s="1372"/>
      <c r="H5" s="1373"/>
      <c r="I5" s="1374" t="s">
        <v>728</v>
      </c>
      <c r="J5" s="1372"/>
    </row>
    <row r="6" spans="1:15" ht="15.75" customHeight="1">
      <c r="A6" s="1367"/>
      <c r="B6" s="1369"/>
      <c r="C6" s="1288" t="s">
        <v>1589</v>
      </c>
      <c r="D6" s="1374" t="s">
        <v>595</v>
      </c>
      <c r="E6" s="1372"/>
      <c r="F6" s="1372"/>
      <c r="G6" s="1373"/>
      <c r="H6" s="1370" t="s">
        <v>1590</v>
      </c>
      <c r="I6" s="1370" t="s">
        <v>729</v>
      </c>
      <c r="J6" s="1376" t="s">
        <v>1591</v>
      </c>
    </row>
    <row r="7" spans="1:15" ht="96" customHeight="1">
      <c r="A7" s="1368"/>
      <c r="B7" s="1369"/>
      <c r="C7" s="1375"/>
      <c r="D7" s="1116" t="s">
        <v>1592</v>
      </c>
      <c r="E7" s="1116" t="s">
        <v>1593</v>
      </c>
      <c r="F7" s="1116" t="s">
        <v>1594</v>
      </c>
      <c r="G7" s="1116" t="s">
        <v>1595</v>
      </c>
      <c r="H7" s="1371"/>
      <c r="I7" s="1371"/>
      <c r="J7" s="1377"/>
    </row>
    <row r="8" spans="1:15">
      <c r="A8" s="387"/>
      <c r="B8" s="387"/>
      <c r="C8" s="387"/>
      <c r="D8" s="387"/>
      <c r="E8" s="387"/>
      <c r="F8" s="387"/>
      <c r="G8" s="387"/>
      <c r="H8" s="387"/>
      <c r="I8" s="387"/>
    </row>
    <row r="9" spans="1:15" ht="13">
      <c r="B9" s="1378" t="s">
        <v>434</v>
      </c>
      <c r="C9" s="1378"/>
      <c r="D9" s="1378"/>
      <c r="E9" s="1378"/>
      <c r="F9" s="1378"/>
      <c r="G9" s="1378"/>
      <c r="H9" s="1378"/>
      <c r="I9" s="1378"/>
      <c r="J9" s="1378"/>
    </row>
    <row r="10" spans="1:15" s="386" customFormat="1">
      <c r="A10" s="643"/>
      <c r="B10" s="643"/>
      <c r="C10" s="141"/>
      <c r="D10" s="134"/>
      <c r="E10" s="141"/>
      <c r="F10" s="141"/>
      <c r="G10" s="141"/>
      <c r="H10" s="141"/>
      <c r="I10" s="141"/>
    </row>
    <row r="11" spans="1:15" s="386" customFormat="1">
      <c r="A11" s="133" t="s">
        <v>435</v>
      </c>
      <c r="B11" s="1135">
        <v>68968.430530780999</v>
      </c>
      <c r="C11" s="1135">
        <v>66075.151530781106</v>
      </c>
      <c r="D11" s="1135">
        <v>20948.559232428001</v>
      </c>
      <c r="E11" s="1135">
        <v>6451.6837638820998</v>
      </c>
      <c r="F11" s="1135">
        <v>20790.135896932999</v>
      </c>
      <c r="G11" s="1135">
        <v>17884.772637538001</v>
      </c>
      <c r="H11" s="1135">
        <v>2893.279</v>
      </c>
      <c r="I11" s="1135">
        <v>517.76846109999997</v>
      </c>
      <c r="J11" s="1074">
        <v>-6880.6756952154246</v>
      </c>
    </row>
    <row r="12" spans="1:15">
      <c r="A12" s="133" t="s">
        <v>436</v>
      </c>
      <c r="B12" s="1135">
        <v>77945.385362543719</v>
      </c>
      <c r="C12" s="1135">
        <v>74885.869288926522</v>
      </c>
      <c r="D12" s="1135">
        <v>15596</v>
      </c>
      <c r="E12" s="1135">
        <v>9861.4661979857665</v>
      </c>
      <c r="F12" s="1135">
        <v>26908.083440508228</v>
      </c>
      <c r="G12" s="1135">
        <v>22520.319650432531</v>
      </c>
      <c r="H12" s="1135">
        <v>3058.9352496390002</v>
      </c>
      <c r="I12" s="1135">
        <v>3953.5498870952833</v>
      </c>
      <c r="J12" s="1074">
        <v>-8503.6251480002484</v>
      </c>
      <c r="K12" s="386"/>
      <c r="L12" s="386"/>
      <c r="M12" s="386"/>
      <c r="N12" s="386"/>
      <c r="O12" s="386"/>
    </row>
    <row r="13" spans="1:15">
      <c r="A13" s="133" t="s">
        <v>437</v>
      </c>
      <c r="B13" s="1135">
        <v>16552.877830354999</v>
      </c>
      <c r="C13" s="1135">
        <v>16552.877830355381</v>
      </c>
      <c r="D13" s="1135">
        <v>7407.5367248348002</v>
      </c>
      <c r="E13" s="1135">
        <v>556.56670725868003</v>
      </c>
      <c r="F13" s="1135">
        <v>3660.4476285784999</v>
      </c>
      <c r="G13" s="1135">
        <v>4928.3267696834</v>
      </c>
      <c r="H13" s="1135">
        <v>0</v>
      </c>
      <c r="I13" s="1135">
        <v>737.02459759999999</v>
      </c>
      <c r="J13" s="1074">
        <v>12.007144836108619</v>
      </c>
      <c r="K13" s="386"/>
      <c r="L13" s="386"/>
      <c r="M13" s="386"/>
      <c r="N13" s="386"/>
      <c r="O13" s="386"/>
    </row>
    <row r="14" spans="1:15">
      <c r="A14" s="133" t="s">
        <v>438</v>
      </c>
      <c r="B14" s="1135">
        <v>57664.450869424996</v>
      </c>
      <c r="C14" s="1135">
        <v>56215.850869424801</v>
      </c>
      <c r="D14" s="1135">
        <v>43423.323104472001</v>
      </c>
      <c r="E14" s="1135">
        <v>4049.0111735241999</v>
      </c>
      <c r="F14" s="1135">
        <v>4997.6174513324004</v>
      </c>
      <c r="G14" s="1135">
        <v>3745.8991400962</v>
      </c>
      <c r="H14" s="1135">
        <v>1448.6</v>
      </c>
      <c r="I14" s="1135">
        <v>370.19003909999998</v>
      </c>
      <c r="J14" s="1074">
        <v>-527.54349522932637</v>
      </c>
      <c r="K14" s="386"/>
      <c r="L14" s="386"/>
      <c r="M14" s="386"/>
      <c r="N14" s="386"/>
      <c r="O14" s="386"/>
    </row>
    <row r="15" spans="1:15">
      <c r="A15" s="133" t="s">
        <v>439</v>
      </c>
      <c r="B15" s="1135">
        <v>13154.511951252</v>
      </c>
      <c r="C15" s="1135">
        <v>13154.5119512525</v>
      </c>
      <c r="D15" s="1135">
        <v>6268.1438877487999</v>
      </c>
      <c r="E15" s="1135">
        <v>4260.1439088179004</v>
      </c>
      <c r="F15" s="1135">
        <v>1266.2410132276</v>
      </c>
      <c r="G15" s="1135">
        <v>1359.9831414582</v>
      </c>
      <c r="H15" s="1135">
        <v>0</v>
      </c>
      <c r="I15" s="1135">
        <v>103.1494941</v>
      </c>
      <c r="J15" s="1074">
        <v>257.28899369511606</v>
      </c>
      <c r="K15" s="386"/>
      <c r="L15" s="386"/>
      <c r="M15" s="386"/>
      <c r="N15" s="386"/>
      <c r="O15" s="386"/>
    </row>
    <row r="16" spans="1:15">
      <c r="A16" s="133" t="s">
        <v>440</v>
      </c>
      <c r="B16" s="1135">
        <v>11132.789607108001</v>
      </c>
      <c r="C16" s="1135">
        <v>10954.43438310799</v>
      </c>
      <c r="D16" s="1135">
        <v>4244.0721444460996</v>
      </c>
      <c r="E16" s="1135">
        <v>871.98135377629001</v>
      </c>
      <c r="F16" s="1135">
        <v>3336.1464303412999</v>
      </c>
      <c r="G16" s="1135">
        <v>2502.2344545443002</v>
      </c>
      <c r="H16" s="1135">
        <v>178.35522399999999</v>
      </c>
      <c r="I16" s="1135">
        <v>716.14132610000001</v>
      </c>
      <c r="J16" s="1074">
        <v>97.745222252695967</v>
      </c>
      <c r="K16" s="386"/>
      <c r="L16" s="386"/>
      <c r="M16" s="386"/>
      <c r="N16" s="386"/>
      <c r="O16" s="386"/>
    </row>
    <row r="17" spans="1:15">
      <c r="A17" s="133" t="s">
        <v>441</v>
      </c>
      <c r="B17" s="1135">
        <v>37442.414679222158</v>
      </c>
      <c r="C17" s="1135">
        <v>36801.520057000002</v>
      </c>
      <c r="D17" s="1135">
        <v>9186.7510480000001</v>
      </c>
      <c r="E17" s="1135">
        <v>3059.3642989999998</v>
      </c>
      <c r="F17" s="1135">
        <v>13176.520049999999</v>
      </c>
      <c r="G17" s="1135">
        <v>11378.88466</v>
      </c>
      <c r="H17" s="1135">
        <v>640.89462922216001</v>
      </c>
      <c r="I17" s="1135">
        <v>11377.82273</v>
      </c>
      <c r="J17" s="1074">
        <v>-4220.9513812960849</v>
      </c>
      <c r="K17" s="386"/>
      <c r="L17" s="386"/>
      <c r="M17" s="386"/>
      <c r="N17" s="386"/>
      <c r="O17" s="386"/>
    </row>
    <row r="18" spans="1:15">
      <c r="A18" s="133" t="s">
        <v>442</v>
      </c>
      <c r="B18" s="1135" t="s">
        <v>356</v>
      </c>
      <c r="C18" s="244">
        <v>10473.58693958474</v>
      </c>
      <c r="D18" s="1135" t="s">
        <v>493</v>
      </c>
      <c r="E18" s="1135" t="s">
        <v>493</v>
      </c>
      <c r="F18" s="1135">
        <v>3158.0074516137006</v>
      </c>
      <c r="G18" s="1135" t="s">
        <v>493</v>
      </c>
      <c r="H18" s="1135" t="s">
        <v>356</v>
      </c>
      <c r="I18" s="1135">
        <v>19.2997253361176</v>
      </c>
      <c r="J18" s="1074">
        <v>4475.2618184573348</v>
      </c>
      <c r="K18" s="386"/>
      <c r="L18" s="386"/>
      <c r="M18" s="386"/>
      <c r="N18" s="386"/>
      <c r="O18" s="386"/>
    </row>
    <row r="19" spans="1:15">
      <c r="A19" s="133" t="s">
        <v>443</v>
      </c>
      <c r="B19" s="1135">
        <v>68060.815413556993</v>
      </c>
      <c r="C19" s="1135">
        <v>66720.410425556009</v>
      </c>
      <c r="D19" s="1135">
        <v>22901.386274385</v>
      </c>
      <c r="E19" s="1135">
        <v>12862.274526003001</v>
      </c>
      <c r="F19" s="1135">
        <v>15924.413236561</v>
      </c>
      <c r="G19" s="1135">
        <v>15032.336388607</v>
      </c>
      <c r="H19" s="1135">
        <v>1340.404988</v>
      </c>
      <c r="I19" s="1135">
        <v>453.4285754</v>
      </c>
      <c r="J19" s="1074">
        <v>9239.8375621441064</v>
      </c>
      <c r="K19" s="386"/>
      <c r="L19" s="386"/>
      <c r="M19" s="386"/>
      <c r="N19" s="386"/>
      <c r="O19" s="386"/>
    </row>
    <row r="20" spans="1:15">
      <c r="A20" s="133" t="s">
        <v>444</v>
      </c>
      <c r="B20" s="1135">
        <v>264800.96301263588</v>
      </c>
      <c r="C20" s="1135">
        <v>257900.01304390901</v>
      </c>
      <c r="D20" s="1135">
        <v>163983.113568</v>
      </c>
      <c r="E20" s="1135">
        <v>34162.781305434997</v>
      </c>
      <c r="F20" s="1135">
        <v>30208.579745999999</v>
      </c>
      <c r="G20" s="1135">
        <v>29545.538424474002</v>
      </c>
      <c r="H20" s="1135">
        <v>6900.9499687259004</v>
      </c>
      <c r="I20" s="1135">
        <v>3492.2175750000001</v>
      </c>
      <c r="J20" s="1074">
        <v>-3589.8281892121254</v>
      </c>
      <c r="K20" s="386"/>
      <c r="L20" s="386"/>
      <c r="M20" s="386"/>
      <c r="N20" s="386"/>
      <c r="O20" s="386"/>
    </row>
    <row r="21" spans="1:15">
      <c r="A21" s="133" t="s">
        <v>445</v>
      </c>
      <c r="B21" s="1135">
        <v>28256.476243092999</v>
      </c>
      <c r="C21" s="1135">
        <v>25331.787958092598</v>
      </c>
      <c r="D21" s="1135">
        <v>4858.8755876425002</v>
      </c>
      <c r="E21" s="1135">
        <v>5166.8490746138004</v>
      </c>
      <c r="F21" s="1135">
        <v>8613.2788801177994</v>
      </c>
      <c r="G21" s="1135">
        <v>6692.7844157185</v>
      </c>
      <c r="H21" s="1135">
        <v>2924.6882850000002</v>
      </c>
      <c r="I21" s="1135">
        <v>546.14604310000004</v>
      </c>
      <c r="J21" s="1074">
        <v>-4789.2830947121192</v>
      </c>
      <c r="K21" s="386"/>
      <c r="L21" s="386"/>
      <c r="M21" s="386"/>
      <c r="N21" s="386"/>
      <c r="O21" s="386"/>
    </row>
    <row r="22" spans="1:15">
      <c r="A22" s="133" t="s">
        <v>446</v>
      </c>
      <c r="B22" s="1135">
        <v>20898.028055327999</v>
      </c>
      <c r="C22" s="1135">
        <v>20898.028055328003</v>
      </c>
      <c r="D22" s="1135">
        <v>7467.7590601800002</v>
      </c>
      <c r="E22" s="1135">
        <v>9639.8227899020003</v>
      </c>
      <c r="F22" s="1135">
        <v>1794.1709507600001</v>
      </c>
      <c r="G22" s="1135">
        <v>1996.275254486</v>
      </c>
      <c r="H22" s="1135">
        <v>0</v>
      </c>
      <c r="I22" s="1135">
        <v>11.69422161</v>
      </c>
      <c r="J22" s="1074">
        <v>-576.89311568775543</v>
      </c>
      <c r="K22" s="386"/>
      <c r="L22" s="386"/>
      <c r="M22" s="386"/>
      <c r="N22" s="386"/>
      <c r="O22" s="386"/>
    </row>
    <row r="23" spans="1:15">
      <c r="A23" s="133" t="s">
        <v>447</v>
      </c>
      <c r="B23" s="1135">
        <v>45023.696905867866</v>
      </c>
      <c r="C23" s="1135">
        <v>44941.7424623072</v>
      </c>
      <c r="D23" s="1135">
        <v>31337.364938727998</v>
      </c>
      <c r="E23" s="1135">
        <v>2578.2569320056</v>
      </c>
      <c r="F23" s="1135">
        <v>6084.1549067840997</v>
      </c>
      <c r="G23" s="1135">
        <v>4941.9656847895003</v>
      </c>
      <c r="H23" s="1135">
        <v>81.954443560870004</v>
      </c>
      <c r="I23" s="1135">
        <v>1278.119154</v>
      </c>
      <c r="J23" s="1074">
        <v>-2970.9198933384214</v>
      </c>
      <c r="K23" s="386"/>
      <c r="L23" s="386"/>
      <c r="M23" s="386"/>
      <c r="N23" s="386"/>
      <c r="O23" s="386"/>
    </row>
    <row r="24" spans="1:15">
      <c r="A24" s="133" t="s">
        <v>448</v>
      </c>
      <c r="B24" s="1135">
        <v>32593.692129999999</v>
      </c>
      <c r="C24" s="1135">
        <v>27143.692125000005</v>
      </c>
      <c r="D24" s="1135">
        <v>14353.33424</v>
      </c>
      <c r="E24" s="1135">
        <v>4684.8856990000004</v>
      </c>
      <c r="F24" s="1135">
        <v>3861.9835410000001</v>
      </c>
      <c r="G24" s="1135">
        <v>4243.4886450000004</v>
      </c>
      <c r="H24" s="1135">
        <v>5450</v>
      </c>
      <c r="I24" s="1135">
        <v>0</v>
      </c>
      <c r="J24" s="1074">
        <v>-671.22237049863281</v>
      </c>
      <c r="K24" s="386"/>
      <c r="L24" s="386"/>
      <c r="M24" s="386"/>
      <c r="N24" s="386"/>
      <c r="O24" s="386"/>
    </row>
    <row r="25" spans="1:15">
      <c r="A25" s="133" t="s">
        <v>449</v>
      </c>
      <c r="B25" s="1135">
        <v>19763.734654078802</v>
      </c>
      <c r="C25" s="1135">
        <v>17506.651246203699</v>
      </c>
      <c r="D25" s="1135">
        <v>5515.5932076788004</v>
      </c>
      <c r="E25" s="1135">
        <v>1739.3897710178001</v>
      </c>
      <c r="F25" s="1135">
        <v>5075.8671764671999</v>
      </c>
      <c r="G25" s="1135">
        <v>5175.8010910398998</v>
      </c>
      <c r="H25" s="1135">
        <v>2257.0834078747998</v>
      </c>
      <c r="I25" s="1135">
        <v>33.871249779999999</v>
      </c>
      <c r="J25" s="1074">
        <v>4276.6165149032122</v>
      </c>
      <c r="K25" s="386"/>
      <c r="L25" s="386"/>
      <c r="M25" s="386"/>
      <c r="N25" s="386"/>
      <c r="O25" s="386"/>
    </row>
    <row r="26" spans="1:15">
      <c r="A26" s="133" t="s">
        <v>450</v>
      </c>
      <c r="B26" s="1135" t="s">
        <v>356</v>
      </c>
      <c r="C26" s="1135">
        <v>10078.4367455219</v>
      </c>
      <c r="D26" s="1135">
        <v>1437.5946587344999</v>
      </c>
      <c r="E26" s="1135">
        <v>1708.0928052894001</v>
      </c>
      <c r="F26" s="1135">
        <v>3776.2502943663999</v>
      </c>
      <c r="G26" s="1135">
        <v>3156.4989871316002</v>
      </c>
      <c r="H26" s="1135" t="s">
        <v>356</v>
      </c>
      <c r="I26" s="1135">
        <v>20.388980920000002</v>
      </c>
      <c r="J26" s="1074">
        <v>-2824.3757927948363</v>
      </c>
      <c r="K26" s="386"/>
      <c r="L26" s="386"/>
      <c r="M26" s="386"/>
      <c r="N26" s="386"/>
      <c r="O26" s="386"/>
    </row>
    <row r="27" spans="1:15" ht="18.75" customHeight="1">
      <c r="A27" s="133" t="s">
        <v>451</v>
      </c>
      <c r="B27" s="244">
        <v>804118.77491074183</v>
      </c>
      <c r="C27" s="1135">
        <v>758066.84046175901</v>
      </c>
      <c r="D27" s="1135">
        <v>349074.11214796099</v>
      </c>
      <c r="E27" s="1135">
        <v>121573.24399386269</v>
      </c>
      <c r="F27" s="1135">
        <v>156229.98878674195</v>
      </c>
      <c r="G27" s="1135">
        <v>131189.49553319335</v>
      </c>
      <c r="H27" s="1135">
        <v>46051.934448982873</v>
      </c>
      <c r="I27" s="1135">
        <v>23147.477758463785</v>
      </c>
      <c r="J27" s="1074">
        <v>-20935.954655203812</v>
      </c>
      <c r="K27" s="386"/>
      <c r="L27" s="386"/>
      <c r="M27" s="386"/>
      <c r="N27" s="386"/>
      <c r="O27" s="386"/>
    </row>
    <row r="28" spans="1:15">
      <c r="A28" s="387"/>
      <c r="B28" s="387"/>
      <c r="C28" s="387"/>
      <c r="D28" s="387"/>
      <c r="E28" s="387"/>
      <c r="F28" s="387"/>
      <c r="G28" s="387"/>
      <c r="H28" s="387"/>
      <c r="I28" s="387"/>
      <c r="J28" s="387"/>
    </row>
    <row r="29" spans="1:15" ht="15">
      <c r="B29" s="1378" t="s">
        <v>1596</v>
      </c>
      <c r="C29" s="1378"/>
      <c r="D29" s="1378"/>
      <c r="E29" s="1378"/>
      <c r="F29" s="1378"/>
      <c r="G29" s="1378"/>
      <c r="H29" s="1378"/>
      <c r="I29" s="1378"/>
      <c r="J29" s="1378"/>
    </row>
    <row r="30" spans="1:15" s="386" customFormat="1">
      <c r="A30" s="643"/>
      <c r="B30" s="1202"/>
      <c r="C30" s="1202"/>
      <c r="D30" s="141"/>
      <c r="E30" s="134"/>
      <c r="F30" s="141"/>
      <c r="G30" s="141"/>
      <c r="H30" s="141"/>
      <c r="I30" s="141"/>
      <c r="J30" s="141"/>
    </row>
    <row r="31" spans="1:15" s="386" customFormat="1">
      <c r="A31" s="133" t="s">
        <v>435</v>
      </c>
      <c r="B31" s="1134">
        <v>6.5712551050134662</v>
      </c>
      <c r="C31" s="1134">
        <v>6.2955858712400197</v>
      </c>
      <c r="D31" s="1134">
        <v>1.9959614237898569</v>
      </c>
      <c r="E31" s="1134">
        <v>0.61471110105110083</v>
      </c>
      <c r="F31" s="1134">
        <v>1.9808669792140858</v>
      </c>
      <c r="G31" s="1134">
        <v>1.7040463671849759</v>
      </c>
      <c r="H31" s="1134">
        <v>0.27566923377345642</v>
      </c>
      <c r="I31" s="1134">
        <v>4.9332551386678809E-2</v>
      </c>
      <c r="J31" s="1134">
        <v>-0.65558509799562392</v>
      </c>
    </row>
    <row r="32" spans="1:15">
      <c r="A32" s="133" t="s">
        <v>436</v>
      </c>
      <c r="B32" s="1134">
        <v>6.2791387300988024</v>
      </c>
      <c r="C32" s="1134">
        <v>6.0326696699504208</v>
      </c>
      <c r="D32" s="1134">
        <v>1.2563854444894496</v>
      </c>
      <c r="E32" s="1134">
        <v>0.79442181280290003</v>
      </c>
      <c r="F32" s="1134">
        <v>2.1676663486638961</v>
      </c>
      <c r="G32" s="1134">
        <v>1.8141960639941754</v>
      </c>
      <c r="H32" s="1134">
        <v>0.24642227002322009</v>
      </c>
      <c r="I32" s="1134">
        <v>0.31849080098803673</v>
      </c>
      <c r="J32" s="1134">
        <v>-0.68503660306116654</v>
      </c>
      <c r="K32" s="386"/>
      <c r="L32" s="386"/>
      <c r="M32" s="386"/>
      <c r="N32" s="386"/>
      <c r="O32" s="386"/>
    </row>
    <row r="33" spans="1:15">
      <c r="A33" s="133" t="s">
        <v>437</v>
      </c>
      <c r="B33" s="1134">
        <v>5.012721264946971</v>
      </c>
      <c r="C33" s="1134">
        <v>5.0127212649470865</v>
      </c>
      <c r="D33" s="1134">
        <v>2.2432302855133619</v>
      </c>
      <c r="E33" s="1134">
        <v>0.1685455421969527</v>
      </c>
      <c r="F33" s="1134">
        <v>1.108496290195035</v>
      </c>
      <c r="G33" s="1134">
        <v>1.4924491470417367</v>
      </c>
      <c r="H33" s="1134" t="s">
        <v>1442</v>
      </c>
      <c r="I33" s="1134">
        <v>0.22319374981451615</v>
      </c>
      <c r="J33" s="1134">
        <v>3.6361332976725695E-3</v>
      </c>
      <c r="K33" s="386"/>
      <c r="L33" s="386"/>
      <c r="M33" s="386"/>
      <c r="N33" s="386"/>
      <c r="O33" s="386"/>
    </row>
    <row r="34" spans="1:15">
      <c r="A34" s="133" t="s">
        <v>438</v>
      </c>
      <c r="B34" s="1134">
        <v>23.467439657980126</v>
      </c>
      <c r="C34" s="1134">
        <v>22.877909495531643</v>
      </c>
      <c r="D34" s="1134">
        <v>17.671792574781737</v>
      </c>
      <c r="E34" s="1134">
        <v>1.6478076866513296</v>
      </c>
      <c r="F34" s="1134">
        <v>2.0338576749544099</v>
      </c>
      <c r="G34" s="1134">
        <v>1.5244515591441681</v>
      </c>
      <c r="H34" s="1134">
        <v>0.58953016244840184</v>
      </c>
      <c r="I34" s="1134">
        <v>0.15065455880671216</v>
      </c>
      <c r="J34" s="1134">
        <v>-0.21469198014713689</v>
      </c>
      <c r="K34" s="386"/>
      <c r="L34" s="386"/>
      <c r="M34" s="386"/>
      <c r="N34" s="386"/>
      <c r="O34" s="386"/>
    </row>
    <row r="35" spans="1:15">
      <c r="A35" s="133" t="s">
        <v>439</v>
      </c>
      <c r="B35" s="1134">
        <v>20.181048519544355</v>
      </c>
      <c r="C35" s="1134">
        <v>20.181048519545122</v>
      </c>
      <c r="D35" s="1134">
        <v>9.616298681009166</v>
      </c>
      <c r="E35" s="1134">
        <v>6.5357172689263221</v>
      </c>
      <c r="F35" s="1134">
        <v>1.9426088493500555</v>
      </c>
      <c r="G35" s="1134">
        <v>2.0864237202595786</v>
      </c>
      <c r="H35" s="1134" t="s">
        <v>1442</v>
      </c>
      <c r="I35" s="1134">
        <v>0.15824721988263721</v>
      </c>
      <c r="J35" s="1134">
        <v>0.39472096604934764</v>
      </c>
      <c r="K35" s="386"/>
      <c r="L35" s="386"/>
      <c r="M35" s="386"/>
      <c r="N35" s="386"/>
      <c r="O35" s="386"/>
    </row>
    <row r="36" spans="1:15">
      <c r="A36" s="133" t="s">
        <v>440</v>
      </c>
      <c r="B36" s="1134">
        <v>6.5030103829961741</v>
      </c>
      <c r="C36" s="1134">
        <v>6.3988275218745416</v>
      </c>
      <c r="D36" s="1134">
        <v>2.4790951949632114</v>
      </c>
      <c r="E36" s="1134">
        <v>0.5093515639391768</v>
      </c>
      <c r="F36" s="1134">
        <v>1.9487474066565846</v>
      </c>
      <c r="G36" s="1134">
        <v>1.4616333563155688</v>
      </c>
      <c r="H36" s="1134">
        <v>0.10418286112162548</v>
      </c>
      <c r="I36" s="1134">
        <v>0.41832053273938868</v>
      </c>
      <c r="J36" s="1134">
        <v>5.7096039504035162E-2</v>
      </c>
      <c r="K36" s="386"/>
      <c r="L36" s="386"/>
      <c r="M36" s="386"/>
      <c r="N36" s="386"/>
      <c r="O36" s="386"/>
    </row>
    <row r="37" spans="1:15">
      <c r="A37" s="133" t="s">
        <v>441</v>
      </c>
      <c r="B37" s="1134">
        <v>6.2596090135268643</v>
      </c>
      <c r="C37" s="1134">
        <v>6.1524644880374622</v>
      </c>
      <c r="D37" s="1134">
        <v>1.53583763648127</v>
      </c>
      <c r="E37" s="1134">
        <v>0.51146339000165508</v>
      </c>
      <c r="F37" s="1134">
        <v>2.202845740012271</v>
      </c>
      <c r="G37" s="1134">
        <v>1.9023177215422655</v>
      </c>
      <c r="H37" s="1134">
        <v>0.10714452665966072</v>
      </c>
      <c r="I37" s="1134">
        <v>1.9021401884783142</v>
      </c>
      <c r="J37" s="1134">
        <v>-0.70565708804784089</v>
      </c>
      <c r="K37" s="386"/>
      <c r="L37" s="386"/>
      <c r="M37" s="386"/>
      <c r="N37" s="386"/>
      <c r="O37" s="386"/>
    </row>
    <row r="38" spans="1:15">
      <c r="A38" s="133" t="s">
        <v>442</v>
      </c>
      <c r="B38" s="1134" t="s">
        <v>356</v>
      </c>
      <c r="C38" s="1134">
        <v>6.5019250402799651</v>
      </c>
      <c r="D38" s="1134" t="s">
        <v>493</v>
      </c>
      <c r="E38" s="1134" t="s">
        <v>493</v>
      </c>
      <c r="F38" s="1134">
        <v>1.9604675881796751</v>
      </c>
      <c r="G38" s="1134" t="s">
        <v>493</v>
      </c>
      <c r="H38" s="1134" t="s">
        <v>356</v>
      </c>
      <c r="I38" s="1134">
        <v>1.1981126251901239E-2</v>
      </c>
      <c r="J38" s="1134">
        <v>2.7782093228502167</v>
      </c>
      <c r="K38" s="386"/>
      <c r="L38" s="386"/>
      <c r="M38" s="386"/>
      <c r="N38" s="386"/>
      <c r="O38" s="386"/>
    </row>
    <row r="39" spans="1:15">
      <c r="A39" s="133" t="s">
        <v>443</v>
      </c>
      <c r="B39" s="1134">
        <v>8.7520679712943057</v>
      </c>
      <c r="C39" s="1134">
        <v>8.5797027785947506</v>
      </c>
      <c r="D39" s="1134">
        <v>2.9449322358597478</v>
      </c>
      <c r="E39" s="1134">
        <v>1.6539840175732372</v>
      </c>
      <c r="F39" s="1134">
        <v>2.0477501805186908</v>
      </c>
      <c r="G39" s="1134">
        <v>1.9330363446430745</v>
      </c>
      <c r="H39" s="1134">
        <v>0.17236519269942768</v>
      </c>
      <c r="I39" s="1134">
        <v>5.8307231377035112E-2</v>
      </c>
      <c r="J39" s="1134">
        <v>1.1881680508267245</v>
      </c>
      <c r="K39" s="386"/>
      <c r="L39" s="386"/>
      <c r="M39" s="386"/>
      <c r="N39" s="386"/>
      <c r="O39" s="386"/>
    </row>
    <row r="40" spans="1:15">
      <c r="A40" s="133" t="s">
        <v>444</v>
      </c>
      <c r="B40" s="1134">
        <v>15.092617953403758</v>
      </c>
      <c r="C40" s="1134">
        <v>14.699290828726427</v>
      </c>
      <c r="D40" s="1134">
        <v>9.3463953292849027</v>
      </c>
      <c r="E40" s="1134">
        <v>1.9471447558293458</v>
      </c>
      <c r="F40" s="1134">
        <v>1.7217707512625346</v>
      </c>
      <c r="G40" s="1134">
        <v>1.6839799923496439</v>
      </c>
      <c r="H40" s="1134">
        <v>0.39332712467727537</v>
      </c>
      <c r="I40" s="1134">
        <v>0.19904272654447278</v>
      </c>
      <c r="J40" s="1134">
        <v>-0.20460614931960217</v>
      </c>
      <c r="K40" s="386"/>
      <c r="L40" s="386"/>
      <c r="M40" s="386"/>
      <c r="N40" s="386"/>
      <c r="O40" s="386"/>
    </row>
    <row r="41" spans="1:15">
      <c r="A41" s="133" t="s">
        <v>445</v>
      </c>
      <c r="B41" s="1134">
        <v>7.0780823477247239</v>
      </c>
      <c r="C41" s="1134">
        <v>6.3454650056129731</v>
      </c>
      <c r="D41" s="1134">
        <v>1.2171199703320976</v>
      </c>
      <c r="E41" s="1134">
        <v>1.2942655309796902</v>
      </c>
      <c r="F41" s="1134">
        <v>2.1575760782377933</v>
      </c>
      <c r="G41" s="1134">
        <v>1.6765034260633915</v>
      </c>
      <c r="H41" s="1134">
        <v>0.73261734211165086</v>
      </c>
      <c r="I41" s="1134">
        <v>0.13680639559190394</v>
      </c>
      <c r="J41" s="1134">
        <v>-1.1996874571090417</v>
      </c>
      <c r="K41" s="386"/>
      <c r="L41" s="386"/>
      <c r="M41" s="386"/>
      <c r="N41" s="386"/>
      <c r="O41" s="386"/>
    </row>
    <row r="42" spans="1:15">
      <c r="A42" s="133" t="s">
        <v>446</v>
      </c>
      <c r="B42" s="1134">
        <v>20.90080786277375</v>
      </c>
      <c r="C42" s="1134">
        <v>20.900807862773753</v>
      </c>
      <c r="D42" s="1134">
        <v>7.4687524042497655</v>
      </c>
      <c r="E42" s="1134">
        <v>9.6411050568745651</v>
      </c>
      <c r="F42" s="1134">
        <v>1.7944096072377629</v>
      </c>
      <c r="G42" s="1134">
        <v>1.9965407944116569</v>
      </c>
      <c r="H42" s="1134" t="s">
        <v>1442</v>
      </c>
      <c r="I42" s="1134">
        <v>1.1695777148360733E-2</v>
      </c>
      <c r="J42" s="1134">
        <v>-0.5769698526781617</v>
      </c>
      <c r="K42" s="386"/>
      <c r="L42" s="386"/>
      <c r="M42" s="386"/>
      <c r="N42" s="386"/>
      <c r="O42" s="386"/>
    </row>
    <row r="43" spans="1:15">
      <c r="A43" s="133" t="s">
        <v>447</v>
      </c>
      <c r="B43" s="1134">
        <v>11.088982369145079</v>
      </c>
      <c r="C43" s="1134">
        <v>11.06879763439046</v>
      </c>
      <c r="D43" s="1134">
        <v>7.7181464691259256</v>
      </c>
      <c r="E43" s="1134">
        <v>0.6350044005029285</v>
      </c>
      <c r="F43" s="1134">
        <v>1.4984794925554754</v>
      </c>
      <c r="G43" s="1134">
        <v>1.2171672722061297</v>
      </c>
      <c r="H43" s="1134">
        <v>2.0184734754669639E-2</v>
      </c>
      <c r="I43" s="1134">
        <v>0.3147906933098929</v>
      </c>
      <c r="J43" s="1134">
        <v>-0.73171419899725143</v>
      </c>
      <c r="K43" s="386"/>
      <c r="L43" s="386"/>
      <c r="M43" s="386"/>
      <c r="N43" s="386"/>
      <c r="O43" s="386"/>
    </row>
    <row r="44" spans="1:15">
      <c r="A44" s="133" t="s">
        <v>448</v>
      </c>
      <c r="B44" s="1134">
        <v>14.25134359337158</v>
      </c>
      <c r="C44" s="1134">
        <v>11.868372607901584</v>
      </c>
      <c r="D44" s="1134">
        <v>6.2758860563841541</v>
      </c>
      <c r="E44" s="1134">
        <v>2.0484305836180146</v>
      </c>
      <c r="F44" s="1134">
        <v>1.6886228836922146</v>
      </c>
      <c r="G44" s="1134">
        <v>1.8554330842071987</v>
      </c>
      <c r="H44" s="1134">
        <v>2.3829709832837862</v>
      </c>
      <c r="I44" s="1134">
        <v>0</v>
      </c>
      <c r="J44" s="1134">
        <v>-0.29348686829893594</v>
      </c>
      <c r="K44" s="386"/>
      <c r="L44" s="386"/>
      <c r="M44" s="386"/>
      <c r="N44" s="386"/>
      <c r="O44" s="386"/>
    </row>
    <row r="45" spans="1:15">
      <c r="A45" s="133" t="s">
        <v>449</v>
      </c>
      <c r="B45" s="1134">
        <v>7.0554528966438683</v>
      </c>
      <c r="C45" s="1134">
        <v>6.2496970034998212</v>
      </c>
      <c r="D45" s="1134">
        <v>1.9690108552330432</v>
      </c>
      <c r="E45" s="1134">
        <v>0.62094451342917323</v>
      </c>
      <c r="F45" s="1134">
        <v>1.8120331202581752</v>
      </c>
      <c r="G45" s="1134">
        <v>1.8477085145794303</v>
      </c>
      <c r="H45" s="1134">
        <v>0.80575589314393825</v>
      </c>
      <c r="I45" s="1134">
        <v>1.2091692767385406E-2</v>
      </c>
      <c r="J45" s="1134">
        <v>1.5267087372923078</v>
      </c>
      <c r="K45" s="386"/>
      <c r="L45" s="386"/>
      <c r="M45" s="386"/>
      <c r="N45" s="386"/>
      <c r="O45" s="386"/>
    </row>
    <row r="46" spans="1:15">
      <c r="A46" s="133" t="s">
        <v>450</v>
      </c>
      <c r="B46" s="1134" t="s">
        <v>356</v>
      </c>
      <c r="C46" s="1134">
        <v>4.605234855667419</v>
      </c>
      <c r="D46" s="1134">
        <v>0.65689364312050302</v>
      </c>
      <c r="E46" s="1134">
        <v>0.78049490434403146</v>
      </c>
      <c r="F46" s="1134">
        <v>1.7255175498390201</v>
      </c>
      <c r="G46" s="1134">
        <v>1.4423287583638644</v>
      </c>
      <c r="H46" s="1134" t="s">
        <v>356</v>
      </c>
      <c r="I46" s="1134">
        <v>9.3165287410314213E-3</v>
      </c>
      <c r="J46" s="1134">
        <v>-1.2905685846826767</v>
      </c>
      <c r="K46" s="386"/>
      <c r="L46" s="386"/>
      <c r="M46" s="386"/>
      <c r="N46" s="386"/>
      <c r="O46" s="386"/>
    </row>
    <row r="47" spans="1:15" ht="18.75" customHeight="1">
      <c r="A47" s="133" t="s">
        <v>451</v>
      </c>
      <c r="B47" s="1134">
        <v>10.017052945082977</v>
      </c>
      <c r="C47" s="1134">
        <v>9.4433756725306015</v>
      </c>
      <c r="D47" s="1134">
        <v>4.3484793195285052</v>
      </c>
      <c r="E47" s="1134">
        <v>1.5144598780537011</v>
      </c>
      <c r="F47" s="1134">
        <v>1.9461852130740598</v>
      </c>
      <c r="G47" s="1134">
        <v>1.6342512618743354</v>
      </c>
      <c r="H47" s="1134">
        <v>0.57367727255237577</v>
      </c>
      <c r="I47" s="1134">
        <v>0.28835231496416702</v>
      </c>
      <c r="J47" s="1134">
        <v>-0.26080297187478529</v>
      </c>
      <c r="K47" s="386"/>
      <c r="L47" s="386"/>
      <c r="M47" s="386"/>
      <c r="N47" s="386"/>
      <c r="O47" s="386"/>
    </row>
    <row r="48" spans="1:15" s="368" customFormat="1">
      <c r="A48" s="643"/>
      <c r="B48" s="1202"/>
      <c r="C48" s="1010"/>
      <c r="D48" s="1010"/>
      <c r="E48" s="1010"/>
      <c r="F48" s="1010"/>
      <c r="G48" s="1010"/>
      <c r="H48" s="1010"/>
      <c r="I48" s="1010"/>
      <c r="J48" s="135"/>
    </row>
    <row r="49" spans="1:10" s="368" customFormat="1" ht="13">
      <c r="A49" s="135"/>
      <c r="B49" s="1277" t="s">
        <v>731</v>
      </c>
      <c r="C49" s="1277"/>
      <c r="D49" s="1277"/>
      <c r="E49" s="1277"/>
      <c r="F49" s="1277"/>
      <c r="G49" s="1277"/>
      <c r="H49" s="1277"/>
      <c r="I49" s="1277"/>
      <c r="J49" s="1277"/>
    </row>
    <row r="50" spans="1:10" s="368" customFormat="1">
      <c r="A50" s="643"/>
      <c r="B50" s="1202"/>
      <c r="C50" s="141"/>
      <c r="D50" s="141"/>
      <c r="E50" s="141"/>
      <c r="F50" s="141"/>
      <c r="G50" s="141"/>
      <c r="H50" s="141"/>
      <c r="I50" s="141"/>
      <c r="J50" s="135"/>
    </row>
    <row r="51" spans="1:10" s="368" customFormat="1">
      <c r="A51" s="133" t="s">
        <v>435</v>
      </c>
      <c r="B51" s="143">
        <v>100</v>
      </c>
      <c r="C51" s="144">
        <v>95.804922661378228</v>
      </c>
      <c r="D51" s="144">
        <v>30.374127801963741</v>
      </c>
      <c r="E51" s="144">
        <v>9.3545462963705948</v>
      </c>
      <c r="F51" s="144">
        <v>30.144423668817932</v>
      </c>
      <c r="G51" s="144">
        <v>25.931824894225954</v>
      </c>
      <c r="H51" s="144">
        <v>4.1950773386219273</v>
      </c>
      <c r="I51" s="144" t="s">
        <v>360</v>
      </c>
      <c r="J51" s="144" t="s">
        <v>360</v>
      </c>
    </row>
    <row r="52" spans="1:10" s="368" customFormat="1">
      <c r="A52" s="133" t="s">
        <v>436</v>
      </c>
      <c r="B52" s="143">
        <v>100</v>
      </c>
      <c r="C52" s="144">
        <v>96.07479511534055</v>
      </c>
      <c r="D52" s="144">
        <v>20.008881766969342</v>
      </c>
      <c r="E52" s="144">
        <v>12.651763991052954</v>
      </c>
      <c r="F52" s="144">
        <v>34.521714550966578</v>
      </c>
      <c r="G52" s="144">
        <v>28.892434806351684</v>
      </c>
      <c r="H52" s="144">
        <v>3.9244597167761994</v>
      </c>
      <c r="I52" s="144" t="s">
        <v>360</v>
      </c>
      <c r="J52" s="144" t="s">
        <v>360</v>
      </c>
    </row>
    <row r="53" spans="1:10" s="368" customFormat="1">
      <c r="A53" s="133" t="s">
        <v>437</v>
      </c>
      <c r="B53" s="143">
        <v>100</v>
      </c>
      <c r="C53" s="144">
        <v>100.00000000000232</v>
      </c>
      <c r="D53" s="144">
        <v>44.750748484657521</v>
      </c>
      <c r="E53" s="144">
        <v>3.3623561592295261</v>
      </c>
      <c r="F53" s="144">
        <v>22.113663050577813</v>
      </c>
      <c r="G53" s="144">
        <v>29.773232305537444</v>
      </c>
      <c r="H53" s="144">
        <v>0</v>
      </c>
      <c r="I53" s="144" t="s">
        <v>360</v>
      </c>
      <c r="J53" s="144" t="s">
        <v>360</v>
      </c>
    </row>
    <row r="54" spans="1:10" s="368" customFormat="1">
      <c r="A54" s="133" t="s">
        <v>438</v>
      </c>
      <c r="B54" s="143">
        <v>100</v>
      </c>
      <c r="C54" s="144">
        <v>97.487880352350189</v>
      </c>
      <c r="D54" s="144">
        <v>75.303453773971569</v>
      </c>
      <c r="E54" s="144">
        <v>7.0216764617992364</v>
      </c>
      <c r="F54" s="144">
        <v>8.6667216560320188</v>
      </c>
      <c r="G54" s="144">
        <v>6.4960284605473637</v>
      </c>
      <c r="H54" s="144">
        <v>2.5121196476494685</v>
      </c>
      <c r="I54" s="144" t="s">
        <v>360</v>
      </c>
      <c r="J54" s="144" t="s">
        <v>360</v>
      </c>
    </row>
    <row r="55" spans="1:10" s="368" customFormat="1">
      <c r="A55" s="133" t="s">
        <v>439</v>
      </c>
      <c r="B55" s="143">
        <v>99.999999999999986</v>
      </c>
      <c r="C55" s="144">
        <v>100.00000000000379</v>
      </c>
      <c r="D55" s="144">
        <v>47.650144003649032</v>
      </c>
      <c r="E55" s="144">
        <v>32.385419729786591</v>
      </c>
      <c r="F55" s="144">
        <v>9.6259064412274427</v>
      </c>
      <c r="G55" s="144">
        <v>10.338529825340737</v>
      </c>
      <c r="H55" s="144">
        <v>0</v>
      </c>
      <c r="I55" s="144" t="s">
        <v>360</v>
      </c>
      <c r="J55" s="144" t="s">
        <v>360</v>
      </c>
    </row>
    <row r="56" spans="1:10" s="368" customFormat="1">
      <c r="A56" s="133" t="s">
        <v>440</v>
      </c>
      <c r="B56" s="143">
        <v>99.999999999999986</v>
      </c>
      <c r="C56" s="144">
        <v>98.397928728607823</v>
      </c>
      <c r="D56" s="144">
        <v>38.122270286473103</v>
      </c>
      <c r="E56" s="144">
        <v>7.8325503719171365</v>
      </c>
      <c r="F56" s="144">
        <v>29.966850610481814</v>
      </c>
      <c r="G56" s="144">
        <v>22.476257459735766</v>
      </c>
      <c r="H56" s="144">
        <v>1.6020712713920753</v>
      </c>
      <c r="I56" s="144" t="s">
        <v>360</v>
      </c>
      <c r="J56" s="144" t="s">
        <v>360</v>
      </c>
    </row>
    <row r="57" spans="1:10" s="368" customFormat="1">
      <c r="A57" s="133" t="s">
        <v>441</v>
      </c>
      <c r="B57" s="143">
        <v>100</v>
      </c>
      <c r="C57" s="144">
        <v>98.288319202399606</v>
      </c>
      <c r="D57" s="144">
        <v>24.535679994746665</v>
      </c>
      <c r="E57" s="144">
        <v>8.1708520276010042</v>
      </c>
      <c r="F57" s="144">
        <v>35.191427056417965</v>
      </c>
      <c r="G57" s="144">
        <v>30.390360123633965</v>
      </c>
      <c r="H57" s="144">
        <v>1.711680816295778</v>
      </c>
      <c r="I57" s="144" t="s">
        <v>360</v>
      </c>
      <c r="J57" s="144" t="s">
        <v>360</v>
      </c>
    </row>
    <row r="58" spans="1:10" s="368" customFormat="1">
      <c r="A58" s="133" t="s">
        <v>442</v>
      </c>
      <c r="B58" s="143">
        <v>100</v>
      </c>
      <c r="C58" s="144" t="s">
        <v>356</v>
      </c>
      <c r="D58" s="144" t="s">
        <v>356</v>
      </c>
      <c r="E58" s="144" t="s">
        <v>356</v>
      </c>
      <c r="F58" s="144" t="s">
        <v>356</v>
      </c>
      <c r="G58" s="144" t="s">
        <v>356</v>
      </c>
      <c r="H58" s="144" t="s">
        <v>356</v>
      </c>
      <c r="I58" s="144" t="s">
        <v>360</v>
      </c>
      <c r="J58" s="144" t="s">
        <v>360</v>
      </c>
    </row>
    <row r="59" spans="1:10" s="368" customFormat="1">
      <c r="A59" s="133" t="s">
        <v>443</v>
      </c>
      <c r="B59" s="143">
        <v>100</v>
      </c>
      <c r="C59" s="144">
        <v>98.030577535904754</v>
      </c>
      <c r="D59" s="144">
        <v>33.648415957448677</v>
      </c>
      <c r="E59" s="144">
        <v>18.898208092054347</v>
      </c>
      <c r="F59" s="144">
        <v>23.397329490984951</v>
      </c>
      <c r="G59" s="144">
        <v>22.086623995416776</v>
      </c>
      <c r="H59" s="144">
        <v>1.9694224640937898</v>
      </c>
      <c r="I59" s="144" t="s">
        <v>360</v>
      </c>
      <c r="J59" s="144" t="s">
        <v>360</v>
      </c>
    </row>
    <row r="60" spans="1:10" s="368" customFormat="1">
      <c r="A60" s="133" t="s">
        <v>444</v>
      </c>
      <c r="B60" s="143">
        <v>100</v>
      </c>
      <c r="C60" s="144">
        <v>97.393910546919884</v>
      </c>
      <c r="D60" s="144">
        <v>61.926932478782177</v>
      </c>
      <c r="E60" s="144">
        <v>12.901305537852142</v>
      </c>
      <c r="F60" s="144">
        <v>11.40803243399024</v>
      </c>
      <c r="G60" s="144">
        <v>11.157640096295321</v>
      </c>
      <c r="H60" s="144">
        <v>2.6060894530797452</v>
      </c>
      <c r="I60" s="144" t="s">
        <v>360</v>
      </c>
      <c r="J60" s="144" t="s">
        <v>360</v>
      </c>
    </row>
    <row r="61" spans="1:10" s="368" customFormat="1">
      <c r="A61" s="133" t="s">
        <v>445</v>
      </c>
      <c r="B61" s="143">
        <v>100</v>
      </c>
      <c r="C61" s="144">
        <v>89.649493943126359</v>
      </c>
      <c r="D61" s="144">
        <v>17.19561754919884</v>
      </c>
      <c r="E61" s="144">
        <v>18.285539322606734</v>
      </c>
      <c r="F61" s="144">
        <v>30.482494724455339</v>
      </c>
      <c r="G61" s="144">
        <v>23.68584234686546</v>
      </c>
      <c r="H61" s="144">
        <v>10.350506056872218</v>
      </c>
      <c r="I61" s="144" t="s">
        <v>360</v>
      </c>
      <c r="J61" s="144" t="s">
        <v>360</v>
      </c>
    </row>
    <row r="62" spans="1:10" s="368" customFormat="1">
      <c r="A62" s="133" t="s">
        <v>446</v>
      </c>
      <c r="B62" s="143">
        <v>100</v>
      </c>
      <c r="C62" s="144">
        <v>100.00000000000001</v>
      </c>
      <c r="D62" s="144">
        <v>35.734276173852095</v>
      </c>
      <c r="E62" s="144">
        <v>46.127906252113128</v>
      </c>
      <c r="F62" s="144">
        <v>8.5853600445453129</v>
      </c>
      <c r="G62" s="144">
        <v>9.5524575294894642</v>
      </c>
      <c r="H62" s="144">
        <v>0</v>
      </c>
      <c r="I62" s="144" t="s">
        <v>360</v>
      </c>
      <c r="J62" s="144" t="s">
        <v>360</v>
      </c>
    </row>
    <row r="63" spans="1:10" s="368" customFormat="1">
      <c r="A63" s="133" t="s">
        <v>447</v>
      </c>
      <c r="B63" s="143">
        <v>100</v>
      </c>
      <c r="C63" s="144">
        <v>99.81797486836318</v>
      </c>
      <c r="D63" s="144">
        <v>69.601936518553302</v>
      </c>
      <c r="E63" s="144">
        <v>5.7264443153036151</v>
      </c>
      <c r="F63" s="144">
        <v>13.513228199595403</v>
      </c>
      <c r="G63" s="144">
        <v>10.976365834910863</v>
      </c>
      <c r="H63" s="144">
        <v>0.1820251316372668</v>
      </c>
      <c r="I63" s="144" t="s">
        <v>360</v>
      </c>
      <c r="J63" s="144" t="s">
        <v>360</v>
      </c>
    </row>
    <row r="64" spans="1:10" s="368" customFormat="1">
      <c r="A64" s="133" t="s">
        <v>448</v>
      </c>
      <c r="B64" s="143">
        <v>100</v>
      </c>
      <c r="C64" s="144">
        <v>83.278973172899029</v>
      </c>
      <c r="D64" s="144">
        <v>44.037153516550696</v>
      </c>
      <c r="E64" s="144">
        <v>14.373596217066559</v>
      </c>
      <c r="F64" s="144">
        <v>11.848867951493411</v>
      </c>
      <c r="G64" s="144">
        <v>13.019355487788367</v>
      </c>
      <c r="H64" s="144">
        <v>16.721026811760588</v>
      </c>
      <c r="I64" s="144" t="s">
        <v>360</v>
      </c>
      <c r="J64" s="144" t="s">
        <v>360</v>
      </c>
    </row>
    <row r="65" spans="1:10" s="368" customFormat="1">
      <c r="A65" s="133" t="s">
        <v>449</v>
      </c>
      <c r="B65" s="143">
        <v>100</v>
      </c>
      <c r="C65" s="144">
        <v>88.579671568251442</v>
      </c>
      <c r="D65" s="144">
        <v>27.907646526414496</v>
      </c>
      <c r="E65" s="144">
        <v>8.8009164333666465</v>
      </c>
      <c r="F65" s="144">
        <v>25.682732870630058</v>
      </c>
      <c r="G65" s="144">
        <v>26.188375737840254</v>
      </c>
      <c r="H65" s="144">
        <v>11.420328431747018</v>
      </c>
      <c r="I65" s="144" t="s">
        <v>360</v>
      </c>
      <c r="J65" s="144" t="s">
        <v>360</v>
      </c>
    </row>
    <row r="66" spans="1:10" s="368" customFormat="1">
      <c r="A66" s="133" t="s">
        <v>450</v>
      </c>
      <c r="B66" s="143">
        <v>100</v>
      </c>
      <c r="C66" s="144" t="s">
        <v>356</v>
      </c>
      <c r="D66" s="144" t="s">
        <v>356</v>
      </c>
      <c r="E66" s="144" t="s">
        <v>356</v>
      </c>
      <c r="F66" s="144" t="s">
        <v>356</v>
      </c>
      <c r="G66" s="144" t="s">
        <v>356</v>
      </c>
      <c r="H66" s="144" t="s">
        <v>356</v>
      </c>
      <c r="I66" s="144" t="s">
        <v>360</v>
      </c>
      <c r="J66" s="144" t="s">
        <v>360</v>
      </c>
    </row>
    <row r="67" spans="1:10" s="368" customFormat="1" ht="18.75" customHeight="1">
      <c r="A67" s="133" t="s">
        <v>451</v>
      </c>
      <c r="B67" s="143">
        <v>100.00000000000001</v>
      </c>
      <c r="C67" s="144">
        <v>94.272993507197413</v>
      </c>
      <c r="D67" s="144">
        <v>43.410765056033995</v>
      </c>
      <c r="E67" s="144">
        <v>15.118816745369175</v>
      </c>
      <c r="F67" s="144">
        <v>19.428720440470212</v>
      </c>
      <c r="G67" s="144">
        <v>16.314691265324026</v>
      </c>
      <c r="H67" s="144">
        <v>5.7270064928025946</v>
      </c>
      <c r="I67" s="144" t="s">
        <v>360</v>
      </c>
      <c r="J67" s="144" t="s">
        <v>360</v>
      </c>
    </row>
    <row r="68" spans="1:10" ht="13">
      <c r="B68" s="182"/>
      <c r="C68" s="388"/>
      <c r="D68" s="388"/>
      <c r="E68" s="388"/>
      <c r="F68" s="388"/>
      <c r="G68" s="388"/>
      <c r="H68" s="388"/>
      <c r="I68" s="388"/>
    </row>
    <row r="69" spans="1:10" s="353" customFormat="1" ht="15" customHeight="1">
      <c r="A69" s="152"/>
      <c r="B69" s="1281" t="s">
        <v>1597</v>
      </c>
      <c r="C69" s="1281"/>
      <c r="D69" s="1281"/>
      <c r="E69" s="1281"/>
      <c r="F69" s="1281"/>
      <c r="G69" s="1281"/>
      <c r="H69" s="1281"/>
      <c r="I69" s="1281"/>
      <c r="J69" s="1281"/>
    </row>
    <row r="70" spans="1:10" s="353" customFormat="1" ht="15" customHeight="1">
      <c r="A70" s="152"/>
      <c r="B70" s="1351" t="s">
        <v>1468</v>
      </c>
      <c r="C70" s="1351"/>
      <c r="D70" s="1351"/>
      <c r="E70" s="1351"/>
      <c r="F70" s="1351"/>
      <c r="G70" s="1351"/>
      <c r="H70" s="1351"/>
      <c r="I70" s="1351"/>
      <c r="J70" s="1351"/>
    </row>
    <row r="71" spans="1:10" s="353" customFormat="1" ht="15" customHeight="1">
      <c r="A71" s="152"/>
      <c r="B71" s="1351" t="s">
        <v>1598</v>
      </c>
      <c r="C71" s="1351"/>
      <c r="D71" s="1351"/>
      <c r="E71" s="1351"/>
      <c r="F71" s="1351"/>
      <c r="G71" s="1351"/>
      <c r="H71" s="1351"/>
      <c r="I71" s="1351"/>
      <c r="J71" s="1351"/>
    </row>
    <row r="72" spans="1:10" s="353" customFormat="1" ht="15" customHeight="1">
      <c r="A72" s="152"/>
      <c r="B72" s="1351" t="s">
        <v>1599</v>
      </c>
      <c r="C72" s="1351"/>
      <c r="D72" s="1351"/>
      <c r="E72" s="1351"/>
      <c r="F72" s="1351"/>
      <c r="G72" s="1351"/>
      <c r="H72" s="1351"/>
      <c r="I72" s="1351"/>
      <c r="J72" s="1351"/>
    </row>
    <row r="73" spans="1:10" s="353" customFormat="1" ht="15" customHeight="1">
      <c r="A73" s="152"/>
      <c r="B73" s="1351" t="s">
        <v>1600</v>
      </c>
      <c r="C73" s="1351"/>
      <c r="D73" s="1351"/>
      <c r="E73" s="1351"/>
      <c r="F73" s="1351"/>
      <c r="G73" s="1351"/>
      <c r="H73" s="1351"/>
      <c r="I73" s="1351"/>
      <c r="J73" s="1351"/>
    </row>
    <row r="74" spans="1:10" s="353" customFormat="1" ht="15" customHeight="1">
      <c r="A74" s="152"/>
      <c r="B74" s="1351" t="s">
        <v>1601</v>
      </c>
      <c r="C74" s="1351"/>
      <c r="D74" s="1351"/>
      <c r="E74" s="1351"/>
      <c r="F74" s="1351"/>
      <c r="G74" s="1351"/>
      <c r="H74" s="1351"/>
      <c r="I74" s="1351"/>
      <c r="J74" s="1351"/>
    </row>
    <row r="75" spans="1:10" s="353" customFormat="1" ht="15" customHeight="1">
      <c r="A75" s="152"/>
      <c r="B75" s="1281" t="s">
        <v>1602</v>
      </c>
      <c r="C75" s="1281"/>
      <c r="D75" s="1281"/>
      <c r="E75" s="1281"/>
      <c r="F75" s="1281"/>
      <c r="G75" s="1281"/>
      <c r="H75" s="1281"/>
      <c r="I75" s="1281"/>
      <c r="J75" s="1281"/>
    </row>
    <row r="76" spans="1:10" s="353" customFormat="1" ht="41.25" customHeight="1">
      <c r="A76" s="152"/>
      <c r="B76" s="1279" t="s">
        <v>1647</v>
      </c>
      <c r="C76" s="1279"/>
      <c r="D76" s="1279"/>
      <c r="E76" s="1279"/>
      <c r="F76" s="1279"/>
      <c r="G76" s="1279"/>
      <c r="H76" s="1279"/>
      <c r="I76" s="1279"/>
      <c r="J76" s="1279"/>
    </row>
    <row r="77" spans="1:10" s="353" customFormat="1" ht="15" customHeight="1">
      <c r="A77" s="152"/>
      <c r="B77" s="1351" t="s">
        <v>1603</v>
      </c>
      <c r="C77" s="1351"/>
      <c r="D77" s="1351"/>
      <c r="E77" s="1351"/>
      <c r="F77" s="1351"/>
      <c r="G77" s="1351"/>
      <c r="H77" s="1351"/>
      <c r="I77" s="1351"/>
      <c r="J77" s="1351"/>
    </row>
    <row r="78" spans="1:10" s="353" customFormat="1" ht="30" customHeight="1">
      <c r="A78" s="152"/>
      <c r="B78" s="1281" t="s">
        <v>1604</v>
      </c>
      <c r="C78" s="1281"/>
      <c r="D78" s="1281"/>
      <c r="E78" s="1281"/>
      <c r="F78" s="1281"/>
      <c r="G78" s="1281"/>
      <c r="H78" s="1281"/>
      <c r="I78" s="1281"/>
      <c r="J78" s="1281"/>
    </row>
  </sheetData>
  <sheetProtection selectLockedCells="1"/>
  <mergeCells count="22">
    <mergeCell ref="B78:J78"/>
    <mergeCell ref="A5:A7"/>
    <mergeCell ref="B5:B7"/>
    <mergeCell ref="H6:H7"/>
    <mergeCell ref="I6:I7"/>
    <mergeCell ref="D5:H5"/>
    <mergeCell ref="I5:J5"/>
    <mergeCell ref="C6:C7"/>
    <mergeCell ref="D6:G6"/>
    <mergeCell ref="J6:J7"/>
    <mergeCell ref="B29:J29"/>
    <mergeCell ref="B74:J74"/>
    <mergeCell ref="B69:J69"/>
    <mergeCell ref="B70:J70"/>
    <mergeCell ref="B71:J71"/>
    <mergeCell ref="B72:J72"/>
    <mergeCell ref="B9:J9"/>
    <mergeCell ref="B49:J49"/>
    <mergeCell ref="B75:J75"/>
    <mergeCell ref="B76:J76"/>
    <mergeCell ref="B77:J77"/>
    <mergeCell ref="B73:J73"/>
  </mergeCells>
  <hyperlinks>
    <hyperlink ref="A1" location="Inhalt!A1" display="Zurück zum Inhalt"/>
  </hyperlinks>
  <pageMargins left="0.59055118110236227" right="0.59055118110236227" top="1.1811023622047245" bottom="0.78740157480314965" header="0.39370078740157483" footer="0.39370078740157483"/>
  <pageSetup paperSize="9" scale="80" fitToWidth="2" fitToHeight="2" pageOrder="overThenDown" orientation="landscape" r:id="rId1"/>
  <headerFooter alignWithMargins="0">
    <oddHeader>&amp;L&amp;"Arial,Fett"
Tabelle &amp;A&amp;CSeite &amp;P von &amp;N
&amp;"Arial,Fett"CO2-Emissionen 2011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4">
    <pageSetUpPr autoPageBreaks="0"/>
  </sheetPr>
  <dimension ref="A1:O78"/>
  <sheetViews>
    <sheetView showGridLines="0" showRowColHeaders="0" zoomScaleNormal="100" workbookViewId="0">
      <pane ySplit="7" topLeftCell="A8" activePane="bottomLeft" state="frozen"/>
      <selection pane="bottomLeft"/>
    </sheetView>
  </sheetViews>
  <sheetFormatPr baseColWidth="10" defaultColWidth="11.54296875" defaultRowHeight="12.5"/>
  <cols>
    <col min="1" max="1" width="23" style="643" bestFit="1" customWidth="1"/>
    <col min="2" max="2" width="14" style="136" customWidth="1"/>
    <col min="3" max="9" width="14" style="376" customWidth="1"/>
    <col min="10" max="10" width="14" style="135" customWidth="1"/>
    <col min="11" max="16384" width="11.54296875" style="135"/>
  </cols>
  <sheetData>
    <row r="1" spans="1:15" ht="13">
      <c r="A1" s="160" t="s">
        <v>322</v>
      </c>
    </row>
    <row r="3" spans="1:15" ht="15">
      <c r="A3" s="692" t="s">
        <v>793</v>
      </c>
      <c r="B3" s="407" t="s">
        <v>738</v>
      </c>
      <c r="C3" s="407"/>
      <c r="D3" s="407"/>
      <c r="E3" s="407"/>
      <c r="F3" s="407"/>
      <c r="G3" s="407"/>
      <c r="H3" s="407"/>
      <c r="I3" s="407"/>
    </row>
    <row r="4" spans="1:15">
      <c r="B4" s="365"/>
      <c r="C4" s="384"/>
      <c r="D4" s="384"/>
      <c r="E4" s="384"/>
      <c r="F4" s="384"/>
      <c r="G4" s="384"/>
      <c r="H4" s="384"/>
      <c r="I4" s="384"/>
    </row>
    <row r="5" spans="1:15" ht="15.75" customHeight="1">
      <c r="A5" s="1366" t="s">
        <v>433</v>
      </c>
      <c r="B5" s="1369" t="s">
        <v>727</v>
      </c>
      <c r="C5" s="1115"/>
      <c r="D5" s="1372" t="s">
        <v>507</v>
      </c>
      <c r="E5" s="1372"/>
      <c r="F5" s="1372"/>
      <c r="G5" s="1372"/>
      <c r="H5" s="1373"/>
      <c r="I5" s="1374" t="s">
        <v>728</v>
      </c>
      <c r="J5" s="1372"/>
    </row>
    <row r="6" spans="1:15" ht="15.75" customHeight="1">
      <c r="A6" s="1367"/>
      <c r="B6" s="1369"/>
      <c r="C6" s="1288" t="s">
        <v>1589</v>
      </c>
      <c r="D6" s="1374" t="s">
        <v>595</v>
      </c>
      <c r="E6" s="1372"/>
      <c r="F6" s="1372"/>
      <c r="G6" s="1373"/>
      <c r="H6" s="1370" t="s">
        <v>1590</v>
      </c>
      <c r="I6" s="1370" t="s">
        <v>729</v>
      </c>
      <c r="J6" s="1376" t="s">
        <v>1591</v>
      </c>
    </row>
    <row r="7" spans="1:15" ht="96" customHeight="1">
      <c r="A7" s="1368"/>
      <c r="B7" s="1369"/>
      <c r="C7" s="1375"/>
      <c r="D7" s="1116" t="s">
        <v>1592</v>
      </c>
      <c r="E7" s="1116" t="s">
        <v>1593</v>
      </c>
      <c r="F7" s="1116" t="s">
        <v>1594</v>
      </c>
      <c r="G7" s="1116" t="s">
        <v>1595</v>
      </c>
      <c r="H7" s="1371"/>
      <c r="I7" s="1371"/>
      <c r="J7" s="1377"/>
    </row>
    <row r="8" spans="1:15">
      <c r="A8" s="387"/>
      <c r="B8" s="387"/>
      <c r="C8" s="387"/>
      <c r="D8" s="387"/>
      <c r="E8" s="387"/>
      <c r="F8" s="387"/>
      <c r="G8" s="387"/>
      <c r="H8" s="387"/>
      <c r="I8" s="387"/>
    </row>
    <row r="9" spans="1:15" ht="13">
      <c r="B9" s="1378" t="s">
        <v>434</v>
      </c>
      <c r="C9" s="1378"/>
      <c r="D9" s="1378"/>
      <c r="E9" s="1378"/>
      <c r="F9" s="1378"/>
      <c r="G9" s="1378"/>
      <c r="H9" s="1378"/>
      <c r="I9" s="1378"/>
      <c r="J9" s="1378"/>
    </row>
    <row r="10" spans="1:15" s="386" customFormat="1">
      <c r="A10" s="643"/>
      <c r="B10" s="643"/>
      <c r="C10" s="141"/>
      <c r="D10" s="134"/>
      <c r="E10" s="141"/>
      <c r="F10" s="141"/>
      <c r="G10" s="141"/>
      <c r="H10" s="141"/>
      <c r="I10" s="141"/>
    </row>
    <row r="11" spans="1:15" s="386" customFormat="1">
      <c r="A11" s="133" t="s">
        <v>435</v>
      </c>
      <c r="B11" s="1135">
        <v>68169.152736236996</v>
      </c>
      <c r="C11" s="1135">
        <v>65354.780736237895</v>
      </c>
      <c r="D11" s="1135">
        <v>21153.020209262999</v>
      </c>
      <c r="E11" s="1135">
        <v>5999.3429717298995</v>
      </c>
      <c r="F11" s="1135">
        <v>20610.863499618001</v>
      </c>
      <c r="G11" s="1135">
        <v>17591.554055626999</v>
      </c>
      <c r="H11" s="1135">
        <v>2814.3719999999998</v>
      </c>
      <c r="I11" s="1135">
        <v>666.09473479999997</v>
      </c>
      <c r="J11" s="1074">
        <v>-8200.6572727242637</v>
      </c>
    </row>
    <row r="12" spans="1:15">
      <c r="A12" s="133" t="s">
        <v>436</v>
      </c>
      <c r="B12" s="1135">
        <v>77908.164853550494</v>
      </c>
      <c r="C12" s="1135">
        <v>74902.575028791558</v>
      </c>
      <c r="D12" s="1135">
        <v>15527.000739046</v>
      </c>
      <c r="E12" s="1135">
        <v>10036.622234827108</v>
      </c>
      <c r="F12" s="1135">
        <v>26445.306306923121</v>
      </c>
      <c r="G12" s="1135">
        <v>22893.645747995324</v>
      </c>
      <c r="H12" s="1135">
        <v>3005.5898247590999</v>
      </c>
      <c r="I12" s="1135">
        <v>3882.1309905385988</v>
      </c>
      <c r="J12" s="1074">
        <v>-11107.494966622644</v>
      </c>
      <c r="K12" s="386"/>
      <c r="L12" s="386"/>
      <c r="M12" s="386"/>
      <c r="N12" s="386"/>
      <c r="O12" s="386"/>
    </row>
    <row r="13" spans="1:15">
      <c r="A13" s="133" t="s">
        <v>437</v>
      </c>
      <c r="B13" s="1135">
        <v>16628.419035317002</v>
      </c>
      <c r="C13" s="1135">
        <v>16628.419035317009</v>
      </c>
      <c r="D13" s="1135">
        <v>7458.3042446239997</v>
      </c>
      <c r="E13" s="1135">
        <v>510.78410636940998</v>
      </c>
      <c r="F13" s="1135">
        <v>3630.1967401930001</v>
      </c>
      <c r="G13" s="1135">
        <v>5029.1339441306</v>
      </c>
      <c r="H13" s="1135">
        <v>0</v>
      </c>
      <c r="I13" s="1135">
        <v>808.32982419999996</v>
      </c>
      <c r="J13" s="1074">
        <v>-4.0525060233300971</v>
      </c>
      <c r="K13" s="386"/>
      <c r="L13" s="386"/>
      <c r="M13" s="386"/>
      <c r="N13" s="386"/>
      <c r="O13" s="386"/>
    </row>
    <row r="14" spans="1:15">
      <c r="A14" s="133" t="s">
        <v>438</v>
      </c>
      <c r="B14" s="1135">
        <v>58574.399644498997</v>
      </c>
      <c r="C14" s="1135">
        <v>57205.799644499399</v>
      </c>
      <c r="D14" s="1135">
        <v>44667.612604955997</v>
      </c>
      <c r="E14" s="1135">
        <v>3815.5329385179002</v>
      </c>
      <c r="F14" s="1135">
        <v>4977.7824699396997</v>
      </c>
      <c r="G14" s="1135">
        <v>3744.8716310857999</v>
      </c>
      <c r="H14" s="1135">
        <v>1368.6</v>
      </c>
      <c r="I14" s="1135">
        <v>332.88900150000001</v>
      </c>
      <c r="J14" s="1074">
        <v>-1590.0565033064859</v>
      </c>
      <c r="K14" s="386"/>
      <c r="L14" s="386"/>
      <c r="M14" s="386"/>
      <c r="N14" s="386"/>
      <c r="O14" s="386"/>
    </row>
    <row r="15" spans="1:15">
      <c r="A15" s="133" t="s">
        <v>439</v>
      </c>
      <c r="B15" s="1135">
        <v>13340.252445557</v>
      </c>
      <c r="C15" s="1135">
        <v>13340.2524455566</v>
      </c>
      <c r="D15" s="1135">
        <v>6506.5051117994999</v>
      </c>
      <c r="E15" s="1135">
        <v>4301.7946535376996</v>
      </c>
      <c r="F15" s="1135">
        <v>1276.1699990740001</v>
      </c>
      <c r="G15" s="1135">
        <v>1255.7826811453999</v>
      </c>
      <c r="H15" s="1135">
        <v>0</v>
      </c>
      <c r="I15" s="1135">
        <v>102.02259650000001</v>
      </c>
      <c r="J15" s="1074">
        <v>256.1620175284657</v>
      </c>
      <c r="K15" s="386"/>
      <c r="L15" s="386"/>
      <c r="M15" s="386"/>
      <c r="N15" s="386"/>
      <c r="O15" s="386"/>
    </row>
    <row r="16" spans="1:15">
      <c r="A16" s="133" t="s">
        <v>440</v>
      </c>
      <c r="B16" s="1135">
        <v>10967.477034031999</v>
      </c>
      <c r="C16" s="1135">
        <v>10808.333628031909</v>
      </c>
      <c r="D16" s="1135">
        <v>3874.4541776763999</v>
      </c>
      <c r="E16" s="1135">
        <v>983.32617172231005</v>
      </c>
      <c r="F16" s="1135">
        <v>3313.1792010302001</v>
      </c>
      <c r="G16" s="1135">
        <v>2637.3740776029999</v>
      </c>
      <c r="H16" s="1135">
        <v>159.143406</v>
      </c>
      <c r="I16" s="1135">
        <v>715.27521909999996</v>
      </c>
      <c r="J16" s="1074">
        <v>95.003428290811343</v>
      </c>
      <c r="K16" s="386"/>
      <c r="L16" s="386"/>
      <c r="M16" s="386"/>
      <c r="N16" s="386"/>
      <c r="O16" s="386"/>
    </row>
    <row r="17" spans="1:15">
      <c r="A17" s="133" t="s">
        <v>441</v>
      </c>
      <c r="B17" s="1135">
        <v>37464.98292320058</v>
      </c>
      <c r="C17" s="1135">
        <v>36808.864903507201</v>
      </c>
      <c r="D17" s="1135">
        <v>9401.1673488024007</v>
      </c>
      <c r="E17" s="1135">
        <v>2918.8333185358001</v>
      </c>
      <c r="F17" s="1135">
        <v>12973.662689211</v>
      </c>
      <c r="G17" s="1135">
        <v>11515.201546958</v>
      </c>
      <c r="H17" s="1135">
        <v>656.11801969357998</v>
      </c>
      <c r="I17" s="1135">
        <v>12052.81724</v>
      </c>
      <c r="J17" s="1074">
        <v>-5123.2552488234469</v>
      </c>
      <c r="K17" s="386"/>
      <c r="L17" s="386"/>
      <c r="M17" s="386"/>
      <c r="N17" s="386"/>
      <c r="O17" s="386"/>
    </row>
    <row r="18" spans="1:15">
      <c r="A18" s="133" t="s">
        <v>442</v>
      </c>
      <c r="B18" s="1135" t="s">
        <v>356</v>
      </c>
      <c r="C18" s="244">
        <v>11027.199889084226</v>
      </c>
      <c r="D18" s="1135" t="s">
        <v>493</v>
      </c>
      <c r="E18" s="1135" t="s">
        <v>493</v>
      </c>
      <c r="F18" s="1135">
        <v>3156.42453343651</v>
      </c>
      <c r="G18" s="1135" t="s">
        <v>493</v>
      </c>
      <c r="H18" s="1135" t="s">
        <v>356</v>
      </c>
      <c r="I18" s="1135">
        <v>11.055089119744901</v>
      </c>
      <c r="J18" s="1074">
        <v>3959.9005434959295</v>
      </c>
      <c r="K18" s="386"/>
      <c r="L18" s="386"/>
      <c r="M18" s="386"/>
      <c r="N18" s="386"/>
      <c r="O18" s="386"/>
    </row>
    <row r="19" spans="1:15">
      <c r="A19" s="133" t="s">
        <v>443</v>
      </c>
      <c r="B19" s="1135">
        <v>65624.568739740993</v>
      </c>
      <c r="C19" s="1135">
        <v>64345.742117741996</v>
      </c>
      <c r="D19" s="1135">
        <v>21970.35490391</v>
      </c>
      <c r="E19" s="1135">
        <v>12198.687797168001</v>
      </c>
      <c r="F19" s="1135">
        <v>15778.015901351</v>
      </c>
      <c r="G19" s="1135">
        <v>14398.683515313</v>
      </c>
      <c r="H19" s="1135">
        <v>1278.826622</v>
      </c>
      <c r="I19" s="1135">
        <v>432.39879580000002</v>
      </c>
      <c r="J19" s="1074">
        <v>8142.4253698798193</v>
      </c>
      <c r="K19" s="386"/>
      <c r="L19" s="386"/>
      <c r="M19" s="386"/>
      <c r="N19" s="386"/>
      <c r="O19" s="386"/>
    </row>
    <row r="20" spans="1:15">
      <c r="A20" s="133" t="s">
        <v>444</v>
      </c>
      <c r="B20" s="1135">
        <v>269690.9763168107</v>
      </c>
      <c r="C20" s="1135">
        <v>262961.17502471799</v>
      </c>
      <c r="D20" s="1135">
        <v>169073.90135669999</v>
      </c>
      <c r="E20" s="1135">
        <v>33018.175920228998</v>
      </c>
      <c r="F20" s="1135">
        <v>31055.244626</v>
      </c>
      <c r="G20" s="1135">
        <v>29813.853121789001</v>
      </c>
      <c r="H20" s="1135">
        <v>6729.8012920907004</v>
      </c>
      <c r="I20" s="1135">
        <v>3679.626295</v>
      </c>
      <c r="J20" s="1074">
        <v>-4441.4934791681753</v>
      </c>
      <c r="K20" s="386"/>
      <c r="L20" s="386"/>
      <c r="M20" s="386"/>
      <c r="N20" s="386"/>
      <c r="O20" s="386"/>
    </row>
    <row r="21" spans="1:15">
      <c r="A21" s="133" t="s">
        <v>445</v>
      </c>
      <c r="B21" s="1135">
        <v>28472.224048266002</v>
      </c>
      <c r="C21" s="1135">
        <v>25601.5039112663</v>
      </c>
      <c r="D21" s="1135">
        <v>5147.7271009955002</v>
      </c>
      <c r="E21" s="1135">
        <v>5274.0136868117997</v>
      </c>
      <c r="F21" s="1135">
        <v>8465.3256132721999</v>
      </c>
      <c r="G21" s="1135">
        <v>6714.4375101868</v>
      </c>
      <c r="H21" s="1135">
        <v>2870.7201369999998</v>
      </c>
      <c r="I21" s="1135">
        <v>423.25137330000001</v>
      </c>
      <c r="J21" s="1074">
        <v>-5598.7000536705618</v>
      </c>
      <c r="K21" s="386"/>
      <c r="L21" s="386"/>
      <c r="M21" s="386"/>
      <c r="N21" s="386"/>
      <c r="O21" s="386"/>
    </row>
    <row r="22" spans="1:15">
      <c r="A22" s="133" t="s">
        <v>446</v>
      </c>
      <c r="B22" s="1135">
        <v>21752.657672825</v>
      </c>
      <c r="C22" s="1135">
        <v>21752.657672824702</v>
      </c>
      <c r="D22" s="1135">
        <v>9412.2349769597004</v>
      </c>
      <c r="E22" s="1135">
        <v>8515.6254670239996</v>
      </c>
      <c r="F22" s="1135">
        <v>1785.7138896050001</v>
      </c>
      <c r="G22" s="1135">
        <v>2039.083339236</v>
      </c>
      <c r="H22" s="1135">
        <v>0</v>
      </c>
      <c r="I22" s="1135">
        <v>9.8269922479999998</v>
      </c>
      <c r="J22" s="1074">
        <v>-671.4640753379291</v>
      </c>
      <c r="K22" s="386"/>
      <c r="L22" s="386"/>
      <c r="M22" s="386"/>
      <c r="N22" s="386"/>
      <c r="O22" s="386"/>
    </row>
    <row r="23" spans="1:15">
      <c r="A23" s="133" t="s">
        <v>447</v>
      </c>
      <c r="B23" s="1135">
        <v>47070.700978158675</v>
      </c>
      <c r="C23" s="1135">
        <v>46990.471330525303</v>
      </c>
      <c r="D23" s="1135">
        <v>32900.713868821003</v>
      </c>
      <c r="E23" s="1135">
        <v>2555.7089689382001</v>
      </c>
      <c r="F23" s="1135">
        <v>6045.4850488666998</v>
      </c>
      <c r="G23" s="1135">
        <v>5488.5634438994002</v>
      </c>
      <c r="H23" s="1135">
        <v>80.229647633680003</v>
      </c>
      <c r="I23" s="1135">
        <v>1545.2146869999999</v>
      </c>
      <c r="J23" s="1074">
        <v>-3465.2356665283887</v>
      </c>
      <c r="K23" s="386"/>
      <c r="L23" s="386"/>
      <c r="M23" s="386"/>
      <c r="N23" s="386"/>
      <c r="O23" s="386"/>
    </row>
    <row r="24" spans="1:15">
      <c r="A24" s="133" t="s">
        <v>448</v>
      </c>
      <c r="B24" s="1135">
        <v>33104.675356897002</v>
      </c>
      <c r="C24" s="1135">
        <v>27624.6753568967</v>
      </c>
      <c r="D24" s="1135">
        <v>14272.154782031999</v>
      </c>
      <c r="E24" s="1135">
        <v>4696.6587761264</v>
      </c>
      <c r="F24" s="1135">
        <v>3862.6334457470002</v>
      </c>
      <c r="G24" s="1135">
        <v>4793.2283529913002</v>
      </c>
      <c r="H24" s="1135">
        <v>5480</v>
      </c>
      <c r="I24" s="1135">
        <v>0</v>
      </c>
      <c r="J24" s="1074">
        <v>-1099.0668306142106</v>
      </c>
      <c r="K24" s="386"/>
      <c r="L24" s="386"/>
      <c r="M24" s="386"/>
      <c r="N24" s="386"/>
      <c r="O24" s="386"/>
    </row>
    <row r="25" spans="1:15">
      <c r="A25" s="133" t="s">
        <v>449</v>
      </c>
      <c r="B25" s="1135">
        <v>20222.871969152202</v>
      </c>
      <c r="C25" s="1135">
        <v>18027.165673880103</v>
      </c>
      <c r="D25" s="1135">
        <v>5746.4867305682001</v>
      </c>
      <c r="E25" s="1135">
        <v>1851.2166253616999</v>
      </c>
      <c r="F25" s="1135">
        <v>5086.8447919701002</v>
      </c>
      <c r="G25" s="1135">
        <v>5342.6175259801003</v>
      </c>
      <c r="H25" s="1135">
        <v>2195.7062952721999</v>
      </c>
      <c r="I25" s="1135">
        <v>31.958201290000002</v>
      </c>
      <c r="J25" s="1074">
        <v>4122.5247188907751</v>
      </c>
      <c r="K25" s="386"/>
      <c r="L25" s="386"/>
      <c r="M25" s="386"/>
      <c r="N25" s="386"/>
      <c r="O25" s="386"/>
    </row>
    <row r="26" spans="1:15">
      <c r="A26" s="133" t="s">
        <v>450</v>
      </c>
      <c r="B26" s="1135" t="s">
        <v>356</v>
      </c>
      <c r="C26" s="1135">
        <v>10361.443500662701</v>
      </c>
      <c r="D26" s="1135">
        <v>1503.8571307875</v>
      </c>
      <c r="E26" s="1135">
        <v>1684.9237139641</v>
      </c>
      <c r="F26" s="1135">
        <v>3725.920615384</v>
      </c>
      <c r="G26" s="1135">
        <v>3446.7420405271</v>
      </c>
      <c r="H26" s="1135" t="s">
        <v>356</v>
      </c>
      <c r="I26" s="1135">
        <v>7.0878963749999997</v>
      </c>
      <c r="J26" s="1074">
        <v>-3390.6907795153684</v>
      </c>
      <c r="K26" s="386"/>
      <c r="L26" s="386"/>
      <c r="M26" s="386"/>
      <c r="N26" s="386"/>
      <c r="O26" s="386"/>
    </row>
    <row r="27" spans="1:15" ht="18.75" customHeight="1">
      <c r="A27" s="133" t="s">
        <v>451</v>
      </c>
      <c r="B27" s="244">
        <v>808662.51412211719</v>
      </c>
      <c r="C27" s="1135">
        <v>763367.36046286975</v>
      </c>
      <c r="D27" s="1135">
        <v>358561.3075875183</v>
      </c>
      <c r="E27" s="1135">
        <v>116727.15398987208</v>
      </c>
      <c r="F27" s="1135">
        <v>154519.09482133697</v>
      </c>
      <c r="G27" s="1135">
        <v>133559.80406414243</v>
      </c>
      <c r="H27" s="1135">
        <v>45295.153659247466</v>
      </c>
      <c r="I27" s="1135">
        <v>25041.529993511638</v>
      </c>
      <c r="J27" s="1074">
        <v>-30924.251743812623</v>
      </c>
      <c r="K27" s="386"/>
      <c r="L27" s="386"/>
      <c r="M27" s="386"/>
      <c r="N27" s="386"/>
      <c r="O27" s="386"/>
    </row>
    <row r="28" spans="1:15">
      <c r="A28" s="387"/>
      <c r="B28" s="387"/>
      <c r="C28" s="387"/>
      <c r="D28" s="387"/>
      <c r="E28" s="387"/>
      <c r="F28" s="387"/>
      <c r="G28" s="387"/>
      <c r="H28" s="387"/>
      <c r="I28" s="387"/>
      <c r="J28" s="387"/>
    </row>
    <row r="29" spans="1:15" ht="15">
      <c r="B29" s="1378" t="s">
        <v>1596</v>
      </c>
      <c r="C29" s="1378"/>
      <c r="D29" s="1378"/>
      <c r="E29" s="1378"/>
      <c r="F29" s="1378"/>
      <c r="G29" s="1378"/>
      <c r="H29" s="1378"/>
      <c r="I29" s="1378"/>
      <c r="J29" s="1378"/>
    </row>
    <row r="30" spans="1:15" s="386" customFormat="1">
      <c r="A30" s="643"/>
      <c r="B30" s="1202"/>
      <c r="C30" s="1202"/>
      <c r="D30" s="141"/>
      <c r="E30" s="134"/>
      <c r="F30" s="141"/>
      <c r="G30" s="141"/>
      <c r="H30" s="141"/>
      <c r="I30" s="141"/>
      <c r="J30" s="141"/>
    </row>
    <row r="31" spans="1:15" s="386" customFormat="1">
      <c r="A31" s="133" t="s">
        <v>435</v>
      </c>
      <c r="B31" s="1134">
        <v>6.4671854080038313</v>
      </c>
      <c r="C31" s="1134">
        <v>6.2001868492640293</v>
      </c>
      <c r="D31" s="1134">
        <v>2.0067801658305799</v>
      </c>
      <c r="E31" s="1134">
        <v>0.56915572171630435</v>
      </c>
      <c r="F31" s="1134">
        <v>1.9553459346463677</v>
      </c>
      <c r="G31" s="1134">
        <v>1.6689050270707773</v>
      </c>
      <c r="H31" s="1134">
        <v>0.26699855873988781</v>
      </c>
      <c r="I31" s="1134">
        <v>6.3192191428790442E-2</v>
      </c>
      <c r="J31" s="1134">
        <v>-0.7779936954095471</v>
      </c>
    </row>
    <row r="32" spans="1:15">
      <c r="A32" s="133" t="s">
        <v>436</v>
      </c>
      <c r="B32" s="1134">
        <v>6.2419051898326172</v>
      </c>
      <c r="C32" s="1134">
        <v>6.0011010743597835</v>
      </c>
      <c r="D32" s="1134">
        <v>1.2440039715705007</v>
      </c>
      <c r="E32" s="1134">
        <v>0.80412168010528784</v>
      </c>
      <c r="F32" s="1134">
        <v>2.1187650228212762</v>
      </c>
      <c r="G32" s="1134">
        <v>1.8342103998627184</v>
      </c>
      <c r="H32" s="1134">
        <v>0.24080411547284647</v>
      </c>
      <c r="I32" s="1134">
        <v>0.31103150257746831</v>
      </c>
      <c r="J32" s="1134">
        <v>-0.88991867037979533</v>
      </c>
      <c r="K32" s="386"/>
      <c r="L32" s="386"/>
      <c r="M32" s="386"/>
      <c r="N32" s="386"/>
      <c r="O32" s="386"/>
    </row>
    <row r="33" spans="1:15">
      <c r="A33" s="133" t="s">
        <v>437</v>
      </c>
      <c r="B33" s="1134">
        <v>4.9628005377277349</v>
      </c>
      <c r="C33" s="1134">
        <v>4.9628005377277367</v>
      </c>
      <c r="D33" s="1134">
        <v>2.2259528243270181</v>
      </c>
      <c r="E33" s="1134">
        <v>0.15244501791595386</v>
      </c>
      <c r="F33" s="1134">
        <v>1.0834428875062228</v>
      </c>
      <c r="G33" s="1134">
        <v>1.5009598079785424</v>
      </c>
      <c r="H33" s="1134">
        <v>0</v>
      </c>
      <c r="I33" s="1134">
        <v>0.24124841199160033</v>
      </c>
      <c r="J33" s="1134">
        <v>-1.2094823343705857E-3</v>
      </c>
      <c r="K33" s="386"/>
      <c r="L33" s="386"/>
      <c r="M33" s="386"/>
      <c r="N33" s="386"/>
      <c r="O33" s="386"/>
    </row>
    <row r="34" spans="1:15">
      <c r="A34" s="133" t="s">
        <v>438</v>
      </c>
      <c r="B34" s="1134">
        <v>23.894790716813944</v>
      </c>
      <c r="C34" s="1134">
        <v>23.336485198131719</v>
      </c>
      <c r="D34" s="1134">
        <v>18.22166785307174</v>
      </c>
      <c r="E34" s="1134">
        <v>1.5565052581389571</v>
      </c>
      <c r="F34" s="1134">
        <v>2.0306323423701507</v>
      </c>
      <c r="G34" s="1134">
        <v>1.5276797445508712</v>
      </c>
      <c r="H34" s="1134">
        <v>0.5583055186823892</v>
      </c>
      <c r="I34" s="1134">
        <v>0.13579845582794106</v>
      </c>
      <c r="J34" s="1134">
        <v>-0.64864629607835278</v>
      </c>
      <c r="K34" s="386"/>
      <c r="L34" s="386"/>
      <c r="M34" s="386"/>
      <c r="N34" s="386"/>
      <c r="O34" s="386"/>
    </row>
    <row r="35" spans="1:15">
      <c r="A35" s="133" t="s">
        <v>439</v>
      </c>
      <c r="B35" s="1134">
        <v>20.414233448650148</v>
      </c>
      <c r="C35" s="1134">
        <v>20.414233448649536</v>
      </c>
      <c r="D35" s="1134">
        <v>9.9567316907371026</v>
      </c>
      <c r="E35" s="1134">
        <v>6.5829219247437551</v>
      </c>
      <c r="F35" s="1134">
        <v>1.9528890017322698</v>
      </c>
      <c r="G35" s="1134">
        <v>1.9216908314364065</v>
      </c>
      <c r="H35" s="1134">
        <v>0</v>
      </c>
      <c r="I35" s="1134">
        <v>0.1561224654846835</v>
      </c>
      <c r="J35" s="1134">
        <v>0.39199792116714827</v>
      </c>
      <c r="K35" s="386"/>
      <c r="L35" s="386"/>
      <c r="M35" s="386"/>
      <c r="N35" s="386"/>
      <c r="O35" s="386"/>
    </row>
    <row r="36" spans="1:15">
      <c r="A36" s="133" t="s">
        <v>440</v>
      </c>
      <c r="B36" s="1134">
        <v>6.3534274308939125</v>
      </c>
      <c r="C36" s="1134">
        <v>6.2612361203500742</v>
      </c>
      <c r="D36" s="1134">
        <v>2.2444599952940223</v>
      </c>
      <c r="E36" s="1134">
        <v>0.56963798087294859</v>
      </c>
      <c r="F36" s="1134">
        <v>1.9193150397283096</v>
      </c>
      <c r="G36" s="1134">
        <v>1.5278231044547945</v>
      </c>
      <c r="H36" s="1134">
        <v>9.2191310543786167E-2</v>
      </c>
      <c r="I36" s="1134">
        <v>0.41435684648048055</v>
      </c>
      <c r="J36" s="1134">
        <v>5.503520868645044E-2</v>
      </c>
      <c r="K36" s="386"/>
      <c r="L36" s="386"/>
      <c r="M36" s="386"/>
      <c r="N36" s="386"/>
      <c r="O36" s="386"/>
    </row>
    <row r="37" spans="1:15">
      <c r="A37" s="133" t="s">
        <v>441</v>
      </c>
      <c r="B37" s="1134">
        <v>6.2388337768767181</v>
      </c>
      <c r="C37" s="1134">
        <v>6.1295741177632577</v>
      </c>
      <c r="D37" s="1134">
        <v>1.5655237456803406</v>
      </c>
      <c r="E37" s="1134">
        <v>0.48605696508879248</v>
      </c>
      <c r="F37" s="1134">
        <v>2.1604313863207865</v>
      </c>
      <c r="G37" s="1134">
        <v>1.9175620206733381</v>
      </c>
      <c r="H37" s="1134">
        <v>0.10925965911349403</v>
      </c>
      <c r="I37" s="1134">
        <v>2.0070881510229759</v>
      </c>
      <c r="J37" s="1134">
        <v>-0.853147002881113</v>
      </c>
      <c r="K37" s="386"/>
      <c r="L37" s="386"/>
      <c r="M37" s="386"/>
      <c r="N37" s="386"/>
      <c r="O37" s="386"/>
    </row>
    <row r="38" spans="1:15">
      <c r="A38" s="133" t="s">
        <v>442</v>
      </c>
      <c r="B38" s="1134" t="s">
        <v>356</v>
      </c>
      <c r="C38" s="1134">
        <v>6.8764719973486281</v>
      </c>
      <c r="D38" s="1134" t="s">
        <v>493</v>
      </c>
      <c r="E38" s="1134" t="s">
        <v>493</v>
      </c>
      <c r="F38" s="1134">
        <v>1.968320619399138</v>
      </c>
      <c r="G38" s="1134" t="s">
        <v>493</v>
      </c>
      <c r="H38" s="1134" t="s">
        <v>356</v>
      </c>
      <c r="I38" s="1134">
        <v>6.8938634943374122E-3</v>
      </c>
      <c r="J38" s="1134">
        <v>2.4693617122684395</v>
      </c>
      <c r="K38" s="386"/>
      <c r="L38" s="386"/>
      <c r="M38" s="386"/>
      <c r="N38" s="386"/>
      <c r="O38" s="386"/>
    </row>
    <row r="39" spans="1:15">
      <c r="A39" s="133" t="s">
        <v>443</v>
      </c>
      <c r="B39" s="1134">
        <v>8.4386963725828839</v>
      </c>
      <c r="C39" s="1134">
        <v>8.2742514126621014</v>
      </c>
      <c r="D39" s="1134">
        <v>2.8251790113434829</v>
      </c>
      <c r="E39" s="1134">
        <v>1.5686354126376691</v>
      </c>
      <c r="F39" s="1134">
        <v>2.0289030177299301</v>
      </c>
      <c r="G39" s="1134">
        <v>1.8515339709510195</v>
      </c>
      <c r="H39" s="1134">
        <v>0.16444495992091171</v>
      </c>
      <c r="I39" s="1134">
        <v>5.5602379104351715E-2</v>
      </c>
      <c r="J39" s="1134">
        <v>1.0470385825365633</v>
      </c>
      <c r="K39" s="386"/>
      <c r="L39" s="386"/>
      <c r="M39" s="386"/>
      <c r="N39" s="386"/>
      <c r="O39" s="386"/>
    </row>
    <row r="40" spans="1:15">
      <c r="A40" s="133" t="s">
        <v>444</v>
      </c>
      <c r="B40" s="1134">
        <v>15.367327678560745</v>
      </c>
      <c r="C40" s="1134">
        <v>14.983855220269438</v>
      </c>
      <c r="D40" s="1134">
        <v>9.6340414481977241</v>
      </c>
      <c r="E40" s="1134">
        <v>1.8814167816963592</v>
      </c>
      <c r="F40" s="1134">
        <v>1.7695665120993409</v>
      </c>
      <c r="G40" s="1134">
        <v>1.6988304782760144</v>
      </c>
      <c r="H40" s="1134">
        <v>0.38347245829119292</v>
      </c>
      <c r="I40" s="1134">
        <v>0.20966968855304904</v>
      </c>
      <c r="J40" s="1134">
        <v>-0.25308182946539942</v>
      </c>
      <c r="K40" s="386"/>
      <c r="L40" s="386"/>
      <c r="M40" s="386"/>
      <c r="N40" s="386"/>
      <c r="O40" s="386"/>
    </row>
    <row r="41" spans="1:15">
      <c r="A41" s="133" t="s">
        <v>445</v>
      </c>
      <c r="B41" s="1134">
        <v>7.1356167649249809</v>
      </c>
      <c r="C41" s="1134">
        <v>6.4161661627430862</v>
      </c>
      <c r="D41" s="1134">
        <v>1.2901067279062524</v>
      </c>
      <c r="E41" s="1134">
        <v>1.32175626386833</v>
      </c>
      <c r="F41" s="1134">
        <v>2.1215525441291518</v>
      </c>
      <c r="G41" s="1134">
        <v>1.6827506268393517</v>
      </c>
      <c r="H41" s="1134">
        <v>0.71945060218196977</v>
      </c>
      <c r="I41" s="1134">
        <v>0.10607389117117226</v>
      </c>
      <c r="J41" s="1134">
        <v>-1.4031281117005354</v>
      </c>
      <c r="K41" s="386"/>
      <c r="L41" s="386"/>
      <c r="M41" s="386"/>
      <c r="N41" s="386"/>
      <c r="O41" s="386"/>
    </row>
    <row r="42" spans="1:15">
      <c r="A42" s="133" t="s">
        <v>446</v>
      </c>
      <c r="B42" s="1134">
        <v>21.838460986039149</v>
      </c>
      <c r="C42" s="1134">
        <v>21.838460986038847</v>
      </c>
      <c r="D42" s="1134">
        <v>9.4493615183653574</v>
      </c>
      <c r="E42" s="1134">
        <v>8.5492153340715671</v>
      </c>
      <c r="F42" s="1134">
        <v>1.7927576343503626</v>
      </c>
      <c r="G42" s="1134">
        <v>2.0471264992515592</v>
      </c>
      <c r="H42" s="1134">
        <v>0</v>
      </c>
      <c r="I42" s="1134">
        <v>9.8657547986037136E-3</v>
      </c>
      <c r="J42" s="1134">
        <v>-0.67411266399476455</v>
      </c>
      <c r="K42" s="386"/>
      <c r="L42" s="386"/>
      <c r="M42" s="386"/>
      <c r="N42" s="386"/>
      <c r="O42" s="386"/>
    </row>
    <row r="43" spans="1:15">
      <c r="A43" s="133" t="s">
        <v>447</v>
      </c>
      <c r="B43" s="1134">
        <v>11.616105397289486</v>
      </c>
      <c r="C43" s="1134">
        <v>11.596306328579438</v>
      </c>
      <c r="D43" s="1134">
        <v>8.1192366377467717</v>
      </c>
      <c r="E43" s="1134">
        <v>0.63069774044281701</v>
      </c>
      <c r="F43" s="1134">
        <v>1.4919045190756461</v>
      </c>
      <c r="G43" s="1134">
        <v>1.3544674313142044</v>
      </c>
      <c r="H43" s="1134">
        <v>1.9799068710123137E-2</v>
      </c>
      <c r="I43" s="1134">
        <v>0.38132800856227722</v>
      </c>
      <c r="J43" s="1134">
        <v>-0.85515069655576337</v>
      </c>
      <c r="K43" s="386"/>
      <c r="L43" s="386"/>
      <c r="M43" s="386"/>
      <c r="N43" s="386"/>
      <c r="O43" s="386"/>
    </row>
    <row r="44" spans="1:15">
      <c r="A44" s="133" t="s">
        <v>448</v>
      </c>
      <c r="B44" s="1134">
        <v>14.595999390183703</v>
      </c>
      <c r="C44" s="1134">
        <v>12.17984288673239</v>
      </c>
      <c r="D44" s="1134">
        <v>6.2926568603774582</v>
      </c>
      <c r="E44" s="1134">
        <v>2.0707778551877483</v>
      </c>
      <c r="F44" s="1134">
        <v>1.7030523577353383</v>
      </c>
      <c r="G44" s="1134">
        <v>2.1133558134318462</v>
      </c>
      <c r="H44" s="1134">
        <v>2.4161565034511798</v>
      </c>
      <c r="I44" s="1134">
        <v>0</v>
      </c>
      <c r="J44" s="1134">
        <v>-0.48458348002116808</v>
      </c>
      <c r="K44" s="386"/>
      <c r="L44" s="386"/>
      <c r="M44" s="386"/>
      <c r="N44" s="386"/>
      <c r="O44" s="386"/>
    </row>
    <row r="45" spans="1:15">
      <c r="A45" s="133" t="s">
        <v>449</v>
      </c>
      <c r="B45" s="1134">
        <v>7.2111250821128525</v>
      </c>
      <c r="C45" s="1134">
        <v>6.4281743339232769</v>
      </c>
      <c r="D45" s="1134">
        <v>2.0490974110917173</v>
      </c>
      <c r="E45" s="1134">
        <v>0.66011171212145636</v>
      </c>
      <c r="F45" s="1134">
        <v>1.8138805469443187</v>
      </c>
      <c r="G45" s="1134">
        <v>1.9050846637657839</v>
      </c>
      <c r="H45" s="1134">
        <v>0.78295074818961208</v>
      </c>
      <c r="I45" s="1134">
        <v>1.1395739796655185E-2</v>
      </c>
      <c r="J45" s="1134">
        <v>1.4700207491483115</v>
      </c>
      <c r="K45" s="386"/>
      <c r="L45" s="386"/>
      <c r="M45" s="386"/>
      <c r="N45" s="386"/>
      <c r="O45" s="386"/>
    </row>
    <row r="46" spans="1:15">
      <c r="A46" s="133" t="s">
        <v>450</v>
      </c>
      <c r="B46" s="1134" t="s">
        <v>356</v>
      </c>
      <c r="C46" s="1134">
        <v>4.7616227613668825</v>
      </c>
      <c r="D46" s="1134">
        <v>0.69110065053615932</v>
      </c>
      <c r="E46" s="1134">
        <v>0.77431017281184278</v>
      </c>
      <c r="F46" s="1134">
        <v>1.7122545143564065</v>
      </c>
      <c r="G46" s="1134">
        <v>1.5839574236624736</v>
      </c>
      <c r="H46" s="1134" t="s">
        <v>356</v>
      </c>
      <c r="I46" s="1134">
        <v>3.2572574185489914E-3</v>
      </c>
      <c r="J46" s="1134">
        <v>-1.5581989508956524</v>
      </c>
      <c r="K46" s="386"/>
      <c r="L46" s="386"/>
      <c r="M46" s="386"/>
      <c r="N46" s="386"/>
      <c r="O46" s="386"/>
    </row>
    <row r="47" spans="1:15" ht="18.75" customHeight="1">
      <c r="A47" s="133" t="s">
        <v>451</v>
      </c>
      <c r="B47" s="1134">
        <v>10.054761564616763</v>
      </c>
      <c r="C47" s="1134">
        <v>9.4915699214739782</v>
      </c>
      <c r="D47" s="1134">
        <v>4.4582856149868162</v>
      </c>
      <c r="E47" s="1134">
        <v>1.4513640498825342</v>
      </c>
      <c r="F47" s="1134">
        <v>1.9212621192112449</v>
      </c>
      <c r="G47" s="1134">
        <v>1.6606581373933826</v>
      </c>
      <c r="H47" s="1134">
        <v>0.56319164314278625</v>
      </c>
      <c r="I47" s="1134">
        <v>0.31136179667150499</v>
      </c>
      <c r="J47" s="1134">
        <v>-0.38450648128010695</v>
      </c>
      <c r="K47" s="386"/>
      <c r="L47" s="386"/>
      <c r="M47" s="386"/>
      <c r="N47" s="386"/>
      <c r="O47" s="386"/>
    </row>
    <row r="48" spans="1:15" s="368" customFormat="1">
      <c r="A48" s="643"/>
      <c r="B48" s="1202"/>
      <c r="C48" s="1010"/>
      <c r="D48" s="1010"/>
      <c r="E48" s="1010"/>
      <c r="F48" s="1010"/>
      <c r="G48" s="1010"/>
      <c r="H48" s="1010"/>
      <c r="I48" s="1010"/>
      <c r="J48" s="135"/>
    </row>
    <row r="49" spans="1:10" s="368" customFormat="1" ht="13">
      <c r="A49" s="135"/>
      <c r="B49" s="1277" t="s">
        <v>731</v>
      </c>
      <c r="C49" s="1277"/>
      <c r="D49" s="1277"/>
      <c r="E49" s="1277"/>
      <c r="F49" s="1277"/>
      <c r="G49" s="1277"/>
      <c r="H49" s="1277"/>
      <c r="I49" s="1277"/>
      <c r="J49" s="1277"/>
    </row>
    <row r="50" spans="1:10" s="368" customFormat="1">
      <c r="A50" s="643"/>
      <c r="B50" s="1202"/>
      <c r="C50" s="141"/>
      <c r="D50" s="141"/>
      <c r="E50" s="141"/>
      <c r="F50" s="141"/>
      <c r="G50" s="141"/>
      <c r="H50" s="141"/>
      <c r="I50" s="141"/>
      <c r="J50" s="135"/>
    </row>
    <row r="51" spans="1:10" s="368" customFormat="1">
      <c r="A51" s="133" t="s">
        <v>435</v>
      </c>
      <c r="B51" s="143">
        <v>100</v>
      </c>
      <c r="C51" s="144">
        <v>95.871487488059898</v>
      </c>
      <c r="D51" s="144">
        <v>31.030193804973887</v>
      </c>
      <c r="E51" s="144">
        <v>8.800671170056658</v>
      </c>
      <c r="F51" s="144">
        <v>30.234882893977627</v>
      </c>
      <c r="G51" s="144">
        <v>25.805739619051732</v>
      </c>
      <c r="H51" s="144">
        <v>4.1285125119414188</v>
      </c>
      <c r="I51" s="144" t="s">
        <v>360</v>
      </c>
      <c r="J51" s="144" t="s">
        <v>360</v>
      </c>
    </row>
    <row r="52" spans="1:10" s="368" customFormat="1">
      <c r="A52" s="133" t="s">
        <v>436</v>
      </c>
      <c r="B52" s="143">
        <v>100</v>
      </c>
      <c r="C52" s="144">
        <v>96.142137566186094</v>
      </c>
      <c r="D52" s="144">
        <v>19.929876115338111</v>
      </c>
      <c r="E52" s="144">
        <v>12.882632075461743</v>
      </c>
      <c r="F52" s="144">
        <v>33.944203866994222</v>
      </c>
      <c r="G52" s="144">
        <v>29.385425508392011</v>
      </c>
      <c r="H52" s="144">
        <v>3.8578624338141201</v>
      </c>
      <c r="I52" s="144" t="s">
        <v>360</v>
      </c>
      <c r="J52" s="144" t="s">
        <v>360</v>
      </c>
    </row>
    <row r="53" spans="1:10" s="368" customFormat="1">
      <c r="A53" s="133" t="s">
        <v>437</v>
      </c>
      <c r="B53" s="143">
        <v>100</v>
      </c>
      <c r="C53" s="144">
        <v>100.00000000000004</v>
      </c>
      <c r="D53" s="144">
        <v>44.852756168721456</v>
      </c>
      <c r="E53" s="144">
        <v>3.071753876809086</v>
      </c>
      <c r="F53" s="144">
        <v>21.831280126407968</v>
      </c>
      <c r="G53" s="144">
        <v>30.244209828061535</v>
      </c>
      <c r="H53" s="144">
        <v>0</v>
      </c>
      <c r="I53" s="144" t="s">
        <v>360</v>
      </c>
      <c r="J53" s="144" t="s">
        <v>360</v>
      </c>
    </row>
    <row r="54" spans="1:10" s="368" customFormat="1">
      <c r="A54" s="133" t="s">
        <v>438</v>
      </c>
      <c r="B54" s="143">
        <v>99.999999999999986</v>
      </c>
      <c r="C54" s="144">
        <v>97.663484374904513</v>
      </c>
      <c r="D54" s="144">
        <v>76.257909387127526</v>
      </c>
      <c r="E54" s="144">
        <v>6.5139941026714991</v>
      </c>
      <c r="F54" s="144">
        <v>8.4982219197310833</v>
      </c>
      <c r="G54" s="144">
        <v>6.3933589653743876</v>
      </c>
      <c r="H54" s="144">
        <v>2.3365156250961792</v>
      </c>
      <c r="I54" s="144" t="s">
        <v>360</v>
      </c>
      <c r="J54" s="144" t="s">
        <v>360</v>
      </c>
    </row>
    <row r="55" spans="1:10" s="368" customFormat="1">
      <c r="A55" s="133" t="s">
        <v>439</v>
      </c>
      <c r="B55" s="143">
        <v>100</v>
      </c>
      <c r="C55" s="144">
        <v>99.999999999997002</v>
      </c>
      <c r="D55" s="144">
        <v>48.773478150831437</v>
      </c>
      <c r="E55" s="144">
        <v>32.246725997830886</v>
      </c>
      <c r="F55" s="144">
        <v>9.5663107147498643</v>
      </c>
      <c r="G55" s="144">
        <v>9.4134851365848107</v>
      </c>
      <c r="H55" s="144">
        <v>0</v>
      </c>
      <c r="I55" s="144" t="s">
        <v>360</v>
      </c>
      <c r="J55" s="144" t="s">
        <v>360</v>
      </c>
    </row>
    <row r="56" spans="1:10" s="368" customFormat="1">
      <c r="A56" s="133" t="s">
        <v>440</v>
      </c>
      <c r="B56" s="143">
        <v>100.00000000000001</v>
      </c>
      <c r="C56" s="144">
        <v>98.548951545498852</v>
      </c>
      <c r="D56" s="144">
        <v>35.326758977055498</v>
      </c>
      <c r="E56" s="144">
        <v>8.9658375273643731</v>
      </c>
      <c r="F56" s="144">
        <v>30.209128232039422</v>
      </c>
      <c r="G56" s="144">
        <v>24.047226809039561</v>
      </c>
      <c r="H56" s="144">
        <v>1.4510484545003304</v>
      </c>
      <c r="I56" s="144" t="s">
        <v>360</v>
      </c>
      <c r="J56" s="144" t="s">
        <v>360</v>
      </c>
    </row>
    <row r="57" spans="1:10" s="368" customFormat="1">
      <c r="A57" s="133" t="s">
        <v>441</v>
      </c>
      <c r="B57" s="143">
        <v>100</v>
      </c>
      <c r="C57" s="144">
        <v>98.248716618826819</v>
      </c>
      <c r="D57" s="144">
        <v>25.093211354383481</v>
      </c>
      <c r="E57" s="144">
        <v>7.79083050569945</v>
      </c>
      <c r="F57" s="144">
        <v>34.628769792330331</v>
      </c>
      <c r="G57" s="144">
        <v>30.735904966413564</v>
      </c>
      <c r="H57" s="144">
        <v>1.7512833811737096</v>
      </c>
      <c r="I57" s="144" t="s">
        <v>360</v>
      </c>
      <c r="J57" s="144" t="s">
        <v>360</v>
      </c>
    </row>
    <row r="58" spans="1:10" s="368" customFormat="1">
      <c r="A58" s="133" t="s">
        <v>442</v>
      </c>
      <c r="B58" s="143">
        <v>100</v>
      </c>
      <c r="C58" s="144" t="s">
        <v>356</v>
      </c>
      <c r="D58" s="144" t="s">
        <v>356</v>
      </c>
      <c r="E58" s="144" t="s">
        <v>356</v>
      </c>
      <c r="F58" s="144" t="s">
        <v>356</v>
      </c>
      <c r="G58" s="144" t="s">
        <v>356</v>
      </c>
      <c r="H58" s="144" t="s">
        <v>356</v>
      </c>
      <c r="I58" s="144" t="s">
        <v>360</v>
      </c>
      <c r="J58" s="144" t="s">
        <v>360</v>
      </c>
    </row>
    <row r="59" spans="1:10" s="368" customFormat="1">
      <c r="A59" s="133" t="s">
        <v>443</v>
      </c>
      <c r="B59" s="143">
        <v>100</v>
      </c>
      <c r="C59" s="144">
        <v>98.051299008042747</v>
      </c>
      <c r="D59" s="144">
        <v>33.478856053198214</v>
      </c>
      <c r="E59" s="144">
        <v>18.588598799858786</v>
      </c>
      <c r="F59" s="144">
        <v>24.042848896919505</v>
      </c>
      <c r="G59" s="144">
        <v>21.940995258066252</v>
      </c>
      <c r="H59" s="144">
        <v>1.9487009919587737</v>
      </c>
      <c r="I59" s="144" t="s">
        <v>360</v>
      </c>
      <c r="J59" s="144" t="s">
        <v>360</v>
      </c>
    </row>
    <row r="60" spans="1:10" s="368" customFormat="1">
      <c r="A60" s="133" t="s">
        <v>444</v>
      </c>
      <c r="B60" s="143">
        <v>100</v>
      </c>
      <c r="C60" s="144">
        <v>97.504624965950981</v>
      </c>
      <c r="D60" s="144">
        <v>62.691716150742074</v>
      </c>
      <c r="E60" s="144">
        <v>12.242966513437205</v>
      </c>
      <c r="F60" s="144">
        <v>11.515121881393192</v>
      </c>
      <c r="G60" s="144">
        <v>11.054820420378524</v>
      </c>
      <c r="H60" s="144">
        <v>2.4953750340482599</v>
      </c>
      <c r="I60" s="144" t="s">
        <v>360</v>
      </c>
      <c r="J60" s="144" t="s">
        <v>360</v>
      </c>
    </row>
    <row r="61" spans="1:10" s="368" customFormat="1">
      <c r="A61" s="133" t="s">
        <v>445</v>
      </c>
      <c r="B61" s="143">
        <v>100</v>
      </c>
      <c r="C61" s="144">
        <v>89.917471384977617</v>
      </c>
      <c r="D61" s="144">
        <v>18.079820853717269</v>
      </c>
      <c r="E61" s="144">
        <v>18.523363955942859</v>
      </c>
      <c r="F61" s="144">
        <v>29.731873417832809</v>
      </c>
      <c r="G61" s="144">
        <v>23.582413157484687</v>
      </c>
      <c r="H61" s="144">
        <v>10.082528615023421</v>
      </c>
      <c r="I61" s="144" t="s">
        <v>360</v>
      </c>
      <c r="J61" s="144" t="s">
        <v>360</v>
      </c>
    </row>
    <row r="62" spans="1:10" s="368" customFormat="1">
      <c r="A62" s="133" t="s">
        <v>446</v>
      </c>
      <c r="B62" s="143">
        <v>100</v>
      </c>
      <c r="C62" s="144">
        <v>99.999999999998622</v>
      </c>
      <c r="D62" s="144">
        <v>43.269356409346464</v>
      </c>
      <c r="E62" s="144">
        <v>39.147517490068985</v>
      </c>
      <c r="F62" s="144">
        <v>8.2091757083818013</v>
      </c>
      <c r="G62" s="144">
        <v>9.3739503922013672</v>
      </c>
      <c r="H62" s="144">
        <v>0</v>
      </c>
      <c r="I62" s="144" t="s">
        <v>360</v>
      </c>
      <c r="J62" s="144" t="s">
        <v>360</v>
      </c>
    </row>
    <row r="63" spans="1:10" s="368" customFormat="1">
      <c r="A63" s="133" t="s">
        <v>447</v>
      </c>
      <c r="B63" s="143">
        <v>100</v>
      </c>
      <c r="C63" s="144">
        <v>99.82955501837418</v>
      </c>
      <c r="D63" s="144">
        <v>69.896375420640751</v>
      </c>
      <c r="E63" s="144">
        <v>5.4295111732542019</v>
      </c>
      <c r="F63" s="144">
        <v>12.843414105245367</v>
      </c>
      <c r="G63" s="144">
        <v>11.660254319233857</v>
      </c>
      <c r="H63" s="144">
        <v>0.1704449816264845</v>
      </c>
      <c r="I63" s="144" t="s">
        <v>360</v>
      </c>
      <c r="J63" s="144" t="s">
        <v>360</v>
      </c>
    </row>
    <row r="64" spans="1:10" s="368" customFormat="1">
      <c r="A64" s="133" t="s">
        <v>448</v>
      </c>
      <c r="B64" s="143">
        <v>100</v>
      </c>
      <c r="C64" s="144">
        <v>83.446446941644453</v>
      </c>
      <c r="D64" s="144">
        <v>43.112202817776769</v>
      </c>
      <c r="E64" s="144">
        <v>14.187297490437107</v>
      </c>
      <c r="F64" s="144">
        <v>11.66793935933361</v>
      </c>
      <c r="G64" s="144">
        <v>14.479007274096958</v>
      </c>
      <c r="H64" s="144">
        <v>16.553553058354645</v>
      </c>
      <c r="I64" s="144" t="s">
        <v>360</v>
      </c>
      <c r="J64" s="144" t="s">
        <v>360</v>
      </c>
    </row>
    <row r="65" spans="1:10" s="368" customFormat="1">
      <c r="A65" s="133" t="s">
        <v>449</v>
      </c>
      <c r="B65" s="143">
        <v>100</v>
      </c>
      <c r="C65" s="144">
        <v>89.142460583138671</v>
      </c>
      <c r="D65" s="144">
        <v>28.415779614952037</v>
      </c>
      <c r="E65" s="144">
        <v>9.1540738040844545</v>
      </c>
      <c r="F65" s="144">
        <v>25.153918789228012</v>
      </c>
      <c r="G65" s="144">
        <v>26.418688374874172</v>
      </c>
      <c r="H65" s="144">
        <v>10.857539416861817</v>
      </c>
      <c r="I65" s="144" t="s">
        <v>360</v>
      </c>
      <c r="J65" s="144" t="s">
        <v>360</v>
      </c>
    </row>
    <row r="66" spans="1:10" s="368" customFormat="1">
      <c r="A66" s="133" t="s">
        <v>450</v>
      </c>
      <c r="B66" s="143">
        <v>100</v>
      </c>
      <c r="C66" s="143" t="s">
        <v>356</v>
      </c>
      <c r="D66" s="143" t="s">
        <v>356</v>
      </c>
      <c r="E66" s="143" t="s">
        <v>356</v>
      </c>
      <c r="F66" s="143" t="s">
        <v>356</v>
      </c>
      <c r="G66" s="143" t="s">
        <v>356</v>
      </c>
      <c r="H66" s="143" t="s">
        <v>356</v>
      </c>
      <c r="I66" s="144" t="s">
        <v>360</v>
      </c>
      <c r="J66" s="144" t="s">
        <v>360</v>
      </c>
    </row>
    <row r="67" spans="1:10" s="368" customFormat="1" ht="18.75" customHeight="1">
      <c r="A67" s="133" t="s">
        <v>451</v>
      </c>
      <c r="B67" s="143">
        <v>100</v>
      </c>
      <c r="C67" s="144">
        <v>94.398756852428136</v>
      </c>
      <c r="D67" s="144">
        <v>44.340043136137197</v>
      </c>
      <c r="E67" s="144">
        <v>14.434594401422316</v>
      </c>
      <c r="F67" s="144">
        <v>19.107982888149905</v>
      </c>
      <c r="G67" s="144">
        <v>16.51613642671872</v>
      </c>
      <c r="H67" s="144">
        <v>5.6012431475718669</v>
      </c>
      <c r="I67" s="144" t="s">
        <v>360</v>
      </c>
      <c r="J67" s="144" t="s">
        <v>360</v>
      </c>
    </row>
    <row r="68" spans="1:10" ht="13">
      <c r="B68" s="182"/>
      <c r="C68" s="388"/>
      <c r="D68" s="388"/>
      <c r="E68" s="388"/>
      <c r="F68" s="388"/>
      <c r="G68" s="388"/>
      <c r="H68" s="388"/>
      <c r="I68" s="388"/>
    </row>
    <row r="69" spans="1:10" s="353" customFormat="1" ht="15" customHeight="1">
      <c r="A69" s="152"/>
      <c r="B69" s="1281" t="s">
        <v>1597</v>
      </c>
      <c r="C69" s="1281"/>
      <c r="D69" s="1281"/>
      <c r="E69" s="1281"/>
      <c r="F69" s="1281"/>
      <c r="G69" s="1281"/>
      <c r="H69" s="1281"/>
      <c r="I69" s="1281"/>
      <c r="J69" s="1281"/>
    </row>
    <row r="70" spans="1:10" s="353" customFormat="1" ht="15" customHeight="1">
      <c r="A70" s="152"/>
      <c r="B70" s="1351" t="s">
        <v>1468</v>
      </c>
      <c r="C70" s="1351"/>
      <c r="D70" s="1351"/>
      <c r="E70" s="1351"/>
      <c r="F70" s="1351"/>
      <c r="G70" s="1351"/>
      <c r="H70" s="1351"/>
      <c r="I70" s="1351"/>
      <c r="J70" s="1351"/>
    </row>
    <row r="71" spans="1:10" s="353" customFormat="1" ht="15" customHeight="1">
      <c r="A71" s="152"/>
      <c r="B71" s="1351" t="s">
        <v>1598</v>
      </c>
      <c r="C71" s="1351"/>
      <c r="D71" s="1351"/>
      <c r="E71" s="1351"/>
      <c r="F71" s="1351"/>
      <c r="G71" s="1351"/>
      <c r="H71" s="1351"/>
      <c r="I71" s="1351"/>
      <c r="J71" s="1351"/>
    </row>
    <row r="72" spans="1:10" s="353" customFormat="1" ht="15" customHeight="1">
      <c r="A72" s="152"/>
      <c r="B72" s="1351" t="s">
        <v>1599</v>
      </c>
      <c r="C72" s="1351"/>
      <c r="D72" s="1351"/>
      <c r="E72" s="1351"/>
      <c r="F72" s="1351"/>
      <c r="G72" s="1351"/>
      <c r="H72" s="1351"/>
      <c r="I72" s="1351"/>
      <c r="J72" s="1351"/>
    </row>
    <row r="73" spans="1:10" s="353" customFormat="1" ht="15" customHeight="1">
      <c r="A73" s="152"/>
      <c r="B73" s="1351" t="s">
        <v>1600</v>
      </c>
      <c r="C73" s="1351"/>
      <c r="D73" s="1351"/>
      <c r="E73" s="1351"/>
      <c r="F73" s="1351"/>
      <c r="G73" s="1351"/>
      <c r="H73" s="1351"/>
      <c r="I73" s="1351"/>
      <c r="J73" s="1351"/>
    </row>
    <row r="74" spans="1:10" s="353" customFormat="1" ht="15" customHeight="1">
      <c r="A74" s="152"/>
      <c r="B74" s="1351" t="s">
        <v>1601</v>
      </c>
      <c r="C74" s="1351"/>
      <c r="D74" s="1351"/>
      <c r="E74" s="1351"/>
      <c r="F74" s="1351"/>
      <c r="G74" s="1351"/>
      <c r="H74" s="1351"/>
      <c r="I74" s="1351"/>
      <c r="J74" s="1351"/>
    </row>
    <row r="75" spans="1:10" s="353" customFormat="1" ht="15" customHeight="1">
      <c r="A75" s="152"/>
      <c r="B75" s="1281" t="s">
        <v>1602</v>
      </c>
      <c r="C75" s="1281"/>
      <c r="D75" s="1281"/>
      <c r="E75" s="1281"/>
      <c r="F75" s="1281"/>
      <c r="G75" s="1281"/>
      <c r="H75" s="1281"/>
      <c r="I75" s="1281"/>
      <c r="J75" s="1281"/>
    </row>
    <row r="76" spans="1:10" s="353" customFormat="1" ht="41.25" customHeight="1">
      <c r="A76" s="152"/>
      <c r="B76" s="1279" t="s">
        <v>1647</v>
      </c>
      <c r="C76" s="1279"/>
      <c r="D76" s="1279"/>
      <c r="E76" s="1279"/>
      <c r="F76" s="1279"/>
      <c r="G76" s="1279"/>
      <c r="H76" s="1279"/>
      <c r="I76" s="1279"/>
      <c r="J76" s="1279"/>
    </row>
    <row r="77" spans="1:10" s="353" customFormat="1" ht="15" customHeight="1">
      <c r="A77" s="152"/>
      <c r="B77" s="1351" t="s">
        <v>1603</v>
      </c>
      <c r="C77" s="1351"/>
      <c r="D77" s="1351"/>
      <c r="E77" s="1351"/>
      <c r="F77" s="1351"/>
      <c r="G77" s="1351"/>
      <c r="H77" s="1351"/>
      <c r="I77" s="1351"/>
      <c r="J77" s="1351"/>
    </row>
    <row r="78" spans="1:10" s="353" customFormat="1" ht="30" customHeight="1">
      <c r="A78" s="152"/>
      <c r="B78" s="1281" t="s">
        <v>1604</v>
      </c>
      <c r="C78" s="1281"/>
      <c r="D78" s="1281"/>
      <c r="E78" s="1281"/>
      <c r="F78" s="1281"/>
      <c r="G78" s="1281"/>
      <c r="H78" s="1281"/>
      <c r="I78" s="1281"/>
      <c r="J78" s="1281"/>
    </row>
  </sheetData>
  <sheetProtection selectLockedCells="1"/>
  <mergeCells count="22">
    <mergeCell ref="B78:J78"/>
    <mergeCell ref="A5:A7"/>
    <mergeCell ref="B5:B7"/>
    <mergeCell ref="H6:H7"/>
    <mergeCell ref="I6:I7"/>
    <mergeCell ref="D5:H5"/>
    <mergeCell ref="I5:J5"/>
    <mergeCell ref="C6:C7"/>
    <mergeCell ref="D6:G6"/>
    <mergeCell ref="J6:J7"/>
    <mergeCell ref="B29:J29"/>
    <mergeCell ref="B74:J74"/>
    <mergeCell ref="B69:J69"/>
    <mergeCell ref="B70:J70"/>
    <mergeCell ref="B71:J71"/>
    <mergeCell ref="B72:J72"/>
    <mergeCell ref="B9:J9"/>
    <mergeCell ref="B49:J49"/>
    <mergeCell ref="B75:J75"/>
    <mergeCell ref="B76:J76"/>
    <mergeCell ref="B77:J77"/>
    <mergeCell ref="B73:J73"/>
  </mergeCells>
  <hyperlinks>
    <hyperlink ref="A1" location="Inhalt!A1" display="Zurück zum Inhalt"/>
  </hyperlinks>
  <pageMargins left="0.59055118110236227" right="0.59055118110236227" top="1.1811023622047245" bottom="0.78740157480314965" header="0.39370078740157483" footer="0.39370078740157483"/>
  <pageSetup paperSize="9" scale="79" fitToWidth="2" fitToHeight="2" pageOrder="overThenDown" orientation="landscape" r:id="rId1"/>
  <headerFooter alignWithMargins="0">
    <oddHeader>&amp;L&amp;"Arial,Fett"
Tabelle &amp;A&amp;CSeite &amp;P von &amp;N
&amp;"Arial,Fett"CO2-Emissionen 2012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5">
    <pageSetUpPr autoPageBreaks="0"/>
  </sheetPr>
  <dimension ref="A1:O78"/>
  <sheetViews>
    <sheetView showGridLines="0" showRowColHeaders="0" zoomScaleNormal="100" workbookViewId="0">
      <pane ySplit="7" topLeftCell="A8" activePane="bottomLeft" state="frozen"/>
      <selection pane="bottomLeft"/>
    </sheetView>
  </sheetViews>
  <sheetFormatPr baseColWidth="10" defaultColWidth="11.54296875" defaultRowHeight="12.5"/>
  <cols>
    <col min="1" max="1" width="23" style="643" bestFit="1" customWidth="1"/>
    <col min="2" max="2" width="14" style="136" customWidth="1"/>
    <col min="3" max="9" width="14" style="376" customWidth="1"/>
    <col min="10" max="10" width="14" style="135" customWidth="1"/>
    <col min="11" max="16384" width="11.54296875" style="135"/>
  </cols>
  <sheetData>
    <row r="1" spans="1:15" ht="13">
      <c r="A1" s="160" t="s">
        <v>322</v>
      </c>
    </row>
    <row r="3" spans="1:15" ht="15">
      <c r="A3" s="692" t="s">
        <v>1083</v>
      </c>
      <c r="B3" s="407" t="s">
        <v>739</v>
      </c>
      <c r="C3" s="407"/>
      <c r="D3" s="407"/>
      <c r="E3" s="407"/>
      <c r="F3" s="407"/>
      <c r="G3" s="407"/>
      <c r="H3" s="407"/>
      <c r="I3" s="407"/>
    </row>
    <row r="4" spans="1:15">
      <c r="B4" s="365"/>
      <c r="C4" s="384"/>
      <c r="D4" s="384"/>
      <c r="E4" s="384"/>
      <c r="F4" s="384"/>
      <c r="G4" s="384"/>
      <c r="H4" s="384"/>
      <c r="I4" s="384"/>
    </row>
    <row r="5" spans="1:15" ht="15.75" customHeight="1">
      <c r="A5" s="1366" t="s">
        <v>433</v>
      </c>
      <c r="B5" s="1369" t="s">
        <v>727</v>
      </c>
      <c r="C5" s="1115"/>
      <c r="D5" s="1372" t="s">
        <v>507</v>
      </c>
      <c r="E5" s="1372"/>
      <c r="F5" s="1372"/>
      <c r="G5" s="1372"/>
      <c r="H5" s="1373"/>
      <c r="I5" s="1374" t="s">
        <v>728</v>
      </c>
      <c r="J5" s="1372"/>
    </row>
    <row r="6" spans="1:15" ht="15.75" customHeight="1">
      <c r="A6" s="1367"/>
      <c r="B6" s="1369"/>
      <c r="C6" s="1288" t="s">
        <v>1589</v>
      </c>
      <c r="D6" s="1374" t="s">
        <v>595</v>
      </c>
      <c r="E6" s="1372"/>
      <c r="F6" s="1372"/>
      <c r="G6" s="1373"/>
      <c r="H6" s="1370" t="s">
        <v>1590</v>
      </c>
      <c r="I6" s="1370" t="s">
        <v>729</v>
      </c>
      <c r="J6" s="1376" t="s">
        <v>1591</v>
      </c>
    </row>
    <row r="7" spans="1:15" ht="96" customHeight="1">
      <c r="A7" s="1368"/>
      <c r="B7" s="1369"/>
      <c r="C7" s="1375"/>
      <c r="D7" s="1116" t="s">
        <v>1592</v>
      </c>
      <c r="E7" s="1116" t="s">
        <v>1593</v>
      </c>
      <c r="F7" s="1116" t="s">
        <v>1594</v>
      </c>
      <c r="G7" s="1116" t="s">
        <v>1595</v>
      </c>
      <c r="H7" s="1371"/>
      <c r="I7" s="1371"/>
      <c r="J7" s="1377"/>
    </row>
    <row r="8" spans="1:15">
      <c r="A8" s="387"/>
      <c r="B8" s="387"/>
      <c r="C8" s="387"/>
      <c r="D8" s="387"/>
      <c r="E8" s="387"/>
      <c r="F8" s="387"/>
      <c r="G8" s="387"/>
      <c r="H8" s="387"/>
      <c r="I8" s="387"/>
    </row>
    <row r="9" spans="1:15" ht="13">
      <c r="B9" s="1378" t="s">
        <v>434</v>
      </c>
      <c r="C9" s="1378"/>
      <c r="D9" s="1378"/>
      <c r="E9" s="1378"/>
      <c r="F9" s="1378"/>
      <c r="G9" s="1378"/>
      <c r="H9" s="1378"/>
      <c r="I9" s="1378"/>
      <c r="J9" s="1378"/>
    </row>
    <row r="10" spans="1:15" s="386" customFormat="1">
      <c r="A10" s="643"/>
      <c r="B10" s="643"/>
      <c r="C10" s="141"/>
      <c r="D10" s="134"/>
      <c r="E10" s="141"/>
      <c r="F10" s="141"/>
      <c r="G10" s="141"/>
      <c r="H10" s="141"/>
      <c r="I10" s="141"/>
    </row>
    <row r="11" spans="1:15" s="386" customFormat="1">
      <c r="A11" s="133" t="s">
        <v>435</v>
      </c>
      <c r="B11" s="1135">
        <v>73348.090293251997</v>
      </c>
      <c r="C11" s="1135">
        <v>70519.807293251593</v>
      </c>
      <c r="D11" s="1135">
        <v>23867.541630706</v>
      </c>
      <c r="E11" s="1135">
        <v>6296.5682715576004</v>
      </c>
      <c r="F11" s="1135">
        <v>21062.533506837</v>
      </c>
      <c r="G11" s="1135">
        <v>19293.163884150999</v>
      </c>
      <c r="H11" s="1135">
        <v>2828.2829999999999</v>
      </c>
      <c r="I11" s="1135">
        <v>607.88851680000005</v>
      </c>
      <c r="J11" s="1074">
        <v>-8286.3212131947876</v>
      </c>
    </row>
    <row r="12" spans="1:15">
      <c r="A12" s="133" t="s">
        <v>436</v>
      </c>
      <c r="B12" s="1135">
        <v>78550.740997388479</v>
      </c>
      <c r="C12" s="1135">
        <v>75523.238316020783</v>
      </c>
      <c r="D12" s="1135">
        <v>15114.478924093</v>
      </c>
      <c r="E12" s="1135">
        <v>9862.7580829735598</v>
      </c>
      <c r="F12" s="1135">
        <v>26936.926246483621</v>
      </c>
      <c r="G12" s="1135">
        <v>23609.075062470605</v>
      </c>
      <c r="H12" s="1135">
        <v>3027.5026813681998</v>
      </c>
      <c r="I12" s="1135">
        <v>3723.1933991827204</v>
      </c>
      <c r="J12" s="1074">
        <v>-11355.313940363965</v>
      </c>
      <c r="K12" s="386"/>
      <c r="L12" s="386"/>
      <c r="M12" s="386"/>
      <c r="N12" s="386"/>
      <c r="O12" s="386"/>
    </row>
    <row r="13" spans="1:15">
      <c r="A13" s="133" t="s">
        <v>437</v>
      </c>
      <c r="B13" s="1135">
        <v>17292.703392241001</v>
      </c>
      <c r="C13" s="1135">
        <v>17292.703392240983</v>
      </c>
      <c r="D13" s="1135">
        <v>7514.5998504120998</v>
      </c>
      <c r="E13" s="1135">
        <v>452.17913008097997</v>
      </c>
      <c r="F13" s="1135">
        <v>3781.5477641184002</v>
      </c>
      <c r="G13" s="1135">
        <v>5544.3766476295004</v>
      </c>
      <c r="H13" s="1135">
        <v>0</v>
      </c>
      <c r="I13" s="1135">
        <v>869.51690940000003</v>
      </c>
      <c r="J13" s="1074">
        <v>-9.9791496097612473</v>
      </c>
      <c r="K13" s="386"/>
      <c r="L13" s="386"/>
      <c r="M13" s="386"/>
      <c r="N13" s="386"/>
      <c r="O13" s="386"/>
    </row>
    <row r="14" spans="1:15">
      <c r="A14" s="133" t="s">
        <v>438</v>
      </c>
      <c r="B14" s="1135">
        <v>58325.874572699999</v>
      </c>
      <c r="C14" s="1135">
        <v>56961.1745677</v>
      </c>
      <c r="D14" s="1135">
        <v>43366.85396</v>
      </c>
      <c r="E14" s="1135">
        <v>4357.3617839999997</v>
      </c>
      <c r="F14" s="1135">
        <v>5160.3312976999996</v>
      </c>
      <c r="G14" s="1135">
        <v>4076.6275260000002</v>
      </c>
      <c r="H14" s="1135">
        <v>1364.7</v>
      </c>
      <c r="I14" s="1135">
        <v>320.47959730000002</v>
      </c>
      <c r="J14" s="1074">
        <v>-1569.0218708007849</v>
      </c>
      <c r="K14" s="386"/>
      <c r="L14" s="386"/>
      <c r="M14" s="386"/>
      <c r="N14" s="386"/>
      <c r="O14" s="386"/>
    </row>
    <row r="15" spans="1:15">
      <c r="A15" s="133" t="s">
        <v>439</v>
      </c>
      <c r="B15" s="1135">
        <v>13411.405443121001</v>
      </c>
      <c r="C15" s="1135">
        <v>13411.405443121301</v>
      </c>
      <c r="D15" s="1135">
        <v>6536.4420953769004</v>
      </c>
      <c r="E15" s="1135">
        <v>4227.4282821920997</v>
      </c>
      <c r="F15" s="1135">
        <v>1185.5142317088</v>
      </c>
      <c r="G15" s="1135">
        <v>1462.0208338435</v>
      </c>
      <c r="H15" s="1135">
        <v>0</v>
      </c>
      <c r="I15" s="1135">
        <v>112.9492427</v>
      </c>
      <c r="J15" s="1074">
        <v>255.69822915966984</v>
      </c>
      <c r="K15" s="386"/>
      <c r="L15" s="386"/>
      <c r="M15" s="386"/>
      <c r="N15" s="386"/>
      <c r="O15" s="386"/>
    </row>
    <row r="16" spans="1:15">
      <c r="A16" s="133" t="s">
        <v>440</v>
      </c>
      <c r="B16" s="1135">
        <v>10754.150888519</v>
      </c>
      <c r="C16" s="1135">
        <v>10590.612577518739</v>
      </c>
      <c r="D16" s="1135">
        <v>3723.6368225336</v>
      </c>
      <c r="E16" s="1135">
        <v>659.86217849614002</v>
      </c>
      <c r="F16" s="1135">
        <v>3425.5734083040002</v>
      </c>
      <c r="G16" s="1135">
        <v>2781.5401681849999</v>
      </c>
      <c r="H16" s="1135">
        <v>163.53831099999999</v>
      </c>
      <c r="I16" s="1135">
        <v>678.48559250000005</v>
      </c>
      <c r="J16" s="1074">
        <v>90.750252908550451</v>
      </c>
      <c r="K16" s="386"/>
      <c r="L16" s="386"/>
      <c r="M16" s="386"/>
      <c r="N16" s="386"/>
      <c r="O16" s="386"/>
    </row>
    <row r="17" spans="1:15">
      <c r="A17" s="133" t="s">
        <v>441</v>
      </c>
      <c r="B17" s="1135">
        <v>37120.252816881664</v>
      </c>
      <c r="C17" s="1135">
        <v>36491.484643452597</v>
      </c>
      <c r="D17" s="1135">
        <v>8043.2242228388004</v>
      </c>
      <c r="E17" s="1135">
        <v>2862.3681149747999</v>
      </c>
      <c r="F17" s="1135">
        <v>13274.178805735</v>
      </c>
      <c r="G17" s="1135">
        <v>12311.713499904001</v>
      </c>
      <c r="H17" s="1135">
        <v>628.76817342867002</v>
      </c>
      <c r="I17" s="1135">
        <v>12207.9548</v>
      </c>
      <c r="J17" s="1074">
        <v>-5132.2593089709089</v>
      </c>
      <c r="K17" s="386"/>
      <c r="L17" s="386"/>
      <c r="M17" s="386"/>
      <c r="N17" s="386"/>
      <c r="O17" s="386"/>
    </row>
    <row r="18" spans="1:15">
      <c r="A18" s="133" t="s">
        <v>442</v>
      </c>
      <c r="B18" s="1135" t="s">
        <v>356</v>
      </c>
      <c r="C18" s="244">
        <v>10575.118702157548</v>
      </c>
      <c r="D18" s="1135" t="s">
        <v>493</v>
      </c>
      <c r="E18" s="1135" t="s">
        <v>493</v>
      </c>
      <c r="F18" s="1135">
        <v>3199.8129170657908</v>
      </c>
      <c r="G18" s="1135" t="s">
        <v>493</v>
      </c>
      <c r="H18" s="1135" t="s">
        <v>356</v>
      </c>
      <c r="I18" s="1135">
        <v>7.8660955764980196</v>
      </c>
      <c r="J18" s="1074">
        <v>4001.0409425920707</v>
      </c>
      <c r="K18" s="386"/>
      <c r="L18" s="386"/>
      <c r="M18" s="386"/>
      <c r="N18" s="386"/>
      <c r="O18" s="386"/>
    </row>
    <row r="19" spans="1:15">
      <c r="A19" s="133" t="s">
        <v>443</v>
      </c>
      <c r="B19" s="1135">
        <v>66318.208689478997</v>
      </c>
      <c r="C19" s="1135">
        <v>65092.196722478999</v>
      </c>
      <c r="D19" s="1135">
        <v>21897.786239059002</v>
      </c>
      <c r="E19" s="1135">
        <v>11753.940555974001</v>
      </c>
      <c r="F19" s="1135">
        <v>16153.013956942999</v>
      </c>
      <c r="G19" s="1135">
        <v>15287.455970503001</v>
      </c>
      <c r="H19" s="1135">
        <v>1226.0119669999999</v>
      </c>
      <c r="I19" s="1135">
        <v>463.38406450000002</v>
      </c>
      <c r="J19" s="1074">
        <v>8193.2604926727345</v>
      </c>
      <c r="K19" s="386"/>
      <c r="L19" s="386"/>
      <c r="M19" s="386"/>
      <c r="N19" s="386"/>
      <c r="O19" s="386"/>
    </row>
    <row r="20" spans="1:15">
      <c r="A20" s="133" t="s">
        <v>444</v>
      </c>
      <c r="B20" s="1135">
        <v>268856.78536316031</v>
      </c>
      <c r="C20" s="1135">
        <v>262465.58760152798</v>
      </c>
      <c r="D20" s="1135">
        <v>166304.31476775999</v>
      </c>
      <c r="E20" s="1135">
        <v>31006.337904905999</v>
      </c>
      <c r="F20" s="1135">
        <v>31895.866148108998</v>
      </c>
      <c r="G20" s="1135">
        <v>33259.068780752998</v>
      </c>
      <c r="H20" s="1135">
        <v>6391.1977616303002</v>
      </c>
      <c r="I20" s="1135">
        <v>3748.4570910000002</v>
      </c>
      <c r="J20" s="1074">
        <v>-4426.8843168102494</v>
      </c>
      <c r="K20" s="386"/>
      <c r="L20" s="386"/>
      <c r="M20" s="386"/>
      <c r="N20" s="386"/>
      <c r="O20" s="386"/>
    </row>
    <row r="21" spans="1:15">
      <c r="A21" s="133" t="s">
        <v>445</v>
      </c>
      <c r="B21" s="1135">
        <v>29739.708387921</v>
      </c>
      <c r="C21" s="1135">
        <v>26781.100203920701</v>
      </c>
      <c r="D21" s="1135">
        <v>5614.0553768268001</v>
      </c>
      <c r="E21" s="1135">
        <v>5433.4420868024999</v>
      </c>
      <c r="F21" s="1135">
        <v>8531.8382482408997</v>
      </c>
      <c r="G21" s="1135">
        <v>7201.7644920504999</v>
      </c>
      <c r="H21" s="1135">
        <v>2958.6081840000002</v>
      </c>
      <c r="I21" s="1135">
        <v>392.1487315</v>
      </c>
      <c r="J21" s="1074">
        <v>-5548.9410369191301</v>
      </c>
      <c r="K21" s="386"/>
      <c r="L21" s="386"/>
      <c r="M21" s="386"/>
      <c r="N21" s="386"/>
      <c r="O21" s="386"/>
    </row>
    <row r="22" spans="1:15">
      <c r="A22" s="133" t="s">
        <v>446</v>
      </c>
      <c r="B22" s="1135">
        <v>22990.401446885</v>
      </c>
      <c r="C22" s="1135">
        <v>22990.401446885</v>
      </c>
      <c r="D22" s="1135">
        <v>10935.638546933</v>
      </c>
      <c r="E22" s="1135">
        <v>8028.7796322699996</v>
      </c>
      <c r="F22" s="1135">
        <v>1800.214907739</v>
      </c>
      <c r="G22" s="1135">
        <v>2225.7683599430002</v>
      </c>
      <c r="H22" s="1135">
        <v>0</v>
      </c>
      <c r="I22" s="1135">
        <v>10.07364025</v>
      </c>
      <c r="J22" s="1074">
        <v>-727.15798128404299</v>
      </c>
      <c r="K22" s="386"/>
      <c r="L22" s="386"/>
      <c r="M22" s="386"/>
      <c r="N22" s="386"/>
      <c r="O22" s="386"/>
    </row>
    <row r="23" spans="1:15">
      <c r="A23" s="133" t="s">
        <v>447</v>
      </c>
      <c r="B23" s="1135">
        <v>49696.401295386</v>
      </c>
      <c r="C23" s="1135">
        <v>49609.213036749301</v>
      </c>
      <c r="D23" s="1135">
        <v>35083.300239256998</v>
      </c>
      <c r="E23" s="1135">
        <v>2574.2798003981002</v>
      </c>
      <c r="F23" s="1135">
        <v>6117.8923065807003</v>
      </c>
      <c r="G23" s="1135">
        <v>5833.7406905135003</v>
      </c>
      <c r="H23" s="1135">
        <v>87.188258637000004</v>
      </c>
      <c r="I23" s="1135">
        <v>1528.7452069999999</v>
      </c>
      <c r="J23" s="1074">
        <v>-3758.126040148803</v>
      </c>
      <c r="K23" s="386"/>
      <c r="L23" s="386"/>
      <c r="M23" s="386"/>
      <c r="N23" s="386"/>
      <c r="O23" s="386"/>
    </row>
    <row r="24" spans="1:15">
      <c r="A24" s="133" t="s">
        <v>448</v>
      </c>
      <c r="B24" s="1135">
        <v>32580.039368260001</v>
      </c>
      <c r="C24" s="1135">
        <v>26999.039368260099</v>
      </c>
      <c r="D24" s="1135">
        <v>13687.812566283001</v>
      </c>
      <c r="E24" s="1135">
        <v>4582.8389227735997</v>
      </c>
      <c r="F24" s="1135">
        <v>3897.9285154703002</v>
      </c>
      <c r="G24" s="1135">
        <v>4830.4593637332</v>
      </c>
      <c r="H24" s="1135">
        <v>5581</v>
      </c>
      <c r="I24" s="1135">
        <v>0</v>
      </c>
      <c r="J24" s="1074">
        <v>-738.75223579974454</v>
      </c>
      <c r="K24" s="386"/>
      <c r="L24" s="386"/>
      <c r="M24" s="386"/>
      <c r="N24" s="386"/>
      <c r="O24" s="386"/>
    </row>
    <row r="25" spans="1:15">
      <c r="A25" s="133" t="s">
        <v>449</v>
      </c>
      <c r="B25" s="1135">
        <v>20327.7639666467</v>
      </c>
      <c r="C25" s="1135">
        <v>18096.663193552202</v>
      </c>
      <c r="D25" s="1135">
        <v>5495.3275464464004</v>
      </c>
      <c r="E25" s="1135">
        <v>1739.7869031836001</v>
      </c>
      <c r="F25" s="1135">
        <v>5249.3799206446001</v>
      </c>
      <c r="G25" s="1135">
        <v>5612.1688232775996</v>
      </c>
      <c r="H25" s="1135">
        <v>2231.1007730946999</v>
      </c>
      <c r="I25" s="1135">
        <v>40.928442959999998</v>
      </c>
      <c r="J25" s="1074">
        <v>4058.5640305682755</v>
      </c>
      <c r="K25" s="386"/>
      <c r="L25" s="386"/>
      <c r="M25" s="386"/>
      <c r="N25" s="386"/>
      <c r="O25" s="386"/>
    </row>
    <row r="26" spans="1:15">
      <c r="A26" s="133" t="s">
        <v>450</v>
      </c>
      <c r="B26" s="1135" t="s">
        <v>356</v>
      </c>
      <c r="C26" s="1135">
        <v>10495.068160245901</v>
      </c>
      <c r="D26" s="1135">
        <v>1510.2586357631999</v>
      </c>
      <c r="E26" s="1135">
        <v>1590.4189270625</v>
      </c>
      <c r="F26" s="1135">
        <v>3701.7721591674999</v>
      </c>
      <c r="G26" s="1135">
        <v>3692.6184382526999</v>
      </c>
      <c r="H26" s="1135" t="s">
        <v>356</v>
      </c>
      <c r="I26" s="1135">
        <v>6.2079700539999996</v>
      </c>
      <c r="J26" s="1074">
        <v>-3236.9895218872357</v>
      </c>
      <c r="K26" s="386"/>
      <c r="L26" s="386"/>
      <c r="M26" s="386"/>
      <c r="N26" s="386"/>
      <c r="O26" s="386"/>
    </row>
    <row r="27" spans="1:15" ht="18.75" customHeight="1">
      <c r="A27" s="133" t="s">
        <v>451</v>
      </c>
      <c r="B27" s="244">
        <v>825928.91923936084</v>
      </c>
      <c r="C27" s="1135">
        <v>780939.60188273003</v>
      </c>
      <c r="D27" s="1135">
        <v>361536.86121203139</v>
      </c>
      <c r="E27" s="1135">
        <v>117480.08685643331</v>
      </c>
      <c r="F27" s="1135">
        <v>158834.88560453433</v>
      </c>
      <c r="G27" s="1135">
        <v>143087.76820973106</v>
      </c>
      <c r="H27" s="1135">
        <v>44989.317356630752</v>
      </c>
      <c r="I27" s="1135">
        <v>25545.050559086925</v>
      </c>
      <c r="J27" s="1074">
        <v>-29548.947492135107</v>
      </c>
      <c r="K27" s="386"/>
      <c r="L27" s="386"/>
      <c r="M27" s="386"/>
      <c r="N27" s="386"/>
      <c r="O27" s="386"/>
    </row>
    <row r="28" spans="1:15">
      <c r="A28" s="387"/>
      <c r="B28" s="387"/>
      <c r="C28" s="387"/>
      <c r="D28" s="387"/>
      <c r="E28" s="387"/>
      <c r="F28" s="387"/>
      <c r="G28" s="387"/>
      <c r="H28" s="387"/>
      <c r="I28" s="387"/>
      <c r="J28" s="387"/>
    </row>
    <row r="29" spans="1:15" ht="15">
      <c r="B29" s="1378" t="s">
        <v>1596</v>
      </c>
      <c r="C29" s="1378"/>
      <c r="D29" s="1378"/>
      <c r="E29" s="1378"/>
      <c r="F29" s="1378"/>
      <c r="G29" s="1378"/>
      <c r="H29" s="1378"/>
      <c r="I29" s="1378"/>
      <c r="J29" s="1378"/>
    </row>
    <row r="30" spans="1:15" s="386" customFormat="1">
      <c r="A30" s="643"/>
      <c r="B30" s="1202"/>
      <c r="C30" s="1202"/>
      <c r="D30" s="141"/>
      <c r="E30" s="134"/>
      <c r="F30" s="141"/>
      <c r="G30" s="141"/>
      <c r="H30" s="141"/>
      <c r="I30" s="141"/>
      <c r="J30" s="141"/>
    </row>
    <row r="31" spans="1:15" s="386" customFormat="1">
      <c r="A31" s="133" t="s">
        <v>435</v>
      </c>
      <c r="B31" s="1134">
        <v>6.9195038669809374</v>
      </c>
      <c r="C31" s="1134">
        <v>6.6526896244127203</v>
      </c>
      <c r="D31" s="1134">
        <v>2.251613449630502</v>
      </c>
      <c r="E31" s="1134">
        <v>0.59400494722574448</v>
      </c>
      <c r="F31" s="1134">
        <v>1.9869949097009065</v>
      </c>
      <c r="G31" s="1134">
        <v>1.8200763178555677</v>
      </c>
      <c r="H31" s="1134">
        <v>0.26681424256817915</v>
      </c>
      <c r="I31" s="1134">
        <v>5.7346918316125324E-2</v>
      </c>
      <c r="J31" s="1134">
        <v>-0.78171403575073739</v>
      </c>
    </row>
    <row r="32" spans="1:15">
      <c r="A32" s="133" t="s">
        <v>436</v>
      </c>
      <c r="B32" s="1134">
        <v>6.2530899762510987</v>
      </c>
      <c r="C32" s="1134">
        <v>6.0120833806473337</v>
      </c>
      <c r="D32" s="1134">
        <v>1.2031993009416246</v>
      </c>
      <c r="E32" s="1134">
        <v>0.78513216964919341</v>
      </c>
      <c r="F32" s="1134">
        <v>2.1443339854489958</v>
      </c>
      <c r="G32" s="1134">
        <v>1.8794179246075202</v>
      </c>
      <c r="H32" s="1134">
        <v>0.24100659560380477</v>
      </c>
      <c r="I32" s="1134">
        <v>0.29638757099500496</v>
      </c>
      <c r="J32" s="1134">
        <v>-0.90394818528872889</v>
      </c>
      <c r="K32" s="386"/>
      <c r="L32" s="386"/>
      <c r="M32" s="386"/>
      <c r="N32" s="386"/>
      <c r="O32" s="386"/>
    </row>
    <row r="33" spans="1:15">
      <c r="A33" s="133" t="s">
        <v>437</v>
      </c>
      <c r="B33" s="1134">
        <v>5.0882951586190606</v>
      </c>
      <c r="C33" s="1134">
        <v>5.0882951586190552</v>
      </c>
      <c r="D33" s="1134">
        <v>2.2111350186557646</v>
      </c>
      <c r="E33" s="1134">
        <v>0.13305154354593138</v>
      </c>
      <c r="F33" s="1134">
        <v>1.1127023198052333</v>
      </c>
      <c r="G33" s="1134">
        <v>1.6314062766121256</v>
      </c>
      <c r="H33" s="1134">
        <v>0</v>
      </c>
      <c r="I33" s="1134">
        <v>0.25585118648496441</v>
      </c>
      <c r="J33" s="1134">
        <v>-2.9363169826451961E-3</v>
      </c>
      <c r="K33" s="386"/>
      <c r="L33" s="386"/>
      <c r="M33" s="386"/>
      <c r="N33" s="386"/>
      <c r="O33" s="386"/>
    </row>
    <row r="34" spans="1:15">
      <c r="A34" s="133" t="s">
        <v>438</v>
      </c>
      <c r="B34" s="1134">
        <v>23.812777654130564</v>
      </c>
      <c r="C34" s="1134">
        <v>23.255609878735275</v>
      </c>
      <c r="D34" s="1134">
        <v>17.7054396264808</v>
      </c>
      <c r="E34" s="1134">
        <v>1.7789855373992796</v>
      </c>
      <c r="F34" s="1134">
        <v>2.1068149035744965</v>
      </c>
      <c r="G34" s="1134">
        <v>1.6643698112806982</v>
      </c>
      <c r="H34" s="1134">
        <v>0.55716777335393208</v>
      </c>
      <c r="I34" s="1134">
        <v>0.13084260543196732</v>
      </c>
      <c r="J34" s="1134">
        <v>-0.64058651872037375</v>
      </c>
      <c r="K34" s="386"/>
      <c r="L34" s="386"/>
      <c r="M34" s="386"/>
      <c r="N34" s="386"/>
      <c r="O34" s="386"/>
    </row>
    <row r="35" spans="1:15">
      <c r="A35" s="133" t="s">
        <v>439</v>
      </c>
      <c r="B35" s="1134">
        <v>20.441629249837295</v>
      </c>
      <c r="C35" s="1134">
        <v>20.441629249837753</v>
      </c>
      <c r="D35" s="1134">
        <v>9.962828019285519</v>
      </c>
      <c r="E35" s="1134">
        <v>6.4434351784638526</v>
      </c>
      <c r="F35" s="1134">
        <v>1.8069577046026191</v>
      </c>
      <c r="G35" s="1134">
        <v>2.2284083474857601</v>
      </c>
      <c r="H35" s="1134">
        <v>0</v>
      </c>
      <c r="I35" s="1134">
        <v>0.17215694157598962</v>
      </c>
      <c r="J35" s="1134">
        <v>0.38973457498467395</v>
      </c>
      <c r="K35" s="386"/>
      <c r="L35" s="386"/>
      <c r="M35" s="386"/>
      <c r="N35" s="386"/>
      <c r="O35" s="386"/>
    </row>
    <row r="36" spans="1:15">
      <c r="A36" s="133" t="s">
        <v>440</v>
      </c>
      <c r="B36" s="1134">
        <v>6.1794562042898171</v>
      </c>
      <c r="C36" s="1134">
        <v>6.0854852491650835</v>
      </c>
      <c r="D36" s="1134">
        <v>2.1396436505361409</v>
      </c>
      <c r="E36" s="1134">
        <v>0.37916423854879627</v>
      </c>
      <c r="F36" s="1134">
        <v>1.9683730561929591</v>
      </c>
      <c r="G36" s="1134">
        <v>1.5983043038871876</v>
      </c>
      <c r="H36" s="1134">
        <v>9.3970955124584338E-2</v>
      </c>
      <c r="I36" s="1134">
        <v>0.38986546195585037</v>
      </c>
      <c r="J36" s="1134">
        <v>5.2146117270430128E-2</v>
      </c>
      <c r="K36" s="386"/>
      <c r="L36" s="386"/>
      <c r="M36" s="386"/>
      <c r="N36" s="386"/>
      <c r="O36" s="386"/>
    </row>
    <row r="37" spans="1:15">
      <c r="A37" s="133" t="s">
        <v>441</v>
      </c>
      <c r="B37" s="1134">
        <v>6.1549564085280819</v>
      </c>
      <c r="C37" s="1134">
        <v>6.0506995566791177</v>
      </c>
      <c r="D37" s="1134">
        <v>1.3336572549709473</v>
      </c>
      <c r="E37" s="1134">
        <v>0.47461290362813302</v>
      </c>
      <c r="F37" s="1134">
        <v>2.2010084982812832</v>
      </c>
      <c r="G37" s="1134">
        <v>2.0414208997987551</v>
      </c>
      <c r="H37" s="1134">
        <v>0.1042568518488985</v>
      </c>
      <c r="I37" s="1134">
        <v>2.0242165375853531</v>
      </c>
      <c r="J37" s="1134">
        <v>-0.85098645420896313</v>
      </c>
      <c r="K37" s="386"/>
      <c r="L37" s="386"/>
      <c r="M37" s="386"/>
      <c r="N37" s="386"/>
      <c r="O37" s="386"/>
    </row>
    <row r="38" spans="1:15">
      <c r="A38" s="133" t="s">
        <v>442</v>
      </c>
      <c r="B38" s="1134" t="s">
        <v>356</v>
      </c>
      <c r="C38" s="1134">
        <v>6.6159990278860752</v>
      </c>
      <c r="D38" s="1134" t="s">
        <v>493</v>
      </c>
      <c r="E38" s="1134" t="s">
        <v>493</v>
      </c>
      <c r="F38" s="1134">
        <v>2.0018649194363611</v>
      </c>
      <c r="G38" s="1134" t="s">
        <v>493</v>
      </c>
      <c r="H38" s="1134" t="s">
        <v>356</v>
      </c>
      <c r="I38" s="1134">
        <v>4.9211817051994095E-3</v>
      </c>
      <c r="J38" s="1134">
        <v>2.5031286865196987</v>
      </c>
      <c r="K38" s="386"/>
      <c r="L38" s="386"/>
      <c r="M38" s="386"/>
      <c r="N38" s="386"/>
      <c r="O38" s="386"/>
    </row>
    <row r="39" spans="1:15">
      <c r="A39" s="133" t="s">
        <v>443</v>
      </c>
      <c r="B39" s="1134">
        <v>8.5189606188435452</v>
      </c>
      <c r="C39" s="1134">
        <v>8.3614722325994695</v>
      </c>
      <c r="D39" s="1134">
        <v>2.8128983320985306</v>
      </c>
      <c r="E39" s="1134">
        <v>1.5098622036281837</v>
      </c>
      <c r="F39" s="1134">
        <v>2.0749488337229183</v>
      </c>
      <c r="G39" s="1134">
        <v>1.9637628631498372</v>
      </c>
      <c r="H39" s="1134">
        <v>0.15748838624407607</v>
      </c>
      <c r="I39" s="1134">
        <v>5.9524385155798297E-2</v>
      </c>
      <c r="J39" s="1134">
        <v>1.0524720865700756</v>
      </c>
      <c r="K39" s="386"/>
      <c r="L39" s="386"/>
      <c r="M39" s="386"/>
      <c r="N39" s="386"/>
      <c r="O39" s="386"/>
    </row>
    <row r="40" spans="1:15">
      <c r="A40" s="133" t="s">
        <v>444</v>
      </c>
      <c r="B40" s="1134">
        <v>15.308054530210612</v>
      </c>
      <c r="C40" s="1134">
        <v>14.944155200996088</v>
      </c>
      <c r="D40" s="1134">
        <v>9.468965105847813</v>
      </c>
      <c r="E40" s="1134">
        <v>1.7654258224850257</v>
      </c>
      <c r="F40" s="1134">
        <v>1.816073407349662</v>
      </c>
      <c r="G40" s="1134">
        <v>1.8936908653135867</v>
      </c>
      <c r="H40" s="1134">
        <v>0.36389932921440998</v>
      </c>
      <c r="I40" s="1134">
        <v>0.21342807277738607</v>
      </c>
      <c r="J40" s="1134">
        <v>-0.25205607672920988</v>
      </c>
      <c r="K40" s="386"/>
      <c r="L40" s="386"/>
      <c r="M40" s="386"/>
      <c r="N40" s="386"/>
      <c r="O40" s="386"/>
    </row>
    <row r="41" spans="1:15">
      <c r="A41" s="133" t="s">
        <v>445</v>
      </c>
      <c r="B41" s="1134">
        <v>7.4492258860685583</v>
      </c>
      <c r="C41" s="1134">
        <v>6.7081513474916852</v>
      </c>
      <c r="D41" s="1134">
        <v>1.4062130701949391</v>
      </c>
      <c r="E41" s="1134">
        <v>1.3609729091998339</v>
      </c>
      <c r="F41" s="1134">
        <v>2.1370616519010488</v>
      </c>
      <c r="G41" s="1134">
        <v>1.8039037161958629</v>
      </c>
      <c r="H41" s="1134">
        <v>0.74107453857679817</v>
      </c>
      <c r="I41" s="1134">
        <v>9.8225727158280318E-2</v>
      </c>
      <c r="J41" s="1134">
        <v>-1.3899031783806841</v>
      </c>
      <c r="K41" s="386"/>
      <c r="L41" s="386"/>
      <c r="M41" s="386"/>
      <c r="N41" s="386"/>
      <c r="O41" s="386"/>
    </row>
    <row r="42" spans="1:15">
      <c r="A42" s="133" t="s">
        <v>446</v>
      </c>
      <c r="B42" s="1134">
        <v>23.16406242286925</v>
      </c>
      <c r="C42" s="1134">
        <v>23.16406242286925</v>
      </c>
      <c r="D42" s="1134">
        <v>11.018242309527528</v>
      </c>
      <c r="E42" s="1134">
        <v>8.0894260594376028</v>
      </c>
      <c r="F42" s="1134">
        <v>1.8138130642819215</v>
      </c>
      <c r="G42" s="1134">
        <v>2.2425809896221978</v>
      </c>
      <c r="H42" s="1134">
        <v>0</v>
      </c>
      <c r="I42" s="1134">
        <v>1.0149732796777441E-2</v>
      </c>
      <c r="J42" s="1134">
        <v>-0.73265066330685447</v>
      </c>
      <c r="K42" s="386"/>
      <c r="L42" s="386"/>
      <c r="M42" s="386"/>
      <c r="N42" s="386"/>
      <c r="O42" s="386"/>
    </row>
    <row r="43" spans="1:15">
      <c r="A43" s="133" t="s">
        <v>447</v>
      </c>
      <c r="B43" s="1134">
        <v>12.275884364994646</v>
      </c>
      <c r="C43" s="1134">
        <v>12.254347333074616</v>
      </c>
      <c r="D43" s="1134">
        <v>8.6661916286379821</v>
      </c>
      <c r="E43" s="1134">
        <v>0.63589234490028523</v>
      </c>
      <c r="F43" s="1134">
        <v>1.5112269008510251</v>
      </c>
      <c r="G43" s="1134">
        <v>1.441036458685323</v>
      </c>
      <c r="H43" s="1134">
        <v>2.1537031920104636E-2</v>
      </c>
      <c r="I43" s="1134">
        <v>0.3776269286205674</v>
      </c>
      <c r="J43" s="1134">
        <v>-0.92832316818532323</v>
      </c>
      <c r="K43" s="386"/>
      <c r="L43" s="386"/>
      <c r="M43" s="386"/>
      <c r="N43" s="386"/>
      <c r="O43" s="386"/>
    </row>
    <row r="44" spans="1:15">
      <c r="A44" s="133" t="s">
        <v>448</v>
      </c>
      <c r="B44" s="1134">
        <v>14.467254163886526</v>
      </c>
      <c r="C44" s="1134">
        <v>11.988996093783971</v>
      </c>
      <c r="D44" s="1134">
        <v>6.0781100079631969</v>
      </c>
      <c r="E44" s="1134">
        <v>2.0350219574169452</v>
      </c>
      <c r="F44" s="1134">
        <v>1.7308856477597763</v>
      </c>
      <c r="G44" s="1134">
        <v>2.1449784806440539</v>
      </c>
      <c r="H44" s="1134">
        <v>2.4782580701025982</v>
      </c>
      <c r="I44" s="1134">
        <v>0</v>
      </c>
      <c r="J44" s="1134">
        <v>-0.32804491850511636</v>
      </c>
      <c r="K44" s="386"/>
      <c r="L44" s="386"/>
      <c r="M44" s="386"/>
      <c r="N44" s="386"/>
      <c r="O44" s="386"/>
    </row>
    <row r="45" spans="1:15">
      <c r="A45" s="133" t="s">
        <v>449</v>
      </c>
      <c r="B45" s="1134">
        <v>7.2308811321706097</v>
      </c>
      <c r="C45" s="1134">
        <v>6.4372461553669327</v>
      </c>
      <c r="D45" s="1134">
        <v>1.9547678896653191</v>
      </c>
      <c r="E45" s="1134">
        <v>0.61886749142055675</v>
      </c>
      <c r="F45" s="1134">
        <v>1.8672807440141603</v>
      </c>
      <c r="G45" s="1134">
        <v>1.996330030266896</v>
      </c>
      <c r="H45" s="1134">
        <v>0.79363497680374839</v>
      </c>
      <c r="I45" s="1134">
        <v>1.4558842106498798E-2</v>
      </c>
      <c r="J45" s="1134">
        <v>1.4436902219296857</v>
      </c>
      <c r="K45" s="386"/>
      <c r="L45" s="386"/>
      <c r="M45" s="386"/>
      <c r="N45" s="386"/>
      <c r="O45" s="386"/>
    </row>
    <row r="46" spans="1:15">
      <c r="A46" s="133" t="s">
        <v>450</v>
      </c>
      <c r="B46" s="1134" t="s">
        <v>356</v>
      </c>
      <c r="C46" s="1134">
        <v>4.8461515758529314</v>
      </c>
      <c r="D46" s="1134">
        <v>0.69736967458416632</v>
      </c>
      <c r="E46" s="1134">
        <v>0.73438410041442514</v>
      </c>
      <c r="F46" s="1134">
        <v>1.7093122892284072</v>
      </c>
      <c r="G46" s="1134">
        <v>1.705085511625932</v>
      </c>
      <c r="H46" s="1134" t="s">
        <v>356</v>
      </c>
      <c r="I46" s="1134">
        <v>2.8665620271050257E-3</v>
      </c>
      <c r="J46" s="1134">
        <v>-1.4946965215465267</v>
      </c>
      <c r="K46" s="386"/>
      <c r="L46" s="386"/>
      <c r="M46" s="386"/>
      <c r="N46" s="386"/>
      <c r="O46" s="386"/>
    </row>
    <row r="47" spans="1:15" ht="18.75" customHeight="1">
      <c r="A47" s="133" t="s">
        <v>451</v>
      </c>
      <c r="B47" s="1134">
        <v>10.241461869062491</v>
      </c>
      <c r="C47" s="1134">
        <v>9.6835974239630023</v>
      </c>
      <c r="D47" s="1134">
        <v>4.4830322466169692</v>
      </c>
      <c r="E47" s="1134">
        <v>1.4567450078178259</v>
      </c>
      <c r="F47" s="1134">
        <v>1.9695416718109973</v>
      </c>
      <c r="G47" s="1134">
        <v>1.7742784977172108</v>
      </c>
      <c r="H47" s="1134">
        <v>0.55786444509948707</v>
      </c>
      <c r="I47" s="1134">
        <v>0.31675687235301059</v>
      </c>
      <c r="J47" s="1134">
        <v>-0.36640491931234631</v>
      </c>
      <c r="K47" s="386"/>
      <c r="L47" s="386"/>
      <c r="M47" s="386"/>
      <c r="N47" s="386"/>
      <c r="O47" s="386"/>
    </row>
    <row r="48" spans="1:15" s="368" customFormat="1">
      <c r="A48" s="643"/>
      <c r="B48" s="1202"/>
      <c r="C48" s="1010"/>
      <c r="D48" s="1010"/>
      <c r="E48" s="1010"/>
      <c r="F48" s="1010"/>
      <c r="G48" s="1010"/>
      <c r="H48" s="1010"/>
      <c r="I48" s="1010"/>
      <c r="J48" s="135"/>
    </row>
    <row r="49" spans="1:10" s="368" customFormat="1" ht="13">
      <c r="A49" s="135"/>
      <c r="B49" s="1277" t="s">
        <v>731</v>
      </c>
      <c r="C49" s="1277"/>
      <c r="D49" s="1277"/>
      <c r="E49" s="1277"/>
      <c r="F49" s="1277"/>
      <c r="G49" s="1277"/>
      <c r="H49" s="1277"/>
      <c r="I49" s="1277"/>
      <c r="J49" s="1277"/>
    </row>
    <row r="50" spans="1:10" s="368" customFormat="1">
      <c r="A50" s="643"/>
      <c r="B50" s="1202"/>
      <c r="C50" s="141"/>
      <c r="D50" s="141"/>
      <c r="E50" s="141"/>
      <c r="F50" s="141"/>
      <c r="G50" s="141"/>
      <c r="H50" s="141"/>
      <c r="I50" s="141"/>
      <c r="J50" s="135"/>
    </row>
    <row r="51" spans="1:10" s="368" customFormat="1">
      <c r="A51" s="133" t="s">
        <v>435</v>
      </c>
      <c r="B51" s="143">
        <v>100</v>
      </c>
      <c r="C51" s="144">
        <v>96.144026397016361</v>
      </c>
      <c r="D51" s="144">
        <v>32.540099592615853</v>
      </c>
      <c r="E51" s="144">
        <v>8.5845019909630587</v>
      </c>
      <c r="F51" s="144">
        <v>28.715858071596916</v>
      </c>
      <c r="G51" s="144">
        <v>26.303566741840537</v>
      </c>
      <c r="H51" s="144">
        <v>3.8559736029830911</v>
      </c>
      <c r="I51" s="144" t="s">
        <v>360</v>
      </c>
      <c r="J51" s="144" t="s">
        <v>360</v>
      </c>
    </row>
    <row r="52" spans="1:10" s="368" customFormat="1">
      <c r="A52" s="133" t="s">
        <v>436</v>
      </c>
      <c r="B52" s="143">
        <v>100</v>
      </c>
      <c r="C52" s="144">
        <v>96.145799972188229</v>
      </c>
      <c r="D52" s="144">
        <v>19.241675803663647</v>
      </c>
      <c r="E52" s="144">
        <v>12.555907121616409</v>
      </c>
      <c r="F52" s="144">
        <v>34.292389740001525</v>
      </c>
      <c r="G52" s="144">
        <v>30.05582730690665</v>
      </c>
      <c r="H52" s="144">
        <v>3.8542000278124089</v>
      </c>
      <c r="I52" s="144" t="s">
        <v>360</v>
      </c>
      <c r="J52" s="144" t="s">
        <v>360</v>
      </c>
    </row>
    <row r="53" spans="1:10" s="368" customFormat="1">
      <c r="A53" s="133" t="s">
        <v>437</v>
      </c>
      <c r="B53" s="143">
        <v>100</v>
      </c>
      <c r="C53" s="144">
        <v>99.999999999999886</v>
      </c>
      <c r="D53" s="144">
        <v>43.455321472661112</v>
      </c>
      <c r="E53" s="144">
        <v>2.6148550624182136</v>
      </c>
      <c r="F53" s="144">
        <v>21.867880795406048</v>
      </c>
      <c r="G53" s="144">
        <v>32.061942669514508</v>
      </c>
      <c r="H53" s="144">
        <v>0</v>
      </c>
      <c r="I53" s="144" t="s">
        <v>360</v>
      </c>
      <c r="J53" s="144" t="s">
        <v>360</v>
      </c>
    </row>
    <row r="54" spans="1:10" s="368" customFormat="1">
      <c r="A54" s="133" t="s">
        <v>438</v>
      </c>
      <c r="B54" s="143">
        <v>100</v>
      </c>
      <c r="C54" s="144">
        <v>97.660215101791621</v>
      </c>
      <c r="D54" s="144">
        <v>74.352685283691031</v>
      </c>
      <c r="E54" s="144">
        <v>7.4707182977064281</v>
      </c>
      <c r="F54" s="144">
        <v>8.8474134944482135</v>
      </c>
      <c r="G54" s="144">
        <v>6.9893980259459427</v>
      </c>
      <c r="H54" s="144">
        <v>2.3397848896358622</v>
      </c>
      <c r="I54" s="144" t="s">
        <v>360</v>
      </c>
      <c r="J54" s="144" t="s">
        <v>360</v>
      </c>
    </row>
    <row r="55" spans="1:10" s="368" customFormat="1">
      <c r="A55" s="133" t="s">
        <v>439</v>
      </c>
      <c r="B55" s="143">
        <v>100</v>
      </c>
      <c r="C55" s="144">
        <v>100.00000000000225</v>
      </c>
      <c r="D55" s="144">
        <v>48.737935208196859</v>
      </c>
      <c r="E55" s="144">
        <v>31.521142956426232</v>
      </c>
      <c r="F55" s="144">
        <v>8.8395972870753514</v>
      </c>
      <c r="G55" s="144">
        <v>10.901324548303787</v>
      </c>
      <c r="H55" s="144">
        <v>0</v>
      </c>
      <c r="I55" s="144" t="s">
        <v>360</v>
      </c>
      <c r="J55" s="144" t="s">
        <v>360</v>
      </c>
    </row>
    <row r="56" spans="1:10" s="368" customFormat="1">
      <c r="A56" s="133" t="s">
        <v>440</v>
      </c>
      <c r="B56" s="143">
        <v>100.00000000000001</v>
      </c>
      <c r="C56" s="144">
        <v>98.479300572443591</v>
      </c>
      <c r="D56" s="144">
        <v>34.62511230439317</v>
      </c>
      <c r="E56" s="144">
        <v>6.1358835796194828</v>
      </c>
      <c r="F56" s="144">
        <v>31.853499581832168</v>
      </c>
      <c r="G56" s="144">
        <v>25.864805106598777</v>
      </c>
      <c r="H56" s="144">
        <v>1.5206994275539829</v>
      </c>
      <c r="I56" s="144" t="s">
        <v>360</v>
      </c>
      <c r="J56" s="144" t="s">
        <v>360</v>
      </c>
    </row>
    <row r="57" spans="1:10" s="368" customFormat="1">
      <c r="A57" s="133" t="s">
        <v>441</v>
      </c>
      <c r="B57" s="143">
        <v>100</v>
      </c>
      <c r="C57" s="144">
        <v>98.306131759040397</v>
      </c>
      <c r="D57" s="144">
        <v>21.668021127218395</v>
      </c>
      <c r="E57" s="144">
        <v>7.711068480851087</v>
      </c>
      <c r="F57" s="144">
        <v>35.759936418585291</v>
      </c>
      <c r="G57" s="144">
        <v>33.167105732385636</v>
      </c>
      <c r="H57" s="144">
        <v>1.6938682409585231</v>
      </c>
      <c r="I57" s="144" t="s">
        <v>360</v>
      </c>
      <c r="J57" s="144" t="s">
        <v>360</v>
      </c>
    </row>
    <row r="58" spans="1:10" s="368" customFormat="1">
      <c r="A58" s="133" t="s">
        <v>442</v>
      </c>
      <c r="B58" s="143">
        <v>100</v>
      </c>
      <c r="C58" s="144" t="s">
        <v>356</v>
      </c>
      <c r="D58" s="144" t="s">
        <v>356</v>
      </c>
      <c r="E58" s="144" t="s">
        <v>356</v>
      </c>
      <c r="F58" s="144" t="s">
        <v>356</v>
      </c>
      <c r="G58" s="144" t="s">
        <v>356</v>
      </c>
      <c r="H58" s="144" t="s">
        <v>356</v>
      </c>
      <c r="I58" s="144" t="s">
        <v>360</v>
      </c>
      <c r="J58" s="144" t="s">
        <v>360</v>
      </c>
    </row>
    <row r="59" spans="1:10" s="368" customFormat="1">
      <c r="A59" s="133" t="s">
        <v>443</v>
      </c>
      <c r="B59" s="143">
        <v>100</v>
      </c>
      <c r="C59" s="144">
        <v>98.151319236108222</v>
      </c>
      <c r="D59" s="144">
        <v>33.019266762150885</v>
      </c>
      <c r="E59" s="144">
        <v>17.723549517161032</v>
      </c>
      <c r="F59" s="144">
        <v>24.35683091588929</v>
      </c>
      <c r="G59" s="144">
        <v>23.051672040907022</v>
      </c>
      <c r="H59" s="144">
        <v>1.8486807638917719</v>
      </c>
      <c r="I59" s="144" t="s">
        <v>360</v>
      </c>
      <c r="J59" s="144" t="s">
        <v>360</v>
      </c>
    </row>
    <row r="60" spans="1:10" s="368" customFormat="1">
      <c r="A60" s="133" t="s">
        <v>444</v>
      </c>
      <c r="B60" s="143">
        <v>100</v>
      </c>
      <c r="C60" s="144">
        <v>97.622824451687407</v>
      </c>
      <c r="D60" s="144">
        <v>61.85609730590329</v>
      </c>
      <c r="E60" s="144">
        <v>11.532659613936824</v>
      </c>
      <c r="F60" s="144">
        <v>11.863515404688567</v>
      </c>
      <c r="G60" s="144">
        <v>12.370552127158726</v>
      </c>
      <c r="H60" s="144">
        <v>2.3771755483118429</v>
      </c>
      <c r="I60" s="144" t="s">
        <v>360</v>
      </c>
      <c r="J60" s="144" t="s">
        <v>360</v>
      </c>
    </row>
    <row r="61" spans="1:10" s="368" customFormat="1">
      <c r="A61" s="133" t="s">
        <v>445</v>
      </c>
      <c r="B61" s="143">
        <v>100</v>
      </c>
      <c r="C61" s="144">
        <v>90.051657045830481</v>
      </c>
      <c r="D61" s="144">
        <v>18.877304725378508</v>
      </c>
      <c r="E61" s="144">
        <v>18.269991137536952</v>
      </c>
      <c r="F61" s="144">
        <v>28.688372249494446</v>
      </c>
      <c r="G61" s="144">
        <v>24.215988933420576</v>
      </c>
      <c r="H61" s="144">
        <v>9.9483429541685098</v>
      </c>
      <c r="I61" s="144" t="s">
        <v>360</v>
      </c>
      <c r="J61" s="144" t="s">
        <v>360</v>
      </c>
    </row>
    <row r="62" spans="1:10" s="368" customFormat="1">
      <c r="A62" s="133" t="s">
        <v>446</v>
      </c>
      <c r="B62" s="143">
        <v>100</v>
      </c>
      <c r="C62" s="144">
        <v>100</v>
      </c>
      <c r="D62" s="144">
        <v>47.566105238300153</v>
      </c>
      <c r="E62" s="144">
        <v>34.922311603905591</v>
      </c>
      <c r="F62" s="144">
        <v>7.8302891400050498</v>
      </c>
      <c r="G62" s="144">
        <v>9.6812940177892042</v>
      </c>
      <c r="H62" s="144">
        <v>0</v>
      </c>
      <c r="I62" s="144" t="s">
        <v>360</v>
      </c>
      <c r="J62" s="144" t="s">
        <v>360</v>
      </c>
    </row>
    <row r="63" spans="1:10" s="368" customFormat="1">
      <c r="A63" s="133" t="s">
        <v>447</v>
      </c>
      <c r="B63" s="143">
        <v>100</v>
      </c>
      <c r="C63" s="144">
        <v>99.824558204690774</v>
      </c>
      <c r="D63" s="144">
        <v>70.595253025925359</v>
      </c>
      <c r="E63" s="144">
        <v>5.1800125025091219</v>
      </c>
      <c r="F63" s="144">
        <v>12.31053385579593</v>
      </c>
      <c r="G63" s="144">
        <v>11.738758820460358</v>
      </c>
      <c r="H63" s="144">
        <v>0.17544179530982434</v>
      </c>
      <c r="I63" s="144" t="s">
        <v>360</v>
      </c>
      <c r="J63" s="144" t="s">
        <v>360</v>
      </c>
    </row>
    <row r="64" spans="1:10" s="368" customFormat="1">
      <c r="A64" s="133" t="s">
        <v>448</v>
      </c>
      <c r="B64" s="143">
        <v>100</v>
      </c>
      <c r="C64" s="144">
        <v>82.869879508380819</v>
      </c>
      <c r="D64" s="144">
        <v>42.012879148383988</v>
      </c>
      <c r="E64" s="144">
        <v>14.066400813616804</v>
      </c>
      <c r="F64" s="144">
        <v>11.964161465279643</v>
      </c>
      <c r="G64" s="144">
        <v>14.826438081100392</v>
      </c>
      <c r="H64" s="144">
        <v>17.130120491619479</v>
      </c>
      <c r="I64" s="144" t="s">
        <v>360</v>
      </c>
      <c r="J64" s="144" t="s">
        <v>360</v>
      </c>
    </row>
    <row r="65" spans="1:10" s="368" customFormat="1">
      <c r="A65" s="133" t="s">
        <v>449</v>
      </c>
      <c r="B65" s="143">
        <v>100</v>
      </c>
      <c r="C65" s="144">
        <v>89.02436698519702</v>
      </c>
      <c r="D65" s="144">
        <v>27.033605641343534</v>
      </c>
      <c r="E65" s="144">
        <v>8.5586732807317141</v>
      </c>
      <c r="F65" s="144">
        <v>25.823695755507863</v>
      </c>
      <c r="G65" s="144">
        <v>27.608392307613911</v>
      </c>
      <c r="H65" s="144">
        <v>10.975633014803968</v>
      </c>
      <c r="I65" s="144" t="s">
        <v>360</v>
      </c>
      <c r="J65" s="144" t="s">
        <v>360</v>
      </c>
    </row>
    <row r="66" spans="1:10" s="368" customFormat="1">
      <c r="A66" s="133" t="s">
        <v>450</v>
      </c>
      <c r="B66" s="143">
        <v>100</v>
      </c>
      <c r="C66" s="144" t="s">
        <v>356</v>
      </c>
      <c r="D66" s="144" t="s">
        <v>356</v>
      </c>
      <c r="E66" s="144" t="s">
        <v>356</v>
      </c>
      <c r="F66" s="144" t="s">
        <v>356</v>
      </c>
      <c r="G66" s="144" t="s">
        <v>356</v>
      </c>
      <c r="H66" s="144" t="s">
        <v>356</v>
      </c>
      <c r="I66" s="144" t="s">
        <v>360</v>
      </c>
      <c r="J66" s="144" t="s">
        <v>360</v>
      </c>
    </row>
    <row r="67" spans="1:10" s="368" customFormat="1" ht="18.75" customHeight="1">
      <c r="A67" s="133" t="s">
        <v>451</v>
      </c>
      <c r="B67" s="143">
        <v>100</v>
      </c>
      <c r="C67" s="144">
        <v>94.552882662340508</v>
      </c>
      <c r="D67" s="144">
        <v>43.773362669633691</v>
      </c>
      <c r="E67" s="144">
        <v>14.223994840212955</v>
      </c>
      <c r="F67" s="144">
        <v>19.23105995014841</v>
      </c>
      <c r="G67" s="144">
        <v>17.324465202345465</v>
      </c>
      <c r="H67" s="144">
        <v>5.447117337659475</v>
      </c>
      <c r="I67" s="144" t="s">
        <v>360</v>
      </c>
      <c r="J67" s="144" t="s">
        <v>360</v>
      </c>
    </row>
    <row r="68" spans="1:10" ht="13">
      <c r="B68" s="182"/>
      <c r="C68" s="388"/>
      <c r="D68" s="388"/>
      <c r="E68" s="388"/>
      <c r="F68" s="388"/>
      <c r="G68" s="388"/>
      <c r="H68" s="388"/>
      <c r="I68" s="388"/>
    </row>
    <row r="69" spans="1:10" s="353" customFormat="1" ht="15" customHeight="1">
      <c r="A69" s="152"/>
      <c r="B69" s="1281" t="s">
        <v>1597</v>
      </c>
      <c r="C69" s="1281"/>
      <c r="D69" s="1281"/>
      <c r="E69" s="1281"/>
      <c r="F69" s="1281"/>
      <c r="G69" s="1281"/>
      <c r="H69" s="1281"/>
      <c r="I69" s="1281"/>
      <c r="J69" s="1281"/>
    </row>
    <row r="70" spans="1:10" s="353" customFormat="1" ht="15" customHeight="1">
      <c r="A70" s="152"/>
      <c r="B70" s="1351" t="s">
        <v>1468</v>
      </c>
      <c r="C70" s="1351"/>
      <c r="D70" s="1351"/>
      <c r="E70" s="1351"/>
      <c r="F70" s="1351"/>
      <c r="G70" s="1351"/>
      <c r="H70" s="1351"/>
      <c r="I70" s="1351"/>
      <c r="J70" s="1351"/>
    </row>
    <row r="71" spans="1:10" s="353" customFormat="1" ht="15" customHeight="1">
      <c r="A71" s="152"/>
      <c r="B71" s="1351" t="s">
        <v>1598</v>
      </c>
      <c r="C71" s="1351"/>
      <c r="D71" s="1351"/>
      <c r="E71" s="1351"/>
      <c r="F71" s="1351"/>
      <c r="G71" s="1351"/>
      <c r="H71" s="1351"/>
      <c r="I71" s="1351"/>
      <c r="J71" s="1351"/>
    </row>
    <row r="72" spans="1:10" s="353" customFormat="1" ht="15" customHeight="1">
      <c r="A72" s="152"/>
      <c r="B72" s="1351" t="s">
        <v>1599</v>
      </c>
      <c r="C72" s="1351"/>
      <c r="D72" s="1351"/>
      <c r="E72" s="1351"/>
      <c r="F72" s="1351"/>
      <c r="G72" s="1351"/>
      <c r="H72" s="1351"/>
      <c r="I72" s="1351"/>
      <c r="J72" s="1351"/>
    </row>
    <row r="73" spans="1:10" s="353" customFormat="1" ht="15" customHeight="1">
      <c r="A73" s="152"/>
      <c r="B73" s="1351" t="s">
        <v>1600</v>
      </c>
      <c r="C73" s="1351"/>
      <c r="D73" s="1351"/>
      <c r="E73" s="1351"/>
      <c r="F73" s="1351"/>
      <c r="G73" s="1351"/>
      <c r="H73" s="1351"/>
      <c r="I73" s="1351"/>
      <c r="J73" s="1351"/>
    </row>
    <row r="74" spans="1:10" s="353" customFormat="1" ht="15" customHeight="1">
      <c r="A74" s="152"/>
      <c r="B74" s="1351" t="s">
        <v>1601</v>
      </c>
      <c r="C74" s="1351"/>
      <c r="D74" s="1351"/>
      <c r="E74" s="1351"/>
      <c r="F74" s="1351"/>
      <c r="G74" s="1351"/>
      <c r="H74" s="1351"/>
      <c r="I74" s="1351"/>
      <c r="J74" s="1351"/>
    </row>
    <row r="75" spans="1:10" s="353" customFormat="1" ht="15" customHeight="1">
      <c r="A75" s="152"/>
      <c r="B75" s="1281" t="s">
        <v>1602</v>
      </c>
      <c r="C75" s="1281"/>
      <c r="D75" s="1281"/>
      <c r="E75" s="1281"/>
      <c r="F75" s="1281"/>
      <c r="G75" s="1281"/>
      <c r="H75" s="1281"/>
      <c r="I75" s="1281"/>
      <c r="J75" s="1281"/>
    </row>
    <row r="76" spans="1:10" s="353" customFormat="1" ht="41.25" customHeight="1">
      <c r="A76" s="152"/>
      <c r="B76" s="1279" t="s">
        <v>1647</v>
      </c>
      <c r="C76" s="1279"/>
      <c r="D76" s="1279"/>
      <c r="E76" s="1279"/>
      <c r="F76" s="1279"/>
      <c r="G76" s="1279"/>
      <c r="H76" s="1279"/>
      <c r="I76" s="1279"/>
      <c r="J76" s="1279"/>
    </row>
    <row r="77" spans="1:10" s="353" customFormat="1" ht="15" customHeight="1">
      <c r="A77" s="152"/>
      <c r="B77" s="1351" t="s">
        <v>1603</v>
      </c>
      <c r="C77" s="1351"/>
      <c r="D77" s="1351"/>
      <c r="E77" s="1351"/>
      <c r="F77" s="1351"/>
      <c r="G77" s="1351"/>
      <c r="H77" s="1351"/>
      <c r="I77" s="1351"/>
      <c r="J77" s="1351"/>
    </row>
    <row r="78" spans="1:10" s="353" customFormat="1" ht="30" customHeight="1">
      <c r="A78" s="152"/>
      <c r="B78" s="1281" t="s">
        <v>1604</v>
      </c>
      <c r="C78" s="1281"/>
      <c r="D78" s="1281"/>
      <c r="E78" s="1281"/>
      <c r="F78" s="1281"/>
      <c r="G78" s="1281"/>
      <c r="H78" s="1281"/>
      <c r="I78" s="1281"/>
      <c r="J78" s="1281"/>
    </row>
  </sheetData>
  <sheetProtection selectLockedCells="1"/>
  <mergeCells count="22">
    <mergeCell ref="B78:J78"/>
    <mergeCell ref="A5:A7"/>
    <mergeCell ref="B5:B7"/>
    <mergeCell ref="H6:H7"/>
    <mergeCell ref="I6:I7"/>
    <mergeCell ref="D5:H5"/>
    <mergeCell ref="I5:J5"/>
    <mergeCell ref="C6:C7"/>
    <mergeCell ref="D6:G6"/>
    <mergeCell ref="J6:J7"/>
    <mergeCell ref="B29:J29"/>
    <mergeCell ref="B74:J74"/>
    <mergeCell ref="B69:J69"/>
    <mergeCell ref="B70:J70"/>
    <mergeCell ref="B71:J71"/>
    <mergeCell ref="B72:J72"/>
    <mergeCell ref="B9:J9"/>
    <mergeCell ref="B49:J49"/>
    <mergeCell ref="B75:J75"/>
    <mergeCell ref="B76:J76"/>
    <mergeCell ref="B77:J77"/>
    <mergeCell ref="B73:J73"/>
  </mergeCells>
  <hyperlinks>
    <hyperlink ref="A1" location="Inhalt!A1" display="Zurück zum Inhalt"/>
  </hyperlinks>
  <pageMargins left="0.59055118110236227" right="0.59055118110236227" top="1.1811023622047245" bottom="0.78740157480314965" header="0.39370078740157483" footer="0.39370078740157483"/>
  <pageSetup paperSize="9" scale="79" fitToWidth="2" fitToHeight="2" pageOrder="overThenDown" orientation="landscape" r:id="rId1"/>
  <headerFooter alignWithMargins="0">
    <oddHeader>&amp;L&amp;"Arial,Fett"
Tabelle &amp;A&amp;CSeite &amp;P von &amp;N
&amp;"Arial,Fett"CO2-Emissionen 2013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6">
    <pageSetUpPr autoPageBreaks="0"/>
  </sheetPr>
  <dimension ref="A1:O78"/>
  <sheetViews>
    <sheetView showGridLines="0" showRowColHeaders="0" zoomScaleNormal="100" workbookViewId="0">
      <pane ySplit="7" topLeftCell="A8" activePane="bottomLeft" state="frozen"/>
      <selection pane="bottomLeft"/>
    </sheetView>
  </sheetViews>
  <sheetFormatPr baseColWidth="10" defaultColWidth="11.54296875" defaultRowHeight="12.5"/>
  <cols>
    <col min="1" max="1" width="23" style="643" bestFit="1" customWidth="1"/>
    <col min="2" max="2" width="14" style="136" customWidth="1"/>
    <col min="3" max="9" width="14" style="376" customWidth="1"/>
    <col min="10" max="10" width="14" style="135" customWidth="1"/>
    <col min="11" max="16384" width="11.54296875" style="135"/>
  </cols>
  <sheetData>
    <row r="1" spans="1:15" ht="13">
      <c r="A1" s="160" t="s">
        <v>322</v>
      </c>
    </row>
    <row r="3" spans="1:15" ht="15">
      <c r="A3" s="692" t="s">
        <v>794</v>
      </c>
      <c r="B3" s="407" t="s">
        <v>740</v>
      </c>
      <c r="C3" s="407"/>
      <c r="D3" s="407"/>
      <c r="E3" s="407"/>
      <c r="F3" s="407"/>
      <c r="G3" s="407"/>
      <c r="H3" s="407"/>
      <c r="I3" s="407"/>
    </row>
    <row r="4" spans="1:15">
      <c r="B4" s="365"/>
      <c r="C4" s="384"/>
      <c r="D4" s="384"/>
      <c r="E4" s="384"/>
      <c r="F4" s="384"/>
      <c r="G4" s="384"/>
      <c r="H4" s="384"/>
      <c r="I4" s="384"/>
    </row>
    <row r="5" spans="1:15" ht="15.75" customHeight="1">
      <c r="A5" s="1366" t="s">
        <v>433</v>
      </c>
      <c r="B5" s="1369" t="s">
        <v>727</v>
      </c>
      <c r="C5" s="1115"/>
      <c r="D5" s="1372" t="s">
        <v>507</v>
      </c>
      <c r="E5" s="1372"/>
      <c r="F5" s="1372"/>
      <c r="G5" s="1372"/>
      <c r="H5" s="1373"/>
      <c r="I5" s="1374" t="s">
        <v>728</v>
      </c>
      <c r="J5" s="1372"/>
    </row>
    <row r="6" spans="1:15" ht="15.75" customHeight="1">
      <c r="A6" s="1367"/>
      <c r="B6" s="1369"/>
      <c r="C6" s="1288" t="s">
        <v>1589</v>
      </c>
      <c r="D6" s="1374" t="s">
        <v>595</v>
      </c>
      <c r="E6" s="1372"/>
      <c r="F6" s="1372"/>
      <c r="G6" s="1373"/>
      <c r="H6" s="1370" t="s">
        <v>1590</v>
      </c>
      <c r="I6" s="1370" t="s">
        <v>729</v>
      </c>
      <c r="J6" s="1376" t="s">
        <v>1591</v>
      </c>
    </row>
    <row r="7" spans="1:15" ht="96" customHeight="1">
      <c r="A7" s="1368"/>
      <c r="B7" s="1369"/>
      <c r="C7" s="1375"/>
      <c r="D7" s="1116" t="s">
        <v>1592</v>
      </c>
      <c r="E7" s="1116" t="s">
        <v>1593</v>
      </c>
      <c r="F7" s="1116" t="s">
        <v>1594</v>
      </c>
      <c r="G7" s="1116" t="s">
        <v>1595</v>
      </c>
      <c r="H7" s="1371"/>
      <c r="I7" s="1371"/>
      <c r="J7" s="1377"/>
    </row>
    <row r="8" spans="1:15">
      <c r="A8" s="387"/>
      <c r="B8" s="387"/>
      <c r="C8" s="387"/>
      <c r="D8" s="387"/>
      <c r="E8" s="387"/>
      <c r="F8" s="387"/>
      <c r="G8" s="387"/>
      <c r="H8" s="387"/>
      <c r="I8" s="387"/>
    </row>
    <row r="9" spans="1:15" ht="13">
      <c r="B9" s="1378" t="s">
        <v>434</v>
      </c>
      <c r="C9" s="1378"/>
      <c r="D9" s="1378"/>
      <c r="E9" s="1378"/>
      <c r="F9" s="1378"/>
      <c r="G9" s="1378"/>
      <c r="H9" s="1378"/>
      <c r="I9" s="1378"/>
      <c r="J9" s="1378"/>
    </row>
    <row r="10" spans="1:15" s="386" customFormat="1">
      <c r="A10" s="643"/>
      <c r="B10" s="643"/>
      <c r="C10" s="141"/>
      <c r="D10" s="134"/>
      <c r="E10" s="141"/>
      <c r="F10" s="141"/>
      <c r="G10" s="141"/>
      <c r="H10" s="141"/>
      <c r="I10" s="141"/>
    </row>
    <row r="11" spans="1:15" s="386" customFormat="1">
      <c r="A11" s="133" t="s">
        <v>435</v>
      </c>
      <c r="B11" s="1135">
        <v>68291.679673305</v>
      </c>
      <c r="C11" s="1135">
        <v>65423.368673305602</v>
      </c>
      <c r="D11" s="1135">
        <v>21421.130051512999</v>
      </c>
      <c r="E11" s="1135">
        <v>6001.9610954786003</v>
      </c>
      <c r="F11" s="1135">
        <v>21389.415770742999</v>
      </c>
      <c r="G11" s="1135">
        <v>16610.861755571001</v>
      </c>
      <c r="H11" s="1135">
        <v>2868.3110000000001</v>
      </c>
      <c r="I11" s="1135">
        <v>609.50475589999996</v>
      </c>
      <c r="J11" s="1074">
        <v>-8192.7962063443083</v>
      </c>
    </row>
    <row r="12" spans="1:15">
      <c r="A12" s="133" t="s">
        <v>436</v>
      </c>
      <c r="B12" s="1135">
        <v>74225.105398718326</v>
      </c>
      <c r="C12" s="1135">
        <v>71193.746068067005</v>
      </c>
      <c r="D12" s="1135">
        <v>13232.137138852</v>
      </c>
      <c r="E12" s="1135">
        <v>9673.8948569343775</v>
      </c>
      <c r="F12" s="1135">
        <v>27407.408847934086</v>
      </c>
      <c r="G12" s="1135">
        <v>20880.305224346543</v>
      </c>
      <c r="H12" s="1135">
        <v>3031.3593306512998</v>
      </c>
      <c r="I12" s="1135">
        <v>3607.8960383039744</v>
      </c>
      <c r="J12" s="1074">
        <v>-11283.136954863199</v>
      </c>
      <c r="K12" s="386"/>
      <c r="L12" s="386"/>
      <c r="M12" s="386"/>
      <c r="N12" s="386"/>
      <c r="O12" s="386"/>
    </row>
    <row r="13" spans="1:15">
      <c r="A13" s="133" t="s">
        <v>437</v>
      </c>
      <c r="B13" s="1135">
        <v>16313.878902566999</v>
      </c>
      <c r="C13" s="1135">
        <v>16313.878902566979</v>
      </c>
      <c r="D13" s="1135">
        <v>7236.3462636612003</v>
      </c>
      <c r="E13" s="1135">
        <v>298.74451279127999</v>
      </c>
      <c r="F13" s="1135">
        <v>4177.6961857634997</v>
      </c>
      <c r="G13" s="1135">
        <v>4601.0919403509997</v>
      </c>
      <c r="H13" s="1135">
        <v>0</v>
      </c>
      <c r="I13" s="1135">
        <v>877.45652819999998</v>
      </c>
      <c r="J13" s="1074">
        <v>-4.8397685973572955</v>
      </c>
      <c r="K13" s="386"/>
      <c r="L13" s="386"/>
      <c r="M13" s="386"/>
      <c r="N13" s="386"/>
      <c r="O13" s="386"/>
    </row>
    <row r="14" spans="1:15">
      <c r="A14" s="133" t="s">
        <v>438</v>
      </c>
      <c r="B14" s="1135">
        <v>57135.266387900003</v>
      </c>
      <c r="C14" s="1135">
        <v>55721.3663829</v>
      </c>
      <c r="D14" s="1135">
        <v>42563.53746</v>
      </c>
      <c r="E14" s="1135">
        <v>4166.3542159999997</v>
      </c>
      <c r="F14" s="1135">
        <v>5257.6516779000003</v>
      </c>
      <c r="G14" s="1135">
        <v>3733.8230290000001</v>
      </c>
      <c r="H14" s="1135">
        <v>1413.9</v>
      </c>
      <c r="I14" s="1135">
        <v>330.96703209999998</v>
      </c>
      <c r="J14" s="1074">
        <v>-1563.689052734713</v>
      </c>
      <c r="K14" s="386"/>
      <c r="L14" s="386"/>
      <c r="M14" s="386"/>
      <c r="N14" s="386"/>
      <c r="O14" s="386"/>
    </row>
    <row r="15" spans="1:15">
      <c r="A15" s="133" t="s">
        <v>439</v>
      </c>
      <c r="B15" s="1135">
        <v>12793.295950444999</v>
      </c>
      <c r="C15" s="1135">
        <v>12793.295950444799</v>
      </c>
      <c r="D15" s="1135">
        <v>5871.3458097107996</v>
      </c>
      <c r="E15" s="1135">
        <v>4325.5451221569001</v>
      </c>
      <c r="F15" s="1135">
        <v>1251.0795137754999</v>
      </c>
      <c r="G15" s="1135">
        <v>1345.3255048015999</v>
      </c>
      <c r="H15" s="1135">
        <v>0</v>
      </c>
      <c r="I15" s="1135">
        <v>116.5539084</v>
      </c>
      <c r="J15" s="1074">
        <v>256.05039142746466</v>
      </c>
      <c r="K15" s="386"/>
      <c r="L15" s="386"/>
      <c r="M15" s="386"/>
      <c r="N15" s="386"/>
      <c r="O15" s="386"/>
    </row>
    <row r="16" spans="1:15">
      <c r="A16" s="133" t="s">
        <v>440</v>
      </c>
      <c r="B16" s="1135">
        <v>11812.915517801001</v>
      </c>
      <c r="C16" s="1135">
        <v>11632.024508800569</v>
      </c>
      <c r="D16" s="1135">
        <v>5222.8942968751999</v>
      </c>
      <c r="E16" s="1135">
        <v>632.80233631157</v>
      </c>
      <c r="F16" s="1135">
        <v>3459.0219239616999</v>
      </c>
      <c r="G16" s="1135">
        <v>2317.3059516520998</v>
      </c>
      <c r="H16" s="1135">
        <v>180.891009</v>
      </c>
      <c r="I16" s="1135">
        <v>718.0300962</v>
      </c>
      <c r="J16" s="1074">
        <v>90.454821245319081</v>
      </c>
      <c r="K16" s="386"/>
      <c r="L16" s="386"/>
      <c r="M16" s="386"/>
      <c r="N16" s="386"/>
      <c r="O16" s="386"/>
    </row>
    <row r="17" spans="1:15">
      <c r="A17" s="133" t="s">
        <v>441</v>
      </c>
      <c r="B17" s="1135">
        <v>34491.230101499765</v>
      </c>
      <c r="C17" s="1135">
        <v>33912.322724950202</v>
      </c>
      <c r="D17" s="1135">
        <v>6199.1428208919997</v>
      </c>
      <c r="E17" s="1135">
        <v>2762.4147526731999</v>
      </c>
      <c r="F17" s="1135">
        <v>13628.130164198001</v>
      </c>
      <c r="G17" s="1135">
        <v>11322.634987187001</v>
      </c>
      <c r="H17" s="1135">
        <v>578.90737654876</v>
      </c>
      <c r="I17" s="1135">
        <v>12866.880870000001</v>
      </c>
      <c r="J17" s="1074">
        <v>-5127.4414397495302</v>
      </c>
      <c r="K17" s="386"/>
      <c r="L17" s="386"/>
      <c r="M17" s="386"/>
      <c r="N17" s="386"/>
      <c r="O17" s="386"/>
    </row>
    <row r="18" spans="1:15">
      <c r="A18" s="133" t="s">
        <v>442</v>
      </c>
      <c r="B18" s="1135" t="s">
        <v>356</v>
      </c>
      <c r="C18" s="244">
        <v>10684.190405634356</v>
      </c>
      <c r="D18" s="1135" t="s">
        <v>493</v>
      </c>
      <c r="E18" s="1135" t="s">
        <v>493</v>
      </c>
      <c r="F18" s="1135">
        <v>3204.520561972126</v>
      </c>
      <c r="G18" s="1135" t="s">
        <v>493</v>
      </c>
      <c r="H18" s="1135" t="s">
        <v>356</v>
      </c>
      <c r="I18" s="1135">
        <v>5.6938728369805904</v>
      </c>
      <c r="J18" s="1074">
        <v>4022.2813332539395</v>
      </c>
      <c r="K18" s="386"/>
      <c r="L18" s="386"/>
      <c r="M18" s="386"/>
      <c r="N18" s="386"/>
      <c r="O18" s="386"/>
    </row>
    <row r="19" spans="1:15">
      <c r="A19" s="133" t="s">
        <v>443</v>
      </c>
      <c r="B19" s="1135">
        <v>67586.279482497004</v>
      </c>
      <c r="C19" s="1135">
        <v>66377.744415497</v>
      </c>
      <c r="D19" s="1135">
        <v>23533.564811957</v>
      </c>
      <c r="E19" s="1135">
        <v>11357.775700695</v>
      </c>
      <c r="F19" s="1135">
        <v>16378.405993855</v>
      </c>
      <c r="G19" s="1135">
        <v>15107.997908990001</v>
      </c>
      <c r="H19" s="1135">
        <v>1208.535067</v>
      </c>
      <c r="I19" s="1135">
        <v>469.82567260000002</v>
      </c>
      <c r="J19" s="1074">
        <v>8183.5149650141711</v>
      </c>
      <c r="K19" s="386"/>
      <c r="L19" s="386"/>
      <c r="M19" s="386"/>
      <c r="N19" s="386"/>
      <c r="O19" s="386"/>
    </row>
    <row r="20" spans="1:15">
      <c r="A20" s="133" t="s">
        <v>444</v>
      </c>
      <c r="B20" s="1135">
        <v>259866.6903207126</v>
      </c>
      <c r="C20" s="1135">
        <v>254018.96336042302</v>
      </c>
      <c r="D20" s="1135">
        <v>161603.19014515</v>
      </c>
      <c r="E20" s="1135">
        <v>29730.090410396999</v>
      </c>
      <c r="F20" s="1135">
        <v>32239.461009774001</v>
      </c>
      <c r="G20" s="1135">
        <v>30446.221795101999</v>
      </c>
      <c r="H20" s="1135">
        <v>5847.7269602826</v>
      </c>
      <c r="I20" s="1135">
        <v>3633.447291</v>
      </c>
      <c r="J20" s="1074">
        <v>-4412.1129842556384</v>
      </c>
      <c r="K20" s="386"/>
      <c r="L20" s="386"/>
      <c r="M20" s="386"/>
      <c r="N20" s="386"/>
      <c r="O20" s="386"/>
    </row>
    <row r="21" spans="1:15">
      <c r="A21" s="133" t="s">
        <v>445</v>
      </c>
      <c r="B21" s="1135">
        <v>27757.373352333001</v>
      </c>
      <c r="C21" s="1135">
        <v>25329.617321333</v>
      </c>
      <c r="D21" s="1135">
        <v>4560.4053532972002</v>
      </c>
      <c r="E21" s="1135">
        <v>5277.1677453639004</v>
      </c>
      <c r="F21" s="1135">
        <v>8710.9554126845997</v>
      </c>
      <c r="G21" s="1135">
        <v>6781.0888099873</v>
      </c>
      <c r="H21" s="1135">
        <v>2427.7560309999999</v>
      </c>
      <c r="I21" s="1135">
        <v>333.40991109999999</v>
      </c>
      <c r="J21" s="1074">
        <v>-5509.9329502447181</v>
      </c>
      <c r="K21" s="386"/>
      <c r="L21" s="386"/>
      <c r="M21" s="386"/>
      <c r="N21" s="386"/>
      <c r="O21" s="386"/>
    </row>
    <row r="22" spans="1:15">
      <c r="A22" s="133" t="s">
        <v>446</v>
      </c>
      <c r="B22" s="1135">
        <v>20863.580083216999</v>
      </c>
      <c r="C22" s="1135">
        <v>20863.580083217301</v>
      </c>
      <c r="D22" s="1135">
        <v>7586.1979179092996</v>
      </c>
      <c r="E22" s="1135">
        <v>9599.3380969000009</v>
      </c>
      <c r="F22" s="1135">
        <v>1775.3049985079999</v>
      </c>
      <c r="G22" s="1135">
        <v>1902.7390699</v>
      </c>
      <c r="H22" s="1135">
        <v>0</v>
      </c>
      <c r="I22" s="1135">
        <v>7.4512624919999997</v>
      </c>
      <c r="J22" s="1074">
        <v>-723.69655519841945</v>
      </c>
      <c r="K22" s="386"/>
      <c r="L22" s="386"/>
      <c r="M22" s="386"/>
      <c r="N22" s="386"/>
      <c r="O22" s="386"/>
    </row>
    <row r="23" spans="1:15">
      <c r="A23" s="133" t="s">
        <v>447</v>
      </c>
      <c r="B23" s="1135">
        <v>49478.604455098</v>
      </c>
      <c r="C23" s="1135">
        <v>49397.009617695898</v>
      </c>
      <c r="D23" s="1135">
        <v>35727.708303836996</v>
      </c>
      <c r="E23" s="1135">
        <v>2409.5942895948001</v>
      </c>
      <c r="F23" s="1135">
        <v>6188.6513687852002</v>
      </c>
      <c r="G23" s="1135">
        <v>5071.0556554789</v>
      </c>
      <c r="H23" s="1135">
        <v>81.594837401999996</v>
      </c>
      <c r="I23" s="1135">
        <v>1513.454234</v>
      </c>
      <c r="J23" s="1074">
        <v>-3699.1051991463705</v>
      </c>
      <c r="K23" s="386"/>
      <c r="L23" s="386"/>
      <c r="M23" s="386"/>
      <c r="N23" s="386"/>
      <c r="O23" s="386"/>
    </row>
    <row r="24" spans="1:15">
      <c r="A24" s="133" t="s">
        <v>448</v>
      </c>
      <c r="B24" s="1135">
        <v>30638.862922644999</v>
      </c>
      <c r="C24" s="1135">
        <v>25508.862922644905</v>
      </c>
      <c r="D24" s="1135">
        <v>12676.404251784001</v>
      </c>
      <c r="E24" s="1135">
        <v>4746.6453931834003</v>
      </c>
      <c r="F24" s="1135">
        <v>3893.3489950285002</v>
      </c>
      <c r="G24" s="1135">
        <v>4192.4642826489999</v>
      </c>
      <c r="H24" s="1135">
        <v>5130</v>
      </c>
      <c r="I24" s="1135">
        <v>0</v>
      </c>
      <c r="J24" s="1074">
        <v>-752.88566573068852</v>
      </c>
      <c r="K24" s="386"/>
      <c r="L24" s="386"/>
      <c r="M24" s="386"/>
      <c r="N24" s="386"/>
      <c r="O24" s="386"/>
    </row>
    <row r="25" spans="1:15">
      <c r="A25" s="133" t="s">
        <v>449</v>
      </c>
      <c r="B25" s="1135">
        <v>19182.7233121848</v>
      </c>
      <c r="C25" s="1135">
        <v>17179.648802198699</v>
      </c>
      <c r="D25" s="1135">
        <v>5222.8758312471</v>
      </c>
      <c r="E25" s="1135">
        <v>1584.8277959565</v>
      </c>
      <c r="F25" s="1135">
        <v>5287.8745734622998</v>
      </c>
      <c r="G25" s="1135">
        <v>5084.0706015327996</v>
      </c>
      <c r="H25" s="1135">
        <v>2003.0745099858</v>
      </c>
      <c r="I25" s="1135">
        <v>20.554860009999999</v>
      </c>
      <c r="J25" s="1074">
        <v>4034.2010029688013</v>
      </c>
      <c r="K25" s="386"/>
      <c r="L25" s="386"/>
      <c r="M25" s="386"/>
      <c r="N25" s="386"/>
      <c r="O25" s="386"/>
    </row>
    <row r="26" spans="1:15">
      <c r="A26" s="133" t="s">
        <v>450</v>
      </c>
      <c r="B26" s="1135" t="s">
        <v>356</v>
      </c>
      <c r="C26" s="1135">
        <v>9878.1186348758001</v>
      </c>
      <c r="D26" s="1135">
        <v>1366.5753626495</v>
      </c>
      <c r="E26" s="1135">
        <v>1619.6531588550999</v>
      </c>
      <c r="F26" s="1135">
        <v>3696.7700717159</v>
      </c>
      <c r="G26" s="1135">
        <v>3195.1200416553002</v>
      </c>
      <c r="H26" s="1135" t="s">
        <v>356</v>
      </c>
      <c r="I26" s="1135">
        <v>7.0661425580000001</v>
      </c>
      <c r="J26" s="1074">
        <v>-3224.0097666407923</v>
      </c>
      <c r="K26" s="386"/>
      <c r="L26" s="386"/>
      <c r="M26" s="386"/>
      <c r="N26" s="386"/>
      <c r="O26" s="386"/>
    </row>
    <row r="27" spans="1:15" ht="18.75" customHeight="1">
      <c r="A27" s="133" t="s">
        <v>451</v>
      </c>
      <c r="B27" s="244">
        <v>787266.56157787656</v>
      </c>
      <c r="C27" s="1135">
        <v>742339.71451243432</v>
      </c>
      <c r="D27" s="1135">
        <v>342751.47385490738</v>
      </c>
      <c r="E27" s="1135">
        <v>117265.36781457045</v>
      </c>
      <c r="F27" s="1135">
        <v>159728.59808644804</v>
      </c>
      <c r="G27" s="1135">
        <v>122594.27475650837</v>
      </c>
      <c r="H27" s="1135">
        <v>44926.847065442264</v>
      </c>
      <c r="I27" s="1135">
        <v>24525.730589326169</v>
      </c>
      <c r="J27" s="1074">
        <v>-30221.425040524326</v>
      </c>
      <c r="K27" s="386"/>
      <c r="L27" s="386"/>
      <c r="M27" s="386"/>
      <c r="N27" s="386"/>
      <c r="O27" s="386"/>
    </row>
    <row r="28" spans="1:15">
      <c r="A28" s="387"/>
      <c r="B28" s="387"/>
      <c r="C28" s="387"/>
      <c r="D28" s="387"/>
      <c r="E28" s="387"/>
      <c r="F28" s="387"/>
      <c r="G28" s="387"/>
      <c r="H28" s="387"/>
      <c r="I28" s="387"/>
      <c r="J28" s="387"/>
    </row>
    <row r="29" spans="1:15" ht="15">
      <c r="B29" s="1378" t="s">
        <v>1596</v>
      </c>
      <c r="C29" s="1378"/>
      <c r="D29" s="1378"/>
      <c r="E29" s="1378"/>
      <c r="F29" s="1378"/>
      <c r="G29" s="1378"/>
      <c r="H29" s="1378"/>
      <c r="I29" s="1378"/>
      <c r="J29" s="1378"/>
    </row>
    <row r="30" spans="1:15" s="386" customFormat="1">
      <c r="A30" s="643"/>
      <c r="B30" s="1202"/>
      <c r="C30" s="1202"/>
      <c r="D30" s="141"/>
      <c r="E30" s="134"/>
      <c r="F30" s="141"/>
      <c r="G30" s="141"/>
      <c r="H30" s="141"/>
      <c r="I30" s="141"/>
      <c r="J30" s="141"/>
    </row>
    <row r="31" spans="1:15" s="386" customFormat="1">
      <c r="A31" s="133" t="s">
        <v>435</v>
      </c>
      <c r="B31" s="1134">
        <v>6.3979697577408237</v>
      </c>
      <c r="C31" s="1134">
        <v>6.1292493642524652</v>
      </c>
      <c r="D31" s="1134">
        <v>2.006858564642779</v>
      </c>
      <c r="E31" s="1134">
        <v>0.56229932782015979</v>
      </c>
      <c r="F31" s="1134">
        <v>2.0038873826448307</v>
      </c>
      <c r="G31" s="1134">
        <v>1.5562040891446953</v>
      </c>
      <c r="H31" s="1134">
        <v>0.26872039348841542</v>
      </c>
      <c r="I31" s="1134">
        <v>5.7102022004764677E-2</v>
      </c>
      <c r="J31" s="1134">
        <v>-0.76754976023842592</v>
      </c>
    </row>
    <row r="32" spans="1:15">
      <c r="A32" s="133" t="s">
        <v>436</v>
      </c>
      <c r="B32" s="1134">
        <v>5.8685687100076738</v>
      </c>
      <c r="C32" s="1134">
        <v>5.6288958874352009</v>
      </c>
      <c r="D32" s="1134">
        <v>1.0461919260668129</v>
      </c>
      <c r="E32" s="1134">
        <v>0.76486138155473138</v>
      </c>
      <c r="F32" s="1134">
        <v>2.1669522882233694</v>
      </c>
      <c r="G32" s="1134">
        <v>1.650890291590287</v>
      </c>
      <c r="H32" s="1134">
        <v>0.23967282257247166</v>
      </c>
      <c r="I32" s="1134">
        <v>0.28525639250512885</v>
      </c>
      <c r="J32" s="1134">
        <v>-0.89209525710130977</v>
      </c>
      <c r="K32" s="386"/>
      <c r="L32" s="386"/>
      <c r="M32" s="386"/>
      <c r="N32" s="386"/>
      <c r="O32" s="386"/>
    </row>
    <row r="33" spans="1:15">
      <c r="A33" s="133" t="s">
        <v>437</v>
      </c>
      <c r="B33" s="1134">
        <v>4.7343706141137183</v>
      </c>
      <c r="C33" s="1134">
        <v>4.7343706141137121</v>
      </c>
      <c r="D33" s="1134">
        <v>2.1000244827634722</v>
      </c>
      <c r="E33" s="1134">
        <v>8.669717673729968E-2</v>
      </c>
      <c r="F33" s="1134">
        <v>1.2123886768254406</v>
      </c>
      <c r="G33" s="1134">
        <v>1.3352602777874996</v>
      </c>
      <c r="H33" s="1134">
        <v>0</v>
      </c>
      <c r="I33" s="1134">
        <v>0.25464234637776167</v>
      </c>
      <c r="J33" s="1134">
        <v>-1.4045254573290555E-3</v>
      </c>
      <c r="K33" s="386"/>
      <c r="L33" s="386"/>
      <c r="M33" s="386"/>
      <c r="N33" s="386"/>
      <c r="O33" s="386"/>
    </row>
    <row r="34" spans="1:15">
      <c r="A34" s="133" t="s">
        <v>438</v>
      </c>
      <c r="B34" s="1134">
        <v>23.286936180560851</v>
      </c>
      <c r="C34" s="1134">
        <v>22.710665144059607</v>
      </c>
      <c r="D34" s="1134">
        <v>17.347856116057947</v>
      </c>
      <c r="E34" s="1134">
        <v>1.6981040059375603</v>
      </c>
      <c r="F34" s="1134">
        <v>2.1428901416447221</v>
      </c>
      <c r="G34" s="1134">
        <v>1.521814880419379</v>
      </c>
      <c r="H34" s="1134">
        <v>0.5762710344633637</v>
      </c>
      <c r="I34" s="1134">
        <v>0.13489406178763441</v>
      </c>
      <c r="J34" s="1134">
        <v>-0.63732138623556844</v>
      </c>
      <c r="K34" s="386"/>
      <c r="L34" s="386"/>
      <c r="M34" s="386"/>
      <c r="N34" s="386"/>
      <c r="O34" s="386"/>
    </row>
    <row r="35" spans="1:15">
      <c r="A35" s="133" t="s">
        <v>439</v>
      </c>
      <c r="B35" s="1134">
        <v>19.394360485181309</v>
      </c>
      <c r="C35" s="1134">
        <v>19.394360485181007</v>
      </c>
      <c r="D35" s="1134">
        <v>8.9008334996525367</v>
      </c>
      <c r="E35" s="1134">
        <v>6.557433027343551</v>
      </c>
      <c r="F35" s="1134">
        <v>1.8966095351638772</v>
      </c>
      <c r="G35" s="1134">
        <v>2.0394844230210416</v>
      </c>
      <c r="H35" s="1134">
        <v>0</v>
      </c>
      <c r="I35" s="1134">
        <v>0.17669320902310351</v>
      </c>
      <c r="J35" s="1134">
        <v>0.38816686590786592</v>
      </c>
      <c r="K35" s="386"/>
      <c r="L35" s="386"/>
      <c r="M35" s="386"/>
      <c r="N35" s="386"/>
      <c r="O35" s="386"/>
    </row>
    <row r="36" spans="1:15">
      <c r="A36" s="133" t="s">
        <v>440</v>
      </c>
      <c r="B36" s="1134">
        <v>6.7326671012283947</v>
      </c>
      <c r="C36" s="1134">
        <v>6.6295698647019856</v>
      </c>
      <c r="D36" s="1134">
        <v>2.9767425791521211</v>
      </c>
      <c r="E36" s="1134">
        <v>0.36066011518030944</v>
      </c>
      <c r="F36" s="1134">
        <v>1.9714390638611692</v>
      </c>
      <c r="G36" s="1134">
        <v>1.3207281065083862</v>
      </c>
      <c r="H36" s="1134">
        <v>0.10309723652616286</v>
      </c>
      <c r="I36" s="1134">
        <v>0.40923492588199822</v>
      </c>
      <c r="J36" s="1134">
        <v>5.1553928259974728E-2</v>
      </c>
      <c r="K36" s="386"/>
      <c r="L36" s="386"/>
      <c r="M36" s="386"/>
      <c r="N36" s="386"/>
      <c r="O36" s="386"/>
    </row>
    <row r="37" spans="1:15">
      <c r="A37" s="133" t="s">
        <v>441</v>
      </c>
      <c r="B37" s="1134">
        <v>5.6825665933840686</v>
      </c>
      <c r="C37" s="1134">
        <v>5.5871893131605628</v>
      </c>
      <c r="D37" s="1134">
        <v>1.0213333011885184</v>
      </c>
      <c r="E37" s="1134">
        <v>0.45511875756293968</v>
      </c>
      <c r="F37" s="1134">
        <v>2.2452883522409914</v>
      </c>
      <c r="G37" s="1134">
        <v>1.8654489021681127</v>
      </c>
      <c r="H37" s="1134">
        <v>9.5377280223373412E-2</v>
      </c>
      <c r="I37" s="1134">
        <v>2.1198695198097686</v>
      </c>
      <c r="J37" s="1134">
        <v>-0.84476625940304861</v>
      </c>
      <c r="K37" s="386"/>
      <c r="L37" s="386"/>
      <c r="M37" s="386"/>
      <c r="N37" s="386"/>
      <c r="O37" s="386"/>
    </row>
    <row r="38" spans="1:15">
      <c r="A38" s="133" t="s">
        <v>442</v>
      </c>
      <c r="B38" s="1134" t="s">
        <v>356</v>
      </c>
      <c r="C38" s="1134">
        <v>6.6867213028950383</v>
      </c>
      <c r="D38" s="1134" t="s">
        <v>493</v>
      </c>
      <c r="E38" s="1134" t="s">
        <v>493</v>
      </c>
      <c r="F38" s="1134">
        <v>2.005555413539259</v>
      </c>
      <c r="G38" s="1134" t="s">
        <v>493</v>
      </c>
      <c r="H38" s="1134" t="s">
        <v>356</v>
      </c>
      <c r="I38" s="1134">
        <v>3.563521366573117E-3</v>
      </c>
      <c r="J38" s="1134">
        <v>2.5173525794825329</v>
      </c>
      <c r="K38" s="386"/>
      <c r="L38" s="386"/>
      <c r="M38" s="386"/>
      <c r="N38" s="386"/>
      <c r="O38" s="386"/>
    </row>
    <row r="39" spans="1:15">
      <c r="A39" s="133" t="s">
        <v>443</v>
      </c>
      <c r="B39" s="1134">
        <v>8.6553102185150088</v>
      </c>
      <c r="C39" s="1134">
        <v>8.5005414400745885</v>
      </c>
      <c r="D39" s="1134">
        <v>3.013781873401788</v>
      </c>
      <c r="E39" s="1134">
        <v>1.4545122595080147</v>
      </c>
      <c r="F39" s="1134">
        <v>2.0974698688409479</v>
      </c>
      <c r="G39" s="1134">
        <v>1.9347774383238381</v>
      </c>
      <c r="H39" s="1134">
        <v>0.15476877844041909</v>
      </c>
      <c r="I39" s="1134">
        <v>6.0167344261472119E-2</v>
      </c>
      <c r="J39" s="1134">
        <v>1.048006507273431</v>
      </c>
      <c r="K39" s="386"/>
      <c r="L39" s="386"/>
      <c r="M39" s="386"/>
      <c r="N39" s="386"/>
      <c r="O39" s="386"/>
    </row>
    <row r="40" spans="1:15">
      <c r="A40" s="133" t="s">
        <v>444</v>
      </c>
      <c r="B40" s="1134">
        <v>14.760978689191846</v>
      </c>
      <c r="C40" s="1134">
        <v>14.428815406031092</v>
      </c>
      <c r="D40" s="1134">
        <v>9.1794036507488777</v>
      </c>
      <c r="E40" s="1134">
        <v>1.6887321358271017</v>
      </c>
      <c r="F40" s="1134">
        <v>1.8312697034352277</v>
      </c>
      <c r="G40" s="1134">
        <v>1.7294099160198846</v>
      </c>
      <c r="H40" s="1134">
        <v>0.33216328316035859</v>
      </c>
      <c r="I40" s="1134">
        <v>0.20638750570364278</v>
      </c>
      <c r="J40" s="1134">
        <v>-0.25061736713746563</v>
      </c>
      <c r="K40" s="386"/>
      <c r="L40" s="386"/>
      <c r="M40" s="386"/>
      <c r="N40" s="386"/>
      <c r="O40" s="386"/>
    </row>
    <row r="41" spans="1:15">
      <c r="A41" s="133" t="s">
        <v>445</v>
      </c>
      <c r="B41" s="1134">
        <v>6.9341877694766438</v>
      </c>
      <c r="C41" s="1134">
        <v>6.3276996856169934</v>
      </c>
      <c r="D41" s="1134">
        <v>1.1392543027502053</v>
      </c>
      <c r="E41" s="1134">
        <v>1.3183117715388359</v>
      </c>
      <c r="F41" s="1134">
        <v>2.1761209072765895</v>
      </c>
      <c r="G41" s="1134">
        <v>1.6940127040513628</v>
      </c>
      <c r="H41" s="1134">
        <v>0.60648808385965025</v>
      </c>
      <c r="I41" s="1134">
        <v>8.3290551250145506E-2</v>
      </c>
      <c r="J41" s="1134">
        <v>-1.3764598396703844</v>
      </c>
      <c r="K41" s="386"/>
      <c r="L41" s="386"/>
      <c r="M41" s="386"/>
      <c r="N41" s="386"/>
      <c r="O41" s="386"/>
    </row>
    <row r="42" spans="1:15">
      <c r="A42" s="133" t="s">
        <v>446</v>
      </c>
      <c r="B42" s="1134">
        <v>21.076941966746375</v>
      </c>
      <c r="C42" s="1134">
        <v>21.076941966746677</v>
      </c>
      <c r="D42" s="1134">
        <v>7.6637783461069402</v>
      </c>
      <c r="E42" s="1134">
        <v>9.697505949628086</v>
      </c>
      <c r="F42" s="1134">
        <v>1.7934601960728453</v>
      </c>
      <c r="G42" s="1134">
        <v>1.9221974749388056</v>
      </c>
      <c r="H42" s="1134">
        <v>0</v>
      </c>
      <c r="I42" s="1134">
        <v>7.5274629999484786E-3</v>
      </c>
      <c r="J42" s="1134">
        <v>-0.7310974547326784</v>
      </c>
      <c r="K42" s="386"/>
      <c r="L42" s="386"/>
      <c r="M42" s="386"/>
      <c r="N42" s="386"/>
      <c r="O42" s="386"/>
    </row>
    <row r="43" spans="1:15">
      <c r="A43" s="133" t="s">
        <v>447</v>
      </c>
      <c r="B43" s="1134">
        <v>12.214436166192607</v>
      </c>
      <c r="C43" s="1134">
        <v>12.19429342077942</v>
      </c>
      <c r="D43" s="1134">
        <v>8.8198488467393101</v>
      </c>
      <c r="E43" s="1134">
        <v>0.59483964757711383</v>
      </c>
      <c r="F43" s="1134">
        <v>1.5277489721329209</v>
      </c>
      <c r="G43" s="1134">
        <v>1.2518559543300756</v>
      </c>
      <c r="H43" s="1134">
        <v>2.0142745413162241E-2</v>
      </c>
      <c r="I43" s="1134">
        <v>0.37361583527326503</v>
      </c>
      <c r="J43" s="1134">
        <v>-0.91317216450613103</v>
      </c>
      <c r="K43" s="386"/>
      <c r="L43" s="386"/>
      <c r="M43" s="386"/>
      <c r="N43" s="386"/>
      <c r="O43" s="386"/>
    </row>
    <row r="44" spans="1:15">
      <c r="A44" s="133" t="s">
        <v>448</v>
      </c>
      <c r="B44" s="1134">
        <v>13.67767912002698</v>
      </c>
      <c r="C44" s="1134">
        <v>11.387564958059173</v>
      </c>
      <c r="D44" s="1134">
        <v>5.6589498830095408</v>
      </c>
      <c r="E44" s="1134">
        <v>2.11897852568584</v>
      </c>
      <c r="F44" s="1134">
        <v>1.7380533471730484</v>
      </c>
      <c r="G44" s="1134">
        <v>1.8715832021907419</v>
      </c>
      <c r="H44" s="1134">
        <v>2.2901141619677658</v>
      </c>
      <c r="I44" s="1134">
        <v>0</v>
      </c>
      <c r="J44" s="1134">
        <v>-0.3361002193825301</v>
      </c>
      <c r="K44" s="386"/>
      <c r="L44" s="386"/>
      <c r="M44" s="386"/>
      <c r="N44" s="386"/>
      <c r="O44" s="386"/>
    </row>
    <row r="45" spans="1:15">
      <c r="A45" s="133" t="s">
        <v>449</v>
      </c>
      <c r="B45" s="1134">
        <v>6.7941685097753428</v>
      </c>
      <c r="C45" s="1134">
        <v>6.0847162835715318</v>
      </c>
      <c r="D45" s="1134">
        <v>1.8498467566690988</v>
      </c>
      <c r="E45" s="1134">
        <v>0.56131691676253193</v>
      </c>
      <c r="F45" s="1134">
        <v>1.8728681181487279</v>
      </c>
      <c r="G45" s="1134">
        <v>1.8006844919911738</v>
      </c>
      <c r="H45" s="1134">
        <v>0.70945222620370407</v>
      </c>
      <c r="I45" s="1134">
        <v>7.2801541433939812E-3</v>
      </c>
      <c r="J45" s="1134">
        <v>1.4288399499076654</v>
      </c>
      <c r="K45" s="386"/>
      <c r="L45" s="386"/>
      <c r="M45" s="386"/>
      <c r="N45" s="386"/>
      <c r="O45" s="386"/>
    </row>
    <row r="46" spans="1:15">
      <c r="A46" s="133" t="s">
        <v>450</v>
      </c>
      <c r="B46" s="1134" t="s">
        <v>356</v>
      </c>
      <c r="C46" s="1134">
        <v>4.5757451523419492</v>
      </c>
      <c r="D46" s="1134">
        <v>0.6330254598154067</v>
      </c>
      <c r="E46" s="1134">
        <v>0.750256234414999</v>
      </c>
      <c r="F46" s="1134">
        <v>1.7124189696664349</v>
      </c>
      <c r="G46" s="1134">
        <v>1.4800444884451083</v>
      </c>
      <c r="H46" s="1134" t="s">
        <v>356</v>
      </c>
      <c r="I46" s="1134">
        <v>3.2731807291087639E-3</v>
      </c>
      <c r="J46" s="1134">
        <v>-1.4934267957387402</v>
      </c>
      <c r="K46" s="386"/>
      <c r="L46" s="386"/>
      <c r="M46" s="386"/>
      <c r="N46" s="386"/>
      <c r="O46" s="386"/>
    </row>
    <row r="47" spans="1:15" ht="18.75" customHeight="1">
      <c r="A47" s="133" t="s">
        <v>451</v>
      </c>
      <c r="B47" s="1134">
        <v>9.7214399774108813</v>
      </c>
      <c r="C47" s="1134">
        <v>9.1666677205457443</v>
      </c>
      <c r="D47" s="1134">
        <v>4.2324138263555486</v>
      </c>
      <c r="E47" s="1134">
        <v>1.4480333476294718</v>
      </c>
      <c r="F47" s="1134">
        <v>1.9723840116633591</v>
      </c>
      <c r="G47" s="1134">
        <v>1.5138365348973628</v>
      </c>
      <c r="H47" s="1134">
        <v>0.5547722568651372</v>
      </c>
      <c r="I47" s="1134">
        <v>0.30285220973747562</v>
      </c>
      <c r="J47" s="1134">
        <v>-0.37318461611584286</v>
      </c>
      <c r="K47" s="386"/>
      <c r="L47" s="386"/>
      <c r="M47" s="386"/>
      <c r="N47" s="386"/>
      <c r="O47" s="386"/>
    </row>
    <row r="48" spans="1:15" s="368" customFormat="1">
      <c r="A48" s="643"/>
      <c r="B48" s="1202"/>
      <c r="C48" s="1010"/>
      <c r="D48" s="1010"/>
      <c r="E48" s="1010"/>
      <c r="F48" s="1010"/>
      <c r="G48" s="1010"/>
      <c r="H48" s="1010"/>
      <c r="I48" s="1010"/>
      <c r="J48" s="135"/>
    </row>
    <row r="49" spans="1:10" s="368" customFormat="1" ht="13">
      <c r="A49" s="135"/>
      <c r="B49" s="1277" t="s">
        <v>731</v>
      </c>
      <c r="C49" s="1277"/>
      <c r="D49" s="1277"/>
      <c r="E49" s="1277"/>
      <c r="F49" s="1277"/>
      <c r="G49" s="1277"/>
      <c r="H49" s="1277"/>
      <c r="I49" s="1277"/>
      <c r="J49" s="1277"/>
    </row>
    <row r="50" spans="1:10" s="368" customFormat="1">
      <c r="A50" s="643"/>
      <c r="B50" s="1202"/>
      <c r="C50" s="141"/>
      <c r="D50" s="141"/>
      <c r="E50" s="141"/>
      <c r="F50" s="141"/>
      <c r="G50" s="141"/>
      <c r="H50" s="141"/>
      <c r="I50" s="141"/>
      <c r="J50" s="135"/>
    </row>
    <row r="51" spans="1:10" s="368" customFormat="1">
      <c r="A51" s="133" t="s">
        <v>435</v>
      </c>
      <c r="B51" s="143">
        <v>100</v>
      </c>
      <c r="C51" s="144">
        <v>95.799911477180132</v>
      </c>
      <c r="D51" s="144">
        <v>31.367115516835721</v>
      </c>
      <c r="E51" s="144">
        <v>8.7887150004083843</v>
      </c>
      <c r="F51" s="144">
        <v>31.32067606634671</v>
      </c>
      <c r="G51" s="144">
        <v>24.323404893589302</v>
      </c>
      <c r="H51" s="144">
        <v>4.2000885228207592</v>
      </c>
      <c r="I51" s="144" t="s">
        <v>360</v>
      </c>
      <c r="J51" s="144" t="s">
        <v>360</v>
      </c>
    </row>
    <row r="52" spans="1:10" s="368" customFormat="1">
      <c r="A52" s="133" t="s">
        <v>436</v>
      </c>
      <c r="B52" s="143">
        <v>100</v>
      </c>
      <c r="C52" s="144">
        <v>95.9159918812272</v>
      </c>
      <c r="D52" s="144">
        <v>17.827037183406254</v>
      </c>
      <c r="E52" s="144">
        <v>13.033184398955964</v>
      </c>
      <c r="F52" s="144">
        <v>36.924715297753345</v>
      </c>
      <c r="G52" s="144">
        <v>28.131055001111644</v>
      </c>
      <c r="H52" s="144">
        <v>4.0840081187727666</v>
      </c>
      <c r="I52" s="144" t="s">
        <v>360</v>
      </c>
      <c r="J52" s="144" t="s">
        <v>360</v>
      </c>
    </row>
    <row r="53" spans="1:10" s="368" customFormat="1">
      <c r="A53" s="133" t="s">
        <v>437</v>
      </c>
      <c r="B53" s="143">
        <v>100</v>
      </c>
      <c r="C53" s="144">
        <v>99.999999999999886</v>
      </c>
      <c r="D53" s="144">
        <v>44.356993863198021</v>
      </c>
      <c r="E53" s="144">
        <v>1.8312291918770609</v>
      </c>
      <c r="F53" s="144">
        <v>25.608233398778857</v>
      </c>
      <c r="G53" s="144">
        <v>28.203543546145944</v>
      </c>
      <c r="H53" s="144">
        <v>0</v>
      </c>
      <c r="I53" s="144" t="s">
        <v>360</v>
      </c>
      <c r="J53" s="144" t="s">
        <v>360</v>
      </c>
    </row>
    <row r="54" spans="1:10" s="368" customFormat="1">
      <c r="A54" s="133" t="s">
        <v>438</v>
      </c>
      <c r="B54" s="143">
        <v>100</v>
      </c>
      <c r="C54" s="144">
        <v>97.525346262672826</v>
      </c>
      <c r="D54" s="144">
        <v>74.496086481910638</v>
      </c>
      <c r="E54" s="144">
        <v>7.2920885460023737</v>
      </c>
      <c r="F54" s="144">
        <v>9.202112828537464</v>
      </c>
      <c r="G54" s="144">
        <v>6.5350584062223644</v>
      </c>
      <c r="H54" s="144">
        <v>2.4746537285760044</v>
      </c>
      <c r="I54" s="144" t="s">
        <v>360</v>
      </c>
      <c r="J54" s="144" t="s">
        <v>360</v>
      </c>
    </row>
    <row r="55" spans="1:10" s="368" customFormat="1">
      <c r="A55" s="133" t="s">
        <v>439</v>
      </c>
      <c r="B55" s="143">
        <v>100</v>
      </c>
      <c r="C55" s="144">
        <v>99.999999999998437</v>
      </c>
      <c r="D55" s="144">
        <v>45.893926259921884</v>
      </c>
      <c r="E55" s="144">
        <v>33.811029924672702</v>
      </c>
      <c r="F55" s="144">
        <v>9.7791805850624645</v>
      </c>
      <c r="G55" s="144">
        <v>10.515863230341392</v>
      </c>
      <c r="H55" s="144">
        <v>0</v>
      </c>
      <c r="I55" s="144" t="s">
        <v>360</v>
      </c>
      <c r="J55" s="144" t="s">
        <v>360</v>
      </c>
    </row>
    <row r="56" spans="1:10" s="368" customFormat="1">
      <c r="A56" s="133" t="s">
        <v>440</v>
      </c>
      <c r="B56" s="143">
        <v>100</v>
      </c>
      <c r="C56" s="144">
        <v>98.468701407981413</v>
      </c>
      <c r="D56" s="144">
        <v>44.213422918370725</v>
      </c>
      <c r="E56" s="144">
        <v>5.3568683815438609</v>
      </c>
      <c r="F56" s="144">
        <v>29.281695266077755</v>
      </c>
      <c r="G56" s="144">
        <v>19.616714841989079</v>
      </c>
      <c r="H56" s="144">
        <v>1.5312985920149309</v>
      </c>
      <c r="I56" s="144" t="s">
        <v>360</v>
      </c>
      <c r="J56" s="144" t="s">
        <v>360</v>
      </c>
    </row>
    <row r="57" spans="1:10" s="368" customFormat="1">
      <c r="A57" s="133" t="s">
        <v>441</v>
      </c>
      <c r="B57" s="143">
        <v>100</v>
      </c>
      <c r="C57" s="144">
        <v>98.321580950154654</v>
      </c>
      <c r="D57" s="144">
        <v>17.973098676531244</v>
      </c>
      <c r="E57" s="144">
        <v>8.0090351795051902</v>
      </c>
      <c r="F57" s="144">
        <v>39.511870478650792</v>
      </c>
      <c r="G57" s="144">
        <v>32.827576615467436</v>
      </c>
      <c r="H57" s="144">
        <v>1.678419049843014</v>
      </c>
      <c r="I57" s="144" t="s">
        <v>360</v>
      </c>
      <c r="J57" s="144" t="s">
        <v>360</v>
      </c>
    </row>
    <row r="58" spans="1:10" s="368" customFormat="1">
      <c r="A58" s="133" t="s">
        <v>442</v>
      </c>
      <c r="B58" s="143">
        <v>100</v>
      </c>
      <c r="C58" s="144" t="s">
        <v>356</v>
      </c>
      <c r="D58" s="144" t="s">
        <v>356</v>
      </c>
      <c r="E58" s="144" t="s">
        <v>356</v>
      </c>
      <c r="F58" s="144" t="s">
        <v>356</v>
      </c>
      <c r="G58" s="144" t="s">
        <v>356</v>
      </c>
      <c r="H58" s="144" t="s">
        <v>356</v>
      </c>
      <c r="I58" s="144" t="s">
        <v>360</v>
      </c>
      <c r="J58" s="144" t="s">
        <v>360</v>
      </c>
    </row>
    <row r="59" spans="1:10" s="368" customFormat="1">
      <c r="A59" s="133" t="s">
        <v>443</v>
      </c>
      <c r="B59" s="143">
        <v>100</v>
      </c>
      <c r="C59" s="144">
        <v>98.211863300874569</v>
      </c>
      <c r="D59" s="144">
        <v>34.820032989168382</v>
      </c>
      <c r="E59" s="144">
        <v>16.804854162206624</v>
      </c>
      <c r="F59" s="144">
        <v>24.233329781226615</v>
      </c>
      <c r="G59" s="144">
        <v>22.353646368272955</v>
      </c>
      <c r="H59" s="144">
        <v>1.7881366991254157</v>
      </c>
      <c r="I59" s="144" t="s">
        <v>360</v>
      </c>
      <c r="J59" s="144" t="s">
        <v>360</v>
      </c>
    </row>
    <row r="60" spans="1:10" s="368" customFormat="1">
      <c r="A60" s="133" t="s">
        <v>444</v>
      </c>
      <c r="B60" s="143">
        <v>100</v>
      </c>
      <c r="C60" s="144">
        <v>97.749720461259329</v>
      </c>
      <c r="D60" s="144">
        <v>62.186958222967547</v>
      </c>
      <c r="E60" s="144">
        <v>11.440516048326863</v>
      </c>
      <c r="F60" s="144">
        <v>12.406153697492318</v>
      </c>
      <c r="G60" s="144">
        <v>11.716092492472589</v>
      </c>
      <c r="H60" s="144">
        <v>2.2502795387379853</v>
      </c>
      <c r="I60" s="144" t="s">
        <v>360</v>
      </c>
      <c r="J60" s="144" t="s">
        <v>360</v>
      </c>
    </row>
    <row r="61" spans="1:10" s="368" customFormat="1">
      <c r="A61" s="133" t="s">
        <v>445</v>
      </c>
      <c r="B61" s="143">
        <v>100</v>
      </c>
      <c r="C61" s="144">
        <v>91.253653578154768</v>
      </c>
      <c r="D61" s="144">
        <v>16.429527734524992</v>
      </c>
      <c r="E61" s="144">
        <v>19.011769155457053</v>
      </c>
      <c r="F61" s="144">
        <v>31.382491787366639</v>
      </c>
      <c r="G61" s="144">
        <v>24.429864900806081</v>
      </c>
      <c r="H61" s="144">
        <v>8.7463464218452334</v>
      </c>
      <c r="I61" s="144" t="s">
        <v>360</v>
      </c>
      <c r="J61" s="144" t="s">
        <v>360</v>
      </c>
    </row>
    <row r="62" spans="1:10" s="368" customFormat="1">
      <c r="A62" s="133" t="s">
        <v>446</v>
      </c>
      <c r="B62" s="143">
        <v>100</v>
      </c>
      <c r="C62" s="144">
        <v>100.00000000000145</v>
      </c>
      <c r="D62" s="144">
        <v>36.360959565188722</v>
      </c>
      <c r="E62" s="144">
        <v>46.010023488834804</v>
      </c>
      <c r="F62" s="144">
        <v>8.5091100924528487</v>
      </c>
      <c r="G62" s="144">
        <v>9.1199068535250767</v>
      </c>
      <c r="H62" s="144">
        <v>0</v>
      </c>
      <c r="I62" s="144" t="s">
        <v>360</v>
      </c>
      <c r="J62" s="144" t="s">
        <v>360</v>
      </c>
    </row>
    <row r="63" spans="1:10" s="368" customFormat="1">
      <c r="A63" s="133" t="s">
        <v>447</v>
      </c>
      <c r="B63" s="143">
        <v>100</v>
      </c>
      <c r="C63" s="144">
        <v>99.835090665347792</v>
      </c>
      <c r="D63" s="144">
        <v>72.208399362314296</v>
      </c>
      <c r="E63" s="144">
        <v>4.8699722155290681</v>
      </c>
      <c r="F63" s="144">
        <v>12.507732255062736</v>
      </c>
      <c r="G63" s="144">
        <v>10.248986832441688</v>
      </c>
      <c r="H63" s="144">
        <v>0.16490933465200616</v>
      </c>
      <c r="I63" s="144" t="s">
        <v>360</v>
      </c>
      <c r="J63" s="144" t="s">
        <v>360</v>
      </c>
    </row>
    <row r="64" spans="1:10" s="368" customFormat="1">
      <c r="A64" s="133" t="s">
        <v>448</v>
      </c>
      <c r="B64" s="143">
        <v>99.999999999999986</v>
      </c>
      <c r="C64" s="144">
        <v>83.256558792824706</v>
      </c>
      <c r="D64" s="144">
        <v>41.373611950902216</v>
      </c>
      <c r="E64" s="144">
        <v>15.492237440950143</v>
      </c>
      <c r="F64" s="144">
        <v>12.707224171008479</v>
      </c>
      <c r="G64" s="144">
        <v>13.683485229963853</v>
      </c>
      <c r="H64" s="144">
        <v>16.743441207174982</v>
      </c>
      <c r="I64" s="144" t="s">
        <v>360</v>
      </c>
      <c r="J64" s="144" t="s">
        <v>360</v>
      </c>
    </row>
    <row r="65" spans="1:10" s="368" customFormat="1">
      <c r="A65" s="133" t="s">
        <v>449</v>
      </c>
      <c r="B65" s="143">
        <v>100</v>
      </c>
      <c r="C65" s="144">
        <v>89.557924193621886</v>
      </c>
      <c r="D65" s="144">
        <v>27.226977870913391</v>
      </c>
      <c r="E65" s="144">
        <v>8.2617455830675652</v>
      </c>
      <c r="F65" s="144">
        <v>27.565817884176329</v>
      </c>
      <c r="G65" s="144">
        <v>26.503382855464611</v>
      </c>
      <c r="H65" s="144">
        <v>10.442075806376533</v>
      </c>
      <c r="I65" s="144" t="s">
        <v>360</v>
      </c>
      <c r="J65" s="144" t="s">
        <v>360</v>
      </c>
    </row>
    <row r="66" spans="1:10" s="368" customFormat="1">
      <c r="A66" s="133" t="s">
        <v>450</v>
      </c>
      <c r="B66" s="143">
        <v>100</v>
      </c>
      <c r="C66" s="144" t="s">
        <v>356</v>
      </c>
      <c r="D66" s="144" t="s">
        <v>356</v>
      </c>
      <c r="E66" s="144" t="s">
        <v>356</v>
      </c>
      <c r="F66" s="144" t="s">
        <v>356</v>
      </c>
      <c r="G66" s="144" t="s">
        <v>356</v>
      </c>
      <c r="H66" s="144" t="s">
        <v>356</v>
      </c>
      <c r="I66" s="144" t="s">
        <v>360</v>
      </c>
      <c r="J66" s="144" t="s">
        <v>360</v>
      </c>
    </row>
    <row r="67" spans="1:10" s="368" customFormat="1" ht="18.75" customHeight="1">
      <c r="A67" s="133" t="s">
        <v>451</v>
      </c>
      <c r="B67" s="143">
        <v>100</v>
      </c>
      <c r="C67" s="144">
        <v>94.293311915166598</v>
      </c>
      <c r="D67" s="144">
        <v>43.536902312724777</v>
      </c>
      <c r="E67" s="144">
        <v>14.895255754231666</v>
      </c>
      <c r="F67" s="144">
        <v>20.289010848665093</v>
      </c>
      <c r="G67" s="144">
        <v>15.572142999545056</v>
      </c>
      <c r="H67" s="144">
        <v>5.706688084833397</v>
      </c>
      <c r="I67" s="144" t="s">
        <v>360</v>
      </c>
      <c r="J67" s="144" t="s">
        <v>360</v>
      </c>
    </row>
    <row r="68" spans="1:10" ht="13">
      <c r="B68" s="182"/>
      <c r="C68" s="388"/>
      <c r="D68" s="388"/>
      <c r="E68" s="388"/>
      <c r="F68" s="388"/>
      <c r="G68" s="388"/>
      <c r="H68" s="388"/>
      <c r="I68" s="388"/>
    </row>
    <row r="69" spans="1:10" s="353" customFormat="1" ht="15" customHeight="1">
      <c r="A69" s="152"/>
      <c r="B69" s="1281" t="s">
        <v>1597</v>
      </c>
      <c r="C69" s="1281"/>
      <c r="D69" s="1281"/>
      <c r="E69" s="1281"/>
      <c r="F69" s="1281"/>
      <c r="G69" s="1281"/>
      <c r="H69" s="1281"/>
      <c r="I69" s="1281"/>
      <c r="J69" s="1281"/>
    </row>
    <row r="70" spans="1:10" s="353" customFormat="1" ht="15" customHeight="1">
      <c r="A70" s="152"/>
      <c r="B70" s="1351" t="s">
        <v>1468</v>
      </c>
      <c r="C70" s="1351"/>
      <c r="D70" s="1351"/>
      <c r="E70" s="1351"/>
      <c r="F70" s="1351"/>
      <c r="G70" s="1351"/>
      <c r="H70" s="1351"/>
      <c r="I70" s="1351"/>
      <c r="J70" s="1351"/>
    </row>
    <row r="71" spans="1:10" s="353" customFormat="1" ht="15" customHeight="1">
      <c r="A71" s="152"/>
      <c r="B71" s="1351" t="s">
        <v>1598</v>
      </c>
      <c r="C71" s="1351"/>
      <c r="D71" s="1351"/>
      <c r="E71" s="1351"/>
      <c r="F71" s="1351"/>
      <c r="G71" s="1351"/>
      <c r="H71" s="1351"/>
      <c r="I71" s="1351"/>
      <c r="J71" s="1351"/>
    </row>
    <row r="72" spans="1:10" s="353" customFormat="1" ht="15" customHeight="1">
      <c r="A72" s="152"/>
      <c r="B72" s="1351" t="s">
        <v>1599</v>
      </c>
      <c r="C72" s="1351"/>
      <c r="D72" s="1351"/>
      <c r="E72" s="1351"/>
      <c r="F72" s="1351"/>
      <c r="G72" s="1351"/>
      <c r="H72" s="1351"/>
      <c r="I72" s="1351"/>
      <c r="J72" s="1351"/>
    </row>
    <row r="73" spans="1:10" s="353" customFormat="1" ht="15" customHeight="1">
      <c r="A73" s="152"/>
      <c r="B73" s="1351" t="s">
        <v>1600</v>
      </c>
      <c r="C73" s="1351"/>
      <c r="D73" s="1351"/>
      <c r="E73" s="1351"/>
      <c r="F73" s="1351"/>
      <c r="G73" s="1351"/>
      <c r="H73" s="1351"/>
      <c r="I73" s="1351"/>
      <c r="J73" s="1351"/>
    </row>
    <row r="74" spans="1:10" s="353" customFormat="1" ht="15" customHeight="1">
      <c r="A74" s="152"/>
      <c r="B74" s="1351" t="s">
        <v>1601</v>
      </c>
      <c r="C74" s="1351"/>
      <c r="D74" s="1351"/>
      <c r="E74" s="1351"/>
      <c r="F74" s="1351"/>
      <c r="G74" s="1351"/>
      <c r="H74" s="1351"/>
      <c r="I74" s="1351"/>
      <c r="J74" s="1351"/>
    </row>
    <row r="75" spans="1:10" s="353" customFormat="1" ht="15" customHeight="1">
      <c r="A75" s="152"/>
      <c r="B75" s="1281" t="s">
        <v>1602</v>
      </c>
      <c r="C75" s="1281"/>
      <c r="D75" s="1281"/>
      <c r="E75" s="1281"/>
      <c r="F75" s="1281"/>
      <c r="G75" s="1281"/>
      <c r="H75" s="1281"/>
      <c r="I75" s="1281"/>
      <c r="J75" s="1281"/>
    </row>
    <row r="76" spans="1:10" s="353" customFormat="1" ht="41.25" customHeight="1">
      <c r="A76" s="152"/>
      <c r="B76" s="1279" t="s">
        <v>1647</v>
      </c>
      <c r="C76" s="1279"/>
      <c r="D76" s="1279"/>
      <c r="E76" s="1279"/>
      <c r="F76" s="1279"/>
      <c r="G76" s="1279"/>
      <c r="H76" s="1279"/>
      <c r="I76" s="1279"/>
      <c r="J76" s="1279"/>
    </row>
    <row r="77" spans="1:10" s="353" customFormat="1" ht="15" customHeight="1">
      <c r="A77" s="152"/>
      <c r="B77" s="1351" t="s">
        <v>1603</v>
      </c>
      <c r="C77" s="1351"/>
      <c r="D77" s="1351"/>
      <c r="E77" s="1351"/>
      <c r="F77" s="1351"/>
      <c r="G77" s="1351"/>
      <c r="H77" s="1351"/>
      <c r="I77" s="1351"/>
      <c r="J77" s="1351"/>
    </row>
    <row r="78" spans="1:10" s="353" customFormat="1" ht="30" customHeight="1">
      <c r="A78" s="152"/>
      <c r="B78" s="1281" t="s">
        <v>1604</v>
      </c>
      <c r="C78" s="1281"/>
      <c r="D78" s="1281"/>
      <c r="E78" s="1281"/>
      <c r="F78" s="1281"/>
      <c r="G78" s="1281"/>
      <c r="H78" s="1281"/>
      <c r="I78" s="1281"/>
      <c r="J78" s="1281"/>
    </row>
  </sheetData>
  <sheetProtection selectLockedCells="1"/>
  <mergeCells count="22">
    <mergeCell ref="B78:J78"/>
    <mergeCell ref="A5:A7"/>
    <mergeCell ref="B5:B7"/>
    <mergeCell ref="H6:H7"/>
    <mergeCell ref="I6:I7"/>
    <mergeCell ref="D5:H5"/>
    <mergeCell ref="I5:J5"/>
    <mergeCell ref="C6:C7"/>
    <mergeCell ref="D6:G6"/>
    <mergeCell ref="J6:J7"/>
    <mergeCell ref="B29:J29"/>
    <mergeCell ref="B74:J74"/>
    <mergeCell ref="B69:J69"/>
    <mergeCell ref="B70:J70"/>
    <mergeCell ref="B71:J71"/>
    <mergeCell ref="B72:J72"/>
    <mergeCell ref="B9:J9"/>
    <mergeCell ref="B49:J49"/>
    <mergeCell ref="B75:J75"/>
    <mergeCell ref="B76:J76"/>
    <mergeCell ref="B77:J77"/>
    <mergeCell ref="B73:J73"/>
  </mergeCells>
  <hyperlinks>
    <hyperlink ref="A1" location="Inhalt!A1" display="Zurück zum Inhalt"/>
  </hyperlinks>
  <pageMargins left="0.59055118110236227" right="0.59055118110236227" top="1.1811023622047245" bottom="0.78740157480314965" header="0.39370078740157483" footer="0.39370078740157483"/>
  <pageSetup paperSize="9" scale="79" fitToWidth="2" fitToHeight="2" pageOrder="overThenDown" orientation="landscape" r:id="rId1"/>
  <headerFooter alignWithMargins="0">
    <oddHeader>&amp;L&amp;"Arial,Fett"
Tabelle &amp;A&amp;CSeite &amp;P von &amp;N
&amp;"Arial,Fett"CO2-Emissionen 2014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7">
    <pageSetUpPr autoPageBreaks="0"/>
  </sheetPr>
  <dimension ref="A1:O78"/>
  <sheetViews>
    <sheetView showGridLines="0" showRowColHeaders="0" zoomScaleNormal="100" workbookViewId="0">
      <pane ySplit="7" topLeftCell="A8" activePane="bottomLeft" state="frozen"/>
      <selection pane="bottomLeft"/>
    </sheetView>
  </sheetViews>
  <sheetFormatPr baseColWidth="10" defaultColWidth="11.54296875" defaultRowHeight="12.5"/>
  <cols>
    <col min="1" max="1" width="23" style="643" bestFit="1" customWidth="1"/>
    <col min="2" max="2" width="14" style="136" customWidth="1"/>
    <col min="3" max="9" width="14" style="376" customWidth="1"/>
    <col min="10" max="10" width="14" style="135" customWidth="1"/>
    <col min="11" max="16384" width="11.54296875" style="135"/>
  </cols>
  <sheetData>
    <row r="1" spans="1:15" ht="13">
      <c r="A1" s="160" t="s">
        <v>322</v>
      </c>
    </row>
    <row r="3" spans="1:15" ht="15">
      <c r="A3" s="692" t="s">
        <v>795</v>
      </c>
      <c r="B3" s="407" t="s">
        <v>741</v>
      </c>
      <c r="C3" s="407"/>
      <c r="D3" s="407"/>
      <c r="E3" s="407"/>
      <c r="F3" s="407"/>
      <c r="G3" s="407"/>
      <c r="H3" s="407"/>
      <c r="I3" s="407"/>
    </row>
    <row r="4" spans="1:15">
      <c r="B4" s="365"/>
      <c r="C4" s="384"/>
      <c r="D4" s="384"/>
      <c r="E4" s="384"/>
      <c r="F4" s="384"/>
      <c r="G4" s="384"/>
      <c r="H4" s="384"/>
      <c r="I4" s="384"/>
    </row>
    <row r="5" spans="1:15" ht="15.75" customHeight="1">
      <c r="A5" s="1366" t="s">
        <v>433</v>
      </c>
      <c r="B5" s="1369" t="s">
        <v>727</v>
      </c>
      <c r="C5" s="1115"/>
      <c r="D5" s="1372" t="s">
        <v>507</v>
      </c>
      <c r="E5" s="1372"/>
      <c r="F5" s="1372"/>
      <c r="G5" s="1372"/>
      <c r="H5" s="1373"/>
      <c r="I5" s="1374" t="s">
        <v>728</v>
      </c>
      <c r="J5" s="1372"/>
    </row>
    <row r="6" spans="1:15" ht="15.75" customHeight="1">
      <c r="A6" s="1367"/>
      <c r="B6" s="1369"/>
      <c r="C6" s="1288" t="s">
        <v>1589</v>
      </c>
      <c r="D6" s="1374" t="s">
        <v>595</v>
      </c>
      <c r="E6" s="1372"/>
      <c r="F6" s="1372"/>
      <c r="G6" s="1373"/>
      <c r="H6" s="1370" t="s">
        <v>1590</v>
      </c>
      <c r="I6" s="1370" t="s">
        <v>729</v>
      </c>
      <c r="J6" s="1376" t="s">
        <v>1591</v>
      </c>
    </row>
    <row r="7" spans="1:15" ht="96" customHeight="1">
      <c r="A7" s="1368"/>
      <c r="B7" s="1369"/>
      <c r="C7" s="1375"/>
      <c r="D7" s="1116" t="s">
        <v>1592</v>
      </c>
      <c r="E7" s="1116" t="s">
        <v>1593</v>
      </c>
      <c r="F7" s="1116" t="s">
        <v>1594</v>
      </c>
      <c r="G7" s="1116" t="s">
        <v>1595</v>
      </c>
      <c r="H7" s="1371"/>
      <c r="I7" s="1371"/>
      <c r="J7" s="1377"/>
    </row>
    <row r="8" spans="1:15">
      <c r="A8" s="387"/>
      <c r="B8" s="387"/>
      <c r="C8" s="387"/>
      <c r="D8" s="387"/>
      <c r="E8" s="387"/>
      <c r="F8" s="387"/>
      <c r="G8" s="387"/>
      <c r="H8" s="387"/>
      <c r="I8" s="387"/>
    </row>
    <row r="9" spans="1:15" ht="13">
      <c r="B9" s="1378" t="s">
        <v>434</v>
      </c>
      <c r="C9" s="1378"/>
      <c r="D9" s="1378"/>
      <c r="E9" s="1378"/>
      <c r="F9" s="1378"/>
      <c r="G9" s="1378"/>
      <c r="H9" s="1378"/>
      <c r="I9" s="1378"/>
      <c r="J9" s="1378"/>
    </row>
    <row r="10" spans="1:15" s="386" customFormat="1">
      <c r="A10" s="643"/>
      <c r="B10" s="643"/>
      <c r="C10" s="141"/>
      <c r="D10" s="134"/>
      <c r="E10" s="141"/>
      <c r="F10" s="141"/>
      <c r="G10" s="141"/>
      <c r="H10" s="141"/>
      <c r="I10" s="141"/>
    </row>
    <row r="11" spans="1:15" s="386" customFormat="1">
      <c r="A11" s="133" t="s">
        <v>435</v>
      </c>
      <c r="B11" s="1135">
        <v>69675.342555124997</v>
      </c>
      <c r="C11" s="1135">
        <v>66790.471555125405</v>
      </c>
      <c r="D11" s="1135">
        <v>21249.210593841999</v>
      </c>
      <c r="E11" s="1135">
        <v>6126.6700882513996</v>
      </c>
      <c r="F11" s="1135">
        <v>21875.679446619</v>
      </c>
      <c r="G11" s="1135">
        <v>17538.911426413</v>
      </c>
      <c r="H11" s="1135">
        <v>2884.8710000000001</v>
      </c>
      <c r="I11" s="1135">
        <v>682.5647725</v>
      </c>
      <c r="J11" s="1074">
        <v>-8108.7868150346703</v>
      </c>
    </row>
    <row r="12" spans="1:15">
      <c r="A12" s="133" t="s">
        <v>436</v>
      </c>
      <c r="B12" s="1135">
        <v>75176.562005859319</v>
      </c>
      <c r="C12" s="1135">
        <v>72239.298140858737</v>
      </c>
      <c r="D12" s="1135">
        <v>14257.170818275001</v>
      </c>
      <c r="E12" s="1135">
        <v>9477.2405473281869</v>
      </c>
      <c r="F12" s="1135">
        <v>27562.106047202185</v>
      </c>
      <c r="G12" s="1135">
        <v>20942.780728053367</v>
      </c>
      <c r="H12" s="1135">
        <v>2937.2638650002</v>
      </c>
      <c r="I12" s="1135">
        <v>4724.0665871098836</v>
      </c>
      <c r="J12" s="1074">
        <v>-11307.594903819851</v>
      </c>
      <c r="K12" s="386"/>
      <c r="L12" s="386"/>
      <c r="M12" s="386"/>
      <c r="N12" s="386"/>
      <c r="O12" s="386"/>
    </row>
    <row r="13" spans="1:15">
      <c r="A13" s="133" t="s">
        <v>437</v>
      </c>
      <c r="B13" s="1135">
        <v>15661.203580404999</v>
      </c>
      <c r="C13" s="1135">
        <v>15661.203580404741</v>
      </c>
      <c r="D13" s="1135">
        <v>7081.7538414633</v>
      </c>
      <c r="E13" s="1135">
        <v>306.33425441984002</v>
      </c>
      <c r="F13" s="1135">
        <v>3965.1950355484</v>
      </c>
      <c r="G13" s="1135">
        <v>4307.9204489732001</v>
      </c>
      <c r="H13" s="1135">
        <v>0</v>
      </c>
      <c r="I13" s="1135">
        <v>878.7487625</v>
      </c>
      <c r="J13" s="1074">
        <v>-4.7167351955161649</v>
      </c>
      <c r="K13" s="386"/>
      <c r="L13" s="386"/>
      <c r="M13" s="386"/>
      <c r="N13" s="386"/>
      <c r="O13" s="386"/>
    </row>
    <row r="14" spans="1:15">
      <c r="A14" s="133" t="s">
        <v>438</v>
      </c>
      <c r="B14" s="1135">
        <v>57187.737722716003</v>
      </c>
      <c r="C14" s="1135">
        <v>55756.237722715698</v>
      </c>
      <c r="D14" s="1135">
        <v>42310.672134346998</v>
      </c>
      <c r="E14" s="1135">
        <v>4496.5596829407996</v>
      </c>
      <c r="F14" s="1135">
        <v>5214.2036338580001</v>
      </c>
      <c r="G14" s="1135">
        <v>3734.8022715698999</v>
      </c>
      <c r="H14" s="1135">
        <v>1431.5</v>
      </c>
      <c r="I14" s="1135">
        <v>372.8299111</v>
      </c>
      <c r="J14" s="1074">
        <v>-1579.4467532073002</v>
      </c>
      <c r="K14" s="386"/>
      <c r="L14" s="386"/>
      <c r="M14" s="386"/>
      <c r="N14" s="386"/>
      <c r="O14" s="386"/>
    </row>
    <row r="15" spans="1:15" ht="14.25" customHeight="1">
      <c r="A15" s="133" t="s">
        <v>439</v>
      </c>
      <c r="B15" s="1135">
        <v>13282.247469959</v>
      </c>
      <c r="C15" s="1135">
        <v>13282.2474699592</v>
      </c>
      <c r="D15" s="1135">
        <v>6084.8339475980001</v>
      </c>
      <c r="E15" s="1135">
        <v>4548.1923781599999</v>
      </c>
      <c r="F15" s="1135">
        <v>1250.9103535167001</v>
      </c>
      <c r="G15" s="1135">
        <v>1398.3107906845</v>
      </c>
      <c r="H15" s="1135">
        <v>0</v>
      </c>
      <c r="I15" s="1135">
        <v>111.5426511</v>
      </c>
      <c r="J15" s="1074">
        <v>255.68185361995737</v>
      </c>
      <c r="K15" s="386"/>
      <c r="L15" s="386"/>
      <c r="M15" s="386"/>
      <c r="N15" s="386"/>
      <c r="O15" s="386"/>
    </row>
    <row r="16" spans="1:15">
      <c r="A16" s="133" t="s">
        <v>440</v>
      </c>
      <c r="B16" s="1135">
        <v>14789.491888586999</v>
      </c>
      <c r="C16" s="1135">
        <v>14608.60361358734</v>
      </c>
      <c r="D16" s="1135">
        <v>8013.6617998473002</v>
      </c>
      <c r="E16" s="1135">
        <v>636.70204379133997</v>
      </c>
      <c r="F16" s="1135">
        <v>3479.8278917381999</v>
      </c>
      <c r="G16" s="1135">
        <v>2478.4118782105002</v>
      </c>
      <c r="H16" s="1135">
        <v>180.88827499999999</v>
      </c>
      <c r="I16" s="1135">
        <v>756.28299219999997</v>
      </c>
      <c r="J16" s="1074">
        <v>88.82533306082928</v>
      </c>
      <c r="K16" s="386"/>
      <c r="L16" s="386"/>
      <c r="M16" s="386"/>
      <c r="N16" s="386"/>
      <c r="O16" s="386"/>
    </row>
    <row r="17" spans="1:15">
      <c r="A17" s="133" t="s">
        <v>441</v>
      </c>
      <c r="B17" s="1135">
        <v>36182.959637047417</v>
      </c>
      <c r="C17" s="1135">
        <v>35592.754885421899</v>
      </c>
      <c r="D17" s="1135">
        <v>7443.504033923</v>
      </c>
      <c r="E17" s="1135">
        <v>2842.0311544849001</v>
      </c>
      <c r="F17" s="1135">
        <v>13685.202245865999</v>
      </c>
      <c r="G17" s="1135">
        <v>11622.017451148</v>
      </c>
      <c r="H17" s="1135">
        <v>590.20475162542004</v>
      </c>
      <c r="I17" s="1135">
        <v>13341.95268</v>
      </c>
      <c r="J17" s="1074">
        <v>-5135.5687405622821</v>
      </c>
      <c r="K17" s="386"/>
      <c r="L17" s="386"/>
      <c r="M17" s="386"/>
      <c r="N17" s="386"/>
      <c r="O17" s="386"/>
    </row>
    <row r="18" spans="1:15">
      <c r="A18" s="133" t="s">
        <v>442</v>
      </c>
      <c r="B18" s="1135" t="s">
        <v>356</v>
      </c>
      <c r="C18" s="244">
        <v>9984.4833940418885</v>
      </c>
      <c r="D18" s="1135" t="s">
        <v>493</v>
      </c>
      <c r="E18" s="1135">
        <v>606.15178280156999</v>
      </c>
      <c r="F18" s="1135">
        <v>3225.1119012617646</v>
      </c>
      <c r="G18" s="1135">
        <v>2867.7884169619001</v>
      </c>
      <c r="H18" s="1135" t="s">
        <v>356</v>
      </c>
      <c r="I18" s="1135">
        <v>0</v>
      </c>
      <c r="J18" s="1074">
        <v>4048.0004024243522</v>
      </c>
      <c r="K18" s="386"/>
      <c r="L18" s="386"/>
      <c r="M18" s="386"/>
      <c r="N18" s="386"/>
      <c r="O18" s="386"/>
    </row>
    <row r="19" spans="1:15">
      <c r="A19" s="133" t="s">
        <v>443</v>
      </c>
      <c r="B19" s="1135">
        <v>66837.272366421996</v>
      </c>
      <c r="C19" s="1135">
        <v>65573.320317421996</v>
      </c>
      <c r="D19" s="1135">
        <v>23705.655199755001</v>
      </c>
      <c r="E19" s="1135">
        <v>10186.722612924999</v>
      </c>
      <c r="F19" s="1135">
        <v>16359.484735205</v>
      </c>
      <c r="G19" s="1135">
        <v>15321.457769537001</v>
      </c>
      <c r="H19" s="1135">
        <v>1263.952049</v>
      </c>
      <c r="I19" s="1135">
        <v>387.51213890000002</v>
      </c>
      <c r="J19" s="1074">
        <v>8167.1937468332235</v>
      </c>
      <c r="K19" s="386"/>
      <c r="L19" s="386"/>
      <c r="M19" s="386"/>
      <c r="N19" s="386"/>
      <c r="O19" s="386"/>
    </row>
    <row r="20" spans="1:15">
      <c r="A20" s="133" t="s">
        <v>444</v>
      </c>
      <c r="B20" s="1135">
        <v>258838.8916304491</v>
      </c>
      <c r="C20" s="1135">
        <v>253160.42539962399</v>
      </c>
      <c r="D20" s="1135">
        <v>155521.94730050999</v>
      </c>
      <c r="E20" s="1135">
        <v>34928.812287255998</v>
      </c>
      <c r="F20" s="1135">
        <v>31287.524348170999</v>
      </c>
      <c r="G20" s="1135">
        <v>31422.141463686999</v>
      </c>
      <c r="H20" s="1135">
        <v>5678.4662308191</v>
      </c>
      <c r="I20" s="1135">
        <v>3570.2275060000002</v>
      </c>
      <c r="J20" s="1074">
        <v>-4417.9357194395352</v>
      </c>
      <c r="K20" s="386"/>
      <c r="L20" s="386"/>
      <c r="M20" s="386"/>
      <c r="N20" s="386"/>
      <c r="O20" s="386"/>
    </row>
    <row r="21" spans="1:15">
      <c r="A21" s="133" t="s">
        <v>445</v>
      </c>
      <c r="B21" s="1135">
        <v>28067.894904007</v>
      </c>
      <c r="C21" s="1135">
        <v>25746.765462006697</v>
      </c>
      <c r="D21" s="1135">
        <v>4823.6330916604002</v>
      </c>
      <c r="E21" s="1135">
        <v>5309.4566291973997</v>
      </c>
      <c r="F21" s="1135">
        <v>8640.2317446672005</v>
      </c>
      <c r="G21" s="1135">
        <v>6973.4439964817002</v>
      </c>
      <c r="H21" s="1135">
        <v>2321.1294419999999</v>
      </c>
      <c r="I21" s="1135">
        <v>315.6673217</v>
      </c>
      <c r="J21" s="1074">
        <v>-5471.5609310511372</v>
      </c>
      <c r="K21" s="386"/>
      <c r="L21" s="386"/>
      <c r="M21" s="386"/>
      <c r="N21" s="386"/>
      <c r="O21" s="386"/>
    </row>
    <row r="22" spans="1:15">
      <c r="A22" s="133" t="s">
        <v>446</v>
      </c>
      <c r="B22" s="1135">
        <v>21638.245903932999</v>
      </c>
      <c r="C22" s="1135">
        <v>21638.245903933297</v>
      </c>
      <c r="D22" s="1135">
        <v>9241.6340036887996</v>
      </c>
      <c r="E22" s="1135">
        <v>8666.5207347802007</v>
      </c>
      <c r="F22" s="1135">
        <v>1792.1325229416</v>
      </c>
      <c r="G22" s="1135">
        <v>1937.9586425227001</v>
      </c>
      <c r="H22" s="1135">
        <v>0</v>
      </c>
      <c r="I22" s="1135">
        <v>10.08808099</v>
      </c>
      <c r="J22" s="1074">
        <v>-733.10350920066003</v>
      </c>
      <c r="K22" s="386"/>
      <c r="L22" s="386"/>
      <c r="M22" s="386"/>
      <c r="N22" s="386"/>
      <c r="O22" s="386"/>
    </row>
    <row r="23" spans="1:15">
      <c r="A23" s="133" t="s">
        <v>447</v>
      </c>
      <c r="B23" s="1135">
        <v>47771.352278389997</v>
      </c>
      <c r="C23" s="1135">
        <v>47688.70956695389</v>
      </c>
      <c r="D23" s="1135">
        <v>33715.816924359999</v>
      </c>
      <c r="E23" s="1135">
        <v>2491.8818480656</v>
      </c>
      <c r="F23" s="1135">
        <v>6214.2899721241001</v>
      </c>
      <c r="G23" s="1135">
        <v>5266.7208224041997</v>
      </c>
      <c r="H23" s="1135">
        <v>82.642711435999999</v>
      </c>
      <c r="I23" s="1135">
        <v>1514.2442060000001</v>
      </c>
      <c r="J23" s="1074">
        <v>-3658.239172863055</v>
      </c>
      <c r="K23" s="386"/>
      <c r="L23" s="386"/>
      <c r="M23" s="386"/>
      <c r="N23" s="386"/>
      <c r="O23" s="386"/>
    </row>
    <row r="24" spans="1:15">
      <c r="A24" s="133" t="s">
        <v>448</v>
      </c>
      <c r="B24" s="1135">
        <v>29878.056017277999</v>
      </c>
      <c r="C24" s="1135">
        <v>25125.0560172777</v>
      </c>
      <c r="D24" s="1135">
        <v>12644.940603380999</v>
      </c>
      <c r="E24" s="1135">
        <v>4635.2469479781003</v>
      </c>
      <c r="F24" s="1135">
        <v>3905.1710835968001</v>
      </c>
      <c r="G24" s="1135">
        <v>3939.6973823218</v>
      </c>
      <c r="H24" s="1135">
        <v>4753</v>
      </c>
      <c r="I24" s="1135">
        <v>0</v>
      </c>
      <c r="J24" s="1074">
        <v>-782.22949161606687</v>
      </c>
      <c r="K24" s="386"/>
      <c r="L24" s="386"/>
      <c r="M24" s="386"/>
      <c r="N24" s="386"/>
      <c r="O24" s="386"/>
    </row>
    <row r="25" spans="1:15">
      <c r="A25" s="133" t="s">
        <v>449</v>
      </c>
      <c r="B25" s="1135">
        <v>18823.1200449834</v>
      </c>
      <c r="C25" s="1135">
        <v>17238.134122152798</v>
      </c>
      <c r="D25" s="1135">
        <v>5086.6454865331998</v>
      </c>
      <c r="E25" s="1135">
        <v>1651.2768573799001</v>
      </c>
      <c r="F25" s="1135">
        <v>5354.3165741337998</v>
      </c>
      <c r="G25" s="1135">
        <v>5145.8952041059001</v>
      </c>
      <c r="H25" s="1135">
        <v>1584.9859228304001</v>
      </c>
      <c r="I25" s="1135">
        <v>16.690966629999998</v>
      </c>
      <c r="J25" s="1074">
        <v>3979.3295212818834</v>
      </c>
      <c r="K25" s="386"/>
      <c r="L25" s="386"/>
      <c r="M25" s="386"/>
      <c r="N25" s="386"/>
      <c r="O25" s="386"/>
    </row>
    <row r="26" spans="1:15">
      <c r="A26" s="133" t="s">
        <v>450</v>
      </c>
      <c r="B26" s="1135" t="s">
        <v>356</v>
      </c>
      <c r="C26" s="1135">
        <v>9922.0892948462006</v>
      </c>
      <c r="D26" s="1135">
        <v>1357.2766920270999</v>
      </c>
      <c r="E26" s="1135">
        <v>1600.1002274089001</v>
      </c>
      <c r="F26" s="1135">
        <v>3681.1753427553999</v>
      </c>
      <c r="G26" s="1135">
        <v>3283.5370326548</v>
      </c>
      <c r="H26" s="1135" t="s">
        <v>356</v>
      </c>
      <c r="I26" s="1135">
        <v>7.1799184909999996</v>
      </c>
      <c r="J26" s="1074">
        <v>-3210.2797976186193</v>
      </c>
      <c r="K26" s="386"/>
      <c r="L26" s="386"/>
      <c r="M26" s="386"/>
      <c r="N26" s="386"/>
      <c r="O26" s="386"/>
    </row>
    <row r="27" spans="1:15" ht="18.75" customHeight="1">
      <c r="A27" s="133" t="s">
        <v>451</v>
      </c>
      <c r="B27" s="244">
        <v>790371.56554290233</v>
      </c>
      <c r="C27" s="1135">
        <v>746900.72771292808</v>
      </c>
      <c r="D27" s="1135">
        <v>330486.54659195733</v>
      </c>
      <c r="E27" s="1135">
        <v>125889.12693105583</v>
      </c>
      <c r="F27" s="1135">
        <v>162268.48014778836</v>
      </c>
      <c r="G27" s="1135">
        <v>128256.57404212667</v>
      </c>
      <c r="H27" s="1135">
        <v>43470.837829974218</v>
      </c>
      <c r="I27" s="1135">
        <v>24492.82447887733</v>
      </c>
      <c r="J27" s="1074">
        <v>-29769.921178900819</v>
      </c>
      <c r="K27" s="386"/>
      <c r="L27" s="386"/>
      <c r="M27" s="386"/>
      <c r="N27" s="386"/>
      <c r="O27" s="386"/>
    </row>
    <row r="28" spans="1:15">
      <c r="A28" s="387"/>
      <c r="B28" s="387"/>
      <c r="C28" s="387"/>
      <c r="D28" s="387"/>
      <c r="E28" s="387"/>
      <c r="F28" s="387"/>
      <c r="G28" s="387"/>
      <c r="H28" s="387"/>
      <c r="I28" s="387"/>
      <c r="J28" s="387"/>
    </row>
    <row r="29" spans="1:15" ht="15">
      <c r="B29" s="1378" t="s">
        <v>1596</v>
      </c>
      <c r="C29" s="1378"/>
      <c r="D29" s="1378"/>
      <c r="E29" s="1378"/>
      <c r="F29" s="1378"/>
      <c r="G29" s="1378"/>
      <c r="H29" s="1378"/>
      <c r="I29" s="1378"/>
      <c r="J29" s="1378"/>
    </row>
    <row r="30" spans="1:15" s="386" customFormat="1">
      <c r="A30" s="643"/>
      <c r="B30" s="1202"/>
      <c r="C30" s="1202"/>
      <c r="D30" s="141"/>
      <c r="E30" s="134"/>
      <c r="F30" s="141"/>
      <c r="G30" s="141"/>
      <c r="H30" s="141"/>
      <c r="I30" s="141"/>
      <c r="J30" s="141"/>
    </row>
    <row r="31" spans="1:15" s="386" customFormat="1">
      <c r="A31" s="133" t="s">
        <v>435</v>
      </c>
      <c r="B31" s="1134">
        <v>6.4525372543753177</v>
      </c>
      <c r="C31" s="1134">
        <v>6.1853733349896762</v>
      </c>
      <c r="D31" s="1134">
        <v>1.9678600485437712</v>
      </c>
      <c r="E31" s="1134">
        <v>0.56738245611684091</v>
      </c>
      <c r="F31" s="1134">
        <v>2.0258764638638853</v>
      </c>
      <c r="G31" s="1134">
        <v>1.6242543664651783</v>
      </c>
      <c r="H31" s="1134">
        <v>0.26716391938567891</v>
      </c>
      <c r="I31" s="1134">
        <v>6.3211380978800871E-2</v>
      </c>
      <c r="J31" s="1134">
        <v>-0.75094354893774407</v>
      </c>
    </row>
    <row r="32" spans="1:15">
      <c r="A32" s="133" t="s">
        <v>436</v>
      </c>
      <c r="B32" s="1134">
        <v>5.8881003010571353</v>
      </c>
      <c r="C32" s="1134">
        <v>5.6580431690690274</v>
      </c>
      <c r="D32" s="1134">
        <v>1.1166731963715646</v>
      </c>
      <c r="E32" s="1134">
        <v>0.74229176529201568</v>
      </c>
      <c r="F32" s="1134">
        <v>2.1587638565015914</v>
      </c>
      <c r="G32" s="1134">
        <v>1.640314350903856</v>
      </c>
      <c r="H32" s="1134">
        <v>0.23005713198807823</v>
      </c>
      <c r="I32" s="1134">
        <v>0.37000598526449879</v>
      </c>
      <c r="J32" s="1134">
        <v>-0.8856517401291174</v>
      </c>
      <c r="K32" s="386"/>
      <c r="L32" s="386"/>
      <c r="M32" s="386"/>
      <c r="N32" s="386"/>
      <c r="O32" s="386"/>
    </row>
    <row r="33" spans="1:15">
      <c r="A33" s="133" t="s">
        <v>437</v>
      </c>
      <c r="B33" s="1134">
        <v>4.4811079962474318</v>
      </c>
      <c r="C33" s="1134">
        <v>4.4811079962473581</v>
      </c>
      <c r="D33" s="1134">
        <v>2.0262876734545658</v>
      </c>
      <c r="E33" s="1134">
        <v>8.7650790691639918E-2</v>
      </c>
      <c r="F33" s="1134">
        <v>1.134553106934139</v>
      </c>
      <c r="G33" s="1134">
        <v>1.2326164251670129</v>
      </c>
      <c r="H33" s="1134">
        <v>0</v>
      </c>
      <c r="I33" s="1134">
        <v>0.25143457756070203</v>
      </c>
      <c r="J33" s="1134">
        <v>-1.3495897484695487E-3</v>
      </c>
      <c r="K33" s="386"/>
      <c r="L33" s="386"/>
      <c r="M33" s="386"/>
      <c r="N33" s="386"/>
      <c r="O33" s="386"/>
    </row>
    <row r="34" spans="1:15">
      <c r="A34" s="133" t="s">
        <v>438</v>
      </c>
      <c r="B34" s="1134">
        <v>23.140292092584254</v>
      </c>
      <c r="C34" s="1134">
        <v>22.561053789940512</v>
      </c>
      <c r="D34" s="1134">
        <v>17.120476361026707</v>
      </c>
      <c r="E34" s="1134">
        <v>1.8194757935608443</v>
      </c>
      <c r="F34" s="1134">
        <v>2.1098613080783006</v>
      </c>
      <c r="G34" s="1134">
        <v>1.5112403272746584</v>
      </c>
      <c r="H34" s="1134">
        <v>0.57923830264361686</v>
      </c>
      <c r="I34" s="1134">
        <v>0.15086089059052363</v>
      </c>
      <c r="J34" s="1134">
        <v>-0.63910307820032708</v>
      </c>
      <c r="K34" s="386"/>
      <c r="L34" s="386"/>
      <c r="M34" s="386"/>
      <c r="N34" s="386"/>
      <c r="O34" s="386"/>
    </row>
    <row r="35" spans="1:15">
      <c r="A35" s="133" t="s">
        <v>439</v>
      </c>
      <c r="B35" s="1134">
        <v>19.922703794361389</v>
      </c>
      <c r="C35" s="1134">
        <v>19.922703794361691</v>
      </c>
      <c r="D35" s="1134">
        <v>9.1269451687338474</v>
      </c>
      <c r="E35" s="1134">
        <v>6.8220600282290542</v>
      </c>
      <c r="F35" s="1134">
        <v>1.8763026741354667</v>
      </c>
      <c r="G35" s="1134">
        <v>2.097395923263321</v>
      </c>
      <c r="H35" s="1134">
        <v>0</v>
      </c>
      <c r="I35" s="1134">
        <v>0.16730837181954406</v>
      </c>
      <c r="J35" s="1134">
        <v>0.38350993284718571</v>
      </c>
      <c r="K35" s="386"/>
      <c r="L35" s="386"/>
      <c r="M35" s="386"/>
      <c r="N35" s="386"/>
      <c r="O35" s="386"/>
    </row>
    <row r="36" spans="1:15">
      <c r="A36" s="133" t="s">
        <v>440</v>
      </c>
      <c r="B36" s="1134">
        <v>8.3316387181493994</v>
      </c>
      <c r="C36" s="1134">
        <v>8.229735571847975</v>
      </c>
      <c r="D36" s="1134">
        <v>4.5144847050010144</v>
      </c>
      <c r="E36" s="1134">
        <v>0.35868516916868909</v>
      </c>
      <c r="F36" s="1134">
        <v>1.9603559752905189</v>
      </c>
      <c r="G36" s="1134">
        <v>1.396209722387753</v>
      </c>
      <c r="H36" s="1134">
        <v>0.10190314630161681</v>
      </c>
      <c r="I36" s="1134">
        <v>0.4260509223142358</v>
      </c>
      <c r="J36" s="1134">
        <v>5.0039622027395238E-2</v>
      </c>
      <c r="K36" s="386"/>
      <c r="L36" s="386"/>
      <c r="M36" s="386"/>
      <c r="N36" s="386"/>
      <c r="O36" s="386"/>
    </row>
    <row r="37" spans="1:15">
      <c r="A37" s="133" t="s">
        <v>441</v>
      </c>
      <c r="B37" s="1134">
        <v>5.8977640919518599</v>
      </c>
      <c r="C37" s="1134">
        <v>5.8015616688788647</v>
      </c>
      <c r="D37" s="1134">
        <v>1.2132791581985745</v>
      </c>
      <c r="E37" s="1134">
        <v>0.46324649667318663</v>
      </c>
      <c r="F37" s="1134">
        <v>2.2306659047903596</v>
      </c>
      <c r="G37" s="1134">
        <v>1.894370109216744</v>
      </c>
      <c r="H37" s="1134">
        <v>9.6202423072979285E-2</v>
      </c>
      <c r="I37" s="1134">
        <v>2.1747167788910571</v>
      </c>
      <c r="J37" s="1134">
        <v>-0.8370894258972299</v>
      </c>
      <c r="K37" s="386"/>
      <c r="L37" s="386"/>
      <c r="M37" s="386"/>
      <c r="N37" s="386"/>
      <c r="O37" s="386"/>
    </row>
    <row r="38" spans="1:15">
      <c r="A38" s="133" t="s">
        <v>442</v>
      </c>
      <c r="B38" s="1134" t="s">
        <v>356</v>
      </c>
      <c r="C38" s="1134">
        <v>6.2179563406768725</v>
      </c>
      <c r="D38" s="1134" t="s">
        <v>493</v>
      </c>
      <c r="E38" s="1134">
        <v>0.37748826579577766</v>
      </c>
      <c r="F38" s="1134">
        <v>2.0084769741627055</v>
      </c>
      <c r="G38" s="1134">
        <v>1.7859495045691423</v>
      </c>
      <c r="H38" s="1134" t="s">
        <v>356</v>
      </c>
      <c r="I38" s="1134">
        <v>0</v>
      </c>
      <c r="J38" s="1134">
        <v>2.5209406211579339</v>
      </c>
      <c r="K38" s="386"/>
      <c r="L38" s="386"/>
      <c r="M38" s="386"/>
      <c r="N38" s="386"/>
      <c r="O38" s="386"/>
    </row>
    <row r="39" spans="1:15">
      <c r="A39" s="133" t="s">
        <v>443</v>
      </c>
      <c r="B39" s="1134">
        <v>8.4854742996591579</v>
      </c>
      <c r="C39" s="1134">
        <v>8.325006461160422</v>
      </c>
      <c r="D39" s="1134">
        <v>3.0096040851475419</v>
      </c>
      <c r="E39" s="1134">
        <v>1.2932779850118115</v>
      </c>
      <c r="F39" s="1134">
        <v>2.0769547044829482</v>
      </c>
      <c r="G39" s="1134">
        <v>1.9451696865181209</v>
      </c>
      <c r="H39" s="1134">
        <v>0.16046783849873594</v>
      </c>
      <c r="I39" s="1134">
        <v>4.9197463915266727E-2</v>
      </c>
      <c r="J39" s="1134">
        <v>1.0368842142323391</v>
      </c>
      <c r="K39" s="386"/>
      <c r="L39" s="386"/>
      <c r="M39" s="386"/>
      <c r="N39" s="386"/>
      <c r="O39" s="386"/>
    </row>
    <row r="40" spans="1:15">
      <c r="A40" s="133" t="s">
        <v>444</v>
      </c>
      <c r="B40" s="1134">
        <v>14.580988382222108</v>
      </c>
      <c r="C40" s="1134">
        <v>14.261107356542574</v>
      </c>
      <c r="D40" s="1134">
        <v>8.7609079628068276</v>
      </c>
      <c r="E40" s="1134">
        <v>1.9676201012807315</v>
      </c>
      <c r="F40" s="1134">
        <v>1.7624980008047066</v>
      </c>
      <c r="G40" s="1134">
        <v>1.770081291650309</v>
      </c>
      <c r="H40" s="1134">
        <v>0.31988102567919424</v>
      </c>
      <c r="I40" s="1134">
        <v>0.2011191033115671</v>
      </c>
      <c r="J40" s="1134">
        <v>-0.24887245109410749</v>
      </c>
      <c r="K40" s="386"/>
      <c r="L40" s="386"/>
      <c r="M40" s="386"/>
      <c r="N40" s="386"/>
      <c r="O40" s="386"/>
    </row>
    <row r="41" spans="1:15">
      <c r="A41" s="133" t="s">
        <v>445</v>
      </c>
      <c r="B41" s="1134">
        <v>6.9609502580871006</v>
      </c>
      <c r="C41" s="1134">
        <v>6.3853008677924636</v>
      </c>
      <c r="D41" s="1134">
        <v>1.1962803099108599</v>
      </c>
      <c r="E41" s="1134">
        <v>1.3167664913850601</v>
      </c>
      <c r="F41" s="1134">
        <v>2.1428120490926896</v>
      </c>
      <c r="G41" s="1134">
        <v>1.7294420174038543</v>
      </c>
      <c r="H41" s="1134">
        <v>0.57564939029456175</v>
      </c>
      <c r="I41" s="1134">
        <v>7.8286759016743493E-2</v>
      </c>
      <c r="J41" s="1134">
        <v>-1.3569690069525782</v>
      </c>
      <c r="K41" s="386"/>
      <c r="L41" s="386"/>
      <c r="M41" s="386"/>
      <c r="N41" s="386"/>
      <c r="O41" s="386"/>
    </row>
    <row r="42" spans="1:15">
      <c r="A42" s="133" t="s">
        <v>446</v>
      </c>
      <c r="B42" s="1134">
        <v>21.805801684073419</v>
      </c>
      <c r="C42" s="1134">
        <v>21.805801684073717</v>
      </c>
      <c r="D42" s="1134">
        <v>9.3131966064124736</v>
      </c>
      <c r="E42" s="1134">
        <v>8.733629947295217</v>
      </c>
      <c r="F42" s="1134">
        <v>1.8060099030365326</v>
      </c>
      <c r="G42" s="1134">
        <v>1.9529652273295</v>
      </c>
      <c r="H42" s="1134">
        <v>0</v>
      </c>
      <c r="I42" s="1134">
        <v>1.0166198055861237E-2</v>
      </c>
      <c r="J42" s="1134">
        <v>-0.73878029700282977</v>
      </c>
      <c r="K42" s="386"/>
      <c r="L42" s="386"/>
      <c r="M42" s="386"/>
      <c r="N42" s="386"/>
      <c r="O42" s="386"/>
    </row>
    <row r="43" spans="1:15">
      <c r="A43" s="133" t="s">
        <v>447</v>
      </c>
      <c r="B43" s="1134">
        <v>11.73725130996498</v>
      </c>
      <c r="C43" s="1134">
        <v>11.716946289763547</v>
      </c>
      <c r="D43" s="1134">
        <v>8.2838562755318517</v>
      </c>
      <c r="E43" s="1134">
        <v>0.61224650529134317</v>
      </c>
      <c r="F43" s="1134">
        <v>1.526828939042</v>
      </c>
      <c r="G43" s="1134">
        <v>1.2940145698983527</v>
      </c>
      <c r="H43" s="1134">
        <v>2.03050202014072E-2</v>
      </c>
      <c r="I43" s="1134">
        <v>0.37204441454591736</v>
      </c>
      <c r="J43" s="1134">
        <v>-0.89881635072062893</v>
      </c>
      <c r="K43" s="386"/>
      <c r="L43" s="386"/>
      <c r="M43" s="386"/>
      <c r="N43" s="386"/>
      <c r="O43" s="386"/>
    </row>
    <row r="44" spans="1:15">
      <c r="A44" s="133" t="s">
        <v>448</v>
      </c>
      <c r="B44" s="1134">
        <v>13.335387636147857</v>
      </c>
      <c r="C44" s="1134">
        <v>11.213994684813898</v>
      </c>
      <c r="D44" s="1134">
        <v>5.6437803210703459</v>
      </c>
      <c r="E44" s="1134">
        <v>2.0688365670381597</v>
      </c>
      <c r="F44" s="1134">
        <v>1.7429838860708884</v>
      </c>
      <c r="G44" s="1134">
        <v>1.758393910634503</v>
      </c>
      <c r="H44" s="1134">
        <v>2.1213929513338265</v>
      </c>
      <c r="I44" s="1134">
        <v>0</v>
      </c>
      <c r="J44" s="1134">
        <v>-0.34913026085414828</v>
      </c>
      <c r="K44" s="386"/>
      <c r="L44" s="386"/>
      <c r="M44" s="386"/>
      <c r="N44" s="386"/>
      <c r="O44" s="386"/>
    </row>
    <row r="45" spans="1:15">
      <c r="A45" s="133" t="s">
        <v>449</v>
      </c>
      <c r="B45" s="1134">
        <v>6.6167016411352115</v>
      </c>
      <c r="C45" s="1134">
        <v>6.059547517286096</v>
      </c>
      <c r="D45" s="1134">
        <v>1.7880572114603928</v>
      </c>
      <c r="E45" s="1134">
        <v>0.58045670781906844</v>
      </c>
      <c r="F45" s="1134">
        <v>1.8821489306004064</v>
      </c>
      <c r="G45" s="1134">
        <v>1.8088846674062293</v>
      </c>
      <c r="H45" s="1134">
        <v>0.55715412384904472</v>
      </c>
      <c r="I45" s="1134">
        <v>5.8672072445443216E-3</v>
      </c>
      <c r="J45" s="1134">
        <v>1.398813592601027</v>
      </c>
      <c r="K45" s="386"/>
      <c r="L45" s="386"/>
      <c r="M45" s="386"/>
      <c r="N45" s="386"/>
      <c r="O45" s="386"/>
    </row>
    <row r="46" spans="1:15">
      <c r="A46" s="133" t="s">
        <v>450</v>
      </c>
      <c r="B46" s="1134" t="s">
        <v>356</v>
      </c>
      <c r="C46" s="1134">
        <v>4.5856263006299747</v>
      </c>
      <c r="D46" s="1134">
        <v>0.62728358022583142</v>
      </c>
      <c r="E46" s="1134">
        <v>0.7395077254809157</v>
      </c>
      <c r="F46" s="1134">
        <v>1.7013044296767119</v>
      </c>
      <c r="G46" s="1134">
        <v>1.5175305652465156</v>
      </c>
      <c r="H46" s="1134" t="s">
        <v>356</v>
      </c>
      <c r="I46" s="1134">
        <v>3.3182953801686615E-3</v>
      </c>
      <c r="J46" s="1134">
        <v>-1.4836737540739098</v>
      </c>
      <c r="K46" s="386"/>
      <c r="L46" s="386"/>
      <c r="M46" s="386"/>
      <c r="N46" s="386"/>
      <c r="O46" s="386"/>
    </row>
    <row r="47" spans="1:15" ht="18.75" customHeight="1">
      <c r="A47" s="133" t="s">
        <v>451</v>
      </c>
      <c r="B47" s="1134">
        <v>9.6756559797980888</v>
      </c>
      <c r="C47" s="1134">
        <v>9.1434899830273064</v>
      </c>
      <c r="D47" s="1134">
        <v>4.0457858938521216</v>
      </c>
      <c r="E47" s="1134">
        <v>1.5411231082754751</v>
      </c>
      <c r="F47" s="1134">
        <v>1.9864758029297698</v>
      </c>
      <c r="G47" s="1134">
        <v>1.5701051779699406</v>
      </c>
      <c r="H47" s="1134">
        <v>0.53216599677078325</v>
      </c>
      <c r="I47" s="1134">
        <v>0.29983890357747273</v>
      </c>
      <c r="J47" s="1134">
        <v>-0.3644406358101886</v>
      </c>
      <c r="K47" s="386"/>
      <c r="L47" s="386"/>
      <c r="M47" s="386"/>
      <c r="N47" s="386"/>
      <c r="O47" s="386"/>
    </row>
    <row r="48" spans="1:15" s="368" customFormat="1">
      <c r="A48" s="643"/>
      <c r="B48" s="1202"/>
      <c r="C48" s="1010"/>
      <c r="D48" s="1010"/>
      <c r="E48" s="1010"/>
      <c r="F48" s="1010"/>
      <c r="G48" s="1010"/>
      <c r="H48" s="1010"/>
      <c r="I48" s="1010"/>
      <c r="J48" s="135"/>
    </row>
    <row r="49" spans="1:10" s="368" customFormat="1" ht="13">
      <c r="A49" s="135"/>
      <c r="B49" s="1277" t="s">
        <v>731</v>
      </c>
      <c r="C49" s="1277"/>
      <c r="D49" s="1277"/>
      <c r="E49" s="1277"/>
      <c r="F49" s="1277"/>
      <c r="G49" s="1277"/>
      <c r="H49" s="1277"/>
      <c r="I49" s="1277"/>
      <c r="J49" s="1277"/>
    </row>
    <row r="50" spans="1:10" s="368" customFormat="1">
      <c r="A50" s="643"/>
      <c r="B50" s="1202"/>
      <c r="C50" s="141"/>
      <c r="D50" s="141"/>
      <c r="E50" s="141"/>
      <c r="F50" s="141"/>
      <c r="G50" s="141"/>
      <c r="H50" s="141"/>
      <c r="I50" s="141"/>
      <c r="J50" s="135"/>
    </row>
    <row r="51" spans="1:10" s="368" customFormat="1">
      <c r="A51" s="133" t="s">
        <v>435</v>
      </c>
      <c r="B51" s="143">
        <v>100</v>
      </c>
      <c r="C51" s="144">
        <v>95.85955246977484</v>
      </c>
      <c r="D51" s="144">
        <v>30.497461246107651</v>
      </c>
      <c r="E51" s="144">
        <v>8.7931682336605181</v>
      </c>
      <c r="F51" s="144">
        <v>31.396586861860968</v>
      </c>
      <c r="G51" s="144">
        <v>25.172336128145695</v>
      </c>
      <c r="H51" s="144">
        <v>4.1404475302257451</v>
      </c>
      <c r="I51" s="144" t="s">
        <v>360</v>
      </c>
      <c r="J51" s="144" t="s">
        <v>360</v>
      </c>
    </row>
    <row r="52" spans="1:10" s="368" customFormat="1">
      <c r="A52" s="133" t="s">
        <v>436</v>
      </c>
      <c r="B52" s="143">
        <v>100</v>
      </c>
      <c r="C52" s="144">
        <v>96.09284624538742</v>
      </c>
      <c r="D52" s="144">
        <v>18.964914646088481</v>
      </c>
      <c r="E52" s="144">
        <v>12.606642674866569</v>
      </c>
      <c r="F52" s="144">
        <v>36.663163773110526</v>
      </c>
      <c r="G52" s="144">
        <v>27.858125151321858</v>
      </c>
      <c r="H52" s="144">
        <v>3.9071537546120654</v>
      </c>
      <c r="I52" s="144" t="s">
        <v>360</v>
      </c>
      <c r="J52" s="144" t="s">
        <v>360</v>
      </c>
    </row>
    <row r="53" spans="1:10" s="368" customFormat="1">
      <c r="A53" s="133" t="s">
        <v>437</v>
      </c>
      <c r="B53" s="143">
        <v>100</v>
      </c>
      <c r="C53" s="144">
        <v>99.999999999998352</v>
      </c>
      <c r="D53" s="144">
        <v>45.218452113883863</v>
      </c>
      <c r="E53" s="144">
        <v>1.9560071028201156</v>
      </c>
      <c r="F53" s="144">
        <v>25.318584329684448</v>
      </c>
      <c r="G53" s="144">
        <v>27.506956453609913</v>
      </c>
      <c r="H53" s="144">
        <v>0</v>
      </c>
      <c r="I53" s="144" t="s">
        <v>360</v>
      </c>
      <c r="J53" s="144" t="s">
        <v>360</v>
      </c>
    </row>
    <row r="54" spans="1:10" s="368" customFormat="1">
      <c r="A54" s="133" t="s">
        <v>438</v>
      </c>
      <c r="B54" s="143">
        <v>100</v>
      </c>
      <c r="C54" s="144">
        <v>97.496841006473858</v>
      </c>
      <c r="D54" s="144">
        <v>73.985567219842011</v>
      </c>
      <c r="E54" s="144">
        <v>7.8628039191602515</v>
      </c>
      <c r="F54" s="144">
        <v>9.1176952288966397</v>
      </c>
      <c r="G54" s="144">
        <v>6.5307746385749557</v>
      </c>
      <c r="H54" s="144">
        <v>2.503158993525604</v>
      </c>
      <c r="I54" s="144" t="s">
        <v>360</v>
      </c>
      <c r="J54" s="144" t="s">
        <v>360</v>
      </c>
    </row>
    <row r="55" spans="1:10" s="368" customFormat="1">
      <c r="A55" s="133" t="s">
        <v>439</v>
      </c>
      <c r="B55" s="143">
        <v>100</v>
      </c>
      <c r="C55" s="144">
        <v>100.00000000000151</v>
      </c>
      <c r="D55" s="144">
        <v>45.811779680813181</v>
      </c>
      <c r="E55" s="144">
        <v>34.242641453916832</v>
      </c>
      <c r="F55" s="144">
        <v>9.4179118130868673</v>
      </c>
      <c r="G55" s="144">
        <v>10.527667052184627</v>
      </c>
      <c r="H55" s="144">
        <v>0</v>
      </c>
      <c r="I55" s="144" t="s">
        <v>360</v>
      </c>
      <c r="J55" s="144" t="s">
        <v>360</v>
      </c>
    </row>
    <row r="56" spans="1:10" s="368" customFormat="1">
      <c r="A56" s="133" t="s">
        <v>440</v>
      </c>
      <c r="B56" s="143">
        <v>100</v>
      </c>
      <c r="C56" s="144">
        <v>98.77691352507351</v>
      </c>
      <c r="D56" s="144">
        <v>54.184835153338945</v>
      </c>
      <c r="E56" s="144">
        <v>4.3050974880528567</v>
      </c>
      <c r="F56" s="144">
        <v>23.529056427040413</v>
      </c>
      <c r="G56" s="144">
        <v>16.757924456641287</v>
      </c>
      <c r="H56" s="144">
        <v>1.2230864749288031</v>
      </c>
      <c r="I56" s="144" t="s">
        <v>360</v>
      </c>
      <c r="J56" s="144" t="s">
        <v>360</v>
      </c>
    </row>
    <row r="57" spans="1:10" s="368" customFormat="1">
      <c r="A57" s="133" t="s">
        <v>441</v>
      </c>
      <c r="B57" s="143">
        <v>100</v>
      </c>
      <c r="C57" s="144">
        <v>98.368832296899186</v>
      </c>
      <c r="D57" s="144">
        <v>20.571849590495248</v>
      </c>
      <c r="E57" s="144">
        <v>7.8546121793059989</v>
      </c>
      <c r="F57" s="144">
        <v>37.82223008604813</v>
      </c>
      <c r="G57" s="144">
        <v>32.12014044104982</v>
      </c>
      <c r="H57" s="144">
        <v>1.6311677031005349</v>
      </c>
      <c r="I57" s="144" t="s">
        <v>360</v>
      </c>
      <c r="J57" s="144" t="s">
        <v>360</v>
      </c>
    </row>
    <row r="58" spans="1:10" s="368" customFormat="1">
      <c r="A58" s="133" t="s">
        <v>442</v>
      </c>
      <c r="B58" s="143">
        <v>100</v>
      </c>
      <c r="C58" s="144" t="s">
        <v>356</v>
      </c>
      <c r="D58" s="144" t="s">
        <v>356</v>
      </c>
      <c r="E58" s="144" t="s">
        <v>356</v>
      </c>
      <c r="F58" s="144" t="s">
        <v>356</v>
      </c>
      <c r="G58" s="144" t="s">
        <v>356</v>
      </c>
      <c r="H58" s="144" t="s">
        <v>356</v>
      </c>
      <c r="I58" s="144" t="s">
        <v>360</v>
      </c>
      <c r="J58" s="144" t="s">
        <v>360</v>
      </c>
    </row>
    <row r="59" spans="1:10" s="368" customFormat="1">
      <c r="A59" s="133" t="s">
        <v>443</v>
      </c>
      <c r="B59" s="143">
        <v>100</v>
      </c>
      <c r="C59" s="144">
        <v>98.108911383949604</v>
      </c>
      <c r="D59" s="144">
        <v>35.467717877224977</v>
      </c>
      <c r="E59" s="144">
        <v>15.241080690843168</v>
      </c>
      <c r="F59" s="144">
        <v>24.476589417828713</v>
      </c>
      <c r="G59" s="144">
        <v>22.923523398052762</v>
      </c>
      <c r="H59" s="144">
        <v>1.8910886160503908</v>
      </c>
      <c r="I59" s="144" t="s">
        <v>360</v>
      </c>
      <c r="J59" s="144" t="s">
        <v>360</v>
      </c>
    </row>
    <row r="60" spans="1:10" s="368" customFormat="1">
      <c r="A60" s="133" t="s">
        <v>444</v>
      </c>
      <c r="B60" s="143">
        <v>100</v>
      </c>
      <c r="C60" s="144">
        <v>97.806177350298498</v>
      </c>
      <c r="D60" s="144">
        <v>60.084458838802568</v>
      </c>
      <c r="E60" s="144">
        <v>13.494421980884061</v>
      </c>
      <c r="F60" s="144">
        <v>12.087644229616389</v>
      </c>
      <c r="G60" s="144">
        <v>12.139652300995476</v>
      </c>
      <c r="H60" s="144">
        <v>2.1938226496991771</v>
      </c>
      <c r="I60" s="144" t="s">
        <v>360</v>
      </c>
      <c r="J60" s="144" t="s">
        <v>360</v>
      </c>
    </row>
    <row r="61" spans="1:10" s="368" customFormat="1">
      <c r="A61" s="133" t="s">
        <v>445</v>
      </c>
      <c r="B61" s="143">
        <v>100</v>
      </c>
      <c r="C61" s="144">
        <v>91.730304499362603</v>
      </c>
      <c r="D61" s="144">
        <v>17.185589115811368</v>
      </c>
      <c r="E61" s="144">
        <v>18.916476092545924</v>
      </c>
      <c r="F61" s="144">
        <v>30.783326552336895</v>
      </c>
      <c r="G61" s="144">
        <v>24.84491273866842</v>
      </c>
      <c r="H61" s="144">
        <v>8.2696955006363275</v>
      </c>
      <c r="I61" s="144" t="s">
        <v>360</v>
      </c>
      <c r="J61" s="144" t="s">
        <v>360</v>
      </c>
    </row>
    <row r="62" spans="1:10" s="368" customFormat="1">
      <c r="A62" s="133" t="s">
        <v>446</v>
      </c>
      <c r="B62" s="143">
        <v>99.999999999999986</v>
      </c>
      <c r="C62" s="144">
        <v>100.00000000000136</v>
      </c>
      <c r="D62" s="144">
        <v>42.709718914919193</v>
      </c>
      <c r="E62" s="144">
        <v>40.051863599558047</v>
      </c>
      <c r="F62" s="144">
        <v>8.2822449236324616</v>
      </c>
      <c r="G62" s="144">
        <v>8.956172561891691</v>
      </c>
      <c r="H62" s="144">
        <v>0</v>
      </c>
      <c r="I62" s="144" t="s">
        <v>360</v>
      </c>
      <c r="J62" s="144" t="s">
        <v>360</v>
      </c>
    </row>
    <row r="63" spans="1:10" s="368" customFormat="1">
      <c r="A63" s="133" t="s">
        <v>447</v>
      </c>
      <c r="B63" s="143">
        <v>100</v>
      </c>
      <c r="C63" s="144">
        <v>99.827003617242184</v>
      </c>
      <c r="D63" s="144">
        <v>70.577480678962885</v>
      </c>
      <c r="E63" s="144">
        <v>5.216268180025617</v>
      </c>
      <c r="F63" s="144">
        <v>13.008402893663146</v>
      </c>
      <c r="G63" s="144">
        <v>11.024851864590548</v>
      </c>
      <c r="H63" s="144">
        <v>0.17299638275758947</v>
      </c>
      <c r="I63" s="144" t="s">
        <v>360</v>
      </c>
      <c r="J63" s="144" t="s">
        <v>360</v>
      </c>
    </row>
    <row r="64" spans="1:10" s="368" customFormat="1">
      <c r="A64" s="133" t="s">
        <v>448</v>
      </c>
      <c r="B64" s="143">
        <v>100</v>
      </c>
      <c r="C64" s="144">
        <v>84.092003853089665</v>
      </c>
      <c r="D64" s="144">
        <v>42.32183176866873</v>
      </c>
      <c r="E64" s="144">
        <v>15.513883986620856</v>
      </c>
      <c r="F64" s="144">
        <v>13.070365358905889</v>
      </c>
      <c r="G64" s="144">
        <v>13.185922738894179</v>
      </c>
      <c r="H64" s="144">
        <v>15.907996146909346</v>
      </c>
      <c r="I64" s="144" t="s">
        <v>360</v>
      </c>
      <c r="J64" s="144" t="s">
        <v>360</v>
      </c>
    </row>
    <row r="65" spans="1:10" s="368" customFormat="1">
      <c r="A65" s="133" t="s">
        <v>449</v>
      </c>
      <c r="B65" s="143">
        <v>100</v>
      </c>
      <c r="C65" s="144">
        <v>91.579579160931829</v>
      </c>
      <c r="D65" s="144">
        <v>27.02339184140121</v>
      </c>
      <c r="E65" s="144">
        <v>8.7725990878966229</v>
      </c>
      <c r="F65" s="144">
        <v>28.445425420111441</v>
      </c>
      <c r="G65" s="144">
        <v>27.338162811522558</v>
      </c>
      <c r="H65" s="144">
        <v>8.4204208390671091</v>
      </c>
      <c r="I65" s="144" t="s">
        <v>360</v>
      </c>
      <c r="J65" s="144" t="s">
        <v>360</v>
      </c>
    </row>
    <row r="66" spans="1:10" s="368" customFormat="1">
      <c r="A66" s="133" t="s">
        <v>450</v>
      </c>
      <c r="B66" s="143">
        <v>100</v>
      </c>
      <c r="C66" s="143" t="s">
        <v>356</v>
      </c>
      <c r="D66" s="143" t="s">
        <v>356</v>
      </c>
      <c r="E66" s="143" t="s">
        <v>356</v>
      </c>
      <c r="F66" s="143" t="s">
        <v>356</v>
      </c>
      <c r="G66" s="143" t="s">
        <v>356</v>
      </c>
      <c r="H66" s="143" t="s">
        <v>356</v>
      </c>
      <c r="I66" s="144" t="s">
        <v>360</v>
      </c>
      <c r="J66" s="144" t="s">
        <v>360</v>
      </c>
    </row>
    <row r="67" spans="1:10" s="368" customFormat="1" ht="18.75" customHeight="1">
      <c r="A67" s="133" t="s">
        <v>451</v>
      </c>
      <c r="B67" s="143">
        <v>100</v>
      </c>
      <c r="C67" s="144">
        <v>94.49994917262562</v>
      </c>
      <c r="D67" s="144">
        <v>41.814073405455538</v>
      </c>
      <c r="E67" s="144">
        <v>15.927841083779779</v>
      </c>
      <c r="F67" s="144">
        <v>20.530657632695444</v>
      </c>
      <c r="G67" s="144">
        <v>16.227377050694866</v>
      </c>
      <c r="H67" s="144">
        <v>5.5000508273743778</v>
      </c>
      <c r="I67" s="144" t="s">
        <v>360</v>
      </c>
      <c r="J67" s="144" t="s">
        <v>360</v>
      </c>
    </row>
    <row r="68" spans="1:10" ht="13">
      <c r="B68" s="182"/>
      <c r="C68" s="388"/>
      <c r="D68" s="388"/>
      <c r="E68" s="388"/>
      <c r="F68" s="388"/>
      <c r="G68" s="388"/>
      <c r="H68" s="388"/>
      <c r="I68" s="388"/>
    </row>
    <row r="69" spans="1:10" s="353" customFormat="1" ht="15" customHeight="1">
      <c r="A69" s="152"/>
      <c r="B69" s="1281" t="s">
        <v>1597</v>
      </c>
      <c r="C69" s="1281"/>
      <c r="D69" s="1281"/>
      <c r="E69" s="1281"/>
      <c r="F69" s="1281"/>
      <c r="G69" s="1281"/>
      <c r="H69" s="1281"/>
      <c r="I69" s="1281"/>
      <c r="J69" s="1281"/>
    </row>
    <row r="70" spans="1:10" s="353" customFormat="1" ht="15" customHeight="1">
      <c r="A70" s="152"/>
      <c r="B70" s="1351" t="s">
        <v>1468</v>
      </c>
      <c r="C70" s="1351"/>
      <c r="D70" s="1351"/>
      <c r="E70" s="1351"/>
      <c r="F70" s="1351"/>
      <c r="G70" s="1351"/>
      <c r="H70" s="1351"/>
      <c r="I70" s="1351"/>
      <c r="J70" s="1351"/>
    </row>
    <row r="71" spans="1:10" s="353" customFormat="1" ht="15" customHeight="1">
      <c r="A71" s="152"/>
      <c r="B71" s="1351" t="s">
        <v>1598</v>
      </c>
      <c r="C71" s="1351"/>
      <c r="D71" s="1351"/>
      <c r="E71" s="1351"/>
      <c r="F71" s="1351"/>
      <c r="G71" s="1351"/>
      <c r="H71" s="1351"/>
      <c r="I71" s="1351"/>
      <c r="J71" s="1351"/>
    </row>
    <row r="72" spans="1:10" s="353" customFormat="1" ht="15" customHeight="1">
      <c r="A72" s="152"/>
      <c r="B72" s="1351" t="s">
        <v>1599</v>
      </c>
      <c r="C72" s="1351"/>
      <c r="D72" s="1351"/>
      <c r="E72" s="1351"/>
      <c r="F72" s="1351"/>
      <c r="G72" s="1351"/>
      <c r="H72" s="1351"/>
      <c r="I72" s="1351"/>
      <c r="J72" s="1351"/>
    </row>
    <row r="73" spans="1:10" s="353" customFormat="1" ht="15" customHeight="1">
      <c r="A73" s="152"/>
      <c r="B73" s="1351" t="s">
        <v>1600</v>
      </c>
      <c r="C73" s="1351"/>
      <c r="D73" s="1351"/>
      <c r="E73" s="1351"/>
      <c r="F73" s="1351"/>
      <c r="G73" s="1351"/>
      <c r="H73" s="1351"/>
      <c r="I73" s="1351"/>
      <c r="J73" s="1351"/>
    </row>
    <row r="74" spans="1:10" s="353" customFormat="1" ht="15" customHeight="1">
      <c r="A74" s="152"/>
      <c r="B74" s="1351" t="s">
        <v>1601</v>
      </c>
      <c r="C74" s="1351"/>
      <c r="D74" s="1351"/>
      <c r="E74" s="1351"/>
      <c r="F74" s="1351"/>
      <c r="G74" s="1351"/>
      <c r="H74" s="1351"/>
      <c r="I74" s="1351"/>
      <c r="J74" s="1351"/>
    </row>
    <row r="75" spans="1:10" s="353" customFormat="1" ht="15" customHeight="1">
      <c r="A75" s="152"/>
      <c r="B75" s="1281" t="s">
        <v>1602</v>
      </c>
      <c r="C75" s="1281"/>
      <c r="D75" s="1281"/>
      <c r="E75" s="1281"/>
      <c r="F75" s="1281"/>
      <c r="G75" s="1281"/>
      <c r="H75" s="1281"/>
      <c r="I75" s="1281"/>
      <c r="J75" s="1281"/>
    </row>
    <row r="76" spans="1:10" s="353" customFormat="1" ht="41.25" customHeight="1">
      <c r="A76" s="152"/>
      <c r="B76" s="1279" t="s">
        <v>1647</v>
      </c>
      <c r="C76" s="1279"/>
      <c r="D76" s="1279"/>
      <c r="E76" s="1279"/>
      <c r="F76" s="1279"/>
      <c r="G76" s="1279"/>
      <c r="H76" s="1279"/>
      <c r="I76" s="1279"/>
      <c r="J76" s="1279"/>
    </row>
    <row r="77" spans="1:10" s="353" customFormat="1" ht="15" customHeight="1">
      <c r="A77" s="152"/>
      <c r="B77" s="1351" t="s">
        <v>1603</v>
      </c>
      <c r="C77" s="1351"/>
      <c r="D77" s="1351"/>
      <c r="E77" s="1351"/>
      <c r="F77" s="1351"/>
      <c r="G77" s="1351"/>
      <c r="H77" s="1351"/>
      <c r="I77" s="1351"/>
      <c r="J77" s="1351"/>
    </row>
    <row r="78" spans="1:10" s="353" customFormat="1" ht="30" customHeight="1">
      <c r="A78" s="152"/>
      <c r="B78" s="1281" t="s">
        <v>1604</v>
      </c>
      <c r="C78" s="1281"/>
      <c r="D78" s="1281"/>
      <c r="E78" s="1281"/>
      <c r="F78" s="1281"/>
      <c r="G78" s="1281"/>
      <c r="H78" s="1281"/>
      <c r="I78" s="1281"/>
      <c r="J78" s="1281"/>
    </row>
  </sheetData>
  <sheetProtection selectLockedCells="1"/>
  <mergeCells count="22">
    <mergeCell ref="B78:J78"/>
    <mergeCell ref="A5:A7"/>
    <mergeCell ref="B5:B7"/>
    <mergeCell ref="H6:H7"/>
    <mergeCell ref="I6:I7"/>
    <mergeCell ref="D5:H5"/>
    <mergeCell ref="I5:J5"/>
    <mergeCell ref="C6:C7"/>
    <mergeCell ref="D6:G6"/>
    <mergeCell ref="J6:J7"/>
    <mergeCell ref="B29:J29"/>
    <mergeCell ref="B74:J74"/>
    <mergeCell ref="B69:J69"/>
    <mergeCell ref="B70:J70"/>
    <mergeCell ref="B71:J71"/>
    <mergeCell ref="B72:J72"/>
    <mergeCell ref="B9:J9"/>
    <mergeCell ref="B49:J49"/>
    <mergeCell ref="B75:J75"/>
    <mergeCell ref="B76:J76"/>
    <mergeCell ref="B77:J77"/>
    <mergeCell ref="B73:J73"/>
  </mergeCells>
  <hyperlinks>
    <hyperlink ref="A1" location="Inhalt!A1" display="Zurück zum Inhalt"/>
  </hyperlinks>
  <pageMargins left="0.59055118110236227" right="0.59055118110236227" top="1.1811023622047245" bottom="0.78740157480314965" header="0.39370078740157483" footer="0.39370078740157483"/>
  <pageSetup paperSize="9" scale="79" fitToWidth="2" fitToHeight="2" pageOrder="overThenDown" orientation="landscape" r:id="rId1"/>
  <headerFooter alignWithMargins="0">
    <oddHeader>&amp;L&amp;"Arial,Fett"
Tabelle &amp;A&amp;CSeite &amp;P von &amp;N
&amp;"Arial,Fett"CO2-Emissionen 2015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8">
    <pageSetUpPr autoPageBreaks="0"/>
  </sheetPr>
  <dimension ref="A1:O78"/>
  <sheetViews>
    <sheetView showGridLines="0" showRowColHeaders="0" zoomScaleNormal="100" workbookViewId="0">
      <pane ySplit="7" topLeftCell="A8" activePane="bottomLeft" state="frozen"/>
      <selection pane="bottomLeft"/>
    </sheetView>
  </sheetViews>
  <sheetFormatPr baseColWidth="10" defaultColWidth="11.54296875" defaultRowHeight="12.5"/>
  <cols>
    <col min="1" max="1" width="23" style="643" bestFit="1" customWidth="1"/>
    <col min="2" max="2" width="14" style="136" customWidth="1"/>
    <col min="3" max="9" width="14" style="376" customWidth="1"/>
    <col min="10" max="10" width="14" style="135" customWidth="1"/>
    <col min="11" max="16384" width="11.54296875" style="135"/>
  </cols>
  <sheetData>
    <row r="1" spans="1:15" ht="13">
      <c r="A1" s="160" t="s">
        <v>322</v>
      </c>
    </row>
    <row r="3" spans="1:15" ht="15">
      <c r="A3" s="692" t="s">
        <v>796</v>
      </c>
      <c r="B3" s="407" t="s">
        <v>742</v>
      </c>
      <c r="C3" s="407"/>
      <c r="D3" s="407"/>
      <c r="E3" s="407"/>
      <c r="F3" s="407"/>
      <c r="G3" s="407"/>
      <c r="H3" s="407"/>
      <c r="I3" s="407"/>
    </row>
    <row r="4" spans="1:15">
      <c r="B4" s="365"/>
      <c r="C4" s="384"/>
      <c r="D4" s="384"/>
      <c r="E4" s="384"/>
      <c r="F4" s="384"/>
      <c r="G4" s="384"/>
      <c r="H4" s="384"/>
      <c r="I4" s="384"/>
    </row>
    <row r="5" spans="1:15" ht="15.75" customHeight="1">
      <c r="A5" s="1366" t="s">
        <v>433</v>
      </c>
      <c r="B5" s="1369" t="s">
        <v>727</v>
      </c>
      <c r="C5" s="1115"/>
      <c r="D5" s="1372" t="s">
        <v>507</v>
      </c>
      <c r="E5" s="1372"/>
      <c r="F5" s="1372"/>
      <c r="G5" s="1372"/>
      <c r="H5" s="1373"/>
      <c r="I5" s="1374" t="s">
        <v>728</v>
      </c>
      <c r="J5" s="1372"/>
    </row>
    <row r="6" spans="1:15" ht="15.75" customHeight="1">
      <c r="A6" s="1367"/>
      <c r="B6" s="1369"/>
      <c r="C6" s="1288" t="s">
        <v>1589</v>
      </c>
      <c r="D6" s="1374" t="s">
        <v>595</v>
      </c>
      <c r="E6" s="1372"/>
      <c r="F6" s="1372"/>
      <c r="G6" s="1373"/>
      <c r="H6" s="1370" t="s">
        <v>1590</v>
      </c>
      <c r="I6" s="1370" t="s">
        <v>729</v>
      </c>
      <c r="J6" s="1376" t="s">
        <v>1591</v>
      </c>
    </row>
    <row r="7" spans="1:15" ht="96" customHeight="1">
      <c r="A7" s="1368"/>
      <c r="B7" s="1369"/>
      <c r="C7" s="1375"/>
      <c r="D7" s="1116" t="s">
        <v>1592</v>
      </c>
      <c r="E7" s="1116" t="s">
        <v>1593</v>
      </c>
      <c r="F7" s="1116" t="s">
        <v>1594</v>
      </c>
      <c r="G7" s="1116" t="s">
        <v>1595</v>
      </c>
      <c r="H7" s="1371"/>
      <c r="I7" s="1371"/>
      <c r="J7" s="1377"/>
    </row>
    <row r="8" spans="1:15">
      <c r="A8" s="387"/>
      <c r="B8" s="387"/>
      <c r="C8" s="387"/>
      <c r="D8" s="387"/>
      <c r="E8" s="387"/>
      <c r="F8" s="387"/>
      <c r="G8" s="387"/>
      <c r="H8" s="387"/>
      <c r="I8" s="387"/>
    </row>
    <row r="9" spans="1:15" ht="13">
      <c r="B9" s="1378" t="s">
        <v>434</v>
      </c>
      <c r="C9" s="1378"/>
      <c r="D9" s="1378"/>
      <c r="E9" s="1378"/>
      <c r="F9" s="1378"/>
      <c r="G9" s="1378"/>
      <c r="H9" s="1378"/>
      <c r="I9" s="1378"/>
      <c r="J9" s="1378"/>
    </row>
    <row r="10" spans="1:15" s="386" customFormat="1">
      <c r="A10" s="643"/>
      <c r="B10" s="643"/>
      <c r="C10" s="141"/>
      <c r="D10" s="134"/>
      <c r="E10" s="141"/>
      <c r="F10" s="141"/>
      <c r="G10" s="141"/>
      <c r="H10" s="141"/>
      <c r="I10" s="141"/>
    </row>
    <row r="11" spans="1:15" s="386" customFormat="1">
      <c r="A11" s="133" t="s">
        <v>435</v>
      </c>
      <c r="B11" s="1135">
        <v>71622.576307224997</v>
      </c>
      <c r="C11" s="1135">
        <v>68667.546307224096</v>
      </c>
      <c r="D11" s="1135">
        <v>22209.605247798001</v>
      </c>
      <c r="E11" s="1135">
        <v>5923.1477582940997</v>
      </c>
      <c r="F11" s="1135">
        <v>22353.555717621999</v>
      </c>
      <c r="G11" s="1135">
        <v>18181.237583509999</v>
      </c>
      <c r="H11" s="1135">
        <v>2955.03</v>
      </c>
      <c r="I11" s="1135">
        <v>706.46660320000001</v>
      </c>
      <c r="J11" s="1074">
        <v>-8019.9018076937018</v>
      </c>
    </row>
    <row r="12" spans="1:15">
      <c r="A12" s="133" t="s">
        <v>436</v>
      </c>
      <c r="B12" s="1135">
        <v>76735.997729796654</v>
      </c>
      <c r="C12" s="1135">
        <v>73666.303239198402</v>
      </c>
      <c r="D12" s="1135">
        <v>14213.754197832001</v>
      </c>
      <c r="E12" s="1135">
        <v>9851.3734697980344</v>
      </c>
      <c r="F12" s="1135">
        <v>28027.196179935447</v>
      </c>
      <c r="G12" s="1135">
        <v>21573.979391632922</v>
      </c>
      <c r="H12" s="1135">
        <v>3069.6944905980999</v>
      </c>
      <c r="I12" s="1135">
        <v>5082.738733965446</v>
      </c>
      <c r="J12" s="1074">
        <v>-11292.52388188254</v>
      </c>
      <c r="K12" s="386"/>
      <c r="L12" s="386"/>
      <c r="M12" s="386"/>
      <c r="N12" s="386"/>
      <c r="O12" s="386"/>
    </row>
    <row r="13" spans="1:15">
      <c r="A13" s="133" t="s">
        <v>437</v>
      </c>
      <c r="B13" s="1135">
        <v>15976.126147419</v>
      </c>
      <c r="C13" s="1135">
        <v>15976.126147418559</v>
      </c>
      <c r="D13" s="1135">
        <v>7140.9688527749004</v>
      </c>
      <c r="E13" s="1135">
        <v>270.43053728005998</v>
      </c>
      <c r="F13" s="1135">
        <v>4050.4954914739001</v>
      </c>
      <c r="G13" s="1135">
        <v>4514.2312658896999</v>
      </c>
      <c r="H13" s="1135">
        <v>0</v>
      </c>
      <c r="I13" s="1135">
        <v>956.36085500000002</v>
      </c>
      <c r="J13" s="1074">
        <v>-2.3043749553312662</v>
      </c>
      <c r="K13" s="386"/>
      <c r="L13" s="386"/>
      <c r="M13" s="386"/>
      <c r="N13" s="386"/>
      <c r="O13" s="386"/>
    </row>
    <row r="14" spans="1:15">
      <c r="A14" s="133" t="s">
        <v>438</v>
      </c>
      <c r="B14" s="1135">
        <v>57525.469954972999</v>
      </c>
      <c r="C14" s="1135">
        <v>56070.469954973101</v>
      </c>
      <c r="D14" s="1135">
        <v>42576.131356035999</v>
      </c>
      <c r="E14" s="1135">
        <v>3989.5245192829998</v>
      </c>
      <c r="F14" s="1135">
        <v>5425.6680819652001</v>
      </c>
      <c r="G14" s="1135">
        <v>4079.1459976889</v>
      </c>
      <c r="H14" s="1135">
        <v>1455</v>
      </c>
      <c r="I14" s="1135">
        <v>516.47146250000003</v>
      </c>
      <c r="J14" s="1074">
        <v>-1590.5865372446194</v>
      </c>
      <c r="K14" s="386"/>
      <c r="L14" s="386"/>
      <c r="M14" s="386"/>
      <c r="N14" s="386"/>
      <c r="O14" s="386"/>
    </row>
    <row r="15" spans="1:15">
      <c r="A15" s="133" t="s">
        <v>439</v>
      </c>
      <c r="B15" s="1135">
        <v>12958.338490460999</v>
      </c>
      <c r="C15" s="1135">
        <v>12958.338490460999</v>
      </c>
      <c r="D15" s="1135">
        <v>5693.6570306521999</v>
      </c>
      <c r="E15" s="1135">
        <v>4673.2022468556997</v>
      </c>
      <c r="F15" s="1135">
        <v>1273.9544509274999</v>
      </c>
      <c r="G15" s="1135">
        <v>1317.5247620256</v>
      </c>
      <c r="H15" s="1135">
        <v>0</v>
      </c>
      <c r="I15" s="1135">
        <v>99.674572670000003</v>
      </c>
      <c r="J15" s="1074">
        <v>255.39530219994387</v>
      </c>
      <c r="K15" s="386"/>
      <c r="L15" s="386"/>
      <c r="M15" s="386"/>
      <c r="N15" s="386"/>
      <c r="O15" s="386"/>
    </row>
    <row r="16" spans="1:15">
      <c r="A16" s="133" t="s">
        <v>440</v>
      </c>
      <c r="B16" s="1135">
        <v>15341.335920211</v>
      </c>
      <c r="C16" s="1135">
        <v>15160.149639211348</v>
      </c>
      <c r="D16" s="1135">
        <v>8583.2456457946992</v>
      </c>
      <c r="E16" s="1135">
        <v>686.12923215615001</v>
      </c>
      <c r="F16" s="1135">
        <v>3540.2643678996001</v>
      </c>
      <c r="G16" s="1135">
        <v>2350.5103933608998</v>
      </c>
      <c r="H16" s="1135">
        <v>181.18628100000001</v>
      </c>
      <c r="I16" s="1135">
        <v>791.22196310000004</v>
      </c>
      <c r="J16" s="1074">
        <v>86.886159996551342</v>
      </c>
      <c r="K16" s="386"/>
      <c r="L16" s="386"/>
      <c r="M16" s="386"/>
      <c r="N16" s="386"/>
      <c r="O16" s="386"/>
    </row>
    <row r="17" spans="1:15">
      <c r="A17" s="133" t="s">
        <v>441</v>
      </c>
      <c r="B17" s="1135">
        <v>37591.78691055056</v>
      </c>
      <c r="C17" s="1135">
        <v>36978.023742757505</v>
      </c>
      <c r="D17" s="1135">
        <v>7830.9648613933005</v>
      </c>
      <c r="E17" s="1135">
        <v>2896.7995763302001</v>
      </c>
      <c r="F17" s="1135">
        <v>14367.131749482</v>
      </c>
      <c r="G17" s="1135">
        <v>11883.127555552001</v>
      </c>
      <c r="H17" s="1135">
        <v>613.76316779356</v>
      </c>
      <c r="I17" s="1135">
        <v>13484.33635</v>
      </c>
      <c r="J17" s="1074">
        <v>-5139.6323826954258</v>
      </c>
      <c r="K17" s="386"/>
      <c r="L17" s="386"/>
      <c r="M17" s="386"/>
      <c r="N17" s="386"/>
      <c r="O17" s="386"/>
    </row>
    <row r="18" spans="1:15">
      <c r="A18" s="133" t="s">
        <v>442</v>
      </c>
      <c r="B18" s="1135" t="s">
        <v>356</v>
      </c>
      <c r="C18" s="244">
        <v>10645.831453025481</v>
      </c>
      <c r="D18" s="1135" t="s">
        <v>493</v>
      </c>
      <c r="E18" s="1135">
        <v>539.03954421269998</v>
      </c>
      <c r="F18" s="1135">
        <v>3309.7987182223687</v>
      </c>
      <c r="G18" s="1135">
        <v>2795.8735300950998</v>
      </c>
      <c r="H18" s="1135" t="s">
        <v>356</v>
      </c>
      <c r="I18" s="1135">
        <v>7.5315921427253398</v>
      </c>
      <c r="J18" s="1074">
        <v>4074.1185188606901</v>
      </c>
      <c r="K18" s="386"/>
      <c r="L18" s="386"/>
      <c r="M18" s="386"/>
      <c r="N18" s="386"/>
      <c r="O18" s="386"/>
    </row>
    <row r="19" spans="1:15">
      <c r="A19" s="133" t="s">
        <v>443</v>
      </c>
      <c r="B19" s="1135">
        <v>66464.381591765996</v>
      </c>
      <c r="C19" s="1135">
        <v>65261.430031764998</v>
      </c>
      <c r="D19" s="1135">
        <v>22477.562526612001</v>
      </c>
      <c r="E19" s="1135">
        <v>10768.665337156999</v>
      </c>
      <c r="F19" s="1135">
        <v>16572.371760737999</v>
      </c>
      <c r="G19" s="1135">
        <v>15442.830407257999</v>
      </c>
      <c r="H19" s="1135">
        <v>1202.95156</v>
      </c>
      <c r="I19" s="1135">
        <v>413.4556096</v>
      </c>
      <c r="J19" s="1074">
        <v>8153.925483238062</v>
      </c>
      <c r="K19" s="386"/>
      <c r="L19" s="386"/>
      <c r="M19" s="386"/>
      <c r="N19" s="386"/>
      <c r="O19" s="386"/>
    </row>
    <row r="20" spans="1:15">
      <c r="A20" s="133" t="s">
        <v>444</v>
      </c>
      <c r="B20" s="1135">
        <v>260159.8729124516</v>
      </c>
      <c r="C20" s="1135">
        <v>254258.25359868404</v>
      </c>
      <c r="D20" s="1135">
        <v>156656.17088076001</v>
      </c>
      <c r="E20" s="1135">
        <v>35330.215752376003</v>
      </c>
      <c r="F20" s="1135">
        <v>31512.526420881</v>
      </c>
      <c r="G20" s="1135">
        <v>30759.340544667</v>
      </c>
      <c r="H20" s="1135">
        <v>5901.6193137616001</v>
      </c>
      <c r="I20" s="1135">
        <v>3943.259055</v>
      </c>
      <c r="J20" s="1074">
        <v>-4414.9683369379291</v>
      </c>
      <c r="K20" s="386"/>
      <c r="L20" s="386"/>
      <c r="M20" s="386"/>
      <c r="N20" s="386"/>
      <c r="O20" s="386"/>
    </row>
    <row r="21" spans="1:15">
      <c r="A21" s="133" t="s">
        <v>445</v>
      </c>
      <c r="B21" s="1135">
        <v>28465.729409114003</v>
      </c>
      <c r="C21" s="1135">
        <v>26237.989614113598</v>
      </c>
      <c r="D21" s="1135">
        <v>4617.8547081856996</v>
      </c>
      <c r="E21" s="1135">
        <v>5446.7618592909002</v>
      </c>
      <c r="F21" s="1135">
        <v>8795.3915281698992</v>
      </c>
      <c r="G21" s="1135">
        <v>7377.9815184670997</v>
      </c>
      <c r="H21" s="1135">
        <v>2227.739795</v>
      </c>
      <c r="I21" s="1135">
        <v>325.4084502</v>
      </c>
      <c r="J21" s="1074">
        <v>-5431.1061378506229</v>
      </c>
      <c r="K21" s="386"/>
      <c r="L21" s="386"/>
      <c r="M21" s="386"/>
      <c r="N21" s="386"/>
      <c r="O21" s="386"/>
    </row>
    <row r="22" spans="1:15">
      <c r="A22" s="133" t="s">
        <v>446</v>
      </c>
      <c r="B22" s="1135" t="s">
        <v>358</v>
      </c>
      <c r="C22" s="1135" t="s">
        <v>358</v>
      </c>
      <c r="D22" s="1135" t="s">
        <v>493</v>
      </c>
      <c r="E22" s="1135" t="s">
        <v>493</v>
      </c>
      <c r="F22" s="1135" t="s">
        <v>493</v>
      </c>
      <c r="G22" s="1135" t="s">
        <v>493</v>
      </c>
      <c r="H22" s="1135" t="s">
        <v>493</v>
      </c>
      <c r="I22" s="1135" t="s">
        <v>493</v>
      </c>
      <c r="J22" s="1074">
        <v>-737.53800373376907</v>
      </c>
      <c r="K22" s="386"/>
      <c r="L22" s="386"/>
      <c r="M22" s="386"/>
      <c r="N22" s="386"/>
      <c r="O22" s="386"/>
    </row>
    <row r="23" spans="1:15">
      <c r="A23" s="133" t="s">
        <v>447</v>
      </c>
      <c r="B23" s="1135">
        <v>48098.580084642999</v>
      </c>
      <c r="C23" s="1135">
        <v>48006.973734501102</v>
      </c>
      <c r="D23" s="1135">
        <v>33670.326351709002</v>
      </c>
      <c r="E23" s="1135">
        <v>2474.7971690028999</v>
      </c>
      <c r="F23" s="1135">
        <v>6297.8304163917001</v>
      </c>
      <c r="G23" s="1135">
        <v>5564.0197973975</v>
      </c>
      <c r="H23" s="1135">
        <v>91.606350141999997</v>
      </c>
      <c r="I23" s="1135">
        <v>1621.247149</v>
      </c>
      <c r="J23" s="1074">
        <v>-3607.4356261827415</v>
      </c>
      <c r="K23" s="386"/>
      <c r="L23" s="386"/>
      <c r="M23" s="386"/>
      <c r="N23" s="386"/>
      <c r="O23" s="386"/>
    </row>
    <row r="24" spans="1:15">
      <c r="A24" s="133" t="s">
        <v>448</v>
      </c>
      <c r="B24" s="1135" t="s">
        <v>358</v>
      </c>
      <c r="C24" s="1135">
        <v>25402.655534917998</v>
      </c>
      <c r="D24" s="1135">
        <v>12584.331420373999</v>
      </c>
      <c r="E24" s="1135">
        <v>4745.7268573192996</v>
      </c>
      <c r="F24" s="1135">
        <v>3920.1744667674002</v>
      </c>
      <c r="G24" s="1135">
        <v>4152.4227904572999</v>
      </c>
      <c r="H24" s="1135" t="s">
        <v>358</v>
      </c>
      <c r="I24" s="1135">
        <v>0</v>
      </c>
      <c r="J24" s="1074">
        <v>-804.91766488639257</v>
      </c>
      <c r="K24" s="386"/>
      <c r="L24" s="386"/>
      <c r="M24" s="386"/>
      <c r="N24" s="386"/>
      <c r="O24" s="386"/>
    </row>
    <row r="25" spans="1:15">
      <c r="A25" s="133" t="s">
        <v>449</v>
      </c>
      <c r="B25" s="1135">
        <v>18866.539756156901</v>
      </c>
      <c r="C25" s="1135">
        <v>17096.636054058199</v>
      </c>
      <c r="D25" s="1135">
        <v>4765.0198735003996</v>
      </c>
      <c r="E25" s="1135">
        <v>1612.6601114299999</v>
      </c>
      <c r="F25" s="1135">
        <v>5476.7304600161997</v>
      </c>
      <c r="G25" s="1135">
        <v>5242.2256091115996</v>
      </c>
      <c r="H25" s="1135">
        <v>1769.9037020989001</v>
      </c>
      <c r="I25" s="1135">
        <v>11.278809300000001</v>
      </c>
      <c r="J25" s="1074">
        <v>3934.9363601880505</v>
      </c>
      <c r="K25" s="386"/>
      <c r="L25" s="386"/>
      <c r="M25" s="386"/>
      <c r="N25" s="386"/>
      <c r="O25" s="386"/>
    </row>
    <row r="26" spans="1:15">
      <c r="A26" s="133" t="s">
        <v>450</v>
      </c>
      <c r="B26" s="1135" t="s">
        <v>356</v>
      </c>
      <c r="C26" s="1135">
        <v>10278.2746767344</v>
      </c>
      <c r="D26" s="1135">
        <v>1526.9107026505001</v>
      </c>
      <c r="E26" s="1135">
        <v>1671.1901002763</v>
      </c>
      <c r="F26" s="1135">
        <v>3730.6892552651002</v>
      </c>
      <c r="G26" s="1135">
        <v>3349.4846185424999</v>
      </c>
      <c r="H26" s="1135" t="s">
        <v>356</v>
      </c>
      <c r="I26" s="1135">
        <v>7.623402198</v>
      </c>
      <c r="J26" s="1074">
        <v>-3196.8998765424385</v>
      </c>
      <c r="K26" s="386"/>
      <c r="L26" s="386"/>
      <c r="M26" s="386"/>
      <c r="N26" s="386"/>
      <c r="O26" s="386"/>
    </row>
    <row r="27" spans="1:15" ht="18.75" customHeight="1">
      <c r="A27" s="133" t="s">
        <v>451</v>
      </c>
      <c r="B27" s="244">
        <v>795393.5470498394</v>
      </c>
      <c r="C27" s="1135">
        <v>750131.17842876201</v>
      </c>
      <c r="D27" s="1135">
        <v>327248.18668322393</v>
      </c>
      <c r="E27" s="1135">
        <v>128218.8618733464</v>
      </c>
      <c r="F27" s="1135">
        <v>165561.49093610561</v>
      </c>
      <c r="G27" s="1135">
        <v>129102.63893608605</v>
      </c>
      <c r="H27" s="1135">
        <v>45262.368621077359</v>
      </c>
      <c r="I27" s="1135">
        <v>26486.133295913485</v>
      </c>
      <c r="J27" s="1074">
        <v>-29779.421059347304</v>
      </c>
      <c r="K27" s="386"/>
      <c r="L27" s="386"/>
      <c r="M27" s="386"/>
      <c r="N27" s="386"/>
      <c r="O27" s="386"/>
    </row>
    <row r="28" spans="1:15">
      <c r="A28" s="387"/>
      <c r="B28" s="387"/>
      <c r="C28" s="387"/>
      <c r="D28" s="387"/>
      <c r="E28" s="387"/>
      <c r="F28" s="387"/>
      <c r="G28" s="387"/>
      <c r="H28" s="387"/>
      <c r="I28" s="387"/>
      <c r="J28" s="387"/>
    </row>
    <row r="29" spans="1:15" ht="15">
      <c r="B29" s="1378" t="s">
        <v>1596</v>
      </c>
      <c r="C29" s="1378"/>
      <c r="D29" s="1378"/>
      <c r="E29" s="1378"/>
      <c r="F29" s="1378"/>
      <c r="G29" s="1378"/>
      <c r="H29" s="1378"/>
      <c r="I29" s="1378"/>
      <c r="J29" s="1378"/>
    </row>
    <row r="30" spans="1:15" s="386" customFormat="1">
      <c r="A30" s="643"/>
      <c r="B30" s="1202"/>
      <c r="C30" s="1202"/>
      <c r="D30" s="141"/>
      <c r="E30" s="134"/>
      <c r="F30" s="141"/>
      <c r="G30" s="141"/>
      <c r="H30" s="141"/>
      <c r="I30" s="141"/>
      <c r="J30" s="141"/>
    </row>
    <row r="31" spans="1:15" s="386" customFormat="1">
      <c r="A31" s="133" t="s">
        <v>435</v>
      </c>
      <c r="B31" s="1134">
        <v>6.5613940351199682</v>
      </c>
      <c r="C31" s="1134">
        <v>6.2906816813442976</v>
      </c>
      <c r="D31" s="1134">
        <v>2.0346373854269006</v>
      </c>
      <c r="E31" s="1134">
        <v>0.54262368619215195</v>
      </c>
      <c r="F31" s="1134">
        <v>2.0478247880973157</v>
      </c>
      <c r="G31" s="1134">
        <v>1.6655958216279294</v>
      </c>
      <c r="H31" s="1134">
        <v>0.27071235377558828</v>
      </c>
      <c r="I31" s="1134">
        <v>6.4719896926974191E-2</v>
      </c>
      <c r="J31" s="1134">
        <v>-0.73470878312905696</v>
      </c>
    </row>
    <row r="32" spans="1:15">
      <c r="A32" s="133" t="s">
        <v>436</v>
      </c>
      <c r="B32" s="1134">
        <v>5.9544661896324538</v>
      </c>
      <c r="C32" s="1134">
        <v>5.716267787350251</v>
      </c>
      <c r="D32" s="1134">
        <v>1.1029415307370538</v>
      </c>
      <c r="E32" s="1134">
        <v>0.76443484131016837</v>
      </c>
      <c r="F32" s="1134">
        <v>2.1748201232916156</v>
      </c>
      <c r="G32" s="1134">
        <v>1.6740712920114134</v>
      </c>
      <c r="H32" s="1134">
        <v>0.23819840228219108</v>
      </c>
      <c r="I32" s="1134">
        <v>0.39440414977989646</v>
      </c>
      <c r="J32" s="1134">
        <v>-0.8762634700737969</v>
      </c>
      <c r="K32" s="386"/>
      <c r="L32" s="386"/>
      <c r="M32" s="386"/>
      <c r="N32" s="386"/>
      <c r="O32" s="386"/>
    </row>
    <row r="33" spans="1:15">
      <c r="A33" s="133" t="s">
        <v>437</v>
      </c>
      <c r="B33" s="1134">
        <v>4.5035762915244861</v>
      </c>
      <c r="C33" s="1134">
        <v>4.5035762915243618</v>
      </c>
      <c r="D33" s="1134">
        <v>2.0129972514687107</v>
      </c>
      <c r="E33" s="1134">
        <v>7.6232782901220625E-2</v>
      </c>
      <c r="F33" s="1134">
        <v>1.1418109306351272</v>
      </c>
      <c r="G33" s="1134">
        <v>1.2725353265193036</v>
      </c>
      <c r="H33" s="1134">
        <v>0</v>
      </c>
      <c r="I33" s="1134">
        <v>0.26959251779668159</v>
      </c>
      <c r="J33" s="1134">
        <v>-6.4958978915481832E-4</v>
      </c>
      <c r="K33" s="386"/>
      <c r="L33" s="386"/>
      <c r="M33" s="386"/>
      <c r="N33" s="386"/>
      <c r="O33" s="386"/>
    </row>
    <row r="34" spans="1:15">
      <c r="A34" s="133" t="s">
        <v>438</v>
      </c>
      <c r="B34" s="1134">
        <v>23.10503878721849</v>
      </c>
      <c r="C34" s="1134">
        <v>22.520639712135498</v>
      </c>
      <c r="D34" s="1134">
        <v>17.100654147822038</v>
      </c>
      <c r="E34" s="1134">
        <v>1.6023879306460882</v>
      </c>
      <c r="F34" s="1134">
        <v>2.1792133393869313</v>
      </c>
      <c r="G34" s="1134">
        <v>1.6383842942804401</v>
      </c>
      <c r="H34" s="1134">
        <v>0.58439907508303079</v>
      </c>
      <c r="I34" s="1134">
        <v>0.20744016837923043</v>
      </c>
      <c r="J34" s="1134">
        <v>-0.6388572516874752</v>
      </c>
      <c r="K34" s="386"/>
      <c r="L34" s="386"/>
      <c r="M34" s="386"/>
      <c r="N34" s="386"/>
      <c r="O34" s="386"/>
    </row>
    <row r="35" spans="1:15">
      <c r="A35" s="133" t="s">
        <v>439</v>
      </c>
      <c r="B35" s="1134">
        <v>19.194097784635641</v>
      </c>
      <c r="C35" s="1134">
        <v>19.194097784635641</v>
      </c>
      <c r="D35" s="1134">
        <v>8.4335356634621057</v>
      </c>
      <c r="E35" s="1134">
        <v>6.9220217514426299</v>
      </c>
      <c r="F35" s="1134">
        <v>1.8870016647793506</v>
      </c>
      <c r="G35" s="1134">
        <v>1.9515387049515569</v>
      </c>
      <c r="H35" s="1134">
        <v>0</v>
      </c>
      <c r="I35" s="1134">
        <v>0.14763956782561941</v>
      </c>
      <c r="J35" s="1134">
        <v>0.37829559767796272</v>
      </c>
      <c r="K35" s="386"/>
      <c r="L35" s="386"/>
      <c r="M35" s="386"/>
      <c r="N35" s="386"/>
      <c r="O35" s="386"/>
    </row>
    <row r="36" spans="1:15">
      <c r="A36" s="133" t="s">
        <v>440</v>
      </c>
      <c r="B36" s="1134">
        <v>8.5280670268883103</v>
      </c>
      <c r="C36" s="1134">
        <v>8.4273477181687859</v>
      </c>
      <c r="D36" s="1134">
        <v>4.7713246457990133</v>
      </c>
      <c r="E36" s="1134">
        <v>0.38141111773886377</v>
      </c>
      <c r="F36" s="1134">
        <v>1.9679910523683337</v>
      </c>
      <c r="G36" s="1134">
        <v>1.3066209022625759</v>
      </c>
      <c r="H36" s="1134">
        <v>0.10071930871971731</v>
      </c>
      <c r="I36" s="1134">
        <v>0.43983092277990776</v>
      </c>
      <c r="J36" s="1134">
        <v>4.8298987781328795E-2</v>
      </c>
      <c r="K36" s="386"/>
      <c r="L36" s="386"/>
      <c r="M36" s="386"/>
      <c r="N36" s="386"/>
      <c r="O36" s="386"/>
    </row>
    <row r="37" spans="1:15">
      <c r="A37" s="133" t="s">
        <v>441</v>
      </c>
      <c r="B37" s="1134">
        <v>6.0684474957423706</v>
      </c>
      <c r="C37" s="1134">
        <v>5.9693676204644195</v>
      </c>
      <c r="D37" s="1134">
        <v>1.2641537688922988</v>
      </c>
      <c r="E37" s="1134">
        <v>0.46763076670119119</v>
      </c>
      <c r="F37" s="1134">
        <v>2.3192881172050628</v>
      </c>
      <c r="G37" s="1134">
        <v>1.9182949676658656</v>
      </c>
      <c r="H37" s="1134">
        <v>9.9079875278032747E-2</v>
      </c>
      <c r="I37" s="1134">
        <v>2.1767783305863304</v>
      </c>
      <c r="J37" s="1134">
        <v>-0.82969158492039485</v>
      </c>
      <c r="K37" s="386"/>
      <c r="L37" s="386"/>
      <c r="M37" s="386"/>
      <c r="N37" s="386"/>
      <c r="O37" s="386"/>
    </row>
    <row r="38" spans="1:15">
      <c r="A38" s="133" t="s">
        <v>442</v>
      </c>
      <c r="B38" s="1134" t="s">
        <v>356</v>
      </c>
      <c r="C38" s="1134">
        <v>6.6060890744164702</v>
      </c>
      <c r="D38" s="1134" t="s">
        <v>493</v>
      </c>
      <c r="E38" s="1134">
        <v>0.33449179234280968</v>
      </c>
      <c r="F38" s="1134">
        <v>2.0538391244915468</v>
      </c>
      <c r="G38" s="1134">
        <v>1.7349316173291889</v>
      </c>
      <c r="H38" s="1134" t="s">
        <v>356</v>
      </c>
      <c r="I38" s="1134">
        <v>4.6736010039759657E-3</v>
      </c>
      <c r="J38" s="1134">
        <v>2.5281247363421877</v>
      </c>
      <c r="K38" s="386"/>
      <c r="L38" s="386"/>
      <c r="M38" s="386"/>
      <c r="N38" s="386"/>
      <c r="O38" s="386"/>
    </row>
    <row r="39" spans="1:15">
      <c r="A39" s="133" t="s">
        <v>443</v>
      </c>
      <c r="B39" s="1134">
        <v>8.3748982303701212</v>
      </c>
      <c r="C39" s="1134">
        <v>8.22331934481074</v>
      </c>
      <c r="D39" s="1134">
        <v>2.832303470201516</v>
      </c>
      <c r="E39" s="1134">
        <v>1.3569143970908031</v>
      </c>
      <c r="F39" s="1134">
        <v>2.0882151252759842</v>
      </c>
      <c r="G39" s="1134">
        <v>1.9458863522424372</v>
      </c>
      <c r="H39" s="1134">
        <v>0.15157888555925536</v>
      </c>
      <c r="I39" s="1134">
        <v>5.2097808935374391E-2</v>
      </c>
      <c r="J39" s="1134">
        <v>1.0274419841830025</v>
      </c>
      <c r="K39" s="386"/>
      <c r="L39" s="386"/>
      <c r="M39" s="386"/>
      <c r="N39" s="386"/>
      <c r="O39" s="386"/>
    </row>
    <row r="40" spans="1:15">
      <c r="A40" s="133" t="s">
        <v>444</v>
      </c>
      <c r="B40" s="1134">
        <v>14.552112480033994</v>
      </c>
      <c r="C40" s="1134">
        <v>14.222003816054185</v>
      </c>
      <c r="D40" s="1134">
        <v>8.7626050621396097</v>
      </c>
      <c r="E40" s="1134">
        <v>1.9762051227072135</v>
      </c>
      <c r="F40" s="1134">
        <v>1.7626616429084034</v>
      </c>
      <c r="G40" s="1134">
        <v>1.7205319882989569</v>
      </c>
      <c r="H40" s="1134">
        <v>0.33010866397947669</v>
      </c>
      <c r="I40" s="1134">
        <v>0.22056725606405436</v>
      </c>
      <c r="J40" s="1134">
        <v>-0.24695244164933022</v>
      </c>
      <c r="K40" s="386"/>
      <c r="L40" s="386"/>
      <c r="M40" s="386"/>
      <c r="N40" s="386"/>
      <c r="O40" s="386"/>
    </row>
    <row r="41" spans="1:15">
      <c r="A41" s="133" t="s">
        <v>445</v>
      </c>
      <c r="B41" s="1134">
        <v>7.0122513342061996</v>
      </c>
      <c r="C41" s="1134">
        <v>6.4634696351588445</v>
      </c>
      <c r="D41" s="1134">
        <v>1.1375629049673253</v>
      </c>
      <c r="E41" s="1134">
        <v>1.3417559959902972</v>
      </c>
      <c r="F41" s="1134">
        <v>2.1666578464182389</v>
      </c>
      <c r="G41" s="1134">
        <v>1.8174928877829832</v>
      </c>
      <c r="H41" s="1134">
        <v>0.54878169904725493</v>
      </c>
      <c r="I41" s="1134">
        <v>8.0161158222291418E-2</v>
      </c>
      <c r="J41" s="1134">
        <v>-1.3378993636173921</v>
      </c>
      <c r="K41" s="386"/>
      <c r="L41" s="386"/>
      <c r="M41" s="386"/>
      <c r="N41" s="386"/>
      <c r="O41" s="386"/>
    </row>
    <row r="42" spans="1:15">
      <c r="A42" s="133" t="s">
        <v>446</v>
      </c>
      <c r="B42" s="1134" t="s">
        <v>358</v>
      </c>
      <c r="C42" s="1134" t="s">
        <v>358</v>
      </c>
      <c r="D42" s="1134" t="s">
        <v>493</v>
      </c>
      <c r="E42" s="1134" t="s">
        <v>493</v>
      </c>
      <c r="F42" s="1134" t="s">
        <v>493</v>
      </c>
      <c r="G42" s="1134" t="s">
        <v>493</v>
      </c>
      <c r="H42" s="1134" t="s">
        <v>493</v>
      </c>
      <c r="I42" s="1134" t="s">
        <v>493</v>
      </c>
      <c r="J42" s="1134">
        <v>-0.74040782446138143</v>
      </c>
      <c r="K42" s="386"/>
      <c r="L42" s="386"/>
      <c r="M42" s="386"/>
      <c r="N42" s="386"/>
      <c r="O42" s="386"/>
    </row>
    <row r="43" spans="1:15">
      <c r="A43" s="133" t="s">
        <v>447</v>
      </c>
      <c r="B43" s="1134">
        <v>11.77929121952643</v>
      </c>
      <c r="C43" s="1134">
        <v>11.756856921591222</v>
      </c>
      <c r="D43" s="1134">
        <v>8.2458271918905641</v>
      </c>
      <c r="E43" s="1134">
        <v>0.60607520038314433</v>
      </c>
      <c r="F43" s="1134">
        <v>1.5423319855871342</v>
      </c>
      <c r="G43" s="1134">
        <v>1.3626225437303789</v>
      </c>
      <c r="H43" s="1134">
        <v>2.2434297935232557E-2</v>
      </c>
      <c r="I43" s="1134">
        <v>0.39704170628927415</v>
      </c>
      <c r="J43" s="1134">
        <v>-0.88345715656725687</v>
      </c>
      <c r="K43" s="386"/>
      <c r="L43" s="386"/>
      <c r="M43" s="386"/>
      <c r="N43" s="386"/>
      <c r="O43" s="386"/>
    </row>
    <row r="44" spans="1:15">
      <c r="A44" s="133" t="s">
        <v>448</v>
      </c>
      <c r="B44" s="1134" t="s">
        <v>358</v>
      </c>
      <c r="C44" s="1134">
        <v>11.33611390216439</v>
      </c>
      <c r="D44" s="1134">
        <v>5.6158465073799757</v>
      </c>
      <c r="E44" s="1134">
        <v>2.1178140265368088</v>
      </c>
      <c r="F44" s="1134">
        <v>1.7494054592263422</v>
      </c>
      <c r="G44" s="1134">
        <v>1.8530479090212646</v>
      </c>
      <c r="H44" s="1134" t="s">
        <v>358</v>
      </c>
      <c r="I44" s="1134">
        <v>0</v>
      </c>
      <c r="J44" s="1134">
        <v>-0.35920017568532481</v>
      </c>
      <c r="K44" s="386"/>
      <c r="L44" s="386"/>
      <c r="M44" s="386"/>
      <c r="N44" s="386"/>
      <c r="O44" s="386"/>
    </row>
    <row r="45" spans="1:15">
      <c r="A45" s="133" t="s">
        <v>449</v>
      </c>
      <c r="B45" s="1134">
        <v>6.5729743569207963</v>
      </c>
      <c r="C45" s="1134">
        <v>5.9563519238475839</v>
      </c>
      <c r="D45" s="1134">
        <v>1.6601005718875941</v>
      </c>
      <c r="E45" s="1134">
        <v>0.56183983368753299</v>
      </c>
      <c r="F45" s="1134">
        <v>1.9080557080800049</v>
      </c>
      <c r="G45" s="1134">
        <v>1.8263558101924522</v>
      </c>
      <c r="H45" s="1134">
        <v>0.61662243307328102</v>
      </c>
      <c r="I45" s="1134">
        <v>3.9294605827921627E-3</v>
      </c>
      <c r="J45" s="1134">
        <v>1.3709051116907001</v>
      </c>
      <c r="K45" s="386"/>
      <c r="L45" s="386"/>
      <c r="M45" s="386"/>
      <c r="N45" s="386"/>
      <c r="O45" s="386"/>
    </row>
    <row r="46" spans="1:15">
      <c r="A46" s="133" t="s">
        <v>450</v>
      </c>
      <c r="B46" s="1134" t="s">
        <v>356</v>
      </c>
      <c r="C46" s="1134">
        <v>4.7487409689401465</v>
      </c>
      <c r="D46" s="1134">
        <v>0.70545919793353518</v>
      </c>
      <c r="E46" s="1134">
        <v>0.7721187792376345</v>
      </c>
      <c r="F46" s="1134">
        <v>1.7236430691002815</v>
      </c>
      <c r="G46" s="1134">
        <v>1.5475199226686953</v>
      </c>
      <c r="H46" s="1134" t="s">
        <v>356</v>
      </c>
      <c r="I46" s="1134">
        <v>3.5221438888275434E-3</v>
      </c>
      <c r="J46" s="1134">
        <v>-1.4770231283758746</v>
      </c>
      <c r="K46" s="386"/>
      <c r="L46" s="386"/>
      <c r="M46" s="386"/>
      <c r="N46" s="386"/>
      <c r="O46" s="386"/>
    </row>
    <row r="47" spans="1:15" ht="18.75" customHeight="1">
      <c r="A47" s="133" t="s">
        <v>451</v>
      </c>
      <c r="B47" s="1134">
        <v>9.6588511635930416</v>
      </c>
      <c r="C47" s="1134">
        <v>9.10920818063925</v>
      </c>
      <c r="D47" s="1134">
        <v>3.9739340864063006</v>
      </c>
      <c r="E47" s="1134">
        <v>1.5570240766893551</v>
      </c>
      <c r="F47" s="1134">
        <v>2.0104938056207295</v>
      </c>
      <c r="G47" s="1134">
        <v>1.5677562119228647</v>
      </c>
      <c r="H47" s="1134">
        <v>0.54964298295379099</v>
      </c>
      <c r="I47" s="1134">
        <v>0.32163401419735721</v>
      </c>
      <c r="J47" s="1134">
        <v>-0.36162601119541221</v>
      </c>
      <c r="K47" s="386"/>
      <c r="L47" s="386"/>
      <c r="M47" s="386"/>
      <c r="N47" s="386"/>
      <c r="O47" s="386"/>
    </row>
    <row r="48" spans="1:15" s="368" customFormat="1">
      <c r="A48" s="643"/>
      <c r="B48" s="1202"/>
      <c r="C48" s="1010"/>
      <c r="D48" s="1010"/>
      <c r="E48" s="1010"/>
      <c r="F48" s="1010"/>
      <c r="G48" s="1010"/>
      <c r="H48" s="1010"/>
      <c r="I48" s="1010"/>
      <c r="J48" s="135"/>
    </row>
    <row r="49" spans="1:10" s="368" customFormat="1" ht="13">
      <c r="A49" s="135"/>
      <c r="B49" s="1277" t="s">
        <v>731</v>
      </c>
      <c r="C49" s="1277"/>
      <c r="D49" s="1277"/>
      <c r="E49" s="1277"/>
      <c r="F49" s="1277"/>
      <c r="G49" s="1277"/>
      <c r="H49" s="1277"/>
      <c r="I49" s="1277"/>
      <c r="J49" s="1277"/>
    </row>
    <row r="50" spans="1:10" s="368" customFormat="1">
      <c r="A50" s="643"/>
      <c r="B50" s="1202"/>
      <c r="C50" s="141"/>
      <c r="D50" s="141"/>
      <c r="E50" s="141"/>
      <c r="F50" s="141"/>
      <c r="G50" s="141"/>
      <c r="H50" s="141"/>
      <c r="I50" s="141"/>
      <c r="J50" s="135"/>
    </row>
    <row r="51" spans="1:10" s="368" customFormat="1">
      <c r="A51" s="133" t="s">
        <v>435</v>
      </c>
      <c r="B51" s="143">
        <v>100</v>
      </c>
      <c r="C51" s="144">
        <v>95.874164052232217</v>
      </c>
      <c r="D51" s="144">
        <v>31.009224176089276</v>
      </c>
      <c r="E51" s="144">
        <v>8.2699451258032948</v>
      </c>
      <c r="F51" s="144">
        <v>31.21020894548171</v>
      </c>
      <c r="G51" s="144">
        <v>25.384785804857945</v>
      </c>
      <c r="H51" s="144">
        <v>4.1258359477665261</v>
      </c>
      <c r="I51" s="144" t="s">
        <v>360</v>
      </c>
      <c r="J51" s="144" t="s">
        <v>360</v>
      </c>
    </row>
    <row r="52" spans="1:10" s="368" customFormat="1">
      <c r="A52" s="133" t="s">
        <v>436</v>
      </c>
      <c r="B52" s="143">
        <v>100</v>
      </c>
      <c r="C52" s="144">
        <v>95.999668237315063</v>
      </c>
      <c r="D52" s="144">
        <v>18.522928766602572</v>
      </c>
      <c r="E52" s="144">
        <v>12.838007924894338</v>
      </c>
      <c r="F52" s="144">
        <v>36.524182924714175</v>
      </c>
      <c r="G52" s="144">
        <v>28.114548621103975</v>
      </c>
      <c r="H52" s="144">
        <v>4.0003317626847448</v>
      </c>
      <c r="I52" s="144" t="s">
        <v>360</v>
      </c>
      <c r="J52" s="144" t="s">
        <v>360</v>
      </c>
    </row>
    <row r="53" spans="1:10" s="368" customFormat="1">
      <c r="A53" s="133" t="s">
        <v>437</v>
      </c>
      <c r="B53" s="143">
        <v>100</v>
      </c>
      <c r="C53" s="144">
        <v>99.999999999997243</v>
      </c>
      <c r="D53" s="144">
        <v>44.697749547555681</v>
      </c>
      <c r="E53" s="144">
        <v>1.6927165871418022</v>
      </c>
      <c r="F53" s="144">
        <v>25.353427070480862</v>
      </c>
      <c r="G53" s="144">
        <v>28.256106794818908</v>
      </c>
      <c r="H53" s="144">
        <v>0</v>
      </c>
      <c r="I53" s="144" t="s">
        <v>360</v>
      </c>
      <c r="J53" s="144" t="s">
        <v>360</v>
      </c>
    </row>
    <row r="54" spans="1:10" s="368" customFormat="1">
      <c r="A54" s="133" t="s">
        <v>438</v>
      </c>
      <c r="B54" s="143">
        <v>100</v>
      </c>
      <c r="C54" s="144">
        <v>97.470685591723509</v>
      </c>
      <c r="D54" s="144">
        <v>74.01266150343784</v>
      </c>
      <c r="E54" s="144">
        <v>6.9352315111996941</v>
      </c>
      <c r="F54" s="144">
        <v>9.43176663521748</v>
      </c>
      <c r="G54" s="144">
        <v>7.0910259418684909</v>
      </c>
      <c r="H54" s="144">
        <v>2.5293144082766719</v>
      </c>
      <c r="I54" s="144" t="s">
        <v>360</v>
      </c>
      <c r="J54" s="144" t="s">
        <v>360</v>
      </c>
    </row>
    <row r="55" spans="1:10" s="368" customFormat="1">
      <c r="A55" s="133" t="s">
        <v>439</v>
      </c>
      <c r="B55" s="143">
        <v>100</v>
      </c>
      <c r="C55" s="144">
        <v>100</v>
      </c>
      <c r="D55" s="144">
        <v>43.938171817655963</v>
      </c>
      <c r="E55" s="144">
        <v>36.063282729462401</v>
      </c>
      <c r="F55" s="144">
        <v>9.8311558373420631</v>
      </c>
      <c r="G55" s="144">
        <v>10.16738961553958</v>
      </c>
      <c r="H55" s="144">
        <v>0</v>
      </c>
      <c r="I55" s="144" t="s">
        <v>360</v>
      </c>
      <c r="J55" s="144" t="s">
        <v>360</v>
      </c>
    </row>
    <row r="56" spans="1:10" s="368" customFormat="1">
      <c r="A56" s="133" t="s">
        <v>440</v>
      </c>
      <c r="B56" s="143">
        <v>100</v>
      </c>
      <c r="C56" s="144">
        <v>98.818966731828397</v>
      </c>
      <c r="D56" s="144">
        <v>55.948489039256032</v>
      </c>
      <c r="E56" s="144">
        <v>4.4724216699552795</v>
      </c>
      <c r="F56" s="144">
        <v>23.076636782560644</v>
      </c>
      <c r="G56" s="144">
        <v>15.321419240056452</v>
      </c>
      <c r="H56" s="144">
        <v>1.1810332681738711</v>
      </c>
      <c r="I56" s="144" t="s">
        <v>360</v>
      </c>
      <c r="J56" s="144" t="s">
        <v>360</v>
      </c>
    </row>
    <row r="57" spans="1:10" s="368" customFormat="1">
      <c r="A57" s="133" t="s">
        <v>441</v>
      </c>
      <c r="B57" s="143">
        <v>100</v>
      </c>
      <c r="C57" s="144">
        <v>98.367294512353183</v>
      </c>
      <c r="D57" s="144">
        <v>20.831584516125922</v>
      </c>
      <c r="E57" s="144">
        <v>7.7059374251698065</v>
      </c>
      <c r="F57" s="144">
        <v>38.218805037569794</v>
      </c>
      <c r="G57" s="144">
        <v>31.61096753348766</v>
      </c>
      <c r="H57" s="144">
        <v>1.6327054876481555</v>
      </c>
      <c r="I57" s="144" t="s">
        <v>360</v>
      </c>
      <c r="J57" s="144" t="s">
        <v>360</v>
      </c>
    </row>
    <row r="58" spans="1:10" s="368" customFormat="1">
      <c r="A58" s="133" t="s">
        <v>442</v>
      </c>
      <c r="B58" s="143">
        <v>100</v>
      </c>
      <c r="C58" s="144" t="s">
        <v>356</v>
      </c>
      <c r="D58" s="144" t="s">
        <v>356</v>
      </c>
      <c r="E58" s="144" t="s">
        <v>356</v>
      </c>
      <c r="F58" s="144" t="s">
        <v>356</v>
      </c>
      <c r="G58" s="144" t="s">
        <v>356</v>
      </c>
      <c r="H58" s="144" t="s">
        <v>356</v>
      </c>
      <c r="I58" s="144" t="s">
        <v>360</v>
      </c>
      <c r="J58" s="144" t="s">
        <v>360</v>
      </c>
    </row>
    <row r="59" spans="1:10" s="368" customFormat="1">
      <c r="A59" s="133" t="s">
        <v>443</v>
      </c>
      <c r="B59" s="143">
        <v>100</v>
      </c>
      <c r="C59" s="144">
        <v>98.190080865583468</v>
      </c>
      <c r="D59" s="144">
        <v>33.818959852319843</v>
      </c>
      <c r="E59" s="144">
        <v>16.202159832464439</v>
      </c>
      <c r="F59" s="144">
        <v>24.934214934140126</v>
      </c>
      <c r="G59" s="144">
        <v>23.234746246659054</v>
      </c>
      <c r="H59" s="144">
        <v>1.8099191344150396</v>
      </c>
      <c r="I59" s="144" t="s">
        <v>360</v>
      </c>
      <c r="J59" s="144" t="s">
        <v>360</v>
      </c>
    </row>
    <row r="60" spans="1:10" s="368" customFormat="1">
      <c r="A60" s="133" t="s">
        <v>444</v>
      </c>
      <c r="B60" s="143">
        <v>100</v>
      </c>
      <c r="C60" s="144">
        <v>97.73154128355776</v>
      </c>
      <c r="D60" s="144">
        <v>60.215347250526058</v>
      </c>
      <c r="E60" s="144">
        <v>13.580194115587243</v>
      </c>
      <c r="F60" s="144">
        <v>12.112754387562882</v>
      </c>
      <c r="G60" s="144">
        <v>11.823245529881568</v>
      </c>
      <c r="H60" s="144">
        <v>2.2684587164399481</v>
      </c>
      <c r="I60" s="144" t="s">
        <v>360</v>
      </c>
      <c r="J60" s="144" t="s">
        <v>360</v>
      </c>
    </row>
    <row r="61" spans="1:10" s="368" customFormat="1">
      <c r="A61" s="133" t="s">
        <v>445</v>
      </c>
      <c r="B61" s="143">
        <v>100</v>
      </c>
      <c r="C61" s="144">
        <v>92.173958506444805</v>
      </c>
      <c r="D61" s="144">
        <v>16.222506164578309</v>
      </c>
      <c r="E61" s="144">
        <v>19.134453858565049</v>
      </c>
      <c r="F61" s="144">
        <v>30.898177249425544</v>
      </c>
      <c r="G61" s="144">
        <v>25.91882123387591</v>
      </c>
      <c r="H61" s="144">
        <v>7.8260414935537685</v>
      </c>
      <c r="I61" s="144" t="s">
        <v>360</v>
      </c>
      <c r="J61" s="144" t="s">
        <v>360</v>
      </c>
    </row>
    <row r="62" spans="1:10" s="368" customFormat="1">
      <c r="A62" s="133" t="s">
        <v>446</v>
      </c>
      <c r="B62" s="143">
        <v>100</v>
      </c>
      <c r="C62" s="144" t="s">
        <v>358</v>
      </c>
      <c r="D62" s="144" t="s">
        <v>358</v>
      </c>
      <c r="E62" s="144" t="s">
        <v>358</v>
      </c>
      <c r="F62" s="144" t="s">
        <v>358</v>
      </c>
      <c r="G62" s="144" t="s">
        <v>358</v>
      </c>
      <c r="H62" s="144" t="s">
        <v>358</v>
      </c>
      <c r="I62" s="144" t="s">
        <v>360</v>
      </c>
      <c r="J62" s="144" t="s">
        <v>360</v>
      </c>
    </row>
    <row r="63" spans="1:10" s="368" customFormat="1">
      <c r="A63" s="133" t="s">
        <v>447</v>
      </c>
      <c r="B63" s="143">
        <v>100</v>
      </c>
      <c r="C63" s="144">
        <v>99.809544585348064</v>
      </c>
      <c r="D63" s="144">
        <v>70.002744971798705</v>
      </c>
      <c r="E63" s="144">
        <v>5.1452603479100576</v>
      </c>
      <c r="F63" s="144">
        <v>13.093589052543534</v>
      </c>
      <c r="G63" s="144">
        <v>11.567950213095772</v>
      </c>
      <c r="H63" s="144">
        <v>0.19045541465214319</v>
      </c>
      <c r="I63" s="144" t="s">
        <v>360</v>
      </c>
      <c r="J63" s="144" t="s">
        <v>360</v>
      </c>
    </row>
    <row r="64" spans="1:10" s="368" customFormat="1">
      <c r="A64" s="133" t="s">
        <v>448</v>
      </c>
      <c r="B64" s="143">
        <v>100</v>
      </c>
      <c r="C64" s="144" t="s">
        <v>358</v>
      </c>
      <c r="D64" s="144" t="s">
        <v>358</v>
      </c>
      <c r="E64" s="144" t="s">
        <v>358</v>
      </c>
      <c r="F64" s="144" t="s">
        <v>358</v>
      </c>
      <c r="G64" s="144" t="s">
        <v>358</v>
      </c>
      <c r="H64" s="144" t="s">
        <v>358</v>
      </c>
      <c r="I64" s="144" t="s">
        <v>360</v>
      </c>
      <c r="J64" s="144" t="s">
        <v>360</v>
      </c>
    </row>
    <row r="65" spans="1:10" s="368" customFormat="1">
      <c r="A65" s="133" t="s">
        <v>449</v>
      </c>
      <c r="B65" s="143">
        <v>100</v>
      </c>
      <c r="C65" s="144">
        <v>90.618821866786078</v>
      </c>
      <c r="D65" s="144">
        <v>25.256458974918196</v>
      </c>
      <c r="E65" s="144">
        <v>8.5477259331760873</v>
      </c>
      <c r="F65" s="144">
        <v>29.028801946731782</v>
      </c>
      <c r="G65" s="144">
        <v>27.785835011960014</v>
      </c>
      <c r="H65" s="144">
        <v>9.38117813321497</v>
      </c>
      <c r="I65" s="144" t="s">
        <v>360</v>
      </c>
      <c r="J65" s="144" t="s">
        <v>360</v>
      </c>
    </row>
    <row r="66" spans="1:10" s="368" customFormat="1">
      <c r="A66" s="133" t="s">
        <v>450</v>
      </c>
      <c r="B66" s="143">
        <v>100</v>
      </c>
      <c r="C66" s="144" t="s">
        <v>356</v>
      </c>
      <c r="D66" s="144" t="s">
        <v>356</v>
      </c>
      <c r="E66" s="144" t="s">
        <v>356</v>
      </c>
      <c r="F66" s="144" t="s">
        <v>356</v>
      </c>
      <c r="G66" s="144" t="s">
        <v>356</v>
      </c>
      <c r="H66" s="144" t="s">
        <v>356</v>
      </c>
      <c r="I66" s="144" t="s">
        <v>360</v>
      </c>
      <c r="J66" s="144" t="s">
        <v>360</v>
      </c>
    </row>
    <row r="67" spans="1:10" s="368" customFormat="1" ht="18.75" customHeight="1">
      <c r="A67" s="133" t="s">
        <v>451</v>
      </c>
      <c r="B67" s="143">
        <v>100</v>
      </c>
      <c r="C67" s="144">
        <v>94.309437285610599</v>
      </c>
      <c r="D67" s="144">
        <v>41.142927032411357</v>
      </c>
      <c r="E67" s="144">
        <v>16.120178790602157</v>
      </c>
      <c r="F67" s="144">
        <v>20.815040749347631</v>
      </c>
      <c r="G67" s="144">
        <v>16.231290713249461</v>
      </c>
      <c r="H67" s="144">
        <v>5.6905627143893858</v>
      </c>
      <c r="I67" s="144" t="s">
        <v>360</v>
      </c>
      <c r="J67" s="144" t="s">
        <v>360</v>
      </c>
    </row>
    <row r="68" spans="1:10" ht="13">
      <c r="B68" s="182"/>
      <c r="C68" s="388"/>
      <c r="D68" s="388"/>
      <c r="E68" s="388"/>
      <c r="F68" s="388"/>
      <c r="G68" s="388"/>
      <c r="H68" s="388"/>
      <c r="I68" s="388"/>
    </row>
    <row r="69" spans="1:10" s="353" customFormat="1" ht="15" customHeight="1">
      <c r="A69" s="152"/>
      <c r="B69" s="1281" t="s">
        <v>1597</v>
      </c>
      <c r="C69" s="1281"/>
      <c r="D69" s="1281"/>
      <c r="E69" s="1281"/>
      <c r="F69" s="1281"/>
      <c r="G69" s="1281"/>
      <c r="H69" s="1281"/>
      <c r="I69" s="1281"/>
      <c r="J69" s="1281"/>
    </row>
    <row r="70" spans="1:10" s="353" customFormat="1" ht="15" customHeight="1">
      <c r="A70" s="152"/>
      <c r="B70" s="1351" t="s">
        <v>1468</v>
      </c>
      <c r="C70" s="1351"/>
      <c r="D70" s="1351"/>
      <c r="E70" s="1351"/>
      <c r="F70" s="1351"/>
      <c r="G70" s="1351"/>
      <c r="H70" s="1351"/>
      <c r="I70" s="1351"/>
      <c r="J70" s="1351"/>
    </row>
    <row r="71" spans="1:10" s="353" customFormat="1" ht="15" customHeight="1">
      <c r="A71" s="152"/>
      <c r="B71" s="1351" t="s">
        <v>1598</v>
      </c>
      <c r="C71" s="1351"/>
      <c r="D71" s="1351"/>
      <c r="E71" s="1351"/>
      <c r="F71" s="1351"/>
      <c r="G71" s="1351"/>
      <c r="H71" s="1351"/>
      <c r="I71" s="1351"/>
      <c r="J71" s="1351"/>
    </row>
    <row r="72" spans="1:10" s="353" customFormat="1" ht="15" customHeight="1">
      <c r="A72" s="152"/>
      <c r="B72" s="1351" t="s">
        <v>1599</v>
      </c>
      <c r="C72" s="1351"/>
      <c r="D72" s="1351"/>
      <c r="E72" s="1351"/>
      <c r="F72" s="1351"/>
      <c r="G72" s="1351"/>
      <c r="H72" s="1351"/>
      <c r="I72" s="1351"/>
      <c r="J72" s="1351"/>
    </row>
    <row r="73" spans="1:10" s="353" customFormat="1" ht="15" customHeight="1">
      <c r="A73" s="152"/>
      <c r="B73" s="1351" t="s">
        <v>1600</v>
      </c>
      <c r="C73" s="1351"/>
      <c r="D73" s="1351"/>
      <c r="E73" s="1351"/>
      <c r="F73" s="1351"/>
      <c r="G73" s="1351"/>
      <c r="H73" s="1351"/>
      <c r="I73" s="1351"/>
      <c r="J73" s="1351"/>
    </row>
    <row r="74" spans="1:10" s="353" customFormat="1" ht="15" customHeight="1">
      <c r="A74" s="152"/>
      <c r="B74" s="1351" t="s">
        <v>1601</v>
      </c>
      <c r="C74" s="1351"/>
      <c r="D74" s="1351"/>
      <c r="E74" s="1351"/>
      <c r="F74" s="1351"/>
      <c r="G74" s="1351"/>
      <c r="H74" s="1351"/>
      <c r="I74" s="1351"/>
      <c r="J74" s="1351"/>
    </row>
    <row r="75" spans="1:10" s="353" customFormat="1" ht="15" customHeight="1">
      <c r="A75" s="152"/>
      <c r="B75" s="1281" t="s">
        <v>1602</v>
      </c>
      <c r="C75" s="1281"/>
      <c r="D75" s="1281"/>
      <c r="E75" s="1281"/>
      <c r="F75" s="1281"/>
      <c r="G75" s="1281"/>
      <c r="H75" s="1281"/>
      <c r="I75" s="1281"/>
      <c r="J75" s="1281"/>
    </row>
    <row r="76" spans="1:10" s="353" customFormat="1" ht="41.25" customHeight="1">
      <c r="A76" s="152"/>
      <c r="B76" s="1279" t="s">
        <v>1647</v>
      </c>
      <c r="C76" s="1279"/>
      <c r="D76" s="1279"/>
      <c r="E76" s="1279"/>
      <c r="F76" s="1279"/>
      <c r="G76" s="1279"/>
      <c r="H76" s="1279"/>
      <c r="I76" s="1279"/>
      <c r="J76" s="1279"/>
    </row>
    <row r="77" spans="1:10" s="353" customFormat="1" ht="15" customHeight="1">
      <c r="A77" s="152"/>
      <c r="B77" s="1351" t="s">
        <v>1603</v>
      </c>
      <c r="C77" s="1351"/>
      <c r="D77" s="1351"/>
      <c r="E77" s="1351"/>
      <c r="F77" s="1351"/>
      <c r="G77" s="1351"/>
      <c r="H77" s="1351"/>
      <c r="I77" s="1351"/>
      <c r="J77" s="1351"/>
    </row>
    <row r="78" spans="1:10" s="353" customFormat="1" ht="30" customHeight="1">
      <c r="A78" s="152"/>
      <c r="B78" s="1281" t="s">
        <v>1604</v>
      </c>
      <c r="C78" s="1281"/>
      <c r="D78" s="1281"/>
      <c r="E78" s="1281"/>
      <c r="F78" s="1281"/>
      <c r="G78" s="1281"/>
      <c r="H78" s="1281"/>
      <c r="I78" s="1281"/>
      <c r="J78" s="1281"/>
    </row>
  </sheetData>
  <sheetProtection selectLockedCells="1"/>
  <mergeCells count="22">
    <mergeCell ref="B78:J78"/>
    <mergeCell ref="A5:A7"/>
    <mergeCell ref="B5:B7"/>
    <mergeCell ref="H6:H7"/>
    <mergeCell ref="I6:I7"/>
    <mergeCell ref="D5:H5"/>
    <mergeCell ref="I5:J5"/>
    <mergeCell ref="C6:C7"/>
    <mergeCell ref="D6:G6"/>
    <mergeCell ref="J6:J7"/>
    <mergeCell ref="B29:J29"/>
    <mergeCell ref="B74:J74"/>
    <mergeCell ref="B69:J69"/>
    <mergeCell ref="B70:J70"/>
    <mergeCell ref="B71:J71"/>
    <mergeCell ref="B72:J72"/>
    <mergeCell ref="B9:J9"/>
    <mergeCell ref="B49:J49"/>
    <mergeCell ref="B75:J75"/>
    <mergeCell ref="B76:J76"/>
    <mergeCell ref="B77:J77"/>
    <mergeCell ref="B73:J73"/>
  </mergeCells>
  <hyperlinks>
    <hyperlink ref="A1" location="Inhalt!A1" display="Zurück zum Inhalt"/>
  </hyperlinks>
  <pageMargins left="0.59055118110236227" right="0.59055118110236227" top="1.1811023622047245" bottom="0.78740157480314965" header="0.39370078740157483" footer="0.39370078740157483"/>
  <pageSetup paperSize="9" scale="79" fitToWidth="2" fitToHeight="2" pageOrder="overThenDown" orientation="landscape" r:id="rId1"/>
  <headerFooter alignWithMargins="0">
    <oddHeader>&amp;L&amp;"Arial,Fett"
Tabelle &amp;A&amp;CSeite &amp;P von &amp;N
&amp;"Arial,Fett"CO2-Emissionen 2016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autoPageBreaks="0"/>
  </sheetPr>
  <dimension ref="A1:Z47"/>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53125" defaultRowHeight="12.5"/>
  <cols>
    <col min="1" max="1" width="24.453125" style="53" customWidth="1"/>
    <col min="2" max="21" width="10.54296875" style="53" customWidth="1"/>
    <col min="22" max="16384" width="11.453125" style="53"/>
  </cols>
  <sheetData>
    <row r="1" spans="1:26" ht="13">
      <c r="A1" s="691" t="s">
        <v>322</v>
      </c>
    </row>
    <row r="3" spans="1:26" ht="13">
      <c r="A3" s="54" t="s">
        <v>476</v>
      </c>
      <c r="B3" s="54" t="s">
        <v>1201</v>
      </c>
      <c r="C3" s="54"/>
    </row>
    <row r="5" spans="1:26" ht="17.5" customHeight="1">
      <c r="A5" s="55" t="s">
        <v>433</v>
      </c>
      <c r="B5" s="56">
        <v>1990</v>
      </c>
      <c r="C5" s="56">
        <v>1993</v>
      </c>
      <c r="D5" s="56">
        <v>1996</v>
      </c>
      <c r="E5" s="56">
        <v>2000</v>
      </c>
      <c r="F5" s="56">
        <v>2003</v>
      </c>
      <c r="G5" s="56">
        <v>2004</v>
      </c>
      <c r="H5" s="56">
        <v>2005</v>
      </c>
      <c r="I5" s="56">
        <v>2006</v>
      </c>
      <c r="J5" s="56">
        <v>2007</v>
      </c>
      <c r="K5" s="56">
        <v>2008</v>
      </c>
      <c r="L5" s="56">
        <v>2009</v>
      </c>
      <c r="M5" s="56">
        <v>2010</v>
      </c>
      <c r="N5" s="56">
        <v>2011</v>
      </c>
      <c r="O5" s="56">
        <v>2012</v>
      </c>
      <c r="P5" s="56">
        <v>2013</v>
      </c>
      <c r="Q5" s="56">
        <v>2014</v>
      </c>
      <c r="R5" s="56">
        <v>2015</v>
      </c>
      <c r="S5" s="56">
        <v>2016</v>
      </c>
      <c r="T5" s="56">
        <v>2017</v>
      </c>
      <c r="U5" s="56">
        <v>2018</v>
      </c>
    </row>
    <row r="6" spans="1:26" ht="13">
      <c r="A6" s="57"/>
      <c r="B6" s="58"/>
      <c r="C6" s="58"/>
      <c r="D6" s="58"/>
      <c r="E6" s="58"/>
      <c r="F6" s="58"/>
      <c r="G6" s="58"/>
      <c r="H6" s="58"/>
      <c r="I6" s="58"/>
      <c r="J6" s="58"/>
      <c r="K6" s="58"/>
      <c r="L6" s="58"/>
      <c r="M6" s="58"/>
      <c r="P6" s="514"/>
      <c r="Q6" s="514"/>
      <c r="R6" s="514"/>
      <c r="S6" s="514"/>
      <c r="T6" s="58"/>
      <c r="U6" s="58"/>
    </row>
    <row r="7" spans="1:26" ht="13">
      <c r="B7" s="1268" t="s">
        <v>454</v>
      </c>
      <c r="C7" s="1268"/>
      <c r="D7" s="1268"/>
      <c r="E7" s="1268"/>
      <c r="F7" s="1268"/>
      <c r="G7" s="1268"/>
      <c r="H7" s="1268" t="s">
        <v>454</v>
      </c>
      <c r="I7" s="1268"/>
      <c r="J7" s="1268"/>
      <c r="K7" s="1268"/>
      <c r="L7" s="1268"/>
      <c r="M7" s="1268"/>
      <c r="N7" s="1268" t="s">
        <v>454</v>
      </c>
      <c r="O7" s="1268"/>
      <c r="P7" s="1268"/>
      <c r="Q7" s="1268"/>
      <c r="R7" s="1268"/>
      <c r="S7" s="1268"/>
      <c r="T7" s="1268" t="s">
        <v>454</v>
      </c>
      <c r="U7" s="1268"/>
      <c r="V7" s="1268"/>
      <c r="W7" s="1268"/>
      <c r="X7" s="1268"/>
      <c r="Y7" s="1268"/>
      <c r="Z7" s="1268"/>
    </row>
    <row r="8" spans="1:26">
      <c r="A8" s="57"/>
      <c r="B8" s="59"/>
      <c r="C8" s="59"/>
      <c r="D8" s="59"/>
      <c r="E8" s="59"/>
      <c r="F8" s="59"/>
      <c r="G8" s="59"/>
      <c r="H8" s="59"/>
      <c r="I8" s="59"/>
      <c r="J8" s="59"/>
      <c r="K8" s="59"/>
      <c r="L8" s="59"/>
      <c r="M8" s="59"/>
      <c r="N8" s="59"/>
      <c r="O8" s="59"/>
      <c r="P8" s="59"/>
      <c r="Q8" s="59"/>
      <c r="R8" s="59"/>
      <c r="S8" s="59"/>
      <c r="T8" s="59"/>
      <c r="U8" s="59"/>
    </row>
    <row r="9" spans="1:26">
      <c r="A9" s="60" t="s">
        <v>435</v>
      </c>
      <c r="B9" s="1074">
        <v>266</v>
      </c>
      <c r="C9" s="806">
        <v>201</v>
      </c>
      <c r="D9" s="1074">
        <v>167</v>
      </c>
      <c r="E9" s="806">
        <v>162</v>
      </c>
      <c r="F9" s="806">
        <v>150</v>
      </c>
      <c r="G9" s="806">
        <v>153</v>
      </c>
      <c r="H9" s="806">
        <v>149</v>
      </c>
      <c r="I9" s="806">
        <v>151</v>
      </c>
      <c r="J9" s="806">
        <v>147</v>
      </c>
      <c r="K9" s="806">
        <v>146</v>
      </c>
      <c r="L9" s="806">
        <v>149</v>
      </c>
      <c r="M9" s="806">
        <v>149</v>
      </c>
      <c r="N9" s="806">
        <v>148</v>
      </c>
      <c r="O9" s="806">
        <v>145</v>
      </c>
      <c r="P9" s="806">
        <v>143</v>
      </c>
      <c r="Q9" s="806">
        <v>142</v>
      </c>
      <c r="R9" s="806">
        <v>141</v>
      </c>
      <c r="S9" s="806">
        <v>140</v>
      </c>
      <c r="T9" s="806">
        <v>138.11505952097465</v>
      </c>
      <c r="U9" s="806">
        <v>139.43822200990775</v>
      </c>
    </row>
    <row r="10" spans="1:26">
      <c r="A10" s="60" t="s">
        <v>436</v>
      </c>
      <c r="B10" s="806">
        <v>264</v>
      </c>
      <c r="C10" s="1075">
        <v>204</v>
      </c>
      <c r="D10" s="806">
        <v>181</v>
      </c>
      <c r="E10" s="1075">
        <v>172</v>
      </c>
      <c r="F10" s="1075">
        <v>165</v>
      </c>
      <c r="G10" s="1076">
        <v>165</v>
      </c>
      <c r="H10" s="1076">
        <v>165</v>
      </c>
      <c r="I10" s="1076">
        <v>167</v>
      </c>
      <c r="J10" s="1076">
        <v>165</v>
      </c>
      <c r="K10" s="1076">
        <v>165</v>
      </c>
      <c r="L10" s="1076">
        <v>166</v>
      </c>
      <c r="M10" s="1076">
        <v>166</v>
      </c>
      <c r="N10" s="1076">
        <v>167</v>
      </c>
      <c r="O10" s="1076">
        <v>165</v>
      </c>
      <c r="P10" s="1076">
        <v>166</v>
      </c>
      <c r="Q10" s="1076">
        <v>165</v>
      </c>
      <c r="R10" s="1076">
        <v>165</v>
      </c>
      <c r="S10" s="1076">
        <v>166</v>
      </c>
      <c r="T10" s="1076">
        <v>166.16827742335968</v>
      </c>
      <c r="U10" s="1076">
        <v>166.88770831770441</v>
      </c>
    </row>
    <row r="11" spans="1:26">
      <c r="A11" s="60" t="s">
        <v>437</v>
      </c>
      <c r="B11" s="1074">
        <v>337</v>
      </c>
      <c r="C11" s="806">
        <v>383</v>
      </c>
      <c r="D11" s="1074">
        <v>347</v>
      </c>
      <c r="E11" s="806">
        <v>327</v>
      </c>
      <c r="F11" s="806">
        <v>288</v>
      </c>
      <c r="G11" s="806">
        <v>299</v>
      </c>
      <c r="H11" s="806">
        <v>300</v>
      </c>
      <c r="I11" s="806">
        <v>290</v>
      </c>
      <c r="J11" s="806">
        <v>284</v>
      </c>
      <c r="K11" s="806">
        <v>275</v>
      </c>
      <c r="L11" s="806">
        <v>279</v>
      </c>
      <c r="M11" s="806">
        <v>272</v>
      </c>
      <c r="N11" s="806">
        <v>265</v>
      </c>
      <c r="O11" s="806">
        <v>255</v>
      </c>
      <c r="P11" s="806">
        <v>253</v>
      </c>
      <c r="Q11" s="806">
        <v>250</v>
      </c>
      <c r="R11" s="806">
        <v>247</v>
      </c>
      <c r="S11" s="806">
        <v>248</v>
      </c>
      <c r="T11" s="806">
        <v>247.47785730988971</v>
      </c>
      <c r="U11" s="806">
        <v>241.35473133696917</v>
      </c>
    </row>
    <row r="12" spans="1:26">
      <c r="A12" s="60" t="s">
        <v>438</v>
      </c>
      <c r="B12" s="806">
        <v>479</v>
      </c>
      <c r="C12" s="1075">
        <v>353</v>
      </c>
      <c r="D12" s="806">
        <v>335</v>
      </c>
      <c r="E12" s="1075">
        <v>255</v>
      </c>
      <c r="F12" s="1075">
        <v>231</v>
      </c>
      <c r="G12" s="806">
        <v>220</v>
      </c>
      <c r="H12" s="806">
        <v>223</v>
      </c>
      <c r="I12" s="806">
        <v>226</v>
      </c>
      <c r="J12" s="806">
        <v>223</v>
      </c>
      <c r="K12" s="806">
        <v>203</v>
      </c>
      <c r="L12" s="806">
        <v>215</v>
      </c>
      <c r="M12" s="806">
        <v>217</v>
      </c>
      <c r="N12" s="806">
        <v>218</v>
      </c>
      <c r="O12" s="806">
        <v>213</v>
      </c>
      <c r="P12" s="806">
        <v>210</v>
      </c>
      <c r="Q12" s="806">
        <v>209</v>
      </c>
      <c r="R12" s="806">
        <v>210</v>
      </c>
      <c r="S12" s="806">
        <v>210</v>
      </c>
      <c r="T12" s="806">
        <v>213.00466725771156</v>
      </c>
      <c r="U12" s="806">
        <v>211.20044969638727</v>
      </c>
    </row>
    <row r="13" spans="1:26">
      <c r="A13" s="60" t="s">
        <v>439</v>
      </c>
      <c r="B13" s="1074">
        <v>385</v>
      </c>
      <c r="C13" s="806">
        <v>380</v>
      </c>
      <c r="D13" s="1074">
        <v>287</v>
      </c>
      <c r="E13" s="806">
        <v>272</v>
      </c>
      <c r="F13" s="806">
        <v>254</v>
      </c>
      <c r="G13" s="806">
        <v>254</v>
      </c>
      <c r="H13" s="806">
        <v>250</v>
      </c>
      <c r="I13" s="806">
        <v>253</v>
      </c>
      <c r="J13" s="806">
        <v>250</v>
      </c>
      <c r="K13" s="806">
        <v>246</v>
      </c>
      <c r="L13" s="806">
        <v>248</v>
      </c>
      <c r="M13" s="806">
        <v>243</v>
      </c>
      <c r="N13" s="806">
        <v>245</v>
      </c>
      <c r="O13" s="806">
        <v>229</v>
      </c>
      <c r="P13" s="806">
        <v>231</v>
      </c>
      <c r="Q13" s="806">
        <v>226</v>
      </c>
      <c r="R13" s="806">
        <v>225</v>
      </c>
      <c r="S13" s="806">
        <v>226</v>
      </c>
      <c r="T13" s="806">
        <v>224.99236452912638</v>
      </c>
      <c r="U13" s="806">
        <v>224.19200393565899</v>
      </c>
    </row>
    <row r="14" spans="1:26">
      <c r="A14" s="60" t="s">
        <v>440</v>
      </c>
      <c r="B14" s="806">
        <v>399</v>
      </c>
      <c r="C14" s="1075">
        <v>403</v>
      </c>
      <c r="D14" s="806">
        <v>386</v>
      </c>
      <c r="E14" s="1075">
        <v>409</v>
      </c>
      <c r="F14" s="1075">
        <v>377</v>
      </c>
      <c r="G14" s="806">
        <v>381</v>
      </c>
      <c r="H14" s="806">
        <v>374</v>
      </c>
      <c r="I14" s="806">
        <v>363</v>
      </c>
      <c r="J14" s="806">
        <v>363</v>
      </c>
      <c r="K14" s="806">
        <v>353</v>
      </c>
      <c r="L14" s="806">
        <v>345</v>
      </c>
      <c r="M14" s="806">
        <v>332</v>
      </c>
      <c r="N14" s="806">
        <v>321</v>
      </c>
      <c r="O14" s="806">
        <v>300</v>
      </c>
      <c r="P14" s="806">
        <v>290</v>
      </c>
      <c r="Q14" s="806">
        <v>284</v>
      </c>
      <c r="R14" s="806">
        <v>279</v>
      </c>
      <c r="S14" s="806">
        <v>274</v>
      </c>
      <c r="T14" s="806">
        <v>267.1824947666974</v>
      </c>
      <c r="U14" s="806">
        <v>262.18254716135692</v>
      </c>
    </row>
    <row r="15" spans="1:26">
      <c r="A15" s="60" t="s">
        <v>441</v>
      </c>
      <c r="B15" s="1074">
        <v>335</v>
      </c>
      <c r="C15" s="806">
        <v>281</v>
      </c>
      <c r="D15" s="1074">
        <v>238</v>
      </c>
      <c r="E15" s="806">
        <v>219</v>
      </c>
      <c r="F15" s="806">
        <v>210</v>
      </c>
      <c r="G15" s="806">
        <v>212</v>
      </c>
      <c r="H15" s="806">
        <v>210</v>
      </c>
      <c r="I15" s="806">
        <v>215</v>
      </c>
      <c r="J15" s="806">
        <v>210</v>
      </c>
      <c r="K15" s="806">
        <v>207</v>
      </c>
      <c r="L15" s="806">
        <v>210</v>
      </c>
      <c r="M15" s="806">
        <v>209</v>
      </c>
      <c r="N15" s="806">
        <v>205</v>
      </c>
      <c r="O15" s="806">
        <v>198</v>
      </c>
      <c r="P15" s="806">
        <v>196</v>
      </c>
      <c r="Q15" s="806">
        <v>189</v>
      </c>
      <c r="R15" s="806">
        <v>180</v>
      </c>
      <c r="S15" s="806">
        <v>179</v>
      </c>
      <c r="T15" s="806">
        <v>177.40965139697806</v>
      </c>
      <c r="U15" s="806">
        <v>176.77573638136752</v>
      </c>
    </row>
    <row r="16" spans="1:26">
      <c r="A16" s="60" t="s">
        <v>442</v>
      </c>
      <c r="B16" s="806">
        <v>478</v>
      </c>
      <c r="C16" s="1075">
        <v>399</v>
      </c>
      <c r="D16" s="806">
        <v>302</v>
      </c>
      <c r="E16" s="1075">
        <v>257</v>
      </c>
      <c r="F16" s="1075">
        <v>241</v>
      </c>
      <c r="G16" s="806">
        <v>239</v>
      </c>
      <c r="H16" s="806">
        <v>237</v>
      </c>
      <c r="I16" s="806">
        <v>234</v>
      </c>
      <c r="J16" s="806">
        <v>237</v>
      </c>
      <c r="K16" s="806">
        <v>231</v>
      </c>
      <c r="L16" s="806">
        <v>235</v>
      </c>
      <c r="M16" s="806">
        <v>234</v>
      </c>
      <c r="N16" s="806">
        <v>237</v>
      </c>
      <c r="O16" s="806">
        <v>233</v>
      </c>
      <c r="P16" s="806">
        <v>231</v>
      </c>
      <c r="Q16" s="806">
        <v>232</v>
      </c>
      <c r="R16" s="806">
        <v>228</v>
      </c>
      <c r="S16" s="806">
        <v>226</v>
      </c>
      <c r="T16" s="806">
        <v>225.45448225736271</v>
      </c>
      <c r="U16" s="806">
        <v>228.53619519468216</v>
      </c>
    </row>
    <row r="17" spans="1:26">
      <c r="A17" s="60" t="s">
        <v>443</v>
      </c>
      <c r="B17" s="1074">
        <v>349</v>
      </c>
      <c r="C17" s="806">
        <v>277</v>
      </c>
      <c r="D17" s="1074">
        <v>260</v>
      </c>
      <c r="E17" s="806">
        <v>208</v>
      </c>
      <c r="F17" s="806">
        <v>207</v>
      </c>
      <c r="G17" s="806">
        <v>210</v>
      </c>
      <c r="H17" s="806">
        <v>202</v>
      </c>
      <c r="I17" s="806">
        <v>202</v>
      </c>
      <c r="J17" s="806">
        <v>201</v>
      </c>
      <c r="K17" s="806">
        <v>197</v>
      </c>
      <c r="L17" s="806">
        <v>196</v>
      </c>
      <c r="M17" s="806">
        <v>194</v>
      </c>
      <c r="N17" s="806">
        <v>195</v>
      </c>
      <c r="O17" s="806">
        <v>191</v>
      </c>
      <c r="P17" s="806">
        <v>189</v>
      </c>
      <c r="Q17" s="806">
        <v>189</v>
      </c>
      <c r="R17" s="806">
        <v>187</v>
      </c>
      <c r="S17" s="806">
        <v>188</v>
      </c>
      <c r="T17" s="806">
        <v>189.38247030714794</v>
      </c>
      <c r="U17" s="806">
        <v>185.9836731789546</v>
      </c>
    </row>
    <row r="18" spans="1:26">
      <c r="A18" s="60" t="s">
        <v>444</v>
      </c>
      <c r="B18" s="806">
        <v>353</v>
      </c>
      <c r="C18" s="1075">
        <v>285</v>
      </c>
      <c r="D18" s="806">
        <v>258</v>
      </c>
      <c r="E18" s="1075">
        <v>260</v>
      </c>
      <c r="F18" s="1075">
        <v>228</v>
      </c>
      <c r="G18" s="806">
        <v>232</v>
      </c>
      <c r="H18" s="806">
        <v>230</v>
      </c>
      <c r="I18" s="806">
        <v>230</v>
      </c>
      <c r="J18" s="806">
        <v>229</v>
      </c>
      <c r="K18" s="806">
        <v>227</v>
      </c>
      <c r="L18" s="806">
        <v>230</v>
      </c>
      <c r="M18" s="806">
        <v>228</v>
      </c>
      <c r="N18" s="806">
        <v>227</v>
      </c>
      <c r="O18" s="806">
        <v>218</v>
      </c>
      <c r="P18" s="806">
        <v>213</v>
      </c>
      <c r="Q18" s="806">
        <v>216</v>
      </c>
      <c r="R18" s="806">
        <v>211</v>
      </c>
      <c r="S18" s="806">
        <v>212</v>
      </c>
      <c r="T18" s="806">
        <v>211.86732971068662</v>
      </c>
      <c r="U18" s="806">
        <v>213.28056850044089</v>
      </c>
    </row>
    <row r="19" spans="1:26">
      <c r="A19" s="60" t="s">
        <v>445</v>
      </c>
      <c r="B19" s="1074">
        <v>347</v>
      </c>
      <c r="C19" s="806">
        <v>229</v>
      </c>
      <c r="D19" s="1074">
        <v>226</v>
      </c>
      <c r="E19" s="806">
        <v>201</v>
      </c>
      <c r="F19" s="806">
        <v>195</v>
      </c>
      <c r="G19" s="806">
        <v>198</v>
      </c>
      <c r="H19" s="806">
        <v>200</v>
      </c>
      <c r="I19" s="806">
        <v>198</v>
      </c>
      <c r="J19" s="806">
        <v>194</v>
      </c>
      <c r="K19" s="806">
        <v>191</v>
      </c>
      <c r="L19" s="806">
        <v>194</v>
      </c>
      <c r="M19" s="806">
        <v>195</v>
      </c>
      <c r="N19" s="806">
        <v>192</v>
      </c>
      <c r="O19" s="806">
        <v>187</v>
      </c>
      <c r="P19" s="806">
        <v>186</v>
      </c>
      <c r="Q19" s="806">
        <v>185</v>
      </c>
      <c r="R19" s="806">
        <v>181</v>
      </c>
      <c r="S19" s="806">
        <v>182</v>
      </c>
      <c r="T19" s="806">
        <v>181.05072834653882</v>
      </c>
      <c r="U19" s="806">
        <v>176.99182637084795</v>
      </c>
    </row>
    <row r="20" spans="1:26">
      <c r="A20" s="60" t="s">
        <v>446</v>
      </c>
      <c r="B20" s="806">
        <v>367</v>
      </c>
      <c r="C20" s="1075">
        <v>346</v>
      </c>
      <c r="D20" s="806">
        <v>337</v>
      </c>
      <c r="E20" s="1075">
        <v>258</v>
      </c>
      <c r="F20" s="1075">
        <v>253</v>
      </c>
      <c r="G20" s="806">
        <v>257</v>
      </c>
      <c r="H20" s="806">
        <v>258</v>
      </c>
      <c r="I20" s="806">
        <v>250</v>
      </c>
      <c r="J20" s="806">
        <v>244</v>
      </c>
      <c r="K20" s="806">
        <v>243</v>
      </c>
      <c r="L20" s="806">
        <v>244</v>
      </c>
      <c r="M20" s="806">
        <v>245</v>
      </c>
      <c r="N20" s="806">
        <v>190</v>
      </c>
      <c r="O20" s="806">
        <v>188</v>
      </c>
      <c r="P20" s="806">
        <v>188</v>
      </c>
      <c r="Q20" s="806">
        <v>189</v>
      </c>
      <c r="R20" s="806">
        <v>187</v>
      </c>
      <c r="S20" s="806">
        <v>189</v>
      </c>
      <c r="T20" s="806">
        <v>186.93465112700125</v>
      </c>
      <c r="U20" s="806">
        <v>191.90032599400914</v>
      </c>
    </row>
    <row r="21" spans="1:26">
      <c r="A21" s="60" t="s">
        <v>447</v>
      </c>
      <c r="B21" s="1074">
        <v>348</v>
      </c>
      <c r="C21" s="806">
        <v>364</v>
      </c>
      <c r="D21" s="1074">
        <v>282</v>
      </c>
      <c r="E21" s="806">
        <v>195</v>
      </c>
      <c r="F21" s="806">
        <v>166</v>
      </c>
      <c r="G21" s="806">
        <v>164</v>
      </c>
      <c r="H21" s="806">
        <v>162</v>
      </c>
      <c r="I21" s="806">
        <v>158</v>
      </c>
      <c r="J21" s="806">
        <v>158</v>
      </c>
      <c r="K21" s="806">
        <v>156</v>
      </c>
      <c r="L21" s="806">
        <v>157</v>
      </c>
      <c r="M21" s="806">
        <v>155</v>
      </c>
      <c r="N21" s="806">
        <v>156</v>
      </c>
      <c r="O21" s="806">
        <v>150</v>
      </c>
      <c r="P21" s="806">
        <v>150</v>
      </c>
      <c r="Q21" s="806">
        <v>149</v>
      </c>
      <c r="R21" s="806">
        <v>148</v>
      </c>
      <c r="S21" s="806">
        <v>150</v>
      </c>
      <c r="T21" s="806">
        <v>151.30712996911774</v>
      </c>
      <c r="U21" s="806">
        <v>149.84758224563058</v>
      </c>
    </row>
    <row r="22" spans="1:26">
      <c r="A22" s="60" t="s">
        <v>448</v>
      </c>
      <c r="B22" s="806">
        <v>334</v>
      </c>
      <c r="C22" s="1075">
        <v>380</v>
      </c>
      <c r="D22" s="806">
        <v>339</v>
      </c>
      <c r="E22" s="1075">
        <v>253</v>
      </c>
      <c r="F22" s="1075">
        <v>247</v>
      </c>
      <c r="G22" s="806">
        <v>253</v>
      </c>
      <c r="H22" s="806">
        <v>239</v>
      </c>
      <c r="I22" s="806">
        <v>222</v>
      </c>
      <c r="J22" s="806">
        <v>221</v>
      </c>
      <c r="K22" s="806">
        <v>212</v>
      </c>
      <c r="L22" s="806">
        <v>213</v>
      </c>
      <c r="M22" s="806">
        <v>216</v>
      </c>
      <c r="N22" s="806">
        <v>211</v>
      </c>
      <c r="O22" s="806">
        <v>203</v>
      </c>
      <c r="P22" s="806">
        <v>206</v>
      </c>
      <c r="Q22" s="806">
        <v>204</v>
      </c>
      <c r="R22" s="806">
        <v>201</v>
      </c>
      <c r="S22" s="806">
        <v>196</v>
      </c>
      <c r="T22" s="806">
        <v>196.50852578021224</v>
      </c>
      <c r="U22" s="806">
        <v>191.67729691471484</v>
      </c>
    </row>
    <row r="23" spans="1:26">
      <c r="A23" s="60" t="s">
        <v>449</v>
      </c>
      <c r="B23" s="1074">
        <v>359</v>
      </c>
      <c r="C23" s="806">
        <v>334</v>
      </c>
      <c r="D23" s="1074">
        <v>266</v>
      </c>
      <c r="E23" s="806">
        <v>245</v>
      </c>
      <c r="F23" s="806">
        <v>242</v>
      </c>
      <c r="G23" s="806">
        <v>246</v>
      </c>
      <c r="H23" s="806">
        <v>234</v>
      </c>
      <c r="I23" s="806">
        <v>233</v>
      </c>
      <c r="J23" s="806">
        <v>231</v>
      </c>
      <c r="K23" s="806">
        <v>227</v>
      </c>
      <c r="L23" s="806">
        <v>229</v>
      </c>
      <c r="M23" s="806">
        <v>226</v>
      </c>
      <c r="N23" s="806">
        <v>234</v>
      </c>
      <c r="O23" s="806">
        <v>230</v>
      </c>
      <c r="P23" s="806">
        <v>224</v>
      </c>
      <c r="Q23" s="806">
        <v>234</v>
      </c>
      <c r="R23" s="806">
        <v>230</v>
      </c>
      <c r="S23" s="806">
        <v>229</v>
      </c>
      <c r="T23" s="806">
        <v>227.85052430583076</v>
      </c>
      <c r="U23" s="806">
        <v>225.7739119387775</v>
      </c>
    </row>
    <row r="24" spans="1:26">
      <c r="A24" s="60" t="s">
        <v>450</v>
      </c>
      <c r="B24" s="806">
        <v>285</v>
      </c>
      <c r="C24" s="1075">
        <v>366</v>
      </c>
      <c r="D24" s="806">
        <v>293</v>
      </c>
      <c r="E24" s="1075">
        <v>221</v>
      </c>
      <c r="F24" s="1075">
        <v>212</v>
      </c>
      <c r="G24" s="806">
        <v>214</v>
      </c>
      <c r="H24" s="806">
        <v>205</v>
      </c>
      <c r="I24" s="806">
        <v>208</v>
      </c>
      <c r="J24" s="806">
        <v>190</v>
      </c>
      <c r="K24" s="806">
        <v>185</v>
      </c>
      <c r="L24" s="806">
        <v>192</v>
      </c>
      <c r="M24" s="806">
        <v>188</v>
      </c>
      <c r="N24" s="806">
        <v>191</v>
      </c>
      <c r="O24" s="806">
        <v>183</v>
      </c>
      <c r="P24" s="806">
        <v>187</v>
      </c>
      <c r="Q24" s="806">
        <v>183</v>
      </c>
      <c r="R24" s="806">
        <v>182</v>
      </c>
      <c r="S24" s="806">
        <v>184</v>
      </c>
      <c r="T24" s="806">
        <v>184.22572000343993</v>
      </c>
      <c r="U24" s="806">
        <v>183.39916337905274</v>
      </c>
    </row>
    <row r="25" spans="1:26" ht="20.25" customHeight="1">
      <c r="A25" s="60" t="s">
        <v>451</v>
      </c>
      <c r="B25" s="806">
        <v>333</v>
      </c>
      <c r="C25" s="806">
        <v>284</v>
      </c>
      <c r="D25" s="806">
        <v>249</v>
      </c>
      <c r="E25" s="806">
        <v>224</v>
      </c>
      <c r="F25" s="806">
        <v>207</v>
      </c>
      <c r="G25" s="806">
        <v>209</v>
      </c>
      <c r="H25" s="806">
        <v>206</v>
      </c>
      <c r="I25" s="806">
        <v>206</v>
      </c>
      <c r="J25" s="806">
        <v>203</v>
      </c>
      <c r="K25" s="806">
        <v>200</v>
      </c>
      <c r="L25" s="806">
        <v>202</v>
      </c>
      <c r="M25" s="806">
        <v>201</v>
      </c>
      <c r="N25" s="806">
        <v>199</v>
      </c>
      <c r="O25" s="806">
        <v>193</v>
      </c>
      <c r="P25" s="806">
        <v>191</v>
      </c>
      <c r="Q25" s="806">
        <v>191</v>
      </c>
      <c r="R25" s="806">
        <v>188</v>
      </c>
      <c r="S25" s="806">
        <v>188</v>
      </c>
      <c r="T25" s="806">
        <v>187.92277781796534</v>
      </c>
      <c r="U25" s="806">
        <v>187.32039774937397</v>
      </c>
    </row>
    <row r="26" spans="1:26">
      <c r="A26" s="57"/>
      <c r="B26" s="61"/>
      <c r="C26" s="61"/>
      <c r="D26" s="61"/>
      <c r="E26" s="61"/>
      <c r="F26" s="61"/>
      <c r="G26" s="61"/>
      <c r="H26" s="61"/>
      <c r="I26" s="61"/>
      <c r="J26" s="61"/>
      <c r="K26" s="61"/>
      <c r="L26" s="61"/>
      <c r="M26" s="61"/>
      <c r="N26" s="61"/>
      <c r="O26" s="61"/>
      <c r="P26" s="61"/>
      <c r="Q26" s="61"/>
      <c r="R26" s="61"/>
      <c r="S26" s="61"/>
      <c r="T26" s="61"/>
      <c r="U26" s="61"/>
    </row>
    <row r="27" spans="1:26" s="62" customFormat="1" ht="13">
      <c r="B27" s="1269" t="s">
        <v>452</v>
      </c>
      <c r="C27" s="1269"/>
      <c r="D27" s="1269"/>
      <c r="E27" s="1269"/>
      <c r="F27" s="1269"/>
      <c r="G27" s="1269"/>
      <c r="H27" s="1269" t="s">
        <v>452</v>
      </c>
      <c r="I27" s="1269"/>
      <c r="J27" s="1269"/>
      <c r="K27" s="1269"/>
      <c r="L27" s="1269"/>
      <c r="M27" s="1269"/>
      <c r="N27" s="1269" t="s">
        <v>452</v>
      </c>
      <c r="O27" s="1269"/>
      <c r="P27" s="1269"/>
      <c r="Q27" s="1269"/>
      <c r="R27" s="1269"/>
      <c r="S27" s="1269"/>
      <c r="T27" s="1269" t="s">
        <v>452</v>
      </c>
      <c r="U27" s="1269"/>
      <c r="V27" s="1269"/>
      <c r="W27" s="1269"/>
      <c r="X27" s="1269"/>
      <c r="Y27" s="1269"/>
      <c r="Z27" s="1269"/>
    </row>
    <row r="28" spans="1:26" s="62" customFormat="1">
      <c r="A28" s="64"/>
      <c r="B28" s="65"/>
      <c r="C28" s="65"/>
      <c r="D28" s="65"/>
      <c r="E28" s="65"/>
      <c r="F28" s="65"/>
      <c r="G28" s="65"/>
      <c r="H28" s="65"/>
      <c r="I28" s="65"/>
      <c r="J28" s="65"/>
      <c r="K28" s="65"/>
      <c r="L28" s="65"/>
      <c r="M28" s="65"/>
      <c r="N28" s="65"/>
      <c r="O28" s="65"/>
      <c r="P28" s="65"/>
      <c r="Q28" s="65"/>
      <c r="R28" s="65"/>
      <c r="S28" s="65"/>
      <c r="T28" s="65"/>
      <c r="U28" s="65"/>
      <c r="V28" s="63"/>
      <c r="W28" s="63"/>
      <c r="X28" s="63"/>
      <c r="Y28" s="63"/>
      <c r="Z28" s="63"/>
    </row>
    <row r="29" spans="1:26" s="62" customFormat="1">
      <c r="A29" s="703" t="s">
        <v>435</v>
      </c>
      <c r="B29" s="66">
        <v>100</v>
      </c>
      <c r="C29" s="67">
        <v>75.563909774436084</v>
      </c>
      <c r="D29" s="67">
        <v>62.781954887218042</v>
      </c>
      <c r="E29" s="67">
        <v>60.902255639097746</v>
      </c>
      <c r="F29" s="67">
        <v>56.390977443609025</v>
      </c>
      <c r="G29" s="67">
        <v>57.518796992481199</v>
      </c>
      <c r="H29" s="67">
        <v>56.015037593984964</v>
      </c>
      <c r="I29" s="67">
        <v>56.766917293233085</v>
      </c>
      <c r="J29" s="67">
        <v>55.263157894736842</v>
      </c>
      <c r="K29" s="67">
        <v>54.887218045112782</v>
      </c>
      <c r="L29" s="67">
        <v>56.015037593984964</v>
      </c>
      <c r="M29" s="67">
        <v>56.015037593984964</v>
      </c>
      <c r="N29" s="67">
        <v>55.639097744360903</v>
      </c>
      <c r="O29" s="67">
        <v>54.511278195488721</v>
      </c>
      <c r="P29" s="67">
        <v>53.7593984962406</v>
      </c>
      <c r="Q29" s="67">
        <v>53.383458646616539</v>
      </c>
      <c r="R29" s="67">
        <v>53.007518796992478</v>
      </c>
      <c r="S29" s="67">
        <v>52.631578947368418</v>
      </c>
      <c r="T29" s="67">
        <v>51.922954707133329</v>
      </c>
      <c r="U29" s="67">
        <v>52.420384214251037</v>
      </c>
      <c r="V29" s="68"/>
      <c r="W29" s="68"/>
      <c r="X29" s="68"/>
      <c r="Y29" s="68"/>
      <c r="Z29" s="68"/>
    </row>
    <row r="30" spans="1:26" s="62" customFormat="1">
      <c r="A30" s="704" t="s">
        <v>436</v>
      </c>
      <c r="B30" s="66">
        <v>100</v>
      </c>
      <c r="C30" s="67">
        <v>77.272727272727266</v>
      </c>
      <c r="D30" s="67">
        <v>68.560606060606062</v>
      </c>
      <c r="E30" s="67">
        <v>65.151515151515156</v>
      </c>
      <c r="F30" s="67">
        <v>62.5</v>
      </c>
      <c r="G30" s="67">
        <v>62.5</v>
      </c>
      <c r="H30" s="67">
        <v>62.5</v>
      </c>
      <c r="I30" s="67">
        <v>63.257575757575758</v>
      </c>
      <c r="J30" s="67">
        <v>62.5</v>
      </c>
      <c r="K30" s="67">
        <v>62.5</v>
      </c>
      <c r="L30" s="67">
        <v>62.878787878787875</v>
      </c>
      <c r="M30" s="67">
        <v>62.878787878787875</v>
      </c>
      <c r="N30" s="67">
        <v>63.257575757575758</v>
      </c>
      <c r="O30" s="67">
        <v>62.5</v>
      </c>
      <c r="P30" s="67">
        <v>62.878787878787875</v>
      </c>
      <c r="Q30" s="67">
        <v>62.5</v>
      </c>
      <c r="R30" s="67">
        <v>62.5</v>
      </c>
      <c r="S30" s="67">
        <v>62.878787878787875</v>
      </c>
      <c r="T30" s="67">
        <v>62.942529327030186</v>
      </c>
      <c r="U30" s="67">
        <v>63.215041029433493</v>
      </c>
      <c r="V30" s="68"/>
      <c r="W30" s="68"/>
      <c r="X30" s="68"/>
      <c r="Y30" s="68"/>
      <c r="Z30" s="68"/>
    </row>
    <row r="31" spans="1:26" s="62" customFormat="1">
      <c r="A31" s="704" t="s">
        <v>437</v>
      </c>
      <c r="B31" s="66">
        <v>100</v>
      </c>
      <c r="C31" s="67">
        <v>113.64985163204747</v>
      </c>
      <c r="D31" s="67">
        <v>102.9673590504451</v>
      </c>
      <c r="E31" s="67">
        <v>97.032640949554903</v>
      </c>
      <c r="F31" s="67">
        <v>85.459940652818986</v>
      </c>
      <c r="G31" s="67">
        <v>88.724035608308611</v>
      </c>
      <c r="H31" s="67">
        <v>89.020771513353111</v>
      </c>
      <c r="I31" s="67">
        <v>86.053412462908014</v>
      </c>
      <c r="J31" s="67">
        <v>84.272997032640944</v>
      </c>
      <c r="K31" s="67">
        <v>81.602373887240361</v>
      </c>
      <c r="L31" s="67">
        <v>82.789317507418403</v>
      </c>
      <c r="M31" s="67">
        <v>80.712166172106819</v>
      </c>
      <c r="N31" s="67">
        <v>78.63501483679525</v>
      </c>
      <c r="O31" s="67">
        <v>75.667655786350153</v>
      </c>
      <c r="P31" s="67">
        <v>75.074183976261125</v>
      </c>
      <c r="Q31" s="67">
        <v>74.183976261127597</v>
      </c>
      <c r="R31" s="67">
        <v>73.29376854599407</v>
      </c>
      <c r="S31" s="67">
        <v>73.590504451038569</v>
      </c>
      <c r="T31" s="67">
        <v>73.435565967326326</v>
      </c>
      <c r="U31" s="67">
        <v>71.618614640050197</v>
      </c>
      <c r="V31" s="68"/>
      <c r="W31" s="68"/>
      <c r="X31" s="68"/>
      <c r="Y31" s="68"/>
      <c r="Z31" s="68"/>
    </row>
    <row r="32" spans="1:26" s="62" customFormat="1">
      <c r="A32" s="704" t="s">
        <v>438</v>
      </c>
      <c r="B32" s="66">
        <v>100</v>
      </c>
      <c r="C32" s="67">
        <v>73.695198329853866</v>
      </c>
      <c r="D32" s="67">
        <v>69.937369519832984</v>
      </c>
      <c r="E32" s="67">
        <v>53.235908141962419</v>
      </c>
      <c r="F32" s="67">
        <v>48.225469728601254</v>
      </c>
      <c r="G32" s="67">
        <v>45.929018789144052</v>
      </c>
      <c r="H32" s="67">
        <v>46.555323590814197</v>
      </c>
      <c r="I32" s="67">
        <v>47.181628392484342</v>
      </c>
      <c r="J32" s="67">
        <v>46.555323590814197</v>
      </c>
      <c r="K32" s="67">
        <v>42.379958246346554</v>
      </c>
      <c r="L32" s="67">
        <v>44.88517745302714</v>
      </c>
      <c r="M32" s="67">
        <v>45.302713987473901</v>
      </c>
      <c r="N32" s="67">
        <v>45.511482254697285</v>
      </c>
      <c r="O32" s="67">
        <v>44.467640918580379</v>
      </c>
      <c r="P32" s="67">
        <v>43.841336116910227</v>
      </c>
      <c r="Q32" s="67">
        <v>43.632567849686851</v>
      </c>
      <c r="R32" s="67">
        <v>43.841336116910227</v>
      </c>
      <c r="S32" s="67">
        <v>43.841336116910227</v>
      </c>
      <c r="T32" s="67">
        <v>44.468615293885499</v>
      </c>
      <c r="U32" s="67">
        <v>44.091951919913832</v>
      </c>
      <c r="V32" s="68"/>
      <c r="W32" s="68"/>
      <c r="X32" s="68"/>
      <c r="Y32" s="68"/>
      <c r="Z32" s="68"/>
    </row>
    <row r="33" spans="1:26" s="62" customFormat="1">
      <c r="A33" s="704" t="s">
        <v>439</v>
      </c>
      <c r="B33" s="66">
        <v>100</v>
      </c>
      <c r="C33" s="67">
        <v>98.701298701298697</v>
      </c>
      <c r="D33" s="67">
        <v>74.545454545454547</v>
      </c>
      <c r="E33" s="67">
        <v>70.649350649350652</v>
      </c>
      <c r="F33" s="67">
        <v>65.974025974025977</v>
      </c>
      <c r="G33" s="67">
        <v>65.974025974025977</v>
      </c>
      <c r="H33" s="67">
        <v>64.935064935064929</v>
      </c>
      <c r="I33" s="67">
        <v>65.714285714285708</v>
      </c>
      <c r="J33" s="67">
        <v>64.935064935064929</v>
      </c>
      <c r="K33" s="67">
        <v>63.896103896103895</v>
      </c>
      <c r="L33" s="67">
        <v>64.415584415584419</v>
      </c>
      <c r="M33" s="67">
        <v>63.116883116883116</v>
      </c>
      <c r="N33" s="67">
        <v>63.636363636363633</v>
      </c>
      <c r="O33" s="67">
        <v>59.480519480519483</v>
      </c>
      <c r="P33" s="67">
        <v>60</v>
      </c>
      <c r="Q33" s="67">
        <v>58.701298701298704</v>
      </c>
      <c r="R33" s="67">
        <v>58.441558441558442</v>
      </c>
      <c r="S33" s="67">
        <v>58.701298701298704</v>
      </c>
      <c r="T33" s="67">
        <v>58.439575202370492</v>
      </c>
      <c r="U33" s="67">
        <v>58.231689333937396</v>
      </c>
      <c r="V33" s="68"/>
      <c r="W33" s="68"/>
      <c r="X33" s="68"/>
      <c r="Y33" s="68"/>
      <c r="Z33" s="68"/>
    </row>
    <row r="34" spans="1:26" s="62" customFormat="1">
      <c r="A34" s="704" t="s">
        <v>440</v>
      </c>
      <c r="B34" s="66">
        <v>100</v>
      </c>
      <c r="C34" s="67">
        <v>101.00250626566417</v>
      </c>
      <c r="D34" s="67">
        <v>96.741854636591484</v>
      </c>
      <c r="E34" s="67">
        <v>102.5062656641604</v>
      </c>
      <c r="F34" s="67">
        <v>94.486215538847119</v>
      </c>
      <c r="G34" s="67">
        <v>95.488721804511272</v>
      </c>
      <c r="H34" s="67">
        <v>93.734335839598998</v>
      </c>
      <c r="I34" s="67">
        <v>90.977443609022558</v>
      </c>
      <c r="J34" s="67">
        <v>90.977443609022558</v>
      </c>
      <c r="K34" s="67">
        <v>88.471177944862148</v>
      </c>
      <c r="L34" s="67">
        <v>86.46616541353383</v>
      </c>
      <c r="M34" s="67">
        <v>83.208020050125313</v>
      </c>
      <c r="N34" s="67">
        <v>80.451127819548873</v>
      </c>
      <c r="O34" s="67">
        <v>75.187969924812023</v>
      </c>
      <c r="P34" s="67">
        <v>72.681704260651628</v>
      </c>
      <c r="Q34" s="67">
        <v>71.177944862155385</v>
      </c>
      <c r="R34" s="67">
        <v>69.924812030075188</v>
      </c>
      <c r="S34" s="67">
        <v>68.67167919799499</v>
      </c>
      <c r="T34" s="67">
        <v>66.963031269848983</v>
      </c>
      <c r="U34" s="67">
        <v>65.709911569262388</v>
      </c>
      <c r="V34" s="68"/>
      <c r="W34" s="68"/>
      <c r="X34" s="68"/>
      <c r="Y34" s="68"/>
      <c r="Z34" s="68"/>
    </row>
    <row r="35" spans="1:26" s="62" customFormat="1">
      <c r="A35" s="704" t="s">
        <v>441</v>
      </c>
      <c r="B35" s="66">
        <v>100</v>
      </c>
      <c r="C35" s="67">
        <v>83.880597014925371</v>
      </c>
      <c r="D35" s="67">
        <v>71.044776119402982</v>
      </c>
      <c r="E35" s="67">
        <v>65.373134328358205</v>
      </c>
      <c r="F35" s="67">
        <v>62.686567164179102</v>
      </c>
      <c r="G35" s="67">
        <v>63.28358208955224</v>
      </c>
      <c r="H35" s="67">
        <v>62.686567164179102</v>
      </c>
      <c r="I35" s="67">
        <v>64.179104477611943</v>
      </c>
      <c r="J35" s="67">
        <v>62.686567164179102</v>
      </c>
      <c r="K35" s="67">
        <v>61.791044776119406</v>
      </c>
      <c r="L35" s="67">
        <v>62.686567164179102</v>
      </c>
      <c r="M35" s="67">
        <v>62.388059701492537</v>
      </c>
      <c r="N35" s="67">
        <v>61.194029850746269</v>
      </c>
      <c r="O35" s="67">
        <v>59.104477611940297</v>
      </c>
      <c r="P35" s="67">
        <v>58.507462686567166</v>
      </c>
      <c r="Q35" s="67">
        <v>56.417910447761194</v>
      </c>
      <c r="R35" s="67">
        <v>53.731343283582092</v>
      </c>
      <c r="S35" s="67">
        <v>53.432835820895519</v>
      </c>
      <c r="T35" s="67">
        <v>52.95810489462032</v>
      </c>
      <c r="U35" s="67">
        <v>52.768876531751502</v>
      </c>
      <c r="V35" s="68"/>
      <c r="W35" s="68"/>
      <c r="X35" s="68"/>
      <c r="Y35" s="68"/>
      <c r="Z35" s="68"/>
    </row>
    <row r="36" spans="1:26" s="62" customFormat="1">
      <c r="A36" s="704" t="s">
        <v>442</v>
      </c>
      <c r="B36" s="66">
        <v>100</v>
      </c>
      <c r="C36" s="67">
        <v>83.472803347280333</v>
      </c>
      <c r="D36" s="67">
        <v>63.179916317991633</v>
      </c>
      <c r="E36" s="67">
        <v>53.76569037656904</v>
      </c>
      <c r="F36" s="67">
        <v>50.418410041841007</v>
      </c>
      <c r="G36" s="67">
        <v>50</v>
      </c>
      <c r="H36" s="67">
        <v>49.581589958158993</v>
      </c>
      <c r="I36" s="67">
        <v>48.953974895397486</v>
      </c>
      <c r="J36" s="67">
        <v>49.581589958158993</v>
      </c>
      <c r="K36" s="67">
        <v>48.32635983263598</v>
      </c>
      <c r="L36" s="67">
        <v>49.163179916317993</v>
      </c>
      <c r="M36" s="67">
        <v>48.953974895397486</v>
      </c>
      <c r="N36" s="67">
        <v>49.581589958158993</v>
      </c>
      <c r="O36" s="67">
        <v>48.744769874476987</v>
      </c>
      <c r="P36" s="67">
        <v>48.32635983263598</v>
      </c>
      <c r="Q36" s="67">
        <v>48.535564853556487</v>
      </c>
      <c r="R36" s="67">
        <v>47.69874476987448</v>
      </c>
      <c r="S36" s="67">
        <v>47.280334728033473</v>
      </c>
      <c r="T36" s="67">
        <v>47.166209677272533</v>
      </c>
      <c r="U36" s="67">
        <v>47.810919496795428</v>
      </c>
      <c r="V36" s="68"/>
      <c r="W36" s="68"/>
      <c r="X36" s="68"/>
      <c r="Y36" s="68"/>
      <c r="Z36" s="68"/>
    </row>
    <row r="37" spans="1:26" s="62" customFormat="1">
      <c r="A37" s="704" t="s">
        <v>443</v>
      </c>
      <c r="B37" s="66">
        <v>100</v>
      </c>
      <c r="C37" s="67">
        <v>79.369627507163329</v>
      </c>
      <c r="D37" s="67">
        <v>74.49856733524355</v>
      </c>
      <c r="E37" s="67">
        <v>59.598853868194844</v>
      </c>
      <c r="F37" s="67">
        <v>59.312320916905442</v>
      </c>
      <c r="G37" s="67">
        <v>60.171919770773641</v>
      </c>
      <c r="H37" s="67">
        <v>57.879656160458453</v>
      </c>
      <c r="I37" s="67">
        <v>57.879656160458453</v>
      </c>
      <c r="J37" s="67">
        <v>57.593123209169057</v>
      </c>
      <c r="K37" s="67">
        <v>56.446991404011463</v>
      </c>
      <c r="L37" s="67">
        <v>56.160458452722061</v>
      </c>
      <c r="M37" s="67">
        <v>55.587392550143264</v>
      </c>
      <c r="N37" s="67">
        <v>55.873925501432666</v>
      </c>
      <c r="O37" s="67">
        <v>54.727793696275072</v>
      </c>
      <c r="P37" s="67">
        <v>54.154727793696274</v>
      </c>
      <c r="Q37" s="67">
        <v>54.154727793696274</v>
      </c>
      <c r="R37" s="67">
        <v>53.581661891117477</v>
      </c>
      <c r="S37" s="67">
        <v>53.868194842406879</v>
      </c>
      <c r="T37" s="67">
        <v>54.264318139583935</v>
      </c>
      <c r="U37" s="67">
        <v>53.290450767608768</v>
      </c>
      <c r="V37" s="68"/>
      <c r="W37" s="68"/>
      <c r="X37" s="68"/>
      <c r="Y37" s="68"/>
      <c r="Z37" s="68"/>
    </row>
    <row r="38" spans="1:26" s="62" customFormat="1">
      <c r="A38" s="704" t="s">
        <v>444</v>
      </c>
      <c r="B38" s="66">
        <v>100</v>
      </c>
      <c r="C38" s="67">
        <v>80.736543909348441</v>
      </c>
      <c r="D38" s="67">
        <v>73.087818696883858</v>
      </c>
      <c r="E38" s="67">
        <v>73.654390934844187</v>
      </c>
      <c r="F38" s="67">
        <v>64.589235127478759</v>
      </c>
      <c r="G38" s="67">
        <v>65.722379603399432</v>
      </c>
      <c r="H38" s="67">
        <v>65.155807365439088</v>
      </c>
      <c r="I38" s="67">
        <v>65.155807365439088</v>
      </c>
      <c r="J38" s="67">
        <v>64.87252124645893</v>
      </c>
      <c r="K38" s="67">
        <v>64.305949008498587</v>
      </c>
      <c r="L38" s="67">
        <v>65.155807365439088</v>
      </c>
      <c r="M38" s="67">
        <v>64.589235127478759</v>
      </c>
      <c r="N38" s="67">
        <v>64.305949008498587</v>
      </c>
      <c r="O38" s="67">
        <v>61.756373937677054</v>
      </c>
      <c r="P38" s="67">
        <v>60.339943342776202</v>
      </c>
      <c r="Q38" s="67">
        <v>61.18980169971671</v>
      </c>
      <c r="R38" s="67">
        <v>59.773371104815865</v>
      </c>
      <c r="S38" s="67">
        <v>60.056657223796037</v>
      </c>
      <c r="T38" s="67">
        <v>60.019073572432468</v>
      </c>
      <c r="U38" s="67">
        <v>60.419424504374192</v>
      </c>
      <c r="V38" s="68"/>
      <c r="W38" s="68"/>
      <c r="X38" s="68"/>
      <c r="Y38" s="68"/>
      <c r="Z38" s="68"/>
    </row>
    <row r="39" spans="1:26" s="62" customFormat="1">
      <c r="A39" s="704" t="s">
        <v>445</v>
      </c>
      <c r="B39" s="66">
        <v>100</v>
      </c>
      <c r="C39" s="67">
        <v>65.994236311239192</v>
      </c>
      <c r="D39" s="67">
        <v>65.129682997118152</v>
      </c>
      <c r="E39" s="67">
        <v>57.925072046109513</v>
      </c>
      <c r="F39" s="67">
        <v>56.195965417867434</v>
      </c>
      <c r="G39" s="67">
        <v>57.060518731988473</v>
      </c>
      <c r="H39" s="67">
        <v>57.636887608069166</v>
      </c>
      <c r="I39" s="67">
        <v>57.060518731988473</v>
      </c>
      <c r="J39" s="67">
        <v>55.907780979827088</v>
      </c>
      <c r="K39" s="67">
        <v>55.043227665706048</v>
      </c>
      <c r="L39" s="67">
        <v>55.907780979827088</v>
      </c>
      <c r="M39" s="67">
        <v>56.195965417867434</v>
      </c>
      <c r="N39" s="67">
        <v>55.331412103746395</v>
      </c>
      <c r="O39" s="67">
        <v>53.89048991354467</v>
      </c>
      <c r="P39" s="67">
        <v>53.602305475504323</v>
      </c>
      <c r="Q39" s="67">
        <v>53.314121037463977</v>
      </c>
      <c r="R39" s="67">
        <v>52.161383285302591</v>
      </c>
      <c r="S39" s="67">
        <v>52.449567723342938</v>
      </c>
      <c r="T39" s="67">
        <v>52.176002405342601</v>
      </c>
      <c r="U39" s="67">
        <v>51.006290020417282</v>
      </c>
      <c r="V39" s="68"/>
      <c r="W39" s="68"/>
      <c r="X39" s="68"/>
      <c r="Y39" s="68"/>
      <c r="Z39" s="68"/>
    </row>
    <row r="40" spans="1:26" s="62" customFormat="1">
      <c r="A40" s="704" t="s">
        <v>446</v>
      </c>
      <c r="B40" s="66">
        <v>100</v>
      </c>
      <c r="C40" s="67">
        <v>94.277929155313345</v>
      </c>
      <c r="D40" s="67">
        <v>91.825613079019078</v>
      </c>
      <c r="E40" s="67">
        <v>70.299727520435965</v>
      </c>
      <c r="F40" s="67">
        <v>68.937329700272485</v>
      </c>
      <c r="G40" s="67">
        <v>70.027247956403272</v>
      </c>
      <c r="H40" s="67">
        <v>70.299727520435965</v>
      </c>
      <c r="I40" s="67">
        <v>68.119891008174392</v>
      </c>
      <c r="J40" s="67">
        <v>66.485013623978205</v>
      </c>
      <c r="K40" s="67">
        <v>66.212534059945497</v>
      </c>
      <c r="L40" s="67">
        <v>66.485013623978205</v>
      </c>
      <c r="M40" s="67">
        <v>66.757493188010898</v>
      </c>
      <c r="N40" s="67">
        <v>51.771117166212534</v>
      </c>
      <c r="O40" s="67">
        <v>51.22615803814714</v>
      </c>
      <c r="P40" s="67">
        <v>51.22615803814714</v>
      </c>
      <c r="Q40" s="67">
        <v>51.498637602179834</v>
      </c>
      <c r="R40" s="67">
        <v>50.95367847411444</v>
      </c>
      <c r="S40" s="67">
        <v>51.498637602179834</v>
      </c>
      <c r="T40" s="67">
        <v>50.935872241689708</v>
      </c>
      <c r="U40" s="67">
        <v>52.288917164580148</v>
      </c>
      <c r="V40" s="68"/>
      <c r="W40" s="68"/>
      <c r="X40" s="68"/>
      <c r="Y40" s="68"/>
      <c r="Z40" s="68"/>
    </row>
    <row r="41" spans="1:26" s="62" customFormat="1">
      <c r="A41" s="704" t="s">
        <v>447</v>
      </c>
      <c r="B41" s="66">
        <v>100</v>
      </c>
      <c r="C41" s="67">
        <v>104.59770114942529</v>
      </c>
      <c r="D41" s="67">
        <v>81.034482758620683</v>
      </c>
      <c r="E41" s="67">
        <v>56.03448275862069</v>
      </c>
      <c r="F41" s="67">
        <v>47.701149425287355</v>
      </c>
      <c r="G41" s="67">
        <v>47.126436781609193</v>
      </c>
      <c r="H41" s="67">
        <v>46.551724137931032</v>
      </c>
      <c r="I41" s="67">
        <v>45.402298850574709</v>
      </c>
      <c r="J41" s="67">
        <v>45.402298850574709</v>
      </c>
      <c r="K41" s="67">
        <v>44.827586206896555</v>
      </c>
      <c r="L41" s="67">
        <v>45.114942528735632</v>
      </c>
      <c r="M41" s="67">
        <v>44.540229885057471</v>
      </c>
      <c r="N41" s="67">
        <v>44.827586206896555</v>
      </c>
      <c r="O41" s="67">
        <v>43.103448275862071</v>
      </c>
      <c r="P41" s="67">
        <v>43.103448275862071</v>
      </c>
      <c r="Q41" s="67">
        <v>42.816091954022987</v>
      </c>
      <c r="R41" s="67">
        <v>42.52873563218391</v>
      </c>
      <c r="S41" s="67">
        <v>43.103448275862071</v>
      </c>
      <c r="T41" s="67">
        <v>43.47906033595337</v>
      </c>
      <c r="U41" s="67">
        <v>43.059650070583501</v>
      </c>
      <c r="V41" s="68"/>
      <c r="W41" s="68"/>
      <c r="X41" s="68"/>
      <c r="Y41" s="68"/>
      <c r="Z41" s="68"/>
    </row>
    <row r="42" spans="1:26" s="62" customFormat="1">
      <c r="A42" s="704" t="s">
        <v>448</v>
      </c>
      <c r="B42" s="66">
        <v>100</v>
      </c>
      <c r="C42" s="67">
        <v>113.77245508982035</v>
      </c>
      <c r="D42" s="67">
        <v>101.49700598802396</v>
      </c>
      <c r="E42" s="67">
        <v>75.748502994011972</v>
      </c>
      <c r="F42" s="67">
        <v>73.952095808383234</v>
      </c>
      <c r="G42" s="67">
        <v>75.748502994011972</v>
      </c>
      <c r="H42" s="67">
        <v>71.556886227544908</v>
      </c>
      <c r="I42" s="67">
        <v>66.467065868263475</v>
      </c>
      <c r="J42" s="67">
        <v>66.167664670658681</v>
      </c>
      <c r="K42" s="67">
        <v>63.473053892215567</v>
      </c>
      <c r="L42" s="67">
        <v>63.772455089820362</v>
      </c>
      <c r="M42" s="67">
        <v>64.670658682634738</v>
      </c>
      <c r="N42" s="67">
        <v>63.17365269461078</v>
      </c>
      <c r="O42" s="67">
        <v>60.778443113772454</v>
      </c>
      <c r="P42" s="67">
        <v>61.67664670658683</v>
      </c>
      <c r="Q42" s="67">
        <v>61.077844311377248</v>
      </c>
      <c r="R42" s="67">
        <v>60.179640718562872</v>
      </c>
      <c r="S42" s="67">
        <v>58.682634730538922</v>
      </c>
      <c r="T42" s="67">
        <v>58.83488795814737</v>
      </c>
      <c r="U42" s="67">
        <v>57.38841224991463</v>
      </c>
      <c r="V42" s="68"/>
      <c r="W42" s="68"/>
      <c r="X42" s="68"/>
      <c r="Y42" s="68"/>
      <c r="Z42" s="68"/>
    </row>
    <row r="43" spans="1:26" s="62" customFormat="1">
      <c r="A43" s="704" t="s">
        <v>449</v>
      </c>
      <c r="B43" s="66">
        <v>100</v>
      </c>
      <c r="C43" s="67">
        <v>93.03621169916434</v>
      </c>
      <c r="D43" s="67">
        <v>74.094707520891362</v>
      </c>
      <c r="E43" s="67">
        <v>68.245125348189418</v>
      </c>
      <c r="F43" s="67">
        <v>67.409470752089135</v>
      </c>
      <c r="G43" s="67">
        <v>68.523676880222837</v>
      </c>
      <c r="H43" s="67">
        <v>65.181058495821731</v>
      </c>
      <c r="I43" s="67">
        <v>64.902506963788298</v>
      </c>
      <c r="J43" s="67">
        <v>64.345403899721447</v>
      </c>
      <c r="K43" s="67">
        <v>63.231197771587745</v>
      </c>
      <c r="L43" s="67">
        <v>63.788300835654596</v>
      </c>
      <c r="M43" s="67">
        <v>62.952646239554319</v>
      </c>
      <c r="N43" s="67">
        <v>65.181058495821731</v>
      </c>
      <c r="O43" s="67">
        <v>64.066852367688028</v>
      </c>
      <c r="P43" s="67">
        <v>62.395543175487468</v>
      </c>
      <c r="Q43" s="67">
        <v>65.181058495821731</v>
      </c>
      <c r="R43" s="67">
        <v>64.066852367688028</v>
      </c>
      <c r="S43" s="67">
        <v>63.788300835654596</v>
      </c>
      <c r="T43" s="67">
        <v>63.468112620008569</v>
      </c>
      <c r="U43" s="67">
        <v>62.889669063726323</v>
      </c>
      <c r="V43" s="68"/>
      <c r="W43" s="68"/>
      <c r="X43" s="68"/>
      <c r="Y43" s="68"/>
      <c r="Z43" s="68"/>
    </row>
    <row r="44" spans="1:26" s="62" customFormat="1">
      <c r="A44" s="704" t="s">
        <v>450</v>
      </c>
      <c r="B44" s="66">
        <v>100</v>
      </c>
      <c r="C44" s="67">
        <v>128.42105263157896</v>
      </c>
      <c r="D44" s="67">
        <v>102.80701754385964</v>
      </c>
      <c r="E44" s="67">
        <v>77.543859649122808</v>
      </c>
      <c r="F44" s="67">
        <v>74.385964912280699</v>
      </c>
      <c r="G44" s="67">
        <v>75.087719298245617</v>
      </c>
      <c r="H44" s="67">
        <v>71.929824561403507</v>
      </c>
      <c r="I44" s="67">
        <v>72.982456140350877</v>
      </c>
      <c r="J44" s="67">
        <v>66.666666666666671</v>
      </c>
      <c r="K44" s="67">
        <v>64.912280701754383</v>
      </c>
      <c r="L44" s="67">
        <v>67.368421052631575</v>
      </c>
      <c r="M44" s="67">
        <v>65.964912280701753</v>
      </c>
      <c r="N44" s="67">
        <v>67.017543859649123</v>
      </c>
      <c r="O44" s="67">
        <v>64.21052631578948</v>
      </c>
      <c r="P44" s="67">
        <v>65.614035087719301</v>
      </c>
      <c r="Q44" s="67">
        <v>64.21052631578948</v>
      </c>
      <c r="R44" s="67">
        <v>63.859649122807021</v>
      </c>
      <c r="S44" s="67">
        <v>64.561403508771932</v>
      </c>
      <c r="T44" s="67">
        <v>64.640603509978916</v>
      </c>
      <c r="U44" s="67">
        <v>64.350583641772886</v>
      </c>
      <c r="V44" s="68"/>
      <c r="W44" s="68"/>
      <c r="X44" s="68"/>
      <c r="Y44" s="68"/>
      <c r="Z44" s="68"/>
    </row>
    <row r="45" spans="1:26" s="62" customFormat="1" ht="20.149999999999999" customHeight="1">
      <c r="A45" s="704" t="s">
        <v>451</v>
      </c>
      <c r="B45" s="66">
        <v>100</v>
      </c>
      <c r="C45" s="67">
        <v>85.285285285285283</v>
      </c>
      <c r="D45" s="67">
        <v>74.77477477477477</v>
      </c>
      <c r="E45" s="67">
        <v>67.267267267267272</v>
      </c>
      <c r="F45" s="67">
        <v>62.162162162162161</v>
      </c>
      <c r="G45" s="67">
        <v>62.762762762762762</v>
      </c>
      <c r="H45" s="67">
        <v>61.861861861861861</v>
      </c>
      <c r="I45" s="67">
        <v>61.861861861861861</v>
      </c>
      <c r="J45" s="67">
        <v>60.960960960960961</v>
      </c>
      <c r="K45" s="67">
        <v>60.06006006006006</v>
      </c>
      <c r="L45" s="67">
        <v>60.66066066066066</v>
      </c>
      <c r="M45" s="67">
        <v>60.36036036036036</v>
      </c>
      <c r="N45" s="67">
        <v>59.75975975975976</v>
      </c>
      <c r="O45" s="67">
        <v>57.957957957957959</v>
      </c>
      <c r="P45" s="67">
        <v>57.357357357357358</v>
      </c>
      <c r="Q45" s="67">
        <v>57.357357357357358</v>
      </c>
      <c r="R45" s="67">
        <v>56.456456456456458</v>
      </c>
      <c r="S45" s="67">
        <v>56.456456456456458</v>
      </c>
      <c r="T45" s="67">
        <v>56.433266612001596</v>
      </c>
      <c r="U45" s="67">
        <v>56.252371696508696</v>
      </c>
      <c r="V45" s="68"/>
      <c r="W45" s="68"/>
      <c r="X45" s="68"/>
      <c r="Y45" s="68"/>
      <c r="Z45" s="68"/>
    </row>
    <row r="46" spans="1:26">
      <c r="B46" s="76"/>
    </row>
    <row r="47" spans="1:26" s="77" customFormat="1" ht="30" customHeight="1">
      <c r="B47" s="1270" t="s">
        <v>455</v>
      </c>
      <c r="C47" s="1270"/>
      <c r="D47" s="1270"/>
      <c r="E47" s="1270"/>
      <c r="F47" s="1270"/>
      <c r="G47" s="1270"/>
    </row>
  </sheetData>
  <sheetProtection selectLockedCells="1"/>
  <mergeCells count="9">
    <mergeCell ref="N7:S7"/>
    <mergeCell ref="T7:Z7"/>
    <mergeCell ref="N27:S27"/>
    <mergeCell ref="T27:Z27"/>
    <mergeCell ref="B47:G47"/>
    <mergeCell ref="B7:G7"/>
    <mergeCell ref="H7:M7"/>
    <mergeCell ref="B27:G27"/>
    <mergeCell ref="H27:M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&amp;"Arial,Fett"Haus- und Sperrmüll je Einwohner/-in 1990 – 2018 nach Bundesländern</oddHeader>
    <oddFooter>&amp;CStatistische Ämter der Länder – Indikatoren und Kennzahlen, UGRdL 2020</oddFooter>
  </headerFooter>
  <colBreaks count="2" manualBreakCount="2">
    <brk id="7" max="1048575" man="1"/>
    <brk id="13"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O78"/>
  <sheetViews>
    <sheetView showGridLines="0" showRowColHeaders="0" zoomScaleNormal="100" workbookViewId="0">
      <pane ySplit="7" topLeftCell="A8" activePane="bottomLeft" state="frozen"/>
      <selection pane="bottomLeft"/>
    </sheetView>
  </sheetViews>
  <sheetFormatPr baseColWidth="10" defaultColWidth="11.54296875" defaultRowHeight="12.5"/>
  <cols>
    <col min="1" max="1" width="23" style="643" bestFit="1" customWidth="1"/>
    <col min="2" max="2" width="14" style="643" customWidth="1"/>
    <col min="3" max="9" width="14" style="376" customWidth="1"/>
    <col min="10" max="10" width="14" style="135" customWidth="1"/>
    <col min="11" max="16384" width="11.54296875" style="135"/>
  </cols>
  <sheetData>
    <row r="1" spans="1:15" ht="13">
      <c r="A1" s="160" t="s">
        <v>322</v>
      </c>
    </row>
    <row r="3" spans="1:15" ht="15">
      <c r="A3" s="692" t="s">
        <v>797</v>
      </c>
      <c r="B3" s="407" t="s">
        <v>1171</v>
      </c>
      <c r="C3" s="407"/>
      <c r="D3" s="407"/>
      <c r="E3" s="407"/>
      <c r="F3" s="407"/>
      <c r="G3" s="407"/>
      <c r="H3" s="407"/>
      <c r="I3" s="407"/>
    </row>
    <row r="4" spans="1:15">
      <c r="B4" s="365"/>
      <c r="C4" s="384"/>
      <c r="D4" s="384"/>
      <c r="E4" s="384"/>
      <c r="F4" s="384"/>
      <c r="G4" s="384"/>
      <c r="H4" s="384"/>
      <c r="I4" s="384"/>
    </row>
    <row r="5" spans="1:15" ht="15.75" customHeight="1">
      <c r="A5" s="1366" t="s">
        <v>433</v>
      </c>
      <c r="B5" s="1369" t="s">
        <v>727</v>
      </c>
      <c r="C5" s="1115"/>
      <c r="D5" s="1372" t="s">
        <v>507</v>
      </c>
      <c r="E5" s="1372"/>
      <c r="F5" s="1372"/>
      <c r="G5" s="1372"/>
      <c r="H5" s="1373"/>
      <c r="I5" s="1374" t="s">
        <v>728</v>
      </c>
      <c r="J5" s="1372"/>
    </row>
    <row r="6" spans="1:15" ht="15.75" customHeight="1">
      <c r="A6" s="1367"/>
      <c r="B6" s="1369"/>
      <c r="C6" s="1288" t="s">
        <v>1589</v>
      </c>
      <c r="D6" s="1374" t="s">
        <v>595</v>
      </c>
      <c r="E6" s="1372"/>
      <c r="F6" s="1372"/>
      <c r="G6" s="1373"/>
      <c r="H6" s="1370" t="s">
        <v>1590</v>
      </c>
      <c r="I6" s="1370" t="s">
        <v>729</v>
      </c>
      <c r="J6" s="1376" t="s">
        <v>1591</v>
      </c>
    </row>
    <row r="7" spans="1:15" ht="96" customHeight="1">
      <c r="A7" s="1368"/>
      <c r="B7" s="1369"/>
      <c r="C7" s="1375"/>
      <c r="D7" s="1116" t="s">
        <v>1592</v>
      </c>
      <c r="E7" s="1116" t="s">
        <v>1593</v>
      </c>
      <c r="F7" s="1116" t="s">
        <v>1594</v>
      </c>
      <c r="G7" s="1116" t="s">
        <v>1595</v>
      </c>
      <c r="H7" s="1371"/>
      <c r="I7" s="1371"/>
      <c r="J7" s="1377"/>
    </row>
    <row r="8" spans="1:15">
      <c r="A8" s="387"/>
      <c r="B8" s="387"/>
      <c r="C8" s="387"/>
      <c r="D8" s="387"/>
      <c r="E8" s="387"/>
      <c r="F8" s="387"/>
      <c r="G8" s="387"/>
      <c r="H8" s="387"/>
      <c r="I8" s="387"/>
    </row>
    <row r="9" spans="1:15" ht="13">
      <c r="B9" s="1378" t="s">
        <v>434</v>
      </c>
      <c r="C9" s="1378"/>
      <c r="D9" s="1378"/>
      <c r="E9" s="1378"/>
      <c r="F9" s="1378"/>
      <c r="G9" s="1378"/>
      <c r="H9" s="1378"/>
      <c r="I9" s="1378"/>
      <c r="J9" s="1378"/>
    </row>
    <row r="10" spans="1:15" s="386" customFormat="1">
      <c r="A10" s="643"/>
      <c r="B10" s="643"/>
      <c r="C10" s="141"/>
      <c r="D10" s="134"/>
      <c r="E10" s="141"/>
      <c r="F10" s="141"/>
      <c r="G10" s="141"/>
      <c r="H10" s="141"/>
      <c r="I10" s="141"/>
    </row>
    <row r="11" spans="1:15" s="386" customFormat="1">
      <c r="A11" s="133" t="s">
        <v>435</v>
      </c>
      <c r="B11" s="1135">
        <v>72204.840914900007</v>
      </c>
      <c r="C11" s="1135">
        <v>69193.433910899999</v>
      </c>
      <c r="D11" s="1135">
        <v>22345.445510000001</v>
      </c>
      <c r="E11" s="1135">
        <v>6086.278456</v>
      </c>
      <c r="F11" s="1135">
        <v>22556.982404900002</v>
      </c>
      <c r="G11" s="1135">
        <v>18204.72754</v>
      </c>
      <c r="H11" s="1135">
        <v>3011.4070000000002</v>
      </c>
      <c r="I11" s="1135">
        <v>738.46209510000006</v>
      </c>
      <c r="J11" s="1074">
        <v>-7957.7694876642272</v>
      </c>
    </row>
    <row r="12" spans="1:15">
      <c r="A12" s="133" t="s">
        <v>436</v>
      </c>
      <c r="B12" s="1135">
        <v>76797.40327734669</v>
      </c>
      <c r="C12" s="1135">
        <v>73726.245810323569</v>
      </c>
      <c r="D12" s="1135">
        <v>13483.51678</v>
      </c>
      <c r="E12" s="1135">
        <v>10080.534579404557</v>
      </c>
      <c r="F12" s="1135">
        <v>28670.494665052174</v>
      </c>
      <c r="G12" s="1135">
        <v>21491.69978586684</v>
      </c>
      <c r="H12" s="1135">
        <v>3071.1574619501998</v>
      </c>
      <c r="I12" s="1135">
        <v>5134.15201460352</v>
      </c>
      <c r="J12" s="1074">
        <v>-11100.498993965155</v>
      </c>
      <c r="K12" s="386"/>
      <c r="L12" s="386"/>
      <c r="M12" s="386"/>
      <c r="N12" s="386"/>
      <c r="O12" s="386"/>
    </row>
    <row r="13" spans="1:15">
      <c r="A13" s="133" t="s">
        <v>437</v>
      </c>
      <c r="B13" s="1135">
        <v>15695.470802894</v>
      </c>
      <c r="C13" s="1135">
        <v>15695.47080289431</v>
      </c>
      <c r="D13" s="1135">
        <v>6853.8291873012004</v>
      </c>
      <c r="E13" s="1135">
        <v>274.24000600181</v>
      </c>
      <c r="F13" s="1135">
        <v>4127.4843051154003</v>
      </c>
      <c r="G13" s="1135">
        <v>4439.9173044759</v>
      </c>
      <c r="H13" s="1135">
        <v>0</v>
      </c>
      <c r="I13" s="1135">
        <v>965.62373839999998</v>
      </c>
      <c r="J13" s="1074">
        <v>0.18468019098188962</v>
      </c>
      <c r="K13" s="386"/>
      <c r="L13" s="386"/>
      <c r="M13" s="386"/>
      <c r="N13" s="386"/>
      <c r="O13" s="386"/>
    </row>
    <row r="14" spans="1:15">
      <c r="A14" s="133" t="s">
        <v>438</v>
      </c>
      <c r="B14" s="1135">
        <v>56832.084528914995</v>
      </c>
      <c r="C14" s="1135">
        <v>55206.884528915703</v>
      </c>
      <c r="D14" s="1135">
        <v>41215.794857858004</v>
      </c>
      <c r="E14" s="1135">
        <v>4502.9775557632001</v>
      </c>
      <c r="F14" s="1135">
        <v>5548.4771219219001</v>
      </c>
      <c r="G14" s="1135">
        <v>3939.6349933726001</v>
      </c>
      <c r="H14" s="1135">
        <v>1625.2</v>
      </c>
      <c r="I14" s="1135">
        <v>590.30924640000001</v>
      </c>
      <c r="J14" s="1074">
        <v>-1469.8428016133316</v>
      </c>
      <c r="K14" s="386"/>
      <c r="L14" s="386"/>
      <c r="M14" s="386"/>
      <c r="N14" s="386"/>
      <c r="O14" s="386"/>
    </row>
    <row r="15" spans="1:15">
      <c r="A15" s="133" t="s">
        <v>439</v>
      </c>
      <c r="B15" s="1135">
        <v>13450.906694970001</v>
      </c>
      <c r="C15" s="1135">
        <v>13450.906694969499</v>
      </c>
      <c r="D15" s="1135">
        <v>6614.4745241643996</v>
      </c>
      <c r="E15" s="1135">
        <v>4227.3167991503997</v>
      </c>
      <c r="F15" s="1135">
        <v>1281.3142498407999</v>
      </c>
      <c r="G15" s="1135">
        <v>1327.8011218139</v>
      </c>
      <c r="H15" s="1135">
        <v>0</v>
      </c>
      <c r="I15" s="1135">
        <v>105.0394917</v>
      </c>
      <c r="J15" s="1074">
        <v>273.26571786427581</v>
      </c>
      <c r="K15" s="386"/>
      <c r="L15" s="386"/>
      <c r="M15" s="386"/>
      <c r="N15" s="386"/>
      <c r="O15" s="386"/>
    </row>
    <row r="16" spans="1:15">
      <c r="A16" s="133" t="s">
        <v>440</v>
      </c>
      <c r="B16" s="1135">
        <v>15764.30907931</v>
      </c>
      <c r="C16" s="1135">
        <v>15586.07961931</v>
      </c>
      <c r="D16" s="1135">
        <v>9012.5662694810999</v>
      </c>
      <c r="E16" s="1135">
        <v>655.08579667369997</v>
      </c>
      <c r="F16" s="1135">
        <v>3564.5458667635999</v>
      </c>
      <c r="G16" s="1135">
        <v>2353.8816863915999</v>
      </c>
      <c r="H16" s="1135">
        <v>178.22945999999999</v>
      </c>
      <c r="I16" s="1135">
        <v>861.81958220000001</v>
      </c>
      <c r="J16" s="1074">
        <v>107.69447232598262</v>
      </c>
      <c r="K16" s="386"/>
      <c r="L16" s="386"/>
      <c r="M16" s="386"/>
      <c r="N16" s="386"/>
      <c r="O16" s="386"/>
    </row>
    <row r="17" spans="1:15">
      <c r="A17" s="133" t="s">
        <v>441</v>
      </c>
      <c r="B17" s="1135">
        <v>36623.221467760399</v>
      </c>
      <c r="C17" s="1135">
        <v>35961.816821476503</v>
      </c>
      <c r="D17" s="1135">
        <v>7159.1203791460002</v>
      </c>
      <c r="E17" s="1135">
        <v>3014.4353933365001</v>
      </c>
      <c r="F17" s="1135">
        <v>14435.02949244</v>
      </c>
      <c r="G17" s="1135">
        <v>11353.231556553999</v>
      </c>
      <c r="H17" s="1135">
        <v>661.40464628439997</v>
      </c>
      <c r="I17" s="1135">
        <v>13641.2541</v>
      </c>
      <c r="J17" s="1074">
        <v>-4644.1381951945068</v>
      </c>
      <c r="K17" s="386"/>
      <c r="L17" s="386"/>
      <c r="M17" s="386"/>
      <c r="N17" s="386"/>
      <c r="O17" s="386"/>
    </row>
    <row r="18" spans="1:15">
      <c r="A18" s="133" t="s">
        <v>442</v>
      </c>
      <c r="B18" s="1135" t="s">
        <v>356</v>
      </c>
      <c r="C18" s="1135" t="s">
        <v>358</v>
      </c>
      <c r="D18" s="1135" t="s">
        <v>493</v>
      </c>
      <c r="E18" s="1135" t="s">
        <v>493</v>
      </c>
      <c r="F18" s="1135" t="s">
        <v>493</v>
      </c>
      <c r="G18" s="1135" t="s">
        <v>493</v>
      </c>
      <c r="H18" s="1135" t="s">
        <v>356</v>
      </c>
      <c r="I18" s="1135" t="s">
        <v>493</v>
      </c>
      <c r="J18" s="1074">
        <v>4109.5954885740666</v>
      </c>
      <c r="K18" s="386"/>
      <c r="L18" s="386"/>
      <c r="M18" s="386"/>
      <c r="N18" s="386"/>
      <c r="O18" s="386"/>
    </row>
    <row r="19" spans="1:15">
      <c r="A19" s="133" t="s">
        <v>443</v>
      </c>
      <c r="B19" s="1135">
        <v>65057.894114021998</v>
      </c>
      <c r="C19" s="1135">
        <v>63915.123682022</v>
      </c>
      <c r="D19" s="1135">
        <v>20181.716086662</v>
      </c>
      <c r="E19" s="1135">
        <v>10680.149629330001</v>
      </c>
      <c r="F19" s="1135">
        <v>16788.822841457</v>
      </c>
      <c r="G19" s="1135">
        <v>16264.435124572999</v>
      </c>
      <c r="H19" s="1135">
        <v>1142.770432</v>
      </c>
      <c r="I19" s="1135">
        <v>455.39208880000001</v>
      </c>
      <c r="J19" s="1074">
        <v>8370.387123384091</v>
      </c>
      <c r="K19" s="386"/>
      <c r="L19" s="386"/>
      <c r="M19" s="386"/>
      <c r="N19" s="386"/>
      <c r="O19" s="386"/>
    </row>
    <row r="20" spans="1:15">
      <c r="A20" s="133" t="s">
        <v>444</v>
      </c>
      <c r="B20" s="1135">
        <v>244254.50989646788</v>
      </c>
      <c r="C20" s="1135">
        <v>238443.144361201</v>
      </c>
      <c r="D20" s="1135">
        <v>144450.23045559999</v>
      </c>
      <c r="E20" s="1135">
        <v>33048.561366258997</v>
      </c>
      <c r="F20" s="1135">
        <v>32035.588652574999</v>
      </c>
      <c r="G20" s="1135">
        <v>28908.763886766999</v>
      </c>
      <c r="H20" s="1135">
        <v>5811.3655352678998</v>
      </c>
      <c r="I20" s="1135">
        <v>4332.7354779999996</v>
      </c>
      <c r="J20" s="1074">
        <v>-4427.1161751036962</v>
      </c>
      <c r="K20" s="386"/>
      <c r="L20" s="386"/>
      <c r="M20" s="386"/>
      <c r="N20" s="386"/>
      <c r="O20" s="386"/>
    </row>
    <row r="21" spans="1:15">
      <c r="A21" s="133" t="s">
        <v>445</v>
      </c>
      <c r="B21" s="1135">
        <v>28771.894049666</v>
      </c>
      <c r="C21" s="1135">
        <v>26527.743440665799</v>
      </c>
      <c r="D21" s="1135">
        <v>4818.7172821499998</v>
      </c>
      <c r="E21" s="1135">
        <v>5249.8572360505996</v>
      </c>
      <c r="F21" s="1135">
        <v>8916.8428221778995</v>
      </c>
      <c r="G21" s="1135">
        <v>7542.3261002872996</v>
      </c>
      <c r="H21" s="1135">
        <v>2244.1506089999998</v>
      </c>
      <c r="I21" s="1135">
        <v>347.19110849999998</v>
      </c>
      <c r="J21" s="1074">
        <v>-5326.424905341154</v>
      </c>
      <c r="K21" s="386"/>
      <c r="L21" s="386"/>
      <c r="M21" s="386"/>
      <c r="N21" s="386"/>
      <c r="O21" s="386"/>
    </row>
    <row r="22" spans="1:15">
      <c r="A22" s="133" t="s">
        <v>446</v>
      </c>
      <c r="B22" s="1135" t="s">
        <v>358</v>
      </c>
      <c r="C22" s="1135" t="s">
        <v>358</v>
      </c>
      <c r="D22" s="1135" t="s">
        <v>493</v>
      </c>
      <c r="E22" s="1135" t="s">
        <v>493</v>
      </c>
      <c r="F22" s="1135" t="s">
        <v>493</v>
      </c>
      <c r="G22" s="1135" t="s">
        <v>493</v>
      </c>
      <c r="H22" s="1135" t="s">
        <v>358</v>
      </c>
      <c r="I22" s="1135" t="s">
        <v>493</v>
      </c>
      <c r="J22" s="1074">
        <v>-683.98179965889756</v>
      </c>
      <c r="K22" s="386"/>
      <c r="L22" s="386"/>
      <c r="M22" s="386"/>
      <c r="N22" s="386"/>
      <c r="O22" s="386"/>
    </row>
    <row r="23" spans="1:15">
      <c r="A23" s="133" t="s">
        <v>447</v>
      </c>
      <c r="B23" s="1135" t="s">
        <v>358</v>
      </c>
      <c r="C23" s="1135">
        <v>49758.201100782695</v>
      </c>
      <c r="D23" s="1135">
        <v>35031.283386322</v>
      </c>
      <c r="E23" s="1135">
        <v>2495.1851149509998</v>
      </c>
      <c r="F23" s="1135">
        <v>6389.9080085377</v>
      </c>
      <c r="G23" s="1135">
        <v>5841.8245909719999</v>
      </c>
      <c r="H23" s="1135" t="s">
        <v>358</v>
      </c>
      <c r="I23" s="1135">
        <v>1799.334147</v>
      </c>
      <c r="J23" s="1074">
        <v>-3493.7038014310933</v>
      </c>
      <c r="K23" s="386"/>
      <c r="L23" s="386"/>
      <c r="M23" s="386"/>
      <c r="N23" s="386"/>
      <c r="O23" s="386"/>
    </row>
    <row r="24" spans="1:15">
      <c r="A24" s="133" t="s">
        <v>448</v>
      </c>
      <c r="B24" s="1135" t="s">
        <v>358</v>
      </c>
      <c r="C24" s="1135">
        <v>24954.413008197102</v>
      </c>
      <c r="D24" s="1135">
        <v>12367.232640479</v>
      </c>
      <c r="E24" s="1135">
        <v>4769.7731092032</v>
      </c>
      <c r="F24" s="1135">
        <v>3963.9010240061998</v>
      </c>
      <c r="G24" s="1135">
        <v>3853.5062345086999</v>
      </c>
      <c r="H24" s="1135" t="s">
        <v>358</v>
      </c>
      <c r="I24" s="1135">
        <v>0</v>
      </c>
      <c r="J24" s="1074">
        <v>-796.63531008663426</v>
      </c>
      <c r="K24" s="386"/>
      <c r="L24" s="386"/>
      <c r="M24" s="386"/>
      <c r="N24" s="386"/>
      <c r="O24" s="386"/>
    </row>
    <row r="25" spans="1:15">
      <c r="A25" s="133" t="s">
        <v>449</v>
      </c>
      <c r="B25" s="1135">
        <v>19286.551539602398</v>
      </c>
      <c r="C25" s="1135">
        <v>17167.920290197901</v>
      </c>
      <c r="D25" s="1135">
        <v>4464.9673046755997</v>
      </c>
      <c r="E25" s="1135">
        <v>1603.1276672335</v>
      </c>
      <c r="F25" s="1135">
        <v>5534.7143774729002</v>
      </c>
      <c r="G25" s="1135">
        <v>5565.1109408159</v>
      </c>
      <c r="H25" s="1135">
        <v>2118.6312494044</v>
      </c>
      <c r="I25" s="1135">
        <v>0</v>
      </c>
      <c r="J25" s="1074">
        <v>3894.5824224709354</v>
      </c>
      <c r="K25" s="386"/>
      <c r="L25" s="386"/>
      <c r="M25" s="386"/>
      <c r="N25" s="386"/>
      <c r="O25" s="386"/>
    </row>
    <row r="26" spans="1:15">
      <c r="A26" s="133" t="s">
        <v>450</v>
      </c>
      <c r="B26" s="1135" t="s">
        <v>356</v>
      </c>
      <c r="C26" s="1135">
        <v>10375.2771464413</v>
      </c>
      <c r="D26" s="1135">
        <v>1543.7152074869</v>
      </c>
      <c r="E26" s="1135">
        <v>1689.6729078035</v>
      </c>
      <c r="F26" s="1135">
        <v>3771.5962918120999</v>
      </c>
      <c r="G26" s="1135">
        <v>3370.2927393387999</v>
      </c>
      <c r="H26" s="1135" t="s">
        <v>356</v>
      </c>
      <c r="I26" s="1135">
        <v>9.6518323640000006</v>
      </c>
      <c r="J26" s="1074">
        <v>-3036.5669713284565</v>
      </c>
      <c r="K26" s="386"/>
      <c r="L26" s="386"/>
      <c r="M26" s="386"/>
      <c r="N26" s="386"/>
      <c r="O26" s="386"/>
    </row>
    <row r="27" spans="1:15" ht="18.75" customHeight="1">
      <c r="A27" s="133" t="s">
        <v>451</v>
      </c>
      <c r="B27" s="244">
        <v>781463.56831790658</v>
      </c>
      <c r="C27" s="1135">
        <v>732841.77008173463</v>
      </c>
      <c r="D27" s="1135">
        <v>306329.97233287938</v>
      </c>
      <c r="E27" s="1135">
        <v>130859.40541716007</v>
      </c>
      <c r="F27" s="1135">
        <v>168058.20455646698</v>
      </c>
      <c r="G27" s="1135">
        <v>127594.18777522814</v>
      </c>
      <c r="H27" s="1135">
        <v>48621.798236171919</v>
      </c>
      <c r="I27" s="1135">
        <v>29195.258781167355</v>
      </c>
      <c r="J27" s="1074">
        <v>-28868.864428731169</v>
      </c>
      <c r="K27" s="386"/>
      <c r="L27" s="386"/>
      <c r="M27" s="386"/>
      <c r="N27" s="386"/>
      <c r="O27" s="386"/>
    </row>
    <row r="28" spans="1:15">
      <c r="A28" s="387"/>
      <c r="B28" s="387"/>
      <c r="C28" s="387"/>
      <c r="D28" s="387"/>
      <c r="E28" s="387"/>
      <c r="F28" s="387"/>
      <c r="G28" s="387"/>
      <c r="H28" s="387"/>
      <c r="I28" s="387"/>
      <c r="J28" s="387"/>
    </row>
    <row r="29" spans="1:15" ht="15">
      <c r="B29" s="1378" t="s">
        <v>1596</v>
      </c>
      <c r="C29" s="1378"/>
      <c r="D29" s="1378"/>
      <c r="E29" s="1378"/>
      <c r="F29" s="1378"/>
      <c r="G29" s="1378"/>
      <c r="H29" s="1378"/>
      <c r="I29" s="1378"/>
      <c r="J29" s="1378"/>
    </row>
    <row r="30" spans="1:15" s="386" customFormat="1">
      <c r="A30" s="643"/>
      <c r="B30" s="1202"/>
      <c r="C30" s="1202"/>
      <c r="D30" s="141"/>
      <c r="E30" s="134"/>
      <c r="F30" s="141"/>
      <c r="G30" s="141"/>
      <c r="H30" s="141"/>
      <c r="I30" s="141"/>
      <c r="J30" s="141"/>
    </row>
    <row r="31" spans="1:15" s="386" customFormat="1">
      <c r="A31" s="133" t="s">
        <v>435</v>
      </c>
      <c r="B31" s="1134">
        <v>6.5714490151996898</v>
      </c>
      <c r="C31" s="1134">
        <v>6.297377258513392</v>
      </c>
      <c r="D31" s="1134">
        <v>2.033685747801238</v>
      </c>
      <c r="E31" s="1134">
        <v>0.55391948876462227</v>
      </c>
      <c r="F31" s="1134">
        <v>2.052937973857762</v>
      </c>
      <c r="G31" s="1134">
        <v>1.6568340480897705</v>
      </c>
      <c r="H31" s="1134">
        <v>0.27407175632225211</v>
      </c>
      <c r="I31" s="1134">
        <v>6.7208319360839291E-2</v>
      </c>
      <c r="J31" s="1134">
        <v>-0.72424612810283129</v>
      </c>
    </row>
    <row r="32" spans="1:15">
      <c r="A32" s="133" t="s">
        <v>436</v>
      </c>
      <c r="B32" s="1134">
        <v>5.9239072511035342</v>
      </c>
      <c r="C32" s="1134">
        <v>5.6870079392547233</v>
      </c>
      <c r="D32" s="1134">
        <v>1.0400755678542497</v>
      </c>
      <c r="E32" s="1134">
        <v>0.77758035221940036</v>
      </c>
      <c r="F32" s="1134">
        <v>2.2115507034223736</v>
      </c>
      <c r="G32" s="1134">
        <v>1.6578013157587002</v>
      </c>
      <c r="H32" s="1134">
        <v>0.2368993114575017</v>
      </c>
      <c r="I32" s="1134">
        <v>0.39603214496380051</v>
      </c>
      <c r="J32" s="1134">
        <v>-0.85625716072374969</v>
      </c>
      <c r="K32" s="386"/>
      <c r="L32" s="386"/>
      <c r="M32" s="386"/>
      <c r="N32" s="386"/>
      <c r="O32" s="386"/>
    </row>
    <row r="33" spans="1:15">
      <c r="A33" s="133" t="s">
        <v>437</v>
      </c>
      <c r="B33" s="1134">
        <v>4.3669334982564791</v>
      </c>
      <c r="C33" s="1134">
        <v>4.3669334982565644</v>
      </c>
      <c r="D33" s="1134">
        <v>1.9069333214161963</v>
      </c>
      <c r="E33" s="1134">
        <v>7.6301493839263823E-2</v>
      </c>
      <c r="F33" s="1134">
        <v>1.1483853974111358</v>
      </c>
      <c r="G33" s="1134">
        <v>1.2353132855899691</v>
      </c>
      <c r="H33" s="1134">
        <v>0</v>
      </c>
      <c r="I33" s="1134">
        <v>0.26866442573695182</v>
      </c>
      <c r="J33" s="1134">
        <v>5.1383365468369027E-5</v>
      </c>
      <c r="K33" s="386"/>
      <c r="L33" s="386"/>
      <c r="M33" s="386"/>
      <c r="N33" s="386"/>
      <c r="O33" s="386"/>
    </row>
    <row r="34" spans="1:15">
      <c r="A34" s="133" t="s">
        <v>438</v>
      </c>
      <c r="B34" s="1134">
        <v>22.738800472810063</v>
      </c>
      <c r="C34" s="1134">
        <v>22.088549847046146</v>
      </c>
      <c r="D34" s="1134">
        <v>16.4906450884144</v>
      </c>
      <c r="E34" s="1134">
        <v>1.8016637788808583</v>
      </c>
      <c r="F34" s="1134">
        <v>2.2199733697809907</v>
      </c>
      <c r="G34" s="1134">
        <v>1.576267609969896</v>
      </c>
      <c r="H34" s="1134">
        <v>0.65025062576420056</v>
      </c>
      <c r="I34" s="1134">
        <v>0.23618567368077384</v>
      </c>
      <c r="J34" s="1134">
        <v>-0.58809143583809653</v>
      </c>
      <c r="K34" s="386"/>
      <c r="L34" s="386"/>
      <c r="M34" s="386"/>
      <c r="N34" s="386"/>
      <c r="O34" s="386"/>
    </row>
    <row r="35" spans="1:15">
      <c r="A35" s="133" t="s">
        <v>439</v>
      </c>
      <c r="B35" s="1134">
        <v>19.783858187935454</v>
      </c>
      <c r="C35" s="1134">
        <v>19.783858187934715</v>
      </c>
      <c r="D35" s="1134">
        <v>9.7286992573307849</v>
      </c>
      <c r="E35" s="1134">
        <v>6.217620712598011</v>
      </c>
      <c r="F35" s="1134">
        <v>1.8845822060836042</v>
      </c>
      <c r="G35" s="1134">
        <v>1.952956011922317</v>
      </c>
      <c r="H35" s="1134">
        <v>0</v>
      </c>
      <c r="I35" s="1134">
        <v>0.15449415084432402</v>
      </c>
      <c r="J35" s="1134">
        <v>0.40192459381737389</v>
      </c>
      <c r="K35" s="386"/>
      <c r="L35" s="386"/>
      <c r="M35" s="386"/>
      <c r="N35" s="386"/>
      <c r="O35" s="386"/>
    </row>
    <row r="36" spans="1:15">
      <c r="A36" s="133" t="s">
        <v>440</v>
      </c>
      <c r="B36" s="1134">
        <v>8.6592770267853361</v>
      </c>
      <c r="C36" s="1134">
        <v>8.5613762395887747</v>
      </c>
      <c r="D36" s="1134">
        <v>4.9505695211295624</v>
      </c>
      <c r="E36" s="1134">
        <v>0.35983621998092841</v>
      </c>
      <c r="F36" s="1134">
        <v>1.9579919411437776</v>
      </c>
      <c r="G36" s="1134">
        <v>1.2929785573345067</v>
      </c>
      <c r="H36" s="1134">
        <v>9.7900787196561839E-2</v>
      </c>
      <c r="I36" s="1134">
        <v>0.47339432840559603</v>
      </c>
      <c r="J36" s="1134">
        <v>5.9156177757773841E-2</v>
      </c>
      <c r="K36" s="386"/>
      <c r="L36" s="386"/>
      <c r="M36" s="386"/>
      <c r="N36" s="386"/>
      <c r="O36" s="386"/>
    </row>
    <row r="37" spans="1:15">
      <c r="A37" s="133" t="s">
        <v>441</v>
      </c>
      <c r="B37" s="1134">
        <v>5.8802492652760074</v>
      </c>
      <c r="C37" s="1134">
        <v>5.7740536869109329</v>
      </c>
      <c r="D37" s="1134">
        <v>1.1494732211516214</v>
      </c>
      <c r="E37" s="1134">
        <v>0.48399979020122269</v>
      </c>
      <c r="F37" s="1134">
        <v>2.3176981206276315</v>
      </c>
      <c r="G37" s="1134">
        <v>1.822882554930457</v>
      </c>
      <c r="H37" s="1134">
        <v>0.10619557836515511</v>
      </c>
      <c r="I37" s="1134">
        <v>2.1902490055273014</v>
      </c>
      <c r="J37" s="1134">
        <v>-0.74566597682218416</v>
      </c>
      <c r="K37" s="386"/>
      <c r="L37" s="386"/>
      <c r="M37" s="386"/>
      <c r="N37" s="386"/>
      <c r="O37" s="386"/>
    </row>
    <row r="38" spans="1:15">
      <c r="A38" s="133" t="s">
        <v>442</v>
      </c>
      <c r="B38" s="1134" t="s">
        <v>356</v>
      </c>
      <c r="C38" s="1134" t="s">
        <v>358</v>
      </c>
      <c r="D38" s="1134" t="s">
        <v>493</v>
      </c>
      <c r="E38" s="1134" t="s">
        <v>493</v>
      </c>
      <c r="F38" s="1134" t="s">
        <v>493</v>
      </c>
      <c r="G38" s="1134" t="s">
        <v>493</v>
      </c>
      <c r="H38" s="1134" t="s">
        <v>356</v>
      </c>
      <c r="I38" s="1134" t="s">
        <v>493</v>
      </c>
      <c r="J38" s="1134">
        <v>2.5511224420767231</v>
      </c>
      <c r="K38" s="386"/>
      <c r="L38" s="386"/>
      <c r="M38" s="386"/>
      <c r="N38" s="386"/>
      <c r="O38" s="386"/>
    </row>
    <row r="39" spans="1:15">
      <c r="A39" s="133" t="s">
        <v>443</v>
      </c>
      <c r="B39" s="1134">
        <v>8.1790310456225175</v>
      </c>
      <c r="C39" s="1134">
        <v>8.0353627795552818</v>
      </c>
      <c r="D39" s="1134">
        <v>2.5372306416412402</v>
      </c>
      <c r="E39" s="1134">
        <v>1.3427006296435986</v>
      </c>
      <c r="F39" s="1134">
        <v>2.1106785749792252</v>
      </c>
      <c r="G39" s="1134">
        <v>2.0447529332912175</v>
      </c>
      <c r="H39" s="1134">
        <v>0.1436682660672372</v>
      </c>
      <c r="I39" s="1134">
        <v>5.7251561596785613E-2</v>
      </c>
      <c r="J39" s="1134">
        <v>1.0523189703320235</v>
      </c>
      <c r="K39" s="386"/>
      <c r="L39" s="386"/>
      <c r="M39" s="386"/>
      <c r="N39" s="386"/>
      <c r="O39" s="386"/>
    </row>
    <row r="40" spans="1:15">
      <c r="A40" s="133" t="s">
        <v>444</v>
      </c>
      <c r="B40" s="1134">
        <v>13.644651889402651</v>
      </c>
      <c r="C40" s="1134">
        <v>13.320014855006033</v>
      </c>
      <c r="D40" s="1134">
        <v>8.0693417318930436</v>
      </c>
      <c r="E40" s="1134">
        <v>1.8461731391543332</v>
      </c>
      <c r="F40" s="1134">
        <v>1.7895860159215204</v>
      </c>
      <c r="G40" s="1134">
        <v>1.6149139680371343</v>
      </c>
      <c r="H40" s="1134">
        <v>0.3246370343966748</v>
      </c>
      <c r="I40" s="1134">
        <v>0.24203715768127765</v>
      </c>
      <c r="J40" s="1134">
        <v>-0.24730949331841676</v>
      </c>
      <c r="K40" s="386"/>
      <c r="L40" s="386"/>
      <c r="M40" s="386"/>
      <c r="N40" s="386"/>
      <c r="O40" s="386"/>
    </row>
    <row r="41" spans="1:15">
      <c r="A41" s="133" t="s">
        <v>445</v>
      </c>
      <c r="B41" s="1134">
        <v>7.0694941921100103</v>
      </c>
      <c r="C41" s="1134">
        <v>6.5180876816744826</v>
      </c>
      <c r="D41" s="1134">
        <v>1.1839990019695981</v>
      </c>
      <c r="E41" s="1134">
        <v>1.2899336823498857</v>
      </c>
      <c r="F41" s="1134">
        <v>2.1909426065079045</v>
      </c>
      <c r="G41" s="1134">
        <v>1.8532123908470941</v>
      </c>
      <c r="H41" s="1134">
        <v>0.55140651043547861</v>
      </c>
      <c r="I41" s="1134">
        <v>8.5307749321476431E-2</v>
      </c>
      <c r="J41" s="1134">
        <v>-1.3087469969136956</v>
      </c>
      <c r="K41" s="386"/>
      <c r="L41" s="386"/>
      <c r="M41" s="386"/>
      <c r="N41" s="386"/>
      <c r="O41" s="386"/>
    </row>
    <row r="42" spans="1:15">
      <c r="A42" s="133" t="s">
        <v>446</v>
      </c>
      <c r="B42" s="1134" t="s">
        <v>358</v>
      </c>
      <c r="C42" s="1134" t="s">
        <v>358</v>
      </c>
      <c r="D42" s="1134" t="s">
        <v>493</v>
      </c>
      <c r="E42" s="1134" t="s">
        <v>493</v>
      </c>
      <c r="F42" s="1134" t="s">
        <v>493</v>
      </c>
      <c r="G42" s="1134" t="s">
        <v>493</v>
      </c>
      <c r="H42" s="1134" t="s">
        <v>493</v>
      </c>
      <c r="I42" s="1134" t="s">
        <v>493</v>
      </c>
      <c r="J42" s="1134">
        <v>-0.68712954008201332</v>
      </c>
      <c r="K42" s="386"/>
      <c r="L42" s="386"/>
      <c r="M42" s="386"/>
      <c r="N42" s="386"/>
      <c r="O42" s="386"/>
    </row>
    <row r="43" spans="1:15">
      <c r="A43" s="133" t="s">
        <v>447</v>
      </c>
      <c r="B43" s="1134" t="s">
        <v>358</v>
      </c>
      <c r="C43" s="1134">
        <v>12.191018085005705</v>
      </c>
      <c r="D43" s="1134">
        <v>8.5828466434831316</v>
      </c>
      <c r="E43" s="1134">
        <v>0.61133333176962845</v>
      </c>
      <c r="F43" s="1134">
        <v>1.5655606989453752</v>
      </c>
      <c r="G43" s="1134">
        <v>1.4312774108075714</v>
      </c>
      <c r="H43" s="1134" t="s">
        <v>358</v>
      </c>
      <c r="I43" s="1134">
        <v>0.4408462251803606</v>
      </c>
      <c r="J43" s="1134">
        <v>-0.85597560371268477</v>
      </c>
      <c r="K43" s="386"/>
      <c r="L43" s="386"/>
      <c r="M43" s="386"/>
      <c r="N43" s="386"/>
      <c r="O43" s="386"/>
    </row>
    <row r="44" spans="1:15">
      <c r="A44" s="133" t="s">
        <v>448</v>
      </c>
      <c r="B44" s="1134" t="s">
        <v>358</v>
      </c>
      <c r="C44" s="1134">
        <v>11.191991005023217</v>
      </c>
      <c r="D44" s="1134">
        <v>5.5466725033285238</v>
      </c>
      <c r="E44" s="1134">
        <v>2.1392311538912314</v>
      </c>
      <c r="F44" s="1134">
        <v>1.7777995655881349</v>
      </c>
      <c r="G44" s="1134">
        <v>1.7282877822153264</v>
      </c>
      <c r="H44" s="1134" t="s">
        <v>358</v>
      </c>
      <c r="I44" s="1134">
        <v>0</v>
      </c>
      <c r="J44" s="1134">
        <v>-0.35728891807011287</v>
      </c>
      <c r="K44" s="386"/>
      <c r="L44" s="386"/>
      <c r="M44" s="386"/>
      <c r="N44" s="386"/>
      <c r="O44" s="386"/>
    </row>
    <row r="45" spans="1:15">
      <c r="A45" s="133" t="s">
        <v>449</v>
      </c>
      <c r="B45" s="1134">
        <v>6.6830885685246129</v>
      </c>
      <c r="C45" s="1134">
        <v>5.9489500547140661</v>
      </c>
      <c r="D45" s="1134">
        <v>1.5471802665936212</v>
      </c>
      <c r="E45" s="1134">
        <v>0.55550854515252579</v>
      </c>
      <c r="F45" s="1134">
        <v>1.9178641816908502</v>
      </c>
      <c r="G45" s="1134">
        <v>1.9283970612770691</v>
      </c>
      <c r="H45" s="1134">
        <v>0.73413851381051287</v>
      </c>
      <c r="I45" s="1134">
        <v>0</v>
      </c>
      <c r="J45" s="1134">
        <v>1.3495330781839179</v>
      </c>
      <c r="K45" s="386"/>
      <c r="L45" s="386"/>
      <c r="M45" s="386"/>
      <c r="N45" s="386"/>
      <c r="O45" s="386"/>
    </row>
    <row r="46" spans="1:15">
      <c r="A46" s="133" t="s">
        <v>450</v>
      </c>
      <c r="B46" s="1134" t="s">
        <v>356</v>
      </c>
      <c r="C46" s="1134">
        <v>4.8152578316933896</v>
      </c>
      <c r="D46" s="1134">
        <v>0.71645187283552403</v>
      </c>
      <c r="E46" s="1134">
        <v>0.78419213168600999</v>
      </c>
      <c r="F46" s="1134">
        <v>1.7504311765168818</v>
      </c>
      <c r="G46" s="1134">
        <v>1.5641826506549736</v>
      </c>
      <c r="H46" s="1134" t="s">
        <v>356</v>
      </c>
      <c r="I46" s="1134">
        <v>4.4795007135673406E-3</v>
      </c>
      <c r="J46" s="1134">
        <v>-1.4092975718885825</v>
      </c>
      <c r="K46" s="386"/>
      <c r="L46" s="386"/>
      <c r="M46" s="386"/>
      <c r="N46" s="386"/>
      <c r="O46" s="386"/>
    </row>
    <row r="47" spans="1:15" ht="18.75" customHeight="1">
      <c r="A47" s="133" t="s">
        <v>451</v>
      </c>
      <c r="B47" s="1134">
        <v>9.4542931825755545</v>
      </c>
      <c r="C47" s="1134">
        <v>8.8660575255016454</v>
      </c>
      <c r="D47" s="1134">
        <v>3.7060376023404404</v>
      </c>
      <c r="E47" s="1134">
        <v>1.5831616913049098</v>
      </c>
      <c r="F47" s="1134">
        <v>2.0331997575192475</v>
      </c>
      <c r="G47" s="1134">
        <v>1.5436584743370472</v>
      </c>
      <c r="H47" s="1134">
        <v>0.58823565707390757</v>
      </c>
      <c r="I47" s="1134">
        <v>0.35320973011250079</v>
      </c>
      <c r="J47" s="1134">
        <v>-0.3492609498671071</v>
      </c>
      <c r="K47" s="386"/>
      <c r="L47" s="386"/>
      <c r="M47" s="386"/>
      <c r="N47" s="386"/>
      <c r="O47" s="386"/>
    </row>
    <row r="48" spans="1:15" s="368" customFormat="1">
      <c r="A48" s="643"/>
      <c r="B48" s="1202"/>
      <c r="C48" s="1010"/>
      <c r="D48" s="1010"/>
      <c r="E48" s="1010"/>
      <c r="F48" s="1010"/>
      <c r="G48" s="1010"/>
      <c r="H48" s="1010"/>
      <c r="I48" s="1010"/>
      <c r="J48" s="135"/>
    </row>
    <row r="49" spans="1:10" s="368" customFormat="1" ht="13">
      <c r="A49" s="135"/>
      <c r="B49" s="1277" t="s">
        <v>731</v>
      </c>
      <c r="C49" s="1277"/>
      <c r="D49" s="1277"/>
      <c r="E49" s="1277"/>
      <c r="F49" s="1277"/>
      <c r="G49" s="1277"/>
      <c r="H49" s="1277"/>
      <c r="I49" s="1277"/>
      <c r="J49" s="1277"/>
    </row>
    <row r="50" spans="1:10" s="368" customFormat="1">
      <c r="A50" s="643"/>
      <c r="B50" s="1202"/>
      <c r="C50" s="141"/>
      <c r="D50" s="141"/>
      <c r="E50" s="141"/>
      <c r="F50" s="141"/>
      <c r="G50" s="141"/>
      <c r="H50" s="141"/>
      <c r="I50" s="141"/>
      <c r="J50" s="135"/>
    </row>
    <row r="51" spans="1:10" s="368" customFormat="1">
      <c r="A51" s="133" t="s">
        <v>435</v>
      </c>
      <c r="B51" s="143">
        <v>100</v>
      </c>
      <c r="C51" s="144">
        <v>95.829355807944751</v>
      </c>
      <c r="D51" s="144">
        <v>30.947295537062601</v>
      </c>
      <c r="E51" s="144">
        <v>8.4291833883731346</v>
      </c>
      <c r="F51" s="144">
        <v>31.240263283019299</v>
      </c>
      <c r="G51" s="144">
        <v>25.212613599489725</v>
      </c>
      <c r="H51" s="144">
        <v>4.1706441865154416</v>
      </c>
      <c r="I51" s="144" t="s">
        <v>360</v>
      </c>
      <c r="J51" s="144" t="s">
        <v>360</v>
      </c>
    </row>
    <row r="52" spans="1:10" s="368" customFormat="1">
      <c r="A52" s="133" t="s">
        <v>436</v>
      </c>
      <c r="B52" s="143">
        <v>100</v>
      </c>
      <c r="C52" s="144">
        <v>96.000961834696525</v>
      </c>
      <c r="D52" s="144">
        <v>17.557256110998352</v>
      </c>
      <c r="E52" s="144">
        <v>13.126139881318178</v>
      </c>
      <c r="F52" s="144">
        <v>37.332635533927295</v>
      </c>
      <c r="G52" s="144">
        <v>27.9849303084527</v>
      </c>
      <c r="H52" s="144">
        <v>3.9990381586978923</v>
      </c>
      <c r="I52" s="144" t="s">
        <v>360</v>
      </c>
      <c r="J52" s="144" t="s">
        <v>360</v>
      </c>
    </row>
    <row r="53" spans="1:10" s="368" customFormat="1">
      <c r="A53" s="133" t="s">
        <v>437</v>
      </c>
      <c r="B53" s="143">
        <v>100</v>
      </c>
      <c r="C53" s="144">
        <v>100.00000000000196</v>
      </c>
      <c r="D53" s="144">
        <v>43.66756036421323</v>
      </c>
      <c r="E53" s="144">
        <v>1.7472556857054866</v>
      </c>
      <c r="F53" s="144">
        <v>26.297295295878328</v>
      </c>
      <c r="G53" s="144">
        <v>28.287888654204934</v>
      </c>
      <c r="H53" s="144">
        <v>0</v>
      </c>
      <c r="I53" s="144" t="s">
        <v>360</v>
      </c>
      <c r="J53" s="144" t="s">
        <v>360</v>
      </c>
    </row>
    <row r="54" spans="1:10" s="368" customFormat="1">
      <c r="A54" s="133" t="s">
        <v>438</v>
      </c>
      <c r="B54" s="143">
        <v>100</v>
      </c>
      <c r="C54" s="144">
        <v>97.14034772176548</v>
      </c>
      <c r="D54" s="144">
        <v>72.522053694666539</v>
      </c>
      <c r="E54" s="144">
        <v>7.9233017635877454</v>
      </c>
      <c r="F54" s="144">
        <v>9.7629308653969034</v>
      </c>
      <c r="G54" s="144">
        <v>6.9320613981142909</v>
      </c>
      <c r="H54" s="144">
        <v>2.8596522782357767</v>
      </c>
      <c r="I54" s="144" t="s">
        <v>360</v>
      </c>
      <c r="J54" s="144" t="s">
        <v>360</v>
      </c>
    </row>
    <row r="55" spans="1:10" s="368" customFormat="1">
      <c r="A55" s="133" t="s">
        <v>439</v>
      </c>
      <c r="B55" s="143">
        <v>100</v>
      </c>
      <c r="C55" s="144">
        <v>99.999999999996277</v>
      </c>
      <c r="D55" s="144">
        <v>49.174934256572449</v>
      </c>
      <c r="E55" s="144">
        <v>31.427746062138809</v>
      </c>
      <c r="F55" s="144">
        <v>9.5258578391592774</v>
      </c>
      <c r="G55" s="144">
        <v>9.8714618421257381</v>
      </c>
      <c r="H55" s="144">
        <v>0</v>
      </c>
      <c r="I55" s="144" t="s">
        <v>360</v>
      </c>
      <c r="J55" s="144" t="s">
        <v>360</v>
      </c>
    </row>
    <row r="56" spans="1:10" s="368" customFormat="1">
      <c r="A56" s="133" t="s">
        <v>440</v>
      </c>
      <c r="B56" s="143">
        <v>100</v>
      </c>
      <c r="C56" s="144">
        <v>98.869411535238683</v>
      </c>
      <c r="D56" s="144">
        <v>57.170702655847556</v>
      </c>
      <c r="E56" s="144">
        <v>4.1554995742469476</v>
      </c>
      <c r="F56" s="144">
        <v>22.611494413300473</v>
      </c>
      <c r="G56" s="144">
        <v>14.931714891843701</v>
      </c>
      <c r="H56" s="144">
        <v>1.130588464761318</v>
      </c>
      <c r="I56" s="144" t="s">
        <v>360</v>
      </c>
      <c r="J56" s="144" t="s">
        <v>360</v>
      </c>
    </row>
    <row r="57" spans="1:10" s="368" customFormat="1">
      <c r="A57" s="133" t="s">
        <v>441</v>
      </c>
      <c r="B57" s="143">
        <v>100</v>
      </c>
      <c r="C57" s="144">
        <v>98.194029307699935</v>
      </c>
      <c r="D57" s="144">
        <v>19.548035623922949</v>
      </c>
      <c r="E57" s="144">
        <v>8.2309400225485962</v>
      </c>
      <c r="F57" s="144">
        <v>39.41496382328689</v>
      </c>
      <c r="G57" s="144">
        <v>31.000089837941495</v>
      </c>
      <c r="H57" s="144">
        <v>1.8059706923014343</v>
      </c>
      <c r="I57" s="144" t="s">
        <v>360</v>
      </c>
      <c r="J57" s="144" t="s">
        <v>360</v>
      </c>
    </row>
    <row r="58" spans="1:10" s="368" customFormat="1">
      <c r="A58" s="133" t="s">
        <v>442</v>
      </c>
      <c r="B58" s="143">
        <v>100</v>
      </c>
      <c r="C58" s="144" t="s">
        <v>356</v>
      </c>
      <c r="D58" s="144" t="s">
        <v>356</v>
      </c>
      <c r="E58" s="144" t="s">
        <v>356</v>
      </c>
      <c r="F58" s="144" t="s">
        <v>356</v>
      </c>
      <c r="G58" s="144" t="s">
        <v>356</v>
      </c>
      <c r="H58" s="144" t="s">
        <v>356</v>
      </c>
      <c r="I58" s="144" t="s">
        <v>360</v>
      </c>
      <c r="J58" s="144" t="s">
        <v>360</v>
      </c>
    </row>
    <row r="59" spans="1:10" s="368" customFormat="1">
      <c r="A59" s="133" t="s">
        <v>443</v>
      </c>
      <c r="B59" s="143">
        <v>100</v>
      </c>
      <c r="C59" s="144">
        <v>98.24345615922158</v>
      </c>
      <c r="D59" s="144">
        <v>31.021164090081133</v>
      </c>
      <c r="E59" s="144">
        <v>16.416377712152379</v>
      </c>
      <c r="F59" s="144">
        <v>25.805973387384032</v>
      </c>
      <c r="G59" s="144">
        <v>24.99994096960404</v>
      </c>
      <c r="H59" s="144">
        <v>1.7565438407784206</v>
      </c>
      <c r="I59" s="144" t="s">
        <v>360</v>
      </c>
      <c r="J59" s="144" t="s">
        <v>360</v>
      </c>
    </row>
    <row r="60" spans="1:10" s="368" customFormat="1">
      <c r="A60" s="133" t="s">
        <v>444</v>
      </c>
      <c r="B60" s="143">
        <v>100</v>
      </c>
      <c r="C60" s="144">
        <v>97.620774520097854</v>
      </c>
      <c r="D60" s="144">
        <v>59.139227569156482</v>
      </c>
      <c r="E60" s="144">
        <v>13.530379185328977</v>
      </c>
      <c r="F60" s="144">
        <v>13.11565901737246</v>
      </c>
      <c r="G60" s="144">
        <v>11.835508748239921</v>
      </c>
      <c r="H60" s="144">
        <v>2.3792254799025665</v>
      </c>
      <c r="I60" s="144" t="s">
        <v>360</v>
      </c>
      <c r="J60" s="144" t="s">
        <v>360</v>
      </c>
    </row>
    <row r="61" spans="1:10" s="368" customFormat="1">
      <c r="A61" s="133" t="s">
        <v>445</v>
      </c>
      <c r="B61" s="143">
        <v>100</v>
      </c>
      <c r="C61" s="144">
        <v>92.200198550966604</v>
      </c>
      <c r="D61" s="144">
        <v>16.748001622110582</v>
      </c>
      <c r="E61" s="144">
        <v>18.246477715329771</v>
      </c>
      <c r="F61" s="144">
        <v>30.991504441055074</v>
      </c>
      <c r="G61" s="144">
        <v>26.214214772471177</v>
      </c>
      <c r="H61" s="144">
        <v>7.7998014490326932</v>
      </c>
      <c r="I61" s="144" t="s">
        <v>360</v>
      </c>
      <c r="J61" s="144" t="s">
        <v>360</v>
      </c>
    </row>
    <row r="62" spans="1:10" s="368" customFormat="1">
      <c r="A62" s="133" t="s">
        <v>446</v>
      </c>
      <c r="B62" s="143">
        <v>100</v>
      </c>
      <c r="C62" s="144" t="s">
        <v>358</v>
      </c>
      <c r="D62" s="144" t="s">
        <v>358</v>
      </c>
      <c r="E62" s="144" t="s">
        <v>358</v>
      </c>
      <c r="F62" s="144" t="s">
        <v>358</v>
      </c>
      <c r="G62" s="144" t="s">
        <v>358</v>
      </c>
      <c r="H62" s="144" t="s">
        <v>358</v>
      </c>
      <c r="I62" s="144" t="s">
        <v>360</v>
      </c>
      <c r="J62" s="144" t="s">
        <v>360</v>
      </c>
    </row>
    <row r="63" spans="1:10" s="368" customFormat="1">
      <c r="A63" s="133" t="s">
        <v>447</v>
      </c>
      <c r="B63" s="143">
        <v>100</v>
      </c>
      <c r="C63" s="144" t="s">
        <v>358</v>
      </c>
      <c r="D63" s="144" t="s">
        <v>358</v>
      </c>
      <c r="E63" s="144" t="s">
        <v>358</v>
      </c>
      <c r="F63" s="144" t="s">
        <v>358</v>
      </c>
      <c r="G63" s="144" t="s">
        <v>358</v>
      </c>
      <c r="H63" s="144" t="s">
        <v>358</v>
      </c>
      <c r="I63" s="144" t="s">
        <v>360</v>
      </c>
      <c r="J63" s="144" t="s">
        <v>360</v>
      </c>
    </row>
    <row r="64" spans="1:10" s="368" customFormat="1">
      <c r="A64" s="133" t="s">
        <v>448</v>
      </c>
      <c r="B64" s="143">
        <v>100</v>
      </c>
      <c r="C64" s="144" t="s">
        <v>358</v>
      </c>
      <c r="D64" s="144" t="s">
        <v>358</v>
      </c>
      <c r="E64" s="144" t="s">
        <v>358</v>
      </c>
      <c r="F64" s="144" t="s">
        <v>358</v>
      </c>
      <c r="G64" s="144" t="s">
        <v>358</v>
      </c>
      <c r="H64" s="144" t="s">
        <v>358</v>
      </c>
      <c r="I64" s="144" t="s">
        <v>360</v>
      </c>
      <c r="J64" s="144" t="s">
        <v>360</v>
      </c>
    </row>
    <row r="65" spans="1:10" s="368" customFormat="1">
      <c r="A65" s="133" t="s">
        <v>449</v>
      </c>
      <c r="B65" s="143">
        <v>100</v>
      </c>
      <c r="C65" s="144">
        <v>89.014981527132164</v>
      </c>
      <c r="D65" s="144">
        <v>23.150677276377671</v>
      </c>
      <c r="E65" s="144">
        <v>8.3121529732346815</v>
      </c>
      <c r="F65" s="144">
        <v>28.697273154861779</v>
      </c>
      <c r="G65" s="144">
        <v>28.85487812265804</v>
      </c>
      <c r="H65" s="144">
        <v>10.985018472867321</v>
      </c>
      <c r="I65" s="144" t="s">
        <v>360</v>
      </c>
      <c r="J65" s="144" t="s">
        <v>360</v>
      </c>
    </row>
    <row r="66" spans="1:10" s="368" customFormat="1">
      <c r="A66" s="133" t="s">
        <v>450</v>
      </c>
      <c r="B66" s="143">
        <v>100</v>
      </c>
      <c r="C66" s="144" t="s">
        <v>356</v>
      </c>
      <c r="D66" s="144" t="s">
        <v>356</v>
      </c>
      <c r="E66" s="144" t="s">
        <v>356</v>
      </c>
      <c r="F66" s="144" t="s">
        <v>356</v>
      </c>
      <c r="G66" s="144" t="s">
        <v>356</v>
      </c>
      <c r="H66" s="144" t="s">
        <v>356</v>
      </c>
      <c r="I66" s="144" t="s">
        <v>360</v>
      </c>
      <c r="J66" s="144" t="s">
        <v>360</v>
      </c>
    </row>
    <row r="67" spans="1:10" s="368" customFormat="1" ht="18.75" customHeight="1">
      <c r="A67" s="133" t="s">
        <v>451</v>
      </c>
      <c r="B67" s="143">
        <v>100</v>
      </c>
      <c r="C67" s="144">
        <v>93.778110687766301</v>
      </c>
      <c r="D67" s="144">
        <v>39.199520585745532</v>
      </c>
      <c r="E67" s="144">
        <v>16.745426238977945</v>
      </c>
      <c r="F67" s="144">
        <v>21.505571260117829</v>
      </c>
      <c r="G67" s="144">
        <v>16.327592602924984</v>
      </c>
      <c r="H67" s="144">
        <v>6.2218893122336993</v>
      </c>
      <c r="I67" s="144" t="s">
        <v>360</v>
      </c>
      <c r="J67" s="144" t="s">
        <v>360</v>
      </c>
    </row>
    <row r="68" spans="1:10" ht="13">
      <c r="B68" s="182"/>
      <c r="C68" s="388"/>
      <c r="D68" s="388"/>
      <c r="E68" s="388"/>
      <c r="F68" s="388"/>
      <c r="G68" s="388"/>
      <c r="H68" s="388"/>
      <c r="I68" s="388"/>
    </row>
    <row r="69" spans="1:10" s="353" customFormat="1" ht="15" customHeight="1">
      <c r="A69" s="152"/>
      <c r="B69" s="1281" t="s">
        <v>1597</v>
      </c>
      <c r="C69" s="1281"/>
      <c r="D69" s="1281"/>
      <c r="E69" s="1281"/>
      <c r="F69" s="1281"/>
      <c r="G69" s="1281"/>
      <c r="H69" s="1281"/>
      <c r="I69" s="1281"/>
      <c r="J69" s="1281"/>
    </row>
    <row r="70" spans="1:10" s="353" customFormat="1" ht="15" customHeight="1">
      <c r="A70" s="152"/>
      <c r="B70" s="1351" t="s">
        <v>1468</v>
      </c>
      <c r="C70" s="1351"/>
      <c r="D70" s="1351"/>
      <c r="E70" s="1351"/>
      <c r="F70" s="1351"/>
      <c r="G70" s="1351"/>
      <c r="H70" s="1351"/>
      <c r="I70" s="1351"/>
      <c r="J70" s="1351"/>
    </row>
    <row r="71" spans="1:10" s="353" customFormat="1" ht="15" customHeight="1">
      <c r="A71" s="152"/>
      <c r="B71" s="1351" t="s">
        <v>1598</v>
      </c>
      <c r="C71" s="1351"/>
      <c r="D71" s="1351"/>
      <c r="E71" s="1351"/>
      <c r="F71" s="1351"/>
      <c r="G71" s="1351"/>
      <c r="H71" s="1351"/>
      <c r="I71" s="1351"/>
      <c r="J71" s="1351"/>
    </row>
    <row r="72" spans="1:10" s="353" customFormat="1" ht="15" customHeight="1">
      <c r="A72" s="152"/>
      <c r="B72" s="1351" t="s">
        <v>1599</v>
      </c>
      <c r="C72" s="1351"/>
      <c r="D72" s="1351"/>
      <c r="E72" s="1351"/>
      <c r="F72" s="1351"/>
      <c r="G72" s="1351"/>
      <c r="H72" s="1351"/>
      <c r="I72" s="1351"/>
      <c r="J72" s="1351"/>
    </row>
    <row r="73" spans="1:10" s="353" customFormat="1" ht="15" customHeight="1">
      <c r="A73" s="152"/>
      <c r="B73" s="1351" t="s">
        <v>1600</v>
      </c>
      <c r="C73" s="1351"/>
      <c r="D73" s="1351"/>
      <c r="E73" s="1351"/>
      <c r="F73" s="1351"/>
      <c r="G73" s="1351"/>
      <c r="H73" s="1351"/>
      <c r="I73" s="1351"/>
      <c r="J73" s="1351"/>
    </row>
    <row r="74" spans="1:10" s="353" customFormat="1" ht="15" customHeight="1">
      <c r="A74" s="152"/>
      <c r="B74" s="1351" t="s">
        <v>1601</v>
      </c>
      <c r="C74" s="1351"/>
      <c r="D74" s="1351"/>
      <c r="E74" s="1351"/>
      <c r="F74" s="1351"/>
      <c r="G74" s="1351"/>
      <c r="H74" s="1351"/>
      <c r="I74" s="1351"/>
      <c r="J74" s="1351"/>
    </row>
    <row r="75" spans="1:10" s="353" customFormat="1" ht="15" customHeight="1">
      <c r="A75" s="152"/>
      <c r="B75" s="1281" t="s">
        <v>1602</v>
      </c>
      <c r="C75" s="1281"/>
      <c r="D75" s="1281"/>
      <c r="E75" s="1281"/>
      <c r="F75" s="1281"/>
      <c r="G75" s="1281"/>
      <c r="H75" s="1281"/>
      <c r="I75" s="1281"/>
      <c r="J75" s="1281"/>
    </row>
    <row r="76" spans="1:10" s="353" customFormat="1" ht="41.25" customHeight="1">
      <c r="A76" s="152"/>
      <c r="B76" s="1279" t="s">
        <v>1647</v>
      </c>
      <c r="C76" s="1279"/>
      <c r="D76" s="1279"/>
      <c r="E76" s="1279"/>
      <c r="F76" s="1279"/>
      <c r="G76" s="1279"/>
      <c r="H76" s="1279"/>
      <c r="I76" s="1279"/>
      <c r="J76" s="1279"/>
    </row>
    <row r="77" spans="1:10" s="353" customFormat="1" ht="15" customHeight="1">
      <c r="A77" s="152"/>
      <c r="B77" s="1351" t="s">
        <v>1603</v>
      </c>
      <c r="C77" s="1351"/>
      <c r="D77" s="1351"/>
      <c r="E77" s="1351"/>
      <c r="F77" s="1351"/>
      <c r="G77" s="1351"/>
      <c r="H77" s="1351"/>
      <c r="I77" s="1351"/>
      <c r="J77" s="1351"/>
    </row>
    <row r="78" spans="1:10" s="353" customFormat="1" ht="30" customHeight="1">
      <c r="A78" s="152"/>
      <c r="B78" s="1281" t="s">
        <v>1604</v>
      </c>
      <c r="C78" s="1281"/>
      <c r="D78" s="1281"/>
      <c r="E78" s="1281"/>
      <c r="F78" s="1281"/>
      <c r="G78" s="1281"/>
      <c r="H78" s="1281"/>
      <c r="I78" s="1281"/>
      <c r="J78" s="1281"/>
    </row>
  </sheetData>
  <sheetProtection selectLockedCells="1"/>
  <mergeCells count="22">
    <mergeCell ref="B78:J78"/>
    <mergeCell ref="A5:A7"/>
    <mergeCell ref="B5:B7"/>
    <mergeCell ref="H6:H7"/>
    <mergeCell ref="I6:I7"/>
    <mergeCell ref="D5:H5"/>
    <mergeCell ref="I5:J5"/>
    <mergeCell ref="C6:C7"/>
    <mergeCell ref="D6:G6"/>
    <mergeCell ref="J6:J7"/>
    <mergeCell ref="B29:J29"/>
    <mergeCell ref="B74:J74"/>
    <mergeCell ref="B69:J69"/>
    <mergeCell ref="B70:J70"/>
    <mergeCell ref="B71:J71"/>
    <mergeCell ref="B72:J72"/>
    <mergeCell ref="B9:J9"/>
    <mergeCell ref="B49:J49"/>
    <mergeCell ref="B75:J75"/>
    <mergeCell ref="B76:J76"/>
    <mergeCell ref="B77:J77"/>
    <mergeCell ref="B73:J73"/>
  </mergeCells>
  <hyperlinks>
    <hyperlink ref="A1" location="Inhalt!A1" display="Zurück zum Inhalt"/>
  </hyperlinks>
  <pageMargins left="0.59055118110236227" right="0.59055118110236227" top="1.1811023622047245" bottom="0.78740157480314965" header="0.39370078740157483" footer="0.39370078740157483"/>
  <pageSetup paperSize="9" scale="79" fitToHeight="0" pageOrder="overThenDown" orientation="landscape" r:id="rId1"/>
  <headerFooter alignWithMargins="0">
    <oddHeader>&amp;L&amp;"Arial,Fett"
Tabelle &amp;A&amp;CSeite &amp;P von &amp;N
&amp;"Arial,Fett"CO2-Emissionen 2017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O79"/>
  <sheetViews>
    <sheetView showGridLines="0" showRowColHeaders="0" zoomScaleNormal="100" workbookViewId="0">
      <pane ySplit="7" topLeftCell="A8" activePane="bottomLeft" state="frozen"/>
      <selection pane="bottomLeft"/>
    </sheetView>
  </sheetViews>
  <sheetFormatPr baseColWidth="10" defaultColWidth="11.54296875" defaultRowHeight="12.5"/>
  <cols>
    <col min="1" max="1" width="23" style="643" customWidth="1"/>
    <col min="2" max="2" width="14" style="643" customWidth="1"/>
    <col min="3" max="9" width="14" style="376" customWidth="1"/>
    <col min="10" max="10" width="14" style="135" customWidth="1"/>
    <col min="11" max="16384" width="11.54296875" style="135"/>
  </cols>
  <sheetData>
    <row r="1" spans="1:15" ht="13">
      <c r="A1" s="160" t="s">
        <v>322</v>
      </c>
    </row>
    <row r="3" spans="1:15" ht="15">
      <c r="A3" s="780" t="s">
        <v>798</v>
      </c>
      <c r="B3" s="407" t="s">
        <v>1313</v>
      </c>
      <c r="C3" s="407"/>
      <c r="D3" s="407"/>
      <c r="E3" s="407"/>
      <c r="F3" s="407"/>
      <c r="G3" s="407"/>
      <c r="H3" s="407"/>
      <c r="I3" s="407"/>
    </row>
    <row r="4" spans="1:15">
      <c r="B4" s="365"/>
      <c r="C4" s="384"/>
      <c r="D4" s="384"/>
      <c r="E4" s="384"/>
      <c r="F4" s="384"/>
      <c r="G4" s="384"/>
      <c r="H4" s="384"/>
      <c r="I4" s="384"/>
    </row>
    <row r="5" spans="1:15" ht="15.75" customHeight="1">
      <c r="A5" s="1366" t="s">
        <v>433</v>
      </c>
      <c r="B5" s="1369" t="s">
        <v>727</v>
      </c>
      <c r="C5" s="1115"/>
      <c r="D5" s="1372" t="s">
        <v>507</v>
      </c>
      <c r="E5" s="1372"/>
      <c r="F5" s="1372"/>
      <c r="G5" s="1372"/>
      <c r="H5" s="1373"/>
      <c r="I5" s="1374" t="s">
        <v>728</v>
      </c>
      <c r="J5" s="1372"/>
    </row>
    <row r="6" spans="1:15" ht="15.75" customHeight="1">
      <c r="A6" s="1367"/>
      <c r="B6" s="1369"/>
      <c r="C6" s="1288" t="s">
        <v>1589</v>
      </c>
      <c r="D6" s="1374" t="s">
        <v>595</v>
      </c>
      <c r="E6" s="1372"/>
      <c r="F6" s="1372"/>
      <c r="G6" s="1373"/>
      <c r="H6" s="1370" t="s">
        <v>1590</v>
      </c>
      <c r="I6" s="1370" t="s">
        <v>729</v>
      </c>
      <c r="J6" s="1376" t="s">
        <v>1591</v>
      </c>
    </row>
    <row r="7" spans="1:15" ht="96" customHeight="1">
      <c r="A7" s="1368"/>
      <c r="B7" s="1369"/>
      <c r="C7" s="1375"/>
      <c r="D7" s="1116" t="s">
        <v>1592</v>
      </c>
      <c r="E7" s="1116" t="s">
        <v>1593</v>
      </c>
      <c r="F7" s="1116" t="s">
        <v>1594</v>
      </c>
      <c r="G7" s="1116" t="s">
        <v>1595</v>
      </c>
      <c r="H7" s="1371"/>
      <c r="I7" s="1371"/>
      <c r="J7" s="1377"/>
    </row>
    <row r="8" spans="1:15">
      <c r="A8" s="387"/>
      <c r="B8" s="387"/>
      <c r="C8" s="387"/>
      <c r="D8" s="387"/>
      <c r="E8" s="387"/>
      <c r="F8" s="387"/>
      <c r="G8" s="387"/>
      <c r="H8" s="387"/>
      <c r="I8" s="387"/>
    </row>
    <row r="9" spans="1:15" ht="13">
      <c r="B9" s="1378" t="s">
        <v>434</v>
      </c>
      <c r="C9" s="1378"/>
      <c r="D9" s="1378"/>
      <c r="E9" s="1378"/>
      <c r="F9" s="1378"/>
      <c r="G9" s="1378"/>
      <c r="H9" s="1378"/>
      <c r="I9" s="1378"/>
      <c r="J9" s="1378"/>
    </row>
    <row r="10" spans="1:15" s="386" customFormat="1">
      <c r="A10" s="643"/>
      <c r="B10" s="643"/>
      <c r="C10" s="141"/>
      <c r="D10" s="134"/>
      <c r="E10" s="141"/>
      <c r="F10" s="141"/>
      <c r="G10" s="141"/>
      <c r="H10" s="141"/>
      <c r="I10" s="141"/>
    </row>
    <row r="11" spans="1:15" s="386" customFormat="1" ht="14.5">
      <c r="A11" s="133" t="s">
        <v>1469</v>
      </c>
      <c r="B11" s="1135">
        <v>69842.114041950001</v>
      </c>
      <c r="C11" s="1135">
        <v>66762.874041950592</v>
      </c>
      <c r="D11" s="1135">
        <v>21154.534919966001</v>
      </c>
      <c r="E11" s="1135">
        <v>5971.7961875645997</v>
      </c>
      <c r="F11" s="1135">
        <v>22271.793500463998</v>
      </c>
      <c r="G11" s="1135">
        <v>17364.749433956</v>
      </c>
      <c r="H11" s="1135">
        <v>3079.24</v>
      </c>
      <c r="I11" s="1135">
        <v>879.86747109999999</v>
      </c>
      <c r="J11" s="1074">
        <v>-7897.0415791834039</v>
      </c>
    </row>
    <row r="12" spans="1:15">
      <c r="A12" s="133" t="s">
        <v>436</v>
      </c>
      <c r="B12" s="1135" t="s">
        <v>358</v>
      </c>
      <c r="C12" s="1135" t="s">
        <v>358</v>
      </c>
      <c r="D12" s="1135" t="s">
        <v>493</v>
      </c>
      <c r="E12" s="1135" t="s">
        <v>358</v>
      </c>
      <c r="F12" s="1135" t="s">
        <v>358</v>
      </c>
      <c r="G12" s="1135" t="s">
        <v>358</v>
      </c>
      <c r="H12" s="1135" t="s">
        <v>358</v>
      </c>
      <c r="I12" s="1135" t="s">
        <v>358</v>
      </c>
      <c r="J12" s="1074">
        <v>-11061.308191259355</v>
      </c>
      <c r="K12" s="386"/>
      <c r="L12" s="386"/>
      <c r="M12" s="386"/>
      <c r="N12" s="386"/>
      <c r="O12" s="386"/>
    </row>
    <row r="13" spans="1:15">
      <c r="A13" s="133" t="s">
        <v>437</v>
      </c>
      <c r="B13" s="1135" t="s">
        <v>358</v>
      </c>
      <c r="C13" s="1135" t="s">
        <v>358</v>
      </c>
      <c r="D13" s="1135" t="s">
        <v>493</v>
      </c>
      <c r="E13" s="1135" t="s">
        <v>493</v>
      </c>
      <c r="F13" s="1135" t="s">
        <v>493</v>
      </c>
      <c r="G13" s="1135" t="s">
        <v>493</v>
      </c>
      <c r="H13" s="1135" t="s">
        <v>493</v>
      </c>
      <c r="I13" s="1135" t="s">
        <v>493</v>
      </c>
      <c r="J13" s="1074">
        <v>-1.2428795064418081</v>
      </c>
      <c r="K13" s="386"/>
      <c r="L13" s="386"/>
      <c r="M13" s="386"/>
      <c r="N13" s="386"/>
      <c r="O13" s="386"/>
    </row>
    <row r="14" spans="1:15">
      <c r="A14" s="133" t="s">
        <v>438</v>
      </c>
      <c r="B14" s="1135" t="s">
        <v>358</v>
      </c>
      <c r="C14" s="1135" t="s">
        <v>358</v>
      </c>
      <c r="D14" s="1135" t="s">
        <v>493</v>
      </c>
      <c r="E14" s="1135" t="s">
        <v>493</v>
      </c>
      <c r="F14" s="1135" t="s">
        <v>493</v>
      </c>
      <c r="G14" s="1135" t="s">
        <v>493</v>
      </c>
      <c r="H14" s="1135" t="s">
        <v>493</v>
      </c>
      <c r="I14" s="1135" t="s">
        <v>493</v>
      </c>
      <c r="J14" s="1074">
        <v>-1487.7538935612149</v>
      </c>
      <c r="K14" s="386"/>
      <c r="L14" s="386"/>
      <c r="M14" s="386"/>
      <c r="N14" s="386"/>
      <c r="O14" s="386"/>
    </row>
    <row r="15" spans="1:15" ht="14.5">
      <c r="A15" s="133" t="s">
        <v>1470</v>
      </c>
      <c r="B15" s="1135">
        <v>12696.196770073</v>
      </c>
      <c r="C15" s="1135">
        <v>12696.196770073</v>
      </c>
      <c r="D15" s="1135">
        <v>5462.2291238058997</v>
      </c>
      <c r="E15" s="1135">
        <v>4551.4835469784002</v>
      </c>
      <c r="F15" s="1135">
        <v>1294.9309214826001</v>
      </c>
      <c r="G15" s="1135">
        <v>1387.5531778060999</v>
      </c>
      <c r="H15" s="1135">
        <v>0</v>
      </c>
      <c r="I15" s="1135">
        <v>111.00869</v>
      </c>
      <c r="J15" s="1074">
        <v>274.2046983242264</v>
      </c>
      <c r="K15" s="386"/>
      <c r="L15" s="386"/>
      <c r="M15" s="386"/>
      <c r="N15" s="386"/>
      <c r="O15" s="386"/>
    </row>
    <row r="16" spans="1:15">
      <c r="A16" s="133" t="s">
        <v>440</v>
      </c>
      <c r="B16" s="1135" t="s">
        <v>358</v>
      </c>
      <c r="C16" s="1135" t="s">
        <v>358</v>
      </c>
      <c r="D16" s="1135" t="s">
        <v>493</v>
      </c>
      <c r="E16" s="1135" t="s">
        <v>493</v>
      </c>
      <c r="F16" s="1135" t="s">
        <v>493</v>
      </c>
      <c r="G16" s="1135" t="s">
        <v>493</v>
      </c>
      <c r="H16" s="1135">
        <v>169.54901000000001</v>
      </c>
      <c r="I16" s="1135" t="s">
        <v>493</v>
      </c>
      <c r="J16" s="1074">
        <v>107.44272890756294</v>
      </c>
      <c r="K16" s="386"/>
      <c r="L16" s="386"/>
      <c r="M16" s="386"/>
      <c r="N16" s="386"/>
      <c r="O16" s="386"/>
    </row>
    <row r="17" spans="1:15" ht="14.5">
      <c r="A17" s="133" t="s">
        <v>1473</v>
      </c>
      <c r="B17" s="1135">
        <v>34682.779367490009</v>
      </c>
      <c r="C17" s="1135">
        <v>34025.138027525696</v>
      </c>
      <c r="D17" s="1135">
        <v>6656.0886309443003</v>
      </c>
      <c r="E17" s="1135">
        <v>3084.8346488754</v>
      </c>
      <c r="F17" s="1135">
        <v>13916.850137355999</v>
      </c>
      <c r="G17" s="1135">
        <v>10367.36461035</v>
      </c>
      <c r="H17" s="1135">
        <v>657.64133996300995</v>
      </c>
      <c r="I17" s="1135">
        <v>14064.35015</v>
      </c>
      <c r="J17" s="1074">
        <v>-4808.6339495595475</v>
      </c>
      <c r="K17" s="386"/>
      <c r="L17" s="386"/>
      <c r="M17" s="386"/>
      <c r="N17" s="386"/>
      <c r="O17" s="386"/>
    </row>
    <row r="18" spans="1:15">
      <c r="A18" s="133" t="s">
        <v>442</v>
      </c>
      <c r="B18" s="1135" t="s">
        <v>356</v>
      </c>
      <c r="C18" s="1135" t="s">
        <v>358</v>
      </c>
      <c r="D18" s="1135" t="s">
        <v>493</v>
      </c>
      <c r="E18" s="1135" t="s">
        <v>493</v>
      </c>
      <c r="F18" s="1135" t="s">
        <v>493</v>
      </c>
      <c r="G18" s="1135" t="s">
        <v>493</v>
      </c>
      <c r="H18" s="1135" t="s">
        <v>356</v>
      </c>
      <c r="I18" s="1135" t="s">
        <v>493</v>
      </c>
      <c r="J18" s="1074">
        <v>4117.1871984539293</v>
      </c>
      <c r="K18" s="386"/>
      <c r="L18" s="386"/>
      <c r="M18" s="386"/>
      <c r="N18" s="386"/>
      <c r="O18" s="386"/>
    </row>
    <row r="19" spans="1:15">
      <c r="A19" s="133" t="s">
        <v>443</v>
      </c>
      <c r="B19" s="1135" t="s">
        <v>358</v>
      </c>
      <c r="C19" s="1135" t="s">
        <v>358</v>
      </c>
      <c r="D19" s="1135" t="s">
        <v>493</v>
      </c>
      <c r="E19" s="1135" t="s">
        <v>493</v>
      </c>
      <c r="F19" s="1135" t="s">
        <v>493</v>
      </c>
      <c r="G19" s="1135" t="s">
        <v>493</v>
      </c>
      <c r="H19" s="1135" t="s">
        <v>493</v>
      </c>
      <c r="I19" s="1135" t="s">
        <v>493</v>
      </c>
      <c r="J19" s="1074">
        <v>9078.2531241289671</v>
      </c>
      <c r="K19" s="386"/>
      <c r="L19" s="386"/>
      <c r="M19" s="386"/>
      <c r="N19" s="386"/>
      <c r="O19" s="386"/>
    </row>
    <row r="20" spans="1:15">
      <c r="A20" s="133" t="s">
        <v>444</v>
      </c>
      <c r="B20" s="1135" t="s">
        <v>358</v>
      </c>
      <c r="C20" s="1135" t="s">
        <v>358</v>
      </c>
      <c r="D20" s="1135" t="s">
        <v>493</v>
      </c>
      <c r="E20" s="1135" t="s">
        <v>493</v>
      </c>
      <c r="F20" s="1135" t="s">
        <v>493</v>
      </c>
      <c r="G20" s="1135" t="s">
        <v>493</v>
      </c>
      <c r="H20" s="1135" t="s">
        <v>493</v>
      </c>
      <c r="I20" s="1135" t="s">
        <v>493</v>
      </c>
      <c r="J20" s="1074">
        <v>-4411.1805561692936</v>
      </c>
      <c r="K20" s="386"/>
      <c r="L20" s="386"/>
      <c r="M20" s="386"/>
      <c r="N20" s="386"/>
      <c r="O20" s="386"/>
    </row>
    <row r="21" spans="1:15">
      <c r="A21" s="133" t="s">
        <v>445</v>
      </c>
      <c r="B21" s="1135" t="s">
        <v>358</v>
      </c>
      <c r="C21" s="1135" t="s">
        <v>358</v>
      </c>
      <c r="D21" s="1135" t="s">
        <v>493</v>
      </c>
      <c r="E21" s="1135" t="s">
        <v>493</v>
      </c>
      <c r="F21" s="1135" t="s">
        <v>493</v>
      </c>
      <c r="G21" s="1135" t="s">
        <v>493</v>
      </c>
      <c r="H21" s="1135" t="s">
        <v>493</v>
      </c>
      <c r="I21" s="1135" t="s">
        <v>493</v>
      </c>
      <c r="J21" s="1074">
        <v>-5276.2351315079904</v>
      </c>
      <c r="K21" s="386"/>
      <c r="L21" s="386"/>
      <c r="M21" s="386"/>
      <c r="N21" s="386"/>
      <c r="O21" s="386"/>
    </row>
    <row r="22" spans="1:15">
      <c r="A22" s="133" t="s">
        <v>446</v>
      </c>
      <c r="B22" s="1135" t="s">
        <v>358</v>
      </c>
      <c r="C22" s="1135" t="s">
        <v>358</v>
      </c>
      <c r="D22" s="1135" t="s">
        <v>493</v>
      </c>
      <c r="E22" s="1135" t="s">
        <v>358</v>
      </c>
      <c r="F22" s="1135" t="s">
        <v>493</v>
      </c>
      <c r="G22" s="1135" t="s">
        <v>493</v>
      </c>
      <c r="H22" s="1135" t="s">
        <v>493</v>
      </c>
      <c r="I22" s="1135" t="s">
        <v>493</v>
      </c>
      <c r="J22" s="1074">
        <v>-696.06609850890663</v>
      </c>
      <c r="K22" s="386"/>
      <c r="L22" s="386"/>
      <c r="M22" s="386"/>
      <c r="N22" s="386"/>
      <c r="O22" s="386"/>
    </row>
    <row r="23" spans="1:15">
      <c r="A23" s="133" t="s">
        <v>447</v>
      </c>
      <c r="B23" s="1135" t="s">
        <v>358</v>
      </c>
      <c r="C23" s="1135" t="s">
        <v>358</v>
      </c>
      <c r="D23" s="1135" t="s">
        <v>493</v>
      </c>
      <c r="E23" s="1135" t="s">
        <v>493</v>
      </c>
      <c r="F23" s="1135" t="s">
        <v>493</v>
      </c>
      <c r="G23" s="1135" t="s">
        <v>493</v>
      </c>
      <c r="H23" s="1135" t="s">
        <v>493</v>
      </c>
      <c r="I23" s="1135" t="s">
        <v>493</v>
      </c>
      <c r="J23" s="1074">
        <v>-3460.7173564896398</v>
      </c>
      <c r="K23" s="386"/>
      <c r="L23" s="386"/>
      <c r="M23" s="386"/>
      <c r="N23" s="386"/>
      <c r="O23" s="386"/>
    </row>
    <row r="24" spans="1:15">
      <c r="A24" s="133" t="s">
        <v>448</v>
      </c>
      <c r="B24" s="1135" t="s">
        <v>358</v>
      </c>
      <c r="C24" s="1135" t="s">
        <v>358</v>
      </c>
      <c r="D24" s="1135" t="s">
        <v>493</v>
      </c>
      <c r="E24" s="1135" t="s">
        <v>493</v>
      </c>
      <c r="F24" s="1135" t="s">
        <v>493</v>
      </c>
      <c r="G24" s="1135" t="s">
        <v>493</v>
      </c>
      <c r="H24" s="1135" t="s">
        <v>493</v>
      </c>
      <c r="I24" s="1135" t="s">
        <v>1442</v>
      </c>
      <c r="J24" s="1074">
        <v>-835.62989198633738</v>
      </c>
      <c r="K24" s="386"/>
      <c r="L24" s="386"/>
      <c r="M24" s="386"/>
      <c r="N24" s="386"/>
      <c r="O24" s="386"/>
    </row>
    <row r="25" spans="1:15" ht="14.5">
      <c r="A25" s="133" t="s">
        <v>1471</v>
      </c>
      <c r="B25" s="1135" t="s">
        <v>358</v>
      </c>
      <c r="C25" s="1135">
        <v>17679.622030119601</v>
      </c>
      <c r="D25" s="1135">
        <v>5244.4211329472</v>
      </c>
      <c r="E25" s="1135">
        <v>1787.7010137725999</v>
      </c>
      <c r="F25" s="1135">
        <v>5386.5636051580004</v>
      </c>
      <c r="G25" s="1135">
        <v>5260.9362782418002</v>
      </c>
      <c r="H25" s="1135" t="s">
        <v>358</v>
      </c>
      <c r="I25" s="1135">
        <v>1.316084829</v>
      </c>
      <c r="J25" s="1074">
        <v>3639.4901305547442</v>
      </c>
      <c r="K25" s="386"/>
      <c r="L25" s="386"/>
      <c r="M25" s="386"/>
      <c r="N25" s="386"/>
      <c r="O25" s="386"/>
    </row>
    <row r="26" spans="1:15">
      <c r="A26" s="133" t="s">
        <v>450</v>
      </c>
      <c r="B26" s="1135" t="s">
        <v>356</v>
      </c>
      <c r="C26" s="1135" t="s">
        <v>358</v>
      </c>
      <c r="D26" s="1135" t="s">
        <v>493</v>
      </c>
      <c r="E26" s="1135" t="s">
        <v>493</v>
      </c>
      <c r="F26" s="1135" t="s">
        <v>493</v>
      </c>
      <c r="G26" s="1135" t="s">
        <v>493</v>
      </c>
      <c r="H26" s="1135" t="s">
        <v>356</v>
      </c>
      <c r="I26" s="1135" t="s">
        <v>493</v>
      </c>
      <c r="J26" s="1074">
        <v>-3009.0079669565403</v>
      </c>
      <c r="K26" s="386"/>
      <c r="L26" s="386"/>
      <c r="M26" s="386"/>
      <c r="N26" s="386"/>
      <c r="O26" s="386"/>
    </row>
    <row r="27" spans="1:15" ht="18.75" customHeight="1">
      <c r="A27" s="133" t="s">
        <v>451</v>
      </c>
      <c r="B27" s="244">
        <v>750441.78004805616</v>
      </c>
      <c r="C27" s="1135">
        <v>702102.11050081288</v>
      </c>
      <c r="D27" s="1135">
        <v>290118.53653231059</v>
      </c>
      <c r="E27" s="1135">
        <v>128961.25549008287</v>
      </c>
      <c r="F27" s="1135">
        <v>162412.4395120212</v>
      </c>
      <c r="G27" s="1135">
        <v>120609.87896639835</v>
      </c>
      <c r="H27" s="1135">
        <v>48339.669547243233</v>
      </c>
      <c r="I27" s="1135">
        <v>30065.057861270499</v>
      </c>
      <c r="J27" s="1074">
        <v>-29314.786659494988</v>
      </c>
      <c r="K27" s="386"/>
      <c r="L27" s="386"/>
      <c r="M27" s="386"/>
      <c r="N27" s="386"/>
      <c r="O27" s="386"/>
    </row>
    <row r="28" spans="1:15">
      <c r="A28" s="387"/>
      <c r="B28" s="387"/>
      <c r="C28" s="387"/>
      <c r="D28" s="387"/>
      <c r="E28" s="387"/>
      <c r="F28" s="387"/>
      <c r="G28" s="387"/>
      <c r="H28" s="387"/>
      <c r="I28" s="387"/>
      <c r="J28" s="387"/>
    </row>
    <row r="29" spans="1:15" ht="15">
      <c r="B29" s="1378" t="s">
        <v>730</v>
      </c>
      <c r="C29" s="1378"/>
      <c r="D29" s="1378"/>
      <c r="E29" s="1378"/>
      <c r="F29" s="1378"/>
      <c r="G29" s="1378"/>
      <c r="H29" s="1378"/>
      <c r="I29" s="1378"/>
      <c r="J29" s="1378"/>
    </row>
    <row r="30" spans="1:15" s="386" customFormat="1">
      <c r="A30" s="643"/>
      <c r="B30" s="1202"/>
      <c r="C30" s="1202"/>
      <c r="D30" s="141"/>
      <c r="E30" s="134"/>
      <c r="F30" s="141"/>
      <c r="G30" s="141"/>
      <c r="H30" s="141"/>
      <c r="I30" s="141"/>
      <c r="J30" s="141"/>
    </row>
    <row r="31" spans="1:15" s="386" customFormat="1" ht="14.5">
      <c r="A31" s="133" t="s">
        <v>1469</v>
      </c>
      <c r="B31" s="1134">
        <v>6.3225679460351127</v>
      </c>
      <c r="C31" s="1134">
        <v>6.0438148700550283</v>
      </c>
      <c r="D31" s="1134">
        <v>1.9150477649906366</v>
      </c>
      <c r="E31" s="1134">
        <v>0.54060630428615308</v>
      </c>
      <c r="F31" s="1134">
        <v>2.0161893668076498</v>
      </c>
      <c r="G31" s="1134">
        <v>1.5719714339705892</v>
      </c>
      <c r="H31" s="1134">
        <v>0.2787530759801381</v>
      </c>
      <c r="I31" s="1134">
        <v>7.9651395806754358E-2</v>
      </c>
      <c r="J31" s="1134">
        <v>-0.71489219136553872</v>
      </c>
    </row>
    <row r="32" spans="1:15">
      <c r="A32" s="133" t="s">
        <v>436</v>
      </c>
      <c r="B32" s="1134" t="s">
        <v>358</v>
      </c>
      <c r="C32" s="1134" t="s">
        <v>358</v>
      </c>
      <c r="D32" s="1134" t="s">
        <v>493</v>
      </c>
      <c r="E32" s="1134" t="s">
        <v>358</v>
      </c>
      <c r="F32" s="1134" t="s">
        <v>358</v>
      </c>
      <c r="G32" s="1134" t="s">
        <v>358</v>
      </c>
      <c r="H32" s="1134" t="s">
        <v>358</v>
      </c>
      <c r="I32" s="1134" t="s">
        <v>358</v>
      </c>
      <c r="J32" s="1134">
        <v>-0.84845743531368123</v>
      </c>
      <c r="K32" s="386"/>
      <c r="L32" s="386"/>
      <c r="M32" s="386"/>
      <c r="N32" s="386"/>
      <c r="O32" s="386"/>
    </row>
    <row r="33" spans="1:15">
      <c r="A33" s="133" t="s">
        <v>437</v>
      </c>
      <c r="B33" s="1134" t="s">
        <v>358</v>
      </c>
      <c r="C33" s="1134" t="s">
        <v>358</v>
      </c>
      <c r="D33" s="1134" t="s">
        <v>493</v>
      </c>
      <c r="E33" s="1134" t="s">
        <v>493</v>
      </c>
      <c r="F33" s="1134" t="s">
        <v>493</v>
      </c>
      <c r="G33" s="1134" t="s">
        <v>493</v>
      </c>
      <c r="H33" s="1134" t="s">
        <v>493</v>
      </c>
      <c r="I33" s="1134" t="s">
        <v>493</v>
      </c>
      <c r="J33" s="1134">
        <v>-3.4247020356545442E-4</v>
      </c>
      <c r="K33" s="386"/>
      <c r="L33" s="386"/>
      <c r="M33" s="386"/>
      <c r="N33" s="386"/>
      <c r="O33" s="386"/>
    </row>
    <row r="34" spans="1:15">
      <c r="A34" s="133" t="s">
        <v>438</v>
      </c>
      <c r="B34" s="1134" t="s">
        <v>358</v>
      </c>
      <c r="C34" s="1134" t="s">
        <v>358</v>
      </c>
      <c r="D34" s="1134" t="s">
        <v>493</v>
      </c>
      <c r="E34" s="1134" t="s">
        <v>493</v>
      </c>
      <c r="F34" s="1134" t="s">
        <v>493</v>
      </c>
      <c r="G34" s="1134" t="s">
        <v>493</v>
      </c>
      <c r="H34" s="1134" t="s">
        <v>493</v>
      </c>
      <c r="I34" s="1134" t="s">
        <v>493</v>
      </c>
      <c r="J34" s="1134">
        <v>-0.59320827389751474</v>
      </c>
      <c r="K34" s="386"/>
      <c r="L34" s="386"/>
      <c r="M34" s="386"/>
      <c r="N34" s="386"/>
      <c r="O34" s="386"/>
    </row>
    <row r="35" spans="1:15" ht="14.5">
      <c r="A35" s="133" t="s">
        <v>1470</v>
      </c>
      <c r="B35" s="1134">
        <v>18.615878632207199</v>
      </c>
      <c r="C35" s="1134">
        <v>18.615878632207199</v>
      </c>
      <c r="D35" s="1134">
        <v>8.0090279216343188</v>
      </c>
      <c r="E35" s="1134">
        <v>6.6736414724415658</v>
      </c>
      <c r="F35" s="1134">
        <v>1.8987006351567208</v>
      </c>
      <c r="G35" s="1134">
        <v>2.034508602974594</v>
      </c>
      <c r="H35" s="1134">
        <v>0</v>
      </c>
      <c r="I35" s="1134">
        <v>0.16276719222180352</v>
      </c>
      <c r="J35" s="1134">
        <v>0.40205436925938864</v>
      </c>
      <c r="K35" s="386"/>
      <c r="L35" s="386"/>
      <c r="M35" s="386"/>
      <c r="N35" s="386"/>
      <c r="O35" s="386"/>
    </row>
    <row r="36" spans="1:15">
      <c r="A36" s="133" t="s">
        <v>440</v>
      </c>
      <c r="B36" s="1134" t="s">
        <v>358</v>
      </c>
      <c r="C36" s="1134" t="s">
        <v>358</v>
      </c>
      <c r="D36" s="1134" t="s">
        <v>493</v>
      </c>
      <c r="E36" s="1134" t="s">
        <v>493</v>
      </c>
      <c r="F36" s="1134" t="s">
        <v>493</v>
      </c>
      <c r="G36" s="1134" t="s">
        <v>493</v>
      </c>
      <c r="H36" s="1134">
        <v>9.2352890872071297E-2</v>
      </c>
      <c r="I36" s="1134" t="s">
        <v>493</v>
      </c>
      <c r="J36" s="1134">
        <v>5.8523766182991571E-2</v>
      </c>
      <c r="K36" s="386"/>
      <c r="L36" s="386"/>
      <c r="M36" s="386"/>
      <c r="N36" s="386"/>
      <c r="O36" s="386"/>
    </row>
    <row r="37" spans="1:15" ht="14.5">
      <c r="A37" s="133" t="s">
        <v>1473</v>
      </c>
      <c r="B37" s="1134">
        <v>5.545220199786205</v>
      </c>
      <c r="C37" s="1134">
        <v>5.4400738963730797</v>
      </c>
      <c r="D37" s="1134">
        <v>1.0642018258339707</v>
      </c>
      <c r="E37" s="1134">
        <v>0.49321558767515289</v>
      </c>
      <c r="F37" s="1134">
        <v>2.2250811470836522</v>
      </c>
      <c r="G37" s="1134">
        <v>1.657575335780304</v>
      </c>
      <c r="H37" s="1134">
        <v>0.10514630341291663</v>
      </c>
      <c r="I37" s="1134">
        <v>2.2486640335909809</v>
      </c>
      <c r="J37" s="1134">
        <v>-0.76882345062200419</v>
      </c>
      <c r="K37" s="386"/>
      <c r="L37" s="386"/>
      <c r="M37" s="386"/>
      <c r="N37" s="386"/>
      <c r="O37" s="386"/>
    </row>
    <row r="38" spans="1:15">
      <c r="A38" s="133" t="s">
        <v>442</v>
      </c>
      <c r="B38" s="1134" t="s">
        <v>356</v>
      </c>
      <c r="C38" s="1134" t="s">
        <v>358</v>
      </c>
      <c r="D38" s="1134" t="s">
        <v>493</v>
      </c>
      <c r="E38" s="1134" t="s">
        <v>493</v>
      </c>
      <c r="F38" s="1134" t="s">
        <v>493</v>
      </c>
      <c r="G38" s="1134" t="s">
        <v>493</v>
      </c>
      <c r="H38" s="1134" t="s">
        <v>356</v>
      </c>
      <c r="I38" s="1134" t="s">
        <v>493</v>
      </c>
      <c r="J38" s="1134">
        <v>2.5566287061227322</v>
      </c>
      <c r="K38" s="386"/>
      <c r="L38" s="386"/>
      <c r="M38" s="386"/>
      <c r="N38" s="386"/>
      <c r="O38" s="386"/>
    </row>
    <row r="39" spans="1:15">
      <c r="A39" s="133" t="s">
        <v>443</v>
      </c>
      <c r="B39" s="1134" t="s">
        <v>358</v>
      </c>
      <c r="C39" s="1134" t="s">
        <v>358</v>
      </c>
      <c r="D39" s="1134" t="s">
        <v>493</v>
      </c>
      <c r="E39" s="1134" t="s">
        <v>493</v>
      </c>
      <c r="F39" s="1134" t="s">
        <v>493</v>
      </c>
      <c r="G39" s="1134" t="s">
        <v>493</v>
      </c>
      <c r="H39" s="1134" t="s">
        <v>493</v>
      </c>
      <c r="I39" s="1134" t="s">
        <v>493</v>
      </c>
      <c r="J39" s="1134">
        <v>1.1386799111920869</v>
      </c>
      <c r="K39" s="386"/>
      <c r="L39" s="386"/>
      <c r="M39" s="386"/>
      <c r="N39" s="386"/>
      <c r="O39" s="386"/>
    </row>
    <row r="40" spans="1:15">
      <c r="A40" s="133" t="s">
        <v>444</v>
      </c>
      <c r="B40" s="1134" t="s">
        <v>358</v>
      </c>
      <c r="C40" s="1134" t="s">
        <v>358</v>
      </c>
      <c r="D40" s="1134" t="s">
        <v>493</v>
      </c>
      <c r="E40" s="1134" t="s">
        <v>493</v>
      </c>
      <c r="F40" s="1134" t="s">
        <v>493</v>
      </c>
      <c r="G40" s="1134" t="s">
        <v>493</v>
      </c>
      <c r="H40" s="1134" t="s">
        <v>493</v>
      </c>
      <c r="I40" s="1134" t="s">
        <v>493</v>
      </c>
      <c r="J40" s="1134">
        <v>-0.24612676198816161</v>
      </c>
      <c r="K40" s="386"/>
      <c r="L40" s="386"/>
      <c r="M40" s="386"/>
      <c r="N40" s="386"/>
      <c r="O40" s="386"/>
    </row>
    <row r="41" spans="1:15">
      <c r="A41" s="133" t="s">
        <v>445</v>
      </c>
      <c r="B41" s="1134" t="s">
        <v>358</v>
      </c>
      <c r="C41" s="1134" t="s">
        <v>358</v>
      </c>
      <c r="D41" s="1134" t="s">
        <v>493</v>
      </c>
      <c r="E41" s="1134" t="s">
        <v>493</v>
      </c>
      <c r="F41" s="1134" t="s">
        <v>493</v>
      </c>
      <c r="G41" s="1134" t="s">
        <v>493</v>
      </c>
      <c r="H41" s="1134" t="s">
        <v>493</v>
      </c>
      <c r="I41" s="1134" t="s">
        <v>493</v>
      </c>
      <c r="J41" s="1134">
        <v>-1.2934288436261241</v>
      </c>
      <c r="K41" s="386"/>
      <c r="L41" s="386"/>
      <c r="M41" s="386"/>
      <c r="N41" s="386"/>
      <c r="O41" s="386"/>
    </row>
    <row r="42" spans="1:15">
      <c r="A42" s="133" t="s">
        <v>446</v>
      </c>
      <c r="B42" s="1134" t="s">
        <v>358</v>
      </c>
      <c r="C42" s="1134" t="s">
        <v>358</v>
      </c>
      <c r="D42" s="1134" t="s">
        <v>493</v>
      </c>
      <c r="E42" s="1134" t="s">
        <v>493</v>
      </c>
      <c r="F42" s="1134" t="s">
        <v>493</v>
      </c>
      <c r="G42" s="1134" t="s">
        <v>493</v>
      </c>
      <c r="H42" s="1134" t="s">
        <v>493</v>
      </c>
      <c r="I42" s="1134" t="s">
        <v>493</v>
      </c>
      <c r="J42" s="1134">
        <v>-0.70143346740146262</v>
      </c>
      <c r="K42" s="386"/>
      <c r="L42" s="386"/>
      <c r="M42" s="386"/>
      <c r="N42" s="386"/>
      <c r="O42" s="386"/>
    </row>
    <row r="43" spans="1:15">
      <c r="A43" s="133" t="s">
        <v>447</v>
      </c>
      <c r="B43" s="1134" t="s">
        <v>358</v>
      </c>
      <c r="C43" s="1134" t="s">
        <v>358</v>
      </c>
      <c r="D43" s="1134" t="s">
        <v>493</v>
      </c>
      <c r="E43" s="1134" t="s">
        <v>493</v>
      </c>
      <c r="F43" s="1134" t="s">
        <v>493</v>
      </c>
      <c r="G43" s="1134" t="s">
        <v>493</v>
      </c>
      <c r="H43" s="1134" t="s">
        <v>493</v>
      </c>
      <c r="I43" s="1134" t="s">
        <v>493</v>
      </c>
      <c r="J43" s="1134">
        <v>-0.8482934223308477</v>
      </c>
      <c r="K43" s="386"/>
      <c r="L43" s="386"/>
      <c r="M43" s="386"/>
      <c r="N43" s="386"/>
      <c r="O43" s="386"/>
    </row>
    <row r="44" spans="1:15">
      <c r="A44" s="133" t="s">
        <v>448</v>
      </c>
      <c r="B44" s="1134" t="s">
        <v>358</v>
      </c>
      <c r="C44" s="1134" t="s">
        <v>358</v>
      </c>
      <c r="D44" s="1134" t="s">
        <v>493</v>
      </c>
      <c r="E44" s="1134" t="s">
        <v>493</v>
      </c>
      <c r="F44" s="1134" t="s">
        <v>493</v>
      </c>
      <c r="G44" s="1134" t="s">
        <v>493</v>
      </c>
      <c r="H44" s="1134" t="s">
        <v>493</v>
      </c>
      <c r="I44" s="1134" t="s">
        <v>1442</v>
      </c>
      <c r="J44" s="1134">
        <v>-0.37714018813293732</v>
      </c>
      <c r="K44" s="386"/>
      <c r="L44" s="386"/>
      <c r="M44" s="386"/>
      <c r="N44" s="386"/>
      <c r="O44" s="386"/>
    </row>
    <row r="45" spans="1:15" ht="14.5">
      <c r="A45" s="133" t="s">
        <v>1471</v>
      </c>
      <c r="B45" s="1134" t="s">
        <v>358</v>
      </c>
      <c r="C45" s="1134">
        <v>6.110608537034433</v>
      </c>
      <c r="D45" s="1134">
        <v>1.812629506003836</v>
      </c>
      <c r="E45" s="1134">
        <v>0.61788317973163209</v>
      </c>
      <c r="F45" s="1134">
        <v>1.8617582149030838</v>
      </c>
      <c r="G45" s="1134">
        <v>1.8183376363957424</v>
      </c>
      <c r="H45" s="1134" t="s">
        <v>358</v>
      </c>
      <c r="I45" s="1134">
        <v>4.5487845712130959E-4</v>
      </c>
      <c r="J45" s="1134">
        <v>1.2579171333149497</v>
      </c>
      <c r="K45" s="386"/>
      <c r="L45" s="386"/>
      <c r="M45" s="386"/>
      <c r="N45" s="386"/>
      <c r="O45" s="386"/>
    </row>
    <row r="46" spans="1:15">
      <c r="A46" s="133" t="s">
        <v>450</v>
      </c>
      <c r="B46" s="1134" t="s">
        <v>356</v>
      </c>
      <c r="C46" s="1134" t="s">
        <v>358</v>
      </c>
      <c r="D46" s="1134" t="s">
        <v>493</v>
      </c>
      <c r="E46" s="1134" t="s">
        <v>493</v>
      </c>
      <c r="F46" s="1134" t="s">
        <v>493</v>
      </c>
      <c r="G46" s="1134" t="s">
        <v>493</v>
      </c>
      <c r="H46" s="1134" t="s">
        <v>356</v>
      </c>
      <c r="I46" s="1134" t="s">
        <v>493</v>
      </c>
      <c r="J46" s="1134">
        <v>-1.4013799373393132</v>
      </c>
      <c r="K46" s="386"/>
      <c r="L46" s="386"/>
      <c r="M46" s="386"/>
      <c r="N46" s="386"/>
      <c r="O46" s="386"/>
    </row>
    <row r="47" spans="1:15" ht="18.75" customHeight="1">
      <c r="A47" s="133" t="s">
        <v>451</v>
      </c>
      <c r="B47" s="1134">
        <v>9.0517418289275291</v>
      </c>
      <c r="C47" s="1134">
        <v>8.4686743339257227</v>
      </c>
      <c r="D47" s="1134">
        <v>3.4993761838641082</v>
      </c>
      <c r="E47" s="1134">
        <v>1.5555157264242949</v>
      </c>
      <c r="F47" s="1134">
        <v>1.959000033520232</v>
      </c>
      <c r="G47" s="1134">
        <v>1.4547823901170898</v>
      </c>
      <c r="H47" s="1134">
        <v>0.58306749500180532</v>
      </c>
      <c r="I47" s="1134">
        <v>0.36264124555346783</v>
      </c>
      <c r="J47" s="1134">
        <v>-0.35359156121990604</v>
      </c>
      <c r="K47" s="386"/>
      <c r="L47" s="386"/>
      <c r="M47" s="386"/>
      <c r="N47" s="386"/>
      <c r="O47" s="386"/>
    </row>
    <row r="48" spans="1:15" s="368" customFormat="1">
      <c r="A48" s="643"/>
      <c r="B48" s="1202"/>
      <c r="C48" s="1010"/>
      <c r="D48" s="1010"/>
      <c r="E48" s="1010"/>
      <c r="F48" s="1010"/>
      <c r="G48" s="1010"/>
      <c r="H48" s="1010"/>
      <c r="I48" s="1010"/>
      <c r="J48" s="135"/>
    </row>
    <row r="49" spans="1:10" s="368" customFormat="1" ht="13">
      <c r="A49" s="135"/>
      <c r="B49" s="1277" t="s">
        <v>731</v>
      </c>
      <c r="C49" s="1277"/>
      <c r="D49" s="1277"/>
      <c r="E49" s="1277"/>
      <c r="F49" s="1277"/>
      <c r="G49" s="1277"/>
      <c r="H49" s="1277"/>
      <c r="I49" s="1277"/>
      <c r="J49" s="1277"/>
    </row>
    <row r="50" spans="1:10" s="368" customFormat="1">
      <c r="A50" s="643"/>
      <c r="B50" s="1202"/>
      <c r="C50" s="141"/>
      <c r="D50" s="141"/>
      <c r="E50" s="141"/>
      <c r="F50" s="141"/>
      <c r="G50" s="141"/>
      <c r="H50" s="141"/>
      <c r="I50" s="141"/>
      <c r="J50" s="135"/>
    </row>
    <row r="51" spans="1:10" s="368" customFormat="1" ht="14.5">
      <c r="A51" s="133" t="s">
        <v>1469</v>
      </c>
      <c r="B51" s="143">
        <v>100</v>
      </c>
      <c r="C51" s="144">
        <v>95.591141473538599</v>
      </c>
      <c r="D51" s="144">
        <v>30.289081609499583</v>
      </c>
      <c r="E51" s="144">
        <v>8.5504230069234417</v>
      </c>
      <c r="F51" s="144">
        <v>31.888773422704041</v>
      </c>
      <c r="G51" s="144">
        <v>24.862863434411548</v>
      </c>
      <c r="H51" s="144">
        <v>4.4088585264622484</v>
      </c>
      <c r="I51" s="144" t="s">
        <v>360</v>
      </c>
      <c r="J51" s="144" t="s">
        <v>360</v>
      </c>
    </row>
    <row r="52" spans="1:10" s="368" customFormat="1">
      <c r="A52" s="133" t="s">
        <v>436</v>
      </c>
      <c r="B52" s="143">
        <v>100</v>
      </c>
      <c r="C52" s="1134" t="s">
        <v>358</v>
      </c>
      <c r="D52" s="1134" t="s">
        <v>358</v>
      </c>
      <c r="E52" s="1134" t="s">
        <v>358</v>
      </c>
      <c r="F52" s="1134" t="s">
        <v>358</v>
      </c>
      <c r="G52" s="1134" t="s">
        <v>358</v>
      </c>
      <c r="H52" s="1134" t="s">
        <v>358</v>
      </c>
      <c r="I52" s="144" t="s">
        <v>360</v>
      </c>
      <c r="J52" s="144" t="s">
        <v>360</v>
      </c>
    </row>
    <row r="53" spans="1:10" s="368" customFormat="1">
      <c r="A53" s="133" t="s">
        <v>437</v>
      </c>
      <c r="B53" s="143">
        <v>100</v>
      </c>
      <c r="C53" s="1134" t="s">
        <v>358</v>
      </c>
      <c r="D53" s="1134" t="s">
        <v>358</v>
      </c>
      <c r="E53" s="1134" t="s">
        <v>358</v>
      </c>
      <c r="F53" s="1134" t="s">
        <v>358</v>
      </c>
      <c r="G53" s="1134" t="s">
        <v>358</v>
      </c>
      <c r="H53" s="1134" t="s">
        <v>358</v>
      </c>
      <c r="I53" s="144" t="s">
        <v>360</v>
      </c>
      <c r="J53" s="144" t="s">
        <v>360</v>
      </c>
    </row>
    <row r="54" spans="1:10" s="368" customFormat="1">
      <c r="A54" s="133" t="s">
        <v>438</v>
      </c>
      <c r="B54" s="143">
        <v>100</v>
      </c>
      <c r="C54" s="1134" t="s">
        <v>358</v>
      </c>
      <c r="D54" s="1134" t="s">
        <v>358</v>
      </c>
      <c r="E54" s="1134" t="s">
        <v>358</v>
      </c>
      <c r="F54" s="1134" t="s">
        <v>358</v>
      </c>
      <c r="G54" s="1134" t="s">
        <v>358</v>
      </c>
      <c r="H54" s="1134" t="s">
        <v>358</v>
      </c>
      <c r="I54" s="144" t="s">
        <v>360</v>
      </c>
      <c r="J54" s="144" t="s">
        <v>360</v>
      </c>
    </row>
    <row r="55" spans="1:10" s="368" customFormat="1" ht="14.5">
      <c r="A55" s="133" t="s">
        <v>1470</v>
      </c>
      <c r="B55" s="143">
        <v>100</v>
      </c>
      <c r="C55" s="144">
        <v>100</v>
      </c>
      <c r="D55" s="144">
        <v>43.022561974474606</v>
      </c>
      <c r="E55" s="144">
        <v>35.849188772081625</v>
      </c>
      <c r="F55" s="144">
        <v>10.199360839578061</v>
      </c>
      <c r="G55" s="144">
        <v>10.928888413865705</v>
      </c>
      <c r="H55" s="144">
        <v>0</v>
      </c>
      <c r="I55" s="144" t="s">
        <v>360</v>
      </c>
      <c r="J55" s="144" t="s">
        <v>360</v>
      </c>
    </row>
    <row r="56" spans="1:10" s="368" customFormat="1">
      <c r="A56" s="133" t="s">
        <v>440</v>
      </c>
      <c r="B56" s="143">
        <v>100</v>
      </c>
      <c r="C56" s="1134" t="s">
        <v>358</v>
      </c>
      <c r="D56" s="1134" t="s">
        <v>358</v>
      </c>
      <c r="E56" s="1134" t="s">
        <v>358</v>
      </c>
      <c r="F56" s="1134" t="s">
        <v>358</v>
      </c>
      <c r="G56" s="1134" t="s">
        <v>358</v>
      </c>
      <c r="H56" s="1134" t="s">
        <v>358</v>
      </c>
      <c r="I56" s="144" t="s">
        <v>360</v>
      </c>
      <c r="J56" s="144" t="s">
        <v>360</v>
      </c>
    </row>
    <row r="57" spans="1:10" s="368" customFormat="1" ht="14.5">
      <c r="A57" s="133" t="s">
        <v>1473</v>
      </c>
      <c r="B57" s="143">
        <v>100</v>
      </c>
      <c r="C57" s="144">
        <v>98.103838988807354</v>
      </c>
      <c r="D57" s="144">
        <v>19.191335735864936</v>
      </c>
      <c r="E57" s="144">
        <v>8.8944274511257237</v>
      </c>
      <c r="F57" s="144">
        <v>40.126109819217639</v>
      </c>
      <c r="G57" s="144">
        <v>29.891965982599061</v>
      </c>
      <c r="H57" s="144">
        <v>1.8961610111888891</v>
      </c>
      <c r="I57" s="144" t="s">
        <v>360</v>
      </c>
      <c r="J57" s="144" t="s">
        <v>360</v>
      </c>
    </row>
    <row r="58" spans="1:10" s="368" customFormat="1">
      <c r="A58" s="133" t="s">
        <v>442</v>
      </c>
      <c r="B58" s="143">
        <v>100</v>
      </c>
      <c r="C58" s="1134" t="s">
        <v>356</v>
      </c>
      <c r="D58" s="1134" t="s">
        <v>356</v>
      </c>
      <c r="E58" s="1134" t="s">
        <v>356</v>
      </c>
      <c r="F58" s="1134" t="s">
        <v>356</v>
      </c>
      <c r="G58" s="1134" t="s">
        <v>356</v>
      </c>
      <c r="H58" s="1134" t="s">
        <v>356</v>
      </c>
      <c r="I58" s="144" t="s">
        <v>360</v>
      </c>
      <c r="J58" s="144" t="s">
        <v>360</v>
      </c>
    </row>
    <row r="59" spans="1:10" s="368" customFormat="1">
      <c r="A59" s="133" t="s">
        <v>443</v>
      </c>
      <c r="B59" s="143">
        <v>100</v>
      </c>
      <c r="C59" s="1134" t="s">
        <v>358</v>
      </c>
      <c r="D59" s="1134" t="s">
        <v>358</v>
      </c>
      <c r="E59" s="1134" t="s">
        <v>358</v>
      </c>
      <c r="F59" s="1134" t="s">
        <v>358</v>
      </c>
      <c r="G59" s="1134" t="s">
        <v>358</v>
      </c>
      <c r="H59" s="1134" t="s">
        <v>358</v>
      </c>
      <c r="I59" s="144" t="s">
        <v>360</v>
      </c>
      <c r="J59" s="144" t="s">
        <v>360</v>
      </c>
    </row>
    <row r="60" spans="1:10" s="368" customFormat="1">
      <c r="A60" s="133" t="s">
        <v>444</v>
      </c>
      <c r="B60" s="143">
        <v>100</v>
      </c>
      <c r="C60" s="1134" t="s">
        <v>358</v>
      </c>
      <c r="D60" s="1134" t="s">
        <v>358</v>
      </c>
      <c r="E60" s="1134" t="s">
        <v>358</v>
      </c>
      <c r="F60" s="1134" t="s">
        <v>358</v>
      </c>
      <c r="G60" s="1134" t="s">
        <v>358</v>
      </c>
      <c r="H60" s="1134" t="s">
        <v>358</v>
      </c>
      <c r="I60" s="144" t="s">
        <v>360</v>
      </c>
      <c r="J60" s="144" t="s">
        <v>360</v>
      </c>
    </row>
    <row r="61" spans="1:10" s="368" customFormat="1">
      <c r="A61" s="133" t="s">
        <v>445</v>
      </c>
      <c r="B61" s="143">
        <v>100</v>
      </c>
      <c r="C61" s="1134" t="s">
        <v>358</v>
      </c>
      <c r="D61" s="1134" t="s">
        <v>358</v>
      </c>
      <c r="E61" s="1134" t="s">
        <v>358</v>
      </c>
      <c r="F61" s="1134" t="s">
        <v>358</v>
      </c>
      <c r="G61" s="1134" t="s">
        <v>358</v>
      </c>
      <c r="H61" s="1134" t="s">
        <v>358</v>
      </c>
      <c r="I61" s="144" t="s">
        <v>360</v>
      </c>
      <c r="J61" s="144" t="s">
        <v>360</v>
      </c>
    </row>
    <row r="62" spans="1:10" s="368" customFormat="1">
      <c r="A62" s="133" t="s">
        <v>446</v>
      </c>
      <c r="B62" s="143">
        <v>100</v>
      </c>
      <c r="C62" s="1134" t="s">
        <v>358</v>
      </c>
      <c r="D62" s="1134" t="s">
        <v>358</v>
      </c>
      <c r="E62" s="1134" t="s">
        <v>358</v>
      </c>
      <c r="F62" s="1134" t="s">
        <v>358</v>
      </c>
      <c r="G62" s="1134" t="s">
        <v>358</v>
      </c>
      <c r="H62" s="1134" t="s">
        <v>358</v>
      </c>
      <c r="I62" s="144" t="s">
        <v>360</v>
      </c>
      <c r="J62" s="144" t="s">
        <v>360</v>
      </c>
    </row>
    <row r="63" spans="1:10" s="368" customFormat="1">
      <c r="A63" s="133" t="s">
        <v>447</v>
      </c>
      <c r="B63" s="143">
        <v>100</v>
      </c>
      <c r="C63" s="1134" t="s">
        <v>358</v>
      </c>
      <c r="D63" s="1134" t="s">
        <v>358</v>
      </c>
      <c r="E63" s="1134" t="s">
        <v>358</v>
      </c>
      <c r="F63" s="1134" t="s">
        <v>358</v>
      </c>
      <c r="G63" s="1134" t="s">
        <v>358</v>
      </c>
      <c r="H63" s="1134" t="s">
        <v>358</v>
      </c>
      <c r="I63" s="144" t="s">
        <v>360</v>
      </c>
      <c r="J63" s="144" t="s">
        <v>360</v>
      </c>
    </row>
    <row r="64" spans="1:10" s="368" customFormat="1">
      <c r="A64" s="133" t="s">
        <v>448</v>
      </c>
      <c r="B64" s="143">
        <v>100</v>
      </c>
      <c r="C64" s="1134" t="s">
        <v>358</v>
      </c>
      <c r="D64" s="1134" t="s">
        <v>358</v>
      </c>
      <c r="E64" s="1134" t="s">
        <v>358</v>
      </c>
      <c r="F64" s="1134" t="s">
        <v>358</v>
      </c>
      <c r="G64" s="1134" t="s">
        <v>358</v>
      </c>
      <c r="H64" s="1134" t="s">
        <v>358</v>
      </c>
      <c r="I64" s="144" t="s">
        <v>360</v>
      </c>
      <c r="J64" s="144" t="s">
        <v>360</v>
      </c>
    </row>
    <row r="65" spans="1:10" s="368" customFormat="1" ht="14.5">
      <c r="A65" s="133" t="s">
        <v>1471</v>
      </c>
      <c r="B65" s="143">
        <v>100</v>
      </c>
      <c r="C65" s="1134" t="s">
        <v>358</v>
      </c>
      <c r="D65" s="1134" t="s">
        <v>358</v>
      </c>
      <c r="E65" s="1134" t="s">
        <v>358</v>
      </c>
      <c r="F65" s="1134" t="s">
        <v>358</v>
      </c>
      <c r="G65" s="1134" t="s">
        <v>358</v>
      </c>
      <c r="H65" s="1134" t="s">
        <v>358</v>
      </c>
      <c r="I65" s="144" t="s">
        <v>360</v>
      </c>
      <c r="J65" s="144" t="s">
        <v>360</v>
      </c>
    </row>
    <row r="66" spans="1:10" s="368" customFormat="1">
      <c r="A66" s="133" t="s">
        <v>450</v>
      </c>
      <c r="B66" s="143">
        <v>100</v>
      </c>
      <c r="C66" s="1134" t="s">
        <v>356</v>
      </c>
      <c r="D66" s="1134" t="s">
        <v>356</v>
      </c>
      <c r="E66" s="1134" t="s">
        <v>356</v>
      </c>
      <c r="F66" s="1134" t="s">
        <v>356</v>
      </c>
      <c r="G66" s="1134" t="s">
        <v>356</v>
      </c>
      <c r="H66" s="1134" t="s">
        <v>356</v>
      </c>
      <c r="I66" s="144" t="s">
        <v>360</v>
      </c>
      <c r="J66" s="144" t="s">
        <v>360</v>
      </c>
    </row>
    <row r="67" spans="1:10" s="368" customFormat="1" ht="18.75" customHeight="1">
      <c r="A67" s="133" t="s">
        <v>451</v>
      </c>
      <c r="B67" s="143">
        <v>99.999999999999986</v>
      </c>
      <c r="C67" s="144">
        <v>93.558505025646653</v>
      </c>
      <c r="D67" s="144">
        <v>38.659699425814516</v>
      </c>
      <c r="E67" s="144">
        <v>17.184711581733172</v>
      </c>
      <c r="F67" s="144">
        <v>21.642243786269571</v>
      </c>
      <c r="G67" s="144">
        <v>16.071850231829423</v>
      </c>
      <c r="H67" s="144">
        <v>6.4414949743533327</v>
      </c>
      <c r="I67" s="144" t="s">
        <v>360</v>
      </c>
      <c r="J67" s="144" t="s">
        <v>360</v>
      </c>
    </row>
    <row r="68" spans="1:10" ht="13">
      <c r="B68" s="182"/>
      <c r="C68" s="388"/>
      <c r="D68" s="388"/>
      <c r="E68" s="388"/>
      <c r="F68" s="388"/>
      <c r="G68" s="388"/>
      <c r="H68" s="388"/>
      <c r="I68" s="388"/>
    </row>
    <row r="69" spans="1:10" s="353" customFormat="1" ht="15" customHeight="1">
      <c r="A69" s="152"/>
      <c r="B69" s="1281" t="s">
        <v>1597</v>
      </c>
      <c r="C69" s="1281"/>
      <c r="D69" s="1281"/>
      <c r="E69" s="1281"/>
      <c r="F69" s="1281"/>
      <c r="G69" s="1281"/>
      <c r="H69" s="1281"/>
      <c r="I69" s="1281"/>
      <c r="J69" s="1281"/>
    </row>
    <row r="70" spans="1:10" s="353" customFormat="1" ht="15" customHeight="1">
      <c r="A70" s="152"/>
      <c r="B70" s="1351" t="s">
        <v>1468</v>
      </c>
      <c r="C70" s="1351"/>
      <c r="D70" s="1351"/>
      <c r="E70" s="1351"/>
      <c r="F70" s="1351"/>
      <c r="G70" s="1351"/>
      <c r="H70" s="1351"/>
      <c r="I70" s="1351"/>
      <c r="J70" s="1351"/>
    </row>
    <row r="71" spans="1:10" s="353" customFormat="1" ht="15" customHeight="1">
      <c r="A71" s="152"/>
      <c r="B71" s="1351" t="s">
        <v>1598</v>
      </c>
      <c r="C71" s="1351"/>
      <c r="D71" s="1351"/>
      <c r="E71" s="1351"/>
      <c r="F71" s="1351"/>
      <c r="G71" s="1351"/>
      <c r="H71" s="1351"/>
      <c r="I71" s="1351"/>
      <c r="J71" s="1351"/>
    </row>
    <row r="72" spans="1:10" s="353" customFormat="1" ht="15" customHeight="1">
      <c r="A72" s="152"/>
      <c r="B72" s="1351" t="s">
        <v>1599</v>
      </c>
      <c r="C72" s="1351"/>
      <c r="D72" s="1351"/>
      <c r="E72" s="1351"/>
      <c r="F72" s="1351"/>
      <c r="G72" s="1351"/>
      <c r="H72" s="1351"/>
      <c r="I72" s="1351"/>
      <c r="J72" s="1351"/>
    </row>
    <row r="73" spans="1:10" s="353" customFormat="1" ht="15" customHeight="1">
      <c r="A73" s="152"/>
      <c r="B73" s="1351" t="s">
        <v>1600</v>
      </c>
      <c r="C73" s="1351"/>
      <c r="D73" s="1351"/>
      <c r="E73" s="1351"/>
      <c r="F73" s="1351"/>
      <c r="G73" s="1351"/>
      <c r="H73" s="1351"/>
      <c r="I73" s="1351"/>
      <c r="J73" s="1351"/>
    </row>
    <row r="74" spans="1:10" s="353" customFormat="1" ht="15" customHeight="1">
      <c r="A74" s="152"/>
      <c r="B74" s="1351" t="s">
        <v>1601</v>
      </c>
      <c r="C74" s="1351"/>
      <c r="D74" s="1351"/>
      <c r="E74" s="1351"/>
      <c r="F74" s="1351"/>
      <c r="G74" s="1351"/>
      <c r="H74" s="1351"/>
      <c r="I74" s="1351"/>
      <c r="J74" s="1351"/>
    </row>
    <row r="75" spans="1:10" s="353" customFormat="1" ht="15" customHeight="1">
      <c r="A75" s="152"/>
      <c r="B75" s="1281" t="s">
        <v>1602</v>
      </c>
      <c r="C75" s="1281"/>
      <c r="D75" s="1281"/>
      <c r="E75" s="1281"/>
      <c r="F75" s="1281"/>
      <c r="G75" s="1281"/>
      <c r="H75" s="1281"/>
      <c r="I75" s="1281"/>
      <c r="J75" s="1281"/>
    </row>
    <row r="76" spans="1:10" s="353" customFormat="1" ht="41.25" customHeight="1">
      <c r="A76" s="152"/>
      <c r="B76" s="1279" t="s">
        <v>1647</v>
      </c>
      <c r="C76" s="1279"/>
      <c r="D76" s="1279"/>
      <c r="E76" s="1279"/>
      <c r="F76" s="1279"/>
      <c r="G76" s="1279"/>
      <c r="H76" s="1279"/>
      <c r="I76" s="1279"/>
      <c r="J76" s="1279"/>
    </row>
    <row r="77" spans="1:10" s="353" customFormat="1" ht="15" customHeight="1">
      <c r="A77" s="152"/>
      <c r="B77" s="1279" t="s">
        <v>1472</v>
      </c>
      <c r="C77" s="1279"/>
      <c r="D77" s="1279"/>
      <c r="E77" s="1279"/>
      <c r="F77" s="1279"/>
      <c r="G77" s="1279"/>
      <c r="H77" s="1279"/>
      <c r="I77" s="1279"/>
      <c r="J77" s="1279"/>
    </row>
    <row r="78" spans="1:10" s="353" customFormat="1" ht="15" customHeight="1">
      <c r="A78" s="152"/>
      <c r="B78" s="1351" t="s">
        <v>732</v>
      </c>
      <c r="C78" s="1351"/>
      <c r="D78" s="1351"/>
      <c r="E78" s="1351"/>
      <c r="F78" s="1351"/>
      <c r="G78" s="1351"/>
      <c r="H78" s="1351"/>
      <c r="I78" s="1351"/>
      <c r="J78" s="1351"/>
    </row>
    <row r="79" spans="1:10" s="353" customFormat="1" ht="30" customHeight="1">
      <c r="A79" s="152"/>
      <c r="B79" s="1281" t="s">
        <v>1604</v>
      </c>
      <c r="C79" s="1281"/>
      <c r="D79" s="1281"/>
      <c r="E79" s="1281"/>
      <c r="F79" s="1281"/>
      <c r="G79" s="1281"/>
      <c r="H79" s="1281"/>
      <c r="I79" s="1281"/>
      <c r="J79" s="1281"/>
    </row>
  </sheetData>
  <sheetProtection selectLockedCells="1"/>
  <mergeCells count="23">
    <mergeCell ref="B9:J9"/>
    <mergeCell ref="B72:J72"/>
    <mergeCell ref="B73:J73"/>
    <mergeCell ref="B74:J74"/>
    <mergeCell ref="B29:J29"/>
    <mergeCell ref="B69:J69"/>
    <mergeCell ref="B70:J70"/>
    <mergeCell ref="B71:J71"/>
    <mergeCell ref="B49:J49"/>
    <mergeCell ref="A5:A7"/>
    <mergeCell ref="B5:B7"/>
    <mergeCell ref="H6:H7"/>
    <mergeCell ref="I6:I7"/>
    <mergeCell ref="D5:H5"/>
    <mergeCell ref="I5:J5"/>
    <mergeCell ref="C6:C7"/>
    <mergeCell ref="D6:G6"/>
    <mergeCell ref="J6:J7"/>
    <mergeCell ref="B75:J75"/>
    <mergeCell ref="B76:J76"/>
    <mergeCell ref="B78:J78"/>
    <mergeCell ref="B79:J79"/>
    <mergeCell ref="B77:J77"/>
  </mergeCells>
  <hyperlinks>
    <hyperlink ref="A1" location="Inhalt!A1" display="Zurück zum Inhalt"/>
  </hyperlinks>
  <pageMargins left="0.59055118110236227" right="0.59055118110236227" top="1.1811023622047245" bottom="0.78740157480314965" header="0.39370078740157483" footer="0.39370078740157483"/>
  <pageSetup paperSize="9" scale="79" fitToWidth="2" fitToHeight="2" pageOrder="overThenDown" orientation="landscape" r:id="rId1"/>
  <headerFooter alignWithMargins="0">
    <oddHeader>&amp;L&amp;"Arial,Fett"
Tabelle &amp;A&amp;CSeite &amp;P von &amp;N
&amp;"Arial,Fett"CO2-Emissionen 2018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P141"/>
  <sheetViews>
    <sheetView showGridLines="0" showRowColHeaders="0" zoomScaleNormal="100" workbookViewId="0">
      <pane xSplit="1" ySplit="8" topLeftCell="B9" activePane="bottomRight" state="frozen"/>
      <selection pane="topRight" activeCell="B1" sqref="B1"/>
      <selection pane="bottomLeft" activeCell="A9" sqref="A9"/>
      <selection pane="bottomRight"/>
    </sheetView>
  </sheetViews>
  <sheetFormatPr baseColWidth="10" defaultColWidth="11.54296875" defaultRowHeight="12.5"/>
  <cols>
    <col min="1" max="1" width="23" style="643" bestFit="1" customWidth="1"/>
    <col min="2" max="2" width="14" style="643" customWidth="1"/>
    <col min="3" max="9" width="14" style="376" customWidth="1"/>
    <col min="10" max="10" width="11.54296875" style="135"/>
    <col min="11" max="11" width="14" style="643" customWidth="1"/>
    <col min="12" max="16384" width="11.54296875" style="135"/>
  </cols>
  <sheetData>
    <row r="1" spans="1:16" ht="13">
      <c r="A1" s="160" t="s">
        <v>322</v>
      </c>
    </row>
    <row r="3" spans="1:16" ht="15">
      <c r="A3" s="794" t="s">
        <v>799</v>
      </c>
      <c r="B3" s="407" t="s">
        <v>1682</v>
      </c>
      <c r="C3" s="407"/>
      <c r="D3" s="407"/>
      <c r="E3" s="407"/>
      <c r="F3" s="407"/>
      <c r="G3" s="407"/>
      <c r="H3" s="407"/>
      <c r="I3" s="407"/>
      <c r="K3" s="407"/>
    </row>
    <row r="4" spans="1:16" ht="13">
      <c r="B4" s="797" t="s">
        <v>1369</v>
      </c>
      <c r="C4" s="384"/>
      <c r="D4" s="384"/>
      <c r="E4" s="384"/>
      <c r="F4" s="384"/>
      <c r="G4" s="384"/>
      <c r="H4" s="384"/>
      <c r="I4" s="384"/>
      <c r="K4" s="797"/>
    </row>
    <row r="5" spans="1:16" ht="13">
      <c r="B5" s="797"/>
      <c r="C5" s="384"/>
      <c r="D5" s="384"/>
      <c r="E5" s="384"/>
      <c r="F5" s="384"/>
      <c r="G5" s="384"/>
      <c r="H5" s="384"/>
      <c r="I5" s="384"/>
      <c r="K5" s="797"/>
    </row>
    <row r="6" spans="1:16" ht="15.75" customHeight="1">
      <c r="A6" s="1379" t="s">
        <v>506</v>
      </c>
      <c r="B6" s="1369" t="s">
        <v>522</v>
      </c>
      <c r="C6" s="1290" t="s">
        <v>507</v>
      </c>
      <c r="D6" s="1291"/>
      <c r="E6" s="1291"/>
      <c r="F6" s="1291"/>
      <c r="G6" s="1291"/>
      <c r="H6" s="1291"/>
      <c r="I6" s="1291"/>
      <c r="J6" s="1291"/>
      <c r="K6" s="1288" t="s">
        <v>523</v>
      </c>
    </row>
    <row r="7" spans="1:16" ht="15.75" customHeight="1">
      <c r="A7" s="1379"/>
      <c r="B7" s="1380"/>
      <c r="C7" s="1305" t="s">
        <v>1348</v>
      </c>
      <c r="D7" s="1369" t="s">
        <v>600</v>
      </c>
      <c r="E7" s="1290" t="s">
        <v>595</v>
      </c>
      <c r="F7" s="1291"/>
      <c r="G7" s="1291"/>
      <c r="H7" s="1291"/>
      <c r="I7" s="1379"/>
      <c r="J7" s="1382" t="s">
        <v>1370</v>
      </c>
      <c r="K7" s="1381"/>
    </row>
    <row r="8" spans="1:16" ht="96" customHeight="1">
      <c r="A8" s="1379"/>
      <c r="B8" s="1380"/>
      <c r="C8" s="1306"/>
      <c r="D8" s="1369"/>
      <c r="E8" s="270" t="s">
        <v>527</v>
      </c>
      <c r="F8" s="270" t="s">
        <v>528</v>
      </c>
      <c r="G8" s="270" t="s">
        <v>529</v>
      </c>
      <c r="H8" s="257" t="s">
        <v>596</v>
      </c>
      <c r="I8" s="257" t="s">
        <v>597</v>
      </c>
      <c r="J8" s="1382"/>
      <c r="K8" s="1375"/>
    </row>
    <row r="9" spans="1:16" ht="13">
      <c r="A9" s="125"/>
      <c r="B9" s="168"/>
      <c r="C9" s="168"/>
      <c r="D9" s="169"/>
      <c r="E9" s="170"/>
      <c r="F9" s="161"/>
      <c r="G9" s="161"/>
      <c r="H9" s="161"/>
      <c r="I9" s="161"/>
      <c r="J9" s="161"/>
      <c r="K9" s="168"/>
    </row>
    <row r="10" spans="1:16" ht="15">
      <c r="A10" s="794"/>
      <c r="B10" s="1292" t="s">
        <v>1510</v>
      </c>
      <c r="C10" s="1292"/>
      <c r="D10" s="1292"/>
      <c r="E10" s="1292"/>
      <c r="F10" s="1292"/>
      <c r="G10" s="1292"/>
      <c r="H10" s="1292"/>
      <c r="I10" s="1292"/>
      <c r="J10" s="1292"/>
      <c r="K10" s="1292"/>
    </row>
    <row r="11" spans="1:16" s="386" customFormat="1" ht="13">
      <c r="A11" s="128"/>
      <c r="B11" s="172"/>
      <c r="C11" s="173"/>
      <c r="D11" s="173"/>
      <c r="E11" s="173"/>
      <c r="F11" s="1010"/>
      <c r="G11" s="1010"/>
      <c r="H11" s="1010"/>
      <c r="I11" s="1010"/>
      <c r="J11" s="1010"/>
      <c r="K11" s="172"/>
    </row>
    <row r="12" spans="1:16" s="386" customFormat="1">
      <c r="A12" s="397">
        <v>2008</v>
      </c>
      <c r="B12" s="1093">
        <v>44958.486110994396</v>
      </c>
      <c r="C12" s="1093">
        <v>885.30848001626919</v>
      </c>
      <c r="D12" s="1093">
        <v>33303.934269695041</v>
      </c>
      <c r="E12" s="1093">
        <v>98.909223927849524</v>
      </c>
      <c r="F12" s="1093">
        <v>11936.425688439325</v>
      </c>
      <c r="G12" s="1093">
        <v>19731.644943668398</v>
      </c>
      <c r="H12" s="1093">
        <v>581.58430466110588</v>
      </c>
      <c r="I12" s="1093">
        <v>955.37010899836071</v>
      </c>
      <c r="J12" s="1093">
        <v>10769.243361283086</v>
      </c>
      <c r="K12" s="1093">
        <v>27425.909501826591</v>
      </c>
    </row>
    <row r="13" spans="1:16">
      <c r="A13" s="397">
        <v>2010</v>
      </c>
      <c r="B13" s="1093">
        <v>42292.654288978265</v>
      </c>
      <c r="C13" s="1093">
        <v>891.02791952585267</v>
      </c>
      <c r="D13" s="1093">
        <v>30908.223698957045</v>
      </c>
      <c r="E13" s="1093">
        <v>98.698160573169019</v>
      </c>
      <c r="F13" s="1093">
        <v>10994.700712908392</v>
      </c>
      <c r="G13" s="1093">
        <v>18180.194386809588</v>
      </c>
      <c r="H13" s="1093">
        <v>610.01076880812354</v>
      </c>
      <c r="I13" s="1093">
        <v>1024.6196698577742</v>
      </c>
      <c r="J13" s="1093">
        <v>10493.402670495369</v>
      </c>
      <c r="K13" s="1093">
        <v>25534.545637733725</v>
      </c>
      <c r="L13" s="386"/>
      <c r="M13" s="386"/>
      <c r="N13" s="386"/>
      <c r="O13" s="386"/>
      <c r="P13" s="386"/>
    </row>
    <row r="14" spans="1:16">
      <c r="A14" s="397">
        <v>2012</v>
      </c>
      <c r="B14" s="1093">
        <v>42142.001095728352</v>
      </c>
      <c r="C14" s="1093">
        <v>1005.185364219456</v>
      </c>
      <c r="D14" s="1093">
        <v>29978.047904647974</v>
      </c>
      <c r="E14" s="1093">
        <v>83.695161914103252</v>
      </c>
      <c r="F14" s="1093">
        <v>10566.785902852327</v>
      </c>
      <c r="G14" s="1093">
        <v>17596.228135375877</v>
      </c>
      <c r="H14" s="1093">
        <v>538.33889823276024</v>
      </c>
      <c r="I14" s="1093">
        <v>1192.999806272903</v>
      </c>
      <c r="J14" s="1093">
        <v>11158.767826860923</v>
      </c>
      <c r="K14" s="1093">
        <v>23212.779640508659</v>
      </c>
      <c r="L14" s="386"/>
      <c r="M14" s="386"/>
      <c r="N14" s="386"/>
      <c r="O14" s="386"/>
      <c r="P14" s="386"/>
    </row>
    <row r="15" spans="1:16">
      <c r="A15" s="397">
        <v>2014</v>
      </c>
      <c r="B15" s="1093">
        <v>42825.602108740037</v>
      </c>
      <c r="C15" s="1093">
        <v>2300.6515741511271</v>
      </c>
      <c r="D15" s="1093">
        <v>30270.568943754875</v>
      </c>
      <c r="E15" s="1093">
        <v>130.53047243335033</v>
      </c>
      <c r="F15" s="1093">
        <v>10685.685144585534</v>
      </c>
      <c r="G15" s="1093">
        <v>17939.102181364535</v>
      </c>
      <c r="H15" s="1093">
        <v>554.48695928083112</v>
      </c>
      <c r="I15" s="1093">
        <v>960.76418609062603</v>
      </c>
      <c r="J15" s="1093">
        <v>10254.381590834031</v>
      </c>
      <c r="K15" s="1093">
        <v>22597.766564564961</v>
      </c>
      <c r="L15" s="386"/>
      <c r="M15" s="386"/>
      <c r="N15" s="386"/>
      <c r="O15" s="386"/>
      <c r="P15" s="386"/>
    </row>
    <row r="16" spans="1:16">
      <c r="A16" s="397">
        <v>2016</v>
      </c>
      <c r="B16" s="1093">
        <v>44310.362556203712</v>
      </c>
      <c r="C16" s="1093">
        <v>812.76948840584657</v>
      </c>
      <c r="D16" s="1093">
        <v>31814.948597120823</v>
      </c>
      <c r="E16" s="1093">
        <v>148.0194678296711</v>
      </c>
      <c r="F16" s="1093">
        <v>11164.703234289953</v>
      </c>
      <c r="G16" s="1093">
        <v>18407.303736729005</v>
      </c>
      <c r="H16" s="1093">
        <v>465.37824692677435</v>
      </c>
      <c r="I16" s="1093">
        <v>1629.5439113454254</v>
      </c>
      <c r="J16" s="1093">
        <v>11682.644470677044</v>
      </c>
      <c r="K16" s="1093">
        <v>24357.183751021279</v>
      </c>
      <c r="L16" s="386"/>
      <c r="M16" s="386"/>
      <c r="N16" s="386"/>
      <c r="O16" s="386"/>
      <c r="P16" s="386"/>
    </row>
    <row r="17" spans="1:16" ht="13">
      <c r="A17" s="125"/>
      <c r="B17" s="745"/>
      <c r="C17" s="745"/>
      <c r="D17" s="746"/>
      <c r="E17" s="747"/>
      <c r="F17" s="1010"/>
      <c r="G17" s="1010"/>
      <c r="H17" s="1010"/>
      <c r="I17" s="1010"/>
      <c r="J17" s="1010"/>
      <c r="K17" s="745"/>
      <c r="L17" s="386"/>
      <c r="M17" s="386"/>
      <c r="N17" s="386"/>
      <c r="O17" s="386"/>
      <c r="P17" s="386"/>
    </row>
    <row r="18" spans="1:16" ht="13">
      <c r="A18" s="794"/>
      <c r="B18" s="1292" t="s">
        <v>436</v>
      </c>
      <c r="C18" s="1292"/>
      <c r="D18" s="1292"/>
      <c r="E18" s="1292"/>
      <c r="F18" s="1292"/>
      <c r="G18" s="1292"/>
      <c r="H18" s="1292"/>
      <c r="I18" s="1292"/>
      <c r="J18" s="1292"/>
      <c r="K18" s="1292"/>
      <c r="L18" s="386"/>
      <c r="M18" s="386"/>
      <c r="N18" s="386"/>
      <c r="O18" s="386"/>
      <c r="P18" s="386"/>
    </row>
    <row r="19" spans="1:16" ht="13">
      <c r="A19" s="128"/>
      <c r="B19" s="748"/>
      <c r="C19" s="749"/>
      <c r="D19" s="749"/>
      <c r="E19" s="749"/>
      <c r="F19" s="1010"/>
      <c r="G19" s="1010"/>
      <c r="H19" s="1010"/>
      <c r="I19" s="1010"/>
      <c r="J19" s="1010"/>
      <c r="K19" s="748"/>
      <c r="L19" s="386"/>
      <c r="M19" s="386"/>
      <c r="N19" s="386"/>
      <c r="O19" s="386"/>
      <c r="P19" s="386"/>
    </row>
    <row r="20" spans="1:16">
      <c r="A20" s="397">
        <v>2008</v>
      </c>
      <c r="B20" s="1093">
        <v>44202.818629162983</v>
      </c>
      <c r="C20" s="1093">
        <v>1741.9330145243237</v>
      </c>
      <c r="D20" s="1093">
        <v>27539.404684294233</v>
      </c>
      <c r="E20" s="1093">
        <v>66.363435264857301</v>
      </c>
      <c r="F20" s="1093">
        <v>15166.003377310069</v>
      </c>
      <c r="G20" s="1093">
        <v>10227.681871074003</v>
      </c>
      <c r="H20" s="1093">
        <v>771.66462069650515</v>
      </c>
      <c r="I20" s="1093">
        <v>1307.6913799487988</v>
      </c>
      <c r="J20" s="1093">
        <v>14921.480930344429</v>
      </c>
      <c r="K20" s="1093">
        <v>32120.748188077891</v>
      </c>
      <c r="L20" s="386"/>
      <c r="M20" s="386"/>
      <c r="N20" s="386"/>
      <c r="O20" s="386"/>
      <c r="P20" s="386"/>
    </row>
    <row r="21" spans="1:16">
      <c r="A21" s="397">
        <v>2010</v>
      </c>
      <c r="B21" s="1093">
        <v>45103.651750945224</v>
      </c>
      <c r="C21" s="1093">
        <v>1623.6205513859049</v>
      </c>
      <c r="D21" s="1093">
        <v>28800.269959351033</v>
      </c>
      <c r="E21" s="1093">
        <v>66.784075464152252</v>
      </c>
      <c r="F21" s="1093">
        <v>14713.072056907335</v>
      </c>
      <c r="G21" s="1093">
        <v>11886.048818898502</v>
      </c>
      <c r="H21" s="1093">
        <v>749.36017972816865</v>
      </c>
      <c r="I21" s="1093">
        <v>1385.0048283528781</v>
      </c>
      <c r="J21" s="1093">
        <v>14679.761240208283</v>
      </c>
      <c r="K21" s="1093">
        <v>30908.801496564265</v>
      </c>
      <c r="L21" s="386"/>
      <c r="M21" s="386"/>
      <c r="N21" s="386"/>
      <c r="O21" s="386"/>
      <c r="P21" s="386"/>
    </row>
    <row r="22" spans="1:16">
      <c r="A22" s="397">
        <v>2012</v>
      </c>
      <c r="B22" s="1093">
        <v>45563.976636935055</v>
      </c>
      <c r="C22" s="1093">
        <v>1766.6083094826199</v>
      </c>
      <c r="D22" s="1093">
        <v>28914.708000476276</v>
      </c>
      <c r="E22" s="1093">
        <v>58.478802751313054</v>
      </c>
      <c r="F22" s="1093">
        <v>15349.351395304991</v>
      </c>
      <c r="G22" s="1093">
        <v>11470.852038933685</v>
      </c>
      <c r="H22" s="1093">
        <v>698.40720554865959</v>
      </c>
      <c r="I22" s="1093">
        <v>1337.6185579376288</v>
      </c>
      <c r="J22" s="1093">
        <v>14882.660326976162</v>
      </c>
      <c r="K22" s="1093">
        <v>29391.374571687767</v>
      </c>
      <c r="L22" s="386"/>
      <c r="M22" s="386"/>
      <c r="N22" s="386"/>
      <c r="O22" s="386"/>
      <c r="P22" s="386"/>
    </row>
    <row r="23" spans="1:16">
      <c r="A23" s="397">
        <v>2014</v>
      </c>
      <c r="B23" s="1093">
        <v>42076.494981913551</v>
      </c>
      <c r="C23" s="1093">
        <v>1944.6943495700737</v>
      </c>
      <c r="D23" s="1093">
        <v>26414.650915354836</v>
      </c>
      <c r="E23" s="1093">
        <v>60.495268605926356</v>
      </c>
      <c r="F23" s="1093">
        <v>15137.192503324732</v>
      </c>
      <c r="G23" s="1093">
        <v>8942.7367985277924</v>
      </c>
      <c r="H23" s="1093">
        <v>688.57096109005579</v>
      </c>
      <c r="I23" s="1093">
        <v>1585.6553838063328</v>
      </c>
      <c r="J23" s="1093">
        <v>13717.149716988639</v>
      </c>
      <c r="K23" s="1093">
        <v>29133.513094345733</v>
      </c>
      <c r="L23" s="386"/>
      <c r="M23" s="386"/>
      <c r="N23" s="386"/>
      <c r="O23" s="386"/>
      <c r="P23" s="386"/>
    </row>
    <row r="24" spans="1:16">
      <c r="A24" s="397">
        <v>2016</v>
      </c>
      <c r="B24" s="1093">
        <v>44072.263090115892</v>
      </c>
      <c r="C24" s="1093">
        <v>1564.4450451838236</v>
      </c>
      <c r="D24" s="1093">
        <v>28481.339992884252</v>
      </c>
      <c r="E24" s="1093">
        <v>243.94330295974714</v>
      </c>
      <c r="F24" s="1093">
        <v>16286.092103530687</v>
      </c>
      <c r="G24" s="1093">
        <v>9377.7693279699197</v>
      </c>
      <c r="H24" s="1093">
        <v>593.1291094246692</v>
      </c>
      <c r="I24" s="1093">
        <v>1980.4061489992241</v>
      </c>
      <c r="J24" s="1093">
        <v>14026.478052047816</v>
      </c>
      <c r="K24" s="1093">
        <v>29617.804917150726</v>
      </c>
      <c r="L24" s="386"/>
      <c r="M24" s="386"/>
      <c r="N24" s="386"/>
      <c r="O24" s="386"/>
      <c r="P24" s="386"/>
    </row>
    <row r="25" spans="1:16" ht="13">
      <c r="A25" s="125"/>
      <c r="B25" s="745"/>
      <c r="C25" s="745"/>
      <c r="D25" s="746"/>
      <c r="E25" s="747"/>
      <c r="F25" s="1010"/>
      <c r="G25" s="1010"/>
      <c r="H25" s="1010"/>
      <c r="I25" s="1010"/>
      <c r="J25" s="1010"/>
      <c r="K25" s="745"/>
      <c r="L25" s="386"/>
      <c r="M25" s="386"/>
      <c r="N25" s="386"/>
      <c r="O25" s="386"/>
      <c r="P25" s="386"/>
    </row>
    <row r="26" spans="1:16" ht="13">
      <c r="A26" s="794"/>
      <c r="B26" s="1292" t="s">
        <v>437</v>
      </c>
      <c r="C26" s="1292"/>
      <c r="D26" s="1292"/>
      <c r="E26" s="1292"/>
      <c r="F26" s="1292"/>
      <c r="G26" s="1292"/>
      <c r="H26" s="1292"/>
      <c r="I26" s="1292"/>
      <c r="J26" s="1292"/>
      <c r="K26" s="1292"/>
      <c r="L26" s="386"/>
      <c r="M26" s="386"/>
      <c r="N26" s="386"/>
      <c r="O26" s="386"/>
      <c r="P26" s="386"/>
    </row>
    <row r="27" spans="1:16" ht="13">
      <c r="A27" s="128"/>
      <c r="B27" s="748"/>
      <c r="C27" s="749"/>
      <c r="D27" s="749"/>
      <c r="E27" s="749"/>
      <c r="F27" s="1010"/>
      <c r="G27" s="1010"/>
      <c r="H27" s="1010"/>
      <c r="I27" s="1010"/>
      <c r="J27" s="1010"/>
      <c r="K27" s="748"/>
      <c r="L27" s="386"/>
      <c r="M27" s="386"/>
      <c r="N27" s="386"/>
      <c r="O27" s="386"/>
      <c r="P27" s="386"/>
    </row>
    <row r="28" spans="1:16">
      <c r="A28" s="397">
        <v>2008</v>
      </c>
      <c r="B28" s="1093">
        <v>12288.474263673786</v>
      </c>
      <c r="C28" s="1093">
        <v>70.754540197976311</v>
      </c>
      <c r="D28" s="1093">
        <v>8916.8629586147636</v>
      </c>
      <c r="E28" s="1093">
        <v>4.0558581622908303</v>
      </c>
      <c r="F28" s="1093">
        <v>799.90530700420732</v>
      </c>
      <c r="G28" s="1093">
        <v>7792.6659513976792</v>
      </c>
      <c r="H28" s="1093">
        <v>93.65500263576287</v>
      </c>
      <c r="I28" s="1093">
        <v>226.58083941482258</v>
      </c>
      <c r="J28" s="1093">
        <v>3300.856764861046</v>
      </c>
      <c r="K28" s="1093">
        <v>5396.8151567113746</v>
      </c>
      <c r="L28" s="386"/>
      <c r="M28" s="386"/>
      <c r="N28" s="386"/>
      <c r="O28" s="386"/>
      <c r="P28" s="386"/>
    </row>
    <row r="29" spans="1:16">
      <c r="A29" s="397">
        <v>2010</v>
      </c>
      <c r="B29" s="1093">
        <v>14224.611032163102</v>
      </c>
      <c r="C29" s="1093">
        <v>75.715201852187761</v>
      </c>
      <c r="D29" s="1093">
        <v>9557.0054297927691</v>
      </c>
      <c r="E29" s="1093">
        <v>3.535663211834561</v>
      </c>
      <c r="F29" s="1093">
        <v>713.99003048165628</v>
      </c>
      <c r="G29" s="1093">
        <v>8464.2535986610437</v>
      </c>
      <c r="H29" s="1093">
        <v>95.420781829340882</v>
      </c>
      <c r="I29" s="1093">
        <v>279.80535560889228</v>
      </c>
      <c r="J29" s="1093">
        <v>4591.8904005181457</v>
      </c>
      <c r="K29" s="1093">
        <v>4687.3167206114331</v>
      </c>
    </row>
    <row r="30" spans="1:16">
      <c r="A30" s="397">
        <v>2012</v>
      </c>
      <c r="B30" s="1093">
        <v>12189.830282522013</v>
      </c>
      <c r="C30" s="1093">
        <v>85.535815729482422</v>
      </c>
      <c r="D30" s="1093">
        <v>8440.7371229769014</v>
      </c>
      <c r="E30" s="1093">
        <v>3.6682362970278795</v>
      </c>
      <c r="F30" s="1093">
        <v>671.96238496320041</v>
      </c>
      <c r="G30" s="1093">
        <v>7470.0604004047073</v>
      </c>
      <c r="H30" s="1093">
        <v>98.079815934534892</v>
      </c>
      <c r="I30" s="1093">
        <v>196.96628537743328</v>
      </c>
      <c r="J30" s="1093">
        <v>3663.5573438156289</v>
      </c>
      <c r="K30" s="1093">
        <v>4454.500389272217</v>
      </c>
    </row>
    <row r="31" spans="1:16" s="386" customFormat="1">
      <c r="A31" s="397">
        <v>2014</v>
      </c>
      <c r="B31" s="1093">
        <v>11548.123982847979</v>
      </c>
      <c r="C31" s="1093">
        <v>101.23323158211876</v>
      </c>
      <c r="D31" s="1093">
        <v>8110.571065193144</v>
      </c>
      <c r="E31" s="1093">
        <v>4.5750767171737223</v>
      </c>
      <c r="F31" s="1093">
        <v>471.90420552137101</v>
      </c>
      <c r="G31" s="1093">
        <v>7249.7499456348669</v>
      </c>
      <c r="H31" s="1093">
        <v>116.76213035759274</v>
      </c>
      <c r="I31" s="1093">
        <v>267.57970696214034</v>
      </c>
      <c r="J31" s="1093">
        <v>3336.3196860727162</v>
      </c>
      <c r="K31" s="1093">
        <v>4778.3083175055408</v>
      </c>
    </row>
    <row r="32" spans="1:16" s="386" customFormat="1">
      <c r="A32" s="397">
        <v>2016</v>
      </c>
      <c r="B32" s="1093">
        <v>11432.407473777363</v>
      </c>
      <c r="C32" s="1093">
        <v>103.46623838277338</v>
      </c>
      <c r="D32" s="1093">
        <v>7970.5201078485607</v>
      </c>
      <c r="E32" s="1093">
        <v>4.6936766660847162</v>
      </c>
      <c r="F32" s="1093">
        <v>471.6478438775838</v>
      </c>
      <c r="G32" s="1093">
        <v>7131.2948930115808</v>
      </c>
      <c r="H32" s="1093">
        <v>118.5676967212667</v>
      </c>
      <c r="I32" s="1093">
        <v>244.31599757204458</v>
      </c>
      <c r="J32" s="1093">
        <v>3358.4211275460289</v>
      </c>
      <c r="K32" s="1093">
        <v>4550.7115546372088</v>
      </c>
    </row>
    <row r="33" spans="1:16" ht="13">
      <c r="A33" s="125"/>
      <c r="B33" s="745"/>
      <c r="C33" s="745"/>
      <c r="D33" s="746"/>
      <c r="E33" s="747"/>
      <c r="F33" s="1010"/>
      <c r="G33" s="1010"/>
      <c r="H33" s="1010"/>
      <c r="I33" s="1010"/>
      <c r="J33" s="1010"/>
      <c r="K33" s="745"/>
      <c r="L33" s="386"/>
      <c r="M33" s="386"/>
      <c r="N33" s="386"/>
      <c r="O33" s="386"/>
      <c r="P33" s="386"/>
    </row>
    <row r="34" spans="1:16" ht="13">
      <c r="A34" s="794"/>
      <c r="B34" s="1292" t="s">
        <v>438</v>
      </c>
      <c r="C34" s="1292"/>
      <c r="D34" s="1292"/>
      <c r="E34" s="1292"/>
      <c r="F34" s="1292"/>
      <c r="G34" s="1292"/>
      <c r="H34" s="1292"/>
      <c r="I34" s="1292"/>
      <c r="J34" s="1292"/>
      <c r="K34" s="1292"/>
      <c r="L34" s="386"/>
      <c r="M34" s="386"/>
      <c r="N34" s="386"/>
      <c r="O34" s="386"/>
      <c r="P34" s="386"/>
    </row>
    <row r="35" spans="1:16" ht="13">
      <c r="A35" s="128"/>
      <c r="B35" s="748"/>
      <c r="C35" s="749"/>
      <c r="D35" s="749"/>
      <c r="E35" s="749"/>
      <c r="F35" s="1010"/>
      <c r="G35" s="1010"/>
      <c r="H35" s="1010"/>
      <c r="I35" s="1010"/>
      <c r="J35" s="1010"/>
      <c r="K35" s="748"/>
      <c r="L35" s="386"/>
      <c r="M35" s="386"/>
      <c r="N35" s="386"/>
      <c r="O35" s="386"/>
      <c r="P35" s="386"/>
    </row>
    <row r="36" spans="1:16">
      <c r="A36" s="397">
        <v>2008</v>
      </c>
      <c r="B36" s="1093">
        <v>51113.042252641433</v>
      </c>
      <c r="C36" s="1093">
        <v>395.1484316687517</v>
      </c>
      <c r="D36" s="1093">
        <v>47966.756377849088</v>
      </c>
      <c r="E36" s="1093">
        <v>26.950260662568375</v>
      </c>
      <c r="F36" s="1093">
        <v>9730.3114195730832</v>
      </c>
      <c r="G36" s="1093">
        <v>37718.32075691365</v>
      </c>
      <c r="H36" s="1093">
        <v>150.74855480811541</v>
      </c>
      <c r="I36" s="1093">
        <v>340.42538589167714</v>
      </c>
      <c r="J36" s="1093">
        <v>2751.1374431235995</v>
      </c>
      <c r="K36" s="1093">
        <v>5116.4591762329028</v>
      </c>
      <c r="L36" s="386"/>
      <c r="M36" s="386"/>
      <c r="N36" s="386"/>
      <c r="O36" s="386"/>
      <c r="P36" s="386"/>
    </row>
    <row r="37" spans="1:16">
      <c r="A37" s="397">
        <v>2010</v>
      </c>
      <c r="B37" s="1093">
        <v>50004.933193626632</v>
      </c>
      <c r="C37" s="1093">
        <v>266.16799985852344</v>
      </c>
      <c r="D37" s="1093">
        <v>46938.805013060155</v>
      </c>
      <c r="E37" s="1093">
        <v>24.502177321407842</v>
      </c>
      <c r="F37" s="1093">
        <v>9513.895857485888</v>
      </c>
      <c r="G37" s="1093">
        <v>37011.741637738858</v>
      </c>
      <c r="H37" s="1093">
        <v>172.58904666306901</v>
      </c>
      <c r="I37" s="1093">
        <v>216.07629385093247</v>
      </c>
      <c r="J37" s="1093">
        <v>2799.9601807079503</v>
      </c>
      <c r="K37" s="1093">
        <v>5250.9157550829859</v>
      </c>
      <c r="L37" s="386"/>
      <c r="M37" s="386"/>
      <c r="N37" s="386"/>
      <c r="O37" s="386"/>
      <c r="P37" s="386"/>
    </row>
    <row r="38" spans="1:16">
      <c r="A38" s="397">
        <v>2012</v>
      </c>
      <c r="B38" s="1093">
        <v>52061.369306010129</v>
      </c>
      <c r="C38" s="1093">
        <v>455.01492096491978</v>
      </c>
      <c r="D38" s="1093">
        <v>48827.043590753608</v>
      </c>
      <c r="E38" s="1093">
        <v>20.901689592718775</v>
      </c>
      <c r="F38" s="1093">
        <v>8730.633991680319</v>
      </c>
      <c r="G38" s="1093">
        <v>39638.172837520942</v>
      </c>
      <c r="H38" s="1093">
        <v>139.07747085552717</v>
      </c>
      <c r="I38" s="1093">
        <v>298.2576011040909</v>
      </c>
      <c r="J38" s="1093">
        <v>2779.3107942916013</v>
      </c>
      <c r="K38" s="1093">
        <v>4805.5202899662809</v>
      </c>
      <c r="L38" s="386"/>
      <c r="M38" s="386"/>
      <c r="N38" s="386"/>
      <c r="O38" s="386"/>
      <c r="P38" s="386"/>
    </row>
    <row r="39" spans="1:16">
      <c r="A39" s="397">
        <v>2014</v>
      </c>
      <c r="B39" s="1093">
        <v>51049.747734815013</v>
      </c>
      <c r="C39" s="1093">
        <v>512.97745928953157</v>
      </c>
      <c r="D39" s="1093">
        <v>47601.685459704262</v>
      </c>
      <c r="E39" s="1093">
        <v>18.881508331803072</v>
      </c>
      <c r="F39" s="1093">
        <v>9163.6954199296852</v>
      </c>
      <c r="G39" s="1093">
        <v>37879.020700072913</v>
      </c>
      <c r="H39" s="1093">
        <v>159.02855538449947</v>
      </c>
      <c r="I39" s="1093">
        <v>381.05927598535436</v>
      </c>
      <c r="J39" s="1093">
        <v>2935.0848158212193</v>
      </c>
      <c r="K39" s="1093">
        <v>4723.1076739390719</v>
      </c>
      <c r="L39" s="386"/>
      <c r="M39" s="386"/>
      <c r="N39" s="386"/>
      <c r="O39" s="386"/>
      <c r="P39" s="386"/>
    </row>
    <row r="40" spans="1:16">
      <c r="A40" s="397">
        <v>2016</v>
      </c>
      <c r="B40" s="1093">
        <v>50329.960864690511</v>
      </c>
      <c r="C40" s="1093">
        <v>377.49170487581529</v>
      </c>
      <c r="D40" s="1093">
        <v>47488.479846065078</v>
      </c>
      <c r="E40" s="1093">
        <v>18.569227494653354</v>
      </c>
      <c r="F40" s="1093">
        <v>9352.5755782492615</v>
      </c>
      <c r="G40" s="1093">
        <v>37611.654554510787</v>
      </c>
      <c r="H40" s="1093">
        <v>116.34524801911223</v>
      </c>
      <c r="I40" s="1093">
        <v>389.33523779125954</v>
      </c>
      <c r="J40" s="1093">
        <v>2463.989313749616</v>
      </c>
      <c r="K40" s="1093">
        <v>5741.4983648756097</v>
      </c>
      <c r="L40" s="386"/>
      <c r="M40" s="386"/>
      <c r="N40" s="386"/>
      <c r="O40" s="386"/>
      <c r="P40" s="386"/>
    </row>
    <row r="41" spans="1:16" ht="13">
      <c r="A41" s="125"/>
      <c r="B41" s="745"/>
      <c r="C41" s="745"/>
      <c r="D41" s="746"/>
      <c r="E41" s="747"/>
      <c r="F41" s="1010"/>
      <c r="G41" s="1010"/>
      <c r="H41" s="1010"/>
      <c r="I41" s="1010"/>
      <c r="J41" s="1010"/>
      <c r="K41" s="745"/>
      <c r="L41" s="386"/>
      <c r="M41" s="386"/>
      <c r="N41" s="386"/>
      <c r="O41" s="386"/>
      <c r="P41" s="386"/>
    </row>
    <row r="42" spans="1:16" ht="13">
      <c r="A42" s="794"/>
      <c r="B42" s="1292" t="s">
        <v>439</v>
      </c>
      <c r="C42" s="1292"/>
      <c r="D42" s="1292"/>
      <c r="E42" s="1292"/>
      <c r="F42" s="1292"/>
      <c r="G42" s="1292"/>
      <c r="H42" s="1292"/>
      <c r="I42" s="1292"/>
      <c r="J42" s="1292"/>
      <c r="K42" s="1292"/>
      <c r="L42" s="386"/>
      <c r="M42" s="386"/>
      <c r="N42" s="386"/>
      <c r="O42" s="386"/>
      <c r="P42" s="386"/>
    </row>
    <row r="43" spans="1:16" ht="13">
      <c r="A43" s="128"/>
      <c r="B43" s="748"/>
      <c r="C43" s="749"/>
      <c r="D43" s="749"/>
      <c r="E43" s="749"/>
      <c r="F43" s="1010"/>
      <c r="G43" s="1010"/>
      <c r="H43" s="1010"/>
      <c r="I43" s="1010"/>
      <c r="J43" s="1010"/>
      <c r="K43" s="748"/>
      <c r="L43" s="386"/>
      <c r="M43" s="386"/>
      <c r="N43" s="386"/>
      <c r="O43" s="386"/>
      <c r="P43" s="386"/>
    </row>
    <row r="44" spans="1:16">
      <c r="A44" s="397">
        <v>2008</v>
      </c>
      <c r="B44" s="1093">
        <v>11414.195477628135</v>
      </c>
      <c r="C44" s="1093">
        <v>32.558400758357131</v>
      </c>
      <c r="D44" s="1093">
        <v>10560.902560981051</v>
      </c>
      <c r="E44" s="1093">
        <v>1.661386316353737</v>
      </c>
      <c r="F44" s="1093">
        <v>4351.8606329971471</v>
      </c>
      <c r="G44" s="1093">
        <v>6110.0781506867224</v>
      </c>
      <c r="H44" s="1093">
        <v>37.739769732727538</v>
      </c>
      <c r="I44" s="1093">
        <v>59.56262124809983</v>
      </c>
      <c r="J44" s="1093">
        <v>820.73451588872661</v>
      </c>
      <c r="K44" s="1093">
        <v>1529.6818318684848</v>
      </c>
      <c r="L44" s="386"/>
      <c r="M44" s="386"/>
      <c r="N44" s="386"/>
      <c r="O44" s="386"/>
      <c r="P44" s="386"/>
    </row>
    <row r="45" spans="1:16">
      <c r="A45" s="397">
        <v>2010</v>
      </c>
      <c r="B45" s="1093">
        <v>12375.760177593966</v>
      </c>
      <c r="C45" s="1093">
        <v>35.538166672194926</v>
      </c>
      <c r="D45" s="1093">
        <v>11471.8651533048</v>
      </c>
      <c r="E45" s="1093">
        <v>1.5506227349514465</v>
      </c>
      <c r="F45" s="1093">
        <v>4527.4617689058914</v>
      </c>
      <c r="G45" s="1093">
        <v>6843.7244540152369</v>
      </c>
      <c r="H45" s="1093">
        <v>39.005884680142721</v>
      </c>
      <c r="I45" s="1093">
        <v>60.12242296857525</v>
      </c>
      <c r="J45" s="1093">
        <v>868.35685761697039</v>
      </c>
      <c r="K45" s="1093">
        <v>1662.3313706458609</v>
      </c>
      <c r="L45" s="386"/>
      <c r="M45" s="386"/>
      <c r="N45" s="386"/>
      <c r="O45" s="386"/>
      <c r="P45" s="386"/>
    </row>
    <row r="46" spans="1:16">
      <c r="A46" s="397">
        <v>2012</v>
      </c>
      <c r="B46" s="1093">
        <v>12068.00212754651</v>
      </c>
      <c r="C46" s="1093">
        <v>39.531734753734156</v>
      </c>
      <c r="D46" s="1093">
        <v>10993.706758554268</v>
      </c>
      <c r="E46" s="1093">
        <v>1.561991171381423</v>
      </c>
      <c r="F46" s="1093">
        <v>4583.6010064396005</v>
      </c>
      <c r="G46" s="1093">
        <v>6307.4033045087872</v>
      </c>
      <c r="H46" s="1093">
        <v>38.529787098437822</v>
      </c>
      <c r="I46" s="1093">
        <v>62.610669336062401</v>
      </c>
      <c r="J46" s="1093">
        <v>1034.7636342385063</v>
      </c>
      <c r="K46" s="1093">
        <v>1293.4033779695535</v>
      </c>
      <c r="L46" s="386"/>
      <c r="M46" s="386"/>
      <c r="N46" s="386"/>
      <c r="O46" s="386"/>
      <c r="P46" s="386"/>
    </row>
    <row r="47" spans="1:16">
      <c r="A47" s="397">
        <v>2014</v>
      </c>
      <c r="B47" s="1093">
        <v>11253.291609321184</v>
      </c>
      <c r="C47" s="1093">
        <v>41.055866224726898</v>
      </c>
      <c r="D47" s="1093">
        <v>10384.164946961382</v>
      </c>
      <c r="E47" s="1093">
        <v>18.827939425851959</v>
      </c>
      <c r="F47" s="1093">
        <v>4583.8102987653765</v>
      </c>
      <c r="G47" s="1093">
        <v>5672.7448838469491</v>
      </c>
      <c r="H47" s="1093">
        <v>37.528850548217918</v>
      </c>
      <c r="I47" s="1093">
        <v>71.252974374988824</v>
      </c>
      <c r="J47" s="1093">
        <v>828.07079613507449</v>
      </c>
      <c r="K47" s="1093">
        <v>1561.1461871992251</v>
      </c>
      <c r="L47" s="386"/>
      <c r="M47" s="386"/>
      <c r="N47" s="386"/>
      <c r="O47" s="386"/>
      <c r="P47" s="386"/>
    </row>
    <row r="48" spans="1:16">
      <c r="A48" s="397">
        <v>2016</v>
      </c>
      <c r="B48" s="1093">
        <v>11356.360590693996</v>
      </c>
      <c r="C48" s="1093">
        <v>10.597079606467691</v>
      </c>
      <c r="D48" s="1093">
        <v>10565.109989516772</v>
      </c>
      <c r="E48" s="1093">
        <v>2.0051546286194748</v>
      </c>
      <c r="F48" s="1093">
        <v>6404.6690947146981</v>
      </c>
      <c r="G48" s="1093">
        <v>4033.1063635943283</v>
      </c>
      <c r="H48" s="1093">
        <v>30.225720423033572</v>
      </c>
      <c r="I48" s="1093">
        <v>95.103656156091972</v>
      </c>
      <c r="J48" s="1093">
        <v>780.6535215707554</v>
      </c>
      <c r="K48" s="1093">
        <v>1594.4101334734935</v>
      </c>
      <c r="L48" s="386"/>
      <c r="M48" s="386"/>
      <c r="N48" s="386"/>
      <c r="O48" s="386"/>
      <c r="P48" s="386"/>
    </row>
    <row r="49" spans="1:11" s="368" customFormat="1" ht="13">
      <c r="A49" s="125"/>
      <c r="B49" s="745"/>
      <c r="C49" s="745"/>
      <c r="D49" s="746"/>
      <c r="E49" s="747"/>
      <c r="F49" s="1010"/>
      <c r="G49" s="1010"/>
      <c r="H49" s="1010"/>
      <c r="I49" s="1010"/>
      <c r="J49" s="1010"/>
      <c r="K49" s="745"/>
    </row>
    <row r="50" spans="1:11" s="368" customFormat="1" ht="13">
      <c r="A50" s="794"/>
      <c r="B50" s="1292" t="s">
        <v>440</v>
      </c>
      <c r="C50" s="1292"/>
      <c r="D50" s="1292"/>
      <c r="E50" s="1292"/>
      <c r="F50" s="1292"/>
      <c r="G50" s="1292"/>
      <c r="H50" s="1292"/>
      <c r="I50" s="1292"/>
      <c r="J50" s="1292"/>
      <c r="K50" s="1292"/>
    </row>
    <row r="51" spans="1:11" s="368" customFormat="1" ht="13">
      <c r="A51" s="128"/>
      <c r="B51" s="748"/>
      <c r="C51" s="749"/>
      <c r="D51" s="749"/>
      <c r="E51" s="749"/>
      <c r="F51" s="1010"/>
      <c r="G51" s="1010"/>
      <c r="H51" s="1010"/>
      <c r="I51" s="1010"/>
      <c r="J51" s="1010"/>
      <c r="K51" s="748"/>
    </row>
    <row r="52" spans="1:11" s="368" customFormat="1">
      <c r="A52" s="397">
        <v>2008</v>
      </c>
      <c r="B52" s="1093">
        <v>7924.2892413535028</v>
      </c>
      <c r="C52" s="1093">
        <v>82.581963056402984</v>
      </c>
      <c r="D52" s="1093">
        <v>5207.9887023317933</v>
      </c>
      <c r="E52" s="1093">
        <v>5.2241066745325639</v>
      </c>
      <c r="F52" s="1093">
        <v>2869.0441408800652</v>
      </c>
      <c r="G52" s="1093">
        <v>2080.3297847026374</v>
      </c>
      <c r="H52" s="1093">
        <v>102.31401014015211</v>
      </c>
      <c r="I52" s="1093">
        <v>151.07665993440432</v>
      </c>
      <c r="J52" s="1093">
        <v>2633.7185759653066</v>
      </c>
      <c r="K52" s="1093">
        <v>3249.0363317564834</v>
      </c>
    </row>
    <row r="53" spans="1:11" s="368" customFormat="1">
      <c r="A53" s="397">
        <v>2010</v>
      </c>
      <c r="B53" s="1093">
        <v>8480.096061320377</v>
      </c>
      <c r="C53" s="1093">
        <v>91.864995185254344</v>
      </c>
      <c r="D53" s="1093">
        <v>5779.0911232463377</v>
      </c>
      <c r="E53" s="1093">
        <v>5.1465715236087126</v>
      </c>
      <c r="F53" s="1093">
        <v>3081.276107126756</v>
      </c>
      <c r="G53" s="1093">
        <v>2413.7593470120464</v>
      </c>
      <c r="H53" s="1093">
        <v>105.14978973700396</v>
      </c>
      <c r="I53" s="1093">
        <v>173.75930784692198</v>
      </c>
      <c r="J53" s="1093">
        <v>2609.1399428887858</v>
      </c>
      <c r="K53" s="1093">
        <v>3156.513995555526</v>
      </c>
    </row>
    <row r="54" spans="1:11" s="368" customFormat="1">
      <c r="A54" s="397">
        <v>2012</v>
      </c>
      <c r="B54" s="1093">
        <v>7910.8477373073674</v>
      </c>
      <c r="C54" s="1093">
        <v>96.967929777339648</v>
      </c>
      <c r="D54" s="1093">
        <v>5257.8216885323673</v>
      </c>
      <c r="E54" s="1093">
        <v>4.2614760618415986</v>
      </c>
      <c r="F54" s="1093">
        <v>2937.2238808861907</v>
      </c>
      <c r="G54" s="1093">
        <v>2073.570686220839</v>
      </c>
      <c r="H54" s="1093">
        <v>96.894914266990028</v>
      </c>
      <c r="I54" s="1093">
        <v>145.87073109650566</v>
      </c>
      <c r="J54" s="1093">
        <v>2556.0581189976597</v>
      </c>
      <c r="K54" s="1093">
        <v>2911.1278966879258</v>
      </c>
    </row>
    <row r="55" spans="1:11" s="368" customFormat="1">
      <c r="A55" s="397">
        <v>2014</v>
      </c>
      <c r="B55" s="1093">
        <v>8701.0944540731798</v>
      </c>
      <c r="C55" s="1093">
        <v>105.50841432639608</v>
      </c>
      <c r="D55" s="1093">
        <v>6278.0071176303954</v>
      </c>
      <c r="E55" s="1093">
        <v>4.7794716001608091</v>
      </c>
      <c r="F55" s="1093">
        <v>2472.0416050116432</v>
      </c>
      <c r="G55" s="1093">
        <v>3522.1271195270392</v>
      </c>
      <c r="H55" s="1093">
        <v>102.63153300809944</v>
      </c>
      <c r="I55" s="1093">
        <v>176.42738848345303</v>
      </c>
      <c r="J55" s="1093">
        <v>2317.5789221163891</v>
      </c>
      <c r="K55" s="1093">
        <v>2927.1997645979845</v>
      </c>
    </row>
    <row r="56" spans="1:11" s="368" customFormat="1">
      <c r="A56" s="397">
        <v>2016</v>
      </c>
      <c r="B56" s="1093">
        <v>12035.654044333138</v>
      </c>
      <c r="C56" s="1093">
        <v>21.435771565036664</v>
      </c>
      <c r="D56" s="1093">
        <v>9827.006504349496</v>
      </c>
      <c r="E56" s="1093">
        <v>5.845759995002485</v>
      </c>
      <c r="F56" s="1093">
        <v>2001.4845023070079</v>
      </c>
      <c r="G56" s="1093">
        <v>7476.9381179095208</v>
      </c>
      <c r="H56" s="1093">
        <v>82.331952184536135</v>
      </c>
      <c r="I56" s="1093">
        <v>260.40617195342918</v>
      </c>
      <c r="J56" s="1093">
        <v>2187.2117684186055</v>
      </c>
      <c r="K56" s="1093">
        <v>3146.2732774540636</v>
      </c>
    </row>
    <row r="57" spans="1:11" s="368" customFormat="1" ht="13">
      <c r="A57" s="125"/>
      <c r="B57" s="745"/>
      <c r="C57" s="745"/>
      <c r="D57" s="746"/>
      <c r="E57" s="747"/>
      <c r="F57" s="1010"/>
      <c r="G57" s="1010"/>
      <c r="H57" s="1010"/>
      <c r="I57" s="1010"/>
      <c r="J57" s="1010"/>
      <c r="K57" s="745"/>
    </row>
    <row r="58" spans="1:11" s="368" customFormat="1" ht="13">
      <c r="A58" s="794"/>
      <c r="B58" s="1292" t="s">
        <v>441</v>
      </c>
      <c r="C58" s="1292"/>
      <c r="D58" s="1292"/>
      <c r="E58" s="1292"/>
      <c r="F58" s="1292"/>
      <c r="G58" s="1292"/>
      <c r="H58" s="1292"/>
      <c r="I58" s="1292"/>
      <c r="J58" s="1292"/>
      <c r="K58" s="1292"/>
    </row>
    <row r="59" spans="1:11" s="368" customFormat="1" ht="13">
      <c r="A59" s="128"/>
      <c r="B59" s="748"/>
      <c r="C59" s="749"/>
      <c r="D59" s="749"/>
      <c r="E59" s="749"/>
      <c r="F59" s="1010"/>
      <c r="G59" s="1010"/>
      <c r="H59" s="1010"/>
      <c r="I59" s="1010"/>
      <c r="J59" s="1010"/>
      <c r="K59" s="748"/>
    </row>
    <row r="60" spans="1:11" s="368" customFormat="1">
      <c r="A60" s="397">
        <v>2008</v>
      </c>
      <c r="B60" s="1093">
        <v>22899.253754071928</v>
      </c>
      <c r="C60" s="1093">
        <v>516.66191247989991</v>
      </c>
      <c r="D60" s="1093">
        <v>14097.591297286743</v>
      </c>
      <c r="E60" s="1093">
        <v>42.796524811474228</v>
      </c>
      <c r="F60" s="1093">
        <v>4483.4258829070977</v>
      </c>
      <c r="G60" s="1093">
        <v>8612.1392530882476</v>
      </c>
      <c r="H60" s="1093">
        <v>356.08989573535342</v>
      </c>
      <c r="I60" s="1093">
        <v>603.13974074457178</v>
      </c>
      <c r="J60" s="1093">
        <v>8285.0005443052833</v>
      </c>
      <c r="K60" s="1093">
        <v>16170.555284450591</v>
      </c>
    </row>
    <row r="61" spans="1:11" s="368" customFormat="1">
      <c r="A61" s="397">
        <v>2010</v>
      </c>
      <c r="B61" s="1093">
        <v>22650.875630159364</v>
      </c>
      <c r="C61" s="1093">
        <v>515.51153694401683</v>
      </c>
      <c r="D61" s="1093">
        <v>14258.331878977553</v>
      </c>
      <c r="E61" s="1093">
        <v>34.077621821209959</v>
      </c>
      <c r="F61" s="1093">
        <v>4218.788415495198</v>
      </c>
      <c r="G61" s="1093">
        <v>9014.0939986258036</v>
      </c>
      <c r="H61" s="1093">
        <v>349.12909000822509</v>
      </c>
      <c r="I61" s="1093">
        <v>642.24275302711703</v>
      </c>
      <c r="J61" s="1093">
        <v>7877.0322142377936</v>
      </c>
      <c r="K61" s="1093">
        <v>15646.625366795697</v>
      </c>
    </row>
    <row r="62" spans="1:11" s="368" customFormat="1">
      <c r="A62" s="397">
        <v>2012</v>
      </c>
      <c r="B62" s="1093">
        <v>22612.627162930235</v>
      </c>
      <c r="C62" s="1093">
        <v>524.36867318849318</v>
      </c>
      <c r="D62" s="1093">
        <v>13827.841859272496</v>
      </c>
      <c r="E62" s="1093">
        <v>36.422888126175138</v>
      </c>
      <c r="F62" s="1093">
        <v>3987.5903995680487</v>
      </c>
      <c r="G62" s="1093">
        <v>8904.9188586353903</v>
      </c>
      <c r="H62" s="1093">
        <v>327.52258121535186</v>
      </c>
      <c r="I62" s="1093">
        <v>571.38713172752921</v>
      </c>
      <c r="J62" s="1093">
        <v>8260.416630469248</v>
      </c>
      <c r="K62" s="1093">
        <v>14273.425243948637</v>
      </c>
    </row>
    <row r="63" spans="1:11" s="368" customFormat="1">
      <c r="A63" s="397">
        <v>2014</v>
      </c>
      <c r="B63" s="1093">
        <v>19489.547778554494</v>
      </c>
      <c r="C63" s="1093">
        <v>627.3524432442365</v>
      </c>
      <c r="D63" s="1093">
        <v>10705.17046775075</v>
      </c>
      <c r="E63" s="1093">
        <v>32.773641780921672</v>
      </c>
      <c r="F63" s="1093">
        <v>3991.0551302389549</v>
      </c>
      <c r="G63" s="1093">
        <v>5603.7419292350005</v>
      </c>
      <c r="H63" s="1093">
        <v>368.20569147171511</v>
      </c>
      <c r="I63" s="1093">
        <v>709.39407502415838</v>
      </c>
      <c r="J63" s="1093">
        <v>8157.0248675595085</v>
      </c>
      <c r="K63" s="1093">
        <v>14484.912068606347</v>
      </c>
    </row>
    <row r="64" spans="1:11" s="368" customFormat="1">
      <c r="A64" s="397">
        <v>2016</v>
      </c>
      <c r="B64" s="1093">
        <v>21419.356131537286</v>
      </c>
      <c r="C64" s="1093">
        <v>370.64314036482642</v>
      </c>
      <c r="D64" s="1093">
        <v>12858.242554225064</v>
      </c>
      <c r="E64" s="1093">
        <v>48.796896752618267</v>
      </c>
      <c r="F64" s="1093">
        <v>4282.7796011430819</v>
      </c>
      <c r="G64" s="1093">
        <v>7287.3088142714996</v>
      </c>
      <c r="H64" s="1093">
        <v>288.45868440947612</v>
      </c>
      <c r="I64" s="1093">
        <v>950.89855764838921</v>
      </c>
      <c r="J64" s="1093">
        <v>8190.4704369473957</v>
      </c>
      <c r="K64" s="1093">
        <v>15593.290123647923</v>
      </c>
    </row>
    <row r="65" spans="1:11" s="368" customFormat="1" ht="13">
      <c r="A65" s="125"/>
      <c r="B65" s="745"/>
      <c r="C65" s="745"/>
      <c r="D65" s="746"/>
      <c r="E65" s="747"/>
      <c r="F65" s="1010"/>
      <c r="G65" s="1010"/>
      <c r="H65" s="1010"/>
      <c r="I65" s="1010"/>
      <c r="J65" s="1010"/>
      <c r="K65" s="745"/>
    </row>
    <row r="66" spans="1:11" s="368" customFormat="1" ht="13">
      <c r="A66" s="794"/>
      <c r="B66" s="1292" t="s">
        <v>442</v>
      </c>
      <c r="C66" s="1292"/>
      <c r="D66" s="1292"/>
      <c r="E66" s="1292"/>
      <c r="F66" s="1292"/>
      <c r="G66" s="1292"/>
      <c r="H66" s="1292"/>
      <c r="I66" s="1292"/>
      <c r="J66" s="1292"/>
      <c r="K66" s="1292"/>
    </row>
    <row r="67" spans="1:11" s="368" customFormat="1" ht="13">
      <c r="A67" s="128"/>
      <c r="B67" s="748"/>
      <c r="C67" s="749"/>
      <c r="D67" s="749"/>
      <c r="E67" s="749"/>
      <c r="F67" s="1010"/>
      <c r="G67" s="1010"/>
      <c r="H67" s="1010"/>
      <c r="I67" s="1010"/>
      <c r="J67" s="1010"/>
      <c r="K67" s="748"/>
    </row>
    <row r="68" spans="1:11" s="368" customFormat="1">
      <c r="A68" s="397">
        <v>2008</v>
      </c>
      <c r="B68" s="1093">
        <v>7259.9996737912043</v>
      </c>
      <c r="C68" s="1093">
        <v>327.00733797306833</v>
      </c>
      <c r="D68" s="1093">
        <v>5285.29294122584</v>
      </c>
      <c r="E68" s="1093">
        <v>15.216310210898092</v>
      </c>
      <c r="F68" s="1093">
        <v>719.64429455400193</v>
      </c>
      <c r="G68" s="1093">
        <v>4274.0418832432597</v>
      </c>
      <c r="H68" s="1093">
        <v>89.010582150835177</v>
      </c>
      <c r="I68" s="1093">
        <v>187.37987106684642</v>
      </c>
      <c r="J68" s="1093">
        <v>1647.6993945922959</v>
      </c>
      <c r="K68" s="1093">
        <v>3575.4338752939811</v>
      </c>
    </row>
    <row r="69" spans="1:11">
      <c r="A69" s="397">
        <v>2010</v>
      </c>
      <c r="B69" s="1093">
        <v>7189.4638720067396</v>
      </c>
      <c r="C69" s="1093">
        <v>378.30630783935754</v>
      </c>
      <c r="D69" s="1093">
        <v>5114.968573110632</v>
      </c>
      <c r="E69" s="1093">
        <v>12.131340717553208</v>
      </c>
      <c r="F69" s="1093">
        <v>657.29690272299365</v>
      </c>
      <c r="G69" s="1093">
        <v>4168.1025015373716</v>
      </c>
      <c r="H69" s="1093">
        <v>87.916930810167315</v>
      </c>
      <c r="I69" s="1093">
        <v>189.52089732254777</v>
      </c>
      <c r="J69" s="1093">
        <v>1696.1889910567495</v>
      </c>
      <c r="K69" s="1093">
        <v>3745.3337537797884</v>
      </c>
    </row>
    <row r="70" spans="1:11" s="353" customFormat="1">
      <c r="A70" s="397">
        <v>2012</v>
      </c>
      <c r="B70" s="1093">
        <v>7538.7951890800377</v>
      </c>
      <c r="C70" s="1093">
        <v>392.73009642539563</v>
      </c>
      <c r="D70" s="1093">
        <v>5409.1009006539316</v>
      </c>
      <c r="E70" s="1093">
        <v>8.2603619841543683</v>
      </c>
      <c r="F70" s="1093">
        <v>659.70293249008841</v>
      </c>
      <c r="G70" s="1093">
        <v>4488.6460740837001</v>
      </c>
      <c r="H70" s="1093">
        <v>83.091006545950819</v>
      </c>
      <c r="I70" s="1093">
        <v>169.40052555003865</v>
      </c>
      <c r="J70" s="1093">
        <v>1736.9641920007107</v>
      </c>
      <c r="K70" s="1093">
        <v>3446.8271452747945</v>
      </c>
    </row>
    <row r="71" spans="1:11" s="353" customFormat="1" ht="15" customHeight="1">
      <c r="A71" s="397">
        <v>2014</v>
      </c>
      <c r="B71" s="1093">
        <v>7010.1149084836188</v>
      </c>
      <c r="C71" s="1093">
        <v>423.64769714722974</v>
      </c>
      <c r="D71" s="1093">
        <v>4887.7535520054407</v>
      </c>
      <c r="E71" s="1093">
        <v>37.550860256786926</v>
      </c>
      <c r="F71" s="1093">
        <v>652.91242485236069</v>
      </c>
      <c r="G71" s="1093">
        <v>3918.7438839680012</v>
      </c>
      <c r="H71" s="1093">
        <v>85.525054026569194</v>
      </c>
      <c r="I71" s="1093">
        <v>193.02132890172226</v>
      </c>
      <c r="J71" s="1093">
        <v>1698.7136593309485</v>
      </c>
      <c r="K71" s="1093">
        <v>3355.7657709505734</v>
      </c>
    </row>
    <row r="72" spans="1:11" s="353" customFormat="1" ht="15" customHeight="1">
      <c r="A72" s="397">
        <v>2016</v>
      </c>
      <c r="B72" s="1093">
        <v>7195.3261197072989</v>
      </c>
      <c r="C72" s="1093">
        <v>401.0750352337277</v>
      </c>
      <c r="D72" s="1093">
        <v>5084.4120705577216</v>
      </c>
      <c r="E72" s="1093">
        <v>15.62403342490115</v>
      </c>
      <c r="F72" s="1093">
        <v>769.23610984791537</v>
      </c>
      <c r="G72" s="1093">
        <v>3995.2191757361725</v>
      </c>
      <c r="H72" s="1093">
        <v>72.280001701784244</v>
      </c>
      <c r="I72" s="1093">
        <v>232.05274984694742</v>
      </c>
      <c r="J72" s="1093">
        <v>1709.8390139158487</v>
      </c>
      <c r="K72" s="1093">
        <v>3450.5242961827767</v>
      </c>
    </row>
    <row r="73" spans="1:11" s="353" customFormat="1" ht="15" customHeight="1">
      <c r="A73" s="125"/>
      <c r="B73" s="1010"/>
      <c r="C73" s="1010"/>
      <c r="D73" s="1010"/>
      <c r="E73" s="1010"/>
      <c r="F73" s="1010"/>
      <c r="G73" s="1010"/>
      <c r="H73" s="1010"/>
      <c r="I73" s="1010"/>
      <c r="J73" s="1010"/>
      <c r="K73" s="1010"/>
    </row>
    <row r="74" spans="1:11" s="353" customFormat="1" ht="15" customHeight="1">
      <c r="A74" s="794"/>
      <c r="B74" s="1292" t="s">
        <v>443</v>
      </c>
      <c r="C74" s="1292"/>
      <c r="D74" s="1292"/>
      <c r="E74" s="1292"/>
      <c r="F74" s="1292"/>
      <c r="G74" s="1292"/>
      <c r="H74" s="1292"/>
      <c r="I74" s="1292"/>
      <c r="J74" s="1292"/>
      <c r="K74" s="1292"/>
    </row>
    <row r="75" spans="1:11" s="353" customFormat="1" ht="15" customHeight="1">
      <c r="A75" s="128"/>
      <c r="B75" s="748"/>
      <c r="C75" s="749"/>
      <c r="D75" s="749"/>
      <c r="E75" s="749"/>
      <c r="F75" s="1010"/>
      <c r="G75" s="1010"/>
      <c r="H75" s="1010"/>
      <c r="I75" s="1010"/>
      <c r="J75" s="1010"/>
      <c r="K75" s="748"/>
    </row>
    <row r="76" spans="1:11" s="353" customFormat="1">
      <c r="A76" s="397">
        <v>2008</v>
      </c>
      <c r="B76" s="1093">
        <v>48247.469468044073</v>
      </c>
      <c r="C76" s="1093">
        <v>1844.6349429085662</v>
      </c>
      <c r="D76" s="1093">
        <v>37550.515841276727</v>
      </c>
      <c r="E76" s="1093">
        <v>2728.8939997170937</v>
      </c>
      <c r="F76" s="1093">
        <v>17739.578950813197</v>
      </c>
      <c r="G76" s="1093">
        <v>15857.197338980157</v>
      </c>
      <c r="H76" s="1093">
        <v>461.71763186652367</v>
      </c>
      <c r="I76" s="1093">
        <v>763.12791989974994</v>
      </c>
      <c r="J76" s="1093">
        <v>8852.3186838587771</v>
      </c>
      <c r="K76" s="1093">
        <v>20525.770156336512</v>
      </c>
    </row>
    <row r="77" spans="1:11" s="353" customFormat="1" ht="15" customHeight="1">
      <c r="A77" s="397">
        <v>2010</v>
      </c>
      <c r="B77" s="1093">
        <v>47119.157169472732</v>
      </c>
      <c r="C77" s="1093">
        <v>2127.5529360881133</v>
      </c>
      <c r="D77" s="1093">
        <v>35932.796308632947</v>
      </c>
      <c r="E77" s="1093">
        <v>2184.6997151920591</v>
      </c>
      <c r="F77" s="1093">
        <v>16401.546067582545</v>
      </c>
      <c r="G77" s="1093">
        <v>16079.401034129711</v>
      </c>
      <c r="H77" s="1093">
        <v>445.69058318740286</v>
      </c>
      <c r="I77" s="1093">
        <v>821.45890854123309</v>
      </c>
      <c r="J77" s="1093">
        <v>9058.8079247516725</v>
      </c>
      <c r="K77" s="1093">
        <v>19942.880613932521</v>
      </c>
    </row>
    <row r="78" spans="1:11" s="353" customFormat="1">
      <c r="A78" s="397">
        <v>2012</v>
      </c>
      <c r="B78" s="1093">
        <v>45174.866743627441</v>
      </c>
      <c r="C78" s="1093">
        <v>1681.959694266812</v>
      </c>
      <c r="D78" s="1093">
        <v>35788.376545601321</v>
      </c>
      <c r="E78" s="1093">
        <v>2242.0077536659169</v>
      </c>
      <c r="F78" s="1093">
        <v>16759.717731617995</v>
      </c>
      <c r="G78" s="1093">
        <v>15723.523015262712</v>
      </c>
      <c r="H78" s="1093">
        <v>419.95120390057753</v>
      </c>
      <c r="I78" s="1093">
        <v>643.17684115411362</v>
      </c>
      <c r="J78" s="1093">
        <v>7704.5305037593025</v>
      </c>
      <c r="K78" s="1093">
        <v>19180.478081439163</v>
      </c>
    </row>
    <row r="79" spans="1:11" s="353" customFormat="1" ht="15" customHeight="1">
      <c r="A79" s="397">
        <v>2014</v>
      </c>
      <c r="B79" s="1093">
        <v>48006.549294693417</v>
      </c>
      <c r="C79" s="1093">
        <v>2221.9257664055253</v>
      </c>
      <c r="D79" s="1093">
        <v>36952.032994154964</v>
      </c>
      <c r="E79" s="1093">
        <v>2073.8782249424844</v>
      </c>
      <c r="F79" s="1093">
        <v>16366.407132983202</v>
      </c>
      <c r="G79" s="1093">
        <v>17235.52456376197</v>
      </c>
      <c r="H79" s="1093">
        <v>451.34614438526006</v>
      </c>
      <c r="I79" s="1093">
        <v>824.87692808204724</v>
      </c>
      <c r="J79" s="1093">
        <v>8832.5905341329253</v>
      </c>
      <c r="K79" s="1093">
        <v>18376.181305308572</v>
      </c>
    </row>
    <row r="80" spans="1:11">
      <c r="A80" s="397">
        <v>2016</v>
      </c>
      <c r="B80" s="1093">
        <v>45683.235252188548</v>
      </c>
      <c r="C80" s="1093">
        <v>1926.6800288109089</v>
      </c>
      <c r="D80" s="1093">
        <v>35607.212729339502</v>
      </c>
      <c r="E80" s="1093">
        <v>1809.9694295875759</v>
      </c>
      <c r="F80" s="1093">
        <v>18099.237984244584</v>
      </c>
      <c r="G80" s="1093">
        <v>14358.806969212386</v>
      </c>
      <c r="H80" s="1093">
        <v>359.5230455317735</v>
      </c>
      <c r="I80" s="1093">
        <v>979.67530076317371</v>
      </c>
      <c r="J80" s="1093">
        <v>8149.3424940381346</v>
      </c>
      <c r="K80" s="1093">
        <v>19582.006632904195</v>
      </c>
    </row>
    <row r="81" spans="1:11" ht="13">
      <c r="A81" s="125"/>
      <c r="B81" s="745"/>
      <c r="C81" s="745"/>
      <c r="D81" s="746"/>
      <c r="E81" s="747"/>
      <c r="F81" s="1010"/>
      <c r="G81" s="1010"/>
      <c r="H81" s="1010"/>
      <c r="I81" s="1010"/>
      <c r="J81" s="1010"/>
      <c r="K81" s="745"/>
    </row>
    <row r="82" spans="1:11" ht="13">
      <c r="A82" s="794"/>
      <c r="B82" s="1292" t="s">
        <v>444</v>
      </c>
      <c r="C82" s="1292"/>
      <c r="D82" s="1292"/>
      <c r="E82" s="1292"/>
      <c r="F82" s="1292"/>
      <c r="G82" s="1292"/>
      <c r="H82" s="1292"/>
      <c r="I82" s="1292"/>
      <c r="J82" s="1292"/>
      <c r="K82" s="1292"/>
    </row>
    <row r="83" spans="1:11" ht="13">
      <c r="A83" s="128"/>
      <c r="B83" s="748"/>
      <c r="C83" s="749"/>
      <c r="D83" s="749"/>
      <c r="E83" s="749"/>
      <c r="F83" s="1010"/>
      <c r="G83" s="1010"/>
      <c r="H83" s="1010"/>
      <c r="I83" s="1010"/>
      <c r="J83" s="1010"/>
      <c r="K83" s="748"/>
    </row>
    <row r="84" spans="1:11">
      <c r="A84" s="397">
        <v>2008</v>
      </c>
      <c r="B84" s="1093">
        <v>240931.06444475451</v>
      </c>
      <c r="C84" s="1093">
        <v>1842.9596811730883</v>
      </c>
      <c r="D84" s="1093">
        <v>218316.51950485472</v>
      </c>
      <c r="E84" s="1093">
        <v>14070.429066528934</v>
      </c>
      <c r="F84" s="1093">
        <v>54840.807713504408</v>
      </c>
      <c r="G84" s="1093">
        <v>146994.44827752936</v>
      </c>
      <c r="H84" s="1093">
        <v>860.61820591495211</v>
      </c>
      <c r="I84" s="1093">
        <v>1550.2162413770554</v>
      </c>
      <c r="J84" s="1093">
        <v>20771.585258726696</v>
      </c>
      <c r="K84" s="1093">
        <v>41946.724365006885</v>
      </c>
    </row>
    <row r="85" spans="1:11">
      <c r="A85" s="397">
        <v>2010</v>
      </c>
      <c r="B85" s="1093">
        <v>231281.47284146489</v>
      </c>
      <c r="C85" s="1093">
        <v>1770.1947842816894</v>
      </c>
      <c r="D85" s="1093">
        <v>210719.894421926</v>
      </c>
      <c r="E85" s="1093">
        <v>9715.1385730795882</v>
      </c>
      <c r="F85" s="1093">
        <v>58142.290430232904</v>
      </c>
      <c r="G85" s="1093">
        <v>140430.56276314473</v>
      </c>
      <c r="H85" s="1093">
        <v>919.52117950280899</v>
      </c>
      <c r="I85" s="1093">
        <v>1512.3814759660027</v>
      </c>
      <c r="J85" s="1093">
        <v>18791.383635257193</v>
      </c>
      <c r="K85" s="1093">
        <v>40517.231506428863</v>
      </c>
    </row>
    <row r="86" spans="1:11">
      <c r="A86" s="397">
        <v>2012</v>
      </c>
      <c r="B86" s="1093">
        <v>231283.60641851765</v>
      </c>
      <c r="C86" s="1093">
        <v>1730.3844228446446</v>
      </c>
      <c r="D86" s="1093">
        <v>211119.81659089876</v>
      </c>
      <c r="E86" s="1093">
        <v>378.30980349107654</v>
      </c>
      <c r="F86" s="1093">
        <v>58706.65160758594</v>
      </c>
      <c r="G86" s="1093">
        <v>149870.15722274184</v>
      </c>
      <c r="H86" s="1093">
        <v>839.82793954351268</v>
      </c>
      <c r="I86" s="1093">
        <v>1324.8700175363722</v>
      </c>
      <c r="J86" s="1093">
        <v>18433.40540477425</v>
      </c>
      <c r="K86" s="1093">
        <v>37053.60086349021</v>
      </c>
    </row>
    <row r="87" spans="1:11">
      <c r="A87" s="397">
        <v>2014</v>
      </c>
      <c r="B87" s="1093">
        <v>218921.03717099279</v>
      </c>
      <c r="C87" s="1093">
        <v>2347.214086371906</v>
      </c>
      <c r="D87" s="1093">
        <v>197364.77742332968</v>
      </c>
      <c r="E87" s="1093">
        <v>376.29152935081862</v>
      </c>
      <c r="F87" s="1093">
        <v>50035.381656301499</v>
      </c>
      <c r="G87" s="1093">
        <v>144372.74500375363</v>
      </c>
      <c r="H87" s="1093">
        <v>909.41105602648179</v>
      </c>
      <c r="I87" s="1093">
        <v>1670.9481778972872</v>
      </c>
      <c r="J87" s="1093">
        <v>19209.045661291195</v>
      </c>
      <c r="K87" s="1093">
        <v>36876.257152409577</v>
      </c>
    </row>
    <row r="88" spans="1:11">
      <c r="A88" s="397">
        <v>2016</v>
      </c>
      <c r="B88" s="1093">
        <v>215804.43203131109</v>
      </c>
      <c r="C88" s="1093">
        <v>1574.9110522216986</v>
      </c>
      <c r="D88" s="1093">
        <v>196886.97713367012</v>
      </c>
      <c r="E88" s="1093">
        <v>812.94151774119689</v>
      </c>
      <c r="F88" s="1093">
        <v>59615.973175852145</v>
      </c>
      <c r="G88" s="1093">
        <v>133771.51668621719</v>
      </c>
      <c r="H88" s="1093">
        <v>674.13003006027759</v>
      </c>
      <c r="I88" s="1093">
        <v>2012.4157237993143</v>
      </c>
      <c r="J88" s="1093">
        <v>17342.543845419277</v>
      </c>
      <c r="K88" s="1093">
        <v>38475.978596448993</v>
      </c>
    </row>
    <row r="89" spans="1:11" ht="13">
      <c r="A89" s="125"/>
      <c r="B89" s="745"/>
      <c r="C89" s="745"/>
      <c r="D89" s="746"/>
      <c r="E89" s="747"/>
      <c r="F89" s="1010"/>
      <c r="G89" s="1010"/>
      <c r="H89" s="1010"/>
      <c r="I89" s="1010"/>
      <c r="J89" s="1010"/>
      <c r="K89" s="745"/>
    </row>
    <row r="90" spans="1:11" ht="13">
      <c r="A90" s="794"/>
      <c r="B90" s="1292" t="s">
        <v>445</v>
      </c>
      <c r="C90" s="1292"/>
      <c r="D90" s="1292"/>
      <c r="E90" s="1292"/>
      <c r="F90" s="1292"/>
      <c r="G90" s="1292"/>
      <c r="H90" s="1292"/>
      <c r="I90" s="1292"/>
      <c r="J90" s="1292"/>
      <c r="K90" s="1292"/>
    </row>
    <row r="91" spans="1:11" ht="13">
      <c r="A91" s="128"/>
      <c r="B91" s="748"/>
      <c r="C91" s="749"/>
      <c r="D91" s="749"/>
      <c r="E91" s="749"/>
      <c r="F91" s="1010"/>
      <c r="G91" s="1010"/>
      <c r="H91" s="1010"/>
      <c r="I91" s="1010"/>
      <c r="J91" s="1010"/>
      <c r="K91" s="748"/>
    </row>
    <row r="92" spans="1:11">
      <c r="A92" s="397">
        <v>2008</v>
      </c>
      <c r="B92" s="1093">
        <v>15971.810768229394</v>
      </c>
      <c r="C92" s="1093">
        <v>321.83716780685643</v>
      </c>
      <c r="D92" s="1093">
        <v>10903.793719544879</v>
      </c>
      <c r="E92" s="1093">
        <v>75.723179867999576</v>
      </c>
      <c r="F92" s="1093">
        <v>6454.2512281510326</v>
      </c>
      <c r="G92" s="1093">
        <v>3726.5437747250703</v>
      </c>
      <c r="H92" s="1093">
        <v>225.99695418551798</v>
      </c>
      <c r="I92" s="1093">
        <v>421.2785826152591</v>
      </c>
      <c r="J92" s="1093">
        <v>4746.1798808776584</v>
      </c>
      <c r="K92" s="1093">
        <v>10925.954580658505</v>
      </c>
    </row>
    <row r="93" spans="1:11">
      <c r="A93" s="397">
        <v>2010</v>
      </c>
      <c r="B93" s="1093">
        <v>16092.417668647828</v>
      </c>
      <c r="C93" s="1093">
        <v>319.28885118295784</v>
      </c>
      <c r="D93" s="1093">
        <v>11225.901549023498</v>
      </c>
      <c r="E93" s="1093">
        <v>46.853789815236098</v>
      </c>
      <c r="F93" s="1093">
        <v>7863.4732156213331</v>
      </c>
      <c r="G93" s="1093">
        <v>2628.8491958560849</v>
      </c>
      <c r="H93" s="1093">
        <v>236.19039484046218</v>
      </c>
      <c r="I93" s="1093">
        <v>450.53495289038233</v>
      </c>
      <c r="J93" s="1093">
        <v>4547.2272684413738</v>
      </c>
      <c r="K93" s="1093">
        <v>10679.829837477637</v>
      </c>
    </row>
    <row r="94" spans="1:11">
      <c r="A94" s="397">
        <v>2012</v>
      </c>
      <c r="B94" s="1093">
        <v>16604.36749924313</v>
      </c>
      <c r="C94" s="1093">
        <v>336.90432880940909</v>
      </c>
      <c r="D94" s="1093">
        <v>11472.101552484484</v>
      </c>
      <c r="E94" s="1093">
        <v>52.876306772470016</v>
      </c>
      <c r="F94" s="1093">
        <v>7885.071906082293</v>
      </c>
      <c r="G94" s="1093">
        <v>2918.9457642359439</v>
      </c>
      <c r="H94" s="1093">
        <v>212.01572229668906</v>
      </c>
      <c r="I94" s="1093">
        <v>403.19185309708985</v>
      </c>
      <c r="J94" s="1093">
        <v>4795.3616179492365</v>
      </c>
      <c r="K94" s="1093">
        <v>8998.0195455227986</v>
      </c>
    </row>
    <row r="95" spans="1:11">
      <c r="A95" s="397">
        <v>2014</v>
      </c>
      <c r="B95" s="1093">
        <v>16595.35147334787</v>
      </c>
      <c r="C95" s="1093">
        <v>402.03226747169725</v>
      </c>
      <c r="D95" s="1093">
        <v>11050.922636952375</v>
      </c>
      <c r="E95" s="1093">
        <v>45.614254452573135</v>
      </c>
      <c r="F95" s="1093">
        <v>8317.9353452870764</v>
      </c>
      <c r="G95" s="1093">
        <v>1961.0003925461672</v>
      </c>
      <c r="H95" s="1093">
        <v>227.77381555173059</v>
      </c>
      <c r="I95" s="1093">
        <v>498.59882911482964</v>
      </c>
      <c r="J95" s="1093">
        <v>5142.3965689237984</v>
      </c>
      <c r="K95" s="1093">
        <v>8734.7629018639673</v>
      </c>
    </row>
    <row r="96" spans="1:11">
      <c r="A96" s="397">
        <v>2016</v>
      </c>
      <c r="B96" s="1093">
        <v>16862.04796548159</v>
      </c>
      <c r="C96" s="1093">
        <v>265.52284568615573</v>
      </c>
      <c r="D96" s="1093">
        <v>11587.962175674704</v>
      </c>
      <c r="E96" s="1093">
        <v>41.111154069668558</v>
      </c>
      <c r="F96" s="1093">
        <v>8760.4696578452331</v>
      </c>
      <c r="G96" s="1093">
        <v>1909.2325604484345</v>
      </c>
      <c r="H96" s="1093">
        <v>187.0921301288453</v>
      </c>
      <c r="I96" s="1093">
        <v>690.05667318252551</v>
      </c>
      <c r="J96" s="1093">
        <v>5008.5629441207302</v>
      </c>
      <c r="K96" s="1093">
        <v>9375.8739642008277</v>
      </c>
    </row>
    <row r="97" spans="1:11" ht="13">
      <c r="A97" s="125"/>
      <c r="B97" s="745"/>
      <c r="C97" s="745"/>
      <c r="D97" s="746"/>
      <c r="E97" s="747"/>
      <c r="F97" s="1010"/>
      <c r="G97" s="1010"/>
      <c r="H97" s="1010"/>
      <c r="I97" s="1010"/>
      <c r="J97" s="1010"/>
      <c r="K97" s="745"/>
    </row>
    <row r="98" spans="1:11" ht="13">
      <c r="A98" s="794"/>
      <c r="B98" s="1292" t="s">
        <v>446</v>
      </c>
      <c r="C98" s="1292"/>
      <c r="D98" s="1292"/>
      <c r="E98" s="1292"/>
      <c r="F98" s="1292"/>
      <c r="G98" s="1292"/>
      <c r="H98" s="1292"/>
      <c r="I98" s="1292"/>
      <c r="J98" s="1292"/>
      <c r="K98" s="1292"/>
    </row>
    <row r="99" spans="1:11" ht="13">
      <c r="A99" s="128"/>
      <c r="B99" s="748"/>
      <c r="C99" s="749"/>
      <c r="D99" s="749"/>
      <c r="E99" s="749"/>
      <c r="F99" s="1010"/>
      <c r="G99" s="1010"/>
      <c r="H99" s="1010"/>
      <c r="I99" s="1010"/>
      <c r="J99" s="1010"/>
      <c r="K99" s="748"/>
    </row>
    <row r="100" spans="1:11">
      <c r="A100" s="397">
        <v>2008</v>
      </c>
      <c r="B100" s="1093">
        <v>20373.910741641484</v>
      </c>
      <c r="C100" s="1093">
        <v>56.024104205197155</v>
      </c>
      <c r="D100" s="1093">
        <v>19178.809231189513</v>
      </c>
      <c r="E100" s="1093">
        <v>6.3166954556741102</v>
      </c>
      <c r="F100" s="1093">
        <v>11206.384130722137</v>
      </c>
      <c r="G100" s="1093">
        <v>7818.4438803106523</v>
      </c>
      <c r="H100" s="1093">
        <v>52.173273539770562</v>
      </c>
      <c r="I100" s="1093">
        <v>95.491251161277944</v>
      </c>
      <c r="J100" s="1093">
        <v>1139.0774062467754</v>
      </c>
      <c r="K100" s="1093">
        <v>2572.3291580931814</v>
      </c>
    </row>
    <row r="101" spans="1:11">
      <c r="A101" s="397">
        <v>2010</v>
      </c>
      <c r="B101" s="1093">
        <v>16536.078937448015</v>
      </c>
      <c r="C101" s="1093">
        <v>58.050979045591241</v>
      </c>
      <c r="D101" s="1093">
        <v>15333.410428110265</v>
      </c>
      <c r="E101" s="1093">
        <v>6.5231364150894642</v>
      </c>
      <c r="F101" s="1093">
        <v>10060.836460754694</v>
      </c>
      <c r="G101" s="1093">
        <v>5109.9504757257964</v>
      </c>
      <c r="H101" s="1093">
        <v>54.105293201100764</v>
      </c>
      <c r="I101" s="1093">
        <v>101.99506201358373</v>
      </c>
      <c r="J101" s="1093">
        <v>1144.6175302921592</v>
      </c>
      <c r="K101" s="1093">
        <v>2566.6448918272667</v>
      </c>
    </row>
    <row r="102" spans="1:11">
      <c r="A102" s="397">
        <v>2012</v>
      </c>
      <c r="B102" s="1093">
        <v>19367.981429468393</v>
      </c>
      <c r="C102" s="1093">
        <v>58.290440444132656</v>
      </c>
      <c r="D102" s="1093">
        <v>18156.382212656375</v>
      </c>
      <c r="E102" s="1093">
        <v>5.2198171272969915</v>
      </c>
      <c r="F102" s="1093">
        <v>10712.965642412344</v>
      </c>
      <c r="G102" s="1093">
        <v>7300.3473624761182</v>
      </c>
      <c r="H102" s="1093">
        <v>48.175364445021316</v>
      </c>
      <c r="I102" s="1093">
        <v>89.674026195592688</v>
      </c>
      <c r="J102" s="1093">
        <v>1153.3087763678836</v>
      </c>
      <c r="K102" s="1093">
        <v>2385.3322628046299</v>
      </c>
    </row>
    <row r="103" spans="1:11">
      <c r="A103" s="397">
        <v>2014</v>
      </c>
      <c r="B103" s="1093">
        <v>18792.263166509678</v>
      </c>
      <c r="C103" s="1093">
        <v>68.260054230194015</v>
      </c>
      <c r="D103" s="1093">
        <v>17641.269835072206</v>
      </c>
      <c r="E103" s="1093">
        <v>3.2170914705112708</v>
      </c>
      <c r="F103" s="1093">
        <v>11448.664759883173</v>
      </c>
      <c r="G103" s="1093">
        <v>6033.6826352036205</v>
      </c>
      <c r="H103" s="1093">
        <v>47.362425607766141</v>
      </c>
      <c r="I103" s="1093">
        <v>108.34292290713745</v>
      </c>
      <c r="J103" s="1093">
        <v>1082.7332772072762</v>
      </c>
      <c r="K103" s="1093">
        <v>2288.7856951170875</v>
      </c>
    </row>
    <row r="104" spans="1:11">
      <c r="A104" s="397">
        <v>2016</v>
      </c>
      <c r="B104" s="1094" t="s">
        <v>358</v>
      </c>
      <c r="C104" s="1094" t="s">
        <v>358</v>
      </c>
      <c r="D104" s="1094" t="s">
        <v>358</v>
      </c>
      <c r="E104" s="1094" t="s">
        <v>358</v>
      </c>
      <c r="F104" s="1094" t="s">
        <v>358</v>
      </c>
      <c r="G104" s="1094" t="s">
        <v>358</v>
      </c>
      <c r="H104" s="1094" t="s">
        <v>358</v>
      </c>
      <c r="I104" s="1094" t="s">
        <v>358</v>
      </c>
      <c r="J104" s="1094" t="s">
        <v>358</v>
      </c>
      <c r="K104" s="1094" t="s">
        <v>358</v>
      </c>
    </row>
    <row r="105" spans="1:11" ht="13">
      <c r="A105" s="125"/>
      <c r="B105" s="745"/>
      <c r="C105" s="745"/>
      <c r="D105" s="746"/>
      <c r="E105" s="747"/>
      <c r="F105" s="1010"/>
      <c r="G105" s="1010"/>
      <c r="H105" s="1010"/>
      <c r="I105" s="1010"/>
      <c r="J105" s="1010"/>
      <c r="K105" s="745"/>
    </row>
    <row r="106" spans="1:11" ht="13">
      <c r="A106" s="794"/>
      <c r="B106" s="1292" t="s">
        <v>447</v>
      </c>
      <c r="C106" s="1292"/>
      <c r="D106" s="1292"/>
      <c r="E106" s="1292"/>
      <c r="F106" s="1292"/>
      <c r="G106" s="1292"/>
      <c r="H106" s="1292"/>
      <c r="I106" s="1292"/>
      <c r="J106" s="1292"/>
      <c r="K106" s="1292"/>
    </row>
    <row r="107" spans="1:11" ht="13">
      <c r="A107" s="128"/>
      <c r="B107" s="748"/>
      <c r="C107" s="749"/>
      <c r="D107" s="749"/>
      <c r="E107" s="749"/>
      <c r="F107" s="1010"/>
      <c r="G107" s="1010"/>
      <c r="H107" s="1010"/>
      <c r="I107" s="1010"/>
      <c r="J107" s="1010"/>
      <c r="K107" s="748"/>
    </row>
    <row r="108" spans="1:11">
      <c r="A108" s="397">
        <v>2008</v>
      </c>
      <c r="B108" s="1093">
        <v>37797.443340466576</v>
      </c>
      <c r="C108" s="1093">
        <v>283.54045456256466</v>
      </c>
      <c r="D108" s="1093">
        <v>34312.270325231162</v>
      </c>
      <c r="E108" s="1093">
        <v>47.502472269144974</v>
      </c>
      <c r="F108" s="1093">
        <v>3180.3276887592665</v>
      </c>
      <c r="G108" s="1093">
        <v>30523.071996875027</v>
      </c>
      <c r="H108" s="1093">
        <v>175.34016708119913</v>
      </c>
      <c r="I108" s="1093">
        <v>386.02800024653288</v>
      </c>
      <c r="J108" s="1093">
        <v>3201.6325606728528</v>
      </c>
      <c r="K108" s="1093">
        <v>7980.7332622962822</v>
      </c>
    </row>
    <row r="109" spans="1:11">
      <c r="A109" s="397">
        <v>2010</v>
      </c>
      <c r="B109" s="1093">
        <v>39173.222045072383</v>
      </c>
      <c r="C109" s="1093">
        <v>294.54318397676718</v>
      </c>
      <c r="D109" s="1093">
        <v>35599.762727497626</v>
      </c>
      <c r="E109" s="1093">
        <v>46.138643321017042</v>
      </c>
      <c r="F109" s="1093">
        <v>3119.5579612123297</v>
      </c>
      <c r="G109" s="1093">
        <v>31838.367847873007</v>
      </c>
      <c r="H109" s="1093">
        <v>171.96714060163242</v>
      </c>
      <c r="I109" s="1093">
        <v>423.73113448963875</v>
      </c>
      <c r="J109" s="1093">
        <v>3278.9161335979884</v>
      </c>
      <c r="K109" s="1093">
        <v>7980.305899329087</v>
      </c>
    </row>
    <row r="110" spans="1:11">
      <c r="A110" s="397">
        <v>2012</v>
      </c>
      <c r="B110" s="1093">
        <v>39751.727410667554</v>
      </c>
      <c r="C110" s="1093">
        <v>263.81580060288184</v>
      </c>
      <c r="D110" s="1093">
        <v>36227.566328577072</v>
      </c>
      <c r="E110" s="1093">
        <v>47.60606478940678</v>
      </c>
      <c r="F110" s="1093">
        <v>3043.2562644812324</v>
      </c>
      <c r="G110" s="1093">
        <v>32662.484331047752</v>
      </c>
      <c r="H110" s="1093">
        <v>153.07889007071455</v>
      </c>
      <c r="I110" s="1093">
        <v>321.14077818795442</v>
      </c>
      <c r="J110" s="1093">
        <v>3260.3452814876032</v>
      </c>
      <c r="K110" s="1093">
        <v>7267.4345259590491</v>
      </c>
    </row>
    <row r="111" spans="1:11">
      <c r="A111" s="397">
        <v>2014</v>
      </c>
      <c r="B111" s="1093">
        <v>42558.718525007207</v>
      </c>
      <c r="C111" s="1093">
        <v>363.87784296347752</v>
      </c>
      <c r="D111" s="1093">
        <v>39025.111656077999</v>
      </c>
      <c r="E111" s="1093">
        <v>41.345050456594244</v>
      </c>
      <c r="F111" s="1093">
        <v>3041.3063284494492</v>
      </c>
      <c r="G111" s="1093">
        <v>35352.770744689537</v>
      </c>
      <c r="H111" s="1093">
        <v>162.18476406252302</v>
      </c>
      <c r="I111" s="1093">
        <v>427.504768419897</v>
      </c>
      <c r="J111" s="1093">
        <v>3169.7290259657293</v>
      </c>
      <c r="K111" s="1093">
        <v>6859.4772439507669</v>
      </c>
    </row>
    <row r="112" spans="1:11">
      <c r="A112" s="397">
        <v>2016</v>
      </c>
      <c r="B112" s="1093">
        <v>40806.600043234903</v>
      </c>
      <c r="C112" s="1093">
        <v>307.97214085995489</v>
      </c>
      <c r="D112" s="1093">
        <v>37335.486455237406</v>
      </c>
      <c r="E112" s="1093">
        <v>52.854725086929875</v>
      </c>
      <c r="F112" s="1093">
        <v>3369.1764826238054</v>
      </c>
      <c r="G112" s="1093">
        <v>33234.275806879676</v>
      </c>
      <c r="H112" s="1093">
        <v>131.18491629836791</v>
      </c>
      <c r="I112" s="1093">
        <v>547.99452434862337</v>
      </c>
      <c r="J112" s="1093">
        <v>3163.1414471375374</v>
      </c>
      <c r="K112" s="1093">
        <v>7211.8319742432968</v>
      </c>
    </row>
    <row r="113" spans="1:11" ht="13">
      <c r="A113" s="125"/>
      <c r="B113" s="745"/>
      <c r="C113" s="745"/>
      <c r="D113" s="746"/>
      <c r="E113" s="747"/>
      <c r="F113" s="1010"/>
      <c r="G113" s="1010"/>
      <c r="H113" s="1010"/>
      <c r="I113" s="1010"/>
      <c r="J113" s="1010"/>
      <c r="K113" s="745"/>
    </row>
    <row r="114" spans="1:11" ht="13">
      <c r="A114" s="794"/>
      <c r="B114" s="1292" t="s">
        <v>448</v>
      </c>
      <c r="C114" s="1292"/>
      <c r="D114" s="1292"/>
      <c r="E114" s="1292"/>
      <c r="F114" s="1292"/>
      <c r="G114" s="1292"/>
      <c r="H114" s="1292"/>
      <c r="I114" s="1292"/>
      <c r="J114" s="1292"/>
      <c r="K114" s="1292"/>
    </row>
    <row r="115" spans="1:11" ht="13">
      <c r="A115" s="128"/>
      <c r="B115" s="748"/>
      <c r="C115" s="749"/>
      <c r="D115" s="749"/>
      <c r="E115" s="749"/>
      <c r="F115" s="1010"/>
      <c r="G115" s="1010"/>
      <c r="H115" s="1010"/>
      <c r="I115" s="1010"/>
      <c r="J115" s="1010"/>
      <c r="K115" s="748"/>
    </row>
    <row r="116" spans="1:11">
      <c r="A116" s="397">
        <v>2008</v>
      </c>
      <c r="B116" s="1093">
        <v>22195.341927194197</v>
      </c>
      <c r="C116" s="1093">
        <v>343.013035978537</v>
      </c>
      <c r="D116" s="1093">
        <v>19495.520504145432</v>
      </c>
      <c r="E116" s="1093">
        <v>401.47148388027659</v>
      </c>
      <c r="F116" s="1093">
        <v>7167.5494140063938</v>
      </c>
      <c r="G116" s="1093">
        <v>11512.609331892012</v>
      </c>
      <c r="H116" s="1093">
        <v>120.14620345676359</v>
      </c>
      <c r="I116" s="1093">
        <v>293.74407090998636</v>
      </c>
      <c r="J116" s="1093">
        <v>2356.8083870702289</v>
      </c>
      <c r="K116" s="1093">
        <v>4777.4477881551311</v>
      </c>
    </row>
    <row r="117" spans="1:11">
      <c r="A117" s="397">
        <v>2010</v>
      </c>
      <c r="B117" s="1093">
        <v>22512.29692313409</v>
      </c>
      <c r="C117" s="1093">
        <v>460.45995610206779</v>
      </c>
      <c r="D117" s="1093">
        <v>19440.616144794865</v>
      </c>
      <c r="E117" s="1093">
        <v>2830.1604511691703</v>
      </c>
      <c r="F117" s="1093">
        <v>7198.2041121084185</v>
      </c>
      <c r="G117" s="1093">
        <v>8946.3008272620336</v>
      </c>
      <c r="H117" s="1093">
        <v>122.39810326678213</v>
      </c>
      <c r="I117" s="1093">
        <v>343.55265098846314</v>
      </c>
      <c r="J117" s="1093">
        <v>2611.2208222371564</v>
      </c>
      <c r="K117" s="1093">
        <v>4862.7164651139074</v>
      </c>
    </row>
    <row r="118" spans="1:11">
      <c r="A118" s="397">
        <v>2012</v>
      </c>
      <c r="B118" s="1093">
        <v>23216.169717814479</v>
      </c>
      <c r="C118" s="1093">
        <v>480.15944050444949</v>
      </c>
      <c r="D118" s="1093">
        <v>19616.391653770617</v>
      </c>
      <c r="E118" s="1093">
        <v>2200.4208830634425</v>
      </c>
      <c r="F118" s="1093">
        <v>7844.0955872302902</v>
      </c>
      <c r="G118" s="1093">
        <v>9165.5997271551332</v>
      </c>
      <c r="H118" s="1093">
        <v>122.92366018947756</v>
      </c>
      <c r="I118" s="1093">
        <v>283.35179613227768</v>
      </c>
      <c r="J118" s="1093">
        <v>3119.6186235394139</v>
      </c>
      <c r="K118" s="1093">
        <v>4408.8130357030559</v>
      </c>
    </row>
    <row r="119" spans="1:11">
      <c r="A119" s="397">
        <v>2014</v>
      </c>
      <c r="B119" s="1093">
        <v>21263.098169345572</v>
      </c>
      <c r="C119" s="1093">
        <v>488.5604751100708</v>
      </c>
      <c r="D119" s="1093">
        <v>18110.559271731436</v>
      </c>
      <c r="E119" s="1093">
        <v>1346.3480098909113</v>
      </c>
      <c r="F119" s="1093">
        <v>7736.46753128605</v>
      </c>
      <c r="G119" s="1093">
        <v>8587.93242910142</v>
      </c>
      <c r="H119" s="1093">
        <v>131.21701896800721</v>
      </c>
      <c r="I119" s="1093">
        <v>308.59428248504776</v>
      </c>
      <c r="J119" s="1093">
        <v>2663.9784225040662</v>
      </c>
      <c r="K119" s="1093">
        <v>4245.7543956260306</v>
      </c>
    </row>
    <row r="120" spans="1:11">
      <c r="A120" s="397">
        <v>2016</v>
      </c>
      <c r="B120" s="1093">
        <v>21015.20420779079</v>
      </c>
      <c r="C120" s="1093">
        <v>524.67887695631748</v>
      </c>
      <c r="D120" s="1093">
        <v>18096.955841155333</v>
      </c>
      <c r="E120" s="1093">
        <v>1464.8364993017026</v>
      </c>
      <c r="F120" s="1093">
        <v>7830.2883275603963</v>
      </c>
      <c r="G120" s="1093">
        <v>8332.0489178033877</v>
      </c>
      <c r="H120" s="1093">
        <v>100.85400254110783</v>
      </c>
      <c r="I120" s="1093">
        <v>368.92809394873927</v>
      </c>
      <c r="J120" s="1093">
        <v>2393.5694896791379</v>
      </c>
      <c r="K120" s="1093">
        <v>4387.6803852726844</v>
      </c>
    </row>
    <row r="121" spans="1:11" ht="13">
      <c r="A121" s="125"/>
      <c r="B121" s="745"/>
      <c r="C121" s="745"/>
      <c r="D121" s="746"/>
      <c r="E121" s="747"/>
      <c r="F121" s="1010"/>
      <c r="G121" s="1010"/>
      <c r="H121" s="1010"/>
      <c r="I121" s="1010"/>
      <c r="J121" s="1010"/>
      <c r="K121" s="745"/>
    </row>
    <row r="122" spans="1:11" ht="13">
      <c r="A122" s="794"/>
      <c r="B122" s="1292" t="s">
        <v>449</v>
      </c>
      <c r="C122" s="1292"/>
      <c r="D122" s="1292"/>
      <c r="E122" s="1292"/>
      <c r="F122" s="1292"/>
      <c r="G122" s="1292"/>
      <c r="H122" s="1292"/>
      <c r="I122" s="1292"/>
      <c r="J122" s="1292"/>
      <c r="K122" s="1292"/>
    </row>
    <row r="123" spans="1:11" ht="13">
      <c r="A123" s="128"/>
      <c r="B123" s="748"/>
      <c r="C123" s="749"/>
      <c r="D123" s="749"/>
      <c r="E123" s="749"/>
      <c r="F123" s="1010"/>
      <c r="G123" s="1010"/>
      <c r="H123" s="1010"/>
      <c r="I123" s="1010"/>
      <c r="J123" s="1010"/>
      <c r="K123" s="748"/>
    </row>
    <row r="124" spans="1:11">
      <c r="A124" s="397">
        <v>2008</v>
      </c>
      <c r="B124" s="1093">
        <v>12255.58567552251</v>
      </c>
      <c r="C124" s="1093">
        <v>485.90169596608507</v>
      </c>
      <c r="D124" s="1093">
        <v>8748.4997172470157</v>
      </c>
      <c r="E124" s="1093">
        <v>107.68199200828286</v>
      </c>
      <c r="F124" s="1093">
        <v>3462.7975976655339</v>
      </c>
      <c r="G124" s="1093">
        <v>4796.8807185888118</v>
      </c>
      <c r="H124" s="1093">
        <v>159.12336454762314</v>
      </c>
      <c r="I124" s="1093">
        <v>222.01604443676337</v>
      </c>
      <c r="J124" s="1093">
        <v>3021.184262309409</v>
      </c>
      <c r="K124" s="1093">
        <v>6582.5858549946988</v>
      </c>
    </row>
    <row r="125" spans="1:11">
      <c r="A125" s="397">
        <v>2010</v>
      </c>
      <c r="B125" s="1093">
        <v>12731.573265844911</v>
      </c>
      <c r="C125" s="1093">
        <v>447.07121324355649</v>
      </c>
      <c r="D125" s="1093">
        <v>9238.4028293694973</v>
      </c>
      <c r="E125" s="1093">
        <v>75.728213266379797</v>
      </c>
      <c r="F125" s="1093">
        <v>3398.1362038622292</v>
      </c>
      <c r="G125" s="1093">
        <v>5374.6786578670872</v>
      </c>
      <c r="H125" s="1093">
        <v>155.5419661548525</v>
      </c>
      <c r="I125" s="1093">
        <v>234.31778821894886</v>
      </c>
      <c r="J125" s="1093">
        <v>3046.0992232318572</v>
      </c>
      <c r="K125" s="1093">
        <v>6630.3923592357642</v>
      </c>
    </row>
    <row r="126" spans="1:11">
      <c r="A126" s="397">
        <v>2012</v>
      </c>
      <c r="B126" s="1093">
        <v>11858.402994963773</v>
      </c>
      <c r="C126" s="1093">
        <v>481.73284316901038</v>
      </c>
      <c r="D126" s="1093">
        <v>8234.165527201134</v>
      </c>
      <c r="E126" s="1093">
        <v>64.730425646513041</v>
      </c>
      <c r="F126" s="1093">
        <v>2765.9066623614435</v>
      </c>
      <c r="G126" s="1093">
        <v>5023.5495496970289</v>
      </c>
      <c r="H126" s="1093">
        <v>145.33444501180924</v>
      </c>
      <c r="I126" s="1093">
        <v>234.64444448433963</v>
      </c>
      <c r="J126" s="1093">
        <v>3142.5046245936273</v>
      </c>
      <c r="K126" s="1093">
        <v>6168.5965764562334</v>
      </c>
    </row>
    <row r="127" spans="1:11">
      <c r="A127" s="397">
        <v>2014</v>
      </c>
      <c r="B127" s="1093">
        <v>11114.168261541548</v>
      </c>
      <c r="C127" s="1093">
        <v>660.04210879022799</v>
      </c>
      <c r="D127" s="1093">
        <v>7499.9988066081833</v>
      </c>
      <c r="E127" s="1093">
        <v>59.438066687391689</v>
      </c>
      <c r="F127" s="1093">
        <v>2486.4530171149181</v>
      </c>
      <c r="G127" s="1093">
        <v>4527.3384200353139</v>
      </c>
      <c r="H127" s="1093">
        <v>149.62596425725937</v>
      </c>
      <c r="I127" s="1093">
        <v>277.14333851330105</v>
      </c>
      <c r="J127" s="1093">
        <v>2954.1273461431374</v>
      </c>
      <c r="K127" s="1093">
        <v>6064.7745711923508</v>
      </c>
    </row>
    <row r="128" spans="1:11">
      <c r="A128" s="397">
        <v>2016</v>
      </c>
      <c r="B128" s="1093">
        <v>10657.43594014211</v>
      </c>
      <c r="C128" s="1093">
        <v>453.44042841408867</v>
      </c>
      <c r="D128" s="1093">
        <v>7227.8330942567836</v>
      </c>
      <c r="E128" s="1093">
        <v>65.447730300196667</v>
      </c>
      <c r="F128" s="1093">
        <v>2453.1533350559125</v>
      </c>
      <c r="G128" s="1093">
        <v>4222.3923105424419</v>
      </c>
      <c r="H128" s="1093">
        <v>125.19634436985145</v>
      </c>
      <c r="I128" s="1093">
        <v>361.64337398837881</v>
      </c>
      <c r="J128" s="1093">
        <v>2976.1624174712383</v>
      </c>
      <c r="K128" s="1093">
        <v>6439.0596065541977</v>
      </c>
    </row>
    <row r="129" spans="1:11" ht="13">
      <c r="A129" s="125"/>
      <c r="B129" s="745"/>
      <c r="C129" s="745"/>
      <c r="D129" s="746"/>
      <c r="E129" s="747"/>
      <c r="F129" s="1010"/>
      <c r="G129" s="1010"/>
      <c r="H129" s="1010"/>
      <c r="I129" s="1010"/>
      <c r="J129" s="1010"/>
      <c r="K129" s="745"/>
    </row>
    <row r="130" spans="1:11" ht="13">
      <c r="A130" s="794"/>
      <c r="B130" s="1292" t="s">
        <v>450</v>
      </c>
      <c r="C130" s="1292"/>
      <c r="D130" s="1292"/>
      <c r="E130" s="1292"/>
      <c r="F130" s="1292"/>
      <c r="G130" s="1292"/>
      <c r="H130" s="1292"/>
      <c r="I130" s="1292"/>
      <c r="J130" s="1292"/>
      <c r="K130" s="1292"/>
    </row>
    <row r="131" spans="1:11" ht="13">
      <c r="A131" s="128"/>
      <c r="B131" s="748"/>
      <c r="C131" s="749"/>
      <c r="D131" s="749"/>
      <c r="E131" s="749"/>
      <c r="F131" s="1010"/>
      <c r="G131" s="1010"/>
      <c r="H131" s="1010"/>
      <c r="I131" s="1010"/>
      <c r="J131" s="1010"/>
      <c r="K131" s="748"/>
    </row>
    <row r="132" spans="1:11">
      <c r="A132" s="397">
        <v>2008</v>
      </c>
      <c r="B132" s="1093">
        <v>6044.5149600035056</v>
      </c>
      <c r="C132" s="1093">
        <v>235.39060466805037</v>
      </c>
      <c r="D132" s="1093">
        <v>3735.8947869649428</v>
      </c>
      <c r="E132" s="1093">
        <v>88.808873672825513</v>
      </c>
      <c r="F132" s="1093">
        <v>1624.3493734378228</v>
      </c>
      <c r="G132" s="1093">
        <v>1661.5760226159539</v>
      </c>
      <c r="H132" s="1093">
        <v>113.00067490880429</v>
      </c>
      <c r="I132" s="1093">
        <v>248.1598423295361</v>
      </c>
      <c r="J132" s="1093">
        <v>2073.2295683705124</v>
      </c>
      <c r="K132" s="1093">
        <v>4841.7412037757285</v>
      </c>
    </row>
    <row r="133" spans="1:11">
      <c r="A133" s="397">
        <v>2010</v>
      </c>
      <c r="B133" s="1093">
        <v>6165.2876677612931</v>
      </c>
      <c r="C133" s="1093">
        <v>265.7948933122218</v>
      </c>
      <c r="D133" s="1093">
        <v>3810.0080240322022</v>
      </c>
      <c r="E133" s="1093">
        <v>9.9469965497998629</v>
      </c>
      <c r="F133" s="1093">
        <v>1965.3202115641282</v>
      </c>
      <c r="G133" s="1093">
        <v>1456.5908372442934</v>
      </c>
      <c r="H133" s="1093">
        <v>110.2244781991692</v>
      </c>
      <c r="I133" s="1093">
        <v>267.92550047481143</v>
      </c>
      <c r="J133" s="1093">
        <v>2089.4847504168692</v>
      </c>
      <c r="K133" s="1093">
        <v>4583.0007034822656</v>
      </c>
    </row>
    <row r="134" spans="1:11">
      <c r="A134" s="397">
        <v>2012</v>
      </c>
      <c r="B134" s="1093">
        <v>6004.477624309241</v>
      </c>
      <c r="C134" s="1093">
        <v>232.17141373153282</v>
      </c>
      <c r="D134" s="1093">
        <v>3726.7206440589862</v>
      </c>
      <c r="E134" s="1093">
        <v>9.8654342723516582</v>
      </c>
      <c r="F134" s="1093">
        <v>1987.5701995465338</v>
      </c>
      <c r="G134" s="1093">
        <v>1395.0768554452632</v>
      </c>
      <c r="H134" s="1093">
        <v>99.872049288328071</v>
      </c>
      <c r="I134" s="1093">
        <v>234.33610550650991</v>
      </c>
      <c r="J134" s="1093">
        <v>2045.5855665187219</v>
      </c>
      <c r="K134" s="1093">
        <v>4357.2052441840779</v>
      </c>
    </row>
    <row r="135" spans="1:11">
      <c r="A135" s="397">
        <v>2014</v>
      </c>
      <c r="B135" s="1093">
        <v>5849.8053462174967</v>
      </c>
      <c r="C135" s="1093">
        <v>328.7597564626135</v>
      </c>
      <c r="D135" s="1093">
        <v>3569.1632361075517</v>
      </c>
      <c r="E135" s="1093">
        <v>10.51385497194109</v>
      </c>
      <c r="F135" s="1093">
        <v>1930.437693545131</v>
      </c>
      <c r="G135" s="1093">
        <v>1248.5658772922206</v>
      </c>
      <c r="H135" s="1093">
        <v>96.244349827878452</v>
      </c>
      <c r="I135" s="1093">
        <v>283.4014604703807</v>
      </c>
      <c r="J135" s="1093">
        <v>1951.8823536473312</v>
      </c>
      <c r="K135" s="1093">
        <v>4028.030225395762</v>
      </c>
    </row>
    <row r="136" spans="1:11">
      <c r="A136" s="397">
        <v>2016</v>
      </c>
      <c r="B136" s="1093">
        <v>5937.9549040758084</v>
      </c>
      <c r="C136" s="1093">
        <v>271.9346911003837</v>
      </c>
      <c r="D136" s="1093">
        <v>3858.9068079816457</v>
      </c>
      <c r="E136" s="1093">
        <v>12.538852527934555</v>
      </c>
      <c r="F136" s="1093">
        <v>2035.6145329724254</v>
      </c>
      <c r="G136" s="1093">
        <v>1413.1456575553641</v>
      </c>
      <c r="H136" s="1093">
        <v>82.210308290030042</v>
      </c>
      <c r="I136" s="1093">
        <v>315.39745663589179</v>
      </c>
      <c r="J136" s="1093">
        <v>1807.1134049937787</v>
      </c>
      <c r="K136" s="1093">
        <v>4340.2989890582294</v>
      </c>
    </row>
    <row r="137" spans="1:11" ht="13">
      <c r="B137" s="377"/>
      <c r="C137" s="1010"/>
      <c r="D137" s="1010"/>
      <c r="E137" s="1010"/>
      <c r="F137" s="1010"/>
      <c r="G137" s="1010"/>
      <c r="H137" s="1010"/>
      <c r="I137" s="1010"/>
      <c r="J137" s="142"/>
      <c r="K137" s="142"/>
    </row>
    <row r="138" spans="1:11" ht="15" customHeight="1">
      <c r="A138" s="248"/>
      <c r="B138" s="1279" t="s">
        <v>1605</v>
      </c>
      <c r="C138" s="1279"/>
      <c r="D138" s="1279"/>
      <c r="E138" s="1279"/>
      <c r="F138" s="1279"/>
      <c r="G138" s="1279"/>
      <c r="H138" s="1279"/>
      <c r="I138" s="1279"/>
      <c r="J138" s="1279"/>
      <c r="K138" s="1279"/>
    </row>
    <row r="139" spans="1:11" ht="15" customHeight="1">
      <c r="A139" s="1112" t="s">
        <v>514</v>
      </c>
      <c r="B139" s="1066" t="s">
        <v>1511</v>
      </c>
      <c r="C139" s="142"/>
      <c r="D139" s="142"/>
      <c r="E139" s="142"/>
      <c r="F139" s="142"/>
      <c r="G139" s="142"/>
      <c r="H139" s="135"/>
      <c r="I139" s="135"/>
      <c r="K139" s="135"/>
    </row>
    <row r="140" spans="1:11" ht="15" customHeight="1">
      <c r="A140" s="1068"/>
      <c r="B140" s="1274" t="s">
        <v>1606</v>
      </c>
      <c r="C140" s="1274"/>
      <c r="D140" s="1274"/>
      <c r="E140" s="1274"/>
      <c r="F140" s="1274"/>
      <c r="G140" s="1274"/>
      <c r="H140" s="1274"/>
      <c r="I140" s="1274"/>
      <c r="J140" s="1274"/>
      <c r="K140" s="1274"/>
    </row>
    <row r="141" spans="1:11">
      <c r="B141" s="376"/>
      <c r="F141" s="135"/>
      <c r="G141" s="643"/>
      <c r="H141" s="135"/>
      <c r="I141" s="135"/>
      <c r="K141" s="135"/>
    </row>
  </sheetData>
  <sheetProtection selectLockedCells="1"/>
  <mergeCells count="26">
    <mergeCell ref="A6:A8"/>
    <mergeCell ref="B6:B8"/>
    <mergeCell ref="B42:K42"/>
    <mergeCell ref="B50:K50"/>
    <mergeCell ref="B106:K106"/>
    <mergeCell ref="K6:K8"/>
    <mergeCell ref="B10:K10"/>
    <mergeCell ref="B18:K18"/>
    <mergeCell ref="B26:K26"/>
    <mergeCell ref="B34:K34"/>
    <mergeCell ref="C6:J6"/>
    <mergeCell ref="C7:C8"/>
    <mergeCell ref="D7:D8"/>
    <mergeCell ref="E7:I7"/>
    <mergeCell ref="J7:J8"/>
    <mergeCell ref="B140:K140"/>
    <mergeCell ref="B130:K130"/>
    <mergeCell ref="B138:K138"/>
    <mergeCell ref="B58:K58"/>
    <mergeCell ref="B66:K66"/>
    <mergeCell ref="B74:K74"/>
    <mergeCell ref="B82:K82"/>
    <mergeCell ref="B90:K90"/>
    <mergeCell ref="B98:K98"/>
    <mergeCell ref="B114:K114"/>
    <mergeCell ref="B122:K122"/>
  </mergeCells>
  <hyperlinks>
    <hyperlink ref="A1" location="Inhalt!A1" display="Zurück zum Inhalt"/>
  </hyperlinks>
  <pageMargins left="0.23622047244094491" right="0.23622047244094491" top="1.1811023622047245" bottom="0.74803149606299213" header="0.31496062992125984" footer="0.31496062992125984"/>
  <pageSetup paperSize="9" fitToHeight="0" pageOrder="overThenDown" orientation="landscape" r:id="rId1"/>
  <headerFooter alignWithMargins="0">
    <oddHeader>&amp;L&amp;"Arial,Fett"
Tabelle &amp;A&amp;CSeite &amp;P von &amp;N
&amp;"Arial,Fett"Energiebedingte CO&amp;Y2&amp;Y-Emissionen*) 2008 – 2016 nach Wirtschaftszweigen und Bundesländern
1000 Tonnen</oddHeader>
    <oddFooter>&amp;CStatistische Ämter der Länder – Indikatoren und Kennzahlen, UGRdL 2020</oddFooter>
  </headerFooter>
  <rowBreaks count="5" manualBreakCount="5">
    <brk id="32" max="10" man="1"/>
    <brk id="56" max="10" man="1"/>
    <brk id="80" max="10" man="1"/>
    <brk id="104" max="10" man="1"/>
    <brk id="128" max="10"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9">
    <pageSetUpPr autoPageBreaks="0"/>
  </sheetPr>
  <dimension ref="A1:Y177"/>
  <sheetViews>
    <sheetView showGridLines="0" showRowColHeaders="0" zoomScaleNormal="100" workbookViewId="0"/>
  </sheetViews>
  <sheetFormatPr baseColWidth="10" defaultColWidth="11.453125" defaultRowHeight="12.75" customHeight="1"/>
  <cols>
    <col min="1" max="1" width="7.26953125" style="146" customWidth="1"/>
    <col min="2" max="2" width="33.453125" style="146" customWidth="1"/>
    <col min="3" max="18" width="12.54296875" style="146" customWidth="1"/>
    <col min="19" max="16384" width="11.453125" style="153"/>
  </cols>
  <sheetData>
    <row r="1" spans="1:25" ht="12.75" customHeight="1">
      <c r="A1" s="233" t="s">
        <v>322</v>
      </c>
    </row>
    <row r="3" spans="1:25" s="234" customFormat="1" ht="12.75" customHeight="1">
      <c r="A3" s="1309" t="s">
        <v>800</v>
      </c>
      <c r="B3" s="1309"/>
      <c r="C3" s="234" t="s">
        <v>1343</v>
      </c>
    </row>
    <row r="4" spans="1:25" s="238" customFormat="1" ht="12.75" customHeight="1">
      <c r="A4" s="235"/>
      <c r="B4" s="236"/>
      <c r="C4" s="237"/>
      <c r="D4" s="237"/>
      <c r="E4" s="237"/>
      <c r="F4" s="237"/>
      <c r="G4" s="237"/>
      <c r="H4" s="237"/>
      <c r="I4" s="237"/>
      <c r="J4" s="237"/>
      <c r="K4" s="237"/>
      <c r="L4" s="237"/>
      <c r="M4" s="237"/>
      <c r="N4" s="237"/>
      <c r="O4" s="237"/>
      <c r="P4" s="237"/>
      <c r="Q4" s="237"/>
      <c r="R4" s="237"/>
    </row>
    <row r="5" spans="1:25" ht="43.5" customHeight="1">
      <c r="A5" s="690" t="s">
        <v>743</v>
      </c>
      <c r="B5" s="239" t="s">
        <v>536</v>
      </c>
      <c r="C5" s="729" t="s">
        <v>1512</v>
      </c>
      <c r="D5" s="729" t="s">
        <v>436</v>
      </c>
      <c r="E5" s="729" t="s">
        <v>437</v>
      </c>
      <c r="F5" s="730" t="s">
        <v>438</v>
      </c>
      <c r="G5" s="730" t="s">
        <v>439</v>
      </c>
      <c r="H5" s="730" t="s">
        <v>440</v>
      </c>
      <c r="I5" s="730" t="s">
        <v>441</v>
      </c>
      <c r="J5" s="730" t="s">
        <v>538</v>
      </c>
      <c r="K5" s="730" t="s">
        <v>539</v>
      </c>
      <c r="L5" s="730" t="s">
        <v>540</v>
      </c>
      <c r="M5" s="730" t="s">
        <v>541</v>
      </c>
      <c r="N5" s="730" t="s">
        <v>446</v>
      </c>
      <c r="O5" s="730" t="s">
        <v>447</v>
      </c>
      <c r="P5" s="730" t="s">
        <v>542</v>
      </c>
      <c r="Q5" s="730" t="s">
        <v>543</v>
      </c>
      <c r="R5" s="730" t="s">
        <v>450</v>
      </c>
    </row>
    <row r="6" spans="1:25" s="234" customFormat="1" ht="12.65" customHeight="1">
      <c r="A6" s="685"/>
      <c r="B6" s="241"/>
      <c r="C6" s="241"/>
      <c r="D6" s="241"/>
      <c r="E6" s="241"/>
      <c r="F6" s="241"/>
      <c r="G6" s="241"/>
      <c r="H6" s="241"/>
      <c r="I6" s="241"/>
      <c r="J6" s="241"/>
      <c r="K6" s="241"/>
      <c r="L6" s="241"/>
      <c r="M6" s="241"/>
      <c r="N6" s="241"/>
      <c r="O6" s="241"/>
      <c r="P6" s="241"/>
      <c r="Q6" s="241"/>
      <c r="R6" s="241"/>
    </row>
    <row r="7" spans="1:25" s="234" customFormat="1" ht="12.75" customHeight="1">
      <c r="A7" s="236"/>
      <c r="B7" s="236"/>
      <c r="C7" s="1276" t="s">
        <v>434</v>
      </c>
      <c r="D7" s="1276"/>
      <c r="E7" s="1276"/>
      <c r="F7" s="1276"/>
      <c r="G7" s="1276" t="s">
        <v>434</v>
      </c>
      <c r="H7" s="1276"/>
      <c r="I7" s="1276"/>
      <c r="J7" s="1276"/>
      <c r="K7" s="1276" t="s">
        <v>434</v>
      </c>
      <c r="L7" s="1276"/>
      <c r="M7" s="1276"/>
      <c r="N7" s="1276"/>
      <c r="O7" s="1276" t="s">
        <v>434</v>
      </c>
      <c r="P7" s="1276"/>
      <c r="Q7" s="1276"/>
      <c r="R7" s="1276"/>
    </row>
    <row r="8" spans="1:25" s="238" customFormat="1" ht="12.65" customHeight="1">
      <c r="A8" s="235"/>
      <c r="B8" s="236"/>
      <c r="C8" s="237"/>
      <c r="D8" s="237"/>
      <c r="E8" s="237"/>
      <c r="F8" s="237"/>
      <c r="G8" s="237"/>
      <c r="H8" s="237"/>
      <c r="I8" s="237"/>
      <c r="J8" s="237"/>
      <c r="K8" s="237"/>
      <c r="L8" s="237"/>
      <c r="M8" s="237"/>
      <c r="N8" s="237"/>
      <c r="O8" s="237"/>
      <c r="P8" s="237"/>
      <c r="Q8" s="237"/>
      <c r="R8" s="237"/>
    </row>
    <row r="9" spans="1:25" s="142" customFormat="1" ht="13.4" customHeight="1">
      <c r="A9" s="242" t="s">
        <v>544</v>
      </c>
      <c r="B9" s="247" t="s">
        <v>744</v>
      </c>
      <c r="C9" s="244">
        <v>885.30848001626919</v>
      </c>
      <c r="D9" s="244">
        <v>1741.9330145243237</v>
      </c>
      <c r="E9" s="244">
        <v>70.754540197976311</v>
      </c>
      <c r="F9" s="244">
        <v>395.1484316687517</v>
      </c>
      <c r="G9" s="244">
        <v>32.558400758357131</v>
      </c>
      <c r="H9" s="244">
        <v>82.581963056402984</v>
      </c>
      <c r="I9" s="244">
        <v>516.66191247989991</v>
      </c>
      <c r="J9" s="244">
        <v>327.00733797306833</v>
      </c>
      <c r="K9" s="244">
        <v>1844.6349429085662</v>
      </c>
      <c r="L9" s="244">
        <v>1842.9596811730883</v>
      </c>
      <c r="M9" s="244">
        <v>321.83716780685643</v>
      </c>
      <c r="N9" s="244">
        <v>56.024104205197155</v>
      </c>
      <c r="O9" s="244">
        <v>283.54045456256466</v>
      </c>
      <c r="P9" s="244">
        <v>343.013035978537</v>
      </c>
      <c r="Q9" s="244">
        <v>485.90169596608507</v>
      </c>
      <c r="R9" s="244">
        <v>235.39060466805037</v>
      </c>
    </row>
    <row r="10" spans="1:25" ht="13.4" customHeight="1">
      <c r="A10" s="242" t="s">
        <v>546</v>
      </c>
      <c r="B10" s="247" t="s">
        <v>745</v>
      </c>
      <c r="C10" s="244">
        <v>33303.934269695041</v>
      </c>
      <c r="D10" s="244">
        <v>27539.404684294233</v>
      </c>
      <c r="E10" s="244">
        <v>8916.8629586147636</v>
      </c>
      <c r="F10" s="244">
        <v>47966.756377849088</v>
      </c>
      <c r="G10" s="244">
        <v>10560.902560981051</v>
      </c>
      <c r="H10" s="244">
        <v>5207.9887023317933</v>
      </c>
      <c r="I10" s="244">
        <v>14097.591297286743</v>
      </c>
      <c r="J10" s="244">
        <v>5285.29294122584</v>
      </c>
      <c r="K10" s="244">
        <v>37550.515841276727</v>
      </c>
      <c r="L10" s="244">
        <v>218316.51950485472</v>
      </c>
      <c r="M10" s="244">
        <v>10903.793719544879</v>
      </c>
      <c r="N10" s="244">
        <v>19178.809231189513</v>
      </c>
      <c r="O10" s="244">
        <v>34312.270325231162</v>
      </c>
      <c r="P10" s="244">
        <v>19495.520504145432</v>
      </c>
      <c r="Q10" s="244">
        <v>8748.4997172470157</v>
      </c>
      <c r="R10" s="244">
        <v>3735.8947869649428</v>
      </c>
      <c r="S10" s="1066"/>
      <c r="T10" s="1066"/>
      <c r="U10" s="1066"/>
      <c r="V10" s="1066"/>
      <c r="W10" s="1066"/>
      <c r="X10" s="1066"/>
      <c r="Y10" s="1066"/>
    </row>
    <row r="11" spans="1:25" ht="26.15" customHeight="1">
      <c r="A11" s="242" t="s">
        <v>548</v>
      </c>
      <c r="B11" s="247" t="s">
        <v>746</v>
      </c>
      <c r="C11" s="244">
        <v>98.909223927849524</v>
      </c>
      <c r="D11" s="244">
        <v>66.363435264857301</v>
      </c>
      <c r="E11" s="244">
        <v>4.0558581622908303</v>
      </c>
      <c r="F11" s="244">
        <v>26.950260662568375</v>
      </c>
      <c r="G11" s="244">
        <v>1.661386316353737</v>
      </c>
      <c r="H11" s="244">
        <v>5.2241066745325639</v>
      </c>
      <c r="I11" s="244">
        <v>42.796524811474228</v>
      </c>
      <c r="J11" s="244">
        <v>15.216310210898092</v>
      </c>
      <c r="K11" s="244">
        <v>2728.8939997170937</v>
      </c>
      <c r="L11" s="244">
        <v>14070.429066528934</v>
      </c>
      <c r="M11" s="244">
        <v>75.723179867999576</v>
      </c>
      <c r="N11" s="244">
        <v>6.3166954556741102</v>
      </c>
      <c r="O11" s="244">
        <v>47.502472269144974</v>
      </c>
      <c r="P11" s="244">
        <v>401.47148388027659</v>
      </c>
      <c r="Q11" s="244">
        <v>107.68199200828286</v>
      </c>
      <c r="R11" s="244">
        <v>88.808873672825513</v>
      </c>
      <c r="S11" s="1066"/>
      <c r="T11" s="1066"/>
      <c r="U11" s="1066"/>
      <c r="V11" s="1066"/>
      <c r="W11" s="1066"/>
      <c r="X11" s="1066"/>
      <c r="Y11" s="1066"/>
    </row>
    <row r="12" spans="1:25" ht="13.4" customHeight="1">
      <c r="A12" s="242" t="s">
        <v>550</v>
      </c>
      <c r="B12" s="247" t="s">
        <v>747</v>
      </c>
      <c r="C12" s="244">
        <v>11936.425688439325</v>
      </c>
      <c r="D12" s="244">
        <v>15166.003377310069</v>
      </c>
      <c r="E12" s="244">
        <v>799.90530700420732</v>
      </c>
      <c r="F12" s="244">
        <v>9730.3114195730832</v>
      </c>
      <c r="G12" s="244">
        <v>4351.8606329971471</v>
      </c>
      <c r="H12" s="244">
        <v>2869.0441408800652</v>
      </c>
      <c r="I12" s="244">
        <v>4483.4258829070977</v>
      </c>
      <c r="J12" s="244">
        <v>719.64429455400193</v>
      </c>
      <c r="K12" s="244">
        <v>17739.578950813197</v>
      </c>
      <c r="L12" s="244">
        <v>54840.807713504408</v>
      </c>
      <c r="M12" s="244">
        <v>6454.2512281510326</v>
      </c>
      <c r="N12" s="244">
        <v>11206.384130722137</v>
      </c>
      <c r="O12" s="244">
        <v>3180.3276887592665</v>
      </c>
      <c r="P12" s="244">
        <v>7167.5494140063938</v>
      </c>
      <c r="Q12" s="244">
        <v>3462.7975976655339</v>
      </c>
      <c r="R12" s="244">
        <v>1624.3493734378228</v>
      </c>
      <c r="S12" s="1066"/>
      <c r="T12" s="1066"/>
      <c r="U12" s="1066"/>
      <c r="V12" s="1066"/>
      <c r="W12" s="1066"/>
      <c r="X12" s="1066"/>
      <c r="Y12" s="1066"/>
    </row>
    <row r="13" spans="1:25" ht="39" customHeight="1">
      <c r="A13" s="242" t="s">
        <v>552</v>
      </c>
      <c r="B13" s="247" t="s">
        <v>748</v>
      </c>
      <c r="C13" s="244">
        <v>817.88204692974955</v>
      </c>
      <c r="D13" s="244">
        <v>1496.9932148347234</v>
      </c>
      <c r="E13" s="244">
        <v>149.18384958881074</v>
      </c>
      <c r="F13" s="244">
        <v>249.3763283612646</v>
      </c>
      <c r="G13" s="244">
        <v>261.03361526909782</v>
      </c>
      <c r="H13" s="244">
        <v>451.97005051368552</v>
      </c>
      <c r="I13" s="244">
        <v>396.94073866783197</v>
      </c>
      <c r="J13" s="244">
        <v>352.77187844667696</v>
      </c>
      <c r="K13" s="244">
        <v>1577.5929047322497</v>
      </c>
      <c r="L13" s="244">
        <v>2213.4954213357964</v>
      </c>
      <c r="M13" s="244">
        <v>558.4379453033597</v>
      </c>
      <c r="N13" s="244">
        <v>77.657357311376757</v>
      </c>
      <c r="O13" s="244">
        <v>353.92101400732906</v>
      </c>
      <c r="P13" s="244">
        <v>728.1528249979732</v>
      </c>
      <c r="Q13" s="244">
        <v>195.89759852154637</v>
      </c>
      <c r="R13" s="244">
        <v>148.31311406454728</v>
      </c>
      <c r="S13" s="1066"/>
      <c r="T13" s="1066"/>
      <c r="U13" s="1066"/>
      <c r="V13" s="1066"/>
      <c r="W13" s="1066"/>
      <c r="X13" s="1066"/>
      <c r="Y13" s="1066"/>
    </row>
    <row r="14" spans="1:25" ht="39" customHeight="1">
      <c r="A14" s="242" t="s">
        <v>554</v>
      </c>
      <c r="B14" s="247" t="s">
        <v>749</v>
      </c>
      <c r="C14" s="244">
        <v>254.39257032040038</v>
      </c>
      <c r="D14" s="244">
        <v>203.8905061969387</v>
      </c>
      <c r="E14" s="244">
        <v>10.20439621483477</v>
      </c>
      <c r="F14" s="244">
        <v>18.999152335427915</v>
      </c>
      <c r="G14" s="244">
        <v>1.1064369838540953</v>
      </c>
      <c r="H14" s="244">
        <v>4.2146364978396251</v>
      </c>
      <c r="I14" s="244">
        <v>47.544505481786032</v>
      </c>
      <c r="J14" s="244">
        <v>2.8669948681602411</v>
      </c>
      <c r="K14" s="244">
        <v>150.7772742933584</v>
      </c>
      <c r="L14" s="244">
        <v>305.17040273353905</v>
      </c>
      <c r="M14" s="244">
        <v>36.695515271558889</v>
      </c>
      <c r="N14" s="244">
        <v>2.3863399192742958</v>
      </c>
      <c r="O14" s="244">
        <v>110.15996486835756</v>
      </c>
      <c r="P14" s="244">
        <v>3.9492679000089317</v>
      </c>
      <c r="Q14" s="244">
        <v>4.5616086304716177</v>
      </c>
      <c r="R14" s="244">
        <v>16.079927450638635</v>
      </c>
      <c r="S14" s="1066"/>
      <c r="T14" s="1066"/>
      <c r="U14" s="1066"/>
      <c r="V14" s="1066"/>
      <c r="W14" s="1066"/>
      <c r="X14" s="1066"/>
      <c r="Y14" s="1066"/>
    </row>
    <row r="15" spans="1:25" ht="25" customHeight="1">
      <c r="A15" s="242" t="s">
        <v>556</v>
      </c>
      <c r="B15" s="389" t="s">
        <v>750</v>
      </c>
      <c r="C15" s="244">
        <v>2031.2596099423574</v>
      </c>
      <c r="D15" s="244">
        <v>1885.3521632833581</v>
      </c>
      <c r="E15" s="244">
        <v>29.678110160574967</v>
      </c>
      <c r="F15" s="244">
        <v>333.87988155716607</v>
      </c>
      <c r="G15" s="244">
        <v>5.237902592353664</v>
      </c>
      <c r="H15" s="244">
        <v>9.8038604928531576</v>
      </c>
      <c r="I15" s="244">
        <v>548.04923017831311</v>
      </c>
      <c r="J15" s="244">
        <v>42.721978728608832</v>
      </c>
      <c r="K15" s="244">
        <v>1490.6977343628271</v>
      </c>
      <c r="L15" s="244">
        <v>2083.8872785760941</v>
      </c>
      <c r="M15" s="244">
        <v>707.7553815261308</v>
      </c>
      <c r="N15" s="244">
        <v>19.328836856394098</v>
      </c>
      <c r="O15" s="244">
        <v>774.42750269916007</v>
      </c>
      <c r="P15" s="244">
        <v>162.31758495292118</v>
      </c>
      <c r="Q15" s="244">
        <v>528.66682055510194</v>
      </c>
      <c r="R15" s="244">
        <v>134.87754322643781</v>
      </c>
      <c r="S15" s="1066"/>
      <c r="T15" s="1066"/>
      <c r="U15" s="1066"/>
      <c r="V15" s="1066"/>
      <c r="W15" s="1066"/>
      <c r="X15" s="1066"/>
      <c r="Y15" s="1066"/>
    </row>
    <row r="16" spans="1:25" s="142" customFormat="1" ht="12.65" customHeight="1">
      <c r="A16" s="242" t="s">
        <v>558</v>
      </c>
      <c r="B16" s="389" t="s">
        <v>751</v>
      </c>
      <c r="C16" s="244">
        <v>3235.0318895519476</v>
      </c>
      <c r="D16" s="244">
        <v>3333.1120433439046</v>
      </c>
      <c r="E16" s="244">
        <v>3.2822038959568958</v>
      </c>
      <c r="F16" s="244">
        <v>4060.0020077416521</v>
      </c>
      <c r="G16" s="244">
        <v>2.3266187269225971</v>
      </c>
      <c r="H16" s="244">
        <v>1595.2447530411125</v>
      </c>
      <c r="I16" s="244">
        <v>15.001346858146945</v>
      </c>
      <c r="J16" s="244">
        <v>3.173705746996248</v>
      </c>
      <c r="K16" s="244">
        <v>2457.2454061666094</v>
      </c>
      <c r="L16" s="244">
        <v>6648.8041983699359</v>
      </c>
      <c r="M16" s="244">
        <v>27.182029759223539</v>
      </c>
      <c r="N16" s="244">
        <v>507.22925177058721</v>
      </c>
      <c r="O16" s="244">
        <v>6.1506263829916277</v>
      </c>
      <c r="P16" s="244">
        <v>2043.9027525120357</v>
      </c>
      <c r="Q16" s="244">
        <v>1111.4167050717451</v>
      </c>
      <c r="R16" s="244">
        <v>3.9890152206784233</v>
      </c>
    </row>
    <row r="17" spans="1:25" s="146" customFormat="1" ht="25" customHeight="1">
      <c r="A17" s="242" t="s">
        <v>560</v>
      </c>
      <c r="B17" s="389" t="s">
        <v>752</v>
      </c>
      <c r="C17" s="244">
        <v>556.43140331463462</v>
      </c>
      <c r="D17" s="244">
        <v>1498.7272218023393</v>
      </c>
      <c r="E17" s="244">
        <v>16.752284812673764</v>
      </c>
      <c r="F17" s="244">
        <v>495.92531677900183</v>
      </c>
      <c r="G17" s="244">
        <v>4.5988842258669873</v>
      </c>
      <c r="H17" s="244">
        <v>50.218597267161101</v>
      </c>
      <c r="I17" s="244">
        <v>1143.6210356466961</v>
      </c>
      <c r="J17" s="244">
        <v>51.537808898028523</v>
      </c>
      <c r="K17" s="244">
        <v>2167.9795316388195</v>
      </c>
      <c r="L17" s="244">
        <v>10256.770510505581</v>
      </c>
      <c r="M17" s="244">
        <v>2944.9382142380623</v>
      </c>
      <c r="N17" s="244">
        <v>4.8375727490971761</v>
      </c>
      <c r="O17" s="244">
        <v>442.58369948718916</v>
      </c>
      <c r="P17" s="244">
        <v>2301.4540072708633</v>
      </c>
      <c r="Q17" s="244">
        <v>804.19938478942549</v>
      </c>
      <c r="R17" s="244">
        <v>44.088359844194045</v>
      </c>
      <c r="S17" s="1066"/>
      <c r="T17" s="1066"/>
      <c r="U17" s="1066"/>
      <c r="V17" s="1066"/>
      <c r="W17" s="1066"/>
      <c r="X17" s="1066"/>
      <c r="Y17" s="1066"/>
    </row>
    <row r="18" spans="1:25" ht="25" customHeight="1">
      <c r="A18" s="242" t="s">
        <v>562</v>
      </c>
      <c r="B18" s="389" t="s">
        <v>753</v>
      </c>
      <c r="C18" s="244">
        <v>153.28866123433784</v>
      </c>
      <c r="D18" s="244">
        <v>14.885399358520498</v>
      </c>
      <c r="E18" s="244">
        <v>40.315874468778013</v>
      </c>
      <c r="F18" s="244">
        <v>7.7915324304405349</v>
      </c>
      <c r="G18" s="244">
        <v>0.70869240772770636</v>
      </c>
      <c r="H18" s="244">
        <v>1.9207222155353429</v>
      </c>
      <c r="I18" s="244">
        <v>62.290039497478276</v>
      </c>
      <c r="J18" s="244">
        <v>2.2857784723522929</v>
      </c>
      <c r="K18" s="244">
        <v>29.873062899332453</v>
      </c>
      <c r="L18" s="244">
        <v>169.9645693634196</v>
      </c>
      <c r="M18" s="244">
        <v>62.796293400123773</v>
      </c>
      <c r="N18" s="244">
        <v>1.010347076393405</v>
      </c>
      <c r="O18" s="244">
        <v>13.816502840950186</v>
      </c>
      <c r="P18" s="244">
        <v>19.68338905062647</v>
      </c>
      <c r="Q18" s="244">
        <v>3.036933569228645</v>
      </c>
      <c r="R18" s="244">
        <v>5.2761332848633682</v>
      </c>
      <c r="S18" s="1066"/>
      <c r="T18" s="1066"/>
      <c r="U18" s="1066"/>
      <c r="V18" s="1066"/>
      <c r="W18" s="1066"/>
      <c r="X18" s="1066"/>
      <c r="Y18" s="1066"/>
    </row>
    <row r="19" spans="1:25" ht="25" customHeight="1">
      <c r="A19" s="242" t="s">
        <v>564</v>
      </c>
      <c r="B19" s="389" t="s">
        <v>754</v>
      </c>
      <c r="C19" s="244">
        <v>1700.3580236587461</v>
      </c>
      <c r="D19" s="244">
        <v>3773.7108179741554</v>
      </c>
      <c r="E19" s="244">
        <v>30.646494513442885</v>
      </c>
      <c r="F19" s="244">
        <v>970.04379897299282</v>
      </c>
      <c r="G19" s="244">
        <v>96.474262440147612</v>
      </c>
      <c r="H19" s="244">
        <v>48.766681395430211</v>
      </c>
      <c r="I19" s="244">
        <v>736.64138624520569</v>
      </c>
      <c r="J19" s="244">
        <v>99.107585413632592</v>
      </c>
      <c r="K19" s="244">
        <v>1746.5406263443547</v>
      </c>
      <c r="L19" s="244">
        <v>5536.8765608257499</v>
      </c>
      <c r="M19" s="244">
        <v>1160.2637640375035</v>
      </c>
      <c r="N19" s="244">
        <v>190.20429940523798</v>
      </c>
      <c r="O19" s="244">
        <v>589.28100174782423</v>
      </c>
      <c r="P19" s="244">
        <v>1386.7290082347158</v>
      </c>
      <c r="Q19" s="244">
        <v>503.63462045190693</v>
      </c>
      <c r="R19" s="244">
        <v>836.62475268997241</v>
      </c>
      <c r="S19" s="1066"/>
      <c r="T19" s="1066"/>
      <c r="U19" s="1066"/>
      <c r="V19" s="1066"/>
      <c r="W19" s="1066"/>
      <c r="X19" s="1066"/>
      <c r="Y19" s="1066"/>
    </row>
    <row r="20" spans="1:25" ht="25" customHeight="1">
      <c r="A20" s="242" t="s">
        <v>566</v>
      </c>
      <c r="B20" s="389" t="s">
        <v>755</v>
      </c>
      <c r="C20" s="244">
        <v>1132.222332238736</v>
      </c>
      <c r="D20" s="244">
        <v>1037.1003252882288</v>
      </c>
      <c r="E20" s="244">
        <v>80.736387607272562</v>
      </c>
      <c r="F20" s="244">
        <v>3464.1169825055431</v>
      </c>
      <c r="G20" s="244">
        <v>3911.2075131364509</v>
      </c>
      <c r="H20" s="244">
        <v>544.57417343778855</v>
      </c>
      <c r="I20" s="244">
        <v>897.15360426136886</v>
      </c>
      <c r="J20" s="244">
        <v>35.452569908070203</v>
      </c>
      <c r="K20" s="244">
        <v>7331.4715657027</v>
      </c>
      <c r="L20" s="244">
        <v>25560.673114576497</v>
      </c>
      <c r="M20" s="244">
        <v>596.13147050724274</v>
      </c>
      <c r="N20" s="244">
        <v>10217.283215460964</v>
      </c>
      <c r="O20" s="244">
        <v>542.91353177248357</v>
      </c>
      <c r="P20" s="244">
        <v>366.33733547460884</v>
      </c>
      <c r="Q20" s="244">
        <v>71.002115185041575</v>
      </c>
      <c r="R20" s="244">
        <v>248.23943734919956</v>
      </c>
      <c r="S20" s="1066"/>
      <c r="T20" s="1066"/>
      <c r="U20" s="1066"/>
      <c r="V20" s="1066"/>
      <c r="W20" s="1066"/>
      <c r="X20" s="1066"/>
      <c r="Y20" s="1066"/>
    </row>
    <row r="21" spans="1:25" ht="37.5" customHeight="1">
      <c r="A21" s="242" t="s">
        <v>568</v>
      </c>
      <c r="B21" s="389" t="s">
        <v>756</v>
      </c>
      <c r="C21" s="244">
        <v>206.59008305952847</v>
      </c>
      <c r="D21" s="244">
        <v>72.808354159973348</v>
      </c>
      <c r="E21" s="244">
        <v>20.239179210774783</v>
      </c>
      <c r="F21" s="244">
        <v>15.099504401723244</v>
      </c>
      <c r="G21" s="244">
        <v>3.0955634259506728</v>
      </c>
      <c r="H21" s="244">
        <v>12.524745198746153</v>
      </c>
      <c r="I21" s="244">
        <v>58.871120761160398</v>
      </c>
      <c r="J21" s="244">
        <v>7.6637155952271829</v>
      </c>
      <c r="K21" s="244">
        <v>52.34382912584892</v>
      </c>
      <c r="L21" s="244">
        <v>317.58053800818055</v>
      </c>
      <c r="M21" s="244">
        <v>30.73664251538916</v>
      </c>
      <c r="N21" s="244">
        <v>5.5597629546863514</v>
      </c>
      <c r="O21" s="244">
        <v>46.101236213099227</v>
      </c>
      <c r="P21" s="244">
        <v>16.752257918431464</v>
      </c>
      <c r="Q21" s="244">
        <v>13.941180711446238</v>
      </c>
      <c r="R21" s="244">
        <v>17.422049026978158</v>
      </c>
      <c r="S21" s="1066"/>
      <c r="T21" s="1066"/>
      <c r="U21" s="1066"/>
      <c r="V21" s="1066"/>
      <c r="W21" s="1066"/>
      <c r="X21" s="1066"/>
      <c r="Y21" s="1066"/>
    </row>
    <row r="22" spans="1:25" s="142" customFormat="1" ht="26.15" customHeight="1">
      <c r="A22" s="242" t="s">
        <v>570</v>
      </c>
      <c r="B22" s="389" t="s">
        <v>757</v>
      </c>
      <c r="C22" s="244">
        <v>152.67712046871915</v>
      </c>
      <c r="D22" s="244">
        <v>261.64760327546441</v>
      </c>
      <c r="E22" s="244">
        <v>15.226586224910868</v>
      </c>
      <c r="F22" s="244">
        <v>15.827691344650454</v>
      </c>
      <c r="G22" s="244">
        <v>2.7267220492970115</v>
      </c>
      <c r="H22" s="244">
        <v>7.0107660594728394</v>
      </c>
      <c r="I22" s="244">
        <v>102.5132465891113</v>
      </c>
      <c r="J22" s="244">
        <v>11.510979719729516</v>
      </c>
      <c r="K22" s="244">
        <v>72.865230923971566</v>
      </c>
      <c r="L22" s="244">
        <v>243.55821792930618</v>
      </c>
      <c r="M22" s="244">
        <v>28.46198142282929</v>
      </c>
      <c r="N22" s="244">
        <v>3.9475214165922496</v>
      </c>
      <c r="O22" s="244">
        <v>41.722176510424255</v>
      </c>
      <c r="P22" s="244">
        <v>23.993779950735334</v>
      </c>
      <c r="Q22" s="244">
        <v>11.421587716769023</v>
      </c>
      <c r="R22" s="244">
        <v>18.118137203496591</v>
      </c>
    </row>
    <row r="23" spans="1:25" ht="13.4" customHeight="1">
      <c r="A23" s="242" t="s">
        <v>572</v>
      </c>
      <c r="B23" s="389" t="s">
        <v>758</v>
      </c>
      <c r="C23" s="244">
        <v>679.68333659614234</v>
      </c>
      <c r="D23" s="244">
        <v>507.84831301541385</v>
      </c>
      <c r="E23" s="244">
        <v>346.06958386138524</v>
      </c>
      <c r="F23" s="244">
        <v>34.063689139476701</v>
      </c>
      <c r="G23" s="244">
        <v>12.982480208243803</v>
      </c>
      <c r="H23" s="244">
        <v>35.68329476065783</v>
      </c>
      <c r="I23" s="244">
        <v>147.36953437627221</v>
      </c>
      <c r="J23" s="244">
        <v>29.815299693971109</v>
      </c>
      <c r="K23" s="244">
        <v>180.85833566601227</v>
      </c>
      <c r="L23" s="244">
        <v>722.05439473794593</v>
      </c>
      <c r="M23" s="244">
        <v>106.66275316188683</v>
      </c>
      <c r="N23" s="244">
        <v>30.538714493071566</v>
      </c>
      <c r="O23" s="244">
        <v>83.646644425107766</v>
      </c>
      <c r="P23" s="244">
        <v>55.900236543013776</v>
      </c>
      <c r="Q23" s="244">
        <v>66.692306909600632</v>
      </c>
      <c r="R23" s="244">
        <v>49.878961810134122</v>
      </c>
      <c r="S23" s="1066"/>
      <c r="T23" s="1066"/>
      <c r="U23" s="1066"/>
      <c r="V23" s="1066"/>
      <c r="W23" s="1066"/>
      <c r="X23" s="1066"/>
      <c r="Y23" s="1066"/>
    </row>
    <row r="24" spans="1:25" ht="13.4" customHeight="1">
      <c r="A24" s="242" t="s">
        <v>574</v>
      </c>
      <c r="B24" s="389" t="s">
        <v>759</v>
      </c>
      <c r="C24" s="244">
        <v>877.98080660137805</v>
      </c>
      <c r="D24" s="244">
        <v>642.21097610091783</v>
      </c>
      <c r="E24" s="244">
        <v>43.133275185216789</v>
      </c>
      <c r="F24" s="244">
        <v>46.15909785343203</v>
      </c>
      <c r="G24" s="244">
        <v>47.088487507399634</v>
      </c>
      <c r="H24" s="244">
        <v>54.998941777266701</v>
      </c>
      <c r="I24" s="244">
        <v>212.78562696260803</v>
      </c>
      <c r="J24" s="244">
        <v>71.00652594758337</v>
      </c>
      <c r="K24" s="244">
        <v>418.94498852707375</v>
      </c>
      <c r="L24" s="244">
        <v>591.92050117899885</v>
      </c>
      <c r="M24" s="244">
        <v>161.9140424974517</v>
      </c>
      <c r="N24" s="244">
        <v>70.920334796825856</v>
      </c>
      <c r="O24" s="244">
        <v>143.44518224171281</v>
      </c>
      <c r="P24" s="244">
        <v>34.076595714967439</v>
      </c>
      <c r="Q24" s="244">
        <v>57.485952110148311</v>
      </c>
      <c r="R24" s="244">
        <v>78.78538280248479</v>
      </c>
      <c r="S24" s="1066"/>
      <c r="T24" s="1066"/>
      <c r="U24" s="1066"/>
      <c r="V24" s="1066"/>
      <c r="W24" s="1066"/>
      <c r="X24" s="1066"/>
      <c r="Y24" s="1066"/>
    </row>
    <row r="25" spans="1:25" ht="37.5" customHeight="1">
      <c r="A25" s="242" t="s">
        <v>576</v>
      </c>
      <c r="B25" s="389" t="s">
        <v>760</v>
      </c>
      <c r="C25" s="244">
        <v>138.62780452264752</v>
      </c>
      <c r="D25" s="244">
        <v>437.71643867613358</v>
      </c>
      <c r="E25" s="244">
        <v>14.43708125957513</v>
      </c>
      <c r="F25" s="244">
        <v>19.026436150310836</v>
      </c>
      <c r="G25" s="244">
        <v>3.2734540238343053</v>
      </c>
      <c r="H25" s="244">
        <v>52.112918222516029</v>
      </c>
      <c r="I25" s="244">
        <v>114.64446738111937</v>
      </c>
      <c r="J25" s="244">
        <v>9.7294731149648577</v>
      </c>
      <c r="K25" s="244">
        <v>62.388460430037838</v>
      </c>
      <c r="L25" s="244">
        <v>190.05200536337037</v>
      </c>
      <c r="M25" s="244">
        <v>32.275194510269962</v>
      </c>
      <c r="N25" s="244">
        <v>75.480576511635775</v>
      </c>
      <c r="O25" s="244">
        <v>32.158605562637504</v>
      </c>
      <c r="P25" s="244">
        <v>24.300373485491946</v>
      </c>
      <c r="Q25" s="244">
        <v>90.840783443102964</v>
      </c>
      <c r="R25" s="244">
        <v>22.656559464197553</v>
      </c>
      <c r="S25" s="1066"/>
      <c r="T25" s="1066"/>
      <c r="U25" s="1066"/>
      <c r="V25" s="1066"/>
      <c r="W25" s="1066"/>
      <c r="X25" s="1066"/>
      <c r="Y25" s="1066"/>
    </row>
    <row r="26" spans="1:25" ht="13.4" customHeight="1">
      <c r="A26" s="242" t="s">
        <v>578</v>
      </c>
      <c r="B26" s="389" t="s">
        <v>761</v>
      </c>
      <c r="C26" s="244">
        <v>19731.644943668398</v>
      </c>
      <c r="D26" s="244">
        <v>10227.681871074003</v>
      </c>
      <c r="E26" s="244">
        <v>7792.6659513976792</v>
      </c>
      <c r="F26" s="244">
        <v>37718.32075691365</v>
      </c>
      <c r="G26" s="244">
        <v>6110.0781506867224</v>
      </c>
      <c r="H26" s="244">
        <v>2080.3297847026374</v>
      </c>
      <c r="I26" s="244">
        <v>8612.1392530882476</v>
      </c>
      <c r="J26" s="244">
        <v>4274.0418832432597</v>
      </c>
      <c r="K26" s="244">
        <v>15857.197338980157</v>
      </c>
      <c r="L26" s="244">
        <v>146994.44827752936</v>
      </c>
      <c r="M26" s="244">
        <v>3726.5437747250703</v>
      </c>
      <c r="N26" s="244">
        <v>7818.4438803106523</v>
      </c>
      <c r="O26" s="244">
        <v>30523.071996875027</v>
      </c>
      <c r="P26" s="244">
        <v>11512.609331892012</v>
      </c>
      <c r="Q26" s="244">
        <v>4796.8807185888118</v>
      </c>
      <c r="R26" s="244">
        <v>1661.5760226159539</v>
      </c>
      <c r="S26" s="1066"/>
      <c r="T26" s="1066"/>
      <c r="U26" s="1066"/>
      <c r="V26" s="1066"/>
      <c r="W26" s="1066"/>
      <c r="X26" s="1066"/>
      <c r="Y26" s="1066"/>
    </row>
    <row r="27" spans="1:25" ht="12.65" customHeight="1">
      <c r="A27" s="242" t="s">
        <v>580</v>
      </c>
      <c r="B27" s="389" t="s">
        <v>762</v>
      </c>
      <c r="C27" s="244">
        <v>581.58430466110588</v>
      </c>
      <c r="D27" s="244">
        <v>771.66462069650515</v>
      </c>
      <c r="E27" s="244">
        <v>93.65500263576287</v>
      </c>
      <c r="F27" s="244">
        <v>150.74855480811541</v>
      </c>
      <c r="G27" s="244">
        <v>37.739769732727538</v>
      </c>
      <c r="H27" s="244">
        <v>102.31401014015211</v>
      </c>
      <c r="I27" s="244">
        <v>356.08989573535342</v>
      </c>
      <c r="J27" s="244">
        <v>89.010582150835177</v>
      </c>
      <c r="K27" s="244">
        <v>461.71763186652367</v>
      </c>
      <c r="L27" s="244">
        <v>860.61820591495211</v>
      </c>
      <c r="M27" s="244">
        <v>225.99695418551798</v>
      </c>
      <c r="N27" s="244">
        <v>52.173273539770562</v>
      </c>
      <c r="O27" s="244">
        <v>175.34016708119913</v>
      </c>
      <c r="P27" s="244">
        <v>120.14620345676359</v>
      </c>
      <c r="Q27" s="244">
        <v>159.12336454762314</v>
      </c>
      <c r="R27" s="244">
        <v>113.00067490880429</v>
      </c>
      <c r="S27" s="1066"/>
      <c r="T27" s="1066"/>
      <c r="U27" s="1066"/>
      <c r="V27" s="1066"/>
      <c r="W27" s="1066"/>
      <c r="X27" s="1066"/>
      <c r="Y27" s="1066"/>
    </row>
    <row r="28" spans="1:25" ht="12.65" customHeight="1">
      <c r="A28" s="242" t="s">
        <v>582</v>
      </c>
      <c r="B28" s="247" t="s">
        <v>763</v>
      </c>
      <c r="C28" s="244">
        <v>955.37010899836071</v>
      </c>
      <c r="D28" s="244">
        <v>1307.6913799487988</v>
      </c>
      <c r="E28" s="244">
        <v>226.58083941482258</v>
      </c>
      <c r="F28" s="244">
        <v>340.42538589167714</v>
      </c>
      <c r="G28" s="244">
        <v>59.56262124809983</v>
      </c>
      <c r="H28" s="244">
        <v>151.07665993440432</v>
      </c>
      <c r="I28" s="244">
        <v>603.13974074457178</v>
      </c>
      <c r="J28" s="244">
        <v>187.37987106684642</v>
      </c>
      <c r="K28" s="244">
        <v>763.12791989974994</v>
      </c>
      <c r="L28" s="244">
        <v>1550.2162413770554</v>
      </c>
      <c r="M28" s="244">
        <v>421.2785826152591</v>
      </c>
      <c r="N28" s="244">
        <v>95.491251161277944</v>
      </c>
      <c r="O28" s="244">
        <v>386.02800024653288</v>
      </c>
      <c r="P28" s="244">
        <v>293.74407090998636</v>
      </c>
      <c r="Q28" s="244">
        <v>222.01604443676337</v>
      </c>
      <c r="R28" s="244">
        <v>248.1598423295361</v>
      </c>
      <c r="S28" s="1066"/>
      <c r="T28" s="1066"/>
      <c r="U28" s="1066"/>
      <c r="V28" s="1066"/>
      <c r="W28" s="1066"/>
      <c r="X28" s="1066"/>
      <c r="Y28" s="1066"/>
    </row>
    <row r="29" spans="1:25" s="142" customFormat="1" ht="12.65" customHeight="1">
      <c r="A29" s="242" t="s">
        <v>584</v>
      </c>
      <c r="B29" s="247" t="s">
        <v>764</v>
      </c>
      <c r="C29" s="244">
        <v>10769.243361283086</v>
      </c>
      <c r="D29" s="244">
        <v>14921.480930344429</v>
      </c>
      <c r="E29" s="244">
        <v>3300.856764861046</v>
      </c>
      <c r="F29" s="244">
        <v>2751.1374431235995</v>
      </c>
      <c r="G29" s="244">
        <v>820.73451588872661</v>
      </c>
      <c r="H29" s="244">
        <v>2633.7185759653066</v>
      </c>
      <c r="I29" s="244">
        <v>8285.0005443052833</v>
      </c>
      <c r="J29" s="244">
        <v>1647.6993945922959</v>
      </c>
      <c r="K29" s="244">
        <v>8852.3186838587771</v>
      </c>
      <c r="L29" s="244">
        <v>20771.585258726696</v>
      </c>
      <c r="M29" s="244">
        <v>4746.1798808776584</v>
      </c>
      <c r="N29" s="244">
        <v>1139.0774062467754</v>
      </c>
      <c r="O29" s="244">
        <v>3201.6325606728528</v>
      </c>
      <c r="P29" s="244">
        <v>2356.8083870702289</v>
      </c>
      <c r="Q29" s="244">
        <v>3021.184262309409</v>
      </c>
      <c r="R29" s="244">
        <v>2073.2295683705124</v>
      </c>
    </row>
    <row r="30" spans="1:25" s="142" customFormat="1" ht="12.65" customHeight="1">
      <c r="A30" s="242" t="s">
        <v>586</v>
      </c>
      <c r="B30" s="247" t="s">
        <v>587</v>
      </c>
      <c r="C30" s="244">
        <v>44958.486110994396</v>
      </c>
      <c r="D30" s="244">
        <v>44202.818629162983</v>
      </c>
      <c r="E30" s="244">
        <v>12288.474263673786</v>
      </c>
      <c r="F30" s="244">
        <v>51113.042252641433</v>
      </c>
      <c r="G30" s="244">
        <v>11414.195477628135</v>
      </c>
      <c r="H30" s="244">
        <v>7924.2892413535028</v>
      </c>
      <c r="I30" s="244">
        <v>22899.253754071928</v>
      </c>
      <c r="J30" s="244">
        <v>7259.9996737912043</v>
      </c>
      <c r="K30" s="244">
        <v>48247.469468044073</v>
      </c>
      <c r="L30" s="244">
        <v>240931.06444475451</v>
      </c>
      <c r="M30" s="244">
        <v>15971.810768229394</v>
      </c>
      <c r="N30" s="244">
        <v>20373.910741641484</v>
      </c>
      <c r="O30" s="244">
        <v>37797.443340466576</v>
      </c>
      <c r="P30" s="244">
        <v>22195.341927194197</v>
      </c>
      <c r="Q30" s="244">
        <v>12255.58567552251</v>
      </c>
      <c r="R30" s="244">
        <v>6044.5149600035056</v>
      </c>
    </row>
    <row r="31" spans="1:25" s="146" customFormat="1" ht="12.65" customHeight="1">
      <c r="A31" s="248"/>
      <c r="B31" s="247" t="s">
        <v>588</v>
      </c>
      <c r="C31" s="244">
        <v>27425.909501826591</v>
      </c>
      <c r="D31" s="244">
        <v>32120.748188077891</v>
      </c>
      <c r="E31" s="244">
        <v>5396.8151567113746</v>
      </c>
      <c r="F31" s="244">
        <v>5116.4591762329028</v>
      </c>
      <c r="G31" s="244">
        <v>1529.6818318684848</v>
      </c>
      <c r="H31" s="244">
        <v>3249.0363317564834</v>
      </c>
      <c r="I31" s="244">
        <v>16170.555284450591</v>
      </c>
      <c r="J31" s="244">
        <v>3575.4338752939811</v>
      </c>
      <c r="K31" s="244">
        <v>20525.770156336512</v>
      </c>
      <c r="L31" s="244">
        <v>41946.724365006885</v>
      </c>
      <c r="M31" s="244">
        <v>10925.954580658505</v>
      </c>
      <c r="N31" s="244">
        <v>2572.3291580931814</v>
      </c>
      <c r="O31" s="244">
        <v>7980.7332622962822</v>
      </c>
      <c r="P31" s="244">
        <v>4777.4477881551311</v>
      </c>
      <c r="Q31" s="244">
        <v>6582.5858549946988</v>
      </c>
      <c r="R31" s="244">
        <v>4841.7412037757285</v>
      </c>
      <c r="S31" s="1066"/>
      <c r="T31" s="1066"/>
      <c r="U31" s="1066"/>
      <c r="V31" s="1066"/>
      <c r="W31" s="1066"/>
      <c r="X31" s="1066"/>
      <c r="Y31" s="1066"/>
    </row>
    <row r="32" spans="1:25" ht="25" customHeight="1">
      <c r="A32" s="248"/>
      <c r="B32" s="247" t="s">
        <v>765</v>
      </c>
      <c r="C32" s="244">
        <v>72384.395612820997</v>
      </c>
      <c r="D32" s="244">
        <v>76323.566817240877</v>
      </c>
      <c r="E32" s="244">
        <v>17685.289420385161</v>
      </c>
      <c r="F32" s="244">
        <v>56229.501428874333</v>
      </c>
      <c r="G32" s="244">
        <v>12943.87730949662</v>
      </c>
      <c r="H32" s="244">
        <v>11173.325573109985</v>
      </c>
      <c r="I32" s="244">
        <v>39069.809038522522</v>
      </c>
      <c r="J32" s="244">
        <v>10835.433549085184</v>
      </c>
      <c r="K32" s="244">
        <v>68773.239624380585</v>
      </c>
      <c r="L32" s="244">
        <v>282877.7888097614</v>
      </c>
      <c r="M32" s="244">
        <v>26897.7653488879</v>
      </c>
      <c r="N32" s="244">
        <v>22946.239899734665</v>
      </c>
      <c r="O32" s="244">
        <v>45778.176602762862</v>
      </c>
      <c r="P32" s="244">
        <v>26972.789715349329</v>
      </c>
      <c r="Q32" s="244">
        <v>18838.171530517211</v>
      </c>
      <c r="R32" s="244">
        <v>10886.256163779235</v>
      </c>
      <c r="S32" s="1066"/>
      <c r="T32" s="1066"/>
      <c r="U32" s="1066"/>
      <c r="V32" s="1066"/>
      <c r="W32" s="1066"/>
      <c r="X32" s="1066"/>
      <c r="Y32" s="1066"/>
    </row>
    <row r="33" spans="1:25" ht="12.75" customHeight="1">
      <c r="A33" s="248"/>
      <c r="B33" s="250"/>
      <c r="C33" s="251"/>
      <c r="D33" s="252"/>
      <c r="E33" s="252"/>
      <c r="F33" s="252"/>
      <c r="G33" s="252"/>
      <c r="H33" s="252"/>
      <c r="I33" s="252"/>
      <c r="J33" s="252"/>
      <c r="K33" s="252"/>
      <c r="L33" s="252"/>
      <c r="M33" s="252"/>
      <c r="N33" s="252"/>
      <c r="O33" s="252"/>
      <c r="P33" s="252"/>
      <c r="Q33" s="252"/>
      <c r="R33" s="252"/>
      <c r="S33" s="1066"/>
      <c r="T33" s="1066"/>
      <c r="U33" s="1066"/>
      <c r="V33" s="1066"/>
      <c r="W33" s="1066"/>
      <c r="X33" s="1066"/>
      <c r="Y33" s="1066"/>
    </row>
    <row r="34" spans="1:25" ht="30" customHeight="1">
      <c r="A34" s="248"/>
      <c r="B34" s="153"/>
      <c r="C34" s="1281" t="s">
        <v>1608</v>
      </c>
      <c r="D34" s="1281"/>
      <c r="E34" s="1281"/>
      <c r="F34" s="1281"/>
      <c r="G34" s="1066"/>
      <c r="H34" s="1066"/>
      <c r="I34" s="1066"/>
      <c r="J34" s="1066"/>
      <c r="K34" s="1066"/>
      <c r="L34" s="1066"/>
      <c r="M34" s="1066"/>
      <c r="N34" s="1066"/>
      <c r="O34" s="1066"/>
      <c r="P34" s="1066"/>
      <c r="Q34" s="1066"/>
      <c r="R34" s="1066"/>
      <c r="S34" s="1066"/>
      <c r="T34" s="1066"/>
      <c r="U34" s="1066"/>
      <c r="V34" s="1066"/>
      <c r="W34" s="1066"/>
      <c r="X34" s="1066"/>
      <c r="Y34" s="1066"/>
    </row>
    <row r="35" spans="1:25" ht="15" customHeight="1">
      <c r="A35" s="248"/>
      <c r="B35" s="153"/>
      <c r="C35" s="1351" t="s">
        <v>590</v>
      </c>
      <c r="D35" s="1351"/>
      <c r="E35" s="1351"/>
      <c r="F35" s="1351"/>
      <c r="G35" s="1066"/>
      <c r="H35" s="1066"/>
      <c r="I35" s="1066"/>
      <c r="J35" s="1066"/>
      <c r="K35" s="1066"/>
      <c r="L35" s="1066"/>
      <c r="M35" s="1066"/>
      <c r="N35" s="1066"/>
      <c r="O35" s="1066"/>
      <c r="P35" s="1066"/>
      <c r="Q35" s="1066"/>
      <c r="R35" s="1066"/>
      <c r="S35" s="1066"/>
      <c r="T35" s="1066"/>
      <c r="U35" s="1066"/>
      <c r="V35" s="1066"/>
      <c r="W35" s="1066"/>
      <c r="X35" s="1066"/>
      <c r="Y35" s="1066"/>
    </row>
    <row r="36" spans="1:25" s="1067" customFormat="1" ht="28.5" customHeight="1">
      <c r="A36" s="1068"/>
      <c r="C36" s="1281" t="s">
        <v>1513</v>
      </c>
      <c r="D36" s="1281"/>
      <c r="E36" s="1281"/>
      <c r="F36" s="1281"/>
      <c r="G36" s="1066"/>
      <c r="H36" s="1066"/>
      <c r="I36" s="1066"/>
      <c r="J36" s="1066"/>
      <c r="K36" s="1066"/>
      <c r="L36" s="1066"/>
      <c r="M36" s="1066"/>
      <c r="N36" s="1066"/>
      <c r="O36" s="1066"/>
      <c r="P36" s="1066"/>
      <c r="Q36" s="1066"/>
      <c r="R36" s="1066"/>
      <c r="S36" s="1066"/>
      <c r="T36" s="1066"/>
      <c r="U36" s="1066"/>
      <c r="V36" s="1066"/>
      <c r="W36" s="1066"/>
      <c r="X36" s="1066"/>
      <c r="Y36" s="1066"/>
    </row>
    <row r="37" spans="1:25" ht="26.25" customHeight="1">
      <c r="C37" s="1281" t="s">
        <v>766</v>
      </c>
      <c r="D37" s="1281"/>
      <c r="E37" s="1281"/>
      <c r="F37" s="1281"/>
      <c r="G37" s="255"/>
      <c r="H37" s="255"/>
      <c r="I37" s="255"/>
      <c r="J37" s="255"/>
      <c r="K37" s="255"/>
      <c r="L37" s="255"/>
      <c r="M37" s="255"/>
      <c r="N37" s="255"/>
      <c r="O37" s="255"/>
      <c r="P37" s="255"/>
      <c r="Q37" s="255"/>
      <c r="R37" s="255"/>
      <c r="S37" s="1066"/>
      <c r="T37" s="1066"/>
      <c r="U37" s="1066"/>
      <c r="V37" s="1066"/>
      <c r="W37" s="1066"/>
      <c r="X37" s="1066"/>
      <c r="Y37" s="1066"/>
    </row>
    <row r="38" spans="1:25" ht="12.75" customHeight="1">
      <c r="C38" s="255"/>
      <c r="D38" s="255"/>
      <c r="E38" s="255"/>
      <c r="F38" s="255"/>
      <c r="G38" s="255"/>
      <c r="H38" s="255"/>
      <c r="I38" s="255"/>
      <c r="J38" s="255"/>
      <c r="K38" s="255"/>
      <c r="L38" s="255"/>
      <c r="M38" s="255"/>
      <c r="N38" s="255"/>
      <c r="O38" s="255"/>
      <c r="P38" s="255"/>
      <c r="Q38" s="255"/>
      <c r="R38" s="255"/>
      <c r="S38" s="1066"/>
      <c r="T38" s="1066"/>
      <c r="U38" s="1066"/>
      <c r="V38" s="1066"/>
      <c r="W38" s="1066"/>
      <c r="X38" s="1066"/>
      <c r="Y38" s="1066"/>
    </row>
    <row r="39" spans="1:25" ht="12.75" customHeight="1">
      <c r="C39" s="255"/>
      <c r="D39" s="255"/>
      <c r="E39" s="255"/>
      <c r="F39" s="255"/>
      <c r="G39" s="255"/>
      <c r="H39" s="255"/>
      <c r="I39" s="255"/>
      <c r="J39" s="255"/>
      <c r="K39" s="255"/>
      <c r="L39" s="255"/>
      <c r="M39" s="255"/>
      <c r="N39" s="255"/>
      <c r="O39" s="255"/>
      <c r="P39" s="255"/>
      <c r="Q39" s="255"/>
      <c r="R39" s="255"/>
      <c r="S39" s="1066"/>
      <c r="T39" s="1066"/>
      <c r="U39" s="1066"/>
      <c r="V39" s="1066"/>
      <c r="W39" s="1066"/>
      <c r="X39" s="1066"/>
      <c r="Y39" s="1066"/>
    </row>
    <row r="40" spans="1:25" ht="12.75" customHeight="1">
      <c r="C40" s="255"/>
      <c r="D40" s="255"/>
      <c r="E40" s="255"/>
      <c r="F40" s="255"/>
      <c r="G40" s="255"/>
      <c r="H40" s="255"/>
      <c r="I40" s="255"/>
      <c r="J40" s="255"/>
      <c r="K40" s="255"/>
      <c r="L40" s="255"/>
      <c r="M40" s="255"/>
      <c r="N40" s="255"/>
      <c r="O40" s="255"/>
      <c r="P40" s="255"/>
      <c r="Q40" s="255"/>
      <c r="R40" s="255"/>
      <c r="S40" s="1066"/>
      <c r="T40" s="1066"/>
      <c r="U40" s="1066"/>
      <c r="V40" s="1066"/>
      <c r="W40" s="1066"/>
      <c r="X40" s="1066"/>
      <c r="Y40" s="1066"/>
    </row>
    <row r="41" spans="1:25" ht="12.75" customHeight="1">
      <c r="C41" s="255"/>
      <c r="D41" s="255"/>
      <c r="E41" s="255"/>
      <c r="F41" s="255"/>
      <c r="G41" s="255"/>
      <c r="H41" s="255"/>
      <c r="I41" s="255"/>
      <c r="J41" s="255"/>
      <c r="K41" s="255"/>
      <c r="L41" s="255"/>
      <c r="M41" s="255"/>
      <c r="N41" s="255"/>
      <c r="O41" s="255"/>
      <c r="P41" s="255"/>
      <c r="Q41" s="255"/>
      <c r="R41" s="255"/>
      <c r="S41" s="1066"/>
      <c r="T41" s="1066"/>
      <c r="U41" s="1066"/>
      <c r="V41" s="1066"/>
      <c r="W41" s="1066"/>
      <c r="X41" s="1066"/>
      <c r="Y41" s="1066"/>
    </row>
    <row r="42" spans="1:25" ht="12.75" customHeight="1">
      <c r="C42" s="255"/>
      <c r="D42" s="255"/>
      <c r="E42" s="255"/>
      <c r="F42" s="255"/>
      <c r="G42" s="255"/>
      <c r="H42" s="255"/>
      <c r="I42" s="255"/>
      <c r="J42" s="255"/>
      <c r="K42" s="255"/>
      <c r="L42" s="255"/>
      <c r="M42" s="255"/>
      <c r="N42" s="255"/>
      <c r="O42" s="255"/>
      <c r="P42" s="255"/>
      <c r="Q42" s="255"/>
      <c r="R42" s="255"/>
      <c r="S42" s="1066"/>
      <c r="T42" s="1066"/>
      <c r="U42" s="1066"/>
      <c r="V42" s="1066"/>
      <c r="W42" s="1066"/>
      <c r="X42" s="1066"/>
      <c r="Y42" s="1066"/>
    </row>
    <row r="43" spans="1:25" ht="12.75" customHeight="1">
      <c r="C43" s="255"/>
      <c r="D43" s="255"/>
      <c r="E43" s="255"/>
      <c r="F43" s="255"/>
      <c r="G43" s="255"/>
      <c r="H43" s="255"/>
      <c r="I43" s="255"/>
      <c r="J43" s="255"/>
      <c r="K43" s="255"/>
      <c r="L43" s="255"/>
      <c r="M43" s="255"/>
      <c r="N43" s="255"/>
      <c r="O43" s="255"/>
      <c r="P43" s="255"/>
      <c r="Q43" s="255"/>
      <c r="R43" s="255"/>
      <c r="S43" s="1066"/>
      <c r="T43" s="1066"/>
      <c r="U43" s="1066"/>
      <c r="V43" s="1066"/>
      <c r="W43" s="1066"/>
      <c r="X43" s="1066"/>
      <c r="Y43" s="1066"/>
    </row>
    <row r="44" spans="1:25" ht="12.75" customHeight="1">
      <c r="C44" s="255"/>
      <c r="D44" s="255"/>
      <c r="E44" s="255"/>
      <c r="F44" s="255"/>
      <c r="G44" s="255"/>
      <c r="H44" s="255"/>
      <c r="I44" s="255"/>
      <c r="J44" s="255"/>
      <c r="K44" s="255"/>
      <c r="L44" s="255"/>
      <c r="M44" s="255"/>
      <c r="N44" s="255"/>
      <c r="O44" s="255"/>
      <c r="P44" s="255"/>
      <c r="Q44" s="255"/>
      <c r="R44" s="255"/>
      <c r="S44" s="1066"/>
      <c r="T44" s="1066"/>
      <c r="U44" s="1066"/>
      <c r="V44" s="1066"/>
      <c r="W44" s="1066"/>
      <c r="X44" s="1066"/>
      <c r="Y44" s="1066"/>
    </row>
    <row r="45" spans="1:25" ht="12.75" customHeight="1">
      <c r="C45" s="255"/>
      <c r="D45" s="255"/>
      <c r="E45" s="255"/>
      <c r="F45" s="255"/>
      <c r="G45" s="255"/>
      <c r="H45" s="255"/>
      <c r="I45" s="255"/>
      <c r="J45" s="255"/>
      <c r="K45" s="255"/>
      <c r="L45" s="255"/>
      <c r="M45" s="255"/>
      <c r="N45" s="255"/>
      <c r="O45" s="255"/>
      <c r="P45" s="255"/>
      <c r="Q45" s="255"/>
      <c r="R45" s="255"/>
      <c r="S45" s="1066"/>
      <c r="T45" s="1066"/>
      <c r="U45" s="1066"/>
      <c r="V45" s="1066"/>
      <c r="W45" s="1066"/>
      <c r="X45" s="1066"/>
      <c r="Y45" s="1066"/>
    </row>
    <row r="46" spans="1:25" ht="12.75" customHeight="1">
      <c r="C46" s="255"/>
      <c r="D46" s="255"/>
      <c r="E46" s="255"/>
      <c r="F46" s="255"/>
      <c r="G46" s="255"/>
      <c r="H46" s="255"/>
      <c r="I46" s="255"/>
      <c r="J46" s="255"/>
      <c r="K46" s="255"/>
      <c r="L46" s="255"/>
      <c r="M46" s="255"/>
      <c r="N46" s="255"/>
      <c r="O46" s="255"/>
      <c r="P46" s="255"/>
      <c r="Q46" s="255"/>
      <c r="R46" s="255"/>
      <c r="S46" s="1066"/>
      <c r="T46" s="1066"/>
      <c r="U46" s="1066"/>
      <c r="V46" s="1066"/>
      <c r="W46" s="1066"/>
      <c r="X46" s="1066"/>
      <c r="Y46" s="1066"/>
    </row>
    <row r="47" spans="1:25" ht="12.75" customHeight="1">
      <c r="C47" s="255"/>
      <c r="D47" s="255"/>
      <c r="E47" s="255"/>
      <c r="F47" s="255"/>
      <c r="G47" s="255"/>
      <c r="H47" s="255"/>
      <c r="I47" s="255"/>
      <c r="J47" s="255"/>
      <c r="K47" s="255"/>
      <c r="L47" s="255"/>
      <c r="M47" s="255"/>
      <c r="N47" s="255"/>
      <c r="O47" s="255"/>
      <c r="P47" s="255"/>
      <c r="Q47" s="255"/>
      <c r="R47" s="255"/>
      <c r="S47" s="1066"/>
      <c r="T47" s="1066"/>
      <c r="U47" s="1066"/>
      <c r="V47" s="1066"/>
      <c r="W47" s="1066"/>
      <c r="X47" s="1066"/>
      <c r="Y47" s="1066"/>
    </row>
    <row r="48" spans="1:25" ht="12.75" customHeight="1">
      <c r="C48" s="255"/>
      <c r="D48" s="255"/>
      <c r="E48" s="255"/>
      <c r="F48" s="255"/>
      <c r="G48" s="255"/>
      <c r="H48" s="255"/>
      <c r="I48" s="255"/>
      <c r="J48" s="255"/>
      <c r="K48" s="255"/>
      <c r="L48" s="255"/>
      <c r="M48" s="255"/>
      <c r="N48" s="255"/>
      <c r="O48" s="255"/>
      <c r="P48" s="255"/>
      <c r="Q48" s="255"/>
      <c r="R48" s="255"/>
      <c r="S48" s="1066"/>
      <c r="T48" s="1066"/>
      <c r="U48" s="1066"/>
      <c r="V48" s="1066"/>
      <c r="W48" s="1066"/>
      <c r="X48" s="1066"/>
      <c r="Y48" s="1066"/>
    </row>
    <row r="49" spans="3:25" ht="12.75" customHeight="1">
      <c r="C49" s="255"/>
      <c r="D49" s="255"/>
      <c r="E49" s="255"/>
      <c r="F49" s="255"/>
      <c r="G49" s="255"/>
      <c r="H49" s="255"/>
      <c r="I49" s="255"/>
      <c r="J49" s="255"/>
      <c r="K49" s="255"/>
      <c r="L49" s="255"/>
      <c r="M49" s="255"/>
      <c r="N49" s="255"/>
      <c r="O49" s="255"/>
      <c r="P49" s="255"/>
      <c r="Q49" s="255"/>
      <c r="R49" s="255"/>
      <c r="S49" s="1066"/>
      <c r="T49" s="1066"/>
      <c r="U49" s="1066"/>
      <c r="V49" s="1066"/>
      <c r="W49" s="1066"/>
      <c r="X49" s="1066"/>
      <c r="Y49" s="1066"/>
    </row>
    <row r="50" spans="3:25" ht="12.75" customHeight="1">
      <c r="C50" s="255"/>
      <c r="D50" s="255"/>
      <c r="E50" s="255"/>
      <c r="F50" s="255"/>
      <c r="G50" s="255"/>
      <c r="H50" s="255"/>
      <c r="I50" s="255"/>
      <c r="J50" s="255"/>
      <c r="K50" s="255"/>
      <c r="L50" s="255"/>
      <c r="M50" s="255"/>
      <c r="N50" s="255"/>
      <c r="O50" s="255"/>
      <c r="P50" s="255"/>
      <c r="Q50" s="255"/>
      <c r="R50" s="255"/>
      <c r="S50" s="1066"/>
      <c r="T50" s="1066"/>
      <c r="U50" s="1066"/>
      <c r="V50" s="1066"/>
      <c r="W50" s="1066"/>
      <c r="X50" s="1066"/>
      <c r="Y50" s="1066"/>
    </row>
    <row r="51" spans="3:25" ht="12.75" customHeight="1">
      <c r="C51" s="255"/>
      <c r="D51" s="255"/>
      <c r="E51" s="255"/>
      <c r="F51" s="255"/>
      <c r="G51" s="255"/>
      <c r="H51" s="255"/>
      <c r="I51" s="255"/>
      <c r="J51" s="255"/>
      <c r="K51" s="255"/>
      <c r="L51" s="255"/>
      <c r="M51" s="255"/>
      <c r="N51" s="255"/>
      <c r="O51" s="255"/>
      <c r="P51" s="255"/>
      <c r="Q51" s="255"/>
      <c r="R51" s="255"/>
    </row>
    <row r="52" spans="3:25" ht="12.75" customHeight="1">
      <c r="C52" s="255"/>
      <c r="D52" s="255"/>
      <c r="E52" s="255"/>
      <c r="F52" s="255"/>
      <c r="G52" s="255"/>
      <c r="H52" s="255"/>
      <c r="I52" s="255"/>
      <c r="J52" s="255"/>
      <c r="K52" s="255"/>
      <c r="L52" s="255"/>
      <c r="M52" s="255"/>
      <c r="N52" s="255"/>
      <c r="O52" s="255"/>
      <c r="P52" s="255"/>
      <c r="Q52" s="255"/>
      <c r="R52" s="255"/>
    </row>
    <row r="53" spans="3:25" ht="12.75" customHeight="1">
      <c r="C53" s="255"/>
      <c r="D53" s="255"/>
      <c r="E53" s="255"/>
      <c r="F53" s="255"/>
      <c r="G53" s="255"/>
      <c r="H53" s="255"/>
      <c r="I53" s="255"/>
      <c r="J53" s="255"/>
      <c r="K53" s="255"/>
      <c r="L53" s="255"/>
      <c r="M53" s="255"/>
      <c r="N53" s="255"/>
      <c r="O53" s="255"/>
      <c r="P53" s="255"/>
      <c r="Q53" s="255"/>
      <c r="R53" s="255"/>
    </row>
    <row r="54" spans="3:25" ht="12.75" customHeight="1">
      <c r="C54" s="255"/>
      <c r="D54" s="255"/>
      <c r="E54" s="255"/>
      <c r="F54" s="255"/>
      <c r="G54" s="255"/>
      <c r="H54" s="255"/>
      <c r="I54" s="255"/>
      <c r="J54" s="255"/>
      <c r="K54" s="255"/>
      <c r="L54" s="255"/>
      <c r="M54" s="255"/>
      <c r="N54" s="255"/>
      <c r="O54" s="255"/>
      <c r="P54" s="255"/>
      <c r="Q54" s="255"/>
      <c r="R54" s="255"/>
    </row>
    <row r="55" spans="3:25" ht="12.75" customHeight="1">
      <c r="C55" s="255"/>
      <c r="D55" s="255"/>
      <c r="E55" s="255"/>
      <c r="F55" s="255"/>
      <c r="G55" s="255"/>
      <c r="H55" s="255"/>
      <c r="I55" s="255"/>
      <c r="J55" s="255"/>
      <c r="K55" s="255"/>
      <c r="L55" s="255"/>
      <c r="M55" s="255"/>
      <c r="N55" s="255"/>
      <c r="O55" s="255"/>
      <c r="P55" s="255"/>
      <c r="Q55" s="255"/>
      <c r="R55" s="255"/>
    </row>
    <row r="56" spans="3:25" ht="12.75" customHeight="1">
      <c r="C56" s="255"/>
      <c r="D56" s="255"/>
      <c r="E56" s="255"/>
      <c r="F56" s="255"/>
      <c r="G56" s="255"/>
      <c r="H56" s="255"/>
      <c r="I56" s="255"/>
      <c r="J56" s="255"/>
      <c r="K56" s="255"/>
      <c r="L56" s="255"/>
      <c r="M56" s="255"/>
      <c r="N56" s="255"/>
      <c r="O56" s="255"/>
      <c r="P56" s="255"/>
      <c r="Q56" s="255"/>
      <c r="R56" s="255"/>
    </row>
    <row r="57" spans="3:25" ht="12.75" customHeight="1">
      <c r="C57" s="255"/>
      <c r="D57" s="255"/>
      <c r="E57" s="255"/>
      <c r="F57" s="255"/>
      <c r="G57" s="255"/>
      <c r="H57" s="255"/>
      <c r="I57" s="255"/>
      <c r="J57" s="255"/>
      <c r="K57" s="255"/>
      <c r="L57" s="255"/>
      <c r="M57" s="255"/>
      <c r="N57" s="255"/>
      <c r="O57" s="255"/>
      <c r="P57" s="255"/>
      <c r="Q57" s="255"/>
      <c r="R57" s="255"/>
    </row>
    <row r="58" spans="3:25" ht="12.75" customHeight="1">
      <c r="C58" s="255"/>
      <c r="D58" s="255"/>
      <c r="E58" s="255"/>
      <c r="F58" s="255"/>
      <c r="G58" s="255"/>
      <c r="H58" s="255"/>
      <c r="I58" s="255"/>
      <c r="J58" s="255"/>
      <c r="K58" s="255"/>
      <c r="L58" s="255"/>
      <c r="M58" s="255"/>
      <c r="N58" s="255"/>
      <c r="O58" s="255"/>
      <c r="P58" s="255"/>
      <c r="Q58" s="255"/>
      <c r="R58" s="255"/>
    </row>
    <row r="59" spans="3:25" ht="12.75" customHeight="1">
      <c r="C59" s="255"/>
      <c r="D59" s="255"/>
      <c r="E59" s="255"/>
      <c r="F59" s="255"/>
      <c r="G59" s="255"/>
      <c r="H59" s="255"/>
      <c r="I59" s="255"/>
      <c r="J59" s="255"/>
      <c r="K59" s="255"/>
      <c r="L59" s="255"/>
      <c r="M59" s="255"/>
      <c r="N59" s="255"/>
      <c r="O59" s="255"/>
      <c r="P59" s="255"/>
      <c r="Q59" s="255"/>
      <c r="R59" s="255"/>
    </row>
    <row r="60" spans="3:25" ht="12.75" customHeight="1">
      <c r="C60" s="255"/>
      <c r="D60" s="255"/>
      <c r="E60" s="255"/>
      <c r="F60" s="255"/>
      <c r="G60" s="255"/>
      <c r="H60" s="255"/>
      <c r="I60" s="255"/>
      <c r="J60" s="255"/>
      <c r="K60" s="255"/>
      <c r="L60" s="255"/>
      <c r="M60" s="255"/>
      <c r="N60" s="255"/>
      <c r="O60" s="255"/>
      <c r="P60" s="255"/>
      <c r="Q60" s="255"/>
      <c r="R60" s="255"/>
    </row>
    <row r="61" spans="3:25" ht="12.75" customHeight="1">
      <c r="C61" s="255"/>
      <c r="D61" s="255"/>
      <c r="E61" s="255"/>
      <c r="F61" s="255"/>
      <c r="G61" s="255"/>
      <c r="H61" s="255"/>
      <c r="I61" s="255"/>
      <c r="J61" s="255"/>
      <c r="K61" s="255"/>
      <c r="L61" s="255"/>
      <c r="M61" s="255"/>
      <c r="N61" s="255"/>
      <c r="O61" s="255"/>
      <c r="P61" s="255"/>
      <c r="Q61" s="255"/>
      <c r="R61" s="255"/>
    </row>
    <row r="62" spans="3:25" ht="12.75" customHeight="1">
      <c r="C62" s="255"/>
      <c r="D62" s="255"/>
      <c r="E62" s="255"/>
      <c r="F62" s="255"/>
      <c r="G62" s="255"/>
      <c r="H62" s="255"/>
      <c r="I62" s="255"/>
      <c r="J62" s="255"/>
      <c r="K62" s="255"/>
      <c r="L62" s="255"/>
      <c r="M62" s="255"/>
      <c r="N62" s="255"/>
      <c r="O62" s="255"/>
      <c r="P62" s="255"/>
      <c r="Q62" s="255"/>
      <c r="R62" s="255"/>
    </row>
    <row r="63" spans="3:25" ht="12.75" customHeight="1">
      <c r="C63" s="255"/>
      <c r="D63" s="255"/>
      <c r="E63" s="255"/>
      <c r="F63" s="255"/>
      <c r="G63" s="255"/>
      <c r="H63" s="255"/>
      <c r="I63" s="255"/>
      <c r="J63" s="255"/>
      <c r="K63" s="255"/>
      <c r="L63" s="255"/>
      <c r="M63" s="255"/>
      <c r="N63" s="255"/>
      <c r="O63" s="255"/>
      <c r="P63" s="255"/>
      <c r="Q63" s="255"/>
      <c r="R63" s="255"/>
    </row>
    <row r="64" spans="3:25" ht="12.75" customHeight="1">
      <c r="C64" s="255"/>
      <c r="D64" s="255"/>
      <c r="E64" s="255"/>
      <c r="F64" s="255"/>
      <c r="G64" s="255"/>
      <c r="H64" s="255"/>
      <c r="I64" s="255"/>
      <c r="J64" s="255"/>
      <c r="K64" s="255"/>
      <c r="L64" s="255"/>
      <c r="M64" s="255"/>
      <c r="N64" s="255"/>
      <c r="O64" s="255"/>
      <c r="P64" s="255"/>
      <c r="Q64" s="255"/>
      <c r="R64" s="255"/>
    </row>
    <row r="65" spans="3:18" ht="12.75" customHeight="1">
      <c r="C65" s="255"/>
      <c r="D65" s="255"/>
      <c r="E65" s="255"/>
      <c r="F65" s="255"/>
      <c r="G65" s="255"/>
      <c r="H65" s="255"/>
      <c r="I65" s="255"/>
      <c r="J65" s="255"/>
      <c r="K65" s="255"/>
      <c r="L65" s="255"/>
      <c r="M65" s="255"/>
      <c r="N65" s="255"/>
      <c r="O65" s="255"/>
      <c r="P65" s="255"/>
      <c r="Q65" s="255"/>
      <c r="R65" s="255"/>
    </row>
    <row r="66" spans="3:18" ht="12.75" customHeight="1">
      <c r="C66" s="255"/>
      <c r="D66" s="255"/>
      <c r="E66" s="255"/>
      <c r="F66" s="255"/>
      <c r="G66" s="255"/>
      <c r="H66" s="255"/>
      <c r="I66" s="255"/>
      <c r="J66" s="255"/>
      <c r="K66" s="255"/>
      <c r="L66" s="255"/>
      <c r="M66" s="255"/>
      <c r="N66" s="255"/>
      <c r="O66" s="255"/>
      <c r="P66" s="255"/>
      <c r="Q66" s="255"/>
      <c r="R66" s="255"/>
    </row>
    <row r="67" spans="3:18" ht="12.75" customHeight="1">
      <c r="C67" s="255"/>
      <c r="D67" s="255"/>
      <c r="E67" s="255"/>
      <c r="F67" s="255"/>
      <c r="G67" s="255"/>
      <c r="H67" s="255"/>
      <c r="I67" s="255"/>
      <c r="J67" s="255"/>
      <c r="K67" s="255"/>
      <c r="L67" s="255"/>
      <c r="M67" s="255"/>
      <c r="N67" s="255"/>
      <c r="O67" s="255"/>
      <c r="P67" s="255"/>
      <c r="Q67" s="255"/>
      <c r="R67" s="255"/>
    </row>
    <row r="68" spans="3:18" ht="12.75" customHeight="1">
      <c r="C68" s="255"/>
      <c r="D68" s="255"/>
      <c r="E68" s="255"/>
      <c r="F68" s="255"/>
      <c r="G68" s="255"/>
      <c r="H68" s="255"/>
      <c r="I68" s="255"/>
      <c r="J68" s="255"/>
      <c r="K68" s="255"/>
      <c r="L68" s="255"/>
      <c r="M68" s="255"/>
      <c r="N68" s="255"/>
      <c r="O68" s="255"/>
      <c r="P68" s="255"/>
      <c r="Q68" s="255"/>
      <c r="R68" s="255"/>
    </row>
    <row r="69" spans="3:18" ht="12.75" customHeight="1">
      <c r="C69" s="255"/>
      <c r="D69" s="255"/>
      <c r="E69" s="255"/>
      <c r="F69" s="255"/>
      <c r="G69" s="255"/>
      <c r="H69" s="255"/>
      <c r="I69" s="255"/>
      <c r="J69" s="255"/>
      <c r="K69" s="255"/>
      <c r="L69" s="255"/>
      <c r="M69" s="255"/>
      <c r="N69" s="255"/>
      <c r="O69" s="255"/>
      <c r="P69" s="255"/>
      <c r="Q69" s="255"/>
      <c r="R69" s="255"/>
    </row>
    <row r="70" spans="3:18" ht="12.75" customHeight="1">
      <c r="C70" s="255"/>
      <c r="D70" s="255"/>
      <c r="E70" s="255"/>
      <c r="F70" s="255"/>
      <c r="G70" s="255"/>
      <c r="H70" s="255"/>
      <c r="I70" s="255"/>
      <c r="J70" s="255"/>
      <c r="K70" s="255"/>
      <c r="L70" s="255"/>
      <c r="M70" s="255"/>
      <c r="N70" s="255"/>
      <c r="O70" s="255"/>
      <c r="P70" s="255"/>
      <c r="Q70" s="255"/>
      <c r="R70" s="255"/>
    </row>
    <row r="71" spans="3:18" ht="12.75" customHeight="1">
      <c r="C71" s="255"/>
      <c r="D71" s="255"/>
      <c r="E71" s="255"/>
      <c r="F71" s="255"/>
      <c r="G71" s="255"/>
      <c r="H71" s="255"/>
      <c r="I71" s="255"/>
      <c r="J71" s="255"/>
      <c r="K71" s="255"/>
      <c r="L71" s="255"/>
      <c r="M71" s="255"/>
      <c r="N71" s="255"/>
      <c r="O71" s="255"/>
      <c r="P71" s="255"/>
      <c r="Q71" s="255"/>
      <c r="R71" s="255"/>
    </row>
    <row r="72" spans="3:18" ht="12.75" customHeight="1">
      <c r="C72" s="255"/>
      <c r="D72" s="255"/>
      <c r="E72" s="255"/>
      <c r="F72" s="255"/>
      <c r="G72" s="255"/>
      <c r="H72" s="255"/>
      <c r="I72" s="255"/>
      <c r="J72" s="255"/>
      <c r="K72" s="255"/>
      <c r="L72" s="255"/>
      <c r="M72" s="255"/>
      <c r="N72" s="255"/>
      <c r="O72" s="255"/>
      <c r="P72" s="255"/>
      <c r="Q72" s="255"/>
      <c r="R72" s="255"/>
    </row>
    <row r="73" spans="3:18" ht="12.75" customHeight="1">
      <c r="C73" s="255"/>
      <c r="D73" s="255"/>
      <c r="E73" s="255"/>
      <c r="F73" s="255"/>
      <c r="G73" s="255"/>
      <c r="H73" s="255"/>
      <c r="I73" s="255"/>
      <c r="J73" s="255"/>
      <c r="K73" s="255"/>
      <c r="L73" s="255"/>
      <c r="M73" s="255"/>
      <c r="N73" s="255"/>
      <c r="O73" s="255"/>
      <c r="P73" s="255"/>
      <c r="Q73" s="255"/>
      <c r="R73" s="255"/>
    </row>
    <row r="74" spans="3:18" ht="12.75" customHeight="1">
      <c r="C74" s="255"/>
      <c r="D74" s="255"/>
      <c r="E74" s="255"/>
      <c r="F74" s="255"/>
      <c r="G74" s="255"/>
      <c r="H74" s="255"/>
      <c r="I74" s="255"/>
      <c r="J74" s="255"/>
      <c r="K74" s="255"/>
      <c r="L74" s="255"/>
      <c r="M74" s="255"/>
      <c r="N74" s="255"/>
      <c r="O74" s="255"/>
      <c r="P74" s="255"/>
      <c r="Q74" s="255"/>
      <c r="R74" s="255"/>
    </row>
    <row r="75" spans="3:18" ht="12.75" customHeight="1">
      <c r="C75" s="255"/>
      <c r="D75" s="255"/>
      <c r="E75" s="255"/>
      <c r="F75" s="255"/>
      <c r="G75" s="255"/>
      <c r="H75" s="255"/>
      <c r="I75" s="255"/>
      <c r="J75" s="255"/>
      <c r="K75" s="255"/>
      <c r="L75" s="255"/>
      <c r="M75" s="255"/>
      <c r="N75" s="255"/>
      <c r="O75" s="255"/>
      <c r="P75" s="255"/>
      <c r="Q75" s="255"/>
      <c r="R75" s="255"/>
    </row>
    <row r="76" spans="3:18" ht="12.75" customHeight="1">
      <c r="C76" s="255"/>
      <c r="D76" s="255"/>
      <c r="E76" s="255"/>
      <c r="F76" s="255"/>
      <c r="G76" s="255"/>
      <c r="H76" s="255"/>
      <c r="I76" s="255"/>
      <c r="J76" s="255"/>
      <c r="K76" s="255"/>
      <c r="L76" s="255"/>
      <c r="M76" s="255"/>
      <c r="N76" s="255"/>
      <c r="O76" s="255"/>
      <c r="P76" s="255"/>
      <c r="Q76" s="255"/>
      <c r="R76" s="255"/>
    </row>
    <row r="77" spans="3:18" ht="12.75" customHeight="1">
      <c r="C77" s="255"/>
      <c r="D77" s="255"/>
      <c r="E77" s="255"/>
      <c r="F77" s="255"/>
      <c r="G77" s="255"/>
      <c r="H77" s="255"/>
      <c r="I77" s="255"/>
      <c r="J77" s="255"/>
      <c r="K77" s="255"/>
      <c r="L77" s="255"/>
      <c r="M77" s="255"/>
      <c r="N77" s="255"/>
      <c r="O77" s="255"/>
      <c r="P77" s="255"/>
      <c r="Q77" s="255"/>
      <c r="R77" s="255"/>
    </row>
    <row r="78" spans="3:18" ht="12.75" customHeight="1">
      <c r="C78" s="255"/>
      <c r="D78" s="255"/>
      <c r="E78" s="255"/>
      <c r="F78" s="255"/>
      <c r="G78" s="255"/>
      <c r="H78" s="255"/>
      <c r="I78" s="255"/>
      <c r="J78" s="255"/>
      <c r="K78" s="255"/>
      <c r="L78" s="255"/>
      <c r="M78" s="255"/>
      <c r="N78" s="255"/>
      <c r="O78" s="255"/>
      <c r="P78" s="255"/>
      <c r="Q78" s="255"/>
      <c r="R78" s="255"/>
    </row>
    <row r="79" spans="3:18" ht="12.75" customHeight="1">
      <c r="C79" s="255"/>
      <c r="D79" s="255"/>
      <c r="E79" s="255"/>
      <c r="F79" s="255"/>
      <c r="G79" s="255"/>
      <c r="H79" s="255"/>
      <c r="I79" s="255"/>
      <c r="J79" s="255"/>
      <c r="K79" s="255"/>
      <c r="L79" s="255"/>
      <c r="M79" s="255"/>
      <c r="N79" s="255"/>
      <c r="O79" s="255"/>
      <c r="P79" s="255"/>
      <c r="Q79" s="255"/>
      <c r="R79" s="255"/>
    </row>
    <row r="80" spans="3:18" ht="12.75" customHeight="1">
      <c r="C80" s="255"/>
      <c r="D80" s="255"/>
      <c r="E80" s="255"/>
      <c r="F80" s="255"/>
      <c r="G80" s="255"/>
      <c r="H80" s="255"/>
      <c r="I80" s="255"/>
      <c r="J80" s="255"/>
      <c r="K80" s="255"/>
      <c r="L80" s="255"/>
      <c r="M80" s="255"/>
      <c r="N80" s="255"/>
      <c r="O80" s="255"/>
      <c r="P80" s="255"/>
      <c r="Q80" s="255"/>
      <c r="R80" s="255"/>
    </row>
    <row r="81" spans="3:18" ht="12.75" customHeight="1">
      <c r="C81" s="255"/>
      <c r="D81" s="255"/>
      <c r="E81" s="255"/>
      <c r="F81" s="255"/>
      <c r="G81" s="255"/>
      <c r="H81" s="255"/>
      <c r="I81" s="255"/>
      <c r="J81" s="255"/>
      <c r="K81" s="255"/>
      <c r="L81" s="255"/>
      <c r="M81" s="255"/>
      <c r="N81" s="255"/>
      <c r="O81" s="255"/>
      <c r="P81" s="255"/>
      <c r="Q81" s="255"/>
      <c r="R81" s="255"/>
    </row>
    <row r="82" spans="3:18" ht="12.75" customHeight="1">
      <c r="C82" s="255"/>
      <c r="D82" s="255"/>
      <c r="E82" s="255"/>
      <c r="F82" s="255"/>
      <c r="G82" s="255"/>
      <c r="H82" s="255"/>
      <c r="I82" s="255"/>
      <c r="J82" s="255"/>
      <c r="K82" s="255"/>
      <c r="L82" s="255"/>
      <c r="M82" s="255"/>
      <c r="N82" s="255"/>
      <c r="O82" s="255"/>
      <c r="P82" s="255"/>
      <c r="Q82" s="255"/>
      <c r="R82" s="255"/>
    </row>
    <row r="83" spans="3:18" ht="12.75" customHeight="1">
      <c r="C83" s="255"/>
      <c r="D83" s="255"/>
      <c r="E83" s="255"/>
      <c r="F83" s="255"/>
      <c r="G83" s="255"/>
      <c r="H83" s="255"/>
      <c r="I83" s="255"/>
      <c r="J83" s="255"/>
      <c r="K83" s="255"/>
      <c r="L83" s="255"/>
      <c r="M83" s="255"/>
      <c r="N83" s="255"/>
      <c r="O83" s="255"/>
      <c r="P83" s="255"/>
      <c r="Q83" s="255"/>
      <c r="R83" s="255"/>
    </row>
    <row r="84" spans="3:18" ht="12.75" customHeight="1">
      <c r="C84" s="255"/>
      <c r="D84" s="255"/>
      <c r="E84" s="255"/>
      <c r="F84" s="255"/>
      <c r="G84" s="255"/>
      <c r="H84" s="255"/>
      <c r="I84" s="255"/>
      <c r="J84" s="255"/>
      <c r="K84" s="255"/>
      <c r="L84" s="255"/>
      <c r="M84" s="255"/>
      <c r="N84" s="255"/>
      <c r="O84" s="255"/>
      <c r="P84" s="255"/>
      <c r="Q84" s="255"/>
      <c r="R84" s="255"/>
    </row>
    <row r="85" spans="3:18" ht="12.75" customHeight="1">
      <c r="C85" s="255"/>
      <c r="D85" s="255"/>
      <c r="E85" s="255"/>
      <c r="F85" s="255"/>
      <c r="G85" s="255"/>
      <c r="H85" s="255"/>
      <c r="I85" s="255"/>
      <c r="J85" s="255"/>
      <c r="K85" s="255"/>
      <c r="L85" s="255"/>
      <c r="M85" s="255"/>
      <c r="N85" s="255"/>
      <c r="O85" s="255"/>
      <c r="P85" s="255"/>
      <c r="Q85" s="255"/>
      <c r="R85" s="255"/>
    </row>
    <row r="86" spans="3:18" ht="12.75" customHeight="1">
      <c r="C86" s="255"/>
      <c r="D86" s="255"/>
      <c r="E86" s="255"/>
      <c r="F86" s="255"/>
      <c r="G86" s="255"/>
      <c r="H86" s="255"/>
      <c r="I86" s="255"/>
      <c r="J86" s="255"/>
      <c r="K86" s="255"/>
      <c r="L86" s="255"/>
      <c r="M86" s="255"/>
      <c r="N86" s="255"/>
      <c r="O86" s="255"/>
      <c r="P86" s="255"/>
      <c r="Q86" s="255"/>
      <c r="R86" s="255"/>
    </row>
    <row r="87" spans="3:18" ht="12.75" customHeight="1">
      <c r="C87" s="255"/>
      <c r="D87" s="255"/>
      <c r="E87" s="255"/>
      <c r="F87" s="255"/>
      <c r="G87" s="255"/>
      <c r="H87" s="255"/>
      <c r="I87" s="255"/>
      <c r="J87" s="255"/>
      <c r="K87" s="255"/>
      <c r="L87" s="255"/>
      <c r="M87" s="255"/>
      <c r="N87" s="255"/>
      <c r="O87" s="255"/>
      <c r="P87" s="255"/>
      <c r="Q87" s="255"/>
      <c r="R87" s="255"/>
    </row>
    <row r="88" spans="3:18" ht="12.75" customHeight="1">
      <c r="C88" s="255"/>
      <c r="D88" s="255"/>
      <c r="E88" s="255"/>
      <c r="F88" s="255"/>
      <c r="G88" s="255"/>
      <c r="H88" s="255"/>
      <c r="I88" s="255"/>
      <c r="J88" s="255"/>
      <c r="K88" s="255"/>
      <c r="L88" s="255"/>
      <c r="M88" s="255"/>
      <c r="N88" s="255"/>
      <c r="O88" s="255"/>
      <c r="P88" s="255"/>
      <c r="Q88" s="255"/>
      <c r="R88" s="255"/>
    </row>
    <row r="89" spans="3:18" ht="12.75" customHeight="1">
      <c r="C89" s="255"/>
      <c r="D89" s="255"/>
      <c r="E89" s="255"/>
      <c r="F89" s="255"/>
      <c r="G89" s="255"/>
      <c r="H89" s="255"/>
      <c r="I89" s="255"/>
      <c r="J89" s="255"/>
      <c r="K89" s="255"/>
      <c r="L89" s="255"/>
      <c r="M89" s="255"/>
      <c r="N89" s="255"/>
      <c r="O89" s="255"/>
      <c r="P89" s="255"/>
      <c r="Q89" s="255"/>
      <c r="R89" s="255"/>
    </row>
    <row r="90" spans="3:18" ht="12.75" customHeight="1">
      <c r="C90" s="255"/>
      <c r="D90" s="255"/>
      <c r="E90" s="255"/>
      <c r="F90" s="255"/>
      <c r="G90" s="255"/>
      <c r="H90" s="255"/>
      <c r="I90" s="255"/>
      <c r="J90" s="255"/>
      <c r="K90" s="255"/>
      <c r="L90" s="255"/>
      <c r="M90" s="255"/>
      <c r="N90" s="255"/>
      <c r="O90" s="255"/>
      <c r="P90" s="255"/>
      <c r="Q90" s="255"/>
      <c r="R90" s="255"/>
    </row>
    <row r="91" spans="3:18" ht="12.75" customHeight="1">
      <c r="C91" s="255"/>
      <c r="D91" s="255"/>
      <c r="E91" s="255"/>
      <c r="F91" s="255"/>
      <c r="G91" s="255"/>
      <c r="H91" s="255"/>
      <c r="I91" s="255"/>
      <c r="J91" s="255"/>
      <c r="K91" s="255"/>
      <c r="L91" s="255"/>
      <c r="M91" s="255"/>
      <c r="N91" s="255"/>
      <c r="O91" s="255"/>
      <c r="P91" s="255"/>
      <c r="Q91" s="255"/>
      <c r="R91" s="255"/>
    </row>
    <row r="92" spans="3:18" ht="12.75" customHeight="1">
      <c r="C92" s="255"/>
      <c r="D92" s="255"/>
      <c r="E92" s="255"/>
      <c r="F92" s="255"/>
      <c r="G92" s="255"/>
      <c r="H92" s="255"/>
      <c r="I92" s="255"/>
      <c r="J92" s="255"/>
      <c r="K92" s="255"/>
      <c r="L92" s="255"/>
      <c r="M92" s="255"/>
      <c r="N92" s="255"/>
      <c r="O92" s="255"/>
      <c r="P92" s="255"/>
      <c r="Q92" s="255"/>
      <c r="R92" s="255"/>
    </row>
    <row r="93" spans="3:18" ht="12.75" customHeight="1">
      <c r="C93" s="255"/>
      <c r="D93" s="255"/>
      <c r="E93" s="255"/>
      <c r="F93" s="255"/>
      <c r="G93" s="255"/>
      <c r="H93" s="255"/>
      <c r="I93" s="255"/>
      <c r="J93" s="255"/>
      <c r="K93" s="255"/>
      <c r="L93" s="255"/>
      <c r="M93" s="255"/>
      <c r="N93" s="255"/>
      <c r="O93" s="255"/>
      <c r="P93" s="255"/>
      <c r="Q93" s="255"/>
      <c r="R93" s="255"/>
    </row>
    <row r="94" spans="3:18" ht="12.75" customHeight="1">
      <c r="C94" s="255"/>
      <c r="D94" s="255"/>
      <c r="E94" s="255"/>
      <c r="F94" s="255"/>
      <c r="G94" s="255"/>
      <c r="H94" s="255"/>
      <c r="I94" s="255"/>
      <c r="J94" s="255"/>
      <c r="K94" s="255"/>
      <c r="L94" s="255"/>
      <c r="M94" s="255"/>
      <c r="N94" s="255"/>
      <c r="O94" s="255"/>
      <c r="P94" s="255"/>
      <c r="Q94" s="255"/>
      <c r="R94" s="255"/>
    </row>
    <row r="95" spans="3:18" ht="12.75" customHeight="1">
      <c r="C95" s="255"/>
      <c r="D95" s="255"/>
      <c r="E95" s="255"/>
      <c r="F95" s="255"/>
      <c r="G95" s="255"/>
      <c r="H95" s="255"/>
      <c r="I95" s="255"/>
      <c r="J95" s="255"/>
      <c r="K95" s="255"/>
      <c r="L95" s="255"/>
      <c r="M95" s="255"/>
      <c r="N95" s="255"/>
      <c r="O95" s="255"/>
      <c r="P95" s="255"/>
      <c r="Q95" s="255"/>
      <c r="R95" s="255"/>
    </row>
    <row r="96" spans="3:18" ht="12.75" customHeight="1">
      <c r="C96" s="255"/>
      <c r="D96" s="255"/>
      <c r="E96" s="255"/>
      <c r="F96" s="255"/>
      <c r="G96" s="255"/>
      <c r="H96" s="255"/>
      <c r="I96" s="255"/>
      <c r="J96" s="255"/>
      <c r="K96" s="255"/>
      <c r="L96" s="255"/>
      <c r="M96" s="255"/>
      <c r="N96" s="255"/>
      <c r="O96" s="255"/>
      <c r="P96" s="255"/>
      <c r="Q96" s="255"/>
      <c r="R96" s="255"/>
    </row>
    <row r="97" spans="3:18" ht="12.75" customHeight="1">
      <c r="C97" s="255"/>
      <c r="D97" s="255"/>
      <c r="E97" s="255"/>
      <c r="F97" s="255"/>
      <c r="G97" s="255"/>
      <c r="H97" s="255"/>
      <c r="I97" s="255"/>
      <c r="J97" s="255"/>
      <c r="K97" s="255"/>
      <c r="L97" s="255"/>
      <c r="M97" s="255"/>
      <c r="N97" s="255"/>
      <c r="O97" s="255"/>
      <c r="P97" s="255"/>
      <c r="Q97" s="255"/>
      <c r="R97" s="255"/>
    </row>
    <row r="98" spans="3:18" ht="12.75" customHeight="1">
      <c r="C98" s="255"/>
      <c r="D98" s="255"/>
      <c r="E98" s="255"/>
      <c r="F98" s="255"/>
      <c r="G98" s="255"/>
      <c r="H98" s="255"/>
      <c r="I98" s="255"/>
      <c r="J98" s="255"/>
      <c r="K98" s="255"/>
      <c r="L98" s="255"/>
      <c r="M98" s="255"/>
      <c r="N98" s="255"/>
      <c r="O98" s="255"/>
      <c r="P98" s="255"/>
      <c r="Q98" s="255"/>
      <c r="R98" s="255"/>
    </row>
    <row r="99" spans="3:18" ht="12.75" customHeight="1">
      <c r="C99" s="255"/>
      <c r="D99" s="255"/>
      <c r="E99" s="255"/>
      <c r="F99" s="255"/>
      <c r="G99" s="255"/>
      <c r="H99" s="255"/>
      <c r="I99" s="255"/>
      <c r="J99" s="255"/>
      <c r="K99" s="255"/>
      <c r="L99" s="255"/>
      <c r="M99" s="255"/>
      <c r="N99" s="255"/>
      <c r="O99" s="255"/>
      <c r="P99" s="255"/>
      <c r="Q99" s="255"/>
      <c r="R99" s="255"/>
    </row>
    <row r="100" spans="3:18" ht="12.75" customHeight="1">
      <c r="C100" s="255"/>
      <c r="D100" s="255"/>
      <c r="E100" s="255"/>
      <c r="F100" s="255"/>
      <c r="G100" s="255"/>
      <c r="H100" s="255"/>
      <c r="I100" s="255"/>
      <c r="J100" s="255"/>
      <c r="K100" s="255"/>
      <c r="L100" s="255"/>
      <c r="M100" s="255"/>
      <c r="N100" s="255"/>
      <c r="O100" s="255"/>
      <c r="P100" s="255"/>
      <c r="Q100" s="255"/>
      <c r="R100" s="255"/>
    </row>
    <row r="101" spans="3:18" ht="12.75" customHeight="1">
      <c r="C101" s="255"/>
      <c r="D101" s="255"/>
      <c r="E101" s="255"/>
      <c r="F101" s="255"/>
      <c r="G101" s="255"/>
      <c r="H101" s="255"/>
      <c r="I101" s="255"/>
      <c r="J101" s="255"/>
      <c r="K101" s="255"/>
      <c r="L101" s="255"/>
      <c r="M101" s="255"/>
      <c r="N101" s="255"/>
      <c r="O101" s="255"/>
      <c r="P101" s="255"/>
      <c r="Q101" s="255"/>
      <c r="R101" s="255"/>
    </row>
    <row r="102" spans="3:18" ht="12.75" customHeight="1">
      <c r="C102" s="255"/>
      <c r="D102" s="255"/>
      <c r="E102" s="255"/>
      <c r="F102" s="255"/>
      <c r="G102" s="255"/>
      <c r="H102" s="255"/>
      <c r="I102" s="255"/>
      <c r="J102" s="255"/>
      <c r="K102" s="255"/>
      <c r="L102" s="255"/>
      <c r="M102" s="255"/>
      <c r="N102" s="255"/>
      <c r="O102" s="255"/>
      <c r="P102" s="255"/>
      <c r="Q102" s="255"/>
      <c r="R102" s="255"/>
    </row>
    <row r="103" spans="3:18" ht="12.75" customHeight="1">
      <c r="C103" s="255"/>
      <c r="D103" s="255"/>
      <c r="E103" s="255"/>
      <c r="F103" s="255"/>
      <c r="G103" s="255"/>
      <c r="H103" s="255"/>
      <c r="I103" s="255"/>
      <c r="J103" s="255"/>
      <c r="K103" s="255"/>
      <c r="L103" s="255"/>
      <c r="M103" s="255"/>
      <c r="N103" s="255"/>
      <c r="O103" s="255"/>
      <c r="P103" s="255"/>
      <c r="Q103" s="255"/>
      <c r="R103" s="255"/>
    </row>
    <row r="104" spans="3:18" ht="12.75" customHeight="1">
      <c r="C104" s="255"/>
      <c r="D104" s="255"/>
      <c r="E104" s="255"/>
      <c r="F104" s="255"/>
      <c r="G104" s="255"/>
      <c r="H104" s="255"/>
      <c r="I104" s="255"/>
      <c r="J104" s="255"/>
      <c r="K104" s="255"/>
      <c r="L104" s="255"/>
      <c r="M104" s="255"/>
      <c r="N104" s="255"/>
      <c r="O104" s="255"/>
      <c r="P104" s="255"/>
      <c r="Q104" s="255"/>
      <c r="R104" s="255"/>
    </row>
    <row r="105" spans="3:18" ht="12.75" customHeight="1">
      <c r="C105" s="255"/>
      <c r="D105" s="255"/>
      <c r="E105" s="255"/>
      <c r="F105" s="255"/>
      <c r="G105" s="255"/>
      <c r="H105" s="255"/>
      <c r="I105" s="255"/>
      <c r="J105" s="255"/>
      <c r="K105" s="255"/>
      <c r="L105" s="255"/>
      <c r="M105" s="255"/>
      <c r="N105" s="255"/>
      <c r="O105" s="255"/>
      <c r="P105" s="255"/>
      <c r="Q105" s="255"/>
      <c r="R105" s="255"/>
    </row>
    <row r="106" spans="3:18" ht="12.75" customHeight="1">
      <c r="C106" s="255"/>
      <c r="D106" s="255"/>
      <c r="E106" s="255"/>
      <c r="F106" s="255"/>
      <c r="G106" s="255"/>
      <c r="H106" s="255"/>
      <c r="I106" s="255"/>
      <c r="J106" s="255"/>
      <c r="K106" s="255"/>
      <c r="L106" s="255"/>
      <c r="M106" s="255"/>
      <c r="N106" s="255"/>
      <c r="O106" s="255"/>
      <c r="P106" s="255"/>
      <c r="Q106" s="255"/>
      <c r="R106" s="255"/>
    </row>
    <row r="107" spans="3:18" ht="12.75" customHeight="1">
      <c r="C107" s="255"/>
      <c r="D107" s="255"/>
      <c r="E107" s="255"/>
      <c r="F107" s="255"/>
      <c r="G107" s="255"/>
      <c r="H107" s="255"/>
      <c r="I107" s="255"/>
      <c r="J107" s="255"/>
      <c r="K107" s="255"/>
      <c r="L107" s="255"/>
      <c r="M107" s="255"/>
      <c r="N107" s="255"/>
      <c r="O107" s="255"/>
      <c r="P107" s="255"/>
      <c r="Q107" s="255"/>
      <c r="R107" s="255"/>
    </row>
    <row r="108" spans="3:18" ht="12.75" customHeight="1">
      <c r="C108" s="255"/>
      <c r="D108" s="255"/>
      <c r="E108" s="255"/>
      <c r="F108" s="255"/>
      <c r="G108" s="255"/>
      <c r="H108" s="255"/>
      <c r="I108" s="255"/>
      <c r="J108" s="255"/>
      <c r="K108" s="255"/>
      <c r="L108" s="255"/>
      <c r="M108" s="255"/>
      <c r="N108" s="255"/>
      <c r="O108" s="255"/>
      <c r="P108" s="255"/>
      <c r="Q108" s="255"/>
      <c r="R108" s="255"/>
    </row>
    <row r="109" spans="3:18" ht="12.75" customHeight="1">
      <c r="C109" s="255"/>
      <c r="D109" s="255"/>
      <c r="E109" s="255"/>
      <c r="F109" s="255"/>
      <c r="G109" s="255"/>
      <c r="H109" s="255"/>
      <c r="I109" s="255"/>
      <c r="J109" s="255"/>
      <c r="K109" s="255"/>
      <c r="L109" s="255"/>
      <c r="M109" s="255"/>
      <c r="N109" s="255"/>
      <c r="O109" s="255"/>
      <c r="P109" s="255"/>
      <c r="Q109" s="255"/>
      <c r="R109" s="255"/>
    </row>
    <row r="110" spans="3:18" ht="12.75" customHeight="1">
      <c r="C110" s="255"/>
      <c r="D110" s="255"/>
      <c r="E110" s="255"/>
      <c r="F110" s="255"/>
      <c r="G110" s="255"/>
      <c r="H110" s="255"/>
      <c r="I110" s="255"/>
      <c r="J110" s="255"/>
      <c r="K110" s="255"/>
      <c r="L110" s="255"/>
      <c r="M110" s="255"/>
      <c r="N110" s="255"/>
      <c r="O110" s="255"/>
      <c r="P110" s="255"/>
      <c r="Q110" s="255"/>
      <c r="R110" s="255"/>
    </row>
    <row r="111" spans="3:18" ht="12.75" customHeight="1">
      <c r="C111" s="255"/>
      <c r="D111" s="255"/>
      <c r="E111" s="255"/>
      <c r="F111" s="255"/>
      <c r="G111" s="255"/>
      <c r="H111" s="255"/>
      <c r="I111" s="255"/>
      <c r="J111" s="255"/>
      <c r="K111" s="255"/>
      <c r="L111" s="255"/>
      <c r="M111" s="255"/>
      <c r="N111" s="255"/>
      <c r="O111" s="255"/>
      <c r="P111" s="255"/>
      <c r="Q111" s="255"/>
      <c r="R111" s="255"/>
    </row>
    <row r="112" spans="3:18" ht="12.75" customHeight="1">
      <c r="C112" s="255"/>
      <c r="D112" s="255"/>
      <c r="E112" s="255"/>
      <c r="F112" s="255"/>
      <c r="G112" s="255"/>
      <c r="H112" s="255"/>
      <c r="I112" s="255"/>
      <c r="J112" s="255"/>
      <c r="K112" s="255"/>
      <c r="L112" s="255"/>
      <c r="M112" s="255"/>
      <c r="N112" s="255"/>
      <c r="O112" s="255"/>
      <c r="P112" s="255"/>
      <c r="Q112" s="255"/>
      <c r="R112" s="255"/>
    </row>
    <row r="113" spans="3:18" ht="12.75" customHeight="1">
      <c r="C113" s="255"/>
      <c r="D113" s="255"/>
      <c r="E113" s="255"/>
      <c r="F113" s="255"/>
      <c r="G113" s="255"/>
      <c r="H113" s="255"/>
      <c r="I113" s="255"/>
      <c r="J113" s="255"/>
      <c r="K113" s="255"/>
      <c r="L113" s="255"/>
      <c r="M113" s="255"/>
      <c r="N113" s="255"/>
      <c r="O113" s="255"/>
      <c r="P113" s="255"/>
      <c r="Q113" s="255"/>
      <c r="R113" s="255"/>
    </row>
    <row r="114" spans="3:18" ht="12.75" customHeight="1">
      <c r="C114" s="255"/>
      <c r="D114" s="255"/>
      <c r="E114" s="255"/>
      <c r="F114" s="255"/>
      <c r="G114" s="255"/>
      <c r="H114" s="255"/>
      <c r="I114" s="255"/>
      <c r="J114" s="255"/>
      <c r="K114" s="255"/>
      <c r="L114" s="255"/>
      <c r="M114" s="255"/>
      <c r="N114" s="255"/>
      <c r="O114" s="255"/>
      <c r="P114" s="255"/>
      <c r="Q114" s="255"/>
      <c r="R114" s="255"/>
    </row>
    <row r="115" spans="3:18" ht="12.75" customHeight="1">
      <c r="C115" s="255"/>
      <c r="D115" s="255"/>
      <c r="E115" s="255"/>
      <c r="F115" s="255"/>
      <c r="G115" s="255"/>
      <c r="H115" s="255"/>
      <c r="I115" s="255"/>
      <c r="J115" s="255"/>
      <c r="K115" s="255"/>
      <c r="L115" s="255"/>
      <c r="M115" s="255"/>
      <c r="N115" s="255"/>
      <c r="O115" s="255"/>
      <c r="P115" s="255"/>
      <c r="Q115" s="255"/>
      <c r="R115" s="255"/>
    </row>
    <row r="116" spans="3:18" ht="12.75" customHeight="1">
      <c r="C116" s="255"/>
      <c r="D116" s="255"/>
      <c r="E116" s="255"/>
      <c r="F116" s="255"/>
      <c r="G116" s="255"/>
      <c r="H116" s="255"/>
      <c r="I116" s="255"/>
      <c r="J116" s="255"/>
      <c r="K116" s="255"/>
      <c r="L116" s="255"/>
      <c r="M116" s="255"/>
      <c r="N116" s="255"/>
      <c r="O116" s="255"/>
      <c r="P116" s="255"/>
      <c r="Q116" s="255"/>
      <c r="R116" s="255"/>
    </row>
    <row r="117" spans="3:18" ht="12.75" customHeight="1">
      <c r="C117" s="255"/>
      <c r="D117" s="255"/>
      <c r="E117" s="255"/>
      <c r="F117" s="255"/>
      <c r="G117" s="255"/>
      <c r="H117" s="255"/>
      <c r="I117" s="255"/>
      <c r="J117" s="255"/>
      <c r="K117" s="255"/>
      <c r="L117" s="255"/>
      <c r="M117" s="255"/>
      <c r="N117" s="255"/>
      <c r="O117" s="255"/>
      <c r="P117" s="255"/>
      <c r="Q117" s="255"/>
      <c r="R117" s="255"/>
    </row>
    <row r="118" spans="3:18" ht="12.75" customHeight="1">
      <c r="C118" s="255"/>
      <c r="D118" s="255"/>
      <c r="E118" s="255"/>
      <c r="F118" s="255"/>
      <c r="G118" s="255"/>
      <c r="H118" s="255"/>
      <c r="I118" s="255"/>
      <c r="J118" s="255"/>
      <c r="K118" s="255"/>
      <c r="L118" s="255"/>
      <c r="M118" s="255"/>
      <c r="N118" s="255"/>
      <c r="O118" s="255"/>
      <c r="P118" s="255"/>
      <c r="Q118" s="255"/>
      <c r="R118" s="255"/>
    </row>
    <row r="119" spans="3:18" ht="12.75" customHeight="1">
      <c r="C119" s="255"/>
      <c r="D119" s="255"/>
      <c r="E119" s="255"/>
      <c r="F119" s="255"/>
      <c r="G119" s="255"/>
      <c r="H119" s="255"/>
      <c r="I119" s="255"/>
      <c r="J119" s="255"/>
      <c r="K119" s="255"/>
      <c r="L119" s="255"/>
      <c r="M119" s="255"/>
      <c r="N119" s="255"/>
      <c r="O119" s="255"/>
      <c r="P119" s="255"/>
      <c r="Q119" s="255"/>
      <c r="R119" s="255"/>
    </row>
    <row r="120" spans="3:18" ht="12.75" customHeight="1">
      <c r="C120" s="255"/>
      <c r="D120" s="255"/>
      <c r="E120" s="255"/>
      <c r="F120" s="255"/>
      <c r="G120" s="255"/>
      <c r="H120" s="255"/>
      <c r="I120" s="255"/>
      <c r="J120" s="255"/>
      <c r="K120" s="255"/>
      <c r="L120" s="255"/>
      <c r="M120" s="255"/>
      <c r="N120" s="255"/>
      <c r="O120" s="255"/>
      <c r="P120" s="255"/>
      <c r="Q120" s="255"/>
      <c r="R120" s="255"/>
    </row>
    <row r="121" spans="3:18" ht="12.75" customHeight="1">
      <c r="C121" s="255"/>
      <c r="D121" s="255"/>
      <c r="E121" s="255"/>
      <c r="F121" s="255"/>
      <c r="G121" s="255"/>
      <c r="H121" s="255"/>
      <c r="I121" s="255"/>
      <c r="J121" s="255"/>
      <c r="K121" s="255"/>
      <c r="L121" s="255"/>
      <c r="M121" s="255"/>
      <c r="N121" s="255"/>
      <c r="O121" s="255"/>
      <c r="P121" s="255"/>
      <c r="Q121" s="255"/>
      <c r="R121" s="255"/>
    </row>
    <row r="122" spans="3:18" ht="12.75" customHeight="1">
      <c r="C122" s="255"/>
      <c r="D122" s="255"/>
      <c r="E122" s="255"/>
      <c r="F122" s="255"/>
      <c r="G122" s="255"/>
      <c r="H122" s="255"/>
      <c r="I122" s="255"/>
      <c r="J122" s="255"/>
      <c r="K122" s="255"/>
      <c r="L122" s="255"/>
      <c r="M122" s="255"/>
      <c r="N122" s="255"/>
      <c r="O122" s="255"/>
      <c r="P122" s="255"/>
      <c r="Q122" s="255"/>
      <c r="R122" s="255"/>
    </row>
    <row r="123" spans="3:18" ht="12.75" customHeight="1">
      <c r="C123" s="255"/>
      <c r="D123" s="255"/>
      <c r="E123" s="255"/>
      <c r="F123" s="255"/>
      <c r="G123" s="255"/>
      <c r="H123" s="255"/>
      <c r="I123" s="255"/>
      <c r="J123" s="255"/>
      <c r="K123" s="255"/>
      <c r="L123" s="255"/>
      <c r="M123" s="255"/>
      <c r="N123" s="255"/>
      <c r="O123" s="255"/>
      <c r="P123" s="255"/>
      <c r="Q123" s="255"/>
      <c r="R123" s="255"/>
    </row>
    <row r="124" spans="3:18" ht="12.75" customHeight="1">
      <c r="C124" s="255"/>
      <c r="D124" s="255"/>
      <c r="E124" s="255"/>
      <c r="F124" s="255"/>
      <c r="G124" s="255"/>
      <c r="H124" s="255"/>
      <c r="I124" s="255"/>
      <c r="J124" s="255"/>
      <c r="K124" s="255"/>
      <c r="L124" s="255"/>
      <c r="M124" s="255"/>
      <c r="N124" s="255"/>
      <c r="O124" s="255"/>
      <c r="P124" s="255"/>
      <c r="Q124" s="255"/>
      <c r="R124" s="255"/>
    </row>
    <row r="125" spans="3:18" ht="12.75" customHeight="1">
      <c r="C125" s="255"/>
      <c r="D125" s="255"/>
      <c r="E125" s="255"/>
      <c r="F125" s="255"/>
      <c r="G125" s="255"/>
      <c r="H125" s="255"/>
      <c r="I125" s="255"/>
      <c r="J125" s="255"/>
      <c r="K125" s="255"/>
      <c r="L125" s="255"/>
      <c r="M125" s="255"/>
      <c r="N125" s="255"/>
      <c r="O125" s="255"/>
      <c r="P125" s="255"/>
      <c r="Q125" s="255"/>
      <c r="R125" s="255"/>
    </row>
    <row r="126" spans="3:18" ht="12.75" customHeight="1">
      <c r="C126" s="255"/>
      <c r="D126" s="255"/>
      <c r="E126" s="255"/>
      <c r="F126" s="255"/>
      <c r="G126" s="255"/>
      <c r="H126" s="255"/>
      <c r="I126" s="255"/>
      <c r="J126" s="255"/>
      <c r="K126" s="255"/>
      <c r="L126" s="255"/>
      <c r="M126" s="255"/>
      <c r="N126" s="255"/>
      <c r="O126" s="255"/>
      <c r="P126" s="255"/>
      <c r="Q126" s="255"/>
      <c r="R126" s="255"/>
    </row>
    <row r="127" spans="3:18" ht="12.75" customHeight="1">
      <c r="C127" s="255"/>
      <c r="D127" s="255"/>
      <c r="E127" s="255"/>
      <c r="F127" s="255"/>
      <c r="G127" s="255"/>
      <c r="H127" s="255"/>
      <c r="I127" s="255"/>
      <c r="J127" s="255"/>
      <c r="K127" s="255"/>
      <c r="L127" s="255"/>
      <c r="M127" s="255"/>
      <c r="N127" s="255"/>
      <c r="O127" s="255"/>
      <c r="P127" s="255"/>
      <c r="Q127" s="255"/>
      <c r="R127" s="255"/>
    </row>
    <row r="128" spans="3:18" ht="12.75" customHeight="1">
      <c r="C128" s="255"/>
      <c r="D128" s="255"/>
      <c r="E128" s="255"/>
      <c r="F128" s="255"/>
      <c r="G128" s="255"/>
      <c r="H128" s="255"/>
      <c r="I128" s="255"/>
      <c r="J128" s="255"/>
      <c r="K128" s="255"/>
      <c r="L128" s="255"/>
      <c r="M128" s="255"/>
      <c r="N128" s="255"/>
      <c r="O128" s="255"/>
      <c r="P128" s="255"/>
      <c r="Q128" s="255"/>
      <c r="R128" s="255"/>
    </row>
    <row r="129" spans="3:18" ht="12.75" customHeight="1">
      <c r="C129" s="255"/>
      <c r="D129" s="255"/>
      <c r="E129" s="255"/>
      <c r="F129" s="255"/>
      <c r="G129" s="255"/>
      <c r="H129" s="255"/>
      <c r="I129" s="255"/>
      <c r="J129" s="255"/>
      <c r="K129" s="255"/>
      <c r="L129" s="255"/>
      <c r="M129" s="255"/>
      <c r="N129" s="255"/>
      <c r="O129" s="255"/>
      <c r="P129" s="255"/>
      <c r="Q129" s="255"/>
      <c r="R129" s="255"/>
    </row>
    <row r="130" spans="3:18" ht="12.75" customHeight="1">
      <c r="C130" s="255"/>
      <c r="D130" s="255"/>
      <c r="E130" s="255"/>
      <c r="F130" s="255"/>
      <c r="G130" s="255"/>
      <c r="H130" s="255"/>
      <c r="I130" s="255"/>
      <c r="J130" s="255"/>
      <c r="K130" s="255"/>
      <c r="L130" s="255"/>
      <c r="M130" s="255"/>
      <c r="N130" s="255"/>
      <c r="O130" s="255"/>
      <c r="P130" s="255"/>
      <c r="Q130" s="255"/>
      <c r="R130" s="255"/>
    </row>
    <row r="131" spans="3:18" ht="12.75" customHeight="1">
      <c r="C131" s="255"/>
      <c r="D131" s="255"/>
      <c r="E131" s="255"/>
      <c r="F131" s="255"/>
      <c r="G131" s="255"/>
      <c r="H131" s="255"/>
      <c r="I131" s="255"/>
      <c r="J131" s="255"/>
      <c r="K131" s="255"/>
      <c r="L131" s="255"/>
      <c r="M131" s="255"/>
      <c r="N131" s="255"/>
      <c r="O131" s="255"/>
      <c r="P131" s="255"/>
      <c r="Q131" s="255"/>
      <c r="R131" s="255"/>
    </row>
    <row r="132" spans="3:18" ht="12.75" customHeight="1">
      <c r="C132" s="255"/>
      <c r="D132" s="255"/>
      <c r="E132" s="255"/>
      <c r="F132" s="255"/>
      <c r="G132" s="255"/>
      <c r="H132" s="255"/>
      <c r="I132" s="255"/>
      <c r="J132" s="255"/>
      <c r="K132" s="255"/>
      <c r="L132" s="255"/>
      <c r="M132" s="255"/>
      <c r="N132" s="255"/>
      <c r="O132" s="255"/>
      <c r="P132" s="255"/>
      <c r="Q132" s="255"/>
      <c r="R132" s="255"/>
    </row>
    <row r="133" spans="3:18" ht="12.75" customHeight="1">
      <c r="C133" s="255"/>
      <c r="D133" s="255"/>
      <c r="E133" s="255"/>
      <c r="F133" s="255"/>
      <c r="G133" s="255"/>
      <c r="H133" s="255"/>
      <c r="I133" s="255"/>
      <c r="J133" s="255"/>
      <c r="K133" s="255"/>
      <c r="L133" s="255"/>
      <c r="M133" s="255"/>
      <c r="N133" s="255"/>
      <c r="O133" s="255"/>
      <c r="P133" s="255"/>
      <c r="Q133" s="255"/>
      <c r="R133" s="255"/>
    </row>
    <row r="134" spans="3:18" ht="12.75" customHeight="1">
      <c r="C134" s="255"/>
      <c r="D134" s="255"/>
      <c r="E134" s="255"/>
      <c r="F134" s="255"/>
      <c r="G134" s="255"/>
      <c r="H134" s="255"/>
      <c r="I134" s="255"/>
      <c r="J134" s="255"/>
      <c r="K134" s="255"/>
      <c r="L134" s="255"/>
      <c r="M134" s="255"/>
      <c r="N134" s="255"/>
      <c r="O134" s="255"/>
      <c r="P134" s="255"/>
      <c r="Q134" s="255"/>
      <c r="R134" s="255"/>
    </row>
    <row r="135" spans="3:18" ht="12.75" customHeight="1">
      <c r="C135" s="255"/>
      <c r="D135" s="255"/>
      <c r="E135" s="255"/>
      <c r="F135" s="255"/>
      <c r="G135" s="255"/>
      <c r="H135" s="255"/>
      <c r="I135" s="255"/>
      <c r="J135" s="255"/>
      <c r="K135" s="255"/>
      <c r="L135" s="255"/>
      <c r="M135" s="255"/>
      <c r="N135" s="255"/>
      <c r="O135" s="255"/>
      <c r="P135" s="255"/>
      <c r="Q135" s="255"/>
      <c r="R135" s="255"/>
    </row>
    <row r="136" spans="3:18" ht="12.75" customHeight="1">
      <c r="C136" s="255"/>
      <c r="D136" s="255"/>
      <c r="E136" s="255"/>
      <c r="F136" s="255"/>
      <c r="G136" s="255"/>
      <c r="H136" s="255"/>
      <c r="I136" s="255"/>
      <c r="J136" s="255"/>
      <c r="K136" s="255"/>
      <c r="L136" s="255"/>
      <c r="M136" s="255"/>
      <c r="N136" s="255"/>
      <c r="O136" s="255"/>
      <c r="P136" s="255"/>
      <c r="Q136" s="255"/>
      <c r="R136" s="255"/>
    </row>
    <row r="137" spans="3:18" ht="12.75" customHeight="1">
      <c r="C137" s="255"/>
      <c r="D137" s="255"/>
      <c r="E137" s="255"/>
      <c r="F137" s="255"/>
      <c r="G137" s="255"/>
      <c r="H137" s="255"/>
      <c r="I137" s="255"/>
      <c r="J137" s="255"/>
      <c r="K137" s="255"/>
      <c r="L137" s="255"/>
      <c r="M137" s="255"/>
      <c r="N137" s="255"/>
      <c r="O137" s="255"/>
      <c r="P137" s="255"/>
      <c r="Q137" s="255"/>
      <c r="R137" s="255"/>
    </row>
    <row r="138" spans="3:18" ht="12.75" customHeight="1">
      <c r="C138" s="255"/>
      <c r="D138" s="255"/>
      <c r="E138" s="255"/>
      <c r="F138" s="255"/>
      <c r="G138" s="255"/>
      <c r="H138" s="255"/>
      <c r="I138" s="255"/>
      <c r="J138" s="255"/>
      <c r="K138" s="255"/>
      <c r="L138" s="255"/>
      <c r="M138" s="255"/>
      <c r="N138" s="255"/>
      <c r="O138" s="255"/>
      <c r="P138" s="255"/>
      <c r="Q138" s="255"/>
      <c r="R138" s="255"/>
    </row>
    <row r="139" spans="3:18" ht="12.75" customHeight="1">
      <c r="C139" s="255"/>
      <c r="D139" s="255"/>
      <c r="E139" s="255"/>
      <c r="F139" s="255"/>
      <c r="G139" s="255"/>
      <c r="H139" s="255"/>
      <c r="I139" s="255"/>
      <c r="J139" s="255"/>
      <c r="K139" s="255"/>
      <c r="L139" s="255"/>
      <c r="M139" s="255"/>
      <c r="N139" s="255"/>
      <c r="O139" s="255"/>
      <c r="P139" s="255"/>
      <c r="Q139" s="255"/>
      <c r="R139" s="255"/>
    </row>
    <row r="140" spans="3:18" ht="12.75" customHeight="1">
      <c r="C140" s="255"/>
      <c r="D140" s="255"/>
      <c r="E140" s="255"/>
      <c r="F140" s="255"/>
      <c r="G140" s="255"/>
      <c r="H140" s="255"/>
      <c r="I140" s="255"/>
      <c r="J140" s="255"/>
      <c r="K140" s="255"/>
      <c r="L140" s="255"/>
      <c r="M140" s="255"/>
      <c r="N140" s="255"/>
      <c r="O140" s="255"/>
      <c r="P140" s="255"/>
      <c r="Q140" s="255"/>
      <c r="R140" s="255"/>
    </row>
    <row r="141" spans="3:18" ht="12.75" customHeight="1">
      <c r="C141" s="255"/>
      <c r="D141" s="255"/>
      <c r="E141" s="255"/>
      <c r="F141" s="255"/>
      <c r="G141" s="255"/>
      <c r="H141" s="255"/>
      <c r="I141" s="255"/>
      <c r="J141" s="255"/>
      <c r="K141" s="255"/>
      <c r="L141" s="255"/>
      <c r="M141" s="255"/>
      <c r="N141" s="255"/>
      <c r="O141" s="255"/>
      <c r="P141" s="255"/>
      <c r="Q141" s="255"/>
      <c r="R141" s="255"/>
    </row>
    <row r="142" spans="3:18" ht="12.75" customHeight="1">
      <c r="C142" s="255"/>
      <c r="D142" s="255"/>
      <c r="E142" s="255"/>
      <c r="F142" s="255"/>
      <c r="G142" s="255"/>
      <c r="H142" s="255"/>
      <c r="I142" s="255"/>
      <c r="J142" s="255"/>
      <c r="K142" s="255"/>
      <c r="L142" s="255"/>
      <c r="M142" s="255"/>
      <c r="N142" s="255"/>
      <c r="O142" s="255"/>
      <c r="P142" s="255"/>
      <c r="Q142" s="255"/>
      <c r="R142" s="255"/>
    </row>
    <row r="143" spans="3:18" ht="12.75" customHeight="1">
      <c r="C143" s="255"/>
      <c r="D143" s="255"/>
      <c r="E143" s="255"/>
      <c r="F143" s="255"/>
      <c r="G143" s="255"/>
      <c r="H143" s="255"/>
      <c r="I143" s="255"/>
      <c r="J143" s="255"/>
      <c r="K143" s="255"/>
      <c r="L143" s="255"/>
      <c r="M143" s="255"/>
      <c r="N143" s="255"/>
      <c r="O143" s="255"/>
      <c r="P143" s="255"/>
      <c r="Q143" s="255"/>
      <c r="R143" s="255"/>
    </row>
    <row r="144" spans="3:18" ht="12.75" customHeight="1">
      <c r="C144" s="255"/>
      <c r="D144" s="255"/>
      <c r="E144" s="255"/>
      <c r="F144" s="255"/>
      <c r="G144" s="255"/>
      <c r="H144" s="255"/>
      <c r="I144" s="255"/>
      <c r="J144" s="255"/>
      <c r="K144" s="255"/>
      <c r="L144" s="255"/>
      <c r="M144" s="255"/>
      <c r="N144" s="255"/>
      <c r="O144" s="255"/>
      <c r="P144" s="255"/>
      <c r="Q144" s="255"/>
      <c r="R144" s="255"/>
    </row>
    <row r="145" spans="3:18" ht="12.75" customHeight="1">
      <c r="C145" s="255"/>
      <c r="D145" s="255"/>
      <c r="E145" s="255"/>
      <c r="F145" s="255"/>
      <c r="G145" s="255"/>
      <c r="H145" s="255"/>
      <c r="I145" s="255"/>
      <c r="J145" s="255"/>
      <c r="K145" s="255"/>
      <c r="L145" s="255"/>
      <c r="M145" s="255"/>
      <c r="N145" s="255"/>
      <c r="O145" s="255"/>
      <c r="P145" s="255"/>
      <c r="Q145" s="255"/>
      <c r="R145" s="255"/>
    </row>
    <row r="146" spans="3:18" ht="12.75" customHeight="1">
      <c r="C146" s="255"/>
      <c r="D146" s="255"/>
      <c r="E146" s="255"/>
      <c r="F146" s="255"/>
      <c r="G146" s="255"/>
      <c r="H146" s="255"/>
      <c r="I146" s="255"/>
      <c r="J146" s="255"/>
      <c r="K146" s="255"/>
      <c r="L146" s="255"/>
      <c r="M146" s="255"/>
      <c r="N146" s="255"/>
      <c r="O146" s="255"/>
      <c r="P146" s="255"/>
      <c r="Q146" s="255"/>
      <c r="R146" s="255"/>
    </row>
    <row r="147" spans="3:18" ht="12.75" customHeight="1">
      <c r="C147" s="255"/>
      <c r="D147" s="255"/>
      <c r="E147" s="255"/>
      <c r="F147" s="255"/>
      <c r="G147" s="255"/>
      <c r="H147" s="255"/>
      <c r="I147" s="255"/>
      <c r="J147" s="255"/>
      <c r="K147" s="255"/>
      <c r="L147" s="255"/>
      <c r="M147" s="255"/>
      <c r="N147" s="255"/>
      <c r="O147" s="255"/>
      <c r="P147" s="255"/>
      <c r="Q147" s="255"/>
      <c r="R147" s="255"/>
    </row>
    <row r="148" spans="3:18" ht="12.75" customHeight="1">
      <c r="C148" s="255"/>
      <c r="D148" s="255"/>
      <c r="E148" s="255"/>
      <c r="F148" s="255"/>
      <c r="G148" s="255"/>
      <c r="H148" s="255"/>
      <c r="I148" s="255"/>
      <c r="J148" s="255"/>
      <c r="K148" s="255"/>
      <c r="L148" s="255"/>
      <c r="M148" s="255"/>
      <c r="N148" s="255"/>
      <c r="O148" s="255"/>
      <c r="P148" s="255"/>
      <c r="Q148" s="255"/>
      <c r="R148" s="255"/>
    </row>
    <row r="149" spans="3:18" ht="12.75" customHeight="1">
      <c r="C149" s="255"/>
      <c r="D149" s="255"/>
      <c r="E149" s="255"/>
      <c r="F149" s="255"/>
      <c r="G149" s="255"/>
      <c r="H149" s="255"/>
      <c r="I149" s="255"/>
      <c r="J149" s="255"/>
      <c r="K149" s="255"/>
      <c r="L149" s="255"/>
      <c r="M149" s="255"/>
      <c r="N149" s="255"/>
      <c r="O149" s="255"/>
      <c r="P149" s="255"/>
      <c r="Q149" s="255"/>
      <c r="R149" s="255"/>
    </row>
    <row r="150" spans="3:18" ht="12.75" customHeight="1">
      <c r="C150" s="255"/>
      <c r="D150" s="255"/>
      <c r="E150" s="255"/>
      <c r="F150" s="255"/>
      <c r="G150" s="255"/>
      <c r="H150" s="255"/>
      <c r="I150" s="255"/>
      <c r="J150" s="255"/>
      <c r="K150" s="255"/>
      <c r="L150" s="255"/>
      <c r="M150" s="255"/>
      <c r="N150" s="255"/>
      <c r="O150" s="255"/>
      <c r="P150" s="255"/>
      <c r="Q150" s="255"/>
      <c r="R150" s="255"/>
    </row>
    <row r="151" spans="3:18" ht="12.75" customHeight="1">
      <c r="C151" s="255"/>
      <c r="D151" s="255"/>
      <c r="E151" s="255"/>
      <c r="F151" s="255"/>
      <c r="G151" s="255"/>
      <c r="H151" s="255"/>
      <c r="I151" s="255"/>
      <c r="J151" s="255"/>
      <c r="K151" s="255"/>
      <c r="L151" s="255"/>
      <c r="M151" s="255"/>
      <c r="N151" s="255"/>
      <c r="O151" s="255"/>
      <c r="P151" s="255"/>
      <c r="Q151" s="255"/>
      <c r="R151" s="255"/>
    </row>
    <row r="152" spans="3:18" ht="12.75" customHeight="1">
      <c r="C152" s="255"/>
      <c r="D152" s="255"/>
      <c r="E152" s="255"/>
      <c r="F152" s="255"/>
      <c r="G152" s="255"/>
      <c r="H152" s="255"/>
      <c r="I152" s="255"/>
      <c r="J152" s="255"/>
      <c r="K152" s="255"/>
      <c r="L152" s="255"/>
      <c r="M152" s="255"/>
      <c r="N152" s="255"/>
      <c r="O152" s="255"/>
      <c r="P152" s="255"/>
      <c r="Q152" s="255"/>
      <c r="R152" s="255"/>
    </row>
    <row r="153" spans="3:18" ht="12.75" customHeight="1">
      <c r="C153" s="255"/>
      <c r="D153" s="255"/>
      <c r="E153" s="255"/>
      <c r="F153" s="255"/>
      <c r="G153" s="255"/>
      <c r="H153" s="255"/>
      <c r="I153" s="255"/>
      <c r="J153" s="255"/>
      <c r="K153" s="255"/>
      <c r="L153" s="255"/>
      <c r="M153" s="255"/>
      <c r="N153" s="255"/>
      <c r="O153" s="255"/>
      <c r="P153" s="255"/>
      <c r="Q153" s="255"/>
      <c r="R153" s="255"/>
    </row>
    <row r="154" spans="3:18" ht="12.75" customHeight="1">
      <c r="C154" s="255"/>
      <c r="D154" s="255"/>
      <c r="E154" s="255"/>
      <c r="F154" s="255"/>
      <c r="G154" s="255"/>
      <c r="H154" s="255"/>
      <c r="I154" s="255"/>
      <c r="J154" s="255"/>
      <c r="K154" s="255"/>
      <c r="L154" s="255"/>
      <c r="M154" s="255"/>
      <c r="N154" s="255"/>
      <c r="O154" s="255"/>
      <c r="P154" s="255"/>
      <c r="Q154" s="255"/>
      <c r="R154" s="255"/>
    </row>
    <row r="155" spans="3:18" ht="12.75" customHeight="1">
      <c r="C155" s="255"/>
      <c r="D155" s="255"/>
      <c r="E155" s="255"/>
      <c r="F155" s="255"/>
      <c r="G155" s="255"/>
      <c r="H155" s="255"/>
      <c r="I155" s="255"/>
      <c r="J155" s="255"/>
      <c r="K155" s="255"/>
      <c r="L155" s="255"/>
      <c r="M155" s="255"/>
      <c r="N155" s="255"/>
      <c r="O155" s="255"/>
      <c r="P155" s="255"/>
      <c r="Q155" s="255"/>
      <c r="R155" s="255"/>
    </row>
    <row r="156" spans="3:18" ht="12.75" customHeight="1">
      <c r="C156" s="255"/>
      <c r="D156" s="255"/>
      <c r="E156" s="255"/>
      <c r="F156" s="255"/>
      <c r="G156" s="255"/>
      <c r="H156" s="255"/>
      <c r="I156" s="255"/>
      <c r="J156" s="255"/>
      <c r="K156" s="255"/>
      <c r="L156" s="255"/>
      <c r="M156" s="255"/>
      <c r="N156" s="255"/>
      <c r="O156" s="255"/>
      <c r="P156" s="255"/>
      <c r="Q156" s="255"/>
      <c r="R156" s="255"/>
    </row>
    <row r="157" spans="3:18" ht="12.75" customHeight="1">
      <c r="C157" s="255"/>
      <c r="D157" s="255"/>
      <c r="E157" s="255"/>
      <c r="F157" s="255"/>
      <c r="G157" s="255"/>
      <c r="H157" s="255"/>
      <c r="I157" s="255"/>
      <c r="J157" s="255"/>
      <c r="K157" s="255"/>
      <c r="L157" s="255"/>
      <c r="M157" s="255"/>
      <c r="N157" s="255"/>
      <c r="O157" s="255"/>
      <c r="P157" s="255"/>
      <c r="Q157" s="255"/>
      <c r="R157" s="255"/>
    </row>
    <row r="158" spans="3:18" ht="12.75" customHeight="1">
      <c r="C158" s="255"/>
      <c r="D158" s="255"/>
      <c r="E158" s="255"/>
      <c r="F158" s="255"/>
      <c r="G158" s="255"/>
      <c r="H158" s="255"/>
      <c r="I158" s="255"/>
      <c r="J158" s="255"/>
      <c r="K158" s="255"/>
      <c r="L158" s="255"/>
      <c r="M158" s="255"/>
      <c r="N158" s="255"/>
      <c r="O158" s="255"/>
      <c r="P158" s="255"/>
      <c r="Q158" s="255"/>
      <c r="R158" s="255"/>
    </row>
    <row r="159" spans="3:18" ht="12.75" customHeight="1">
      <c r="C159" s="255"/>
      <c r="D159" s="255"/>
      <c r="E159" s="255"/>
      <c r="F159" s="255"/>
      <c r="G159" s="255"/>
      <c r="H159" s="255"/>
      <c r="I159" s="255"/>
      <c r="J159" s="255"/>
      <c r="K159" s="255"/>
      <c r="L159" s="255"/>
      <c r="M159" s="255"/>
      <c r="N159" s="255"/>
      <c r="O159" s="255"/>
      <c r="P159" s="255"/>
      <c r="Q159" s="255"/>
      <c r="R159" s="255"/>
    </row>
    <row r="160" spans="3:18" ht="12.75" customHeight="1">
      <c r="C160" s="255"/>
      <c r="D160" s="255"/>
      <c r="E160" s="255"/>
      <c r="F160" s="255"/>
      <c r="G160" s="255"/>
      <c r="H160" s="255"/>
      <c r="I160" s="255"/>
      <c r="J160" s="255"/>
      <c r="K160" s="255"/>
      <c r="L160" s="255"/>
      <c r="M160" s="255"/>
      <c r="N160" s="255"/>
      <c r="O160" s="255"/>
      <c r="P160" s="255"/>
      <c r="Q160" s="255"/>
      <c r="R160" s="255"/>
    </row>
    <row r="161" spans="3:18" ht="12.75" customHeight="1">
      <c r="C161" s="255"/>
      <c r="D161" s="255"/>
      <c r="E161" s="255"/>
      <c r="F161" s="255"/>
      <c r="G161" s="255"/>
      <c r="H161" s="255"/>
      <c r="I161" s="255"/>
      <c r="J161" s="255"/>
      <c r="K161" s="255"/>
      <c r="L161" s="255"/>
      <c r="M161" s="255"/>
      <c r="N161" s="255"/>
      <c r="O161" s="255"/>
      <c r="P161" s="255"/>
      <c r="Q161" s="255"/>
      <c r="R161" s="255"/>
    </row>
    <row r="162" spans="3:18" ht="12.75" customHeight="1">
      <c r="C162" s="255"/>
      <c r="D162" s="255"/>
      <c r="E162" s="255"/>
      <c r="F162" s="255"/>
      <c r="G162" s="255"/>
      <c r="H162" s="255"/>
      <c r="I162" s="255"/>
      <c r="J162" s="255"/>
      <c r="K162" s="255"/>
      <c r="L162" s="255"/>
      <c r="M162" s="255"/>
      <c r="N162" s="255"/>
      <c r="O162" s="255"/>
      <c r="P162" s="255"/>
      <c r="Q162" s="255"/>
      <c r="R162" s="255"/>
    </row>
    <row r="163" spans="3:18" ht="12.75" customHeight="1">
      <c r="C163" s="255"/>
      <c r="D163" s="255"/>
      <c r="E163" s="255"/>
      <c r="F163" s="255"/>
      <c r="G163" s="255"/>
      <c r="H163" s="255"/>
      <c r="I163" s="255"/>
      <c r="J163" s="255"/>
      <c r="K163" s="255"/>
      <c r="L163" s="255"/>
      <c r="M163" s="255"/>
      <c r="N163" s="255"/>
      <c r="O163" s="255"/>
      <c r="P163" s="255"/>
      <c r="Q163" s="255"/>
      <c r="R163" s="255"/>
    </row>
    <row r="164" spans="3:18" ht="12.75" customHeight="1">
      <c r="C164" s="255"/>
      <c r="D164" s="255"/>
      <c r="E164" s="255"/>
      <c r="F164" s="255"/>
      <c r="G164" s="255"/>
      <c r="H164" s="255"/>
      <c r="I164" s="255"/>
      <c r="J164" s="255"/>
      <c r="K164" s="255"/>
      <c r="L164" s="255"/>
      <c r="M164" s="255"/>
      <c r="N164" s="255"/>
      <c r="O164" s="255"/>
      <c r="P164" s="255"/>
      <c r="Q164" s="255"/>
      <c r="R164" s="255"/>
    </row>
    <row r="165" spans="3:18" ht="12.75" customHeight="1">
      <c r="C165" s="255"/>
      <c r="D165" s="255"/>
      <c r="E165" s="255"/>
      <c r="F165" s="255"/>
      <c r="G165" s="255"/>
      <c r="H165" s="255"/>
      <c r="I165" s="255"/>
      <c r="J165" s="255"/>
      <c r="K165" s="255"/>
      <c r="L165" s="255"/>
      <c r="M165" s="255"/>
      <c r="N165" s="255"/>
      <c r="O165" s="255"/>
      <c r="P165" s="255"/>
      <c r="Q165" s="255"/>
      <c r="R165" s="255"/>
    </row>
    <row r="166" spans="3:18" ht="12.75" customHeight="1">
      <c r="C166" s="255"/>
      <c r="D166" s="255"/>
      <c r="E166" s="255"/>
      <c r="F166" s="255"/>
      <c r="G166" s="255"/>
      <c r="H166" s="255"/>
      <c r="I166" s="255"/>
      <c r="J166" s="255"/>
      <c r="K166" s="255"/>
      <c r="L166" s="255"/>
      <c r="M166" s="255"/>
      <c r="N166" s="255"/>
      <c r="O166" s="255"/>
      <c r="P166" s="255"/>
      <c r="Q166" s="255"/>
      <c r="R166" s="255"/>
    </row>
    <row r="167" spans="3:18" ht="12.75" customHeight="1">
      <c r="C167" s="255"/>
      <c r="D167" s="255"/>
      <c r="E167" s="255"/>
      <c r="F167" s="255"/>
      <c r="G167" s="255"/>
      <c r="H167" s="255"/>
      <c r="I167" s="255"/>
      <c r="J167" s="255"/>
      <c r="K167" s="255"/>
      <c r="L167" s="255"/>
      <c r="M167" s="255"/>
      <c r="N167" s="255"/>
      <c r="O167" s="255"/>
      <c r="P167" s="255"/>
      <c r="Q167" s="255"/>
      <c r="R167" s="255"/>
    </row>
    <row r="168" spans="3:18" ht="12.75" customHeight="1">
      <c r="C168" s="255"/>
      <c r="D168" s="255"/>
      <c r="E168" s="255"/>
      <c r="F168" s="255"/>
      <c r="G168" s="255"/>
      <c r="H168" s="255"/>
      <c r="I168" s="255"/>
      <c r="J168" s="255"/>
      <c r="K168" s="255"/>
      <c r="L168" s="255"/>
      <c r="M168" s="255"/>
      <c r="N168" s="255"/>
      <c r="O168" s="255"/>
      <c r="P168" s="255"/>
      <c r="Q168" s="255"/>
      <c r="R168" s="255"/>
    </row>
    <row r="169" spans="3:18" ht="12.75" customHeight="1">
      <c r="C169" s="255"/>
      <c r="D169" s="255"/>
      <c r="E169" s="255"/>
      <c r="F169" s="255"/>
      <c r="G169" s="255"/>
      <c r="H169" s="255"/>
      <c r="I169" s="255"/>
      <c r="J169" s="255"/>
      <c r="K169" s="255"/>
      <c r="L169" s="255"/>
      <c r="M169" s="255"/>
      <c r="N169" s="255"/>
      <c r="O169" s="255"/>
      <c r="P169" s="255"/>
      <c r="Q169" s="255"/>
      <c r="R169" s="255"/>
    </row>
    <row r="170" spans="3:18" ht="12.75" customHeight="1">
      <c r="C170" s="255"/>
      <c r="D170" s="255"/>
      <c r="E170" s="255"/>
      <c r="F170" s="255"/>
      <c r="G170" s="255"/>
      <c r="H170" s="255"/>
      <c r="I170" s="255"/>
      <c r="J170" s="255"/>
      <c r="K170" s="255"/>
      <c r="L170" s="255"/>
      <c r="M170" s="255"/>
      <c r="N170" s="255"/>
      <c r="O170" s="255"/>
      <c r="P170" s="255"/>
      <c r="Q170" s="255"/>
      <c r="R170" s="255"/>
    </row>
    <row r="171" spans="3:18" ht="12.75" customHeight="1">
      <c r="C171" s="255"/>
      <c r="D171" s="255"/>
      <c r="E171" s="255"/>
      <c r="F171" s="255"/>
      <c r="G171" s="255"/>
      <c r="H171" s="255"/>
      <c r="I171" s="255"/>
      <c r="J171" s="255"/>
      <c r="K171" s="255"/>
      <c r="L171" s="255"/>
      <c r="M171" s="255"/>
      <c r="N171" s="255"/>
      <c r="O171" s="255"/>
      <c r="P171" s="255"/>
      <c r="Q171" s="255"/>
      <c r="R171" s="255"/>
    </row>
    <row r="172" spans="3:18" ht="12.75" customHeight="1">
      <c r="C172" s="255"/>
      <c r="D172" s="255"/>
      <c r="E172" s="255"/>
      <c r="F172" s="255"/>
      <c r="G172" s="255"/>
      <c r="H172" s="255"/>
      <c r="I172" s="255"/>
      <c r="J172" s="255"/>
      <c r="K172" s="255"/>
      <c r="L172" s="255"/>
      <c r="M172" s="255"/>
      <c r="N172" s="255"/>
      <c r="O172" s="255"/>
      <c r="P172" s="255"/>
      <c r="Q172" s="255"/>
      <c r="R172" s="255"/>
    </row>
    <row r="173" spans="3:18" ht="12.75" customHeight="1">
      <c r="C173" s="255"/>
      <c r="D173" s="255"/>
      <c r="E173" s="255"/>
      <c r="F173" s="255"/>
      <c r="G173" s="255"/>
      <c r="H173" s="255"/>
      <c r="I173" s="255"/>
      <c r="J173" s="255"/>
      <c r="K173" s="255"/>
      <c r="L173" s="255"/>
      <c r="M173" s="255"/>
      <c r="N173" s="255"/>
      <c r="O173" s="255"/>
      <c r="P173" s="255"/>
      <c r="Q173" s="255"/>
      <c r="R173" s="255"/>
    </row>
    <row r="174" spans="3:18" ht="12.75" customHeight="1">
      <c r="C174" s="255"/>
      <c r="D174" s="255"/>
      <c r="E174" s="255"/>
      <c r="F174" s="255"/>
      <c r="G174" s="255"/>
      <c r="H174" s="255"/>
      <c r="I174" s="255"/>
      <c r="J174" s="255"/>
      <c r="K174" s="255"/>
      <c r="L174" s="255"/>
      <c r="M174" s="255"/>
      <c r="N174" s="255"/>
      <c r="O174" s="255"/>
      <c r="P174" s="255"/>
      <c r="Q174" s="255"/>
      <c r="R174" s="255"/>
    </row>
    <row r="175" spans="3:18" ht="12.75" customHeight="1">
      <c r="C175" s="255"/>
      <c r="D175" s="255"/>
      <c r="E175" s="255"/>
      <c r="F175" s="255"/>
      <c r="G175" s="255"/>
      <c r="H175" s="255"/>
      <c r="I175" s="255"/>
      <c r="J175" s="255"/>
      <c r="K175" s="255"/>
      <c r="L175" s="255"/>
      <c r="M175" s="255"/>
      <c r="N175" s="255"/>
      <c r="O175" s="255"/>
      <c r="P175" s="255"/>
      <c r="Q175" s="255"/>
      <c r="R175" s="255"/>
    </row>
    <row r="176" spans="3:18" ht="12.75" customHeight="1">
      <c r="C176" s="255"/>
      <c r="D176" s="255"/>
      <c r="E176" s="255"/>
      <c r="F176" s="255"/>
      <c r="G176" s="255"/>
      <c r="H176" s="255"/>
      <c r="I176" s="255"/>
      <c r="J176" s="255"/>
      <c r="K176" s="255"/>
      <c r="L176" s="255"/>
      <c r="M176" s="255"/>
      <c r="N176" s="255"/>
      <c r="O176" s="255"/>
      <c r="P176" s="255"/>
      <c r="Q176" s="255"/>
      <c r="R176" s="255"/>
    </row>
    <row r="177" spans="3:18" ht="12.75" customHeight="1">
      <c r="C177" s="255"/>
      <c r="D177" s="255"/>
      <c r="E177" s="255"/>
      <c r="F177" s="255"/>
      <c r="G177" s="255"/>
      <c r="H177" s="255"/>
      <c r="I177" s="255"/>
      <c r="J177" s="255"/>
      <c r="K177" s="255"/>
      <c r="L177" s="255"/>
      <c r="M177" s="255"/>
      <c r="N177" s="255"/>
      <c r="O177" s="255"/>
      <c r="P177" s="255"/>
      <c r="Q177" s="255"/>
      <c r="R177" s="255"/>
    </row>
  </sheetData>
  <sheetProtection selectLockedCells="1"/>
  <mergeCells count="9">
    <mergeCell ref="C37:F37"/>
    <mergeCell ref="O7:R7"/>
    <mergeCell ref="C34:F34"/>
    <mergeCell ref="C35:F35"/>
    <mergeCell ref="A3:B3"/>
    <mergeCell ref="C7:F7"/>
    <mergeCell ref="G7:J7"/>
    <mergeCell ref="K7:N7"/>
    <mergeCell ref="C36:F36"/>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&amp;"Arial,Fett"CO2-Emissionen*) 2008 
nach Wirtschaftszweigen in tiefer Gliederung und Bundesländern</oddHeader>
    <oddFooter>&amp;CStatistische Ämter der Länder – Indikatoren und Kennzahlen, UGRdL 2020</oddFooter>
  </headerFooter>
  <colBreaks count="3" manualBreakCount="3">
    <brk id="6" max="1048575" man="1"/>
    <brk id="10" max="1048575" man="1"/>
    <brk id="14"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0">
    <pageSetUpPr autoPageBreaks="0"/>
  </sheetPr>
  <dimension ref="A1:S178"/>
  <sheetViews>
    <sheetView showGridLines="0" showRowColHeaders="0" zoomScaleNormal="100" workbookViewId="0">
      <pane xSplit="2" ySplit="5" topLeftCell="C6" activePane="bottomRight" state="frozen"/>
      <selection pane="topRight"/>
      <selection pane="bottomLeft"/>
      <selection pane="bottomRight"/>
    </sheetView>
  </sheetViews>
  <sheetFormatPr baseColWidth="10" defaultColWidth="11.453125" defaultRowHeight="12.75" customHeight="1"/>
  <cols>
    <col min="1" max="1" width="7.26953125" style="146" customWidth="1"/>
    <col min="2" max="2" width="33.453125" style="146" customWidth="1"/>
    <col min="3" max="18" width="12.54296875" style="146" customWidth="1"/>
    <col min="19" max="16384" width="11.453125" style="153"/>
  </cols>
  <sheetData>
    <row r="1" spans="1:19" ht="12.75" customHeight="1">
      <c r="A1" s="233" t="s">
        <v>322</v>
      </c>
    </row>
    <row r="3" spans="1:19" s="234" customFormat="1" ht="12.75" customHeight="1">
      <c r="A3" s="1309" t="s">
        <v>801</v>
      </c>
      <c r="B3" s="1309"/>
      <c r="C3" s="234" t="s">
        <v>1344</v>
      </c>
    </row>
    <row r="4" spans="1:19" s="238" customFormat="1" ht="12.75" customHeight="1">
      <c r="A4" s="235"/>
      <c r="B4" s="236"/>
      <c r="C4" s="237"/>
      <c r="D4" s="237"/>
      <c r="E4" s="237"/>
      <c r="F4" s="237"/>
      <c r="G4" s="237"/>
      <c r="H4" s="237"/>
      <c r="I4" s="237"/>
      <c r="J4" s="237"/>
      <c r="K4" s="237"/>
      <c r="L4" s="237"/>
      <c r="M4" s="237"/>
      <c r="N4" s="237"/>
      <c r="O4" s="237"/>
      <c r="P4" s="237"/>
      <c r="Q4" s="237"/>
      <c r="R4" s="237"/>
    </row>
    <row r="5" spans="1:19" ht="43.5" customHeight="1">
      <c r="A5" s="690" t="s">
        <v>743</v>
      </c>
      <c r="B5" s="239" t="s">
        <v>536</v>
      </c>
      <c r="C5" s="729" t="s">
        <v>1512</v>
      </c>
      <c r="D5" s="729" t="s">
        <v>436</v>
      </c>
      <c r="E5" s="729" t="s">
        <v>437</v>
      </c>
      <c r="F5" s="730" t="s">
        <v>438</v>
      </c>
      <c r="G5" s="730" t="s">
        <v>439</v>
      </c>
      <c r="H5" s="730" t="s">
        <v>440</v>
      </c>
      <c r="I5" s="730" t="s">
        <v>441</v>
      </c>
      <c r="J5" s="730" t="s">
        <v>538</v>
      </c>
      <c r="K5" s="730" t="s">
        <v>539</v>
      </c>
      <c r="L5" s="730" t="s">
        <v>540</v>
      </c>
      <c r="M5" s="730" t="s">
        <v>541</v>
      </c>
      <c r="N5" s="730" t="s">
        <v>446</v>
      </c>
      <c r="O5" s="730" t="s">
        <v>447</v>
      </c>
      <c r="P5" s="730" t="s">
        <v>542</v>
      </c>
      <c r="Q5" s="730" t="s">
        <v>543</v>
      </c>
      <c r="R5" s="730" t="s">
        <v>450</v>
      </c>
    </row>
    <row r="6" spans="1:19" s="234" customFormat="1" ht="12.65" customHeight="1">
      <c r="A6" s="685"/>
      <c r="B6" s="241"/>
      <c r="C6" s="241"/>
      <c r="D6" s="241"/>
      <c r="E6" s="241"/>
      <c r="F6" s="241"/>
      <c r="G6" s="241"/>
      <c r="H6" s="241"/>
      <c r="I6" s="241"/>
      <c r="J6" s="241"/>
      <c r="K6" s="241"/>
      <c r="L6" s="241"/>
      <c r="M6" s="241"/>
      <c r="N6" s="241"/>
      <c r="O6" s="241"/>
      <c r="P6" s="241"/>
      <c r="Q6" s="241"/>
      <c r="R6" s="241"/>
    </row>
    <row r="7" spans="1:19" s="234" customFormat="1" ht="12.75" customHeight="1">
      <c r="A7" s="236"/>
      <c r="B7" s="236"/>
      <c r="C7" s="1276" t="s">
        <v>434</v>
      </c>
      <c r="D7" s="1276"/>
      <c r="E7" s="1276"/>
      <c r="F7" s="1276"/>
      <c r="G7" s="1276" t="s">
        <v>434</v>
      </c>
      <c r="H7" s="1276"/>
      <c r="I7" s="1276"/>
      <c r="J7" s="1276"/>
      <c r="K7" s="1276" t="s">
        <v>434</v>
      </c>
      <c r="L7" s="1276"/>
      <c r="M7" s="1276"/>
      <c r="N7" s="1276"/>
      <c r="O7" s="1276" t="s">
        <v>434</v>
      </c>
      <c r="P7" s="1276"/>
      <c r="Q7" s="1276"/>
      <c r="R7" s="1276"/>
    </row>
    <row r="8" spans="1:19" s="238" customFormat="1" ht="12.65" customHeight="1">
      <c r="A8" s="235"/>
      <c r="B8" s="236"/>
      <c r="C8" s="237"/>
      <c r="D8" s="237"/>
      <c r="E8" s="237"/>
      <c r="F8" s="237"/>
      <c r="G8" s="237"/>
      <c r="H8" s="237"/>
      <c r="I8" s="237"/>
      <c r="J8" s="237"/>
      <c r="K8" s="237"/>
      <c r="L8" s="237"/>
      <c r="M8" s="237"/>
      <c r="N8" s="237"/>
      <c r="O8" s="237"/>
      <c r="P8" s="237"/>
      <c r="Q8" s="237"/>
      <c r="R8" s="237"/>
    </row>
    <row r="9" spans="1:19" s="142" customFormat="1" ht="13.4" customHeight="1">
      <c r="A9" s="242" t="s">
        <v>544</v>
      </c>
      <c r="B9" s="247" t="s">
        <v>744</v>
      </c>
      <c r="C9" s="244">
        <v>891.02791952585267</v>
      </c>
      <c r="D9" s="244">
        <v>1623.6205513859049</v>
      </c>
      <c r="E9" s="244">
        <v>75.715201852187761</v>
      </c>
      <c r="F9" s="244">
        <v>266.16799985852344</v>
      </c>
      <c r="G9" s="244">
        <v>35.538166672194926</v>
      </c>
      <c r="H9" s="244">
        <v>91.864995185254344</v>
      </c>
      <c r="I9" s="244">
        <v>515.51153694401683</v>
      </c>
      <c r="J9" s="244">
        <v>378.30630783935754</v>
      </c>
      <c r="K9" s="244">
        <v>2127.5529360881133</v>
      </c>
      <c r="L9" s="244">
        <v>1770.1947842816894</v>
      </c>
      <c r="M9" s="244">
        <v>319.28885118295784</v>
      </c>
      <c r="N9" s="244">
        <v>58.050979045591241</v>
      </c>
      <c r="O9" s="244">
        <v>294.54318397676718</v>
      </c>
      <c r="P9" s="244">
        <v>460.45995610206779</v>
      </c>
      <c r="Q9" s="244">
        <v>447.07121324355649</v>
      </c>
      <c r="R9" s="244">
        <v>265.7948933122218</v>
      </c>
    </row>
    <row r="10" spans="1:19" ht="13.4" customHeight="1">
      <c r="A10" s="242" t="s">
        <v>546</v>
      </c>
      <c r="B10" s="247" t="s">
        <v>745</v>
      </c>
      <c r="C10" s="244">
        <v>30908.223698957045</v>
      </c>
      <c r="D10" s="244">
        <v>28800.269959351033</v>
      </c>
      <c r="E10" s="244">
        <v>9557.0054297927691</v>
      </c>
      <c r="F10" s="244">
        <v>46938.805013060155</v>
      </c>
      <c r="G10" s="244">
        <v>11471.8651533048</v>
      </c>
      <c r="H10" s="244">
        <v>5779.0911232463377</v>
      </c>
      <c r="I10" s="244">
        <v>14258.331878977553</v>
      </c>
      <c r="J10" s="244">
        <v>5114.968573110632</v>
      </c>
      <c r="K10" s="244">
        <v>35932.796308632947</v>
      </c>
      <c r="L10" s="244">
        <v>210719.894421926</v>
      </c>
      <c r="M10" s="244">
        <v>11225.901549023498</v>
      </c>
      <c r="N10" s="244">
        <v>15333.410428110265</v>
      </c>
      <c r="O10" s="244">
        <v>35599.762727497626</v>
      </c>
      <c r="P10" s="244">
        <v>19440.616144794865</v>
      </c>
      <c r="Q10" s="244">
        <v>9238.4028293694973</v>
      </c>
      <c r="R10" s="244">
        <v>3810.0080240322022</v>
      </c>
      <c r="S10" s="1066"/>
    </row>
    <row r="11" spans="1:19" ht="26.15" customHeight="1">
      <c r="A11" s="242" t="s">
        <v>548</v>
      </c>
      <c r="B11" s="247" t="s">
        <v>746</v>
      </c>
      <c r="C11" s="244">
        <v>98.698160573169019</v>
      </c>
      <c r="D11" s="244">
        <v>66.784075464152252</v>
      </c>
      <c r="E11" s="244">
        <v>3.535663211834561</v>
      </c>
      <c r="F11" s="244">
        <v>24.502177321407842</v>
      </c>
      <c r="G11" s="244">
        <v>1.5506227349514465</v>
      </c>
      <c r="H11" s="244">
        <v>5.1465715236087126</v>
      </c>
      <c r="I11" s="244">
        <v>34.077621821209959</v>
      </c>
      <c r="J11" s="244">
        <v>12.131340717553208</v>
      </c>
      <c r="K11" s="244">
        <v>2184.6997151920591</v>
      </c>
      <c r="L11" s="244">
        <v>9715.1385730795882</v>
      </c>
      <c r="M11" s="244">
        <v>46.853789815236098</v>
      </c>
      <c r="N11" s="244">
        <v>6.5231364150894642</v>
      </c>
      <c r="O11" s="244">
        <v>46.138643321017042</v>
      </c>
      <c r="P11" s="244">
        <v>2830.1604511691703</v>
      </c>
      <c r="Q11" s="244">
        <v>75.728213266379797</v>
      </c>
      <c r="R11" s="244">
        <v>9.9469965497998629</v>
      </c>
      <c r="S11" s="1066"/>
    </row>
    <row r="12" spans="1:19" ht="13.4" customHeight="1">
      <c r="A12" s="242" t="s">
        <v>550</v>
      </c>
      <c r="B12" s="247" t="s">
        <v>747</v>
      </c>
      <c r="C12" s="244">
        <v>10994.700712908392</v>
      </c>
      <c r="D12" s="244">
        <v>14713.072056907335</v>
      </c>
      <c r="E12" s="244">
        <v>713.99003048165628</v>
      </c>
      <c r="F12" s="244">
        <v>9513.895857485888</v>
      </c>
      <c r="G12" s="244">
        <v>4527.4617689058914</v>
      </c>
      <c r="H12" s="244">
        <v>3081.276107126756</v>
      </c>
      <c r="I12" s="244">
        <v>4218.788415495198</v>
      </c>
      <c r="J12" s="244">
        <v>657.29690272299365</v>
      </c>
      <c r="K12" s="244">
        <v>16401.546067582545</v>
      </c>
      <c r="L12" s="244">
        <v>58142.290430232904</v>
      </c>
      <c r="M12" s="244">
        <v>7863.4732156213331</v>
      </c>
      <c r="N12" s="244">
        <v>10060.836460754694</v>
      </c>
      <c r="O12" s="244">
        <v>3119.5579612123297</v>
      </c>
      <c r="P12" s="244">
        <v>7198.2041121084185</v>
      </c>
      <c r="Q12" s="244">
        <v>3398.1362038622292</v>
      </c>
      <c r="R12" s="244">
        <v>1965.3202115641282</v>
      </c>
      <c r="S12" s="1066"/>
    </row>
    <row r="13" spans="1:19" ht="39" customHeight="1">
      <c r="A13" s="242" t="s">
        <v>552</v>
      </c>
      <c r="B13" s="247" t="s">
        <v>748</v>
      </c>
      <c r="C13" s="244">
        <v>763.15247654393499</v>
      </c>
      <c r="D13" s="244">
        <v>1660.5517462623322</v>
      </c>
      <c r="E13" s="244">
        <v>151.4333593376368</v>
      </c>
      <c r="F13" s="244">
        <v>268.82240033782728</v>
      </c>
      <c r="G13" s="244">
        <v>240.03320831379102</v>
      </c>
      <c r="H13" s="244">
        <v>420.78232632532763</v>
      </c>
      <c r="I13" s="244">
        <v>394.71067915446741</v>
      </c>
      <c r="J13" s="244">
        <v>317.64364400891873</v>
      </c>
      <c r="K13" s="244">
        <v>1675.1075157243542</v>
      </c>
      <c r="L13" s="244">
        <v>2032.1893980787256</v>
      </c>
      <c r="M13" s="244">
        <v>524.38614899526476</v>
      </c>
      <c r="N13" s="244">
        <v>79.861982708203612</v>
      </c>
      <c r="O13" s="244">
        <v>340.45476486259025</v>
      </c>
      <c r="P13" s="244">
        <v>772.08055047995163</v>
      </c>
      <c r="Q13" s="244">
        <v>293.9715927839888</v>
      </c>
      <c r="R13" s="244">
        <v>146.6497901658376</v>
      </c>
      <c r="S13" s="1066"/>
    </row>
    <row r="14" spans="1:19" ht="39" customHeight="1">
      <c r="A14" s="242" t="s">
        <v>554</v>
      </c>
      <c r="B14" s="247" t="s">
        <v>749</v>
      </c>
      <c r="C14" s="244">
        <v>207.13044777317342</v>
      </c>
      <c r="D14" s="244">
        <v>195.28256047936162</v>
      </c>
      <c r="E14" s="244">
        <v>11.636555903707748</v>
      </c>
      <c r="F14" s="244">
        <v>8.5351221480843016</v>
      </c>
      <c r="G14" s="244">
        <v>1.1773899764359581</v>
      </c>
      <c r="H14" s="244">
        <v>4.4305846189841507</v>
      </c>
      <c r="I14" s="244">
        <v>43.646964687300766</v>
      </c>
      <c r="J14" s="244">
        <v>2.6645425031217909</v>
      </c>
      <c r="K14" s="244">
        <v>52.319594876636124</v>
      </c>
      <c r="L14" s="244">
        <v>255.67036588939837</v>
      </c>
      <c r="M14" s="244">
        <v>37.128150141071586</v>
      </c>
      <c r="N14" s="244">
        <v>2.3946785683149723</v>
      </c>
      <c r="O14" s="244">
        <v>116.16106175296557</v>
      </c>
      <c r="P14" s="244">
        <v>4.8749725703985716</v>
      </c>
      <c r="Q14" s="244">
        <v>4.5458014175604129</v>
      </c>
      <c r="R14" s="244">
        <v>17.471979200192909</v>
      </c>
      <c r="S14" s="1066"/>
    </row>
    <row r="15" spans="1:19" ht="25" customHeight="1">
      <c r="A15" s="242" t="s">
        <v>556</v>
      </c>
      <c r="B15" s="389" t="s">
        <v>750</v>
      </c>
      <c r="C15" s="244">
        <v>1994.9798861568506</v>
      </c>
      <c r="D15" s="244">
        <v>1878.3976401874536</v>
      </c>
      <c r="E15" s="244">
        <v>26.08123383878231</v>
      </c>
      <c r="F15" s="244">
        <v>431.61251637681602</v>
      </c>
      <c r="G15" s="244">
        <v>6.0856159410962221</v>
      </c>
      <c r="H15" s="244">
        <v>11.519257396730938</v>
      </c>
      <c r="I15" s="244">
        <v>489.14098557413138</v>
      </c>
      <c r="J15" s="244">
        <v>39.030173023936143</v>
      </c>
      <c r="K15" s="244">
        <v>1502.4416974762914</v>
      </c>
      <c r="L15" s="244">
        <v>2136.9349510950588</v>
      </c>
      <c r="M15" s="244">
        <v>525.15521675450691</v>
      </c>
      <c r="N15" s="244">
        <v>7.1945047079013982</v>
      </c>
      <c r="O15" s="244">
        <v>730.58772214583439</v>
      </c>
      <c r="P15" s="244">
        <v>165.85320673659862</v>
      </c>
      <c r="Q15" s="244">
        <v>373.02981720677138</v>
      </c>
      <c r="R15" s="244">
        <v>164.12487219703502</v>
      </c>
      <c r="S15" s="1066"/>
    </row>
    <row r="16" spans="1:19" s="142" customFormat="1" ht="12.65" customHeight="1">
      <c r="A16" s="242" t="s">
        <v>558</v>
      </c>
      <c r="B16" s="389" t="s">
        <v>751</v>
      </c>
      <c r="C16" s="244">
        <v>2865.7852311215161</v>
      </c>
      <c r="D16" s="244">
        <v>2861.4229049091909</v>
      </c>
      <c r="E16" s="244">
        <v>4.1011163872987426</v>
      </c>
      <c r="F16" s="244">
        <v>3701.3196866313788</v>
      </c>
      <c r="G16" s="244">
        <v>2.9487074899569188</v>
      </c>
      <c r="H16" s="244">
        <v>1830.3991983097997</v>
      </c>
      <c r="I16" s="244">
        <v>18.422382968347844</v>
      </c>
      <c r="J16" s="244">
        <v>4.0110925494921013</v>
      </c>
      <c r="K16" s="244">
        <v>974.87955426855683</v>
      </c>
      <c r="L16" s="244">
        <v>7207.7310469903541</v>
      </c>
      <c r="M16" s="244">
        <v>29.103117785661635</v>
      </c>
      <c r="N16" s="244">
        <v>447.00442748202425</v>
      </c>
      <c r="O16" s="244">
        <v>7.6976849349490015</v>
      </c>
      <c r="P16" s="244">
        <v>2126.5820415216986</v>
      </c>
      <c r="Q16" s="244">
        <v>1109.4098074295305</v>
      </c>
      <c r="R16" s="244">
        <v>4.9608486258746929</v>
      </c>
    </row>
    <row r="17" spans="1:19" s="146" customFormat="1" ht="25" customHeight="1">
      <c r="A17" s="242" t="s">
        <v>560</v>
      </c>
      <c r="B17" s="389" t="s">
        <v>752</v>
      </c>
      <c r="C17" s="244">
        <v>512.84337742860134</v>
      </c>
      <c r="D17" s="244">
        <v>1543.2059098520399</v>
      </c>
      <c r="E17" s="244">
        <v>15.874223610085041</v>
      </c>
      <c r="F17" s="244">
        <v>440.76668647776813</v>
      </c>
      <c r="G17" s="244">
        <v>5.2069103197401176</v>
      </c>
      <c r="H17" s="244">
        <v>52.734616133935567</v>
      </c>
      <c r="I17" s="244">
        <v>1112.285395880765</v>
      </c>
      <c r="J17" s="244">
        <v>46.050930108178278</v>
      </c>
      <c r="K17" s="244">
        <v>2366.0169226071321</v>
      </c>
      <c r="L17" s="244">
        <v>9741.7118515897855</v>
      </c>
      <c r="M17" s="244">
        <v>4631.4169276010625</v>
      </c>
      <c r="N17" s="244">
        <v>5.4194103518795975</v>
      </c>
      <c r="O17" s="244">
        <v>389.99780553555883</v>
      </c>
      <c r="P17" s="244">
        <v>2285.9689906497524</v>
      </c>
      <c r="Q17" s="244">
        <v>846.89625791020694</v>
      </c>
      <c r="R17" s="244">
        <v>188.32231041497826</v>
      </c>
      <c r="S17" s="1066"/>
    </row>
    <row r="18" spans="1:19" ht="25" customHeight="1">
      <c r="A18" s="242" t="s">
        <v>562</v>
      </c>
      <c r="B18" s="389" t="s">
        <v>753</v>
      </c>
      <c r="C18" s="244">
        <v>145.03634221448257</v>
      </c>
      <c r="D18" s="244">
        <v>19.895057547093142</v>
      </c>
      <c r="E18" s="244">
        <v>39.718028099027208</v>
      </c>
      <c r="F18" s="244">
        <v>9.6281585542714403</v>
      </c>
      <c r="G18" s="244">
        <v>1.0133413527026962</v>
      </c>
      <c r="H18" s="244">
        <v>2.6998932776037248</v>
      </c>
      <c r="I18" s="244">
        <v>63.112956312685547</v>
      </c>
      <c r="J18" s="244">
        <v>2.3404906460936101</v>
      </c>
      <c r="K18" s="244">
        <v>41.2561196385115</v>
      </c>
      <c r="L18" s="244">
        <v>118.95767495136272</v>
      </c>
      <c r="M18" s="244">
        <v>79.853405890691619</v>
      </c>
      <c r="N18" s="244">
        <v>1.4260808470371249</v>
      </c>
      <c r="O18" s="244">
        <v>20.52066452833197</v>
      </c>
      <c r="P18" s="244">
        <v>16.700268980050936</v>
      </c>
      <c r="Q18" s="244">
        <v>4.0896495117584957</v>
      </c>
      <c r="R18" s="244">
        <v>7.7108395478244631</v>
      </c>
      <c r="S18" s="1066"/>
    </row>
    <row r="19" spans="1:19" ht="25" customHeight="1">
      <c r="A19" s="242" t="s">
        <v>564</v>
      </c>
      <c r="B19" s="389" t="s">
        <v>754</v>
      </c>
      <c r="C19" s="244">
        <v>1555.9111193614117</v>
      </c>
      <c r="D19" s="244">
        <v>3536.9524580676748</v>
      </c>
      <c r="E19" s="244">
        <v>33.428609148975639</v>
      </c>
      <c r="F19" s="244">
        <v>905.91297409044319</v>
      </c>
      <c r="G19" s="244">
        <v>64.120614048167397</v>
      </c>
      <c r="H19" s="244">
        <v>44.350541278787965</v>
      </c>
      <c r="I19" s="244">
        <v>620.35416445709393</v>
      </c>
      <c r="J19" s="244">
        <v>88.760097060298904</v>
      </c>
      <c r="K19" s="244">
        <v>1478.2658268876448</v>
      </c>
      <c r="L19" s="244">
        <v>6253.4694759485183</v>
      </c>
      <c r="M19" s="244">
        <v>1170.2261367405481</v>
      </c>
      <c r="N19" s="244">
        <v>188.98650469851032</v>
      </c>
      <c r="O19" s="244">
        <v>599.02404947388038</v>
      </c>
      <c r="P19" s="244">
        <v>1307.1935884119121</v>
      </c>
      <c r="Q19" s="244">
        <v>461.08571754445404</v>
      </c>
      <c r="R19" s="244">
        <v>981.63947465345314</v>
      </c>
      <c r="S19" s="1066"/>
    </row>
    <row r="20" spans="1:19" ht="25" customHeight="1">
      <c r="A20" s="242" t="s">
        <v>566</v>
      </c>
      <c r="B20" s="389" t="s">
        <v>755</v>
      </c>
      <c r="C20" s="244">
        <v>1058.6646086449775</v>
      </c>
      <c r="D20" s="244">
        <v>1068.4755522973323</v>
      </c>
      <c r="E20" s="244">
        <v>93.32855409537072</v>
      </c>
      <c r="F20" s="244">
        <v>3599.3556063644105</v>
      </c>
      <c r="G20" s="244">
        <v>4128.3886479563462</v>
      </c>
      <c r="H20" s="244">
        <v>516.3661259278191</v>
      </c>
      <c r="I20" s="244">
        <v>834.78875380261434</v>
      </c>
      <c r="J20" s="244">
        <v>36.293307379690347</v>
      </c>
      <c r="K20" s="244">
        <v>7401.159887469481</v>
      </c>
      <c r="L20" s="244">
        <v>28465.955470128698</v>
      </c>
      <c r="M20" s="244">
        <v>508.74973912900992</v>
      </c>
      <c r="N20" s="244">
        <v>9147.3217748649113</v>
      </c>
      <c r="O20" s="244">
        <v>533.8780770109496</v>
      </c>
      <c r="P20" s="244">
        <v>342.93222583226179</v>
      </c>
      <c r="Q20" s="244">
        <v>62.875652995100097</v>
      </c>
      <c r="R20" s="244">
        <v>247.93798982291025</v>
      </c>
      <c r="S20" s="1066"/>
    </row>
    <row r="21" spans="1:19" ht="37.5" customHeight="1">
      <c r="A21" s="242" t="s">
        <v>568</v>
      </c>
      <c r="B21" s="389" t="s">
        <v>756</v>
      </c>
      <c r="C21" s="244">
        <v>128.98446978579148</v>
      </c>
      <c r="D21" s="244">
        <v>44.307450497579062</v>
      </c>
      <c r="E21" s="244">
        <v>18.890758913644596</v>
      </c>
      <c r="F21" s="244">
        <v>18.16598095239101</v>
      </c>
      <c r="G21" s="244">
        <v>1.9053663214307854</v>
      </c>
      <c r="H21" s="244">
        <v>9.9532745040302899</v>
      </c>
      <c r="I21" s="244">
        <v>46.254664580204505</v>
      </c>
      <c r="J21" s="244">
        <v>11.014173849586758</v>
      </c>
      <c r="K21" s="244">
        <v>35.679602198656312</v>
      </c>
      <c r="L21" s="244">
        <v>119.96981763220109</v>
      </c>
      <c r="M21" s="244">
        <v>26.323135896293302</v>
      </c>
      <c r="N21" s="244">
        <v>4.0844628922109738</v>
      </c>
      <c r="O21" s="244">
        <v>35.304935796345504</v>
      </c>
      <c r="P21" s="244">
        <v>18.839751608026496</v>
      </c>
      <c r="Q21" s="244">
        <v>8.980906057942514</v>
      </c>
      <c r="R21" s="244">
        <v>18.241199289463509</v>
      </c>
      <c r="S21" s="1066"/>
    </row>
    <row r="22" spans="1:19" s="142" customFormat="1" ht="26.15" customHeight="1">
      <c r="A22" s="242" t="s">
        <v>570</v>
      </c>
      <c r="B22" s="389" t="s">
        <v>757</v>
      </c>
      <c r="C22" s="244">
        <v>154.16215486428092</v>
      </c>
      <c r="D22" s="244">
        <v>309.70553746725818</v>
      </c>
      <c r="E22" s="244">
        <v>14.209833931693289</v>
      </c>
      <c r="F22" s="244">
        <v>18.119763006499134</v>
      </c>
      <c r="G22" s="244">
        <v>2.7279591369580065</v>
      </c>
      <c r="H22" s="244">
        <v>6.7967764409094746</v>
      </c>
      <c r="I22" s="244">
        <v>98.841797129322515</v>
      </c>
      <c r="J22" s="244">
        <v>5.92132717413448</v>
      </c>
      <c r="K22" s="244">
        <v>82.616124186294542</v>
      </c>
      <c r="L22" s="244">
        <v>270.97881419726502</v>
      </c>
      <c r="M22" s="244">
        <v>34.396824005715267</v>
      </c>
      <c r="N22" s="244">
        <v>3.9279454832498542</v>
      </c>
      <c r="O22" s="244">
        <v>44.860243087508849</v>
      </c>
      <c r="P22" s="244">
        <v>23.518076894496126</v>
      </c>
      <c r="Q22" s="244">
        <v>10.770744937256277</v>
      </c>
      <c r="R22" s="244">
        <v>22.296119894669836</v>
      </c>
    </row>
    <row r="23" spans="1:19" ht="13.4" customHeight="1">
      <c r="A23" s="242" t="s">
        <v>572</v>
      </c>
      <c r="B23" s="389" t="s">
        <v>758</v>
      </c>
      <c r="C23" s="244">
        <v>638.53235055973551</v>
      </c>
      <c r="D23" s="244">
        <v>507.56127986591065</v>
      </c>
      <c r="E23" s="244">
        <v>231.78066179216552</v>
      </c>
      <c r="F23" s="244">
        <v>38.923093710108432</v>
      </c>
      <c r="G23" s="244">
        <v>13.230347845925884</v>
      </c>
      <c r="H23" s="244">
        <v>37.545625473257573</v>
      </c>
      <c r="I23" s="244">
        <v>148.26308985048124</v>
      </c>
      <c r="J23" s="244">
        <v>34.512201553833727</v>
      </c>
      <c r="K23" s="244">
        <v>185.907576255675</v>
      </c>
      <c r="L23" s="244">
        <v>760.28802768647859</v>
      </c>
      <c r="M23" s="244">
        <v>106.12373946926502</v>
      </c>
      <c r="N23" s="244">
        <v>45.661812398569957</v>
      </c>
      <c r="O23" s="244">
        <v>92.594245838356201</v>
      </c>
      <c r="P23" s="244">
        <v>64.593968544748208</v>
      </c>
      <c r="Q23" s="244">
        <v>65.851748285940332</v>
      </c>
      <c r="R23" s="244">
        <v>50.215971838737318</v>
      </c>
      <c r="S23" s="1066"/>
    </row>
    <row r="24" spans="1:19" ht="13.4" customHeight="1">
      <c r="A24" s="242" t="s">
        <v>574</v>
      </c>
      <c r="B24" s="389" t="s">
        <v>759</v>
      </c>
      <c r="C24" s="244">
        <v>831.00536745628904</v>
      </c>
      <c r="D24" s="244">
        <v>640.93307187030985</v>
      </c>
      <c r="E24" s="244">
        <v>50.274431223946053</v>
      </c>
      <c r="F24" s="244">
        <v>52.130843483279961</v>
      </c>
      <c r="G24" s="244">
        <v>50.110646078625109</v>
      </c>
      <c r="H24" s="244">
        <v>69.240797623609041</v>
      </c>
      <c r="I24" s="244">
        <v>207.46519103408463</v>
      </c>
      <c r="J24" s="244">
        <v>55.121572501505071</v>
      </c>
      <c r="K24" s="244">
        <v>521.49638469727779</v>
      </c>
      <c r="L24" s="244">
        <v>579.40907533187988</v>
      </c>
      <c r="M24" s="244">
        <v>154.82746659059839</v>
      </c>
      <c r="N24" s="244">
        <v>56.520276146224958</v>
      </c>
      <c r="O24" s="244">
        <v>166.56563706663329</v>
      </c>
      <c r="P24" s="244">
        <v>35.011274112221678</v>
      </c>
      <c r="Q24" s="244">
        <v>50.759546309496407</v>
      </c>
      <c r="R24" s="244">
        <v>80.380843788839314</v>
      </c>
      <c r="S24" s="1066"/>
    </row>
    <row r="25" spans="1:19" ht="37.5" customHeight="1">
      <c r="A25" s="242" t="s">
        <v>576</v>
      </c>
      <c r="B25" s="389" t="s">
        <v>760</v>
      </c>
      <c r="C25" s="244">
        <v>138.51288099734683</v>
      </c>
      <c r="D25" s="244">
        <v>446.38088760379645</v>
      </c>
      <c r="E25" s="244">
        <v>23.232664199322556</v>
      </c>
      <c r="F25" s="244">
        <v>20.603025352607357</v>
      </c>
      <c r="G25" s="244">
        <v>10.513014124714672</v>
      </c>
      <c r="H25" s="244">
        <v>74.457089815961183</v>
      </c>
      <c r="I25" s="244">
        <v>141.50139006369935</v>
      </c>
      <c r="J25" s="244">
        <v>13.933350364203791</v>
      </c>
      <c r="K25" s="244">
        <v>84.399261296037494</v>
      </c>
      <c r="L25" s="244">
        <v>199.02446071316953</v>
      </c>
      <c r="M25" s="244">
        <v>35.783206621641781</v>
      </c>
      <c r="N25" s="244">
        <v>71.03259960565255</v>
      </c>
      <c r="O25" s="244">
        <v>41.91106917842562</v>
      </c>
      <c r="P25" s="244">
        <v>34.055195766302177</v>
      </c>
      <c r="Q25" s="244">
        <v>105.86896147222269</v>
      </c>
      <c r="R25" s="244">
        <v>35.367972124311876</v>
      </c>
      <c r="S25" s="1066"/>
    </row>
    <row r="26" spans="1:19" ht="13.4" customHeight="1">
      <c r="A26" s="242" t="s">
        <v>578</v>
      </c>
      <c r="B26" s="389" t="s">
        <v>761</v>
      </c>
      <c r="C26" s="244">
        <v>18180.194386809588</v>
      </c>
      <c r="D26" s="244">
        <v>11886.048818898502</v>
      </c>
      <c r="E26" s="244">
        <v>8464.2535986610437</v>
      </c>
      <c r="F26" s="244">
        <v>37011.741637738858</v>
      </c>
      <c r="G26" s="244">
        <v>6843.7244540152369</v>
      </c>
      <c r="H26" s="244">
        <v>2413.7593470120464</v>
      </c>
      <c r="I26" s="244">
        <v>9014.0939986258036</v>
      </c>
      <c r="J26" s="244">
        <v>4168.1025015373716</v>
      </c>
      <c r="K26" s="244">
        <v>16079.401034129711</v>
      </c>
      <c r="L26" s="244">
        <v>140430.56276314473</v>
      </c>
      <c r="M26" s="244">
        <v>2628.8491958560849</v>
      </c>
      <c r="N26" s="244">
        <v>5109.9504757257964</v>
      </c>
      <c r="O26" s="244">
        <v>31838.367847873007</v>
      </c>
      <c r="P26" s="244">
        <v>8946.3008272620336</v>
      </c>
      <c r="Q26" s="244">
        <v>5374.6786578670872</v>
      </c>
      <c r="R26" s="244">
        <v>1456.5908372442934</v>
      </c>
      <c r="S26" s="1066"/>
    </row>
    <row r="27" spans="1:19" ht="12.65" customHeight="1">
      <c r="A27" s="242" t="s">
        <v>580</v>
      </c>
      <c r="B27" s="389" t="s">
        <v>762</v>
      </c>
      <c r="C27" s="244">
        <v>610.01076880812354</v>
      </c>
      <c r="D27" s="244">
        <v>749.36017972816865</v>
      </c>
      <c r="E27" s="244">
        <v>95.420781829340882</v>
      </c>
      <c r="F27" s="244">
        <v>172.58904666306901</v>
      </c>
      <c r="G27" s="244">
        <v>39.005884680142721</v>
      </c>
      <c r="H27" s="244">
        <v>105.14978973700396</v>
      </c>
      <c r="I27" s="244">
        <v>349.12909000822509</v>
      </c>
      <c r="J27" s="244">
        <v>87.916930810167315</v>
      </c>
      <c r="K27" s="244">
        <v>445.69058318740286</v>
      </c>
      <c r="L27" s="244">
        <v>919.52117950280899</v>
      </c>
      <c r="M27" s="244">
        <v>236.19039484046218</v>
      </c>
      <c r="N27" s="244">
        <v>54.105293201100764</v>
      </c>
      <c r="O27" s="244">
        <v>171.96714060163242</v>
      </c>
      <c r="P27" s="244">
        <v>122.39810326678213</v>
      </c>
      <c r="Q27" s="244">
        <v>155.5419661548525</v>
      </c>
      <c r="R27" s="244">
        <v>110.2244781991692</v>
      </c>
      <c r="S27" s="1066"/>
    </row>
    <row r="28" spans="1:19" ht="12.65" customHeight="1">
      <c r="A28" s="242" t="s">
        <v>582</v>
      </c>
      <c r="B28" s="247" t="s">
        <v>763</v>
      </c>
      <c r="C28" s="244">
        <v>1024.6196698577742</v>
      </c>
      <c r="D28" s="244">
        <v>1385.0048283528781</v>
      </c>
      <c r="E28" s="244">
        <v>279.80535560889228</v>
      </c>
      <c r="F28" s="244">
        <v>216.07629385093247</v>
      </c>
      <c r="G28" s="244">
        <v>60.12242296857525</v>
      </c>
      <c r="H28" s="244">
        <v>173.75930784692198</v>
      </c>
      <c r="I28" s="244">
        <v>642.24275302711703</v>
      </c>
      <c r="J28" s="244">
        <v>189.52089732254777</v>
      </c>
      <c r="K28" s="244">
        <v>821.45890854123309</v>
      </c>
      <c r="L28" s="244">
        <v>1512.3814759660027</v>
      </c>
      <c r="M28" s="244">
        <v>450.53495289038233</v>
      </c>
      <c r="N28" s="244">
        <v>101.99506201358373</v>
      </c>
      <c r="O28" s="244">
        <v>423.73113448963875</v>
      </c>
      <c r="P28" s="244">
        <v>343.55265098846314</v>
      </c>
      <c r="Q28" s="244">
        <v>234.31778821894886</v>
      </c>
      <c r="R28" s="244">
        <v>267.92550047481143</v>
      </c>
      <c r="S28" s="1066"/>
    </row>
    <row r="29" spans="1:19" s="142" customFormat="1" ht="12.65" customHeight="1">
      <c r="A29" s="242" t="s">
        <v>584</v>
      </c>
      <c r="B29" s="247" t="s">
        <v>764</v>
      </c>
      <c r="C29" s="244">
        <v>10493.402670495369</v>
      </c>
      <c r="D29" s="244">
        <v>14679.761240208283</v>
      </c>
      <c r="E29" s="244">
        <v>4591.8904005181457</v>
      </c>
      <c r="F29" s="244">
        <v>2799.9601807079503</v>
      </c>
      <c r="G29" s="244">
        <v>868.35685761697039</v>
      </c>
      <c r="H29" s="244">
        <v>2609.1399428887858</v>
      </c>
      <c r="I29" s="244">
        <v>7877.0322142377936</v>
      </c>
      <c r="J29" s="244">
        <v>1696.1889910567495</v>
      </c>
      <c r="K29" s="244">
        <v>9058.8079247516725</v>
      </c>
      <c r="L29" s="244">
        <v>18791.383635257193</v>
      </c>
      <c r="M29" s="244">
        <v>4547.2272684413738</v>
      </c>
      <c r="N29" s="244">
        <v>1144.6175302921592</v>
      </c>
      <c r="O29" s="244">
        <v>3278.9161335979884</v>
      </c>
      <c r="P29" s="244">
        <v>2611.2208222371564</v>
      </c>
      <c r="Q29" s="244">
        <v>3046.0992232318572</v>
      </c>
      <c r="R29" s="244">
        <v>2089.4847504168692</v>
      </c>
    </row>
    <row r="30" spans="1:19" s="142" customFormat="1" ht="12.65" customHeight="1">
      <c r="A30" s="242" t="s">
        <v>586</v>
      </c>
      <c r="B30" s="247" t="s">
        <v>587</v>
      </c>
      <c r="C30" s="244">
        <v>42292.654288978258</v>
      </c>
      <c r="D30" s="244">
        <v>45103.651750945224</v>
      </c>
      <c r="E30" s="244">
        <v>14224.611032163102</v>
      </c>
      <c r="F30" s="244">
        <v>50004.933193626632</v>
      </c>
      <c r="G30" s="244">
        <v>12375.760177593966</v>
      </c>
      <c r="H30" s="244">
        <v>8480.096061320377</v>
      </c>
      <c r="I30" s="244">
        <v>22650.875630159364</v>
      </c>
      <c r="J30" s="244">
        <v>7189.4638720067396</v>
      </c>
      <c r="K30" s="244">
        <v>47119.157169472732</v>
      </c>
      <c r="L30" s="244">
        <v>231281.47284146489</v>
      </c>
      <c r="M30" s="244">
        <v>16092.417668647828</v>
      </c>
      <c r="N30" s="244">
        <v>16536.078937448015</v>
      </c>
      <c r="O30" s="244">
        <v>39173.222045072383</v>
      </c>
      <c r="P30" s="244">
        <v>22512.29692313409</v>
      </c>
      <c r="Q30" s="244">
        <v>12731.573265844911</v>
      </c>
      <c r="R30" s="244">
        <v>6165.2876677612931</v>
      </c>
    </row>
    <row r="31" spans="1:19" s="146" customFormat="1" ht="12.65" customHeight="1">
      <c r="A31" s="248"/>
      <c r="B31" s="247" t="s">
        <v>588</v>
      </c>
      <c r="C31" s="244">
        <v>25534.545637733725</v>
      </c>
      <c r="D31" s="244">
        <v>30908.801496564265</v>
      </c>
      <c r="E31" s="244">
        <v>4687.3167206114331</v>
      </c>
      <c r="F31" s="244">
        <v>5250.9157550829859</v>
      </c>
      <c r="G31" s="244">
        <v>1662.3313706458609</v>
      </c>
      <c r="H31" s="244">
        <v>3156.513995555526</v>
      </c>
      <c r="I31" s="244">
        <v>15646.625366795697</v>
      </c>
      <c r="J31" s="244">
        <v>3745.3337537797884</v>
      </c>
      <c r="K31" s="244">
        <v>19942.880613932521</v>
      </c>
      <c r="L31" s="244">
        <v>40517.231506428863</v>
      </c>
      <c r="M31" s="244">
        <v>10679.829837477637</v>
      </c>
      <c r="N31" s="244">
        <v>2566.6448918272667</v>
      </c>
      <c r="O31" s="244">
        <v>7980.305899329087</v>
      </c>
      <c r="P31" s="244">
        <v>4862.7164651139074</v>
      </c>
      <c r="Q31" s="244">
        <v>6630.3923592357642</v>
      </c>
      <c r="R31" s="244">
        <v>4583.0007034822656</v>
      </c>
      <c r="S31" s="1066"/>
    </row>
    <row r="32" spans="1:19" ht="25" customHeight="1">
      <c r="A32" s="248"/>
      <c r="B32" s="247" t="s">
        <v>765</v>
      </c>
      <c r="C32" s="244">
        <v>67827.199926711997</v>
      </c>
      <c r="D32" s="244">
        <v>76012.453247509489</v>
      </c>
      <c r="E32" s="244">
        <v>18911.927752774536</v>
      </c>
      <c r="F32" s="244">
        <v>55255.848948709616</v>
      </c>
      <c r="G32" s="244">
        <v>14038.091548239827</v>
      </c>
      <c r="H32" s="244">
        <v>11636.610056875903</v>
      </c>
      <c r="I32" s="244">
        <v>38297.500996955059</v>
      </c>
      <c r="J32" s="244">
        <v>10934.797625786528</v>
      </c>
      <c r="K32" s="244">
        <v>67062.037783405249</v>
      </c>
      <c r="L32" s="244">
        <v>271798.70434789377</v>
      </c>
      <c r="M32" s="244">
        <v>26772.247506125466</v>
      </c>
      <c r="N32" s="244">
        <v>19102.723829275281</v>
      </c>
      <c r="O32" s="244">
        <v>47153.527944401474</v>
      </c>
      <c r="P32" s="244">
        <v>27375.013388247997</v>
      </c>
      <c r="Q32" s="244">
        <v>19361.965625080673</v>
      </c>
      <c r="R32" s="244">
        <v>10748.288371243558</v>
      </c>
      <c r="S32" s="1066"/>
    </row>
    <row r="33" spans="1:19" s="234" customFormat="1" ht="12.65" customHeight="1">
      <c r="A33" s="685"/>
      <c r="B33" s="241"/>
      <c r="C33" s="1114"/>
      <c r="D33" s="1114"/>
      <c r="E33" s="1114"/>
      <c r="F33" s="1114"/>
      <c r="G33" s="1114"/>
      <c r="H33" s="1114"/>
      <c r="I33" s="1114"/>
      <c r="J33" s="1114"/>
      <c r="K33" s="1114"/>
      <c r="L33" s="1114"/>
      <c r="M33" s="1114"/>
      <c r="N33" s="1114"/>
      <c r="O33" s="1114"/>
      <c r="P33" s="1114"/>
      <c r="Q33" s="1114"/>
      <c r="R33" s="1114"/>
    </row>
    <row r="34" spans="1:19" ht="30" customHeight="1">
      <c r="A34" s="248"/>
      <c r="B34" s="153"/>
      <c r="C34" s="1281" t="s">
        <v>1607</v>
      </c>
      <c r="D34" s="1281"/>
      <c r="E34" s="1281"/>
      <c r="F34" s="1281"/>
      <c r="G34" s="1066"/>
      <c r="H34" s="1066"/>
      <c r="I34" s="1066"/>
      <c r="J34" s="1066"/>
      <c r="K34" s="1066"/>
      <c r="L34" s="1066"/>
      <c r="M34" s="1066"/>
      <c r="N34" s="1066"/>
      <c r="O34" s="1066"/>
      <c r="P34" s="1066"/>
      <c r="Q34" s="1066"/>
      <c r="R34" s="1066"/>
      <c r="S34" s="1066"/>
    </row>
    <row r="35" spans="1:19" ht="15" customHeight="1">
      <c r="A35" s="248"/>
      <c r="B35" s="153"/>
      <c r="C35" s="1351" t="s">
        <v>590</v>
      </c>
      <c r="D35" s="1351"/>
      <c r="E35" s="1351"/>
      <c r="F35" s="1351"/>
      <c r="G35" s="1066"/>
      <c r="H35" s="1066"/>
      <c r="I35" s="1066"/>
      <c r="J35" s="1066"/>
      <c r="K35" s="1066"/>
      <c r="L35" s="1066"/>
      <c r="M35" s="1066"/>
      <c r="N35" s="1066"/>
      <c r="O35" s="1066"/>
      <c r="P35" s="1066"/>
      <c r="Q35" s="1066"/>
      <c r="R35" s="1066"/>
      <c r="S35" s="1066"/>
    </row>
    <row r="36" spans="1:19" s="1067" customFormat="1" ht="28.5" customHeight="1">
      <c r="A36" s="1068"/>
      <c r="C36" s="1281" t="s">
        <v>1513</v>
      </c>
      <c r="D36" s="1281"/>
      <c r="E36" s="1281"/>
      <c r="F36" s="1281"/>
      <c r="G36" s="1066"/>
      <c r="H36" s="1066"/>
      <c r="I36" s="1066"/>
      <c r="J36" s="1066"/>
      <c r="K36" s="1066"/>
      <c r="L36" s="1066"/>
      <c r="M36" s="1066"/>
      <c r="N36" s="1066"/>
      <c r="O36" s="1066"/>
      <c r="P36" s="1066"/>
      <c r="Q36" s="1066"/>
      <c r="R36" s="1066"/>
      <c r="S36" s="1066"/>
    </row>
    <row r="37" spans="1:19" ht="30" customHeight="1">
      <c r="A37" s="248"/>
      <c r="B37" s="153"/>
      <c r="C37" s="1281" t="s">
        <v>766</v>
      </c>
      <c r="D37" s="1281"/>
      <c r="E37" s="1281"/>
      <c r="F37" s="1281"/>
      <c r="G37" s="1066"/>
      <c r="H37" s="1066"/>
      <c r="I37" s="1066"/>
      <c r="J37" s="1066"/>
      <c r="K37" s="1066"/>
      <c r="L37" s="1066"/>
      <c r="M37" s="1066"/>
      <c r="N37" s="1066"/>
      <c r="O37" s="1066"/>
      <c r="P37" s="1066"/>
      <c r="Q37" s="1066"/>
      <c r="R37" s="1066"/>
      <c r="S37" s="1066"/>
    </row>
    <row r="38" spans="1:19" ht="12.75" customHeight="1">
      <c r="C38" s="255"/>
      <c r="D38" s="255"/>
      <c r="E38" s="255"/>
      <c r="F38" s="255"/>
      <c r="G38" s="255"/>
      <c r="H38" s="255"/>
      <c r="I38" s="255"/>
      <c r="J38" s="255"/>
      <c r="K38" s="255"/>
      <c r="L38" s="255"/>
      <c r="M38" s="255"/>
      <c r="N38" s="255"/>
      <c r="O38" s="255"/>
      <c r="P38" s="255"/>
      <c r="Q38" s="255"/>
      <c r="R38" s="255"/>
      <c r="S38" s="1066"/>
    </row>
    <row r="39" spans="1:19" ht="12.75" customHeight="1">
      <c r="C39" s="255"/>
      <c r="D39" s="255"/>
      <c r="E39" s="255"/>
      <c r="F39" s="255"/>
      <c r="G39" s="255"/>
      <c r="H39" s="255"/>
      <c r="I39" s="255"/>
      <c r="J39" s="255"/>
      <c r="K39" s="255"/>
      <c r="L39" s="255"/>
      <c r="M39" s="255"/>
      <c r="N39" s="255"/>
      <c r="O39" s="255"/>
      <c r="P39" s="255"/>
      <c r="Q39" s="255"/>
      <c r="R39" s="255"/>
      <c r="S39" s="1066"/>
    </row>
    <row r="40" spans="1:19" ht="12.75" customHeight="1">
      <c r="C40" s="255"/>
      <c r="D40" s="255"/>
      <c r="E40" s="255"/>
      <c r="F40" s="255"/>
      <c r="G40" s="255"/>
      <c r="H40" s="255"/>
      <c r="I40" s="255"/>
      <c r="J40" s="255"/>
      <c r="K40" s="255"/>
      <c r="L40" s="255"/>
      <c r="M40" s="255"/>
      <c r="N40" s="255"/>
      <c r="O40" s="255"/>
      <c r="P40" s="255"/>
      <c r="Q40" s="255"/>
      <c r="R40" s="255"/>
      <c r="S40" s="1066"/>
    </row>
    <row r="41" spans="1:19" ht="12.75" customHeight="1">
      <c r="C41" s="255"/>
      <c r="D41" s="255"/>
      <c r="E41" s="255"/>
      <c r="F41" s="255"/>
      <c r="G41" s="255"/>
      <c r="H41" s="255"/>
      <c r="I41" s="255"/>
      <c r="J41" s="255"/>
      <c r="K41" s="255"/>
      <c r="L41" s="255"/>
      <c r="M41" s="255"/>
      <c r="N41" s="255"/>
      <c r="O41" s="255"/>
      <c r="P41" s="255"/>
      <c r="Q41" s="255"/>
      <c r="R41" s="255"/>
      <c r="S41" s="1066"/>
    </row>
    <row r="42" spans="1:19" ht="12.75" customHeight="1">
      <c r="C42" s="255"/>
      <c r="D42" s="255"/>
      <c r="E42" s="255"/>
      <c r="F42" s="255"/>
      <c r="G42" s="255"/>
      <c r="H42" s="255"/>
      <c r="I42" s="255"/>
      <c r="J42" s="255"/>
      <c r="K42" s="255"/>
      <c r="L42" s="255"/>
      <c r="M42" s="255"/>
      <c r="N42" s="255"/>
      <c r="O42" s="255"/>
      <c r="P42" s="255"/>
      <c r="Q42" s="255"/>
      <c r="R42" s="255"/>
      <c r="S42" s="1066"/>
    </row>
    <row r="43" spans="1:19" ht="12.75" customHeight="1">
      <c r="C43" s="255"/>
      <c r="D43" s="255"/>
      <c r="E43" s="255"/>
      <c r="F43" s="255"/>
      <c r="G43" s="255"/>
      <c r="H43" s="255"/>
      <c r="I43" s="255"/>
      <c r="J43" s="255"/>
      <c r="K43" s="255"/>
      <c r="L43" s="255"/>
      <c r="M43" s="255"/>
      <c r="N43" s="255"/>
      <c r="O43" s="255"/>
      <c r="P43" s="255"/>
      <c r="Q43" s="255"/>
      <c r="R43" s="255"/>
      <c r="S43" s="1066"/>
    </row>
    <row r="44" spans="1:19" ht="12.75" customHeight="1">
      <c r="C44" s="255"/>
      <c r="D44" s="255"/>
      <c r="E44" s="255"/>
      <c r="F44" s="255"/>
      <c r="G44" s="255"/>
      <c r="H44" s="255"/>
      <c r="I44" s="255"/>
      <c r="J44" s="255"/>
      <c r="K44" s="255"/>
      <c r="L44" s="255"/>
      <c r="M44" s="255"/>
      <c r="N44" s="255"/>
      <c r="O44" s="255"/>
      <c r="P44" s="255"/>
      <c r="Q44" s="255"/>
      <c r="R44" s="255"/>
      <c r="S44" s="1066"/>
    </row>
    <row r="45" spans="1:19" ht="12.75" customHeight="1">
      <c r="C45" s="255"/>
      <c r="D45" s="255"/>
      <c r="E45" s="255"/>
      <c r="F45" s="255"/>
      <c r="G45" s="255"/>
      <c r="H45" s="255"/>
      <c r="I45" s="255"/>
      <c r="J45" s="255"/>
      <c r="K45" s="255"/>
      <c r="L45" s="255"/>
      <c r="M45" s="255"/>
      <c r="N45" s="255"/>
      <c r="O45" s="255"/>
      <c r="P45" s="255"/>
      <c r="Q45" s="255"/>
      <c r="R45" s="255"/>
      <c r="S45" s="1066"/>
    </row>
    <row r="46" spans="1:19" ht="12.75" customHeight="1">
      <c r="C46" s="255"/>
      <c r="D46" s="255"/>
      <c r="E46" s="255"/>
      <c r="F46" s="255"/>
      <c r="G46" s="255"/>
      <c r="H46" s="255"/>
      <c r="I46" s="255"/>
      <c r="J46" s="255"/>
      <c r="K46" s="255"/>
      <c r="L46" s="255"/>
      <c r="M46" s="255"/>
      <c r="N46" s="255"/>
      <c r="O46" s="255"/>
      <c r="P46" s="255"/>
      <c r="Q46" s="255"/>
      <c r="R46" s="255"/>
      <c r="S46" s="1066"/>
    </row>
    <row r="47" spans="1:19" ht="12.75" customHeight="1">
      <c r="C47" s="255"/>
      <c r="D47" s="255"/>
      <c r="E47" s="255"/>
      <c r="F47" s="255"/>
      <c r="G47" s="255"/>
      <c r="H47" s="255"/>
      <c r="I47" s="255"/>
      <c r="J47" s="255"/>
      <c r="K47" s="255"/>
      <c r="L47" s="255"/>
      <c r="M47" s="255"/>
      <c r="N47" s="255"/>
      <c r="O47" s="255"/>
      <c r="P47" s="255"/>
      <c r="Q47" s="255"/>
      <c r="R47" s="255"/>
      <c r="S47" s="1066"/>
    </row>
    <row r="48" spans="1:19" ht="12.75" customHeight="1">
      <c r="C48" s="255"/>
      <c r="D48" s="255"/>
      <c r="E48" s="255"/>
      <c r="F48" s="255"/>
      <c r="G48" s="255"/>
      <c r="H48" s="255"/>
      <c r="I48" s="255"/>
      <c r="J48" s="255"/>
      <c r="K48" s="255"/>
      <c r="L48" s="255"/>
      <c r="M48" s="255"/>
      <c r="N48" s="255"/>
      <c r="O48" s="255"/>
      <c r="P48" s="255"/>
      <c r="Q48" s="255"/>
      <c r="R48" s="255"/>
      <c r="S48" s="1066"/>
    </row>
    <row r="49" spans="3:19" ht="12.75" customHeight="1">
      <c r="C49" s="255"/>
      <c r="D49" s="255"/>
      <c r="E49" s="255"/>
      <c r="F49" s="255"/>
      <c r="G49" s="255"/>
      <c r="H49" s="255"/>
      <c r="I49" s="255"/>
      <c r="J49" s="255"/>
      <c r="K49" s="255"/>
      <c r="L49" s="255"/>
      <c r="M49" s="255"/>
      <c r="N49" s="255"/>
      <c r="O49" s="255"/>
      <c r="P49" s="255"/>
      <c r="Q49" s="255"/>
      <c r="R49" s="255"/>
      <c r="S49" s="1066"/>
    </row>
    <row r="50" spans="3:19" ht="12.75" customHeight="1">
      <c r="C50" s="255"/>
      <c r="D50" s="255"/>
      <c r="E50" s="255"/>
      <c r="F50" s="255"/>
      <c r="G50" s="255"/>
      <c r="H50" s="255"/>
      <c r="I50" s="255"/>
      <c r="J50" s="255"/>
      <c r="K50" s="255"/>
      <c r="L50" s="255"/>
      <c r="M50" s="255"/>
      <c r="N50" s="255"/>
      <c r="O50" s="255"/>
      <c r="P50" s="255"/>
      <c r="Q50" s="255"/>
      <c r="R50" s="255"/>
      <c r="S50" s="1066"/>
    </row>
    <row r="51" spans="3:19" ht="12.75" customHeight="1">
      <c r="C51" s="255"/>
      <c r="D51" s="255"/>
      <c r="E51" s="255"/>
      <c r="F51" s="255"/>
      <c r="G51" s="255"/>
      <c r="H51" s="255"/>
      <c r="I51" s="255"/>
      <c r="J51" s="255"/>
      <c r="K51" s="255"/>
      <c r="L51" s="255"/>
      <c r="M51" s="255"/>
      <c r="N51" s="255"/>
      <c r="O51" s="255"/>
      <c r="P51" s="255"/>
      <c r="Q51" s="255"/>
      <c r="R51" s="255"/>
      <c r="S51" s="1066"/>
    </row>
    <row r="52" spans="3:19" ht="12.75" customHeight="1">
      <c r="C52" s="255"/>
      <c r="D52" s="255"/>
      <c r="E52" s="255"/>
      <c r="F52" s="255"/>
      <c r="G52" s="255"/>
      <c r="H52" s="255"/>
      <c r="I52" s="255"/>
      <c r="J52" s="255"/>
      <c r="K52" s="255"/>
      <c r="L52" s="255"/>
      <c r="M52" s="255"/>
      <c r="N52" s="255"/>
      <c r="O52" s="255"/>
      <c r="P52" s="255"/>
      <c r="Q52" s="255"/>
      <c r="R52" s="255"/>
      <c r="S52" s="1066"/>
    </row>
    <row r="53" spans="3:19" ht="12.75" customHeight="1">
      <c r="C53" s="255"/>
      <c r="D53" s="255"/>
      <c r="E53" s="255"/>
      <c r="F53" s="255"/>
      <c r="G53" s="255"/>
      <c r="H53" s="255"/>
      <c r="I53" s="255"/>
      <c r="J53" s="255"/>
      <c r="K53" s="255"/>
      <c r="L53" s="255"/>
      <c r="M53" s="255"/>
      <c r="N53" s="255"/>
      <c r="O53" s="255"/>
      <c r="P53" s="255"/>
      <c r="Q53" s="255"/>
      <c r="R53" s="255"/>
      <c r="S53" s="1066"/>
    </row>
    <row r="54" spans="3:19" ht="12.75" customHeight="1">
      <c r="C54" s="255"/>
      <c r="D54" s="255"/>
      <c r="E54" s="255"/>
      <c r="F54" s="255"/>
      <c r="G54" s="255"/>
      <c r="H54" s="255"/>
      <c r="I54" s="255"/>
      <c r="J54" s="255"/>
      <c r="K54" s="255"/>
      <c r="L54" s="255"/>
      <c r="M54" s="255"/>
      <c r="N54" s="255"/>
      <c r="O54" s="255"/>
      <c r="P54" s="255"/>
      <c r="Q54" s="255"/>
      <c r="R54" s="255"/>
      <c r="S54" s="1066"/>
    </row>
    <row r="55" spans="3:19" ht="12.75" customHeight="1">
      <c r="C55" s="255"/>
      <c r="D55" s="255"/>
      <c r="E55" s="255"/>
      <c r="F55" s="255"/>
      <c r="G55" s="255"/>
      <c r="H55" s="255"/>
      <c r="I55" s="255"/>
      <c r="J55" s="255"/>
      <c r="K55" s="255"/>
      <c r="L55" s="255"/>
      <c r="M55" s="255"/>
      <c r="N55" s="255"/>
      <c r="O55" s="255"/>
      <c r="P55" s="255"/>
      <c r="Q55" s="255"/>
      <c r="R55" s="255"/>
      <c r="S55" s="1066"/>
    </row>
    <row r="56" spans="3:19" ht="12.75" customHeight="1">
      <c r="C56" s="255"/>
      <c r="D56" s="255"/>
      <c r="E56" s="255"/>
      <c r="F56" s="255"/>
      <c r="G56" s="255"/>
      <c r="H56" s="255"/>
      <c r="I56" s="255"/>
      <c r="J56" s="255"/>
      <c r="K56" s="255"/>
      <c r="L56" s="255"/>
      <c r="M56" s="255"/>
      <c r="N56" s="255"/>
      <c r="O56" s="255"/>
      <c r="P56" s="255"/>
      <c r="Q56" s="255"/>
      <c r="R56" s="255"/>
      <c r="S56" s="1066"/>
    </row>
    <row r="57" spans="3:19" ht="12.75" customHeight="1">
      <c r="C57" s="255"/>
      <c r="D57" s="255"/>
      <c r="E57" s="255"/>
      <c r="F57" s="255"/>
      <c r="G57" s="255"/>
      <c r="H57" s="255"/>
      <c r="I57" s="255"/>
      <c r="J57" s="255"/>
      <c r="K57" s="255"/>
      <c r="L57" s="255"/>
      <c r="M57" s="255"/>
      <c r="N57" s="255"/>
      <c r="O57" s="255"/>
      <c r="P57" s="255"/>
      <c r="Q57" s="255"/>
      <c r="R57" s="255"/>
      <c r="S57" s="1066"/>
    </row>
    <row r="58" spans="3:19" ht="12.75" customHeight="1">
      <c r="C58" s="255"/>
      <c r="D58" s="255"/>
      <c r="E58" s="255"/>
      <c r="F58" s="255"/>
      <c r="G58" s="255"/>
      <c r="H58" s="255"/>
      <c r="I58" s="255"/>
      <c r="J58" s="255"/>
      <c r="K58" s="255"/>
      <c r="L58" s="255"/>
      <c r="M58" s="255"/>
      <c r="N58" s="255"/>
      <c r="O58" s="255"/>
      <c r="P58" s="255"/>
      <c r="Q58" s="255"/>
      <c r="R58" s="255"/>
      <c r="S58" s="1066"/>
    </row>
    <row r="59" spans="3:19" ht="12.75" customHeight="1">
      <c r="C59" s="255"/>
      <c r="D59" s="255"/>
      <c r="E59" s="255"/>
      <c r="F59" s="255"/>
      <c r="G59" s="255"/>
      <c r="H59" s="255"/>
      <c r="I59" s="255"/>
      <c r="J59" s="255"/>
      <c r="K59" s="255"/>
      <c r="L59" s="255"/>
      <c r="M59" s="255"/>
      <c r="N59" s="255"/>
      <c r="O59" s="255"/>
      <c r="P59" s="255"/>
      <c r="Q59" s="255"/>
      <c r="R59" s="255"/>
      <c r="S59" s="1066"/>
    </row>
    <row r="60" spans="3:19" ht="12.75" customHeight="1">
      <c r="C60" s="255"/>
      <c r="D60" s="255"/>
      <c r="E60" s="255"/>
      <c r="F60" s="255"/>
      <c r="G60" s="255"/>
      <c r="H60" s="255"/>
      <c r="I60" s="255"/>
      <c r="J60" s="255"/>
      <c r="K60" s="255"/>
      <c r="L60" s="255"/>
      <c r="M60" s="255"/>
      <c r="N60" s="255"/>
      <c r="O60" s="255"/>
      <c r="P60" s="255"/>
      <c r="Q60" s="255"/>
      <c r="R60" s="255"/>
      <c r="S60" s="1066"/>
    </row>
    <row r="61" spans="3:19" ht="12.75" customHeight="1">
      <c r="C61" s="255"/>
      <c r="D61" s="255"/>
      <c r="E61" s="255"/>
      <c r="F61" s="255"/>
      <c r="G61" s="255"/>
      <c r="H61" s="255"/>
      <c r="I61" s="255"/>
      <c r="J61" s="255"/>
      <c r="K61" s="255"/>
      <c r="L61" s="255"/>
      <c r="M61" s="255"/>
      <c r="N61" s="255"/>
      <c r="O61" s="255"/>
      <c r="P61" s="255"/>
      <c r="Q61" s="255"/>
      <c r="R61" s="255"/>
    </row>
    <row r="62" spans="3:19" ht="12.75" customHeight="1">
      <c r="C62" s="255"/>
      <c r="D62" s="255"/>
      <c r="E62" s="255"/>
      <c r="F62" s="255"/>
      <c r="G62" s="255"/>
      <c r="H62" s="255"/>
      <c r="I62" s="255"/>
      <c r="J62" s="255"/>
      <c r="K62" s="255"/>
      <c r="L62" s="255"/>
      <c r="M62" s="255"/>
      <c r="N62" s="255"/>
      <c r="O62" s="255"/>
      <c r="P62" s="255"/>
      <c r="Q62" s="255"/>
      <c r="R62" s="255"/>
    </row>
    <row r="63" spans="3:19" ht="12.75" customHeight="1">
      <c r="C63" s="255"/>
      <c r="D63" s="255"/>
      <c r="E63" s="255"/>
      <c r="F63" s="255"/>
      <c r="G63" s="255"/>
      <c r="H63" s="255"/>
      <c r="I63" s="255"/>
      <c r="J63" s="255"/>
      <c r="K63" s="255"/>
      <c r="L63" s="255"/>
      <c r="M63" s="255"/>
      <c r="N63" s="255"/>
      <c r="O63" s="255"/>
      <c r="P63" s="255"/>
      <c r="Q63" s="255"/>
      <c r="R63" s="255"/>
    </row>
    <row r="64" spans="3:19" ht="12.75" customHeight="1">
      <c r="C64" s="255"/>
      <c r="D64" s="255"/>
      <c r="E64" s="255"/>
      <c r="F64" s="255"/>
      <c r="G64" s="255"/>
      <c r="H64" s="255"/>
      <c r="I64" s="255"/>
      <c r="J64" s="255"/>
      <c r="K64" s="255"/>
      <c r="L64" s="255"/>
      <c r="M64" s="255"/>
      <c r="N64" s="255"/>
      <c r="O64" s="255"/>
      <c r="P64" s="255"/>
      <c r="Q64" s="255"/>
      <c r="R64" s="255"/>
    </row>
    <row r="65" spans="3:18" ht="12.75" customHeight="1">
      <c r="C65" s="255"/>
      <c r="D65" s="255"/>
      <c r="E65" s="255"/>
      <c r="F65" s="255"/>
      <c r="G65" s="255"/>
      <c r="H65" s="255"/>
      <c r="I65" s="255"/>
      <c r="J65" s="255"/>
      <c r="K65" s="255"/>
      <c r="L65" s="255"/>
      <c r="M65" s="255"/>
      <c r="N65" s="255"/>
      <c r="O65" s="255"/>
      <c r="P65" s="255"/>
      <c r="Q65" s="255"/>
      <c r="R65" s="255"/>
    </row>
    <row r="66" spans="3:18" ht="12.75" customHeight="1">
      <c r="C66" s="255"/>
      <c r="D66" s="255"/>
      <c r="E66" s="255"/>
      <c r="F66" s="255"/>
      <c r="G66" s="255"/>
      <c r="H66" s="255"/>
      <c r="I66" s="255"/>
      <c r="J66" s="255"/>
      <c r="K66" s="255"/>
      <c r="L66" s="255"/>
      <c r="M66" s="255"/>
      <c r="N66" s="255"/>
      <c r="O66" s="255"/>
      <c r="P66" s="255"/>
      <c r="Q66" s="255"/>
      <c r="R66" s="255"/>
    </row>
    <row r="67" spans="3:18" ht="12.75" customHeight="1">
      <c r="C67" s="255"/>
      <c r="D67" s="255"/>
      <c r="E67" s="255"/>
      <c r="F67" s="255"/>
      <c r="G67" s="255"/>
      <c r="H67" s="255"/>
      <c r="I67" s="255"/>
      <c r="J67" s="255"/>
      <c r="K67" s="255"/>
      <c r="L67" s="255"/>
      <c r="M67" s="255"/>
      <c r="N67" s="255"/>
      <c r="O67" s="255"/>
      <c r="P67" s="255"/>
      <c r="Q67" s="255"/>
      <c r="R67" s="255"/>
    </row>
    <row r="68" spans="3:18" ht="12.75" customHeight="1">
      <c r="C68" s="255"/>
      <c r="D68" s="255"/>
      <c r="E68" s="255"/>
      <c r="F68" s="255"/>
      <c r="G68" s="255"/>
      <c r="H68" s="255"/>
      <c r="I68" s="255"/>
      <c r="J68" s="255"/>
      <c r="K68" s="255"/>
      <c r="L68" s="255"/>
      <c r="M68" s="255"/>
      <c r="N68" s="255"/>
      <c r="O68" s="255"/>
      <c r="P68" s="255"/>
      <c r="Q68" s="255"/>
      <c r="R68" s="255"/>
    </row>
    <row r="69" spans="3:18" ht="12.75" customHeight="1">
      <c r="C69" s="255"/>
      <c r="D69" s="255"/>
      <c r="E69" s="255"/>
      <c r="F69" s="255"/>
      <c r="G69" s="255"/>
      <c r="H69" s="255"/>
      <c r="I69" s="255"/>
      <c r="J69" s="255"/>
      <c r="K69" s="255"/>
      <c r="L69" s="255"/>
      <c r="M69" s="255"/>
      <c r="N69" s="255"/>
      <c r="O69" s="255"/>
      <c r="P69" s="255"/>
      <c r="Q69" s="255"/>
      <c r="R69" s="255"/>
    </row>
    <row r="70" spans="3:18" ht="12.75" customHeight="1">
      <c r="C70" s="255"/>
      <c r="D70" s="255"/>
      <c r="E70" s="255"/>
      <c r="F70" s="255"/>
      <c r="G70" s="255"/>
      <c r="H70" s="255"/>
      <c r="I70" s="255"/>
      <c r="J70" s="255"/>
      <c r="K70" s="255"/>
      <c r="L70" s="255"/>
      <c r="M70" s="255"/>
      <c r="N70" s="255"/>
      <c r="O70" s="255"/>
      <c r="P70" s="255"/>
      <c r="Q70" s="255"/>
      <c r="R70" s="255"/>
    </row>
    <row r="71" spans="3:18" ht="12.75" customHeight="1">
      <c r="C71" s="255"/>
      <c r="D71" s="255"/>
      <c r="E71" s="255"/>
      <c r="F71" s="255"/>
      <c r="G71" s="255"/>
      <c r="H71" s="255"/>
      <c r="I71" s="255"/>
      <c r="J71" s="255"/>
      <c r="K71" s="255"/>
      <c r="L71" s="255"/>
      <c r="M71" s="255"/>
      <c r="N71" s="255"/>
      <c r="O71" s="255"/>
      <c r="P71" s="255"/>
      <c r="Q71" s="255"/>
      <c r="R71" s="255"/>
    </row>
    <row r="72" spans="3:18" ht="12.75" customHeight="1">
      <c r="C72" s="255"/>
      <c r="D72" s="255"/>
      <c r="E72" s="255"/>
      <c r="F72" s="255"/>
      <c r="G72" s="255"/>
      <c r="H72" s="255"/>
      <c r="I72" s="255"/>
      <c r="J72" s="255"/>
      <c r="K72" s="255"/>
      <c r="L72" s="255"/>
      <c r="M72" s="255"/>
      <c r="N72" s="255"/>
      <c r="O72" s="255"/>
      <c r="P72" s="255"/>
      <c r="Q72" s="255"/>
      <c r="R72" s="255"/>
    </row>
    <row r="73" spans="3:18" ht="12.75" customHeight="1">
      <c r="C73" s="255"/>
      <c r="D73" s="255"/>
      <c r="E73" s="255"/>
      <c r="F73" s="255"/>
      <c r="G73" s="255"/>
      <c r="H73" s="255"/>
      <c r="I73" s="255"/>
      <c r="J73" s="255"/>
      <c r="K73" s="255"/>
      <c r="L73" s="255"/>
      <c r="M73" s="255"/>
      <c r="N73" s="255"/>
      <c r="O73" s="255"/>
      <c r="P73" s="255"/>
      <c r="Q73" s="255"/>
      <c r="R73" s="255"/>
    </row>
    <row r="74" spans="3:18" ht="12.75" customHeight="1">
      <c r="C74" s="255"/>
      <c r="D74" s="255"/>
      <c r="E74" s="255"/>
      <c r="F74" s="255"/>
      <c r="G74" s="255"/>
      <c r="H74" s="255"/>
      <c r="I74" s="255"/>
      <c r="J74" s="255"/>
      <c r="K74" s="255"/>
      <c r="L74" s="255"/>
      <c r="M74" s="255"/>
      <c r="N74" s="255"/>
      <c r="O74" s="255"/>
      <c r="P74" s="255"/>
      <c r="Q74" s="255"/>
      <c r="R74" s="255"/>
    </row>
    <row r="75" spans="3:18" ht="12.75" customHeight="1">
      <c r="C75" s="255"/>
      <c r="D75" s="255"/>
      <c r="E75" s="255"/>
      <c r="F75" s="255"/>
      <c r="G75" s="255"/>
      <c r="H75" s="255"/>
      <c r="I75" s="255"/>
      <c r="J75" s="255"/>
      <c r="K75" s="255"/>
      <c r="L75" s="255"/>
      <c r="M75" s="255"/>
      <c r="N75" s="255"/>
      <c r="O75" s="255"/>
      <c r="P75" s="255"/>
      <c r="Q75" s="255"/>
      <c r="R75" s="255"/>
    </row>
    <row r="76" spans="3:18" ht="12.75" customHeight="1">
      <c r="C76" s="255"/>
      <c r="D76" s="255"/>
      <c r="E76" s="255"/>
      <c r="F76" s="255"/>
      <c r="G76" s="255"/>
      <c r="H76" s="255"/>
      <c r="I76" s="255"/>
      <c r="J76" s="255"/>
      <c r="K76" s="255"/>
      <c r="L76" s="255"/>
      <c r="M76" s="255"/>
      <c r="N76" s="255"/>
      <c r="O76" s="255"/>
      <c r="P76" s="255"/>
      <c r="Q76" s="255"/>
      <c r="R76" s="255"/>
    </row>
    <row r="77" spans="3:18" ht="12.75" customHeight="1">
      <c r="C77" s="255"/>
      <c r="D77" s="255"/>
      <c r="E77" s="255"/>
      <c r="F77" s="255"/>
      <c r="G77" s="255"/>
      <c r="H77" s="255"/>
      <c r="I77" s="255"/>
      <c r="J77" s="255"/>
      <c r="K77" s="255"/>
      <c r="L77" s="255"/>
      <c r="M77" s="255"/>
      <c r="N77" s="255"/>
      <c r="O77" s="255"/>
      <c r="P77" s="255"/>
      <c r="Q77" s="255"/>
      <c r="R77" s="255"/>
    </row>
    <row r="78" spans="3:18" ht="12.75" customHeight="1">
      <c r="C78" s="255"/>
      <c r="D78" s="255"/>
      <c r="E78" s="255"/>
      <c r="F78" s="255"/>
      <c r="G78" s="255"/>
      <c r="H78" s="255"/>
      <c r="I78" s="255"/>
      <c r="J78" s="255"/>
      <c r="K78" s="255"/>
      <c r="L78" s="255"/>
      <c r="M78" s="255"/>
      <c r="N78" s="255"/>
      <c r="O78" s="255"/>
      <c r="P78" s="255"/>
      <c r="Q78" s="255"/>
      <c r="R78" s="255"/>
    </row>
    <row r="79" spans="3:18" ht="12.75" customHeight="1">
      <c r="C79" s="255"/>
      <c r="D79" s="255"/>
      <c r="E79" s="255"/>
      <c r="F79" s="255"/>
      <c r="G79" s="255"/>
      <c r="H79" s="255"/>
      <c r="I79" s="255"/>
      <c r="J79" s="255"/>
      <c r="K79" s="255"/>
      <c r="L79" s="255"/>
      <c r="M79" s="255"/>
      <c r="N79" s="255"/>
      <c r="O79" s="255"/>
      <c r="P79" s="255"/>
      <c r="Q79" s="255"/>
      <c r="R79" s="255"/>
    </row>
    <row r="80" spans="3:18" ht="12.75" customHeight="1">
      <c r="C80" s="255"/>
      <c r="D80" s="255"/>
      <c r="E80" s="255"/>
      <c r="F80" s="255"/>
      <c r="G80" s="255"/>
      <c r="H80" s="255"/>
      <c r="I80" s="255"/>
      <c r="J80" s="255"/>
      <c r="K80" s="255"/>
      <c r="L80" s="255"/>
      <c r="M80" s="255"/>
      <c r="N80" s="255"/>
      <c r="O80" s="255"/>
      <c r="P80" s="255"/>
      <c r="Q80" s="255"/>
      <c r="R80" s="255"/>
    </row>
    <row r="81" spans="3:18" ht="12.75" customHeight="1">
      <c r="C81" s="255"/>
      <c r="D81" s="255"/>
      <c r="E81" s="255"/>
      <c r="F81" s="255"/>
      <c r="G81" s="255"/>
      <c r="H81" s="255"/>
      <c r="I81" s="255"/>
      <c r="J81" s="255"/>
      <c r="K81" s="255"/>
      <c r="L81" s="255"/>
      <c r="M81" s="255"/>
      <c r="N81" s="255"/>
      <c r="O81" s="255"/>
      <c r="P81" s="255"/>
      <c r="Q81" s="255"/>
      <c r="R81" s="255"/>
    </row>
    <row r="82" spans="3:18" ht="12.75" customHeight="1">
      <c r="C82" s="255"/>
      <c r="D82" s="255"/>
      <c r="E82" s="255"/>
      <c r="F82" s="255"/>
      <c r="G82" s="255"/>
      <c r="H82" s="255"/>
      <c r="I82" s="255"/>
      <c r="J82" s="255"/>
      <c r="K82" s="255"/>
      <c r="L82" s="255"/>
      <c r="M82" s="255"/>
      <c r="N82" s="255"/>
      <c r="O82" s="255"/>
      <c r="P82" s="255"/>
      <c r="Q82" s="255"/>
      <c r="R82" s="255"/>
    </row>
    <row r="83" spans="3:18" ht="12.75" customHeight="1">
      <c r="C83" s="255"/>
      <c r="D83" s="255"/>
      <c r="E83" s="255"/>
      <c r="F83" s="255"/>
      <c r="G83" s="255"/>
      <c r="H83" s="255"/>
      <c r="I83" s="255"/>
      <c r="J83" s="255"/>
      <c r="K83" s="255"/>
      <c r="L83" s="255"/>
      <c r="M83" s="255"/>
      <c r="N83" s="255"/>
      <c r="O83" s="255"/>
      <c r="P83" s="255"/>
      <c r="Q83" s="255"/>
      <c r="R83" s="255"/>
    </row>
    <row r="84" spans="3:18" ht="12.75" customHeight="1">
      <c r="C84" s="255"/>
      <c r="D84" s="255"/>
      <c r="E84" s="255"/>
      <c r="F84" s="255"/>
      <c r="G84" s="255"/>
      <c r="H84" s="255"/>
      <c r="I84" s="255"/>
      <c r="J84" s="255"/>
      <c r="K84" s="255"/>
      <c r="L84" s="255"/>
      <c r="M84" s="255"/>
      <c r="N84" s="255"/>
      <c r="O84" s="255"/>
      <c r="P84" s="255"/>
      <c r="Q84" s="255"/>
      <c r="R84" s="255"/>
    </row>
    <row r="85" spans="3:18" ht="12.75" customHeight="1">
      <c r="C85" s="255"/>
      <c r="D85" s="255"/>
      <c r="E85" s="255"/>
      <c r="F85" s="255"/>
      <c r="G85" s="255"/>
      <c r="H85" s="255"/>
      <c r="I85" s="255"/>
      <c r="J85" s="255"/>
      <c r="K85" s="255"/>
      <c r="L85" s="255"/>
      <c r="M85" s="255"/>
      <c r="N85" s="255"/>
      <c r="O85" s="255"/>
      <c r="P85" s="255"/>
      <c r="Q85" s="255"/>
      <c r="R85" s="255"/>
    </row>
    <row r="86" spans="3:18" ht="12.75" customHeight="1">
      <c r="C86" s="255"/>
      <c r="D86" s="255"/>
      <c r="E86" s="255"/>
      <c r="F86" s="255"/>
      <c r="G86" s="255"/>
      <c r="H86" s="255"/>
      <c r="I86" s="255"/>
      <c r="J86" s="255"/>
      <c r="K86" s="255"/>
      <c r="L86" s="255"/>
      <c r="M86" s="255"/>
      <c r="N86" s="255"/>
      <c r="O86" s="255"/>
      <c r="P86" s="255"/>
      <c r="Q86" s="255"/>
      <c r="R86" s="255"/>
    </row>
    <row r="87" spans="3:18" ht="12.75" customHeight="1">
      <c r="C87" s="255"/>
      <c r="D87" s="255"/>
      <c r="E87" s="255"/>
      <c r="F87" s="255"/>
      <c r="G87" s="255"/>
      <c r="H87" s="255"/>
      <c r="I87" s="255"/>
      <c r="J87" s="255"/>
      <c r="K87" s="255"/>
      <c r="L87" s="255"/>
      <c r="M87" s="255"/>
      <c r="N87" s="255"/>
      <c r="O87" s="255"/>
      <c r="P87" s="255"/>
      <c r="Q87" s="255"/>
      <c r="R87" s="255"/>
    </row>
    <row r="88" spans="3:18" ht="12.75" customHeight="1">
      <c r="C88" s="255"/>
      <c r="D88" s="255"/>
      <c r="E88" s="255"/>
      <c r="F88" s="255"/>
      <c r="G88" s="255"/>
      <c r="H88" s="255"/>
      <c r="I88" s="255"/>
      <c r="J88" s="255"/>
      <c r="K88" s="255"/>
      <c r="L88" s="255"/>
      <c r="M88" s="255"/>
      <c r="N88" s="255"/>
      <c r="O88" s="255"/>
      <c r="P88" s="255"/>
      <c r="Q88" s="255"/>
      <c r="R88" s="255"/>
    </row>
    <row r="89" spans="3:18" ht="12.75" customHeight="1">
      <c r="C89" s="255"/>
      <c r="D89" s="255"/>
      <c r="E89" s="255"/>
      <c r="F89" s="255"/>
      <c r="G89" s="255"/>
      <c r="H89" s="255"/>
      <c r="I89" s="255"/>
      <c r="J89" s="255"/>
      <c r="K89" s="255"/>
      <c r="L89" s="255"/>
      <c r="M89" s="255"/>
      <c r="N89" s="255"/>
      <c r="O89" s="255"/>
      <c r="P89" s="255"/>
      <c r="Q89" s="255"/>
      <c r="R89" s="255"/>
    </row>
    <row r="90" spans="3:18" ht="12.75" customHeight="1">
      <c r="C90" s="255"/>
      <c r="D90" s="255"/>
      <c r="E90" s="255"/>
      <c r="F90" s="255"/>
      <c r="G90" s="255"/>
      <c r="H90" s="255"/>
      <c r="I90" s="255"/>
      <c r="J90" s="255"/>
      <c r="K90" s="255"/>
      <c r="L90" s="255"/>
      <c r="M90" s="255"/>
      <c r="N90" s="255"/>
      <c r="O90" s="255"/>
      <c r="P90" s="255"/>
      <c r="Q90" s="255"/>
      <c r="R90" s="255"/>
    </row>
    <row r="91" spans="3:18" ht="12.75" customHeight="1">
      <c r="C91" s="255"/>
      <c r="D91" s="255"/>
      <c r="E91" s="255"/>
      <c r="F91" s="255"/>
      <c r="G91" s="255"/>
      <c r="H91" s="255"/>
      <c r="I91" s="255"/>
      <c r="J91" s="255"/>
      <c r="K91" s="255"/>
      <c r="L91" s="255"/>
      <c r="M91" s="255"/>
      <c r="N91" s="255"/>
      <c r="O91" s="255"/>
      <c r="P91" s="255"/>
      <c r="Q91" s="255"/>
      <c r="R91" s="255"/>
    </row>
    <row r="92" spans="3:18" ht="12.75" customHeight="1">
      <c r="C92" s="255"/>
      <c r="D92" s="255"/>
      <c r="E92" s="255"/>
      <c r="F92" s="255"/>
      <c r="G92" s="255"/>
      <c r="H92" s="255"/>
      <c r="I92" s="255"/>
      <c r="J92" s="255"/>
      <c r="K92" s="255"/>
      <c r="L92" s="255"/>
      <c r="M92" s="255"/>
      <c r="N92" s="255"/>
      <c r="O92" s="255"/>
      <c r="P92" s="255"/>
      <c r="Q92" s="255"/>
      <c r="R92" s="255"/>
    </row>
    <row r="93" spans="3:18" ht="12.75" customHeight="1">
      <c r="C93" s="255"/>
      <c r="D93" s="255"/>
      <c r="E93" s="255"/>
      <c r="F93" s="255"/>
      <c r="G93" s="255"/>
      <c r="H93" s="255"/>
      <c r="I93" s="255"/>
      <c r="J93" s="255"/>
      <c r="K93" s="255"/>
      <c r="L93" s="255"/>
      <c r="M93" s="255"/>
      <c r="N93" s="255"/>
      <c r="O93" s="255"/>
      <c r="P93" s="255"/>
      <c r="Q93" s="255"/>
      <c r="R93" s="255"/>
    </row>
    <row r="94" spans="3:18" ht="12.75" customHeight="1">
      <c r="C94" s="255"/>
      <c r="D94" s="255"/>
      <c r="E94" s="255"/>
      <c r="F94" s="255"/>
      <c r="G94" s="255"/>
      <c r="H94" s="255"/>
      <c r="I94" s="255"/>
      <c r="J94" s="255"/>
      <c r="K94" s="255"/>
      <c r="L94" s="255"/>
      <c r="M94" s="255"/>
      <c r="N94" s="255"/>
      <c r="O94" s="255"/>
      <c r="P94" s="255"/>
      <c r="Q94" s="255"/>
      <c r="R94" s="255"/>
    </row>
    <row r="95" spans="3:18" ht="12.75" customHeight="1">
      <c r="C95" s="255"/>
      <c r="D95" s="255"/>
      <c r="E95" s="255"/>
      <c r="F95" s="255"/>
      <c r="G95" s="255"/>
      <c r="H95" s="255"/>
      <c r="I95" s="255"/>
      <c r="J95" s="255"/>
      <c r="K95" s="255"/>
      <c r="L95" s="255"/>
      <c r="M95" s="255"/>
      <c r="N95" s="255"/>
      <c r="O95" s="255"/>
      <c r="P95" s="255"/>
      <c r="Q95" s="255"/>
      <c r="R95" s="255"/>
    </row>
    <row r="96" spans="3:18" ht="12.75" customHeight="1">
      <c r="C96" s="255"/>
      <c r="D96" s="255"/>
      <c r="E96" s="255"/>
      <c r="F96" s="255"/>
      <c r="G96" s="255"/>
      <c r="H96" s="255"/>
      <c r="I96" s="255"/>
      <c r="J96" s="255"/>
      <c r="K96" s="255"/>
      <c r="L96" s="255"/>
      <c r="M96" s="255"/>
      <c r="N96" s="255"/>
      <c r="O96" s="255"/>
      <c r="P96" s="255"/>
      <c r="Q96" s="255"/>
      <c r="R96" s="255"/>
    </row>
    <row r="97" spans="3:18" ht="12.75" customHeight="1">
      <c r="C97" s="255"/>
      <c r="D97" s="255"/>
      <c r="E97" s="255"/>
      <c r="F97" s="255"/>
      <c r="G97" s="255"/>
      <c r="H97" s="255"/>
      <c r="I97" s="255"/>
      <c r="J97" s="255"/>
      <c r="K97" s="255"/>
      <c r="L97" s="255"/>
      <c r="M97" s="255"/>
      <c r="N97" s="255"/>
      <c r="O97" s="255"/>
      <c r="P97" s="255"/>
      <c r="Q97" s="255"/>
      <c r="R97" s="255"/>
    </row>
    <row r="98" spans="3:18" ht="12.75" customHeight="1">
      <c r="C98" s="255"/>
      <c r="D98" s="255"/>
      <c r="E98" s="255"/>
      <c r="F98" s="255"/>
      <c r="G98" s="255"/>
      <c r="H98" s="255"/>
      <c r="I98" s="255"/>
      <c r="J98" s="255"/>
      <c r="K98" s="255"/>
      <c r="L98" s="255"/>
      <c r="M98" s="255"/>
      <c r="N98" s="255"/>
      <c r="O98" s="255"/>
      <c r="P98" s="255"/>
      <c r="Q98" s="255"/>
      <c r="R98" s="255"/>
    </row>
    <row r="99" spans="3:18" ht="12.75" customHeight="1">
      <c r="C99" s="255"/>
      <c r="D99" s="255"/>
      <c r="E99" s="255"/>
      <c r="F99" s="255"/>
      <c r="G99" s="255"/>
      <c r="H99" s="255"/>
      <c r="I99" s="255"/>
      <c r="J99" s="255"/>
      <c r="K99" s="255"/>
      <c r="L99" s="255"/>
      <c r="M99" s="255"/>
      <c r="N99" s="255"/>
      <c r="O99" s="255"/>
      <c r="P99" s="255"/>
      <c r="Q99" s="255"/>
      <c r="R99" s="255"/>
    </row>
    <row r="100" spans="3:18" ht="12.75" customHeight="1">
      <c r="C100" s="255"/>
      <c r="D100" s="255"/>
      <c r="E100" s="255"/>
      <c r="F100" s="255"/>
      <c r="G100" s="255"/>
      <c r="H100" s="255"/>
      <c r="I100" s="255"/>
      <c r="J100" s="255"/>
      <c r="K100" s="255"/>
      <c r="L100" s="255"/>
      <c r="M100" s="255"/>
      <c r="N100" s="255"/>
      <c r="O100" s="255"/>
      <c r="P100" s="255"/>
      <c r="Q100" s="255"/>
      <c r="R100" s="255"/>
    </row>
    <row r="101" spans="3:18" ht="12.75" customHeight="1">
      <c r="C101" s="255"/>
      <c r="D101" s="255"/>
      <c r="E101" s="255"/>
      <c r="F101" s="255"/>
      <c r="G101" s="255"/>
      <c r="H101" s="255"/>
      <c r="I101" s="255"/>
      <c r="J101" s="255"/>
      <c r="K101" s="255"/>
      <c r="L101" s="255"/>
      <c r="M101" s="255"/>
      <c r="N101" s="255"/>
      <c r="O101" s="255"/>
      <c r="P101" s="255"/>
      <c r="Q101" s="255"/>
      <c r="R101" s="255"/>
    </row>
    <row r="102" spans="3:18" ht="12.75" customHeight="1">
      <c r="C102" s="255"/>
      <c r="D102" s="255"/>
      <c r="E102" s="255"/>
      <c r="F102" s="255"/>
      <c r="G102" s="255"/>
      <c r="H102" s="255"/>
      <c r="I102" s="255"/>
      <c r="J102" s="255"/>
      <c r="K102" s="255"/>
      <c r="L102" s="255"/>
      <c r="M102" s="255"/>
      <c r="N102" s="255"/>
      <c r="O102" s="255"/>
      <c r="P102" s="255"/>
      <c r="Q102" s="255"/>
      <c r="R102" s="255"/>
    </row>
    <row r="103" spans="3:18" ht="12.75" customHeight="1">
      <c r="C103" s="255"/>
      <c r="D103" s="255"/>
      <c r="E103" s="255"/>
      <c r="F103" s="255"/>
      <c r="G103" s="255"/>
      <c r="H103" s="255"/>
      <c r="I103" s="255"/>
      <c r="J103" s="255"/>
      <c r="K103" s="255"/>
      <c r="L103" s="255"/>
      <c r="M103" s="255"/>
      <c r="N103" s="255"/>
      <c r="O103" s="255"/>
      <c r="P103" s="255"/>
      <c r="Q103" s="255"/>
      <c r="R103" s="255"/>
    </row>
    <row r="104" spans="3:18" ht="12.75" customHeight="1">
      <c r="C104" s="255"/>
      <c r="D104" s="255"/>
      <c r="E104" s="255"/>
      <c r="F104" s="255"/>
      <c r="G104" s="255"/>
      <c r="H104" s="255"/>
      <c r="I104" s="255"/>
      <c r="J104" s="255"/>
      <c r="K104" s="255"/>
      <c r="L104" s="255"/>
      <c r="M104" s="255"/>
      <c r="N104" s="255"/>
      <c r="O104" s="255"/>
      <c r="P104" s="255"/>
      <c r="Q104" s="255"/>
      <c r="R104" s="255"/>
    </row>
    <row r="105" spans="3:18" ht="12.75" customHeight="1">
      <c r="C105" s="255"/>
      <c r="D105" s="255"/>
      <c r="E105" s="255"/>
      <c r="F105" s="255"/>
      <c r="G105" s="255"/>
      <c r="H105" s="255"/>
      <c r="I105" s="255"/>
      <c r="J105" s="255"/>
      <c r="K105" s="255"/>
      <c r="L105" s="255"/>
      <c r="M105" s="255"/>
      <c r="N105" s="255"/>
      <c r="O105" s="255"/>
      <c r="P105" s="255"/>
      <c r="Q105" s="255"/>
      <c r="R105" s="255"/>
    </row>
    <row r="106" spans="3:18" ht="12.75" customHeight="1">
      <c r="C106" s="255"/>
      <c r="D106" s="255"/>
      <c r="E106" s="255"/>
      <c r="F106" s="255"/>
      <c r="G106" s="255"/>
      <c r="H106" s="255"/>
      <c r="I106" s="255"/>
      <c r="J106" s="255"/>
      <c r="K106" s="255"/>
      <c r="L106" s="255"/>
      <c r="M106" s="255"/>
      <c r="N106" s="255"/>
      <c r="O106" s="255"/>
      <c r="P106" s="255"/>
      <c r="Q106" s="255"/>
      <c r="R106" s="255"/>
    </row>
    <row r="107" spans="3:18" ht="12.75" customHeight="1">
      <c r="C107" s="255"/>
      <c r="D107" s="255"/>
      <c r="E107" s="255"/>
      <c r="F107" s="255"/>
      <c r="G107" s="255"/>
      <c r="H107" s="255"/>
      <c r="I107" s="255"/>
      <c r="J107" s="255"/>
      <c r="K107" s="255"/>
      <c r="L107" s="255"/>
      <c r="M107" s="255"/>
      <c r="N107" s="255"/>
      <c r="O107" s="255"/>
      <c r="P107" s="255"/>
      <c r="Q107" s="255"/>
      <c r="R107" s="255"/>
    </row>
    <row r="108" spans="3:18" ht="12.75" customHeight="1">
      <c r="C108" s="255"/>
      <c r="D108" s="255"/>
      <c r="E108" s="255"/>
      <c r="F108" s="255"/>
      <c r="G108" s="255"/>
      <c r="H108" s="255"/>
      <c r="I108" s="255"/>
      <c r="J108" s="255"/>
      <c r="K108" s="255"/>
      <c r="L108" s="255"/>
      <c r="M108" s="255"/>
      <c r="N108" s="255"/>
      <c r="O108" s="255"/>
      <c r="P108" s="255"/>
      <c r="Q108" s="255"/>
      <c r="R108" s="255"/>
    </row>
    <row r="109" spans="3:18" ht="12.75" customHeight="1">
      <c r="C109" s="255"/>
      <c r="D109" s="255"/>
      <c r="E109" s="255"/>
      <c r="F109" s="255"/>
      <c r="G109" s="255"/>
      <c r="H109" s="255"/>
      <c r="I109" s="255"/>
      <c r="J109" s="255"/>
      <c r="K109" s="255"/>
      <c r="L109" s="255"/>
      <c r="M109" s="255"/>
      <c r="N109" s="255"/>
      <c r="O109" s="255"/>
      <c r="P109" s="255"/>
      <c r="Q109" s="255"/>
      <c r="R109" s="255"/>
    </row>
    <row r="110" spans="3:18" ht="12.75" customHeight="1">
      <c r="C110" s="255"/>
      <c r="D110" s="255"/>
      <c r="E110" s="255"/>
      <c r="F110" s="255"/>
      <c r="G110" s="255"/>
      <c r="H110" s="255"/>
      <c r="I110" s="255"/>
      <c r="J110" s="255"/>
      <c r="K110" s="255"/>
      <c r="L110" s="255"/>
      <c r="M110" s="255"/>
      <c r="N110" s="255"/>
      <c r="O110" s="255"/>
      <c r="P110" s="255"/>
      <c r="Q110" s="255"/>
      <c r="R110" s="255"/>
    </row>
    <row r="111" spans="3:18" ht="12.75" customHeight="1">
      <c r="C111" s="255"/>
      <c r="D111" s="255"/>
      <c r="E111" s="255"/>
      <c r="F111" s="255"/>
      <c r="G111" s="255"/>
      <c r="H111" s="255"/>
      <c r="I111" s="255"/>
      <c r="J111" s="255"/>
      <c r="K111" s="255"/>
      <c r="L111" s="255"/>
      <c r="M111" s="255"/>
      <c r="N111" s="255"/>
      <c r="O111" s="255"/>
      <c r="P111" s="255"/>
      <c r="Q111" s="255"/>
      <c r="R111" s="255"/>
    </row>
    <row r="112" spans="3:18" ht="12.75" customHeight="1">
      <c r="C112" s="255"/>
      <c r="D112" s="255"/>
      <c r="E112" s="255"/>
      <c r="F112" s="255"/>
      <c r="G112" s="255"/>
      <c r="H112" s="255"/>
      <c r="I112" s="255"/>
      <c r="J112" s="255"/>
      <c r="K112" s="255"/>
      <c r="L112" s="255"/>
      <c r="M112" s="255"/>
      <c r="N112" s="255"/>
      <c r="O112" s="255"/>
      <c r="P112" s="255"/>
      <c r="Q112" s="255"/>
      <c r="R112" s="255"/>
    </row>
    <row r="113" spans="3:18" ht="12.75" customHeight="1">
      <c r="C113" s="255"/>
      <c r="D113" s="255"/>
      <c r="E113" s="255"/>
      <c r="F113" s="255"/>
      <c r="G113" s="255"/>
      <c r="H113" s="255"/>
      <c r="I113" s="255"/>
      <c r="J113" s="255"/>
      <c r="K113" s="255"/>
      <c r="L113" s="255"/>
      <c r="M113" s="255"/>
      <c r="N113" s="255"/>
      <c r="O113" s="255"/>
      <c r="P113" s="255"/>
      <c r="Q113" s="255"/>
      <c r="R113" s="255"/>
    </row>
    <row r="114" spans="3:18" ht="12.75" customHeight="1">
      <c r="C114" s="255"/>
      <c r="D114" s="255"/>
      <c r="E114" s="255"/>
      <c r="F114" s="255"/>
      <c r="G114" s="255"/>
      <c r="H114" s="255"/>
      <c r="I114" s="255"/>
      <c r="J114" s="255"/>
      <c r="K114" s="255"/>
      <c r="L114" s="255"/>
      <c r="M114" s="255"/>
      <c r="N114" s="255"/>
      <c r="O114" s="255"/>
      <c r="P114" s="255"/>
      <c r="Q114" s="255"/>
      <c r="R114" s="255"/>
    </row>
    <row r="115" spans="3:18" ht="12.75" customHeight="1">
      <c r="C115" s="255"/>
      <c r="D115" s="255"/>
      <c r="E115" s="255"/>
      <c r="F115" s="255"/>
      <c r="G115" s="255"/>
      <c r="H115" s="255"/>
      <c r="I115" s="255"/>
      <c r="J115" s="255"/>
      <c r="K115" s="255"/>
      <c r="L115" s="255"/>
      <c r="M115" s="255"/>
      <c r="N115" s="255"/>
      <c r="O115" s="255"/>
      <c r="P115" s="255"/>
      <c r="Q115" s="255"/>
      <c r="R115" s="255"/>
    </row>
    <row r="116" spans="3:18" ht="12.75" customHeight="1">
      <c r="C116" s="255"/>
      <c r="D116" s="255"/>
      <c r="E116" s="255"/>
      <c r="F116" s="255"/>
      <c r="G116" s="255"/>
      <c r="H116" s="255"/>
      <c r="I116" s="255"/>
      <c r="J116" s="255"/>
      <c r="K116" s="255"/>
      <c r="L116" s="255"/>
      <c r="M116" s="255"/>
      <c r="N116" s="255"/>
      <c r="O116" s="255"/>
      <c r="P116" s="255"/>
      <c r="Q116" s="255"/>
      <c r="R116" s="255"/>
    </row>
    <row r="117" spans="3:18" ht="12.75" customHeight="1">
      <c r="C117" s="255"/>
      <c r="D117" s="255"/>
      <c r="E117" s="255"/>
      <c r="F117" s="255"/>
      <c r="G117" s="255"/>
      <c r="H117" s="255"/>
      <c r="I117" s="255"/>
      <c r="J117" s="255"/>
      <c r="K117" s="255"/>
      <c r="L117" s="255"/>
      <c r="M117" s="255"/>
      <c r="N117" s="255"/>
      <c r="O117" s="255"/>
      <c r="P117" s="255"/>
      <c r="Q117" s="255"/>
      <c r="R117" s="255"/>
    </row>
    <row r="118" spans="3:18" ht="12.75" customHeight="1">
      <c r="C118" s="255"/>
      <c r="D118" s="255"/>
      <c r="E118" s="255"/>
      <c r="F118" s="255"/>
      <c r="G118" s="255"/>
      <c r="H118" s="255"/>
      <c r="I118" s="255"/>
      <c r="J118" s="255"/>
      <c r="K118" s="255"/>
      <c r="L118" s="255"/>
      <c r="M118" s="255"/>
      <c r="N118" s="255"/>
      <c r="O118" s="255"/>
      <c r="P118" s="255"/>
      <c r="Q118" s="255"/>
      <c r="R118" s="255"/>
    </row>
    <row r="119" spans="3:18" ht="12.75" customHeight="1">
      <c r="C119" s="255"/>
      <c r="D119" s="255"/>
      <c r="E119" s="255"/>
      <c r="F119" s="255"/>
      <c r="G119" s="255"/>
      <c r="H119" s="255"/>
      <c r="I119" s="255"/>
      <c r="J119" s="255"/>
      <c r="K119" s="255"/>
      <c r="L119" s="255"/>
      <c r="M119" s="255"/>
      <c r="N119" s="255"/>
      <c r="O119" s="255"/>
      <c r="P119" s="255"/>
      <c r="Q119" s="255"/>
      <c r="R119" s="255"/>
    </row>
    <row r="120" spans="3:18" ht="12.75" customHeight="1">
      <c r="C120" s="255"/>
      <c r="D120" s="255"/>
      <c r="E120" s="255"/>
      <c r="F120" s="255"/>
      <c r="G120" s="255"/>
      <c r="H120" s="255"/>
      <c r="I120" s="255"/>
      <c r="J120" s="255"/>
      <c r="K120" s="255"/>
      <c r="L120" s="255"/>
      <c r="M120" s="255"/>
      <c r="N120" s="255"/>
      <c r="O120" s="255"/>
      <c r="P120" s="255"/>
      <c r="Q120" s="255"/>
      <c r="R120" s="255"/>
    </row>
    <row r="121" spans="3:18" ht="12.75" customHeight="1">
      <c r="C121" s="255"/>
      <c r="D121" s="255"/>
      <c r="E121" s="255"/>
      <c r="F121" s="255"/>
      <c r="G121" s="255"/>
      <c r="H121" s="255"/>
      <c r="I121" s="255"/>
      <c r="J121" s="255"/>
      <c r="K121" s="255"/>
      <c r="L121" s="255"/>
      <c r="M121" s="255"/>
      <c r="N121" s="255"/>
      <c r="O121" s="255"/>
      <c r="P121" s="255"/>
      <c r="Q121" s="255"/>
      <c r="R121" s="255"/>
    </row>
    <row r="122" spans="3:18" ht="12.75" customHeight="1">
      <c r="C122" s="255"/>
      <c r="D122" s="255"/>
      <c r="E122" s="255"/>
      <c r="F122" s="255"/>
      <c r="G122" s="255"/>
      <c r="H122" s="255"/>
      <c r="I122" s="255"/>
      <c r="J122" s="255"/>
      <c r="K122" s="255"/>
      <c r="L122" s="255"/>
      <c r="M122" s="255"/>
      <c r="N122" s="255"/>
      <c r="O122" s="255"/>
      <c r="P122" s="255"/>
      <c r="Q122" s="255"/>
      <c r="R122" s="255"/>
    </row>
    <row r="123" spans="3:18" ht="12.75" customHeight="1">
      <c r="C123" s="255"/>
      <c r="D123" s="255"/>
      <c r="E123" s="255"/>
      <c r="F123" s="255"/>
      <c r="G123" s="255"/>
      <c r="H123" s="255"/>
      <c r="I123" s="255"/>
      <c r="J123" s="255"/>
      <c r="K123" s="255"/>
      <c r="L123" s="255"/>
      <c r="M123" s="255"/>
      <c r="N123" s="255"/>
      <c r="O123" s="255"/>
      <c r="P123" s="255"/>
      <c r="Q123" s="255"/>
      <c r="R123" s="255"/>
    </row>
    <row r="124" spans="3:18" ht="12.75" customHeight="1">
      <c r="C124" s="255"/>
      <c r="D124" s="255"/>
      <c r="E124" s="255"/>
      <c r="F124" s="255"/>
      <c r="G124" s="255"/>
      <c r="H124" s="255"/>
      <c r="I124" s="255"/>
      <c r="J124" s="255"/>
      <c r="K124" s="255"/>
      <c r="L124" s="255"/>
      <c r="M124" s="255"/>
      <c r="N124" s="255"/>
      <c r="O124" s="255"/>
      <c r="P124" s="255"/>
      <c r="Q124" s="255"/>
      <c r="R124" s="255"/>
    </row>
    <row r="125" spans="3:18" ht="12.75" customHeight="1">
      <c r="C125" s="255"/>
      <c r="D125" s="255"/>
      <c r="E125" s="255"/>
      <c r="F125" s="255"/>
      <c r="G125" s="255"/>
      <c r="H125" s="255"/>
      <c r="I125" s="255"/>
      <c r="J125" s="255"/>
      <c r="K125" s="255"/>
      <c r="L125" s="255"/>
      <c r="M125" s="255"/>
      <c r="N125" s="255"/>
      <c r="O125" s="255"/>
      <c r="P125" s="255"/>
      <c r="Q125" s="255"/>
      <c r="R125" s="255"/>
    </row>
    <row r="126" spans="3:18" ht="12.75" customHeight="1">
      <c r="C126" s="255"/>
      <c r="D126" s="255"/>
      <c r="E126" s="255"/>
      <c r="F126" s="255"/>
      <c r="G126" s="255"/>
      <c r="H126" s="255"/>
      <c r="I126" s="255"/>
      <c r="J126" s="255"/>
      <c r="K126" s="255"/>
      <c r="L126" s="255"/>
      <c r="M126" s="255"/>
      <c r="N126" s="255"/>
      <c r="O126" s="255"/>
      <c r="P126" s="255"/>
      <c r="Q126" s="255"/>
      <c r="R126" s="255"/>
    </row>
    <row r="127" spans="3:18" ht="12.75" customHeight="1">
      <c r="C127" s="255"/>
      <c r="D127" s="255"/>
      <c r="E127" s="255"/>
      <c r="F127" s="255"/>
      <c r="G127" s="255"/>
      <c r="H127" s="255"/>
      <c r="I127" s="255"/>
      <c r="J127" s="255"/>
      <c r="K127" s="255"/>
      <c r="L127" s="255"/>
      <c r="M127" s="255"/>
      <c r="N127" s="255"/>
      <c r="O127" s="255"/>
      <c r="P127" s="255"/>
      <c r="Q127" s="255"/>
      <c r="R127" s="255"/>
    </row>
    <row r="128" spans="3:18" ht="12.75" customHeight="1">
      <c r="C128" s="255"/>
      <c r="D128" s="255"/>
      <c r="E128" s="255"/>
      <c r="F128" s="255"/>
      <c r="G128" s="255"/>
      <c r="H128" s="255"/>
      <c r="I128" s="255"/>
      <c r="J128" s="255"/>
      <c r="K128" s="255"/>
      <c r="L128" s="255"/>
      <c r="M128" s="255"/>
      <c r="N128" s="255"/>
      <c r="O128" s="255"/>
      <c r="P128" s="255"/>
      <c r="Q128" s="255"/>
      <c r="R128" s="255"/>
    </row>
    <row r="129" spans="3:18" ht="12.75" customHeight="1">
      <c r="C129" s="255"/>
      <c r="D129" s="255"/>
      <c r="E129" s="255"/>
      <c r="F129" s="255"/>
      <c r="G129" s="255"/>
      <c r="H129" s="255"/>
      <c r="I129" s="255"/>
      <c r="J129" s="255"/>
      <c r="K129" s="255"/>
      <c r="L129" s="255"/>
      <c r="M129" s="255"/>
      <c r="N129" s="255"/>
      <c r="O129" s="255"/>
      <c r="P129" s="255"/>
      <c r="Q129" s="255"/>
      <c r="R129" s="255"/>
    </row>
    <row r="130" spans="3:18" ht="12.75" customHeight="1">
      <c r="C130" s="255"/>
      <c r="D130" s="255"/>
      <c r="E130" s="255"/>
      <c r="F130" s="255"/>
      <c r="G130" s="255"/>
      <c r="H130" s="255"/>
      <c r="I130" s="255"/>
      <c r="J130" s="255"/>
      <c r="K130" s="255"/>
      <c r="L130" s="255"/>
      <c r="M130" s="255"/>
      <c r="N130" s="255"/>
      <c r="O130" s="255"/>
      <c r="P130" s="255"/>
      <c r="Q130" s="255"/>
      <c r="R130" s="255"/>
    </row>
    <row r="131" spans="3:18" ht="12.75" customHeight="1">
      <c r="C131" s="255"/>
      <c r="D131" s="255"/>
      <c r="E131" s="255"/>
      <c r="F131" s="255"/>
      <c r="G131" s="255"/>
      <c r="H131" s="255"/>
      <c r="I131" s="255"/>
      <c r="J131" s="255"/>
      <c r="K131" s="255"/>
      <c r="L131" s="255"/>
      <c r="M131" s="255"/>
      <c r="N131" s="255"/>
      <c r="O131" s="255"/>
      <c r="P131" s="255"/>
      <c r="Q131" s="255"/>
      <c r="R131" s="255"/>
    </row>
    <row r="132" spans="3:18" ht="12.75" customHeight="1">
      <c r="C132" s="255"/>
      <c r="D132" s="255"/>
      <c r="E132" s="255"/>
      <c r="F132" s="255"/>
      <c r="G132" s="255"/>
      <c r="H132" s="255"/>
      <c r="I132" s="255"/>
      <c r="J132" s="255"/>
      <c r="K132" s="255"/>
      <c r="L132" s="255"/>
      <c r="M132" s="255"/>
      <c r="N132" s="255"/>
      <c r="O132" s="255"/>
      <c r="P132" s="255"/>
      <c r="Q132" s="255"/>
      <c r="R132" s="255"/>
    </row>
    <row r="133" spans="3:18" ht="12.75" customHeight="1">
      <c r="C133" s="255"/>
      <c r="D133" s="255"/>
      <c r="E133" s="255"/>
      <c r="F133" s="255"/>
      <c r="G133" s="255"/>
      <c r="H133" s="255"/>
      <c r="I133" s="255"/>
      <c r="J133" s="255"/>
      <c r="K133" s="255"/>
      <c r="L133" s="255"/>
      <c r="M133" s="255"/>
      <c r="N133" s="255"/>
      <c r="O133" s="255"/>
      <c r="P133" s="255"/>
      <c r="Q133" s="255"/>
      <c r="R133" s="255"/>
    </row>
    <row r="134" spans="3:18" ht="12.75" customHeight="1">
      <c r="C134" s="255"/>
      <c r="D134" s="255"/>
      <c r="E134" s="255"/>
      <c r="F134" s="255"/>
      <c r="G134" s="255"/>
      <c r="H134" s="255"/>
      <c r="I134" s="255"/>
      <c r="J134" s="255"/>
      <c r="K134" s="255"/>
      <c r="L134" s="255"/>
      <c r="M134" s="255"/>
      <c r="N134" s="255"/>
      <c r="O134" s="255"/>
      <c r="P134" s="255"/>
      <c r="Q134" s="255"/>
      <c r="R134" s="255"/>
    </row>
    <row r="135" spans="3:18" ht="12.75" customHeight="1">
      <c r="C135" s="255"/>
      <c r="D135" s="255"/>
      <c r="E135" s="255"/>
      <c r="F135" s="255"/>
      <c r="G135" s="255"/>
      <c r="H135" s="255"/>
      <c r="I135" s="255"/>
      <c r="J135" s="255"/>
      <c r="K135" s="255"/>
      <c r="L135" s="255"/>
      <c r="M135" s="255"/>
      <c r="N135" s="255"/>
      <c r="O135" s="255"/>
      <c r="P135" s="255"/>
      <c r="Q135" s="255"/>
      <c r="R135" s="255"/>
    </row>
    <row r="136" spans="3:18" ht="12.75" customHeight="1">
      <c r="C136" s="255"/>
      <c r="D136" s="255"/>
      <c r="E136" s="255"/>
      <c r="F136" s="255"/>
      <c r="G136" s="255"/>
      <c r="H136" s="255"/>
      <c r="I136" s="255"/>
      <c r="J136" s="255"/>
      <c r="K136" s="255"/>
      <c r="L136" s="255"/>
      <c r="M136" s="255"/>
      <c r="N136" s="255"/>
      <c r="O136" s="255"/>
      <c r="P136" s="255"/>
      <c r="Q136" s="255"/>
      <c r="R136" s="255"/>
    </row>
    <row r="137" spans="3:18" ht="12.75" customHeight="1">
      <c r="C137" s="255"/>
      <c r="D137" s="255"/>
      <c r="E137" s="255"/>
      <c r="F137" s="255"/>
      <c r="G137" s="255"/>
      <c r="H137" s="255"/>
      <c r="I137" s="255"/>
      <c r="J137" s="255"/>
      <c r="K137" s="255"/>
      <c r="L137" s="255"/>
      <c r="M137" s="255"/>
      <c r="N137" s="255"/>
      <c r="O137" s="255"/>
      <c r="P137" s="255"/>
      <c r="Q137" s="255"/>
      <c r="R137" s="255"/>
    </row>
    <row r="138" spans="3:18" ht="12.75" customHeight="1">
      <c r="C138" s="255"/>
      <c r="D138" s="255"/>
      <c r="E138" s="255"/>
      <c r="F138" s="255"/>
      <c r="G138" s="255"/>
      <c r="H138" s="255"/>
      <c r="I138" s="255"/>
      <c r="J138" s="255"/>
      <c r="K138" s="255"/>
      <c r="L138" s="255"/>
      <c r="M138" s="255"/>
      <c r="N138" s="255"/>
      <c r="O138" s="255"/>
      <c r="P138" s="255"/>
      <c r="Q138" s="255"/>
      <c r="R138" s="255"/>
    </row>
    <row r="139" spans="3:18" ht="12.75" customHeight="1">
      <c r="C139" s="255"/>
      <c r="D139" s="255"/>
      <c r="E139" s="255"/>
      <c r="F139" s="255"/>
      <c r="G139" s="255"/>
      <c r="H139" s="255"/>
      <c r="I139" s="255"/>
      <c r="J139" s="255"/>
      <c r="K139" s="255"/>
      <c r="L139" s="255"/>
      <c r="M139" s="255"/>
      <c r="N139" s="255"/>
      <c r="O139" s="255"/>
      <c r="P139" s="255"/>
      <c r="Q139" s="255"/>
      <c r="R139" s="255"/>
    </row>
    <row r="140" spans="3:18" ht="12.75" customHeight="1">
      <c r="C140" s="255"/>
      <c r="D140" s="255"/>
      <c r="E140" s="255"/>
      <c r="F140" s="255"/>
      <c r="G140" s="255"/>
      <c r="H140" s="255"/>
      <c r="I140" s="255"/>
      <c r="J140" s="255"/>
      <c r="K140" s="255"/>
      <c r="L140" s="255"/>
      <c r="M140" s="255"/>
      <c r="N140" s="255"/>
      <c r="O140" s="255"/>
      <c r="P140" s="255"/>
      <c r="Q140" s="255"/>
      <c r="R140" s="255"/>
    </row>
    <row r="141" spans="3:18" ht="12.75" customHeight="1">
      <c r="C141" s="255"/>
      <c r="D141" s="255"/>
      <c r="E141" s="255"/>
      <c r="F141" s="255"/>
      <c r="G141" s="255"/>
      <c r="H141" s="255"/>
      <c r="I141" s="255"/>
      <c r="J141" s="255"/>
      <c r="K141" s="255"/>
      <c r="L141" s="255"/>
      <c r="M141" s="255"/>
      <c r="N141" s="255"/>
      <c r="O141" s="255"/>
      <c r="P141" s="255"/>
      <c r="Q141" s="255"/>
      <c r="R141" s="255"/>
    </row>
    <row r="142" spans="3:18" ht="12.75" customHeight="1">
      <c r="C142" s="255"/>
      <c r="D142" s="255"/>
      <c r="E142" s="255"/>
      <c r="F142" s="255"/>
      <c r="G142" s="255"/>
      <c r="H142" s="255"/>
      <c r="I142" s="255"/>
      <c r="J142" s="255"/>
      <c r="K142" s="255"/>
      <c r="L142" s="255"/>
      <c r="M142" s="255"/>
      <c r="N142" s="255"/>
      <c r="O142" s="255"/>
      <c r="P142" s="255"/>
      <c r="Q142" s="255"/>
      <c r="R142" s="255"/>
    </row>
    <row r="143" spans="3:18" ht="12.75" customHeight="1">
      <c r="C143" s="255"/>
      <c r="D143" s="255"/>
      <c r="E143" s="255"/>
      <c r="F143" s="255"/>
      <c r="G143" s="255"/>
      <c r="H143" s="255"/>
      <c r="I143" s="255"/>
      <c r="J143" s="255"/>
      <c r="K143" s="255"/>
      <c r="L143" s="255"/>
      <c r="M143" s="255"/>
      <c r="N143" s="255"/>
      <c r="O143" s="255"/>
      <c r="P143" s="255"/>
      <c r="Q143" s="255"/>
      <c r="R143" s="255"/>
    </row>
    <row r="144" spans="3:18" ht="12.75" customHeight="1">
      <c r="C144" s="255"/>
      <c r="D144" s="255"/>
      <c r="E144" s="255"/>
      <c r="F144" s="255"/>
      <c r="G144" s="255"/>
      <c r="H144" s="255"/>
      <c r="I144" s="255"/>
      <c r="J144" s="255"/>
      <c r="K144" s="255"/>
      <c r="L144" s="255"/>
      <c r="M144" s="255"/>
      <c r="N144" s="255"/>
      <c r="O144" s="255"/>
      <c r="P144" s="255"/>
      <c r="Q144" s="255"/>
      <c r="R144" s="255"/>
    </row>
    <row r="145" spans="3:18" ht="12.75" customHeight="1">
      <c r="C145" s="255"/>
      <c r="D145" s="255"/>
      <c r="E145" s="255"/>
      <c r="F145" s="255"/>
      <c r="G145" s="255"/>
      <c r="H145" s="255"/>
      <c r="I145" s="255"/>
      <c r="J145" s="255"/>
      <c r="K145" s="255"/>
      <c r="L145" s="255"/>
      <c r="M145" s="255"/>
      <c r="N145" s="255"/>
      <c r="O145" s="255"/>
      <c r="P145" s="255"/>
      <c r="Q145" s="255"/>
      <c r="R145" s="255"/>
    </row>
    <row r="146" spans="3:18" ht="12.75" customHeight="1">
      <c r="C146" s="255"/>
      <c r="D146" s="255"/>
      <c r="E146" s="255"/>
      <c r="F146" s="255"/>
      <c r="G146" s="255"/>
      <c r="H146" s="255"/>
      <c r="I146" s="255"/>
      <c r="J146" s="255"/>
      <c r="K146" s="255"/>
      <c r="L146" s="255"/>
      <c r="M146" s="255"/>
      <c r="N146" s="255"/>
      <c r="O146" s="255"/>
      <c r="P146" s="255"/>
      <c r="Q146" s="255"/>
      <c r="R146" s="255"/>
    </row>
    <row r="147" spans="3:18" ht="12.75" customHeight="1">
      <c r="C147" s="255"/>
      <c r="D147" s="255"/>
      <c r="E147" s="255"/>
      <c r="F147" s="255"/>
      <c r="G147" s="255"/>
      <c r="H147" s="255"/>
      <c r="I147" s="255"/>
      <c r="J147" s="255"/>
      <c r="K147" s="255"/>
      <c r="L147" s="255"/>
      <c r="M147" s="255"/>
      <c r="N147" s="255"/>
      <c r="O147" s="255"/>
      <c r="P147" s="255"/>
      <c r="Q147" s="255"/>
      <c r="R147" s="255"/>
    </row>
    <row r="148" spans="3:18" ht="12.75" customHeight="1">
      <c r="C148" s="255"/>
      <c r="D148" s="255"/>
      <c r="E148" s="255"/>
      <c r="F148" s="255"/>
      <c r="G148" s="255"/>
      <c r="H148" s="255"/>
      <c r="I148" s="255"/>
      <c r="J148" s="255"/>
      <c r="K148" s="255"/>
      <c r="L148" s="255"/>
      <c r="M148" s="255"/>
      <c r="N148" s="255"/>
      <c r="O148" s="255"/>
      <c r="P148" s="255"/>
      <c r="Q148" s="255"/>
      <c r="R148" s="255"/>
    </row>
    <row r="149" spans="3:18" ht="12.75" customHeight="1">
      <c r="C149" s="255"/>
      <c r="D149" s="255"/>
      <c r="E149" s="255"/>
      <c r="F149" s="255"/>
      <c r="G149" s="255"/>
      <c r="H149" s="255"/>
      <c r="I149" s="255"/>
      <c r="J149" s="255"/>
      <c r="K149" s="255"/>
      <c r="L149" s="255"/>
      <c r="M149" s="255"/>
      <c r="N149" s="255"/>
      <c r="O149" s="255"/>
      <c r="P149" s="255"/>
      <c r="Q149" s="255"/>
      <c r="R149" s="255"/>
    </row>
    <row r="150" spans="3:18" ht="12.75" customHeight="1">
      <c r="C150" s="255"/>
      <c r="D150" s="255"/>
      <c r="E150" s="255"/>
      <c r="F150" s="255"/>
      <c r="G150" s="255"/>
      <c r="H150" s="255"/>
      <c r="I150" s="255"/>
      <c r="J150" s="255"/>
      <c r="K150" s="255"/>
      <c r="L150" s="255"/>
      <c r="M150" s="255"/>
      <c r="N150" s="255"/>
      <c r="O150" s="255"/>
      <c r="P150" s="255"/>
      <c r="Q150" s="255"/>
      <c r="R150" s="255"/>
    </row>
    <row r="151" spans="3:18" ht="12.75" customHeight="1">
      <c r="C151" s="255"/>
      <c r="D151" s="255"/>
      <c r="E151" s="255"/>
      <c r="F151" s="255"/>
      <c r="G151" s="255"/>
      <c r="H151" s="255"/>
      <c r="I151" s="255"/>
      <c r="J151" s="255"/>
      <c r="K151" s="255"/>
      <c r="L151" s="255"/>
      <c r="M151" s="255"/>
      <c r="N151" s="255"/>
      <c r="O151" s="255"/>
      <c r="P151" s="255"/>
      <c r="Q151" s="255"/>
      <c r="R151" s="255"/>
    </row>
    <row r="152" spans="3:18" ht="12.75" customHeight="1">
      <c r="C152" s="255"/>
      <c r="D152" s="255"/>
      <c r="E152" s="255"/>
      <c r="F152" s="255"/>
      <c r="G152" s="255"/>
      <c r="H152" s="255"/>
      <c r="I152" s="255"/>
      <c r="J152" s="255"/>
      <c r="K152" s="255"/>
      <c r="L152" s="255"/>
      <c r="M152" s="255"/>
      <c r="N152" s="255"/>
      <c r="O152" s="255"/>
      <c r="P152" s="255"/>
      <c r="Q152" s="255"/>
      <c r="R152" s="255"/>
    </row>
    <row r="153" spans="3:18" ht="12.75" customHeight="1">
      <c r="C153" s="255"/>
      <c r="D153" s="255"/>
      <c r="E153" s="255"/>
      <c r="F153" s="255"/>
      <c r="G153" s="255"/>
      <c r="H153" s="255"/>
      <c r="I153" s="255"/>
      <c r="J153" s="255"/>
      <c r="K153" s="255"/>
      <c r="L153" s="255"/>
      <c r="M153" s="255"/>
      <c r="N153" s="255"/>
      <c r="O153" s="255"/>
      <c r="P153" s="255"/>
      <c r="Q153" s="255"/>
      <c r="R153" s="255"/>
    </row>
    <row r="154" spans="3:18" ht="12.75" customHeight="1">
      <c r="C154" s="255"/>
      <c r="D154" s="255"/>
      <c r="E154" s="255"/>
      <c r="F154" s="255"/>
      <c r="G154" s="255"/>
      <c r="H154" s="255"/>
      <c r="I154" s="255"/>
      <c r="J154" s="255"/>
      <c r="K154" s="255"/>
      <c r="L154" s="255"/>
      <c r="M154" s="255"/>
      <c r="N154" s="255"/>
      <c r="O154" s="255"/>
      <c r="P154" s="255"/>
      <c r="Q154" s="255"/>
      <c r="R154" s="255"/>
    </row>
    <row r="155" spans="3:18" ht="12.75" customHeight="1">
      <c r="C155" s="255"/>
      <c r="D155" s="255"/>
      <c r="E155" s="255"/>
      <c r="F155" s="255"/>
      <c r="G155" s="255"/>
      <c r="H155" s="255"/>
      <c r="I155" s="255"/>
      <c r="J155" s="255"/>
      <c r="K155" s="255"/>
      <c r="L155" s="255"/>
      <c r="M155" s="255"/>
      <c r="N155" s="255"/>
      <c r="O155" s="255"/>
      <c r="P155" s="255"/>
      <c r="Q155" s="255"/>
      <c r="R155" s="255"/>
    </row>
    <row r="156" spans="3:18" ht="12.75" customHeight="1">
      <c r="C156" s="255"/>
      <c r="D156" s="255"/>
      <c r="E156" s="255"/>
      <c r="F156" s="255"/>
      <c r="G156" s="255"/>
      <c r="H156" s="255"/>
      <c r="I156" s="255"/>
      <c r="J156" s="255"/>
      <c r="K156" s="255"/>
      <c r="L156" s="255"/>
      <c r="M156" s="255"/>
      <c r="N156" s="255"/>
      <c r="O156" s="255"/>
      <c r="P156" s="255"/>
      <c r="Q156" s="255"/>
      <c r="R156" s="255"/>
    </row>
    <row r="157" spans="3:18" ht="12.75" customHeight="1">
      <c r="C157" s="255"/>
      <c r="D157" s="255"/>
      <c r="E157" s="255"/>
      <c r="F157" s="255"/>
      <c r="G157" s="255"/>
      <c r="H157" s="255"/>
      <c r="I157" s="255"/>
      <c r="J157" s="255"/>
      <c r="K157" s="255"/>
      <c r="L157" s="255"/>
      <c r="M157" s="255"/>
      <c r="N157" s="255"/>
      <c r="O157" s="255"/>
      <c r="P157" s="255"/>
      <c r="Q157" s="255"/>
      <c r="R157" s="255"/>
    </row>
    <row r="158" spans="3:18" ht="12.75" customHeight="1">
      <c r="C158" s="255"/>
      <c r="D158" s="255"/>
      <c r="E158" s="255"/>
      <c r="F158" s="255"/>
      <c r="G158" s="255"/>
      <c r="H158" s="255"/>
      <c r="I158" s="255"/>
      <c r="J158" s="255"/>
      <c r="K158" s="255"/>
      <c r="L158" s="255"/>
      <c r="M158" s="255"/>
      <c r="N158" s="255"/>
      <c r="O158" s="255"/>
      <c r="P158" s="255"/>
      <c r="Q158" s="255"/>
      <c r="R158" s="255"/>
    </row>
    <row r="159" spans="3:18" ht="12.75" customHeight="1">
      <c r="C159" s="255"/>
      <c r="D159" s="255"/>
      <c r="E159" s="255"/>
      <c r="F159" s="255"/>
      <c r="G159" s="255"/>
      <c r="H159" s="255"/>
      <c r="I159" s="255"/>
      <c r="J159" s="255"/>
      <c r="K159" s="255"/>
      <c r="L159" s="255"/>
      <c r="M159" s="255"/>
      <c r="N159" s="255"/>
      <c r="O159" s="255"/>
      <c r="P159" s="255"/>
      <c r="Q159" s="255"/>
      <c r="R159" s="255"/>
    </row>
    <row r="160" spans="3:18" ht="12.75" customHeight="1">
      <c r="C160" s="255"/>
      <c r="D160" s="255"/>
      <c r="E160" s="255"/>
      <c r="F160" s="255"/>
      <c r="G160" s="255"/>
      <c r="H160" s="255"/>
      <c r="I160" s="255"/>
      <c r="J160" s="255"/>
      <c r="K160" s="255"/>
      <c r="L160" s="255"/>
      <c r="M160" s="255"/>
      <c r="N160" s="255"/>
      <c r="O160" s="255"/>
      <c r="P160" s="255"/>
      <c r="Q160" s="255"/>
      <c r="R160" s="255"/>
    </row>
    <row r="161" spans="3:18" ht="12.75" customHeight="1">
      <c r="C161" s="255"/>
      <c r="D161" s="255"/>
      <c r="E161" s="255"/>
      <c r="F161" s="255"/>
      <c r="G161" s="255"/>
      <c r="H161" s="255"/>
      <c r="I161" s="255"/>
      <c r="J161" s="255"/>
      <c r="K161" s="255"/>
      <c r="L161" s="255"/>
      <c r="M161" s="255"/>
      <c r="N161" s="255"/>
      <c r="O161" s="255"/>
      <c r="P161" s="255"/>
      <c r="Q161" s="255"/>
      <c r="R161" s="255"/>
    </row>
    <row r="162" spans="3:18" ht="12.75" customHeight="1">
      <c r="C162" s="255"/>
      <c r="D162" s="255"/>
      <c r="E162" s="255"/>
      <c r="F162" s="255"/>
      <c r="G162" s="255"/>
      <c r="H162" s="255"/>
      <c r="I162" s="255"/>
      <c r="J162" s="255"/>
      <c r="K162" s="255"/>
      <c r="L162" s="255"/>
      <c r="M162" s="255"/>
      <c r="N162" s="255"/>
      <c r="O162" s="255"/>
      <c r="P162" s="255"/>
      <c r="Q162" s="255"/>
      <c r="R162" s="255"/>
    </row>
    <row r="163" spans="3:18" ht="12.75" customHeight="1">
      <c r="C163" s="255"/>
      <c r="D163" s="255"/>
      <c r="E163" s="255"/>
      <c r="F163" s="255"/>
      <c r="G163" s="255"/>
      <c r="H163" s="255"/>
      <c r="I163" s="255"/>
      <c r="J163" s="255"/>
      <c r="K163" s="255"/>
      <c r="L163" s="255"/>
      <c r="M163" s="255"/>
      <c r="N163" s="255"/>
      <c r="O163" s="255"/>
      <c r="P163" s="255"/>
      <c r="Q163" s="255"/>
      <c r="R163" s="255"/>
    </row>
    <row r="164" spans="3:18" ht="12.75" customHeight="1">
      <c r="C164" s="255"/>
      <c r="D164" s="255"/>
      <c r="E164" s="255"/>
      <c r="F164" s="255"/>
      <c r="G164" s="255"/>
      <c r="H164" s="255"/>
      <c r="I164" s="255"/>
      <c r="J164" s="255"/>
      <c r="K164" s="255"/>
      <c r="L164" s="255"/>
      <c r="M164" s="255"/>
      <c r="N164" s="255"/>
      <c r="O164" s="255"/>
      <c r="P164" s="255"/>
      <c r="Q164" s="255"/>
      <c r="R164" s="255"/>
    </row>
    <row r="165" spans="3:18" ht="12.75" customHeight="1">
      <c r="C165" s="255"/>
      <c r="D165" s="255"/>
      <c r="E165" s="255"/>
      <c r="F165" s="255"/>
      <c r="G165" s="255"/>
      <c r="H165" s="255"/>
      <c r="I165" s="255"/>
      <c r="J165" s="255"/>
      <c r="K165" s="255"/>
      <c r="L165" s="255"/>
      <c r="M165" s="255"/>
      <c r="N165" s="255"/>
      <c r="O165" s="255"/>
      <c r="P165" s="255"/>
      <c r="Q165" s="255"/>
      <c r="R165" s="255"/>
    </row>
    <row r="166" spans="3:18" ht="12.75" customHeight="1">
      <c r="C166" s="255"/>
      <c r="D166" s="255"/>
      <c r="E166" s="255"/>
      <c r="F166" s="255"/>
      <c r="G166" s="255"/>
      <c r="H166" s="255"/>
      <c r="I166" s="255"/>
      <c r="J166" s="255"/>
      <c r="K166" s="255"/>
      <c r="L166" s="255"/>
      <c r="M166" s="255"/>
      <c r="N166" s="255"/>
      <c r="O166" s="255"/>
      <c r="P166" s="255"/>
      <c r="Q166" s="255"/>
      <c r="R166" s="255"/>
    </row>
    <row r="167" spans="3:18" ht="12.75" customHeight="1">
      <c r="C167" s="255"/>
      <c r="D167" s="255"/>
      <c r="E167" s="255"/>
      <c r="F167" s="255"/>
      <c r="G167" s="255"/>
      <c r="H167" s="255"/>
      <c r="I167" s="255"/>
      <c r="J167" s="255"/>
      <c r="K167" s="255"/>
      <c r="L167" s="255"/>
      <c r="M167" s="255"/>
      <c r="N167" s="255"/>
      <c r="O167" s="255"/>
      <c r="P167" s="255"/>
      <c r="Q167" s="255"/>
      <c r="R167" s="255"/>
    </row>
    <row r="168" spans="3:18" ht="12.75" customHeight="1">
      <c r="C168" s="255"/>
      <c r="D168" s="255"/>
      <c r="E168" s="255"/>
      <c r="F168" s="255"/>
      <c r="G168" s="255"/>
      <c r="H168" s="255"/>
      <c r="I168" s="255"/>
      <c r="J168" s="255"/>
      <c r="K168" s="255"/>
      <c r="L168" s="255"/>
      <c r="M168" s="255"/>
      <c r="N168" s="255"/>
      <c r="O168" s="255"/>
      <c r="P168" s="255"/>
      <c r="Q168" s="255"/>
      <c r="R168" s="255"/>
    </row>
    <row r="169" spans="3:18" ht="12.75" customHeight="1">
      <c r="C169" s="255"/>
      <c r="D169" s="255"/>
      <c r="E169" s="255"/>
      <c r="F169" s="255"/>
      <c r="G169" s="255"/>
      <c r="H169" s="255"/>
      <c r="I169" s="255"/>
      <c r="J169" s="255"/>
      <c r="K169" s="255"/>
      <c r="L169" s="255"/>
      <c r="M169" s="255"/>
      <c r="N169" s="255"/>
      <c r="O169" s="255"/>
      <c r="P169" s="255"/>
      <c r="Q169" s="255"/>
      <c r="R169" s="255"/>
    </row>
    <row r="170" spans="3:18" ht="12.75" customHeight="1">
      <c r="C170" s="255"/>
      <c r="D170" s="255"/>
      <c r="E170" s="255"/>
      <c r="F170" s="255"/>
      <c r="G170" s="255"/>
      <c r="H170" s="255"/>
      <c r="I170" s="255"/>
      <c r="J170" s="255"/>
      <c r="K170" s="255"/>
      <c r="L170" s="255"/>
      <c r="M170" s="255"/>
      <c r="N170" s="255"/>
      <c r="O170" s="255"/>
      <c r="P170" s="255"/>
      <c r="Q170" s="255"/>
      <c r="R170" s="255"/>
    </row>
    <row r="171" spans="3:18" ht="12.75" customHeight="1">
      <c r="C171" s="255"/>
      <c r="D171" s="255"/>
      <c r="E171" s="255"/>
      <c r="F171" s="255"/>
      <c r="G171" s="255"/>
      <c r="H171" s="255"/>
      <c r="I171" s="255"/>
      <c r="J171" s="255"/>
      <c r="K171" s="255"/>
      <c r="L171" s="255"/>
      <c r="M171" s="255"/>
      <c r="N171" s="255"/>
      <c r="O171" s="255"/>
      <c r="P171" s="255"/>
      <c r="Q171" s="255"/>
      <c r="R171" s="255"/>
    </row>
    <row r="172" spans="3:18" ht="12.75" customHeight="1">
      <c r="C172" s="255"/>
      <c r="D172" s="255"/>
      <c r="E172" s="255"/>
      <c r="F172" s="255"/>
      <c r="G172" s="255"/>
      <c r="H172" s="255"/>
      <c r="I172" s="255"/>
      <c r="J172" s="255"/>
      <c r="K172" s="255"/>
      <c r="L172" s="255"/>
      <c r="M172" s="255"/>
      <c r="N172" s="255"/>
      <c r="O172" s="255"/>
      <c r="P172" s="255"/>
      <c r="Q172" s="255"/>
      <c r="R172" s="255"/>
    </row>
    <row r="173" spans="3:18" ht="12.75" customHeight="1">
      <c r="C173" s="255"/>
      <c r="D173" s="255"/>
      <c r="E173" s="255"/>
      <c r="F173" s="255"/>
      <c r="G173" s="255"/>
      <c r="H173" s="255"/>
      <c r="I173" s="255"/>
      <c r="J173" s="255"/>
      <c r="K173" s="255"/>
      <c r="L173" s="255"/>
      <c r="M173" s="255"/>
      <c r="N173" s="255"/>
      <c r="O173" s="255"/>
      <c r="P173" s="255"/>
      <c r="Q173" s="255"/>
      <c r="R173" s="255"/>
    </row>
    <row r="174" spans="3:18" ht="12.75" customHeight="1">
      <c r="C174" s="255"/>
      <c r="D174" s="255"/>
      <c r="E174" s="255"/>
      <c r="F174" s="255"/>
      <c r="G174" s="255"/>
      <c r="H174" s="255"/>
      <c r="I174" s="255"/>
      <c r="J174" s="255"/>
      <c r="K174" s="255"/>
      <c r="L174" s="255"/>
      <c r="M174" s="255"/>
      <c r="N174" s="255"/>
      <c r="O174" s="255"/>
      <c r="P174" s="255"/>
      <c r="Q174" s="255"/>
      <c r="R174" s="255"/>
    </row>
    <row r="175" spans="3:18" ht="12.75" customHeight="1">
      <c r="C175" s="255"/>
      <c r="D175" s="255"/>
      <c r="E175" s="255"/>
      <c r="F175" s="255"/>
      <c r="G175" s="255"/>
      <c r="H175" s="255"/>
      <c r="I175" s="255"/>
      <c r="J175" s="255"/>
      <c r="K175" s="255"/>
      <c r="L175" s="255"/>
      <c r="M175" s="255"/>
      <c r="N175" s="255"/>
      <c r="O175" s="255"/>
      <c r="P175" s="255"/>
      <c r="Q175" s="255"/>
      <c r="R175" s="255"/>
    </row>
    <row r="176" spans="3:18" ht="12.75" customHeight="1">
      <c r="C176" s="255"/>
      <c r="D176" s="255"/>
      <c r="E176" s="255"/>
      <c r="F176" s="255"/>
      <c r="G176" s="255"/>
      <c r="H176" s="255"/>
      <c r="I176" s="255"/>
      <c r="J176" s="255"/>
      <c r="K176" s="255"/>
      <c r="L176" s="255"/>
      <c r="M176" s="255"/>
      <c r="N176" s="255"/>
      <c r="O176" s="255"/>
      <c r="P176" s="255"/>
      <c r="Q176" s="255"/>
      <c r="R176" s="255"/>
    </row>
    <row r="177" spans="3:18" ht="12.75" customHeight="1">
      <c r="C177" s="255"/>
      <c r="D177" s="255"/>
      <c r="E177" s="255"/>
      <c r="F177" s="255"/>
      <c r="G177" s="255"/>
      <c r="H177" s="255"/>
      <c r="I177" s="255"/>
      <c r="J177" s="255"/>
      <c r="K177" s="255"/>
      <c r="L177" s="255"/>
      <c r="M177" s="255"/>
      <c r="N177" s="255"/>
      <c r="O177" s="255"/>
      <c r="P177" s="255"/>
      <c r="Q177" s="255"/>
      <c r="R177" s="255"/>
    </row>
    <row r="178" spans="3:18" ht="12.75" customHeight="1">
      <c r="C178" s="255"/>
      <c r="D178" s="255"/>
      <c r="E178" s="255"/>
      <c r="F178" s="255"/>
      <c r="G178" s="255"/>
      <c r="H178" s="255"/>
      <c r="I178" s="255"/>
      <c r="J178" s="255"/>
      <c r="K178" s="255"/>
      <c r="L178" s="255"/>
      <c r="M178" s="255"/>
      <c r="N178" s="255"/>
      <c r="O178" s="255"/>
      <c r="P178" s="255"/>
      <c r="Q178" s="255"/>
      <c r="R178" s="255"/>
    </row>
  </sheetData>
  <sheetProtection selectLockedCells="1"/>
  <mergeCells count="9">
    <mergeCell ref="O7:R7"/>
    <mergeCell ref="C34:F34"/>
    <mergeCell ref="C35:F35"/>
    <mergeCell ref="C37:F37"/>
    <mergeCell ref="A3:B3"/>
    <mergeCell ref="C7:F7"/>
    <mergeCell ref="G7:J7"/>
    <mergeCell ref="K7:N7"/>
    <mergeCell ref="C36:F36"/>
  </mergeCells>
  <hyperlinks>
    <hyperlink ref="A1" location="Inhalt!A1" display="Zurück zum Inhalt"/>
  </hyperlinks>
  <pageMargins left="0.59055118110236227" right="0.59055118110236227" top="1.1811023622047245" bottom="0.78740157480314965" header="0.39370078740157483" footer="0.39370078740157483"/>
  <pageSetup paperSize="9" scale="95" pageOrder="overThenDown" orientation="portrait" r:id="rId1"/>
  <headerFooter alignWithMargins="0">
    <oddHeader>&amp;L&amp;"Arial,Fett"
Tabelle &amp;A&amp;CSeite &amp;P von &amp;N
&amp;"Arial,Fett"CO2-Emissionen*) 2010 
nach Wirtschaftszweigen in tiefer Gliederung und Bundesländern</oddHeader>
    <oddFooter>&amp;CStatistische Ämter der Länder – Indikatoren und Kennzahlen, UGRdL 2020</oddFooter>
  </headerFooter>
  <colBreaks count="3" manualBreakCount="3">
    <brk id="6" max="1048575" man="1"/>
    <brk id="10" max="1048575" man="1"/>
    <brk id="14" max="1048575" man="1"/>
  </col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1">
    <pageSetUpPr autoPageBreaks="0"/>
  </sheetPr>
  <dimension ref="A1:S178"/>
  <sheetViews>
    <sheetView showGridLines="0" showRowColHeaders="0" zoomScaleNormal="100" workbookViewId="0">
      <pane xSplit="2" ySplit="5" topLeftCell="C6" activePane="bottomRight" state="frozen"/>
      <selection pane="topRight"/>
      <selection pane="bottomLeft"/>
      <selection pane="bottomRight"/>
    </sheetView>
  </sheetViews>
  <sheetFormatPr baseColWidth="10" defaultColWidth="11.453125" defaultRowHeight="12.75" customHeight="1"/>
  <cols>
    <col min="1" max="1" width="7.26953125" style="146" customWidth="1"/>
    <col min="2" max="2" width="33.453125" style="146" customWidth="1"/>
    <col min="3" max="18" width="12.54296875" style="146" customWidth="1"/>
    <col min="19" max="16384" width="11.453125" style="153"/>
  </cols>
  <sheetData>
    <row r="1" spans="1:19" ht="12.75" customHeight="1">
      <c r="A1" s="233" t="s">
        <v>322</v>
      </c>
    </row>
    <row r="3" spans="1:19" s="234" customFormat="1" ht="12.75" customHeight="1">
      <c r="A3" s="1309" t="s">
        <v>802</v>
      </c>
      <c r="B3" s="1309"/>
      <c r="C3" s="234" t="s">
        <v>1345</v>
      </c>
    </row>
    <row r="4" spans="1:19" s="238" customFormat="1" ht="12.75" customHeight="1">
      <c r="A4" s="235"/>
      <c r="B4" s="236"/>
      <c r="C4" s="237"/>
      <c r="D4" s="237"/>
      <c r="E4" s="237"/>
      <c r="F4" s="237"/>
      <c r="G4" s="237"/>
      <c r="H4" s="237"/>
      <c r="I4" s="237"/>
      <c r="J4" s="237"/>
      <c r="K4" s="237"/>
      <c r="L4" s="237"/>
      <c r="M4" s="237"/>
      <c r="N4" s="237"/>
      <c r="O4" s="237"/>
      <c r="P4" s="237"/>
      <c r="Q4" s="237"/>
      <c r="R4" s="237"/>
    </row>
    <row r="5" spans="1:19" ht="43.5" customHeight="1">
      <c r="A5" s="690" t="s">
        <v>743</v>
      </c>
      <c r="B5" s="239" t="s">
        <v>536</v>
      </c>
      <c r="C5" s="729" t="s">
        <v>1512</v>
      </c>
      <c r="D5" s="729" t="s">
        <v>436</v>
      </c>
      <c r="E5" s="729" t="s">
        <v>437</v>
      </c>
      <c r="F5" s="730" t="s">
        <v>438</v>
      </c>
      <c r="G5" s="730" t="s">
        <v>439</v>
      </c>
      <c r="H5" s="730" t="s">
        <v>440</v>
      </c>
      <c r="I5" s="730" t="s">
        <v>441</v>
      </c>
      <c r="J5" s="730" t="s">
        <v>538</v>
      </c>
      <c r="K5" s="730" t="s">
        <v>539</v>
      </c>
      <c r="L5" s="730" t="s">
        <v>540</v>
      </c>
      <c r="M5" s="730" t="s">
        <v>541</v>
      </c>
      <c r="N5" s="730" t="s">
        <v>446</v>
      </c>
      <c r="O5" s="730" t="s">
        <v>447</v>
      </c>
      <c r="P5" s="730" t="s">
        <v>542</v>
      </c>
      <c r="Q5" s="730" t="s">
        <v>543</v>
      </c>
      <c r="R5" s="730" t="s">
        <v>450</v>
      </c>
    </row>
    <row r="6" spans="1:19" s="234" customFormat="1" ht="12.65" customHeight="1">
      <c r="A6" s="685"/>
      <c r="B6" s="241"/>
      <c r="C6" s="241"/>
      <c r="D6" s="241"/>
      <c r="E6" s="241"/>
      <c r="F6" s="241"/>
      <c r="G6" s="241"/>
      <c r="H6" s="241"/>
      <c r="I6" s="241"/>
      <c r="J6" s="241"/>
      <c r="K6" s="241"/>
      <c r="L6" s="241"/>
      <c r="M6" s="241"/>
      <c r="N6" s="241"/>
      <c r="O6" s="241"/>
      <c r="P6" s="241"/>
      <c r="Q6" s="241"/>
      <c r="R6" s="241"/>
    </row>
    <row r="7" spans="1:19" s="234" customFormat="1" ht="12.75" customHeight="1">
      <c r="A7" s="236"/>
      <c r="B7" s="236"/>
      <c r="C7" s="1276" t="s">
        <v>434</v>
      </c>
      <c r="D7" s="1276"/>
      <c r="E7" s="1276"/>
      <c r="F7" s="1276"/>
      <c r="G7" s="1276" t="s">
        <v>434</v>
      </c>
      <c r="H7" s="1276"/>
      <c r="I7" s="1276"/>
      <c r="J7" s="1276"/>
      <c r="K7" s="1276" t="s">
        <v>434</v>
      </c>
      <c r="L7" s="1276"/>
      <c r="M7" s="1276"/>
      <c r="N7" s="1276"/>
      <c r="O7" s="1276" t="s">
        <v>434</v>
      </c>
      <c r="P7" s="1276"/>
      <c r="Q7" s="1276"/>
      <c r="R7" s="1276"/>
    </row>
    <row r="8" spans="1:19" s="238" customFormat="1" ht="12.65" customHeight="1">
      <c r="A8" s="235"/>
      <c r="B8" s="236"/>
      <c r="C8" s="237"/>
      <c r="D8" s="237"/>
      <c r="E8" s="237"/>
      <c r="F8" s="237"/>
      <c r="G8" s="237"/>
      <c r="H8" s="237"/>
      <c r="I8" s="237"/>
      <c r="J8" s="237"/>
      <c r="K8" s="237"/>
      <c r="L8" s="237"/>
      <c r="M8" s="237"/>
      <c r="N8" s="237"/>
      <c r="O8" s="237"/>
      <c r="P8" s="237"/>
      <c r="Q8" s="237"/>
      <c r="R8" s="237"/>
    </row>
    <row r="9" spans="1:19" s="142" customFormat="1" ht="13.4" customHeight="1">
      <c r="A9" s="242" t="s">
        <v>544</v>
      </c>
      <c r="B9" s="247" t="s">
        <v>744</v>
      </c>
      <c r="C9" s="244">
        <v>1005.185364219456</v>
      </c>
      <c r="D9" s="244">
        <v>1766.6083094826199</v>
      </c>
      <c r="E9" s="244">
        <v>85.535815729482422</v>
      </c>
      <c r="F9" s="244">
        <v>455.01492096491978</v>
      </c>
      <c r="G9" s="244">
        <v>39.531734753734156</v>
      </c>
      <c r="H9" s="244">
        <v>96.967929777339648</v>
      </c>
      <c r="I9" s="244">
        <v>524.36867318849318</v>
      </c>
      <c r="J9" s="244">
        <v>392.73009642539563</v>
      </c>
      <c r="K9" s="244">
        <v>1681.959694266812</v>
      </c>
      <c r="L9" s="244">
        <v>1730.3844228446446</v>
      </c>
      <c r="M9" s="244">
        <v>336.90432880940909</v>
      </c>
      <c r="N9" s="244">
        <v>58.290440444132656</v>
      </c>
      <c r="O9" s="244">
        <v>263.81580060288184</v>
      </c>
      <c r="P9" s="244">
        <v>480.15944050444949</v>
      </c>
      <c r="Q9" s="244">
        <v>481.73284316901038</v>
      </c>
      <c r="R9" s="244">
        <v>232.17141373153282</v>
      </c>
    </row>
    <row r="10" spans="1:19" ht="13.4" customHeight="1">
      <c r="A10" s="242" t="s">
        <v>546</v>
      </c>
      <c r="B10" s="247" t="s">
        <v>745</v>
      </c>
      <c r="C10" s="244">
        <v>29978.047904647974</v>
      </c>
      <c r="D10" s="244">
        <v>28914.708000476276</v>
      </c>
      <c r="E10" s="244">
        <v>8440.7371229769014</v>
      </c>
      <c r="F10" s="244">
        <v>48827.043590753608</v>
      </c>
      <c r="G10" s="244">
        <v>10993.706758554268</v>
      </c>
      <c r="H10" s="244">
        <v>5257.8216885323673</v>
      </c>
      <c r="I10" s="244">
        <v>13827.841859272496</v>
      </c>
      <c r="J10" s="244">
        <v>5409.1009006539316</v>
      </c>
      <c r="K10" s="244">
        <v>35788.376545601321</v>
      </c>
      <c r="L10" s="244">
        <v>211119.81659089876</v>
      </c>
      <c r="M10" s="244">
        <v>11472.101552484484</v>
      </c>
      <c r="N10" s="244">
        <v>18156.382212656375</v>
      </c>
      <c r="O10" s="244">
        <v>36227.566328577072</v>
      </c>
      <c r="P10" s="244">
        <v>19616.391653770617</v>
      </c>
      <c r="Q10" s="244">
        <v>8234.165527201134</v>
      </c>
      <c r="R10" s="244">
        <v>3726.7206440589862</v>
      </c>
      <c r="S10" s="1066"/>
    </row>
    <row r="11" spans="1:19" ht="26.15" customHeight="1">
      <c r="A11" s="242" t="s">
        <v>548</v>
      </c>
      <c r="B11" s="247" t="s">
        <v>746</v>
      </c>
      <c r="C11" s="244">
        <v>83.695161914103252</v>
      </c>
      <c r="D11" s="244">
        <v>58.478802751313054</v>
      </c>
      <c r="E11" s="244">
        <v>3.6682362970278795</v>
      </c>
      <c r="F11" s="244">
        <v>20.901689592718775</v>
      </c>
      <c r="G11" s="244">
        <v>1.561991171381423</v>
      </c>
      <c r="H11" s="244">
        <v>4.2614760618415986</v>
      </c>
      <c r="I11" s="244">
        <v>36.422888126175138</v>
      </c>
      <c r="J11" s="244">
        <v>8.2603619841543683</v>
      </c>
      <c r="K11" s="244">
        <v>2242.0077536659169</v>
      </c>
      <c r="L11" s="244">
        <v>378.30980349107654</v>
      </c>
      <c r="M11" s="244">
        <v>52.876306772470016</v>
      </c>
      <c r="N11" s="244">
        <v>5.2198171272969915</v>
      </c>
      <c r="O11" s="244">
        <v>47.60606478940678</v>
      </c>
      <c r="P11" s="244">
        <v>2200.4208830634425</v>
      </c>
      <c r="Q11" s="244">
        <v>64.730425646513041</v>
      </c>
      <c r="R11" s="244">
        <v>9.8654342723516582</v>
      </c>
      <c r="S11" s="1066"/>
    </row>
    <row r="12" spans="1:19" ht="13.4" customHeight="1">
      <c r="A12" s="242" t="s">
        <v>550</v>
      </c>
      <c r="B12" s="247" t="s">
        <v>747</v>
      </c>
      <c r="C12" s="244">
        <v>10566.785902852327</v>
      </c>
      <c r="D12" s="244">
        <v>15349.351395304991</v>
      </c>
      <c r="E12" s="244">
        <v>671.96238496320041</v>
      </c>
      <c r="F12" s="244">
        <v>8730.633991680319</v>
      </c>
      <c r="G12" s="244">
        <v>4583.6010064396005</v>
      </c>
      <c r="H12" s="244">
        <v>2937.2238808861907</v>
      </c>
      <c r="I12" s="244">
        <v>3987.5903995680487</v>
      </c>
      <c r="J12" s="244">
        <v>659.70293249008841</v>
      </c>
      <c r="K12" s="244">
        <v>16759.717731617995</v>
      </c>
      <c r="L12" s="244">
        <v>58706.65160758594</v>
      </c>
      <c r="M12" s="244">
        <v>7885.071906082293</v>
      </c>
      <c r="N12" s="244">
        <v>10712.965642412344</v>
      </c>
      <c r="O12" s="244">
        <v>3043.2562644812324</v>
      </c>
      <c r="P12" s="244">
        <v>7844.0955872302902</v>
      </c>
      <c r="Q12" s="244">
        <v>2765.9066623614435</v>
      </c>
      <c r="R12" s="244">
        <v>1987.5701995465338</v>
      </c>
      <c r="S12" s="1066"/>
    </row>
    <row r="13" spans="1:19" ht="39" customHeight="1">
      <c r="A13" s="242" t="s">
        <v>552</v>
      </c>
      <c r="B13" s="247" t="s">
        <v>748</v>
      </c>
      <c r="C13" s="244">
        <v>762.79650183021829</v>
      </c>
      <c r="D13" s="244">
        <v>1579.6777879945623</v>
      </c>
      <c r="E13" s="244">
        <v>139.65274205664565</v>
      </c>
      <c r="F13" s="244">
        <v>278.51299493516302</v>
      </c>
      <c r="G13" s="244">
        <v>249.66269783907046</v>
      </c>
      <c r="H13" s="244">
        <v>385.18344208708163</v>
      </c>
      <c r="I13" s="244">
        <v>397.40702903296926</v>
      </c>
      <c r="J13" s="244">
        <v>319.88287385540752</v>
      </c>
      <c r="K13" s="244">
        <v>1786.3513711208375</v>
      </c>
      <c r="L13" s="244">
        <v>2015.2735878614603</v>
      </c>
      <c r="M13" s="244">
        <v>531.64906633250075</v>
      </c>
      <c r="N13" s="244">
        <v>81.431836461958753</v>
      </c>
      <c r="O13" s="244">
        <v>289.24886653904957</v>
      </c>
      <c r="P13" s="244">
        <v>754.58772847296655</v>
      </c>
      <c r="Q13" s="244">
        <v>302.04825115710986</v>
      </c>
      <c r="R13" s="244">
        <v>155.16873730167424</v>
      </c>
      <c r="S13" s="1066"/>
    </row>
    <row r="14" spans="1:19" ht="39" customHeight="1">
      <c r="A14" s="242" t="s">
        <v>554</v>
      </c>
      <c r="B14" s="247" t="s">
        <v>749</v>
      </c>
      <c r="C14" s="244">
        <v>162.93626233018313</v>
      </c>
      <c r="D14" s="244">
        <v>184.13823110310364</v>
      </c>
      <c r="E14" s="244">
        <v>11.956357230378607</v>
      </c>
      <c r="F14" s="244">
        <v>5.8654048329872275</v>
      </c>
      <c r="G14" s="244">
        <v>1.9307177214154001</v>
      </c>
      <c r="H14" s="244">
        <v>5.8927836566111234</v>
      </c>
      <c r="I14" s="244">
        <v>42.567959662172896</v>
      </c>
      <c r="J14" s="244">
        <v>3.2850736280913369</v>
      </c>
      <c r="K14" s="244">
        <v>74.575027031408567</v>
      </c>
      <c r="L14" s="244">
        <v>241.36578515531616</v>
      </c>
      <c r="M14" s="244">
        <v>37.212145128655081</v>
      </c>
      <c r="N14" s="244">
        <v>2.7425649027503032</v>
      </c>
      <c r="O14" s="244">
        <v>88.379694955605572</v>
      </c>
      <c r="P14" s="244">
        <v>7.6873919769652597</v>
      </c>
      <c r="Q14" s="244">
        <v>6.282997341358926</v>
      </c>
      <c r="R14" s="244">
        <v>17.967340059682869</v>
      </c>
      <c r="S14" s="1066"/>
    </row>
    <row r="15" spans="1:19" ht="25" customHeight="1">
      <c r="A15" s="242" t="s">
        <v>556</v>
      </c>
      <c r="B15" s="389" t="s">
        <v>750</v>
      </c>
      <c r="C15" s="244">
        <v>1412.2611143362458</v>
      </c>
      <c r="D15" s="244">
        <v>1937.9347035193757</v>
      </c>
      <c r="E15" s="244">
        <v>25.266149205689384</v>
      </c>
      <c r="F15" s="244">
        <v>154.09278687619312</v>
      </c>
      <c r="G15" s="244">
        <v>6.6125881622595362</v>
      </c>
      <c r="H15" s="244">
        <v>12.723988752445944</v>
      </c>
      <c r="I15" s="244">
        <v>492.34626003184974</v>
      </c>
      <c r="J15" s="244">
        <v>40.214490862973769</v>
      </c>
      <c r="K15" s="244">
        <v>1406.645459616896</v>
      </c>
      <c r="L15" s="244">
        <v>2086.1546475629843</v>
      </c>
      <c r="M15" s="244">
        <v>487.1050315514907</v>
      </c>
      <c r="N15" s="244">
        <v>8.4304875812428151</v>
      </c>
      <c r="O15" s="244">
        <v>646.4041871736722</v>
      </c>
      <c r="P15" s="244">
        <v>167.24410421937259</v>
      </c>
      <c r="Q15" s="244">
        <v>338.37995429058958</v>
      </c>
      <c r="R15" s="244">
        <v>152.62156804897586</v>
      </c>
      <c r="S15" s="1066"/>
    </row>
    <row r="16" spans="1:19" s="142" customFormat="1" ht="12.65" customHeight="1">
      <c r="A16" s="242" t="s">
        <v>558</v>
      </c>
      <c r="B16" s="389" t="s">
        <v>751</v>
      </c>
      <c r="C16" s="244">
        <v>3011.7056161277355</v>
      </c>
      <c r="D16" s="244">
        <v>2816.9512725651321</v>
      </c>
      <c r="E16" s="244">
        <v>4.5858895555755286</v>
      </c>
      <c r="F16" s="244">
        <v>3587.4608345790725</v>
      </c>
      <c r="G16" s="244">
        <v>2.9492674952119042</v>
      </c>
      <c r="H16" s="244">
        <v>1697.7493055184559</v>
      </c>
      <c r="I16" s="244">
        <v>18.762669989042514</v>
      </c>
      <c r="J16" s="244">
        <v>4.3607466474641043</v>
      </c>
      <c r="K16" s="244">
        <v>1167.8565752945487</v>
      </c>
      <c r="L16" s="244">
        <v>12353.471472375804</v>
      </c>
      <c r="M16" s="244">
        <v>28.889942234217315</v>
      </c>
      <c r="N16" s="244">
        <v>1049.3808084110724</v>
      </c>
      <c r="O16" s="244">
        <v>8.0469763511953047</v>
      </c>
      <c r="P16" s="244">
        <v>2401.9670095606816</v>
      </c>
      <c r="Q16" s="244">
        <v>482.27282727658275</v>
      </c>
      <c r="R16" s="244">
        <v>5.3489350965689564</v>
      </c>
    </row>
    <row r="17" spans="1:19" s="146" customFormat="1" ht="25" customHeight="1">
      <c r="A17" s="242" t="s">
        <v>560</v>
      </c>
      <c r="B17" s="389" t="s">
        <v>752</v>
      </c>
      <c r="C17" s="244">
        <v>654.84452761420755</v>
      </c>
      <c r="D17" s="244">
        <v>1797.4019451377226</v>
      </c>
      <c r="E17" s="244">
        <v>15.1548591928258</v>
      </c>
      <c r="F17" s="244">
        <v>432.67386875266055</v>
      </c>
      <c r="G17" s="244">
        <v>5.3558285422350549</v>
      </c>
      <c r="H17" s="244">
        <v>50.446352550245557</v>
      </c>
      <c r="I17" s="244">
        <v>892.46318835211139</v>
      </c>
      <c r="J17" s="244">
        <v>49.62552151800088</v>
      </c>
      <c r="K17" s="244">
        <v>2369.4594420107283</v>
      </c>
      <c r="L17" s="244">
        <v>12878.607431618602</v>
      </c>
      <c r="M17" s="244">
        <v>4674.3235714798666</v>
      </c>
      <c r="N17" s="244">
        <v>5.6653527124311296</v>
      </c>
      <c r="O17" s="244">
        <v>484.58807241401661</v>
      </c>
      <c r="P17" s="244">
        <v>2597.0176439820107</v>
      </c>
      <c r="Q17" s="244">
        <v>769.33699416237766</v>
      </c>
      <c r="R17" s="244">
        <v>234.57106051007185</v>
      </c>
      <c r="S17" s="1066"/>
    </row>
    <row r="18" spans="1:19" ht="25" customHeight="1">
      <c r="A18" s="242" t="s">
        <v>562</v>
      </c>
      <c r="B18" s="389" t="s">
        <v>753</v>
      </c>
      <c r="C18" s="244">
        <v>125.52989850733434</v>
      </c>
      <c r="D18" s="244">
        <v>22.840952750612892</v>
      </c>
      <c r="E18" s="244">
        <v>38.777533699007478</v>
      </c>
      <c r="F18" s="244">
        <v>10.9917037159804</v>
      </c>
      <c r="G18" s="244">
        <v>1.1620338212871588</v>
      </c>
      <c r="H18" s="244">
        <v>2.9471432082895164</v>
      </c>
      <c r="I18" s="244">
        <v>61.450703482747905</v>
      </c>
      <c r="J18" s="244">
        <v>2.5912347642673565</v>
      </c>
      <c r="K18" s="244">
        <v>40.119580588634264</v>
      </c>
      <c r="L18" s="244">
        <v>123.42881928321999</v>
      </c>
      <c r="M18" s="244">
        <v>75.786720019141853</v>
      </c>
      <c r="N18" s="244">
        <v>1.5688537530917395</v>
      </c>
      <c r="O18" s="244">
        <v>20.027384805923031</v>
      </c>
      <c r="P18" s="244">
        <v>22.885334107072591</v>
      </c>
      <c r="Q18" s="244">
        <v>4.4989133502776761</v>
      </c>
      <c r="R18" s="244">
        <v>6.963819458542126</v>
      </c>
      <c r="S18" s="1066"/>
    </row>
    <row r="19" spans="1:19" ht="25" customHeight="1">
      <c r="A19" s="242" t="s">
        <v>564</v>
      </c>
      <c r="B19" s="389" t="s">
        <v>754</v>
      </c>
      <c r="C19" s="244">
        <v>1605.2099499076719</v>
      </c>
      <c r="D19" s="244">
        <v>4152.5099128663278</v>
      </c>
      <c r="E19" s="244">
        <v>29.584464621406273</v>
      </c>
      <c r="F19" s="244">
        <v>806.66960755277466</v>
      </c>
      <c r="G19" s="244">
        <v>68.867939738600626</v>
      </c>
      <c r="H19" s="244">
        <v>42.13349119866556</v>
      </c>
      <c r="I19" s="244">
        <v>619.74725452959251</v>
      </c>
      <c r="J19" s="244">
        <v>84.545814321495641</v>
      </c>
      <c r="K19" s="244">
        <v>1525.8735585301833</v>
      </c>
      <c r="L19" s="244">
        <v>4346.6715841936557</v>
      </c>
      <c r="M19" s="244">
        <v>1241.1465857863122</v>
      </c>
      <c r="N19" s="244">
        <v>127.05844861319102</v>
      </c>
      <c r="O19" s="244">
        <v>581.64556848867403</v>
      </c>
      <c r="P19" s="244">
        <v>1382.9939590220647</v>
      </c>
      <c r="Q19" s="244">
        <v>571.39837409052291</v>
      </c>
      <c r="R19" s="244">
        <v>952.67804887363877</v>
      </c>
      <c r="S19" s="1066"/>
    </row>
    <row r="20" spans="1:19" ht="25" customHeight="1">
      <c r="A20" s="242" t="s">
        <v>566</v>
      </c>
      <c r="B20" s="389" t="s">
        <v>755</v>
      </c>
      <c r="C20" s="244">
        <v>1056.7182338436021</v>
      </c>
      <c r="D20" s="244">
        <v>1116.2303436827981</v>
      </c>
      <c r="E20" s="244">
        <v>84.262178624254872</v>
      </c>
      <c r="F20" s="244">
        <v>3299.9515511871032</v>
      </c>
      <c r="G20" s="244">
        <v>4162.0097031123023</v>
      </c>
      <c r="H20" s="244">
        <v>541.9045170419887</v>
      </c>
      <c r="I20" s="244">
        <v>813.47117632325183</v>
      </c>
      <c r="J20" s="244">
        <v>37.429641299213394</v>
      </c>
      <c r="K20" s="244">
        <v>7589.4898822640835</v>
      </c>
      <c r="L20" s="244">
        <v>22584.850449711015</v>
      </c>
      <c r="M20" s="244">
        <v>445.26548773104264</v>
      </c>
      <c r="N20" s="244">
        <v>9186.1135772486341</v>
      </c>
      <c r="O20" s="244">
        <v>536.59598015414758</v>
      </c>
      <c r="P20" s="244">
        <v>343.46246626659592</v>
      </c>
      <c r="Q20" s="244">
        <v>58.088061882089072</v>
      </c>
      <c r="R20" s="244">
        <v>248.23019160772245</v>
      </c>
      <c r="S20" s="1066"/>
    </row>
    <row r="21" spans="1:19" ht="37.5" customHeight="1">
      <c r="A21" s="242" t="s">
        <v>568</v>
      </c>
      <c r="B21" s="389" t="s">
        <v>756</v>
      </c>
      <c r="C21" s="244">
        <v>105.75382079877868</v>
      </c>
      <c r="D21" s="244">
        <v>47.622960394347992</v>
      </c>
      <c r="E21" s="244">
        <v>15.110588041305018</v>
      </c>
      <c r="F21" s="244">
        <v>14.15293877737129</v>
      </c>
      <c r="G21" s="244">
        <v>2.4706861119063976</v>
      </c>
      <c r="H21" s="244">
        <v>10.061647299295119</v>
      </c>
      <c r="I21" s="244">
        <v>44.795777117605539</v>
      </c>
      <c r="J21" s="244">
        <v>9.1313775963145858</v>
      </c>
      <c r="K21" s="244">
        <v>32.836025982107607</v>
      </c>
      <c r="L21" s="244">
        <v>211.32381284462994</v>
      </c>
      <c r="M21" s="244">
        <v>18.863449363538169</v>
      </c>
      <c r="N21" s="244">
        <v>3.9260848581324819</v>
      </c>
      <c r="O21" s="244">
        <v>43.906260912201759</v>
      </c>
      <c r="P21" s="244">
        <v>15.289829148360434</v>
      </c>
      <c r="Q21" s="244">
        <v>9.4435711796409176</v>
      </c>
      <c r="R21" s="244">
        <v>20.102006546589493</v>
      </c>
      <c r="S21" s="1066"/>
    </row>
    <row r="22" spans="1:19" s="142" customFormat="1" ht="26.15" customHeight="1">
      <c r="A22" s="242" t="s">
        <v>570</v>
      </c>
      <c r="B22" s="389" t="s">
        <v>757</v>
      </c>
      <c r="C22" s="244">
        <v>147.41943307871196</v>
      </c>
      <c r="D22" s="244">
        <v>224.89749686730022</v>
      </c>
      <c r="E22" s="244">
        <v>13.721815175554763</v>
      </c>
      <c r="F22" s="244">
        <v>16.928211800465842</v>
      </c>
      <c r="G22" s="244">
        <v>3.304703485116816</v>
      </c>
      <c r="H22" s="244">
        <v>7.2936712571163769</v>
      </c>
      <c r="I22" s="244">
        <v>95.956972320155927</v>
      </c>
      <c r="J22" s="244">
        <v>6.5310567582677237</v>
      </c>
      <c r="K22" s="244">
        <v>75.944166574760288</v>
      </c>
      <c r="L22" s="244">
        <v>262.46118998150132</v>
      </c>
      <c r="M22" s="244">
        <v>33.263671399097312</v>
      </c>
      <c r="N22" s="244">
        <v>4.1572757529622608</v>
      </c>
      <c r="O22" s="244">
        <v>48.00153789300586</v>
      </c>
      <c r="P22" s="244">
        <v>16.813603954880236</v>
      </c>
      <c r="Q22" s="244">
        <v>11.78417878793516</v>
      </c>
      <c r="R22" s="244">
        <v>21.348750098737405</v>
      </c>
    </row>
    <row r="23" spans="1:19" ht="13.4" customHeight="1">
      <c r="A23" s="242" t="s">
        <v>572</v>
      </c>
      <c r="B23" s="389" t="s">
        <v>758</v>
      </c>
      <c r="C23" s="244">
        <v>611.40549637397146</v>
      </c>
      <c r="D23" s="244">
        <v>491.89059014066089</v>
      </c>
      <c r="E23" s="244">
        <v>224.55057656443478</v>
      </c>
      <c r="F23" s="244">
        <v>40.160938790531709</v>
      </c>
      <c r="G23" s="244">
        <v>14.202683867056741</v>
      </c>
      <c r="H23" s="244">
        <v>34.728128950538363</v>
      </c>
      <c r="I23" s="244">
        <v>141.63885479309147</v>
      </c>
      <c r="J23" s="244">
        <v>30.825665616380384</v>
      </c>
      <c r="K23" s="244">
        <v>187.05709613667565</v>
      </c>
      <c r="L23" s="244">
        <v>815.28664532704261</v>
      </c>
      <c r="M23" s="244">
        <v>110.24427183371621</v>
      </c>
      <c r="N23" s="244">
        <v>39.539115788969291</v>
      </c>
      <c r="O23" s="244">
        <v>90.23808029910748</v>
      </c>
      <c r="P23" s="244">
        <v>58.599073532621198</v>
      </c>
      <c r="Q23" s="244">
        <v>66.160483927593162</v>
      </c>
      <c r="R23" s="244">
        <v>47.624615713756448</v>
      </c>
      <c r="S23" s="1066"/>
    </row>
    <row r="24" spans="1:19" ht="13.4" customHeight="1">
      <c r="A24" s="242" t="s">
        <v>574</v>
      </c>
      <c r="B24" s="389" t="s">
        <v>759</v>
      </c>
      <c r="C24" s="244">
        <v>745.00238260363324</v>
      </c>
      <c r="D24" s="244">
        <v>617.86354564589169</v>
      </c>
      <c r="E24" s="244">
        <v>46.524164193861374</v>
      </c>
      <c r="F24" s="244">
        <v>55.226987234207108</v>
      </c>
      <c r="G24" s="244">
        <v>51.903981105664954</v>
      </c>
      <c r="H24" s="244">
        <v>75.46977249361899</v>
      </c>
      <c r="I24" s="244">
        <v>215.4153007737039</v>
      </c>
      <c r="J24" s="244">
        <v>54.373019668741343</v>
      </c>
      <c r="K24" s="244">
        <v>426.59445076433468</v>
      </c>
      <c r="L24" s="244">
        <v>554.628334698598</v>
      </c>
      <c r="M24" s="244">
        <v>153.95560874792341</v>
      </c>
      <c r="N24" s="244">
        <v>108.70129594193818</v>
      </c>
      <c r="O24" s="244">
        <v>164.28219889729303</v>
      </c>
      <c r="P24" s="244">
        <v>41.875520784454508</v>
      </c>
      <c r="Q24" s="244">
        <v>60.877778127590567</v>
      </c>
      <c r="R24" s="244">
        <v>88.285272294087335</v>
      </c>
      <c r="S24" s="1066"/>
    </row>
    <row r="25" spans="1:19" ht="37.5" customHeight="1">
      <c r="A25" s="242" t="s">
        <v>576</v>
      </c>
      <c r="B25" s="389" t="s">
        <v>760</v>
      </c>
      <c r="C25" s="244">
        <v>165.20266550002958</v>
      </c>
      <c r="D25" s="244">
        <v>359.39165263715125</v>
      </c>
      <c r="E25" s="244">
        <v>22.815066802260787</v>
      </c>
      <c r="F25" s="244">
        <v>27.94616264580922</v>
      </c>
      <c r="G25" s="244">
        <v>13.168175437473291</v>
      </c>
      <c r="H25" s="244">
        <v>70.68963687183691</v>
      </c>
      <c r="I25" s="244">
        <v>151.56725315975419</v>
      </c>
      <c r="J25" s="244">
        <v>16.906415953470347</v>
      </c>
      <c r="K25" s="244">
        <v>76.915095702797686</v>
      </c>
      <c r="L25" s="244">
        <v>233.12784697212598</v>
      </c>
      <c r="M25" s="244">
        <v>47.366354474792033</v>
      </c>
      <c r="N25" s="244">
        <v>94.249940385968543</v>
      </c>
      <c r="O25" s="244">
        <v>41.891455597340844</v>
      </c>
      <c r="P25" s="244">
        <v>33.671922202243387</v>
      </c>
      <c r="Q25" s="244">
        <v>85.334276787775551</v>
      </c>
      <c r="R25" s="244">
        <v>36.659853936485909</v>
      </c>
      <c r="S25" s="1066"/>
    </row>
    <row r="26" spans="1:19" ht="13.4" customHeight="1">
      <c r="A26" s="242" t="s">
        <v>578</v>
      </c>
      <c r="B26" s="389" t="s">
        <v>761</v>
      </c>
      <c r="C26" s="244">
        <v>17596.228135375877</v>
      </c>
      <c r="D26" s="244">
        <v>11470.852038933685</v>
      </c>
      <c r="E26" s="244">
        <v>7470.0604004047073</v>
      </c>
      <c r="F26" s="244">
        <v>39638.172837520942</v>
      </c>
      <c r="G26" s="244">
        <v>6307.4033045087872</v>
      </c>
      <c r="H26" s="244">
        <v>2073.570686220839</v>
      </c>
      <c r="I26" s="244">
        <v>8904.9188586353903</v>
      </c>
      <c r="J26" s="244">
        <v>4488.6460740837001</v>
      </c>
      <c r="K26" s="244">
        <v>15723.523015262712</v>
      </c>
      <c r="L26" s="244">
        <v>149870.15722274184</v>
      </c>
      <c r="M26" s="244">
        <v>2918.9457642359439</v>
      </c>
      <c r="N26" s="244">
        <v>7300.3473624761182</v>
      </c>
      <c r="O26" s="244">
        <v>32662.484331047752</v>
      </c>
      <c r="P26" s="244">
        <v>9165.5997271551332</v>
      </c>
      <c r="Q26" s="244">
        <v>5023.5495496970289</v>
      </c>
      <c r="R26" s="244">
        <v>1395.0768554452632</v>
      </c>
      <c r="S26" s="1066"/>
    </row>
    <row r="27" spans="1:19" ht="12.65" customHeight="1">
      <c r="A27" s="242" t="s">
        <v>580</v>
      </c>
      <c r="B27" s="389" t="s">
        <v>762</v>
      </c>
      <c r="C27" s="244">
        <v>538.33889823276024</v>
      </c>
      <c r="D27" s="244">
        <v>698.40720554865959</v>
      </c>
      <c r="E27" s="244">
        <v>98.079815934534892</v>
      </c>
      <c r="F27" s="244">
        <v>139.07747085552717</v>
      </c>
      <c r="G27" s="244">
        <v>38.529787098437822</v>
      </c>
      <c r="H27" s="244">
        <v>96.894914266990028</v>
      </c>
      <c r="I27" s="244">
        <v>327.52258121535186</v>
      </c>
      <c r="J27" s="244">
        <v>83.091006545950819</v>
      </c>
      <c r="K27" s="244">
        <v>419.95120390057753</v>
      </c>
      <c r="L27" s="244">
        <v>839.82793954351268</v>
      </c>
      <c r="M27" s="244">
        <v>212.01572229668906</v>
      </c>
      <c r="N27" s="244">
        <v>48.175364445021316</v>
      </c>
      <c r="O27" s="244">
        <v>153.07889007071455</v>
      </c>
      <c r="P27" s="244">
        <v>122.92366018947756</v>
      </c>
      <c r="Q27" s="244">
        <v>145.33444501180924</v>
      </c>
      <c r="R27" s="244">
        <v>99.872049288328071</v>
      </c>
      <c r="S27" s="1066"/>
    </row>
    <row r="28" spans="1:19" ht="12.65" customHeight="1">
      <c r="A28" s="242" t="s">
        <v>582</v>
      </c>
      <c r="B28" s="247" t="s">
        <v>763</v>
      </c>
      <c r="C28" s="244">
        <v>1192.999806272903</v>
      </c>
      <c r="D28" s="244">
        <v>1337.6185579376288</v>
      </c>
      <c r="E28" s="244">
        <v>196.96628537743328</v>
      </c>
      <c r="F28" s="244">
        <v>298.2576011040909</v>
      </c>
      <c r="G28" s="244">
        <v>62.610669336062401</v>
      </c>
      <c r="H28" s="244">
        <v>145.87073109650566</v>
      </c>
      <c r="I28" s="244">
        <v>571.38713172752921</v>
      </c>
      <c r="J28" s="244">
        <v>169.40052555003865</v>
      </c>
      <c r="K28" s="244">
        <v>643.17684115411362</v>
      </c>
      <c r="L28" s="244">
        <v>1324.8700175363722</v>
      </c>
      <c r="M28" s="244">
        <v>403.19185309708985</v>
      </c>
      <c r="N28" s="244">
        <v>89.674026195592688</v>
      </c>
      <c r="O28" s="244">
        <v>321.14077818795442</v>
      </c>
      <c r="P28" s="244">
        <v>283.35179613227768</v>
      </c>
      <c r="Q28" s="244">
        <v>234.64444448433963</v>
      </c>
      <c r="R28" s="244">
        <v>234.33610550650991</v>
      </c>
      <c r="S28" s="1066"/>
    </row>
    <row r="29" spans="1:19" s="142" customFormat="1" ht="12.65" customHeight="1">
      <c r="A29" s="242" t="s">
        <v>584</v>
      </c>
      <c r="B29" s="247" t="s">
        <v>764</v>
      </c>
      <c r="C29" s="244">
        <v>11158.767826860923</v>
      </c>
      <c r="D29" s="244">
        <v>14882.660326976162</v>
      </c>
      <c r="E29" s="244">
        <v>3663.5573438156289</v>
      </c>
      <c r="F29" s="244">
        <v>2779.3107942916013</v>
      </c>
      <c r="G29" s="244">
        <v>1034.7636342385063</v>
      </c>
      <c r="H29" s="244">
        <v>2556.0581189976597</v>
      </c>
      <c r="I29" s="244">
        <v>8260.416630469248</v>
      </c>
      <c r="J29" s="244">
        <v>1736.9641920007107</v>
      </c>
      <c r="K29" s="244">
        <v>7704.5305037593025</v>
      </c>
      <c r="L29" s="244">
        <v>18361.195800859696</v>
      </c>
      <c r="M29" s="244">
        <v>4795.3616179492365</v>
      </c>
      <c r="N29" s="244">
        <v>1153.3087763678836</v>
      </c>
      <c r="O29" s="244">
        <v>3260.3452814876032</v>
      </c>
      <c r="P29" s="244">
        <v>3119.6186235394139</v>
      </c>
      <c r="Q29" s="244">
        <v>3142.5046245936273</v>
      </c>
      <c r="R29" s="244">
        <v>2045.5855665187219</v>
      </c>
    </row>
    <row r="30" spans="1:19" s="142" customFormat="1" ht="12.65" customHeight="1">
      <c r="A30" s="242" t="s">
        <v>586</v>
      </c>
      <c r="B30" s="247" t="s">
        <v>587</v>
      </c>
      <c r="C30" s="244">
        <v>42142.001095728345</v>
      </c>
      <c r="D30" s="244">
        <v>45563.976636935055</v>
      </c>
      <c r="E30" s="244">
        <v>12189.830282522013</v>
      </c>
      <c r="F30" s="244">
        <v>52061.369306010129</v>
      </c>
      <c r="G30" s="244">
        <v>12068.00212754651</v>
      </c>
      <c r="H30" s="244">
        <v>7910.8477373073674</v>
      </c>
      <c r="I30" s="244">
        <v>22612.627162930235</v>
      </c>
      <c r="J30" s="244">
        <v>7538.7951890800377</v>
      </c>
      <c r="K30" s="244">
        <v>45174.866743627441</v>
      </c>
      <c r="L30" s="244">
        <v>231211.3968146031</v>
      </c>
      <c r="M30" s="244">
        <v>16604.36749924313</v>
      </c>
      <c r="N30" s="244">
        <v>19367.981429468393</v>
      </c>
      <c r="O30" s="244">
        <v>39751.727410667554</v>
      </c>
      <c r="P30" s="244">
        <v>23216.169717814479</v>
      </c>
      <c r="Q30" s="244">
        <v>11858.402994963773</v>
      </c>
      <c r="R30" s="244">
        <v>6004.477624309241</v>
      </c>
    </row>
    <row r="31" spans="1:19" s="146" customFormat="1" ht="12.65" customHeight="1">
      <c r="A31" s="248"/>
      <c r="B31" s="247" t="s">
        <v>588</v>
      </c>
      <c r="C31" s="244">
        <v>23212.779640508659</v>
      </c>
      <c r="D31" s="244">
        <v>29391.374571687767</v>
      </c>
      <c r="E31" s="244">
        <v>4454.500389272217</v>
      </c>
      <c r="F31" s="244">
        <v>4805.5202899662809</v>
      </c>
      <c r="G31" s="244">
        <v>1293.4033779695535</v>
      </c>
      <c r="H31" s="244">
        <v>2911.1278966879258</v>
      </c>
      <c r="I31" s="244">
        <v>14273.425243948637</v>
      </c>
      <c r="J31" s="244">
        <v>3446.8271452747945</v>
      </c>
      <c r="K31" s="244">
        <v>19180.478081439163</v>
      </c>
      <c r="L31" s="244">
        <v>37053.60086349021</v>
      </c>
      <c r="M31" s="244">
        <v>8998.0195455227986</v>
      </c>
      <c r="N31" s="244">
        <v>2385.3322628046299</v>
      </c>
      <c r="O31" s="244">
        <v>7267.4345259590491</v>
      </c>
      <c r="P31" s="244">
        <v>4408.8130357030559</v>
      </c>
      <c r="Q31" s="244">
        <v>6168.5965764562334</v>
      </c>
      <c r="R31" s="244">
        <v>4357.2052441840779</v>
      </c>
      <c r="S31" s="1066"/>
    </row>
    <row r="32" spans="1:19" ht="25" customHeight="1">
      <c r="A32" s="248"/>
      <c r="B32" s="247" t="s">
        <v>765</v>
      </c>
      <c r="C32" s="244">
        <v>65354.780736237</v>
      </c>
      <c r="D32" s="244">
        <v>74955.351208622829</v>
      </c>
      <c r="E32" s="244">
        <v>16644.330671794229</v>
      </c>
      <c r="F32" s="244">
        <v>56866.889595976412</v>
      </c>
      <c r="G32" s="244">
        <v>13361.405505516062</v>
      </c>
      <c r="H32" s="244">
        <v>10821.975633995293</v>
      </c>
      <c r="I32" s="244">
        <v>36886.052406878873</v>
      </c>
      <c r="J32" s="244">
        <v>10985.622334354832</v>
      </c>
      <c r="K32" s="244">
        <v>64355.344825066604</v>
      </c>
      <c r="L32" s="244">
        <v>268264.99767809332</v>
      </c>
      <c r="M32" s="244">
        <v>25602.387044765928</v>
      </c>
      <c r="N32" s="244">
        <v>21753.313692273023</v>
      </c>
      <c r="O32" s="244">
        <v>47019.161936626602</v>
      </c>
      <c r="P32" s="244">
        <v>27624.982753517535</v>
      </c>
      <c r="Q32" s="244">
        <v>18026.999571420005</v>
      </c>
      <c r="R32" s="244">
        <v>10361.682868493319</v>
      </c>
      <c r="S32" s="1066"/>
    </row>
    <row r="33" spans="1:19" ht="12.75" customHeight="1">
      <c r="A33" s="248"/>
      <c r="B33" s="250"/>
      <c r="C33" s="251"/>
      <c r="D33" s="252"/>
      <c r="E33" s="252"/>
      <c r="F33" s="252"/>
      <c r="G33" s="252"/>
      <c r="H33" s="252"/>
      <c r="I33" s="252"/>
      <c r="J33" s="252"/>
      <c r="K33" s="252"/>
      <c r="L33" s="252"/>
      <c r="M33" s="252"/>
      <c r="N33" s="252"/>
      <c r="O33" s="252"/>
      <c r="P33" s="252"/>
      <c r="Q33" s="252"/>
      <c r="R33" s="252"/>
      <c r="S33" s="1066"/>
    </row>
    <row r="34" spans="1:19" ht="30" customHeight="1">
      <c r="A34" s="248"/>
      <c r="B34" s="153"/>
      <c r="C34" s="1281" t="s">
        <v>1607</v>
      </c>
      <c r="D34" s="1281"/>
      <c r="E34" s="1281"/>
      <c r="F34" s="1281"/>
      <c r="G34" s="1066"/>
      <c r="H34" s="1066"/>
      <c r="I34" s="1066"/>
      <c r="J34" s="1066"/>
      <c r="K34" s="1066"/>
      <c r="L34" s="1066"/>
      <c r="M34" s="1066"/>
      <c r="N34" s="1066"/>
      <c r="O34" s="1066"/>
      <c r="P34" s="1066"/>
      <c r="Q34" s="1066"/>
      <c r="R34" s="1066"/>
      <c r="S34" s="1066"/>
    </row>
    <row r="35" spans="1:19" ht="15" customHeight="1">
      <c r="A35" s="248"/>
      <c r="B35" s="153"/>
      <c r="C35" s="1351" t="s">
        <v>590</v>
      </c>
      <c r="D35" s="1351"/>
      <c r="E35" s="1351"/>
      <c r="F35" s="1351"/>
      <c r="G35" s="1066"/>
      <c r="H35" s="1066"/>
      <c r="I35" s="1066"/>
      <c r="J35" s="1066"/>
      <c r="K35" s="1066"/>
      <c r="L35" s="1066"/>
      <c r="M35" s="1066"/>
      <c r="N35" s="1066"/>
      <c r="O35" s="1066"/>
      <c r="P35" s="1066"/>
      <c r="Q35" s="1066"/>
      <c r="R35" s="1066"/>
      <c r="S35" s="1066"/>
    </row>
    <row r="36" spans="1:19" s="1067" customFormat="1" ht="28.5" customHeight="1">
      <c r="A36" s="1068"/>
      <c r="C36" s="1281" t="s">
        <v>1513</v>
      </c>
      <c r="D36" s="1281"/>
      <c r="E36" s="1281"/>
      <c r="F36" s="1281"/>
      <c r="G36" s="1066"/>
      <c r="H36" s="1066"/>
      <c r="I36" s="1066"/>
      <c r="J36" s="1066"/>
      <c r="K36" s="1066"/>
      <c r="L36" s="1066"/>
      <c r="M36" s="1066"/>
      <c r="N36" s="1066"/>
      <c r="O36" s="1066"/>
      <c r="P36" s="1066"/>
      <c r="Q36" s="1066"/>
      <c r="R36" s="1066"/>
      <c r="S36" s="1066"/>
    </row>
    <row r="37" spans="1:19" ht="30" customHeight="1">
      <c r="A37" s="248"/>
      <c r="B37" s="153"/>
      <c r="C37" s="1281" t="s">
        <v>766</v>
      </c>
      <c r="D37" s="1281"/>
      <c r="E37" s="1281"/>
      <c r="F37" s="1281"/>
      <c r="G37" s="1066"/>
      <c r="H37" s="1066"/>
      <c r="I37" s="1066"/>
      <c r="J37" s="1066"/>
      <c r="K37" s="1066"/>
      <c r="L37" s="1066"/>
      <c r="M37" s="1066"/>
      <c r="N37" s="1066"/>
      <c r="O37" s="1066"/>
      <c r="P37" s="1066"/>
      <c r="Q37" s="1066"/>
      <c r="R37" s="1066"/>
      <c r="S37" s="1066"/>
    </row>
    <row r="38" spans="1:19" ht="12.75" customHeight="1">
      <c r="C38" s="255"/>
      <c r="D38" s="255"/>
      <c r="E38" s="255"/>
      <c r="F38" s="255"/>
      <c r="G38" s="255"/>
      <c r="H38" s="255"/>
      <c r="I38" s="255"/>
      <c r="J38" s="255"/>
      <c r="K38" s="255"/>
      <c r="L38" s="255"/>
      <c r="M38" s="255"/>
      <c r="N38" s="255"/>
      <c r="O38" s="255"/>
      <c r="P38" s="255"/>
      <c r="Q38" s="255"/>
      <c r="R38" s="255"/>
      <c r="S38" s="1066"/>
    </row>
    <row r="39" spans="1:19" ht="12.75" customHeight="1">
      <c r="C39" s="255"/>
      <c r="D39" s="255"/>
      <c r="E39" s="255"/>
      <c r="F39" s="255"/>
      <c r="G39" s="255"/>
      <c r="H39" s="255"/>
      <c r="I39" s="255"/>
      <c r="J39" s="255"/>
      <c r="K39" s="255"/>
      <c r="L39" s="255"/>
      <c r="M39" s="255"/>
      <c r="N39" s="255"/>
      <c r="O39" s="255"/>
      <c r="P39" s="255"/>
      <c r="Q39" s="255"/>
      <c r="R39" s="255"/>
    </row>
    <row r="40" spans="1:19" ht="12.75" customHeight="1">
      <c r="C40" s="255"/>
      <c r="D40" s="255"/>
      <c r="E40" s="255"/>
      <c r="F40" s="255"/>
      <c r="G40" s="255"/>
      <c r="H40" s="255"/>
      <c r="I40" s="255"/>
      <c r="J40" s="255"/>
      <c r="K40" s="255"/>
      <c r="L40" s="255"/>
      <c r="M40" s="255"/>
      <c r="N40" s="255"/>
      <c r="O40" s="255"/>
      <c r="P40" s="255"/>
      <c r="Q40" s="255"/>
      <c r="R40" s="255"/>
    </row>
    <row r="41" spans="1:19" ht="12.75" customHeight="1">
      <c r="C41" s="255"/>
      <c r="D41" s="255"/>
      <c r="E41" s="255"/>
      <c r="F41" s="255"/>
      <c r="G41" s="255"/>
      <c r="H41" s="255"/>
      <c r="I41" s="255"/>
      <c r="J41" s="255"/>
      <c r="K41" s="255"/>
      <c r="L41" s="255"/>
      <c r="M41" s="255"/>
      <c r="N41" s="255"/>
      <c r="O41" s="255"/>
      <c r="P41" s="255"/>
      <c r="Q41" s="255"/>
      <c r="R41" s="255"/>
    </row>
    <row r="42" spans="1:19" ht="12.75" customHeight="1">
      <c r="C42" s="255"/>
      <c r="D42" s="255"/>
      <c r="E42" s="255"/>
      <c r="F42" s="255"/>
      <c r="G42" s="255"/>
      <c r="H42" s="255"/>
      <c r="I42" s="255"/>
      <c r="J42" s="255"/>
      <c r="K42" s="255"/>
      <c r="L42" s="255"/>
      <c r="M42" s="255"/>
      <c r="N42" s="255"/>
      <c r="O42" s="255"/>
      <c r="P42" s="255"/>
      <c r="Q42" s="255"/>
      <c r="R42" s="255"/>
    </row>
    <row r="43" spans="1:19" ht="12.75" customHeight="1">
      <c r="C43" s="255"/>
      <c r="D43" s="255"/>
      <c r="E43" s="255"/>
      <c r="F43" s="255"/>
      <c r="G43" s="255"/>
      <c r="H43" s="255"/>
      <c r="I43" s="255"/>
      <c r="J43" s="255"/>
      <c r="K43" s="255"/>
      <c r="L43" s="255"/>
      <c r="M43" s="255"/>
      <c r="N43" s="255"/>
      <c r="O43" s="255"/>
      <c r="P43" s="255"/>
      <c r="Q43" s="255"/>
      <c r="R43" s="255"/>
    </row>
    <row r="44" spans="1:19" ht="12.75" customHeight="1">
      <c r="C44" s="255"/>
      <c r="D44" s="255"/>
      <c r="E44" s="255"/>
      <c r="F44" s="255"/>
      <c r="G44" s="255"/>
      <c r="H44" s="255"/>
      <c r="I44" s="255"/>
      <c r="J44" s="255"/>
      <c r="K44" s="255"/>
      <c r="L44" s="255"/>
      <c r="M44" s="255"/>
      <c r="N44" s="255"/>
      <c r="O44" s="255"/>
      <c r="P44" s="255"/>
      <c r="Q44" s="255"/>
      <c r="R44" s="255"/>
    </row>
    <row r="45" spans="1:19" ht="12.75" customHeight="1">
      <c r="C45" s="255"/>
      <c r="D45" s="255"/>
      <c r="E45" s="255"/>
      <c r="F45" s="255"/>
      <c r="G45" s="255"/>
      <c r="H45" s="255"/>
      <c r="I45" s="255"/>
      <c r="J45" s="255"/>
      <c r="K45" s="255"/>
      <c r="L45" s="255"/>
      <c r="M45" s="255"/>
      <c r="N45" s="255"/>
      <c r="O45" s="255"/>
      <c r="P45" s="255"/>
      <c r="Q45" s="255"/>
      <c r="R45" s="255"/>
    </row>
    <row r="46" spans="1:19" ht="12.75" customHeight="1">
      <c r="C46" s="255"/>
      <c r="D46" s="255"/>
      <c r="E46" s="255"/>
      <c r="F46" s="255"/>
      <c r="G46" s="255"/>
      <c r="H46" s="255"/>
      <c r="I46" s="255"/>
      <c r="J46" s="255"/>
      <c r="K46" s="255"/>
      <c r="L46" s="255"/>
      <c r="M46" s="255"/>
      <c r="N46" s="255"/>
      <c r="O46" s="255"/>
      <c r="P46" s="255"/>
      <c r="Q46" s="255"/>
      <c r="R46" s="255"/>
    </row>
    <row r="47" spans="1:19" ht="12.75" customHeight="1">
      <c r="C47" s="255"/>
      <c r="D47" s="255"/>
      <c r="E47" s="255"/>
      <c r="F47" s="255"/>
      <c r="G47" s="255"/>
      <c r="H47" s="255"/>
      <c r="I47" s="255"/>
      <c r="J47" s="255"/>
      <c r="K47" s="255"/>
      <c r="L47" s="255"/>
      <c r="M47" s="255"/>
      <c r="N47" s="255"/>
      <c r="O47" s="255"/>
      <c r="P47" s="255"/>
      <c r="Q47" s="255"/>
      <c r="R47" s="255"/>
    </row>
    <row r="48" spans="1:19" ht="12.75" customHeight="1">
      <c r="C48" s="255"/>
      <c r="D48" s="255"/>
      <c r="E48" s="255"/>
      <c r="F48" s="255"/>
      <c r="G48" s="255"/>
      <c r="H48" s="255"/>
      <c r="I48" s="255"/>
      <c r="J48" s="255"/>
      <c r="K48" s="255"/>
      <c r="L48" s="255"/>
      <c r="M48" s="255"/>
      <c r="N48" s="255"/>
      <c r="O48" s="255"/>
      <c r="P48" s="255"/>
      <c r="Q48" s="255"/>
      <c r="R48" s="255"/>
    </row>
    <row r="49" spans="3:18" ht="12.75" customHeight="1">
      <c r="C49" s="255"/>
      <c r="D49" s="255"/>
      <c r="E49" s="255"/>
      <c r="F49" s="255"/>
      <c r="G49" s="255"/>
      <c r="H49" s="255"/>
      <c r="I49" s="255"/>
      <c r="J49" s="255"/>
      <c r="K49" s="255"/>
      <c r="L49" s="255"/>
      <c r="M49" s="255"/>
      <c r="N49" s="255"/>
      <c r="O49" s="255"/>
      <c r="P49" s="255"/>
      <c r="Q49" s="255"/>
      <c r="R49" s="255"/>
    </row>
    <row r="50" spans="3:18" ht="12.75" customHeight="1">
      <c r="C50" s="255"/>
      <c r="D50" s="255"/>
      <c r="E50" s="255"/>
      <c r="F50" s="255"/>
      <c r="G50" s="255"/>
      <c r="H50" s="255"/>
      <c r="I50" s="255"/>
      <c r="J50" s="255"/>
      <c r="K50" s="255"/>
      <c r="L50" s="255"/>
      <c r="M50" s="255"/>
      <c r="N50" s="255"/>
      <c r="O50" s="255"/>
      <c r="P50" s="255"/>
      <c r="Q50" s="255"/>
      <c r="R50" s="255"/>
    </row>
    <row r="51" spans="3:18" ht="12.75" customHeight="1">
      <c r="C51" s="255"/>
      <c r="D51" s="255"/>
      <c r="E51" s="255"/>
      <c r="F51" s="255"/>
      <c r="G51" s="255"/>
      <c r="H51" s="255"/>
      <c r="I51" s="255"/>
      <c r="J51" s="255"/>
      <c r="K51" s="255"/>
      <c r="L51" s="255"/>
      <c r="M51" s="255"/>
      <c r="N51" s="255"/>
      <c r="O51" s="255"/>
      <c r="P51" s="255"/>
      <c r="Q51" s="255"/>
      <c r="R51" s="255"/>
    </row>
    <row r="52" spans="3:18" ht="12.75" customHeight="1">
      <c r="C52" s="255"/>
      <c r="D52" s="255"/>
      <c r="E52" s="255"/>
      <c r="F52" s="255"/>
      <c r="G52" s="255"/>
      <c r="H52" s="255"/>
      <c r="I52" s="255"/>
      <c r="J52" s="255"/>
      <c r="K52" s="255"/>
      <c r="L52" s="255"/>
      <c r="M52" s="255"/>
      <c r="N52" s="255"/>
      <c r="O52" s="255"/>
      <c r="P52" s="255"/>
      <c r="Q52" s="255"/>
      <c r="R52" s="255"/>
    </row>
    <row r="53" spans="3:18" ht="12.75" customHeight="1">
      <c r="C53" s="255"/>
      <c r="D53" s="255"/>
      <c r="E53" s="255"/>
      <c r="F53" s="255"/>
      <c r="G53" s="255"/>
      <c r="H53" s="255"/>
      <c r="I53" s="255"/>
      <c r="J53" s="255"/>
      <c r="K53" s="255"/>
      <c r="L53" s="255"/>
      <c r="M53" s="255"/>
      <c r="N53" s="255"/>
      <c r="O53" s="255"/>
      <c r="P53" s="255"/>
      <c r="Q53" s="255"/>
      <c r="R53" s="255"/>
    </row>
    <row r="54" spans="3:18" ht="12.75" customHeight="1">
      <c r="C54" s="255"/>
      <c r="D54" s="255"/>
      <c r="E54" s="255"/>
      <c r="F54" s="255"/>
      <c r="G54" s="255"/>
      <c r="H54" s="255"/>
      <c r="I54" s="255"/>
      <c r="J54" s="255"/>
      <c r="K54" s="255"/>
      <c r="L54" s="255"/>
      <c r="M54" s="255"/>
      <c r="N54" s="255"/>
      <c r="O54" s="255"/>
      <c r="P54" s="255"/>
      <c r="Q54" s="255"/>
      <c r="R54" s="255"/>
    </row>
    <row r="55" spans="3:18" ht="12.75" customHeight="1">
      <c r="C55" s="255"/>
      <c r="D55" s="255"/>
      <c r="E55" s="255"/>
      <c r="F55" s="255"/>
      <c r="G55" s="255"/>
      <c r="H55" s="255"/>
      <c r="I55" s="255"/>
      <c r="J55" s="255"/>
      <c r="K55" s="255"/>
      <c r="L55" s="255"/>
      <c r="M55" s="255"/>
      <c r="N55" s="255"/>
      <c r="O55" s="255"/>
      <c r="P55" s="255"/>
      <c r="Q55" s="255"/>
      <c r="R55" s="255"/>
    </row>
    <row r="56" spans="3:18" ht="12.75" customHeight="1">
      <c r="C56" s="255"/>
      <c r="D56" s="255"/>
      <c r="E56" s="255"/>
      <c r="F56" s="255"/>
      <c r="G56" s="255"/>
      <c r="H56" s="255"/>
      <c r="I56" s="255"/>
      <c r="J56" s="255"/>
      <c r="K56" s="255"/>
      <c r="L56" s="255"/>
      <c r="M56" s="255"/>
      <c r="N56" s="255"/>
      <c r="O56" s="255"/>
      <c r="P56" s="255"/>
      <c r="Q56" s="255"/>
      <c r="R56" s="255"/>
    </row>
    <row r="57" spans="3:18" ht="12.75" customHeight="1">
      <c r="C57" s="255"/>
      <c r="D57" s="255"/>
      <c r="E57" s="255"/>
      <c r="F57" s="255"/>
      <c r="G57" s="255"/>
      <c r="H57" s="255"/>
      <c r="I57" s="255"/>
      <c r="J57" s="255"/>
      <c r="K57" s="255"/>
      <c r="L57" s="255"/>
      <c r="M57" s="255"/>
      <c r="N57" s="255"/>
      <c r="O57" s="255"/>
      <c r="P57" s="255"/>
      <c r="Q57" s="255"/>
      <c r="R57" s="255"/>
    </row>
    <row r="58" spans="3:18" ht="12.75" customHeight="1">
      <c r="C58" s="255"/>
      <c r="D58" s="255"/>
      <c r="E58" s="255"/>
      <c r="F58" s="255"/>
      <c r="G58" s="255"/>
      <c r="H58" s="255"/>
      <c r="I58" s="255"/>
      <c r="J58" s="255"/>
      <c r="K58" s="255"/>
      <c r="L58" s="255"/>
      <c r="M58" s="255"/>
      <c r="N58" s="255"/>
      <c r="O58" s="255"/>
      <c r="P58" s="255"/>
      <c r="Q58" s="255"/>
      <c r="R58" s="255"/>
    </row>
    <row r="59" spans="3:18" ht="12.75" customHeight="1">
      <c r="C59" s="255"/>
      <c r="D59" s="255"/>
      <c r="E59" s="255"/>
      <c r="F59" s="255"/>
      <c r="G59" s="255"/>
      <c r="H59" s="255"/>
      <c r="I59" s="255"/>
      <c r="J59" s="255"/>
      <c r="K59" s="255"/>
      <c r="L59" s="255"/>
      <c r="M59" s="255"/>
      <c r="N59" s="255"/>
      <c r="O59" s="255"/>
      <c r="P59" s="255"/>
      <c r="Q59" s="255"/>
      <c r="R59" s="255"/>
    </row>
    <row r="60" spans="3:18" ht="12.75" customHeight="1">
      <c r="C60" s="255"/>
      <c r="D60" s="255"/>
      <c r="E60" s="255"/>
      <c r="F60" s="255"/>
      <c r="G60" s="255"/>
      <c r="H60" s="255"/>
      <c r="I60" s="255"/>
      <c r="J60" s="255"/>
      <c r="K60" s="255"/>
      <c r="L60" s="255"/>
      <c r="M60" s="255"/>
      <c r="N60" s="255"/>
      <c r="O60" s="255"/>
      <c r="P60" s="255"/>
      <c r="Q60" s="255"/>
      <c r="R60" s="255"/>
    </row>
    <row r="61" spans="3:18" ht="12.75" customHeight="1">
      <c r="C61" s="255"/>
      <c r="D61" s="255"/>
      <c r="E61" s="255"/>
      <c r="F61" s="255"/>
      <c r="G61" s="255"/>
      <c r="H61" s="255"/>
      <c r="I61" s="255"/>
      <c r="J61" s="255"/>
      <c r="K61" s="255"/>
      <c r="L61" s="255"/>
      <c r="M61" s="255"/>
      <c r="N61" s="255"/>
      <c r="O61" s="255"/>
      <c r="P61" s="255"/>
      <c r="Q61" s="255"/>
      <c r="R61" s="255"/>
    </row>
    <row r="62" spans="3:18" ht="12.75" customHeight="1">
      <c r="C62" s="255"/>
      <c r="D62" s="255"/>
      <c r="E62" s="255"/>
      <c r="F62" s="255"/>
      <c r="G62" s="255"/>
      <c r="H62" s="255"/>
      <c r="I62" s="255"/>
      <c r="J62" s="255"/>
      <c r="K62" s="255"/>
      <c r="L62" s="255"/>
      <c r="M62" s="255"/>
      <c r="N62" s="255"/>
      <c r="O62" s="255"/>
      <c r="P62" s="255"/>
      <c r="Q62" s="255"/>
      <c r="R62" s="255"/>
    </row>
    <row r="63" spans="3:18" ht="12.75" customHeight="1">
      <c r="C63" s="255"/>
      <c r="D63" s="255"/>
      <c r="E63" s="255"/>
      <c r="F63" s="255"/>
      <c r="G63" s="255"/>
      <c r="H63" s="255"/>
      <c r="I63" s="255"/>
      <c r="J63" s="255"/>
      <c r="K63" s="255"/>
      <c r="L63" s="255"/>
      <c r="M63" s="255"/>
      <c r="N63" s="255"/>
      <c r="O63" s="255"/>
      <c r="P63" s="255"/>
      <c r="Q63" s="255"/>
      <c r="R63" s="255"/>
    </row>
    <row r="64" spans="3:18" ht="12.75" customHeight="1">
      <c r="C64" s="255"/>
      <c r="D64" s="255"/>
      <c r="E64" s="255"/>
      <c r="F64" s="255"/>
      <c r="G64" s="255"/>
      <c r="H64" s="255"/>
      <c r="I64" s="255"/>
      <c r="J64" s="255"/>
      <c r="K64" s="255"/>
      <c r="L64" s="255"/>
      <c r="M64" s="255"/>
      <c r="N64" s="255"/>
      <c r="O64" s="255"/>
      <c r="P64" s="255"/>
      <c r="Q64" s="255"/>
      <c r="R64" s="255"/>
    </row>
    <row r="65" spans="3:18" ht="12.75" customHeight="1">
      <c r="C65" s="255"/>
      <c r="D65" s="255"/>
      <c r="E65" s="255"/>
      <c r="F65" s="255"/>
      <c r="G65" s="255"/>
      <c r="H65" s="255"/>
      <c r="I65" s="255"/>
      <c r="J65" s="255"/>
      <c r="K65" s="255"/>
      <c r="L65" s="255"/>
      <c r="M65" s="255"/>
      <c r="N65" s="255"/>
      <c r="O65" s="255"/>
      <c r="P65" s="255"/>
      <c r="Q65" s="255"/>
      <c r="R65" s="255"/>
    </row>
    <row r="66" spans="3:18" ht="12.75" customHeight="1">
      <c r="C66" s="255"/>
      <c r="D66" s="255"/>
      <c r="E66" s="255"/>
      <c r="F66" s="255"/>
      <c r="G66" s="255"/>
      <c r="H66" s="255"/>
      <c r="I66" s="255"/>
      <c r="J66" s="255"/>
      <c r="K66" s="255"/>
      <c r="L66" s="255"/>
      <c r="M66" s="255"/>
      <c r="N66" s="255"/>
      <c r="O66" s="255"/>
      <c r="P66" s="255"/>
      <c r="Q66" s="255"/>
      <c r="R66" s="255"/>
    </row>
    <row r="67" spans="3:18" ht="12.75" customHeight="1">
      <c r="C67" s="255"/>
      <c r="D67" s="255"/>
      <c r="E67" s="255"/>
      <c r="F67" s="255"/>
      <c r="G67" s="255"/>
      <c r="H67" s="255"/>
      <c r="I67" s="255"/>
      <c r="J67" s="255"/>
      <c r="K67" s="255"/>
      <c r="L67" s="255"/>
      <c r="M67" s="255"/>
      <c r="N67" s="255"/>
      <c r="O67" s="255"/>
      <c r="P67" s="255"/>
      <c r="Q67" s="255"/>
      <c r="R67" s="255"/>
    </row>
    <row r="68" spans="3:18" ht="12.75" customHeight="1">
      <c r="C68" s="255"/>
      <c r="D68" s="255"/>
      <c r="E68" s="255"/>
      <c r="F68" s="255"/>
      <c r="G68" s="255"/>
      <c r="H68" s="255"/>
      <c r="I68" s="255"/>
      <c r="J68" s="255"/>
      <c r="K68" s="255"/>
      <c r="L68" s="255"/>
      <c r="M68" s="255"/>
      <c r="N68" s="255"/>
      <c r="O68" s="255"/>
      <c r="P68" s="255"/>
      <c r="Q68" s="255"/>
      <c r="R68" s="255"/>
    </row>
    <row r="69" spans="3:18" ht="12.75" customHeight="1">
      <c r="C69" s="255"/>
      <c r="D69" s="255"/>
      <c r="E69" s="255"/>
      <c r="F69" s="255"/>
      <c r="G69" s="255"/>
      <c r="H69" s="255"/>
      <c r="I69" s="255"/>
      <c r="J69" s="255"/>
      <c r="K69" s="255"/>
      <c r="L69" s="255"/>
      <c r="M69" s="255"/>
      <c r="N69" s="255"/>
      <c r="O69" s="255"/>
      <c r="P69" s="255"/>
      <c r="Q69" s="255"/>
      <c r="R69" s="255"/>
    </row>
    <row r="70" spans="3:18" ht="12.75" customHeight="1">
      <c r="C70" s="255"/>
      <c r="D70" s="255"/>
      <c r="E70" s="255"/>
      <c r="F70" s="255"/>
      <c r="G70" s="255"/>
      <c r="H70" s="255"/>
      <c r="I70" s="255"/>
      <c r="J70" s="255"/>
      <c r="K70" s="255"/>
      <c r="L70" s="255"/>
      <c r="M70" s="255"/>
      <c r="N70" s="255"/>
      <c r="O70" s="255"/>
      <c r="P70" s="255"/>
      <c r="Q70" s="255"/>
      <c r="R70" s="255"/>
    </row>
    <row r="71" spans="3:18" ht="12.75" customHeight="1">
      <c r="C71" s="255"/>
      <c r="D71" s="255"/>
      <c r="E71" s="255"/>
      <c r="F71" s="255"/>
      <c r="G71" s="255"/>
      <c r="H71" s="255"/>
      <c r="I71" s="255"/>
      <c r="J71" s="255"/>
      <c r="K71" s="255"/>
      <c r="L71" s="255"/>
      <c r="M71" s="255"/>
      <c r="N71" s="255"/>
      <c r="O71" s="255"/>
      <c r="P71" s="255"/>
      <c r="Q71" s="255"/>
      <c r="R71" s="255"/>
    </row>
    <row r="72" spans="3:18" ht="12.75" customHeight="1">
      <c r="C72" s="255"/>
      <c r="D72" s="255"/>
      <c r="E72" s="255"/>
      <c r="F72" s="255"/>
      <c r="G72" s="255"/>
      <c r="H72" s="255"/>
      <c r="I72" s="255"/>
      <c r="J72" s="255"/>
      <c r="K72" s="255"/>
      <c r="L72" s="255"/>
      <c r="M72" s="255"/>
      <c r="N72" s="255"/>
      <c r="O72" s="255"/>
      <c r="P72" s="255"/>
      <c r="Q72" s="255"/>
      <c r="R72" s="255"/>
    </row>
    <row r="73" spans="3:18" ht="12.75" customHeight="1">
      <c r="C73" s="255"/>
      <c r="D73" s="255"/>
      <c r="E73" s="255"/>
      <c r="F73" s="255"/>
      <c r="G73" s="255"/>
      <c r="H73" s="255"/>
      <c r="I73" s="255"/>
      <c r="J73" s="255"/>
      <c r="K73" s="255"/>
      <c r="L73" s="255"/>
      <c r="M73" s="255"/>
      <c r="N73" s="255"/>
      <c r="O73" s="255"/>
      <c r="P73" s="255"/>
      <c r="Q73" s="255"/>
      <c r="R73" s="255"/>
    </row>
    <row r="74" spans="3:18" ht="12.75" customHeight="1">
      <c r="C74" s="255"/>
      <c r="D74" s="255"/>
      <c r="E74" s="255"/>
      <c r="F74" s="255"/>
      <c r="G74" s="255"/>
      <c r="H74" s="255"/>
      <c r="I74" s="255"/>
      <c r="J74" s="255"/>
      <c r="K74" s="255"/>
      <c r="L74" s="255"/>
      <c r="M74" s="255"/>
      <c r="N74" s="255"/>
      <c r="O74" s="255"/>
      <c r="P74" s="255"/>
      <c r="Q74" s="255"/>
      <c r="R74" s="255"/>
    </row>
    <row r="75" spans="3:18" ht="12.75" customHeight="1">
      <c r="C75" s="255"/>
      <c r="D75" s="255"/>
      <c r="E75" s="255"/>
      <c r="F75" s="255"/>
      <c r="G75" s="255"/>
      <c r="H75" s="255"/>
      <c r="I75" s="255"/>
      <c r="J75" s="255"/>
      <c r="K75" s="255"/>
      <c r="L75" s="255"/>
      <c r="M75" s="255"/>
      <c r="N75" s="255"/>
      <c r="O75" s="255"/>
      <c r="P75" s="255"/>
      <c r="Q75" s="255"/>
      <c r="R75" s="255"/>
    </row>
    <row r="76" spans="3:18" ht="12.75" customHeight="1">
      <c r="C76" s="255"/>
      <c r="D76" s="255"/>
      <c r="E76" s="255"/>
      <c r="F76" s="255"/>
      <c r="G76" s="255"/>
      <c r="H76" s="255"/>
      <c r="I76" s="255"/>
      <c r="J76" s="255"/>
      <c r="K76" s="255"/>
      <c r="L76" s="255"/>
      <c r="M76" s="255"/>
      <c r="N76" s="255"/>
      <c r="O76" s="255"/>
      <c r="P76" s="255"/>
      <c r="Q76" s="255"/>
      <c r="R76" s="255"/>
    </row>
    <row r="77" spans="3:18" ht="12.75" customHeight="1">
      <c r="C77" s="255"/>
      <c r="D77" s="255"/>
      <c r="E77" s="255"/>
      <c r="F77" s="255"/>
      <c r="G77" s="255"/>
      <c r="H77" s="255"/>
      <c r="I77" s="255"/>
      <c r="J77" s="255"/>
      <c r="K77" s="255"/>
      <c r="L77" s="255"/>
      <c r="M77" s="255"/>
      <c r="N77" s="255"/>
      <c r="O77" s="255"/>
      <c r="P77" s="255"/>
      <c r="Q77" s="255"/>
      <c r="R77" s="255"/>
    </row>
    <row r="78" spans="3:18" ht="12.75" customHeight="1">
      <c r="C78" s="255"/>
      <c r="D78" s="255"/>
      <c r="E78" s="255"/>
      <c r="F78" s="255"/>
      <c r="G78" s="255"/>
      <c r="H78" s="255"/>
      <c r="I78" s="255"/>
      <c r="J78" s="255"/>
      <c r="K78" s="255"/>
      <c r="L78" s="255"/>
      <c r="M78" s="255"/>
      <c r="N78" s="255"/>
      <c r="O78" s="255"/>
      <c r="P78" s="255"/>
      <c r="Q78" s="255"/>
      <c r="R78" s="255"/>
    </row>
    <row r="79" spans="3:18" ht="12.75" customHeight="1">
      <c r="C79" s="255"/>
      <c r="D79" s="255"/>
      <c r="E79" s="255"/>
      <c r="F79" s="255"/>
      <c r="G79" s="255"/>
      <c r="H79" s="255"/>
      <c r="I79" s="255"/>
      <c r="J79" s="255"/>
      <c r="K79" s="255"/>
      <c r="L79" s="255"/>
      <c r="M79" s="255"/>
      <c r="N79" s="255"/>
      <c r="O79" s="255"/>
      <c r="P79" s="255"/>
      <c r="Q79" s="255"/>
      <c r="R79" s="255"/>
    </row>
    <row r="80" spans="3:18" ht="12.75" customHeight="1">
      <c r="C80" s="255"/>
      <c r="D80" s="255"/>
      <c r="E80" s="255"/>
      <c r="F80" s="255"/>
      <c r="G80" s="255"/>
      <c r="H80" s="255"/>
      <c r="I80" s="255"/>
      <c r="J80" s="255"/>
      <c r="K80" s="255"/>
      <c r="L80" s="255"/>
      <c r="M80" s="255"/>
      <c r="N80" s="255"/>
      <c r="O80" s="255"/>
      <c r="P80" s="255"/>
      <c r="Q80" s="255"/>
      <c r="R80" s="255"/>
    </row>
    <row r="81" spans="3:18" ht="12.75" customHeight="1">
      <c r="C81" s="255"/>
      <c r="D81" s="255"/>
      <c r="E81" s="255"/>
      <c r="F81" s="255"/>
      <c r="G81" s="255"/>
      <c r="H81" s="255"/>
      <c r="I81" s="255"/>
      <c r="J81" s="255"/>
      <c r="K81" s="255"/>
      <c r="L81" s="255"/>
      <c r="M81" s="255"/>
      <c r="N81" s="255"/>
      <c r="O81" s="255"/>
      <c r="P81" s="255"/>
      <c r="Q81" s="255"/>
      <c r="R81" s="255"/>
    </row>
    <row r="82" spans="3:18" ht="12.75" customHeight="1">
      <c r="C82" s="255"/>
      <c r="D82" s="255"/>
      <c r="E82" s="255"/>
      <c r="F82" s="255"/>
      <c r="G82" s="255"/>
      <c r="H82" s="255"/>
      <c r="I82" s="255"/>
      <c r="J82" s="255"/>
      <c r="K82" s="255"/>
      <c r="L82" s="255"/>
      <c r="M82" s="255"/>
      <c r="N82" s="255"/>
      <c r="O82" s="255"/>
      <c r="P82" s="255"/>
      <c r="Q82" s="255"/>
      <c r="R82" s="255"/>
    </row>
    <row r="83" spans="3:18" ht="12.75" customHeight="1">
      <c r="C83" s="255"/>
      <c r="D83" s="255"/>
      <c r="E83" s="255"/>
      <c r="F83" s="255"/>
      <c r="G83" s="255"/>
      <c r="H83" s="255"/>
      <c r="I83" s="255"/>
      <c r="J83" s="255"/>
      <c r="K83" s="255"/>
      <c r="L83" s="255"/>
      <c r="M83" s="255"/>
      <c r="N83" s="255"/>
      <c r="O83" s="255"/>
      <c r="P83" s="255"/>
      <c r="Q83" s="255"/>
      <c r="R83" s="255"/>
    </row>
    <row r="84" spans="3:18" ht="12.75" customHeight="1">
      <c r="C84" s="255"/>
      <c r="D84" s="255"/>
      <c r="E84" s="255"/>
      <c r="F84" s="255"/>
      <c r="G84" s="255"/>
      <c r="H84" s="255"/>
      <c r="I84" s="255"/>
      <c r="J84" s="255"/>
      <c r="K84" s="255"/>
      <c r="L84" s="255"/>
      <c r="M84" s="255"/>
      <c r="N84" s="255"/>
      <c r="O84" s="255"/>
      <c r="P84" s="255"/>
      <c r="Q84" s="255"/>
      <c r="R84" s="255"/>
    </row>
    <row r="85" spans="3:18" ht="12.75" customHeight="1">
      <c r="C85" s="255"/>
      <c r="D85" s="255"/>
      <c r="E85" s="255"/>
      <c r="F85" s="255"/>
      <c r="G85" s="255"/>
      <c r="H85" s="255"/>
      <c r="I85" s="255"/>
      <c r="J85" s="255"/>
      <c r="K85" s="255"/>
      <c r="L85" s="255"/>
      <c r="M85" s="255"/>
      <c r="N85" s="255"/>
      <c r="O85" s="255"/>
      <c r="P85" s="255"/>
      <c r="Q85" s="255"/>
      <c r="R85" s="255"/>
    </row>
    <row r="86" spans="3:18" ht="12.75" customHeight="1">
      <c r="C86" s="255"/>
      <c r="D86" s="255"/>
      <c r="E86" s="255"/>
      <c r="F86" s="255"/>
      <c r="G86" s="255"/>
      <c r="H86" s="255"/>
      <c r="I86" s="255"/>
      <c r="J86" s="255"/>
      <c r="K86" s="255"/>
      <c r="L86" s="255"/>
      <c r="M86" s="255"/>
      <c r="N86" s="255"/>
      <c r="O86" s="255"/>
      <c r="P86" s="255"/>
      <c r="Q86" s="255"/>
      <c r="R86" s="255"/>
    </row>
    <row r="87" spans="3:18" ht="12.75" customHeight="1">
      <c r="C87" s="255"/>
      <c r="D87" s="255"/>
      <c r="E87" s="255"/>
      <c r="F87" s="255"/>
      <c r="G87" s="255"/>
      <c r="H87" s="255"/>
      <c r="I87" s="255"/>
      <c r="J87" s="255"/>
      <c r="K87" s="255"/>
      <c r="L87" s="255"/>
      <c r="M87" s="255"/>
      <c r="N87" s="255"/>
      <c r="O87" s="255"/>
      <c r="P87" s="255"/>
      <c r="Q87" s="255"/>
      <c r="R87" s="255"/>
    </row>
    <row r="88" spans="3:18" ht="12.75" customHeight="1">
      <c r="C88" s="255"/>
      <c r="D88" s="255"/>
      <c r="E88" s="255"/>
      <c r="F88" s="255"/>
      <c r="G88" s="255"/>
      <c r="H88" s="255"/>
      <c r="I88" s="255"/>
      <c r="J88" s="255"/>
      <c r="K88" s="255"/>
      <c r="L88" s="255"/>
      <c r="M88" s="255"/>
      <c r="N88" s="255"/>
      <c r="O88" s="255"/>
      <c r="P88" s="255"/>
      <c r="Q88" s="255"/>
      <c r="R88" s="255"/>
    </row>
    <row r="89" spans="3:18" ht="12.75" customHeight="1">
      <c r="C89" s="255"/>
      <c r="D89" s="255"/>
      <c r="E89" s="255"/>
      <c r="F89" s="255"/>
      <c r="G89" s="255"/>
      <c r="H89" s="255"/>
      <c r="I89" s="255"/>
      <c r="J89" s="255"/>
      <c r="K89" s="255"/>
      <c r="L89" s="255"/>
      <c r="M89" s="255"/>
      <c r="N89" s="255"/>
      <c r="O89" s="255"/>
      <c r="P89" s="255"/>
      <c r="Q89" s="255"/>
      <c r="R89" s="255"/>
    </row>
    <row r="90" spans="3:18" ht="12.75" customHeight="1">
      <c r="C90" s="255"/>
      <c r="D90" s="255"/>
      <c r="E90" s="255"/>
      <c r="F90" s="255"/>
      <c r="G90" s="255"/>
      <c r="H90" s="255"/>
      <c r="I90" s="255"/>
      <c r="J90" s="255"/>
      <c r="K90" s="255"/>
      <c r="L90" s="255"/>
      <c r="M90" s="255"/>
      <c r="N90" s="255"/>
      <c r="O90" s="255"/>
      <c r="P90" s="255"/>
      <c r="Q90" s="255"/>
      <c r="R90" s="255"/>
    </row>
    <row r="91" spans="3:18" ht="12.75" customHeight="1">
      <c r="C91" s="255"/>
      <c r="D91" s="255"/>
      <c r="E91" s="255"/>
      <c r="F91" s="255"/>
      <c r="G91" s="255"/>
      <c r="H91" s="255"/>
      <c r="I91" s="255"/>
      <c r="J91" s="255"/>
      <c r="K91" s="255"/>
      <c r="L91" s="255"/>
      <c r="M91" s="255"/>
      <c r="N91" s="255"/>
      <c r="O91" s="255"/>
      <c r="P91" s="255"/>
      <c r="Q91" s="255"/>
      <c r="R91" s="255"/>
    </row>
    <row r="92" spans="3:18" ht="12.75" customHeight="1">
      <c r="C92" s="255"/>
      <c r="D92" s="255"/>
      <c r="E92" s="255"/>
      <c r="F92" s="255"/>
      <c r="G92" s="255"/>
      <c r="H92" s="255"/>
      <c r="I92" s="255"/>
      <c r="J92" s="255"/>
      <c r="K92" s="255"/>
      <c r="L92" s="255"/>
      <c r="M92" s="255"/>
      <c r="N92" s="255"/>
      <c r="O92" s="255"/>
      <c r="P92" s="255"/>
      <c r="Q92" s="255"/>
      <c r="R92" s="255"/>
    </row>
    <row r="93" spans="3:18" ht="12.75" customHeight="1">
      <c r="C93" s="255"/>
      <c r="D93" s="255"/>
      <c r="E93" s="255"/>
      <c r="F93" s="255"/>
      <c r="G93" s="255"/>
      <c r="H93" s="255"/>
      <c r="I93" s="255"/>
      <c r="J93" s="255"/>
      <c r="K93" s="255"/>
      <c r="L93" s="255"/>
      <c r="M93" s="255"/>
      <c r="N93" s="255"/>
      <c r="O93" s="255"/>
      <c r="P93" s="255"/>
      <c r="Q93" s="255"/>
      <c r="R93" s="255"/>
    </row>
    <row r="94" spans="3:18" ht="12.75" customHeight="1">
      <c r="C94" s="255"/>
      <c r="D94" s="255"/>
      <c r="E94" s="255"/>
      <c r="F94" s="255"/>
      <c r="G94" s="255"/>
      <c r="H94" s="255"/>
      <c r="I94" s="255"/>
      <c r="J94" s="255"/>
      <c r="K94" s="255"/>
      <c r="L94" s="255"/>
      <c r="M94" s="255"/>
      <c r="N94" s="255"/>
      <c r="O94" s="255"/>
      <c r="P94" s="255"/>
      <c r="Q94" s="255"/>
      <c r="R94" s="255"/>
    </row>
    <row r="95" spans="3:18" ht="12.75" customHeight="1">
      <c r="C95" s="255"/>
      <c r="D95" s="255"/>
      <c r="E95" s="255"/>
      <c r="F95" s="255"/>
      <c r="G95" s="255"/>
      <c r="H95" s="255"/>
      <c r="I95" s="255"/>
      <c r="J95" s="255"/>
      <c r="K95" s="255"/>
      <c r="L95" s="255"/>
      <c r="M95" s="255"/>
      <c r="N95" s="255"/>
      <c r="O95" s="255"/>
      <c r="P95" s="255"/>
      <c r="Q95" s="255"/>
      <c r="R95" s="255"/>
    </row>
    <row r="96" spans="3:18" ht="12.75" customHeight="1">
      <c r="C96" s="255"/>
      <c r="D96" s="255"/>
      <c r="E96" s="255"/>
      <c r="F96" s="255"/>
      <c r="G96" s="255"/>
      <c r="H96" s="255"/>
      <c r="I96" s="255"/>
      <c r="J96" s="255"/>
      <c r="K96" s="255"/>
      <c r="L96" s="255"/>
      <c r="M96" s="255"/>
      <c r="N96" s="255"/>
      <c r="O96" s="255"/>
      <c r="P96" s="255"/>
      <c r="Q96" s="255"/>
      <c r="R96" s="255"/>
    </row>
    <row r="97" spans="3:18" ht="12.75" customHeight="1">
      <c r="C97" s="255"/>
      <c r="D97" s="255"/>
      <c r="E97" s="255"/>
      <c r="F97" s="255"/>
      <c r="G97" s="255"/>
      <c r="H97" s="255"/>
      <c r="I97" s="255"/>
      <c r="J97" s="255"/>
      <c r="K97" s="255"/>
      <c r="L97" s="255"/>
      <c r="M97" s="255"/>
      <c r="N97" s="255"/>
      <c r="O97" s="255"/>
      <c r="P97" s="255"/>
      <c r="Q97" s="255"/>
      <c r="R97" s="255"/>
    </row>
    <row r="98" spans="3:18" ht="12.75" customHeight="1">
      <c r="C98" s="255"/>
      <c r="D98" s="255"/>
      <c r="E98" s="255"/>
      <c r="F98" s="255"/>
      <c r="G98" s="255"/>
      <c r="H98" s="255"/>
      <c r="I98" s="255"/>
      <c r="J98" s="255"/>
      <c r="K98" s="255"/>
      <c r="L98" s="255"/>
      <c r="M98" s="255"/>
      <c r="N98" s="255"/>
      <c r="O98" s="255"/>
      <c r="P98" s="255"/>
      <c r="Q98" s="255"/>
      <c r="R98" s="255"/>
    </row>
    <row r="99" spans="3:18" ht="12.75" customHeight="1">
      <c r="C99" s="255"/>
      <c r="D99" s="255"/>
      <c r="E99" s="255"/>
      <c r="F99" s="255"/>
      <c r="G99" s="255"/>
      <c r="H99" s="255"/>
      <c r="I99" s="255"/>
      <c r="J99" s="255"/>
      <c r="K99" s="255"/>
      <c r="L99" s="255"/>
      <c r="M99" s="255"/>
      <c r="N99" s="255"/>
      <c r="O99" s="255"/>
      <c r="P99" s="255"/>
      <c r="Q99" s="255"/>
      <c r="R99" s="255"/>
    </row>
    <row r="100" spans="3:18" ht="12.75" customHeight="1">
      <c r="C100" s="255"/>
      <c r="D100" s="255"/>
      <c r="E100" s="255"/>
      <c r="F100" s="255"/>
      <c r="G100" s="255"/>
      <c r="H100" s="255"/>
      <c r="I100" s="255"/>
      <c r="J100" s="255"/>
      <c r="K100" s="255"/>
      <c r="L100" s="255"/>
      <c r="M100" s="255"/>
      <c r="N100" s="255"/>
      <c r="O100" s="255"/>
      <c r="P100" s="255"/>
      <c r="Q100" s="255"/>
      <c r="R100" s="255"/>
    </row>
    <row r="101" spans="3:18" ht="12.75" customHeight="1">
      <c r="C101" s="255"/>
      <c r="D101" s="255"/>
      <c r="E101" s="255"/>
      <c r="F101" s="255"/>
      <c r="G101" s="255"/>
      <c r="H101" s="255"/>
      <c r="I101" s="255"/>
      <c r="J101" s="255"/>
      <c r="K101" s="255"/>
      <c r="L101" s="255"/>
      <c r="M101" s="255"/>
      <c r="N101" s="255"/>
      <c r="O101" s="255"/>
      <c r="P101" s="255"/>
      <c r="Q101" s="255"/>
      <c r="R101" s="255"/>
    </row>
    <row r="102" spans="3:18" ht="12.75" customHeight="1">
      <c r="C102" s="255"/>
      <c r="D102" s="255"/>
      <c r="E102" s="255"/>
      <c r="F102" s="255"/>
      <c r="G102" s="255"/>
      <c r="H102" s="255"/>
      <c r="I102" s="255"/>
      <c r="J102" s="255"/>
      <c r="K102" s="255"/>
      <c r="L102" s="255"/>
      <c r="M102" s="255"/>
      <c r="N102" s="255"/>
      <c r="O102" s="255"/>
      <c r="P102" s="255"/>
      <c r="Q102" s="255"/>
      <c r="R102" s="255"/>
    </row>
    <row r="103" spans="3:18" ht="12.75" customHeight="1">
      <c r="C103" s="255"/>
      <c r="D103" s="255"/>
      <c r="E103" s="255"/>
      <c r="F103" s="255"/>
      <c r="G103" s="255"/>
      <c r="H103" s="255"/>
      <c r="I103" s="255"/>
      <c r="J103" s="255"/>
      <c r="K103" s="255"/>
      <c r="L103" s="255"/>
      <c r="M103" s="255"/>
      <c r="N103" s="255"/>
      <c r="O103" s="255"/>
      <c r="P103" s="255"/>
      <c r="Q103" s="255"/>
      <c r="R103" s="255"/>
    </row>
    <row r="104" spans="3:18" ht="12.75" customHeight="1">
      <c r="C104" s="255"/>
      <c r="D104" s="255"/>
      <c r="E104" s="255"/>
      <c r="F104" s="255"/>
      <c r="G104" s="255"/>
      <c r="H104" s="255"/>
      <c r="I104" s="255"/>
      <c r="J104" s="255"/>
      <c r="K104" s="255"/>
      <c r="L104" s="255"/>
      <c r="M104" s="255"/>
      <c r="N104" s="255"/>
      <c r="O104" s="255"/>
      <c r="P104" s="255"/>
      <c r="Q104" s="255"/>
      <c r="R104" s="255"/>
    </row>
    <row r="105" spans="3:18" ht="12.75" customHeight="1">
      <c r="C105" s="255"/>
      <c r="D105" s="255"/>
      <c r="E105" s="255"/>
      <c r="F105" s="255"/>
      <c r="G105" s="255"/>
      <c r="H105" s="255"/>
      <c r="I105" s="255"/>
      <c r="J105" s="255"/>
      <c r="K105" s="255"/>
      <c r="L105" s="255"/>
      <c r="M105" s="255"/>
      <c r="N105" s="255"/>
      <c r="O105" s="255"/>
      <c r="P105" s="255"/>
      <c r="Q105" s="255"/>
      <c r="R105" s="255"/>
    </row>
    <row r="106" spans="3:18" ht="12.75" customHeight="1">
      <c r="C106" s="255"/>
      <c r="D106" s="255"/>
      <c r="E106" s="255"/>
      <c r="F106" s="255"/>
      <c r="G106" s="255"/>
      <c r="H106" s="255"/>
      <c r="I106" s="255"/>
      <c r="J106" s="255"/>
      <c r="K106" s="255"/>
      <c r="L106" s="255"/>
      <c r="M106" s="255"/>
      <c r="N106" s="255"/>
      <c r="O106" s="255"/>
      <c r="P106" s="255"/>
      <c r="Q106" s="255"/>
      <c r="R106" s="255"/>
    </row>
    <row r="107" spans="3:18" ht="12.75" customHeight="1">
      <c r="C107" s="255"/>
      <c r="D107" s="255"/>
      <c r="E107" s="255"/>
      <c r="F107" s="255"/>
      <c r="G107" s="255"/>
      <c r="H107" s="255"/>
      <c r="I107" s="255"/>
      <c r="J107" s="255"/>
      <c r="K107" s="255"/>
      <c r="L107" s="255"/>
      <c r="M107" s="255"/>
      <c r="N107" s="255"/>
      <c r="O107" s="255"/>
      <c r="P107" s="255"/>
      <c r="Q107" s="255"/>
      <c r="R107" s="255"/>
    </row>
    <row r="108" spans="3:18" ht="12.75" customHeight="1">
      <c r="C108" s="255"/>
      <c r="D108" s="255"/>
      <c r="E108" s="255"/>
      <c r="F108" s="255"/>
      <c r="G108" s="255"/>
      <c r="H108" s="255"/>
      <c r="I108" s="255"/>
      <c r="J108" s="255"/>
      <c r="K108" s="255"/>
      <c r="L108" s="255"/>
      <c r="M108" s="255"/>
      <c r="N108" s="255"/>
      <c r="O108" s="255"/>
      <c r="P108" s="255"/>
      <c r="Q108" s="255"/>
      <c r="R108" s="255"/>
    </row>
    <row r="109" spans="3:18" ht="12.75" customHeight="1">
      <c r="C109" s="255"/>
      <c r="D109" s="255"/>
      <c r="E109" s="255"/>
      <c r="F109" s="255"/>
      <c r="G109" s="255"/>
      <c r="H109" s="255"/>
      <c r="I109" s="255"/>
      <c r="J109" s="255"/>
      <c r="K109" s="255"/>
      <c r="L109" s="255"/>
      <c r="M109" s="255"/>
      <c r="N109" s="255"/>
      <c r="O109" s="255"/>
      <c r="P109" s="255"/>
      <c r="Q109" s="255"/>
      <c r="R109" s="255"/>
    </row>
    <row r="110" spans="3:18" ht="12.75" customHeight="1">
      <c r="C110" s="255"/>
      <c r="D110" s="255"/>
      <c r="E110" s="255"/>
      <c r="F110" s="255"/>
      <c r="G110" s="255"/>
      <c r="H110" s="255"/>
      <c r="I110" s="255"/>
      <c r="J110" s="255"/>
      <c r="K110" s="255"/>
      <c r="L110" s="255"/>
      <c r="M110" s="255"/>
      <c r="N110" s="255"/>
      <c r="O110" s="255"/>
      <c r="P110" s="255"/>
      <c r="Q110" s="255"/>
      <c r="R110" s="255"/>
    </row>
    <row r="111" spans="3:18" ht="12.75" customHeight="1">
      <c r="C111" s="255"/>
      <c r="D111" s="255"/>
      <c r="E111" s="255"/>
      <c r="F111" s="255"/>
      <c r="G111" s="255"/>
      <c r="H111" s="255"/>
      <c r="I111" s="255"/>
      <c r="J111" s="255"/>
      <c r="K111" s="255"/>
      <c r="L111" s="255"/>
      <c r="M111" s="255"/>
      <c r="N111" s="255"/>
      <c r="O111" s="255"/>
      <c r="P111" s="255"/>
      <c r="Q111" s="255"/>
      <c r="R111" s="255"/>
    </row>
    <row r="112" spans="3:18" ht="12.75" customHeight="1">
      <c r="C112" s="255"/>
      <c r="D112" s="255"/>
      <c r="E112" s="255"/>
      <c r="F112" s="255"/>
      <c r="G112" s="255"/>
      <c r="H112" s="255"/>
      <c r="I112" s="255"/>
      <c r="J112" s="255"/>
      <c r="K112" s="255"/>
      <c r="L112" s="255"/>
      <c r="M112" s="255"/>
      <c r="N112" s="255"/>
      <c r="O112" s="255"/>
      <c r="P112" s="255"/>
      <c r="Q112" s="255"/>
      <c r="R112" s="255"/>
    </row>
    <row r="113" spans="3:18" ht="12.75" customHeight="1">
      <c r="C113" s="255"/>
      <c r="D113" s="255"/>
      <c r="E113" s="255"/>
      <c r="F113" s="255"/>
      <c r="G113" s="255"/>
      <c r="H113" s="255"/>
      <c r="I113" s="255"/>
      <c r="J113" s="255"/>
      <c r="K113" s="255"/>
      <c r="L113" s="255"/>
      <c r="M113" s="255"/>
      <c r="N113" s="255"/>
      <c r="O113" s="255"/>
      <c r="P113" s="255"/>
      <c r="Q113" s="255"/>
      <c r="R113" s="255"/>
    </row>
    <row r="114" spans="3:18" ht="12.75" customHeight="1">
      <c r="C114" s="255"/>
      <c r="D114" s="255"/>
      <c r="E114" s="255"/>
      <c r="F114" s="255"/>
      <c r="G114" s="255"/>
      <c r="H114" s="255"/>
      <c r="I114" s="255"/>
      <c r="J114" s="255"/>
      <c r="K114" s="255"/>
      <c r="L114" s="255"/>
      <c r="M114" s="255"/>
      <c r="N114" s="255"/>
      <c r="O114" s="255"/>
      <c r="P114" s="255"/>
      <c r="Q114" s="255"/>
      <c r="R114" s="255"/>
    </row>
    <row r="115" spans="3:18" ht="12.75" customHeight="1">
      <c r="C115" s="255"/>
      <c r="D115" s="255"/>
      <c r="E115" s="255"/>
      <c r="F115" s="255"/>
      <c r="G115" s="255"/>
      <c r="H115" s="255"/>
      <c r="I115" s="255"/>
      <c r="J115" s="255"/>
      <c r="K115" s="255"/>
      <c r="L115" s="255"/>
      <c r="M115" s="255"/>
      <c r="N115" s="255"/>
      <c r="O115" s="255"/>
      <c r="P115" s="255"/>
      <c r="Q115" s="255"/>
      <c r="R115" s="255"/>
    </row>
    <row r="116" spans="3:18" ht="12.75" customHeight="1">
      <c r="C116" s="255"/>
      <c r="D116" s="255"/>
      <c r="E116" s="255"/>
      <c r="F116" s="255"/>
      <c r="G116" s="255"/>
      <c r="H116" s="255"/>
      <c r="I116" s="255"/>
      <c r="J116" s="255"/>
      <c r="K116" s="255"/>
      <c r="L116" s="255"/>
      <c r="M116" s="255"/>
      <c r="N116" s="255"/>
      <c r="O116" s="255"/>
      <c r="P116" s="255"/>
      <c r="Q116" s="255"/>
      <c r="R116" s="255"/>
    </row>
    <row r="117" spans="3:18" ht="12.75" customHeight="1">
      <c r="C117" s="255"/>
      <c r="D117" s="255"/>
      <c r="E117" s="255"/>
      <c r="F117" s="255"/>
      <c r="G117" s="255"/>
      <c r="H117" s="255"/>
      <c r="I117" s="255"/>
      <c r="J117" s="255"/>
      <c r="K117" s="255"/>
      <c r="L117" s="255"/>
      <c r="M117" s="255"/>
      <c r="N117" s="255"/>
      <c r="O117" s="255"/>
      <c r="P117" s="255"/>
      <c r="Q117" s="255"/>
      <c r="R117" s="255"/>
    </row>
    <row r="118" spans="3:18" ht="12.75" customHeight="1">
      <c r="C118" s="255"/>
      <c r="D118" s="255"/>
      <c r="E118" s="255"/>
      <c r="F118" s="255"/>
      <c r="G118" s="255"/>
      <c r="H118" s="255"/>
      <c r="I118" s="255"/>
      <c r="J118" s="255"/>
      <c r="K118" s="255"/>
      <c r="L118" s="255"/>
      <c r="M118" s="255"/>
      <c r="N118" s="255"/>
      <c r="O118" s="255"/>
      <c r="P118" s="255"/>
      <c r="Q118" s="255"/>
      <c r="R118" s="255"/>
    </row>
    <row r="119" spans="3:18" ht="12.75" customHeight="1">
      <c r="C119" s="255"/>
      <c r="D119" s="255"/>
      <c r="E119" s="255"/>
      <c r="F119" s="255"/>
      <c r="G119" s="255"/>
      <c r="H119" s="255"/>
      <c r="I119" s="255"/>
      <c r="J119" s="255"/>
      <c r="K119" s="255"/>
      <c r="L119" s="255"/>
      <c r="M119" s="255"/>
      <c r="N119" s="255"/>
      <c r="O119" s="255"/>
      <c r="P119" s="255"/>
      <c r="Q119" s="255"/>
      <c r="R119" s="255"/>
    </row>
    <row r="120" spans="3:18" ht="12.75" customHeight="1">
      <c r="C120" s="255"/>
      <c r="D120" s="255"/>
      <c r="E120" s="255"/>
      <c r="F120" s="255"/>
      <c r="G120" s="255"/>
      <c r="H120" s="255"/>
      <c r="I120" s="255"/>
      <c r="J120" s="255"/>
      <c r="K120" s="255"/>
      <c r="L120" s="255"/>
      <c r="M120" s="255"/>
      <c r="N120" s="255"/>
      <c r="O120" s="255"/>
      <c r="P120" s="255"/>
      <c r="Q120" s="255"/>
      <c r="R120" s="255"/>
    </row>
    <row r="121" spans="3:18" ht="12.75" customHeight="1">
      <c r="C121" s="255"/>
      <c r="D121" s="255"/>
      <c r="E121" s="255"/>
      <c r="F121" s="255"/>
      <c r="G121" s="255"/>
      <c r="H121" s="255"/>
      <c r="I121" s="255"/>
      <c r="J121" s="255"/>
      <c r="K121" s="255"/>
      <c r="L121" s="255"/>
      <c r="M121" s="255"/>
      <c r="N121" s="255"/>
      <c r="O121" s="255"/>
      <c r="P121" s="255"/>
      <c r="Q121" s="255"/>
      <c r="R121" s="255"/>
    </row>
    <row r="122" spans="3:18" ht="12.75" customHeight="1">
      <c r="C122" s="255"/>
      <c r="D122" s="255"/>
      <c r="E122" s="255"/>
      <c r="F122" s="255"/>
      <c r="G122" s="255"/>
      <c r="H122" s="255"/>
      <c r="I122" s="255"/>
      <c r="J122" s="255"/>
      <c r="K122" s="255"/>
      <c r="L122" s="255"/>
      <c r="M122" s="255"/>
      <c r="N122" s="255"/>
      <c r="O122" s="255"/>
      <c r="P122" s="255"/>
      <c r="Q122" s="255"/>
      <c r="R122" s="255"/>
    </row>
    <row r="123" spans="3:18" ht="12.75" customHeight="1">
      <c r="C123" s="255"/>
      <c r="D123" s="255"/>
      <c r="E123" s="255"/>
      <c r="F123" s="255"/>
      <c r="G123" s="255"/>
      <c r="H123" s="255"/>
      <c r="I123" s="255"/>
      <c r="J123" s="255"/>
      <c r="K123" s="255"/>
      <c r="L123" s="255"/>
      <c r="M123" s="255"/>
      <c r="N123" s="255"/>
      <c r="O123" s="255"/>
      <c r="P123" s="255"/>
      <c r="Q123" s="255"/>
      <c r="R123" s="255"/>
    </row>
    <row r="124" spans="3:18" ht="12.75" customHeight="1">
      <c r="C124" s="255"/>
      <c r="D124" s="255"/>
      <c r="E124" s="255"/>
      <c r="F124" s="255"/>
      <c r="G124" s="255"/>
      <c r="H124" s="255"/>
      <c r="I124" s="255"/>
      <c r="J124" s="255"/>
      <c r="K124" s="255"/>
      <c r="L124" s="255"/>
      <c r="M124" s="255"/>
      <c r="N124" s="255"/>
      <c r="O124" s="255"/>
      <c r="P124" s="255"/>
      <c r="Q124" s="255"/>
      <c r="R124" s="255"/>
    </row>
    <row r="125" spans="3:18" ht="12.75" customHeight="1">
      <c r="C125" s="255"/>
      <c r="D125" s="255"/>
      <c r="E125" s="255"/>
      <c r="F125" s="255"/>
      <c r="G125" s="255"/>
      <c r="H125" s="255"/>
      <c r="I125" s="255"/>
      <c r="J125" s="255"/>
      <c r="K125" s="255"/>
      <c r="L125" s="255"/>
      <c r="M125" s="255"/>
      <c r="N125" s="255"/>
      <c r="O125" s="255"/>
      <c r="P125" s="255"/>
      <c r="Q125" s="255"/>
      <c r="R125" s="255"/>
    </row>
    <row r="126" spans="3:18" ht="12.75" customHeight="1">
      <c r="C126" s="255"/>
      <c r="D126" s="255"/>
      <c r="E126" s="255"/>
      <c r="F126" s="255"/>
      <c r="G126" s="255"/>
      <c r="H126" s="255"/>
      <c r="I126" s="255"/>
      <c r="J126" s="255"/>
      <c r="K126" s="255"/>
      <c r="L126" s="255"/>
      <c r="M126" s="255"/>
      <c r="N126" s="255"/>
      <c r="O126" s="255"/>
      <c r="P126" s="255"/>
      <c r="Q126" s="255"/>
      <c r="R126" s="255"/>
    </row>
    <row r="127" spans="3:18" ht="12.75" customHeight="1">
      <c r="C127" s="255"/>
      <c r="D127" s="255"/>
      <c r="E127" s="255"/>
      <c r="F127" s="255"/>
      <c r="G127" s="255"/>
      <c r="H127" s="255"/>
      <c r="I127" s="255"/>
      <c r="J127" s="255"/>
      <c r="K127" s="255"/>
      <c r="L127" s="255"/>
      <c r="M127" s="255"/>
      <c r="N127" s="255"/>
      <c r="O127" s="255"/>
      <c r="P127" s="255"/>
      <c r="Q127" s="255"/>
      <c r="R127" s="255"/>
    </row>
    <row r="128" spans="3:18" ht="12.75" customHeight="1">
      <c r="C128" s="255"/>
      <c r="D128" s="255"/>
      <c r="E128" s="255"/>
      <c r="F128" s="255"/>
      <c r="G128" s="255"/>
      <c r="H128" s="255"/>
      <c r="I128" s="255"/>
      <c r="J128" s="255"/>
      <c r="K128" s="255"/>
      <c r="L128" s="255"/>
      <c r="M128" s="255"/>
      <c r="N128" s="255"/>
      <c r="O128" s="255"/>
      <c r="P128" s="255"/>
      <c r="Q128" s="255"/>
      <c r="R128" s="255"/>
    </row>
    <row r="129" spans="3:18" ht="12.75" customHeight="1">
      <c r="C129" s="255"/>
      <c r="D129" s="255"/>
      <c r="E129" s="255"/>
      <c r="F129" s="255"/>
      <c r="G129" s="255"/>
      <c r="H129" s="255"/>
      <c r="I129" s="255"/>
      <c r="J129" s="255"/>
      <c r="K129" s="255"/>
      <c r="L129" s="255"/>
      <c r="M129" s="255"/>
      <c r="N129" s="255"/>
      <c r="O129" s="255"/>
      <c r="P129" s="255"/>
      <c r="Q129" s="255"/>
      <c r="R129" s="255"/>
    </row>
    <row r="130" spans="3:18" ht="12.75" customHeight="1">
      <c r="C130" s="255"/>
      <c r="D130" s="255"/>
      <c r="E130" s="255"/>
      <c r="F130" s="255"/>
      <c r="G130" s="255"/>
      <c r="H130" s="255"/>
      <c r="I130" s="255"/>
      <c r="J130" s="255"/>
      <c r="K130" s="255"/>
      <c r="L130" s="255"/>
      <c r="M130" s="255"/>
      <c r="N130" s="255"/>
      <c r="O130" s="255"/>
      <c r="P130" s="255"/>
      <c r="Q130" s="255"/>
      <c r="R130" s="255"/>
    </row>
    <row r="131" spans="3:18" ht="12.75" customHeight="1">
      <c r="C131" s="255"/>
      <c r="D131" s="255"/>
      <c r="E131" s="255"/>
      <c r="F131" s="255"/>
      <c r="G131" s="255"/>
      <c r="H131" s="255"/>
      <c r="I131" s="255"/>
      <c r="J131" s="255"/>
      <c r="K131" s="255"/>
      <c r="L131" s="255"/>
      <c r="M131" s="255"/>
      <c r="N131" s="255"/>
      <c r="O131" s="255"/>
      <c r="P131" s="255"/>
      <c r="Q131" s="255"/>
      <c r="R131" s="255"/>
    </row>
    <row r="132" spans="3:18" ht="12.75" customHeight="1">
      <c r="C132" s="255"/>
      <c r="D132" s="255"/>
      <c r="E132" s="255"/>
      <c r="F132" s="255"/>
      <c r="G132" s="255"/>
      <c r="H132" s="255"/>
      <c r="I132" s="255"/>
      <c r="J132" s="255"/>
      <c r="K132" s="255"/>
      <c r="L132" s="255"/>
      <c r="M132" s="255"/>
      <c r="N132" s="255"/>
      <c r="O132" s="255"/>
      <c r="P132" s="255"/>
      <c r="Q132" s="255"/>
      <c r="R132" s="255"/>
    </row>
    <row r="133" spans="3:18" ht="12.75" customHeight="1">
      <c r="C133" s="255"/>
      <c r="D133" s="255"/>
      <c r="E133" s="255"/>
      <c r="F133" s="255"/>
      <c r="G133" s="255"/>
      <c r="H133" s="255"/>
      <c r="I133" s="255"/>
      <c r="J133" s="255"/>
      <c r="K133" s="255"/>
      <c r="L133" s="255"/>
      <c r="M133" s="255"/>
      <c r="N133" s="255"/>
      <c r="O133" s="255"/>
      <c r="P133" s="255"/>
      <c r="Q133" s="255"/>
      <c r="R133" s="255"/>
    </row>
    <row r="134" spans="3:18" ht="12.75" customHeight="1">
      <c r="C134" s="255"/>
      <c r="D134" s="255"/>
      <c r="E134" s="255"/>
      <c r="F134" s="255"/>
      <c r="G134" s="255"/>
      <c r="H134" s="255"/>
      <c r="I134" s="255"/>
      <c r="J134" s="255"/>
      <c r="K134" s="255"/>
      <c r="L134" s="255"/>
      <c r="M134" s="255"/>
      <c r="N134" s="255"/>
      <c r="O134" s="255"/>
      <c r="P134" s="255"/>
      <c r="Q134" s="255"/>
      <c r="R134" s="255"/>
    </row>
    <row r="135" spans="3:18" ht="12.75" customHeight="1">
      <c r="C135" s="255"/>
      <c r="D135" s="255"/>
      <c r="E135" s="255"/>
      <c r="F135" s="255"/>
      <c r="G135" s="255"/>
      <c r="H135" s="255"/>
      <c r="I135" s="255"/>
      <c r="J135" s="255"/>
      <c r="K135" s="255"/>
      <c r="L135" s="255"/>
      <c r="M135" s="255"/>
      <c r="N135" s="255"/>
      <c r="O135" s="255"/>
      <c r="P135" s="255"/>
      <c r="Q135" s="255"/>
      <c r="R135" s="255"/>
    </row>
    <row r="136" spans="3:18" ht="12.75" customHeight="1">
      <c r="C136" s="255"/>
      <c r="D136" s="255"/>
      <c r="E136" s="255"/>
      <c r="F136" s="255"/>
      <c r="G136" s="255"/>
      <c r="H136" s="255"/>
      <c r="I136" s="255"/>
      <c r="J136" s="255"/>
      <c r="K136" s="255"/>
      <c r="L136" s="255"/>
      <c r="M136" s="255"/>
      <c r="N136" s="255"/>
      <c r="O136" s="255"/>
      <c r="P136" s="255"/>
      <c r="Q136" s="255"/>
      <c r="R136" s="255"/>
    </row>
    <row r="137" spans="3:18" ht="12.75" customHeight="1">
      <c r="C137" s="255"/>
      <c r="D137" s="255"/>
      <c r="E137" s="255"/>
      <c r="F137" s="255"/>
      <c r="G137" s="255"/>
      <c r="H137" s="255"/>
      <c r="I137" s="255"/>
      <c r="J137" s="255"/>
      <c r="K137" s="255"/>
      <c r="L137" s="255"/>
      <c r="M137" s="255"/>
      <c r="N137" s="255"/>
      <c r="O137" s="255"/>
      <c r="P137" s="255"/>
      <c r="Q137" s="255"/>
      <c r="R137" s="255"/>
    </row>
    <row r="138" spans="3:18" ht="12.75" customHeight="1">
      <c r="C138" s="255"/>
      <c r="D138" s="255"/>
      <c r="E138" s="255"/>
      <c r="F138" s="255"/>
      <c r="G138" s="255"/>
      <c r="H138" s="255"/>
      <c r="I138" s="255"/>
      <c r="J138" s="255"/>
      <c r="K138" s="255"/>
      <c r="L138" s="255"/>
      <c r="M138" s="255"/>
      <c r="N138" s="255"/>
      <c r="O138" s="255"/>
      <c r="P138" s="255"/>
      <c r="Q138" s="255"/>
      <c r="R138" s="255"/>
    </row>
    <row r="139" spans="3:18" ht="12.75" customHeight="1">
      <c r="C139" s="255"/>
      <c r="D139" s="255"/>
      <c r="E139" s="255"/>
      <c r="F139" s="255"/>
      <c r="G139" s="255"/>
      <c r="H139" s="255"/>
      <c r="I139" s="255"/>
      <c r="J139" s="255"/>
      <c r="K139" s="255"/>
      <c r="L139" s="255"/>
      <c r="M139" s="255"/>
      <c r="N139" s="255"/>
      <c r="O139" s="255"/>
      <c r="P139" s="255"/>
      <c r="Q139" s="255"/>
      <c r="R139" s="255"/>
    </row>
    <row r="140" spans="3:18" ht="12.75" customHeight="1">
      <c r="C140" s="255"/>
      <c r="D140" s="255"/>
      <c r="E140" s="255"/>
      <c r="F140" s="255"/>
      <c r="G140" s="255"/>
      <c r="H140" s="255"/>
      <c r="I140" s="255"/>
      <c r="J140" s="255"/>
      <c r="K140" s="255"/>
      <c r="L140" s="255"/>
      <c r="M140" s="255"/>
      <c r="N140" s="255"/>
      <c r="O140" s="255"/>
      <c r="P140" s="255"/>
      <c r="Q140" s="255"/>
      <c r="R140" s="255"/>
    </row>
    <row r="141" spans="3:18" ht="12.75" customHeight="1">
      <c r="C141" s="255"/>
      <c r="D141" s="255"/>
      <c r="E141" s="255"/>
      <c r="F141" s="255"/>
      <c r="G141" s="255"/>
      <c r="H141" s="255"/>
      <c r="I141" s="255"/>
      <c r="J141" s="255"/>
      <c r="K141" s="255"/>
      <c r="L141" s="255"/>
      <c r="M141" s="255"/>
      <c r="N141" s="255"/>
      <c r="O141" s="255"/>
      <c r="P141" s="255"/>
      <c r="Q141" s="255"/>
      <c r="R141" s="255"/>
    </row>
    <row r="142" spans="3:18" ht="12.75" customHeight="1">
      <c r="C142" s="255"/>
      <c r="D142" s="255"/>
      <c r="E142" s="255"/>
      <c r="F142" s="255"/>
      <c r="G142" s="255"/>
      <c r="H142" s="255"/>
      <c r="I142" s="255"/>
      <c r="J142" s="255"/>
      <c r="K142" s="255"/>
      <c r="L142" s="255"/>
      <c r="M142" s="255"/>
      <c r="N142" s="255"/>
      <c r="O142" s="255"/>
      <c r="P142" s="255"/>
      <c r="Q142" s="255"/>
      <c r="R142" s="255"/>
    </row>
    <row r="143" spans="3:18" ht="12.75" customHeight="1">
      <c r="C143" s="255"/>
      <c r="D143" s="255"/>
      <c r="E143" s="255"/>
      <c r="F143" s="255"/>
      <c r="G143" s="255"/>
      <c r="H143" s="255"/>
      <c r="I143" s="255"/>
      <c r="J143" s="255"/>
      <c r="K143" s="255"/>
      <c r="L143" s="255"/>
      <c r="M143" s="255"/>
      <c r="N143" s="255"/>
      <c r="O143" s="255"/>
      <c r="P143" s="255"/>
      <c r="Q143" s="255"/>
      <c r="R143" s="255"/>
    </row>
    <row r="144" spans="3:18" ht="12.75" customHeight="1">
      <c r="C144" s="255"/>
      <c r="D144" s="255"/>
      <c r="E144" s="255"/>
      <c r="F144" s="255"/>
      <c r="G144" s="255"/>
      <c r="H144" s="255"/>
      <c r="I144" s="255"/>
      <c r="J144" s="255"/>
      <c r="K144" s="255"/>
      <c r="L144" s="255"/>
      <c r="M144" s="255"/>
      <c r="N144" s="255"/>
      <c r="O144" s="255"/>
      <c r="P144" s="255"/>
      <c r="Q144" s="255"/>
      <c r="R144" s="255"/>
    </row>
    <row r="145" spans="3:18" ht="12.75" customHeight="1">
      <c r="C145" s="255"/>
      <c r="D145" s="255"/>
      <c r="E145" s="255"/>
      <c r="F145" s="255"/>
      <c r="G145" s="255"/>
      <c r="H145" s="255"/>
      <c r="I145" s="255"/>
      <c r="J145" s="255"/>
      <c r="K145" s="255"/>
      <c r="L145" s="255"/>
      <c r="M145" s="255"/>
      <c r="N145" s="255"/>
      <c r="O145" s="255"/>
      <c r="P145" s="255"/>
      <c r="Q145" s="255"/>
      <c r="R145" s="255"/>
    </row>
    <row r="146" spans="3:18" ht="12.75" customHeight="1">
      <c r="C146" s="255"/>
      <c r="D146" s="255"/>
      <c r="E146" s="255"/>
      <c r="F146" s="255"/>
      <c r="G146" s="255"/>
      <c r="H146" s="255"/>
      <c r="I146" s="255"/>
      <c r="J146" s="255"/>
      <c r="K146" s="255"/>
      <c r="L146" s="255"/>
      <c r="M146" s="255"/>
      <c r="N146" s="255"/>
      <c r="O146" s="255"/>
      <c r="P146" s="255"/>
      <c r="Q146" s="255"/>
      <c r="R146" s="255"/>
    </row>
    <row r="147" spans="3:18" ht="12.75" customHeight="1">
      <c r="C147" s="255"/>
      <c r="D147" s="255"/>
      <c r="E147" s="255"/>
      <c r="F147" s="255"/>
      <c r="G147" s="255"/>
      <c r="H147" s="255"/>
      <c r="I147" s="255"/>
      <c r="J147" s="255"/>
      <c r="K147" s="255"/>
      <c r="L147" s="255"/>
      <c r="M147" s="255"/>
      <c r="N147" s="255"/>
      <c r="O147" s="255"/>
      <c r="P147" s="255"/>
      <c r="Q147" s="255"/>
      <c r="R147" s="255"/>
    </row>
    <row r="148" spans="3:18" ht="12.75" customHeight="1">
      <c r="C148" s="255"/>
      <c r="D148" s="255"/>
      <c r="E148" s="255"/>
      <c r="F148" s="255"/>
      <c r="G148" s="255"/>
      <c r="H148" s="255"/>
      <c r="I148" s="255"/>
      <c r="J148" s="255"/>
      <c r="K148" s="255"/>
      <c r="L148" s="255"/>
      <c r="M148" s="255"/>
      <c r="N148" s="255"/>
      <c r="O148" s="255"/>
      <c r="P148" s="255"/>
      <c r="Q148" s="255"/>
      <c r="R148" s="255"/>
    </row>
    <row r="149" spans="3:18" ht="12.75" customHeight="1">
      <c r="C149" s="255"/>
      <c r="D149" s="255"/>
      <c r="E149" s="255"/>
      <c r="F149" s="255"/>
      <c r="G149" s="255"/>
      <c r="H149" s="255"/>
      <c r="I149" s="255"/>
      <c r="J149" s="255"/>
      <c r="K149" s="255"/>
      <c r="L149" s="255"/>
      <c r="M149" s="255"/>
      <c r="N149" s="255"/>
      <c r="O149" s="255"/>
      <c r="P149" s="255"/>
      <c r="Q149" s="255"/>
      <c r="R149" s="255"/>
    </row>
    <row r="150" spans="3:18" ht="12.75" customHeight="1">
      <c r="C150" s="255"/>
      <c r="D150" s="255"/>
      <c r="E150" s="255"/>
      <c r="F150" s="255"/>
      <c r="G150" s="255"/>
      <c r="H150" s="255"/>
      <c r="I150" s="255"/>
      <c r="J150" s="255"/>
      <c r="K150" s="255"/>
      <c r="L150" s="255"/>
      <c r="M150" s="255"/>
      <c r="N150" s="255"/>
      <c r="O150" s="255"/>
      <c r="P150" s="255"/>
      <c r="Q150" s="255"/>
      <c r="R150" s="255"/>
    </row>
    <row r="151" spans="3:18" ht="12.75" customHeight="1">
      <c r="C151" s="255"/>
      <c r="D151" s="255"/>
      <c r="E151" s="255"/>
      <c r="F151" s="255"/>
      <c r="G151" s="255"/>
      <c r="H151" s="255"/>
      <c r="I151" s="255"/>
      <c r="J151" s="255"/>
      <c r="K151" s="255"/>
      <c r="L151" s="255"/>
      <c r="M151" s="255"/>
      <c r="N151" s="255"/>
      <c r="O151" s="255"/>
      <c r="P151" s="255"/>
      <c r="Q151" s="255"/>
      <c r="R151" s="255"/>
    </row>
    <row r="152" spans="3:18" ht="12.75" customHeight="1">
      <c r="C152" s="255"/>
      <c r="D152" s="255"/>
      <c r="E152" s="255"/>
      <c r="F152" s="255"/>
      <c r="G152" s="255"/>
      <c r="H152" s="255"/>
      <c r="I152" s="255"/>
      <c r="J152" s="255"/>
      <c r="K152" s="255"/>
      <c r="L152" s="255"/>
      <c r="M152" s="255"/>
      <c r="N152" s="255"/>
      <c r="O152" s="255"/>
      <c r="P152" s="255"/>
      <c r="Q152" s="255"/>
      <c r="R152" s="255"/>
    </row>
    <row r="153" spans="3:18" ht="12.75" customHeight="1">
      <c r="C153" s="255"/>
      <c r="D153" s="255"/>
      <c r="E153" s="255"/>
      <c r="F153" s="255"/>
      <c r="G153" s="255"/>
      <c r="H153" s="255"/>
      <c r="I153" s="255"/>
      <c r="J153" s="255"/>
      <c r="K153" s="255"/>
      <c r="L153" s="255"/>
      <c r="M153" s="255"/>
      <c r="N153" s="255"/>
      <c r="O153" s="255"/>
      <c r="P153" s="255"/>
      <c r="Q153" s="255"/>
      <c r="R153" s="255"/>
    </row>
    <row r="154" spans="3:18" ht="12.75" customHeight="1">
      <c r="C154" s="255"/>
      <c r="D154" s="255"/>
      <c r="E154" s="255"/>
      <c r="F154" s="255"/>
      <c r="G154" s="255"/>
      <c r="H154" s="255"/>
      <c r="I154" s="255"/>
      <c r="J154" s="255"/>
      <c r="K154" s="255"/>
      <c r="L154" s="255"/>
      <c r="M154" s="255"/>
      <c r="N154" s="255"/>
      <c r="O154" s="255"/>
      <c r="P154" s="255"/>
      <c r="Q154" s="255"/>
      <c r="R154" s="255"/>
    </row>
    <row r="155" spans="3:18" ht="12.75" customHeight="1">
      <c r="C155" s="255"/>
      <c r="D155" s="255"/>
      <c r="E155" s="255"/>
      <c r="F155" s="255"/>
      <c r="G155" s="255"/>
      <c r="H155" s="255"/>
      <c r="I155" s="255"/>
      <c r="J155" s="255"/>
      <c r="K155" s="255"/>
      <c r="L155" s="255"/>
      <c r="M155" s="255"/>
      <c r="N155" s="255"/>
      <c r="O155" s="255"/>
      <c r="P155" s="255"/>
      <c r="Q155" s="255"/>
      <c r="R155" s="255"/>
    </row>
    <row r="156" spans="3:18" ht="12.75" customHeight="1">
      <c r="C156" s="255"/>
      <c r="D156" s="255"/>
      <c r="E156" s="255"/>
      <c r="F156" s="255"/>
      <c r="G156" s="255"/>
      <c r="H156" s="255"/>
      <c r="I156" s="255"/>
      <c r="J156" s="255"/>
      <c r="K156" s="255"/>
      <c r="L156" s="255"/>
      <c r="M156" s="255"/>
      <c r="N156" s="255"/>
      <c r="O156" s="255"/>
      <c r="P156" s="255"/>
      <c r="Q156" s="255"/>
      <c r="R156" s="255"/>
    </row>
    <row r="157" spans="3:18" ht="12.75" customHeight="1">
      <c r="C157" s="255"/>
      <c r="D157" s="255"/>
      <c r="E157" s="255"/>
      <c r="F157" s="255"/>
      <c r="G157" s="255"/>
      <c r="H157" s="255"/>
      <c r="I157" s="255"/>
      <c r="J157" s="255"/>
      <c r="K157" s="255"/>
      <c r="L157" s="255"/>
      <c r="M157" s="255"/>
      <c r="N157" s="255"/>
      <c r="O157" s="255"/>
      <c r="P157" s="255"/>
      <c r="Q157" s="255"/>
      <c r="R157" s="255"/>
    </row>
    <row r="158" spans="3:18" ht="12.75" customHeight="1">
      <c r="C158" s="255"/>
      <c r="D158" s="255"/>
      <c r="E158" s="255"/>
      <c r="F158" s="255"/>
      <c r="G158" s="255"/>
      <c r="H158" s="255"/>
      <c r="I158" s="255"/>
      <c r="J158" s="255"/>
      <c r="K158" s="255"/>
      <c r="L158" s="255"/>
      <c r="M158" s="255"/>
      <c r="N158" s="255"/>
      <c r="O158" s="255"/>
      <c r="P158" s="255"/>
      <c r="Q158" s="255"/>
      <c r="R158" s="255"/>
    </row>
    <row r="159" spans="3:18" ht="12.75" customHeight="1">
      <c r="C159" s="255"/>
      <c r="D159" s="255"/>
      <c r="E159" s="255"/>
      <c r="F159" s="255"/>
      <c r="G159" s="255"/>
      <c r="H159" s="255"/>
      <c r="I159" s="255"/>
      <c r="J159" s="255"/>
      <c r="K159" s="255"/>
      <c r="L159" s="255"/>
      <c r="M159" s="255"/>
      <c r="N159" s="255"/>
      <c r="O159" s="255"/>
      <c r="P159" s="255"/>
      <c r="Q159" s="255"/>
      <c r="R159" s="255"/>
    </row>
    <row r="160" spans="3:18" ht="12.75" customHeight="1">
      <c r="C160" s="255"/>
      <c r="D160" s="255"/>
      <c r="E160" s="255"/>
      <c r="F160" s="255"/>
      <c r="G160" s="255"/>
      <c r="H160" s="255"/>
      <c r="I160" s="255"/>
      <c r="J160" s="255"/>
      <c r="K160" s="255"/>
      <c r="L160" s="255"/>
      <c r="M160" s="255"/>
      <c r="N160" s="255"/>
      <c r="O160" s="255"/>
      <c r="P160" s="255"/>
      <c r="Q160" s="255"/>
      <c r="R160" s="255"/>
    </row>
    <row r="161" spans="3:18" ht="12.75" customHeight="1">
      <c r="C161" s="255"/>
      <c r="D161" s="255"/>
      <c r="E161" s="255"/>
      <c r="F161" s="255"/>
      <c r="G161" s="255"/>
      <c r="H161" s="255"/>
      <c r="I161" s="255"/>
      <c r="J161" s="255"/>
      <c r="K161" s="255"/>
      <c r="L161" s="255"/>
      <c r="M161" s="255"/>
      <c r="N161" s="255"/>
      <c r="O161" s="255"/>
      <c r="P161" s="255"/>
      <c r="Q161" s="255"/>
      <c r="R161" s="255"/>
    </row>
    <row r="162" spans="3:18" ht="12.75" customHeight="1">
      <c r="C162" s="255"/>
      <c r="D162" s="255"/>
      <c r="E162" s="255"/>
      <c r="F162" s="255"/>
      <c r="G162" s="255"/>
      <c r="H162" s="255"/>
      <c r="I162" s="255"/>
      <c r="J162" s="255"/>
      <c r="K162" s="255"/>
      <c r="L162" s="255"/>
      <c r="M162" s="255"/>
      <c r="N162" s="255"/>
      <c r="O162" s="255"/>
      <c r="P162" s="255"/>
      <c r="Q162" s="255"/>
      <c r="R162" s="255"/>
    </row>
    <row r="163" spans="3:18" ht="12.75" customHeight="1">
      <c r="C163" s="255"/>
      <c r="D163" s="255"/>
      <c r="E163" s="255"/>
      <c r="F163" s="255"/>
      <c r="G163" s="255"/>
      <c r="H163" s="255"/>
      <c r="I163" s="255"/>
      <c r="J163" s="255"/>
      <c r="K163" s="255"/>
      <c r="L163" s="255"/>
      <c r="M163" s="255"/>
      <c r="N163" s="255"/>
      <c r="O163" s="255"/>
      <c r="P163" s="255"/>
      <c r="Q163" s="255"/>
      <c r="R163" s="255"/>
    </row>
    <row r="164" spans="3:18" ht="12.75" customHeight="1">
      <c r="C164" s="255"/>
      <c r="D164" s="255"/>
      <c r="E164" s="255"/>
      <c r="F164" s="255"/>
      <c r="G164" s="255"/>
      <c r="H164" s="255"/>
      <c r="I164" s="255"/>
      <c r="J164" s="255"/>
      <c r="K164" s="255"/>
      <c r="L164" s="255"/>
      <c r="M164" s="255"/>
      <c r="N164" s="255"/>
      <c r="O164" s="255"/>
      <c r="P164" s="255"/>
      <c r="Q164" s="255"/>
      <c r="R164" s="255"/>
    </row>
    <row r="165" spans="3:18" ht="12.75" customHeight="1">
      <c r="C165" s="255"/>
      <c r="D165" s="255"/>
      <c r="E165" s="255"/>
      <c r="F165" s="255"/>
      <c r="G165" s="255"/>
      <c r="H165" s="255"/>
      <c r="I165" s="255"/>
      <c r="J165" s="255"/>
      <c r="K165" s="255"/>
      <c r="L165" s="255"/>
      <c r="M165" s="255"/>
      <c r="N165" s="255"/>
      <c r="O165" s="255"/>
      <c r="P165" s="255"/>
      <c r="Q165" s="255"/>
      <c r="R165" s="255"/>
    </row>
    <row r="166" spans="3:18" ht="12.75" customHeight="1">
      <c r="C166" s="255"/>
      <c r="D166" s="255"/>
      <c r="E166" s="255"/>
      <c r="F166" s="255"/>
      <c r="G166" s="255"/>
      <c r="H166" s="255"/>
      <c r="I166" s="255"/>
      <c r="J166" s="255"/>
      <c r="K166" s="255"/>
      <c r="L166" s="255"/>
      <c r="M166" s="255"/>
      <c r="N166" s="255"/>
      <c r="O166" s="255"/>
      <c r="P166" s="255"/>
      <c r="Q166" s="255"/>
      <c r="R166" s="255"/>
    </row>
    <row r="167" spans="3:18" ht="12.75" customHeight="1">
      <c r="C167" s="255"/>
      <c r="D167" s="255"/>
      <c r="E167" s="255"/>
      <c r="F167" s="255"/>
      <c r="G167" s="255"/>
      <c r="H167" s="255"/>
      <c r="I167" s="255"/>
      <c r="J167" s="255"/>
      <c r="K167" s="255"/>
      <c r="L167" s="255"/>
      <c r="M167" s="255"/>
      <c r="N167" s="255"/>
      <c r="O167" s="255"/>
      <c r="P167" s="255"/>
      <c r="Q167" s="255"/>
      <c r="R167" s="255"/>
    </row>
    <row r="168" spans="3:18" ht="12.75" customHeight="1">
      <c r="C168" s="255"/>
      <c r="D168" s="255"/>
      <c r="E168" s="255"/>
      <c r="F168" s="255"/>
      <c r="G168" s="255"/>
      <c r="H168" s="255"/>
      <c r="I168" s="255"/>
      <c r="J168" s="255"/>
      <c r="K168" s="255"/>
      <c r="L168" s="255"/>
      <c r="M168" s="255"/>
      <c r="N168" s="255"/>
      <c r="O168" s="255"/>
      <c r="P168" s="255"/>
      <c r="Q168" s="255"/>
      <c r="R168" s="255"/>
    </row>
    <row r="169" spans="3:18" ht="12.75" customHeight="1">
      <c r="C169" s="255"/>
      <c r="D169" s="255"/>
      <c r="E169" s="255"/>
      <c r="F169" s="255"/>
      <c r="G169" s="255"/>
      <c r="H169" s="255"/>
      <c r="I169" s="255"/>
      <c r="J169" s="255"/>
      <c r="K169" s="255"/>
      <c r="L169" s="255"/>
      <c r="M169" s="255"/>
      <c r="N169" s="255"/>
      <c r="O169" s="255"/>
      <c r="P169" s="255"/>
      <c r="Q169" s="255"/>
      <c r="R169" s="255"/>
    </row>
    <row r="170" spans="3:18" ht="12.75" customHeight="1">
      <c r="C170" s="255"/>
      <c r="D170" s="255"/>
      <c r="E170" s="255"/>
      <c r="F170" s="255"/>
      <c r="G170" s="255"/>
      <c r="H170" s="255"/>
      <c r="I170" s="255"/>
      <c r="J170" s="255"/>
      <c r="K170" s="255"/>
      <c r="L170" s="255"/>
      <c r="M170" s="255"/>
      <c r="N170" s="255"/>
      <c r="O170" s="255"/>
      <c r="P170" s="255"/>
      <c r="Q170" s="255"/>
      <c r="R170" s="255"/>
    </row>
    <row r="171" spans="3:18" ht="12.75" customHeight="1">
      <c r="C171" s="255"/>
      <c r="D171" s="255"/>
      <c r="E171" s="255"/>
      <c r="F171" s="255"/>
      <c r="G171" s="255"/>
      <c r="H171" s="255"/>
      <c r="I171" s="255"/>
      <c r="J171" s="255"/>
      <c r="K171" s="255"/>
      <c r="L171" s="255"/>
      <c r="M171" s="255"/>
      <c r="N171" s="255"/>
      <c r="O171" s="255"/>
      <c r="P171" s="255"/>
      <c r="Q171" s="255"/>
      <c r="R171" s="255"/>
    </row>
    <row r="172" spans="3:18" ht="12.75" customHeight="1">
      <c r="C172" s="255"/>
      <c r="D172" s="255"/>
      <c r="E172" s="255"/>
      <c r="F172" s="255"/>
      <c r="G172" s="255"/>
      <c r="H172" s="255"/>
      <c r="I172" s="255"/>
      <c r="J172" s="255"/>
      <c r="K172" s="255"/>
      <c r="L172" s="255"/>
      <c r="M172" s="255"/>
      <c r="N172" s="255"/>
      <c r="O172" s="255"/>
      <c r="P172" s="255"/>
      <c r="Q172" s="255"/>
      <c r="R172" s="255"/>
    </row>
    <row r="173" spans="3:18" ht="12.75" customHeight="1">
      <c r="C173" s="255"/>
      <c r="D173" s="255"/>
      <c r="E173" s="255"/>
      <c r="F173" s="255"/>
      <c r="G173" s="255"/>
      <c r="H173" s="255"/>
      <c r="I173" s="255"/>
      <c r="J173" s="255"/>
      <c r="K173" s="255"/>
      <c r="L173" s="255"/>
      <c r="M173" s="255"/>
      <c r="N173" s="255"/>
      <c r="O173" s="255"/>
      <c r="P173" s="255"/>
      <c r="Q173" s="255"/>
      <c r="R173" s="255"/>
    </row>
    <row r="174" spans="3:18" ht="12.75" customHeight="1">
      <c r="C174" s="255"/>
      <c r="D174" s="255"/>
      <c r="E174" s="255"/>
      <c r="F174" s="255"/>
      <c r="G174" s="255"/>
      <c r="H174" s="255"/>
      <c r="I174" s="255"/>
      <c r="J174" s="255"/>
      <c r="K174" s="255"/>
      <c r="L174" s="255"/>
      <c r="M174" s="255"/>
      <c r="N174" s="255"/>
      <c r="O174" s="255"/>
      <c r="P174" s="255"/>
      <c r="Q174" s="255"/>
      <c r="R174" s="255"/>
    </row>
    <row r="175" spans="3:18" ht="12.75" customHeight="1">
      <c r="C175" s="255"/>
      <c r="D175" s="255"/>
      <c r="E175" s="255"/>
      <c r="F175" s="255"/>
      <c r="G175" s="255"/>
      <c r="H175" s="255"/>
      <c r="I175" s="255"/>
      <c r="J175" s="255"/>
      <c r="K175" s="255"/>
      <c r="L175" s="255"/>
      <c r="M175" s="255"/>
      <c r="N175" s="255"/>
      <c r="O175" s="255"/>
      <c r="P175" s="255"/>
      <c r="Q175" s="255"/>
      <c r="R175" s="255"/>
    </row>
    <row r="176" spans="3:18" ht="12.75" customHeight="1">
      <c r="C176" s="255"/>
      <c r="D176" s="255"/>
      <c r="E176" s="255"/>
      <c r="F176" s="255"/>
      <c r="G176" s="255"/>
      <c r="H176" s="255"/>
      <c r="I176" s="255"/>
      <c r="J176" s="255"/>
      <c r="K176" s="255"/>
      <c r="L176" s="255"/>
      <c r="M176" s="255"/>
      <c r="N176" s="255"/>
      <c r="O176" s="255"/>
      <c r="P176" s="255"/>
      <c r="Q176" s="255"/>
      <c r="R176" s="255"/>
    </row>
    <row r="177" spans="3:18" ht="12.75" customHeight="1">
      <c r="C177" s="255"/>
      <c r="D177" s="255"/>
      <c r="E177" s="255"/>
      <c r="F177" s="255"/>
      <c r="G177" s="255"/>
      <c r="H177" s="255"/>
      <c r="I177" s="255"/>
      <c r="J177" s="255"/>
      <c r="K177" s="255"/>
      <c r="L177" s="255"/>
      <c r="M177" s="255"/>
      <c r="N177" s="255"/>
      <c r="O177" s="255"/>
      <c r="P177" s="255"/>
      <c r="Q177" s="255"/>
      <c r="R177" s="255"/>
    </row>
    <row r="178" spans="3:18" ht="12.75" customHeight="1">
      <c r="C178" s="255"/>
      <c r="D178" s="255"/>
      <c r="E178" s="255"/>
      <c r="F178" s="255"/>
      <c r="G178" s="255"/>
      <c r="H178" s="255"/>
      <c r="I178" s="255"/>
      <c r="J178" s="255"/>
      <c r="K178" s="255"/>
      <c r="L178" s="255"/>
      <c r="M178" s="255"/>
      <c r="N178" s="255"/>
      <c r="O178" s="255"/>
      <c r="P178" s="255"/>
      <c r="Q178" s="255"/>
      <c r="R178" s="255"/>
    </row>
  </sheetData>
  <sheetProtection selectLockedCells="1"/>
  <mergeCells count="9">
    <mergeCell ref="O7:R7"/>
    <mergeCell ref="C34:F34"/>
    <mergeCell ref="C35:F35"/>
    <mergeCell ref="C37:F37"/>
    <mergeCell ref="A3:B3"/>
    <mergeCell ref="C7:F7"/>
    <mergeCell ref="G7:J7"/>
    <mergeCell ref="K7:N7"/>
    <mergeCell ref="C36:F36"/>
  </mergeCells>
  <hyperlinks>
    <hyperlink ref="A1" location="Inhalt!A1" display="Zurück zum Inhalt"/>
  </hyperlinks>
  <pageMargins left="0.59055118110236227" right="0.59055118110236227" top="1.1811023622047245" bottom="0.78740157480314965" header="0.39370078740157483" footer="0.39370078740157483"/>
  <pageSetup paperSize="9" scale="90" pageOrder="overThenDown" orientation="portrait" r:id="rId1"/>
  <headerFooter alignWithMargins="0">
    <oddHeader>&amp;L&amp;"Arial,Fett"
Tabelle &amp;A&amp;CSeite &amp;P von &amp;N
&amp;"Arial,Fett"CO2-Emissionen*) 2012 
nach Wirtschaftszweigen in tiefer Gliederung und Bundesländern</oddHeader>
    <oddFooter>&amp;CStatistische Ämter der Länder – Indikatoren und Kennzahlen, UGRdL 2020</oddFooter>
  </headerFooter>
  <colBreaks count="3" manualBreakCount="3">
    <brk id="6" max="1048575" man="1"/>
    <brk id="10" max="1048575" man="1"/>
    <brk id="14" max="1048575" man="1"/>
  </col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2">
    <pageSetUpPr autoPageBreaks="0"/>
  </sheetPr>
  <dimension ref="A1:T177"/>
  <sheetViews>
    <sheetView showGridLines="0" showRowColHeaders="0" zoomScaleNormal="100" workbookViewId="0">
      <pane xSplit="2" ySplit="5" topLeftCell="C6" activePane="bottomRight" state="frozen"/>
      <selection pane="topRight"/>
      <selection pane="bottomLeft"/>
      <selection pane="bottomRight"/>
    </sheetView>
  </sheetViews>
  <sheetFormatPr baseColWidth="10" defaultColWidth="11.453125" defaultRowHeight="12.75" customHeight="1"/>
  <cols>
    <col min="1" max="1" width="7.26953125" style="146" customWidth="1"/>
    <col min="2" max="2" width="33.453125" style="146" customWidth="1"/>
    <col min="3" max="18" width="12.54296875" style="146" customWidth="1"/>
    <col min="19" max="16384" width="11.453125" style="153"/>
  </cols>
  <sheetData>
    <row r="1" spans="1:20" ht="12.75" customHeight="1">
      <c r="A1" s="233" t="s">
        <v>322</v>
      </c>
    </row>
    <row r="3" spans="1:20" s="234" customFormat="1" ht="12.75" customHeight="1">
      <c r="A3" s="1309" t="s">
        <v>803</v>
      </c>
      <c r="B3" s="1309"/>
      <c r="C3" s="234" t="s">
        <v>1346</v>
      </c>
    </row>
    <row r="4" spans="1:20" s="238" customFormat="1" ht="12.75" customHeight="1">
      <c r="A4" s="235"/>
      <c r="B4" s="391"/>
      <c r="C4" s="392"/>
      <c r="D4" s="392"/>
      <c r="E4" s="392"/>
      <c r="F4" s="392"/>
      <c r="G4" s="392"/>
      <c r="H4" s="392"/>
      <c r="I4" s="392"/>
      <c r="J4" s="392"/>
      <c r="K4" s="392"/>
      <c r="L4" s="392"/>
      <c r="M4" s="392"/>
      <c r="N4" s="392"/>
      <c r="O4" s="392"/>
      <c r="P4" s="392"/>
      <c r="Q4" s="392"/>
      <c r="R4" s="392"/>
    </row>
    <row r="5" spans="1:20" ht="43.5" customHeight="1">
      <c r="A5" s="690" t="s">
        <v>743</v>
      </c>
      <c r="B5" s="393" t="s">
        <v>536</v>
      </c>
      <c r="C5" s="1062" t="s">
        <v>1512</v>
      </c>
      <c r="D5" s="1062" t="s">
        <v>436</v>
      </c>
      <c r="E5" s="1062" t="s">
        <v>437</v>
      </c>
      <c r="F5" s="1063" t="s">
        <v>438</v>
      </c>
      <c r="G5" s="1063" t="s">
        <v>439</v>
      </c>
      <c r="H5" s="1063" t="s">
        <v>440</v>
      </c>
      <c r="I5" s="1063" t="s">
        <v>441</v>
      </c>
      <c r="J5" s="1063" t="s">
        <v>538</v>
      </c>
      <c r="K5" s="1063" t="s">
        <v>539</v>
      </c>
      <c r="L5" s="1063" t="s">
        <v>540</v>
      </c>
      <c r="M5" s="1063" t="s">
        <v>541</v>
      </c>
      <c r="N5" s="1063" t="s">
        <v>446</v>
      </c>
      <c r="O5" s="1063" t="s">
        <v>447</v>
      </c>
      <c r="P5" s="1063" t="s">
        <v>542</v>
      </c>
      <c r="Q5" s="1063" t="s">
        <v>543</v>
      </c>
      <c r="R5" s="1063" t="s">
        <v>450</v>
      </c>
    </row>
    <row r="6" spans="1:20" s="234" customFormat="1" ht="12.65" customHeight="1">
      <c r="A6" s="685"/>
      <c r="B6" s="394"/>
      <c r="C6" s="394"/>
      <c r="D6" s="394"/>
      <c r="E6" s="394"/>
      <c r="F6" s="394"/>
      <c r="G6" s="394"/>
      <c r="H6" s="394"/>
      <c r="I6" s="394"/>
      <c r="J6" s="394"/>
      <c r="K6" s="394"/>
      <c r="L6" s="394"/>
      <c r="M6" s="394"/>
      <c r="N6" s="394"/>
      <c r="O6" s="394"/>
      <c r="P6" s="394"/>
      <c r="Q6" s="394"/>
      <c r="R6" s="394"/>
    </row>
    <row r="7" spans="1:20" s="234" customFormat="1" ht="12.75" customHeight="1">
      <c r="A7" s="236"/>
      <c r="B7" s="391"/>
      <c r="C7" s="1362" t="s">
        <v>434</v>
      </c>
      <c r="D7" s="1362"/>
      <c r="E7" s="1362"/>
      <c r="F7" s="1362"/>
      <c r="G7" s="1362" t="s">
        <v>434</v>
      </c>
      <c r="H7" s="1362"/>
      <c r="I7" s="1362"/>
      <c r="J7" s="1362"/>
      <c r="K7" s="1362" t="s">
        <v>434</v>
      </c>
      <c r="L7" s="1362"/>
      <c r="M7" s="1362"/>
      <c r="N7" s="1362"/>
      <c r="O7" s="1362" t="s">
        <v>434</v>
      </c>
      <c r="P7" s="1362"/>
      <c r="Q7" s="1362"/>
      <c r="R7" s="1362"/>
    </row>
    <row r="8" spans="1:20" s="238" customFormat="1" ht="12.65" customHeight="1">
      <c r="A8" s="235"/>
      <c r="B8" s="391"/>
      <c r="C8" s="237"/>
      <c r="D8" s="237"/>
      <c r="E8" s="237"/>
      <c r="F8" s="237"/>
      <c r="G8" s="237"/>
      <c r="H8" s="237"/>
      <c r="I8" s="237"/>
      <c r="J8" s="237"/>
      <c r="K8" s="237"/>
      <c r="L8" s="237"/>
      <c r="M8" s="237"/>
      <c r="N8" s="237"/>
      <c r="O8" s="237"/>
      <c r="P8" s="237"/>
      <c r="Q8" s="237"/>
      <c r="R8" s="237"/>
      <c r="S8" s="255"/>
      <c r="T8" s="255"/>
    </row>
    <row r="9" spans="1:20" s="142" customFormat="1" ht="13.4" customHeight="1">
      <c r="A9" s="242" t="s">
        <v>544</v>
      </c>
      <c r="B9" s="395" t="s">
        <v>744</v>
      </c>
      <c r="C9" s="244">
        <v>2300.6515741511271</v>
      </c>
      <c r="D9" s="244">
        <v>1944.6943495700737</v>
      </c>
      <c r="E9" s="244">
        <v>101.23323158211876</v>
      </c>
      <c r="F9" s="244">
        <v>512.97745928953157</v>
      </c>
      <c r="G9" s="244">
        <v>41.055866224726898</v>
      </c>
      <c r="H9" s="244">
        <v>105.50841432639608</v>
      </c>
      <c r="I9" s="244">
        <v>627.3524432442365</v>
      </c>
      <c r="J9" s="244">
        <v>423.64769714722974</v>
      </c>
      <c r="K9" s="244">
        <v>2221.9257664055253</v>
      </c>
      <c r="L9" s="244">
        <v>2347.214086371906</v>
      </c>
      <c r="M9" s="244">
        <v>402.03226747169725</v>
      </c>
      <c r="N9" s="244">
        <v>68.260054230194015</v>
      </c>
      <c r="O9" s="244">
        <v>363.87784296347752</v>
      </c>
      <c r="P9" s="244">
        <v>488.5604751100708</v>
      </c>
      <c r="Q9" s="244">
        <v>660.04210879022799</v>
      </c>
      <c r="R9" s="244">
        <v>328.7597564626135</v>
      </c>
    </row>
    <row r="10" spans="1:20" ht="13.4" customHeight="1">
      <c r="A10" s="242" t="s">
        <v>546</v>
      </c>
      <c r="B10" s="395" t="s">
        <v>745</v>
      </c>
      <c r="C10" s="244">
        <v>30270.568943754875</v>
      </c>
      <c r="D10" s="244">
        <v>26414.650915354836</v>
      </c>
      <c r="E10" s="244">
        <v>8110.571065193144</v>
      </c>
      <c r="F10" s="244">
        <v>47601.685459704262</v>
      </c>
      <c r="G10" s="244">
        <v>10384.164946961382</v>
      </c>
      <c r="H10" s="244">
        <v>6278.0071176303954</v>
      </c>
      <c r="I10" s="244">
        <v>10705.17046775075</v>
      </c>
      <c r="J10" s="244">
        <v>4887.7535520054407</v>
      </c>
      <c r="K10" s="244">
        <v>36952.032994154964</v>
      </c>
      <c r="L10" s="244">
        <v>197364.77742332968</v>
      </c>
      <c r="M10" s="244">
        <v>11050.922636952375</v>
      </c>
      <c r="N10" s="244">
        <v>17641.269835072206</v>
      </c>
      <c r="O10" s="244">
        <v>39025.111656077999</v>
      </c>
      <c r="P10" s="244">
        <v>18110.559271731436</v>
      </c>
      <c r="Q10" s="244">
        <v>7499.9988066081833</v>
      </c>
      <c r="R10" s="244">
        <v>3570.0371424745517</v>
      </c>
      <c r="S10" s="1066"/>
      <c r="T10" s="1066"/>
    </row>
    <row r="11" spans="1:20" ht="26.15" customHeight="1">
      <c r="A11" s="242" t="s">
        <v>548</v>
      </c>
      <c r="B11" s="395" t="s">
        <v>746</v>
      </c>
      <c r="C11" s="244">
        <v>130.53047243335033</v>
      </c>
      <c r="D11" s="244">
        <v>60.495268605926356</v>
      </c>
      <c r="E11" s="244">
        <v>4.5750767171737223</v>
      </c>
      <c r="F11" s="244">
        <v>18.881508331803072</v>
      </c>
      <c r="G11" s="244">
        <v>18.827939425851959</v>
      </c>
      <c r="H11" s="244">
        <v>4.7794716001608091</v>
      </c>
      <c r="I11" s="244">
        <v>32.773641780921672</v>
      </c>
      <c r="J11" s="244">
        <v>37.550860256786926</v>
      </c>
      <c r="K11" s="244">
        <v>2073.8782249424844</v>
      </c>
      <c r="L11" s="244">
        <v>376.29152935081862</v>
      </c>
      <c r="M11" s="244">
        <v>45.614254452573135</v>
      </c>
      <c r="N11" s="244">
        <v>3.2170914705112708</v>
      </c>
      <c r="O11" s="244">
        <v>41.345050456594244</v>
      </c>
      <c r="P11" s="244">
        <v>1346.3480098909113</v>
      </c>
      <c r="Q11" s="244">
        <v>59.438066687391689</v>
      </c>
      <c r="R11" s="244">
        <v>10.35374971194109</v>
      </c>
      <c r="S11" s="1066"/>
      <c r="T11" s="1066"/>
    </row>
    <row r="12" spans="1:20" ht="13.4" customHeight="1">
      <c r="A12" s="242" t="s">
        <v>550</v>
      </c>
      <c r="B12" s="395" t="s">
        <v>747</v>
      </c>
      <c r="C12" s="244">
        <v>10685.685144585534</v>
      </c>
      <c r="D12" s="244">
        <v>15137.192503324732</v>
      </c>
      <c r="E12" s="244">
        <v>471.90420552137101</v>
      </c>
      <c r="F12" s="244">
        <v>9163.6954199296852</v>
      </c>
      <c r="G12" s="244">
        <v>4583.8102987653765</v>
      </c>
      <c r="H12" s="244">
        <v>2472.0416050116432</v>
      </c>
      <c r="I12" s="244">
        <v>3991.0551302389549</v>
      </c>
      <c r="J12" s="244">
        <v>652.91242485236069</v>
      </c>
      <c r="K12" s="244">
        <v>16366.407132983202</v>
      </c>
      <c r="L12" s="244">
        <v>50035.381656301499</v>
      </c>
      <c r="M12" s="244">
        <v>8317.9353452870764</v>
      </c>
      <c r="N12" s="244">
        <v>11448.664759883173</v>
      </c>
      <c r="O12" s="244">
        <v>3041.3063284494492</v>
      </c>
      <c r="P12" s="244">
        <v>7736.46753128605</v>
      </c>
      <c r="Q12" s="244">
        <v>2486.4530171149181</v>
      </c>
      <c r="R12" s="244">
        <v>1803.7318206613309</v>
      </c>
      <c r="S12" s="1066"/>
      <c r="T12" s="1066"/>
    </row>
    <row r="13" spans="1:20" ht="39" customHeight="1">
      <c r="A13" s="242" t="s">
        <v>552</v>
      </c>
      <c r="B13" s="395" t="s">
        <v>748</v>
      </c>
      <c r="C13" s="244">
        <v>688.21835773135001</v>
      </c>
      <c r="D13" s="244">
        <v>1552.7582023463162</v>
      </c>
      <c r="E13" s="244">
        <v>147.03597982713319</v>
      </c>
      <c r="F13" s="244">
        <v>266.23176367382979</v>
      </c>
      <c r="G13" s="244">
        <v>234.89579136379513</v>
      </c>
      <c r="H13" s="244">
        <v>374.64754103647243</v>
      </c>
      <c r="I13" s="244">
        <v>389.32125226253612</v>
      </c>
      <c r="J13" s="244">
        <v>338.06050784479925</v>
      </c>
      <c r="K13" s="244">
        <v>1714.1077702006467</v>
      </c>
      <c r="L13" s="244">
        <v>1967.4065971286816</v>
      </c>
      <c r="M13" s="244">
        <v>542.86258067841709</v>
      </c>
      <c r="N13" s="244">
        <v>77.206088281206277</v>
      </c>
      <c r="O13" s="244">
        <v>313.7663070294675</v>
      </c>
      <c r="P13" s="244">
        <v>760.46870250002496</v>
      </c>
      <c r="Q13" s="244">
        <v>295.10647961398445</v>
      </c>
      <c r="R13" s="244">
        <v>133.39215423489776</v>
      </c>
      <c r="S13" s="1066"/>
      <c r="T13" s="1066"/>
    </row>
    <row r="14" spans="1:20" ht="39" customHeight="1">
      <c r="A14" s="242" t="s">
        <v>554</v>
      </c>
      <c r="B14" s="395" t="s">
        <v>749</v>
      </c>
      <c r="C14" s="244">
        <v>135.2501746273083</v>
      </c>
      <c r="D14" s="244">
        <v>152.34979255562806</v>
      </c>
      <c r="E14" s="244">
        <v>9.3922023163404162</v>
      </c>
      <c r="F14" s="244">
        <v>3.9090850281518632</v>
      </c>
      <c r="G14" s="244">
        <v>0.62188123992839595</v>
      </c>
      <c r="H14" s="244">
        <v>1.9538528717876484</v>
      </c>
      <c r="I14" s="244">
        <v>33.225261498266342</v>
      </c>
      <c r="J14" s="244">
        <v>1.8850409160582398</v>
      </c>
      <c r="K14" s="244">
        <v>38.210055806250786</v>
      </c>
      <c r="L14" s="244">
        <v>220.975369087758</v>
      </c>
      <c r="M14" s="244">
        <v>30.08529170890591</v>
      </c>
      <c r="N14" s="244">
        <v>1.2106214953065728</v>
      </c>
      <c r="O14" s="244">
        <v>81.909003061747271</v>
      </c>
      <c r="P14" s="244">
        <v>6.6157615348182981</v>
      </c>
      <c r="Q14" s="244">
        <v>2.7000691517969595</v>
      </c>
      <c r="R14" s="244">
        <v>14.409258166720765</v>
      </c>
      <c r="S14" s="1066"/>
      <c r="T14" s="1066"/>
    </row>
    <row r="15" spans="1:20" ht="25" customHeight="1">
      <c r="A15" s="242" t="s">
        <v>556</v>
      </c>
      <c r="B15" s="395" t="s">
        <v>750</v>
      </c>
      <c r="C15" s="244">
        <v>1648.0160213790978</v>
      </c>
      <c r="D15" s="244">
        <v>2038.1636345387597</v>
      </c>
      <c r="E15" s="244">
        <v>36.368964636030107</v>
      </c>
      <c r="F15" s="244">
        <v>221.46687110568857</v>
      </c>
      <c r="G15" s="244">
        <v>5.9657190560479307</v>
      </c>
      <c r="H15" s="244">
        <v>11.605322743471406</v>
      </c>
      <c r="I15" s="244">
        <v>510.61106883734197</v>
      </c>
      <c r="J15" s="244">
        <v>36.383342526312191</v>
      </c>
      <c r="K15" s="244">
        <v>1388.216414279148</v>
      </c>
      <c r="L15" s="244">
        <v>2084.8432366961711</v>
      </c>
      <c r="M15" s="244">
        <v>555.32133113210091</v>
      </c>
      <c r="N15" s="244">
        <v>5.6502136819596069</v>
      </c>
      <c r="O15" s="244">
        <v>662.28913806017101</v>
      </c>
      <c r="P15" s="244">
        <v>171.09369178802558</v>
      </c>
      <c r="Q15" s="244">
        <v>309.06697417045018</v>
      </c>
      <c r="R15" s="244">
        <v>141.68231534724958</v>
      </c>
      <c r="S15" s="1066"/>
      <c r="T15" s="1066"/>
    </row>
    <row r="16" spans="1:20" s="142" customFormat="1" ht="12.65" customHeight="1">
      <c r="A16" s="242" t="s">
        <v>558</v>
      </c>
      <c r="B16" s="395" t="s">
        <v>751</v>
      </c>
      <c r="C16" s="244">
        <v>2491.8907743451882</v>
      </c>
      <c r="D16" s="244">
        <v>2901.6022491364592</v>
      </c>
      <c r="E16" s="244">
        <v>5.1084136600148238</v>
      </c>
      <c r="F16" s="244">
        <v>3503.7612740037866</v>
      </c>
      <c r="G16" s="244">
        <v>2.6522049226614737</v>
      </c>
      <c r="H16" s="244">
        <v>1546.3416427309617</v>
      </c>
      <c r="I16" s="244">
        <v>19.061996029385291</v>
      </c>
      <c r="J16" s="244">
        <v>4.3352078011117765</v>
      </c>
      <c r="K16" s="244">
        <v>1053.7953846015398</v>
      </c>
      <c r="L16" s="244">
        <v>10853.025271981403</v>
      </c>
      <c r="M16" s="244">
        <v>31.014984277478451</v>
      </c>
      <c r="N16" s="244">
        <v>1159.9814495026583</v>
      </c>
      <c r="O16" s="244">
        <v>8.3155894934784005</v>
      </c>
      <c r="P16" s="244">
        <v>2223.9115087190335</v>
      </c>
      <c r="Q16" s="244">
        <v>524.58127328656485</v>
      </c>
      <c r="R16" s="244">
        <v>5.1177704831881696</v>
      </c>
    </row>
    <row r="17" spans="1:20" s="146" customFormat="1" ht="25" customHeight="1">
      <c r="A17" s="242" t="s">
        <v>560</v>
      </c>
      <c r="B17" s="395" t="s">
        <v>752</v>
      </c>
      <c r="C17" s="244">
        <v>601.87423333030574</v>
      </c>
      <c r="D17" s="244">
        <v>2250.1321087989277</v>
      </c>
      <c r="E17" s="244">
        <v>15.983869804346751</v>
      </c>
      <c r="F17" s="244">
        <v>411.09245877755859</v>
      </c>
      <c r="G17" s="244">
        <v>4.8173514606779202</v>
      </c>
      <c r="H17" s="244">
        <v>45.995369277083292</v>
      </c>
      <c r="I17" s="244">
        <v>1015.8212192736939</v>
      </c>
      <c r="J17" s="244">
        <v>49.023157175513035</v>
      </c>
      <c r="K17" s="244">
        <v>2203.3834453236268</v>
      </c>
      <c r="L17" s="244">
        <v>9598.3822195297016</v>
      </c>
      <c r="M17" s="244">
        <v>5125.8297065439774</v>
      </c>
      <c r="N17" s="244">
        <v>5.1911813016202357</v>
      </c>
      <c r="O17" s="244">
        <v>478.70316111357153</v>
      </c>
      <c r="P17" s="244">
        <v>2647.3057448959189</v>
      </c>
      <c r="Q17" s="244">
        <v>567.2007957405259</v>
      </c>
      <c r="R17" s="244">
        <v>129.10271757878456</v>
      </c>
      <c r="S17" s="1066"/>
      <c r="T17" s="1066"/>
    </row>
    <row r="18" spans="1:20" ht="25" customHeight="1">
      <c r="A18" s="242" t="s">
        <v>562</v>
      </c>
      <c r="B18" s="395" t="s">
        <v>753</v>
      </c>
      <c r="C18" s="244">
        <v>129.24648149929959</v>
      </c>
      <c r="D18" s="244">
        <v>17.143519803492502</v>
      </c>
      <c r="E18" s="244">
        <v>40.046958718372039</v>
      </c>
      <c r="F18" s="244">
        <v>10.36048578330939</v>
      </c>
      <c r="G18" s="244">
        <v>0.79967696835963353</v>
      </c>
      <c r="H18" s="244">
        <v>2.2704968834838857</v>
      </c>
      <c r="I18" s="244">
        <v>65.56205715201088</v>
      </c>
      <c r="J18" s="244">
        <v>2.001113688820741</v>
      </c>
      <c r="K18" s="244">
        <v>36.242148798207182</v>
      </c>
      <c r="L18" s="244">
        <v>145.75763989229463</v>
      </c>
      <c r="M18" s="244">
        <v>77.656064520378251</v>
      </c>
      <c r="N18" s="244">
        <v>1.1419185499582742</v>
      </c>
      <c r="O18" s="244">
        <v>21.612123591676784</v>
      </c>
      <c r="P18" s="244">
        <v>33.166841101643989</v>
      </c>
      <c r="Q18" s="244">
        <v>6.5720938470045382</v>
      </c>
      <c r="R18" s="244">
        <v>6.3613205740659771</v>
      </c>
      <c r="S18" s="1066"/>
      <c r="T18" s="1066"/>
    </row>
    <row r="19" spans="1:20" ht="25" customHeight="1">
      <c r="A19" s="242" t="s">
        <v>564</v>
      </c>
      <c r="B19" s="395" t="s">
        <v>754</v>
      </c>
      <c r="C19" s="244">
        <v>2403.5527471674141</v>
      </c>
      <c r="D19" s="244">
        <v>3444.2304835124919</v>
      </c>
      <c r="E19" s="244">
        <v>28.760416244093918</v>
      </c>
      <c r="F19" s="244">
        <v>857.52944902647732</v>
      </c>
      <c r="G19" s="244">
        <v>63.656496306504089</v>
      </c>
      <c r="H19" s="244">
        <v>28.758874045142669</v>
      </c>
      <c r="I19" s="244">
        <v>604.40276216583356</v>
      </c>
      <c r="J19" s="244">
        <v>89.451561370930662</v>
      </c>
      <c r="K19" s="244">
        <v>1455.6724752175753</v>
      </c>
      <c r="L19" s="244">
        <v>4461.3065451894481</v>
      </c>
      <c r="M19" s="244">
        <v>1100.1759168995984</v>
      </c>
      <c r="N19" s="244">
        <v>124.71282747317589</v>
      </c>
      <c r="O19" s="244">
        <v>575.46508271223286</v>
      </c>
      <c r="P19" s="244">
        <v>1402.3027015505959</v>
      </c>
      <c r="Q19" s="244">
        <v>502.09958203720561</v>
      </c>
      <c r="R19" s="244">
        <v>913.97375345963883</v>
      </c>
      <c r="S19" s="1066"/>
      <c r="T19" s="1066"/>
    </row>
    <row r="20" spans="1:20" ht="25" customHeight="1">
      <c r="A20" s="242" t="s">
        <v>566</v>
      </c>
      <c r="B20" s="395" t="s">
        <v>755</v>
      </c>
      <c r="C20" s="244">
        <v>959.21043654631694</v>
      </c>
      <c r="D20" s="244">
        <v>814.13154830257326</v>
      </c>
      <c r="E20" s="244">
        <v>70.328149914817232</v>
      </c>
      <c r="F20" s="244">
        <v>3736.6507399887319</v>
      </c>
      <c r="G20" s="244">
        <v>4193.0330972003649</v>
      </c>
      <c r="H20" s="244">
        <v>252.6434241263274</v>
      </c>
      <c r="I20" s="244">
        <v>760.95974177263213</v>
      </c>
      <c r="J20" s="244">
        <v>34.382015311636053</v>
      </c>
      <c r="K20" s="244">
        <v>7658.7010768806031</v>
      </c>
      <c r="L20" s="244">
        <v>18809.074816538658</v>
      </c>
      <c r="M20" s="244">
        <v>474.53596308961625</v>
      </c>
      <c r="N20" s="244">
        <v>9693.4247891477462</v>
      </c>
      <c r="O20" s="244">
        <v>524.89057987562273</v>
      </c>
      <c r="P20" s="244">
        <v>334.82143723836498</v>
      </c>
      <c r="Q20" s="244">
        <v>55.672916925019763</v>
      </c>
      <c r="R20" s="244">
        <v>244.44273453020924</v>
      </c>
      <c r="S20" s="1066"/>
      <c r="T20" s="1066"/>
    </row>
    <row r="21" spans="1:20" ht="37.5" customHeight="1">
      <c r="A21" s="242" t="s">
        <v>568</v>
      </c>
      <c r="B21" s="395" t="s">
        <v>756</v>
      </c>
      <c r="C21" s="244">
        <v>89.898160496496942</v>
      </c>
      <c r="D21" s="244">
        <v>57.101956858276807</v>
      </c>
      <c r="E21" s="244">
        <v>14.269942720468379</v>
      </c>
      <c r="F21" s="244">
        <v>10.408708893366663</v>
      </c>
      <c r="G21" s="244">
        <v>2.5645889214269046</v>
      </c>
      <c r="H21" s="244">
        <v>11.391193713232541</v>
      </c>
      <c r="I21" s="244">
        <v>40.646990338342839</v>
      </c>
      <c r="J21" s="244">
        <v>8.3573041936324923</v>
      </c>
      <c r="K21" s="244">
        <v>40.73236314967221</v>
      </c>
      <c r="L21" s="244">
        <v>217.73588687321416</v>
      </c>
      <c r="M21" s="244">
        <v>22.43102775225822</v>
      </c>
      <c r="N21" s="244">
        <v>4.4690635262495251</v>
      </c>
      <c r="O21" s="244">
        <v>31.129872992200376</v>
      </c>
      <c r="P21" s="244">
        <v>13.036151548164666</v>
      </c>
      <c r="Q21" s="244">
        <v>11.456284130372172</v>
      </c>
      <c r="R21" s="244">
        <v>17.41757979772483</v>
      </c>
      <c r="S21" s="1066"/>
      <c r="T21" s="1066"/>
    </row>
    <row r="22" spans="1:20" s="142" customFormat="1" ht="26.15" customHeight="1">
      <c r="A22" s="242" t="s">
        <v>570</v>
      </c>
      <c r="B22" s="395" t="s">
        <v>757</v>
      </c>
      <c r="C22" s="244">
        <v>120.37061377875669</v>
      </c>
      <c r="D22" s="244">
        <v>192.4995156358404</v>
      </c>
      <c r="E22" s="244">
        <v>12.169034451655829</v>
      </c>
      <c r="F22" s="244">
        <v>16.485420664811251</v>
      </c>
      <c r="G22" s="244">
        <v>2.3603207229492837</v>
      </c>
      <c r="H22" s="244">
        <v>5.8775651437046781</v>
      </c>
      <c r="I22" s="244">
        <v>75.010932046460852</v>
      </c>
      <c r="J22" s="244">
        <v>5.3310949531705836</v>
      </c>
      <c r="K22" s="244">
        <v>64.19572830136832</v>
      </c>
      <c r="L22" s="244">
        <v>279.35557394605655</v>
      </c>
      <c r="M22" s="244">
        <v>27.282197058612834</v>
      </c>
      <c r="N22" s="244">
        <v>3.293282334286102</v>
      </c>
      <c r="O22" s="244">
        <v>46.383248091022097</v>
      </c>
      <c r="P22" s="244">
        <v>14.062970122276647</v>
      </c>
      <c r="Q22" s="244">
        <v>9.7285858714962625</v>
      </c>
      <c r="R22" s="244">
        <v>19.22330385182471</v>
      </c>
    </row>
    <row r="23" spans="1:20" ht="13.4" customHeight="1">
      <c r="A23" s="242" t="s">
        <v>572</v>
      </c>
      <c r="B23" s="395" t="s">
        <v>758</v>
      </c>
      <c r="C23" s="244">
        <v>522.07390807802346</v>
      </c>
      <c r="D23" s="244">
        <v>476.13108585065385</v>
      </c>
      <c r="E23" s="244">
        <v>24.722413799870523</v>
      </c>
      <c r="F23" s="244">
        <v>39.434401153919566</v>
      </c>
      <c r="G23" s="244">
        <v>12.053190795806504</v>
      </c>
      <c r="H23" s="244">
        <v>28.144224242591857</v>
      </c>
      <c r="I23" s="244">
        <v>132.67400339221302</v>
      </c>
      <c r="J23" s="244">
        <v>27.617877607809362</v>
      </c>
      <c r="K23" s="244">
        <v>173.53763014074065</v>
      </c>
      <c r="L23" s="244">
        <v>605.49354550928888</v>
      </c>
      <c r="M23" s="244">
        <v>101.68807822792942</v>
      </c>
      <c r="N23" s="244">
        <v>33.424900671296314</v>
      </c>
      <c r="O23" s="244">
        <v>79.576816493668218</v>
      </c>
      <c r="P23" s="244">
        <v>49.268657553687106</v>
      </c>
      <c r="Q23" s="244">
        <v>54.698756751268029</v>
      </c>
      <c r="R23" s="244">
        <v>41.37159660995971</v>
      </c>
      <c r="S23" s="1066"/>
      <c r="T23" s="1066"/>
    </row>
    <row r="24" spans="1:20" ht="13.4" customHeight="1">
      <c r="A24" s="242" t="s">
        <v>574</v>
      </c>
      <c r="B24" s="395" t="s">
        <v>759</v>
      </c>
      <c r="C24" s="244">
        <v>746.41050260308782</v>
      </c>
      <c r="D24" s="244">
        <v>770.00284005495757</v>
      </c>
      <c r="E24" s="244">
        <v>51.412838226869312</v>
      </c>
      <c r="F24" s="244">
        <v>51.770050539348617</v>
      </c>
      <c r="G24" s="244">
        <v>50.84134182443389</v>
      </c>
      <c r="H24" s="244">
        <v>102.05425786708895</v>
      </c>
      <c r="I24" s="244">
        <v>221.23717980972776</v>
      </c>
      <c r="J24" s="244">
        <v>42.598203387567182</v>
      </c>
      <c r="K24" s="244">
        <v>437.05431548398622</v>
      </c>
      <c r="L24" s="244">
        <v>546.50762475413899</v>
      </c>
      <c r="M24" s="244">
        <v>175.47370159995214</v>
      </c>
      <c r="N24" s="244">
        <v>106.83421106737856</v>
      </c>
      <c r="O24" s="244">
        <v>174.97306909002495</v>
      </c>
      <c r="P24" s="244">
        <v>44.380958111143002</v>
      </c>
      <c r="Q24" s="244">
        <v>71.776788962023033</v>
      </c>
      <c r="R24" s="244">
        <v>105.73949931697642</v>
      </c>
      <c r="S24" s="1066"/>
      <c r="T24" s="1066"/>
    </row>
    <row r="25" spans="1:20" ht="37.5" customHeight="1">
      <c r="A25" s="242" t="s">
        <v>576</v>
      </c>
      <c r="B25" s="395" t="s">
        <v>760</v>
      </c>
      <c r="C25" s="244">
        <v>149.6727330028848</v>
      </c>
      <c r="D25" s="244">
        <v>470.94556593035833</v>
      </c>
      <c r="E25" s="244">
        <v>25.697223517699001</v>
      </c>
      <c r="F25" s="244">
        <v>34.594711290705732</v>
      </c>
      <c r="G25" s="244">
        <v>9.5486379824221306</v>
      </c>
      <c r="H25" s="244">
        <v>60.357840330295588</v>
      </c>
      <c r="I25" s="244">
        <v>122.52066566051045</v>
      </c>
      <c r="J25" s="244">
        <v>13.48599807499939</v>
      </c>
      <c r="K25" s="244">
        <v>102.55832479983498</v>
      </c>
      <c r="L25" s="244">
        <v>245.51732917467709</v>
      </c>
      <c r="M25" s="244">
        <v>53.578501797852866</v>
      </c>
      <c r="N25" s="244">
        <v>232.12421285033349</v>
      </c>
      <c r="O25" s="244">
        <v>42.292336844566677</v>
      </c>
      <c r="P25" s="244">
        <v>36.032404622351386</v>
      </c>
      <c r="Q25" s="244">
        <v>75.792416627206237</v>
      </c>
      <c r="R25" s="244">
        <v>31.497816710090369</v>
      </c>
      <c r="S25" s="1066"/>
      <c r="T25" s="1066"/>
    </row>
    <row r="26" spans="1:20" ht="13.4" customHeight="1">
      <c r="A26" s="242" t="s">
        <v>578</v>
      </c>
      <c r="B26" s="395" t="s">
        <v>761</v>
      </c>
      <c r="C26" s="244">
        <v>17939.102181364535</v>
      </c>
      <c r="D26" s="244">
        <v>8942.7367985277924</v>
      </c>
      <c r="E26" s="244">
        <v>7249.7499456348669</v>
      </c>
      <c r="F26" s="244">
        <v>37879.020700072913</v>
      </c>
      <c r="G26" s="244">
        <v>5672.7448838469491</v>
      </c>
      <c r="H26" s="244">
        <v>3522.1271195270392</v>
      </c>
      <c r="I26" s="244">
        <v>5603.7419292350005</v>
      </c>
      <c r="J26" s="244">
        <v>3918.7438839680012</v>
      </c>
      <c r="K26" s="244">
        <v>17235.52456376197</v>
      </c>
      <c r="L26" s="244">
        <v>144372.74500375363</v>
      </c>
      <c r="M26" s="244">
        <v>1961.0003925461672</v>
      </c>
      <c r="N26" s="244">
        <v>6033.6826352036205</v>
      </c>
      <c r="O26" s="244">
        <v>35352.770744689537</v>
      </c>
      <c r="P26" s="244">
        <v>8587.93242910142</v>
      </c>
      <c r="Q26" s="244">
        <v>4527.3384200353139</v>
      </c>
      <c r="R26" s="244">
        <v>1376.3057618030202</v>
      </c>
      <c r="S26" s="1066"/>
      <c r="T26" s="1066"/>
    </row>
    <row r="27" spans="1:20" ht="12.65" customHeight="1">
      <c r="A27" s="242" t="s">
        <v>580</v>
      </c>
      <c r="B27" s="395" t="s">
        <v>762</v>
      </c>
      <c r="C27" s="244">
        <v>554.48695928083112</v>
      </c>
      <c r="D27" s="244">
        <v>688.57096109005579</v>
      </c>
      <c r="E27" s="244">
        <v>116.76213035759274</v>
      </c>
      <c r="F27" s="244">
        <v>159.02855538449947</v>
      </c>
      <c r="G27" s="244">
        <v>37.528850548217918</v>
      </c>
      <c r="H27" s="244">
        <v>102.63153300809944</v>
      </c>
      <c r="I27" s="244">
        <v>368.20569147171511</v>
      </c>
      <c r="J27" s="244">
        <v>85.525054026569194</v>
      </c>
      <c r="K27" s="244">
        <v>451.34614438526006</v>
      </c>
      <c r="L27" s="244">
        <v>909.41105602648179</v>
      </c>
      <c r="M27" s="244">
        <v>227.77381555173059</v>
      </c>
      <c r="N27" s="244">
        <v>47.362425607766141</v>
      </c>
      <c r="O27" s="244">
        <v>162.18476406252302</v>
      </c>
      <c r="P27" s="244">
        <v>131.21701896800721</v>
      </c>
      <c r="Q27" s="244">
        <v>149.62596425725937</v>
      </c>
      <c r="R27" s="244">
        <v>96.244349827878452</v>
      </c>
      <c r="S27" s="1066"/>
      <c r="T27" s="1066"/>
    </row>
    <row r="28" spans="1:20" ht="12.65" customHeight="1">
      <c r="A28" s="242" t="s">
        <v>582</v>
      </c>
      <c r="B28" s="395" t="s">
        <v>763</v>
      </c>
      <c r="C28" s="244">
        <v>960.76418609062603</v>
      </c>
      <c r="D28" s="244">
        <v>1585.6553838063328</v>
      </c>
      <c r="E28" s="244">
        <v>267.57970696214034</v>
      </c>
      <c r="F28" s="244">
        <v>381.05927598535436</v>
      </c>
      <c r="G28" s="244">
        <v>71.252974374988824</v>
      </c>
      <c r="H28" s="244">
        <v>176.42738848345303</v>
      </c>
      <c r="I28" s="244">
        <v>709.39407502415838</v>
      </c>
      <c r="J28" s="244">
        <v>193.02132890172226</v>
      </c>
      <c r="K28" s="244">
        <v>824.87692808204724</v>
      </c>
      <c r="L28" s="244">
        <v>1670.9481778972872</v>
      </c>
      <c r="M28" s="244">
        <v>498.59882911482964</v>
      </c>
      <c r="N28" s="244">
        <v>108.34292290713745</v>
      </c>
      <c r="O28" s="244">
        <v>427.504768419897</v>
      </c>
      <c r="P28" s="244">
        <v>308.59428248504776</v>
      </c>
      <c r="Q28" s="244">
        <v>277.14333851330105</v>
      </c>
      <c r="R28" s="244">
        <v>283.4014604703807</v>
      </c>
      <c r="S28" s="1066"/>
      <c r="T28" s="1066"/>
    </row>
    <row r="29" spans="1:20" s="142" customFormat="1" ht="12.65" customHeight="1">
      <c r="A29" s="242" t="s">
        <v>584</v>
      </c>
      <c r="B29" s="395" t="s">
        <v>764</v>
      </c>
      <c r="C29" s="244">
        <v>10254.381590834031</v>
      </c>
      <c r="D29" s="244">
        <v>13717.149716988639</v>
      </c>
      <c r="E29" s="244">
        <v>3336.3196860727162</v>
      </c>
      <c r="F29" s="244">
        <v>2935.0848158212193</v>
      </c>
      <c r="G29" s="244">
        <v>828.07079613507449</v>
      </c>
      <c r="H29" s="244">
        <v>2317.5789221163891</v>
      </c>
      <c r="I29" s="244">
        <v>9240.3294329113724</v>
      </c>
      <c r="J29" s="244">
        <v>1698.7136593309485</v>
      </c>
      <c r="K29" s="244">
        <v>8832.5905341329253</v>
      </c>
      <c r="L29" s="244">
        <v>19209.045661291195</v>
      </c>
      <c r="M29" s="244">
        <v>5142.3965689237984</v>
      </c>
      <c r="N29" s="244">
        <v>1082.7332772072762</v>
      </c>
      <c r="O29" s="244">
        <v>3164.6860368732432</v>
      </c>
      <c r="P29" s="244">
        <v>2663.9784225040662</v>
      </c>
      <c r="Q29" s="244">
        <v>2954.1273461431374</v>
      </c>
      <c r="R29" s="244">
        <v>1951.8823536473312</v>
      </c>
    </row>
    <row r="30" spans="1:20" s="142" customFormat="1" ht="12.65" customHeight="1">
      <c r="A30" s="242" t="s">
        <v>586</v>
      </c>
      <c r="B30" s="395" t="s">
        <v>587</v>
      </c>
      <c r="C30" s="244">
        <v>42825.602108740044</v>
      </c>
      <c r="D30" s="244">
        <v>42076.494981913551</v>
      </c>
      <c r="E30" s="244">
        <v>11548.123982847979</v>
      </c>
      <c r="F30" s="244">
        <v>51049.747734815013</v>
      </c>
      <c r="G30" s="244">
        <v>11253.291609321184</v>
      </c>
      <c r="H30" s="244">
        <v>8701.0944540731798</v>
      </c>
      <c r="I30" s="244">
        <v>20572.852343906357</v>
      </c>
      <c r="J30" s="244">
        <v>7010.1149084836188</v>
      </c>
      <c r="K30" s="244">
        <v>48006.549294693417</v>
      </c>
      <c r="L30" s="244">
        <v>218921.03717099279</v>
      </c>
      <c r="M30" s="244">
        <v>16595.35147334787</v>
      </c>
      <c r="N30" s="244">
        <v>18792.263166509678</v>
      </c>
      <c r="O30" s="244">
        <v>42553.675535914721</v>
      </c>
      <c r="P30" s="244">
        <v>21263.098169345572</v>
      </c>
      <c r="Q30" s="244">
        <v>11114.168261541548</v>
      </c>
      <c r="R30" s="244">
        <v>5850.6792525844967</v>
      </c>
    </row>
    <row r="31" spans="1:20" s="146" customFormat="1" ht="12.65" customHeight="1">
      <c r="A31" s="248"/>
      <c r="B31" s="395" t="s">
        <v>588</v>
      </c>
      <c r="C31" s="244">
        <v>22597.766564564961</v>
      </c>
      <c r="D31" s="244">
        <v>29133.513094345733</v>
      </c>
      <c r="E31" s="244">
        <v>4778.3083175055408</v>
      </c>
      <c r="F31" s="244">
        <v>4723.1076739390719</v>
      </c>
      <c r="G31" s="244">
        <v>1561.1461871992251</v>
      </c>
      <c r="H31" s="244">
        <v>2927.1997645979845</v>
      </c>
      <c r="I31" s="244">
        <v>14484.912068606347</v>
      </c>
      <c r="J31" s="244">
        <v>3355.7657709505734</v>
      </c>
      <c r="K31" s="244">
        <v>18376.181305308572</v>
      </c>
      <c r="L31" s="244">
        <v>36876.257152409577</v>
      </c>
      <c r="M31" s="244">
        <v>8734.7629018639673</v>
      </c>
      <c r="N31" s="244">
        <v>2288.7856951170875</v>
      </c>
      <c r="O31" s="244">
        <v>6859.4772439507669</v>
      </c>
      <c r="P31" s="244">
        <v>4245.7543956260306</v>
      </c>
      <c r="Q31" s="244">
        <v>6064.7745711923508</v>
      </c>
      <c r="R31" s="244">
        <v>4027.030225395762</v>
      </c>
      <c r="S31" s="1066"/>
      <c r="T31" s="1066"/>
    </row>
    <row r="32" spans="1:20" ht="25" customHeight="1">
      <c r="A32" s="248"/>
      <c r="B32" s="395" t="s">
        <v>765</v>
      </c>
      <c r="C32" s="244">
        <v>65423.368673304998</v>
      </c>
      <c r="D32" s="244">
        <v>71210.008076259284</v>
      </c>
      <c r="E32" s="244">
        <v>16326.432300353521</v>
      </c>
      <c r="F32" s="244">
        <v>55772.855408754083</v>
      </c>
      <c r="G32" s="244">
        <v>12814.437796520409</v>
      </c>
      <c r="H32" s="244">
        <v>11628.294218671164</v>
      </c>
      <c r="I32" s="244">
        <v>35057.764412512704</v>
      </c>
      <c r="J32" s="244">
        <v>10365.880679434193</v>
      </c>
      <c r="K32" s="244">
        <v>66382.730600001989</v>
      </c>
      <c r="L32" s="244">
        <v>255797.29432340237</v>
      </c>
      <c r="M32" s="244">
        <v>25330.114375211837</v>
      </c>
      <c r="N32" s="244">
        <v>21081.048861626765</v>
      </c>
      <c r="O32" s="244">
        <v>49413.152779865486</v>
      </c>
      <c r="P32" s="244">
        <v>25508.852564971603</v>
      </c>
      <c r="Q32" s="244">
        <v>17178.942832733897</v>
      </c>
      <c r="R32" s="244">
        <v>9877.7094779802592</v>
      </c>
      <c r="S32" s="1066"/>
      <c r="T32" s="1066"/>
    </row>
    <row r="33" spans="1:20" ht="12.75" customHeight="1">
      <c r="A33" s="248"/>
      <c r="B33" s="250"/>
      <c r="C33" s="251"/>
      <c r="D33" s="252"/>
      <c r="E33" s="252"/>
      <c r="F33" s="252"/>
      <c r="G33" s="252"/>
      <c r="H33" s="252"/>
      <c r="I33" s="252"/>
      <c r="J33" s="252"/>
      <c r="K33" s="252"/>
      <c r="L33" s="252"/>
      <c r="M33" s="252"/>
      <c r="N33" s="252"/>
      <c r="O33" s="252"/>
      <c r="P33" s="252"/>
      <c r="Q33" s="252"/>
      <c r="R33" s="252"/>
      <c r="S33" s="1066"/>
      <c r="T33" s="1066"/>
    </row>
    <row r="34" spans="1:20" ht="30" customHeight="1">
      <c r="A34" s="248"/>
      <c r="B34" s="153"/>
      <c r="C34" s="1281" t="s">
        <v>1607</v>
      </c>
      <c r="D34" s="1281"/>
      <c r="E34" s="1281"/>
      <c r="F34" s="1281"/>
      <c r="G34" s="1066"/>
      <c r="H34" s="1066"/>
      <c r="I34" s="1066"/>
      <c r="J34" s="1066"/>
      <c r="K34" s="1066"/>
      <c r="L34" s="1066"/>
      <c r="M34" s="1066"/>
      <c r="N34" s="1066"/>
      <c r="O34" s="1066"/>
      <c r="P34" s="1066"/>
      <c r="Q34" s="1066"/>
      <c r="R34" s="1066"/>
      <c r="S34" s="1066"/>
      <c r="T34" s="1066"/>
    </row>
    <row r="35" spans="1:20" ht="15" customHeight="1">
      <c r="A35" s="248"/>
      <c r="B35" s="153"/>
      <c r="C35" s="1351" t="s">
        <v>590</v>
      </c>
      <c r="D35" s="1351"/>
      <c r="E35" s="1351"/>
      <c r="F35" s="1351"/>
      <c r="G35" s="1066"/>
      <c r="H35" s="1066"/>
      <c r="I35" s="1066"/>
      <c r="J35" s="1066"/>
      <c r="K35" s="1066"/>
      <c r="L35" s="1066"/>
      <c r="M35" s="1066"/>
      <c r="N35" s="1066"/>
      <c r="O35" s="1066"/>
      <c r="P35" s="1066"/>
      <c r="Q35" s="1066"/>
      <c r="R35" s="1066"/>
      <c r="S35" s="1066"/>
      <c r="T35" s="1066"/>
    </row>
    <row r="36" spans="1:20" s="1067" customFormat="1" ht="28.5" customHeight="1">
      <c r="A36" s="1068"/>
      <c r="C36" s="1281" t="s">
        <v>1513</v>
      </c>
      <c r="D36" s="1281"/>
      <c r="E36" s="1281"/>
      <c r="F36" s="1281"/>
      <c r="G36" s="1066"/>
      <c r="H36" s="1066"/>
      <c r="I36" s="1066"/>
      <c r="J36" s="1066"/>
      <c r="K36" s="1066"/>
      <c r="L36" s="1066"/>
      <c r="M36" s="1066"/>
      <c r="N36" s="1066"/>
      <c r="O36" s="1066"/>
      <c r="P36" s="1066"/>
      <c r="Q36" s="1066"/>
      <c r="R36" s="1066"/>
      <c r="S36" s="1066"/>
      <c r="T36" s="1066"/>
    </row>
    <row r="37" spans="1:20" s="146" customFormat="1" ht="30" customHeight="1">
      <c r="A37" s="248"/>
      <c r="C37" s="1281" t="s">
        <v>766</v>
      </c>
      <c r="D37" s="1281"/>
      <c r="E37" s="1281"/>
      <c r="F37" s="1281"/>
      <c r="G37" s="1066"/>
      <c r="H37" s="1066"/>
      <c r="I37" s="1066"/>
      <c r="J37" s="1066"/>
      <c r="K37" s="1066"/>
      <c r="L37" s="1066"/>
      <c r="M37" s="1066"/>
      <c r="N37" s="1066"/>
      <c r="O37" s="1066"/>
      <c r="P37" s="1066"/>
      <c r="Q37" s="1066"/>
      <c r="R37" s="1066"/>
      <c r="S37" s="1066"/>
      <c r="T37" s="1066"/>
    </row>
    <row r="38" spans="1:20" ht="12.75" customHeight="1">
      <c r="C38" s="255"/>
      <c r="D38" s="255"/>
      <c r="E38" s="255"/>
      <c r="F38" s="255"/>
      <c r="G38" s="255"/>
      <c r="H38" s="255"/>
      <c r="I38" s="255"/>
      <c r="J38" s="255"/>
      <c r="K38" s="255"/>
      <c r="L38" s="255"/>
      <c r="M38" s="255"/>
      <c r="N38" s="255"/>
      <c r="O38" s="255"/>
      <c r="P38" s="255"/>
      <c r="Q38" s="255"/>
      <c r="R38" s="255"/>
      <c r="S38" s="1066"/>
      <c r="T38" s="1066"/>
    </row>
    <row r="39" spans="1:20" ht="12.75" customHeight="1">
      <c r="C39" s="255"/>
      <c r="D39" s="255"/>
      <c r="E39" s="255"/>
      <c r="F39" s="255"/>
      <c r="G39" s="255"/>
      <c r="H39" s="255"/>
      <c r="I39" s="255"/>
      <c r="J39" s="255"/>
      <c r="K39" s="255"/>
      <c r="L39" s="255"/>
      <c r="M39" s="255"/>
      <c r="N39" s="255"/>
      <c r="O39" s="255"/>
      <c r="P39" s="255"/>
      <c r="Q39" s="255"/>
      <c r="R39" s="255"/>
      <c r="S39" s="1066"/>
      <c r="T39" s="1066"/>
    </row>
    <row r="40" spans="1:20" ht="12.75" customHeight="1">
      <c r="C40" s="255"/>
      <c r="D40" s="255"/>
      <c r="E40" s="255"/>
      <c r="F40" s="255"/>
      <c r="G40" s="255"/>
      <c r="H40" s="255"/>
      <c r="I40" s="255"/>
      <c r="J40" s="255"/>
      <c r="K40" s="255"/>
      <c r="L40" s="255"/>
      <c r="M40" s="255"/>
      <c r="N40" s="255"/>
      <c r="O40" s="255"/>
      <c r="P40" s="255"/>
      <c r="Q40" s="255"/>
      <c r="R40" s="255"/>
      <c r="S40" s="1066"/>
      <c r="T40" s="1066"/>
    </row>
    <row r="41" spans="1:20" ht="12.75" customHeight="1">
      <c r="C41" s="255"/>
      <c r="D41" s="255"/>
      <c r="E41" s="255"/>
      <c r="F41" s="255"/>
      <c r="G41" s="255"/>
      <c r="H41" s="255"/>
      <c r="I41" s="255"/>
      <c r="J41" s="255"/>
      <c r="K41" s="255"/>
      <c r="L41" s="255"/>
      <c r="M41" s="255"/>
      <c r="N41" s="255"/>
      <c r="O41" s="255"/>
      <c r="P41" s="255"/>
      <c r="Q41" s="255"/>
      <c r="R41" s="255"/>
      <c r="S41" s="1066"/>
      <c r="T41" s="1066"/>
    </row>
    <row r="42" spans="1:20" ht="12.75" customHeight="1">
      <c r="C42" s="255"/>
      <c r="D42" s="255"/>
      <c r="E42" s="255"/>
      <c r="F42" s="255"/>
      <c r="G42" s="255"/>
      <c r="H42" s="255"/>
      <c r="I42" s="255"/>
      <c r="J42" s="255"/>
      <c r="K42" s="255"/>
      <c r="L42" s="255"/>
      <c r="M42" s="255"/>
      <c r="N42" s="255"/>
      <c r="O42" s="255"/>
      <c r="P42" s="255"/>
      <c r="Q42" s="255"/>
      <c r="R42" s="255"/>
      <c r="S42" s="1066"/>
      <c r="T42" s="1066"/>
    </row>
    <row r="43" spans="1:20" ht="12.75" customHeight="1">
      <c r="C43" s="255"/>
      <c r="D43" s="255"/>
      <c r="E43" s="255"/>
      <c r="F43" s="255"/>
      <c r="G43" s="255"/>
      <c r="H43" s="255"/>
      <c r="I43" s="255"/>
      <c r="J43" s="255"/>
      <c r="K43" s="255"/>
      <c r="L43" s="255"/>
      <c r="M43" s="255"/>
      <c r="N43" s="255"/>
      <c r="O43" s="255"/>
      <c r="P43" s="255"/>
      <c r="Q43" s="255"/>
      <c r="R43" s="255"/>
      <c r="S43" s="1066"/>
      <c r="T43" s="1066"/>
    </row>
    <row r="44" spans="1:20" ht="12.75" customHeight="1">
      <c r="C44" s="255"/>
      <c r="D44" s="255"/>
      <c r="E44" s="255"/>
      <c r="F44" s="255"/>
      <c r="G44" s="255"/>
      <c r="H44" s="255"/>
      <c r="I44" s="255"/>
      <c r="J44" s="255"/>
      <c r="K44" s="255"/>
      <c r="L44" s="255"/>
      <c r="M44" s="255"/>
      <c r="N44" s="255"/>
      <c r="O44" s="255"/>
      <c r="P44" s="255"/>
      <c r="Q44" s="255"/>
      <c r="R44" s="255"/>
      <c r="S44" s="1066"/>
      <c r="T44" s="1066"/>
    </row>
    <row r="45" spans="1:20" ht="12.75" customHeight="1">
      <c r="C45" s="255"/>
      <c r="D45" s="255"/>
      <c r="E45" s="255"/>
      <c r="F45" s="255"/>
      <c r="G45" s="255"/>
      <c r="H45" s="255"/>
      <c r="I45" s="255"/>
      <c r="J45" s="255"/>
      <c r="K45" s="255"/>
      <c r="L45" s="255"/>
      <c r="M45" s="255"/>
      <c r="N45" s="255"/>
      <c r="O45" s="255"/>
      <c r="P45" s="255"/>
      <c r="Q45" s="255"/>
      <c r="R45" s="255"/>
      <c r="S45" s="1066"/>
      <c r="T45" s="1066"/>
    </row>
    <row r="46" spans="1:20" ht="12.75" customHeight="1">
      <c r="C46" s="255"/>
      <c r="D46" s="255"/>
      <c r="E46" s="255"/>
      <c r="F46" s="255"/>
      <c r="G46" s="255"/>
      <c r="H46" s="255"/>
      <c r="I46" s="255"/>
      <c r="J46" s="255"/>
      <c r="K46" s="255"/>
      <c r="L46" s="255"/>
      <c r="M46" s="255"/>
      <c r="N46" s="255"/>
      <c r="O46" s="255"/>
      <c r="P46" s="255"/>
      <c r="Q46" s="255"/>
      <c r="R46" s="255"/>
      <c r="S46" s="1066"/>
      <c r="T46" s="1066"/>
    </row>
    <row r="47" spans="1:20" ht="12.75" customHeight="1">
      <c r="C47" s="255"/>
      <c r="D47" s="255"/>
      <c r="E47" s="255"/>
      <c r="F47" s="255"/>
      <c r="G47" s="255"/>
      <c r="H47" s="255"/>
      <c r="I47" s="255"/>
      <c r="J47" s="255"/>
      <c r="K47" s="255"/>
      <c r="L47" s="255"/>
      <c r="M47" s="255"/>
      <c r="N47" s="255"/>
      <c r="O47" s="255"/>
      <c r="P47" s="255"/>
      <c r="Q47" s="255"/>
      <c r="R47" s="255"/>
      <c r="S47" s="1066"/>
      <c r="T47" s="1066"/>
    </row>
    <row r="48" spans="1:20" ht="12.75" customHeight="1">
      <c r="C48" s="255"/>
      <c r="D48" s="255"/>
      <c r="E48" s="255"/>
      <c r="F48" s="255"/>
      <c r="G48" s="255"/>
      <c r="H48" s="255"/>
      <c r="I48" s="255"/>
      <c r="J48" s="255"/>
      <c r="K48" s="255"/>
      <c r="L48" s="255"/>
      <c r="M48" s="255"/>
      <c r="N48" s="255"/>
      <c r="O48" s="255"/>
      <c r="P48" s="255"/>
      <c r="Q48" s="255"/>
      <c r="R48" s="255"/>
      <c r="S48" s="1066"/>
      <c r="T48" s="1066"/>
    </row>
    <row r="49" spans="3:20" ht="12.75" customHeight="1">
      <c r="C49" s="255"/>
      <c r="D49" s="255"/>
      <c r="E49" s="255"/>
      <c r="F49" s="255"/>
      <c r="G49" s="255"/>
      <c r="H49" s="255"/>
      <c r="I49" s="255"/>
      <c r="J49" s="255"/>
      <c r="K49" s="255"/>
      <c r="L49" s="255"/>
      <c r="M49" s="255"/>
      <c r="N49" s="255"/>
      <c r="O49" s="255"/>
      <c r="P49" s="255"/>
      <c r="Q49" s="255"/>
      <c r="R49" s="255"/>
      <c r="S49" s="1066"/>
      <c r="T49" s="1066"/>
    </row>
    <row r="50" spans="3:20" ht="12.75" customHeight="1">
      <c r="C50" s="255"/>
      <c r="D50" s="255"/>
      <c r="E50" s="255"/>
      <c r="F50" s="255"/>
      <c r="G50" s="255"/>
      <c r="H50" s="255"/>
      <c r="I50" s="255"/>
      <c r="J50" s="255"/>
      <c r="K50" s="255"/>
      <c r="L50" s="255"/>
      <c r="M50" s="255"/>
      <c r="N50" s="255"/>
      <c r="O50" s="255"/>
      <c r="P50" s="255"/>
      <c r="Q50" s="255"/>
      <c r="R50" s="255"/>
      <c r="S50" s="1066"/>
      <c r="T50" s="1066"/>
    </row>
    <row r="51" spans="3:20" ht="12.75" customHeight="1">
      <c r="C51" s="255"/>
      <c r="D51" s="255"/>
      <c r="E51" s="255"/>
      <c r="F51" s="255"/>
      <c r="G51" s="255"/>
      <c r="H51" s="255"/>
      <c r="I51" s="255"/>
      <c r="J51" s="255"/>
      <c r="K51" s="255"/>
      <c r="L51" s="255"/>
      <c r="M51" s="255"/>
      <c r="N51" s="255"/>
      <c r="O51" s="255"/>
      <c r="P51" s="255"/>
      <c r="Q51" s="255"/>
      <c r="R51" s="255"/>
      <c r="S51" s="1066"/>
      <c r="T51" s="1066"/>
    </row>
    <row r="52" spans="3:20" ht="12.75" customHeight="1">
      <c r="C52" s="255"/>
      <c r="D52" s="255"/>
      <c r="E52" s="255"/>
      <c r="F52" s="255"/>
      <c r="G52" s="255"/>
      <c r="H52" s="255"/>
      <c r="I52" s="255"/>
      <c r="J52" s="255"/>
      <c r="K52" s="255"/>
      <c r="L52" s="255"/>
      <c r="M52" s="255"/>
      <c r="N52" s="255"/>
      <c r="O52" s="255"/>
      <c r="P52" s="255"/>
      <c r="Q52" s="255"/>
      <c r="R52" s="255"/>
      <c r="S52" s="1066"/>
      <c r="T52" s="1066"/>
    </row>
    <row r="53" spans="3:20" ht="12.75" customHeight="1">
      <c r="C53" s="255"/>
      <c r="D53" s="255"/>
      <c r="E53" s="255"/>
      <c r="F53" s="255"/>
      <c r="G53" s="255"/>
      <c r="H53" s="255"/>
      <c r="I53" s="255"/>
      <c r="J53" s="255"/>
      <c r="K53" s="255"/>
      <c r="L53" s="255"/>
      <c r="M53" s="255"/>
      <c r="N53" s="255"/>
      <c r="O53" s="255"/>
      <c r="P53" s="255"/>
      <c r="Q53" s="255"/>
      <c r="R53" s="255"/>
      <c r="S53" s="1066"/>
      <c r="T53" s="1066"/>
    </row>
    <row r="54" spans="3:20" ht="12.75" customHeight="1">
      <c r="C54" s="255"/>
      <c r="D54" s="255"/>
      <c r="E54" s="255"/>
      <c r="F54" s="255"/>
      <c r="G54" s="255"/>
      <c r="H54" s="255"/>
      <c r="I54" s="255"/>
      <c r="J54" s="255"/>
      <c r="K54" s="255"/>
      <c r="L54" s="255"/>
      <c r="M54" s="255"/>
      <c r="N54" s="255"/>
      <c r="O54" s="255"/>
      <c r="P54" s="255"/>
      <c r="Q54" s="255"/>
      <c r="R54" s="255"/>
      <c r="S54" s="1066"/>
      <c r="T54" s="1066"/>
    </row>
    <row r="55" spans="3:20" ht="12.75" customHeight="1">
      <c r="C55" s="255"/>
      <c r="D55" s="255"/>
      <c r="E55" s="255"/>
      <c r="F55" s="255"/>
      <c r="G55" s="255"/>
      <c r="H55" s="255"/>
      <c r="I55" s="255"/>
      <c r="J55" s="255"/>
      <c r="K55" s="255"/>
      <c r="L55" s="255"/>
      <c r="M55" s="255"/>
      <c r="N55" s="255"/>
      <c r="O55" s="255"/>
      <c r="P55" s="255"/>
      <c r="Q55" s="255"/>
      <c r="R55" s="255"/>
      <c r="S55" s="1066"/>
      <c r="T55" s="1066"/>
    </row>
    <row r="56" spans="3:20" ht="12.75" customHeight="1">
      <c r="C56" s="255"/>
      <c r="D56" s="255"/>
      <c r="E56" s="255"/>
      <c r="F56" s="255"/>
      <c r="G56" s="255"/>
      <c r="H56" s="255"/>
      <c r="I56" s="255"/>
      <c r="J56" s="255"/>
      <c r="K56" s="255"/>
      <c r="L56" s="255"/>
      <c r="M56" s="255"/>
      <c r="N56" s="255"/>
      <c r="O56" s="255"/>
      <c r="P56" s="255"/>
      <c r="Q56" s="255"/>
      <c r="R56" s="255"/>
      <c r="S56" s="1066"/>
      <c r="T56" s="1066"/>
    </row>
    <row r="57" spans="3:20" ht="12.75" customHeight="1">
      <c r="C57" s="255"/>
      <c r="D57" s="255"/>
      <c r="E57" s="255"/>
      <c r="F57" s="255"/>
      <c r="G57" s="255"/>
      <c r="H57" s="255"/>
      <c r="I57" s="255"/>
      <c r="J57" s="255"/>
      <c r="K57" s="255"/>
      <c r="L57" s="255"/>
      <c r="M57" s="255"/>
      <c r="N57" s="255"/>
      <c r="O57" s="255"/>
      <c r="P57" s="255"/>
      <c r="Q57" s="255"/>
      <c r="R57" s="255"/>
      <c r="S57" s="1066"/>
      <c r="T57" s="1066"/>
    </row>
    <row r="58" spans="3:20" ht="12.75" customHeight="1">
      <c r="C58" s="255"/>
      <c r="D58" s="255"/>
      <c r="E58" s="255"/>
      <c r="F58" s="255"/>
      <c r="G58" s="255"/>
      <c r="H58" s="255"/>
      <c r="I58" s="255"/>
      <c r="J58" s="255"/>
      <c r="K58" s="255"/>
      <c r="L58" s="255"/>
      <c r="M58" s="255"/>
      <c r="N58" s="255"/>
      <c r="O58" s="255"/>
      <c r="P58" s="255"/>
      <c r="Q58" s="255"/>
      <c r="R58" s="255"/>
      <c r="S58" s="1066"/>
      <c r="T58" s="1066"/>
    </row>
    <row r="59" spans="3:20" ht="12.75" customHeight="1">
      <c r="C59" s="255"/>
      <c r="D59" s="255"/>
      <c r="E59" s="255"/>
      <c r="F59" s="255"/>
      <c r="G59" s="255"/>
      <c r="H59" s="255"/>
      <c r="I59" s="255"/>
      <c r="J59" s="255"/>
      <c r="K59" s="255"/>
      <c r="L59" s="255"/>
      <c r="M59" s="255"/>
      <c r="N59" s="255"/>
      <c r="O59" s="255"/>
      <c r="P59" s="255"/>
      <c r="Q59" s="255"/>
      <c r="R59" s="255"/>
      <c r="S59" s="1066"/>
      <c r="T59" s="1066"/>
    </row>
    <row r="60" spans="3:20" ht="12.75" customHeight="1">
      <c r="C60" s="255"/>
      <c r="D60" s="255"/>
      <c r="E60" s="255"/>
      <c r="F60" s="255"/>
      <c r="G60" s="255"/>
      <c r="H60" s="255"/>
      <c r="I60" s="255"/>
      <c r="J60" s="255"/>
      <c r="K60" s="255"/>
      <c r="L60" s="255"/>
      <c r="M60" s="255"/>
      <c r="N60" s="255"/>
      <c r="O60" s="255"/>
      <c r="P60" s="255"/>
      <c r="Q60" s="255"/>
      <c r="R60" s="255"/>
      <c r="S60" s="1066"/>
      <c r="T60" s="1066"/>
    </row>
    <row r="61" spans="3:20" ht="12.75" customHeight="1">
      <c r="C61" s="255"/>
      <c r="D61" s="255"/>
      <c r="E61" s="255"/>
      <c r="F61" s="255"/>
      <c r="G61" s="255"/>
      <c r="H61" s="255"/>
      <c r="I61" s="255"/>
      <c r="J61" s="255"/>
      <c r="K61" s="255"/>
      <c r="L61" s="255"/>
      <c r="M61" s="255"/>
      <c r="N61" s="255"/>
      <c r="O61" s="255"/>
      <c r="P61" s="255"/>
      <c r="Q61" s="255"/>
      <c r="R61" s="255"/>
      <c r="S61" s="1066"/>
      <c r="T61" s="1066"/>
    </row>
    <row r="62" spans="3:20" ht="12.75" customHeight="1">
      <c r="C62" s="255"/>
      <c r="D62" s="255"/>
      <c r="E62" s="255"/>
      <c r="F62" s="255"/>
      <c r="G62" s="255"/>
      <c r="H62" s="255"/>
      <c r="I62" s="255"/>
      <c r="J62" s="255"/>
      <c r="K62" s="255"/>
      <c r="L62" s="255"/>
      <c r="M62" s="255"/>
      <c r="N62" s="255"/>
      <c r="O62" s="255"/>
      <c r="P62" s="255"/>
      <c r="Q62" s="255"/>
      <c r="R62" s="255"/>
      <c r="S62" s="1066"/>
      <c r="T62" s="1066"/>
    </row>
    <row r="63" spans="3:20" ht="12.75" customHeight="1">
      <c r="C63" s="255"/>
      <c r="D63" s="255"/>
      <c r="E63" s="255"/>
      <c r="F63" s="255"/>
      <c r="G63" s="255"/>
      <c r="H63" s="255"/>
      <c r="I63" s="255"/>
      <c r="J63" s="255"/>
      <c r="K63" s="255"/>
      <c r="L63" s="255"/>
      <c r="M63" s="255"/>
      <c r="N63" s="255"/>
      <c r="O63" s="255"/>
      <c r="P63" s="255"/>
      <c r="Q63" s="255"/>
      <c r="R63" s="255"/>
      <c r="S63" s="1066"/>
      <c r="T63" s="1066"/>
    </row>
    <row r="64" spans="3:20" ht="12.75" customHeight="1">
      <c r="C64" s="255"/>
      <c r="D64" s="255"/>
      <c r="E64" s="255"/>
      <c r="F64" s="255"/>
      <c r="G64" s="255"/>
      <c r="H64" s="255"/>
      <c r="I64" s="255"/>
      <c r="J64" s="255"/>
      <c r="K64" s="255"/>
      <c r="L64" s="255"/>
      <c r="M64" s="255"/>
      <c r="N64" s="255"/>
      <c r="O64" s="255"/>
      <c r="P64" s="255"/>
      <c r="Q64" s="255"/>
      <c r="R64" s="255"/>
      <c r="S64" s="1066"/>
      <c r="T64" s="1066"/>
    </row>
    <row r="65" spans="3:20" ht="12.75" customHeight="1">
      <c r="C65" s="255"/>
      <c r="D65" s="255"/>
      <c r="E65" s="255"/>
      <c r="F65" s="255"/>
      <c r="G65" s="255"/>
      <c r="H65" s="255"/>
      <c r="I65" s="255"/>
      <c r="J65" s="255"/>
      <c r="K65" s="255"/>
      <c r="L65" s="255"/>
      <c r="M65" s="255"/>
      <c r="N65" s="255"/>
      <c r="O65" s="255"/>
      <c r="P65" s="255"/>
      <c r="Q65" s="255"/>
      <c r="R65" s="255"/>
      <c r="S65" s="1066"/>
      <c r="T65" s="1066"/>
    </row>
    <row r="66" spans="3:20" ht="12.75" customHeight="1">
      <c r="C66" s="255"/>
      <c r="D66" s="255"/>
      <c r="E66" s="255"/>
      <c r="F66" s="255"/>
      <c r="G66" s="255"/>
      <c r="H66" s="255"/>
      <c r="I66" s="255"/>
      <c r="J66" s="255"/>
      <c r="K66" s="255"/>
      <c r="L66" s="255"/>
      <c r="M66" s="255"/>
      <c r="N66" s="255"/>
      <c r="O66" s="255"/>
      <c r="P66" s="255"/>
      <c r="Q66" s="255"/>
      <c r="R66" s="255"/>
      <c r="S66" s="1066"/>
      <c r="T66" s="1066"/>
    </row>
    <row r="67" spans="3:20" ht="12.75" customHeight="1">
      <c r="C67" s="255"/>
      <c r="D67" s="255"/>
      <c r="E67" s="255"/>
      <c r="F67" s="255"/>
      <c r="G67" s="255"/>
      <c r="H67" s="255"/>
      <c r="I67" s="255"/>
      <c r="J67" s="255"/>
      <c r="K67" s="255"/>
      <c r="L67" s="255"/>
      <c r="M67" s="255"/>
      <c r="N67" s="255"/>
      <c r="O67" s="255"/>
      <c r="P67" s="255"/>
      <c r="Q67" s="255"/>
      <c r="R67" s="255"/>
      <c r="S67" s="1066"/>
      <c r="T67" s="1066"/>
    </row>
    <row r="68" spans="3:20" ht="12.75" customHeight="1">
      <c r="C68" s="255"/>
      <c r="D68" s="255"/>
      <c r="E68" s="255"/>
      <c r="F68" s="255"/>
      <c r="G68" s="255"/>
      <c r="H68" s="255"/>
      <c r="I68" s="255"/>
      <c r="J68" s="255"/>
      <c r="K68" s="255"/>
      <c r="L68" s="255"/>
      <c r="M68" s="255"/>
      <c r="N68" s="255"/>
      <c r="O68" s="255"/>
      <c r="P68" s="255"/>
      <c r="Q68" s="255"/>
      <c r="R68" s="255"/>
      <c r="S68" s="1066"/>
      <c r="T68" s="1066"/>
    </row>
    <row r="69" spans="3:20" ht="12.75" customHeight="1">
      <c r="C69" s="255"/>
      <c r="D69" s="255"/>
      <c r="E69" s="255"/>
      <c r="F69" s="255"/>
      <c r="G69" s="255"/>
      <c r="H69" s="255"/>
      <c r="I69" s="255"/>
      <c r="J69" s="255"/>
      <c r="K69" s="255"/>
      <c r="L69" s="255"/>
      <c r="M69" s="255"/>
      <c r="N69" s="255"/>
      <c r="O69" s="255"/>
      <c r="P69" s="255"/>
      <c r="Q69" s="255"/>
      <c r="R69" s="255"/>
      <c r="S69" s="1066"/>
      <c r="T69" s="1066"/>
    </row>
    <row r="70" spans="3:20" ht="12.75" customHeight="1">
      <c r="C70" s="255"/>
      <c r="D70" s="255"/>
      <c r="E70" s="255"/>
      <c r="F70" s="255"/>
      <c r="G70" s="255"/>
      <c r="H70" s="255"/>
      <c r="I70" s="255"/>
      <c r="J70" s="255"/>
      <c r="K70" s="255"/>
      <c r="L70" s="255"/>
      <c r="M70" s="255"/>
      <c r="N70" s="255"/>
      <c r="O70" s="255"/>
      <c r="P70" s="255"/>
      <c r="Q70" s="255"/>
      <c r="R70" s="255"/>
      <c r="S70" s="1066"/>
      <c r="T70" s="1066"/>
    </row>
    <row r="71" spans="3:20" ht="12.75" customHeight="1">
      <c r="C71" s="255"/>
      <c r="D71" s="255"/>
      <c r="E71" s="255"/>
      <c r="F71" s="255"/>
      <c r="G71" s="255"/>
      <c r="H71" s="255"/>
      <c r="I71" s="255"/>
      <c r="J71" s="255"/>
      <c r="K71" s="255"/>
      <c r="L71" s="255"/>
      <c r="M71" s="255"/>
      <c r="N71" s="255"/>
      <c r="O71" s="255"/>
      <c r="P71" s="255"/>
      <c r="Q71" s="255"/>
      <c r="R71" s="255"/>
      <c r="S71" s="1066"/>
      <c r="T71" s="1066"/>
    </row>
    <row r="72" spans="3:20" ht="12.75" customHeight="1">
      <c r="C72" s="255"/>
      <c r="D72" s="255"/>
      <c r="E72" s="255"/>
      <c r="F72" s="255"/>
      <c r="G72" s="255"/>
      <c r="H72" s="255"/>
      <c r="I72" s="255"/>
      <c r="J72" s="255"/>
      <c r="K72" s="255"/>
      <c r="L72" s="255"/>
      <c r="M72" s="255"/>
      <c r="N72" s="255"/>
      <c r="O72" s="255"/>
      <c r="P72" s="255"/>
      <c r="Q72" s="255"/>
      <c r="R72" s="255"/>
      <c r="S72" s="1066"/>
      <c r="T72" s="1066"/>
    </row>
    <row r="73" spans="3:20" ht="12.75" customHeight="1">
      <c r="C73" s="255"/>
      <c r="D73" s="255"/>
      <c r="E73" s="255"/>
      <c r="F73" s="255"/>
      <c r="G73" s="255"/>
      <c r="H73" s="255"/>
      <c r="I73" s="255"/>
      <c r="J73" s="255"/>
      <c r="K73" s="255"/>
      <c r="L73" s="255"/>
      <c r="M73" s="255"/>
      <c r="N73" s="255"/>
      <c r="O73" s="255"/>
      <c r="P73" s="255"/>
      <c r="Q73" s="255"/>
      <c r="R73" s="255"/>
      <c r="S73" s="1066"/>
      <c r="T73" s="1066"/>
    </row>
    <row r="74" spans="3:20" ht="12.75" customHeight="1">
      <c r="C74" s="255"/>
      <c r="D74" s="255"/>
      <c r="E74" s="255"/>
      <c r="F74" s="255"/>
      <c r="G74" s="255"/>
      <c r="H74" s="255"/>
      <c r="I74" s="255"/>
      <c r="J74" s="255"/>
      <c r="K74" s="255"/>
      <c r="L74" s="255"/>
      <c r="M74" s="255"/>
      <c r="N74" s="255"/>
      <c r="O74" s="255"/>
      <c r="P74" s="255"/>
      <c r="Q74" s="255"/>
      <c r="R74" s="255"/>
      <c r="S74" s="1066"/>
      <c r="T74" s="1066"/>
    </row>
    <row r="75" spans="3:20" ht="12.75" customHeight="1">
      <c r="C75" s="255"/>
      <c r="D75" s="255"/>
      <c r="E75" s="255"/>
      <c r="F75" s="255"/>
      <c r="G75" s="255"/>
      <c r="H75" s="255"/>
      <c r="I75" s="255"/>
      <c r="J75" s="255"/>
      <c r="K75" s="255"/>
      <c r="L75" s="255"/>
      <c r="M75" s="255"/>
      <c r="N75" s="255"/>
      <c r="O75" s="255"/>
      <c r="P75" s="255"/>
      <c r="Q75" s="255"/>
      <c r="R75" s="255"/>
      <c r="S75" s="1066"/>
      <c r="T75" s="1066"/>
    </row>
    <row r="76" spans="3:20" ht="12.75" customHeight="1">
      <c r="C76" s="255"/>
      <c r="D76" s="255"/>
      <c r="E76" s="255"/>
      <c r="F76" s="255"/>
      <c r="G76" s="255"/>
      <c r="H76" s="255"/>
      <c r="I76" s="255"/>
      <c r="J76" s="255"/>
      <c r="K76" s="255"/>
      <c r="L76" s="255"/>
      <c r="M76" s="255"/>
      <c r="N76" s="255"/>
      <c r="O76" s="255"/>
      <c r="P76" s="255"/>
      <c r="Q76" s="255"/>
      <c r="R76" s="255"/>
      <c r="S76" s="1066"/>
      <c r="T76" s="1066"/>
    </row>
    <row r="77" spans="3:20" ht="12.75" customHeight="1">
      <c r="C77" s="255"/>
      <c r="D77" s="255"/>
      <c r="E77" s="255"/>
      <c r="F77" s="255"/>
      <c r="G77" s="255"/>
      <c r="H77" s="255"/>
      <c r="I77" s="255"/>
      <c r="J77" s="255"/>
      <c r="K77" s="255"/>
      <c r="L77" s="255"/>
      <c r="M77" s="255"/>
      <c r="N77" s="255"/>
      <c r="O77" s="255"/>
      <c r="P77" s="255"/>
      <c r="Q77" s="255"/>
      <c r="R77" s="255"/>
      <c r="S77" s="1066"/>
      <c r="T77" s="1066"/>
    </row>
    <row r="78" spans="3:20" ht="12.75" customHeight="1">
      <c r="C78" s="255"/>
      <c r="D78" s="255"/>
      <c r="E78" s="255"/>
      <c r="F78" s="255"/>
      <c r="G78" s="255"/>
      <c r="H78" s="255"/>
      <c r="I78" s="255"/>
      <c r="J78" s="255"/>
      <c r="K78" s="255"/>
      <c r="L78" s="255"/>
      <c r="M78" s="255"/>
      <c r="N78" s="255"/>
      <c r="O78" s="255"/>
      <c r="P78" s="255"/>
      <c r="Q78" s="255"/>
      <c r="R78" s="255"/>
      <c r="S78" s="1066"/>
      <c r="T78" s="1066"/>
    </row>
    <row r="79" spans="3:20" ht="12.75" customHeight="1">
      <c r="C79" s="255"/>
      <c r="D79" s="255"/>
      <c r="E79" s="255"/>
      <c r="F79" s="255"/>
      <c r="G79" s="255"/>
      <c r="H79" s="255"/>
      <c r="I79" s="255"/>
      <c r="J79" s="255"/>
      <c r="K79" s="255"/>
      <c r="L79" s="255"/>
      <c r="M79" s="255"/>
      <c r="N79" s="255"/>
      <c r="O79" s="255"/>
      <c r="P79" s="255"/>
      <c r="Q79" s="255"/>
      <c r="R79" s="255"/>
      <c r="S79" s="1066"/>
      <c r="T79" s="1066"/>
    </row>
    <row r="80" spans="3:20" ht="12.75" customHeight="1">
      <c r="C80" s="255"/>
      <c r="D80" s="255"/>
      <c r="E80" s="255"/>
      <c r="F80" s="255"/>
      <c r="G80" s="255"/>
      <c r="H80" s="255"/>
      <c r="I80" s="255"/>
      <c r="J80" s="255"/>
      <c r="K80" s="255"/>
      <c r="L80" s="255"/>
      <c r="M80" s="255"/>
      <c r="N80" s="255"/>
      <c r="O80" s="255"/>
      <c r="P80" s="255"/>
      <c r="Q80" s="255"/>
      <c r="R80" s="255"/>
      <c r="S80" s="1066"/>
      <c r="T80" s="1066"/>
    </row>
    <row r="81" spans="3:20" ht="12.75" customHeight="1">
      <c r="C81" s="255"/>
      <c r="D81" s="255"/>
      <c r="E81" s="255"/>
      <c r="F81" s="255"/>
      <c r="G81" s="255"/>
      <c r="H81" s="255"/>
      <c r="I81" s="255"/>
      <c r="J81" s="255"/>
      <c r="K81" s="255"/>
      <c r="L81" s="255"/>
      <c r="M81" s="255"/>
      <c r="N81" s="255"/>
      <c r="O81" s="255"/>
      <c r="P81" s="255"/>
      <c r="Q81" s="255"/>
      <c r="R81" s="255"/>
      <c r="S81" s="1066"/>
      <c r="T81" s="1066"/>
    </row>
    <row r="82" spans="3:20" ht="12.75" customHeight="1">
      <c r="C82" s="255"/>
      <c r="D82" s="255"/>
      <c r="E82" s="255"/>
      <c r="F82" s="255"/>
      <c r="G82" s="255"/>
      <c r="H82" s="255"/>
      <c r="I82" s="255"/>
      <c r="J82" s="255"/>
      <c r="K82" s="255"/>
      <c r="L82" s="255"/>
      <c r="M82" s="255"/>
      <c r="N82" s="255"/>
      <c r="O82" s="255"/>
      <c r="P82" s="255"/>
      <c r="Q82" s="255"/>
      <c r="R82" s="255"/>
      <c r="S82" s="1066"/>
      <c r="T82" s="1066"/>
    </row>
    <row r="83" spans="3:20" ht="12.75" customHeight="1">
      <c r="C83" s="255"/>
      <c r="D83" s="255"/>
      <c r="E83" s="255"/>
      <c r="F83" s="255"/>
      <c r="G83" s="255"/>
      <c r="H83" s="255"/>
      <c r="I83" s="255"/>
      <c r="J83" s="255"/>
      <c r="K83" s="255"/>
      <c r="L83" s="255"/>
      <c r="M83" s="255"/>
      <c r="N83" s="255"/>
      <c r="O83" s="255"/>
      <c r="P83" s="255"/>
      <c r="Q83" s="255"/>
      <c r="R83" s="255"/>
      <c r="S83" s="1066"/>
      <c r="T83" s="1066"/>
    </row>
    <row r="84" spans="3:20" ht="12.75" customHeight="1">
      <c r="C84" s="255"/>
      <c r="D84" s="255"/>
      <c r="E84" s="255"/>
      <c r="F84" s="255"/>
      <c r="G84" s="255"/>
      <c r="H84" s="255"/>
      <c r="I84" s="255"/>
      <c r="J84" s="255"/>
      <c r="K84" s="255"/>
      <c r="L84" s="255"/>
      <c r="M84" s="255"/>
      <c r="N84" s="255"/>
      <c r="O84" s="255"/>
      <c r="P84" s="255"/>
      <c r="Q84" s="255"/>
      <c r="R84" s="255"/>
      <c r="S84" s="1066"/>
      <c r="T84" s="1066"/>
    </row>
    <row r="85" spans="3:20" ht="12.75" customHeight="1">
      <c r="C85" s="255"/>
      <c r="D85" s="255"/>
      <c r="E85" s="255"/>
      <c r="F85" s="255"/>
      <c r="G85" s="255"/>
      <c r="H85" s="255"/>
      <c r="I85" s="255"/>
      <c r="J85" s="255"/>
      <c r="K85" s="255"/>
      <c r="L85" s="255"/>
      <c r="M85" s="255"/>
      <c r="N85" s="255"/>
      <c r="O85" s="255"/>
      <c r="P85" s="255"/>
      <c r="Q85" s="255"/>
      <c r="R85" s="255"/>
      <c r="S85" s="1066"/>
      <c r="T85" s="1066"/>
    </row>
    <row r="86" spans="3:20" ht="12.75" customHeight="1">
      <c r="C86" s="255"/>
      <c r="D86" s="255"/>
      <c r="E86" s="255"/>
      <c r="F86" s="255"/>
      <c r="G86" s="255"/>
      <c r="H86" s="255"/>
      <c r="I86" s="255"/>
      <c r="J86" s="255"/>
      <c r="K86" s="255"/>
      <c r="L86" s="255"/>
      <c r="M86" s="255"/>
      <c r="N86" s="255"/>
      <c r="O86" s="255"/>
      <c r="P86" s="255"/>
      <c r="Q86" s="255"/>
      <c r="R86" s="255"/>
      <c r="S86" s="1066"/>
      <c r="T86" s="1066"/>
    </row>
    <row r="87" spans="3:20" ht="12.75" customHeight="1">
      <c r="C87" s="255"/>
      <c r="D87" s="255"/>
      <c r="E87" s="255"/>
      <c r="F87" s="255"/>
      <c r="G87" s="255"/>
      <c r="H87" s="255"/>
      <c r="I87" s="255"/>
      <c r="J87" s="255"/>
      <c r="K87" s="255"/>
      <c r="L87" s="255"/>
      <c r="M87" s="255"/>
      <c r="N87" s="255"/>
      <c r="O87" s="255"/>
      <c r="P87" s="255"/>
      <c r="Q87" s="255"/>
      <c r="R87" s="255"/>
      <c r="S87" s="1066"/>
      <c r="T87" s="1066"/>
    </row>
    <row r="88" spans="3:20" ht="12.75" customHeight="1">
      <c r="C88" s="255"/>
      <c r="D88" s="255"/>
      <c r="E88" s="255"/>
      <c r="F88" s="255"/>
      <c r="G88" s="255"/>
      <c r="H88" s="255"/>
      <c r="I88" s="255"/>
      <c r="J88" s="255"/>
      <c r="K88" s="255"/>
      <c r="L88" s="255"/>
      <c r="M88" s="255"/>
      <c r="N88" s="255"/>
      <c r="O88" s="255"/>
      <c r="P88" s="255"/>
      <c r="Q88" s="255"/>
      <c r="R88" s="255"/>
      <c r="S88" s="1066"/>
      <c r="T88" s="1066"/>
    </row>
    <row r="89" spans="3:20" ht="12.75" customHeight="1">
      <c r="C89" s="255"/>
      <c r="D89" s="255"/>
      <c r="E89" s="255"/>
      <c r="F89" s="255"/>
      <c r="G89" s="255"/>
      <c r="H89" s="255"/>
      <c r="I89" s="255"/>
      <c r="J89" s="255"/>
      <c r="K89" s="255"/>
      <c r="L89" s="255"/>
      <c r="M89" s="255"/>
      <c r="N89" s="255"/>
      <c r="O89" s="255"/>
      <c r="P89" s="255"/>
      <c r="Q89" s="255"/>
      <c r="R89" s="255"/>
      <c r="S89" s="1066"/>
      <c r="T89" s="1066"/>
    </row>
    <row r="90" spans="3:20" ht="12.75" customHeight="1">
      <c r="C90" s="255"/>
      <c r="D90" s="255"/>
      <c r="E90" s="255"/>
      <c r="F90" s="255"/>
      <c r="G90" s="255"/>
      <c r="H90" s="255"/>
      <c r="I90" s="255"/>
      <c r="J90" s="255"/>
      <c r="K90" s="255"/>
      <c r="L90" s="255"/>
      <c r="M90" s="255"/>
      <c r="N90" s="255"/>
      <c r="O90" s="255"/>
      <c r="P90" s="255"/>
      <c r="Q90" s="255"/>
      <c r="R90" s="255"/>
      <c r="S90" s="1066"/>
      <c r="T90" s="1066"/>
    </row>
    <row r="91" spans="3:20" ht="12.75" customHeight="1">
      <c r="C91" s="255"/>
      <c r="D91" s="255"/>
      <c r="E91" s="255"/>
      <c r="F91" s="255"/>
      <c r="G91" s="255"/>
      <c r="H91" s="255"/>
      <c r="I91" s="255"/>
      <c r="J91" s="255"/>
      <c r="K91" s="255"/>
      <c r="L91" s="255"/>
      <c r="M91" s="255"/>
      <c r="N91" s="255"/>
      <c r="O91" s="255"/>
      <c r="P91" s="255"/>
      <c r="Q91" s="255"/>
      <c r="R91" s="255"/>
      <c r="S91" s="1066"/>
      <c r="T91" s="1066"/>
    </row>
    <row r="92" spans="3:20" ht="12.75" customHeight="1">
      <c r="C92" s="255"/>
      <c r="D92" s="255"/>
      <c r="E92" s="255"/>
      <c r="F92" s="255"/>
      <c r="G92" s="255"/>
      <c r="H92" s="255"/>
      <c r="I92" s="255"/>
      <c r="J92" s="255"/>
      <c r="K92" s="255"/>
      <c r="L92" s="255"/>
      <c r="M92" s="255"/>
      <c r="N92" s="255"/>
      <c r="O92" s="255"/>
      <c r="P92" s="255"/>
      <c r="Q92" s="255"/>
      <c r="R92" s="255"/>
      <c r="S92" s="1066"/>
      <c r="T92" s="1066"/>
    </row>
    <row r="93" spans="3:20" ht="12.75" customHeight="1">
      <c r="C93" s="255"/>
      <c r="D93" s="255"/>
      <c r="E93" s="255"/>
      <c r="F93" s="255"/>
      <c r="G93" s="255"/>
      <c r="H93" s="255"/>
      <c r="I93" s="255"/>
      <c r="J93" s="255"/>
      <c r="K93" s="255"/>
      <c r="L93" s="255"/>
      <c r="M93" s="255"/>
      <c r="N93" s="255"/>
      <c r="O93" s="255"/>
      <c r="P93" s="255"/>
      <c r="Q93" s="255"/>
      <c r="R93" s="255"/>
      <c r="S93" s="1066"/>
      <c r="T93" s="1066"/>
    </row>
    <row r="94" spans="3:20" ht="12.75" customHeight="1">
      <c r="C94" s="255"/>
      <c r="D94" s="255"/>
      <c r="E94" s="255"/>
      <c r="F94" s="255"/>
      <c r="G94" s="255"/>
      <c r="H94" s="255"/>
      <c r="I94" s="255"/>
      <c r="J94" s="255"/>
      <c r="K94" s="255"/>
      <c r="L94" s="255"/>
      <c r="M94" s="255"/>
      <c r="N94" s="255"/>
      <c r="O94" s="255"/>
      <c r="P94" s="255"/>
      <c r="Q94" s="255"/>
      <c r="R94" s="255"/>
      <c r="S94" s="1066"/>
      <c r="T94" s="1066"/>
    </row>
    <row r="95" spans="3:20" ht="12.75" customHeight="1">
      <c r="C95" s="255"/>
      <c r="D95" s="255"/>
      <c r="E95" s="255"/>
      <c r="F95" s="255"/>
      <c r="G95" s="255"/>
      <c r="H95" s="255"/>
      <c r="I95" s="255"/>
      <c r="J95" s="255"/>
      <c r="K95" s="255"/>
      <c r="L95" s="255"/>
      <c r="M95" s="255"/>
      <c r="N95" s="255"/>
      <c r="O95" s="255"/>
      <c r="P95" s="255"/>
      <c r="Q95" s="255"/>
      <c r="R95" s="255"/>
      <c r="S95" s="1066"/>
      <c r="T95" s="1066"/>
    </row>
    <row r="96" spans="3:20" ht="12.75" customHeight="1">
      <c r="C96" s="255"/>
      <c r="D96" s="255"/>
      <c r="E96" s="255"/>
      <c r="F96" s="255"/>
      <c r="G96" s="255"/>
      <c r="H96" s="255"/>
      <c r="I96" s="255"/>
      <c r="J96" s="255"/>
      <c r="K96" s="255"/>
      <c r="L96" s="255"/>
      <c r="M96" s="255"/>
      <c r="N96" s="255"/>
      <c r="O96" s="255"/>
      <c r="P96" s="255"/>
      <c r="Q96" s="255"/>
      <c r="R96" s="255"/>
      <c r="S96" s="1066"/>
      <c r="T96" s="1066"/>
    </row>
    <row r="97" spans="3:20" ht="12.75" customHeight="1">
      <c r="C97" s="255"/>
      <c r="D97" s="255"/>
      <c r="E97" s="255"/>
      <c r="F97" s="255"/>
      <c r="G97" s="255"/>
      <c r="H97" s="255"/>
      <c r="I97" s="255"/>
      <c r="J97" s="255"/>
      <c r="K97" s="255"/>
      <c r="L97" s="255"/>
      <c r="M97" s="255"/>
      <c r="N97" s="255"/>
      <c r="O97" s="255"/>
      <c r="P97" s="255"/>
      <c r="Q97" s="255"/>
      <c r="R97" s="255"/>
      <c r="S97" s="1066"/>
      <c r="T97" s="1066"/>
    </row>
    <row r="98" spans="3:20" ht="12.75" customHeight="1">
      <c r="C98" s="255"/>
      <c r="D98" s="255"/>
      <c r="E98" s="255"/>
      <c r="F98" s="255"/>
      <c r="G98" s="255"/>
      <c r="H98" s="255"/>
      <c r="I98" s="255"/>
      <c r="J98" s="255"/>
      <c r="K98" s="255"/>
      <c r="L98" s="255"/>
      <c r="M98" s="255"/>
      <c r="N98" s="255"/>
      <c r="O98" s="255"/>
      <c r="P98" s="255"/>
      <c r="Q98" s="255"/>
      <c r="R98" s="255"/>
      <c r="S98" s="1066"/>
      <c r="T98" s="1066"/>
    </row>
    <row r="99" spans="3:20" ht="12.75" customHeight="1">
      <c r="C99" s="255"/>
      <c r="D99" s="255"/>
      <c r="E99" s="255"/>
      <c r="F99" s="255"/>
      <c r="G99" s="255"/>
      <c r="H99" s="255"/>
      <c r="I99" s="255"/>
      <c r="J99" s="255"/>
      <c r="K99" s="255"/>
      <c r="L99" s="255"/>
      <c r="M99" s="255"/>
      <c r="N99" s="255"/>
      <c r="O99" s="255"/>
      <c r="P99" s="255"/>
      <c r="Q99" s="255"/>
      <c r="R99" s="255"/>
      <c r="S99" s="1066"/>
      <c r="T99" s="1066"/>
    </row>
    <row r="100" spans="3:20" ht="12.75" customHeight="1">
      <c r="C100" s="255"/>
      <c r="D100" s="255"/>
      <c r="E100" s="255"/>
      <c r="F100" s="255"/>
      <c r="G100" s="255"/>
      <c r="H100" s="255"/>
      <c r="I100" s="255"/>
      <c r="J100" s="255"/>
      <c r="K100" s="255"/>
      <c r="L100" s="255"/>
      <c r="M100" s="255"/>
      <c r="N100" s="255"/>
      <c r="O100" s="255"/>
      <c r="P100" s="255"/>
      <c r="Q100" s="255"/>
      <c r="R100" s="255"/>
      <c r="S100" s="1066"/>
      <c r="T100" s="1066"/>
    </row>
    <row r="101" spans="3:20" ht="12.75" customHeight="1">
      <c r="C101" s="255"/>
      <c r="D101" s="255"/>
      <c r="E101" s="255"/>
      <c r="F101" s="255"/>
      <c r="G101" s="255"/>
      <c r="H101" s="255"/>
      <c r="I101" s="255"/>
      <c r="J101" s="255"/>
      <c r="K101" s="255"/>
      <c r="L101" s="255"/>
      <c r="M101" s="255"/>
      <c r="N101" s="255"/>
      <c r="O101" s="255"/>
      <c r="P101" s="255"/>
      <c r="Q101" s="255"/>
      <c r="R101" s="255"/>
      <c r="S101" s="1066"/>
      <c r="T101" s="1066"/>
    </row>
    <row r="102" spans="3:20" ht="12.75" customHeight="1">
      <c r="C102" s="255"/>
      <c r="D102" s="255"/>
      <c r="E102" s="255"/>
      <c r="F102" s="255"/>
      <c r="G102" s="255"/>
      <c r="H102" s="255"/>
      <c r="I102" s="255"/>
      <c r="J102" s="255"/>
      <c r="K102" s="255"/>
      <c r="L102" s="255"/>
      <c r="M102" s="255"/>
      <c r="N102" s="255"/>
      <c r="O102" s="255"/>
      <c r="P102" s="255"/>
      <c r="Q102" s="255"/>
      <c r="R102" s="255"/>
      <c r="S102" s="1066"/>
      <c r="T102" s="1066"/>
    </row>
    <row r="103" spans="3:20" ht="12.75" customHeight="1">
      <c r="C103" s="255"/>
      <c r="D103" s="255"/>
      <c r="E103" s="255"/>
      <c r="F103" s="255"/>
      <c r="G103" s="255"/>
      <c r="H103" s="255"/>
      <c r="I103" s="255"/>
      <c r="J103" s="255"/>
      <c r="K103" s="255"/>
      <c r="L103" s="255"/>
      <c r="M103" s="255"/>
      <c r="N103" s="255"/>
      <c r="O103" s="255"/>
      <c r="P103" s="255"/>
      <c r="Q103" s="255"/>
      <c r="R103" s="255"/>
      <c r="S103" s="1066"/>
      <c r="T103" s="1066"/>
    </row>
    <row r="104" spans="3:20" ht="12.75" customHeight="1">
      <c r="C104" s="255"/>
      <c r="D104" s="255"/>
      <c r="E104" s="255"/>
      <c r="F104" s="255"/>
      <c r="G104" s="255"/>
      <c r="H104" s="255"/>
      <c r="I104" s="255"/>
      <c r="J104" s="255"/>
      <c r="K104" s="255"/>
      <c r="L104" s="255"/>
      <c r="M104" s="255"/>
      <c r="N104" s="255"/>
      <c r="O104" s="255"/>
      <c r="P104" s="255"/>
      <c r="Q104" s="255"/>
      <c r="R104" s="255"/>
      <c r="S104" s="1066"/>
      <c r="T104" s="1066"/>
    </row>
    <row r="105" spans="3:20" ht="12.75" customHeight="1">
      <c r="C105" s="255"/>
      <c r="D105" s="255"/>
      <c r="E105" s="255"/>
      <c r="F105" s="255"/>
      <c r="G105" s="255"/>
      <c r="H105" s="255"/>
      <c r="I105" s="255"/>
      <c r="J105" s="255"/>
      <c r="K105" s="255"/>
      <c r="L105" s="255"/>
      <c r="M105" s="255"/>
      <c r="N105" s="255"/>
      <c r="O105" s="255"/>
      <c r="P105" s="255"/>
      <c r="Q105" s="255"/>
      <c r="R105" s="255"/>
      <c r="S105" s="1066"/>
      <c r="T105" s="1066"/>
    </row>
    <row r="106" spans="3:20" ht="12.75" customHeight="1">
      <c r="C106" s="255"/>
      <c r="D106" s="255"/>
      <c r="E106" s="255"/>
      <c r="F106" s="255"/>
      <c r="G106" s="255"/>
      <c r="H106" s="255"/>
      <c r="I106" s="255"/>
      <c r="J106" s="255"/>
      <c r="K106" s="255"/>
      <c r="L106" s="255"/>
      <c r="M106" s="255"/>
      <c r="N106" s="255"/>
      <c r="O106" s="255"/>
      <c r="P106" s="255"/>
      <c r="Q106" s="255"/>
      <c r="R106" s="255"/>
      <c r="S106" s="1066"/>
      <c r="T106" s="1066"/>
    </row>
    <row r="107" spans="3:20" ht="12.75" customHeight="1">
      <c r="C107" s="255"/>
      <c r="D107" s="255"/>
      <c r="E107" s="255"/>
      <c r="F107" s="255"/>
      <c r="G107" s="255"/>
      <c r="H107" s="255"/>
      <c r="I107" s="255"/>
      <c r="J107" s="255"/>
      <c r="K107" s="255"/>
      <c r="L107" s="255"/>
      <c r="M107" s="255"/>
      <c r="N107" s="255"/>
      <c r="O107" s="255"/>
      <c r="P107" s="255"/>
      <c r="Q107" s="255"/>
      <c r="R107" s="255"/>
      <c r="S107" s="1066"/>
      <c r="T107" s="1066"/>
    </row>
    <row r="108" spans="3:20" ht="12.75" customHeight="1">
      <c r="C108" s="255"/>
      <c r="D108" s="255"/>
      <c r="E108" s="255"/>
      <c r="F108" s="255"/>
      <c r="G108" s="255"/>
      <c r="H108" s="255"/>
      <c r="I108" s="255"/>
      <c r="J108" s="255"/>
      <c r="K108" s="255"/>
      <c r="L108" s="255"/>
      <c r="M108" s="255"/>
      <c r="N108" s="255"/>
      <c r="O108" s="255"/>
      <c r="P108" s="255"/>
      <c r="Q108" s="255"/>
      <c r="R108" s="255"/>
      <c r="S108" s="1066"/>
      <c r="T108" s="1066"/>
    </row>
    <row r="109" spans="3:20" ht="12.75" customHeight="1">
      <c r="C109" s="255"/>
      <c r="D109" s="255"/>
      <c r="E109" s="255"/>
      <c r="F109" s="255"/>
      <c r="G109" s="255"/>
      <c r="H109" s="255"/>
      <c r="I109" s="255"/>
      <c r="J109" s="255"/>
      <c r="K109" s="255"/>
      <c r="L109" s="255"/>
      <c r="M109" s="255"/>
      <c r="N109" s="255"/>
      <c r="O109" s="255"/>
      <c r="P109" s="255"/>
      <c r="Q109" s="255"/>
      <c r="R109" s="255"/>
      <c r="S109" s="1066"/>
      <c r="T109" s="1066"/>
    </row>
    <row r="110" spans="3:20" ht="12.75" customHeight="1">
      <c r="C110" s="255"/>
      <c r="D110" s="255"/>
      <c r="E110" s="255"/>
      <c r="F110" s="255"/>
      <c r="G110" s="255"/>
      <c r="H110" s="255"/>
      <c r="I110" s="255"/>
      <c r="J110" s="255"/>
      <c r="K110" s="255"/>
      <c r="L110" s="255"/>
      <c r="M110" s="255"/>
      <c r="N110" s="255"/>
      <c r="O110" s="255"/>
      <c r="P110" s="255"/>
      <c r="Q110" s="255"/>
      <c r="R110" s="255"/>
      <c r="S110" s="1066"/>
      <c r="T110" s="1066"/>
    </row>
    <row r="111" spans="3:20" ht="12.75" customHeight="1">
      <c r="C111" s="255"/>
      <c r="D111" s="255"/>
      <c r="E111" s="255"/>
      <c r="F111" s="255"/>
      <c r="G111" s="255"/>
      <c r="H111" s="255"/>
      <c r="I111" s="255"/>
      <c r="J111" s="255"/>
      <c r="K111" s="255"/>
      <c r="L111" s="255"/>
      <c r="M111" s="255"/>
      <c r="N111" s="255"/>
      <c r="O111" s="255"/>
      <c r="P111" s="255"/>
      <c r="Q111" s="255"/>
      <c r="R111" s="255"/>
      <c r="S111" s="1066"/>
      <c r="T111" s="1066"/>
    </row>
    <row r="112" spans="3:20" ht="12.75" customHeight="1">
      <c r="C112" s="255"/>
      <c r="D112" s="255"/>
      <c r="E112" s="255"/>
      <c r="F112" s="255"/>
      <c r="G112" s="255"/>
      <c r="H112" s="255"/>
      <c r="I112" s="255"/>
      <c r="J112" s="255"/>
      <c r="K112" s="255"/>
      <c r="L112" s="255"/>
      <c r="M112" s="255"/>
      <c r="N112" s="255"/>
      <c r="O112" s="255"/>
      <c r="P112" s="255"/>
      <c r="Q112" s="255"/>
      <c r="R112" s="255"/>
      <c r="S112" s="1066"/>
      <c r="T112" s="1066"/>
    </row>
    <row r="113" spans="3:20" ht="12.75" customHeight="1">
      <c r="C113" s="255"/>
      <c r="D113" s="255"/>
      <c r="E113" s="255"/>
      <c r="F113" s="255"/>
      <c r="G113" s="255"/>
      <c r="H113" s="255"/>
      <c r="I113" s="255"/>
      <c r="J113" s="255"/>
      <c r="K113" s="255"/>
      <c r="L113" s="255"/>
      <c r="M113" s="255"/>
      <c r="N113" s="255"/>
      <c r="O113" s="255"/>
      <c r="P113" s="255"/>
      <c r="Q113" s="255"/>
      <c r="R113" s="255"/>
      <c r="S113" s="1066"/>
      <c r="T113" s="1066"/>
    </row>
    <row r="114" spans="3:20" ht="12.75" customHeight="1">
      <c r="C114" s="255"/>
      <c r="D114" s="255"/>
      <c r="E114" s="255"/>
      <c r="F114" s="255"/>
      <c r="G114" s="255"/>
      <c r="H114" s="255"/>
      <c r="I114" s="255"/>
      <c r="J114" s="255"/>
      <c r="K114" s="255"/>
      <c r="L114" s="255"/>
      <c r="M114" s="255"/>
      <c r="N114" s="255"/>
      <c r="O114" s="255"/>
      <c r="P114" s="255"/>
      <c r="Q114" s="255"/>
      <c r="R114" s="255"/>
      <c r="S114" s="1066"/>
      <c r="T114" s="1066"/>
    </row>
    <row r="115" spans="3:20" ht="12.75" customHeight="1">
      <c r="C115" s="255"/>
      <c r="D115" s="255"/>
      <c r="E115" s="255"/>
      <c r="F115" s="255"/>
      <c r="G115" s="255"/>
      <c r="H115" s="255"/>
      <c r="I115" s="255"/>
      <c r="J115" s="255"/>
      <c r="K115" s="255"/>
      <c r="L115" s="255"/>
      <c r="M115" s="255"/>
      <c r="N115" s="255"/>
      <c r="O115" s="255"/>
      <c r="P115" s="255"/>
      <c r="Q115" s="255"/>
      <c r="R115" s="255"/>
      <c r="S115" s="1066"/>
      <c r="T115" s="1066"/>
    </row>
    <row r="116" spans="3:20" ht="12.75" customHeight="1">
      <c r="C116" s="255"/>
      <c r="D116" s="255"/>
      <c r="E116" s="255"/>
      <c r="F116" s="255"/>
      <c r="G116" s="255"/>
      <c r="H116" s="255"/>
      <c r="I116" s="255"/>
      <c r="J116" s="255"/>
      <c r="K116" s="255"/>
      <c r="L116" s="255"/>
      <c r="M116" s="255"/>
      <c r="N116" s="255"/>
      <c r="O116" s="255"/>
      <c r="P116" s="255"/>
      <c r="Q116" s="255"/>
      <c r="R116" s="255"/>
      <c r="S116" s="1066"/>
      <c r="T116" s="1066"/>
    </row>
    <row r="117" spans="3:20" ht="12.75" customHeight="1">
      <c r="C117" s="255"/>
      <c r="D117" s="255"/>
      <c r="E117" s="255"/>
      <c r="F117" s="255"/>
      <c r="G117" s="255"/>
      <c r="H117" s="255"/>
      <c r="I117" s="255"/>
      <c r="J117" s="255"/>
      <c r="K117" s="255"/>
      <c r="L117" s="255"/>
      <c r="M117" s="255"/>
      <c r="N117" s="255"/>
      <c r="O117" s="255"/>
      <c r="P117" s="255"/>
      <c r="Q117" s="255"/>
      <c r="R117" s="255"/>
      <c r="S117" s="1066"/>
      <c r="T117" s="1066"/>
    </row>
    <row r="118" spans="3:20" ht="12.75" customHeight="1">
      <c r="C118" s="255"/>
      <c r="D118" s="255"/>
      <c r="E118" s="255"/>
      <c r="F118" s="255"/>
      <c r="G118" s="255"/>
      <c r="H118" s="255"/>
      <c r="I118" s="255"/>
      <c r="J118" s="255"/>
      <c r="K118" s="255"/>
      <c r="L118" s="255"/>
      <c r="M118" s="255"/>
      <c r="N118" s="255"/>
      <c r="O118" s="255"/>
      <c r="P118" s="255"/>
      <c r="Q118" s="255"/>
      <c r="R118" s="255"/>
      <c r="S118" s="1066"/>
      <c r="T118" s="1066"/>
    </row>
    <row r="119" spans="3:20" ht="12.75" customHeight="1">
      <c r="C119" s="255"/>
      <c r="D119" s="255"/>
      <c r="E119" s="255"/>
      <c r="F119" s="255"/>
      <c r="G119" s="255"/>
      <c r="H119" s="255"/>
      <c r="I119" s="255"/>
      <c r="J119" s="255"/>
      <c r="K119" s="255"/>
      <c r="L119" s="255"/>
      <c r="M119" s="255"/>
      <c r="N119" s="255"/>
      <c r="O119" s="255"/>
      <c r="P119" s="255"/>
      <c r="Q119" s="255"/>
      <c r="R119" s="255"/>
      <c r="S119" s="1066"/>
      <c r="T119" s="1066"/>
    </row>
    <row r="120" spans="3:20" ht="12.75" customHeight="1">
      <c r="C120" s="255"/>
      <c r="D120" s="255"/>
      <c r="E120" s="255"/>
      <c r="F120" s="255"/>
      <c r="G120" s="255"/>
      <c r="H120" s="255"/>
      <c r="I120" s="255"/>
      <c r="J120" s="255"/>
      <c r="K120" s="255"/>
      <c r="L120" s="255"/>
      <c r="M120" s="255"/>
      <c r="N120" s="255"/>
      <c r="O120" s="255"/>
      <c r="P120" s="255"/>
      <c r="Q120" s="255"/>
      <c r="R120" s="255"/>
      <c r="S120" s="1066"/>
      <c r="T120" s="1066"/>
    </row>
    <row r="121" spans="3:20" ht="12.75" customHeight="1">
      <c r="C121" s="255"/>
      <c r="D121" s="255"/>
      <c r="E121" s="255"/>
      <c r="F121" s="255"/>
      <c r="G121" s="255"/>
      <c r="H121" s="255"/>
      <c r="I121" s="255"/>
      <c r="J121" s="255"/>
      <c r="K121" s="255"/>
      <c r="L121" s="255"/>
      <c r="M121" s="255"/>
      <c r="N121" s="255"/>
      <c r="O121" s="255"/>
      <c r="P121" s="255"/>
      <c r="Q121" s="255"/>
      <c r="R121" s="255"/>
      <c r="S121" s="1066"/>
      <c r="T121" s="1066"/>
    </row>
    <row r="122" spans="3:20" ht="12.75" customHeight="1">
      <c r="C122" s="255"/>
      <c r="D122" s="255"/>
      <c r="E122" s="255"/>
      <c r="F122" s="255"/>
      <c r="G122" s="255"/>
      <c r="H122" s="255"/>
      <c r="I122" s="255"/>
      <c r="J122" s="255"/>
      <c r="K122" s="255"/>
      <c r="L122" s="255"/>
      <c r="M122" s="255"/>
      <c r="N122" s="255"/>
      <c r="O122" s="255"/>
      <c r="P122" s="255"/>
      <c r="Q122" s="255"/>
      <c r="R122" s="255"/>
      <c r="S122" s="1066"/>
      <c r="T122" s="1066"/>
    </row>
    <row r="123" spans="3:20" ht="12.75" customHeight="1">
      <c r="C123" s="255"/>
      <c r="D123" s="255"/>
      <c r="E123" s="255"/>
      <c r="F123" s="255"/>
      <c r="G123" s="255"/>
      <c r="H123" s="255"/>
      <c r="I123" s="255"/>
      <c r="J123" s="255"/>
      <c r="K123" s="255"/>
      <c r="L123" s="255"/>
      <c r="M123" s="255"/>
      <c r="N123" s="255"/>
      <c r="O123" s="255"/>
      <c r="P123" s="255"/>
      <c r="Q123" s="255"/>
      <c r="R123" s="255"/>
      <c r="S123" s="1066"/>
      <c r="T123" s="1066"/>
    </row>
    <row r="124" spans="3:20" ht="12.75" customHeight="1">
      <c r="C124" s="255"/>
      <c r="D124" s="255"/>
      <c r="E124" s="255"/>
      <c r="F124" s="255"/>
      <c r="G124" s="255"/>
      <c r="H124" s="255"/>
      <c r="I124" s="255"/>
      <c r="J124" s="255"/>
      <c r="K124" s="255"/>
      <c r="L124" s="255"/>
      <c r="M124" s="255"/>
      <c r="N124" s="255"/>
      <c r="O124" s="255"/>
      <c r="P124" s="255"/>
      <c r="Q124" s="255"/>
      <c r="R124" s="255"/>
      <c r="S124" s="1066"/>
      <c r="T124" s="1066"/>
    </row>
    <row r="125" spans="3:20" ht="12.75" customHeight="1">
      <c r="C125" s="255"/>
      <c r="D125" s="255"/>
      <c r="E125" s="255"/>
      <c r="F125" s="255"/>
      <c r="G125" s="255"/>
      <c r="H125" s="255"/>
      <c r="I125" s="255"/>
      <c r="J125" s="255"/>
      <c r="K125" s="255"/>
      <c r="L125" s="255"/>
      <c r="M125" s="255"/>
      <c r="N125" s="255"/>
      <c r="O125" s="255"/>
      <c r="P125" s="255"/>
      <c r="Q125" s="255"/>
      <c r="R125" s="255"/>
      <c r="S125" s="1066"/>
      <c r="T125" s="1066"/>
    </row>
    <row r="126" spans="3:20" ht="12.75" customHeight="1">
      <c r="C126" s="255"/>
      <c r="D126" s="255"/>
      <c r="E126" s="255"/>
      <c r="F126" s="255"/>
      <c r="G126" s="255"/>
      <c r="H126" s="255"/>
      <c r="I126" s="255"/>
      <c r="J126" s="255"/>
      <c r="K126" s="255"/>
      <c r="L126" s="255"/>
      <c r="M126" s="255"/>
      <c r="N126" s="255"/>
      <c r="O126" s="255"/>
      <c r="P126" s="255"/>
      <c r="Q126" s="255"/>
      <c r="R126" s="255"/>
      <c r="S126" s="1066"/>
      <c r="T126" s="1066"/>
    </row>
    <row r="127" spans="3:20" ht="12.75" customHeight="1">
      <c r="C127" s="255"/>
      <c r="D127" s="255"/>
      <c r="E127" s="255"/>
      <c r="F127" s="255"/>
      <c r="G127" s="255"/>
      <c r="H127" s="255"/>
      <c r="I127" s="255"/>
      <c r="J127" s="255"/>
      <c r="K127" s="255"/>
      <c r="L127" s="255"/>
      <c r="M127" s="255"/>
      <c r="N127" s="255"/>
      <c r="O127" s="255"/>
      <c r="P127" s="255"/>
      <c r="Q127" s="255"/>
      <c r="R127" s="255"/>
      <c r="S127" s="1066"/>
      <c r="T127" s="1066"/>
    </row>
    <row r="128" spans="3:20" ht="12.75" customHeight="1">
      <c r="C128" s="255"/>
      <c r="D128" s="255"/>
      <c r="E128" s="255"/>
      <c r="F128" s="255"/>
      <c r="G128" s="255"/>
      <c r="H128" s="255"/>
      <c r="I128" s="255"/>
      <c r="J128" s="255"/>
      <c r="K128" s="255"/>
      <c r="L128" s="255"/>
      <c r="M128" s="255"/>
      <c r="N128" s="255"/>
      <c r="O128" s="255"/>
      <c r="P128" s="255"/>
      <c r="Q128" s="255"/>
      <c r="R128" s="255"/>
      <c r="S128" s="1066"/>
      <c r="T128" s="1066"/>
    </row>
    <row r="129" spans="3:20" ht="12.75" customHeight="1">
      <c r="C129" s="255"/>
      <c r="D129" s="255"/>
      <c r="E129" s="255"/>
      <c r="F129" s="255"/>
      <c r="G129" s="255"/>
      <c r="H129" s="255"/>
      <c r="I129" s="255"/>
      <c r="J129" s="255"/>
      <c r="K129" s="255"/>
      <c r="L129" s="255"/>
      <c r="M129" s="255"/>
      <c r="N129" s="255"/>
      <c r="O129" s="255"/>
      <c r="P129" s="255"/>
      <c r="Q129" s="255"/>
      <c r="R129" s="255"/>
      <c r="S129" s="1066"/>
      <c r="T129" s="1066"/>
    </row>
    <row r="130" spans="3:20" ht="12.75" customHeight="1">
      <c r="C130" s="255"/>
      <c r="D130" s="255"/>
      <c r="E130" s="255"/>
      <c r="F130" s="255"/>
      <c r="G130" s="255"/>
      <c r="H130" s="255"/>
      <c r="I130" s="255"/>
      <c r="J130" s="255"/>
      <c r="K130" s="255"/>
      <c r="L130" s="255"/>
      <c r="M130" s="255"/>
      <c r="N130" s="255"/>
      <c r="O130" s="255"/>
      <c r="P130" s="255"/>
      <c r="Q130" s="255"/>
      <c r="R130" s="255"/>
      <c r="S130" s="1066"/>
      <c r="T130" s="1066"/>
    </row>
    <row r="131" spans="3:20" ht="12.75" customHeight="1">
      <c r="C131" s="255"/>
      <c r="D131" s="255"/>
      <c r="E131" s="255"/>
      <c r="F131" s="255"/>
      <c r="G131" s="255"/>
      <c r="H131" s="255"/>
      <c r="I131" s="255"/>
      <c r="J131" s="255"/>
      <c r="K131" s="255"/>
      <c r="L131" s="255"/>
      <c r="M131" s="255"/>
      <c r="N131" s="255"/>
      <c r="O131" s="255"/>
      <c r="P131" s="255"/>
      <c r="Q131" s="255"/>
      <c r="R131" s="255"/>
      <c r="S131" s="1066"/>
      <c r="T131" s="1066"/>
    </row>
    <row r="132" spans="3:20" ht="12.75" customHeight="1">
      <c r="C132" s="255"/>
      <c r="D132" s="255"/>
      <c r="E132" s="255"/>
      <c r="F132" s="255"/>
      <c r="G132" s="255"/>
      <c r="H132" s="255"/>
      <c r="I132" s="255"/>
      <c r="J132" s="255"/>
      <c r="K132" s="255"/>
      <c r="L132" s="255"/>
      <c r="M132" s="255"/>
      <c r="N132" s="255"/>
      <c r="O132" s="255"/>
      <c r="P132" s="255"/>
      <c r="Q132" s="255"/>
      <c r="R132" s="255"/>
      <c r="S132" s="1066"/>
      <c r="T132" s="1066"/>
    </row>
    <row r="133" spans="3:20" ht="12.75" customHeight="1">
      <c r="C133" s="255"/>
      <c r="D133" s="255"/>
      <c r="E133" s="255"/>
      <c r="F133" s="255"/>
      <c r="G133" s="255"/>
      <c r="H133" s="255"/>
      <c r="I133" s="255"/>
      <c r="J133" s="255"/>
      <c r="K133" s="255"/>
      <c r="L133" s="255"/>
      <c r="M133" s="255"/>
      <c r="N133" s="255"/>
      <c r="O133" s="255"/>
      <c r="P133" s="255"/>
      <c r="Q133" s="255"/>
      <c r="R133" s="255"/>
      <c r="S133" s="1066"/>
      <c r="T133" s="1066"/>
    </row>
    <row r="134" spans="3:20" ht="12.75" customHeight="1">
      <c r="C134" s="255"/>
      <c r="D134" s="255"/>
      <c r="E134" s="255"/>
      <c r="F134" s="255"/>
      <c r="G134" s="255"/>
      <c r="H134" s="255"/>
      <c r="I134" s="255"/>
      <c r="J134" s="255"/>
      <c r="K134" s="255"/>
      <c r="L134" s="255"/>
      <c r="M134" s="255"/>
      <c r="N134" s="255"/>
      <c r="O134" s="255"/>
      <c r="P134" s="255"/>
      <c r="Q134" s="255"/>
      <c r="R134" s="255"/>
      <c r="S134" s="1066"/>
      <c r="T134" s="1066"/>
    </row>
    <row r="135" spans="3:20" ht="12.75" customHeight="1">
      <c r="C135" s="255"/>
      <c r="D135" s="255"/>
      <c r="E135" s="255"/>
      <c r="F135" s="255"/>
      <c r="G135" s="255"/>
      <c r="H135" s="255"/>
      <c r="I135" s="255"/>
      <c r="J135" s="255"/>
      <c r="K135" s="255"/>
      <c r="L135" s="255"/>
      <c r="M135" s="255"/>
      <c r="N135" s="255"/>
      <c r="O135" s="255"/>
      <c r="P135" s="255"/>
      <c r="Q135" s="255"/>
      <c r="R135" s="255"/>
    </row>
    <row r="136" spans="3:20" ht="12.75" customHeight="1">
      <c r="C136" s="255"/>
      <c r="D136" s="255"/>
      <c r="E136" s="255"/>
      <c r="F136" s="255"/>
      <c r="G136" s="255"/>
      <c r="H136" s="255"/>
      <c r="I136" s="255"/>
      <c r="J136" s="255"/>
      <c r="K136" s="255"/>
      <c r="L136" s="255"/>
      <c r="M136" s="255"/>
      <c r="N136" s="255"/>
      <c r="O136" s="255"/>
      <c r="P136" s="255"/>
      <c r="Q136" s="255"/>
      <c r="R136" s="255"/>
    </row>
    <row r="137" spans="3:20" ht="12.75" customHeight="1">
      <c r="C137" s="255"/>
      <c r="D137" s="255"/>
      <c r="E137" s="255"/>
      <c r="F137" s="255"/>
      <c r="G137" s="255"/>
      <c r="H137" s="255"/>
      <c r="I137" s="255"/>
      <c r="J137" s="255"/>
      <c r="K137" s="255"/>
      <c r="L137" s="255"/>
      <c r="M137" s="255"/>
      <c r="N137" s="255"/>
      <c r="O137" s="255"/>
      <c r="P137" s="255"/>
      <c r="Q137" s="255"/>
      <c r="R137" s="255"/>
    </row>
    <row r="138" spans="3:20" ht="12.75" customHeight="1">
      <c r="C138" s="255"/>
      <c r="D138" s="255"/>
      <c r="E138" s="255"/>
      <c r="F138" s="255"/>
      <c r="G138" s="255"/>
      <c r="H138" s="255"/>
      <c r="I138" s="255"/>
      <c r="J138" s="255"/>
      <c r="K138" s="255"/>
      <c r="L138" s="255"/>
      <c r="M138" s="255"/>
      <c r="N138" s="255"/>
      <c r="O138" s="255"/>
      <c r="P138" s="255"/>
      <c r="Q138" s="255"/>
      <c r="R138" s="255"/>
    </row>
    <row r="139" spans="3:20" ht="12.75" customHeight="1">
      <c r="C139" s="255"/>
      <c r="D139" s="255"/>
      <c r="E139" s="255"/>
      <c r="F139" s="255"/>
      <c r="G139" s="255"/>
      <c r="H139" s="255"/>
      <c r="I139" s="255"/>
      <c r="J139" s="255"/>
      <c r="K139" s="255"/>
      <c r="L139" s="255"/>
      <c r="M139" s="255"/>
      <c r="N139" s="255"/>
      <c r="O139" s="255"/>
      <c r="P139" s="255"/>
      <c r="Q139" s="255"/>
      <c r="R139" s="255"/>
    </row>
    <row r="140" spans="3:20" ht="12.75" customHeight="1">
      <c r="C140" s="255"/>
      <c r="D140" s="255"/>
      <c r="E140" s="255"/>
      <c r="F140" s="255"/>
      <c r="G140" s="255"/>
      <c r="H140" s="255"/>
      <c r="I140" s="255"/>
      <c r="J140" s="255"/>
      <c r="K140" s="255"/>
      <c r="L140" s="255"/>
      <c r="M140" s="255"/>
      <c r="N140" s="255"/>
      <c r="O140" s="255"/>
      <c r="P140" s="255"/>
      <c r="Q140" s="255"/>
      <c r="R140" s="255"/>
    </row>
    <row r="141" spans="3:20" ht="12.75" customHeight="1">
      <c r="C141" s="255"/>
      <c r="D141" s="255"/>
      <c r="E141" s="255"/>
      <c r="F141" s="255"/>
      <c r="G141" s="255"/>
      <c r="H141" s="255"/>
      <c r="I141" s="255"/>
      <c r="J141" s="255"/>
      <c r="K141" s="255"/>
      <c r="L141" s="255"/>
      <c r="M141" s="255"/>
      <c r="N141" s="255"/>
      <c r="O141" s="255"/>
      <c r="P141" s="255"/>
      <c r="Q141" s="255"/>
      <c r="R141" s="255"/>
    </row>
    <row r="142" spans="3:20" ht="12.75" customHeight="1">
      <c r="C142" s="255"/>
      <c r="D142" s="255"/>
      <c r="E142" s="255"/>
      <c r="F142" s="255"/>
      <c r="G142" s="255"/>
      <c r="H142" s="255"/>
      <c r="I142" s="255"/>
      <c r="J142" s="255"/>
      <c r="K142" s="255"/>
      <c r="L142" s="255"/>
      <c r="M142" s="255"/>
      <c r="N142" s="255"/>
      <c r="O142" s="255"/>
      <c r="P142" s="255"/>
      <c r="Q142" s="255"/>
      <c r="R142" s="255"/>
    </row>
    <row r="143" spans="3:20" ht="12.75" customHeight="1">
      <c r="C143" s="255"/>
      <c r="D143" s="255"/>
      <c r="E143" s="255"/>
      <c r="F143" s="255"/>
      <c r="G143" s="255"/>
      <c r="H143" s="255"/>
      <c r="I143" s="255"/>
      <c r="J143" s="255"/>
      <c r="K143" s="255"/>
      <c r="L143" s="255"/>
      <c r="M143" s="255"/>
      <c r="N143" s="255"/>
      <c r="O143" s="255"/>
      <c r="P143" s="255"/>
      <c r="Q143" s="255"/>
      <c r="R143" s="255"/>
    </row>
    <row r="144" spans="3:20" ht="12.75" customHeight="1">
      <c r="C144" s="255"/>
      <c r="D144" s="255"/>
      <c r="E144" s="255"/>
      <c r="F144" s="255"/>
      <c r="G144" s="255"/>
      <c r="H144" s="255"/>
      <c r="I144" s="255"/>
      <c r="J144" s="255"/>
      <c r="K144" s="255"/>
      <c r="L144" s="255"/>
      <c r="M144" s="255"/>
      <c r="N144" s="255"/>
      <c r="O144" s="255"/>
      <c r="P144" s="255"/>
      <c r="Q144" s="255"/>
      <c r="R144" s="255"/>
    </row>
    <row r="145" spans="3:18" ht="12.75" customHeight="1">
      <c r="C145" s="255"/>
      <c r="D145" s="255"/>
      <c r="E145" s="255"/>
      <c r="F145" s="255"/>
      <c r="G145" s="255"/>
      <c r="H145" s="255"/>
      <c r="I145" s="255"/>
      <c r="J145" s="255"/>
      <c r="K145" s="255"/>
      <c r="L145" s="255"/>
      <c r="M145" s="255"/>
      <c r="N145" s="255"/>
      <c r="O145" s="255"/>
      <c r="P145" s="255"/>
      <c r="Q145" s="255"/>
      <c r="R145" s="255"/>
    </row>
    <row r="146" spans="3:18" ht="12.75" customHeight="1">
      <c r="C146" s="255"/>
      <c r="D146" s="255"/>
      <c r="E146" s="255"/>
      <c r="F146" s="255"/>
      <c r="G146" s="255"/>
      <c r="H146" s="255"/>
      <c r="I146" s="255"/>
      <c r="J146" s="255"/>
      <c r="K146" s="255"/>
      <c r="L146" s="255"/>
      <c r="M146" s="255"/>
      <c r="N146" s="255"/>
      <c r="O146" s="255"/>
      <c r="P146" s="255"/>
      <c r="Q146" s="255"/>
      <c r="R146" s="255"/>
    </row>
    <row r="147" spans="3:18" ht="12.75" customHeight="1">
      <c r="C147" s="255"/>
      <c r="D147" s="255"/>
      <c r="E147" s="255"/>
      <c r="F147" s="255"/>
      <c r="G147" s="255"/>
      <c r="H147" s="255"/>
      <c r="I147" s="255"/>
      <c r="J147" s="255"/>
      <c r="K147" s="255"/>
      <c r="L147" s="255"/>
      <c r="M147" s="255"/>
      <c r="N147" s="255"/>
      <c r="O147" s="255"/>
      <c r="P147" s="255"/>
      <c r="Q147" s="255"/>
      <c r="R147" s="255"/>
    </row>
    <row r="148" spans="3:18" ht="12.75" customHeight="1">
      <c r="C148" s="255"/>
      <c r="D148" s="255"/>
      <c r="E148" s="255"/>
      <c r="F148" s="255"/>
      <c r="G148" s="255"/>
      <c r="H148" s="255"/>
      <c r="I148" s="255"/>
      <c r="J148" s="255"/>
      <c r="K148" s="255"/>
      <c r="L148" s="255"/>
      <c r="M148" s="255"/>
      <c r="N148" s="255"/>
      <c r="O148" s="255"/>
      <c r="P148" s="255"/>
      <c r="Q148" s="255"/>
      <c r="R148" s="255"/>
    </row>
    <row r="149" spans="3:18" ht="12.75" customHeight="1">
      <c r="C149" s="255"/>
      <c r="D149" s="255"/>
      <c r="E149" s="255"/>
      <c r="F149" s="255"/>
      <c r="G149" s="255"/>
      <c r="H149" s="255"/>
      <c r="I149" s="255"/>
      <c r="J149" s="255"/>
      <c r="K149" s="255"/>
      <c r="L149" s="255"/>
      <c r="M149" s="255"/>
      <c r="N149" s="255"/>
      <c r="O149" s="255"/>
      <c r="P149" s="255"/>
      <c r="Q149" s="255"/>
      <c r="R149" s="255"/>
    </row>
    <row r="150" spans="3:18" ht="12.75" customHeight="1">
      <c r="C150" s="255"/>
      <c r="D150" s="255"/>
      <c r="E150" s="255"/>
      <c r="F150" s="255"/>
      <c r="G150" s="255"/>
      <c r="H150" s="255"/>
      <c r="I150" s="255"/>
      <c r="J150" s="255"/>
      <c r="K150" s="255"/>
      <c r="L150" s="255"/>
      <c r="M150" s="255"/>
      <c r="N150" s="255"/>
      <c r="O150" s="255"/>
      <c r="P150" s="255"/>
      <c r="Q150" s="255"/>
      <c r="R150" s="255"/>
    </row>
    <row r="151" spans="3:18" ht="12.75" customHeight="1">
      <c r="C151" s="255"/>
      <c r="D151" s="255"/>
      <c r="E151" s="255"/>
      <c r="F151" s="255"/>
      <c r="G151" s="255"/>
      <c r="H151" s="255"/>
      <c r="I151" s="255"/>
      <c r="J151" s="255"/>
      <c r="K151" s="255"/>
      <c r="L151" s="255"/>
      <c r="M151" s="255"/>
      <c r="N151" s="255"/>
      <c r="O151" s="255"/>
      <c r="P151" s="255"/>
      <c r="Q151" s="255"/>
      <c r="R151" s="255"/>
    </row>
    <row r="152" spans="3:18" ht="12.75" customHeight="1">
      <c r="C152" s="255"/>
      <c r="D152" s="255"/>
      <c r="E152" s="255"/>
      <c r="F152" s="255"/>
      <c r="G152" s="255"/>
      <c r="H152" s="255"/>
      <c r="I152" s="255"/>
      <c r="J152" s="255"/>
      <c r="K152" s="255"/>
      <c r="L152" s="255"/>
      <c r="M152" s="255"/>
      <c r="N152" s="255"/>
      <c r="O152" s="255"/>
      <c r="P152" s="255"/>
      <c r="Q152" s="255"/>
      <c r="R152" s="255"/>
    </row>
    <row r="153" spans="3:18" ht="12.75" customHeight="1">
      <c r="C153" s="255"/>
      <c r="D153" s="255"/>
      <c r="E153" s="255"/>
      <c r="F153" s="255"/>
      <c r="G153" s="255"/>
      <c r="H153" s="255"/>
      <c r="I153" s="255"/>
      <c r="J153" s="255"/>
      <c r="K153" s="255"/>
      <c r="L153" s="255"/>
      <c r="M153" s="255"/>
      <c r="N153" s="255"/>
      <c r="O153" s="255"/>
      <c r="P153" s="255"/>
      <c r="Q153" s="255"/>
      <c r="R153" s="255"/>
    </row>
    <row r="154" spans="3:18" ht="12.75" customHeight="1">
      <c r="C154" s="255"/>
      <c r="D154" s="255"/>
      <c r="E154" s="255"/>
      <c r="F154" s="255"/>
      <c r="G154" s="255"/>
      <c r="H154" s="255"/>
      <c r="I154" s="255"/>
      <c r="J154" s="255"/>
      <c r="K154" s="255"/>
      <c r="L154" s="255"/>
      <c r="M154" s="255"/>
      <c r="N154" s="255"/>
      <c r="O154" s="255"/>
      <c r="P154" s="255"/>
      <c r="Q154" s="255"/>
      <c r="R154" s="255"/>
    </row>
    <row r="155" spans="3:18" ht="12.75" customHeight="1">
      <c r="C155" s="255"/>
      <c r="D155" s="255"/>
      <c r="E155" s="255"/>
      <c r="F155" s="255"/>
      <c r="G155" s="255"/>
      <c r="H155" s="255"/>
      <c r="I155" s="255"/>
      <c r="J155" s="255"/>
      <c r="K155" s="255"/>
      <c r="L155" s="255"/>
      <c r="M155" s="255"/>
      <c r="N155" s="255"/>
      <c r="O155" s="255"/>
      <c r="P155" s="255"/>
      <c r="Q155" s="255"/>
      <c r="R155" s="255"/>
    </row>
    <row r="156" spans="3:18" ht="12.75" customHeight="1">
      <c r="C156" s="255"/>
      <c r="D156" s="255"/>
      <c r="E156" s="255"/>
      <c r="F156" s="255"/>
      <c r="G156" s="255"/>
      <c r="H156" s="255"/>
      <c r="I156" s="255"/>
      <c r="J156" s="255"/>
      <c r="K156" s="255"/>
      <c r="L156" s="255"/>
      <c r="M156" s="255"/>
      <c r="N156" s="255"/>
      <c r="O156" s="255"/>
      <c r="P156" s="255"/>
      <c r="Q156" s="255"/>
      <c r="R156" s="255"/>
    </row>
    <row r="157" spans="3:18" ht="12.75" customHeight="1">
      <c r="C157" s="255"/>
      <c r="D157" s="255"/>
      <c r="E157" s="255"/>
      <c r="F157" s="255"/>
      <c r="G157" s="255"/>
      <c r="H157" s="255"/>
      <c r="I157" s="255"/>
      <c r="J157" s="255"/>
      <c r="K157" s="255"/>
      <c r="L157" s="255"/>
      <c r="M157" s="255"/>
      <c r="N157" s="255"/>
      <c r="O157" s="255"/>
      <c r="P157" s="255"/>
      <c r="Q157" s="255"/>
      <c r="R157" s="255"/>
    </row>
    <row r="158" spans="3:18" ht="12.75" customHeight="1">
      <c r="C158" s="255"/>
      <c r="D158" s="255"/>
      <c r="E158" s="255"/>
      <c r="F158" s="255"/>
      <c r="G158" s="255"/>
      <c r="H158" s="255"/>
      <c r="I158" s="255"/>
      <c r="J158" s="255"/>
      <c r="K158" s="255"/>
      <c r="L158" s="255"/>
      <c r="M158" s="255"/>
      <c r="N158" s="255"/>
      <c r="O158" s="255"/>
      <c r="P158" s="255"/>
      <c r="Q158" s="255"/>
      <c r="R158" s="255"/>
    </row>
    <row r="159" spans="3:18" ht="12.75" customHeight="1">
      <c r="C159" s="255"/>
      <c r="D159" s="255"/>
      <c r="E159" s="255"/>
      <c r="F159" s="255"/>
      <c r="G159" s="255"/>
      <c r="H159" s="255"/>
      <c r="I159" s="255"/>
      <c r="J159" s="255"/>
      <c r="K159" s="255"/>
      <c r="L159" s="255"/>
      <c r="M159" s="255"/>
      <c r="N159" s="255"/>
      <c r="O159" s="255"/>
      <c r="P159" s="255"/>
      <c r="Q159" s="255"/>
      <c r="R159" s="255"/>
    </row>
    <row r="160" spans="3:18" ht="12.75" customHeight="1">
      <c r="C160" s="255"/>
      <c r="D160" s="255"/>
      <c r="E160" s="255"/>
      <c r="F160" s="255"/>
      <c r="G160" s="255"/>
      <c r="H160" s="255"/>
      <c r="I160" s="255"/>
      <c r="J160" s="255"/>
      <c r="K160" s="255"/>
      <c r="L160" s="255"/>
      <c r="M160" s="255"/>
      <c r="N160" s="255"/>
      <c r="O160" s="255"/>
      <c r="P160" s="255"/>
      <c r="Q160" s="255"/>
      <c r="R160" s="255"/>
    </row>
    <row r="161" spans="3:18" ht="12.75" customHeight="1">
      <c r="C161" s="255"/>
      <c r="D161" s="255"/>
      <c r="E161" s="255"/>
      <c r="F161" s="255"/>
      <c r="G161" s="255"/>
      <c r="H161" s="255"/>
      <c r="I161" s="255"/>
      <c r="J161" s="255"/>
      <c r="K161" s="255"/>
      <c r="L161" s="255"/>
      <c r="M161" s="255"/>
      <c r="N161" s="255"/>
      <c r="O161" s="255"/>
      <c r="P161" s="255"/>
      <c r="Q161" s="255"/>
      <c r="R161" s="255"/>
    </row>
    <row r="162" spans="3:18" ht="12.75" customHeight="1">
      <c r="C162" s="255"/>
      <c r="D162" s="255"/>
      <c r="E162" s="255"/>
      <c r="F162" s="255"/>
      <c r="G162" s="255"/>
      <c r="H162" s="255"/>
      <c r="I162" s="255"/>
      <c r="J162" s="255"/>
      <c r="K162" s="255"/>
      <c r="L162" s="255"/>
      <c r="M162" s="255"/>
      <c r="N162" s="255"/>
      <c r="O162" s="255"/>
      <c r="P162" s="255"/>
      <c r="Q162" s="255"/>
      <c r="R162" s="255"/>
    </row>
    <row r="163" spans="3:18" ht="12.75" customHeight="1">
      <c r="C163" s="255"/>
      <c r="D163" s="255"/>
      <c r="E163" s="255"/>
      <c r="F163" s="255"/>
      <c r="G163" s="255"/>
      <c r="H163" s="255"/>
      <c r="I163" s="255"/>
      <c r="J163" s="255"/>
      <c r="K163" s="255"/>
      <c r="L163" s="255"/>
      <c r="M163" s="255"/>
      <c r="N163" s="255"/>
      <c r="O163" s="255"/>
      <c r="P163" s="255"/>
      <c r="Q163" s="255"/>
      <c r="R163" s="255"/>
    </row>
    <row r="164" spans="3:18" ht="12.75" customHeight="1">
      <c r="C164" s="255"/>
      <c r="D164" s="255"/>
      <c r="E164" s="255"/>
      <c r="F164" s="255"/>
      <c r="G164" s="255"/>
      <c r="H164" s="255"/>
      <c r="I164" s="255"/>
      <c r="J164" s="255"/>
      <c r="K164" s="255"/>
      <c r="L164" s="255"/>
      <c r="M164" s="255"/>
      <c r="N164" s="255"/>
      <c r="O164" s="255"/>
      <c r="P164" s="255"/>
      <c r="Q164" s="255"/>
      <c r="R164" s="255"/>
    </row>
    <row r="165" spans="3:18" ht="12.75" customHeight="1">
      <c r="C165" s="255"/>
      <c r="D165" s="255"/>
      <c r="E165" s="255"/>
      <c r="F165" s="255"/>
      <c r="G165" s="255"/>
      <c r="H165" s="255"/>
      <c r="I165" s="255"/>
      <c r="J165" s="255"/>
      <c r="K165" s="255"/>
      <c r="L165" s="255"/>
      <c r="M165" s="255"/>
      <c r="N165" s="255"/>
      <c r="O165" s="255"/>
      <c r="P165" s="255"/>
      <c r="Q165" s="255"/>
      <c r="R165" s="255"/>
    </row>
    <row r="166" spans="3:18" ht="12.75" customHeight="1">
      <c r="C166" s="255"/>
      <c r="D166" s="255"/>
      <c r="E166" s="255"/>
      <c r="F166" s="255"/>
      <c r="G166" s="255"/>
      <c r="H166" s="255"/>
      <c r="I166" s="255"/>
      <c r="J166" s="255"/>
      <c r="K166" s="255"/>
      <c r="L166" s="255"/>
      <c r="M166" s="255"/>
      <c r="N166" s="255"/>
      <c r="O166" s="255"/>
      <c r="P166" s="255"/>
      <c r="Q166" s="255"/>
      <c r="R166" s="255"/>
    </row>
    <row r="167" spans="3:18" ht="12.75" customHeight="1">
      <c r="C167" s="255"/>
      <c r="D167" s="255"/>
      <c r="E167" s="255"/>
      <c r="F167" s="255"/>
      <c r="G167" s="255"/>
      <c r="H167" s="255"/>
      <c r="I167" s="255"/>
      <c r="J167" s="255"/>
      <c r="K167" s="255"/>
      <c r="L167" s="255"/>
      <c r="M167" s="255"/>
      <c r="N167" s="255"/>
      <c r="O167" s="255"/>
      <c r="P167" s="255"/>
      <c r="Q167" s="255"/>
      <c r="R167" s="255"/>
    </row>
    <row r="168" spans="3:18" ht="12.75" customHeight="1">
      <c r="C168" s="255"/>
      <c r="D168" s="255"/>
      <c r="E168" s="255"/>
      <c r="F168" s="255"/>
      <c r="G168" s="255"/>
      <c r="H168" s="255"/>
      <c r="I168" s="255"/>
      <c r="J168" s="255"/>
      <c r="K168" s="255"/>
      <c r="L168" s="255"/>
      <c r="M168" s="255"/>
      <c r="N168" s="255"/>
      <c r="O168" s="255"/>
      <c r="P168" s="255"/>
      <c r="Q168" s="255"/>
      <c r="R168" s="255"/>
    </row>
    <row r="169" spans="3:18" ht="12.75" customHeight="1">
      <c r="C169" s="255"/>
      <c r="D169" s="255"/>
      <c r="E169" s="255"/>
      <c r="F169" s="255"/>
      <c r="G169" s="255"/>
      <c r="H169" s="255"/>
      <c r="I169" s="255"/>
      <c r="J169" s="255"/>
      <c r="K169" s="255"/>
      <c r="L169" s="255"/>
      <c r="M169" s="255"/>
      <c r="N169" s="255"/>
      <c r="O169" s="255"/>
      <c r="P169" s="255"/>
      <c r="Q169" s="255"/>
      <c r="R169" s="255"/>
    </row>
    <row r="170" spans="3:18" ht="12.75" customHeight="1">
      <c r="C170" s="255"/>
      <c r="D170" s="255"/>
      <c r="E170" s="255"/>
      <c r="F170" s="255"/>
      <c r="G170" s="255"/>
      <c r="H170" s="255"/>
      <c r="I170" s="255"/>
      <c r="J170" s="255"/>
      <c r="K170" s="255"/>
      <c r="L170" s="255"/>
      <c r="M170" s="255"/>
      <c r="N170" s="255"/>
      <c r="O170" s="255"/>
      <c r="P170" s="255"/>
      <c r="Q170" s="255"/>
      <c r="R170" s="255"/>
    </row>
    <row r="171" spans="3:18" ht="12.75" customHeight="1">
      <c r="C171" s="255"/>
      <c r="D171" s="255"/>
      <c r="E171" s="255"/>
      <c r="F171" s="255"/>
      <c r="G171" s="255"/>
      <c r="H171" s="255"/>
      <c r="I171" s="255"/>
      <c r="J171" s="255"/>
      <c r="K171" s="255"/>
      <c r="L171" s="255"/>
      <c r="M171" s="255"/>
      <c r="N171" s="255"/>
      <c r="O171" s="255"/>
      <c r="P171" s="255"/>
      <c r="Q171" s="255"/>
      <c r="R171" s="255"/>
    </row>
    <row r="172" spans="3:18" ht="12.75" customHeight="1">
      <c r="C172" s="255"/>
      <c r="D172" s="255"/>
      <c r="E172" s="255"/>
      <c r="F172" s="255"/>
      <c r="G172" s="255"/>
      <c r="H172" s="255"/>
      <c r="I172" s="255"/>
      <c r="J172" s="255"/>
      <c r="K172" s="255"/>
      <c r="L172" s="255"/>
      <c r="M172" s="255"/>
      <c r="N172" s="255"/>
      <c r="O172" s="255"/>
      <c r="P172" s="255"/>
      <c r="Q172" s="255"/>
      <c r="R172" s="255"/>
    </row>
    <row r="173" spans="3:18" ht="12.75" customHeight="1">
      <c r="C173" s="255"/>
      <c r="D173" s="255"/>
      <c r="E173" s="255"/>
      <c r="F173" s="255"/>
      <c r="G173" s="255"/>
      <c r="H173" s="255"/>
      <c r="I173" s="255"/>
      <c r="J173" s="255"/>
      <c r="K173" s="255"/>
      <c r="L173" s="255"/>
      <c r="M173" s="255"/>
      <c r="N173" s="255"/>
      <c r="O173" s="255"/>
      <c r="P173" s="255"/>
      <c r="Q173" s="255"/>
      <c r="R173" s="255"/>
    </row>
    <row r="174" spans="3:18" ht="12.75" customHeight="1">
      <c r="C174" s="255"/>
      <c r="D174" s="255"/>
      <c r="E174" s="255"/>
      <c r="F174" s="255"/>
      <c r="G174" s="255"/>
      <c r="H174" s="255"/>
      <c r="I174" s="255"/>
      <c r="J174" s="255"/>
      <c r="K174" s="255"/>
      <c r="L174" s="255"/>
      <c r="M174" s="255"/>
      <c r="N174" s="255"/>
      <c r="O174" s="255"/>
      <c r="P174" s="255"/>
      <c r="Q174" s="255"/>
      <c r="R174" s="255"/>
    </row>
    <row r="175" spans="3:18" ht="12.75" customHeight="1">
      <c r="C175" s="255"/>
      <c r="D175" s="255"/>
      <c r="E175" s="255"/>
      <c r="F175" s="255"/>
      <c r="G175" s="255"/>
      <c r="H175" s="255"/>
      <c r="I175" s="255"/>
      <c r="J175" s="255"/>
      <c r="K175" s="255"/>
      <c r="L175" s="255"/>
      <c r="M175" s="255"/>
      <c r="N175" s="255"/>
      <c r="O175" s="255"/>
      <c r="P175" s="255"/>
      <c r="Q175" s="255"/>
      <c r="R175" s="255"/>
    </row>
    <row r="176" spans="3:18" ht="12.75" customHeight="1">
      <c r="C176" s="255"/>
      <c r="D176" s="255"/>
      <c r="E176" s="255"/>
      <c r="F176" s="255"/>
      <c r="G176" s="255"/>
      <c r="H176" s="255"/>
      <c r="I176" s="255"/>
      <c r="J176" s="255"/>
      <c r="K176" s="255"/>
      <c r="L176" s="255"/>
      <c r="M176" s="255"/>
      <c r="N176" s="255"/>
      <c r="O176" s="255"/>
      <c r="P176" s="255"/>
      <c r="Q176" s="255"/>
      <c r="R176" s="255"/>
    </row>
    <row r="177" spans="3:18" ht="12.75" customHeight="1">
      <c r="C177" s="255"/>
      <c r="D177" s="255"/>
      <c r="E177" s="255"/>
      <c r="F177" s="255"/>
      <c r="G177" s="255"/>
      <c r="H177" s="255"/>
      <c r="I177" s="255"/>
      <c r="J177" s="255"/>
      <c r="K177" s="255"/>
      <c r="L177" s="255"/>
      <c r="M177" s="255"/>
      <c r="N177" s="255"/>
      <c r="O177" s="255"/>
      <c r="P177" s="255"/>
      <c r="Q177" s="255"/>
      <c r="R177" s="255"/>
    </row>
  </sheetData>
  <sheetProtection selectLockedCells="1"/>
  <mergeCells count="9">
    <mergeCell ref="O7:R7"/>
    <mergeCell ref="C34:F34"/>
    <mergeCell ref="C35:F35"/>
    <mergeCell ref="C37:F37"/>
    <mergeCell ref="A3:B3"/>
    <mergeCell ref="C7:F7"/>
    <mergeCell ref="G7:J7"/>
    <mergeCell ref="K7:N7"/>
    <mergeCell ref="C36:F36"/>
  </mergeCells>
  <hyperlinks>
    <hyperlink ref="A1" location="Inhalt!A1" display="Zurück zum Inhalt"/>
  </hyperlinks>
  <pageMargins left="0.59055118110236227" right="0.59055118110236227" top="1.1811023622047245" bottom="0.78740157480314965" header="0.39370078740157483" footer="0.39370078740157483"/>
  <pageSetup paperSize="9" scale="84" pageOrder="overThenDown" orientation="portrait" r:id="rId1"/>
  <headerFooter alignWithMargins="0">
    <oddHeader>&amp;L&amp;"Arial,Fett"
Tabelle &amp;A&amp;CSeite &amp;P von &amp;N
&amp;"Arial,Fett"CO2-Emissionen*) 2014 
nach Wirtschaftszweigen in tiefer Gliederung und Bundesländern</oddHeader>
    <oddFooter>&amp;CStatistische Ämter der Länder – Indikatoren und Kennzahlen, UGRdL 2020</oddFooter>
  </headerFooter>
  <colBreaks count="3" manualBreakCount="3">
    <brk id="6" max="1048575" man="1"/>
    <brk id="10" max="1048575" man="1"/>
    <brk id="14"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S177"/>
  <sheetViews>
    <sheetView showGridLines="0" showRowColHeaders="0" zoomScaleNormal="100" workbookViewId="0">
      <pane xSplit="2" ySplit="5" topLeftCell="C6" activePane="bottomRight" state="frozen"/>
      <selection pane="topRight"/>
      <selection pane="bottomLeft"/>
      <selection pane="bottomRight"/>
    </sheetView>
  </sheetViews>
  <sheetFormatPr baseColWidth="10" defaultColWidth="11.453125" defaultRowHeight="12.75" customHeight="1"/>
  <cols>
    <col min="1" max="1" width="7.26953125" style="146" customWidth="1"/>
    <col min="2" max="2" width="33.453125" style="146" customWidth="1"/>
    <col min="3" max="18" width="12.54296875" style="146" customWidth="1"/>
    <col min="19" max="16384" width="11.453125" style="153"/>
  </cols>
  <sheetData>
    <row r="1" spans="1:19" ht="12.75" customHeight="1">
      <c r="A1" s="233" t="s">
        <v>322</v>
      </c>
    </row>
    <row r="3" spans="1:19" s="234" customFormat="1" ht="12.75" customHeight="1">
      <c r="A3" s="1309" t="s">
        <v>804</v>
      </c>
      <c r="B3" s="1309"/>
      <c r="C3" s="234" t="s">
        <v>1347</v>
      </c>
    </row>
    <row r="4" spans="1:19" s="238" customFormat="1" ht="12.75" customHeight="1">
      <c r="A4" s="235"/>
      <c r="B4" s="391"/>
      <c r="C4" s="392"/>
      <c r="D4" s="392"/>
      <c r="E4" s="392"/>
      <c r="F4" s="392"/>
      <c r="G4" s="392"/>
      <c r="H4" s="392"/>
      <c r="I4" s="392"/>
      <c r="J4" s="392"/>
      <c r="K4" s="392"/>
      <c r="L4" s="392"/>
      <c r="M4" s="392"/>
      <c r="N4" s="392"/>
      <c r="O4" s="392"/>
      <c r="P4" s="392"/>
      <c r="Q4" s="392"/>
      <c r="R4" s="392"/>
    </row>
    <row r="5" spans="1:19" ht="43.5" customHeight="1">
      <c r="A5" s="690" t="s">
        <v>743</v>
      </c>
      <c r="B5" s="673" t="s">
        <v>536</v>
      </c>
      <c r="C5" s="1062" t="s">
        <v>1512</v>
      </c>
      <c r="D5" s="1062" t="s">
        <v>436</v>
      </c>
      <c r="E5" s="1062" t="s">
        <v>437</v>
      </c>
      <c r="F5" s="1063" t="s">
        <v>438</v>
      </c>
      <c r="G5" s="1063" t="s">
        <v>439</v>
      </c>
      <c r="H5" s="1063" t="s">
        <v>440</v>
      </c>
      <c r="I5" s="1063" t="s">
        <v>441</v>
      </c>
      <c r="J5" s="1063" t="s">
        <v>538</v>
      </c>
      <c r="K5" s="1063" t="s">
        <v>539</v>
      </c>
      <c r="L5" s="1063" t="s">
        <v>540</v>
      </c>
      <c r="M5" s="1063" t="s">
        <v>541</v>
      </c>
      <c r="N5" s="1063" t="s">
        <v>446</v>
      </c>
      <c r="O5" s="1063" t="s">
        <v>447</v>
      </c>
      <c r="P5" s="1063" t="s">
        <v>542</v>
      </c>
      <c r="Q5" s="1063" t="s">
        <v>543</v>
      </c>
      <c r="R5" s="1063" t="s">
        <v>450</v>
      </c>
    </row>
    <row r="6" spans="1:19" s="234" customFormat="1" ht="12.65" customHeight="1">
      <c r="A6" s="685"/>
      <c r="B6" s="675"/>
      <c r="C6" s="675"/>
      <c r="D6" s="675"/>
      <c r="E6" s="675"/>
      <c r="F6" s="675"/>
      <c r="G6" s="675"/>
      <c r="H6" s="675"/>
      <c r="I6" s="675"/>
      <c r="J6" s="675"/>
      <c r="K6" s="675"/>
      <c r="L6" s="675"/>
      <c r="M6" s="675"/>
      <c r="N6" s="675"/>
      <c r="O6" s="675"/>
      <c r="P6" s="675"/>
      <c r="Q6" s="675"/>
      <c r="R6" s="675"/>
    </row>
    <row r="7" spans="1:19" s="234" customFormat="1" ht="12.75" customHeight="1">
      <c r="A7" s="236"/>
      <c r="B7" s="391"/>
      <c r="C7" s="1362" t="s">
        <v>434</v>
      </c>
      <c r="D7" s="1362"/>
      <c r="E7" s="1362"/>
      <c r="F7" s="1362"/>
      <c r="G7" s="1362" t="s">
        <v>434</v>
      </c>
      <c r="H7" s="1362"/>
      <c r="I7" s="1362"/>
      <c r="J7" s="1362"/>
      <c r="K7" s="1362" t="s">
        <v>434</v>
      </c>
      <c r="L7" s="1362"/>
      <c r="M7" s="1362"/>
      <c r="N7" s="1362"/>
      <c r="O7" s="1362" t="s">
        <v>434</v>
      </c>
      <c r="P7" s="1362"/>
      <c r="Q7" s="1362"/>
      <c r="R7" s="1362"/>
    </row>
    <row r="8" spans="1:19" s="238" customFormat="1" ht="12.65" customHeight="1">
      <c r="A8" s="235"/>
      <c r="B8" s="391"/>
      <c r="C8" s="392"/>
      <c r="D8" s="392"/>
      <c r="E8" s="392"/>
      <c r="F8" s="392"/>
      <c r="G8" s="392"/>
      <c r="H8" s="392"/>
      <c r="I8" s="392"/>
      <c r="J8" s="392"/>
      <c r="K8" s="392"/>
      <c r="L8" s="392"/>
      <c r="M8" s="392"/>
      <c r="N8" s="392"/>
      <c r="O8" s="392"/>
      <c r="P8" s="392"/>
      <c r="Q8" s="392"/>
      <c r="R8" s="392"/>
    </row>
    <row r="9" spans="1:19" s="142" customFormat="1" ht="13.4" customHeight="1">
      <c r="A9" s="242" t="s">
        <v>544</v>
      </c>
      <c r="B9" s="395" t="s">
        <v>744</v>
      </c>
      <c r="C9" s="244">
        <v>812.76948840584657</v>
      </c>
      <c r="D9" s="244">
        <v>1564.4450451838236</v>
      </c>
      <c r="E9" s="244">
        <v>103.46623838277338</v>
      </c>
      <c r="F9" s="244">
        <v>377.49170487581529</v>
      </c>
      <c r="G9" s="244">
        <v>10.597079606467691</v>
      </c>
      <c r="H9" s="244">
        <v>21.435771565036664</v>
      </c>
      <c r="I9" s="244">
        <v>370.64314036482642</v>
      </c>
      <c r="J9" s="244">
        <v>401.0750352337277</v>
      </c>
      <c r="K9" s="244">
        <v>1926.6800288109089</v>
      </c>
      <c r="L9" s="244">
        <v>1574.9110522216986</v>
      </c>
      <c r="M9" s="244">
        <v>265.52284568615573</v>
      </c>
      <c r="N9" s="244" t="s">
        <v>358</v>
      </c>
      <c r="O9" s="244">
        <v>307.97214085995489</v>
      </c>
      <c r="P9" s="244">
        <v>524.67887695631748</v>
      </c>
      <c r="Q9" s="244">
        <v>453.44042841408867</v>
      </c>
      <c r="R9" s="244">
        <v>271.9346911003837</v>
      </c>
    </row>
    <row r="10" spans="1:19" ht="13.4" customHeight="1">
      <c r="A10" s="242" t="s">
        <v>546</v>
      </c>
      <c r="B10" s="395" t="s">
        <v>745</v>
      </c>
      <c r="C10" s="244">
        <v>31814.948597120823</v>
      </c>
      <c r="D10" s="244">
        <v>28481.339992884252</v>
      </c>
      <c r="E10" s="244">
        <v>7970.5201078485607</v>
      </c>
      <c r="F10" s="244">
        <v>47488.479846065078</v>
      </c>
      <c r="G10" s="244">
        <v>10565.109989516772</v>
      </c>
      <c r="H10" s="244">
        <v>9827.006504349496</v>
      </c>
      <c r="I10" s="244">
        <v>12858.242554225064</v>
      </c>
      <c r="J10" s="244">
        <v>5084.4120705577216</v>
      </c>
      <c r="K10" s="244">
        <v>35607.212729339502</v>
      </c>
      <c r="L10" s="244">
        <v>196886.97713367012</v>
      </c>
      <c r="M10" s="244">
        <v>11587.962175674704</v>
      </c>
      <c r="N10" s="244" t="s">
        <v>358</v>
      </c>
      <c r="O10" s="244">
        <v>37335.486455237406</v>
      </c>
      <c r="P10" s="244">
        <v>18096.955841155333</v>
      </c>
      <c r="Q10" s="244">
        <v>7227.8330942567836</v>
      </c>
      <c r="R10" s="244">
        <v>3858.9068079816457</v>
      </c>
      <c r="S10" s="1066"/>
    </row>
    <row r="11" spans="1:19" ht="26.15" customHeight="1">
      <c r="A11" s="242" t="s">
        <v>548</v>
      </c>
      <c r="B11" s="395" t="s">
        <v>746</v>
      </c>
      <c r="C11" s="244">
        <v>148.0194678296711</v>
      </c>
      <c r="D11" s="244">
        <v>243.94330295974714</v>
      </c>
      <c r="E11" s="244">
        <v>4.6936766660847162</v>
      </c>
      <c r="F11" s="244">
        <v>18.569227494653354</v>
      </c>
      <c r="G11" s="244">
        <v>2.0051546286194748</v>
      </c>
      <c r="H11" s="244">
        <v>5.845759995002485</v>
      </c>
      <c r="I11" s="244">
        <v>48.796896752618267</v>
      </c>
      <c r="J11" s="244">
        <v>15.62403342490115</v>
      </c>
      <c r="K11" s="244">
        <v>1809.9694295875759</v>
      </c>
      <c r="L11" s="244">
        <v>812.94151774119689</v>
      </c>
      <c r="M11" s="244">
        <v>41.111154069668558</v>
      </c>
      <c r="N11" s="244" t="s">
        <v>358</v>
      </c>
      <c r="O11" s="244">
        <v>52.854725086929875</v>
      </c>
      <c r="P11" s="244">
        <v>1464.8364993017026</v>
      </c>
      <c r="Q11" s="244">
        <v>65.447730300196667</v>
      </c>
      <c r="R11" s="244">
        <v>12.538852527934555</v>
      </c>
      <c r="S11" s="1066"/>
    </row>
    <row r="12" spans="1:19" ht="13.4" customHeight="1">
      <c r="A12" s="242" t="s">
        <v>550</v>
      </c>
      <c r="B12" s="395" t="s">
        <v>747</v>
      </c>
      <c r="C12" s="244">
        <v>11164.703234289953</v>
      </c>
      <c r="D12" s="244">
        <v>16286.092103530687</v>
      </c>
      <c r="E12" s="244">
        <v>471.6478438775838</v>
      </c>
      <c r="F12" s="244">
        <v>9352.5755782492615</v>
      </c>
      <c r="G12" s="244">
        <v>6404.6690947146981</v>
      </c>
      <c r="H12" s="244">
        <v>2001.4845023070079</v>
      </c>
      <c r="I12" s="244">
        <v>4282.7796011430819</v>
      </c>
      <c r="J12" s="244">
        <v>769.23610984791537</v>
      </c>
      <c r="K12" s="244">
        <v>18099.237984244584</v>
      </c>
      <c r="L12" s="244">
        <v>59615.973175852145</v>
      </c>
      <c r="M12" s="244">
        <v>8760.4696578452331</v>
      </c>
      <c r="N12" s="244" t="s">
        <v>358</v>
      </c>
      <c r="O12" s="244">
        <v>3369.1764826238054</v>
      </c>
      <c r="P12" s="244">
        <v>7830.2883275603963</v>
      </c>
      <c r="Q12" s="244">
        <v>2453.1533350559125</v>
      </c>
      <c r="R12" s="244">
        <v>2035.6145329724254</v>
      </c>
      <c r="S12" s="1066"/>
    </row>
    <row r="13" spans="1:19" ht="39" customHeight="1">
      <c r="A13" s="242" t="s">
        <v>552</v>
      </c>
      <c r="B13" s="395" t="s">
        <v>748</v>
      </c>
      <c r="C13" s="244">
        <v>786.77219527937666</v>
      </c>
      <c r="D13" s="244">
        <v>1693.4797321696017</v>
      </c>
      <c r="E13" s="244">
        <v>132.59145325820941</v>
      </c>
      <c r="F13" s="244">
        <v>278.54213511465622</v>
      </c>
      <c r="G13" s="244">
        <v>243.8913686829998</v>
      </c>
      <c r="H13" s="244">
        <v>389.27230655150748</v>
      </c>
      <c r="I13" s="244">
        <v>411.43956222068783</v>
      </c>
      <c r="J13" s="244">
        <v>386.73736215663206</v>
      </c>
      <c r="K13" s="244">
        <v>1747.3590999219471</v>
      </c>
      <c r="L13" s="244">
        <v>2034.9433210814902</v>
      </c>
      <c r="M13" s="244">
        <v>530.36140408774895</v>
      </c>
      <c r="N13" s="244" t="s">
        <v>358</v>
      </c>
      <c r="O13" s="244">
        <v>388.2082039360169</v>
      </c>
      <c r="P13" s="244">
        <v>836.49493322380761</v>
      </c>
      <c r="Q13" s="244">
        <v>336.80112431526692</v>
      </c>
      <c r="R13" s="244">
        <v>160.41921307680042</v>
      </c>
      <c r="S13" s="1066"/>
    </row>
    <row r="14" spans="1:19" ht="39" customHeight="1">
      <c r="A14" s="242" t="s">
        <v>554</v>
      </c>
      <c r="B14" s="395" t="s">
        <v>749</v>
      </c>
      <c r="C14" s="244">
        <v>138.36461091035017</v>
      </c>
      <c r="D14" s="244">
        <v>172.94697889539813</v>
      </c>
      <c r="E14" s="244">
        <v>8.6095987674032521</v>
      </c>
      <c r="F14" s="244">
        <v>6.1155824191619486</v>
      </c>
      <c r="G14" s="244">
        <v>1.8223721756444196</v>
      </c>
      <c r="H14" s="244">
        <v>3.8609362483685477</v>
      </c>
      <c r="I14" s="244">
        <v>39.716142333858059</v>
      </c>
      <c r="J14" s="244">
        <v>3.8570616497982617</v>
      </c>
      <c r="K14" s="244">
        <v>51.55568015590206</v>
      </c>
      <c r="L14" s="244">
        <v>242.23593790339862</v>
      </c>
      <c r="M14" s="244">
        <v>32.940136130962117</v>
      </c>
      <c r="N14" s="244" t="s">
        <v>358</v>
      </c>
      <c r="O14" s="244">
        <v>84.077744439746795</v>
      </c>
      <c r="P14" s="244">
        <v>9.4829146603319892</v>
      </c>
      <c r="Q14" s="244">
        <v>12.262775397337185</v>
      </c>
      <c r="R14" s="244">
        <v>17.349991390950269</v>
      </c>
      <c r="S14" s="1066"/>
    </row>
    <row r="15" spans="1:19" ht="25" customHeight="1">
      <c r="A15" s="242" t="s">
        <v>556</v>
      </c>
      <c r="B15" s="395" t="s">
        <v>750</v>
      </c>
      <c r="C15" s="244">
        <v>1447.1609754359517</v>
      </c>
      <c r="D15" s="244">
        <v>2147.3012120846497</v>
      </c>
      <c r="E15" s="244">
        <v>27.167032563150144</v>
      </c>
      <c r="F15" s="244">
        <v>199.95742863859797</v>
      </c>
      <c r="G15" s="244">
        <v>7.5821468921093675</v>
      </c>
      <c r="H15" s="244">
        <v>16.4103894484169</v>
      </c>
      <c r="I15" s="244">
        <v>542.40469281480568</v>
      </c>
      <c r="J15" s="244">
        <v>19.137837379603635</v>
      </c>
      <c r="K15" s="244">
        <v>1521.2297175972446</v>
      </c>
      <c r="L15" s="244">
        <v>2020.6382838970485</v>
      </c>
      <c r="M15" s="244">
        <v>546.28189811301957</v>
      </c>
      <c r="N15" s="244" t="s">
        <v>358</v>
      </c>
      <c r="O15" s="244">
        <v>673.39891643681108</v>
      </c>
      <c r="P15" s="244">
        <v>180.22123918894789</v>
      </c>
      <c r="Q15" s="244">
        <v>334.17404395697775</v>
      </c>
      <c r="R15" s="244">
        <v>190.23468189318126</v>
      </c>
      <c r="S15" s="1066"/>
    </row>
    <row r="16" spans="1:19" s="142" customFormat="1" ht="12.65" customHeight="1">
      <c r="A16" s="242" t="s">
        <v>558</v>
      </c>
      <c r="B16" s="395" t="s">
        <v>751</v>
      </c>
      <c r="C16" s="244">
        <v>2751.7606445985434</v>
      </c>
      <c r="D16" s="244">
        <v>3330.9399888981457</v>
      </c>
      <c r="E16" s="244">
        <v>5.132388473327957</v>
      </c>
      <c r="F16" s="244">
        <v>3684.708694497227</v>
      </c>
      <c r="G16" s="244">
        <v>1.3174684120320994</v>
      </c>
      <c r="H16" s="244">
        <v>972.68158374832899</v>
      </c>
      <c r="I16" s="244">
        <v>6.3598534972895475</v>
      </c>
      <c r="J16" s="244">
        <v>1.3394698385031081</v>
      </c>
      <c r="K16" s="244">
        <v>1184.3742112547293</v>
      </c>
      <c r="L16" s="244">
        <v>12073.434962035353</v>
      </c>
      <c r="M16" s="244">
        <v>20.83401229833861</v>
      </c>
      <c r="N16" s="244" t="s">
        <v>358</v>
      </c>
      <c r="O16" s="244">
        <v>2.4167449972879784</v>
      </c>
      <c r="P16" s="244">
        <v>2172.400104964152</v>
      </c>
      <c r="Q16" s="244">
        <v>403.07004954574671</v>
      </c>
      <c r="R16" s="244">
        <v>1.5426782500373393</v>
      </c>
    </row>
    <row r="17" spans="1:19" s="146" customFormat="1" ht="25" customHeight="1">
      <c r="A17" s="242" t="s">
        <v>560</v>
      </c>
      <c r="B17" s="395" t="s">
        <v>752</v>
      </c>
      <c r="C17" s="244">
        <v>700.92303361349707</v>
      </c>
      <c r="D17" s="244">
        <v>2448.8942586689104</v>
      </c>
      <c r="E17" s="244">
        <v>17.373169286101767</v>
      </c>
      <c r="F17" s="244">
        <v>468.57674653231624</v>
      </c>
      <c r="G17" s="244">
        <v>5.7707228725086672</v>
      </c>
      <c r="H17" s="244">
        <v>56.284965464811556</v>
      </c>
      <c r="I17" s="244">
        <v>1017.9540128625443</v>
      </c>
      <c r="J17" s="244">
        <v>77.619282491789136</v>
      </c>
      <c r="K17" s="244">
        <v>2058.8082123127679</v>
      </c>
      <c r="L17" s="244">
        <v>12794.741215984071</v>
      </c>
      <c r="M17" s="244">
        <v>5480.7892828120021</v>
      </c>
      <c r="N17" s="244" t="s">
        <v>358</v>
      </c>
      <c r="O17" s="244">
        <v>487.0668176556299</v>
      </c>
      <c r="P17" s="244">
        <v>2638.4970513549943</v>
      </c>
      <c r="Q17" s="244">
        <v>492.08626985901554</v>
      </c>
      <c r="R17" s="244">
        <v>219.06077307877902</v>
      </c>
      <c r="S17" s="1066"/>
    </row>
    <row r="18" spans="1:19" ht="25" customHeight="1">
      <c r="A18" s="242" t="s">
        <v>562</v>
      </c>
      <c r="B18" s="395" t="s">
        <v>753</v>
      </c>
      <c r="C18" s="244">
        <v>141.45527103014444</v>
      </c>
      <c r="D18" s="244">
        <v>40.809439473028519</v>
      </c>
      <c r="E18" s="244">
        <v>55.00390735821896</v>
      </c>
      <c r="F18" s="244">
        <v>9.9790368175220845</v>
      </c>
      <c r="G18" s="244">
        <v>0.91627185411025769</v>
      </c>
      <c r="H18" s="244">
        <v>5.0080542333796165</v>
      </c>
      <c r="I18" s="244">
        <v>75.42163857882035</v>
      </c>
      <c r="J18" s="244">
        <v>2.120077697954736</v>
      </c>
      <c r="K18" s="244">
        <v>36.52722887855704</v>
      </c>
      <c r="L18" s="244">
        <v>152.28230711790468</v>
      </c>
      <c r="M18" s="244">
        <v>83.029227518627806</v>
      </c>
      <c r="N18" s="244" t="s">
        <v>358</v>
      </c>
      <c r="O18" s="244">
        <v>13.893404139068082</v>
      </c>
      <c r="P18" s="244">
        <v>32.866377297669835</v>
      </c>
      <c r="Q18" s="244">
        <v>29.932269577756838</v>
      </c>
      <c r="R18" s="244">
        <v>7.210178219711846</v>
      </c>
      <c r="S18" s="1066"/>
    </row>
    <row r="19" spans="1:19" ht="25" customHeight="1">
      <c r="A19" s="242" t="s">
        <v>564</v>
      </c>
      <c r="B19" s="395" t="s">
        <v>754</v>
      </c>
      <c r="C19" s="244">
        <v>2039.5650766899448</v>
      </c>
      <c r="D19" s="244">
        <v>3501.4706961007619</v>
      </c>
      <c r="E19" s="244">
        <v>31.448295339492585</v>
      </c>
      <c r="F19" s="244">
        <v>745.85327911937998</v>
      </c>
      <c r="G19" s="244">
        <v>57.980168502235031</v>
      </c>
      <c r="H19" s="244">
        <v>61.185418064518885</v>
      </c>
      <c r="I19" s="244">
        <v>722.29708613820458</v>
      </c>
      <c r="J19" s="244">
        <v>64.236963556728782</v>
      </c>
      <c r="K19" s="244">
        <v>1513.008809045722</v>
      </c>
      <c r="L19" s="244">
        <v>4776.0994992901997</v>
      </c>
      <c r="M19" s="244">
        <v>1148.3555149370773</v>
      </c>
      <c r="N19" s="244" t="s">
        <v>358</v>
      </c>
      <c r="O19" s="244">
        <v>619.30764824934624</v>
      </c>
      <c r="P19" s="244">
        <v>1362.279440105317</v>
      </c>
      <c r="Q19" s="244">
        <v>544.18903937312234</v>
      </c>
      <c r="R19" s="244">
        <v>896.13808818965663</v>
      </c>
      <c r="S19" s="1066"/>
    </row>
    <row r="20" spans="1:19" ht="25" customHeight="1">
      <c r="A20" s="242" t="s">
        <v>566</v>
      </c>
      <c r="B20" s="395" t="s">
        <v>755</v>
      </c>
      <c r="C20" s="244">
        <v>1152.5918748055622</v>
      </c>
      <c r="D20" s="244">
        <v>904.87003217995311</v>
      </c>
      <c r="E20" s="244">
        <v>61.958487761604928</v>
      </c>
      <c r="F20" s="244">
        <v>3765.8999466727601</v>
      </c>
      <c r="G20" s="244">
        <v>5995.9674773179104</v>
      </c>
      <c r="H20" s="244">
        <v>262.36686823022154</v>
      </c>
      <c r="I20" s="244">
        <v>780.62474252015716</v>
      </c>
      <c r="J20" s="244">
        <v>77.871826172951629</v>
      </c>
      <c r="K20" s="244">
        <v>6496.2259225061125</v>
      </c>
      <c r="L20" s="244">
        <v>23527.736567157244</v>
      </c>
      <c r="M20" s="244">
        <v>467.92446643189533</v>
      </c>
      <c r="N20" s="244" t="s">
        <v>358</v>
      </c>
      <c r="O20" s="244">
        <v>634.37288028828198</v>
      </c>
      <c r="P20" s="244">
        <v>423.68651781706365</v>
      </c>
      <c r="Q20" s="244">
        <v>64.591440089735769</v>
      </c>
      <c r="R20" s="244">
        <v>260.68752313056547</v>
      </c>
      <c r="S20" s="1066"/>
    </row>
    <row r="21" spans="1:19" ht="37.5" customHeight="1">
      <c r="A21" s="242" t="s">
        <v>568</v>
      </c>
      <c r="B21" s="395" t="s">
        <v>756</v>
      </c>
      <c r="C21" s="244">
        <v>129.82424733960968</v>
      </c>
      <c r="D21" s="244">
        <v>153.66600239411883</v>
      </c>
      <c r="E21" s="244">
        <v>16.325108118824701</v>
      </c>
      <c r="F21" s="244">
        <v>19.412564160868158</v>
      </c>
      <c r="G21" s="244">
        <v>4.2255279499041274</v>
      </c>
      <c r="H21" s="244">
        <v>22.285344287608886</v>
      </c>
      <c r="I21" s="244">
        <v>62.839505057334023</v>
      </c>
      <c r="J21" s="244">
        <v>11.084781766831409</v>
      </c>
      <c r="K21" s="244">
        <v>58.912923834855178</v>
      </c>
      <c r="L21" s="244">
        <v>278.80446553356501</v>
      </c>
      <c r="M21" s="244">
        <v>32.788336360006753</v>
      </c>
      <c r="N21" s="244" t="s">
        <v>358</v>
      </c>
      <c r="O21" s="244">
        <v>61.683274258818614</v>
      </c>
      <c r="P21" s="244">
        <v>15.567850859549525</v>
      </c>
      <c r="Q21" s="244">
        <v>25.87399765263774</v>
      </c>
      <c r="R21" s="244">
        <v>26.120447051910453</v>
      </c>
      <c r="S21" s="1066"/>
    </row>
    <row r="22" spans="1:19" s="142" customFormat="1" ht="26.15" customHeight="1">
      <c r="A22" s="242" t="s">
        <v>570</v>
      </c>
      <c r="B22" s="395" t="s">
        <v>757</v>
      </c>
      <c r="C22" s="244">
        <v>144.13661587404883</v>
      </c>
      <c r="D22" s="244">
        <v>242.05349836223471</v>
      </c>
      <c r="E22" s="244">
        <v>13.36709944189316</v>
      </c>
      <c r="F22" s="244">
        <v>16.980337914549313</v>
      </c>
      <c r="G22" s="244">
        <v>3.6403288811932026</v>
      </c>
      <c r="H22" s="244">
        <v>9.5224867773139259</v>
      </c>
      <c r="I22" s="244">
        <v>66.419561140166806</v>
      </c>
      <c r="J22" s="244">
        <v>7.5067149723999842</v>
      </c>
      <c r="K22" s="244">
        <v>79.947246099501569</v>
      </c>
      <c r="L22" s="244">
        <v>228.97642712968252</v>
      </c>
      <c r="M22" s="244">
        <v>33.370532636912046</v>
      </c>
      <c r="N22" s="244" t="s">
        <v>358</v>
      </c>
      <c r="O22" s="244">
        <v>47.354655692320101</v>
      </c>
      <c r="P22" s="244">
        <v>17.470087632565328</v>
      </c>
      <c r="Q22" s="244">
        <v>19.174846727592609</v>
      </c>
      <c r="R22" s="244">
        <v>24.459534914007417</v>
      </c>
    </row>
    <row r="23" spans="1:19" ht="13.4" customHeight="1">
      <c r="A23" s="242" t="s">
        <v>572</v>
      </c>
      <c r="B23" s="395" t="s">
        <v>758</v>
      </c>
      <c r="C23" s="244">
        <v>621.74956976364649</v>
      </c>
      <c r="D23" s="244">
        <v>510.41057887263003</v>
      </c>
      <c r="E23" s="244">
        <v>24.303335735238516</v>
      </c>
      <c r="F23" s="244">
        <v>43.920651419144747</v>
      </c>
      <c r="G23" s="244">
        <v>14.247045530451514</v>
      </c>
      <c r="H23" s="244">
        <v>38.477314984067732</v>
      </c>
      <c r="I23" s="244">
        <v>155.63122583542048</v>
      </c>
      <c r="J23" s="244">
        <v>38.23971101612792</v>
      </c>
      <c r="K23" s="244">
        <v>217.3171157650508</v>
      </c>
      <c r="L23" s="244">
        <v>575.29417190932327</v>
      </c>
      <c r="M23" s="244">
        <v>136.67670786870377</v>
      </c>
      <c r="N23" s="244" t="s">
        <v>358</v>
      </c>
      <c r="O23" s="244">
        <v>89.067658680977416</v>
      </c>
      <c r="P23" s="244">
        <v>55.931227412177904</v>
      </c>
      <c r="Q23" s="244">
        <v>63.555497440043929</v>
      </c>
      <c r="R23" s="244">
        <v>49.406331878762785</v>
      </c>
      <c r="S23" s="1066"/>
    </row>
    <row r="24" spans="1:19" ht="13.4" customHeight="1">
      <c r="A24" s="242" t="s">
        <v>574</v>
      </c>
      <c r="B24" s="395" t="s">
        <v>759</v>
      </c>
      <c r="C24" s="244">
        <v>886.08812306760808</v>
      </c>
      <c r="D24" s="244">
        <v>800.76081102470073</v>
      </c>
      <c r="E24" s="244">
        <v>55.003251010119911</v>
      </c>
      <c r="F24" s="244">
        <v>72.662061565105191</v>
      </c>
      <c r="G24" s="244">
        <v>57.345212178620592</v>
      </c>
      <c r="H24" s="244">
        <v>110.39445466362542</v>
      </c>
      <c r="I24" s="244">
        <v>268.46880727984671</v>
      </c>
      <c r="J24" s="244">
        <v>56.84586770521495</v>
      </c>
      <c r="K24" s="244">
        <v>3020.0474651145555</v>
      </c>
      <c r="L24" s="244">
        <v>636.92440263573098</v>
      </c>
      <c r="M24" s="244">
        <v>181.61059101975391</v>
      </c>
      <c r="N24" s="244" t="s">
        <v>358</v>
      </c>
      <c r="O24" s="244">
        <v>214.44330004001608</v>
      </c>
      <c r="P24" s="244">
        <v>49.376058811180599</v>
      </c>
      <c r="Q24" s="244">
        <v>76.789592636807257</v>
      </c>
      <c r="R24" s="244">
        <v>142.11694442247017</v>
      </c>
      <c r="S24" s="1066"/>
    </row>
    <row r="25" spans="1:19" ht="37.5" customHeight="1">
      <c r="A25" s="242" t="s">
        <v>576</v>
      </c>
      <c r="B25" s="395" t="s">
        <v>760</v>
      </c>
      <c r="C25" s="244">
        <v>224.3109958816666</v>
      </c>
      <c r="D25" s="244">
        <v>338.48887440655596</v>
      </c>
      <c r="E25" s="244">
        <v>23.364716763998544</v>
      </c>
      <c r="F25" s="244">
        <v>39.967113377975181</v>
      </c>
      <c r="G25" s="244">
        <v>9.9629834649783255</v>
      </c>
      <c r="H25" s="244">
        <v>53.73437960483826</v>
      </c>
      <c r="I25" s="244">
        <v>133.20277086394555</v>
      </c>
      <c r="J25" s="244">
        <v>22.639153443379769</v>
      </c>
      <c r="K25" s="244">
        <v>113.92435175763514</v>
      </c>
      <c r="L25" s="244">
        <v>273.8616141771322</v>
      </c>
      <c r="M25" s="244">
        <v>65.507547630183467</v>
      </c>
      <c r="N25" s="244" t="s">
        <v>358</v>
      </c>
      <c r="O25" s="244">
        <v>53.885233809484703</v>
      </c>
      <c r="P25" s="244">
        <v>36.014524232639189</v>
      </c>
      <c r="Q25" s="244">
        <v>50.652388483872322</v>
      </c>
      <c r="R25" s="244">
        <v>40.868147475592231</v>
      </c>
      <c r="S25" s="1066"/>
    </row>
    <row r="26" spans="1:19" ht="13.4" customHeight="1">
      <c r="A26" s="242" t="s">
        <v>578</v>
      </c>
      <c r="B26" s="395" t="s">
        <v>761</v>
      </c>
      <c r="C26" s="244">
        <v>18407.303736729005</v>
      </c>
      <c r="D26" s="244">
        <v>9377.7693279699197</v>
      </c>
      <c r="E26" s="244">
        <v>7131.2948930115808</v>
      </c>
      <c r="F26" s="244">
        <v>37611.654554510787</v>
      </c>
      <c r="G26" s="244">
        <v>4033.1063635943283</v>
      </c>
      <c r="H26" s="244">
        <v>7476.9381179095208</v>
      </c>
      <c r="I26" s="244">
        <v>7287.3088142714996</v>
      </c>
      <c r="J26" s="244">
        <v>3995.2191757361725</v>
      </c>
      <c r="K26" s="244">
        <v>14358.806969212386</v>
      </c>
      <c r="L26" s="244">
        <v>133771.51668621719</v>
      </c>
      <c r="M26" s="244">
        <v>1909.2325604484345</v>
      </c>
      <c r="N26" s="244" t="s">
        <v>358</v>
      </c>
      <c r="O26" s="244">
        <v>33234.275806879676</v>
      </c>
      <c r="P26" s="244">
        <v>8332.0489178033877</v>
      </c>
      <c r="Q26" s="244">
        <v>4222.3923105424419</v>
      </c>
      <c r="R26" s="244">
        <v>1413.1456575553641</v>
      </c>
      <c r="S26" s="1066"/>
    </row>
    <row r="27" spans="1:19" ht="12.65" customHeight="1">
      <c r="A27" s="242" t="s">
        <v>580</v>
      </c>
      <c r="B27" s="395" t="s">
        <v>762</v>
      </c>
      <c r="C27" s="244">
        <v>465.37824692677435</v>
      </c>
      <c r="D27" s="244">
        <v>593.1291094246692</v>
      </c>
      <c r="E27" s="244">
        <v>118.5676967212667</v>
      </c>
      <c r="F27" s="244">
        <v>116.34524801911223</v>
      </c>
      <c r="G27" s="244">
        <v>30.225720423033572</v>
      </c>
      <c r="H27" s="244">
        <v>82.331952184536135</v>
      </c>
      <c r="I27" s="244">
        <v>288.45868440947612</v>
      </c>
      <c r="J27" s="244">
        <v>72.280001701784244</v>
      </c>
      <c r="K27" s="244">
        <v>359.5230455317735</v>
      </c>
      <c r="L27" s="244">
        <v>674.13003006027759</v>
      </c>
      <c r="M27" s="244">
        <v>187.0921301288453</v>
      </c>
      <c r="N27" s="244" t="s">
        <v>358</v>
      </c>
      <c r="O27" s="244">
        <v>131.18491629836791</v>
      </c>
      <c r="P27" s="244">
        <v>100.85400254110783</v>
      </c>
      <c r="Q27" s="244">
        <v>125.19634436985145</v>
      </c>
      <c r="R27" s="244">
        <v>82.210308290030042</v>
      </c>
      <c r="S27" s="1066"/>
    </row>
    <row r="28" spans="1:19" ht="12.65" customHeight="1">
      <c r="A28" s="242" t="s">
        <v>582</v>
      </c>
      <c r="B28" s="395" t="s">
        <v>763</v>
      </c>
      <c r="C28" s="244">
        <v>1629.5439113454254</v>
      </c>
      <c r="D28" s="244">
        <v>1980.4061489992241</v>
      </c>
      <c r="E28" s="244">
        <v>244.31599757204458</v>
      </c>
      <c r="F28" s="244">
        <v>389.33523779125954</v>
      </c>
      <c r="G28" s="244">
        <v>95.103656156091972</v>
      </c>
      <c r="H28" s="244">
        <v>260.40617195342918</v>
      </c>
      <c r="I28" s="244">
        <v>950.89855764838921</v>
      </c>
      <c r="J28" s="244">
        <v>232.05274984694742</v>
      </c>
      <c r="K28" s="244">
        <v>979.67530076317371</v>
      </c>
      <c r="L28" s="244">
        <v>2012.4157237993143</v>
      </c>
      <c r="M28" s="244">
        <v>690.05667318252551</v>
      </c>
      <c r="N28" s="244" t="s">
        <v>358</v>
      </c>
      <c r="O28" s="244">
        <v>547.99452434862337</v>
      </c>
      <c r="P28" s="244">
        <v>368.92809394873927</v>
      </c>
      <c r="Q28" s="244">
        <v>361.64337398837881</v>
      </c>
      <c r="R28" s="244">
        <v>315.39745663589179</v>
      </c>
      <c r="S28" s="1066"/>
    </row>
    <row r="29" spans="1:19" s="142" customFormat="1" ht="12.65" customHeight="1">
      <c r="A29" s="242" t="s">
        <v>584</v>
      </c>
      <c r="B29" s="395" t="s">
        <v>764</v>
      </c>
      <c r="C29" s="244">
        <v>11682.644470677044</v>
      </c>
      <c r="D29" s="244">
        <v>14026.478052047816</v>
      </c>
      <c r="E29" s="244">
        <v>3358.4211275460289</v>
      </c>
      <c r="F29" s="244">
        <v>2463.989313749616</v>
      </c>
      <c r="G29" s="244">
        <v>780.6535215707554</v>
      </c>
      <c r="H29" s="244">
        <v>2187.2117684186055</v>
      </c>
      <c r="I29" s="244">
        <v>8190.4704369473957</v>
      </c>
      <c r="J29" s="244">
        <v>1709.8390139158487</v>
      </c>
      <c r="K29" s="244">
        <v>8149.3424940381346</v>
      </c>
      <c r="L29" s="244">
        <v>17342.543845419277</v>
      </c>
      <c r="M29" s="244">
        <v>5008.5629441207302</v>
      </c>
      <c r="N29" s="244" t="s">
        <v>358</v>
      </c>
      <c r="O29" s="244">
        <v>3163.1414471375374</v>
      </c>
      <c r="P29" s="244">
        <v>2393.5694896791379</v>
      </c>
      <c r="Q29" s="244">
        <v>2976.1624174712383</v>
      </c>
      <c r="R29" s="244">
        <v>1807.1134049937787</v>
      </c>
    </row>
    <row r="30" spans="1:19" s="142" customFormat="1" ht="12.65" customHeight="1">
      <c r="A30" s="242" t="s">
        <v>586</v>
      </c>
      <c r="B30" s="395" t="s">
        <v>587</v>
      </c>
      <c r="C30" s="244">
        <v>44310.362556203705</v>
      </c>
      <c r="D30" s="244">
        <v>44072.263090115892</v>
      </c>
      <c r="E30" s="244">
        <v>11432.407473777363</v>
      </c>
      <c r="F30" s="244">
        <v>50329.960864690511</v>
      </c>
      <c r="G30" s="244">
        <v>11356.360590693996</v>
      </c>
      <c r="H30" s="244">
        <v>12035.654044333138</v>
      </c>
      <c r="I30" s="244">
        <v>21419.356131537286</v>
      </c>
      <c r="J30" s="244">
        <v>7195.3261197072989</v>
      </c>
      <c r="K30" s="244">
        <v>45683.235252188548</v>
      </c>
      <c r="L30" s="244">
        <v>215804.43203131109</v>
      </c>
      <c r="M30" s="244">
        <v>16862.04796548159</v>
      </c>
      <c r="N30" s="244" t="s">
        <v>358</v>
      </c>
      <c r="O30" s="244">
        <v>40806.600043234903</v>
      </c>
      <c r="P30" s="244">
        <v>21015.20420779079</v>
      </c>
      <c r="Q30" s="244">
        <v>10657.43594014211</v>
      </c>
      <c r="R30" s="244">
        <v>5937.9549040758084</v>
      </c>
    </row>
    <row r="31" spans="1:19" s="146" customFormat="1" ht="12.65" customHeight="1">
      <c r="A31" s="248"/>
      <c r="B31" s="395" t="s">
        <v>588</v>
      </c>
      <c r="C31" s="244">
        <v>24357.183751021279</v>
      </c>
      <c r="D31" s="244">
        <v>29617.804917150726</v>
      </c>
      <c r="E31" s="244">
        <v>4550.7115546372088</v>
      </c>
      <c r="F31" s="244">
        <v>5741.4983648756097</v>
      </c>
      <c r="G31" s="244">
        <v>1594.4101334734935</v>
      </c>
      <c r="H31" s="244">
        <v>3146.2732774540636</v>
      </c>
      <c r="I31" s="244">
        <v>15593.290123647923</v>
      </c>
      <c r="J31" s="244">
        <v>3450.5242961827767</v>
      </c>
      <c r="K31" s="244">
        <v>19582.006632904195</v>
      </c>
      <c r="L31" s="244">
        <v>38475.978596448993</v>
      </c>
      <c r="M31" s="244">
        <v>9375.8739642008277</v>
      </c>
      <c r="N31" s="244" t="s">
        <v>358</v>
      </c>
      <c r="O31" s="244">
        <v>7211.8319742432968</v>
      </c>
      <c r="P31" s="244">
        <v>4387.6803852726844</v>
      </c>
      <c r="Q31" s="244">
        <v>6439.0596065541977</v>
      </c>
      <c r="R31" s="244">
        <v>4340.2989890582294</v>
      </c>
      <c r="S31" s="1066"/>
    </row>
    <row r="32" spans="1:19" ht="25" customHeight="1">
      <c r="A32" s="248"/>
      <c r="B32" s="395" t="s">
        <v>765</v>
      </c>
      <c r="C32" s="244">
        <v>68667.546307224999</v>
      </c>
      <c r="D32" s="244">
        <v>73690.068007266615</v>
      </c>
      <c r="E32" s="244">
        <v>15983.11902841457</v>
      </c>
      <c r="F32" s="244">
        <v>56071.45922956612</v>
      </c>
      <c r="G32" s="244">
        <v>12950.770724167489</v>
      </c>
      <c r="H32" s="244">
        <v>15181.927321787201</v>
      </c>
      <c r="I32" s="244">
        <v>37012.646255185209</v>
      </c>
      <c r="J32" s="244">
        <v>10645.850415890076</v>
      </c>
      <c r="K32" s="244">
        <v>65265.241885092742</v>
      </c>
      <c r="L32" s="244">
        <v>254280.41062776008</v>
      </c>
      <c r="M32" s="244">
        <v>26237.921929682416</v>
      </c>
      <c r="N32" s="244" t="s">
        <v>358</v>
      </c>
      <c r="O32" s="244">
        <v>48018.432017478197</v>
      </c>
      <c r="P32" s="244">
        <v>25402.884593063474</v>
      </c>
      <c r="Q32" s="244">
        <v>17096.495546696307</v>
      </c>
      <c r="R32" s="244">
        <v>10278.253893134039</v>
      </c>
      <c r="S32" s="1066"/>
    </row>
    <row r="33" spans="1:19" ht="12.75" customHeight="1">
      <c r="A33" s="248"/>
      <c r="B33" s="250"/>
      <c r="C33" s="251"/>
      <c r="D33" s="252"/>
      <c r="E33" s="252"/>
      <c r="F33" s="252"/>
      <c r="G33" s="252"/>
      <c r="H33" s="252"/>
      <c r="I33" s="252"/>
      <c r="J33" s="252"/>
      <c r="K33" s="252"/>
      <c r="L33" s="252"/>
      <c r="M33" s="252"/>
      <c r="N33" s="252"/>
      <c r="O33" s="252"/>
      <c r="P33" s="252"/>
      <c r="Q33" s="252"/>
      <c r="R33" s="252"/>
      <c r="S33" s="1066"/>
    </row>
    <row r="34" spans="1:19" ht="30" customHeight="1">
      <c r="A34" s="248"/>
      <c r="B34" s="153"/>
      <c r="C34" s="1281" t="s">
        <v>1607</v>
      </c>
      <c r="D34" s="1281"/>
      <c r="E34" s="1281"/>
      <c r="F34" s="1281"/>
      <c r="G34" s="1066"/>
      <c r="H34" s="1066"/>
      <c r="I34" s="1066"/>
      <c r="J34" s="1066"/>
      <c r="K34" s="1066"/>
      <c r="L34" s="1066"/>
      <c r="M34" s="1066"/>
      <c r="N34" s="1066"/>
      <c r="O34" s="1066"/>
      <c r="P34" s="1066"/>
      <c r="Q34" s="1066"/>
      <c r="R34" s="1066"/>
      <c r="S34" s="1066"/>
    </row>
    <row r="35" spans="1:19" ht="15" customHeight="1">
      <c r="A35" s="248"/>
      <c r="B35" s="153"/>
      <c r="C35" s="1351" t="s">
        <v>590</v>
      </c>
      <c r="D35" s="1351"/>
      <c r="E35" s="1351"/>
      <c r="F35" s="1351"/>
      <c r="G35" s="1066"/>
      <c r="H35" s="1066"/>
      <c r="I35" s="1066"/>
      <c r="J35" s="1066"/>
      <c r="K35" s="1066"/>
      <c r="L35" s="1066"/>
      <c r="M35" s="1066"/>
      <c r="N35" s="1066"/>
      <c r="O35" s="1066"/>
      <c r="P35" s="1066"/>
      <c r="Q35" s="1066"/>
      <c r="R35" s="1066"/>
      <c r="S35" s="1066"/>
    </row>
    <row r="36" spans="1:19" s="1067" customFormat="1" ht="28.5" customHeight="1">
      <c r="A36" s="1068"/>
      <c r="C36" s="1281" t="s">
        <v>1513</v>
      </c>
      <c r="D36" s="1281"/>
      <c r="E36" s="1281"/>
      <c r="F36" s="1281"/>
      <c r="G36" s="1066"/>
      <c r="H36" s="1066"/>
      <c r="I36" s="1066"/>
      <c r="J36" s="1066"/>
      <c r="K36" s="1066"/>
      <c r="L36" s="1066"/>
      <c r="M36" s="1066"/>
      <c r="N36" s="1066"/>
      <c r="O36" s="1066"/>
      <c r="P36" s="1066"/>
      <c r="Q36" s="1066"/>
      <c r="R36" s="1066"/>
      <c r="S36" s="1066"/>
    </row>
    <row r="37" spans="1:19" s="146" customFormat="1" ht="30" customHeight="1">
      <c r="A37" s="248"/>
      <c r="C37" s="1281" t="s">
        <v>766</v>
      </c>
      <c r="D37" s="1281"/>
      <c r="E37" s="1281"/>
      <c r="F37" s="1281"/>
      <c r="G37" s="1066"/>
      <c r="H37" s="1066"/>
      <c r="I37" s="1066"/>
      <c r="J37" s="1066"/>
      <c r="K37" s="1066"/>
      <c r="L37" s="1066"/>
      <c r="M37" s="1066"/>
      <c r="N37" s="1066"/>
      <c r="O37" s="1066"/>
      <c r="P37" s="1066"/>
      <c r="Q37" s="1066"/>
      <c r="R37" s="1066"/>
      <c r="S37" s="1066"/>
    </row>
    <row r="38" spans="1:19" ht="12.75" customHeight="1">
      <c r="C38" s="255"/>
      <c r="D38" s="255"/>
      <c r="E38" s="255"/>
      <c r="F38" s="255"/>
      <c r="G38" s="255"/>
      <c r="H38" s="255"/>
      <c r="I38" s="255"/>
      <c r="J38" s="255"/>
      <c r="K38" s="255"/>
      <c r="L38" s="255"/>
      <c r="M38" s="255"/>
      <c r="N38" s="255"/>
      <c r="O38" s="255"/>
      <c r="P38" s="255"/>
      <c r="Q38" s="255"/>
      <c r="R38" s="255"/>
      <c r="S38" s="1066"/>
    </row>
    <row r="39" spans="1:19" ht="12.75" customHeight="1">
      <c r="C39" s="255"/>
      <c r="D39" s="255"/>
      <c r="E39" s="255"/>
      <c r="F39" s="255"/>
      <c r="G39" s="255"/>
      <c r="H39" s="255"/>
      <c r="I39" s="255"/>
      <c r="J39" s="255"/>
      <c r="K39" s="255"/>
      <c r="L39" s="255"/>
      <c r="M39" s="255"/>
      <c r="N39" s="255"/>
      <c r="O39" s="255"/>
      <c r="P39" s="255"/>
      <c r="Q39" s="255"/>
      <c r="R39" s="255"/>
      <c r="S39" s="1066"/>
    </row>
    <row r="40" spans="1:19" ht="12.75" customHeight="1">
      <c r="C40" s="255"/>
      <c r="D40" s="255"/>
      <c r="E40" s="255"/>
      <c r="F40" s="255"/>
      <c r="G40" s="255"/>
      <c r="H40" s="255"/>
      <c r="I40" s="255"/>
      <c r="J40" s="255"/>
      <c r="K40" s="255"/>
      <c r="L40" s="255"/>
      <c r="M40" s="255"/>
      <c r="N40" s="255"/>
      <c r="O40" s="255"/>
      <c r="P40" s="255"/>
      <c r="Q40" s="255"/>
      <c r="R40" s="255"/>
      <c r="S40" s="1066"/>
    </row>
    <row r="41" spans="1:19" ht="12.75" customHeight="1">
      <c r="C41" s="255"/>
      <c r="D41" s="255"/>
      <c r="E41" s="255"/>
      <c r="F41" s="255"/>
      <c r="G41" s="255"/>
      <c r="H41" s="255"/>
      <c r="I41" s="255"/>
      <c r="J41" s="255"/>
      <c r="K41" s="255"/>
      <c r="L41" s="255"/>
      <c r="M41" s="255"/>
      <c r="N41" s="255"/>
      <c r="O41" s="255"/>
      <c r="P41" s="255"/>
      <c r="Q41" s="255"/>
      <c r="R41" s="255"/>
      <c r="S41" s="1066"/>
    </row>
    <row r="42" spans="1:19" ht="12.75" customHeight="1">
      <c r="C42" s="255"/>
      <c r="D42" s="255"/>
      <c r="E42" s="255"/>
      <c r="F42" s="255"/>
      <c r="G42" s="255"/>
      <c r="H42" s="255"/>
      <c r="I42" s="255"/>
      <c r="J42" s="255"/>
      <c r="K42" s="255"/>
      <c r="L42" s="255"/>
      <c r="M42" s="255"/>
      <c r="N42" s="255"/>
      <c r="O42" s="255"/>
      <c r="P42" s="255"/>
      <c r="Q42" s="255"/>
      <c r="R42" s="255"/>
      <c r="S42" s="1066"/>
    </row>
    <row r="43" spans="1:19" ht="12.75" customHeight="1">
      <c r="C43" s="255"/>
      <c r="D43" s="255"/>
      <c r="E43" s="255"/>
      <c r="F43" s="255"/>
      <c r="G43" s="255"/>
      <c r="H43" s="255"/>
      <c r="I43" s="255"/>
      <c r="J43" s="255"/>
      <c r="K43" s="255"/>
      <c r="L43" s="255"/>
      <c r="M43" s="255"/>
      <c r="N43" s="255"/>
      <c r="O43" s="255"/>
      <c r="P43" s="255"/>
      <c r="Q43" s="255"/>
      <c r="R43" s="255"/>
      <c r="S43" s="1066"/>
    </row>
    <row r="44" spans="1:19" ht="12.75" customHeight="1">
      <c r="C44" s="255"/>
      <c r="D44" s="255"/>
      <c r="E44" s="255"/>
      <c r="F44" s="255"/>
      <c r="G44" s="255"/>
      <c r="H44" s="255"/>
      <c r="I44" s="255"/>
      <c r="J44" s="255"/>
      <c r="K44" s="255"/>
      <c r="L44" s="255"/>
      <c r="M44" s="255"/>
      <c r="N44" s="255"/>
      <c r="O44" s="255"/>
      <c r="P44" s="255"/>
      <c r="Q44" s="255"/>
      <c r="R44" s="255"/>
      <c r="S44" s="1066"/>
    </row>
    <row r="45" spans="1:19" ht="12.75" customHeight="1">
      <c r="C45" s="255"/>
      <c r="D45" s="255"/>
      <c r="E45" s="255"/>
      <c r="F45" s="255"/>
      <c r="G45" s="255"/>
      <c r="H45" s="255"/>
      <c r="I45" s="255"/>
      <c r="J45" s="255"/>
      <c r="K45" s="255"/>
      <c r="L45" s="255"/>
      <c r="M45" s="255"/>
      <c r="N45" s="255"/>
      <c r="O45" s="255"/>
      <c r="P45" s="255"/>
      <c r="Q45" s="255"/>
      <c r="R45" s="255"/>
      <c r="S45" s="1066"/>
    </row>
    <row r="46" spans="1:19" ht="12.75" customHeight="1">
      <c r="C46" s="255"/>
      <c r="D46" s="255"/>
      <c r="E46" s="255"/>
      <c r="F46" s="255"/>
      <c r="G46" s="255"/>
      <c r="H46" s="255"/>
      <c r="I46" s="255"/>
      <c r="J46" s="255"/>
      <c r="K46" s="255"/>
      <c r="L46" s="255"/>
      <c r="M46" s="255"/>
      <c r="N46" s="255"/>
      <c r="O46" s="255"/>
      <c r="P46" s="255"/>
      <c r="Q46" s="255"/>
      <c r="R46" s="255"/>
      <c r="S46" s="1066"/>
    </row>
    <row r="47" spans="1:19" ht="12.75" customHeight="1">
      <c r="C47" s="255"/>
      <c r="D47" s="255"/>
      <c r="E47" s="255"/>
      <c r="F47" s="255"/>
      <c r="G47" s="255"/>
      <c r="H47" s="255"/>
      <c r="I47" s="255"/>
      <c r="J47" s="255"/>
      <c r="K47" s="255"/>
      <c r="L47" s="255"/>
      <c r="M47" s="255"/>
      <c r="N47" s="255"/>
      <c r="O47" s="255"/>
      <c r="P47" s="255"/>
      <c r="Q47" s="255"/>
      <c r="R47" s="255"/>
      <c r="S47" s="1066"/>
    </row>
    <row r="48" spans="1:19" ht="12.75" customHeight="1">
      <c r="C48" s="255"/>
      <c r="D48" s="255"/>
      <c r="E48" s="255"/>
      <c r="F48" s="255"/>
      <c r="G48" s="255"/>
      <c r="H48" s="255"/>
      <c r="I48" s="255"/>
      <c r="J48" s="255"/>
      <c r="K48" s="255"/>
      <c r="L48" s="255"/>
      <c r="M48" s="255"/>
      <c r="N48" s="255"/>
      <c r="O48" s="255"/>
      <c r="P48" s="255"/>
      <c r="Q48" s="255"/>
      <c r="R48" s="255"/>
      <c r="S48" s="1066"/>
    </row>
    <row r="49" spans="3:19" ht="12.75" customHeight="1">
      <c r="C49" s="255"/>
      <c r="D49" s="255"/>
      <c r="E49" s="255"/>
      <c r="F49" s="255"/>
      <c r="G49" s="255"/>
      <c r="H49" s="255"/>
      <c r="I49" s="255"/>
      <c r="J49" s="255"/>
      <c r="K49" s="255"/>
      <c r="L49" s="255"/>
      <c r="M49" s="255"/>
      <c r="N49" s="255"/>
      <c r="O49" s="255"/>
      <c r="P49" s="255"/>
      <c r="Q49" s="255"/>
      <c r="R49" s="255"/>
      <c r="S49" s="1066"/>
    </row>
    <row r="50" spans="3:19" ht="12.75" customHeight="1">
      <c r="C50" s="255"/>
      <c r="D50" s="255"/>
      <c r="E50" s="255"/>
      <c r="F50" s="255"/>
      <c r="G50" s="255"/>
      <c r="H50" s="255"/>
      <c r="I50" s="255"/>
      <c r="J50" s="255"/>
      <c r="K50" s="255"/>
      <c r="L50" s="255"/>
      <c r="M50" s="255"/>
      <c r="N50" s="255"/>
      <c r="O50" s="255"/>
      <c r="P50" s="255"/>
      <c r="Q50" s="255"/>
      <c r="R50" s="255"/>
      <c r="S50" s="1066"/>
    </row>
    <row r="51" spans="3:19" ht="12.75" customHeight="1">
      <c r="C51" s="255"/>
      <c r="D51" s="255"/>
      <c r="E51" s="255"/>
      <c r="F51" s="255"/>
      <c r="G51" s="255"/>
      <c r="H51" s="255"/>
      <c r="I51" s="255"/>
      <c r="J51" s="255"/>
      <c r="K51" s="255"/>
      <c r="L51" s="255"/>
      <c r="M51" s="255"/>
      <c r="N51" s="255"/>
      <c r="O51" s="255"/>
      <c r="P51" s="255"/>
      <c r="Q51" s="255"/>
      <c r="R51" s="255"/>
      <c r="S51" s="1066"/>
    </row>
    <row r="52" spans="3:19" ht="12.75" customHeight="1">
      <c r="C52" s="255"/>
      <c r="D52" s="255"/>
      <c r="E52" s="255"/>
      <c r="F52" s="255"/>
      <c r="G52" s="255"/>
      <c r="H52" s="255"/>
      <c r="I52" s="255"/>
      <c r="J52" s="255"/>
      <c r="K52" s="255"/>
      <c r="L52" s="255"/>
      <c r="M52" s="255"/>
      <c r="N52" s="255"/>
      <c r="O52" s="255"/>
      <c r="P52" s="255"/>
      <c r="Q52" s="255"/>
      <c r="R52" s="255"/>
      <c r="S52" s="1066"/>
    </row>
    <row r="53" spans="3:19" ht="12.75" customHeight="1">
      <c r="C53" s="255"/>
      <c r="D53" s="255"/>
      <c r="E53" s="255"/>
      <c r="F53" s="255"/>
      <c r="G53" s="255"/>
      <c r="H53" s="255"/>
      <c r="I53" s="255"/>
      <c r="J53" s="255"/>
      <c r="K53" s="255"/>
      <c r="L53" s="255"/>
      <c r="M53" s="255"/>
      <c r="N53" s="255"/>
      <c r="O53" s="255"/>
      <c r="P53" s="255"/>
      <c r="Q53" s="255"/>
      <c r="R53" s="255"/>
      <c r="S53" s="1066"/>
    </row>
    <row r="54" spans="3:19" ht="12.75" customHeight="1">
      <c r="C54" s="255"/>
      <c r="D54" s="255"/>
      <c r="E54" s="255"/>
      <c r="F54" s="255"/>
      <c r="G54" s="255"/>
      <c r="H54" s="255"/>
      <c r="I54" s="255"/>
      <c r="J54" s="255"/>
      <c r="K54" s="255"/>
      <c r="L54" s="255"/>
      <c r="M54" s="255"/>
      <c r="N54" s="255"/>
      <c r="O54" s="255"/>
      <c r="P54" s="255"/>
      <c r="Q54" s="255"/>
      <c r="R54" s="255"/>
      <c r="S54" s="1066"/>
    </row>
    <row r="55" spans="3:19" ht="12.75" customHeight="1">
      <c r="C55" s="255"/>
      <c r="D55" s="255"/>
      <c r="E55" s="255"/>
      <c r="F55" s="255"/>
      <c r="G55" s="255"/>
      <c r="H55" s="255"/>
      <c r="I55" s="255"/>
      <c r="J55" s="255"/>
      <c r="K55" s="255"/>
      <c r="L55" s="255"/>
      <c r="M55" s="255"/>
      <c r="N55" s="255"/>
      <c r="O55" s="255"/>
      <c r="P55" s="255"/>
      <c r="Q55" s="255"/>
      <c r="R55" s="255"/>
      <c r="S55" s="1066"/>
    </row>
    <row r="56" spans="3:19" ht="12.75" customHeight="1">
      <c r="C56" s="255"/>
      <c r="D56" s="255"/>
      <c r="E56" s="255"/>
      <c r="F56" s="255"/>
      <c r="G56" s="255"/>
      <c r="H56" s="255"/>
      <c r="I56" s="255"/>
      <c r="J56" s="255"/>
      <c r="K56" s="255"/>
      <c r="L56" s="255"/>
      <c r="M56" s="255"/>
      <c r="N56" s="255"/>
      <c r="O56" s="255"/>
      <c r="P56" s="255"/>
      <c r="Q56" s="255"/>
      <c r="R56" s="255"/>
      <c r="S56" s="1066"/>
    </row>
    <row r="57" spans="3:19" ht="12.75" customHeight="1">
      <c r="C57" s="255"/>
      <c r="D57" s="255"/>
      <c r="E57" s="255"/>
      <c r="F57" s="255"/>
      <c r="G57" s="255"/>
      <c r="H57" s="255"/>
      <c r="I57" s="255"/>
      <c r="J57" s="255"/>
      <c r="K57" s="255"/>
      <c r="L57" s="255"/>
      <c r="M57" s="255"/>
      <c r="N57" s="255"/>
      <c r="O57" s="255"/>
      <c r="P57" s="255"/>
      <c r="Q57" s="255"/>
      <c r="R57" s="255"/>
      <c r="S57" s="1066"/>
    </row>
    <row r="58" spans="3:19" ht="12.75" customHeight="1">
      <c r="C58" s="255"/>
      <c r="D58" s="255"/>
      <c r="E58" s="255"/>
      <c r="F58" s="255"/>
      <c r="G58" s="255"/>
      <c r="H58" s="255"/>
      <c r="I58" s="255"/>
      <c r="J58" s="255"/>
      <c r="K58" s="255"/>
      <c r="L58" s="255"/>
      <c r="M58" s="255"/>
      <c r="N58" s="255"/>
      <c r="O58" s="255"/>
      <c r="P58" s="255"/>
      <c r="Q58" s="255"/>
      <c r="R58" s="255"/>
      <c r="S58" s="1066"/>
    </row>
    <row r="59" spans="3:19" ht="12.75" customHeight="1">
      <c r="C59" s="255"/>
      <c r="D59" s="255"/>
      <c r="E59" s="255"/>
      <c r="F59" s="255"/>
      <c r="G59" s="255"/>
      <c r="H59" s="255"/>
      <c r="I59" s="255"/>
      <c r="J59" s="255"/>
      <c r="K59" s="255"/>
      <c r="L59" s="255"/>
      <c r="M59" s="255"/>
      <c r="N59" s="255"/>
      <c r="O59" s="255"/>
      <c r="P59" s="255"/>
      <c r="Q59" s="255"/>
      <c r="R59" s="255"/>
      <c r="S59" s="1066"/>
    </row>
    <row r="60" spans="3:19" ht="12.75" customHeight="1">
      <c r="C60" s="255"/>
      <c r="D60" s="255"/>
      <c r="E60" s="255"/>
      <c r="F60" s="255"/>
      <c r="G60" s="255"/>
      <c r="H60" s="255"/>
      <c r="I60" s="255"/>
      <c r="J60" s="255"/>
      <c r="K60" s="255"/>
      <c r="L60" s="255"/>
      <c r="M60" s="255"/>
      <c r="N60" s="255"/>
      <c r="O60" s="255"/>
      <c r="P60" s="255"/>
      <c r="Q60" s="255"/>
      <c r="R60" s="255"/>
      <c r="S60" s="1066"/>
    </row>
    <row r="61" spans="3:19" ht="12.75" customHeight="1">
      <c r="C61" s="255"/>
      <c r="D61" s="255"/>
      <c r="E61" s="255"/>
      <c r="F61" s="255"/>
      <c r="G61" s="255"/>
      <c r="H61" s="255"/>
      <c r="I61" s="255"/>
      <c r="J61" s="255"/>
      <c r="K61" s="255"/>
      <c r="L61" s="255"/>
      <c r="M61" s="255"/>
      <c r="N61" s="255"/>
      <c r="O61" s="255"/>
      <c r="P61" s="255"/>
      <c r="Q61" s="255"/>
      <c r="R61" s="255"/>
      <c r="S61" s="1066"/>
    </row>
    <row r="62" spans="3:19" ht="12.75" customHeight="1">
      <c r="C62" s="255"/>
      <c r="D62" s="255"/>
      <c r="E62" s="255"/>
      <c r="F62" s="255"/>
      <c r="G62" s="255"/>
      <c r="H62" s="255"/>
      <c r="I62" s="255"/>
      <c r="J62" s="255"/>
      <c r="K62" s="255"/>
      <c r="L62" s="255"/>
      <c r="M62" s="255"/>
      <c r="N62" s="255"/>
      <c r="O62" s="255"/>
      <c r="P62" s="255"/>
      <c r="Q62" s="255"/>
      <c r="R62" s="255"/>
      <c r="S62" s="1066"/>
    </row>
    <row r="63" spans="3:19" ht="12.75" customHeight="1">
      <c r="C63" s="255"/>
      <c r="D63" s="255"/>
      <c r="E63" s="255"/>
      <c r="F63" s="255"/>
      <c r="G63" s="255"/>
      <c r="H63" s="255"/>
      <c r="I63" s="255"/>
      <c r="J63" s="255"/>
      <c r="K63" s="255"/>
      <c r="L63" s="255"/>
      <c r="M63" s="255"/>
      <c r="N63" s="255"/>
      <c r="O63" s="255"/>
      <c r="P63" s="255"/>
      <c r="Q63" s="255"/>
      <c r="R63" s="255"/>
      <c r="S63" s="1066"/>
    </row>
    <row r="64" spans="3:19" ht="12.75" customHeight="1">
      <c r="C64" s="255"/>
      <c r="D64" s="255"/>
      <c r="E64" s="255"/>
      <c r="F64" s="255"/>
      <c r="G64" s="255"/>
      <c r="H64" s="255"/>
      <c r="I64" s="255"/>
      <c r="J64" s="255"/>
      <c r="K64" s="255"/>
      <c r="L64" s="255"/>
      <c r="M64" s="255"/>
      <c r="N64" s="255"/>
      <c r="O64" s="255"/>
      <c r="P64" s="255"/>
      <c r="Q64" s="255"/>
      <c r="R64" s="255"/>
      <c r="S64" s="1066"/>
    </row>
    <row r="65" spans="3:19" ht="12.75" customHeight="1">
      <c r="C65" s="255"/>
      <c r="D65" s="255"/>
      <c r="E65" s="255"/>
      <c r="F65" s="255"/>
      <c r="G65" s="255"/>
      <c r="H65" s="255"/>
      <c r="I65" s="255"/>
      <c r="J65" s="255"/>
      <c r="K65" s="255"/>
      <c r="L65" s="255"/>
      <c r="M65" s="255"/>
      <c r="N65" s="255"/>
      <c r="O65" s="255"/>
      <c r="P65" s="255"/>
      <c r="Q65" s="255"/>
      <c r="R65" s="255"/>
      <c r="S65" s="1066"/>
    </row>
    <row r="66" spans="3:19" ht="12.75" customHeight="1">
      <c r="C66" s="255"/>
      <c r="D66" s="255"/>
      <c r="E66" s="255"/>
      <c r="F66" s="255"/>
      <c r="G66" s="255"/>
      <c r="H66" s="255"/>
      <c r="I66" s="255"/>
      <c r="J66" s="255"/>
      <c r="K66" s="255"/>
      <c r="L66" s="255"/>
      <c r="M66" s="255"/>
      <c r="N66" s="255"/>
      <c r="O66" s="255"/>
      <c r="P66" s="255"/>
      <c r="Q66" s="255"/>
      <c r="R66" s="255"/>
      <c r="S66" s="1066"/>
    </row>
    <row r="67" spans="3:19" ht="12.75" customHeight="1">
      <c r="C67" s="255"/>
      <c r="D67" s="255"/>
      <c r="E67" s="255"/>
      <c r="F67" s="255"/>
      <c r="G67" s="255"/>
      <c r="H67" s="255"/>
      <c r="I67" s="255"/>
      <c r="J67" s="255"/>
      <c r="K67" s="255"/>
      <c r="L67" s="255"/>
      <c r="M67" s="255"/>
      <c r="N67" s="255"/>
      <c r="O67" s="255"/>
      <c r="P67" s="255"/>
      <c r="Q67" s="255"/>
      <c r="R67" s="255"/>
      <c r="S67" s="1066"/>
    </row>
    <row r="68" spans="3:19" ht="12.75" customHeight="1">
      <c r="C68" s="255"/>
      <c r="D68" s="255"/>
      <c r="E68" s="255"/>
      <c r="F68" s="255"/>
      <c r="G68" s="255"/>
      <c r="H68" s="255"/>
      <c r="I68" s="255"/>
      <c r="J68" s="255"/>
      <c r="K68" s="255"/>
      <c r="L68" s="255"/>
      <c r="M68" s="255"/>
      <c r="N68" s="255"/>
      <c r="O68" s="255"/>
      <c r="P68" s="255"/>
      <c r="Q68" s="255"/>
      <c r="R68" s="255"/>
      <c r="S68" s="1066"/>
    </row>
    <row r="69" spans="3:19" ht="12.75" customHeight="1">
      <c r="C69" s="255"/>
      <c r="D69" s="255"/>
      <c r="E69" s="255"/>
      <c r="F69" s="255"/>
      <c r="G69" s="255"/>
      <c r="H69" s="255"/>
      <c r="I69" s="255"/>
      <c r="J69" s="255"/>
      <c r="K69" s="255"/>
      <c r="L69" s="255"/>
      <c r="M69" s="255"/>
      <c r="N69" s="255"/>
      <c r="O69" s="255"/>
      <c r="P69" s="255"/>
      <c r="Q69" s="255"/>
      <c r="R69" s="255"/>
      <c r="S69" s="1066"/>
    </row>
    <row r="70" spans="3:19" ht="12.75" customHeight="1">
      <c r="C70" s="255"/>
      <c r="D70" s="255"/>
      <c r="E70" s="255"/>
      <c r="F70" s="255"/>
      <c r="G70" s="255"/>
      <c r="H70" s="255"/>
      <c r="I70" s="255"/>
      <c r="J70" s="255"/>
      <c r="K70" s="255"/>
      <c r="L70" s="255"/>
      <c r="M70" s="255"/>
      <c r="N70" s="255"/>
      <c r="O70" s="255"/>
      <c r="P70" s="255"/>
      <c r="Q70" s="255"/>
      <c r="R70" s="255"/>
      <c r="S70" s="1066"/>
    </row>
    <row r="71" spans="3:19" ht="12.75" customHeight="1">
      <c r="C71" s="255"/>
      <c r="D71" s="255"/>
      <c r="E71" s="255"/>
      <c r="F71" s="255"/>
      <c r="G71" s="255"/>
      <c r="H71" s="255"/>
      <c r="I71" s="255"/>
      <c r="J71" s="255"/>
      <c r="K71" s="255"/>
      <c r="L71" s="255"/>
      <c r="M71" s="255"/>
      <c r="N71" s="255"/>
      <c r="O71" s="255"/>
      <c r="P71" s="255"/>
      <c r="Q71" s="255"/>
      <c r="R71" s="255"/>
      <c r="S71" s="1066"/>
    </row>
    <row r="72" spans="3:19" ht="12.75" customHeight="1">
      <c r="C72" s="255"/>
      <c r="D72" s="255"/>
      <c r="E72" s="255"/>
      <c r="F72" s="255"/>
      <c r="G72" s="255"/>
      <c r="H72" s="255"/>
      <c r="I72" s="255"/>
      <c r="J72" s="255"/>
      <c r="K72" s="255"/>
      <c r="L72" s="255"/>
      <c r="M72" s="255"/>
      <c r="N72" s="255"/>
      <c r="O72" s="255"/>
      <c r="P72" s="255"/>
      <c r="Q72" s="255"/>
      <c r="R72" s="255"/>
      <c r="S72" s="1066"/>
    </row>
    <row r="73" spans="3:19" ht="12.75" customHeight="1">
      <c r="C73" s="255"/>
      <c r="D73" s="255"/>
      <c r="E73" s="255"/>
      <c r="F73" s="255"/>
      <c r="G73" s="255"/>
      <c r="H73" s="255"/>
      <c r="I73" s="255"/>
      <c r="J73" s="255"/>
      <c r="K73" s="255"/>
      <c r="L73" s="255"/>
      <c r="M73" s="255"/>
      <c r="N73" s="255"/>
      <c r="O73" s="255"/>
      <c r="P73" s="255"/>
      <c r="Q73" s="255"/>
      <c r="R73" s="255"/>
      <c r="S73" s="1066"/>
    </row>
    <row r="74" spans="3:19" ht="12.75" customHeight="1">
      <c r="C74" s="255"/>
      <c r="D74" s="255"/>
      <c r="E74" s="255"/>
      <c r="F74" s="255"/>
      <c r="G74" s="255"/>
      <c r="H74" s="255"/>
      <c r="I74" s="255"/>
      <c r="J74" s="255"/>
      <c r="K74" s="255"/>
      <c r="L74" s="255"/>
      <c r="M74" s="255"/>
      <c r="N74" s="255"/>
      <c r="O74" s="255"/>
      <c r="P74" s="255"/>
      <c r="Q74" s="255"/>
      <c r="R74" s="255"/>
      <c r="S74" s="1066"/>
    </row>
    <row r="75" spans="3:19" ht="12.75" customHeight="1">
      <c r="C75" s="255"/>
      <c r="D75" s="255"/>
      <c r="E75" s="255"/>
      <c r="F75" s="255"/>
      <c r="G75" s="255"/>
      <c r="H75" s="255"/>
      <c r="I75" s="255"/>
      <c r="J75" s="255"/>
      <c r="K75" s="255"/>
      <c r="L75" s="255"/>
      <c r="M75" s="255"/>
      <c r="N75" s="255"/>
      <c r="O75" s="255"/>
      <c r="P75" s="255"/>
      <c r="Q75" s="255"/>
      <c r="R75" s="255"/>
      <c r="S75" s="1066"/>
    </row>
    <row r="76" spans="3:19" ht="12.75" customHeight="1">
      <c r="C76" s="255"/>
      <c r="D76" s="255"/>
      <c r="E76" s="255"/>
      <c r="F76" s="255"/>
      <c r="G76" s="255"/>
      <c r="H76" s="255"/>
      <c r="I76" s="255"/>
      <c r="J76" s="255"/>
      <c r="K76" s="255"/>
      <c r="L76" s="255"/>
      <c r="M76" s="255"/>
      <c r="N76" s="255"/>
      <c r="O76" s="255"/>
      <c r="P76" s="255"/>
      <c r="Q76" s="255"/>
      <c r="R76" s="255"/>
      <c r="S76" s="1066"/>
    </row>
    <row r="77" spans="3:19" ht="12.75" customHeight="1">
      <c r="C77" s="255"/>
      <c r="D77" s="255"/>
      <c r="E77" s="255"/>
      <c r="F77" s="255"/>
      <c r="G77" s="255"/>
      <c r="H77" s="255"/>
      <c r="I77" s="255"/>
      <c r="J77" s="255"/>
      <c r="K77" s="255"/>
      <c r="L77" s="255"/>
      <c r="M77" s="255"/>
      <c r="N77" s="255"/>
      <c r="O77" s="255"/>
      <c r="P77" s="255"/>
      <c r="Q77" s="255"/>
      <c r="R77" s="255"/>
      <c r="S77" s="1066"/>
    </row>
    <row r="78" spans="3:19" ht="12.75" customHeight="1">
      <c r="C78" s="255"/>
      <c r="D78" s="255"/>
      <c r="E78" s="255"/>
      <c r="F78" s="255"/>
      <c r="G78" s="255"/>
      <c r="H78" s="255"/>
      <c r="I78" s="255"/>
      <c r="J78" s="255"/>
      <c r="K78" s="255"/>
      <c r="L78" s="255"/>
      <c r="M78" s="255"/>
      <c r="N78" s="255"/>
      <c r="O78" s="255"/>
      <c r="P78" s="255"/>
      <c r="Q78" s="255"/>
      <c r="R78" s="255"/>
      <c r="S78" s="1066"/>
    </row>
    <row r="79" spans="3:19" ht="12.75" customHeight="1">
      <c r="C79" s="255"/>
      <c r="D79" s="255"/>
      <c r="E79" s="255"/>
      <c r="F79" s="255"/>
      <c r="G79" s="255"/>
      <c r="H79" s="255"/>
      <c r="I79" s="255"/>
      <c r="J79" s="255"/>
      <c r="K79" s="255"/>
      <c r="L79" s="255"/>
      <c r="M79" s="255"/>
      <c r="N79" s="255"/>
      <c r="O79" s="255"/>
      <c r="P79" s="255"/>
      <c r="Q79" s="255"/>
      <c r="R79" s="255"/>
      <c r="S79" s="1066"/>
    </row>
    <row r="80" spans="3:19" ht="12.75" customHeight="1">
      <c r="C80" s="255"/>
      <c r="D80" s="255"/>
      <c r="E80" s="255"/>
      <c r="F80" s="255"/>
      <c r="G80" s="255"/>
      <c r="H80" s="255"/>
      <c r="I80" s="255"/>
      <c r="J80" s="255"/>
      <c r="K80" s="255"/>
      <c r="L80" s="255"/>
      <c r="M80" s="255"/>
      <c r="N80" s="255"/>
      <c r="O80" s="255"/>
      <c r="P80" s="255"/>
      <c r="Q80" s="255"/>
      <c r="R80" s="255"/>
      <c r="S80" s="1066"/>
    </row>
    <row r="81" spans="3:19" ht="12.75" customHeight="1">
      <c r="C81" s="255"/>
      <c r="D81" s="255"/>
      <c r="E81" s="255"/>
      <c r="F81" s="255"/>
      <c r="G81" s="255"/>
      <c r="H81" s="255"/>
      <c r="I81" s="255"/>
      <c r="J81" s="255"/>
      <c r="K81" s="255"/>
      <c r="L81" s="255"/>
      <c r="M81" s="255"/>
      <c r="N81" s="255"/>
      <c r="O81" s="255"/>
      <c r="P81" s="255"/>
      <c r="Q81" s="255"/>
      <c r="R81" s="255"/>
      <c r="S81" s="1066"/>
    </row>
    <row r="82" spans="3:19" ht="12.75" customHeight="1">
      <c r="C82" s="255"/>
      <c r="D82" s="255"/>
      <c r="E82" s="255"/>
      <c r="F82" s="255"/>
      <c r="G82" s="255"/>
      <c r="H82" s="255"/>
      <c r="I82" s="255"/>
      <c r="J82" s="255"/>
      <c r="K82" s="255"/>
      <c r="L82" s="255"/>
      <c r="M82" s="255"/>
      <c r="N82" s="255"/>
      <c r="O82" s="255"/>
      <c r="P82" s="255"/>
      <c r="Q82" s="255"/>
      <c r="R82" s="255"/>
      <c r="S82" s="1066"/>
    </row>
    <row r="83" spans="3:19" ht="12.75" customHeight="1">
      <c r="C83" s="255"/>
      <c r="D83" s="255"/>
      <c r="E83" s="255"/>
      <c r="F83" s="255"/>
      <c r="G83" s="255"/>
      <c r="H83" s="255"/>
      <c r="I83" s="255"/>
      <c r="J83" s="255"/>
      <c r="K83" s="255"/>
      <c r="L83" s="255"/>
      <c r="M83" s="255"/>
      <c r="N83" s="255"/>
      <c r="O83" s="255"/>
      <c r="P83" s="255"/>
      <c r="Q83" s="255"/>
      <c r="R83" s="255"/>
      <c r="S83" s="1066"/>
    </row>
    <row r="84" spans="3:19" ht="12.75" customHeight="1">
      <c r="C84" s="255"/>
      <c r="D84" s="255"/>
      <c r="E84" s="255"/>
      <c r="F84" s="255"/>
      <c r="G84" s="255"/>
      <c r="H84" s="255"/>
      <c r="I84" s="255"/>
      <c r="J84" s="255"/>
      <c r="K84" s="255"/>
      <c r="L84" s="255"/>
      <c r="M84" s="255"/>
      <c r="N84" s="255"/>
      <c r="O84" s="255"/>
      <c r="P84" s="255"/>
      <c r="Q84" s="255"/>
      <c r="R84" s="255"/>
      <c r="S84" s="1066"/>
    </row>
    <row r="85" spans="3:19" ht="12.75" customHeight="1">
      <c r="C85" s="255"/>
      <c r="D85" s="255"/>
      <c r="E85" s="255"/>
      <c r="F85" s="255"/>
      <c r="G85" s="255"/>
      <c r="H85" s="255"/>
      <c r="I85" s="255"/>
      <c r="J85" s="255"/>
      <c r="K85" s="255"/>
      <c r="L85" s="255"/>
      <c r="M85" s="255"/>
      <c r="N85" s="255"/>
      <c r="O85" s="255"/>
      <c r="P85" s="255"/>
      <c r="Q85" s="255"/>
      <c r="R85" s="255"/>
      <c r="S85" s="1066"/>
    </row>
    <row r="86" spans="3:19" ht="12.75" customHeight="1">
      <c r="C86" s="255"/>
      <c r="D86" s="255"/>
      <c r="E86" s="255"/>
      <c r="F86" s="255"/>
      <c r="G86" s="255"/>
      <c r="H86" s="255"/>
      <c r="I86" s="255"/>
      <c r="J86" s="255"/>
      <c r="K86" s="255"/>
      <c r="L86" s="255"/>
      <c r="M86" s="255"/>
      <c r="N86" s="255"/>
      <c r="O86" s="255"/>
      <c r="P86" s="255"/>
      <c r="Q86" s="255"/>
      <c r="R86" s="255"/>
      <c r="S86" s="1066"/>
    </row>
    <row r="87" spans="3:19" ht="12.75" customHeight="1">
      <c r="C87" s="255"/>
      <c r="D87" s="255"/>
      <c r="E87" s="255"/>
      <c r="F87" s="255"/>
      <c r="G87" s="255"/>
      <c r="H87" s="255"/>
      <c r="I87" s="255"/>
      <c r="J87" s="255"/>
      <c r="K87" s="255"/>
      <c r="L87" s="255"/>
      <c r="M87" s="255"/>
      <c r="N87" s="255"/>
      <c r="O87" s="255"/>
      <c r="P87" s="255"/>
      <c r="Q87" s="255"/>
      <c r="R87" s="255"/>
      <c r="S87" s="1066"/>
    </row>
    <row r="88" spans="3:19" ht="12.75" customHeight="1">
      <c r="C88" s="255"/>
      <c r="D88" s="255"/>
      <c r="E88" s="255"/>
      <c r="F88" s="255"/>
      <c r="G88" s="255"/>
      <c r="H88" s="255"/>
      <c r="I88" s="255"/>
      <c r="J88" s="255"/>
      <c r="K88" s="255"/>
      <c r="L88" s="255"/>
      <c r="M88" s="255"/>
      <c r="N88" s="255"/>
      <c r="O88" s="255"/>
      <c r="P88" s="255"/>
      <c r="Q88" s="255"/>
      <c r="R88" s="255"/>
      <c r="S88" s="1066"/>
    </row>
    <row r="89" spans="3:19" ht="12.75" customHeight="1">
      <c r="C89" s="255"/>
      <c r="D89" s="255"/>
      <c r="E89" s="255"/>
      <c r="F89" s="255"/>
      <c r="G89" s="255"/>
      <c r="H89" s="255"/>
      <c r="I89" s="255"/>
      <c r="J89" s="255"/>
      <c r="K89" s="255"/>
      <c r="L89" s="255"/>
      <c r="M89" s="255"/>
      <c r="N89" s="255"/>
      <c r="O89" s="255"/>
      <c r="P89" s="255"/>
      <c r="Q89" s="255"/>
      <c r="R89" s="255"/>
      <c r="S89" s="1066"/>
    </row>
    <row r="90" spans="3:19" ht="12.75" customHeight="1">
      <c r="C90" s="255"/>
      <c r="D90" s="255"/>
      <c r="E90" s="255"/>
      <c r="F90" s="255"/>
      <c r="G90" s="255"/>
      <c r="H90" s="255"/>
      <c r="I90" s="255"/>
      <c r="J90" s="255"/>
      <c r="K90" s="255"/>
      <c r="L90" s="255"/>
      <c r="M90" s="255"/>
      <c r="N90" s="255"/>
      <c r="O90" s="255"/>
      <c r="P90" s="255"/>
      <c r="Q90" s="255"/>
      <c r="R90" s="255"/>
      <c r="S90" s="1066"/>
    </row>
    <row r="91" spans="3:19" ht="12.75" customHeight="1">
      <c r="C91" s="255"/>
      <c r="D91" s="255"/>
      <c r="E91" s="255"/>
      <c r="F91" s="255"/>
      <c r="G91" s="255"/>
      <c r="H91" s="255"/>
      <c r="I91" s="255"/>
      <c r="J91" s="255"/>
      <c r="K91" s="255"/>
      <c r="L91" s="255"/>
      <c r="M91" s="255"/>
      <c r="N91" s="255"/>
      <c r="O91" s="255"/>
      <c r="P91" s="255"/>
      <c r="Q91" s="255"/>
      <c r="R91" s="255"/>
      <c r="S91" s="1066"/>
    </row>
    <row r="92" spans="3:19" ht="12.75" customHeight="1">
      <c r="C92" s="255"/>
      <c r="D92" s="255"/>
      <c r="E92" s="255"/>
      <c r="F92" s="255"/>
      <c r="G92" s="255"/>
      <c r="H92" s="255"/>
      <c r="I92" s="255"/>
      <c r="J92" s="255"/>
      <c r="K92" s="255"/>
      <c r="L92" s="255"/>
      <c r="M92" s="255"/>
      <c r="N92" s="255"/>
      <c r="O92" s="255"/>
      <c r="P92" s="255"/>
      <c r="Q92" s="255"/>
      <c r="R92" s="255"/>
      <c r="S92" s="1066"/>
    </row>
    <row r="93" spans="3:19" ht="12.75" customHeight="1">
      <c r="C93" s="255"/>
      <c r="D93" s="255"/>
      <c r="E93" s="255"/>
      <c r="F93" s="255"/>
      <c r="G93" s="255"/>
      <c r="H93" s="255"/>
      <c r="I93" s="255"/>
      <c r="J93" s="255"/>
      <c r="K93" s="255"/>
      <c r="L93" s="255"/>
      <c r="M93" s="255"/>
      <c r="N93" s="255"/>
      <c r="O93" s="255"/>
      <c r="P93" s="255"/>
      <c r="Q93" s="255"/>
      <c r="R93" s="255"/>
      <c r="S93" s="1066"/>
    </row>
    <row r="94" spans="3:19" ht="12.75" customHeight="1">
      <c r="C94" s="255"/>
      <c r="D94" s="255"/>
      <c r="E94" s="255"/>
      <c r="F94" s="255"/>
      <c r="G94" s="255"/>
      <c r="H94" s="255"/>
      <c r="I94" s="255"/>
      <c r="J94" s="255"/>
      <c r="K94" s="255"/>
      <c r="L94" s="255"/>
      <c r="M94" s="255"/>
      <c r="N94" s="255"/>
      <c r="O94" s="255"/>
      <c r="P94" s="255"/>
      <c r="Q94" s="255"/>
      <c r="R94" s="255"/>
      <c r="S94" s="1066"/>
    </row>
    <row r="95" spans="3:19" ht="12.75" customHeight="1">
      <c r="C95" s="255"/>
      <c r="D95" s="255"/>
      <c r="E95" s="255"/>
      <c r="F95" s="255"/>
      <c r="G95" s="255"/>
      <c r="H95" s="255"/>
      <c r="I95" s="255"/>
      <c r="J95" s="255"/>
      <c r="K95" s="255"/>
      <c r="L95" s="255"/>
      <c r="M95" s="255"/>
      <c r="N95" s="255"/>
      <c r="O95" s="255"/>
      <c r="P95" s="255"/>
      <c r="Q95" s="255"/>
      <c r="R95" s="255"/>
      <c r="S95" s="1066"/>
    </row>
    <row r="96" spans="3:19" ht="12.75" customHeight="1">
      <c r="C96" s="255"/>
      <c r="D96" s="255"/>
      <c r="E96" s="255"/>
      <c r="F96" s="255"/>
      <c r="G96" s="255"/>
      <c r="H96" s="255"/>
      <c r="I96" s="255"/>
      <c r="J96" s="255"/>
      <c r="K96" s="255"/>
      <c r="L96" s="255"/>
      <c r="M96" s="255"/>
      <c r="N96" s="255"/>
      <c r="O96" s="255"/>
      <c r="P96" s="255"/>
      <c r="Q96" s="255"/>
      <c r="R96" s="255"/>
      <c r="S96" s="1066"/>
    </row>
    <row r="97" spans="3:19" ht="12.75" customHeight="1">
      <c r="C97" s="255"/>
      <c r="D97" s="255"/>
      <c r="E97" s="255"/>
      <c r="F97" s="255"/>
      <c r="G97" s="255"/>
      <c r="H97" s="255"/>
      <c r="I97" s="255"/>
      <c r="J97" s="255"/>
      <c r="K97" s="255"/>
      <c r="L97" s="255"/>
      <c r="M97" s="255"/>
      <c r="N97" s="255"/>
      <c r="O97" s="255"/>
      <c r="P97" s="255"/>
      <c r="Q97" s="255"/>
      <c r="R97" s="255"/>
      <c r="S97" s="1066"/>
    </row>
    <row r="98" spans="3:19" ht="12.75" customHeight="1">
      <c r="C98" s="255"/>
      <c r="D98" s="255"/>
      <c r="E98" s="255"/>
      <c r="F98" s="255"/>
      <c r="G98" s="255"/>
      <c r="H98" s="255"/>
      <c r="I98" s="255"/>
      <c r="J98" s="255"/>
      <c r="K98" s="255"/>
      <c r="L98" s="255"/>
      <c r="M98" s="255"/>
      <c r="N98" s="255"/>
      <c r="O98" s="255"/>
      <c r="P98" s="255"/>
      <c r="Q98" s="255"/>
      <c r="R98" s="255"/>
      <c r="S98" s="1066"/>
    </row>
    <row r="99" spans="3:19" ht="12.75" customHeight="1">
      <c r="C99" s="255"/>
      <c r="D99" s="255"/>
      <c r="E99" s="255"/>
      <c r="F99" s="255"/>
      <c r="G99" s="255"/>
      <c r="H99" s="255"/>
      <c r="I99" s="255"/>
      <c r="J99" s="255"/>
      <c r="K99" s="255"/>
      <c r="L99" s="255"/>
      <c r="M99" s="255"/>
      <c r="N99" s="255"/>
      <c r="O99" s="255"/>
      <c r="P99" s="255"/>
      <c r="Q99" s="255"/>
      <c r="R99" s="255"/>
      <c r="S99" s="1066"/>
    </row>
    <row r="100" spans="3:19" ht="12.75" customHeight="1">
      <c r="C100" s="255"/>
      <c r="D100" s="255"/>
      <c r="E100" s="255"/>
      <c r="F100" s="255"/>
      <c r="G100" s="255"/>
      <c r="H100" s="255"/>
      <c r="I100" s="255"/>
      <c r="J100" s="255"/>
      <c r="K100" s="255"/>
      <c r="L100" s="255"/>
      <c r="M100" s="255"/>
      <c r="N100" s="255"/>
      <c r="O100" s="255"/>
      <c r="P100" s="255"/>
      <c r="Q100" s="255"/>
      <c r="R100" s="255"/>
      <c r="S100" s="1066"/>
    </row>
    <row r="101" spans="3:19" ht="12.75" customHeight="1">
      <c r="C101" s="255"/>
      <c r="D101" s="255"/>
      <c r="E101" s="255"/>
      <c r="F101" s="255"/>
      <c r="G101" s="255"/>
      <c r="H101" s="255"/>
      <c r="I101" s="255"/>
      <c r="J101" s="255"/>
      <c r="K101" s="255"/>
      <c r="L101" s="255"/>
      <c r="M101" s="255"/>
      <c r="N101" s="255"/>
      <c r="O101" s="255"/>
      <c r="P101" s="255"/>
      <c r="Q101" s="255"/>
      <c r="R101" s="255"/>
      <c r="S101" s="1066"/>
    </row>
    <row r="102" spans="3:19" ht="12.75" customHeight="1">
      <c r="C102" s="255"/>
      <c r="D102" s="255"/>
      <c r="E102" s="255"/>
      <c r="F102" s="255"/>
      <c r="G102" s="255"/>
      <c r="H102" s="255"/>
      <c r="I102" s="255"/>
      <c r="J102" s="255"/>
      <c r="K102" s="255"/>
      <c r="L102" s="255"/>
      <c r="M102" s="255"/>
      <c r="N102" s="255"/>
      <c r="O102" s="255"/>
      <c r="P102" s="255"/>
      <c r="Q102" s="255"/>
      <c r="R102" s="255"/>
      <c r="S102" s="1066"/>
    </row>
    <row r="103" spans="3:19" ht="12.75" customHeight="1">
      <c r="C103" s="255"/>
      <c r="D103" s="255"/>
      <c r="E103" s="255"/>
      <c r="F103" s="255"/>
      <c r="G103" s="255"/>
      <c r="H103" s="255"/>
      <c r="I103" s="255"/>
      <c r="J103" s="255"/>
      <c r="K103" s="255"/>
      <c r="L103" s="255"/>
      <c r="M103" s="255"/>
      <c r="N103" s="255"/>
      <c r="O103" s="255"/>
      <c r="P103" s="255"/>
      <c r="Q103" s="255"/>
      <c r="R103" s="255"/>
      <c r="S103" s="1066"/>
    </row>
    <row r="104" spans="3:19" ht="12.75" customHeight="1">
      <c r="C104" s="255"/>
      <c r="D104" s="255"/>
      <c r="E104" s="255"/>
      <c r="F104" s="255"/>
      <c r="G104" s="255"/>
      <c r="H104" s="255"/>
      <c r="I104" s="255"/>
      <c r="J104" s="255"/>
      <c r="K104" s="255"/>
      <c r="L104" s="255"/>
      <c r="M104" s="255"/>
      <c r="N104" s="255"/>
      <c r="O104" s="255"/>
      <c r="P104" s="255"/>
      <c r="Q104" s="255"/>
      <c r="R104" s="255"/>
      <c r="S104" s="1066"/>
    </row>
    <row r="105" spans="3:19" ht="12.75" customHeight="1">
      <c r="C105" s="255"/>
      <c r="D105" s="255"/>
      <c r="E105" s="255"/>
      <c r="F105" s="255"/>
      <c r="G105" s="255"/>
      <c r="H105" s="255"/>
      <c r="I105" s="255"/>
      <c r="J105" s="255"/>
      <c r="K105" s="255"/>
      <c r="L105" s="255"/>
      <c r="M105" s="255"/>
      <c r="N105" s="255"/>
      <c r="O105" s="255"/>
      <c r="P105" s="255"/>
      <c r="Q105" s="255"/>
      <c r="R105" s="255"/>
      <c r="S105" s="1066"/>
    </row>
    <row r="106" spans="3:19" ht="12.75" customHeight="1">
      <c r="C106" s="255"/>
      <c r="D106" s="255"/>
      <c r="E106" s="255"/>
      <c r="F106" s="255"/>
      <c r="G106" s="255"/>
      <c r="H106" s="255"/>
      <c r="I106" s="255"/>
      <c r="J106" s="255"/>
      <c r="K106" s="255"/>
      <c r="L106" s="255"/>
      <c r="M106" s="255"/>
      <c r="N106" s="255"/>
      <c r="O106" s="255"/>
      <c r="P106" s="255"/>
      <c r="Q106" s="255"/>
      <c r="R106" s="255"/>
      <c r="S106" s="1066"/>
    </row>
    <row r="107" spans="3:19" ht="12.75" customHeight="1">
      <c r="C107" s="255"/>
      <c r="D107" s="255"/>
      <c r="E107" s="255"/>
      <c r="F107" s="255"/>
      <c r="G107" s="255"/>
      <c r="H107" s="255"/>
      <c r="I107" s="255"/>
      <c r="J107" s="255"/>
      <c r="K107" s="255"/>
      <c r="L107" s="255"/>
      <c r="M107" s="255"/>
      <c r="N107" s="255"/>
      <c r="O107" s="255"/>
      <c r="P107" s="255"/>
      <c r="Q107" s="255"/>
      <c r="R107" s="255"/>
      <c r="S107" s="1066"/>
    </row>
    <row r="108" spans="3:19" ht="12.75" customHeight="1">
      <c r="C108" s="255"/>
      <c r="D108" s="255"/>
      <c r="E108" s="255"/>
      <c r="F108" s="255"/>
      <c r="G108" s="255"/>
      <c r="H108" s="255"/>
      <c r="I108" s="255"/>
      <c r="J108" s="255"/>
      <c r="K108" s="255"/>
      <c r="L108" s="255"/>
      <c r="M108" s="255"/>
      <c r="N108" s="255"/>
      <c r="O108" s="255"/>
      <c r="P108" s="255"/>
      <c r="Q108" s="255"/>
      <c r="R108" s="255"/>
      <c r="S108" s="1066"/>
    </row>
    <row r="109" spans="3:19" ht="12.75" customHeight="1">
      <c r="C109" s="255"/>
      <c r="D109" s="255"/>
      <c r="E109" s="255"/>
      <c r="F109" s="255"/>
      <c r="G109" s="255"/>
      <c r="H109" s="255"/>
      <c r="I109" s="255"/>
      <c r="J109" s="255"/>
      <c r="K109" s="255"/>
      <c r="L109" s="255"/>
      <c r="M109" s="255"/>
      <c r="N109" s="255"/>
      <c r="O109" s="255"/>
      <c r="P109" s="255"/>
      <c r="Q109" s="255"/>
      <c r="R109" s="255"/>
      <c r="S109" s="1066"/>
    </row>
    <row r="110" spans="3:19" ht="12.75" customHeight="1">
      <c r="C110" s="255"/>
      <c r="D110" s="255"/>
      <c r="E110" s="255"/>
      <c r="F110" s="255"/>
      <c r="G110" s="255"/>
      <c r="H110" s="255"/>
      <c r="I110" s="255"/>
      <c r="J110" s="255"/>
      <c r="K110" s="255"/>
      <c r="L110" s="255"/>
      <c r="M110" s="255"/>
      <c r="N110" s="255"/>
      <c r="O110" s="255"/>
      <c r="P110" s="255"/>
      <c r="Q110" s="255"/>
      <c r="R110" s="255"/>
      <c r="S110" s="1066"/>
    </row>
    <row r="111" spans="3:19" ht="12.75" customHeight="1">
      <c r="C111" s="255"/>
      <c r="D111" s="255"/>
      <c r="E111" s="255"/>
      <c r="F111" s="255"/>
      <c r="G111" s="255"/>
      <c r="H111" s="255"/>
      <c r="I111" s="255"/>
      <c r="J111" s="255"/>
      <c r="K111" s="255"/>
      <c r="L111" s="255"/>
      <c r="M111" s="255"/>
      <c r="N111" s="255"/>
      <c r="O111" s="255"/>
      <c r="P111" s="255"/>
      <c r="Q111" s="255"/>
      <c r="R111" s="255"/>
      <c r="S111" s="1066"/>
    </row>
    <row r="112" spans="3:19" ht="12.75" customHeight="1">
      <c r="C112" s="255"/>
      <c r="D112" s="255"/>
      <c r="E112" s="255"/>
      <c r="F112" s="255"/>
      <c r="G112" s="255"/>
      <c r="H112" s="255"/>
      <c r="I112" s="255"/>
      <c r="J112" s="255"/>
      <c r="K112" s="255"/>
      <c r="L112" s="255"/>
      <c r="M112" s="255"/>
      <c r="N112" s="255"/>
      <c r="O112" s="255"/>
      <c r="P112" s="255"/>
      <c r="Q112" s="255"/>
      <c r="R112" s="255"/>
      <c r="S112" s="1066"/>
    </row>
    <row r="113" spans="3:19" ht="12.75" customHeight="1">
      <c r="C113" s="255"/>
      <c r="D113" s="255"/>
      <c r="E113" s="255"/>
      <c r="F113" s="255"/>
      <c r="G113" s="255"/>
      <c r="H113" s="255"/>
      <c r="I113" s="255"/>
      <c r="J113" s="255"/>
      <c r="K113" s="255"/>
      <c r="L113" s="255"/>
      <c r="M113" s="255"/>
      <c r="N113" s="255"/>
      <c r="O113" s="255"/>
      <c r="P113" s="255"/>
      <c r="Q113" s="255"/>
      <c r="R113" s="255"/>
      <c r="S113" s="1066"/>
    </row>
    <row r="114" spans="3:19" ht="12.75" customHeight="1">
      <c r="C114" s="255"/>
      <c r="D114" s="255"/>
      <c r="E114" s="255"/>
      <c r="F114" s="255"/>
      <c r="G114" s="255"/>
      <c r="H114" s="255"/>
      <c r="I114" s="255"/>
      <c r="J114" s="255"/>
      <c r="K114" s="255"/>
      <c r="L114" s="255"/>
      <c r="M114" s="255"/>
      <c r="N114" s="255"/>
      <c r="O114" s="255"/>
      <c r="P114" s="255"/>
      <c r="Q114" s="255"/>
      <c r="R114" s="255"/>
      <c r="S114" s="1066"/>
    </row>
    <row r="115" spans="3:19" ht="12.75" customHeight="1">
      <c r="C115" s="255"/>
      <c r="D115" s="255"/>
      <c r="E115" s="255"/>
      <c r="F115" s="255"/>
      <c r="G115" s="255"/>
      <c r="H115" s="255"/>
      <c r="I115" s="255"/>
      <c r="J115" s="255"/>
      <c r="K115" s="255"/>
      <c r="L115" s="255"/>
      <c r="M115" s="255"/>
      <c r="N115" s="255"/>
      <c r="O115" s="255"/>
      <c r="P115" s="255"/>
      <c r="Q115" s="255"/>
      <c r="R115" s="255"/>
      <c r="S115" s="1066"/>
    </row>
    <row r="116" spans="3:19" ht="12.75" customHeight="1">
      <c r="C116" s="255"/>
      <c r="D116" s="255"/>
      <c r="E116" s="255"/>
      <c r="F116" s="255"/>
      <c r="G116" s="255"/>
      <c r="H116" s="255"/>
      <c r="I116" s="255"/>
      <c r="J116" s="255"/>
      <c r="K116" s="255"/>
      <c r="L116" s="255"/>
      <c r="M116" s="255"/>
      <c r="N116" s="255"/>
      <c r="O116" s="255"/>
      <c r="P116" s="255"/>
      <c r="Q116" s="255"/>
      <c r="R116" s="255"/>
      <c r="S116" s="1066"/>
    </row>
    <row r="117" spans="3:19" ht="12.75" customHeight="1">
      <c r="C117" s="255"/>
      <c r="D117" s="255"/>
      <c r="E117" s="255"/>
      <c r="F117" s="255"/>
      <c r="G117" s="255"/>
      <c r="H117" s="255"/>
      <c r="I117" s="255"/>
      <c r="J117" s="255"/>
      <c r="K117" s="255"/>
      <c r="L117" s="255"/>
      <c r="M117" s="255"/>
      <c r="N117" s="255"/>
      <c r="O117" s="255"/>
      <c r="P117" s="255"/>
      <c r="Q117" s="255"/>
      <c r="R117" s="255"/>
      <c r="S117" s="1066"/>
    </row>
    <row r="118" spans="3:19" ht="12.75" customHeight="1">
      <c r="C118" s="255"/>
      <c r="D118" s="255"/>
      <c r="E118" s="255"/>
      <c r="F118" s="255"/>
      <c r="G118" s="255"/>
      <c r="H118" s="255"/>
      <c r="I118" s="255"/>
      <c r="J118" s="255"/>
      <c r="K118" s="255"/>
      <c r="L118" s="255"/>
      <c r="M118" s="255"/>
      <c r="N118" s="255"/>
      <c r="O118" s="255"/>
      <c r="P118" s="255"/>
      <c r="Q118" s="255"/>
      <c r="R118" s="255"/>
      <c r="S118" s="1066"/>
    </row>
    <row r="119" spans="3:19" ht="12.75" customHeight="1">
      <c r="C119" s="255"/>
      <c r="D119" s="255"/>
      <c r="E119" s="255"/>
      <c r="F119" s="255"/>
      <c r="G119" s="255"/>
      <c r="H119" s="255"/>
      <c r="I119" s="255"/>
      <c r="J119" s="255"/>
      <c r="K119" s="255"/>
      <c r="L119" s="255"/>
      <c r="M119" s="255"/>
      <c r="N119" s="255"/>
      <c r="O119" s="255"/>
      <c r="P119" s="255"/>
      <c r="Q119" s="255"/>
      <c r="R119" s="255"/>
      <c r="S119" s="1066"/>
    </row>
    <row r="120" spans="3:19" ht="12.75" customHeight="1">
      <c r="C120" s="255"/>
      <c r="D120" s="255"/>
      <c r="E120" s="255"/>
      <c r="F120" s="255"/>
      <c r="G120" s="255"/>
      <c r="H120" s="255"/>
      <c r="I120" s="255"/>
      <c r="J120" s="255"/>
      <c r="K120" s="255"/>
      <c r="L120" s="255"/>
      <c r="M120" s="255"/>
      <c r="N120" s="255"/>
      <c r="O120" s="255"/>
      <c r="P120" s="255"/>
      <c r="Q120" s="255"/>
      <c r="R120" s="255"/>
      <c r="S120" s="1066"/>
    </row>
    <row r="121" spans="3:19" ht="12.75" customHeight="1">
      <c r="C121" s="255"/>
      <c r="D121" s="255"/>
      <c r="E121" s="255"/>
      <c r="F121" s="255"/>
      <c r="G121" s="255"/>
      <c r="H121" s="255"/>
      <c r="I121" s="255"/>
      <c r="J121" s="255"/>
      <c r="K121" s="255"/>
      <c r="L121" s="255"/>
      <c r="M121" s="255"/>
      <c r="N121" s="255"/>
      <c r="O121" s="255"/>
      <c r="P121" s="255"/>
      <c r="Q121" s="255"/>
      <c r="R121" s="255"/>
    </row>
    <row r="122" spans="3:19" ht="12.75" customHeight="1">
      <c r="C122" s="255"/>
      <c r="D122" s="255"/>
      <c r="E122" s="255"/>
      <c r="F122" s="255"/>
      <c r="G122" s="255"/>
      <c r="H122" s="255"/>
      <c r="I122" s="255"/>
      <c r="J122" s="255"/>
      <c r="K122" s="255"/>
      <c r="L122" s="255"/>
      <c r="M122" s="255"/>
      <c r="N122" s="255"/>
      <c r="O122" s="255"/>
      <c r="P122" s="255"/>
      <c r="Q122" s="255"/>
      <c r="R122" s="255"/>
    </row>
    <row r="123" spans="3:19" ht="12.75" customHeight="1">
      <c r="C123" s="255"/>
      <c r="D123" s="255"/>
      <c r="E123" s="255"/>
      <c r="F123" s="255"/>
      <c r="G123" s="255"/>
      <c r="H123" s="255"/>
      <c r="I123" s="255"/>
      <c r="J123" s="255"/>
      <c r="K123" s="255"/>
      <c r="L123" s="255"/>
      <c r="M123" s="255"/>
      <c r="N123" s="255"/>
      <c r="O123" s="255"/>
      <c r="P123" s="255"/>
      <c r="Q123" s="255"/>
      <c r="R123" s="255"/>
    </row>
    <row r="124" spans="3:19" ht="12.75" customHeight="1">
      <c r="C124" s="255"/>
      <c r="D124" s="255"/>
      <c r="E124" s="255"/>
      <c r="F124" s="255"/>
      <c r="G124" s="255"/>
      <c r="H124" s="255"/>
      <c r="I124" s="255"/>
      <c r="J124" s="255"/>
      <c r="K124" s="255"/>
      <c r="L124" s="255"/>
      <c r="M124" s="255"/>
      <c r="N124" s="255"/>
      <c r="O124" s="255"/>
      <c r="P124" s="255"/>
      <c r="Q124" s="255"/>
      <c r="R124" s="255"/>
    </row>
    <row r="125" spans="3:19" ht="12.75" customHeight="1">
      <c r="C125" s="255"/>
      <c r="D125" s="255"/>
      <c r="E125" s="255"/>
      <c r="F125" s="255"/>
      <c r="G125" s="255"/>
      <c r="H125" s="255"/>
      <c r="I125" s="255"/>
      <c r="J125" s="255"/>
      <c r="K125" s="255"/>
      <c r="L125" s="255"/>
      <c r="M125" s="255"/>
      <c r="N125" s="255"/>
      <c r="O125" s="255"/>
      <c r="P125" s="255"/>
      <c r="Q125" s="255"/>
      <c r="R125" s="255"/>
    </row>
    <row r="126" spans="3:19" ht="12.75" customHeight="1">
      <c r="C126" s="255"/>
      <c r="D126" s="255"/>
      <c r="E126" s="255"/>
      <c r="F126" s="255"/>
      <c r="G126" s="255"/>
      <c r="H126" s="255"/>
      <c r="I126" s="255"/>
      <c r="J126" s="255"/>
      <c r="K126" s="255"/>
      <c r="L126" s="255"/>
      <c r="M126" s="255"/>
      <c r="N126" s="255"/>
      <c r="O126" s="255"/>
      <c r="P126" s="255"/>
      <c r="Q126" s="255"/>
      <c r="R126" s="255"/>
    </row>
    <row r="127" spans="3:19" ht="12.75" customHeight="1">
      <c r="C127" s="255"/>
      <c r="D127" s="255"/>
      <c r="E127" s="255"/>
      <c r="F127" s="255"/>
      <c r="G127" s="255"/>
      <c r="H127" s="255"/>
      <c r="I127" s="255"/>
      <c r="J127" s="255"/>
      <c r="K127" s="255"/>
      <c r="L127" s="255"/>
      <c r="M127" s="255"/>
      <c r="N127" s="255"/>
      <c r="O127" s="255"/>
      <c r="P127" s="255"/>
      <c r="Q127" s="255"/>
      <c r="R127" s="255"/>
    </row>
    <row r="128" spans="3:19" ht="12.75" customHeight="1">
      <c r="C128" s="255"/>
      <c r="D128" s="255"/>
      <c r="E128" s="255"/>
      <c r="F128" s="255"/>
      <c r="G128" s="255"/>
      <c r="H128" s="255"/>
      <c r="I128" s="255"/>
      <c r="J128" s="255"/>
      <c r="K128" s="255"/>
      <c r="L128" s="255"/>
      <c r="M128" s="255"/>
      <c r="N128" s="255"/>
      <c r="O128" s="255"/>
      <c r="P128" s="255"/>
      <c r="Q128" s="255"/>
      <c r="R128" s="255"/>
    </row>
    <row r="129" spans="3:18" ht="12.75" customHeight="1">
      <c r="C129" s="255"/>
      <c r="D129" s="255"/>
      <c r="E129" s="255"/>
      <c r="F129" s="255"/>
      <c r="G129" s="255"/>
      <c r="H129" s="255"/>
      <c r="I129" s="255"/>
      <c r="J129" s="255"/>
      <c r="K129" s="255"/>
      <c r="L129" s="255"/>
      <c r="M129" s="255"/>
      <c r="N129" s="255"/>
      <c r="O129" s="255"/>
      <c r="P129" s="255"/>
      <c r="Q129" s="255"/>
      <c r="R129" s="255"/>
    </row>
    <row r="130" spans="3:18" ht="12.75" customHeight="1">
      <c r="C130" s="255"/>
      <c r="D130" s="255"/>
      <c r="E130" s="255"/>
      <c r="F130" s="255"/>
      <c r="G130" s="255"/>
      <c r="H130" s="255"/>
      <c r="I130" s="255"/>
      <c r="J130" s="255"/>
      <c r="K130" s="255"/>
      <c r="L130" s="255"/>
      <c r="M130" s="255"/>
      <c r="N130" s="255"/>
      <c r="O130" s="255"/>
      <c r="P130" s="255"/>
      <c r="Q130" s="255"/>
      <c r="R130" s="255"/>
    </row>
    <row r="131" spans="3:18" ht="12.75" customHeight="1">
      <c r="C131" s="255"/>
      <c r="D131" s="255"/>
      <c r="E131" s="255"/>
      <c r="F131" s="255"/>
      <c r="G131" s="255"/>
      <c r="H131" s="255"/>
      <c r="I131" s="255"/>
      <c r="J131" s="255"/>
      <c r="K131" s="255"/>
      <c r="L131" s="255"/>
      <c r="M131" s="255"/>
      <c r="N131" s="255"/>
      <c r="O131" s="255"/>
      <c r="P131" s="255"/>
      <c r="Q131" s="255"/>
      <c r="R131" s="255"/>
    </row>
    <row r="132" spans="3:18" ht="12.75" customHeight="1">
      <c r="C132" s="255"/>
      <c r="D132" s="255"/>
      <c r="E132" s="255"/>
      <c r="F132" s="255"/>
      <c r="G132" s="255"/>
      <c r="H132" s="255"/>
      <c r="I132" s="255"/>
      <c r="J132" s="255"/>
      <c r="K132" s="255"/>
      <c r="L132" s="255"/>
      <c r="M132" s="255"/>
      <c r="N132" s="255"/>
      <c r="O132" s="255"/>
      <c r="P132" s="255"/>
      <c r="Q132" s="255"/>
      <c r="R132" s="255"/>
    </row>
    <row r="133" spans="3:18" ht="12.75" customHeight="1">
      <c r="C133" s="255"/>
      <c r="D133" s="255"/>
      <c r="E133" s="255"/>
      <c r="F133" s="255"/>
      <c r="G133" s="255"/>
      <c r="H133" s="255"/>
      <c r="I133" s="255"/>
      <c r="J133" s="255"/>
      <c r="K133" s="255"/>
      <c r="L133" s="255"/>
      <c r="M133" s="255"/>
      <c r="N133" s="255"/>
      <c r="O133" s="255"/>
      <c r="P133" s="255"/>
      <c r="Q133" s="255"/>
      <c r="R133" s="255"/>
    </row>
    <row r="134" spans="3:18" ht="12.75" customHeight="1">
      <c r="C134" s="255"/>
      <c r="D134" s="255"/>
      <c r="E134" s="255"/>
      <c r="F134" s="255"/>
      <c r="G134" s="255"/>
      <c r="H134" s="255"/>
      <c r="I134" s="255"/>
      <c r="J134" s="255"/>
      <c r="K134" s="255"/>
      <c r="L134" s="255"/>
      <c r="M134" s="255"/>
      <c r="N134" s="255"/>
      <c r="O134" s="255"/>
      <c r="P134" s="255"/>
      <c r="Q134" s="255"/>
      <c r="R134" s="255"/>
    </row>
    <row r="135" spans="3:18" ht="12.75" customHeight="1">
      <c r="C135" s="255"/>
      <c r="D135" s="255"/>
      <c r="E135" s="255"/>
      <c r="F135" s="255"/>
      <c r="G135" s="255"/>
      <c r="H135" s="255"/>
      <c r="I135" s="255"/>
      <c r="J135" s="255"/>
      <c r="K135" s="255"/>
      <c r="L135" s="255"/>
      <c r="M135" s="255"/>
      <c r="N135" s="255"/>
      <c r="O135" s="255"/>
      <c r="P135" s="255"/>
      <c r="Q135" s="255"/>
      <c r="R135" s="255"/>
    </row>
    <row r="136" spans="3:18" ht="12.75" customHeight="1">
      <c r="C136" s="255"/>
      <c r="D136" s="255"/>
      <c r="E136" s="255"/>
      <c r="F136" s="255"/>
      <c r="G136" s="255"/>
      <c r="H136" s="255"/>
      <c r="I136" s="255"/>
      <c r="J136" s="255"/>
      <c r="K136" s="255"/>
      <c r="L136" s="255"/>
      <c r="M136" s="255"/>
      <c r="N136" s="255"/>
      <c r="O136" s="255"/>
      <c r="P136" s="255"/>
      <c r="Q136" s="255"/>
      <c r="R136" s="255"/>
    </row>
    <row r="137" spans="3:18" ht="12.75" customHeight="1">
      <c r="C137" s="255"/>
      <c r="D137" s="255"/>
      <c r="E137" s="255"/>
      <c r="F137" s="255"/>
      <c r="G137" s="255"/>
      <c r="H137" s="255"/>
      <c r="I137" s="255"/>
      <c r="J137" s="255"/>
      <c r="K137" s="255"/>
      <c r="L137" s="255"/>
      <c r="M137" s="255"/>
      <c r="N137" s="255"/>
      <c r="O137" s="255"/>
      <c r="P137" s="255"/>
      <c r="Q137" s="255"/>
      <c r="R137" s="255"/>
    </row>
    <row r="138" spans="3:18" ht="12.75" customHeight="1">
      <c r="C138" s="255"/>
      <c r="D138" s="255"/>
      <c r="E138" s="255"/>
      <c r="F138" s="255"/>
      <c r="G138" s="255"/>
      <c r="H138" s="255"/>
      <c r="I138" s="255"/>
      <c r="J138" s="255"/>
      <c r="K138" s="255"/>
      <c r="L138" s="255"/>
      <c r="M138" s="255"/>
      <c r="N138" s="255"/>
      <c r="O138" s="255"/>
      <c r="P138" s="255"/>
      <c r="Q138" s="255"/>
      <c r="R138" s="255"/>
    </row>
    <row r="139" spans="3:18" ht="12.75" customHeight="1">
      <c r="C139" s="255"/>
      <c r="D139" s="255"/>
      <c r="E139" s="255"/>
      <c r="F139" s="255"/>
      <c r="G139" s="255"/>
      <c r="H139" s="255"/>
      <c r="I139" s="255"/>
      <c r="J139" s="255"/>
      <c r="K139" s="255"/>
      <c r="L139" s="255"/>
      <c r="M139" s="255"/>
      <c r="N139" s="255"/>
      <c r="O139" s="255"/>
      <c r="P139" s="255"/>
      <c r="Q139" s="255"/>
      <c r="R139" s="255"/>
    </row>
    <row r="140" spans="3:18" ht="12.75" customHeight="1">
      <c r="C140" s="255"/>
      <c r="D140" s="255"/>
      <c r="E140" s="255"/>
      <c r="F140" s="255"/>
      <c r="G140" s="255"/>
      <c r="H140" s="255"/>
      <c r="I140" s="255"/>
      <c r="J140" s="255"/>
      <c r="K140" s="255"/>
      <c r="L140" s="255"/>
      <c r="M140" s="255"/>
      <c r="N140" s="255"/>
      <c r="O140" s="255"/>
      <c r="P140" s="255"/>
      <c r="Q140" s="255"/>
      <c r="R140" s="255"/>
    </row>
    <row r="141" spans="3:18" ht="12.75" customHeight="1">
      <c r="C141" s="255"/>
      <c r="D141" s="255"/>
      <c r="E141" s="255"/>
      <c r="F141" s="255"/>
      <c r="G141" s="255"/>
      <c r="H141" s="255"/>
      <c r="I141" s="255"/>
      <c r="J141" s="255"/>
      <c r="K141" s="255"/>
      <c r="L141" s="255"/>
      <c r="M141" s="255"/>
      <c r="N141" s="255"/>
      <c r="O141" s="255"/>
      <c r="P141" s="255"/>
      <c r="Q141" s="255"/>
      <c r="R141" s="255"/>
    </row>
    <row r="142" spans="3:18" ht="12.75" customHeight="1">
      <c r="C142" s="255"/>
      <c r="D142" s="255"/>
      <c r="E142" s="255"/>
      <c r="F142" s="255"/>
      <c r="G142" s="255"/>
      <c r="H142" s="255"/>
      <c r="I142" s="255"/>
      <c r="J142" s="255"/>
      <c r="K142" s="255"/>
      <c r="L142" s="255"/>
      <c r="M142" s="255"/>
      <c r="N142" s="255"/>
      <c r="O142" s="255"/>
      <c r="P142" s="255"/>
      <c r="Q142" s="255"/>
      <c r="R142" s="255"/>
    </row>
    <row r="143" spans="3:18" ht="12.75" customHeight="1">
      <c r="C143" s="255"/>
      <c r="D143" s="255"/>
      <c r="E143" s="255"/>
      <c r="F143" s="255"/>
      <c r="G143" s="255"/>
      <c r="H143" s="255"/>
      <c r="I143" s="255"/>
      <c r="J143" s="255"/>
      <c r="K143" s="255"/>
      <c r="L143" s="255"/>
      <c r="M143" s="255"/>
      <c r="N143" s="255"/>
      <c r="O143" s="255"/>
      <c r="P143" s="255"/>
      <c r="Q143" s="255"/>
      <c r="R143" s="255"/>
    </row>
    <row r="144" spans="3:18" ht="12.75" customHeight="1">
      <c r="C144" s="255"/>
      <c r="D144" s="255"/>
      <c r="E144" s="255"/>
      <c r="F144" s="255"/>
      <c r="G144" s="255"/>
      <c r="H144" s="255"/>
      <c r="I144" s="255"/>
      <c r="J144" s="255"/>
      <c r="K144" s="255"/>
      <c r="L144" s="255"/>
      <c r="M144" s="255"/>
      <c r="N144" s="255"/>
      <c r="O144" s="255"/>
      <c r="P144" s="255"/>
      <c r="Q144" s="255"/>
      <c r="R144" s="255"/>
    </row>
    <row r="145" spans="3:18" ht="12.75" customHeight="1">
      <c r="C145" s="255"/>
      <c r="D145" s="255"/>
      <c r="E145" s="255"/>
      <c r="F145" s="255"/>
      <c r="G145" s="255"/>
      <c r="H145" s="255"/>
      <c r="I145" s="255"/>
      <c r="J145" s="255"/>
      <c r="K145" s="255"/>
      <c r="L145" s="255"/>
      <c r="M145" s="255"/>
      <c r="N145" s="255"/>
      <c r="O145" s="255"/>
      <c r="P145" s="255"/>
      <c r="Q145" s="255"/>
      <c r="R145" s="255"/>
    </row>
    <row r="146" spans="3:18" ht="12.75" customHeight="1">
      <c r="C146" s="255"/>
      <c r="D146" s="255"/>
      <c r="E146" s="255"/>
      <c r="F146" s="255"/>
      <c r="G146" s="255"/>
      <c r="H146" s="255"/>
      <c r="I146" s="255"/>
      <c r="J146" s="255"/>
      <c r="K146" s="255"/>
      <c r="L146" s="255"/>
      <c r="M146" s="255"/>
      <c r="N146" s="255"/>
      <c r="O146" s="255"/>
      <c r="P146" s="255"/>
      <c r="Q146" s="255"/>
      <c r="R146" s="255"/>
    </row>
    <row r="147" spans="3:18" ht="12.75" customHeight="1">
      <c r="C147" s="255"/>
      <c r="D147" s="255"/>
      <c r="E147" s="255"/>
      <c r="F147" s="255"/>
      <c r="G147" s="255"/>
      <c r="H147" s="255"/>
      <c r="I147" s="255"/>
      <c r="J147" s="255"/>
      <c r="K147" s="255"/>
      <c r="L147" s="255"/>
      <c r="M147" s="255"/>
      <c r="N147" s="255"/>
      <c r="O147" s="255"/>
      <c r="P147" s="255"/>
      <c r="Q147" s="255"/>
      <c r="R147" s="255"/>
    </row>
    <row r="148" spans="3:18" ht="12.75" customHeight="1">
      <c r="C148" s="255"/>
      <c r="D148" s="255"/>
      <c r="E148" s="255"/>
      <c r="F148" s="255"/>
      <c r="G148" s="255"/>
      <c r="H148" s="255"/>
      <c r="I148" s="255"/>
      <c r="J148" s="255"/>
      <c r="K148" s="255"/>
      <c r="L148" s="255"/>
      <c r="M148" s="255"/>
      <c r="N148" s="255"/>
      <c r="O148" s="255"/>
      <c r="P148" s="255"/>
      <c r="Q148" s="255"/>
      <c r="R148" s="255"/>
    </row>
    <row r="149" spans="3:18" ht="12.75" customHeight="1">
      <c r="C149" s="255"/>
      <c r="D149" s="255"/>
      <c r="E149" s="255"/>
      <c r="F149" s="255"/>
      <c r="G149" s="255"/>
      <c r="H149" s="255"/>
      <c r="I149" s="255"/>
      <c r="J149" s="255"/>
      <c r="K149" s="255"/>
      <c r="L149" s="255"/>
      <c r="M149" s="255"/>
      <c r="N149" s="255"/>
      <c r="O149" s="255"/>
      <c r="P149" s="255"/>
      <c r="Q149" s="255"/>
      <c r="R149" s="255"/>
    </row>
    <row r="150" spans="3:18" ht="12.75" customHeight="1">
      <c r="C150" s="255"/>
      <c r="D150" s="255"/>
      <c r="E150" s="255"/>
      <c r="F150" s="255"/>
      <c r="G150" s="255"/>
      <c r="H150" s="255"/>
      <c r="I150" s="255"/>
      <c r="J150" s="255"/>
      <c r="K150" s="255"/>
      <c r="L150" s="255"/>
      <c r="M150" s="255"/>
      <c r="N150" s="255"/>
      <c r="O150" s="255"/>
      <c r="P150" s="255"/>
      <c r="Q150" s="255"/>
      <c r="R150" s="255"/>
    </row>
    <row r="151" spans="3:18" ht="12.75" customHeight="1">
      <c r="C151" s="255"/>
      <c r="D151" s="255"/>
      <c r="E151" s="255"/>
      <c r="F151" s="255"/>
      <c r="G151" s="255"/>
      <c r="H151" s="255"/>
      <c r="I151" s="255"/>
      <c r="J151" s="255"/>
      <c r="K151" s="255"/>
      <c r="L151" s="255"/>
      <c r="M151" s="255"/>
      <c r="N151" s="255"/>
      <c r="O151" s="255"/>
      <c r="P151" s="255"/>
      <c r="Q151" s="255"/>
      <c r="R151" s="255"/>
    </row>
    <row r="152" spans="3:18" ht="12.75" customHeight="1">
      <c r="C152" s="255"/>
      <c r="D152" s="255"/>
      <c r="E152" s="255"/>
      <c r="F152" s="255"/>
      <c r="G152" s="255"/>
      <c r="H152" s="255"/>
      <c r="I152" s="255"/>
      <c r="J152" s="255"/>
      <c r="K152" s="255"/>
      <c r="L152" s="255"/>
      <c r="M152" s="255"/>
      <c r="N152" s="255"/>
      <c r="O152" s="255"/>
      <c r="P152" s="255"/>
      <c r="Q152" s="255"/>
      <c r="R152" s="255"/>
    </row>
    <row r="153" spans="3:18" ht="12.75" customHeight="1">
      <c r="C153" s="255"/>
      <c r="D153" s="255"/>
      <c r="E153" s="255"/>
      <c r="F153" s="255"/>
      <c r="G153" s="255"/>
      <c r="H153" s="255"/>
      <c r="I153" s="255"/>
      <c r="J153" s="255"/>
      <c r="K153" s="255"/>
      <c r="L153" s="255"/>
      <c r="M153" s="255"/>
      <c r="N153" s="255"/>
      <c r="O153" s="255"/>
      <c r="P153" s="255"/>
      <c r="Q153" s="255"/>
      <c r="R153" s="255"/>
    </row>
    <row r="154" spans="3:18" ht="12.75" customHeight="1">
      <c r="C154" s="255"/>
      <c r="D154" s="255"/>
      <c r="E154" s="255"/>
      <c r="F154" s="255"/>
      <c r="G154" s="255"/>
      <c r="H154" s="255"/>
      <c r="I154" s="255"/>
      <c r="J154" s="255"/>
      <c r="K154" s="255"/>
      <c r="L154" s="255"/>
      <c r="M154" s="255"/>
      <c r="N154" s="255"/>
      <c r="O154" s="255"/>
      <c r="P154" s="255"/>
      <c r="Q154" s="255"/>
      <c r="R154" s="255"/>
    </row>
    <row r="155" spans="3:18" ht="12.75" customHeight="1">
      <c r="C155" s="255"/>
      <c r="D155" s="255"/>
      <c r="E155" s="255"/>
      <c r="F155" s="255"/>
      <c r="G155" s="255"/>
      <c r="H155" s="255"/>
      <c r="I155" s="255"/>
      <c r="J155" s="255"/>
      <c r="K155" s="255"/>
      <c r="L155" s="255"/>
      <c r="M155" s="255"/>
      <c r="N155" s="255"/>
      <c r="O155" s="255"/>
      <c r="P155" s="255"/>
      <c r="Q155" s="255"/>
      <c r="R155" s="255"/>
    </row>
    <row r="156" spans="3:18" ht="12.75" customHeight="1">
      <c r="C156" s="255"/>
      <c r="D156" s="255"/>
      <c r="E156" s="255"/>
      <c r="F156" s="255"/>
      <c r="G156" s="255"/>
      <c r="H156" s="255"/>
      <c r="I156" s="255"/>
      <c r="J156" s="255"/>
      <c r="K156" s="255"/>
      <c r="L156" s="255"/>
      <c r="M156" s="255"/>
      <c r="N156" s="255"/>
      <c r="O156" s="255"/>
      <c r="P156" s="255"/>
      <c r="Q156" s="255"/>
      <c r="R156" s="255"/>
    </row>
    <row r="157" spans="3:18" ht="12.75" customHeight="1">
      <c r="C157" s="255"/>
      <c r="D157" s="255"/>
      <c r="E157" s="255"/>
      <c r="F157" s="255"/>
      <c r="G157" s="255"/>
      <c r="H157" s="255"/>
      <c r="I157" s="255"/>
      <c r="J157" s="255"/>
      <c r="K157" s="255"/>
      <c r="L157" s="255"/>
      <c r="M157" s="255"/>
      <c r="N157" s="255"/>
      <c r="O157" s="255"/>
      <c r="P157" s="255"/>
      <c r="Q157" s="255"/>
      <c r="R157" s="255"/>
    </row>
    <row r="158" spans="3:18" ht="12.75" customHeight="1">
      <c r="C158" s="255"/>
      <c r="D158" s="255"/>
      <c r="E158" s="255"/>
      <c r="F158" s="255"/>
      <c r="G158" s="255"/>
      <c r="H158" s="255"/>
      <c r="I158" s="255"/>
      <c r="J158" s="255"/>
      <c r="K158" s="255"/>
      <c r="L158" s="255"/>
      <c r="M158" s="255"/>
      <c r="N158" s="255"/>
      <c r="O158" s="255"/>
      <c r="P158" s="255"/>
      <c r="Q158" s="255"/>
      <c r="R158" s="255"/>
    </row>
    <row r="159" spans="3:18" ht="12.75" customHeight="1">
      <c r="C159" s="255"/>
      <c r="D159" s="255"/>
      <c r="E159" s="255"/>
      <c r="F159" s="255"/>
      <c r="G159" s="255"/>
      <c r="H159" s="255"/>
      <c r="I159" s="255"/>
      <c r="J159" s="255"/>
      <c r="K159" s="255"/>
      <c r="L159" s="255"/>
      <c r="M159" s="255"/>
      <c r="N159" s="255"/>
      <c r="O159" s="255"/>
      <c r="P159" s="255"/>
      <c r="Q159" s="255"/>
      <c r="R159" s="255"/>
    </row>
    <row r="160" spans="3:18" ht="12.75" customHeight="1">
      <c r="C160" s="255"/>
      <c r="D160" s="255"/>
      <c r="E160" s="255"/>
      <c r="F160" s="255"/>
      <c r="G160" s="255"/>
      <c r="H160" s="255"/>
      <c r="I160" s="255"/>
      <c r="J160" s="255"/>
      <c r="K160" s="255"/>
      <c r="L160" s="255"/>
      <c r="M160" s="255"/>
      <c r="N160" s="255"/>
      <c r="O160" s="255"/>
      <c r="P160" s="255"/>
      <c r="Q160" s="255"/>
      <c r="R160" s="255"/>
    </row>
    <row r="161" spans="3:18" ht="12.75" customHeight="1">
      <c r="C161" s="255"/>
      <c r="D161" s="255"/>
      <c r="E161" s="255"/>
      <c r="F161" s="255"/>
      <c r="G161" s="255"/>
      <c r="H161" s="255"/>
      <c r="I161" s="255"/>
      <c r="J161" s="255"/>
      <c r="K161" s="255"/>
      <c r="L161" s="255"/>
      <c r="M161" s="255"/>
      <c r="N161" s="255"/>
      <c r="O161" s="255"/>
      <c r="P161" s="255"/>
      <c r="Q161" s="255"/>
      <c r="R161" s="255"/>
    </row>
    <row r="162" spans="3:18" ht="12.75" customHeight="1">
      <c r="C162" s="255"/>
      <c r="D162" s="255"/>
      <c r="E162" s="255"/>
      <c r="F162" s="255"/>
      <c r="G162" s="255"/>
      <c r="H162" s="255"/>
      <c r="I162" s="255"/>
      <c r="J162" s="255"/>
      <c r="K162" s="255"/>
      <c r="L162" s="255"/>
      <c r="M162" s="255"/>
      <c r="N162" s="255"/>
      <c r="O162" s="255"/>
      <c r="P162" s="255"/>
      <c r="Q162" s="255"/>
      <c r="R162" s="255"/>
    </row>
    <row r="163" spans="3:18" ht="12.75" customHeight="1">
      <c r="C163" s="255"/>
      <c r="D163" s="255"/>
      <c r="E163" s="255"/>
      <c r="F163" s="255"/>
      <c r="G163" s="255"/>
      <c r="H163" s="255"/>
      <c r="I163" s="255"/>
      <c r="J163" s="255"/>
      <c r="K163" s="255"/>
      <c r="L163" s="255"/>
      <c r="M163" s="255"/>
      <c r="N163" s="255"/>
      <c r="O163" s="255"/>
      <c r="P163" s="255"/>
      <c r="Q163" s="255"/>
      <c r="R163" s="255"/>
    </row>
    <row r="164" spans="3:18" ht="12.75" customHeight="1">
      <c r="C164" s="255"/>
      <c r="D164" s="255"/>
      <c r="E164" s="255"/>
      <c r="F164" s="255"/>
      <c r="G164" s="255"/>
      <c r="H164" s="255"/>
      <c r="I164" s="255"/>
      <c r="J164" s="255"/>
      <c r="K164" s="255"/>
      <c r="L164" s="255"/>
      <c r="M164" s="255"/>
      <c r="N164" s="255"/>
      <c r="O164" s="255"/>
      <c r="P164" s="255"/>
      <c r="Q164" s="255"/>
      <c r="R164" s="255"/>
    </row>
    <row r="165" spans="3:18" ht="12.75" customHeight="1">
      <c r="C165" s="255"/>
      <c r="D165" s="255"/>
      <c r="E165" s="255"/>
      <c r="F165" s="255"/>
      <c r="G165" s="255"/>
      <c r="H165" s="255"/>
      <c r="I165" s="255"/>
      <c r="J165" s="255"/>
      <c r="K165" s="255"/>
      <c r="L165" s="255"/>
      <c r="M165" s="255"/>
      <c r="N165" s="255"/>
      <c r="O165" s="255"/>
      <c r="P165" s="255"/>
      <c r="Q165" s="255"/>
      <c r="R165" s="255"/>
    </row>
    <row r="166" spans="3:18" ht="12.75" customHeight="1">
      <c r="C166" s="255"/>
      <c r="D166" s="255"/>
      <c r="E166" s="255"/>
      <c r="F166" s="255"/>
      <c r="G166" s="255"/>
      <c r="H166" s="255"/>
      <c r="I166" s="255"/>
      <c r="J166" s="255"/>
      <c r="K166" s="255"/>
      <c r="L166" s="255"/>
      <c r="M166" s="255"/>
      <c r="N166" s="255"/>
      <c r="O166" s="255"/>
      <c r="P166" s="255"/>
      <c r="Q166" s="255"/>
      <c r="R166" s="255"/>
    </row>
    <row r="167" spans="3:18" ht="12.75" customHeight="1">
      <c r="C167" s="255"/>
      <c r="D167" s="255"/>
      <c r="E167" s="255"/>
      <c r="F167" s="255"/>
      <c r="G167" s="255"/>
      <c r="H167" s="255"/>
      <c r="I167" s="255"/>
      <c r="J167" s="255"/>
      <c r="K167" s="255"/>
      <c r="L167" s="255"/>
      <c r="M167" s="255"/>
      <c r="N167" s="255"/>
      <c r="O167" s="255"/>
      <c r="P167" s="255"/>
      <c r="Q167" s="255"/>
      <c r="R167" s="255"/>
    </row>
    <row r="168" spans="3:18" ht="12.75" customHeight="1">
      <c r="C168" s="255"/>
      <c r="D168" s="255"/>
      <c r="E168" s="255"/>
      <c r="F168" s="255"/>
      <c r="G168" s="255"/>
      <c r="H168" s="255"/>
      <c r="I168" s="255"/>
      <c r="J168" s="255"/>
      <c r="K168" s="255"/>
      <c r="L168" s="255"/>
      <c r="M168" s="255"/>
      <c r="N168" s="255"/>
      <c r="O168" s="255"/>
      <c r="P168" s="255"/>
      <c r="Q168" s="255"/>
      <c r="R168" s="255"/>
    </row>
    <row r="169" spans="3:18" ht="12.75" customHeight="1">
      <c r="C169" s="255"/>
      <c r="D169" s="255"/>
      <c r="E169" s="255"/>
      <c r="F169" s="255"/>
      <c r="G169" s="255"/>
      <c r="H169" s="255"/>
      <c r="I169" s="255"/>
      <c r="J169" s="255"/>
      <c r="K169" s="255"/>
      <c r="L169" s="255"/>
      <c r="M169" s="255"/>
      <c r="N169" s="255"/>
      <c r="O169" s="255"/>
      <c r="P169" s="255"/>
      <c r="Q169" s="255"/>
      <c r="R169" s="255"/>
    </row>
    <row r="170" spans="3:18" ht="12.75" customHeight="1">
      <c r="C170" s="255"/>
      <c r="D170" s="255"/>
      <c r="E170" s="255"/>
      <c r="F170" s="255"/>
      <c r="G170" s="255"/>
      <c r="H170" s="255"/>
      <c r="I170" s="255"/>
      <c r="J170" s="255"/>
      <c r="K170" s="255"/>
      <c r="L170" s="255"/>
      <c r="M170" s="255"/>
      <c r="N170" s="255"/>
      <c r="O170" s="255"/>
      <c r="P170" s="255"/>
      <c r="Q170" s="255"/>
      <c r="R170" s="255"/>
    </row>
    <row r="171" spans="3:18" ht="12.75" customHeight="1">
      <c r="C171" s="255"/>
      <c r="D171" s="255"/>
      <c r="E171" s="255"/>
      <c r="F171" s="255"/>
      <c r="G171" s="255"/>
      <c r="H171" s="255"/>
      <c r="I171" s="255"/>
      <c r="J171" s="255"/>
      <c r="K171" s="255"/>
      <c r="L171" s="255"/>
      <c r="M171" s="255"/>
      <c r="N171" s="255"/>
      <c r="O171" s="255"/>
      <c r="P171" s="255"/>
      <c r="Q171" s="255"/>
      <c r="R171" s="255"/>
    </row>
    <row r="172" spans="3:18" ht="12.75" customHeight="1">
      <c r="C172" s="255"/>
      <c r="D172" s="255"/>
      <c r="E172" s="255"/>
      <c r="F172" s="255"/>
      <c r="G172" s="255"/>
      <c r="H172" s="255"/>
      <c r="I172" s="255"/>
      <c r="J172" s="255"/>
      <c r="K172" s="255"/>
      <c r="L172" s="255"/>
      <c r="M172" s="255"/>
      <c r="N172" s="255"/>
      <c r="O172" s="255"/>
      <c r="P172" s="255"/>
      <c r="Q172" s="255"/>
      <c r="R172" s="255"/>
    </row>
    <row r="173" spans="3:18" ht="12.75" customHeight="1">
      <c r="C173" s="255"/>
      <c r="D173" s="255"/>
      <c r="E173" s="255"/>
      <c r="F173" s="255"/>
      <c r="G173" s="255"/>
      <c r="H173" s="255"/>
      <c r="I173" s="255"/>
      <c r="J173" s="255"/>
      <c r="K173" s="255"/>
      <c r="L173" s="255"/>
      <c r="M173" s="255"/>
      <c r="N173" s="255"/>
      <c r="O173" s="255"/>
      <c r="P173" s="255"/>
      <c r="Q173" s="255"/>
      <c r="R173" s="255"/>
    </row>
    <row r="174" spans="3:18" ht="12.75" customHeight="1">
      <c r="C174" s="255"/>
      <c r="D174" s="255"/>
      <c r="E174" s="255"/>
      <c r="F174" s="255"/>
      <c r="G174" s="255"/>
      <c r="H174" s="255"/>
      <c r="I174" s="255"/>
      <c r="J174" s="255"/>
      <c r="K174" s="255"/>
      <c r="L174" s="255"/>
      <c r="M174" s="255"/>
      <c r="N174" s="255"/>
      <c r="O174" s="255"/>
      <c r="P174" s="255"/>
      <c r="Q174" s="255"/>
      <c r="R174" s="255"/>
    </row>
    <row r="175" spans="3:18" ht="12.75" customHeight="1">
      <c r="C175" s="255"/>
      <c r="D175" s="255"/>
      <c r="E175" s="255"/>
      <c r="F175" s="255"/>
      <c r="G175" s="255"/>
      <c r="H175" s="255"/>
      <c r="I175" s="255"/>
      <c r="J175" s="255"/>
      <c r="K175" s="255"/>
      <c r="L175" s="255"/>
      <c r="M175" s="255"/>
      <c r="N175" s="255"/>
      <c r="O175" s="255"/>
      <c r="P175" s="255"/>
      <c r="Q175" s="255"/>
      <c r="R175" s="255"/>
    </row>
    <row r="176" spans="3:18" ht="12.75" customHeight="1">
      <c r="C176" s="255"/>
      <c r="D176" s="255"/>
      <c r="E176" s="255"/>
      <c r="F176" s="255"/>
      <c r="G176" s="255"/>
      <c r="H176" s="255"/>
      <c r="I176" s="255"/>
      <c r="J176" s="255"/>
      <c r="K176" s="255"/>
      <c r="L176" s="255"/>
      <c r="M176" s="255"/>
      <c r="N176" s="255"/>
      <c r="O176" s="255"/>
      <c r="P176" s="255"/>
      <c r="Q176" s="255"/>
      <c r="R176" s="255"/>
    </row>
    <row r="177" spans="3:18" ht="12.75" customHeight="1">
      <c r="C177" s="255"/>
      <c r="D177" s="255"/>
      <c r="E177" s="255"/>
      <c r="F177" s="255"/>
      <c r="G177" s="255"/>
      <c r="H177" s="255"/>
      <c r="I177" s="255"/>
      <c r="J177" s="255"/>
      <c r="K177" s="255"/>
      <c r="L177" s="255"/>
      <c r="M177" s="255"/>
      <c r="N177" s="255"/>
      <c r="O177" s="255"/>
      <c r="P177" s="255"/>
      <c r="Q177" s="255"/>
      <c r="R177" s="255"/>
    </row>
  </sheetData>
  <sheetProtection selectLockedCells="1"/>
  <mergeCells count="9">
    <mergeCell ref="O7:R7"/>
    <mergeCell ref="C34:F34"/>
    <mergeCell ref="C35:F35"/>
    <mergeCell ref="C37:F37"/>
    <mergeCell ref="A3:B3"/>
    <mergeCell ref="C7:F7"/>
    <mergeCell ref="G7:J7"/>
    <mergeCell ref="K7:N7"/>
    <mergeCell ref="C36:F36"/>
  </mergeCells>
  <hyperlinks>
    <hyperlink ref="A1" location="Inhalt!A1" display="Zurück zum Inhalt"/>
  </hyperlinks>
  <pageMargins left="0.59055118110236227" right="0.59055118110236227" top="1.1811023622047245" bottom="0.78740157480314965" header="0.39370078740157483" footer="0.39370078740157483"/>
  <pageSetup paperSize="9" scale="84" pageOrder="overThenDown" orientation="portrait" r:id="rId1"/>
  <headerFooter alignWithMargins="0">
    <oddHeader>&amp;L&amp;"Arial,Fett"
Tabelle &amp;A&amp;CSeite &amp;P von &amp;N
&amp;"Arial,Fett"CO2-Emissionen*) 2016 
nach Wirtschaftszweigen in tiefer Gliederung und Bundesländern</oddHeader>
    <oddFooter>&amp;CStatistische Ämter der Länder – Indikatoren und Kennzahlen, UGRdL 2020</oddFooter>
  </headerFooter>
  <colBreaks count="3" manualBreakCount="3">
    <brk id="6" max="1048575" man="1"/>
    <brk id="10" max="1048575" man="1"/>
    <brk id="14" max="1048575" man="1"/>
  </col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3">
    <pageSetUpPr autoPageBreaks="0"/>
  </sheetPr>
  <dimension ref="A1:R46"/>
  <sheetViews>
    <sheetView showGridLines="0" showRowColHeaders="0" zoomScaleNormal="100" workbookViewId="0"/>
  </sheetViews>
  <sheetFormatPr baseColWidth="10" defaultColWidth="11.453125" defaultRowHeight="12.5"/>
  <cols>
    <col min="1" max="1" width="25.453125" style="643" customWidth="1"/>
    <col min="2" max="10" width="11.54296875" style="161" customWidth="1"/>
    <col min="11" max="16384" width="11.453125" style="161"/>
  </cols>
  <sheetData>
    <row r="1" spans="1:10" ht="13">
      <c r="A1" s="160" t="s">
        <v>322</v>
      </c>
    </row>
    <row r="3" spans="1:10" ht="15">
      <c r="A3" s="162" t="s">
        <v>805</v>
      </c>
      <c r="B3" s="126" t="s">
        <v>1336</v>
      </c>
      <c r="C3" s="125"/>
      <c r="D3" s="125"/>
      <c r="E3" s="125"/>
      <c r="F3" s="125"/>
      <c r="G3" s="125"/>
      <c r="H3" s="125"/>
      <c r="I3" s="125"/>
      <c r="J3" s="125"/>
    </row>
    <row r="4" spans="1:10" ht="13">
      <c r="A4" s="125"/>
      <c r="B4" s="360"/>
      <c r="C4" s="360"/>
      <c r="D4" s="360"/>
      <c r="E4" s="360"/>
      <c r="F4" s="360"/>
      <c r="G4" s="361"/>
      <c r="H4" s="361"/>
      <c r="I4" s="361"/>
      <c r="J4" s="362"/>
    </row>
    <row r="5" spans="1:10" ht="17.149999999999999" customHeight="1">
      <c r="A5" s="1286" t="s">
        <v>433</v>
      </c>
      <c r="B5" s="1385" t="s">
        <v>522</v>
      </c>
      <c r="C5" s="1388" t="s">
        <v>507</v>
      </c>
      <c r="D5" s="1389"/>
      <c r="E5" s="1389"/>
      <c r="F5" s="1389"/>
      <c r="G5" s="1389"/>
      <c r="H5" s="1389"/>
      <c r="I5" s="1389"/>
      <c r="J5" s="1389"/>
    </row>
    <row r="6" spans="1:10" ht="17.149999999999999" customHeight="1">
      <c r="A6" s="1384"/>
      <c r="B6" s="1386"/>
      <c r="C6" s="1385" t="s">
        <v>594</v>
      </c>
      <c r="D6" s="1385" t="s">
        <v>524</v>
      </c>
      <c r="E6" s="1388" t="s">
        <v>595</v>
      </c>
      <c r="F6" s="1389"/>
      <c r="G6" s="1389"/>
      <c r="H6" s="1389"/>
      <c r="I6" s="1390"/>
      <c r="J6" s="1391" t="s">
        <v>526</v>
      </c>
    </row>
    <row r="7" spans="1:10" ht="83.5" customHeight="1">
      <c r="A7" s="1287"/>
      <c r="B7" s="1387"/>
      <c r="C7" s="1387"/>
      <c r="D7" s="1387"/>
      <c r="E7" s="396" t="s">
        <v>527</v>
      </c>
      <c r="F7" s="396" t="s">
        <v>528</v>
      </c>
      <c r="G7" s="396" t="s">
        <v>529</v>
      </c>
      <c r="H7" s="396" t="s">
        <v>596</v>
      </c>
      <c r="I7" s="396" t="s">
        <v>597</v>
      </c>
      <c r="J7" s="1392"/>
    </row>
    <row r="8" spans="1:10" ht="13">
      <c r="A8" s="125"/>
      <c r="B8" s="360"/>
      <c r="C8" s="360"/>
      <c r="D8" s="360"/>
      <c r="E8" s="360"/>
      <c r="F8" s="360"/>
      <c r="G8" s="361"/>
      <c r="H8" s="361"/>
      <c r="I8" s="361"/>
      <c r="J8" s="362"/>
    </row>
    <row r="9" spans="1:10" ht="13">
      <c r="A9" s="692"/>
      <c r="B9" s="1383" t="s">
        <v>768</v>
      </c>
      <c r="C9" s="1383"/>
      <c r="D9" s="1383"/>
      <c r="E9" s="1383"/>
      <c r="F9" s="1383"/>
      <c r="G9" s="1383"/>
      <c r="H9" s="1383"/>
      <c r="I9" s="1383"/>
      <c r="J9" s="1383"/>
    </row>
    <row r="10" spans="1:10" ht="13">
      <c r="A10" s="128"/>
      <c r="B10" s="157"/>
      <c r="C10" s="364"/>
      <c r="D10" s="364"/>
      <c r="E10" s="364"/>
      <c r="F10" s="364"/>
      <c r="G10" s="364"/>
      <c r="H10" s="364"/>
      <c r="I10" s="364"/>
      <c r="J10" s="364"/>
    </row>
    <row r="11" spans="1:10" ht="14.5" customHeight="1">
      <c r="A11" s="133" t="s">
        <v>435</v>
      </c>
      <c r="B11" s="1136">
        <v>103.56280831394045</v>
      </c>
      <c r="C11" s="1136">
        <v>386.49310363798696</v>
      </c>
      <c r="D11" s="1136">
        <v>188.33049894214102</v>
      </c>
      <c r="E11" s="1136">
        <v>316.97378635279921</v>
      </c>
      <c r="F11" s="1136">
        <v>79.473763314193093</v>
      </c>
      <c r="G11" s="1136">
        <v>3215.3557098616893</v>
      </c>
      <c r="H11" s="1136">
        <v>194.83705682933893</v>
      </c>
      <c r="I11" s="1136">
        <v>82.017473370478285</v>
      </c>
      <c r="J11" s="1136">
        <v>45.48866562111472</v>
      </c>
    </row>
    <row r="12" spans="1:10" ht="14.5" customHeight="1">
      <c r="A12" s="133" t="s">
        <v>436</v>
      </c>
      <c r="B12" s="1136">
        <v>84.708755979456228</v>
      </c>
      <c r="C12" s="1136">
        <v>345.00382840541403</v>
      </c>
      <c r="D12" s="1136">
        <v>163.62092520846582</v>
      </c>
      <c r="E12" s="1136">
        <v>452.33824770857296</v>
      </c>
      <c r="F12" s="1136">
        <v>117.58458926237616</v>
      </c>
      <c r="G12" s="1136">
        <v>1543.1102133223678</v>
      </c>
      <c r="H12" s="1136">
        <v>163.98036352716841</v>
      </c>
      <c r="I12" s="1136">
        <v>78.183680348303355</v>
      </c>
      <c r="J12" s="1136">
        <v>41.051952513400664</v>
      </c>
    </row>
    <row r="13" spans="1:10" ht="14.5" customHeight="1">
      <c r="A13" s="133" t="s">
        <v>437</v>
      </c>
      <c r="B13" s="1136">
        <v>95.314767290206305</v>
      </c>
      <c r="C13" s="1136">
        <v>21150.089612177711</v>
      </c>
      <c r="D13" s="1136">
        <v>437.25463196882913</v>
      </c>
      <c r="E13" s="1136">
        <v>1154.3720280582186</v>
      </c>
      <c r="F13" s="1136">
        <v>43.906586379036057</v>
      </c>
      <c r="G13" s="1136">
        <v>8088.0827273229806</v>
      </c>
      <c r="H13" s="1136">
        <v>58.029568257530947</v>
      </c>
      <c r="I13" s="1136">
        <v>53.607683185523882</v>
      </c>
      <c r="J13" s="1136">
        <v>33.019488863278298</v>
      </c>
    </row>
    <row r="14" spans="1:10" ht="14.5" customHeight="1">
      <c r="A14" s="133" t="s">
        <v>438</v>
      </c>
      <c r="B14" s="1136">
        <v>832.30606980122195</v>
      </c>
      <c r="C14" s="1136">
        <v>372.87697937902055</v>
      </c>
      <c r="D14" s="1136">
        <v>2926.6298840394452</v>
      </c>
      <c r="E14" s="1136">
        <v>53.729626292019368</v>
      </c>
      <c r="F14" s="1136">
        <v>1108.8383248240204</v>
      </c>
      <c r="G14" s="1136">
        <v>16517.87090651094</v>
      </c>
      <c r="H14" s="1136">
        <v>118.56973481395687</v>
      </c>
      <c r="I14" s="1136">
        <v>92.966854165390458</v>
      </c>
      <c r="J14" s="1136">
        <v>56.994856232387178</v>
      </c>
    </row>
    <row r="15" spans="1:10" ht="14.5" customHeight="1">
      <c r="A15" s="133" t="s">
        <v>439</v>
      </c>
      <c r="B15" s="1136">
        <v>401.39212445637833</v>
      </c>
      <c r="C15" s="1136">
        <v>396.83491635963492</v>
      </c>
      <c r="D15" s="1136">
        <v>1338.4418658631419</v>
      </c>
      <c r="E15" s="1136">
        <v>602.32941682771843</v>
      </c>
      <c r="F15" s="1136">
        <v>1043.0384448681646</v>
      </c>
      <c r="G15" s="1136">
        <v>9824.408525779143</v>
      </c>
      <c r="H15" s="1136">
        <v>81.612391349518347</v>
      </c>
      <c r="I15" s="1136">
        <v>98.147403431303559</v>
      </c>
      <c r="J15" s="1136">
        <v>38.319658363404081</v>
      </c>
    </row>
    <row r="16" spans="1:10" ht="14.5" customHeight="1">
      <c r="A16" s="133" t="s">
        <v>440</v>
      </c>
      <c r="B16" s="1136">
        <v>120.77115142932279</v>
      </c>
      <c r="C16" s="1136">
        <v>359.94444553652482</v>
      </c>
      <c r="D16" s="1136">
        <v>579.79391542764085</v>
      </c>
      <c r="E16" s="1136">
        <v>45.130200453964569</v>
      </c>
      <c r="F16" s="1136">
        <v>162.55860884709097</v>
      </c>
      <c r="G16" s="1136">
        <v>9101.3021140094752</v>
      </c>
      <c r="H16" s="1136">
        <v>76.635840097601687</v>
      </c>
      <c r="I16" s="1136">
        <v>99.720212529765689</v>
      </c>
      <c r="J16" s="1136">
        <v>26.464180417788</v>
      </c>
    </row>
    <row r="17" spans="1:18" ht="14.5" customHeight="1">
      <c r="A17" s="133" t="s">
        <v>441</v>
      </c>
      <c r="B17" s="1136">
        <v>87.613608166657073</v>
      </c>
      <c r="C17" s="1136">
        <v>423.96331001176617</v>
      </c>
      <c r="D17" s="1136">
        <v>207.4510961453168</v>
      </c>
      <c r="E17" s="1136">
        <v>310.11888701306185</v>
      </c>
      <c r="F17" s="1136">
        <v>89.724679827265589</v>
      </c>
      <c r="G17" s="1136">
        <v>2823.2711109786769</v>
      </c>
      <c r="H17" s="1136">
        <v>163.60899077049382</v>
      </c>
      <c r="I17" s="1136">
        <v>97.548287208730812</v>
      </c>
      <c r="J17" s="1136">
        <v>45.09700506213381</v>
      </c>
    </row>
    <row r="18" spans="1:18" ht="14.5" customHeight="1">
      <c r="A18" s="133" t="s">
        <v>442</v>
      </c>
      <c r="B18" s="1136">
        <v>194.89696782252798</v>
      </c>
      <c r="C18" s="1136">
        <v>483.5981595765</v>
      </c>
      <c r="D18" s="1136">
        <v>632.84995148307792</v>
      </c>
      <c r="E18" s="1136">
        <v>426.59476928057751</v>
      </c>
      <c r="F18" s="1136">
        <v>184.40417374600869</v>
      </c>
      <c r="G18" s="1136">
        <v>4372.0218816020451</v>
      </c>
      <c r="H18" s="1136">
        <v>130.37612410945289</v>
      </c>
      <c r="I18" s="1136">
        <v>98.417221239099661</v>
      </c>
      <c r="J18" s="1136">
        <v>60.94572916688999</v>
      </c>
    </row>
    <row r="19" spans="1:18" ht="14.5" customHeight="1">
      <c r="A19" s="133" t="s">
        <v>443</v>
      </c>
      <c r="B19" s="1136">
        <v>181.03244675426797</v>
      </c>
      <c r="C19" s="1136">
        <v>446.18027074252808</v>
      </c>
      <c r="D19" s="1136">
        <v>431.67690021854793</v>
      </c>
      <c r="E19" s="1136">
        <v>2004.8709545646211</v>
      </c>
      <c r="F19" s="1136">
        <v>292.69760033080723</v>
      </c>
      <c r="G19" s="1136">
        <v>3061.0917555801634</v>
      </c>
      <c r="H19" s="1136">
        <v>148.17291042471734</v>
      </c>
      <c r="I19" s="1136">
        <v>77.567784508868726</v>
      </c>
      <c r="J19" s="1136">
        <v>49.227543296825885</v>
      </c>
    </row>
    <row r="20" spans="1:18" ht="14.5" customHeight="1">
      <c r="A20" s="133" t="s">
        <v>444</v>
      </c>
      <c r="B20" s="1136">
        <v>367.46837048404734</v>
      </c>
      <c r="C20" s="1136">
        <v>593.83166437291356</v>
      </c>
      <c r="D20" s="1136">
        <v>1192.1505838074481</v>
      </c>
      <c r="E20" s="1136">
        <v>1906.9615383957778</v>
      </c>
      <c r="F20" s="1136">
        <v>492.59132657179612</v>
      </c>
      <c r="G20" s="1136">
        <v>11011.133299729099</v>
      </c>
      <c r="H20" s="1136">
        <v>86.236212230679271</v>
      </c>
      <c r="I20" s="1136">
        <v>84.785939454671677</v>
      </c>
      <c r="J20" s="1136">
        <v>41.344081462716211</v>
      </c>
    </row>
    <row r="21" spans="1:18" ht="14.5" customHeight="1">
      <c r="A21" s="133" t="s">
        <v>445</v>
      </c>
      <c r="B21" s="1136">
        <v>137.28476410646877</v>
      </c>
      <c r="C21" s="1136">
        <v>153.64936221393197</v>
      </c>
      <c r="D21" s="1136">
        <v>270.6440172838744</v>
      </c>
      <c r="E21" s="1136">
        <v>231.00306835874179</v>
      </c>
      <c r="F21" s="1136">
        <v>267.23778638081097</v>
      </c>
      <c r="G21" s="1136">
        <v>1127.0877571787362</v>
      </c>
      <c r="H21" s="1136">
        <v>99.310492973842869</v>
      </c>
      <c r="I21" s="1136">
        <v>109.9014636211478</v>
      </c>
      <c r="J21" s="1136">
        <v>63.981862262568356</v>
      </c>
    </row>
    <row r="22" spans="1:18" ht="14.5" customHeight="1">
      <c r="A22" s="133" t="s">
        <v>446</v>
      </c>
      <c r="B22" s="1136" t="s">
        <v>358</v>
      </c>
      <c r="C22" s="1136" t="s">
        <v>358</v>
      </c>
      <c r="D22" s="1136" t="s">
        <v>358</v>
      </c>
      <c r="E22" s="1136" t="s">
        <v>358</v>
      </c>
      <c r="F22" s="1136" t="s">
        <v>358</v>
      </c>
      <c r="G22" s="1136" t="s">
        <v>358</v>
      </c>
      <c r="H22" s="1136" t="s">
        <v>358</v>
      </c>
      <c r="I22" s="1136" t="s">
        <v>358</v>
      </c>
      <c r="J22" s="1136" t="s">
        <v>358</v>
      </c>
    </row>
    <row r="23" spans="1:18" ht="14.5" customHeight="1">
      <c r="A23" s="133" t="s">
        <v>447</v>
      </c>
      <c r="B23" s="1136">
        <v>387.23889474077987</v>
      </c>
      <c r="C23" s="1136">
        <v>338.74659117502341</v>
      </c>
      <c r="D23" s="1136">
        <v>1116.0776295411124</v>
      </c>
      <c r="E23" s="1136">
        <v>159.8529094165055</v>
      </c>
      <c r="F23" s="1136">
        <v>153.75007701356441</v>
      </c>
      <c r="G23" s="1136">
        <v>14272.709738198262</v>
      </c>
      <c r="H23" s="1136">
        <v>93.359149749330271</v>
      </c>
      <c r="I23" s="1136">
        <v>73.31276600038656</v>
      </c>
      <c r="J23" s="1136">
        <v>44.54074939561184</v>
      </c>
    </row>
    <row r="24" spans="1:18" ht="14.5" customHeight="1">
      <c r="A24" s="133" t="s">
        <v>448</v>
      </c>
      <c r="B24" s="1136">
        <v>395.59274262735499</v>
      </c>
      <c r="C24" s="1136">
        <v>485.69055346728476</v>
      </c>
      <c r="D24" s="1136">
        <v>1051.1669765800873</v>
      </c>
      <c r="E24" s="1136">
        <v>4339.7162406506532</v>
      </c>
      <c r="F24" s="1136">
        <v>731.22258974006377</v>
      </c>
      <c r="G24" s="1136">
        <v>5619.6966904574219</v>
      </c>
      <c r="H24" s="1136">
        <v>96.763611169740571</v>
      </c>
      <c r="I24" s="1136">
        <v>101.21181395364015</v>
      </c>
      <c r="J24" s="1136">
        <v>68.727419338910451</v>
      </c>
    </row>
    <row r="25" spans="1:18" ht="14.5" customHeight="1">
      <c r="A25" s="133" t="s">
        <v>449</v>
      </c>
      <c r="B25" s="1136">
        <v>135.321353929959</v>
      </c>
      <c r="C25" s="1136">
        <v>481.41701543188162</v>
      </c>
      <c r="D25" s="1136">
        <v>369.51671763095987</v>
      </c>
      <c r="E25" s="1136">
        <v>538.97496747259061</v>
      </c>
      <c r="F25" s="1136">
        <v>198.05102963191959</v>
      </c>
      <c r="G25" s="1136">
        <v>2112.2300919012064</v>
      </c>
      <c r="H25" s="1136">
        <v>144.90871106170889</v>
      </c>
      <c r="I25" s="1136">
        <v>86.324583034570281</v>
      </c>
      <c r="J25" s="1136">
        <v>51.08907724448175</v>
      </c>
    </row>
    <row r="26" spans="1:18" ht="14.5" customHeight="1">
      <c r="A26" s="133" t="s">
        <v>450</v>
      </c>
      <c r="B26" s="1136">
        <v>111.39328192249474</v>
      </c>
      <c r="C26" s="1136">
        <v>363.42807153819609</v>
      </c>
      <c r="D26" s="1136">
        <v>212.79145222626349</v>
      </c>
      <c r="E26" s="1136">
        <v>186.68174144944027</v>
      </c>
      <c r="F26" s="1136">
        <v>158.85324112787069</v>
      </c>
      <c r="G26" s="1136">
        <v>1879.7629821372605</v>
      </c>
      <c r="H26" s="1136">
        <v>90.735147613788286</v>
      </c>
      <c r="I26" s="1136">
        <v>87.725617598860893</v>
      </c>
      <c r="J26" s="1136">
        <v>52.496834918208663</v>
      </c>
    </row>
    <row r="27" spans="1:18">
      <c r="B27" s="377"/>
      <c r="C27" s="1010"/>
      <c r="D27" s="1010"/>
      <c r="E27" s="1010"/>
      <c r="F27" s="1010"/>
      <c r="G27" s="1010"/>
      <c r="H27" s="1010"/>
      <c r="I27" s="1010"/>
      <c r="J27" s="1010"/>
    </row>
    <row r="28" spans="1:18" s="153" customFormat="1" ht="30" customHeight="1">
      <c r="A28" s="248"/>
      <c r="B28" s="1281" t="s">
        <v>1609</v>
      </c>
      <c r="C28" s="1281"/>
      <c r="D28" s="1281"/>
      <c r="E28" s="1281"/>
      <c r="F28" s="1281"/>
      <c r="G28" s="1281"/>
      <c r="H28" s="1281"/>
      <c r="I28" s="1281"/>
      <c r="J28" s="1281"/>
      <c r="K28" s="146"/>
      <c r="L28" s="146"/>
      <c r="M28" s="146"/>
      <c r="N28" s="146"/>
      <c r="O28" s="146"/>
      <c r="P28" s="146"/>
      <c r="Q28" s="146"/>
      <c r="R28" s="146"/>
    </row>
    <row r="29" spans="1:18" s="153" customFormat="1" ht="15" customHeight="1">
      <c r="A29" s="248" t="s">
        <v>514</v>
      </c>
      <c r="B29" s="1351" t="s">
        <v>1606</v>
      </c>
      <c r="C29" s="1351"/>
      <c r="D29" s="1351"/>
      <c r="E29" s="1351"/>
      <c r="F29" s="1351"/>
      <c r="G29" s="1351"/>
      <c r="H29" s="1351"/>
      <c r="I29" s="1351"/>
      <c r="J29" s="1351"/>
      <c r="K29" s="146"/>
      <c r="L29" s="146"/>
      <c r="M29" s="146"/>
      <c r="N29" s="146"/>
      <c r="O29" s="146"/>
      <c r="P29" s="146"/>
      <c r="Q29" s="146"/>
      <c r="R29" s="146"/>
    </row>
    <row r="30" spans="1:18" ht="13">
      <c r="A30" s="178"/>
    </row>
    <row r="31" spans="1:18" ht="13">
      <c r="A31" s="178"/>
    </row>
    <row r="32" spans="1:18" ht="13">
      <c r="A32" s="178"/>
    </row>
    <row r="33" spans="1:1" ht="13">
      <c r="A33" s="178"/>
    </row>
    <row r="34" spans="1:1" ht="13">
      <c r="A34" s="178"/>
    </row>
    <row r="35" spans="1:1" ht="13">
      <c r="A35" s="178"/>
    </row>
    <row r="36" spans="1:1" ht="13">
      <c r="A36" s="178"/>
    </row>
    <row r="37" spans="1:1" ht="13">
      <c r="A37" s="178"/>
    </row>
    <row r="38" spans="1:1" ht="13">
      <c r="A38" s="178"/>
    </row>
    <row r="39" spans="1:1" ht="13">
      <c r="A39" s="178"/>
    </row>
    <row r="40" spans="1:1" ht="13">
      <c r="A40" s="178"/>
    </row>
    <row r="41" spans="1:1" ht="13">
      <c r="A41" s="178"/>
    </row>
    <row r="42" spans="1:1" ht="13">
      <c r="A42" s="178"/>
    </row>
    <row r="43" spans="1:1" ht="13">
      <c r="A43" s="178"/>
    </row>
    <row r="44" spans="1:1" ht="13">
      <c r="A44" s="178"/>
    </row>
    <row r="45" spans="1:1" ht="13">
      <c r="A45" s="178"/>
    </row>
    <row r="46" spans="1:1" ht="13">
      <c r="A46" s="178"/>
    </row>
  </sheetData>
  <sheetProtection selectLockedCells="1"/>
  <mergeCells count="10">
    <mergeCell ref="B9:J9"/>
    <mergeCell ref="B28:J28"/>
    <mergeCell ref="B29:J29"/>
    <mergeCell ref="A5:A7"/>
    <mergeCell ref="B5:B7"/>
    <mergeCell ref="C5:J5"/>
    <mergeCell ref="C6:C7"/>
    <mergeCell ref="D6:D7"/>
    <mergeCell ref="E6:I6"/>
    <mergeCell ref="J6:J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&amp;"Arial,Fett"Spezifische CO2-Emissionen*) in jeweiligen Preisen 2016 nach Wirtschaftszweigen und Bundesländern</oddHeader>
    <oddFooter>&amp;CStatistische Ämter der Länder – Indikatoren und Kennzahlen, UGRdL 2020</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4">
    <pageSetUpPr autoPageBreaks="0"/>
  </sheetPr>
  <dimension ref="A1:K150"/>
  <sheetViews>
    <sheetView showGridLines="0" showRowColHeaders="0" zoomScaleNormal="100" workbookViewId="0">
      <pane ySplit="8" topLeftCell="A9" activePane="bottomLeft" state="frozen"/>
      <selection pane="bottomLeft"/>
    </sheetView>
  </sheetViews>
  <sheetFormatPr baseColWidth="10" defaultColWidth="11.453125" defaultRowHeight="12.5"/>
  <cols>
    <col min="1" max="1" width="12.453125" style="643" customWidth="1"/>
    <col min="2" max="5" width="18.54296875" style="161" customWidth="1"/>
    <col min="6" max="16384" width="11.453125" style="161"/>
  </cols>
  <sheetData>
    <row r="1" spans="1:11" ht="13">
      <c r="A1" s="160" t="s">
        <v>322</v>
      </c>
    </row>
    <row r="3" spans="1:11" ht="15">
      <c r="A3" s="162" t="s">
        <v>806</v>
      </c>
      <c r="B3" s="126" t="s">
        <v>1337</v>
      </c>
      <c r="C3" s="125"/>
      <c r="D3" s="125"/>
      <c r="E3" s="125"/>
    </row>
    <row r="4" spans="1:11" ht="13">
      <c r="A4" s="162"/>
      <c r="B4" s="126" t="s">
        <v>769</v>
      </c>
      <c r="C4" s="125"/>
      <c r="D4" s="125"/>
      <c r="E4" s="125"/>
    </row>
    <row r="5" spans="1:11" ht="13">
      <c r="A5" s="125"/>
      <c r="B5" s="125"/>
      <c r="C5" s="125"/>
      <c r="D5" s="127"/>
      <c r="E5" s="128"/>
    </row>
    <row r="6" spans="1:11" ht="17.149999999999999" customHeight="1">
      <c r="A6" s="1379" t="s">
        <v>506</v>
      </c>
      <c r="B6" s="1369" t="s">
        <v>522</v>
      </c>
      <c r="C6" s="1290" t="s">
        <v>507</v>
      </c>
      <c r="D6" s="1291"/>
      <c r="E6" s="1291"/>
      <c r="F6" s="1291"/>
      <c r="G6" s="1291"/>
      <c r="H6" s="1291"/>
      <c r="I6" s="1291"/>
      <c r="J6" s="1291"/>
    </row>
    <row r="7" spans="1:11" ht="17.149999999999999" customHeight="1">
      <c r="A7" s="1379"/>
      <c r="B7" s="1380"/>
      <c r="C7" s="1305" t="s">
        <v>1348</v>
      </c>
      <c r="D7" s="1369" t="s">
        <v>600</v>
      </c>
      <c r="E7" s="1290" t="s">
        <v>595</v>
      </c>
      <c r="F7" s="1291"/>
      <c r="G7" s="1291"/>
      <c r="H7" s="1291"/>
      <c r="I7" s="1379"/>
      <c r="J7" s="1382" t="s">
        <v>601</v>
      </c>
    </row>
    <row r="8" spans="1:11" s="181" customFormat="1" ht="87.75" customHeight="1">
      <c r="A8" s="1379"/>
      <c r="B8" s="1380"/>
      <c r="C8" s="1306"/>
      <c r="D8" s="1369"/>
      <c r="E8" s="270" t="s">
        <v>527</v>
      </c>
      <c r="F8" s="270" t="s">
        <v>528</v>
      </c>
      <c r="G8" s="270" t="s">
        <v>529</v>
      </c>
      <c r="H8" s="257" t="s">
        <v>596</v>
      </c>
      <c r="I8" s="257" t="s">
        <v>597</v>
      </c>
      <c r="J8" s="1382"/>
    </row>
    <row r="9" spans="1:11" ht="13">
      <c r="A9" s="125"/>
      <c r="B9" s="168"/>
      <c r="C9" s="168"/>
      <c r="D9" s="169"/>
      <c r="E9" s="170"/>
    </row>
    <row r="10" spans="1:11" ht="13">
      <c r="A10" s="692"/>
      <c r="B10" s="1292" t="s">
        <v>435</v>
      </c>
      <c r="C10" s="1292"/>
      <c r="D10" s="1292"/>
      <c r="E10" s="1292"/>
      <c r="F10" s="1292"/>
      <c r="G10" s="1292"/>
      <c r="H10" s="1292"/>
      <c r="I10" s="1292"/>
      <c r="J10" s="1292"/>
      <c r="K10" s="1010"/>
    </row>
    <row r="11" spans="1:11" ht="13">
      <c r="A11" s="128"/>
      <c r="B11" s="172"/>
      <c r="C11" s="173"/>
      <c r="D11" s="173"/>
      <c r="E11" s="173"/>
      <c r="F11" s="1010"/>
      <c r="G11" s="1010"/>
      <c r="H11" s="1010"/>
      <c r="I11" s="1010"/>
      <c r="J11" s="1010"/>
      <c r="K11" s="1010"/>
    </row>
    <row r="12" spans="1:11">
      <c r="A12" s="397">
        <v>2008</v>
      </c>
      <c r="B12" s="1137">
        <v>100</v>
      </c>
      <c r="C12" s="1137">
        <v>100</v>
      </c>
      <c r="D12" s="1137">
        <v>100</v>
      </c>
      <c r="E12" s="1137">
        <v>100</v>
      </c>
      <c r="F12" s="1137">
        <v>100</v>
      </c>
      <c r="G12" s="1137">
        <v>100</v>
      </c>
      <c r="H12" s="1137">
        <v>100</v>
      </c>
      <c r="I12" s="1137">
        <v>100</v>
      </c>
      <c r="J12" s="1137">
        <v>100</v>
      </c>
      <c r="K12" s="1010"/>
    </row>
    <row r="13" spans="1:11">
      <c r="A13" s="397">
        <v>2010</v>
      </c>
      <c r="B13" s="1138">
        <v>97.178132629808303</v>
      </c>
      <c r="C13" s="1138">
        <v>118.44908604359155</v>
      </c>
      <c r="D13" s="1138">
        <v>96.621589148117522</v>
      </c>
      <c r="E13" s="1138">
        <v>108.29128379301247</v>
      </c>
      <c r="F13" s="1138">
        <v>98.321162020818534</v>
      </c>
      <c r="G13" s="1138">
        <v>77.521667696167569</v>
      </c>
      <c r="H13" s="1138">
        <v>103.34107974530437</v>
      </c>
      <c r="I13" s="1138">
        <v>106.4205820962849</v>
      </c>
      <c r="J13" s="1138">
        <v>100.19630911436886</v>
      </c>
      <c r="K13" s="1010"/>
    </row>
    <row r="14" spans="1:11">
      <c r="A14" s="397">
        <v>2012</v>
      </c>
      <c r="B14" s="1138">
        <v>91.336981245339615</v>
      </c>
      <c r="C14" s="1138">
        <v>137.41279698200273</v>
      </c>
      <c r="D14" s="1138">
        <v>87.191264659650045</v>
      </c>
      <c r="E14" s="1138">
        <v>77.831475944394711</v>
      </c>
      <c r="F14" s="1138">
        <v>85.565521650782202</v>
      </c>
      <c r="G14" s="1138">
        <v>94.445876417296972</v>
      </c>
      <c r="H14" s="1138">
        <v>94.536758319437354</v>
      </c>
      <c r="I14" s="1138">
        <v>122.35500751989376</v>
      </c>
      <c r="J14" s="1138">
        <v>101.29895944858075</v>
      </c>
      <c r="K14" s="1010"/>
    </row>
    <row r="15" spans="1:11">
      <c r="A15" s="397">
        <v>2014</v>
      </c>
      <c r="B15" s="1138">
        <v>90.092942434362158</v>
      </c>
      <c r="C15" s="1138">
        <v>290.3716406719675</v>
      </c>
      <c r="D15" s="1138">
        <v>84.5189676476313</v>
      </c>
      <c r="E15" s="1138">
        <v>121.84982619712071</v>
      </c>
      <c r="F15" s="1138">
        <v>82.910632150445082</v>
      </c>
      <c r="G15" s="1138">
        <v>95.070233463369718</v>
      </c>
      <c r="H15" s="1138">
        <v>82.057915693387812</v>
      </c>
      <c r="I15" s="1138">
        <v>96.447611837344255</v>
      </c>
      <c r="J15" s="1138">
        <v>91.042962529020045</v>
      </c>
      <c r="K15" s="1010"/>
    </row>
    <row r="16" spans="1:11">
      <c r="A16" s="397">
        <v>2016</v>
      </c>
      <c r="B16" s="1138">
        <v>89.999781214565374</v>
      </c>
      <c r="C16" s="1138">
        <v>114.03490763604952</v>
      </c>
      <c r="D16" s="1138">
        <v>84.686190805803989</v>
      </c>
      <c r="E16" s="1138">
        <v>135.25158519290096</v>
      </c>
      <c r="F16" s="1138">
        <v>83.022907516995005</v>
      </c>
      <c r="G16" s="1138">
        <v>87.417168511003993</v>
      </c>
      <c r="H16" s="1138">
        <v>60.483184182189689</v>
      </c>
      <c r="I16" s="1138">
        <v>154.50043055097672</v>
      </c>
      <c r="J16" s="1138">
        <v>100.83301239875536</v>
      </c>
      <c r="K16" s="1010"/>
    </row>
    <row r="17" spans="1:11" ht="13">
      <c r="A17" s="125"/>
      <c r="B17" s="745"/>
      <c r="C17" s="745"/>
      <c r="D17" s="746"/>
      <c r="E17" s="747"/>
      <c r="F17" s="1010"/>
      <c r="G17" s="1010"/>
      <c r="H17" s="1010"/>
      <c r="I17" s="1010"/>
      <c r="J17" s="1010"/>
      <c r="K17" s="1010"/>
    </row>
    <row r="18" spans="1:11" ht="13">
      <c r="A18" s="692"/>
      <c r="B18" s="1292" t="s">
        <v>436</v>
      </c>
      <c r="C18" s="1292"/>
      <c r="D18" s="1292"/>
      <c r="E18" s="1292"/>
      <c r="F18" s="1292"/>
      <c r="G18" s="1292"/>
      <c r="H18" s="1292"/>
      <c r="I18" s="1292"/>
      <c r="J18" s="1292"/>
      <c r="K18" s="1010"/>
    </row>
    <row r="19" spans="1:11" ht="13">
      <c r="A19" s="128"/>
      <c r="B19" s="748"/>
      <c r="C19" s="749"/>
      <c r="D19" s="749"/>
      <c r="E19" s="749"/>
      <c r="F19" s="1010"/>
      <c r="G19" s="1010"/>
      <c r="H19" s="1010"/>
      <c r="I19" s="1010"/>
      <c r="J19" s="1010"/>
      <c r="K19" s="1010"/>
    </row>
    <row r="20" spans="1:11">
      <c r="A20" s="397">
        <v>2008</v>
      </c>
      <c r="B20" s="1137">
        <v>100</v>
      </c>
      <c r="C20" s="1137">
        <v>100</v>
      </c>
      <c r="D20" s="1137">
        <v>100</v>
      </c>
      <c r="E20" s="1137">
        <v>100</v>
      </c>
      <c r="F20" s="1137">
        <v>100</v>
      </c>
      <c r="G20" s="1137">
        <v>100</v>
      </c>
      <c r="H20" s="1137">
        <v>100</v>
      </c>
      <c r="I20" s="1137">
        <v>100</v>
      </c>
      <c r="J20" s="1137">
        <v>100</v>
      </c>
      <c r="K20" s="1010"/>
    </row>
    <row r="21" spans="1:11">
      <c r="A21" s="397">
        <v>2010</v>
      </c>
      <c r="B21" s="1138">
        <v>101.80864470371473</v>
      </c>
      <c r="C21" s="1138">
        <v>120.83100842048748</v>
      </c>
      <c r="D21" s="1138">
        <v>98.575287298200124</v>
      </c>
      <c r="E21" s="1138">
        <v>109.87531785957924</v>
      </c>
      <c r="F21" s="1138">
        <v>92.336585829485628</v>
      </c>
      <c r="G21" s="1138">
        <v>100.06158424046518</v>
      </c>
      <c r="H21" s="1138">
        <v>96.449028448638032</v>
      </c>
      <c r="I21" s="1138">
        <v>98.832659070654486</v>
      </c>
      <c r="J21" s="1138">
        <v>100.56474931300889</v>
      </c>
      <c r="K21" s="1010"/>
    </row>
    <row r="22" spans="1:11">
      <c r="A22" s="397">
        <v>2012</v>
      </c>
      <c r="B22" s="1138">
        <v>95.92579997098737</v>
      </c>
      <c r="C22" s="1138">
        <v>130.5352272580341</v>
      </c>
      <c r="D22" s="1138">
        <v>90.668027290868466</v>
      </c>
      <c r="E22" s="1138">
        <v>83.307134733116158</v>
      </c>
      <c r="F22" s="1138">
        <v>86.463506214431277</v>
      </c>
      <c r="G22" s="1138">
        <v>98.268586012800398</v>
      </c>
      <c r="H22" s="1138">
        <v>82.34891611275232</v>
      </c>
      <c r="I22" s="1138">
        <v>94.906843940577332</v>
      </c>
      <c r="J22" s="1138">
        <v>95.854634516696038</v>
      </c>
      <c r="K22" s="1010"/>
    </row>
    <row r="23" spans="1:11">
      <c r="A23" s="397">
        <v>2014</v>
      </c>
      <c r="B23" s="1138">
        <v>85.334958112745397</v>
      </c>
      <c r="C23" s="1138">
        <v>125.63591959046836</v>
      </c>
      <c r="D23" s="1138">
        <v>78.195208895848495</v>
      </c>
      <c r="E23" s="1138">
        <v>81.954853980012246</v>
      </c>
      <c r="F23" s="1138">
        <v>79.886026499167428</v>
      </c>
      <c r="G23" s="1138">
        <v>84.213767785646098</v>
      </c>
      <c r="H23" s="1138">
        <v>62.133827919438019</v>
      </c>
      <c r="I23" s="1138">
        <v>108.5207500399801</v>
      </c>
      <c r="J23" s="1138">
        <v>86.141582147251242</v>
      </c>
      <c r="K23" s="1010"/>
    </row>
    <row r="24" spans="1:11">
      <c r="A24" s="397">
        <v>2016</v>
      </c>
      <c r="B24" s="1138">
        <v>85.742152417374655</v>
      </c>
      <c r="C24" s="1138">
        <v>109.91660599221152</v>
      </c>
      <c r="D24" s="1138">
        <v>81.519577403657991</v>
      </c>
      <c r="E24" s="1138">
        <v>390.02672815457788</v>
      </c>
      <c r="F24" s="1138">
        <v>83.082589923439343</v>
      </c>
      <c r="G24" s="1138">
        <v>85.742937630978915</v>
      </c>
      <c r="H24" s="1138">
        <v>43.720280562661259</v>
      </c>
      <c r="I24" s="1138">
        <v>133.69717411266086</v>
      </c>
      <c r="J24" s="1138">
        <v>83.993398285663289</v>
      </c>
      <c r="K24" s="1010"/>
    </row>
    <row r="25" spans="1:11" ht="13">
      <c r="A25" s="125"/>
      <c r="B25" s="745"/>
      <c r="C25" s="745"/>
      <c r="D25" s="746"/>
      <c r="E25" s="747"/>
      <c r="F25" s="1010"/>
      <c r="G25" s="1010"/>
      <c r="H25" s="1010"/>
      <c r="I25" s="1010"/>
      <c r="J25" s="1010"/>
      <c r="K25" s="1010"/>
    </row>
    <row r="26" spans="1:11" ht="13">
      <c r="A26" s="692"/>
      <c r="B26" s="1292" t="s">
        <v>437</v>
      </c>
      <c r="C26" s="1292"/>
      <c r="D26" s="1292"/>
      <c r="E26" s="1292"/>
      <c r="F26" s="1292"/>
      <c r="G26" s="1292"/>
      <c r="H26" s="1292"/>
      <c r="I26" s="1292"/>
      <c r="J26" s="1292"/>
      <c r="K26" s="1010"/>
    </row>
    <row r="27" spans="1:11" ht="13">
      <c r="A27" s="128"/>
      <c r="B27" s="748"/>
      <c r="C27" s="749"/>
      <c r="D27" s="749"/>
      <c r="E27" s="749"/>
      <c r="F27" s="1010"/>
      <c r="G27" s="1010"/>
      <c r="H27" s="1010"/>
      <c r="I27" s="1010"/>
      <c r="J27" s="1010"/>
      <c r="K27" s="1010"/>
    </row>
    <row r="28" spans="1:11">
      <c r="A28" s="397">
        <v>2008</v>
      </c>
      <c r="B28" s="1137">
        <v>100</v>
      </c>
      <c r="C28" s="1137">
        <v>100</v>
      </c>
      <c r="D28" s="1137">
        <v>100</v>
      </c>
      <c r="E28" s="1137">
        <v>100</v>
      </c>
      <c r="F28" s="1137">
        <v>100</v>
      </c>
      <c r="G28" s="1137">
        <v>100</v>
      </c>
      <c r="H28" s="1137">
        <v>100</v>
      </c>
      <c r="I28" s="1137">
        <v>100</v>
      </c>
      <c r="J28" s="1137">
        <v>100</v>
      </c>
      <c r="K28" s="1010"/>
    </row>
    <row r="29" spans="1:11">
      <c r="A29" s="397">
        <v>2010</v>
      </c>
      <c r="B29" s="1138">
        <v>114.17924035872207</v>
      </c>
      <c r="C29" s="1138">
        <v>147.395186798108</v>
      </c>
      <c r="D29" s="1138">
        <v>102.43663575345592</v>
      </c>
      <c r="E29" s="1138">
        <v>62.050693143493433</v>
      </c>
      <c r="F29" s="1138">
        <v>90.006786414472401</v>
      </c>
      <c r="G29" s="1138">
        <v>97.686182470742793</v>
      </c>
      <c r="H29" s="1138">
        <v>79.337928378582632</v>
      </c>
      <c r="I29" s="1138">
        <v>115.24745657239492</v>
      </c>
      <c r="J29" s="1138">
        <v>138.11113651044855</v>
      </c>
      <c r="K29" s="1010"/>
    </row>
    <row r="30" spans="1:11">
      <c r="A30" s="397">
        <v>2012</v>
      </c>
      <c r="B30" s="1138">
        <v>94.338380776136574</v>
      </c>
      <c r="C30" s="1138">
        <v>199.60535493869185</v>
      </c>
      <c r="D30" s="1138">
        <v>91.504833536059238</v>
      </c>
      <c r="E30" s="1138">
        <v>152.08787902471897</v>
      </c>
      <c r="F30" s="1138">
        <v>83.412717977065284</v>
      </c>
      <c r="G30" s="1138">
        <v>105.20166081114799</v>
      </c>
      <c r="H30" s="1138">
        <v>87.495616809197202</v>
      </c>
      <c r="I30" s="1138">
        <v>79.853875805208972</v>
      </c>
      <c r="J30" s="1138">
        <v>105.20899564795027</v>
      </c>
      <c r="K30" s="1010"/>
    </row>
    <row r="31" spans="1:11">
      <c r="A31" s="397">
        <v>2014</v>
      </c>
      <c r="B31" s="1138">
        <v>86.662419543942761</v>
      </c>
      <c r="C31" s="1138">
        <v>271.74478004569238</v>
      </c>
      <c r="D31" s="1138">
        <v>89.607481429367624</v>
      </c>
      <c r="E31" s="1138">
        <v>687.95091235814334</v>
      </c>
      <c r="F31" s="1138">
        <v>61.073902880070854</v>
      </c>
      <c r="G31" s="1138">
        <v>130.93476006114579</v>
      </c>
      <c r="H31" s="1138">
        <v>96.000630385953215</v>
      </c>
      <c r="I31" s="1138">
        <v>102.39086810180147</v>
      </c>
      <c r="J31" s="1138">
        <v>92.021083045414969</v>
      </c>
      <c r="K31" s="1010"/>
    </row>
    <row r="32" spans="1:11">
      <c r="A32" s="397">
        <v>2016</v>
      </c>
      <c r="B32" s="1138">
        <v>78.624919394904893</v>
      </c>
      <c r="C32" s="1138">
        <v>331.12408480506758</v>
      </c>
      <c r="D32" s="1138">
        <v>82.500465295579502</v>
      </c>
      <c r="E32" s="1138">
        <v>244.7733932550924</v>
      </c>
      <c r="F32" s="1138">
        <v>57.916111576930653</v>
      </c>
      <c r="G32" s="1138">
        <v>114.58026732200123</v>
      </c>
      <c r="H32" s="1138">
        <v>89.222774290053025</v>
      </c>
      <c r="I32" s="1138">
        <v>86.894568259841179</v>
      </c>
      <c r="J32" s="1138">
        <v>84.552963510329207</v>
      </c>
      <c r="K32" s="1010"/>
    </row>
    <row r="33" spans="1:11" ht="13">
      <c r="A33" s="125"/>
      <c r="B33" s="745"/>
      <c r="C33" s="745"/>
      <c r="D33" s="746"/>
      <c r="E33" s="747"/>
      <c r="F33" s="1010"/>
      <c r="G33" s="1010"/>
      <c r="H33" s="1010"/>
      <c r="I33" s="1010"/>
      <c r="J33" s="1010"/>
      <c r="K33" s="1010"/>
    </row>
    <row r="34" spans="1:11" ht="13">
      <c r="A34" s="692"/>
      <c r="B34" s="1292" t="s">
        <v>438</v>
      </c>
      <c r="C34" s="1292"/>
      <c r="D34" s="1292"/>
      <c r="E34" s="1292"/>
      <c r="F34" s="1292"/>
      <c r="G34" s="1292"/>
      <c r="H34" s="1292"/>
      <c r="I34" s="1292"/>
      <c r="J34" s="1292"/>
      <c r="K34" s="1010"/>
    </row>
    <row r="35" spans="1:11" ht="13">
      <c r="A35" s="128"/>
      <c r="B35" s="748"/>
      <c r="C35" s="749"/>
      <c r="D35" s="749"/>
      <c r="E35" s="749"/>
      <c r="F35" s="1010"/>
      <c r="G35" s="1010"/>
      <c r="H35" s="1010"/>
      <c r="I35" s="1010"/>
      <c r="J35" s="1010"/>
      <c r="K35" s="1010"/>
    </row>
    <row r="36" spans="1:11">
      <c r="A36" s="397">
        <v>2008</v>
      </c>
      <c r="B36" s="1137">
        <v>100</v>
      </c>
      <c r="C36" s="1137">
        <v>100</v>
      </c>
      <c r="D36" s="1137">
        <v>100</v>
      </c>
      <c r="E36" s="1137">
        <v>100</v>
      </c>
      <c r="F36" s="1137">
        <v>100</v>
      </c>
      <c r="G36" s="1137">
        <v>100</v>
      </c>
      <c r="H36" s="1137">
        <v>100</v>
      </c>
      <c r="I36" s="1137">
        <v>100</v>
      </c>
      <c r="J36" s="1137">
        <v>100</v>
      </c>
      <c r="K36" s="1010"/>
    </row>
    <row r="37" spans="1:11">
      <c r="A37" s="397">
        <v>2010</v>
      </c>
      <c r="B37" s="1138">
        <v>98.210213323101186</v>
      </c>
      <c r="C37" s="1138">
        <v>76.120465525264649</v>
      </c>
      <c r="D37" s="1138">
        <v>96.479061889189182</v>
      </c>
      <c r="E37" s="1138">
        <v>114.16343341302289</v>
      </c>
      <c r="F37" s="1138">
        <v>103.68820824831843</v>
      </c>
      <c r="G37" s="1138">
        <v>81.6814839998585</v>
      </c>
      <c r="H37" s="1138">
        <v>112.14403116682834</v>
      </c>
      <c r="I37" s="1138">
        <v>59.653583984520218</v>
      </c>
      <c r="J37" s="1138">
        <v>102.59788467072116</v>
      </c>
      <c r="K37" s="1010"/>
    </row>
    <row r="38" spans="1:11">
      <c r="A38" s="397">
        <v>2012</v>
      </c>
      <c r="B38" s="1138">
        <v>100.02434262617797</v>
      </c>
      <c r="C38" s="1138">
        <v>136.95441602990888</v>
      </c>
      <c r="D38" s="1138">
        <v>96.675991093862919</v>
      </c>
      <c r="E38" s="1138">
        <v>101.37811234139164</v>
      </c>
      <c r="F38" s="1138">
        <v>94.560259570572114</v>
      </c>
      <c r="G38" s="1138">
        <v>76.951720592964847</v>
      </c>
      <c r="H38" s="1138">
        <v>92.181650590304571</v>
      </c>
      <c r="I38" s="1138">
        <v>78.555319126972563</v>
      </c>
      <c r="J38" s="1138">
        <v>100.07626042279286</v>
      </c>
      <c r="K38" s="1010"/>
    </row>
    <row r="39" spans="1:11">
      <c r="A39" s="397">
        <v>2014</v>
      </c>
      <c r="B39" s="1138">
        <v>94.004113774591346</v>
      </c>
      <c r="C39" s="1138">
        <v>126.0644659097655</v>
      </c>
      <c r="D39" s="1138">
        <v>90.866709467514085</v>
      </c>
      <c r="E39" s="1138">
        <v>123.63505094916134</v>
      </c>
      <c r="F39" s="1138">
        <v>91.226584285470338</v>
      </c>
      <c r="G39" s="1138">
        <v>77.088241679642863</v>
      </c>
      <c r="H39" s="1138">
        <v>102.44559725026426</v>
      </c>
      <c r="I39" s="1138">
        <v>97.198912001026358</v>
      </c>
      <c r="J39" s="1138">
        <v>101.56505498476885</v>
      </c>
      <c r="K39" s="1010"/>
    </row>
    <row r="40" spans="1:11">
      <c r="A40" s="397">
        <v>2016</v>
      </c>
      <c r="B40" s="1138">
        <v>89.87769407971858</v>
      </c>
      <c r="C40" s="1138">
        <v>116.14828849026802</v>
      </c>
      <c r="D40" s="1138">
        <v>85.516045974201631</v>
      </c>
      <c r="E40" s="1138">
        <v>151.91640201725619</v>
      </c>
      <c r="F40" s="1138">
        <v>85.15257960647898</v>
      </c>
      <c r="G40" s="1138">
        <v>71.215941176095043</v>
      </c>
      <c r="H40" s="1138">
        <v>63.983342217720342</v>
      </c>
      <c r="I40" s="1138">
        <v>100.39461977406847</v>
      </c>
      <c r="J40" s="1138">
        <v>82.930222683204278</v>
      </c>
      <c r="K40" s="1010"/>
    </row>
    <row r="41" spans="1:11" ht="13">
      <c r="A41" s="125"/>
      <c r="B41" s="745"/>
      <c r="C41" s="745"/>
      <c r="D41" s="746"/>
      <c r="E41" s="747"/>
      <c r="F41" s="1010"/>
      <c r="G41" s="1010"/>
      <c r="H41" s="1010"/>
      <c r="I41" s="1010"/>
      <c r="J41" s="1010"/>
      <c r="K41" s="1010"/>
    </row>
    <row r="42" spans="1:11" ht="13">
      <c r="A42" s="692"/>
      <c r="B42" s="1292" t="s">
        <v>439</v>
      </c>
      <c r="C42" s="1292"/>
      <c r="D42" s="1292"/>
      <c r="E42" s="1292"/>
      <c r="F42" s="1292"/>
      <c r="G42" s="1292"/>
      <c r="H42" s="1292"/>
      <c r="I42" s="1292"/>
      <c r="J42" s="1292"/>
      <c r="K42" s="1010"/>
    </row>
    <row r="43" spans="1:11" ht="13">
      <c r="A43" s="128"/>
      <c r="B43" s="748"/>
      <c r="C43" s="749"/>
      <c r="D43" s="749"/>
      <c r="E43" s="749"/>
      <c r="F43" s="1010"/>
      <c r="G43" s="1010"/>
      <c r="H43" s="1010"/>
      <c r="I43" s="1010"/>
      <c r="J43" s="1010"/>
      <c r="K43" s="1010"/>
    </row>
    <row r="44" spans="1:11">
      <c r="A44" s="397">
        <v>2008</v>
      </c>
      <c r="B44" s="1137">
        <v>100</v>
      </c>
      <c r="C44" s="1137">
        <v>100</v>
      </c>
      <c r="D44" s="1137">
        <v>100</v>
      </c>
      <c r="E44" s="1137">
        <v>100</v>
      </c>
      <c r="F44" s="1137">
        <v>100</v>
      </c>
      <c r="G44" s="1137">
        <v>100</v>
      </c>
      <c r="H44" s="1137">
        <v>100</v>
      </c>
      <c r="I44" s="1137">
        <v>100</v>
      </c>
      <c r="J44" s="1137">
        <v>100</v>
      </c>
      <c r="K44" s="1010"/>
    </row>
    <row r="45" spans="1:11">
      <c r="A45" s="397">
        <v>2010</v>
      </c>
      <c r="B45" s="1138">
        <v>114.50694006303696</v>
      </c>
      <c r="C45" s="1138">
        <v>78.47503257281771</v>
      </c>
      <c r="D45" s="1138">
        <v>109.40815097437715</v>
      </c>
      <c r="E45" s="1138">
        <v>83.260049821957921</v>
      </c>
      <c r="F45" s="1138">
        <v>106.75282630189878</v>
      </c>
      <c r="G45" s="1138">
        <v>89.179901412690199</v>
      </c>
      <c r="H45" s="1138">
        <v>125.28738133630438</v>
      </c>
      <c r="I45" s="1138">
        <v>109.62352662576889</v>
      </c>
      <c r="J45" s="1138">
        <v>113.63732105883339</v>
      </c>
      <c r="K45" s="1010"/>
    </row>
    <row r="46" spans="1:11">
      <c r="A46" s="397">
        <v>2012</v>
      </c>
      <c r="B46" s="1138">
        <v>106.12775338745881</v>
      </c>
      <c r="C46" s="1138">
        <v>40.544858623019692</v>
      </c>
      <c r="D46" s="1138">
        <v>98.967103658460061</v>
      </c>
      <c r="E46" s="1138">
        <v>72.936462134279552</v>
      </c>
      <c r="F46" s="1138">
        <v>100.26664793810041</v>
      </c>
      <c r="G46" s="1138">
        <v>83.897364611553172</v>
      </c>
      <c r="H46" s="1138">
        <v>115.98907407417565</v>
      </c>
      <c r="I46" s="1138">
        <v>113.43098793102595</v>
      </c>
      <c r="J46" s="1138">
        <v>129.12802503380161</v>
      </c>
      <c r="K46" s="1010"/>
    </row>
    <row r="47" spans="1:11">
      <c r="A47" s="397">
        <v>2014</v>
      </c>
      <c r="B47" s="1138">
        <v>98.67591651238439</v>
      </c>
      <c r="C47" s="1138">
        <v>28.674653320071826</v>
      </c>
      <c r="D47" s="1138">
        <v>94.070041505344363</v>
      </c>
      <c r="E47" s="1138">
        <v>903.72485078920499</v>
      </c>
      <c r="F47" s="1138">
        <v>99.051982744883972</v>
      </c>
      <c r="G47" s="1138">
        <v>96.341093003401411</v>
      </c>
      <c r="H47" s="1138">
        <v>94.65632300580684</v>
      </c>
      <c r="I47" s="1138">
        <v>134.20586950507249</v>
      </c>
      <c r="J47" s="1138">
        <v>102.74246633055562</v>
      </c>
      <c r="K47" s="1010"/>
    </row>
    <row r="48" spans="1:11">
      <c r="A48" s="397">
        <v>2016</v>
      </c>
      <c r="B48" s="1138">
        <v>97.004597132890808</v>
      </c>
      <c r="C48" s="1138">
        <v>11.747578684164019</v>
      </c>
      <c r="D48" s="1138">
        <v>88.371366214155955</v>
      </c>
      <c r="E48" s="1138">
        <v>155.66930085955684</v>
      </c>
      <c r="F48" s="1138">
        <v>126.50337102245015</v>
      </c>
      <c r="G48" s="1138">
        <v>71.688203878337802</v>
      </c>
      <c r="H48" s="1138">
        <v>63.442787582886048</v>
      </c>
      <c r="I48" s="1138">
        <v>172.45206757276065</v>
      </c>
      <c r="J48" s="1138">
        <v>96.187775817039409</v>
      </c>
      <c r="K48" s="1010"/>
    </row>
    <row r="49" spans="1:11" ht="13">
      <c r="A49" s="125"/>
      <c r="B49" s="745"/>
      <c r="C49" s="745"/>
      <c r="D49" s="746"/>
      <c r="E49" s="747"/>
      <c r="F49" s="1010"/>
      <c r="G49" s="1010"/>
      <c r="H49" s="1010"/>
      <c r="I49" s="1010"/>
      <c r="J49" s="1010"/>
      <c r="K49" s="1010"/>
    </row>
    <row r="50" spans="1:11" ht="13">
      <c r="A50" s="692"/>
      <c r="B50" s="1292" t="s">
        <v>440</v>
      </c>
      <c r="C50" s="1292"/>
      <c r="D50" s="1292"/>
      <c r="E50" s="1292"/>
      <c r="F50" s="1292"/>
      <c r="G50" s="1292"/>
      <c r="H50" s="1292"/>
      <c r="I50" s="1292"/>
      <c r="J50" s="1292"/>
      <c r="K50" s="1010"/>
    </row>
    <row r="51" spans="1:11" ht="13">
      <c r="A51" s="128"/>
      <c r="B51" s="748"/>
      <c r="C51" s="749"/>
      <c r="D51" s="749"/>
      <c r="E51" s="749"/>
      <c r="F51" s="1010"/>
      <c r="G51" s="1010"/>
      <c r="H51" s="1010"/>
      <c r="I51" s="1010"/>
      <c r="J51" s="1010"/>
      <c r="K51" s="1010"/>
    </row>
    <row r="52" spans="1:11">
      <c r="A52" s="397">
        <v>2008</v>
      </c>
      <c r="B52" s="1137">
        <v>100</v>
      </c>
      <c r="C52" s="1137">
        <v>100</v>
      </c>
      <c r="D52" s="1137">
        <v>100</v>
      </c>
      <c r="E52" s="1137">
        <v>100</v>
      </c>
      <c r="F52" s="1137">
        <v>100</v>
      </c>
      <c r="G52" s="1137">
        <v>100</v>
      </c>
      <c r="H52" s="1137">
        <v>100</v>
      </c>
      <c r="I52" s="1137">
        <v>100</v>
      </c>
      <c r="J52" s="1137">
        <v>100</v>
      </c>
      <c r="K52" s="1010"/>
    </row>
    <row r="53" spans="1:11">
      <c r="A53" s="397">
        <v>2010</v>
      </c>
      <c r="B53" s="1138">
        <v>111.41849032553941</v>
      </c>
      <c r="C53" s="1138">
        <v>133.95306234369676</v>
      </c>
      <c r="D53" s="1138">
        <v>118.17687813548392</v>
      </c>
      <c r="E53" s="1138">
        <v>80.258362344765374</v>
      </c>
      <c r="F53" s="1138">
        <v>119.38247188599334</v>
      </c>
      <c r="G53" s="1138">
        <v>121.77787555895718</v>
      </c>
      <c r="H53" s="1138">
        <v>100.74385785103352</v>
      </c>
      <c r="I53" s="1138">
        <v>111.94817310973693</v>
      </c>
      <c r="J53" s="1138">
        <v>102.7113627040068</v>
      </c>
      <c r="K53" s="1010"/>
    </row>
    <row r="54" spans="1:11">
      <c r="A54" s="397">
        <v>2012</v>
      </c>
      <c r="B54" s="1138">
        <v>102.84864815715812</v>
      </c>
      <c r="C54" s="1138">
        <v>174.66772749398464</v>
      </c>
      <c r="D54" s="1138">
        <v>109.96183589706408</v>
      </c>
      <c r="E54" s="1138">
        <v>81.481550538569707</v>
      </c>
      <c r="F54" s="1138">
        <v>117.93644249980046</v>
      </c>
      <c r="G54" s="1138">
        <v>109.38678559545593</v>
      </c>
      <c r="H54" s="1138">
        <v>85.326367486130437</v>
      </c>
      <c r="I54" s="1138">
        <v>91.665830098542116</v>
      </c>
      <c r="J54" s="1138">
        <v>98.959503953851552</v>
      </c>
      <c r="K54" s="1010"/>
    </row>
    <row r="55" spans="1:11">
      <c r="A55" s="397">
        <v>2014</v>
      </c>
      <c r="B55" s="1138">
        <v>110.15578869064792</v>
      </c>
      <c r="C55" s="1138">
        <v>213.08713606026393</v>
      </c>
      <c r="D55" s="1138">
        <v>119.20876934267719</v>
      </c>
      <c r="E55" s="1138">
        <v>123.27152047192989</v>
      </c>
      <c r="F55" s="1138">
        <v>86.434193897480199</v>
      </c>
      <c r="G55" s="1138">
        <v>245.18824032932693</v>
      </c>
      <c r="H55" s="1138">
        <v>70.822161939156643</v>
      </c>
      <c r="I55" s="1138">
        <v>112.24554886977612</v>
      </c>
      <c r="J55" s="1138">
        <v>88.587280943693472</v>
      </c>
      <c r="K55" s="1010"/>
    </row>
    <row r="56" spans="1:11">
      <c r="A56" s="397">
        <v>2016</v>
      </c>
      <c r="B56" s="1138">
        <v>144.59093485181745</v>
      </c>
      <c r="C56" s="1138">
        <v>47.936313092797675</v>
      </c>
      <c r="D56" s="1138">
        <v>168.07294243104161</v>
      </c>
      <c r="E56" s="1138">
        <v>102.23142849936706</v>
      </c>
      <c r="F56" s="1138">
        <v>63.673775311859146</v>
      </c>
      <c r="G56" s="1138">
        <v>327.56361423106102</v>
      </c>
      <c r="H56" s="1138">
        <v>51.408528329854938</v>
      </c>
      <c r="I56" s="1138">
        <v>160.71967106816999</v>
      </c>
      <c r="J56" s="1138">
        <v>80.174513522117223</v>
      </c>
      <c r="K56" s="1010"/>
    </row>
    <row r="57" spans="1:11" ht="13">
      <c r="A57" s="125"/>
      <c r="B57" s="745"/>
      <c r="C57" s="745"/>
      <c r="D57" s="746"/>
      <c r="E57" s="747"/>
      <c r="F57" s="1010"/>
      <c r="G57" s="1010"/>
      <c r="H57" s="1010"/>
      <c r="I57" s="1010"/>
      <c r="J57" s="1010"/>
      <c r="K57" s="1010"/>
    </row>
    <row r="58" spans="1:11" ht="13">
      <c r="A58" s="692"/>
      <c r="B58" s="1292" t="s">
        <v>441</v>
      </c>
      <c r="C58" s="1292"/>
      <c r="D58" s="1292"/>
      <c r="E58" s="1292"/>
      <c r="F58" s="1292"/>
      <c r="G58" s="1292"/>
      <c r="H58" s="1292"/>
      <c r="I58" s="1292"/>
      <c r="J58" s="1292"/>
      <c r="K58" s="1010"/>
    </row>
    <row r="59" spans="1:11" ht="13">
      <c r="A59" s="128"/>
      <c r="B59" s="748"/>
      <c r="C59" s="749"/>
      <c r="D59" s="749"/>
      <c r="E59" s="749"/>
      <c r="F59" s="1010"/>
      <c r="G59" s="1010"/>
      <c r="H59" s="1010"/>
      <c r="I59" s="1010"/>
      <c r="J59" s="1010"/>
      <c r="K59" s="1010"/>
    </row>
    <row r="60" spans="1:11">
      <c r="A60" s="397">
        <v>2008</v>
      </c>
      <c r="B60" s="1137">
        <v>100</v>
      </c>
      <c r="C60" s="1137">
        <v>100</v>
      </c>
      <c r="D60" s="1137">
        <v>100</v>
      </c>
      <c r="E60" s="1137">
        <v>100</v>
      </c>
      <c r="F60" s="1137">
        <v>100</v>
      </c>
      <c r="G60" s="1137">
        <v>100</v>
      </c>
      <c r="H60" s="1137">
        <v>100</v>
      </c>
      <c r="I60" s="1137">
        <v>100</v>
      </c>
      <c r="J60" s="1137">
        <v>100</v>
      </c>
      <c r="K60" s="1010"/>
    </row>
    <row r="61" spans="1:11">
      <c r="A61" s="397">
        <v>2010</v>
      </c>
      <c r="B61" s="1138">
        <v>103.87868617280431</v>
      </c>
      <c r="C61" s="1138">
        <v>136.46730211570551</v>
      </c>
      <c r="D61" s="1138">
        <v>102.56508266968123</v>
      </c>
      <c r="E61" s="1138">
        <v>86.946399893999939</v>
      </c>
      <c r="F61" s="1138">
        <v>97.126636853827279</v>
      </c>
      <c r="G61" s="1138">
        <v>97.807312116455975</v>
      </c>
      <c r="H61" s="1138">
        <v>101.87308532911634</v>
      </c>
      <c r="I61" s="1138">
        <v>102.91271589068631</v>
      </c>
      <c r="J61" s="1138">
        <v>100.82198258489399</v>
      </c>
      <c r="K61" s="1010"/>
    </row>
    <row r="62" spans="1:11">
      <c r="A62" s="397">
        <v>2012</v>
      </c>
      <c r="B62" s="1138">
        <v>100.92226034913689</v>
      </c>
      <c r="C62" s="1138">
        <v>150.89656002981263</v>
      </c>
      <c r="D62" s="1138">
        <v>97.361148002306479</v>
      </c>
      <c r="E62" s="1138">
        <v>97.314194687386106</v>
      </c>
      <c r="F62" s="1138">
        <v>87.944606119257713</v>
      </c>
      <c r="G62" s="1138">
        <v>116.8519170635643</v>
      </c>
      <c r="H62" s="1138">
        <v>94.656107471827411</v>
      </c>
      <c r="I62" s="1138">
        <v>91.739786009041538</v>
      </c>
      <c r="J62" s="1138">
        <v>102.63875742086232</v>
      </c>
      <c r="K62" s="1010"/>
    </row>
    <row r="63" spans="1:11">
      <c r="A63" s="397">
        <v>2014</v>
      </c>
      <c r="B63" s="1138">
        <v>85.059176083855434</v>
      </c>
      <c r="C63" s="1138">
        <v>161.11667646001953</v>
      </c>
      <c r="D63" s="1138">
        <v>71.227006556859919</v>
      </c>
      <c r="E63" s="1138">
        <v>116.14356924757432</v>
      </c>
      <c r="F63" s="1138">
        <v>82.379602339757881</v>
      </c>
      <c r="G63" s="1138">
        <v>82.611057258668097</v>
      </c>
      <c r="H63" s="1138">
        <v>85.929773907631471</v>
      </c>
      <c r="I63" s="1138">
        <v>109.0733955980848</v>
      </c>
      <c r="J63" s="1138">
        <v>100.28810384914537</v>
      </c>
      <c r="K63" s="1010"/>
    </row>
    <row r="64" spans="1:11">
      <c r="A64" s="397">
        <v>2016</v>
      </c>
      <c r="B64" s="1138">
        <v>90.598857548623116</v>
      </c>
      <c r="C64" s="1138">
        <v>104.46471105938069</v>
      </c>
      <c r="D64" s="1138">
        <v>81.559017733783065</v>
      </c>
      <c r="E64" s="1138">
        <v>191.47473091153364</v>
      </c>
      <c r="F64" s="1138">
        <v>84.807610653927739</v>
      </c>
      <c r="G64" s="1138">
        <v>91.488877439112102</v>
      </c>
      <c r="H64" s="1138">
        <v>61.765501163743487</v>
      </c>
      <c r="I64" s="1138">
        <v>140.30395278556796</v>
      </c>
      <c r="J64" s="1138">
        <v>98.079066957740793</v>
      </c>
      <c r="K64" s="1010"/>
    </row>
    <row r="65" spans="1:11" ht="13">
      <c r="A65" s="125"/>
      <c r="B65" s="745"/>
      <c r="C65" s="745"/>
      <c r="D65" s="746"/>
      <c r="E65" s="747"/>
      <c r="F65" s="1010"/>
      <c r="G65" s="1010"/>
      <c r="H65" s="1010"/>
      <c r="I65" s="1010"/>
      <c r="J65" s="1010"/>
      <c r="K65" s="1010"/>
    </row>
    <row r="66" spans="1:11" ht="13">
      <c r="A66" s="692"/>
      <c r="B66" s="1292" t="s">
        <v>442</v>
      </c>
      <c r="C66" s="1292"/>
      <c r="D66" s="1292"/>
      <c r="E66" s="1292"/>
      <c r="F66" s="1292"/>
      <c r="G66" s="1292"/>
      <c r="H66" s="1292"/>
      <c r="I66" s="1292"/>
      <c r="J66" s="1292"/>
      <c r="K66" s="1010"/>
    </row>
    <row r="67" spans="1:11" ht="13">
      <c r="A67" s="128"/>
      <c r="B67" s="748"/>
      <c r="C67" s="749"/>
      <c r="D67" s="749"/>
      <c r="E67" s="749"/>
      <c r="F67" s="1010"/>
      <c r="G67" s="1010"/>
      <c r="H67" s="1010"/>
      <c r="I67" s="1010"/>
      <c r="J67" s="1010"/>
      <c r="K67" s="1010"/>
    </row>
    <row r="68" spans="1:11">
      <c r="A68" s="397">
        <v>2008</v>
      </c>
      <c r="B68" s="1137">
        <v>100</v>
      </c>
      <c r="C68" s="1137">
        <v>100</v>
      </c>
      <c r="D68" s="1137">
        <v>100</v>
      </c>
      <c r="E68" s="1137">
        <v>100</v>
      </c>
      <c r="F68" s="1137">
        <v>100</v>
      </c>
      <c r="G68" s="1137">
        <v>100</v>
      </c>
      <c r="H68" s="1137">
        <v>100</v>
      </c>
      <c r="I68" s="1137">
        <v>100</v>
      </c>
      <c r="J68" s="1137">
        <v>100</v>
      </c>
      <c r="K68" s="1010"/>
    </row>
    <row r="69" spans="1:11">
      <c r="A69" s="397">
        <v>2010</v>
      </c>
      <c r="B69" s="1138">
        <v>99.601278697493157</v>
      </c>
      <c r="C69" s="1138">
        <v>151.30304930688857</v>
      </c>
      <c r="D69" s="1138">
        <v>98.013364424967136</v>
      </c>
      <c r="E69" s="1138">
        <v>104.76864836073835</v>
      </c>
      <c r="F69" s="1138">
        <v>98.445402012694871</v>
      </c>
      <c r="G69" s="1138">
        <v>90.533381442708674</v>
      </c>
      <c r="H69" s="1138">
        <v>87.738176229479876</v>
      </c>
      <c r="I69" s="1138">
        <v>97.062899433670268</v>
      </c>
      <c r="J69" s="1138">
        <v>102.31720799726503</v>
      </c>
      <c r="K69" s="1010"/>
    </row>
    <row r="70" spans="1:11">
      <c r="A70" s="397">
        <v>2012</v>
      </c>
      <c r="B70" s="1138">
        <v>102.48095398476771</v>
      </c>
      <c r="C70" s="1138">
        <v>140.41318667642483</v>
      </c>
      <c r="D70" s="1138">
        <v>96.513440857968362</v>
      </c>
      <c r="E70" s="1138">
        <v>64.004612418981623</v>
      </c>
      <c r="F70" s="1138">
        <v>96.532131785363745</v>
      </c>
      <c r="G70" s="1138">
        <v>63.673012401446563</v>
      </c>
      <c r="H70" s="1138">
        <v>93.379006919328177</v>
      </c>
      <c r="I70" s="1138">
        <v>80.819029074842192</v>
      </c>
      <c r="J70" s="1138">
        <v>104.80097030438138</v>
      </c>
      <c r="K70" s="1010"/>
    </row>
    <row r="71" spans="1:11">
      <c r="A71" s="397">
        <v>2014</v>
      </c>
      <c r="B71" s="1138">
        <v>92.182366659382211</v>
      </c>
      <c r="C71" s="1138">
        <v>138.282368000769</v>
      </c>
      <c r="D71" s="1138">
        <v>82.47133570264387</v>
      </c>
      <c r="E71" s="1138">
        <v>245.51133196403509</v>
      </c>
      <c r="F71" s="1138">
        <v>88.037869337774808</v>
      </c>
      <c r="G71" s="1138">
        <v>51.722672839615214</v>
      </c>
      <c r="H71" s="1138">
        <v>93.909026398583691</v>
      </c>
      <c r="I71" s="1138">
        <v>91.139490746349225</v>
      </c>
      <c r="J71" s="1138">
        <v>100.09453943713471</v>
      </c>
      <c r="K71" s="1010"/>
    </row>
    <row r="72" spans="1:11">
      <c r="A72" s="397">
        <v>2016</v>
      </c>
      <c r="B72" s="1138">
        <v>92.823176546308474</v>
      </c>
      <c r="C72" s="1138">
        <v>216.03197251783914</v>
      </c>
      <c r="D72" s="1138">
        <v>83.927634681305335</v>
      </c>
      <c r="E72" s="1138">
        <v>117.22365963975629</v>
      </c>
      <c r="F72" s="1138">
        <v>101.60719671952481</v>
      </c>
      <c r="G72" s="1138">
        <v>45.096367412650309</v>
      </c>
      <c r="H72" s="1138">
        <v>70.495507389108909</v>
      </c>
      <c r="I72" s="1138">
        <v>115.26369688730651</v>
      </c>
      <c r="J72" s="1138">
        <v>97.000447289784944</v>
      </c>
      <c r="K72" s="1010"/>
    </row>
    <row r="73" spans="1:11" ht="13">
      <c r="A73" s="125"/>
      <c r="B73" s="1010"/>
      <c r="C73" s="1010"/>
      <c r="D73" s="1010"/>
      <c r="E73" s="1010"/>
      <c r="F73" s="1010"/>
      <c r="G73" s="1010"/>
      <c r="H73" s="1010"/>
      <c r="I73" s="1010"/>
      <c r="J73" s="1010"/>
      <c r="K73" s="1010"/>
    </row>
    <row r="74" spans="1:11" ht="13">
      <c r="A74" s="692"/>
      <c r="B74" s="1292" t="s">
        <v>443</v>
      </c>
      <c r="C74" s="1292"/>
      <c r="D74" s="1292"/>
      <c r="E74" s="1292"/>
      <c r="F74" s="1292"/>
      <c r="G74" s="1292"/>
      <c r="H74" s="1292"/>
      <c r="I74" s="1292"/>
      <c r="J74" s="1292"/>
      <c r="K74" s="1010"/>
    </row>
    <row r="75" spans="1:11" ht="13">
      <c r="A75" s="128"/>
      <c r="B75" s="748"/>
      <c r="C75" s="749"/>
      <c r="D75" s="749"/>
      <c r="E75" s="749"/>
      <c r="F75" s="1010"/>
      <c r="G75" s="1010"/>
      <c r="H75" s="1010"/>
      <c r="I75" s="1010"/>
      <c r="J75" s="1010"/>
      <c r="K75" s="1010"/>
    </row>
    <row r="76" spans="1:11">
      <c r="A76" s="397">
        <v>2008</v>
      </c>
      <c r="B76" s="1137">
        <v>100</v>
      </c>
      <c r="C76" s="1137">
        <v>100</v>
      </c>
      <c r="D76" s="1137">
        <v>100</v>
      </c>
      <c r="E76" s="1137">
        <v>100</v>
      </c>
      <c r="F76" s="1137">
        <v>100</v>
      </c>
      <c r="G76" s="1137">
        <v>100</v>
      </c>
      <c r="H76" s="1137">
        <v>100</v>
      </c>
      <c r="I76" s="1137">
        <v>100</v>
      </c>
      <c r="J76" s="1137">
        <v>100</v>
      </c>
      <c r="K76" s="1010"/>
    </row>
    <row r="77" spans="1:11">
      <c r="A77" s="397">
        <v>2010</v>
      </c>
      <c r="B77" s="1138">
        <v>98.278452828499965</v>
      </c>
      <c r="C77" s="1138">
        <v>127.72001885492426</v>
      </c>
      <c r="D77" s="1138">
        <v>92.917083739140821</v>
      </c>
      <c r="E77" s="1138">
        <v>82.998227171532179</v>
      </c>
      <c r="F77" s="1138">
        <v>93.212934066771567</v>
      </c>
      <c r="G77" s="1138">
        <v>82.316236465429796</v>
      </c>
      <c r="H77" s="1138">
        <v>96.483762464938692</v>
      </c>
      <c r="I77" s="1138">
        <v>98.132845662383232</v>
      </c>
      <c r="J77" s="1138">
        <v>104.48727428711955</v>
      </c>
      <c r="K77" s="1010"/>
    </row>
    <row r="78" spans="1:11">
      <c r="A78" s="397">
        <v>2012</v>
      </c>
      <c r="B78" s="1138">
        <v>89.44774902175179</v>
      </c>
      <c r="C78" s="1138">
        <v>96.728129717836538</v>
      </c>
      <c r="D78" s="1138">
        <v>88.095213141161437</v>
      </c>
      <c r="E78" s="1138">
        <v>111.15686967716198</v>
      </c>
      <c r="F78" s="1138">
        <v>89.413527722708992</v>
      </c>
      <c r="G78" s="1138">
        <v>77.472533007933492</v>
      </c>
      <c r="H78" s="1138">
        <v>81.128807321632195</v>
      </c>
      <c r="I78" s="1138">
        <v>75.150101534420415</v>
      </c>
      <c r="J78" s="1138">
        <v>84.239892116387267</v>
      </c>
      <c r="K78" s="1010"/>
    </row>
    <row r="79" spans="1:11">
      <c r="A79" s="397">
        <v>2014</v>
      </c>
      <c r="B79" s="1138">
        <v>93.104777953980417</v>
      </c>
      <c r="C79" s="1138">
        <v>109.29951608258143</v>
      </c>
      <c r="D79" s="1138">
        <v>87.955830778839555</v>
      </c>
      <c r="E79" s="1138">
        <v>123.16909694643783</v>
      </c>
      <c r="F79" s="1138">
        <v>83.378078505413299</v>
      </c>
      <c r="G79" s="1138">
        <v>88.954525118657727</v>
      </c>
      <c r="H79" s="1138">
        <v>74.50475862159638</v>
      </c>
      <c r="I79" s="1138">
        <v>94.040646873868468</v>
      </c>
      <c r="J79" s="1138">
        <v>95.595200505210201</v>
      </c>
      <c r="K79" s="1010"/>
    </row>
    <row r="80" spans="1:11">
      <c r="A80" s="397">
        <v>2016</v>
      </c>
      <c r="B80" s="1138">
        <v>84.042871770370255</v>
      </c>
      <c r="C80" s="1138">
        <v>113.36612609114627</v>
      </c>
      <c r="D80" s="1138">
        <v>76.082101741746627</v>
      </c>
      <c r="E80" s="1138">
        <v>110.66557366404524</v>
      </c>
      <c r="F80" s="1138">
        <v>80.202034102487389</v>
      </c>
      <c r="G80" s="1138">
        <v>67.768221193846387</v>
      </c>
      <c r="H80" s="1138">
        <v>53.306413450709314</v>
      </c>
      <c r="I80" s="1138">
        <v>114.71538613544696</v>
      </c>
      <c r="J80" s="1138">
        <v>85.344283647934759</v>
      </c>
      <c r="K80" s="1010"/>
    </row>
    <row r="81" spans="1:11" ht="13">
      <c r="A81" s="125"/>
      <c r="B81" s="745"/>
      <c r="C81" s="745"/>
      <c r="D81" s="746"/>
      <c r="E81" s="747"/>
      <c r="F81" s="1010"/>
      <c r="G81" s="1010"/>
      <c r="H81" s="1010"/>
      <c r="I81" s="1010"/>
      <c r="J81" s="1010"/>
      <c r="K81" s="1010"/>
    </row>
    <row r="82" spans="1:11" ht="13">
      <c r="A82" s="692"/>
      <c r="B82" s="1292" t="s">
        <v>444</v>
      </c>
      <c r="C82" s="1292"/>
      <c r="D82" s="1292"/>
      <c r="E82" s="1292"/>
      <c r="F82" s="1292"/>
      <c r="G82" s="1292"/>
      <c r="H82" s="1292"/>
      <c r="I82" s="1292"/>
      <c r="J82" s="1292"/>
      <c r="K82" s="1010"/>
    </row>
    <row r="83" spans="1:11" ht="13">
      <c r="A83" s="128"/>
      <c r="B83" s="748"/>
      <c r="C83" s="749"/>
      <c r="D83" s="749"/>
      <c r="E83" s="749"/>
      <c r="F83" s="1010"/>
      <c r="G83" s="1010"/>
      <c r="H83" s="1010"/>
      <c r="I83" s="1010"/>
      <c r="J83" s="1010"/>
      <c r="K83" s="1010"/>
    </row>
    <row r="84" spans="1:11">
      <c r="A84" s="397">
        <v>2008</v>
      </c>
      <c r="B84" s="1137">
        <v>100</v>
      </c>
      <c r="C84" s="1137">
        <v>100</v>
      </c>
      <c r="D84" s="1137">
        <v>100</v>
      </c>
      <c r="E84" s="1137">
        <v>100</v>
      </c>
      <c r="F84" s="1137">
        <v>100</v>
      </c>
      <c r="G84" s="1137">
        <v>100</v>
      </c>
      <c r="H84" s="1137">
        <v>100</v>
      </c>
      <c r="I84" s="1137">
        <v>100</v>
      </c>
      <c r="J84" s="1137">
        <v>100</v>
      </c>
      <c r="K84" s="1010"/>
    </row>
    <row r="85" spans="1:11">
      <c r="A85" s="397">
        <v>2010</v>
      </c>
      <c r="B85" s="1138">
        <v>99.454504226609643</v>
      </c>
      <c r="C85" s="1138">
        <v>99.484273305525448</v>
      </c>
      <c r="D85" s="1138">
        <v>100.76696837848733</v>
      </c>
      <c r="E85" s="1138">
        <v>82.631875033995144</v>
      </c>
      <c r="F85" s="1138">
        <v>115.5553514253788</v>
      </c>
      <c r="G85" s="1138">
        <v>82.859970182636786</v>
      </c>
      <c r="H85" s="1138">
        <v>104.38969603818119</v>
      </c>
      <c r="I85" s="1138">
        <v>97.458580901244829</v>
      </c>
      <c r="J85" s="1138">
        <v>93.414997579197291</v>
      </c>
      <c r="K85" s="1010"/>
    </row>
    <row r="86" spans="1:11">
      <c r="A86" s="397">
        <v>2012</v>
      </c>
      <c r="B86" s="1138">
        <v>97.023909706054326</v>
      </c>
      <c r="C86" s="1138">
        <v>103.19426882597426</v>
      </c>
      <c r="D86" s="1138">
        <v>100.0426619120566</v>
      </c>
      <c r="E86" s="1138">
        <v>3.0063548196558818</v>
      </c>
      <c r="F86" s="1138">
        <v>115.80940181455065</v>
      </c>
      <c r="G86" s="1138">
        <v>94.941064921914105</v>
      </c>
      <c r="H86" s="1138">
        <v>86.021238946402477</v>
      </c>
      <c r="I86" s="1138">
        <v>81.744709718851453</v>
      </c>
      <c r="J86" s="1138">
        <v>88.766703876844943</v>
      </c>
      <c r="K86" s="1010"/>
    </row>
    <row r="87" spans="1:11">
      <c r="A87" s="397">
        <v>2014</v>
      </c>
      <c r="B87" s="1138">
        <v>89.831033449977554</v>
      </c>
      <c r="C87" s="1138">
        <v>129.48497373925579</v>
      </c>
      <c r="D87" s="1138">
        <v>93.030739793369136</v>
      </c>
      <c r="E87" s="1138">
        <v>2.9316600214012229</v>
      </c>
      <c r="F87" s="1138">
        <v>96.460567285381757</v>
      </c>
      <c r="G87" s="1138">
        <v>105.18170157238541</v>
      </c>
      <c r="H87" s="1138">
        <v>85.817550413454214</v>
      </c>
      <c r="I87" s="1138">
        <v>104.77042023224649</v>
      </c>
      <c r="J87" s="1138">
        <v>89.901788336281626</v>
      </c>
      <c r="K87" s="1010"/>
    </row>
    <row r="88" spans="1:11">
      <c r="A88" s="397">
        <v>2016</v>
      </c>
      <c r="B88" s="1138">
        <v>86.366183836565455</v>
      </c>
      <c r="C88" s="1138">
        <v>104.64608221239344</v>
      </c>
      <c r="D88" s="1138">
        <v>89.874030687777591</v>
      </c>
      <c r="E88" s="1138">
        <v>3.4326744105014213</v>
      </c>
      <c r="F88" s="1138">
        <v>111.64559690634404</v>
      </c>
      <c r="G88" s="1138">
        <v>95.140384966548481</v>
      </c>
      <c r="H88" s="1138">
        <v>56.762900120420603</v>
      </c>
      <c r="I88" s="1138">
        <v>124.46583407504292</v>
      </c>
      <c r="J88" s="1138">
        <v>79.264743127449464</v>
      </c>
      <c r="K88" s="1010"/>
    </row>
    <row r="89" spans="1:11" ht="13">
      <c r="A89" s="125"/>
      <c r="B89" s="745"/>
      <c r="C89" s="745"/>
      <c r="D89" s="746"/>
      <c r="E89" s="747"/>
      <c r="F89" s="1010"/>
      <c r="G89" s="1010"/>
      <c r="H89" s="1010"/>
      <c r="I89" s="1010"/>
      <c r="J89" s="1010"/>
      <c r="K89" s="1010"/>
    </row>
    <row r="90" spans="1:11" ht="13">
      <c r="A90" s="692"/>
      <c r="B90" s="1292" t="s">
        <v>445</v>
      </c>
      <c r="C90" s="1292"/>
      <c r="D90" s="1292"/>
      <c r="E90" s="1292"/>
      <c r="F90" s="1292"/>
      <c r="G90" s="1292"/>
      <c r="H90" s="1292"/>
      <c r="I90" s="1292"/>
      <c r="J90" s="1292"/>
      <c r="K90" s="1010"/>
    </row>
    <row r="91" spans="1:11" ht="13">
      <c r="A91" s="128"/>
      <c r="B91" s="748"/>
      <c r="C91" s="749"/>
      <c r="D91" s="749"/>
      <c r="E91" s="749"/>
      <c r="F91" s="1010"/>
      <c r="G91" s="1010"/>
      <c r="H91" s="1010"/>
      <c r="I91" s="1010"/>
      <c r="J91" s="1010"/>
      <c r="K91" s="1010"/>
    </row>
    <row r="92" spans="1:11">
      <c r="A92" s="397">
        <v>2008</v>
      </c>
      <c r="B92" s="1137">
        <v>100</v>
      </c>
      <c r="C92" s="1137">
        <v>100</v>
      </c>
      <c r="D92" s="1137">
        <v>100</v>
      </c>
      <c r="E92" s="1137">
        <v>100</v>
      </c>
      <c r="F92" s="1137">
        <v>100</v>
      </c>
      <c r="G92" s="1137">
        <v>100</v>
      </c>
      <c r="H92" s="1137">
        <v>100</v>
      </c>
      <c r="I92" s="1137">
        <v>100</v>
      </c>
      <c r="J92" s="1137">
        <v>100</v>
      </c>
      <c r="K92" s="1010"/>
    </row>
    <row r="93" spans="1:11">
      <c r="A93" s="397">
        <v>2010</v>
      </c>
      <c r="B93" s="1138">
        <v>101.11008040041172</v>
      </c>
      <c r="C93" s="1138">
        <v>90.200527223093601</v>
      </c>
      <c r="D93" s="1138">
        <v>103.62128860380899</v>
      </c>
      <c r="E93" s="1138">
        <v>77.253433622674436</v>
      </c>
      <c r="F93" s="1138">
        <v>124.40172292885418</v>
      </c>
      <c r="G93" s="1138">
        <v>71.341368557037299</v>
      </c>
      <c r="H93" s="1138">
        <v>107.7378963216721</v>
      </c>
      <c r="I93" s="1138">
        <v>99.539740589807053</v>
      </c>
      <c r="J93" s="1138">
        <v>96.302554279212345</v>
      </c>
      <c r="K93" s="1010"/>
    </row>
    <row r="94" spans="1:11">
      <c r="A94" s="397">
        <v>2012</v>
      </c>
      <c r="B94" s="1138">
        <v>99.950509201411634</v>
      </c>
      <c r="C94" s="1138">
        <v>120.12166403500146</v>
      </c>
      <c r="D94" s="1138">
        <v>98.670410302103406</v>
      </c>
      <c r="E94" s="1138">
        <v>77.550608398458749</v>
      </c>
      <c r="F94" s="1138">
        <v>116.23726673783186</v>
      </c>
      <c r="G94" s="1138">
        <v>65.650602934533694</v>
      </c>
      <c r="H94" s="1138">
        <v>90.660642614287212</v>
      </c>
      <c r="I94" s="1138">
        <v>87.222015007733958</v>
      </c>
      <c r="J94" s="1138">
        <v>98.151307346477751</v>
      </c>
      <c r="K94" s="1010"/>
    </row>
    <row r="95" spans="1:11">
      <c r="A95" s="397">
        <v>2014</v>
      </c>
      <c r="B95" s="1138">
        <v>97.871375806384052</v>
      </c>
      <c r="C95" s="1138">
        <v>132.46505056131309</v>
      </c>
      <c r="D95" s="1138">
        <v>96.065347412455395</v>
      </c>
      <c r="E95" s="1138">
        <v>69.661574919122771</v>
      </c>
      <c r="F95" s="1138">
        <v>123.39478579893807</v>
      </c>
      <c r="G95" s="1138">
        <v>48.994498378201449</v>
      </c>
      <c r="H95" s="1138">
        <v>97.758415491165906</v>
      </c>
      <c r="I95" s="1138">
        <v>108.34027247508932</v>
      </c>
      <c r="J95" s="1138">
        <v>101.52864787880418</v>
      </c>
      <c r="K95" s="1010"/>
    </row>
    <row r="96" spans="1:11">
      <c r="A96" s="397">
        <v>2016</v>
      </c>
      <c r="B96" s="1138">
        <v>96.074256251128702</v>
      </c>
      <c r="C96" s="1138">
        <v>90.287569228285264</v>
      </c>
      <c r="D96" s="1138">
        <v>95.480734128582</v>
      </c>
      <c r="E96" s="1138">
        <v>69.434583012375469</v>
      </c>
      <c r="F96" s="1138">
        <v>123.13926795297037</v>
      </c>
      <c r="G96" s="1138">
        <v>41.978445281741138</v>
      </c>
      <c r="H96" s="1138">
        <v>74.942030757490713</v>
      </c>
      <c r="I96" s="1138">
        <v>145.54717167639731</v>
      </c>
      <c r="J96" s="1138">
        <v>96.379829541386357</v>
      </c>
      <c r="K96" s="1010"/>
    </row>
    <row r="97" spans="1:11" ht="13">
      <c r="A97" s="125"/>
      <c r="B97" s="745"/>
      <c r="C97" s="745"/>
      <c r="D97" s="746"/>
      <c r="E97" s="747"/>
      <c r="F97" s="1010"/>
      <c r="G97" s="1010"/>
      <c r="H97" s="1010"/>
      <c r="I97" s="1010"/>
      <c r="J97" s="1010"/>
      <c r="K97" s="1010"/>
    </row>
    <row r="98" spans="1:11" ht="13">
      <c r="A98" s="692"/>
      <c r="B98" s="1292" t="s">
        <v>446</v>
      </c>
      <c r="C98" s="1292"/>
      <c r="D98" s="1292"/>
      <c r="E98" s="1292"/>
      <c r="F98" s="1292"/>
      <c r="G98" s="1292"/>
      <c r="H98" s="1292"/>
      <c r="I98" s="1292"/>
      <c r="J98" s="1292"/>
      <c r="K98" s="1010"/>
    </row>
    <row r="99" spans="1:11" ht="13">
      <c r="A99" s="128"/>
      <c r="B99" s="748"/>
      <c r="C99" s="749"/>
      <c r="D99" s="749"/>
      <c r="E99" s="749"/>
      <c r="F99" s="1010"/>
      <c r="G99" s="1010"/>
      <c r="H99" s="1010"/>
      <c r="I99" s="1010"/>
      <c r="J99" s="1010"/>
      <c r="K99" s="1010"/>
    </row>
    <row r="100" spans="1:11">
      <c r="A100" s="397">
        <v>2008</v>
      </c>
      <c r="B100" s="1137">
        <v>100</v>
      </c>
      <c r="C100" s="1137">
        <v>100</v>
      </c>
      <c r="D100" s="1137">
        <v>100</v>
      </c>
      <c r="E100" s="1139" t="s">
        <v>356</v>
      </c>
      <c r="F100" s="1137">
        <v>100</v>
      </c>
      <c r="G100" s="1137">
        <v>100</v>
      </c>
      <c r="H100" s="1137">
        <v>100</v>
      </c>
      <c r="I100" s="1137">
        <v>100</v>
      </c>
      <c r="J100" s="1137">
        <v>100</v>
      </c>
      <c r="K100" s="1010"/>
    </row>
    <row r="101" spans="1:11">
      <c r="A101" s="397">
        <v>2010</v>
      </c>
      <c r="B101" s="1138">
        <v>86.647807991120658</v>
      </c>
      <c r="C101" s="1138">
        <v>116.76404284015194</v>
      </c>
      <c r="D101" s="1138">
        <v>91.894333237732098</v>
      </c>
      <c r="E101" s="1140" t="s">
        <v>356</v>
      </c>
      <c r="F101" s="1138">
        <v>109.33750522443539</v>
      </c>
      <c r="G101" s="1138">
        <v>60.404768213077276</v>
      </c>
      <c r="H101" s="1138">
        <v>107.64675606842522</v>
      </c>
      <c r="I101" s="1138">
        <v>101.93205582900273</v>
      </c>
      <c r="J101" s="1138">
        <v>102.94367835962694</v>
      </c>
      <c r="K101" s="1010"/>
    </row>
    <row r="102" spans="1:11">
      <c r="A102" s="397">
        <v>2012</v>
      </c>
      <c r="B102" s="1138">
        <v>98.425545094788049</v>
      </c>
      <c r="C102" s="1138">
        <v>119.89147837069866</v>
      </c>
      <c r="D102" s="1138">
        <v>101.09522416438999</v>
      </c>
      <c r="E102" s="1140" t="s">
        <v>356</v>
      </c>
      <c r="F102" s="1138">
        <v>103.18672291822162</v>
      </c>
      <c r="G102" s="1138">
        <v>84.740756163048687</v>
      </c>
      <c r="H102" s="1138">
        <v>81.596169612288733</v>
      </c>
      <c r="I102" s="1138">
        <v>92.936157446264517</v>
      </c>
      <c r="J102" s="1138">
        <v>102.83152319619822</v>
      </c>
      <c r="K102" s="1010"/>
    </row>
    <row r="103" spans="1:11">
      <c r="A103" s="397">
        <v>2014</v>
      </c>
      <c r="B103" s="1138">
        <v>94.82597619082091</v>
      </c>
      <c r="C103" s="1138">
        <v>130.2578362259807</v>
      </c>
      <c r="D103" s="1138">
        <v>93.8757426095667</v>
      </c>
      <c r="E103" s="1140" t="s">
        <v>356</v>
      </c>
      <c r="F103" s="1138">
        <v>104.1615530465823</v>
      </c>
      <c r="G103" s="1138">
        <v>79.362395749846996</v>
      </c>
      <c r="H103" s="1138">
        <v>65.920511264744803</v>
      </c>
      <c r="I103" s="1138">
        <v>111.19627813614854</v>
      </c>
      <c r="J103" s="1138">
        <v>97.93523800914835</v>
      </c>
      <c r="K103" s="1010"/>
    </row>
    <row r="104" spans="1:11">
      <c r="A104" s="397">
        <v>2016</v>
      </c>
      <c r="B104" s="1140" t="s">
        <v>358</v>
      </c>
      <c r="C104" s="1140" t="s">
        <v>358</v>
      </c>
      <c r="D104" s="1140" t="s">
        <v>358</v>
      </c>
      <c r="E104" s="1140" t="s">
        <v>358</v>
      </c>
      <c r="F104" s="1140" t="s">
        <v>358</v>
      </c>
      <c r="G104" s="1140" t="s">
        <v>358</v>
      </c>
      <c r="H104" s="1140" t="s">
        <v>358</v>
      </c>
      <c r="I104" s="1140" t="s">
        <v>358</v>
      </c>
      <c r="J104" s="1140" t="s">
        <v>358</v>
      </c>
      <c r="K104" s="1010"/>
    </row>
    <row r="105" spans="1:11" ht="13">
      <c r="A105" s="125"/>
      <c r="B105" s="745"/>
      <c r="C105" s="745"/>
      <c r="D105" s="746"/>
      <c r="E105" s="747"/>
      <c r="F105" s="1010"/>
      <c r="G105" s="1010"/>
      <c r="H105" s="1010"/>
      <c r="I105" s="1010"/>
      <c r="J105" s="1010"/>
      <c r="K105" s="1010"/>
    </row>
    <row r="106" spans="1:11" ht="13">
      <c r="A106" s="692"/>
      <c r="B106" s="1292" t="s">
        <v>447</v>
      </c>
      <c r="C106" s="1292"/>
      <c r="D106" s="1292"/>
      <c r="E106" s="1292"/>
      <c r="F106" s="1292"/>
      <c r="G106" s="1292"/>
      <c r="H106" s="1292"/>
      <c r="I106" s="1292"/>
      <c r="J106" s="1292"/>
      <c r="K106" s="1010"/>
    </row>
    <row r="107" spans="1:11" ht="13">
      <c r="A107" s="128"/>
      <c r="B107" s="748"/>
      <c r="C107" s="749"/>
      <c r="D107" s="749"/>
      <c r="E107" s="749"/>
      <c r="F107" s="1010"/>
      <c r="G107" s="1010"/>
      <c r="H107" s="1010"/>
      <c r="I107" s="1010"/>
      <c r="J107" s="1010"/>
      <c r="K107" s="1010"/>
    </row>
    <row r="108" spans="1:11">
      <c r="A108" s="397">
        <v>2008</v>
      </c>
      <c r="B108" s="1137">
        <v>100</v>
      </c>
      <c r="C108" s="1137">
        <v>100</v>
      </c>
      <c r="D108" s="1137">
        <v>100</v>
      </c>
      <c r="E108" s="1137">
        <v>100</v>
      </c>
      <c r="F108" s="1137">
        <v>100</v>
      </c>
      <c r="G108" s="1137">
        <v>100</v>
      </c>
      <c r="H108" s="1137">
        <v>100</v>
      </c>
      <c r="I108" s="1137">
        <v>100</v>
      </c>
      <c r="J108" s="1137">
        <v>100</v>
      </c>
      <c r="K108" s="1010"/>
    </row>
    <row r="109" spans="1:11">
      <c r="A109" s="397">
        <v>2010</v>
      </c>
      <c r="B109" s="1138">
        <v>104.99314484957534</v>
      </c>
      <c r="C109" s="1138">
        <v>130.09382766962722</v>
      </c>
      <c r="D109" s="1138">
        <v>104.36078840090859</v>
      </c>
      <c r="E109" s="1138">
        <v>111.36907715477476</v>
      </c>
      <c r="F109" s="1138">
        <v>104.0998874728468</v>
      </c>
      <c r="G109" s="1138">
        <v>85.235161725599511</v>
      </c>
      <c r="H109" s="1138">
        <v>88.3421779930665</v>
      </c>
      <c r="I109" s="1138">
        <v>107.21968049362793</v>
      </c>
      <c r="J109" s="1138">
        <v>103.78231162575258</v>
      </c>
      <c r="K109" s="1010"/>
    </row>
    <row r="110" spans="1:11">
      <c r="A110" s="397">
        <v>2012</v>
      </c>
      <c r="B110" s="1138">
        <v>102.28062569259757</v>
      </c>
      <c r="C110" s="1138">
        <v>123.86130270250568</v>
      </c>
      <c r="D110" s="1138">
        <v>104.40807760421249</v>
      </c>
      <c r="E110" s="1138">
        <v>112.00364554440525</v>
      </c>
      <c r="F110" s="1138">
        <v>100.05112378697412</v>
      </c>
      <c r="G110" s="1138">
        <v>88.808044166866893</v>
      </c>
      <c r="H110" s="1138">
        <v>73.581159440399119</v>
      </c>
      <c r="I110" s="1138">
        <v>79.583365671658299</v>
      </c>
      <c r="J110" s="1138">
        <v>97.888102481776357</v>
      </c>
      <c r="K110" s="1010"/>
    </row>
    <row r="111" spans="1:11">
      <c r="A111" s="397">
        <v>2014</v>
      </c>
      <c r="B111" s="1138">
        <v>105.78423218410227</v>
      </c>
      <c r="C111" s="1138">
        <v>144.62753581998265</v>
      </c>
      <c r="D111" s="1138">
        <v>102.998742523459</v>
      </c>
      <c r="E111" s="1138">
        <v>114.85708758515032</v>
      </c>
      <c r="F111" s="1138">
        <v>87.189250087824604</v>
      </c>
      <c r="G111" s="1138">
        <v>98.848244124821463</v>
      </c>
      <c r="H111" s="1138">
        <v>71.264044298379986</v>
      </c>
      <c r="I111" s="1138">
        <v>104.62888719359637</v>
      </c>
      <c r="J111" s="1138">
        <v>94.361148711010514</v>
      </c>
      <c r="K111" s="1010"/>
    </row>
    <row r="112" spans="1:11">
      <c r="A112" s="397">
        <v>2016</v>
      </c>
      <c r="B112" s="1138">
        <v>97.524276254708369</v>
      </c>
      <c r="C112" s="1138">
        <v>148.41158344874395</v>
      </c>
      <c r="D112" s="1138">
        <v>93.342348772147545</v>
      </c>
      <c r="E112" s="1138">
        <v>177.41603023896343</v>
      </c>
      <c r="F112" s="1138">
        <v>89.385405998044249</v>
      </c>
      <c r="G112" s="1138">
        <v>91.26265431532893</v>
      </c>
      <c r="H112" s="1138">
        <v>51.957879647517458</v>
      </c>
      <c r="I112" s="1138">
        <v>133.91302518251877</v>
      </c>
      <c r="J112" s="1138">
        <v>90.834355466826665</v>
      </c>
      <c r="K112" s="1010"/>
    </row>
    <row r="113" spans="1:11" ht="13">
      <c r="A113" s="125"/>
      <c r="B113" s="745"/>
      <c r="C113" s="745"/>
      <c r="D113" s="746"/>
      <c r="E113" s="747"/>
      <c r="F113" s="1010"/>
      <c r="G113" s="1010"/>
      <c r="H113" s="1010"/>
      <c r="I113" s="1010"/>
      <c r="J113" s="1010"/>
      <c r="K113" s="1010"/>
    </row>
    <row r="114" spans="1:11" ht="13">
      <c r="A114" s="692"/>
      <c r="B114" s="1292" t="s">
        <v>448</v>
      </c>
      <c r="C114" s="1292"/>
      <c r="D114" s="1292"/>
      <c r="E114" s="1292"/>
      <c r="F114" s="1292"/>
      <c r="G114" s="1292"/>
      <c r="H114" s="1292"/>
      <c r="I114" s="1292"/>
      <c r="J114" s="1292"/>
      <c r="K114" s="1010"/>
    </row>
    <row r="115" spans="1:11" ht="13">
      <c r="A115" s="128"/>
      <c r="B115" s="748"/>
      <c r="C115" s="749"/>
      <c r="D115" s="749"/>
      <c r="E115" s="749"/>
      <c r="F115" s="1010"/>
      <c r="G115" s="1010"/>
      <c r="H115" s="1010"/>
      <c r="I115" s="1010"/>
      <c r="J115" s="1010"/>
      <c r="K115" s="1010"/>
    </row>
    <row r="116" spans="1:11">
      <c r="A116" s="397">
        <v>2008</v>
      </c>
      <c r="B116" s="1137">
        <v>100</v>
      </c>
      <c r="C116" s="1137">
        <v>100</v>
      </c>
      <c r="D116" s="1137">
        <v>100</v>
      </c>
      <c r="E116" s="1137">
        <v>100</v>
      </c>
      <c r="F116" s="1137">
        <v>100</v>
      </c>
      <c r="G116" s="1137">
        <v>100</v>
      </c>
      <c r="H116" s="1137">
        <v>100</v>
      </c>
      <c r="I116" s="1137">
        <v>100</v>
      </c>
      <c r="J116" s="1137">
        <v>100</v>
      </c>
      <c r="K116" s="1010"/>
    </row>
    <row r="117" spans="1:11">
      <c r="A117" s="397">
        <v>2010</v>
      </c>
      <c r="B117" s="1138">
        <v>103.09414009089268</v>
      </c>
      <c r="C117" s="1138">
        <v>159.22783698612599</v>
      </c>
      <c r="D117" s="1138">
        <v>100.50238636993687</v>
      </c>
      <c r="E117" s="1138">
        <v>649.79235940947819</v>
      </c>
      <c r="F117" s="1138">
        <v>106.89421786654729</v>
      </c>
      <c r="G117" s="1138">
        <v>70.515045968936334</v>
      </c>
      <c r="H117" s="1138">
        <v>94.199384439013187</v>
      </c>
      <c r="I117" s="1138">
        <v>110.67650017723815</v>
      </c>
      <c r="J117" s="1138">
        <v>112.62295039614614</v>
      </c>
      <c r="K117" s="1010"/>
    </row>
    <row r="118" spans="1:11">
      <c r="A118" s="397">
        <v>2012</v>
      </c>
      <c r="B118" s="1138">
        <v>104.08959353366716</v>
      </c>
      <c r="C118" s="1138">
        <v>149.62962078494442</v>
      </c>
      <c r="D118" s="1138">
        <v>100.35270289742861</v>
      </c>
      <c r="E118" s="1138">
        <v>514.97901174580761</v>
      </c>
      <c r="F118" s="1138">
        <v>121.37094338917878</v>
      </c>
      <c r="G118" s="1138">
        <v>54.237007494707044</v>
      </c>
      <c r="H118" s="1138">
        <v>99.327100935324026</v>
      </c>
      <c r="I118" s="1138">
        <v>87.570894766464747</v>
      </c>
      <c r="J118" s="1138">
        <v>131.5764424027503</v>
      </c>
      <c r="K118" s="1010"/>
    </row>
    <row r="119" spans="1:11">
      <c r="A119" s="397">
        <v>2014</v>
      </c>
      <c r="B119" s="1138">
        <v>94.896557236104755</v>
      </c>
      <c r="C119" s="1138">
        <v>147.61888032489944</v>
      </c>
      <c r="D119" s="1138">
        <v>91.751228389013619</v>
      </c>
      <c r="E119" s="1138">
        <v>377.51942204320062</v>
      </c>
      <c r="F119" s="1138">
        <v>114.28843915113924</v>
      </c>
      <c r="G119" s="1138">
        <v>56.336690020945682</v>
      </c>
      <c r="H119" s="1138">
        <v>92.618795746274159</v>
      </c>
      <c r="I119" s="1138">
        <v>100.81195114461782</v>
      </c>
      <c r="J119" s="1138">
        <v>112.30496923418933</v>
      </c>
      <c r="K119" s="1010"/>
    </row>
    <row r="120" spans="1:11">
      <c r="A120" s="397">
        <v>2016</v>
      </c>
      <c r="B120" s="1138">
        <v>91.445568447155907</v>
      </c>
      <c r="C120" s="1138">
        <v>197.51640717049119</v>
      </c>
      <c r="D120" s="1138">
        <v>87.596708406526957</v>
      </c>
      <c r="E120" s="1138">
        <v>533.10753589926571</v>
      </c>
      <c r="F120" s="1138">
        <v>109.00303208559153</v>
      </c>
      <c r="G120" s="1138">
        <v>49.013420555568359</v>
      </c>
      <c r="H120" s="1138">
        <v>62.527442855331032</v>
      </c>
      <c r="I120" s="1138">
        <v>122.50297261274656</v>
      </c>
      <c r="J120" s="1138">
        <v>98.465610239963951</v>
      </c>
      <c r="K120" s="1010"/>
    </row>
    <row r="121" spans="1:11" ht="13">
      <c r="A121" s="125"/>
      <c r="B121" s="745"/>
      <c r="C121" s="745"/>
      <c r="D121" s="746"/>
      <c r="E121" s="747"/>
      <c r="F121" s="1010"/>
      <c r="G121" s="1010"/>
      <c r="H121" s="1010"/>
      <c r="I121" s="1010"/>
      <c r="J121" s="1010"/>
      <c r="K121" s="1010"/>
    </row>
    <row r="122" spans="1:11" ht="13">
      <c r="A122" s="692"/>
      <c r="B122" s="1292" t="s">
        <v>449</v>
      </c>
      <c r="C122" s="1292"/>
      <c r="D122" s="1292"/>
      <c r="E122" s="1292"/>
      <c r="F122" s="1292"/>
      <c r="G122" s="1292"/>
      <c r="H122" s="1292"/>
      <c r="I122" s="1292"/>
      <c r="J122" s="1292"/>
      <c r="K122" s="1010"/>
    </row>
    <row r="123" spans="1:11" ht="13">
      <c r="A123" s="128"/>
      <c r="B123" s="748"/>
      <c r="C123" s="749"/>
      <c r="D123" s="749"/>
      <c r="E123" s="749"/>
      <c r="F123" s="1010"/>
      <c r="G123" s="1010"/>
      <c r="H123" s="1010"/>
      <c r="I123" s="1010"/>
      <c r="J123" s="1010"/>
      <c r="K123" s="1010"/>
    </row>
    <row r="124" spans="1:11">
      <c r="A124" s="397">
        <v>2008</v>
      </c>
      <c r="B124" s="1137">
        <v>100</v>
      </c>
      <c r="C124" s="1137">
        <v>100</v>
      </c>
      <c r="D124" s="1137">
        <v>100</v>
      </c>
      <c r="E124" s="1137">
        <v>100</v>
      </c>
      <c r="F124" s="1137">
        <v>100</v>
      </c>
      <c r="G124" s="1137">
        <v>100</v>
      </c>
      <c r="H124" s="1137">
        <v>100</v>
      </c>
      <c r="I124" s="1137">
        <v>100</v>
      </c>
      <c r="J124" s="1137">
        <v>100</v>
      </c>
      <c r="K124" s="1010"/>
    </row>
    <row r="125" spans="1:11">
      <c r="A125" s="397">
        <v>2010</v>
      </c>
      <c r="B125" s="1138">
        <v>107.06261356872311</v>
      </c>
      <c r="C125" s="1138">
        <v>120.6923122583855</v>
      </c>
      <c r="D125" s="1138">
        <v>113.08253352680393</v>
      </c>
      <c r="E125" s="1138">
        <v>55.370164594117036</v>
      </c>
      <c r="F125" s="1138">
        <v>114.19267913211448</v>
      </c>
      <c r="G125" s="1138">
        <v>94.515967863396753</v>
      </c>
      <c r="H125" s="1138">
        <v>115.98314745637508</v>
      </c>
      <c r="I125" s="1138">
        <v>96.295179574136469</v>
      </c>
      <c r="J125" s="1138">
        <v>102.17013083193829</v>
      </c>
      <c r="K125" s="1010"/>
    </row>
    <row r="126" spans="1:11">
      <c r="A126" s="397">
        <v>2012</v>
      </c>
      <c r="B126" s="1138">
        <v>94.306851843404615</v>
      </c>
      <c r="C126" s="1138">
        <v>137.84674296493108</v>
      </c>
      <c r="D126" s="1138">
        <v>92.604298439719429</v>
      </c>
      <c r="E126" s="1138">
        <v>53.591407526709197</v>
      </c>
      <c r="F126" s="1138">
        <v>86.643279911871545</v>
      </c>
      <c r="G126" s="1138">
        <v>69.209635875843148</v>
      </c>
      <c r="H126" s="1138">
        <v>104.91775616032962</v>
      </c>
      <c r="I126" s="1138">
        <v>92.608869461378788</v>
      </c>
      <c r="J126" s="1138">
        <v>100.35409703121665</v>
      </c>
      <c r="K126" s="1010"/>
    </row>
    <row r="127" spans="1:11">
      <c r="A127" s="397">
        <v>2014</v>
      </c>
      <c r="B127" s="1138">
        <v>87.53781561475509</v>
      </c>
      <c r="C127" s="1138">
        <v>160.17353849959238</v>
      </c>
      <c r="D127" s="1138">
        <v>81.416215234397569</v>
      </c>
      <c r="E127" s="1138">
        <v>43.795304315543774</v>
      </c>
      <c r="F127" s="1138">
        <v>74.691405775321243</v>
      </c>
      <c r="G127" s="1138">
        <v>63.765280477608854</v>
      </c>
      <c r="H127" s="1138">
        <v>90.044581459923052</v>
      </c>
      <c r="I127" s="1138">
        <v>107.9117055188392</v>
      </c>
      <c r="J127" s="1138">
        <v>94.590701879142031</v>
      </c>
      <c r="K127" s="1010"/>
    </row>
    <row r="128" spans="1:11">
      <c r="A128" s="397">
        <v>2016</v>
      </c>
      <c r="B128" s="1138">
        <v>81.04611769830403</v>
      </c>
      <c r="C128" s="1138">
        <v>150.97567379277697</v>
      </c>
      <c r="D128" s="1138">
        <v>74.186710633491998</v>
      </c>
      <c r="E128" s="1138">
        <v>38.789573995319728</v>
      </c>
      <c r="F128" s="1138">
        <v>69.650473637026948</v>
      </c>
      <c r="G128" s="1138">
        <v>53.350993424258256</v>
      </c>
      <c r="H128" s="1138">
        <v>68.355463804875683</v>
      </c>
      <c r="I128" s="1138">
        <v>139.36371155556949</v>
      </c>
      <c r="J128" s="1138">
        <v>92.022190810968056</v>
      </c>
      <c r="K128" s="1010"/>
    </row>
    <row r="129" spans="1:11" ht="13">
      <c r="A129" s="125"/>
      <c r="B129" s="745"/>
      <c r="C129" s="745"/>
      <c r="D129" s="746"/>
      <c r="E129" s="747"/>
      <c r="F129" s="1010"/>
      <c r="G129" s="1010"/>
      <c r="H129" s="1010"/>
      <c r="I129" s="1010"/>
      <c r="J129" s="1010"/>
      <c r="K129" s="1010"/>
    </row>
    <row r="130" spans="1:11" ht="13">
      <c r="A130" s="692"/>
      <c r="B130" s="1292" t="s">
        <v>450</v>
      </c>
      <c r="C130" s="1292"/>
      <c r="D130" s="1292"/>
      <c r="E130" s="1292"/>
      <c r="F130" s="1292"/>
      <c r="G130" s="1292"/>
      <c r="H130" s="1292"/>
      <c r="I130" s="1292"/>
      <c r="J130" s="1292"/>
      <c r="K130" s="1010"/>
    </row>
    <row r="131" spans="1:11" ht="13">
      <c r="A131" s="128"/>
      <c r="B131" s="748"/>
      <c r="C131" s="749"/>
      <c r="D131" s="749"/>
      <c r="E131" s="749"/>
      <c r="F131" s="1010"/>
      <c r="G131" s="1010"/>
      <c r="H131" s="1010"/>
      <c r="I131" s="1010"/>
      <c r="J131" s="1010"/>
      <c r="K131" s="1010"/>
    </row>
    <row r="132" spans="1:11">
      <c r="A132" s="397">
        <v>2008</v>
      </c>
      <c r="B132" s="1137">
        <v>100</v>
      </c>
      <c r="C132" s="1137">
        <v>100</v>
      </c>
      <c r="D132" s="1137">
        <v>100</v>
      </c>
      <c r="E132" s="1137">
        <v>100</v>
      </c>
      <c r="F132" s="1137">
        <v>100</v>
      </c>
      <c r="G132" s="1137">
        <v>100</v>
      </c>
      <c r="H132" s="1137">
        <v>100</v>
      </c>
      <c r="I132" s="1137">
        <v>100</v>
      </c>
      <c r="J132" s="1137">
        <v>100</v>
      </c>
      <c r="K132" s="1010"/>
    </row>
    <row r="133" spans="1:11">
      <c r="A133" s="397">
        <v>2010</v>
      </c>
      <c r="B133" s="1138">
        <v>102.88941213110554</v>
      </c>
      <c r="C133" s="1138">
        <v>134.86853744525993</v>
      </c>
      <c r="D133" s="1138">
        <v>102.44781322505116</v>
      </c>
      <c r="E133" s="1138">
        <v>17.459147962312947</v>
      </c>
      <c r="F133" s="1138">
        <v>125.08466449595701</v>
      </c>
      <c r="G133" s="1138">
        <v>77.263293759391658</v>
      </c>
      <c r="H133" s="1138">
        <v>87.777080937083525</v>
      </c>
      <c r="I133" s="1138">
        <v>104.26923048366665</v>
      </c>
      <c r="J133" s="1138">
        <v>101.6224030161045</v>
      </c>
      <c r="K133" s="1010"/>
    </row>
    <row r="134" spans="1:11">
      <c r="A134" s="397">
        <v>2012</v>
      </c>
      <c r="B134" s="1138">
        <v>95.811334243219349</v>
      </c>
      <c r="C134" s="1138">
        <v>109.24799599103672</v>
      </c>
      <c r="D134" s="1138">
        <v>95.096438717437891</v>
      </c>
      <c r="E134" s="1138">
        <v>12.867327848103313</v>
      </c>
      <c r="F134" s="1138">
        <v>120.46387285264019</v>
      </c>
      <c r="G134" s="1138">
        <v>64.032576152193926</v>
      </c>
      <c r="H134" s="1138">
        <v>72.837196435431807</v>
      </c>
      <c r="I134" s="1138">
        <v>89.287720483048304</v>
      </c>
      <c r="J134" s="1138">
        <v>95.558736191642652</v>
      </c>
      <c r="K134" s="1010"/>
    </row>
    <row r="135" spans="1:11">
      <c r="A135" s="397">
        <v>2014</v>
      </c>
      <c r="B135" s="1138">
        <v>88.892682295379515</v>
      </c>
      <c r="C135" s="1138">
        <v>143.1346813535051</v>
      </c>
      <c r="D135" s="1138">
        <v>85.534671610971884</v>
      </c>
      <c r="E135" s="1138">
        <v>13.573753928398757</v>
      </c>
      <c r="F135" s="1138">
        <v>107.14047789653097</v>
      </c>
      <c r="G135" s="1138">
        <v>57.304354379003982</v>
      </c>
      <c r="H135" s="1138">
        <v>64.721904231051511</v>
      </c>
      <c r="I135" s="1138">
        <v>109.25209596932446</v>
      </c>
      <c r="J135" s="1138">
        <v>87.524830975035556</v>
      </c>
      <c r="K135" s="1010"/>
    </row>
    <row r="136" spans="1:11">
      <c r="A136" s="397">
        <v>2016</v>
      </c>
      <c r="B136" s="1138">
        <v>88.044228561140784</v>
      </c>
      <c r="C136" s="1138">
        <v>136.4747053397424</v>
      </c>
      <c r="D136" s="1138">
        <v>88.422725778523485</v>
      </c>
      <c r="E136" s="1138">
        <v>14.124470179266002</v>
      </c>
      <c r="F136" s="1138">
        <v>106.81139290790252</v>
      </c>
      <c r="G136" s="1138">
        <v>59.556181486876966</v>
      </c>
      <c r="H136" s="1138">
        <v>50.459210221457454</v>
      </c>
      <c r="I136" s="1138">
        <v>123.89519306244512</v>
      </c>
      <c r="J136" s="1138">
        <v>79.551327448329957</v>
      </c>
      <c r="K136" s="1010"/>
    </row>
    <row r="137" spans="1:11" s="384" customFormat="1">
      <c r="A137" s="643"/>
      <c r="B137" s="377"/>
      <c r="C137" s="1010"/>
      <c r="D137" s="1010"/>
      <c r="E137" s="1010"/>
      <c r="F137" s="1010"/>
      <c r="G137" s="1010"/>
      <c r="H137" s="1010"/>
      <c r="I137" s="1010"/>
      <c r="J137" s="1010"/>
      <c r="K137" s="1010"/>
    </row>
    <row r="138" spans="1:11" s="371" customFormat="1" ht="45" customHeight="1">
      <c r="A138" s="248"/>
      <c r="B138" s="1281" t="s">
        <v>1610</v>
      </c>
      <c r="C138" s="1281"/>
      <c r="D138" s="1281"/>
      <c r="E138" s="1281"/>
      <c r="F138" s="1066"/>
      <c r="G138" s="1066"/>
      <c r="H138" s="1066"/>
      <c r="I138" s="1066"/>
      <c r="J138" s="1066"/>
      <c r="K138" s="1066"/>
    </row>
    <row r="139" spans="1:11" s="371" customFormat="1" ht="15" customHeight="1">
      <c r="A139" s="248"/>
      <c r="B139" s="1066" t="s">
        <v>1606</v>
      </c>
      <c r="C139" s="1066"/>
      <c r="D139" s="1066"/>
      <c r="E139" s="1066"/>
      <c r="F139" s="1066"/>
      <c r="G139" s="1066"/>
      <c r="H139" s="1066"/>
      <c r="I139" s="1066"/>
      <c r="J139" s="1066"/>
      <c r="K139" s="1066"/>
    </row>
    <row r="140" spans="1:11" ht="13">
      <c r="A140" s="178"/>
      <c r="B140" s="1010"/>
      <c r="C140" s="1010"/>
      <c r="D140" s="1010"/>
      <c r="E140" s="1010"/>
      <c r="F140" s="1010"/>
      <c r="G140" s="1010"/>
      <c r="H140" s="1010"/>
      <c r="I140" s="1010"/>
      <c r="J140" s="1010"/>
      <c r="K140" s="1010"/>
    </row>
    <row r="141" spans="1:11" ht="13">
      <c r="A141" s="178"/>
      <c r="B141" s="1010"/>
      <c r="C141" s="1010"/>
      <c r="D141" s="1010"/>
      <c r="E141" s="1010"/>
      <c r="F141" s="1010"/>
      <c r="G141" s="1010"/>
      <c r="H141" s="1010"/>
      <c r="I141" s="1010"/>
      <c r="J141" s="1010"/>
      <c r="K141" s="1010"/>
    </row>
    <row r="142" spans="1:11" ht="13">
      <c r="A142" s="178"/>
      <c r="B142" s="1010"/>
      <c r="C142" s="1010"/>
      <c r="D142" s="1010"/>
      <c r="E142" s="1010"/>
      <c r="F142" s="1010"/>
      <c r="G142" s="1010"/>
      <c r="H142" s="1010"/>
      <c r="I142" s="1010"/>
      <c r="J142" s="1010"/>
      <c r="K142" s="1010"/>
    </row>
    <row r="143" spans="1:11" ht="13">
      <c r="A143" s="178"/>
      <c r="B143" s="1010"/>
      <c r="C143" s="1010"/>
      <c r="D143" s="1010"/>
      <c r="E143" s="1010"/>
      <c r="F143" s="1010"/>
      <c r="G143" s="1010"/>
      <c r="H143" s="1010"/>
      <c r="I143" s="1010"/>
      <c r="J143" s="1010"/>
      <c r="K143" s="1010"/>
    </row>
    <row r="144" spans="1:11" ht="13">
      <c r="A144" s="178"/>
      <c r="B144" s="1010"/>
      <c r="C144" s="1010"/>
      <c r="D144" s="1010"/>
      <c r="E144" s="1010"/>
      <c r="F144" s="1010"/>
      <c r="G144" s="1010"/>
      <c r="H144" s="1010"/>
      <c r="I144" s="1010"/>
      <c r="J144" s="1010"/>
      <c r="K144" s="1010"/>
    </row>
    <row r="145" spans="1:11" ht="13">
      <c r="A145" s="178"/>
      <c r="B145" s="1010"/>
      <c r="C145" s="1010"/>
      <c r="D145" s="1010"/>
      <c r="E145" s="1010"/>
      <c r="F145" s="1010"/>
      <c r="G145" s="1010"/>
      <c r="H145" s="1010"/>
      <c r="I145" s="1010"/>
      <c r="J145" s="1010"/>
      <c r="K145" s="1010"/>
    </row>
    <row r="146" spans="1:11" ht="13">
      <c r="A146" s="178"/>
      <c r="B146" s="1010"/>
      <c r="C146" s="1010"/>
      <c r="D146" s="1010"/>
      <c r="E146" s="1010"/>
      <c r="F146" s="1010"/>
      <c r="G146" s="1010"/>
      <c r="H146" s="1010"/>
      <c r="I146" s="1010"/>
      <c r="J146" s="1010"/>
      <c r="K146" s="1010"/>
    </row>
    <row r="147" spans="1:11" ht="13">
      <c r="A147" s="178"/>
      <c r="B147" s="1010"/>
      <c r="C147" s="1010"/>
      <c r="D147" s="1010"/>
      <c r="E147" s="1010"/>
      <c r="F147" s="1010"/>
      <c r="G147" s="1010"/>
      <c r="H147" s="1010"/>
      <c r="I147" s="1010"/>
      <c r="J147" s="1010"/>
      <c r="K147" s="1010"/>
    </row>
    <row r="148" spans="1:11" ht="13">
      <c r="A148" s="178"/>
      <c r="B148" s="1010"/>
      <c r="C148" s="1010"/>
      <c r="D148" s="1010"/>
      <c r="E148" s="1010"/>
      <c r="F148" s="1010"/>
      <c r="G148" s="1010"/>
      <c r="H148" s="1010"/>
      <c r="I148" s="1010"/>
      <c r="J148" s="1010"/>
      <c r="K148" s="1010"/>
    </row>
    <row r="149" spans="1:11" ht="13">
      <c r="A149" s="178"/>
    </row>
    <row r="150" spans="1:11" ht="13">
      <c r="A150" s="178"/>
    </row>
  </sheetData>
  <sheetProtection selectLockedCells="1"/>
  <mergeCells count="24">
    <mergeCell ref="B122:J122"/>
    <mergeCell ref="B138:E138"/>
    <mergeCell ref="B130:J130"/>
    <mergeCell ref="B18:J18"/>
    <mergeCell ref="B26:J26"/>
    <mergeCell ref="B34:J34"/>
    <mergeCell ref="B42:J42"/>
    <mergeCell ref="B50:J50"/>
    <mergeCell ref="B58:J58"/>
    <mergeCell ref="B66:J66"/>
    <mergeCell ref="B74:J74"/>
    <mergeCell ref="B82:J82"/>
    <mergeCell ref="B90:J90"/>
    <mergeCell ref="B98:J98"/>
    <mergeCell ref="B106:J106"/>
    <mergeCell ref="B114:J114"/>
    <mergeCell ref="B10:J10"/>
    <mergeCell ref="A6:A8"/>
    <mergeCell ref="B6:B8"/>
    <mergeCell ref="C7:C8"/>
    <mergeCell ref="C6:J6"/>
    <mergeCell ref="D7:D8"/>
    <mergeCell ref="E7:I7"/>
    <mergeCell ref="J7:J8"/>
  </mergeCells>
  <hyperlinks>
    <hyperlink ref="A1" location="Inhalt!A1" display="Zurück zum Inhalt"/>
  </hyperlinks>
  <pageMargins left="0.59055118110236227" right="0.59055118110236227" top="1.1811023622047245" bottom="0.78740157480314965" header="0.39370078740157483" footer="0.39370078740157483"/>
  <pageSetup paperSize="9" scale="87" pageOrder="overThenDown" orientation="landscape" r:id="rId1"/>
  <headerFooter alignWithMargins="0">
    <oddHeader>&amp;L&amp;"Arial,Fett"
Tabelle &amp;A&amp;CSeite &amp;P von &amp;N
&amp;"Arial,Fett"Spezifische CO2-Emissionen*) (preisbereinigt, verkettet) 2008 – 2016 nach Wirtschaftszweigen und Bundesländern
2008 = 100</oddHeader>
    <oddFooter>&amp;CStatistische Ämter der Länder – Indikatoren und Kennzahlen, UGRdL 2020</oddFooter>
  </headerFooter>
  <rowBreaks count="5" manualBreakCount="5">
    <brk id="32" max="9" man="1"/>
    <brk id="56" max="9" man="1"/>
    <brk id="80" max="9" man="1"/>
    <brk id="104" max="9" man="1"/>
    <brk id="128"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autoPageBreaks="0"/>
  </sheetPr>
  <dimension ref="A1:K52"/>
  <sheetViews>
    <sheetView showGridLines="0" showRowColHeaders="0" zoomScaleNormal="100" workbookViewId="0">
      <pane ySplit="5" topLeftCell="A6" activePane="bottomLeft" state="frozen"/>
      <selection pane="bottomLeft"/>
    </sheetView>
  </sheetViews>
  <sheetFormatPr baseColWidth="10" defaultColWidth="11.453125" defaultRowHeight="12.5"/>
  <cols>
    <col min="1" max="1" width="23.453125" style="84" customWidth="1"/>
    <col min="2" max="7" width="11.453125" style="42" customWidth="1"/>
    <col min="8" max="16384" width="11.453125" style="44"/>
  </cols>
  <sheetData>
    <row r="1" spans="1:7" ht="13">
      <c r="A1" s="691" t="s">
        <v>322</v>
      </c>
    </row>
    <row r="3" spans="1:7" s="53" customFormat="1" ht="13">
      <c r="A3" s="78" t="s">
        <v>477</v>
      </c>
      <c r="B3" s="585" t="s">
        <v>1196</v>
      </c>
      <c r="C3" s="376"/>
      <c r="D3" s="376"/>
      <c r="E3" s="376"/>
      <c r="F3" s="376"/>
      <c r="G3" s="376"/>
    </row>
    <row r="4" spans="1:7">
      <c r="A4" s="53"/>
      <c r="B4" s="646"/>
      <c r="C4" s="422"/>
      <c r="D4" s="422"/>
      <c r="E4" s="422"/>
      <c r="F4" s="422"/>
      <c r="G4" s="422"/>
    </row>
    <row r="5" spans="1:7" s="42" customFormat="1" ht="62.15" customHeight="1">
      <c r="A5" s="55" t="s">
        <v>433</v>
      </c>
      <c r="B5" s="425" t="s">
        <v>456</v>
      </c>
      <c r="C5" s="425" t="s">
        <v>457</v>
      </c>
      <c r="D5" s="338" t="s">
        <v>458</v>
      </c>
      <c r="E5" s="338" t="s">
        <v>1093</v>
      </c>
      <c r="F5" s="645" t="s">
        <v>459</v>
      </c>
      <c r="G5" s="645" t="s">
        <v>1094</v>
      </c>
    </row>
    <row r="6" spans="1:7" s="42" customFormat="1">
      <c r="A6" s="727"/>
      <c r="B6" s="79"/>
      <c r="C6" s="79"/>
      <c r="D6" s="79"/>
      <c r="E6" s="79"/>
      <c r="F6" s="79"/>
      <c r="G6" s="79"/>
    </row>
    <row r="7" spans="1:7" s="42" customFormat="1" ht="12.75" customHeight="1">
      <c r="A7" s="98"/>
      <c r="B7" s="1271" t="s">
        <v>434</v>
      </c>
      <c r="C7" s="1271"/>
      <c r="D7" s="1271"/>
      <c r="E7" s="1271"/>
      <c r="F7" s="1271"/>
      <c r="G7" s="1271"/>
    </row>
    <row r="8" spans="1:7" s="42" customFormat="1" ht="12.75" customHeight="1">
      <c r="A8" s="98"/>
      <c r="B8" s="80"/>
      <c r="C8" s="80"/>
      <c r="D8" s="80"/>
      <c r="E8" s="80"/>
      <c r="F8" s="80"/>
      <c r="G8" s="80"/>
    </row>
    <row r="9" spans="1:7">
      <c r="A9" s="728" t="s">
        <v>435</v>
      </c>
      <c r="B9" s="1074">
        <v>4869.165</v>
      </c>
      <c r="C9" s="806">
        <v>1543.5160000000001</v>
      </c>
      <c r="D9" s="1074">
        <v>553.19399999999996</v>
      </c>
      <c r="E9" s="1074">
        <v>956.08799999999997</v>
      </c>
      <c r="F9" s="806">
        <v>1807.9849999999999</v>
      </c>
      <c r="G9" s="806">
        <v>8.3819999999999997</v>
      </c>
    </row>
    <row r="10" spans="1:7">
      <c r="A10" s="81" t="s">
        <v>436</v>
      </c>
      <c r="B10" s="806">
        <v>6229.8829999999998</v>
      </c>
      <c r="C10" s="1077">
        <v>2182.3440000000001</v>
      </c>
      <c r="D10" s="806">
        <v>744.39</v>
      </c>
      <c r="E10" s="806">
        <v>1181.376</v>
      </c>
      <c r="F10" s="1077">
        <v>2062.4499999999998</v>
      </c>
      <c r="G10" s="1077">
        <v>59.323</v>
      </c>
    </row>
    <row r="11" spans="1:7">
      <c r="A11" s="81" t="s">
        <v>437</v>
      </c>
      <c r="B11" s="1074">
        <v>1358.394</v>
      </c>
      <c r="C11" s="806">
        <v>879.69600000000003</v>
      </c>
      <c r="D11" s="1074">
        <v>77.19</v>
      </c>
      <c r="E11" s="1074">
        <v>14.29</v>
      </c>
      <c r="F11" s="806">
        <v>385.91199999999998</v>
      </c>
      <c r="G11" s="806">
        <v>1.306</v>
      </c>
    </row>
    <row r="12" spans="1:7">
      <c r="A12" s="81" t="s">
        <v>438</v>
      </c>
      <c r="B12" s="806">
        <v>1056.79</v>
      </c>
      <c r="C12" s="1077">
        <v>530.51800000000003</v>
      </c>
      <c r="D12" s="806">
        <v>32.779000000000003</v>
      </c>
      <c r="E12" s="806">
        <v>139.86600000000001</v>
      </c>
      <c r="F12" s="1077">
        <v>347.43299999999999</v>
      </c>
      <c r="G12" s="1077">
        <v>6.194</v>
      </c>
    </row>
    <row r="13" spans="1:7">
      <c r="A13" s="81" t="s">
        <v>439</v>
      </c>
      <c r="B13" s="1074">
        <v>288.46199999999999</v>
      </c>
      <c r="C13" s="806">
        <v>153.12</v>
      </c>
      <c r="D13" s="1074">
        <v>22.398</v>
      </c>
      <c r="E13" s="1074">
        <v>30.818000000000001</v>
      </c>
      <c r="F13" s="806">
        <v>81.947999999999993</v>
      </c>
      <c r="G13" s="806">
        <v>0.17799999999999999</v>
      </c>
    </row>
    <row r="14" spans="1:7">
      <c r="A14" s="81" t="s">
        <v>440</v>
      </c>
      <c r="B14" s="806">
        <v>787.78099999999995</v>
      </c>
      <c r="C14" s="1077">
        <v>482.72500000000002</v>
      </c>
      <c r="D14" s="806">
        <v>63.27</v>
      </c>
      <c r="E14" s="806">
        <v>22.36</v>
      </c>
      <c r="F14" s="1077">
        <v>214.62899999999999</v>
      </c>
      <c r="G14" s="1077">
        <v>4.798</v>
      </c>
    </row>
    <row r="15" spans="1:7">
      <c r="A15" s="81" t="s">
        <v>441</v>
      </c>
      <c r="B15" s="1074">
        <v>2783.3829999999998</v>
      </c>
      <c r="C15" s="806">
        <v>1107.643</v>
      </c>
      <c r="D15" s="1074">
        <v>533.65300000000002</v>
      </c>
      <c r="E15" s="1074">
        <v>267.517</v>
      </c>
      <c r="F15" s="806">
        <v>862.98699999999997</v>
      </c>
      <c r="G15" s="806">
        <v>11.583</v>
      </c>
    </row>
    <row r="16" spans="1:7" ht="12.75" customHeight="1">
      <c r="A16" s="728" t="s">
        <v>442</v>
      </c>
      <c r="B16" s="806">
        <v>704.29</v>
      </c>
      <c r="C16" s="1077">
        <v>367.86900000000003</v>
      </c>
      <c r="D16" s="806">
        <v>46.131999999999998</v>
      </c>
      <c r="E16" s="806">
        <v>78.647000000000006</v>
      </c>
      <c r="F16" s="1077">
        <v>210.66399999999999</v>
      </c>
      <c r="G16" s="1077">
        <v>0.97799999999999998</v>
      </c>
    </row>
    <row r="17" spans="1:7">
      <c r="A17" s="81" t="s">
        <v>443</v>
      </c>
      <c r="B17" s="1074">
        <v>4086.8969999999999</v>
      </c>
      <c r="C17" s="806">
        <v>1484.605</v>
      </c>
      <c r="D17" s="1074">
        <v>501.36900000000003</v>
      </c>
      <c r="E17" s="1074">
        <v>770.55799999999999</v>
      </c>
      <c r="F17" s="806">
        <v>1311.6289999999999</v>
      </c>
      <c r="G17" s="806">
        <v>18.736000000000001</v>
      </c>
    </row>
    <row r="18" spans="1:7">
      <c r="A18" s="728" t="s">
        <v>444</v>
      </c>
      <c r="B18" s="806">
        <v>8290.1730000000007</v>
      </c>
      <c r="C18" s="1077">
        <v>3824.6860000000001</v>
      </c>
      <c r="D18" s="806">
        <v>1198.18</v>
      </c>
      <c r="E18" s="806">
        <v>809.07600000000002</v>
      </c>
      <c r="F18" s="1077">
        <v>2433.4160000000002</v>
      </c>
      <c r="G18" s="1077">
        <v>24.814</v>
      </c>
    </row>
    <row r="19" spans="1:7">
      <c r="A19" s="728" t="s">
        <v>445</v>
      </c>
      <c r="B19" s="1074">
        <v>2137.1729999999998</v>
      </c>
      <c r="C19" s="806">
        <v>722.98400000000004</v>
      </c>
      <c r="D19" s="1074">
        <v>334.298</v>
      </c>
      <c r="E19" s="1074">
        <v>371.13099999999997</v>
      </c>
      <c r="F19" s="806">
        <v>687.88099999999997</v>
      </c>
      <c r="G19" s="806">
        <v>20.879000000000001</v>
      </c>
    </row>
    <row r="20" spans="1:7">
      <c r="A20" s="81" t="s">
        <v>446</v>
      </c>
      <c r="B20" s="806">
        <v>473.36500000000001</v>
      </c>
      <c r="C20" s="1077">
        <v>190.07900000000001</v>
      </c>
      <c r="D20" s="806">
        <v>60.220999999999997</v>
      </c>
      <c r="E20" s="806">
        <v>65.878</v>
      </c>
      <c r="F20" s="1077">
        <v>156.79900000000001</v>
      </c>
      <c r="G20" s="1077">
        <v>0.38800000000000001</v>
      </c>
    </row>
    <row r="21" spans="1:7">
      <c r="A21" s="81" t="s">
        <v>447</v>
      </c>
      <c r="B21" s="1074">
        <v>1361.9259999999999</v>
      </c>
      <c r="C21" s="806">
        <v>611.06899999999996</v>
      </c>
      <c r="D21" s="1074">
        <v>163.929</v>
      </c>
      <c r="E21" s="1074">
        <v>78.406000000000006</v>
      </c>
      <c r="F21" s="806">
        <v>504.97899999999998</v>
      </c>
      <c r="G21" s="806">
        <v>3.5430000000000001</v>
      </c>
    </row>
    <row r="22" spans="1:7">
      <c r="A22" s="728" t="s">
        <v>448</v>
      </c>
      <c r="B22" s="806">
        <v>994.29600000000005</v>
      </c>
      <c r="C22" s="1077">
        <v>423.28500000000003</v>
      </c>
      <c r="D22" s="806">
        <v>146.82300000000001</v>
      </c>
      <c r="E22" s="806">
        <v>104.473</v>
      </c>
      <c r="F22" s="1077">
        <v>307.36500000000001</v>
      </c>
      <c r="G22" s="1077">
        <v>12.35</v>
      </c>
    </row>
    <row r="23" spans="1:7">
      <c r="A23" s="728" t="s">
        <v>449</v>
      </c>
      <c r="B23" s="1074">
        <v>1421.3030000000001</v>
      </c>
      <c r="C23" s="806">
        <v>654.00199999999995</v>
      </c>
      <c r="D23" s="1074">
        <v>260.50299999999999</v>
      </c>
      <c r="E23" s="1074">
        <v>68.501999999999995</v>
      </c>
      <c r="F23" s="806">
        <v>435.21300000000002</v>
      </c>
      <c r="G23" s="806">
        <v>3.0840000000000001</v>
      </c>
    </row>
    <row r="24" spans="1:7">
      <c r="A24" s="81" t="s">
        <v>450</v>
      </c>
      <c r="B24" s="806">
        <v>916.048</v>
      </c>
      <c r="C24" s="1077">
        <v>393.05099999999999</v>
      </c>
      <c r="D24" s="806">
        <v>73.554000000000002</v>
      </c>
      <c r="E24" s="806">
        <v>160.06800000000001</v>
      </c>
      <c r="F24" s="1077">
        <v>287.83499999999998</v>
      </c>
      <c r="G24" s="1077">
        <v>1.54</v>
      </c>
    </row>
    <row r="25" spans="1:7" ht="21" customHeight="1">
      <c r="A25" s="81" t="s">
        <v>460</v>
      </c>
      <c r="B25" s="806">
        <v>37759.328999999998</v>
      </c>
      <c r="C25" s="806">
        <v>15551.191999999999</v>
      </c>
      <c r="D25" s="806">
        <v>4811.8829999999998</v>
      </c>
      <c r="E25" s="806">
        <v>5119.0540000000001</v>
      </c>
      <c r="F25" s="806">
        <v>12099.125</v>
      </c>
      <c r="G25" s="806">
        <v>178.07599999999999</v>
      </c>
    </row>
    <row r="26" spans="1:7">
      <c r="A26" s="82"/>
      <c r="B26" s="82"/>
      <c r="C26" s="82"/>
      <c r="D26" s="71"/>
      <c r="E26" s="71"/>
      <c r="F26" s="71"/>
      <c r="G26" s="82"/>
    </row>
    <row r="27" spans="1:7" ht="15">
      <c r="A27" s="82"/>
      <c r="B27" s="1269" t="s">
        <v>461</v>
      </c>
      <c r="C27" s="1269"/>
      <c r="D27" s="1269"/>
      <c r="E27" s="1269"/>
      <c r="F27" s="1269"/>
      <c r="G27" s="1269"/>
    </row>
    <row r="28" spans="1:7" s="42" customFormat="1">
      <c r="A28" s="82"/>
      <c r="B28" s="84"/>
      <c r="C28" s="84"/>
      <c r="D28" s="84"/>
      <c r="E28" s="84"/>
      <c r="F28" s="84"/>
      <c r="G28" s="84"/>
    </row>
    <row r="29" spans="1:7">
      <c r="A29" s="728" t="s">
        <v>435</v>
      </c>
      <c r="B29" s="1074">
        <v>439.87085995407392</v>
      </c>
      <c r="C29" s="1074">
        <v>139.43822200990775</v>
      </c>
      <c r="D29" s="1074">
        <v>49.974465950821951</v>
      </c>
      <c r="E29" s="1074">
        <v>86.371123334651969</v>
      </c>
      <c r="F29" s="1074">
        <v>163.32983514300017</v>
      </c>
      <c r="G29" s="1074">
        <v>0.75721351569212536</v>
      </c>
    </row>
    <row r="30" spans="1:7">
      <c r="A30" s="81" t="s">
        <v>436</v>
      </c>
      <c r="B30" s="1074">
        <v>476.41017958553982</v>
      </c>
      <c r="C30" s="1074">
        <v>166.88770831770441</v>
      </c>
      <c r="D30" s="1074">
        <v>56.924820832378387</v>
      </c>
      <c r="E30" s="1074">
        <v>90.341913695336928</v>
      </c>
      <c r="F30" s="1074">
        <v>157.71920193143222</v>
      </c>
      <c r="G30" s="1074">
        <v>4.5365348086878958</v>
      </c>
    </row>
    <row r="31" spans="1:7">
      <c r="A31" s="81" t="s">
        <v>437</v>
      </c>
      <c r="B31" s="1074">
        <v>372.69104204151307</v>
      </c>
      <c r="C31" s="1074">
        <v>241.35473133696917</v>
      </c>
      <c r="D31" s="1074">
        <v>21.177965697127927</v>
      </c>
      <c r="E31" s="1074">
        <v>3.9206261149366255</v>
      </c>
      <c r="F31" s="1074">
        <v>105.87940274789523</v>
      </c>
      <c r="G31" s="1074">
        <v>0.35831614458413102</v>
      </c>
    </row>
    <row r="32" spans="1:7">
      <c r="A32" s="81" t="s">
        <v>438</v>
      </c>
      <c r="B32" s="1074">
        <v>420.71055691728668</v>
      </c>
      <c r="C32" s="1074">
        <v>211.20044969638727</v>
      </c>
      <c r="D32" s="1074">
        <v>13.04939613848706</v>
      </c>
      <c r="E32" s="1074">
        <v>55.680979904988902</v>
      </c>
      <c r="F32" s="1074">
        <v>138.31388537121251</v>
      </c>
      <c r="G32" s="1074">
        <v>2.4658458062109538</v>
      </c>
    </row>
    <row r="33" spans="1:11">
      <c r="A33" s="81" t="s">
        <v>439</v>
      </c>
      <c r="B33" s="1074">
        <v>422.35419174038708</v>
      </c>
      <c r="C33" s="1074">
        <v>224.19200393565899</v>
      </c>
      <c r="D33" s="1074">
        <v>32.794230042782722</v>
      </c>
      <c r="E33" s="1074">
        <v>45.122447605075358</v>
      </c>
      <c r="F33" s="1074">
        <v>119.98488988061249</v>
      </c>
      <c r="G33" s="1074">
        <v>0.26062027625749284</v>
      </c>
    </row>
    <row r="34" spans="1:11">
      <c r="A34" s="81" t="s">
        <v>440</v>
      </c>
      <c r="B34" s="1074">
        <v>427.86768695493487</v>
      </c>
      <c r="C34" s="1074">
        <v>262.18254716135692</v>
      </c>
      <c r="D34" s="1074">
        <v>34.363850554454508</v>
      </c>
      <c r="E34" s="1074">
        <v>12.144392261697533</v>
      </c>
      <c r="F34" s="1074">
        <v>116.57150119570123</v>
      </c>
      <c r="G34" s="1074">
        <v>2.6059389119689071</v>
      </c>
    </row>
    <row r="35" spans="1:11">
      <c r="A35" s="81" t="s">
        <v>441</v>
      </c>
      <c r="B35" s="1074">
        <v>444.21765808692857</v>
      </c>
      <c r="C35" s="1074">
        <v>176.77573638136752</v>
      </c>
      <c r="D35" s="1074">
        <v>85.169049998172625</v>
      </c>
      <c r="E35" s="1074">
        <v>42.69472625163008</v>
      </c>
      <c r="F35" s="1074">
        <v>137.72954138882946</v>
      </c>
      <c r="G35" s="1074">
        <v>1.8486040669289472</v>
      </c>
    </row>
    <row r="36" spans="1:11" ht="12.75" customHeight="1">
      <c r="A36" s="728" t="s">
        <v>442</v>
      </c>
      <c r="B36" s="1074">
        <v>437.53552735800707</v>
      </c>
      <c r="C36" s="1074">
        <v>228.53619519468216</v>
      </c>
      <c r="D36" s="1074">
        <v>28.65920139158526</v>
      </c>
      <c r="E36" s="1074">
        <v>48.858931150698119</v>
      </c>
      <c r="F36" s="1074">
        <v>130.87362355755045</v>
      </c>
      <c r="G36" s="1074">
        <v>0.6075760634910774</v>
      </c>
    </row>
    <row r="37" spans="1:11">
      <c r="A37" s="81" t="s">
        <v>443</v>
      </c>
      <c r="B37" s="1074">
        <v>511.98542101370401</v>
      </c>
      <c r="C37" s="1074">
        <v>185.9836731789546</v>
      </c>
      <c r="D37" s="1074">
        <v>62.808927787565914</v>
      </c>
      <c r="E37" s="1074">
        <v>96.531540199197039</v>
      </c>
      <c r="F37" s="1074">
        <v>164.31413020166244</v>
      </c>
      <c r="G37" s="1074">
        <v>2.3471496463240347</v>
      </c>
    </row>
    <row r="38" spans="1:11">
      <c r="A38" s="728" t="s">
        <v>444</v>
      </c>
      <c r="B38" s="1074">
        <v>462.29489438008915</v>
      </c>
      <c r="C38" s="1074">
        <v>213.28056850044089</v>
      </c>
      <c r="D38" s="1074">
        <v>66.815553372448946</v>
      </c>
      <c r="E38" s="1074">
        <v>45.117478726374586</v>
      </c>
      <c r="F38" s="1074">
        <v>135.6975050704996</v>
      </c>
      <c r="G38" s="1074">
        <v>1.3837329461215744</v>
      </c>
    </row>
    <row r="39" spans="1:11">
      <c r="A39" s="728" t="s">
        <v>445</v>
      </c>
      <c r="B39" s="1074">
        <v>523.19574505170817</v>
      </c>
      <c r="C39" s="1074">
        <v>176.99182637084795</v>
      </c>
      <c r="D39" s="1074">
        <v>81.838621009761937</v>
      </c>
      <c r="E39" s="1074">
        <v>90.85561162188813</v>
      </c>
      <c r="F39" s="1074">
        <v>168.39835254418529</v>
      </c>
      <c r="G39" s="1074">
        <v>5.1113335050249171</v>
      </c>
    </row>
    <row r="40" spans="1:11">
      <c r="A40" s="81" t="s">
        <v>446</v>
      </c>
      <c r="B40" s="1074">
        <v>477.90075607591655</v>
      </c>
      <c r="C40" s="1074">
        <v>191.90032599400914</v>
      </c>
      <c r="D40" s="1074">
        <v>60.79803414204212</v>
      </c>
      <c r="E40" s="1074">
        <v>66.509239189144168</v>
      </c>
      <c r="F40" s="1074">
        <v>158.30143895714224</v>
      </c>
      <c r="G40" s="1074">
        <v>0.39171779357885694</v>
      </c>
    </row>
    <row r="41" spans="1:11">
      <c r="A41" s="81" t="s">
        <v>447</v>
      </c>
      <c r="B41" s="1074">
        <v>333.97426198590119</v>
      </c>
      <c r="C41" s="1074">
        <v>149.84758224563058</v>
      </c>
      <c r="D41" s="1074">
        <v>40.199002583904551</v>
      </c>
      <c r="E41" s="1074">
        <v>19.226878688905689</v>
      </c>
      <c r="F41" s="1074">
        <v>123.83197680591927</v>
      </c>
      <c r="G41" s="1074">
        <v>0.8688216615411174</v>
      </c>
    </row>
    <row r="42" spans="1:11">
      <c r="A42" s="728" t="s">
        <v>448</v>
      </c>
      <c r="B42" s="1074">
        <v>450.24975988545145</v>
      </c>
      <c r="C42" s="1074">
        <v>191.67729691471484</v>
      </c>
      <c r="D42" s="1074">
        <v>66.486258111932102</v>
      </c>
      <c r="E42" s="1074">
        <v>47.308792517029907</v>
      </c>
      <c r="F42" s="1074">
        <v>139.18492827809001</v>
      </c>
      <c r="G42" s="1074">
        <v>5.5924840636845818</v>
      </c>
      <c r="K42" s="44" t="s">
        <v>514</v>
      </c>
    </row>
    <row r="43" spans="1:11">
      <c r="A43" s="728" t="s">
        <v>449</v>
      </c>
      <c r="B43" s="1074">
        <v>490.66079057911179</v>
      </c>
      <c r="C43" s="1074">
        <v>225.7739119387775</v>
      </c>
      <c r="D43" s="1074">
        <v>89.930583364863324</v>
      </c>
      <c r="E43" s="1074">
        <v>23.64819146673884</v>
      </c>
      <c r="F43" s="1074">
        <v>150.24379365294169</v>
      </c>
      <c r="G43" s="1074">
        <v>1.0646553747835477</v>
      </c>
    </row>
    <row r="44" spans="1:11">
      <c r="A44" s="81" t="s">
        <v>450</v>
      </c>
      <c r="B44" s="1074">
        <v>427.43164834857185</v>
      </c>
      <c r="C44" s="1074">
        <v>183.39916337905274</v>
      </c>
      <c r="D44" s="1074">
        <v>34.320589600796957</v>
      </c>
      <c r="E44" s="1074">
        <v>74.688366862718112</v>
      </c>
      <c r="F44" s="1074">
        <v>134.30495836725933</v>
      </c>
      <c r="G44" s="1074">
        <v>0.71857013874469533</v>
      </c>
    </row>
    <row r="45" spans="1:11" ht="20.25" customHeight="1">
      <c r="A45" s="81" t="s">
        <v>460</v>
      </c>
      <c r="B45" s="1074">
        <v>454.82639060912322</v>
      </c>
      <c r="C45" s="1074">
        <v>187.32039774937397</v>
      </c>
      <c r="D45" s="1074">
        <v>57.961077034059578</v>
      </c>
      <c r="E45" s="1074">
        <v>61.661075972859443</v>
      </c>
      <c r="F45" s="1074">
        <v>145.7388544504752</v>
      </c>
      <c r="G45" s="1074">
        <v>2.1449974477594722</v>
      </c>
    </row>
    <row r="46" spans="1:11" ht="12" customHeight="1">
      <c r="A46" s="82"/>
      <c r="B46" s="1078"/>
      <c r="C46" s="1079"/>
      <c r="D46" s="1080"/>
      <c r="E46" s="1080"/>
      <c r="F46" s="1080"/>
      <c r="G46" s="1079"/>
    </row>
    <row r="47" spans="1:11" s="83" customFormat="1" ht="25" customHeight="1">
      <c r="B47" s="1270" t="s">
        <v>1095</v>
      </c>
      <c r="C47" s="1270"/>
      <c r="D47" s="1270"/>
      <c r="E47" s="1270"/>
      <c r="F47" s="1270"/>
      <c r="G47" s="1270"/>
    </row>
    <row r="48" spans="1:11">
      <c r="B48" s="22"/>
      <c r="C48" s="22"/>
      <c r="D48" s="22"/>
      <c r="E48" s="22"/>
      <c r="F48" s="22"/>
      <c r="G48" s="22"/>
    </row>
    <row r="49" spans="1:7">
      <c r="B49" s="84"/>
      <c r="C49" s="84"/>
      <c r="D49" s="84"/>
      <c r="E49" s="84"/>
      <c r="F49" s="84"/>
      <c r="G49" s="84"/>
    </row>
    <row r="50" spans="1:7" s="85" customFormat="1">
      <c r="A50" s="84"/>
      <c r="B50" s="64"/>
      <c r="C50" s="84"/>
      <c r="D50" s="84"/>
      <c r="E50" s="84"/>
      <c r="F50" s="84"/>
      <c r="G50" s="84"/>
    </row>
    <row r="51" spans="1:7" s="85" customFormat="1" ht="13">
      <c r="A51" s="53"/>
      <c r="B51" s="78"/>
      <c r="C51" s="86"/>
      <c r="D51" s="86"/>
      <c r="E51" s="86"/>
      <c r="F51" s="86"/>
      <c r="G51" s="86"/>
    </row>
    <row r="52" spans="1:7" s="85" customFormat="1">
      <c r="A52" s="84"/>
      <c r="B52" s="64"/>
      <c r="C52" s="84"/>
      <c r="D52" s="84"/>
      <c r="E52" s="84"/>
      <c r="F52" s="84"/>
      <c r="G52" s="84"/>
    </row>
  </sheetData>
  <sheetProtection selectLockedCells="1"/>
  <mergeCells count="3">
    <mergeCell ref="B7:G7"/>
    <mergeCell ref="B27:G27"/>
    <mergeCell ref="B47:G4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&amp;"Arial,Fett"Aufkommen an Haushaltsabfällen 2018 nach Bundesländern</oddHeader>
    <oddFooter>&amp;CStatistische Ämter der Länder – Indikatoren und Kennzahlen, UGRdL 2020</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6">
    <pageSetUpPr autoPageBreaks="0"/>
  </sheetPr>
  <dimension ref="A1:R47"/>
  <sheetViews>
    <sheetView showGridLines="0" showRowColHeaders="0" zoomScaleNormal="100" workbookViewId="0">
      <pane ySplit="6" topLeftCell="A7" activePane="bottomLeft" state="frozen"/>
      <selection pane="bottomLeft" activeCell="A2" sqref="A2"/>
    </sheetView>
  </sheetViews>
  <sheetFormatPr baseColWidth="10" defaultColWidth="11.54296875" defaultRowHeight="12.5"/>
  <cols>
    <col min="1" max="1" width="24.453125" style="64" customWidth="1"/>
    <col min="2" max="2" width="15.453125" style="64" customWidth="1"/>
    <col min="3" max="8" width="15.453125" style="84" customWidth="1"/>
    <col min="9" max="16384" width="11.54296875" style="85"/>
  </cols>
  <sheetData>
    <row r="1" spans="1:14" ht="13">
      <c r="A1" s="160" t="s">
        <v>322</v>
      </c>
    </row>
    <row r="3" spans="1:14" ht="15">
      <c r="A3" s="78" t="s">
        <v>807</v>
      </c>
      <c r="B3" s="407" t="s">
        <v>1350</v>
      </c>
      <c r="D3" s="86"/>
      <c r="E3" s="86"/>
      <c r="F3" s="86"/>
      <c r="G3" s="86"/>
      <c r="H3" s="86"/>
    </row>
    <row r="5" spans="1:14" ht="36.65" customHeight="1">
      <c r="A5" s="1393" t="s">
        <v>433</v>
      </c>
      <c r="B5" s="1304" t="s">
        <v>771</v>
      </c>
      <c r="C5" s="1395"/>
      <c r="D5" s="1396" t="s">
        <v>1351</v>
      </c>
      <c r="E5" s="1374" t="s">
        <v>1352</v>
      </c>
      <c r="F5" s="1372"/>
      <c r="G5" s="1372"/>
      <c r="H5" s="1372"/>
    </row>
    <row r="6" spans="1:14" ht="47.15" customHeight="1">
      <c r="A6" s="1394"/>
      <c r="B6" s="223">
        <v>1995</v>
      </c>
      <c r="C6" s="400">
        <v>2017</v>
      </c>
      <c r="D6" s="1397"/>
      <c r="E6" s="400" t="s">
        <v>772</v>
      </c>
      <c r="F6" s="400" t="s">
        <v>773</v>
      </c>
      <c r="G6" s="400" t="s">
        <v>774</v>
      </c>
      <c r="H6" s="400" t="s">
        <v>775</v>
      </c>
    </row>
    <row r="7" spans="1:14">
      <c r="A7" s="401"/>
      <c r="B7" s="401"/>
      <c r="C7" s="401"/>
      <c r="D7" s="401"/>
      <c r="E7" s="401"/>
      <c r="F7" s="401"/>
      <c r="G7" s="401"/>
      <c r="H7" s="401"/>
    </row>
    <row r="8" spans="1:14" ht="13">
      <c r="B8" s="1398" t="s">
        <v>434</v>
      </c>
      <c r="C8" s="1398"/>
      <c r="D8" s="1398"/>
      <c r="E8" s="1398"/>
      <c r="F8" s="1398"/>
      <c r="G8" s="1398"/>
      <c r="H8" s="1398"/>
    </row>
    <row r="9" spans="1:14" s="402" customFormat="1">
      <c r="A9" s="64"/>
      <c r="B9" s="64"/>
      <c r="C9" s="65"/>
      <c r="D9" s="71"/>
      <c r="E9" s="65"/>
      <c r="F9" s="65"/>
      <c r="G9" s="65"/>
      <c r="H9" s="65"/>
    </row>
    <row r="10" spans="1:14" s="402" customFormat="1">
      <c r="A10" s="710" t="s">
        <v>435</v>
      </c>
      <c r="B10" s="118">
        <v>16506.77011500204</v>
      </c>
      <c r="C10" s="118">
        <v>11905.72485218198</v>
      </c>
      <c r="D10" s="1142">
        <v>-4601.0452628200201</v>
      </c>
      <c r="E10" s="1142">
        <v>-3818.7244346130301</v>
      </c>
      <c r="F10" s="1142">
        <v>-4471.8378956184361</v>
      </c>
      <c r="G10" s="1142">
        <v>2604.2776724752698</v>
      </c>
      <c r="H10" s="1142">
        <v>1037.1746964066563</v>
      </c>
    </row>
    <row r="11" spans="1:14">
      <c r="A11" s="710" t="s">
        <v>436</v>
      </c>
      <c r="B11" s="92">
        <v>19958.573809843605</v>
      </c>
      <c r="C11" s="92">
        <v>14482.292585058032</v>
      </c>
      <c r="D11" s="1143">
        <v>-5476.2812247855727</v>
      </c>
      <c r="E11" s="1144">
        <v>-6430.653501451221</v>
      </c>
      <c r="F11" s="1144">
        <v>-3971.37889057751</v>
      </c>
      <c r="G11" s="1144">
        <v>3393.4814871785215</v>
      </c>
      <c r="H11" s="1144">
        <v>1473.3010663709122</v>
      </c>
      <c r="I11" s="402"/>
      <c r="J11" s="402"/>
      <c r="K11" s="402"/>
      <c r="L11" s="402"/>
      <c r="M11" s="402"/>
      <c r="N11" s="402"/>
    </row>
    <row r="12" spans="1:14">
      <c r="A12" s="710" t="s">
        <v>437</v>
      </c>
      <c r="B12" s="118">
        <v>4187.0930863335116</v>
      </c>
      <c r="C12" s="118">
        <v>2494.615428386594</v>
      </c>
      <c r="D12" s="1144">
        <v>-1692.4776579469176</v>
      </c>
      <c r="E12" s="1142">
        <v>-734.11235860982526</v>
      </c>
      <c r="F12" s="1142">
        <v>-3097.191175088034</v>
      </c>
      <c r="G12" s="1142">
        <v>1906.6904322022999</v>
      </c>
      <c r="H12" s="1142">
        <v>168.50790236324551</v>
      </c>
      <c r="I12" s="402"/>
      <c r="J12" s="402"/>
      <c r="K12" s="402"/>
      <c r="L12" s="402"/>
      <c r="M12" s="402"/>
      <c r="N12" s="402"/>
    </row>
    <row r="13" spans="1:14">
      <c r="A13" s="710" t="s">
        <v>438</v>
      </c>
      <c r="B13" s="92">
        <v>3114.9725636844232</v>
      </c>
      <c r="C13" s="92">
        <v>2786.6758583643564</v>
      </c>
      <c r="D13" s="1143">
        <v>-328.29670532006367</v>
      </c>
      <c r="E13" s="1144">
        <v>-1329.0916821592402</v>
      </c>
      <c r="F13" s="1144">
        <v>-39.48805822632854</v>
      </c>
      <c r="G13" s="1144">
        <v>1075.4373040758994</v>
      </c>
      <c r="H13" s="1144">
        <v>-38.093915609241833</v>
      </c>
      <c r="I13" s="402"/>
      <c r="J13" s="402"/>
      <c r="K13" s="402"/>
      <c r="L13" s="402"/>
      <c r="M13" s="402"/>
      <c r="N13" s="402"/>
    </row>
    <row r="14" spans="1:14">
      <c r="A14" s="710" t="s">
        <v>439</v>
      </c>
      <c r="B14" s="118">
        <v>1115.7534321147634</v>
      </c>
      <c r="C14" s="118">
        <v>964.30189199281165</v>
      </c>
      <c r="D14" s="1144">
        <v>-151.45154012195201</v>
      </c>
      <c r="E14" s="1142">
        <v>-84.680432817141281</v>
      </c>
      <c r="F14" s="1142">
        <v>-202.14276674248362</v>
      </c>
      <c r="G14" s="1142">
        <v>131.58620800696187</v>
      </c>
      <c r="H14" s="1142">
        <v>3.2853883097186238</v>
      </c>
      <c r="I14" s="402"/>
      <c r="J14" s="402"/>
      <c r="K14" s="402"/>
      <c r="L14" s="402"/>
      <c r="M14" s="402"/>
      <c r="N14" s="402"/>
    </row>
    <row r="15" spans="1:14">
      <c r="A15" s="710" t="s">
        <v>440</v>
      </c>
      <c r="B15" s="92">
        <v>2787.4220893543024</v>
      </c>
      <c r="C15" s="92">
        <v>1349.7515450281876</v>
      </c>
      <c r="D15" s="1143">
        <v>-1437.6705443261149</v>
      </c>
      <c r="E15" s="1144">
        <v>-477.35039294838134</v>
      </c>
      <c r="F15" s="1144">
        <v>-1419.2012761257947</v>
      </c>
      <c r="G15" s="1144">
        <v>290.26986808180078</v>
      </c>
      <c r="H15" s="1144">
        <v>156.14165637979664</v>
      </c>
      <c r="I15" s="402"/>
      <c r="J15" s="402"/>
      <c r="K15" s="402"/>
      <c r="L15" s="402"/>
      <c r="M15" s="402"/>
      <c r="N15" s="402"/>
    </row>
    <row r="16" spans="1:14">
      <c r="A16" s="710" t="s">
        <v>441</v>
      </c>
      <c r="B16" s="118">
        <v>11012.448944705116</v>
      </c>
      <c r="C16" s="118">
        <v>7811.4704207385621</v>
      </c>
      <c r="D16" s="1144">
        <v>-3200.9785239665543</v>
      </c>
      <c r="E16" s="1142">
        <v>-2523.6058804683712</v>
      </c>
      <c r="F16" s="1142">
        <v>-2938.4318493308033</v>
      </c>
      <c r="G16" s="1142">
        <v>1826.4203680416947</v>
      </c>
      <c r="H16" s="1142">
        <v>400.08341914583991</v>
      </c>
      <c r="I16" s="402"/>
      <c r="J16" s="402"/>
      <c r="K16" s="402"/>
      <c r="L16" s="402"/>
      <c r="M16" s="402"/>
      <c r="N16" s="402"/>
    </row>
    <row r="17" spans="1:14">
      <c r="A17" s="710" t="s">
        <v>442</v>
      </c>
      <c r="B17" s="92">
        <v>1936.9756830119077</v>
      </c>
      <c r="C17" s="92" t="s">
        <v>358</v>
      </c>
      <c r="D17" s="1143" t="s">
        <v>358</v>
      </c>
      <c r="E17" s="1144" t="s">
        <v>358</v>
      </c>
      <c r="F17" s="1144" t="s">
        <v>358</v>
      </c>
      <c r="G17" s="1144" t="s">
        <v>358</v>
      </c>
      <c r="H17" s="1144" t="s">
        <v>358</v>
      </c>
      <c r="I17" s="402"/>
      <c r="J17" s="402"/>
      <c r="K17" s="402"/>
      <c r="L17" s="402"/>
      <c r="M17" s="402"/>
      <c r="N17" s="402"/>
    </row>
    <row r="18" spans="1:14" ht="14.5">
      <c r="A18" s="718" t="s">
        <v>494</v>
      </c>
      <c r="B18" s="118">
        <v>14220.940145644236</v>
      </c>
      <c r="C18" s="118">
        <v>10620.687094854184</v>
      </c>
      <c r="D18" s="1144">
        <v>-3600.2530507900356</v>
      </c>
      <c r="E18" s="1142">
        <v>-2579.126418697083</v>
      </c>
      <c r="F18" s="1142">
        <v>-4417.6573217331306</v>
      </c>
      <c r="G18" s="1142">
        <v>3029.8346536962254</v>
      </c>
      <c r="H18" s="1142">
        <v>317.54612313572147</v>
      </c>
      <c r="I18" s="402"/>
      <c r="J18" s="402"/>
      <c r="K18" s="402"/>
      <c r="L18" s="402"/>
      <c r="M18" s="402"/>
      <c r="N18" s="402"/>
    </row>
    <row r="19" spans="1:14">
      <c r="A19" s="710" t="s">
        <v>444</v>
      </c>
      <c r="B19" s="92">
        <v>32525.864736474123</v>
      </c>
      <c r="C19" s="92">
        <v>18739.318385136012</v>
      </c>
      <c r="D19" s="1143">
        <v>-13786.546351338111</v>
      </c>
      <c r="E19" s="1144">
        <v>-5979.2305510652404</v>
      </c>
      <c r="F19" s="1144">
        <v>-14197.828067757569</v>
      </c>
      <c r="G19" s="1144">
        <v>6027.160355533475</v>
      </c>
      <c r="H19" s="1144">
        <v>176.66073137554488</v>
      </c>
      <c r="I19" s="402"/>
      <c r="J19" s="402"/>
      <c r="K19" s="402"/>
      <c r="L19" s="402"/>
      <c r="M19" s="402"/>
      <c r="N19" s="402"/>
    </row>
    <row r="20" spans="1:14">
      <c r="A20" s="710" t="s">
        <v>445</v>
      </c>
      <c r="B20" s="118">
        <v>6629.0613472541945</v>
      </c>
      <c r="C20" s="118">
        <v>4724.0084536191453</v>
      </c>
      <c r="D20" s="1144">
        <v>-1905.0528936350447</v>
      </c>
      <c r="E20" s="1142">
        <v>-2224.8735034286001</v>
      </c>
      <c r="F20" s="1142">
        <v>-1409.7088986984786</v>
      </c>
      <c r="G20" s="1142">
        <v>1541.2457072713751</v>
      </c>
      <c r="H20" s="1142">
        <v>155.16368502964485</v>
      </c>
      <c r="I20" s="402"/>
      <c r="J20" s="402"/>
      <c r="K20" s="402"/>
      <c r="L20" s="402"/>
      <c r="M20" s="402"/>
      <c r="N20" s="402"/>
    </row>
    <row r="21" spans="1:14">
      <c r="A21" s="710" t="s">
        <v>446</v>
      </c>
      <c r="B21" s="92">
        <v>1874.9428691612352</v>
      </c>
      <c r="C21" s="92" t="s">
        <v>358</v>
      </c>
      <c r="D21" s="1143" t="s">
        <v>358</v>
      </c>
      <c r="E21" s="1144" t="s">
        <v>358</v>
      </c>
      <c r="F21" s="1144" t="s">
        <v>358</v>
      </c>
      <c r="G21" s="1144" t="s">
        <v>358</v>
      </c>
      <c r="H21" s="1144" t="s">
        <v>358</v>
      </c>
      <c r="I21" s="402"/>
      <c r="J21" s="402"/>
      <c r="K21" s="402"/>
      <c r="L21" s="402"/>
      <c r="M21" s="402"/>
      <c r="N21" s="402"/>
    </row>
    <row r="22" spans="1:14">
      <c r="A22" s="710" t="s">
        <v>447</v>
      </c>
      <c r="B22" s="118">
        <v>4454.2701408373596</v>
      </c>
      <c r="C22" s="118">
        <v>4026.7573671100085</v>
      </c>
      <c r="D22" s="1144">
        <v>-427.51277372735103</v>
      </c>
      <c r="E22" s="1142">
        <v>-981.51692150198778</v>
      </c>
      <c r="F22" s="1142">
        <v>-301.36636079377411</v>
      </c>
      <c r="G22" s="1142">
        <v>1316.7101399642793</v>
      </c>
      <c r="H22" s="1142">
        <v>-475.41681921959798</v>
      </c>
      <c r="I22" s="402"/>
      <c r="J22" s="402"/>
      <c r="K22" s="402"/>
      <c r="L22" s="402"/>
      <c r="M22" s="402"/>
      <c r="N22" s="402"/>
    </row>
    <row r="23" spans="1:14">
      <c r="A23" s="710" t="s">
        <v>448</v>
      </c>
      <c r="B23" s="92">
        <v>4563.8418304008292</v>
      </c>
      <c r="C23" s="92">
        <v>2500.3361435714546</v>
      </c>
      <c r="D23" s="1143">
        <v>-2063.5056868293791</v>
      </c>
      <c r="E23" s="1144">
        <v>-1402.7178545406175</v>
      </c>
      <c r="F23" s="1144">
        <v>-1238.0280148494867</v>
      </c>
      <c r="G23" s="1144">
        <v>1246.84398012887</v>
      </c>
      <c r="H23" s="1144">
        <v>-734.43808498739133</v>
      </c>
      <c r="I23" s="402"/>
      <c r="J23" s="402"/>
      <c r="K23" s="402"/>
      <c r="L23" s="402"/>
      <c r="M23" s="402"/>
      <c r="N23" s="402"/>
    </row>
    <row r="24" spans="1:14">
      <c r="A24" s="710" t="s">
        <v>449</v>
      </c>
      <c r="B24" s="118">
        <v>5051.8331908750515</v>
      </c>
      <c r="C24" s="118">
        <v>3716.8075447824449</v>
      </c>
      <c r="D24" s="1144">
        <v>-1335.0256460926066</v>
      </c>
      <c r="E24" s="1142">
        <v>-745.36761137792246</v>
      </c>
      <c r="F24" s="1142">
        <v>-1879.5268180383996</v>
      </c>
      <c r="G24" s="1142">
        <v>988.83167588050014</v>
      </c>
      <c r="H24" s="1142">
        <v>288.05107532822734</v>
      </c>
      <c r="I24" s="402"/>
      <c r="J24" s="402"/>
      <c r="K24" s="402"/>
      <c r="L24" s="402"/>
      <c r="M24" s="402"/>
      <c r="N24" s="402"/>
    </row>
    <row r="25" spans="1:14">
      <c r="A25" s="710" t="s">
        <v>450</v>
      </c>
      <c r="B25" s="92">
        <v>3336.13050239926</v>
      </c>
      <c r="C25" s="92">
        <v>2390.295317094543</v>
      </c>
      <c r="D25" s="1143">
        <v>-945.83518530471702</v>
      </c>
      <c r="E25" s="1144">
        <v>-1105.1813762647434</v>
      </c>
      <c r="F25" s="1144">
        <v>-376.97001375001491</v>
      </c>
      <c r="G25" s="1144">
        <v>948.72904739043884</v>
      </c>
      <c r="H25" s="1144">
        <v>-436.53126228442642</v>
      </c>
      <c r="I25" s="402"/>
      <c r="J25" s="402"/>
      <c r="K25" s="402"/>
      <c r="L25" s="402"/>
      <c r="M25" s="402"/>
      <c r="N25" s="402"/>
    </row>
    <row r="26" spans="1:14">
      <c r="A26" s="387"/>
      <c r="B26" s="401"/>
      <c r="C26" s="401"/>
      <c r="D26" s="401"/>
      <c r="E26" s="401"/>
      <c r="F26" s="401"/>
      <c r="G26" s="401"/>
      <c r="H26" s="401"/>
    </row>
    <row r="27" spans="1:14" ht="15" customHeight="1">
      <c r="A27" s="643"/>
      <c r="B27" s="1398" t="s">
        <v>776</v>
      </c>
      <c r="C27" s="1398"/>
      <c r="D27" s="1398"/>
      <c r="E27" s="1398"/>
      <c r="F27" s="1398"/>
      <c r="G27" s="1398"/>
      <c r="H27" s="1398"/>
    </row>
    <row r="28" spans="1:14" s="402" customFormat="1">
      <c r="A28" s="643"/>
      <c r="B28" s="64"/>
      <c r="C28" s="65"/>
      <c r="D28" s="71"/>
      <c r="E28" s="65"/>
      <c r="F28" s="65"/>
      <c r="G28" s="65"/>
      <c r="H28" s="65"/>
    </row>
    <row r="29" spans="1:14" s="402" customFormat="1">
      <c r="A29" s="710" t="s">
        <v>435</v>
      </c>
      <c r="B29" s="403">
        <v>100</v>
      </c>
      <c r="C29" s="267">
        <v>72.126314047116708</v>
      </c>
      <c r="D29" s="267">
        <v>-27.873685952883044</v>
      </c>
      <c r="E29" s="267">
        <v>-23.134292220756222</v>
      </c>
      <c r="F29" s="267">
        <v>-27.090932171850163</v>
      </c>
      <c r="G29" s="267">
        <v>15.777027573119188</v>
      </c>
      <c r="H29" s="267">
        <v>6.2833291381699725</v>
      </c>
    </row>
    <row r="30" spans="1:14">
      <c r="A30" s="710" t="s">
        <v>436</v>
      </c>
      <c r="B30" s="403">
        <v>100</v>
      </c>
      <c r="C30" s="404">
        <v>72.561760790319298</v>
      </c>
      <c r="D30" s="405">
        <v>-27.43823920968071</v>
      </c>
      <c r="E30" s="404">
        <v>-32.220005110182832</v>
      </c>
      <c r="F30" s="404">
        <v>-19.898109596482382</v>
      </c>
      <c r="G30" s="404">
        <v>17.002625134992613</v>
      </c>
      <c r="H30" s="404">
        <v>7.3817953146746262</v>
      </c>
      <c r="I30" s="402"/>
      <c r="J30" s="402"/>
      <c r="K30" s="402"/>
      <c r="L30" s="402"/>
      <c r="M30" s="402"/>
      <c r="N30" s="402"/>
    </row>
    <row r="31" spans="1:14">
      <c r="A31" s="710" t="s">
        <v>437</v>
      </c>
      <c r="B31" s="403">
        <v>100</v>
      </c>
      <c r="C31" s="267">
        <v>59.578695217665675</v>
      </c>
      <c r="D31" s="267">
        <v>-40.421304782334325</v>
      </c>
      <c r="E31" s="267">
        <v>-17.532745116317951</v>
      </c>
      <c r="F31" s="267">
        <v>-73.969962244143318</v>
      </c>
      <c r="G31" s="267">
        <v>45.537330861490851</v>
      </c>
      <c r="H31" s="267">
        <v>4.0244603807173034</v>
      </c>
      <c r="I31" s="402"/>
      <c r="J31" s="402"/>
      <c r="K31" s="402"/>
      <c r="L31" s="402"/>
      <c r="M31" s="402"/>
      <c r="N31" s="402"/>
    </row>
    <row r="32" spans="1:14">
      <c r="A32" s="710" t="s">
        <v>438</v>
      </c>
      <c r="B32" s="403">
        <v>100</v>
      </c>
      <c r="C32" s="267">
        <v>89.460687097296471</v>
      </c>
      <c r="D32" s="267">
        <v>-10.539312902703411</v>
      </c>
      <c r="E32" s="267">
        <v>-42.667845542343279</v>
      </c>
      <c r="F32" s="267">
        <v>-1.2676855869196368</v>
      </c>
      <c r="G32" s="267">
        <v>34.524776128488931</v>
      </c>
      <c r="H32" s="267">
        <v>-1.2229294104659443</v>
      </c>
      <c r="I32" s="402"/>
      <c r="J32" s="402"/>
      <c r="K32" s="402"/>
      <c r="L32" s="402"/>
      <c r="M32" s="402"/>
      <c r="N32" s="402"/>
    </row>
    <row r="33" spans="1:18">
      <c r="A33" s="710" t="s">
        <v>439</v>
      </c>
      <c r="B33" s="403">
        <v>100</v>
      </c>
      <c r="C33" s="267">
        <v>86.426074456710793</v>
      </c>
      <c r="D33" s="267">
        <v>-13.573925543289219</v>
      </c>
      <c r="E33" s="267">
        <v>-7.5895292257036298</v>
      </c>
      <c r="F33" s="267">
        <v>-18.117153927041809</v>
      </c>
      <c r="G33" s="267">
        <v>11.793484493931384</v>
      </c>
      <c r="H33" s="267">
        <v>0.29445469000185859</v>
      </c>
      <c r="I33" s="402"/>
      <c r="J33" s="402"/>
      <c r="K33" s="402"/>
      <c r="L33" s="402"/>
      <c r="M33" s="402"/>
      <c r="N33" s="402"/>
    </row>
    <row r="34" spans="1:18">
      <c r="A34" s="710" t="s">
        <v>440</v>
      </c>
      <c r="B34" s="403">
        <v>100.00000000000001</v>
      </c>
      <c r="C34" s="267">
        <v>48.422933512048523</v>
      </c>
      <c r="D34" s="267">
        <v>-51.577066487951477</v>
      </c>
      <c r="E34" s="267">
        <v>-17.125156422182119</v>
      </c>
      <c r="F34" s="267">
        <v>-50.91447332450997</v>
      </c>
      <c r="G34" s="267">
        <v>10.413559869185111</v>
      </c>
      <c r="H34" s="267">
        <v>5.6016509654612934</v>
      </c>
      <c r="I34" s="402"/>
      <c r="J34" s="402"/>
      <c r="K34" s="402"/>
      <c r="L34" s="402"/>
      <c r="M34" s="402"/>
      <c r="N34" s="402"/>
    </row>
    <row r="35" spans="1:18">
      <c r="A35" s="710" t="s">
        <v>441</v>
      </c>
      <c r="B35" s="403">
        <v>100</v>
      </c>
      <c r="C35" s="267">
        <v>70.933090904311399</v>
      </c>
      <c r="D35" s="267">
        <v>-29.066909095688594</v>
      </c>
      <c r="E35" s="267">
        <v>-22.915937164746119</v>
      </c>
      <c r="F35" s="267">
        <v>-26.6828192719443</v>
      </c>
      <c r="G35" s="267">
        <v>16.58505185551715</v>
      </c>
      <c r="H35" s="267">
        <v>3.6330104335076499</v>
      </c>
      <c r="I35" s="402"/>
      <c r="J35" s="402"/>
      <c r="K35" s="402"/>
      <c r="L35" s="402"/>
      <c r="M35" s="402"/>
      <c r="N35" s="402"/>
    </row>
    <row r="36" spans="1:18">
      <c r="A36" s="710" t="s">
        <v>442</v>
      </c>
      <c r="B36" s="403">
        <v>100</v>
      </c>
      <c r="C36" s="92" t="s">
        <v>358</v>
      </c>
      <c r="D36" s="1143" t="s">
        <v>358</v>
      </c>
      <c r="E36" s="1144" t="s">
        <v>358</v>
      </c>
      <c r="F36" s="1144" t="s">
        <v>358</v>
      </c>
      <c r="G36" s="1144" t="s">
        <v>358</v>
      </c>
      <c r="H36" s="1144" t="s">
        <v>358</v>
      </c>
      <c r="I36" s="402"/>
      <c r="J36" s="402"/>
      <c r="K36" s="402"/>
      <c r="L36" s="402"/>
      <c r="M36" s="402"/>
      <c r="N36" s="402"/>
    </row>
    <row r="37" spans="1:18" ht="14.5">
      <c r="A37" s="718" t="s">
        <v>494</v>
      </c>
      <c r="B37" s="403">
        <v>100</v>
      </c>
      <c r="C37" s="267">
        <v>74.683438549646226</v>
      </c>
      <c r="D37" s="267">
        <v>-25.316561450353657</v>
      </c>
      <c r="E37" s="267">
        <v>-18.136117530085023</v>
      </c>
      <c r="F37" s="267">
        <v>-31.064453379942147</v>
      </c>
      <c r="G37" s="267">
        <v>21.30544550969255</v>
      </c>
      <c r="H37" s="267">
        <v>2.2329474696016027</v>
      </c>
      <c r="I37" s="402"/>
      <c r="J37" s="402"/>
      <c r="K37" s="402"/>
      <c r="L37" s="402"/>
      <c r="M37" s="402"/>
      <c r="N37" s="402"/>
    </row>
    <row r="38" spans="1:18">
      <c r="A38" s="710" t="s">
        <v>444</v>
      </c>
      <c r="B38" s="403">
        <v>100</v>
      </c>
      <c r="C38" s="267">
        <v>57.613590098104169</v>
      </c>
      <c r="D38" s="267">
        <v>-42.386409901895824</v>
      </c>
      <c r="E38" s="267">
        <v>-18.383002571981436</v>
      </c>
      <c r="F38" s="267">
        <v>-43.650885788245596</v>
      </c>
      <c r="G38" s="267">
        <v>18.530361619485827</v>
      </c>
      <c r="H38" s="267">
        <v>0.54313923029212996</v>
      </c>
      <c r="I38" s="402"/>
      <c r="J38" s="402"/>
      <c r="K38" s="402"/>
      <c r="L38" s="402"/>
      <c r="M38" s="402"/>
      <c r="N38" s="402"/>
    </row>
    <row r="39" spans="1:18">
      <c r="A39" s="710" t="s">
        <v>445</v>
      </c>
      <c r="B39" s="403">
        <v>100</v>
      </c>
      <c r="C39" s="267">
        <v>71.262101919993</v>
      </c>
      <c r="D39" s="267">
        <v>-28.737898080006932</v>
      </c>
      <c r="E39" s="267">
        <v>-33.562421387911257</v>
      </c>
      <c r="F39" s="267">
        <v>-21.265588366932075</v>
      </c>
      <c r="G39" s="267">
        <v>23.249833219747924</v>
      </c>
      <c r="H39" s="267">
        <v>2.3406584567800808</v>
      </c>
      <c r="I39" s="402"/>
      <c r="J39" s="402"/>
      <c r="K39" s="402"/>
      <c r="L39" s="402"/>
      <c r="M39" s="402"/>
      <c r="N39" s="402"/>
    </row>
    <row r="40" spans="1:18">
      <c r="A40" s="710" t="s">
        <v>446</v>
      </c>
      <c r="B40" s="403">
        <v>100</v>
      </c>
      <c r="C40" s="92" t="s">
        <v>358</v>
      </c>
      <c r="D40" s="1143" t="s">
        <v>358</v>
      </c>
      <c r="E40" s="1144" t="s">
        <v>358</v>
      </c>
      <c r="F40" s="1144" t="s">
        <v>358</v>
      </c>
      <c r="G40" s="1144" t="s">
        <v>358</v>
      </c>
      <c r="H40" s="1144" t="s">
        <v>358</v>
      </c>
      <c r="I40" s="402"/>
      <c r="J40" s="402"/>
      <c r="K40" s="402"/>
      <c r="L40" s="402"/>
      <c r="M40" s="402"/>
      <c r="N40" s="402"/>
    </row>
    <row r="41" spans="1:18">
      <c r="A41" s="710" t="s">
        <v>447</v>
      </c>
      <c r="B41" s="403">
        <v>100</v>
      </c>
      <c r="C41" s="267">
        <v>90.402181273024837</v>
      </c>
      <c r="D41" s="267">
        <v>-9.5978187269751611</v>
      </c>
      <c r="E41" s="267">
        <v>-22.035415241282877</v>
      </c>
      <c r="F41" s="267">
        <v>-6.7657854432941997</v>
      </c>
      <c r="G41" s="267">
        <v>29.560626058408541</v>
      </c>
      <c r="H41" s="267">
        <v>-10.67328213574007</v>
      </c>
      <c r="I41" s="402"/>
      <c r="J41" s="402"/>
      <c r="K41" s="402"/>
      <c r="L41" s="402"/>
      <c r="M41" s="402"/>
      <c r="N41" s="402"/>
    </row>
    <row r="42" spans="1:18">
      <c r="A42" s="710" t="s">
        <v>448</v>
      </c>
      <c r="B42" s="403">
        <v>100</v>
      </c>
      <c r="C42" s="267">
        <v>54.785775591873602</v>
      </c>
      <c r="D42" s="267">
        <v>-45.214224408126505</v>
      </c>
      <c r="E42" s="267">
        <v>-30.735461627893901</v>
      </c>
      <c r="F42" s="267">
        <v>-27.126882588320424</v>
      </c>
      <c r="G42" s="267">
        <v>27.320052413371286</v>
      </c>
      <c r="H42" s="267">
        <v>-16.092540282512108</v>
      </c>
      <c r="I42" s="402"/>
      <c r="J42" s="402"/>
      <c r="K42" s="402"/>
      <c r="L42" s="402"/>
      <c r="M42" s="402"/>
      <c r="N42" s="402"/>
    </row>
    <row r="43" spans="1:18">
      <c r="A43" s="710" t="s">
        <v>449</v>
      </c>
      <c r="B43" s="403">
        <v>100</v>
      </c>
      <c r="C43" s="267">
        <v>73.573441646806216</v>
      </c>
      <c r="D43" s="267">
        <v>-26.426558353193773</v>
      </c>
      <c r="E43" s="267">
        <v>-14.754398714594412</v>
      </c>
      <c r="F43" s="267">
        <v>-37.204847171781573</v>
      </c>
      <c r="G43" s="267">
        <v>19.573719846225167</v>
      </c>
      <c r="H43" s="267">
        <v>5.7019118495148229</v>
      </c>
      <c r="I43" s="402"/>
      <c r="J43" s="402"/>
      <c r="K43" s="402"/>
      <c r="L43" s="402"/>
      <c r="M43" s="402"/>
      <c r="N43" s="402"/>
    </row>
    <row r="44" spans="1:18">
      <c r="A44" s="710" t="s">
        <v>450</v>
      </c>
      <c r="B44" s="403">
        <v>99.999999999999986</v>
      </c>
      <c r="C44" s="267">
        <v>71.648735424933264</v>
      </c>
      <c r="D44" s="267">
        <v>-28.351264575066725</v>
      </c>
      <c r="E44" s="267">
        <v>-33.12764220314299</v>
      </c>
      <c r="F44" s="267">
        <v>-11.299618329645908</v>
      </c>
      <c r="G44" s="267">
        <v>28.438007647127026</v>
      </c>
      <c r="H44" s="267">
        <v>-13.08495761693028</v>
      </c>
      <c r="I44" s="402"/>
      <c r="J44" s="402"/>
      <c r="K44" s="402"/>
      <c r="L44" s="402"/>
      <c r="M44" s="402"/>
      <c r="N44" s="402"/>
    </row>
    <row r="45" spans="1:18" ht="13">
      <c r="B45" s="212"/>
      <c r="C45" s="406"/>
      <c r="D45" s="406"/>
      <c r="E45" s="406"/>
      <c r="F45" s="406"/>
      <c r="G45" s="406"/>
      <c r="H45" s="406"/>
    </row>
    <row r="46" spans="1:18" s="61" customFormat="1" ht="20.149999999999999" customHeight="1">
      <c r="A46" s="91"/>
      <c r="B46" s="1281" t="s">
        <v>1097</v>
      </c>
      <c r="C46" s="1281"/>
      <c r="D46" s="1281"/>
      <c r="E46" s="1281"/>
      <c r="F46" s="1281"/>
      <c r="G46" s="1281"/>
      <c r="H46" s="1281"/>
      <c r="I46" s="97"/>
      <c r="J46" s="97"/>
      <c r="K46" s="97"/>
      <c r="L46" s="97"/>
      <c r="M46" s="97"/>
      <c r="N46" s="97"/>
      <c r="O46" s="97"/>
      <c r="P46" s="97"/>
      <c r="Q46" s="97"/>
      <c r="R46" s="97"/>
    </row>
    <row r="47" spans="1:18" s="61" customFormat="1" ht="15" customHeight="1">
      <c r="A47" s="91"/>
      <c r="B47" s="1281" t="s">
        <v>1477</v>
      </c>
      <c r="C47" s="1281"/>
      <c r="D47" s="1281"/>
      <c r="E47" s="1281"/>
      <c r="F47" s="1281"/>
      <c r="G47" s="1281"/>
      <c r="H47" s="1281"/>
      <c r="I47" s="97"/>
      <c r="J47" s="97"/>
      <c r="K47" s="97"/>
      <c r="L47" s="97"/>
      <c r="M47" s="97"/>
      <c r="N47" s="97"/>
      <c r="O47" s="97"/>
      <c r="P47" s="97"/>
      <c r="Q47" s="97"/>
      <c r="R47" s="97"/>
    </row>
  </sheetData>
  <sheetProtection selectLockedCells="1"/>
  <mergeCells count="8">
    <mergeCell ref="B46:H46"/>
    <mergeCell ref="B47:H47"/>
    <mergeCell ref="A5:A6"/>
    <mergeCell ref="B5:C5"/>
    <mergeCell ref="D5:D6"/>
    <mergeCell ref="E5:H5"/>
    <mergeCell ref="B8:H8"/>
    <mergeCell ref="B27:H2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&amp;"Arial,Fett"Temperaturbereinigte CO2-Emissionen für Wohnen, Veränderung 2017 gegenüber 1995 
nach Einflussfaktoren (Dekompositionsanalyse) und Bundesländern</oddHeader>
    <oddFooter>&amp;CStatistische Ämter der Länder – Indikatoren und Kennzahlen, UGRdL 2020</oddFooter>
  </headerFooter>
  <rowBreaks count="1" manualBreakCount="1">
    <brk id="25"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7">
    <pageSetUpPr autoPageBreaks="0"/>
  </sheetPr>
  <dimension ref="A1:Y69"/>
  <sheetViews>
    <sheetView showGridLines="0" showRowColHeaders="0" zoomScaleNormal="100" workbookViewId="0">
      <pane xSplit="1" ySplit="5" topLeftCell="B6" activePane="bottomRight" state="frozen"/>
      <selection pane="topRight"/>
      <selection pane="bottomLeft"/>
      <selection pane="bottomRight" activeCell="A3" sqref="A3"/>
    </sheetView>
  </sheetViews>
  <sheetFormatPr baseColWidth="10" defaultColWidth="11.54296875" defaultRowHeight="12.5"/>
  <cols>
    <col min="1" max="1" width="24.54296875" style="643" customWidth="1"/>
    <col min="2" max="2" width="12.54296875" style="136" customWidth="1"/>
    <col min="3" max="8" width="12.54296875" style="376" customWidth="1"/>
    <col min="9" max="9" width="12.54296875" style="136" customWidth="1"/>
    <col min="10" max="19" width="12.54296875" style="376" customWidth="1"/>
    <col min="20" max="16384" width="11.54296875" style="135"/>
  </cols>
  <sheetData>
    <row r="1" spans="1:25" ht="13">
      <c r="A1" s="160" t="s">
        <v>322</v>
      </c>
    </row>
    <row r="3" spans="1:25" ht="15">
      <c r="A3" s="692" t="s">
        <v>808</v>
      </c>
      <c r="B3" s="407" t="s">
        <v>1323</v>
      </c>
      <c r="F3" s="407"/>
      <c r="G3" s="407"/>
      <c r="H3" s="407"/>
      <c r="I3" s="407"/>
      <c r="K3" s="407"/>
      <c r="L3" s="407"/>
      <c r="M3" s="407"/>
      <c r="N3" s="407"/>
      <c r="O3" s="407"/>
      <c r="P3" s="407"/>
      <c r="Q3" s="407"/>
      <c r="R3" s="407"/>
      <c r="S3" s="407"/>
    </row>
    <row r="5" spans="1:25" ht="14.5">
      <c r="A5" s="690" t="s">
        <v>433</v>
      </c>
      <c r="B5" s="408">
        <v>1990</v>
      </c>
      <c r="C5" s="408">
        <v>1995</v>
      </c>
      <c r="D5" s="408">
        <v>2000</v>
      </c>
      <c r="E5" s="408">
        <v>2003</v>
      </c>
      <c r="F5" s="408">
        <v>2004</v>
      </c>
      <c r="G5" s="408">
        <v>2005</v>
      </c>
      <c r="H5" s="408">
        <v>2006</v>
      </c>
      <c r="I5" s="408">
        <v>2007</v>
      </c>
      <c r="J5" s="408">
        <v>2008</v>
      </c>
      <c r="K5" s="408">
        <v>2009</v>
      </c>
      <c r="L5" s="408">
        <v>2010</v>
      </c>
      <c r="M5" s="408">
        <v>2011</v>
      </c>
      <c r="N5" s="408">
        <v>2012</v>
      </c>
      <c r="O5" s="408">
        <v>2013</v>
      </c>
      <c r="P5" s="408">
        <v>2014</v>
      </c>
      <c r="Q5" s="520">
        <v>2015</v>
      </c>
      <c r="R5" s="408">
        <v>2016</v>
      </c>
      <c r="S5" s="786" t="s">
        <v>1482</v>
      </c>
    </row>
    <row r="6" spans="1:25">
      <c r="A6" s="387"/>
      <c r="B6" s="387"/>
      <c r="C6" s="409"/>
      <c r="D6" s="409"/>
      <c r="E6" s="409"/>
      <c r="F6" s="409"/>
      <c r="G6" s="409"/>
      <c r="H6" s="409"/>
      <c r="I6" s="387"/>
      <c r="J6" s="409"/>
      <c r="K6" s="409"/>
      <c r="L6" s="409"/>
      <c r="M6" s="409"/>
      <c r="N6" s="409"/>
      <c r="O6" s="409"/>
      <c r="P6" s="409"/>
      <c r="Q6" s="409"/>
      <c r="R6" s="409"/>
      <c r="S6" s="409"/>
    </row>
    <row r="7" spans="1:25" ht="13">
      <c r="B7" s="1283" t="s">
        <v>486</v>
      </c>
      <c r="C7" s="1283"/>
      <c r="D7" s="1283"/>
      <c r="E7" s="1283"/>
      <c r="F7" s="1283"/>
      <c r="G7" s="1283" t="s">
        <v>486</v>
      </c>
      <c r="H7" s="1283"/>
      <c r="I7" s="1283"/>
      <c r="J7" s="1283"/>
      <c r="K7" s="1283"/>
      <c r="L7" s="1283" t="s">
        <v>486</v>
      </c>
      <c r="M7" s="1283"/>
      <c r="N7" s="1283"/>
      <c r="O7" s="1283"/>
      <c r="P7" s="1283"/>
      <c r="Q7" s="1283" t="s">
        <v>486</v>
      </c>
      <c r="R7" s="1283"/>
      <c r="S7" s="1283"/>
      <c r="T7" s="1283"/>
      <c r="U7" s="1283"/>
      <c r="V7" s="1283"/>
    </row>
    <row r="8" spans="1:25" s="386" customFormat="1">
      <c r="A8" s="643"/>
      <c r="B8" s="136"/>
      <c r="C8" s="141"/>
      <c r="D8" s="141"/>
      <c r="E8" s="141"/>
      <c r="F8" s="141"/>
      <c r="G8" s="141"/>
      <c r="H8" s="141"/>
      <c r="I8" s="136"/>
      <c r="J8" s="141"/>
      <c r="K8" s="141"/>
      <c r="L8" s="141"/>
      <c r="M8" s="141"/>
      <c r="N8" s="141"/>
      <c r="O8" s="141"/>
      <c r="P8" s="141"/>
      <c r="Q8" s="141"/>
      <c r="R8" s="141"/>
      <c r="S8" s="141"/>
    </row>
    <row r="9" spans="1:25" s="386" customFormat="1">
      <c r="A9" s="710" t="s">
        <v>435</v>
      </c>
      <c r="B9" s="244">
        <v>350549</v>
      </c>
      <c r="C9" s="244">
        <v>341956</v>
      </c>
      <c r="D9" s="244">
        <v>269476</v>
      </c>
      <c r="E9" s="244">
        <v>237578</v>
      </c>
      <c r="F9" s="244">
        <v>225532</v>
      </c>
      <c r="G9" s="244">
        <v>221705</v>
      </c>
      <c r="H9" s="244">
        <v>215667</v>
      </c>
      <c r="I9" s="244">
        <v>208485</v>
      </c>
      <c r="J9" s="244">
        <v>203351</v>
      </c>
      <c r="K9" s="244">
        <v>196755</v>
      </c>
      <c r="L9" s="244">
        <v>194521</v>
      </c>
      <c r="M9" s="244">
        <v>188280</v>
      </c>
      <c r="N9" s="244">
        <v>186795</v>
      </c>
      <c r="O9" s="244">
        <v>182742</v>
      </c>
      <c r="P9" s="244">
        <v>181329</v>
      </c>
      <c r="Q9" s="244">
        <v>183370</v>
      </c>
      <c r="R9" s="244">
        <v>181903</v>
      </c>
      <c r="S9" s="244">
        <v>178486</v>
      </c>
    </row>
    <row r="10" spans="1:25">
      <c r="A10" s="710" t="s">
        <v>436</v>
      </c>
      <c r="B10" s="838">
        <v>632202</v>
      </c>
      <c r="C10" s="838">
        <v>565882</v>
      </c>
      <c r="D10" s="838">
        <v>494379</v>
      </c>
      <c r="E10" s="838">
        <v>470449</v>
      </c>
      <c r="F10" s="838">
        <v>452289</v>
      </c>
      <c r="G10" s="838">
        <v>449376</v>
      </c>
      <c r="H10" s="838">
        <v>435796</v>
      </c>
      <c r="I10" s="838">
        <v>428199</v>
      </c>
      <c r="J10" s="838">
        <v>422867</v>
      </c>
      <c r="K10" s="838">
        <v>423157</v>
      </c>
      <c r="L10" s="838">
        <v>430045</v>
      </c>
      <c r="M10" s="838">
        <v>428140</v>
      </c>
      <c r="N10" s="838">
        <v>428885</v>
      </c>
      <c r="O10" s="838">
        <v>426796</v>
      </c>
      <c r="P10" s="838">
        <v>425418</v>
      </c>
      <c r="Q10" s="838">
        <v>422761</v>
      </c>
      <c r="R10" s="838">
        <v>423636</v>
      </c>
      <c r="S10" s="838">
        <v>420034</v>
      </c>
      <c r="T10" s="386"/>
      <c r="U10" s="386"/>
      <c r="V10" s="386"/>
      <c r="W10" s="386"/>
      <c r="X10" s="386"/>
      <c r="Y10" s="386"/>
    </row>
    <row r="11" spans="1:25">
      <c r="A11" s="710" t="s">
        <v>437</v>
      </c>
      <c r="B11" s="244">
        <v>23773</v>
      </c>
      <c r="C11" s="244">
        <v>14177</v>
      </c>
      <c r="D11" s="244">
        <v>7839</v>
      </c>
      <c r="E11" s="244">
        <v>6914</v>
      </c>
      <c r="F11" s="244">
        <v>6757</v>
      </c>
      <c r="G11" s="244">
        <v>6512</v>
      </c>
      <c r="H11" s="244">
        <v>6500</v>
      </c>
      <c r="I11" s="244">
        <v>9099</v>
      </c>
      <c r="J11" s="244">
        <v>9340</v>
      </c>
      <c r="K11" s="244">
        <v>8902</v>
      </c>
      <c r="L11" s="244">
        <v>8874</v>
      </c>
      <c r="M11" s="244">
        <v>9372</v>
      </c>
      <c r="N11" s="244">
        <v>9499</v>
      </c>
      <c r="O11" s="244">
        <v>9038</v>
      </c>
      <c r="P11" s="244">
        <v>8892</v>
      </c>
      <c r="Q11" s="244">
        <v>8614</v>
      </c>
      <c r="R11" s="244">
        <v>8969</v>
      </c>
      <c r="S11" s="244">
        <v>9223</v>
      </c>
      <c r="T11" s="386"/>
      <c r="U11" s="386"/>
      <c r="V11" s="386"/>
      <c r="W11" s="386"/>
      <c r="X11" s="386"/>
      <c r="Y11" s="386"/>
    </row>
    <row r="12" spans="1:25">
      <c r="A12" s="710" t="s">
        <v>438</v>
      </c>
      <c r="B12" s="838">
        <v>197302</v>
      </c>
      <c r="C12" s="838">
        <v>193114</v>
      </c>
      <c r="D12" s="838">
        <v>186216</v>
      </c>
      <c r="E12" s="838">
        <v>175906</v>
      </c>
      <c r="F12" s="838">
        <v>172135</v>
      </c>
      <c r="G12" s="838">
        <v>166143</v>
      </c>
      <c r="H12" s="838">
        <v>159041</v>
      </c>
      <c r="I12" s="838">
        <v>149748</v>
      </c>
      <c r="J12" s="838">
        <v>146623</v>
      </c>
      <c r="K12" s="838">
        <v>141488</v>
      </c>
      <c r="L12" s="838">
        <v>136146</v>
      </c>
      <c r="M12" s="838">
        <v>127968</v>
      </c>
      <c r="N12" s="838">
        <v>124084</v>
      </c>
      <c r="O12" s="838">
        <v>121927</v>
      </c>
      <c r="P12" s="838">
        <v>119997</v>
      </c>
      <c r="Q12" s="838">
        <v>116168</v>
      </c>
      <c r="R12" s="838">
        <v>114778</v>
      </c>
      <c r="S12" s="838">
        <v>119101</v>
      </c>
      <c r="T12" s="386"/>
      <c r="U12" s="386"/>
      <c r="V12" s="386"/>
      <c r="W12" s="386"/>
      <c r="X12" s="386"/>
      <c r="Y12" s="386"/>
    </row>
    <row r="13" spans="1:25">
      <c r="A13" s="710" t="s">
        <v>439</v>
      </c>
      <c r="B13" s="244">
        <v>21649</v>
      </c>
      <c r="C13" s="244">
        <v>17738</v>
      </c>
      <c r="D13" s="244">
        <v>10600</v>
      </c>
      <c r="E13" s="244">
        <v>6642</v>
      </c>
      <c r="F13" s="244">
        <v>5912</v>
      </c>
      <c r="G13" s="244">
        <v>5441</v>
      </c>
      <c r="H13" s="244">
        <v>5252</v>
      </c>
      <c r="I13" s="244">
        <v>5219</v>
      </c>
      <c r="J13" s="244">
        <v>5042</v>
      </c>
      <c r="K13" s="244">
        <v>4862</v>
      </c>
      <c r="L13" s="244">
        <v>5152</v>
      </c>
      <c r="M13" s="244">
        <v>4910</v>
      </c>
      <c r="N13" s="244">
        <v>4949</v>
      </c>
      <c r="O13" s="244">
        <v>4594</v>
      </c>
      <c r="P13" s="244">
        <v>4905</v>
      </c>
      <c r="Q13" s="244">
        <v>4485</v>
      </c>
      <c r="R13" s="244">
        <v>4600</v>
      </c>
      <c r="S13" s="244">
        <v>4687</v>
      </c>
      <c r="T13" s="386"/>
      <c r="U13" s="386"/>
      <c r="V13" s="386"/>
      <c r="W13" s="386"/>
      <c r="X13" s="386"/>
      <c r="Y13" s="386"/>
    </row>
    <row r="14" spans="1:25">
      <c r="A14" s="710" t="s">
        <v>440</v>
      </c>
      <c r="B14" s="838">
        <v>20069</v>
      </c>
      <c r="C14" s="838">
        <v>13388</v>
      </c>
      <c r="D14" s="838" t="s">
        <v>356</v>
      </c>
      <c r="E14" s="838">
        <v>9813</v>
      </c>
      <c r="F14" s="838">
        <v>9734</v>
      </c>
      <c r="G14" s="838">
        <v>9526</v>
      </c>
      <c r="H14" s="838">
        <v>10483</v>
      </c>
      <c r="I14" s="838">
        <v>9402</v>
      </c>
      <c r="J14" s="838">
        <v>9335</v>
      </c>
      <c r="K14" s="838">
        <v>11088</v>
      </c>
      <c r="L14" s="838">
        <v>9382</v>
      </c>
      <c r="M14" s="838">
        <v>7643</v>
      </c>
      <c r="N14" s="838">
        <v>9022</v>
      </c>
      <c r="O14" s="838">
        <v>8328</v>
      </c>
      <c r="P14" s="838">
        <v>8008</v>
      </c>
      <c r="Q14" s="838">
        <v>8299</v>
      </c>
      <c r="R14" s="838">
        <v>8145</v>
      </c>
      <c r="S14" s="838">
        <v>8165</v>
      </c>
      <c r="T14" s="386"/>
      <c r="U14" s="386"/>
      <c r="V14" s="386"/>
      <c r="W14" s="386"/>
      <c r="X14" s="386"/>
      <c r="Y14" s="386"/>
    </row>
    <row r="15" spans="1:25">
      <c r="A15" s="710" t="s">
        <v>441</v>
      </c>
      <c r="B15" s="244">
        <v>224413</v>
      </c>
      <c r="C15" s="244">
        <v>199914</v>
      </c>
      <c r="D15" s="244">
        <v>151831</v>
      </c>
      <c r="E15" s="244">
        <v>129517</v>
      </c>
      <c r="F15" s="244">
        <v>121944</v>
      </c>
      <c r="G15" s="244">
        <v>117464</v>
      </c>
      <c r="H15" s="244">
        <v>112987</v>
      </c>
      <c r="I15" s="244">
        <v>108992</v>
      </c>
      <c r="J15" s="244">
        <v>106405</v>
      </c>
      <c r="K15" s="244">
        <v>102494</v>
      </c>
      <c r="L15" s="244">
        <v>99298</v>
      </c>
      <c r="M15" s="244">
        <v>94060</v>
      </c>
      <c r="N15" s="244">
        <v>91177</v>
      </c>
      <c r="O15" s="244">
        <v>91156</v>
      </c>
      <c r="P15" s="244">
        <v>90638</v>
      </c>
      <c r="Q15" s="244">
        <v>90643</v>
      </c>
      <c r="R15" s="244">
        <v>88411</v>
      </c>
      <c r="S15" s="244">
        <v>86780</v>
      </c>
      <c r="T15" s="386"/>
      <c r="U15" s="386"/>
      <c r="V15" s="386"/>
      <c r="W15" s="386"/>
      <c r="X15" s="386"/>
      <c r="Y15" s="386"/>
    </row>
    <row r="16" spans="1:25">
      <c r="A16" s="710" t="s">
        <v>442</v>
      </c>
      <c r="B16" s="838">
        <v>150235</v>
      </c>
      <c r="C16" s="838">
        <v>116359</v>
      </c>
      <c r="D16" s="838">
        <v>107816</v>
      </c>
      <c r="E16" s="838">
        <v>103440</v>
      </c>
      <c r="F16" s="838">
        <v>103080</v>
      </c>
      <c r="G16" s="838">
        <v>97233</v>
      </c>
      <c r="H16" s="838">
        <v>92228</v>
      </c>
      <c r="I16" s="838">
        <v>88410</v>
      </c>
      <c r="J16" s="838">
        <v>86060</v>
      </c>
      <c r="K16" s="838">
        <v>81715</v>
      </c>
      <c r="L16" s="838">
        <v>80280</v>
      </c>
      <c r="M16" s="838">
        <v>79552</v>
      </c>
      <c r="N16" s="838">
        <v>79321</v>
      </c>
      <c r="O16" s="838">
        <v>81176</v>
      </c>
      <c r="P16" s="838">
        <v>83112</v>
      </c>
      <c r="Q16" s="838">
        <v>90769</v>
      </c>
      <c r="R16" s="838">
        <v>91324</v>
      </c>
      <c r="S16" s="838" t="s">
        <v>358</v>
      </c>
      <c r="T16" s="386"/>
      <c r="U16" s="386"/>
      <c r="V16" s="386"/>
      <c r="W16" s="386"/>
      <c r="X16" s="386"/>
      <c r="Y16" s="386"/>
    </row>
    <row r="17" spans="1:25">
      <c r="A17" s="710" t="s">
        <v>443</v>
      </c>
      <c r="B17" s="244">
        <v>558956</v>
      </c>
      <c r="C17" s="244">
        <v>535681</v>
      </c>
      <c r="D17" s="244">
        <v>474396</v>
      </c>
      <c r="E17" s="244">
        <v>431791</v>
      </c>
      <c r="F17" s="244">
        <v>415487</v>
      </c>
      <c r="G17" s="244">
        <v>412196</v>
      </c>
      <c r="H17" s="244">
        <v>401989</v>
      </c>
      <c r="I17" s="244">
        <v>389326</v>
      </c>
      <c r="J17" s="244">
        <v>386697</v>
      </c>
      <c r="K17" s="244">
        <v>379649</v>
      </c>
      <c r="L17" s="244">
        <v>374332</v>
      </c>
      <c r="M17" s="244">
        <v>375362</v>
      </c>
      <c r="N17" s="244">
        <v>376113</v>
      </c>
      <c r="O17" s="244">
        <v>384760</v>
      </c>
      <c r="P17" s="244">
        <v>382862</v>
      </c>
      <c r="Q17" s="244">
        <v>399617</v>
      </c>
      <c r="R17" s="244">
        <v>397515</v>
      </c>
      <c r="S17" s="244">
        <v>392606</v>
      </c>
      <c r="T17" s="386"/>
      <c r="U17" s="386"/>
      <c r="V17" s="386"/>
      <c r="W17" s="386"/>
      <c r="X17" s="386"/>
      <c r="Y17" s="386"/>
    </row>
    <row r="18" spans="1:25">
      <c r="A18" s="710" t="s">
        <v>444</v>
      </c>
      <c r="B18" s="838">
        <v>1554169</v>
      </c>
      <c r="C18" s="838">
        <v>1263968</v>
      </c>
      <c r="D18" s="838">
        <v>1006097</v>
      </c>
      <c r="E18" s="838">
        <v>766079</v>
      </c>
      <c r="F18" s="838">
        <v>663339</v>
      </c>
      <c r="G18" s="838">
        <v>621346</v>
      </c>
      <c r="H18" s="838">
        <v>555949</v>
      </c>
      <c r="I18" s="838">
        <v>519146</v>
      </c>
      <c r="J18" s="838">
        <v>528347</v>
      </c>
      <c r="K18" s="838">
        <v>475905</v>
      </c>
      <c r="L18" s="838">
        <v>461570</v>
      </c>
      <c r="M18" s="838">
        <v>441835</v>
      </c>
      <c r="N18" s="838">
        <v>482091</v>
      </c>
      <c r="O18" s="838">
        <v>467590</v>
      </c>
      <c r="P18" s="838">
        <v>441225</v>
      </c>
      <c r="Q18" s="838">
        <v>451046</v>
      </c>
      <c r="R18" s="838">
        <v>414183</v>
      </c>
      <c r="S18" s="838">
        <v>405221</v>
      </c>
      <c r="T18" s="386"/>
      <c r="U18" s="386"/>
      <c r="V18" s="386"/>
      <c r="W18" s="386"/>
      <c r="X18" s="386"/>
      <c r="Y18" s="386"/>
    </row>
    <row r="19" spans="1:25">
      <c r="A19" s="710" t="s">
        <v>445</v>
      </c>
      <c r="B19" s="244">
        <v>159767</v>
      </c>
      <c r="C19" s="244">
        <v>144431</v>
      </c>
      <c r="D19" s="244">
        <v>112367</v>
      </c>
      <c r="E19" s="244">
        <v>96373</v>
      </c>
      <c r="F19" s="244">
        <v>93062</v>
      </c>
      <c r="G19" s="244">
        <v>90673</v>
      </c>
      <c r="H19" s="244">
        <v>87995</v>
      </c>
      <c r="I19" s="244">
        <v>87168</v>
      </c>
      <c r="J19" s="244">
        <v>86217</v>
      </c>
      <c r="K19" s="244">
        <v>82229</v>
      </c>
      <c r="L19" s="244">
        <v>81092</v>
      </c>
      <c r="M19" s="244">
        <v>77802</v>
      </c>
      <c r="N19" s="244">
        <v>76885</v>
      </c>
      <c r="O19" s="244">
        <v>76219</v>
      </c>
      <c r="P19" s="244">
        <v>74597</v>
      </c>
      <c r="Q19" s="244">
        <v>75267</v>
      </c>
      <c r="R19" s="244">
        <v>73636</v>
      </c>
      <c r="S19" s="244">
        <v>72755</v>
      </c>
      <c r="T19" s="386"/>
      <c r="U19" s="386"/>
      <c r="V19" s="386"/>
      <c r="W19" s="386"/>
      <c r="X19" s="386"/>
      <c r="Y19" s="386"/>
    </row>
    <row r="20" spans="1:25">
      <c r="A20" s="710" t="s">
        <v>446</v>
      </c>
      <c r="B20" s="838">
        <v>154726</v>
      </c>
      <c r="C20" s="838">
        <v>137164</v>
      </c>
      <c r="D20" s="838">
        <v>152459</v>
      </c>
      <c r="E20" s="838">
        <v>125026</v>
      </c>
      <c r="F20" s="838">
        <v>107467</v>
      </c>
      <c r="G20" s="838">
        <v>77340</v>
      </c>
      <c r="H20" s="838">
        <v>60489</v>
      </c>
      <c r="I20" s="838">
        <v>50514</v>
      </c>
      <c r="J20" s="838">
        <v>27260</v>
      </c>
      <c r="K20" s="838">
        <v>23874</v>
      </c>
      <c r="L20" s="838">
        <v>27548</v>
      </c>
      <c r="M20" s="838">
        <v>28286</v>
      </c>
      <c r="N20" s="838">
        <v>18609</v>
      </c>
      <c r="O20" s="838">
        <v>14164</v>
      </c>
      <c r="P20" s="838">
        <v>12329</v>
      </c>
      <c r="Q20" s="838">
        <v>11598</v>
      </c>
      <c r="R20" s="838">
        <v>11906</v>
      </c>
      <c r="S20" s="838" t="s">
        <v>358</v>
      </c>
      <c r="T20" s="386"/>
      <c r="U20" s="386"/>
      <c r="V20" s="386"/>
      <c r="W20" s="386"/>
      <c r="X20" s="386"/>
      <c r="Y20" s="386"/>
    </row>
    <row r="21" spans="1:25">
      <c r="A21" s="710" t="s">
        <v>447</v>
      </c>
      <c r="B21" s="244">
        <v>235902</v>
      </c>
      <c r="C21" s="244">
        <v>179524</v>
      </c>
      <c r="D21" s="244">
        <v>159381</v>
      </c>
      <c r="E21" s="244">
        <v>148396</v>
      </c>
      <c r="F21" s="244">
        <v>143907</v>
      </c>
      <c r="G21" s="244">
        <v>137464</v>
      </c>
      <c r="H21" s="244">
        <v>129884</v>
      </c>
      <c r="I21" s="244">
        <v>124840</v>
      </c>
      <c r="J21" s="244">
        <v>120589</v>
      </c>
      <c r="K21" s="244">
        <v>114758</v>
      </c>
      <c r="L21" s="244">
        <v>110741</v>
      </c>
      <c r="M21" s="244">
        <v>108142</v>
      </c>
      <c r="N21" s="244">
        <v>104381</v>
      </c>
      <c r="O21" s="244">
        <v>101703</v>
      </c>
      <c r="P21" s="244">
        <v>99742</v>
      </c>
      <c r="Q21" s="244">
        <v>98845</v>
      </c>
      <c r="R21" s="244">
        <v>95859</v>
      </c>
      <c r="S21" s="244">
        <v>89927</v>
      </c>
      <c r="T21" s="386"/>
      <c r="U21" s="386"/>
      <c r="V21" s="386"/>
      <c r="W21" s="386"/>
      <c r="X21" s="386"/>
      <c r="Y21" s="386"/>
    </row>
    <row r="22" spans="1:25">
      <c r="A22" s="710" t="s">
        <v>448</v>
      </c>
      <c r="B22" s="838">
        <v>174521</v>
      </c>
      <c r="C22" s="838">
        <v>135471</v>
      </c>
      <c r="D22" s="838">
        <v>125667</v>
      </c>
      <c r="E22" s="838">
        <v>125912</v>
      </c>
      <c r="F22" s="838">
        <v>126466</v>
      </c>
      <c r="G22" s="838">
        <v>121298</v>
      </c>
      <c r="H22" s="838">
        <v>114311</v>
      </c>
      <c r="I22" s="838">
        <v>111738</v>
      </c>
      <c r="J22" s="838">
        <v>109402</v>
      </c>
      <c r="K22" s="838">
        <v>106036</v>
      </c>
      <c r="L22" s="838">
        <v>100969</v>
      </c>
      <c r="M22" s="838">
        <v>104018</v>
      </c>
      <c r="N22" s="838">
        <v>98261</v>
      </c>
      <c r="O22" s="838">
        <v>95138</v>
      </c>
      <c r="P22" s="838">
        <v>93961</v>
      </c>
      <c r="Q22" s="838">
        <v>94812</v>
      </c>
      <c r="R22" s="838">
        <v>95797</v>
      </c>
      <c r="S22" s="838">
        <v>93132</v>
      </c>
      <c r="T22" s="386"/>
      <c r="U22" s="386"/>
      <c r="V22" s="386"/>
      <c r="W22" s="386"/>
      <c r="X22" s="386"/>
      <c r="Y22" s="386"/>
    </row>
    <row r="23" spans="1:25">
      <c r="A23" s="710" t="s">
        <v>449</v>
      </c>
      <c r="B23" s="244">
        <v>190749</v>
      </c>
      <c r="C23" s="244">
        <v>180279</v>
      </c>
      <c r="D23" s="244">
        <v>162019</v>
      </c>
      <c r="E23" s="244">
        <v>157749</v>
      </c>
      <c r="F23" s="244">
        <v>153708</v>
      </c>
      <c r="G23" s="244">
        <v>150756</v>
      </c>
      <c r="H23" s="244">
        <v>148289</v>
      </c>
      <c r="I23" s="244">
        <v>147273</v>
      </c>
      <c r="J23" s="244">
        <v>148702</v>
      </c>
      <c r="K23" s="244">
        <v>149856</v>
      </c>
      <c r="L23" s="244">
        <v>145839</v>
      </c>
      <c r="M23" s="244">
        <v>141459</v>
      </c>
      <c r="N23" s="244">
        <v>144407</v>
      </c>
      <c r="O23" s="244">
        <v>145301</v>
      </c>
      <c r="P23" s="244">
        <v>143706</v>
      </c>
      <c r="Q23" s="244">
        <v>147490</v>
      </c>
      <c r="R23" s="244">
        <v>147496</v>
      </c>
      <c r="S23" s="244">
        <v>145971</v>
      </c>
      <c r="T23" s="386"/>
      <c r="U23" s="386"/>
      <c r="V23" s="386"/>
      <c r="W23" s="386"/>
      <c r="X23" s="386"/>
      <c r="Y23" s="386"/>
    </row>
    <row r="24" spans="1:25">
      <c r="A24" s="710" t="s">
        <v>450</v>
      </c>
      <c r="B24" s="838">
        <v>146380</v>
      </c>
      <c r="C24" s="838">
        <v>129778</v>
      </c>
      <c r="D24" s="838">
        <v>115366</v>
      </c>
      <c r="E24" s="838">
        <v>100560</v>
      </c>
      <c r="F24" s="838">
        <v>95444</v>
      </c>
      <c r="G24" s="838">
        <v>90213</v>
      </c>
      <c r="H24" s="838">
        <v>84008</v>
      </c>
      <c r="I24" s="838">
        <v>81114</v>
      </c>
      <c r="J24" s="838">
        <v>78123</v>
      </c>
      <c r="K24" s="838">
        <v>74453</v>
      </c>
      <c r="L24" s="838">
        <v>72306</v>
      </c>
      <c r="M24" s="838">
        <v>69796</v>
      </c>
      <c r="N24" s="838">
        <v>69389</v>
      </c>
      <c r="O24" s="838">
        <v>69487</v>
      </c>
      <c r="P24" s="838">
        <v>67945</v>
      </c>
      <c r="Q24" s="838">
        <v>68767</v>
      </c>
      <c r="R24" s="838">
        <v>65912</v>
      </c>
      <c r="S24" s="838">
        <v>66205</v>
      </c>
      <c r="T24" s="386"/>
      <c r="U24" s="386"/>
      <c r="V24" s="386"/>
      <c r="W24" s="386"/>
      <c r="X24" s="386"/>
      <c r="Y24" s="386"/>
    </row>
    <row r="25" spans="1:25" ht="20.25" customHeight="1">
      <c r="A25" s="710" t="s">
        <v>451</v>
      </c>
      <c r="B25" s="244">
        <v>4847700</v>
      </c>
      <c r="C25" s="244">
        <v>4224534</v>
      </c>
      <c r="D25" s="244">
        <v>3544222</v>
      </c>
      <c r="E25" s="244">
        <v>3100551</v>
      </c>
      <c r="F25" s="244">
        <v>2901152</v>
      </c>
      <c r="G25" s="244">
        <v>2774725</v>
      </c>
      <c r="H25" s="244">
        <v>2623814</v>
      </c>
      <c r="I25" s="244">
        <v>2542769</v>
      </c>
      <c r="J25" s="244">
        <v>2506118</v>
      </c>
      <c r="K25" s="244">
        <v>2407398</v>
      </c>
      <c r="L25" s="244">
        <v>2367248</v>
      </c>
      <c r="M25" s="244">
        <v>2322687</v>
      </c>
      <c r="N25" s="244">
        <v>2352191</v>
      </c>
      <c r="O25" s="244">
        <v>2328775</v>
      </c>
      <c r="P25" s="244">
        <v>2279643</v>
      </c>
      <c r="Q25" s="244">
        <v>2270702</v>
      </c>
      <c r="R25" s="244">
        <v>2220277</v>
      </c>
      <c r="S25" s="244">
        <v>2189532</v>
      </c>
      <c r="T25" s="386"/>
      <c r="U25" s="386"/>
      <c r="V25" s="386"/>
      <c r="W25" s="386"/>
      <c r="X25" s="386"/>
      <c r="Y25" s="386"/>
    </row>
    <row r="26" spans="1:25" s="368" customFormat="1">
      <c r="A26" s="643"/>
      <c r="B26" s="136"/>
      <c r="C26" s="410"/>
      <c r="D26" s="410"/>
      <c r="E26" s="216"/>
      <c r="F26" s="216"/>
      <c r="G26" s="216"/>
      <c r="H26" s="216"/>
      <c r="I26" s="136"/>
      <c r="J26" s="216"/>
      <c r="K26" s="216"/>
      <c r="L26" s="216"/>
      <c r="M26" s="216"/>
      <c r="N26" s="216"/>
      <c r="O26" s="216"/>
      <c r="P26" s="216"/>
      <c r="Q26" s="216"/>
      <c r="R26" s="216"/>
      <c r="S26" s="216"/>
    </row>
    <row r="27" spans="1:25" s="368" customFormat="1" ht="13">
      <c r="A27" s="135"/>
      <c r="B27" s="1283" t="s">
        <v>452</v>
      </c>
      <c r="C27" s="1283"/>
      <c r="D27" s="1283"/>
      <c r="E27" s="1283"/>
      <c r="F27" s="1283"/>
      <c r="G27" s="1283" t="s">
        <v>452</v>
      </c>
      <c r="H27" s="1283"/>
      <c r="I27" s="1283"/>
      <c r="J27" s="1283"/>
      <c r="K27" s="1283"/>
      <c r="L27" s="1283" t="s">
        <v>452</v>
      </c>
      <c r="M27" s="1283"/>
      <c r="N27" s="1283"/>
      <c r="O27" s="1283"/>
      <c r="P27" s="1283"/>
      <c r="Q27" s="1283" t="s">
        <v>452</v>
      </c>
      <c r="R27" s="1283"/>
      <c r="S27" s="1283"/>
      <c r="T27" s="1283"/>
      <c r="U27" s="1283"/>
      <c r="V27" s="1283"/>
    </row>
    <row r="28" spans="1:25" s="368" customFormat="1">
      <c r="A28" s="643"/>
      <c r="B28" s="136"/>
      <c r="C28" s="141"/>
      <c r="D28" s="141"/>
      <c r="E28" s="141"/>
      <c r="F28" s="141"/>
      <c r="G28" s="141"/>
      <c r="H28" s="141"/>
      <c r="I28" s="136"/>
      <c r="J28" s="141"/>
      <c r="K28" s="141"/>
      <c r="L28" s="141"/>
      <c r="M28" s="141"/>
      <c r="N28" s="141"/>
      <c r="O28" s="141"/>
      <c r="P28" s="141"/>
      <c r="Q28" s="141"/>
      <c r="R28" s="141"/>
      <c r="S28" s="141"/>
    </row>
    <row r="29" spans="1:25" s="368" customFormat="1">
      <c r="A29" s="710" t="s">
        <v>435</v>
      </c>
      <c r="B29" s="1224">
        <v>100</v>
      </c>
      <c r="C29" s="1225">
        <v>97.548702178582744</v>
      </c>
      <c r="D29" s="1225">
        <v>76.872562751569674</v>
      </c>
      <c r="E29" s="1225">
        <v>67.773121589278531</v>
      </c>
      <c r="F29" s="1225">
        <v>64.336797423470045</v>
      </c>
      <c r="G29" s="1225">
        <v>63.245081286781591</v>
      </c>
      <c r="H29" s="1225">
        <v>61.522640201512488</v>
      </c>
      <c r="I29" s="1225">
        <v>59.473853869216569</v>
      </c>
      <c r="J29" s="1225">
        <v>58.009293993136481</v>
      </c>
      <c r="K29" s="1225">
        <v>56.127674019894506</v>
      </c>
      <c r="L29" s="1225">
        <v>55.490387934354395</v>
      </c>
      <c r="M29" s="1225">
        <v>53.710037683747494</v>
      </c>
      <c r="N29" s="1225">
        <v>53.286416449626159</v>
      </c>
      <c r="O29" s="1225">
        <v>52.130230010640453</v>
      </c>
      <c r="P29" s="1225">
        <v>51.727147987870453</v>
      </c>
      <c r="Q29" s="1225">
        <v>52.30937757631601</v>
      </c>
      <c r="R29" s="1225">
        <v>51.890891145032505</v>
      </c>
      <c r="S29" s="1225">
        <v>50.92</v>
      </c>
    </row>
    <row r="30" spans="1:25" s="368" customFormat="1">
      <c r="A30" s="710" t="s">
        <v>436</v>
      </c>
      <c r="B30" s="1224">
        <v>100</v>
      </c>
      <c r="C30" s="1225">
        <v>89.509682032008755</v>
      </c>
      <c r="D30" s="1225">
        <v>78.19953116250818</v>
      </c>
      <c r="E30" s="1225">
        <v>74.414348578460675</v>
      </c>
      <c r="F30" s="1225">
        <v>71.541848965995044</v>
      </c>
      <c r="G30" s="1225">
        <v>71.081078516043917</v>
      </c>
      <c r="H30" s="1225">
        <v>68.933030898352115</v>
      </c>
      <c r="I30" s="1225">
        <v>67.731358015317895</v>
      </c>
      <c r="J30" s="1225">
        <v>66.887956697384695</v>
      </c>
      <c r="K30" s="1225">
        <v>66.933828111900937</v>
      </c>
      <c r="L30" s="1225">
        <v>68.023353295307516</v>
      </c>
      <c r="M30" s="1225">
        <v>67.72202555512321</v>
      </c>
      <c r="N30" s="1225">
        <v>67.83986763724252</v>
      </c>
      <c r="O30" s="1225">
        <v>67.509435275434114</v>
      </c>
      <c r="P30" s="1225">
        <v>67.291466967836229</v>
      </c>
      <c r="Q30" s="1225">
        <v>66.871189904492553</v>
      </c>
      <c r="R30" s="1225">
        <v>67.009595034498474</v>
      </c>
      <c r="S30" s="1225">
        <v>66.44</v>
      </c>
    </row>
    <row r="31" spans="1:25" s="368" customFormat="1">
      <c r="A31" s="710" t="s">
        <v>437</v>
      </c>
      <c r="B31" s="1224">
        <v>100</v>
      </c>
      <c r="C31" s="1225">
        <v>59.634879905775456</v>
      </c>
      <c r="D31" s="1225">
        <v>32.974382703066503</v>
      </c>
      <c r="E31" s="1225">
        <v>29.083413957010052</v>
      </c>
      <c r="F31" s="1225">
        <v>28.423000883355066</v>
      </c>
      <c r="G31" s="1225">
        <v>27.392419972237413</v>
      </c>
      <c r="H31" s="1225">
        <v>27.341942539856138</v>
      </c>
      <c r="I31" s="1225">
        <v>38.274513103100155</v>
      </c>
      <c r="J31" s="1225">
        <v>39.288268203424053</v>
      </c>
      <c r="K31" s="1225">
        <v>37.445841921507593</v>
      </c>
      <c r="L31" s="1225">
        <v>37.328061245951289</v>
      </c>
      <c r="M31" s="1225">
        <v>39.422874689774112</v>
      </c>
      <c r="N31" s="1225">
        <v>39.95709418247592</v>
      </c>
      <c r="O31" s="1225">
        <v>38.017919488495352</v>
      </c>
      <c r="P31" s="1225">
        <v>37.403777394523196</v>
      </c>
      <c r="Q31" s="1225">
        <v>36.234383544357044</v>
      </c>
      <c r="R31" s="1225">
        <v>37.727674252303032</v>
      </c>
      <c r="S31" s="1225">
        <v>38.799999999999997</v>
      </c>
    </row>
    <row r="32" spans="1:25" s="368" customFormat="1">
      <c r="A32" s="710" t="s">
        <v>438</v>
      </c>
      <c r="B32" s="1224">
        <v>100</v>
      </c>
      <c r="C32" s="1225">
        <v>97.87736566279105</v>
      </c>
      <c r="D32" s="1225">
        <v>94.381202420654631</v>
      </c>
      <c r="E32" s="1225">
        <v>89.155710535118757</v>
      </c>
      <c r="F32" s="1225">
        <v>87.244427324608978</v>
      </c>
      <c r="G32" s="1225">
        <v>84.207458616739814</v>
      </c>
      <c r="H32" s="1225">
        <v>80.607900578808128</v>
      </c>
      <c r="I32" s="1225">
        <v>75.897862160545756</v>
      </c>
      <c r="J32" s="1225">
        <v>74.313995803387698</v>
      </c>
      <c r="K32" s="1225">
        <v>71.711386605305577</v>
      </c>
      <c r="L32" s="1225">
        <v>69.003862099725296</v>
      </c>
      <c r="M32" s="1225">
        <v>64.858947197696935</v>
      </c>
      <c r="N32" s="1225">
        <v>62.89039137971232</v>
      </c>
      <c r="O32" s="1225">
        <v>61.797143465347538</v>
      </c>
      <c r="P32" s="1225">
        <v>60.81894760316672</v>
      </c>
      <c r="Q32" s="1225">
        <v>58.878267833068087</v>
      </c>
      <c r="R32" s="1225">
        <v>58.173764077404179</v>
      </c>
      <c r="S32" s="1225">
        <v>60.36</v>
      </c>
    </row>
    <row r="33" spans="1:21" s="368" customFormat="1">
      <c r="A33" s="710" t="s">
        <v>439</v>
      </c>
      <c r="B33" s="1224">
        <v>100</v>
      </c>
      <c r="C33" s="1225">
        <v>81.934500438819342</v>
      </c>
      <c r="D33" s="1225">
        <v>48.963000600489629</v>
      </c>
      <c r="E33" s="1225">
        <v>30.680400942306804</v>
      </c>
      <c r="F33" s="1225">
        <v>27.308420712273083</v>
      </c>
      <c r="G33" s="1225">
        <v>25.132800591251328</v>
      </c>
      <c r="H33" s="1225">
        <v>24.259781052242598</v>
      </c>
      <c r="I33" s="1225">
        <v>24.107349069241074</v>
      </c>
      <c r="J33" s="1225">
        <v>23.289759342232898</v>
      </c>
      <c r="K33" s="1225">
        <v>22.458312162224583</v>
      </c>
      <c r="L33" s="1225">
        <v>23.797865952237977</v>
      </c>
      <c r="M33" s="1225">
        <v>22.6800314102268</v>
      </c>
      <c r="N33" s="1225">
        <v>22.8601782992286</v>
      </c>
      <c r="O33" s="1225">
        <v>21.220379694212205</v>
      </c>
      <c r="P33" s="1225">
        <v>22.656935655226569</v>
      </c>
      <c r="Q33" s="1225">
        <v>20.716892235207169</v>
      </c>
      <c r="R33" s="1225">
        <v>21.248094600212482</v>
      </c>
      <c r="S33" s="1225">
        <v>21.65</v>
      </c>
    </row>
    <row r="34" spans="1:21" s="368" customFormat="1">
      <c r="A34" s="710" t="s">
        <v>440</v>
      </c>
      <c r="B34" s="1224">
        <v>100</v>
      </c>
      <c r="C34" s="1225">
        <v>66.7098510140017</v>
      </c>
      <c r="D34" s="1225" t="s">
        <v>356</v>
      </c>
      <c r="E34" s="1225">
        <v>48.896307738302852</v>
      </c>
      <c r="F34" s="1225">
        <v>48.50266580297972</v>
      </c>
      <c r="G34" s="1225">
        <v>47.46624146693906</v>
      </c>
      <c r="H34" s="1225">
        <v>52.23478997458767</v>
      </c>
      <c r="I34" s="1225">
        <v>46.848373112760974</v>
      </c>
      <c r="J34" s="1225">
        <v>46.514524889132495</v>
      </c>
      <c r="K34" s="1225">
        <v>55.249389605859783</v>
      </c>
      <c r="L34" s="1225">
        <v>46.748716926603215</v>
      </c>
      <c r="M34" s="1225">
        <v>38.083611540186354</v>
      </c>
      <c r="N34" s="1225">
        <v>44.954905575763618</v>
      </c>
      <c r="O34" s="1225">
        <v>41.496835916089488</v>
      </c>
      <c r="P34" s="1225">
        <v>39.902336937565401</v>
      </c>
      <c r="Q34" s="1225">
        <v>41.352334446160746</v>
      </c>
      <c r="R34" s="1225">
        <v>40.58498181274603</v>
      </c>
      <c r="S34" s="1225">
        <v>40.68</v>
      </c>
    </row>
    <row r="35" spans="1:21" s="368" customFormat="1">
      <c r="A35" s="710" t="s">
        <v>441</v>
      </c>
      <c r="B35" s="1224">
        <v>100</v>
      </c>
      <c r="C35" s="1225">
        <v>89.083074509943714</v>
      </c>
      <c r="D35" s="1225">
        <v>67.656953919781827</v>
      </c>
      <c r="E35" s="1225">
        <v>57.713679688788083</v>
      </c>
      <c r="F35" s="1225">
        <v>54.339098002343896</v>
      </c>
      <c r="G35" s="1225">
        <v>52.342778716028036</v>
      </c>
      <c r="H35" s="1225">
        <v>50.347796250662839</v>
      </c>
      <c r="I35" s="1225">
        <v>48.567596351370021</v>
      </c>
      <c r="J35" s="1225">
        <v>47.414811084919322</v>
      </c>
      <c r="K35" s="1225">
        <v>45.672042172244922</v>
      </c>
      <c r="L35" s="1225">
        <v>44.247882252810669</v>
      </c>
      <c r="M35" s="1225">
        <v>41.913792872961906</v>
      </c>
      <c r="N35" s="1225">
        <v>40.629107939379629</v>
      </c>
      <c r="O35" s="1225">
        <v>40.619750192725022</v>
      </c>
      <c r="P35" s="1225">
        <v>40.388925775244751</v>
      </c>
      <c r="Q35" s="1225">
        <v>40.391153810162514</v>
      </c>
      <c r="R35" s="1225">
        <v>39.396559022873006</v>
      </c>
      <c r="S35" s="1225">
        <v>38.67</v>
      </c>
    </row>
    <row r="36" spans="1:21" s="368" customFormat="1">
      <c r="A36" s="710" t="s">
        <v>442</v>
      </c>
      <c r="B36" s="1224">
        <v>100</v>
      </c>
      <c r="C36" s="1225">
        <v>77.451326255533004</v>
      </c>
      <c r="D36" s="1225">
        <v>71.764901654075288</v>
      </c>
      <c r="E36" s="1225">
        <v>68.852131660398712</v>
      </c>
      <c r="F36" s="1225">
        <v>68.612507072253464</v>
      </c>
      <c r="G36" s="1225">
        <v>64.720604386461204</v>
      </c>
      <c r="H36" s="1225">
        <v>61.389156987386428</v>
      </c>
      <c r="I36" s="1225">
        <v>58.847805105334977</v>
      </c>
      <c r="J36" s="1225">
        <v>57.283589043831334</v>
      </c>
      <c r="K36" s="1225">
        <v>54.391453389689488</v>
      </c>
      <c r="L36" s="1225">
        <v>53.436283156388328</v>
      </c>
      <c r="M36" s="1225">
        <v>52.951708989250172</v>
      </c>
      <c r="N36" s="1225">
        <v>52.797949878523646</v>
      </c>
      <c r="O36" s="1225">
        <v>54.03268213132759</v>
      </c>
      <c r="P36" s="1225">
        <v>55.321329916464208</v>
      </c>
      <c r="Q36" s="1225">
        <v>60.418011781542248</v>
      </c>
      <c r="R36" s="1225">
        <v>60.787433021599497</v>
      </c>
      <c r="S36" s="1225" t="s">
        <v>358</v>
      </c>
    </row>
    <row r="37" spans="1:21" s="368" customFormat="1">
      <c r="A37" s="710" t="s">
        <v>443</v>
      </c>
      <c r="B37" s="1224">
        <v>100</v>
      </c>
      <c r="C37" s="1225">
        <v>95.835987090218197</v>
      </c>
      <c r="D37" s="1225">
        <v>84.871796706717518</v>
      </c>
      <c r="E37" s="1225">
        <v>77.249550948554088</v>
      </c>
      <c r="F37" s="1225">
        <v>74.332684504683726</v>
      </c>
      <c r="G37" s="1225">
        <v>73.743908286162053</v>
      </c>
      <c r="H37" s="1225">
        <v>71.917825374448071</v>
      </c>
      <c r="I37" s="1225">
        <v>69.652351884584832</v>
      </c>
      <c r="J37" s="1225">
        <v>69.182010748609912</v>
      </c>
      <c r="K37" s="1225">
        <v>67.921088600891665</v>
      </c>
      <c r="L37" s="1225">
        <v>66.969850936388553</v>
      </c>
      <c r="M37" s="1225">
        <v>67.154123043674275</v>
      </c>
      <c r="N37" s="1225">
        <v>67.28848066753018</v>
      </c>
      <c r="O37" s="1225">
        <v>68.835471843937626</v>
      </c>
      <c r="P37" s="1225">
        <v>68.495910232648015</v>
      </c>
      <c r="Q37" s="1225">
        <v>71.493462812815324</v>
      </c>
      <c r="R37" s="1225">
        <v>71.117404589985611</v>
      </c>
      <c r="S37" s="1225">
        <v>70.239999999999995</v>
      </c>
    </row>
    <row r="38" spans="1:21" s="368" customFormat="1">
      <c r="A38" s="710" t="s">
        <v>444</v>
      </c>
      <c r="B38" s="1224">
        <v>100</v>
      </c>
      <c r="C38" s="1225">
        <v>81.327577631518835</v>
      </c>
      <c r="D38" s="1225">
        <v>64.735366617143953</v>
      </c>
      <c r="E38" s="1225">
        <v>49.291872376813586</v>
      </c>
      <c r="F38" s="1225">
        <v>42.681265679601125</v>
      </c>
      <c r="G38" s="1225">
        <v>39.979307269672731</v>
      </c>
      <c r="H38" s="1225">
        <v>35.77146372112685</v>
      </c>
      <c r="I38" s="1225">
        <v>33.403445828606799</v>
      </c>
      <c r="J38" s="1225">
        <v>33.995466387503548</v>
      </c>
      <c r="K38" s="1225">
        <v>30.621187271139753</v>
      </c>
      <c r="L38" s="1225">
        <v>29.698829406583197</v>
      </c>
      <c r="M38" s="1225">
        <v>28.429018980561317</v>
      </c>
      <c r="N38" s="1225">
        <v>31.019213483218362</v>
      </c>
      <c r="O38" s="1225">
        <v>30.086174669550093</v>
      </c>
      <c r="P38" s="1225">
        <v>28.389769709729123</v>
      </c>
      <c r="Q38" s="1225">
        <v>29.021682970127443</v>
      </c>
      <c r="R38" s="1225">
        <v>26.649804493591109</v>
      </c>
      <c r="S38" s="1225">
        <v>26.07</v>
      </c>
    </row>
    <row r="39" spans="1:21" s="368" customFormat="1">
      <c r="A39" s="710" t="s">
        <v>445</v>
      </c>
      <c r="B39" s="1224">
        <v>100</v>
      </c>
      <c r="C39" s="1225">
        <v>90.401021487541229</v>
      </c>
      <c r="D39" s="1225">
        <v>70.33179567745529</v>
      </c>
      <c r="E39" s="1225">
        <v>60.320967408789052</v>
      </c>
      <c r="F39" s="1225">
        <v>58.248574486596105</v>
      </c>
      <c r="G39" s="1225">
        <v>56.753271952280507</v>
      </c>
      <c r="H39" s="1225">
        <v>55.077080999205094</v>
      </c>
      <c r="I39" s="1225">
        <v>54.559452202269554</v>
      </c>
      <c r="J39" s="1225">
        <v>53.96421038136787</v>
      </c>
      <c r="K39" s="1225">
        <v>51.468075384779084</v>
      </c>
      <c r="L39" s="1225">
        <v>50.756414027928173</v>
      </c>
      <c r="M39" s="1225">
        <v>48.697165246890783</v>
      </c>
      <c r="N39" s="1225">
        <v>48.123204416431427</v>
      </c>
      <c r="O39" s="1225">
        <v>47.706347368355168</v>
      </c>
      <c r="P39" s="1225">
        <v>46.691118941959225</v>
      </c>
      <c r="Q39" s="1225">
        <v>47.110479635969881</v>
      </c>
      <c r="R39" s="1225">
        <v>46.089618006221563</v>
      </c>
      <c r="S39" s="1225">
        <v>45.54</v>
      </c>
    </row>
    <row r="40" spans="1:21" s="368" customFormat="1">
      <c r="A40" s="710" t="s">
        <v>446</v>
      </c>
      <c r="B40" s="1224">
        <v>100</v>
      </c>
      <c r="C40" s="1225">
        <v>88.649612864030615</v>
      </c>
      <c r="D40" s="1225">
        <v>98.534829311169418</v>
      </c>
      <c r="E40" s="1225">
        <v>80.804777477605569</v>
      </c>
      <c r="F40" s="1225">
        <v>69.456329253002082</v>
      </c>
      <c r="G40" s="1225">
        <v>49.985135012861448</v>
      </c>
      <c r="H40" s="1225">
        <v>39.094269870609985</v>
      </c>
      <c r="I40" s="1225">
        <v>32.647389578997711</v>
      </c>
      <c r="J40" s="1225">
        <v>17.618241278130373</v>
      </c>
      <c r="K40" s="1225">
        <v>15.429856649819682</v>
      </c>
      <c r="L40" s="1225">
        <v>17.804376769256621</v>
      </c>
      <c r="M40" s="1225">
        <v>18.281348965267636</v>
      </c>
      <c r="N40" s="1225">
        <v>12.027067202667942</v>
      </c>
      <c r="O40" s="1225">
        <v>9.154246862195107</v>
      </c>
      <c r="P40" s="1225">
        <v>7.9682794100539018</v>
      </c>
      <c r="Q40" s="1225">
        <v>7.4958313405633188</v>
      </c>
      <c r="R40" s="1225">
        <v>7.6948929074622239</v>
      </c>
      <c r="S40" s="1225" t="s">
        <v>358</v>
      </c>
    </row>
    <row r="41" spans="1:21" s="368" customFormat="1">
      <c r="A41" s="710" t="s">
        <v>447</v>
      </c>
      <c r="B41" s="1224">
        <v>100</v>
      </c>
      <c r="C41" s="1225">
        <v>76.101092826682262</v>
      </c>
      <c r="D41" s="1225">
        <v>67.562377597476925</v>
      </c>
      <c r="E41" s="1225">
        <v>62.905782909852398</v>
      </c>
      <c r="F41" s="1225">
        <v>61.00287407482768</v>
      </c>
      <c r="G41" s="1225">
        <v>58.27165517884545</v>
      </c>
      <c r="H41" s="1225">
        <v>55.058456477689887</v>
      </c>
      <c r="I41" s="1225">
        <v>52.920280455443361</v>
      </c>
      <c r="J41" s="1225">
        <v>51.118260972776831</v>
      </c>
      <c r="K41" s="1225">
        <v>48.646471840001354</v>
      </c>
      <c r="L41" s="1225">
        <v>46.943646090325643</v>
      </c>
      <c r="M41" s="1225">
        <v>45.841917406380617</v>
      </c>
      <c r="N41" s="1225">
        <v>44.247611296216228</v>
      </c>
      <c r="O41" s="1225">
        <v>43.112394129765747</v>
      </c>
      <c r="P41" s="1225">
        <v>42.281116734915344</v>
      </c>
      <c r="Q41" s="1225">
        <v>41.900874091783876</v>
      </c>
      <c r="R41" s="1225">
        <v>40.635094234046342</v>
      </c>
      <c r="S41" s="1225">
        <v>38.119999999999997</v>
      </c>
    </row>
    <row r="42" spans="1:21" s="368" customFormat="1">
      <c r="A42" s="710" t="s">
        <v>448</v>
      </c>
      <c r="B42" s="1224">
        <v>100</v>
      </c>
      <c r="C42" s="1225">
        <v>77.624469261578838</v>
      </c>
      <c r="D42" s="1225">
        <v>72.006807203717599</v>
      </c>
      <c r="E42" s="1225">
        <v>72.147191455469539</v>
      </c>
      <c r="F42" s="1225">
        <v>72.464631763512699</v>
      </c>
      <c r="G42" s="1225">
        <v>69.503383546965694</v>
      </c>
      <c r="H42" s="1225">
        <v>65.499853885778791</v>
      </c>
      <c r="I42" s="1225">
        <v>64.025532743910475</v>
      </c>
      <c r="J42" s="1225">
        <v>62.687011878226691</v>
      </c>
      <c r="K42" s="1225">
        <v>60.758304158238836</v>
      </c>
      <c r="L42" s="1225">
        <v>57.854928633230386</v>
      </c>
      <c r="M42" s="1225">
        <v>59.601996321359607</v>
      </c>
      <c r="N42" s="1225">
        <v>56.30325290366202</v>
      </c>
      <c r="O42" s="1225">
        <v>54.513783441534258</v>
      </c>
      <c r="P42" s="1225">
        <v>53.83936603617903</v>
      </c>
      <c r="Q42" s="1225">
        <v>54.32698643716229</v>
      </c>
      <c r="R42" s="1225">
        <v>54.891388428899674</v>
      </c>
      <c r="S42" s="1225">
        <v>53.36</v>
      </c>
    </row>
    <row r="43" spans="1:21" s="368" customFormat="1">
      <c r="A43" s="710" t="s">
        <v>449</v>
      </c>
      <c r="B43" s="1224">
        <v>100</v>
      </c>
      <c r="C43" s="1225">
        <v>94.511111460610536</v>
      </c>
      <c r="D43" s="1225">
        <v>84.938322088189196</v>
      </c>
      <c r="E43" s="1225">
        <v>82.699778242612012</v>
      </c>
      <c r="F43" s="1225">
        <v>80.58128745104824</v>
      </c>
      <c r="G43" s="1225">
        <v>79.033703977478254</v>
      </c>
      <c r="H43" s="1225">
        <v>77.740381338827461</v>
      </c>
      <c r="I43" s="1225">
        <v>77.207744208357582</v>
      </c>
      <c r="J43" s="1225">
        <v>77.956896235366898</v>
      </c>
      <c r="K43" s="1225">
        <v>78.561879747731311</v>
      </c>
      <c r="L43" s="1225">
        <v>76.455970935627448</v>
      </c>
      <c r="M43" s="1225">
        <v>74.159759684192309</v>
      </c>
      <c r="N43" s="1225">
        <v>75.705246161185642</v>
      </c>
      <c r="O43" s="1225">
        <v>76.173924896067604</v>
      </c>
      <c r="P43" s="1225">
        <v>75.337747511127191</v>
      </c>
      <c r="Q43" s="1225">
        <v>77.321506272641017</v>
      </c>
      <c r="R43" s="1225">
        <v>77.324651767505983</v>
      </c>
      <c r="S43" s="1225">
        <v>76.53</v>
      </c>
    </row>
    <row r="44" spans="1:21" s="368" customFormat="1">
      <c r="A44" s="710" t="s">
        <v>450</v>
      </c>
      <c r="B44" s="1224">
        <v>100</v>
      </c>
      <c r="C44" s="1225">
        <v>88.658286651181854</v>
      </c>
      <c r="D44" s="1225">
        <v>78.812679327777019</v>
      </c>
      <c r="E44" s="1225">
        <v>68.697909550485036</v>
      </c>
      <c r="F44" s="1225">
        <v>65.202896570569749</v>
      </c>
      <c r="G44" s="1225">
        <v>61.629320945484359</v>
      </c>
      <c r="H44" s="1225">
        <v>57.390353873479981</v>
      </c>
      <c r="I44" s="1225">
        <v>55.413307828938379</v>
      </c>
      <c r="J44" s="1225">
        <v>53.369995901079385</v>
      </c>
      <c r="K44" s="1225">
        <v>50.862822789998631</v>
      </c>
      <c r="L44" s="1225">
        <v>49.396092362344582</v>
      </c>
      <c r="M44" s="1225">
        <v>47.681377237327503</v>
      </c>
      <c r="N44" s="1225">
        <v>47.403333788768954</v>
      </c>
      <c r="O44" s="1225">
        <v>47.470282825522609</v>
      </c>
      <c r="P44" s="1225">
        <v>46.416860226806939</v>
      </c>
      <c r="Q44" s="1225">
        <v>46.978412351414129</v>
      </c>
      <c r="R44" s="1225">
        <v>45.028009290886736</v>
      </c>
      <c r="S44" s="1225">
        <v>45.23</v>
      </c>
    </row>
    <row r="45" spans="1:21" s="368" customFormat="1" ht="20.149999999999999" customHeight="1">
      <c r="A45" s="710" t="s">
        <v>451</v>
      </c>
      <c r="B45" s="1224">
        <v>100</v>
      </c>
      <c r="C45" s="1225">
        <v>87.145120366359308</v>
      </c>
      <c r="D45" s="1225">
        <v>73.111413660086228</v>
      </c>
      <c r="E45" s="1225">
        <v>63.959217773377063</v>
      </c>
      <c r="F45" s="1225">
        <v>59.845947562761722</v>
      </c>
      <c r="G45" s="1225">
        <v>57.237968521154365</v>
      </c>
      <c r="H45" s="1225">
        <v>54.124925222270356</v>
      </c>
      <c r="I45" s="1225">
        <v>52.453101470800583</v>
      </c>
      <c r="J45" s="1225">
        <v>51.697052210326547</v>
      </c>
      <c r="K45" s="1225">
        <v>49.660622563277428</v>
      </c>
      <c r="L45" s="1225">
        <v>48.832394743899165</v>
      </c>
      <c r="M45" s="1225">
        <v>47.913175320254965</v>
      </c>
      <c r="N45" s="1225">
        <v>48.52179384037791</v>
      </c>
      <c r="O45" s="1225">
        <v>48.038760649380116</v>
      </c>
      <c r="P45" s="1225">
        <v>47.025249087195988</v>
      </c>
      <c r="Q45" s="1225">
        <v>46.840811106297835</v>
      </c>
      <c r="R45" s="1225">
        <v>45.800627101512056</v>
      </c>
      <c r="S45" s="1225">
        <v>45.166408812426511</v>
      </c>
    </row>
    <row r="46" spans="1:21" s="368" customFormat="1">
      <c r="A46" s="643"/>
      <c r="C46" s="134"/>
      <c r="D46" s="134"/>
      <c r="E46" s="134"/>
      <c r="F46" s="134"/>
      <c r="G46" s="134"/>
      <c r="H46" s="134"/>
      <c r="J46" s="134"/>
      <c r="K46" s="134"/>
      <c r="L46" s="134"/>
      <c r="M46" s="134"/>
      <c r="N46" s="134"/>
      <c r="O46" s="134"/>
      <c r="P46" s="134"/>
      <c r="Q46" s="134"/>
      <c r="R46" s="134"/>
      <c r="S46" s="134"/>
    </row>
    <row r="47" spans="1:21" s="368" customFormat="1" ht="13">
      <c r="A47" s="135"/>
      <c r="B47" s="1283" t="s">
        <v>453</v>
      </c>
      <c r="C47" s="1283"/>
      <c r="D47" s="1283"/>
      <c r="E47" s="1283"/>
      <c r="F47" s="1283"/>
      <c r="G47" s="1283" t="s">
        <v>453</v>
      </c>
      <c r="H47" s="1283"/>
      <c r="I47" s="1283"/>
      <c r="J47" s="1283"/>
      <c r="K47" s="1283"/>
      <c r="L47" s="1283" t="s">
        <v>453</v>
      </c>
      <c r="M47" s="1283"/>
      <c r="N47" s="1283"/>
      <c r="O47" s="1283"/>
      <c r="P47" s="1283"/>
      <c r="Q47" s="1283" t="s">
        <v>453</v>
      </c>
      <c r="R47" s="1283"/>
      <c r="S47" s="1283"/>
      <c r="T47" s="1283"/>
      <c r="U47" s="1283"/>
    </row>
    <row r="48" spans="1:21" s="368" customFormat="1">
      <c r="A48" s="674"/>
      <c r="B48" s="124"/>
      <c r="C48" s="134"/>
      <c r="D48" s="134"/>
      <c r="E48" s="134"/>
      <c r="F48" s="134"/>
      <c r="G48" s="134"/>
      <c r="H48" s="134"/>
      <c r="I48" s="124"/>
      <c r="J48" s="134"/>
      <c r="K48" s="134"/>
      <c r="L48" s="134"/>
      <c r="M48" s="134"/>
      <c r="N48" s="134"/>
      <c r="O48" s="134"/>
      <c r="P48" s="134"/>
      <c r="Q48" s="134"/>
      <c r="R48" s="134"/>
      <c r="S48" s="134"/>
    </row>
    <row r="49" spans="1:19" s="368" customFormat="1">
      <c r="A49" s="710" t="s">
        <v>435</v>
      </c>
      <c r="B49" s="1226">
        <v>7.2312436825711162</v>
      </c>
      <c r="C49" s="1226">
        <v>8.0945259287769957</v>
      </c>
      <c r="D49" s="1226">
        <v>7.603248329252513</v>
      </c>
      <c r="E49" s="1226">
        <v>7.6624445138944655</v>
      </c>
      <c r="F49" s="1226">
        <v>7.7738774114558629</v>
      </c>
      <c r="G49" s="1226">
        <v>7.9901611871446718</v>
      </c>
      <c r="H49" s="1226">
        <v>8.2195994075799579</v>
      </c>
      <c r="I49" s="1226">
        <v>8.199132520492423</v>
      </c>
      <c r="J49" s="1226">
        <v>8.1141829714323102</v>
      </c>
      <c r="K49" s="1226">
        <v>8.1729319373032627</v>
      </c>
      <c r="L49" s="1226">
        <v>8.2171787662298161</v>
      </c>
      <c r="M49" s="1226">
        <v>8.1061288068517197</v>
      </c>
      <c r="N49" s="1226">
        <v>7.9413193911548854</v>
      </c>
      <c r="O49" s="1226">
        <v>7.8471299288252405</v>
      </c>
      <c r="P49" s="1226">
        <v>7.9542717872930107</v>
      </c>
      <c r="Q49" s="1226">
        <v>8.0754762183677116</v>
      </c>
      <c r="R49" s="1226">
        <v>8.1928065732338808</v>
      </c>
      <c r="S49" s="1226">
        <v>8.15</v>
      </c>
    </row>
    <row r="50" spans="1:19" s="368" customFormat="1">
      <c r="A50" s="710" t="s">
        <v>436</v>
      </c>
      <c r="B50" s="1226">
        <v>13.041277306764032</v>
      </c>
      <c r="C50" s="1226">
        <v>13.395134232556774</v>
      </c>
      <c r="D50" s="1226">
        <v>13.948872277188054</v>
      </c>
      <c r="E50" s="1226">
        <v>15.173077301421586</v>
      </c>
      <c r="F50" s="1226">
        <v>15.589979428861362</v>
      </c>
      <c r="G50" s="1226">
        <v>16.195334672805412</v>
      </c>
      <c r="H50" s="1226">
        <v>16.609256601268232</v>
      </c>
      <c r="I50" s="1226">
        <v>16.839870235951437</v>
      </c>
      <c r="J50" s="1226">
        <v>16.873387446241559</v>
      </c>
      <c r="K50" s="1226">
        <v>17.577359456143107</v>
      </c>
      <c r="L50" s="1226">
        <v>18.166453197975034</v>
      </c>
      <c r="M50" s="1226">
        <v>18.432961479527805</v>
      </c>
      <c r="N50" s="1226">
        <v>18.233425771971749</v>
      </c>
      <c r="O50" s="1226">
        <v>18.327060364354651</v>
      </c>
      <c r="P50" s="1226">
        <v>18.66160622518526</v>
      </c>
      <c r="Q50" s="1226">
        <v>18.618074938939589</v>
      </c>
      <c r="R50" s="1226">
        <v>19.080321959827536</v>
      </c>
      <c r="S50" s="1226">
        <v>19.18</v>
      </c>
    </row>
    <row r="51" spans="1:19" s="368" customFormat="1">
      <c r="A51" s="710" t="s">
        <v>437</v>
      </c>
      <c r="B51" s="1226">
        <v>0.49039750809662314</v>
      </c>
      <c r="C51" s="1226">
        <v>0.3355873097482468</v>
      </c>
      <c r="D51" s="1226">
        <v>0.22117689016094363</v>
      </c>
      <c r="E51" s="1226">
        <v>0.22299262292411898</v>
      </c>
      <c r="F51" s="1226">
        <v>0.23290747951158713</v>
      </c>
      <c r="G51" s="1226">
        <v>0.23468992422672516</v>
      </c>
      <c r="H51" s="1226">
        <v>0.24773097483281969</v>
      </c>
      <c r="I51" s="1226">
        <v>0.35783824641562012</v>
      </c>
      <c r="J51" s="1226">
        <v>0.37268795802911114</v>
      </c>
      <c r="K51" s="1226">
        <v>0.36977682958945718</v>
      </c>
      <c r="L51" s="1226">
        <v>0.37486566679959177</v>
      </c>
      <c r="M51" s="1226">
        <v>0.40349818981205821</v>
      </c>
      <c r="N51" s="1226">
        <v>0.40383625309339249</v>
      </c>
      <c r="O51" s="1226">
        <v>0.38810104024648151</v>
      </c>
      <c r="P51" s="1226">
        <v>0.3900610753525881</v>
      </c>
      <c r="Q51" s="1226">
        <v>0.37935404998101907</v>
      </c>
      <c r="R51" s="1226">
        <v>0.40395860516503124</v>
      </c>
      <c r="S51" s="1226">
        <v>0.42</v>
      </c>
    </row>
    <row r="52" spans="1:19" s="368" customFormat="1">
      <c r="A52" s="710" t="s">
        <v>438</v>
      </c>
      <c r="B52" s="1226">
        <v>4.0700125832869194</v>
      </c>
      <c r="C52" s="1226">
        <v>4.5712497520436575</v>
      </c>
      <c r="D52" s="1226">
        <v>5.254072685063182</v>
      </c>
      <c r="E52" s="1226">
        <v>5.6733786994634183</v>
      </c>
      <c r="F52" s="1226">
        <v>5.9333326899107668</v>
      </c>
      <c r="G52" s="1226">
        <v>5.9877285136364868</v>
      </c>
      <c r="H52" s="1226">
        <v>6.0614433797517657</v>
      </c>
      <c r="I52" s="1226">
        <v>5.8891704279861834</v>
      </c>
      <c r="J52" s="1226">
        <v>5.8506024057925448</v>
      </c>
      <c r="K52" s="1226">
        <v>5.8772168125087747</v>
      </c>
      <c r="L52" s="1226">
        <v>5.751235189553439</v>
      </c>
      <c r="M52" s="1226">
        <v>5.5094810450138141</v>
      </c>
      <c r="N52" s="1226">
        <v>5.2752518821813368</v>
      </c>
      <c r="O52" s="1226">
        <v>5.2356711146418178</v>
      </c>
      <c r="P52" s="1226">
        <v>5.2638505239636206</v>
      </c>
      <c r="Q52" s="1226">
        <v>5.1159509261893454</v>
      </c>
      <c r="R52" s="1226">
        <v>5.1695351525958246</v>
      </c>
      <c r="S52" s="1226">
        <v>5.44</v>
      </c>
    </row>
    <row r="53" spans="1:19" s="368" customFormat="1">
      <c r="A53" s="710" t="s">
        <v>439</v>
      </c>
      <c r="B53" s="1226">
        <v>0.44658291560946428</v>
      </c>
      <c r="C53" s="1226">
        <v>0.4198806306210342</v>
      </c>
      <c r="D53" s="1226">
        <v>0.29907833087205032</v>
      </c>
      <c r="E53" s="1226">
        <v>0.21421998864072869</v>
      </c>
      <c r="F53" s="1226">
        <v>0.20378111867285822</v>
      </c>
      <c r="G53" s="1226">
        <v>0.19609150456351529</v>
      </c>
      <c r="H53" s="1226">
        <v>0.20016662766491833</v>
      </c>
      <c r="I53" s="1226">
        <v>0.20524868755282136</v>
      </c>
      <c r="J53" s="1226">
        <v>0.20118765357417329</v>
      </c>
      <c r="K53" s="1226">
        <v>0.20196078920062241</v>
      </c>
      <c r="L53" s="1226">
        <v>0.21763668191925814</v>
      </c>
      <c r="M53" s="1226">
        <v>0.21139309773551063</v>
      </c>
      <c r="N53" s="1226">
        <v>0.21039958064629954</v>
      </c>
      <c r="O53" s="1226">
        <v>0.19727109746540564</v>
      </c>
      <c r="P53" s="1226">
        <v>0.21516526929874547</v>
      </c>
      <c r="Q53" s="1226">
        <v>0.19751601046724757</v>
      </c>
      <c r="R53" s="1226">
        <v>0.2071813562001498</v>
      </c>
      <c r="S53" s="1226">
        <v>0.21</v>
      </c>
    </row>
    <row r="54" spans="1:19" s="368" customFormat="1">
      <c r="A54" s="710" t="s">
        <v>440</v>
      </c>
      <c r="B54" s="1226">
        <v>0.41399013965385645</v>
      </c>
      <c r="C54" s="1226">
        <v>0.31691069358182467</v>
      </c>
      <c r="D54" s="1226" t="s">
        <v>356</v>
      </c>
      <c r="E54" s="1226">
        <v>0.31649213317245872</v>
      </c>
      <c r="F54" s="1226">
        <v>0.33552188923572429</v>
      </c>
      <c r="G54" s="1226">
        <v>0.34331330131814863</v>
      </c>
      <c r="H54" s="1226">
        <v>0.39953289371883832</v>
      </c>
      <c r="I54" s="1226">
        <v>0.36975438980103975</v>
      </c>
      <c r="J54" s="1226">
        <v>0.37248844627427757</v>
      </c>
      <c r="K54" s="1226">
        <v>0.46058026134440588</v>
      </c>
      <c r="L54" s="1226">
        <v>0.39632518434908381</v>
      </c>
      <c r="M54" s="1226">
        <v>0.32905854297199749</v>
      </c>
      <c r="N54" s="1226">
        <v>0.38355728765223573</v>
      </c>
      <c r="O54" s="1226">
        <v>0.35761290807398738</v>
      </c>
      <c r="P54" s="1226">
        <v>0.35128307370934836</v>
      </c>
      <c r="Q54" s="1226">
        <v>0.36548168804184783</v>
      </c>
      <c r="R54" s="1226">
        <v>0.36684611875004786</v>
      </c>
      <c r="S54" s="1226">
        <v>0.37</v>
      </c>
    </row>
    <row r="55" spans="1:19" s="368" customFormat="1">
      <c r="A55" s="710" t="s">
        <v>441</v>
      </c>
      <c r="B55" s="1226">
        <v>4.629267487674567</v>
      </c>
      <c r="C55" s="1226">
        <v>4.7322142513233416</v>
      </c>
      <c r="D55" s="1226">
        <v>4.2839020806258752</v>
      </c>
      <c r="E55" s="1226">
        <v>4.177225273830361</v>
      </c>
      <c r="F55" s="1226">
        <v>4.2032957942224334</v>
      </c>
      <c r="G55" s="1226">
        <v>4.2333564587481645</v>
      </c>
      <c r="H55" s="1226">
        <v>4.3062122543747385</v>
      </c>
      <c r="I55" s="1226">
        <v>4.2863508246325166</v>
      </c>
      <c r="J55" s="1226">
        <v>4.2458096546132307</v>
      </c>
      <c r="K55" s="1226">
        <v>4.2574597137656509</v>
      </c>
      <c r="L55" s="1226">
        <v>4.1946597906091796</v>
      </c>
      <c r="M55" s="1226">
        <v>4.0496201167010453</v>
      </c>
      <c r="N55" s="1226">
        <v>3.8762583480678225</v>
      </c>
      <c r="O55" s="1226">
        <v>3.9143326426984144</v>
      </c>
      <c r="P55" s="1226">
        <v>3.9759734309275618</v>
      </c>
      <c r="Q55" s="1226">
        <v>3.9918492166739625</v>
      </c>
      <c r="R55" s="1226">
        <v>3.9819806267416182</v>
      </c>
      <c r="S55" s="1226">
        <v>3.96</v>
      </c>
    </row>
    <row r="56" spans="1:19" s="368" customFormat="1">
      <c r="A56" s="710" t="s">
        <v>442</v>
      </c>
      <c r="B56" s="1226">
        <v>3.0990985415764176</v>
      </c>
      <c r="C56" s="1226">
        <v>2.7543629664242255</v>
      </c>
      <c r="D56" s="1226">
        <v>3.0420216340849979</v>
      </c>
      <c r="E56" s="1226">
        <v>3.3361812142422429</v>
      </c>
      <c r="F56" s="1226">
        <v>3.5530713316641114</v>
      </c>
      <c r="G56" s="1226">
        <v>3.5042391588355604</v>
      </c>
      <c r="H56" s="1226">
        <v>3.5150357456740453</v>
      </c>
      <c r="I56" s="1226">
        <v>3.4769182729536188</v>
      </c>
      <c r="J56" s="1226">
        <v>3.4339963241954288</v>
      </c>
      <c r="K56" s="1226">
        <v>3.3943286486073347</v>
      </c>
      <c r="L56" s="1226">
        <v>3.3912796631362663</v>
      </c>
      <c r="M56" s="1226">
        <v>3.4249987191558744</v>
      </c>
      <c r="N56" s="1226">
        <v>3.3722176472913978</v>
      </c>
      <c r="O56" s="1226">
        <v>3.4857811510343422</v>
      </c>
      <c r="P56" s="1226">
        <v>3.6458340187476725</v>
      </c>
      <c r="Q56" s="1226">
        <v>3.997398161449631</v>
      </c>
      <c r="R56" s="1226">
        <v>4.1131804725266266</v>
      </c>
      <c r="S56" s="1226" t="s">
        <v>358</v>
      </c>
    </row>
    <row r="57" spans="1:19" s="368" customFormat="1">
      <c r="A57" s="710" t="s">
        <v>443</v>
      </c>
      <c r="B57" s="1226">
        <v>11.530333972811849</v>
      </c>
      <c r="C57" s="1226">
        <v>12.680238814505932</v>
      </c>
      <c r="D57" s="1226">
        <v>13.38505319362049</v>
      </c>
      <c r="E57" s="1226">
        <v>13.926266653894743</v>
      </c>
      <c r="F57" s="1226">
        <v>14.321448858936037</v>
      </c>
      <c r="G57" s="1226">
        <v>14.855382064889314</v>
      </c>
      <c r="H57" s="1226">
        <v>15.320788744933902</v>
      </c>
      <c r="I57" s="1226">
        <v>15.3111037612933</v>
      </c>
      <c r="J57" s="1226">
        <v>15.430119411775504</v>
      </c>
      <c r="K57" s="1226">
        <v>15.770097009302159</v>
      </c>
      <c r="L57" s="1226">
        <v>15.812960872709576</v>
      </c>
      <c r="M57" s="1226">
        <v>16.160679419999337</v>
      </c>
      <c r="N57" s="1226">
        <v>15.989900480020543</v>
      </c>
      <c r="O57" s="1226">
        <v>16.521991175618084</v>
      </c>
      <c r="P57" s="1226">
        <v>16.79482269811545</v>
      </c>
      <c r="Q57" s="1226">
        <v>17.59883066998664</v>
      </c>
      <c r="R57" s="1226">
        <v>17.903847132587511</v>
      </c>
      <c r="S57" s="1226">
        <v>17.93</v>
      </c>
    </row>
    <row r="58" spans="1:19" s="368" customFormat="1">
      <c r="A58" s="710" t="s">
        <v>444</v>
      </c>
      <c r="B58" s="1226">
        <v>32.059925325412053</v>
      </c>
      <c r="C58" s="1226">
        <v>29.919702386109332</v>
      </c>
      <c r="D58" s="1226">
        <v>28.386963344846908</v>
      </c>
      <c r="E58" s="1226">
        <v>24.707834188181391</v>
      </c>
      <c r="F58" s="1226">
        <v>22.864675825327318</v>
      </c>
      <c r="G58" s="1226">
        <v>22.393065979511483</v>
      </c>
      <c r="H58" s="1226">
        <v>21.188582727281737</v>
      </c>
      <c r="I58" s="1226">
        <v>20.416561630254261</v>
      </c>
      <c r="J58" s="1226">
        <v>21.082287426210577</v>
      </c>
      <c r="K58" s="1226">
        <v>19.768438787437724</v>
      </c>
      <c r="L58" s="1226">
        <v>19.498168337242234</v>
      </c>
      <c r="M58" s="1226">
        <v>19.022580313232044</v>
      </c>
      <c r="N58" s="1226">
        <v>20.4954019465256</v>
      </c>
      <c r="O58" s="1226">
        <v>20.078796792304967</v>
      </c>
      <c r="P58" s="1226">
        <v>19.355004270405498</v>
      </c>
      <c r="Q58" s="1226">
        <v>19.863724962588662</v>
      </c>
      <c r="R58" s="1226">
        <v>18.654564272836229</v>
      </c>
      <c r="S58" s="1226">
        <v>18.510000000000002</v>
      </c>
    </row>
    <row r="59" spans="1:19" s="368" customFormat="1">
      <c r="A59" s="710" t="s">
        <v>445</v>
      </c>
      <c r="B59" s="1226">
        <v>3.29572787094911</v>
      </c>
      <c r="C59" s="1226">
        <v>3.4188622934505912</v>
      </c>
      <c r="D59" s="1226">
        <v>3.1704278118018565</v>
      </c>
      <c r="E59" s="1226">
        <v>3.1082539845337167</v>
      </c>
      <c r="F59" s="1226">
        <v>3.2077602276612875</v>
      </c>
      <c r="G59" s="1226">
        <v>3.2678193334474588</v>
      </c>
      <c r="H59" s="1226">
        <v>3.3537057123713798</v>
      </c>
      <c r="I59" s="1226">
        <v>3.4280738832351663</v>
      </c>
      <c r="J59" s="1226">
        <v>3.440260993297203</v>
      </c>
      <c r="K59" s="1226">
        <v>3.4156795012706667</v>
      </c>
      <c r="L59" s="1226">
        <v>3.4255810966996276</v>
      </c>
      <c r="M59" s="1226">
        <v>3.3496549470505497</v>
      </c>
      <c r="N59" s="1226">
        <v>3.2686546288120311</v>
      </c>
      <c r="O59" s="1226">
        <v>3.2729224592328583</v>
      </c>
      <c r="P59" s="1226">
        <v>3.2723106205664658</v>
      </c>
      <c r="Q59" s="1226">
        <v>3.3147017970654011</v>
      </c>
      <c r="R59" s="1226">
        <v>3.3165231185117894</v>
      </c>
      <c r="S59" s="1226">
        <v>3.32</v>
      </c>
    </row>
    <row r="60" spans="1:19" s="368" customFormat="1">
      <c r="A60" s="710" t="s">
        <v>446</v>
      </c>
      <c r="B60" s="1226">
        <v>3.191740412979351</v>
      </c>
      <c r="C60" s="1226">
        <v>3.2468433204703762</v>
      </c>
      <c r="D60" s="1226">
        <v>4.3016210609832006</v>
      </c>
      <c r="E60" s="1226">
        <v>4.0323800511586487</v>
      </c>
      <c r="F60" s="1226">
        <v>3.7042871245629323</v>
      </c>
      <c r="G60" s="1226">
        <v>2.7873032462676481</v>
      </c>
      <c r="H60" s="1226">
        <v>2.3053844517942204</v>
      </c>
      <c r="I60" s="1226">
        <v>1.9865744784524273</v>
      </c>
      <c r="J60" s="1226">
        <v>1.0877380873526306</v>
      </c>
      <c r="K60" s="1226">
        <v>0.99169310600075267</v>
      </c>
      <c r="L60" s="1226">
        <v>1.1637141524673376</v>
      </c>
      <c r="M60" s="1226">
        <v>1.217813678726406</v>
      </c>
      <c r="N60" s="1226">
        <v>0.79113473353141817</v>
      </c>
      <c r="O60" s="1226">
        <v>0.60821676632564337</v>
      </c>
      <c r="P60" s="1226">
        <v>0.54083029667364579</v>
      </c>
      <c r="Q60" s="1226">
        <v>0.51076715482700941</v>
      </c>
      <c r="R60" s="1226">
        <v>0.53623939715630076</v>
      </c>
      <c r="S60" s="1226" t="s">
        <v>358</v>
      </c>
    </row>
    <row r="61" spans="1:19" s="368" customFormat="1">
      <c r="A61" s="710" t="s">
        <v>447</v>
      </c>
      <c r="B61" s="1226">
        <v>4.8662664768859463</v>
      </c>
      <c r="C61" s="1226">
        <v>4.24955746598323</v>
      </c>
      <c r="D61" s="1226">
        <v>4.4969248540300244</v>
      </c>
      <c r="E61" s="1226">
        <v>4.7861170482278794</v>
      </c>
      <c r="F61" s="1226">
        <v>4.9603398925668145</v>
      </c>
      <c r="G61" s="1226">
        <v>4.9541486093216447</v>
      </c>
      <c r="H61" s="1226">
        <v>4.9501984515670703</v>
      </c>
      <c r="I61" s="1226">
        <v>4.909608383616443</v>
      </c>
      <c r="J61" s="1226">
        <v>4.8117846007251055</v>
      </c>
      <c r="K61" s="1226">
        <v>4.7668893967677963</v>
      </c>
      <c r="L61" s="1226">
        <v>4.6780480963549236</v>
      </c>
      <c r="M61" s="1226">
        <v>4.6559006874365769</v>
      </c>
      <c r="N61" s="1226">
        <v>4.4376073201538482</v>
      </c>
      <c r="O61" s="1226">
        <v>4.3672316990692535</v>
      </c>
      <c r="P61" s="1226">
        <v>4.3753342080316964</v>
      </c>
      <c r="Q61" s="1226">
        <v>4.3530590980234303</v>
      </c>
      <c r="R61" s="1226">
        <v>4.3174342660848177</v>
      </c>
      <c r="S61" s="1226">
        <v>4.1100000000000003</v>
      </c>
    </row>
    <row r="62" spans="1:19" s="368" customFormat="1">
      <c r="A62" s="710" t="s">
        <v>448</v>
      </c>
      <c r="B62" s="1226">
        <v>3.600078387689007</v>
      </c>
      <c r="C62" s="1226">
        <v>3.2067678943997135</v>
      </c>
      <c r="D62" s="1226">
        <v>3.5456864722356558</v>
      </c>
      <c r="E62" s="1226">
        <v>4.0609556172435157</v>
      </c>
      <c r="F62" s="1226">
        <v>4.3591649110422344</v>
      </c>
      <c r="G62" s="1226">
        <v>4.3715323140131002</v>
      </c>
      <c r="H62" s="1226">
        <v>4.3566731483253003</v>
      </c>
      <c r="I62" s="1226">
        <v>4.3943433320132499</v>
      </c>
      <c r="J62" s="1226">
        <v>4.3653970004604732</v>
      </c>
      <c r="K62" s="1226">
        <v>4.4045895194728919</v>
      </c>
      <c r="L62" s="1226">
        <v>4.2652480855406782</v>
      </c>
      <c r="M62" s="1226">
        <v>4.4783477067723716</v>
      </c>
      <c r="N62" s="1226">
        <v>4.177424367323912</v>
      </c>
      <c r="O62" s="1226">
        <v>4.0853238290517551</v>
      </c>
      <c r="P62" s="1226">
        <v>4.1217418692312791</v>
      </c>
      <c r="Q62" s="1226">
        <v>4.1754488259577878</v>
      </c>
      <c r="R62" s="1226">
        <v>4.3146418217186415</v>
      </c>
      <c r="S62" s="1226">
        <v>4.25</v>
      </c>
    </row>
    <row r="63" spans="1:19" s="368" customFormat="1">
      <c r="A63" s="710" t="s">
        <v>449</v>
      </c>
      <c r="B63" s="1226">
        <v>3.9348350764279969</v>
      </c>
      <c r="C63" s="1226">
        <v>4.2674292596532544</v>
      </c>
      <c r="D63" s="1226">
        <v>4.57135585750554</v>
      </c>
      <c r="E63" s="1226">
        <v>5.0877731087151927</v>
      </c>
      <c r="F63" s="1226">
        <v>5.2981712092299889</v>
      </c>
      <c r="G63" s="1226">
        <v>5.4331870725927791</v>
      </c>
      <c r="H63" s="1226">
        <v>5.6516582349206157</v>
      </c>
      <c r="I63" s="1226">
        <v>5.7918355934023102</v>
      </c>
      <c r="J63" s="1226">
        <v>5.9335593934523434</v>
      </c>
      <c r="K63" s="1226">
        <v>6.2248120169577277</v>
      </c>
      <c r="L63" s="1226">
        <v>6.1606979919298697</v>
      </c>
      <c r="M63" s="1226">
        <v>6.090316947569776</v>
      </c>
      <c r="N63" s="1226">
        <v>6.1392548479268907</v>
      </c>
      <c r="O63" s="1226">
        <v>6.239374778585308</v>
      </c>
      <c r="P63" s="1226">
        <v>6.3038817920174344</v>
      </c>
      <c r="Q63" s="1226">
        <v>6.4953481346297313</v>
      </c>
      <c r="R63" s="1226">
        <v>6.6431350682820209</v>
      </c>
      <c r="S63" s="1226">
        <v>6.67</v>
      </c>
    </row>
    <row r="64" spans="1:19" s="368" customFormat="1">
      <c r="A64" s="710" t="s">
        <v>450</v>
      </c>
      <c r="B64" s="1226">
        <v>3.0195762939125772</v>
      </c>
      <c r="C64" s="1226">
        <v>3.0720074687527665</v>
      </c>
      <c r="D64" s="1226">
        <v>3.2550444074891471</v>
      </c>
      <c r="E64" s="1226">
        <v>3.2432944983004632</v>
      </c>
      <c r="F64" s="1226">
        <v>3.2898655430670298</v>
      </c>
      <c r="G64" s="1226">
        <v>3.2512411139842685</v>
      </c>
      <c r="H64" s="1226">
        <v>3.2017513436546952</v>
      </c>
      <c r="I64" s="1226">
        <v>3.1899869787621289</v>
      </c>
      <c r="J64" s="1226">
        <v>3.1172913645726177</v>
      </c>
      <c r="K64" s="1226">
        <v>3.0926751621460182</v>
      </c>
      <c r="L64" s="1226">
        <v>3.0544328266408929</v>
      </c>
      <c r="M64" s="1226">
        <v>3.0049679530647047</v>
      </c>
      <c r="N64" s="1226">
        <v>2.9499730251497436</v>
      </c>
      <c r="O64" s="1226">
        <v>2.9838434370001394</v>
      </c>
      <c r="P64" s="1226">
        <v>2.9805105448528564</v>
      </c>
      <c r="Q64" s="1226">
        <v>3.0284467094317087</v>
      </c>
      <c r="R64" s="1226">
        <v>2.9686385977965815</v>
      </c>
      <c r="S64" s="1226">
        <v>3.02</v>
      </c>
    </row>
    <row r="65" spans="1:21" s="368" customFormat="1" ht="20.25" customHeight="1">
      <c r="A65" s="710" t="s">
        <v>451</v>
      </c>
      <c r="B65" s="1227">
        <v>100</v>
      </c>
      <c r="C65" s="1227">
        <v>100</v>
      </c>
      <c r="D65" s="1227">
        <v>100</v>
      </c>
      <c r="E65" s="1227">
        <v>100</v>
      </c>
      <c r="F65" s="1227">
        <v>100</v>
      </c>
      <c r="G65" s="1227">
        <v>100</v>
      </c>
      <c r="H65" s="1227">
        <v>100</v>
      </c>
      <c r="I65" s="1227">
        <v>100</v>
      </c>
      <c r="J65" s="1227">
        <v>100</v>
      </c>
      <c r="K65" s="1227">
        <v>100</v>
      </c>
      <c r="L65" s="1227">
        <v>100</v>
      </c>
      <c r="M65" s="1227">
        <v>100</v>
      </c>
      <c r="N65" s="1227">
        <v>100</v>
      </c>
      <c r="O65" s="1227">
        <v>100</v>
      </c>
      <c r="P65" s="1227">
        <v>100</v>
      </c>
      <c r="Q65" s="1227">
        <v>100</v>
      </c>
      <c r="R65" s="1227">
        <v>100</v>
      </c>
      <c r="S65" s="1227">
        <v>100</v>
      </c>
    </row>
    <row r="66" spans="1:21" ht="13">
      <c r="B66" s="182"/>
      <c r="C66" s="388"/>
      <c r="D66" s="388"/>
      <c r="E66" s="388"/>
      <c r="F66" s="388"/>
      <c r="G66" s="388"/>
      <c r="H66" s="388"/>
      <c r="I66" s="124"/>
      <c r="J66" s="388"/>
      <c r="K66" s="388"/>
      <c r="L66" s="388"/>
      <c r="M66" s="388"/>
      <c r="N66" s="388"/>
      <c r="O66" s="388"/>
      <c r="P66" s="388"/>
      <c r="Q66" s="388"/>
      <c r="R66" s="388"/>
      <c r="S66" s="388"/>
    </row>
    <row r="67" spans="1:21" s="374" customFormat="1" ht="56.25" customHeight="1">
      <c r="A67" s="248"/>
      <c r="B67" s="1279" t="s">
        <v>1741</v>
      </c>
      <c r="C67" s="1279"/>
      <c r="D67" s="1279"/>
      <c r="E67" s="1279"/>
      <c r="F67" s="1279"/>
      <c r="G67" s="371"/>
      <c r="H67" s="371"/>
      <c r="I67" s="371"/>
      <c r="J67" s="371"/>
      <c r="K67" s="371"/>
      <c r="L67" s="371"/>
      <c r="M67" s="371"/>
      <c r="N67" s="371"/>
      <c r="O67" s="371"/>
      <c r="P67" s="371"/>
      <c r="Q67" s="371"/>
      <c r="R67" s="371"/>
      <c r="S67" s="371"/>
      <c r="T67" s="371"/>
      <c r="U67" s="371"/>
    </row>
    <row r="68" spans="1:21" ht="15" customHeight="1">
      <c r="B68" s="1399" t="s">
        <v>1475</v>
      </c>
      <c r="C68" s="1400"/>
      <c r="D68" s="1400"/>
      <c r="E68" s="1400"/>
      <c r="F68" s="1400"/>
    </row>
    <row r="69" spans="1:21" ht="18.75" customHeight="1">
      <c r="B69" s="1247" t="s">
        <v>1740</v>
      </c>
      <c r="C69" s="1010"/>
      <c r="D69" s="1010"/>
      <c r="E69" s="1010"/>
      <c r="F69" s="1010"/>
    </row>
  </sheetData>
  <sheetProtection selectLockedCells="1"/>
  <mergeCells count="14">
    <mergeCell ref="B68:F68"/>
    <mergeCell ref="B67:F67"/>
    <mergeCell ref="Q7:V7"/>
    <mergeCell ref="L27:P27"/>
    <mergeCell ref="Q27:V27"/>
    <mergeCell ref="B47:F47"/>
    <mergeCell ref="G47:K47"/>
    <mergeCell ref="B7:F7"/>
    <mergeCell ref="G7:K7"/>
    <mergeCell ref="B27:F27"/>
    <mergeCell ref="G27:K27"/>
    <mergeCell ref="L7:P7"/>
    <mergeCell ref="L47:P47"/>
    <mergeCell ref="Q47:U47"/>
  </mergeCells>
  <hyperlinks>
    <hyperlink ref="A1" location="Inhalt!A1" display="Zurück zum Inhalt"/>
    <hyperlink ref="B68:F68" r:id="rId1" location="methoden" display="www.statistikportal.de/de/ugrdl/ergebnisse/gase#methoden"/>
    <hyperlink ref="B68" r:id="rId2" location="methoden"/>
  </hyperlinks>
  <pageMargins left="0.59055118110236227" right="0.59055118110236227" top="1.1811023622047245" bottom="0.78740157480314965" header="0.39370078740157483" footer="0.39370078740157483"/>
  <pageSetup paperSize="9" fitToWidth="2" fitToHeight="2" pageOrder="overThenDown" orientation="portrait" r:id="rId3"/>
  <headerFooter alignWithMargins="0">
    <oddHeader>&amp;L&amp;"Arial,Fett"
Tabelle &amp;A&amp;CSeite &amp;P von &amp;N
&amp;"Arial,Fett"Methan(CH4)-Emissionen*) 1990 – 2017 
nach Bundesländern</oddHeader>
    <oddFooter>&amp;CStatistische Ämter der Länder – Indikatoren und Kennzahlen, UGRdL 2020</oddFooter>
  </headerFooter>
  <rowBreaks count="1" manualBreakCount="1">
    <brk id="45" max="16383" man="1"/>
  </rowBreaks>
  <colBreaks count="2" manualBreakCount="2">
    <brk id="6" max="1048575" man="1"/>
    <brk id="11" max="1048575" man="1"/>
  </col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8">
    <pageSetUpPr autoPageBreaks="0"/>
  </sheetPr>
  <dimension ref="A1:Y49"/>
  <sheetViews>
    <sheetView showGridLines="0" showRowColHeaders="0" zoomScaleNormal="100" workbookViewId="0">
      <pane xSplit="1" ySplit="5" topLeftCell="B6" activePane="bottomRight" state="frozen"/>
      <selection pane="topRight"/>
      <selection pane="bottomLeft"/>
      <selection pane="bottomRight" activeCell="A3" sqref="A3"/>
    </sheetView>
  </sheetViews>
  <sheetFormatPr baseColWidth="10" defaultColWidth="11.54296875" defaultRowHeight="12.5"/>
  <cols>
    <col min="1" max="1" width="24.54296875" style="643" customWidth="1"/>
    <col min="2" max="2" width="12.54296875" style="136" customWidth="1"/>
    <col min="3" max="8" width="12.54296875" style="376" customWidth="1"/>
    <col min="9" max="9" width="12.54296875" style="136" customWidth="1"/>
    <col min="10" max="19" width="12.54296875" style="376" customWidth="1"/>
    <col min="20" max="16384" width="11.54296875" style="135"/>
  </cols>
  <sheetData>
    <row r="1" spans="1:25" ht="13">
      <c r="A1" s="160" t="s">
        <v>322</v>
      </c>
    </row>
    <row r="3" spans="1:25" ht="15">
      <c r="A3" s="692" t="s">
        <v>809</v>
      </c>
      <c r="B3" s="407" t="s">
        <v>1735</v>
      </c>
      <c r="F3" s="407"/>
      <c r="G3" s="407"/>
      <c r="H3" s="407"/>
      <c r="I3" s="407"/>
      <c r="K3" s="407"/>
      <c r="L3" s="407"/>
      <c r="M3" s="407"/>
      <c r="N3" s="407"/>
      <c r="O3" s="407"/>
      <c r="P3" s="407"/>
      <c r="Q3" s="407"/>
      <c r="R3" s="407"/>
      <c r="S3" s="407"/>
    </row>
    <row r="5" spans="1:25" ht="18" customHeight="1">
      <c r="A5" s="690" t="s">
        <v>433</v>
      </c>
      <c r="B5" s="408">
        <v>1990</v>
      </c>
      <c r="C5" s="408">
        <v>1995</v>
      </c>
      <c r="D5" s="408">
        <v>2000</v>
      </c>
      <c r="E5" s="408">
        <v>2003</v>
      </c>
      <c r="F5" s="408">
        <v>2004</v>
      </c>
      <c r="G5" s="408">
        <v>2005</v>
      </c>
      <c r="H5" s="408">
        <v>2006</v>
      </c>
      <c r="I5" s="408">
        <v>2007</v>
      </c>
      <c r="J5" s="408">
        <v>2008</v>
      </c>
      <c r="K5" s="408">
        <v>2009</v>
      </c>
      <c r="L5" s="408">
        <v>2010</v>
      </c>
      <c r="M5" s="163">
        <v>2011</v>
      </c>
      <c r="N5" s="163">
        <v>2012</v>
      </c>
      <c r="O5" s="408">
        <v>2013</v>
      </c>
      <c r="P5" s="408">
        <v>2014</v>
      </c>
      <c r="Q5" s="520">
        <v>2015</v>
      </c>
      <c r="R5" s="408">
        <v>2016</v>
      </c>
      <c r="S5" s="786" t="s">
        <v>1482</v>
      </c>
    </row>
    <row r="6" spans="1:25">
      <c r="A6" s="387"/>
      <c r="B6" s="387"/>
      <c r="C6" s="409"/>
      <c r="D6" s="409"/>
      <c r="E6" s="409"/>
      <c r="F6" s="409"/>
      <c r="G6" s="409"/>
      <c r="H6" s="409"/>
      <c r="I6" s="387"/>
      <c r="J6" s="409"/>
      <c r="K6" s="409"/>
      <c r="L6" s="409"/>
      <c r="M6" s="409"/>
      <c r="N6" s="409"/>
      <c r="O6" s="409"/>
      <c r="P6" s="409"/>
      <c r="Q6" s="409"/>
      <c r="R6" s="409"/>
      <c r="S6" s="409"/>
    </row>
    <row r="7" spans="1:25" ht="15" customHeight="1">
      <c r="B7" s="1283" t="s">
        <v>454</v>
      </c>
      <c r="C7" s="1283"/>
      <c r="D7" s="1283"/>
      <c r="E7" s="1283"/>
      <c r="F7" s="1283"/>
      <c r="G7" s="1283" t="s">
        <v>454</v>
      </c>
      <c r="H7" s="1283"/>
      <c r="I7" s="1283"/>
      <c r="J7" s="1283"/>
      <c r="K7" s="1283"/>
      <c r="L7" s="1283" t="s">
        <v>454</v>
      </c>
      <c r="M7" s="1283"/>
      <c r="N7" s="1283"/>
      <c r="O7" s="1283"/>
      <c r="P7" s="1283"/>
      <c r="Q7" s="1283" t="s">
        <v>454</v>
      </c>
      <c r="R7" s="1283"/>
      <c r="S7" s="1283"/>
      <c r="T7" s="1283"/>
      <c r="U7" s="1283"/>
      <c r="V7" s="1283"/>
    </row>
    <row r="8" spans="1:25" s="386" customFormat="1">
      <c r="A8" s="643"/>
      <c r="B8" s="136"/>
      <c r="C8" s="141"/>
      <c r="D8" s="141"/>
      <c r="E8" s="141"/>
      <c r="F8" s="141"/>
      <c r="G8" s="141"/>
      <c r="H8" s="141"/>
      <c r="I8" s="136"/>
      <c r="J8" s="141"/>
      <c r="K8" s="141"/>
      <c r="L8" s="141"/>
      <c r="M8" s="141"/>
      <c r="N8" s="141"/>
      <c r="O8" s="141"/>
      <c r="P8" s="141"/>
      <c r="Q8" s="141"/>
      <c r="R8" s="141"/>
      <c r="S8" s="141"/>
    </row>
    <row r="9" spans="1:25" s="386" customFormat="1">
      <c r="A9" s="710" t="s">
        <v>435</v>
      </c>
      <c r="B9" s="1240">
        <v>36</v>
      </c>
      <c r="C9" s="1240">
        <v>33.4</v>
      </c>
      <c r="D9" s="1240">
        <v>26</v>
      </c>
      <c r="E9" s="1240">
        <v>22.6</v>
      </c>
      <c r="F9" s="1240">
        <v>21.5</v>
      </c>
      <c r="G9" s="1240">
        <v>21.1</v>
      </c>
      <c r="H9" s="1240">
        <v>20.5</v>
      </c>
      <c r="I9" s="1240">
        <v>19.8</v>
      </c>
      <c r="J9" s="1240">
        <v>19.399999999999999</v>
      </c>
      <c r="K9" s="1240">
        <v>18.8</v>
      </c>
      <c r="L9" s="1240">
        <v>18.600000000000001</v>
      </c>
      <c r="M9" s="1240">
        <v>17.899999999999999</v>
      </c>
      <c r="N9" s="1240">
        <v>17.7</v>
      </c>
      <c r="O9" s="1240">
        <v>17.2</v>
      </c>
      <c r="P9" s="1240">
        <v>17</v>
      </c>
      <c r="Q9" s="1240">
        <v>17</v>
      </c>
      <c r="R9" s="1240">
        <v>16.7</v>
      </c>
      <c r="S9" s="1240">
        <v>16.2</v>
      </c>
    </row>
    <row r="10" spans="1:25">
      <c r="A10" s="710" t="s">
        <v>436</v>
      </c>
      <c r="B10" s="1141">
        <v>55.7</v>
      </c>
      <c r="C10" s="1141">
        <v>47.5</v>
      </c>
      <c r="D10" s="1141">
        <v>40.799999999999997</v>
      </c>
      <c r="E10" s="1141">
        <v>38.200000000000003</v>
      </c>
      <c r="F10" s="1141">
        <v>36.700000000000003</v>
      </c>
      <c r="G10" s="1141">
        <v>36.4</v>
      </c>
      <c r="H10" s="1141">
        <v>35.299999999999997</v>
      </c>
      <c r="I10" s="1141">
        <v>34.6</v>
      </c>
      <c r="J10" s="1141">
        <v>34.200000000000003</v>
      </c>
      <c r="K10" s="1141">
        <v>34.200000000000003</v>
      </c>
      <c r="L10" s="1141">
        <v>34.799999999999997</v>
      </c>
      <c r="M10" s="1141">
        <v>34.5</v>
      </c>
      <c r="N10" s="1141">
        <v>34.4</v>
      </c>
      <c r="O10" s="1141">
        <v>34</v>
      </c>
      <c r="P10" s="1141">
        <v>33.6</v>
      </c>
      <c r="Q10" s="1141">
        <v>33.1</v>
      </c>
      <c r="R10" s="1141">
        <v>32.9</v>
      </c>
      <c r="S10" s="1141">
        <v>32.4</v>
      </c>
      <c r="T10" s="386"/>
      <c r="U10" s="386"/>
      <c r="V10" s="386"/>
      <c r="W10" s="386"/>
      <c r="X10" s="386"/>
      <c r="Y10" s="386"/>
    </row>
    <row r="11" spans="1:25">
      <c r="A11" s="710" t="s">
        <v>437</v>
      </c>
      <c r="B11" s="1240">
        <v>7</v>
      </c>
      <c r="C11" s="1240">
        <v>4.0999999999999996</v>
      </c>
      <c r="D11" s="1240">
        <v>2.4</v>
      </c>
      <c r="E11" s="1240">
        <v>2.1</v>
      </c>
      <c r="F11" s="1240">
        <v>2.1</v>
      </c>
      <c r="G11" s="1240">
        <v>2</v>
      </c>
      <c r="H11" s="1240">
        <v>2</v>
      </c>
      <c r="I11" s="1240">
        <v>2.8</v>
      </c>
      <c r="J11" s="1240">
        <v>2.9</v>
      </c>
      <c r="K11" s="1240">
        <v>2.7</v>
      </c>
      <c r="L11" s="1240">
        <v>2.7</v>
      </c>
      <c r="M11" s="1240">
        <v>2.8</v>
      </c>
      <c r="N11" s="1240">
        <v>2.8</v>
      </c>
      <c r="O11" s="1240">
        <v>2.7</v>
      </c>
      <c r="P11" s="1240">
        <v>2.6</v>
      </c>
      <c r="Q11" s="1240">
        <v>2.5</v>
      </c>
      <c r="R11" s="1240">
        <v>2.5</v>
      </c>
      <c r="S11" s="1240">
        <v>2.6</v>
      </c>
      <c r="T11" s="386"/>
      <c r="U11" s="386"/>
      <c r="V11" s="386"/>
      <c r="W11" s="386"/>
      <c r="X11" s="386"/>
      <c r="Y11" s="386"/>
    </row>
    <row r="12" spans="1:25">
      <c r="A12" s="710" t="s">
        <v>438</v>
      </c>
      <c r="B12" s="1141">
        <v>76.099999999999994</v>
      </c>
      <c r="C12" s="1141">
        <v>76.3</v>
      </c>
      <c r="D12" s="1141">
        <v>72.2</v>
      </c>
      <c r="E12" s="1141">
        <v>69</v>
      </c>
      <c r="F12" s="1141">
        <v>67.7</v>
      </c>
      <c r="G12" s="1141">
        <v>65.599999999999994</v>
      </c>
      <c r="H12" s="1141">
        <v>63.1</v>
      </c>
      <c r="I12" s="1141">
        <v>59.7</v>
      </c>
      <c r="J12" s="1141">
        <v>58.8</v>
      </c>
      <c r="K12" s="1141">
        <v>57.1</v>
      </c>
      <c r="L12" s="1141">
        <v>55.2</v>
      </c>
      <c r="M12" s="1141">
        <v>52.1</v>
      </c>
      <c r="N12" s="1141">
        <v>50.6</v>
      </c>
      <c r="O12" s="1141">
        <v>49.8</v>
      </c>
      <c r="P12" s="1141">
        <v>48.9</v>
      </c>
      <c r="Q12" s="1141">
        <v>47</v>
      </c>
      <c r="R12" s="1141">
        <v>46.1</v>
      </c>
      <c r="S12" s="1141">
        <v>47.7</v>
      </c>
      <c r="T12" s="386"/>
      <c r="U12" s="386"/>
      <c r="V12" s="386"/>
      <c r="W12" s="386"/>
      <c r="X12" s="386"/>
      <c r="Y12" s="386"/>
    </row>
    <row r="13" spans="1:25">
      <c r="A13" s="710" t="s">
        <v>439</v>
      </c>
      <c r="B13" s="1240">
        <v>31.9</v>
      </c>
      <c r="C13" s="1240">
        <v>26.2</v>
      </c>
      <c r="D13" s="1240">
        <v>16.100000000000001</v>
      </c>
      <c r="E13" s="1240">
        <v>10.1</v>
      </c>
      <c r="F13" s="1240">
        <v>9</v>
      </c>
      <c r="G13" s="1240">
        <v>8.3000000000000007</v>
      </c>
      <c r="H13" s="1240">
        <v>8</v>
      </c>
      <c r="I13" s="1240">
        <v>8</v>
      </c>
      <c r="J13" s="1240">
        <v>7.7</v>
      </c>
      <c r="K13" s="1240">
        <v>7.4</v>
      </c>
      <c r="L13" s="1240">
        <v>7.9</v>
      </c>
      <c r="M13" s="1240">
        <v>7.5</v>
      </c>
      <c r="N13" s="1240">
        <v>7.6</v>
      </c>
      <c r="O13" s="1240">
        <v>7</v>
      </c>
      <c r="P13" s="1240">
        <v>7.4</v>
      </c>
      <c r="Q13" s="1240">
        <v>6.7</v>
      </c>
      <c r="R13" s="1240">
        <v>6.8</v>
      </c>
      <c r="S13" s="1240">
        <v>6.9</v>
      </c>
      <c r="T13" s="386"/>
      <c r="U13" s="386"/>
      <c r="V13" s="386"/>
      <c r="W13" s="386"/>
      <c r="X13" s="386"/>
      <c r="Y13" s="386"/>
    </row>
    <row r="14" spans="1:25">
      <c r="A14" s="710" t="s">
        <v>440</v>
      </c>
      <c r="B14" s="1141">
        <v>12.2</v>
      </c>
      <c r="C14" s="1141">
        <v>7.9</v>
      </c>
      <c r="D14" s="1141" t="s">
        <v>356</v>
      </c>
      <c r="E14" s="1141">
        <v>5.8</v>
      </c>
      <c r="F14" s="1141">
        <v>5.8</v>
      </c>
      <c r="G14" s="1141">
        <v>5.7</v>
      </c>
      <c r="H14" s="1141">
        <v>6.2</v>
      </c>
      <c r="I14" s="1141">
        <v>5.5</v>
      </c>
      <c r="J14" s="1141">
        <v>5.5</v>
      </c>
      <c r="K14" s="1141">
        <v>6.5</v>
      </c>
      <c r="L14" s="1141">
        <v>5.5</v>
      </c>
      <c r="M14" s="1141">
        <v>4.5</v>
      </c>
      <c r="N14" s="1141">
        <v>5.2</v>
      </c>
      <c r="O14" s="1141">
        <v>4.8</v>
      </c>
      <c r="P14" s="1141">
        <v>4.5999999999999996</v>
      </c>
      <c r="Q14" s="1141">
        <v>4.7</v>
      </c>
      <c r="R14" s="1141">
        <v>4.5</v>
      </c>
      <c r="S14" s="1141">
        <v>4.5</v>
      </c>
      <c r="T14" s="386"/>
      <c r="U14" s="386"/>
      <c r="V14" s="386"/>
      <c r="W14" s="386"/>
      <c r="X14" s="386"/>
      <c r="Y14" s="386"/>
    </row>
    <row r="15" spans="1:25">
      <c r="A15" s="710" t="s">
        <v>441</v>
      </c>
      <c r="B15" s="1240">
        <v>39.299999999999997</v>
      </c>
      <c r="C15" s="1240">
        <v>33.5</v>
      </c>
      <c r="D15" s="1240">
        <v>25.3</v>
      </c>
      <c r="E15" s="1240">
        <v>21.5</v>
      </c>
      <c r="F15" s="1240">
        <v>20.2</v>
      </c>
      <c r="G15" s="1240">
        <v>19.5</v>
      </c>
      <c r="H15" s="1240">
        <v>18.8</v>
      </c>
      <c r="I15" s="1240">
        <v>18.2</v>
      </c>
      <c r="J15" s="1240">
        <v>17.8</v>
      </c>
      <c r="K15" s="1240">
        <v>17.2</v>
      </c>
      <c r="L15" s="1240">
        <v>16.600000000000001</v>
      </c>
      <c r="M15" s="1240">
        <v>15.7</v>
      </c>
      <c r="N15" s="1240">
        <v>15.2</v>
      </c>
      <c r="O15" s="1240">
        <v>15.1</v>
      </c>
      <c r="P15" s="1240">
        <v>14.9</v>
      </c>
      <c r="Q15" s="1240">
        <v>14.8</v>
      </c>
      <c r="R15" s="1240">
        <v>14.3</v>
      </c>
      <c r="S15" s="1240">
        <v>13.9</v>
      </c>
      <c r="T15" s="386"/>
      <c r="U15" s="386"/>
      <c r="V15" s="386"/>
      <c r="W15" s="386"/>
      <c r="X15" s="386"/>
      <c r="Y15" s="386"/>
    </row>
    <row r="16" spans="1:25">
      <c r="A16" s="710" t="s">
        <v>442</v>
      </c>
      <c r="B16" s="1141">
        <v>77.7</v>
      </c>
      <c r="C16" s="1141">
        <v>63.9</v>
      </c>
      <c r="D16" s="1141">
        <v>60.9</v>
      </c>
      <c r="E16" s="1141">
        <v>60.1</v>
      </c>
      <c r="F16" s="1141">
        <v>60.4</v>
      </c>
      <c r="G16" s="1141">
        <v>57.4</v>
      </c>
      <c r="H16" s="1141">
        <v>54.9</v>
      </c>
      <c r="I16" s="1141">
        <v>53.1</v>
      </c>
      <c r="J16" s="1141">
        <v>52.2</v>
      </c>
      <c r="K16" s="1141">
        <v>50.1</v>
      </c>
      <c r="L16" s="1141">
        <v>49.6</v>
      </c>
      <c r="M16" s="1141">
        <v>49.4</v>
      </c>
      <c r="N16" s="1141">
        <v>49.5</v>
      </c>
      <c r="O16" s="1141">
        <v>50.8</v>
      </c>
      <c r="P16" s="1141">
        <v>52</v>
      </c>
      <c r="Q16" s="1141">
        <v>56.5</v>
      </c>
      <c r="R16" s="1141">
        <v>56.7</v>
      </c>
      <c r="S16" s="1141" t="s">
        <v>358</v>
      </c>
      <c r="T16" s="386"/>
      <c r="U16" s="386"/>
      <c r="V16" s="386"/>
      <c r="W16" s="386"/>
      <c r="X16" s="386"/>
      <c r="Y16" s="386"/>
    </row>
    <row r="17" spans="1:25">
      <c r="A17" s="710" t="s">
        <v>443</v>
      </c>
      <c r="B17" s="1240">
        <v>76.099999999999994</v>
      </c>
      <c r="C17" s="1240">
        <v>69.400000000000006</v>
      </c>
      <c r="D17" s="1240">
        <v>60.5</v>
      </c>
      <c r="E17" s="1240">
        <v>54.7</v>
      </c>
      <c r="F17" s="1240">
        <v>52.6</v>
      </c>
      <c r="G17" s="1240">
        <v>52.2</v>
      </c>
      <c r="H17" s="1240">
        <v>51</v>
      </c>
      <c r="I17" s="1240">
        <v>49.5</v>
      </c>
      <c r="J17" s="1240">
        <v>49.4</v>
      </c>
      <c r="K17" s="1240">
        <v>48.6</v>
      </c>
      <c r="L17" s="1240">
        <v>48.1</v>
      </c>
      <c r="M17" s="1240">
        <v>48.3</v>
      </c>
      <c r="N17" s="1240">
        <v>48.4</v>
      </c>
      <c r="O17" s="1240">
        <v>49.4</v>
      </c>
      <c r="P17" s="1240">
        <v>49</v>
      </c>
      <c r="Q17" s="1240">
        <v>50.7</v>
      </c>
      <c r="R17" s="1240">
        <v>50.1</v>
      </c>
      <c r="S17" s="1240">
        <v>49.4</v>
      </c>
      <c r="T17" s="386"/>
      <c r="U17" s="386"/>
      <c r="V17" s="386"/>
      <c r="W17" s="386"/>
      <c r="X17" s="386"/>
      <c r="Y17" s="386"/>
    </row>
    <row r="18" spans="1:25">
      <c r="A18" s="710" t="s">
        <v>444</v>
      </c>
      <c r="B18" s="1141">
        <v>90.1</v>
      </c>
      <c r="C18" s="1141">
        <v>71.099999999999994</v>
      </c>
      <c r="D18" s="1141">
        <v>56.3</v>
      </c>
      <c r="E18" s="1141">
        <v>42.8</v>
      </c>
      <c r="F18" s="1141">
        <v>37.1</v>
      </c>
      <c r="G18" s="1141">
        <v>34.799999999999997</v>
      </c>
      <c r="H18" s="1141">
        <v>31.2</v>
      </c>
      <c r="I18" s="1141">
        <v>29.2</v>
      </c>
      <c r="J18" s="1141">
        <v>29.8</v>
      </c>
      <c r="K18" s="1141">
        <v>27</v>
      </c>
      <c r="L18" s="1141">
        <v>26.3</v>
      </c>
      <c r="M18" s="1141">
        <v>25.2</v>
      </c>
      <c r="N18" s="1141">
        <v>27.5</v>
      </c>
      <c r="O18" s="1141">
        <v>26.6</v>
      </c>
      <c r="P18" s="1141">
        <v>25.1</v>
      </c>
      <c r="Q18" s="1141">
        <v>25.4</v>
      </c>
      <c r="R18" s="1141">
        <v>23.2</v>
      </c>
      <c r="S18" s="1141">
        <v>22.6</v>
      </c>
      <c r="T18" s="386"/>
      <c r="U18" s="386"/>
      <c r="V18" s="386"/>
      <c r="W18" s="386"/>
      <c r="X18" s="386"/>
      <c r="Y18" s="386"/>
    </row>
    <row r="19" spans="1:25">
      <c r="A19" s="710" t="s">
        <v>445</v>
      </c>
      <c r="B19" s="1240">
        <v>42.8</v>
      </c>
      <c r="C19" s="1240">
        <v>36.5</v>
      </c>
      <c r="D19" s="1240">
        <v>27.9</v>
      </c>
      <c r="E19" s="1240">
        <v>23.8</v>
      </c>
      <c r="F19" s="1240">
        <v>23</v>
      </c>
      <c r="G19" s="1240">
        <v>22.4</v>
      </c>
      <c r="H19" s="1240">
        <v>21.7</v>
      </c>
      <c r="I19" s="1240">
        <v>21.6</v>
      </c>
      <c r="J19" s="1240">
        <v>21.4</v>
      </c>
      <c r="K19" s="1240">
        <v>20.5</v>
      </c>
      <c r="L19" s="1240">
        <v>20.3</v>
      </c>
      <c r="M19" s="1240">
        <v>19.5</v>
      </c>
      <c r="N19" s="1240">
        <v>19.3</v>
      </c>
      <c r="O19" s="1240">
        <v>19.100000000000001</v>
      </c>
      <c r="P19" s="1240">
        <v>18.600000000000001</v>
      </c>
      <c r="Q19" s="1240">
        <v>18.7</v>
      </c>
      <c r="R19" s="1240">
        <v>18.100000000000001</v>
      </c>
      <c r="S19" s="1240">
        <v>17.899999999999999</v>
      </c>
      <c r="T19" s="386"/>
      <c r="U19" s="386"/>
      <c r="V19" s="386"/>
      <c r="W19" s="386"/>
      <c r="X19" s="386"/>
      <c r="Y19" s="386"/>
    </row>
    <row r="20" spans="1:25">
      <c r="A20" s="710" t="s">
        <v>446</v>
      </c>
      <c r="B20" s="1141">
        <v>144.6</v>
      </c>
      <c r="C20" s="1141">
        <v>127</v>
      </c>
      <c r="D20" s="1141">
        <v>143.5</v>
      </c>
      <c r="E20" s="1141">
        <v>118.7</v>
      </c>
      <c r="F20" s="1141">
        <v>102.5</v>
      </c>
      <c r="G20" s="1141">
        <v>74.2</v>
      </c>
      <c r="H20" s="1141">
        <v>58.5</v>
      </c>
      <c r="I20" s="1141">
        <v>49.2</v>
      </c>
      <c r="J20" s="1141">
        <v>26.7</v>
      </c>
      <c r="K20" s="1141">
        <v>23.6</v>
      </c>
      <c r="L20" s="1141">
        <v>27.4</v>
      </c>
      <c r="M20" s="1141">
        <v>28.3</v>
      </c>
      <c r="N20" s="1141">
        <v>18.7</v>
      </c>
      <c r="O20" s="1141">
        <v>14.3</v>
      </c>
      <c r="P20" s="1141">
        <v>12.5</v>
      </c>
      <c r="Q20" s="1141">
        <v>11.7</v>
      </c>
      <c r="R20" s="1141">
        <v>12</v>
      </c>
      <c r="S20" s="1141" t="s">
        <v>358</v>
      </c>
      <c r="T20" s="386"/>
      <c r="U20" s="386"/>
      <c r="V20" s="386"/>
      <c r="W20" s="386"/>
      <c r="X20" s="386"/>
      <c r="Y20" s="386"/>
    </row>
    <row r="21" spans="1:25">
      <c r="A21" s="710" t="s">
        <v>447</v>
      </c>
      <c r="B21" s="1240">
        <v>49.2</v>
      </c>
      <c r="C21" s="1240">
        <v>39.4</v>
      </c>
      <c r="D21" s="1240">
        <v>36.200000000000003</v>
      </c>
      <c r="E21" s="1240">
        <v>34.700000000000003</v>
      </c>
      <c r="F21" s="1240">
        <v>33.9</v>
      </c>
      <c r="G21" s="1240">
        <v>32.5</v>
      </c>
      <c r="H21" s="1240">
        <v>31</v>
      </c>
      <c r="I21" s="1240">
        <v>30</v>
      </c>
      <c r="J21" s="1240">
        <v>29.2</v>
      </c>
      <c r="K21" s="1240">
        <v>28</v>
      </c>
      <c r="L21" s="1240">
        <v>27.2</v>
      </c>
      <c r="M21" s="1240">
        <v>26.6</v>
      </c>
      <c r="N21" s="1240">
        <v>25.8</v>
      </c>
      <c r="O21" s="1240">
        <v>25.1</v>
      </c>
      <c r="P21" s="1240">
        <v>24.6</v>
      </c>
      <c r="Q21" s="1240">
        <v>24.3</v>
      </c>
      <c r="R21" s="1240">
        <v>23.5</v>
      </c>
      <c r="S21" s="1240">
        <v>22</v>
      </c>
      <c r="T21" s="386"/>
      <c r="U21" s="386"/>
      <c r="V21" s="386"/>
      <c r="W21" s="386"/>
      <c r="X21" s="386"/>
      <c r="Y21" s="386"/>
    </row>
    <row r="22" spans="1:25">
      <c r="A22" s="710" t="s">
        <v>448</v>
      </c>
      <c r="B22" s="1141">
        <v>60.4</v>
      </c>
      <c r="C22" s="1141">
        <v>49.4</v>
      </c>
      <c r="D22" s="1141">
        <v>48.1</v>
      </c>
      <c r="E22" s="1141">
        <v>50.1</v>
      </c>
      <c r="F22" s="1141">
        <v>50.9</v>
      </c>
      <c r="G22" s="1141">
        <v>49.4</v>
      </c>
      <c r="H22" s="1141">
        <v>47.1</v>
      </c>
      <c r="I22" s="1141">
        <v>46.6</v>
      </c>
      <c r="J22" s="1141">
        <v>46.3</v>
      </c>
      <c r="K22" s="1141">
        <v>45.4</v>
      </c>
      <c r="L22" s="1141">
        <v>43.7</v>
      </c>
      <c r="M22" s="1141">
        <v>45.5</v>
      </c>
      <c r="N22" s="1141">
        <v>43.3</v>
      </c>
      <c r="O22" s="1141">
        <v>42.2</v>
      </c>
      <c r="P22" s="1141">
        <v>41.9</v>
      </c>
      <c r="Q22" s="1141">
        <v>42.3</v>
      </c>
      <c r="R22" s="1141">
        <v>42.8</v>
      </c>
      <c r="S22" s="1141">
        <v>41.8</v>
      </c>
      <c r="T22" s="386"/>
      <c r="U22" s="386"/>
      <c r="V22" s="386"/>
      <c r="W22" s="386"/>
      <c r="X22" s="386"/>
      <c r="Y22" s="386"/>
    </row>
    <row r="23" spans="1:25">
      <c r="A23" s="710" t="s">
        <v>449</v>
      </c>
      <c r="B23" s="1240">
        <v>73</v>
      </c>
      <c r="C23" s="1240">
        <v>66.599999999999994</v>
      </c>
      <c r="D23" s="1240">
        <v>58.6</v>
      </c>
      <c r="E23" s="1240">
        <v>56.4</v>
      </c>
      <c r="F23" s="1240">
        <v>54.9</v>
      </c>
      <c r="G23" s="1240">
        <v>53.8</v>
      </c>
      <c r="H23" s="1240">
        <v>52.8</v>
      </c>
      <c r="I23" s="1240">
        <v>52.5</v>
      </c>
      <c r="J23" s="1240">
        <v>53</v>
      </c>
      <c r="K23" s="1240">
        <v>53.5</v>
      </c>
      <c r="L23" s="1240">
        <v>52.1</v>
      </c>
      <c r="M23" s="1240">
        <v>50.5</v>
      </c>
      <c r="N23" s="1240">
        <v>51.5</v>
      </c>
      <c r="O23" s="1240">
        <v>51.7</v>
      </c>
      <c r="P23" s="1240">
        <v>50.9</v>
      </c>
      <c r="Q23" s="1240">
        <v>51.8</v>
      </c>
      <c r="R23" s="1240">
        <v>51.4</v>
      </c>
      <c r="S23" s="1240">
        <v>50.6</v>
      </c>
      <c r="T23" s="386"/>
      <c r="U23" s="386"/>
      <c r="V23" s="386"/>
      <c r="W23" s="386"/>
      <c r="X23" s="386"/>
      <c r="Y23" s="386"/>
    </row>
    <row r="24" spans="1:25">
      <c r="A24" s="710" t="s">
        <v>450</v>
      </c>
      <c r="B24" s="1141">
        <v>55.7</v>
      </c>
      <c r="C24" s="1141">
        <v>51.9</v>
      </c>
      <c r="D24" s="1141">
        <v>47.6</v>
      </c>
      <c r="E24" s="1141">
        <v>42.7</v>
      </c>
      <c r="F24" s="1141">
        <v>40.799999999999997</v>
      </c>
      <c r="G24" s="1141">
        <v>39</v>
      </c>
      <c r="H24" s="1141">
        <v>36.700000000000003</v>
      </c>
      <c r="I24" s="1141">
        <v>35.799999999999997</v>
      </c>
      <c r="J24" s="1141">
        <v>34.799999999999997</v>
      </c>
      <c r="K24" s="1141">
        <v>33.5</v>
      </c>
      <c r="L24" s="1141">
        <v>32.799999999999997</v>
      </c>
      <c r="M24" s="1141">
        <v>31.9</v>
      </c>
      <c r="N24" s="1141">
        <v>31.9</v>
      </c>
      <c r="O24" s="1141">
        <v>32.1</v>
      </c>
      <c r="P24" s="1141">
        <v>31.5</v>
      </c>
      <c r="Q24" s="1141">
        <v>31.8</v>
      </c>
      <c r="R24" s="1141">
        <v>30.5</v>
      </c>
      <c r="S24" s="1141">
        <v>30.7</v>
      </c>
      <c r="T24" s="386"/>
      <c r="U24" s="386"/>
      <c r="V24" s="386"/>
      <c r="W24" s="386"/>
      <c r="X24" s="386"/>
      <c r="Y24" s="386"/>
    </row>
    <row r="25" spans="1:25" ht="20.25" customHeight="1">
      <c r="A25" s="710" t="s">
        <v>451</v>
      </c>
      <c r="B25" s="1240">
        <v>61.1</v>
      </c>
      <c r="C25" s="1240">
        <v>52</v>
      </c>
      <c r="D25" s="1240">
        <v>43.5</v>
      </c>
      <c r="E25" s="1240">
        <v>38</v>
      </c>
      <c r="F25" s="1240">
        <v>35.6</v>
      </c>
      <c r="G25" s="1240">
        <v>34.1</v>
      </c>
      <c r="H25" s="1240">
        <v>32.299999999999997</v>
      </c>
      <c r="I25" s="1240">
        <v>31.4</v>
      </c>
      <c r="J25" s="1240">
        <v>31</v>
      </c>
      <c r="K25" s="1240">
        <v>29.9</v>
      </c>
      <c r="L25" s="1240">
        <v>29.5</v>
      </c>
      <c r="M25" s="1240">
        <v>28.9</v>
      </c>
      <c r="N25" s="1240">
        <v>29.2</v>
      </c>
      <c r="O25" s="1240">
        <v>28.9</v>
      </c>
      <c r="P25" s="1240">
        <v>28.1</v>
      </c>
      <c r="Q25" s="1240">
        <v>27.8</v>
      </c>
      <c r="R25" s="1240">
        <v>27</v>
      </c>
      <c r="S25" s="1240">
        <v>26.5</v>
      </c>
      <c r="T25" s="386"/>
      <c r="U25" s="386"/>
      <c r="V25" s="386"/>
      <c r="W25" s="386"/>
      <c r="X25" s="386"/>
      <c r="Y25" s="386"/>
    </row>
    <row r="26" spans="1:25" s="368" customFormat="1">
      <c r="A26" s="643"/>
      <c r="B26" s="136"/>
      <c r="C26" s="216"/>
      <c r="D26" s="216"/>
      <c r="E26" s="216"/>
      <c r="F26" s="216"/>
      <c r="G26" s="216"/>
      <c r="H26" s="216"/>
      <c r="I26" s="136"/>
      <c r="J26" s="216"/>
      <c r="K26" s="216"/>
      <c r="L26" s="216"/>
      <c r="M26" s="216"/>
      <c r="N26" s="216"/>
      <c r="O26" s="216"/>
      <c r="P26" s="216"/>
      <c r="Q26" s="216"/>
      <c r="R26" s="216"/>
      <c r="S26" s="216"/>
    </row>
    <row r="27" spans="1:25" s="368" customFormat="1" ht="13">
      <c r="A27" s="135"/>
      <c r="B27" s="1283" t="s">
        <v>452</v>
      </c>
      <c r="C27" s="1283"/>
      <c r="D27" s="1283"/>
      <c r="E27" s="1283"/>
      <c r="F27" s="1283"/>
      <c r="G27" s="1283" t="s">
        <v>452</v>
      </c>
      <c r="H27" s="1283"/>
      <c r="I27" s="1283"/>
      <c r="J27" s="1283"/>
      <c r="K27" s="1283"/>
      <c r="L27" s="1283" t="s">
        <v>452</v>
      </c>
      <c r="M27" s="1283"/>
      <c r="N27" s="1283"/>
      <c r="O27" s="1283"/>
      <c r="P27" s="1283"/>
      <c r="Q27" s="1283" t="s">
        <v>452</v>
      </c>
      <c r="R27" s="1283"/>
      <c r="S27" s="1283"/>
      <c r="T27" s="1283"/>
      <c r="U27" s="1283"/>
      <c r="V27" s="1283"/>
    </row>
    <row r="28" spans="1:25" s="368" customFormat="1">
      <c r="A28" s="643"/>
      <c r="B28" s="136"/>
      <c r="C28" s="141"/>
      <c r="D28" s="141"/>
      <c r="E28" s="141"/>
      <c r="F28" s="141"/>
      <c r="G28" s="141"/>
      <c r="H28" s="141"/>
      <c r="I28" s="136"/>
      <c r="J28" s="141"/>
      <c r="K28" s="141"/>
      <c r="L28" s="141"/>
      <c r="M28" s="141"/>
      <c r="N28" s="141"/>
      <c r="O28" s="141"/>
      <c r="P28" s="141"/>
      <c r="Q28" s="141"/>
      <c r="R28" s="141"/>
      <c r="S28" s="141"/>
    </row>
    <row r="29" spans="1:25" s="368" customFormat="1">
      <c r="A29" s="710" t="s">
        <v>435</v>
      </c>
      <c r="B29" s="1224">
        <v>100</v>
      </c>
      <c r="C29" s="1225">
        <v>92.777777777777771</v>
      </c>
      <c r="D29" s="1225">
        <v>72.222222222222229</v>
      </c>
      <c r="E29" s="1225">
        <v>62.777777777777779</v>
      </c>
      <c r="F29" s="1225">
        <v>59.722222222222221</v>
      </c>
      <c r="G29" s="1225">
        <v>58.611111111111114</v>
      </c>
      <c r="H29" s="1225">
        <v>56.944444444444443</v>
      </c>
      <c r="I29" s="1225">
        <v>55</v>
      </c>
      <c r="J29" s="1225">
        <v>53.888888888888886</v>
      </c>
      <c r="K29" s="1225">
        <v>52.222222222222221</v>
      </c>
      <c r="L29" s="1225">
        <v>51.666666666666671</v>
      </c>
      <c r="M29" s="1225">
        <v>49.722222222222214</v>
      </c>
      <c r="N29" s="1225">
        <v>49.166666666666664</v>
      </c>
      <c r="O29" s="1225">
        <v>47.777777777777779</v>
      </c>
      <c r="P29" s="1225">
        <v>47.222222222222221</v>
      </c>
      <c r="Q29" s="1225">
        <v>47.222222222222221</v>
      </c>
      <c r="R29" s="1225">
        <v>46.388888888888886</v>
      </c>
      <c r="S29" s="1225">
        <v>45</v>
      </c>
    </row>
    <row r="30" spans="1:25" s="368" customFormat="1">
      <c r="A30" s="710" t="s">
        <v>436</v>
      </c>
      <c r="B30" s="1224">
        <v>100</v>
      </c>
      <c r="C30" s="1225">
        <v>85.278276481149007</v>
      </c>
      <c r="D30" s="1225">
        <v>73.249551166965873</v>
      </c>
      <c r="E30" s="1225">
        <v>68.581687612208256</v>
      </c>
      <c r="F30" s="1225">
        <v>65.888689407540397</v>
      </c>
      <c r="G30" s="1225">
        <v>65.350089766606814</v>
      </c>
      <c r="H30" s="1225">
        <v>63.375224416517042</v>
      </c>
      <c r="I30" s="1225">
        <v>62.118491921005386</v>
      </c>
      <c r="J30" s="1225">
        <v>61.400359066427292</v>
      </c>
      <c r="K30" s="1225">
        <v>61.400359066427292</v>
      </c>
      <c r="L30" s="1225">
        <v>62.477558348294423</v>
      </c>
      <c r="M30" s="1225">
        <v>61.938958707360861</v>
      </c>
      <c r="N30" s="1225">
        <v>61.759425493716336</v>
      </c>
      <c r="O30" s="1225">
        <v>61.041292639138234</v>
      </c>
      <c r="P30" s="1225">
        <v>60.32315978456014</v>
      </c>
      <c r="Q30" s="1225">
        <v>59.42549371633752</v>
      </c>
      <c r="R30" s="1225">
        <v>59.06642728904847</v>
      </c>
      <c r="S30" s="1225">
        <v>58.17</v>
      </c>
    </row>
    <row r="31" spans="1:25" s="368" customFormat="1">
      <c r="A31" s="710" t="s">
        <v>437</v>
      </c>
      <c r="B31" s="1224">
        <v>100</v>
      </c>
      <c r="C31" s="1225">
        <v>58.571428571428562</v>
      </c>
      <c r="D31" s="1225">
        <v>34.285714285714285</v>
      </c>
      <c r="E31" s="1225">
        <v>30</v>
      </c>
      <c r="F31" s="1225">
        <v>30</v>
      </c>
      <c r="G31" s="1225">
        <v>28.571428571428573</v>
      </c>
      <c r="H31" s="1225">
        <v>28.571428571428573</v>
      </c>
      <c r="I31" s="1225">
        <v>40</v>
      </c>
      <c r="J31" s="1225">
        <v>41.428571428571431</v>
      </c>
      <c r="K31" s="1225">
        <v>38.571428571428569</v>
      </c>
      <c r="L31" s="1225">
        <v>38.571428571428569</v>
      </c>
      <c r="M31" s="1225">
        <v>40</v>
      </c>
      <c r="N31" s="1225">
        <v>40</v>
      </c>
      <c r="O31" s="1225">
        <v>38.571428571428569</v>
      </c>
      <c r="P31" s="1225">
        <v>37.142857142857146</v>
      </c>
      <c r="Q31" s="1225">
        <v>35.714285714285715</v>
      </c>
      <c r="R31" s="1225">
        <v>35.714285714285715</v>
      </c>
      <c r="S31" s="1225">
        <v>37.14</v>
      </c>
    </row>
    <row r="32" spans="1:25" s="368" customFormat="1">
      <c r="A32" s="710" t="s">
        <v>438</v>
      </c>
      <c r="B32" s="1224">
        <v>100</v>
      </c>
      <c r="C32" s="1225">
        <v>100.26281208935612</v>
      </c>
      <c r="D32" s="1225">
        <v>94.875164257555852</v>
      </c>
      <c r="E32" s="1225">
        <v>90.670170827858087</v>
      </c>
      <c r="F32" s="1225">
        <v>88.961892247043366</v>
      </c>
      <c r="G32" s="1225">
        <v>86.202365308804204</v>
      </c>
      <c r="H32" s="1225">
        <v>82.917214191852835</v>
      </c>
      <c r="I32" s="1225">
        <v>78.449408672798953</v>
      </c>
      <c r="J32" s="1225">
        <v>77.266754270696453</v>
      </c>
      <c r="K32" s="1225">
        <v>75.032851511169525</v>
      </c>
      <c r="L32" s="1225">
        <v>72.536136662286467</v>
      </c>
      <c r="M32" s="1225">
        <v>68.46254927726676</v>
      </c>
      <c r="N32" s="1225">
        <v>66.491458607095936</v>
      </c>
      <c r="O32" s="1225">
        <v>65.440210249671495</v>
      </c>
      <c r="P32" s="1225">
        <v>64.257555847568995</v>
      </c>
      <c r="Q32" s="1225">
        <v>61.760840998685943</v>
      </c>
      <c r="R32" s="1225">
        <v>60.57818659658345</v>
      </c>
      <c r="S32" s="1225">
        <v>62.68</v>
      </c>
    </row>
    <row r="33" spans="1:19" s="368" customFormat="1">
      <c r="A33" s="710" t="s">
        <v>439</v>
      </c>
      <c r="B33" s="1224">
        <v>100</v>
      </c>
      <c r="C33" s="1225">
        <v>82.131661442006276</v>
      </c>
      <c r="D33" s="1225">
        <v>50.470219435736688</v>
      </c>
      <c r="E33" s="1225">
        <v>31.661442006269596</v>
      </c>
      <c r="F33" s="1225">
        <v>28.213166144200628</v>
      </c>
      <c r="G33" s="1225">
        <v>26.01880877742947</v>
      </c>
      <c r="H33" s="1225">
        <v>25.078369905956112</v>
      </c>
      <c r="I33" s="1225">
        <v>25.078369905956112</v>
      </c>
      <c r="J33" s="1225">
        <v>24.137931034482758</v>
      </c>
      <c r="K33" s="1225">
        <v>23.197492163009404</v>
      </c>
      <c r="L33" s="1225">
        <v>24.764890282131663</v>
      </c>
      <c r="M33" s="1225">
        <v>23.510971786833856</v>
      </c>
      <c r="N33" s="1225">
        <v>23.824451410658309</v>
      </c>
      <c r="O33" s="1225">
        <v>21.9435736677116</v>
      </c>
      <c r="P33" s="1225">
        <v>23.197492163009404</v>
      </c>
      <c r="Q33" s="1225">
        <v>21.003134796238246</v>
      </c>
      <c r="R33" s="1225">
        <v>21.316614420062695</v>
      </c>
      <c r="S33" s="1225">
        <v>21.63</v>
      </c>
    </row>
    <row r="34" spans="1:19" s="368" customFormat="1">
      <c r="A34" s="710" t="s">
        <v>440</v>
      </c>
      <c r="B34" s="1224">
        <v>100</v>
      </c>
      <c r="C34" s="1225">
        <v>64.754098360655746</v>
      </c>
      <c r="D34" s="1225" t="s">
        <v>356</v>
      </c>
      <c r="E34" s="1225">
        <v>47.540983606557383</v>
      </c>
      <c r="F34" s="1225">
        <v>47.540983606557383</v>
      </c>
      <c r="G34" s="1225">
        <v>46.721311475409841</v>
      </c>
      <c r="H34" s="1225">
        <v>50.819672131147541</v>
      </c>
      <c r="I34" s="1225">
        <v>45.081967213114758</v>
      </c>
      <c r="J34" s="1225">
        <v>45.081967213114758</v>
      </c>
      <c r="K34" s="1225">
        <v>53.278688524590166</v>
      </c>
      <c r="L34" s="1225">
        <v>45.081967213114758</v>
      </c>
      <c r="M34" s="1225">
        <v>36.885245901639344</v>
      </c>
      <c r="N34" s="1225">
        <v>42.622950819672134</v>
      </c>
      <c r="O34" s="1225">
        <v>39.344262295081968</v>
      </c>
      <c r="P34" s="1225">
        <v>37.704918032786885</v>
      </c>
      <c r="Q34" s="1225">
        <v>38.524590163934427</v>
      </c>
      <c r="R34" s="1225">
        <v>36.885245901639344</v>
      </c>
      <c r="S34" s="1225">
        <v>36.89</v>
      </c>
    </row>
    <row r="35" spans="1:19" s="368" customFormat="1">
      <c r="A35" s="710" t="s">
        <v>441</v>
      </c>
      <c r="B35" s="1224">
        <v>100</v>
      </c>
      <c r="C35" s="1225">
        <v>85.241730279898221</v>
      </c>
      <c r="D35" s="1225">
        <v>64.376590330788815</v>
      </c>
      <c r="E35" s="1225">
        <v>54.707379134860055</v>
      </c>
      <c r="F35" s="1225">
        <v>51.399491094147585</v>
      </c>
      <c r="G35" s="1225">
        <v>49.618320610687029</v>
      </c>
      <c r="H35" s="1225">
        <v>47.837150127226465</v>
      </c>
      <c r="I35" s="1225">
        <v>46.310432569974559</v>
      </c>
      <c r="J35" s="1225">
        <v>45.292620865139952</v>
      </c>
      <c r="K35" s="1225">
        <v>43.765903307888046</v>
      </c>
      <c r="L35" s="1225">
        <v>42.239185750636139</v>
      </c>
      <c r="M35" s="1225">
        <v>39.949109414758276</v>
      </c>
      <c r="N35" s="1225">
        <v>38.676844783715012</v>
      </c>
      <c r="O35" s="1225">
        <v>38.422391857506362</v>
      </c>
      <c r="P35" s="1225">
        <v>37.913486005089062</v>
      </c>
      <c r="Q35" s="1225">
        <v>37.659033078880412</v>
      </c>
      <c r="R35" s="1225">
        <v>36.386768447837156</v>
      </c>
      <c r="S35" s="1225">
        <v>35.369999999999997</v>
      </c>
    </row>
    <row r="36" spans="1:19" s="368" customFormat="1">
      <c r="A36" s="710" t="s">
        <v>442</v>
      </c>
      <c r="B36" s="1224">
        <v>100</v>
      </c>
      <c r="C36" s="1225">
        <v>82.239382239382238</v>
      </c>
      <c r="D36" s="1225">
        <v>78.378378378378372</v>
      </c>
      <c r="E36" s="1225">
        <v>77.348777348777347</v>
      </c>
      <c r="F36" s="1225">
        <v>77.734877734877728</v>
      </c>
      <c r="G36" s="1225">
        <v>73.873873873873876</v>
      </c>
      <c r="H36" s="1225">
        <v>70.656370656370655</v>
      </c>
      <c r="I36" s="1225">
        <v>68.339768339768341</v>
      </c>
      <c r="J36" s="1225">
        <v>67.181467181467184</v>
      </c>
      <c r="K36" s="1225">
        <v>64.478764478764475</v>
      </c>
      <c r="L36" s="1225">
        <v>63.835263835263831</v>
      </c>
      <c r="M36" s="1225">
        <v>63.577863577863575</v>
      </c>
      <c r="N36" s="1225">
        <v>63.706563706563706</v>
      </c>
      <c r="O36" s="1225">
        <v>65.379665379665383</v>
      </c>
      <c r="P36" s="1225">
        <v>66.924066924066921</v>
      </c>
      <c r="Q36" s="1225">
        <v>72.715572715572719</v>
      </c>
      <c r="R36" s="1225">
        <v>72.972972972972968</v>
      </c>
      <c r="S36" s="1225" t="s">
        <v>358</v>
      </c>
    </row>
    <row r="37" spans="1:19" s="368" customFormat="1">
      <c r="A37" s="710" t="s">
        <v>443</v>
      </c>
      <c r="B37" s="1224">
        <v>100</v>
      </c>
      <c r="C37" s="1225">
        <v>91.195795006570322</v>
      </c>
      <c r="D37" s="1225">
        <v>79.500657030223394</v>
      </c>
      <c r="E37" s="1225">
        <v>71.879106438896201</v>
      </c>
      <c r="F37" s="1225">
        <v>69.119579500657039</v>
      </c>
      <c r="G37" s="1225">
        <v>68.593955321944819</v>
      </c>
      <c r="H37" s="1225">
        <v>67.017082785808157</v>
      </c>
      <c r="I37" s="1225">
        <v>65.045992115637318</v>
      </c>
      <c r="J37" s="1225">
        <v>64.914586070959274</v>
      </c>
      <c r="K37" s="1225">
        <v>63.863337713534825</v>
      </c>
      <c r="L37" s="1225">
        <v>63.206307490144553</v>
      </c>
      <c r="M37" s="1225">
        <v>63.469119579500664</v>
      </c>
      <c r="N37" s="1225">
        <v>63.600525624178715</v>
      </c>
      <c r="O37" s="1225">
        <v>64.914586070959274</v>
      </c>
      <c r="P37" s="1225">
        <v>64.388961892247053</v>
      </c>
      <c r="Q37" s="1225">
        <v>66.62286465177398</v>
      </c>
      <c r="R37" s="1225">
        <v>65.834428383705657</v>
      </c>
      <c r="S37" s="1225">
        <v>64.91</v>
      </c>
    </row>
    <row r="38" spans="1:19" s="368" customFormat="1">
      <c r="A38" s="710" t="s">
        <v>444</v>
      </c>
      <c r="B38" s="1224">
        <v>100</v>
      </c>
      <c r="C38" s="1225">
        <v>78.912319644839059</v>
      </c>
      <c r="D38" s="1225">
        <v>62.486126526082138</v>
      </c>
      <c r="E38" s="1225">
        <v>47.502774694783575</v>
      </c>
      <c r="F38" s="1225">
        <v>41.176470588235297</v>
      </c>
      <c r="G38" s="1225">
        <v>38.62375138734739</v>
      </c>
      <c r="H38" s="1225">
        <v>34.628190899001112</v>
      </c>
      <c r="I38" s="1225">
        <v>32.408435072142069</v>
      </c>
      <c r="J38" s="1225">
        <v>33.074361820199783</v>
      </c>
      <c r="K38" s="1225">
        <v>29.966703662597116</v>
      </c>
      <c r="L38" s="1225">
        <v>29.189789123196451</v>
      </c>
      <c r="M38" s="1225">
        <v>27.968923418423977</v>
      </c>
      <c r="N38" s="1225">
        <v>30.521642619311876</v>
      </c>
      <c r="O38" s="1225">
        <v>29.522752497225309</v>
      </c>
      <c r="P38" s="1225">
        <v>27.857935627081023</v>
      </c>
      <c r="Q38" s="1225">
        <v>28.19089900110988</v>
      </c>
      <c r="R38" s="1225">
        <v>25.74916759156493</v>
      </c>
      <c r="S38" s="1225">
        <v>25.08</v>
      </c>
    </row>
    <row r="39" spans="1:19" s="368" customFormat="1">
      <c r="A39" s="710" t="s">
        <v>445</v>
      </c>
      <c r="B39" s="1224">
        <v>100</v>
      </c>
      <c r="C39" s="1225">
        <v>85.280373831775705</v>
      </c>
      <c r="D39" s="1225">
        <v>65.186915887850475</v>
      </c>
      <c r="E39" s="1225">
        <v>55.607476635514026</v>
      </c>
      <c r="F39" s="1225">
        <v>53.738317757009348</v>
      </c>
      <c r="G39" s="1225">
        <v>52.336448598130843</v>
      </c>
      <c r="H39" s="1225">
        <v>50.700934579439256</v>
      </c>
      <c r="I39" s="1225">
        <v>50.467289719626173</v>
      </c>
      <c r="J39" s="1225">
        <v>50</v>
      </c>
      <c r="K39" s="1225">
        <v>47.897196261682247</v>
      </c>
      <c r="L39" s="1225">
        <v>47.429906542056081</v>
      </c>
      <c r="M39" s="1225">
        <v>45.560747663551403</v>
      </c>
      <c r="N39" s="1225">
        <v>45.093457943925237</v>
      </c>
      <c r="O39" s="1225">
        <v>44.626168224299072</v>
      </c>
      <c r="P39" s="1225">
        <v>43.45794392523365</v>
      </c>
      <c r="Q39" s="1225">
        <v>43.691588785046733</v>
      </c>
      <c r="R39" s="1225">
        <v>42.289719626168235</v>
      </c>
      <c r="S39" s="1225">
        <v>41.82</v>
      </c>
    </row>
    <row r="40" spans="1:19" s="368" customFormat="1">
      <c r="A40" s="710" t="s">
        <v>446</v>
      </c>
      <c r="B40" s="1224">
        <v>100</v>
      </c>
      <c r="C40" s="1225">
        <v>87.828492392807746</v>
      </c>
      <c r="D40" s="1225">
        <v>99.239280774550494</v>
      </c>
      <c r="E40" s="1225">
        <v>82.088520055325034</v>
      </c>
      <c r="F40" s="1225">
        <v>70.885200553250343</v>
      </c>
      <c r="G40" s="1225">
        <v>51.313969571230984</v>
      </c>
      <c r="H40" s="1225">
        <v>40.456431535269708</v>
      </c>
      <c r="I40" s="1225">
        <v>34.024896265560166</v>
      </c>
      <c r="J40" s="1225">
        <v>18.464730290456433</v>
      </c>
      <c r="K40" s="1225">
        <v>16.320885200553253</v>
      </c>
      <c r="L40" s="1225">
        <v>18.948824343015215</v>
      </c>
      <c r="M40" s="1225">
        <v>19.571230982019365</v>
      </c>
      <c r="N40" s="1225">
        <v>12.932226832641771</v>
      </c>
      <c r="O40" s="1225">
        <v>9.8893499308437072</v>
      </c>
      <c r="P40" s="1225">
        <v>8.6445366528354075</v>
      </c>
      <c r="Q40" s="1225">
        <v>8.0912863070539416</v>
      </c>
      <c r="R40" s="1225">
        <v>8.2987551867219924</v>
      </c>
      <c r="S40" s="1225" t="s">
        <v>358</v>
      </c>
    </row>
    <row r="41" spans="1:19" s="368" customFormat="1">
      <c r="A41" s="710" t="s">
        <v>447</v>
      </c>
      <c r="B41" s="1224">
        <v>100</v>
      </c>
      <c r="C41" s="1225">
        <v>80.081300813008127</v>
      </c>
      <c r="D41" s="1225">
        <v>73.577235772357724</v>
      </c>
      <c r="E41" s="1225">
        <v>70.528455284552848</v>
      </c>
      <c r="F41" s="1225">
        <v>68.902439024390233</v>
      </c>
      <c r="G41" s="1225">
        <v>66.056910569105682</v>
      </c>
      <c r="H41" s="1225">
        <v>63.008130081300813</v>
      </c>
      <c r="I41" s="1225">
        <v>60.975609756097555</v>
      </c>
      <c r="J41" s="1225">
        <v>59.349593495934954</v>
      </c>
      <c r="K41" s="1225">
        <v>56.910569105691053</v>
      </c>
      <c r="L41" s="1225">
        <v>55.284552845528452</v>
      </c>
      <c r="M41" s="1225">
        <v>54.065040650406502</v>
      </c>
      <c r="N41" s="1225">
        <v>52.439024390243901</v>
      </c>
      <c r="O41" s="1225">
        <v>51.016260162601625</v>
      </c>
      <c r="P41" s="1225">
        <v>50</v>
      </c>
      <c r="Q41" s="1225">
        <v>49.390243902439025</v>
      </c>
      <c r="R41" s="1225">
        <v>47.764227642276417</v>
      </c>
      <c r="S41" s="1225">
        <v>44.72</v>
      </c>
    </row>
    <row r="42" spans="1:19" s="368" customFormat="1">
      <c r="A42" s="710" t="s">
        <v>448</v>
      </c>
      <c r="B42" s="1224">
        <v>100</v>
      </c>
      <c r="C42" s="1225">
        <v>81.788079470198682</v>
      </c>
      <c r="D42" s="1225">
        <v>79.63576158940397</v>
      </c>
      <c r="E42" s="1225">
        <v>82.94701986754967</v>
      </c>
      <c r="F42" s="1225">
        <v>84.271523178807954</v>
      </c>
      <c r="G42" s="1225">
        <v>81.788079470198682</v>
      </c>
      <c r="H42" s="1225">
        <v>77.980132450331126</v>
      </c>
      <c r="I42" s="1225">
        <v>77.152317880794698</v>
      </c>
      <c r="J42" s="1225">
        <v>76.655629139072843</v>
      </c>
      <c r="K42" s="1225">
        <v>75.16556291390728</v>
      </c>
      <c r="L42" s="1225">
        <v>72.350993377483448</v>
      </c>
      <c r="M42" s="1225">
        <v>75.331125827814574</v>
      </c>
      <c r="N42" s="1225">
        <v>71.688741721854299</v>
      </c>
      <c r="O42" s="1225">
        <v>69.867549668874176</v>
      </c>
      <c r="P42" s="1225">
        <v>69.370860927152322</v>
      </c>
      <c r="Q42" s="1225">
        <v>70.033112582781456</v>
      </c>
      <c r="R42" s="1225">
        <v>70.860927152317885</v>
      </c>
      <c r="S42" s="1225">
        <v>69.209999999999994</v>
      </c>
    </row>
    <row r="43" spans="1:19" s="368" customFormat="1">
      <c r="A43" s="710" t="s">
        <v>449</v>
      </c>
      <c r="B43" s="1224">
        <v>100</v>
      </c>
      <c r="C43" s="1225">
        <v>91.232876712328761</v>
      </c>
      <c r="D43" s="1225">
        <v>80.273972602739732</v>
      </c>
      <c r="E43" s="1225">
        <v>77.260273972602747</v>
      </c>
      <c r="F43" s="1225">
        <v>75.205479452054789</v>
      </c>
      <c r="G43" s="1225">
        <v>73.698630136986296</v>
      </c>
      <c r="H43" s="1225">
        <v>72.328767123287676</v>
      </c>
      <c r="I43" s="1225">
        <v>71.917808219178085</v>
      </c>
      <c r="J43" s="1225">
        <v>72.602739726027394</v>
      </c>
      <c r="K43" s="1225">
        <v>73.287671232876718</v>
      </c>
      <c r="L43" s="1225">
        <v>71.369863013698634</v>
      </c>
      <c r="M43" s="1225">
        <v>69.178082191780817</v>
      </c>
      <c r="N43" s="1225">
        <v>70.547945205479451</v>
      </c>
      <c r="O43" s="1225">
        <v>70.821917808219183</v>
      </c>
      <c r="P43" s="1225">
        <v>69.726027397260268</v>
      </c>
      <c r="Q43" s="1225">
        <v>70.958904109589042</v>
      </c>
      <c r="R43" s="1225">
        <v>70.410958904109592</v>
      </c>
      <c r="S43" s="1225">
        <v>69.319999999999993</v>
      </c>
    </row>
    <row r="44" spans="1:19" s="368" customFormat="1">
      <c r="A44" s="710" t="s">
        <v>450</v>
      </c>
      <c r="B44" s="1224">
        <v>100</v>
      </c>
      <c r="C44" s="1225">
        <v>93.177737881508079</v>
      </c>
      <c r="D44" s="1225">
        <v>85.457809694793539</v>
      </c>
      <c r="E44" s="1225">
        <v>76.660682226211847</v>
      </c>
      <c r="F44" s="1225">
        <v>73.249551166965873</v>
      </c>
      <c r="G44" s="1225">
        <v>70.017953321364445</v>
      </c>
      <c r="H44" s="1225">
        <v>65.888689407540397</v>
      </c>
      <c r="I44" s="1225">
        <v>64.272890484739662</v>
      </c>
      <c r="J44" s="1225">
        <v>62.477558348294423</v>
      </c>
      <c r="K44" s="1225">
        <v>60.143626570915615</v>
      </c>
      <c r="L44" s="1225">
        <v>58.886894075403937</v>
      </c>
      <c r="M44" s="1225">
        <v>57.27109515260323</v>
      </c>
      <c r="N44" s="1225">
        <v>57.27109515260323</v>
      </c>
      <c r="O44" s="1225">
        <v>57.630161579892274</v>
      </c>
      <c r="P44" s="1225">
        <v>56.552962298025129</v>
      </c>
      <c r="Q44" s="1225">
        <v>57.091561938958705</v>
      </c>
      <c r="R44" s="1225">
        <v>54.75763016157989</v>
      </c>
      <c r="S44" s="1225">
        <v>55.12</v>
      </c>
    </row>
    <row r="45" spans="1:19" s="368" customFormat="1" ht="20.149999999999999" customHeight="1">
      <c r="A45" s="710" t="s">
        <v>451</v>
      </c>
      <c r="B45" s="1224">
        <v>100</v>
      </c>
      <c r="C45" s="1225">
        <v>85.106382978723403</v>
      </c>
      <c r="D45" s="1225">
        <v>71.194762684124385</v>
      </c>
      <c r="E45" s="1225">
        <v>62.193126022913255</v>
      </c>
      <c r="F45" s="1225">
        <v>58.265139116202946</v>
      </c>
      <c r="G45" s="1225">
        <v>55.810147299508998</v>
      </c>
      <c r="H45" s="1225">
        <v>52.864157119476261</v>
      </c>
      <c r="I45" s="1225">
        <v>51.391162029459899</v>
      </c>
      <c r="J45" s="1225">
        <v>50.736497545008184</v>
      </c>
      <c r="K45" s="1225">
        <v>48.936170212765958</v>
      </c>
      <c r="L45" s="1225">
        <v>48.281505728314237</v>
      </c>
      <c r="M45" s="1225">
        <v>47.299509001636658</v>
      </c>
      <c r="N45" s="1225">
        <v>47.790507364975447</v>
      </c>
      <c r="O45" s="1225">
        <v>47.299509001636658</v>
      </c>
      <c r="P45" s="1225">
        <v>45.990180032733221</v>
      </c>
      <c r="Q45" s="1225">
        <v>45.499181669394432</v>
      </c>
      <c r="R45" s="1225">
        <v>44.189852700490995</v>
      </c>
      <c r="S45" s="1225">
        <v>43.371522094926348</v>
      </c>
    </row>
    <row r="46" spans="1:19" ht="13">
      <c r="B46" s="182"/>
      <c r="C46" s="388"/>
      <c r="D46" s="388"/>
      <c r="E46" s="388"/>
      <c r="F46" s="388"/>
      <c r="G46" s="388"/>
      <c r="H46" s="388"/>
      <c r="I46" s="124"/>
      <c r="J46" s="388"/>
      <c r="K46" s="388"/>
      <c r="L46" s="388"/>
      <c r="M46" s="388"/>
      <c r="N46" s="388"/>
      <c r="O46" s="388"/>
      <c r="P46" s="388"/>
      <c r="Q46" s="388"/>
      <c r="R46" s="388"/>
      <c r="S46" s="388"/>
    </row>
    <row r="47" spans="1:19" s="371" customFormat="1" ht="56.25" customHeight="1">
      <c r="A47" s="248"/>
      <c r="B47" s="1279" t="s">
        <v>1741</v>
      </c>
      <c r="C47" s="1279"/>
      <c r="D47" s="1279"/>
      <c r="E47" s="1279"/>
      <c r="F47" s="1279"/>
    </row>
    <row r="48" spans="1:19" ht="15" customHeight="1">
      <c r="B48" s="1400" t="s">
        <v>1475</v>
      </c>
      <c r="C48" s="1400"/>
      <c r="D48" s="1400"/>
      <c r="E48" s="1400"/>
      <c r="F48" s="1400"/>
    </row>
    <row r="49" spans="2:6" ht="18.75" customHeight="1">
      <c r="B49" s="1247" t="s">
        <v>1740</v>
      </c>
      <c r="C49" s="1010"/>
      <c r="D49" s="1010"/>
      <c r="E49" s="1010"/>
      <c r="F49" s="1010"/>
    </row>
  </sheetData>
  <sheetProtection selectLockedCells="1"/>
  <mergeCells count="10">
    <mergeCell ref="B48:F48"/>
    <mergeCell ref="B47:F47"/>
    <mergeCell ref="L7:P7"/>
    <mergeCell ref="Q7:V7"/>
    <mergeCell ref="L27:P27"/>
    <mergeCell ref="Q27:V27"/>
    <mergeCell ref="B7:F7"/>
    <mergeCell ref="G7:K7"/>
    <mergeCell ref="B27:F27"/>
    <mergeCell ref="G27:K27"/>
  </mergeCells>
  <hyperlinks>
    <hyperlink ref="A1" location="Inhalt!A1" display="Zurück zum Inhalt"/>
    <hyperlink ref="B48" r:id="rId1" location="methoden" display="https://www.statistikportal.de/de/ugrdl/ergebnisse/gase#methoden"/>
    <hyperlink ref="B48:F48"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portrait" r:id="rId3"/>
  <headerFooter alignWithMargins="0">
    <oddHeader>&amp;L&amp;"Arial,Fett"
Tabelle &amp;A&amp;CSeite &amp;P von &amp;N
&amp;"Arial,Fett"Methan (CH&amp;Y4&amp;Y)-Emissionen*) je Einwohner/-in 1990 – 2017 
nach Bundesländern</oddHeader>
    <oddFooter>&amp;CStatistische Ämter der Länder – Indikatoren und Kennzahlen, UGRdL 2020</oddFooter>
  </headerFooter>
  <colBreaks count="2" manualBreakCount="2">
    <brk id="6" max="1048575" man="1"/>
    <brk id="11" max="1048575" man="1"/>
  </col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9"/>
  <dimension ref="A1:J90"/>
  <sheetViews>
    <sheetView showGridLines="0" showRowColHeaders="0" zoomScaleNormal="100" workbookViewId="0">
      <pane ySplit="7" topLeftCell="A32" activePane="bottomLeft" state="frozen"/>
      <selection pane="bottomLeft"/>
    </sheetView>
  </sheetViews>
  <sheetFormatPr baseColWidth="10" defaultColWidth="11.54296875" defaultRowHeight="12.5"/>
  <cols>
    <col min="1" max="1" width="23.453125" style="643" customWidth="1"/>
    <col min="2" max="2" width="12.453125" style="365" customWidth="1"/>
    <col min="3" max="10" width="12.453125" style="384" customWidth="1"/>
    <col min="11" max="16384" width="11.54296875" style="367"/>
  </cols>
  <sheetData>
    <row r="1" spans="1:10" ht="13">
      <c r="A1" s="160" t="s">
        <v>322</v>
      </c>
    </row>
    <row r="3" spans="1:10" s="135" customFormat="1" ht="15">
      <c r="A3" s="692" t="s">
        <v>810</v>
      </c>
      <c r="B3" s="407" t="s">
        <v>1685</v>
      </c>
      <c r="C3" s="376"/>
      <c r="D3" s="407"/>
      <c r="E3" s="407"/>
      <c r="F3" s="407"/>
      <c r="G3" s="407"/>
      <c r="H3" s="407"/>
      <c r="I3" s="407"/>
      <c r="J3" s="407"/>
    </row>
    <row r="5" spans="1:10" ht="15.75" customHeight="1">
      <c r="A5" s="1403" t="s">
        <v>433</v>
      </c>
      <c r="B5" s="1404" t="s">
        <v>456</v>
      </c>
      <c r="C5" s="1405" t="s">
        <v>507</v>
      </c>
      <c r="D5" s="1405"/>
      <c r="E5" s="1405"/>
      <c r="F5" s="1405"/>
      <c r="G5" s="1405"/>
      <c r="H5" s="1405"/>
      <c r="I5" s="1405"/>
      <c r="J5" s="1406" t="s">
        <v>1098</v>
      </c>
    </row>
    <row r="6" spans="1:10" ht="15.75" customHeight="1">
      <c r="A6" s="1403"/>
      <c r="B6" s="1404"/>
      <c r="C6" s="1405" t="s">
        <v>778</v>
      </c>
      <c r="D6" s="1405"/>
      <c r="E6" s="1405"/>
      <c r="F6" s="1407" t="s">
        <v>1099</v>
      </c>
      <c r="G6" s="1407" t="s">
        <v>1100</v>
      </c>
      <c r="H6" s="1409" t="s">
        <v>1101</v>
      </c>
      <c r="I6" s="1407" t="s">
        <v>1102</v>
      </c>
      <c r="J6" s="1406"/>
    </row>
    <row r="7" spans="1:10" ht="81" customHeight="1">
      <c r="A7" s="1403"/>
      <c r="B7" s="1404"/>
      <c r="C7" s="642" t="s">
        <v>1103</v>
      </c>
      <c r="D7" s="642" t="s">
        <v>648</v>
      </c>
      <c r="E7" s="642" t="s">
        <v>1104</v>
      </c>
      <c r="F7" s="1408"/>
      <c r="G7" s="1408"/>
      <c r="H7" s="1410"/>
      <c r="I7" s="1408"/>
      <c r="J7" s="1406"/>
    </row>
    <row r="8" spans="1:10">
      <c r="A8" s="387"/>
      <c r="B8" s="385"/>
      <c r="C8" s="411"/>
      <c r="D8" s="411"/>
      <c r="E8" s="411"/>
      <c r="F8" s="411"/>
      <c r="G8" s="411"/>
      <c r="H8" s="411"/>
      <c r="I8" s="411"/>
      <c r="J8" s="411"/>
    </row>
    <row r="9" spans="1:10" ht="13">
      <c r="B9" s="1383" t="s">
        <v>486</v>
      </c>
      <c r="C9" s="1383"/>
      <c r="D9" s="1383"/>
      <c r="E9" s="1383"/>
      <c r="F9" s="1383"/>
      <c r="G9" s="1383"/>
      <c r="H9" s="1383"/>
      <c r="I9" s="1383"/>
      <c r="J9" s="1383"/>
    </row>
    <row r="10" spans="1:10">
      <c r="C10" s="366"/>
      <c r="D10" s="369"/>
      <c r="E10" s="366"/>
      <c r="F10" s="366"/>
      <c r="G10" s="366"/>
      <c r="H10" s="366"/>
      <c r="I10" s="366"/>
      <c r="J10" s="366"/>
    </row>
    <row r="11" spans="1:10">
      <c r="A11" s="710" t="s">
        <v>435</v>
      </c>
      <c r="B11" s="244">
        <v>350549</v>
      </c>
      <c r="C11" s="244">
        <v>5627</v>
      </c>
      <c r="D11" s="838">
        <v>5290</v>
      </c>
      <c r="E11" s="244">
        <v>26611</v>
      </c>
      <c r="F11" s="244">
        <v>22</v>
      </c>
      <c r="G11" s="244">
        <v>143645</v>
      </c>
      <c r="H11" s="244">
        <v>168897</v>
      </c>
      <c r="I11" s="244">
        <v>457</v>
      </c>
      <c r="J11" s="244">
        <v>888</v>
      </c>
    </row>
    <row r="12" spans="1:10">
      <c r="A12" s="710" t="s">
        <v>436</v>
      </c>
      <c r="B12" s="244">
        <v>632202</v>
      </c>
      <c r="C12" s="838">
        <v>9401</v>
      </c>
      <c r="D12" s="1146">
        <v>7322</v>
      </c>
      <c r="E12" s="838">
        <v>29113</v>
      </c>
      <c r="F12" s="838">
        <v>4196</v>
      </c>
      <c r="G12" s="838">
        <v>440946</v>
      </c>
      <c r="H12" s="838">
        <v>137478</v>
      </c>
      <c r="I12" s="838">
        <v>3745</v>
      </c>
      <c r="J12" s="838">
        <v>3714</v>
      </c>
    </row>
    <row r="13" spans="1:10">
      <c r="A13" s="710" t="s">
        <v>437</v>
      </c>
      <c r="B13" s="244">
        <v>23773</v>
      </c>
      <c r="C13" s="244">
        <v>6655</v>
      </c>
      <c r="D13" s="838">
        <v>1231</v>
      </c>
      <c r="E13" s="244">
        <v>6542</v>
      </c>
      <c r="F13" s="244">
        <v>8</v>
      </c>
      <c r="G13" s="244">
        <v>837</v>
      </c>
      <c r="H13" s="244">
        <v>0</v>
      </c>
      <c r="I13" s="244">
        <v>8501</v>
      </c>
      <c r="J13" s="244">
        <v>0</v>
      </c>
    </row>
    <row r="14" spans="1:10">
      <c r="A14" s="710" t="s">
        <v>438</v>
      </c>
      <c r="B14" s="244">
        <v>197302</v>
      </c>
      <c r="C14" s="838">
        <v>27471</v>
      </c>
      <c r="D14" s="1146">
        <v>4792</v>
      </c>
      <c r="E14" s="838">
        <v>6748</v>
      </c>
      <c r="F14" s="838">
        <v>6</v>
      </c>
      <c r="G14" s="838">
        <v>85127</v>
      </c>
      <c r="H14" s="838">
        <v>59588</v>
      </c>
      <c r="I14" s="838">
        <v>13570</v>
      </c>
      <c r="J14" s="838">
        <v>4856</v>
      </c>
    </row>
    <row r="15" spans="1:10">
      <c r="A15" s="710" t="s">
        <v>439</v>
      </c>
      <c r="B15" s="244">
        <v>21649</v>
      </c>
      <c r="C15" s="244">
        <v>1462</v>
      </c>
      <c r="D15" s="838">
        <v>217</v>
      </c>
      <c r="E15" s="244">
        <v>3209</v>
      </c>
      <c r="F15" s="244">
        <v>2</v>
      </c>
      <c r="G15" s="244">
        <v>946</v>
      </c>
      <c r="H15" s="244">
        <v>15734</v>
      </c>
      <c r="I15" s="244">
        <v>80</v>
      </c>
      <c r="J15" s="244">
        <v>0</v>
      </c>
    </row>
    <row r="16" spans="1:10">
      <c r="A16" s="710" t="s">
        <v>440</v>
      </c>
      <c r="B16" s="244">
        <v>20069</v>
      </c>
      <c r="C16" s="838">
        <v>676</v>
      </c>
      <c r="D16" s="1146">
        <v>423</v>
      </c>
      <c r="E16" s="838">
        <v>9881</v>
      </c>
      <c r="F16" s="838">
        <v>4</v>
      </c>
      <c r="G16" s="838">
        <v>1049</v>
      </c>
      <c r="H16" s="838">
        <v>0</v>
      </c>
      <c r="I16" s="838">
        <v>8036</v>
      </c>
      <c r="J16" s="838">
        <v>0</v>
      </c>
    </row>
    <row r="17" spans="1:10">
      <c r="A17" s="710" t="s">
        <v>441</v>
      </c>
      <c r="B17" s="244">
        <v>224413</v>
      </c>
      <c r="C17" s="244">
        <v>3697</v>
      </c>
      <c r="D17" s="838">
        <v>4378</v>
      </c>
      <c r="E17" s="244">
        <v>17975</v>
      </c>
      <c r="F17" s="244">
        <v>13</v>
      </c>
      <c r="G17" s="244">
        <v>64395</v>
      </c>
      <c r="H17" s="244">
        <v>131001</v>
      </c>
      <c r="I17" s="244">
        <v>2955</v>
      </c>
      <c r="J17" s="244">
        <v>169</v>
      </c>
    </row>
    <row r="18" spans="1:10">
      <c r="A18" s="710" t="s">
        <v>442</v>
      </c>
      <c r="B18" s="244">
        <v>150235</v>
      </c>
      <c r="C18" s="838">
        <v>19319</v>
      </c>
      <c r="D18" s="1146">
        <v>2908</v>
      </c>
      <c r="E18" s="838">
        <v>4090</v>
      </c>
      <c r="F18" s="838">
        <v>4</v>
      </c>
      <c r="G18" s="838">
        <v>86136</v>
      </c>
      <c r="H18" s="838">
        <v>27821</v>
      </c>
      <c r="I18" s="838">
        <v>9956</v>
      </c>
      <c r="J18" s="838">
        <v>5861</v>
      </c>
    </row>
    <row r="19" spans="1:10">
      <c r="A19" s="710" t="s">
        <v>443</v>
      </c>
      <c r="B19" s="244">
        <v>558956</v>
      </c>
      <c r="C19" s="244">
        <v>7488</v>
      </c>
      <c r="D19" s="838">
        <v>4342</v>
      </c>
      <c r="E19" s="244">
        <v>42885</v>
      </c>
      <c r="F19" s="244">
        <v>2148</v>
      </c>
      <c r="G19" s="244">
        <v>306562</v>
      </c>
      <c r="H19" s="244">
        <v>183381</v>
      </c>
      <c r="I19" s="244">
        <v>12151</v>
      </c>
      <c r="J19" s="244">
        <v>11767</v>
      </c>
    </row>
    <row r="20" spans="1:10">
      <c r="A20" s="710" t="s">
        <v>444</v>
      </c>
      <c r="B20" s="244">
        <v>1554169</v>
      </c>
      <c r="C20" s="838">
        <v>23548</v>
      </c>
      <c r="D20" s="1146">
        <v>9133</v>
      </c>
      <c r="E20" s="838">
        <v>974813</v>
      </c>
      <c r="F20" s="838">
        <v>6243</v>
      </c>
      <c r="G20" s="838">
        <v>191557</v>
      </c>
      <c r="H20" s="838">
        <v>343970</v>
      </c>
      <c r="I20" s="838">
        <v>4905</v>
      </c>
      <c r="J20" s="838">
        <v>700</v>
      </c>
    </row>
    <row r="21" spans="1:10">
      <c r="A21" s="710" t="s">
        <v>445</v>
      </c>
      <c r="B21" s="244">
        <v>159767</v>
      </c>
      <c r="C21" s="244">
        <v>3433</v>
      </c>
      <c r="D21" s="838">
        <v>2597</v>
      </c>
      <c r="E21" s="244">
        <v>10309</v>
      </c>
      <c r="F21" s="244">
        <v>159</v>
      </c>
      <c r="G21" s="244">
        <v>46642</v>
      </c>
      <c r="H21" s="244">
        <v>93795</v>
      </c>
      <c r="I21" s="244">
        <v>2833</v>
      </c>
      <c r="J21" s="244">
        <v>80</v>
      </c>
    </row>
    <row r="22" spans="1:10">
      <c r="A22" s="710" t="s">
        <v>446</v>
      </c>
      <c r="B22" s="244">
        <v>154726</v>
      </c>
      <c r="C22" s="838">
        <v>2897</v>
      </c>
      <c r="D22" s="1146">
        <v>581</v>
      </c>
      <c r="E22" s="838">
        <v>131193</v>
      </c>
      <c r="F22" s="838">
        <v>2</v>
      </c>
      <c r="G22" s="838">
        <v>5630</v>
      </c>
      <c r="H22" s="838">
        <v>13115</v>
      </c>
      <c r="I22" s="838">
        <v>1306</v>
      </c>
      <c r="J22" s="838">
        <v>13</v>
      </c>
    </row>
    <row r="23" spans="1:10">
      <c r="A23" s="710" t="s">
        <v>447</v>
      </c>
      <c r="B23" s="244">
        <v>235902</v>
      </c>
      <c r="C23" s="244">
        <v>42808</v>
      </c>
      <c r="D23" s="838">
        <v>4634</v>
      </c>
      <c r="E23" s="244">
        <v>16121</v>
      </c>
      <c r="F23" s="244">
        <v>517</v>
      </c>
      <c r="G23" s="244">
        <v>90823</v>
      </c>
      <c r="H23" s="244">
        <v>67043</v>
      </c>
      <c r="I23" s="244">
        <v>13957</v>
      </c>
      <c r="J23" s="244">
        <v>150</v>
      </c>
    </row>
    <row r="24" spans="1:10">
      <c r="A24" s="710" t="s">
        <v>448</v>
      </c>
      <c r="B24" s="244">
        <v>174521</v>
      </c>
      <c r="C24" s="838">
        <v>30807</v>
      </c>
      <c r="D24" s="1146">
        <v>3567</v>
      </c>
      <c r="E24" s="838">
        <v>10526</v>
      </c>
      <c r="F24" s="838">
        <v>7</v>
      </c>
      <c r="G24" s="838">
        <v>73529</v>
      </c>
      <c r="H24" s="838">
        <v>43924</v>
      </c>
      <c r="I24" s="838">
        <v>12161</v>
      </c>
      <c r="J24" s="838">
        <v>1882</v>
      </c>
    </row>
    <row r="25" spans="1:10">
      <c r="A25" s="710" t="s">
        <v>449</v>
      </c>
      <c r="B25" s="244">
        <v>190749</v>
      </c>
      <c r="C25" s="244">
        <v>869</v>
      </c>
      <c r="D25" s="838">
        <v>1390</v>
      </c>
      <c r="E25" s="244">
        <v>9413</v>
      </c>
      <c r="F25" s="244">
        <v>192</v>
      </c>
      <c r="G25" s="244">
        <v>135747</v>
      </c>
      <c r="H25" s="244">
        <v>41880</v>
      </c>
      <c r="I25" s="244">
        <v>1258</v>
      </c>
      <c r="J25" s="244">
        <v>3794</v>
      </c>
    </row>
    <row r="26" spans="1:10">
      <c r="A26" s="710" t="s">
        <v>450</v>
      </c>
      <c r="B26" s="244">
        <v>146380</v>
      </c>
      <c r="C26" s="838">
        <v>23076</v>
      </c>
      <c r="D26" s="1146">
        <v>3658</v>
      </c>
      <c r="E26" s="838">
        <v>4563</v>
      </c>
      <c r="F26" s="838">
        <v>6</v>
      </c>
      <c r="G26" s="838">
        <v>64099</v>
      </c>
      <c r="H26" s="838">
        <v>41394</v>
      </c>
      <c r="I26" s="838">
        <v>9585</v>
      </c>
      <c r="J26" s="838">
        <v>178</v>
      </c>
    </row>
    <row r="27" spans="1:10" ht="20.25" customHeight="1">
      <c r="A27" s="710" t="s">
        <v>451</v>
      </c>
      <c r="B27" s="244">
        <v>4847700</v>
      </c>
      <c r="C27" s="244">
        <v>188690</v>
      </c>
      <c r="D27" s="244">
        <v>64332</v>
      </c>
      <c r="E27" s="244">
        <v>1355973</v>
      </c>
      <c r="F27" s="244">
        <v>14059</v>
      </c>
      <c r="G27" s="244">
        <v>1738137</v>
      </c>
      <c r="H27" s="244">
        <v>1371014</v>
      </c>
      <c r="I27" s="244">
        <v>105558</v>
      </c>
      <c r="J27" s="244">
        <v>35026</v>
      </c>
    </row>
    <row r="28" spans="1:10">
      <c r="A28" s="387"/>
      <c r="B28" s="387"/>
      <c r="C28" s="409"/>
      <c r="D28" s="409"/>
      <c r="E28" s="409"/>
      <c r="F28" s="409"/>
      <c r="G28" s="409"/>
      <c r="H28" s="409"/>
      <c r="I28" s="409"/>
      <c r="J28" s="409"/>
    </row>
    <row r="29" spans="1:10" ht="13">
      <c r="B29" s="1378" t="s">
        <v>454</v>
      </c>
      <c r="C29" s="1378"/>
      <c r="D29" s="1378"/>
      <c r="E29" s="1378"/>
      <c r="F29" s="1378"/>
      <c r="G29" s="1378"/>
      <c r="H29" s="1378"/>
      <c r="I29" s="1378"/>
      <c r="J29" s="1378"/>
    </row>
    <row r="30" spans="1:10">
      <c r="B30" s="643"/>
      <c r="C30" s="141"/>
      <c r="D30" s="134"/>
      <c r="E30" s="141"/>
      <c r="F30" s="141"/>
      <c r="G30" s="141"/>
      <c r="H30" s="141"/>
      <c r="I30" s="141"/>
      <c r="J30" s="141"/>
    </row>
    <row r="31" spans="1:10">
      <c r="A31" s="710" t="s">
        <v>435</v>
      </c>
      <c r="B31" s="1147">
        <v>36.04</v>
      </c>
      <c r="C31" s="1147">
        <v>0.57999999999999996</v>
      </c>
      <c r="D31" s="1086">
        <v>0.54</v>
      </c>
      <c r="E31" s="1147">
        <v>2.74</v>
      </c>
      <c r="F31" s="1085">
        <v>0</v>
      </c>
      <c r="G31" s="1147">
        <v>14.77</v>
      </c>
      <c r="H31" s="1147">
        <v>17.37</v>
      </c>
      <c r="I31" s="1147">
        <v>0.05</v>
      </c>
      <c r="J31" s="1147">
        <v>0.09</v>
      </c>
    </row>
    <row r="32" spans="1:10">
      <c r="A32" s="710" t="s">
        <v>436</v>
      </c>
      <c r="B32" s="1086">
        <v>55.74</v>
      </c>
      <c r="C32" s="1086">
        <v>0.83</v>
      </c>
      <c r="D32" s="1148">
        <v>0.65</v>
      </c>
      <c r="E32" s="1086">
        <v>2.57</v>
      </c>
      <c r="F32" s="1086">
        <v>0.37</v>
      </c>
      <c r="G32" s="1086">
        <v>38.869999999999997</v>
      </c>
      <c r="H32" s="1086">
        <v>12.12</v>
      </c>
      <c r="I32" s="1086">
        <v>0.33</v>
      </c>
      <c r="J32" s="1086">
        <v>0.33</v>
      </c>
    </row>
    <row r="33" spans="1:10">
      <c r="A33" s="710" t="s">
        <v>437</v>
      </c>
      <c r="B33" s="1147">
        <v>6.95</v>
      </c>
      <c r="C33" s="1147">
        <v>1.95</v>
      </c>
      <c r="D33" s="1086">
        <v>0.36</v>
      </c>
      <c r="E33" s="1147">
        <v>1.91</v>
      </c>
      <c r="F33" s="1085">
        <v>0</v>
      </c>
      <c r="G33" s="1147">
        <v>0.24</v>
      </c>
      <c r="H33" s="1147">
        <v>0</v>
      </c>
      <c r="I33" s="1147">
        <v>2.4900000000000002</v>
      </c>
      <c r="J33" s="1147">
        <v>0</v>
      </c>
    </row>
    <row r="34" spans="1:10">
      <c r="A34" s="710" t="s">
        <v>438</v>
      </c>
      <c r="B34" s="1086">
        <v>76.14</v>
      </c>
      <c r="C34" s="1086">
        <v>10.6</v>
      </c>
      <c r="D34" s="1148">
        <v>1.85</v>
      </c>
      <c r="E34" s="1086">
        <v>2.6</v>
      </c>
      <c r="F34" s="1222">
        <v>0</v>
      </c>
      <c r="G34" s="1086">
        <v>32.85</v>
      </c>
      <c r="H34" s="1086">
        <v>23</v>
      </c>
      <c r="I34" s="1086">
        <v>5.24</v>
      </c>
      <c r="J34" s="1086">
        <v>1.87</v>
      </c>
    </row>
    <row r="35" spans="1:10">
      <c r="A35" s="710" t="s">
        <v>439</v>
      </c>
      <c r="B35" s="1147">
        <v>31.88</v>
      </c>
      <c r="C35" s="1147">
        <v>2.15</v>
      </c>
      <c r="D35" s="1086">
        <v>0.32</v>
      </c>
      <c r="E35" s="1147">
        <v>4.7300000000000004</v>
      </c>
      <c r="F35" s="1085">
        <v>0</v>
      </c>
      <c r="G35" s="1147">
        <v>1.39</v>
      </c>
      <c r="H35" s="1147">
        <v>23.17</v>
      </c>
      <c r="I35" s="1147">
        <v>0.12</v>
      </c>
      <c r="J35" s="1147">
        <v>0</v>
      </c>
    </row>
    <row r="36" spans="1:10">
      <c r="A36" s="710" t="s">
        <v>440</v>
      </c>
      <c r="B36" s="1086">
        <v>12.23</v>
      </c>
      <c r="C36" s="1086">
        <v>0.41</v>
      </c>
      <c r="D36" s="1148">
        <v>0.26</v>
      </c>
      <c r="E36" s="1086">
        <v>6.02</v>
      </c>
      <c r="F36" s="1222">
        <v>0</v>
      </c>
      <c r="G36" s="1086">
        <v>0.64</v>
      </c>
      <c r="H36" s="1086">
        <v>0</v>
      </c>
      <c r="I36" s="1086">
        <v>4.9000000000000004</v>
      </c>
      <c r="J36" s="1086">
        <v>0</v>
      </c>
    </row>
    <row r="37" spans="1:10">
      <c r="A37" s="710" t="s">
        <v>441</v>
      </c>
      <c r="B37" s="1147">
        <v>39.25</v>
      </c>
      <c r="C37" s="1147">
        <v>0.65</v>
      </c>
      <c r="D37" s="1086">
        <v>0.77</v>
      </c>
      <c r="E37" s="1147">
        <v>3.14</v>
      </c>
      <c r="F37" s="1085">
        <v>0</v>
      </c>
      <c r="G37" s="1147">
        <v>11.26</v>
      </c>
      <c r="H37" s="1147">
        <v>22.91</v>
      </c>
      <c r="I37" s="1147">
        <v>0.52</v>
      </c>
      <c r="J37" s="1147">
        <v>0.03</v>
      </c>
    </row>
    <row r="38" spans="1:10">
      <c r="A38" s="710" t="s">
        <v>442</v>
      </c>
      <c r="B38" s="1086">
        <v>77.739999999999995</v>
      </c>
      <c r="C38" s="1086">
        <v>10</v>
      </c>
      <c r="D38" s="1148">
        <v>1.5</v>
      </c>
      <c r="E38" s="1086">
        <v>2.12</v>
      </c>
      <c r="F38" s="1222">
        <v>0</v>
      </c>
      <c r="G38" s="1086">
        <v>44.57</v>
      </c>
      <c r="H38" s="1086">
        <v>14.4</v>
      </c>
      <c r="I38" s="1086">
        <v>5.15</v>
      </c>
      <c r="J38" s="1086">
        <v>3.03</v>
      </c>
    </row>
    <row r="39" spans="1:10">
      <c r="A39" s="710" t="s">
        <v>443</v>
      </c>
      <c r="B39" s="1147">
        <v>76.150000000000006</v>
      </c>
      <c r="C39" s="1147">
        <v>1.02</v>
      </c>
      <c r="D39" s="1086">
        <v>0.59</v>
      </c>
      <c r="E39" s="1147">
        <v>5.84</v>
      </c>
      <c r="F39" s="1147">
        <v>0.28999999999999998</v>
      </c>
      <c r="G39" s="1147">
        <v>41.76</v>
      </c>
      <c r="H39" s="1147">
        <v>24.98</v>
      </c>
      <c r="I39" s="1147">
        <v>1.66</v>
      </c>
      <c r="J39" s="1147">
        <v>1.6</v>
      </c>
    </row>
    <row r="40" spans="1:10">
      <c r="A40" s="710" t="s">
        <v>444</v>
      </c>
      <c r="B40" s="1086">
        <v>90.13</v>
      </c>
      <c r="C40" s="1086">
        <v>1.37</v>
      </c>
      <c r="D40" s="1148">
        <v>0.53</v>
      </c>
      <c r="E40" s="1086">
        <v>56.53</v>
      </c>
      <c r="F40" s="1086">
        <v>0.36</v>
      </c>
      <c r="G40" s="1086">
        <v>11.11</v>
      </c>
      <c r="H40" s="1086">
        <v>19.95</v>
      </c>
      <c r="I40" s="1086">
        <v>0.28000000000000003</v>
      </c>
      <c r="J40" s="1086">
        <v>0.04</v>
      </c>
    </row>
    <row r="41" spans="1:10">
      <c r="A41" s="710" t="s">
        <v>445</v>
      </c>
      <c r="B41" s="1147">
        <v>42.79</v>
      </c>
      <c r="C41" s="1147">
        <v>0.92</v>
      </c>
      <c r="D41" s="1086">
        <v>0.7</v>
      </c>
      <c r="E41" s="1147">
        <v>2.76</v>
      </c>
      <c r="F41" s="1147">
        <v>0.04</v>
      </c>
      <c r="G41" s="1147">
        <v>12.49</v>
      </c>
      <c r="H41" s="1147">
        <v>25.12</v>
      </c>
      <c r="I41" s="1147">
        <v>0.76</v>
      </c>
      <c r="J41" s="1147">
        <v>0.02</v>
      </c>
    </row>
    <row r="42" spans="1:10">
      <c r="A42" s="710" t="s">
        <v>446</v>
      </c>
      <c r="B42" s="1086">
        <v>144.57</v>
      </c>
      <c r="C42" s="1086">
        <v>2.71</v>
      </c>
      <c r="D42" s="1148">
        <v>0.54</v>
      </c>
      <c r="E42" s="1086">
        <v>122.58</v>
      </c>
      <c r="F42" s="1085">
        <v>0</v>
      </c>
      <c r="G42" s="1086">
        <v>5.26</v>
      </c>
      <c r="H42" s="1086">
        <v>12.25</v>
      </c>
      <c r="I42" s="1086">
        <v>1.22</v>
      </c>
      <c r="J42" s="1086">
        <v>0.01</v>
      </c>
    </row>
    <row r="43" spans="1:10">
      <c r="A43" s="710" t="s">
        <v>447</v>
      </c>
      <c r="B43" s="1147">
        <v>49.19</v>
      </c>
      <c r="C43" s="1147">
        <v>8.93</v>
      </c>
      <c r="D43" s="1086">
        <v>0.97</v>
      </c>
      <c r="E43" s="1147">
        <v>3.36</v>
      </c>
      <c r="F43" s="1147">
        <v>0.11</v>
      </c>
      <c r="G43" s="1147">
        <v>18.940000000000001</v>
      </c>
      <c r="H43" s="1147">
        <v>13.98</v>
      </c>
      <c r="I43" s="1147">
        <v>2.91</v>
      </c>
      <c r="J43" s="1147">
        <v>0.03</v>
      </c>
    </row>
    <row r="44" spans="1:10">
      <c r="A44" s="710" t="s">
        <v>448</v>
      </c>
      <c r="B44" s="1086">
        <v>60.38</v>
      </c>
      <c r="C44" s="1086">
        <v>10.66</v>
      </c>
      <c r="D44" s="1148">
        <v>1.23</v>
      </c>
      <c r="E44" s="1086">
        <v>3.64</v>
      </c>
      <c r="F44" s="1085">
        <v>0</v>
      </c>
      <c r="G44" s="1086">
        <v>25.44</v>
      </c>
      <c r="H44" s="1086">
        <v>15.2</v>
      </c>
      <c r="I44" s="1086">
        <v>4.21</v>
      </c>
      <c r="J44" s="1086">
        <v>0.65</v>
      </c>
    </row>
    <row r="45" spans="1:10">
      <c r="A45" s="710" t="s">
        <v>449</v>
      </c>
      <c r="B45" s="1147">
        <v>72.97</v>
      </c>
      <c r="C45" s="1147">
        <v>0.33</v>
      </c>
      <c r="D45" s="1086">
        <v>0.53</v>
      </c>
      <c r="E45" s="1147">
        <v>3.6</v>
      </c>
      <c r="F45" s="1147">
        <v>7.0000000000000007E-2</v>
      </c>
      <c r="G45" s="1147">
        <v>51.93</v>
      </c>
      <c r="H45" s="1147">
        <v>16.02</v>
      </c>
      <c r="I45" s="1147">
        <v>0.48</v>
      </c>
      <c r="J45" s="1147">
        <v>1.45</v>
      </c>
    </row>
    <row r="46" spans="1:10">
      <c r="A46" s="710" t="s">
        <v>450</v>
      </c>
      <c r="B46" s="1086">
        <v>55.73</v>
      </c>
      <c r="C46" s="1086">
        <v>8.7899999999999991</v>
      </c>
      <c r="D46" s="1148">
        <v>1.39</v>
      </c>
      <c r="E46" s="1086">
        <v>1.74</v>
      </c>
      <c r="F46" s="1085">
        <v>0</v>
      </c>
      <c r="G46" s="1086">
        <v>24.4</v>
      </c>
      <c r="H46" s="1086">
        <v>15.76</v>
      </c>
      <c r="I46" s="1086">
        <v>3.65</v>
      </c>
      <c r="J46" s="1086">
        <v>7.0000000000000007E-2</v>
      </c>
    </row>
    <row r="47" spans="1:10" ht="20.25" customHeight="1">
      <c r="A47" s="710" t="s">
        <v>451</v>
      </c>
      <c r="B47" s="1147">
        <v>61.08</v>
      </c>
      <c r="C47" s="1147">
        <v>2.38</v>
      </c>
      <c r="D47" s="1147">
        <v>0.81</v>
      </c>
      <c r="E47" s="1147">
        <v>17.09</v>
      </c>
      <c r="F47" s="1147">
        <v>0.18</v>
      </c>
      <c r="G47" s="1147">
        <v>21.9</v>
      </c>
      <c r="H47" s="1147">
        <v>17.27</v>
      </c>
      <c r="I47" s="1147">
        <v>1.33</v>
      </c>
      <c r="J47" s="1147">
        <v>0.44</v>
      </c>
    </row>
    <row r="48" spans="1:10">
      <c r="A48" s="387"/>
      <c r="B48" s="387"/>
      <c r="C48" s="409"/>
      <c r="D48" s="409"/>
      <c r="E48" s="409"/>
      <c r="F48" s="409"/>
      <c r="G48" s="409"/>
      <c r="H48" s="409"/>
      <c r="I48" s="409"/>
      <c r="J48" s="409"/>
    </row>
    <row r="49" spans="1:10" ht="15">
      <c r="B49" s="1378" t="s">
        <v>1105</v>
      </c>
      <c r="C49" s="1378"/>
      <c r="D49" s="1378"/>
      <c r="E49" s="1378"/>
      <c r="F49" s="1378"/>
      <c r="G49" s="1378"/>
      <c r="H49" s="1378"/>
      <c r="I49" s="1378"/>
      <c r="J49" s="1378"/>
    </row>
    <row r="50" spans="1:10">
      <c r="B50" s="643"/>
      <c r="C50" s="141"/>
      <c r="D50" s="134"/>
      <c r="E50" s="141"/>
      <c r="F50" s="141"/>
      <c r="G50" s="141"/>
      <c r="H50" s="141"/>
      <c r="I50" s="141"/>
      <c r="J50" s="141"/>
    </row>
    <row r="51" spans="1:10">
      <c r="A51" s="710" t="s">
        <v>435</v>
      </c>
      <c r="B51" s="1135">
        <v>8764</v>
      </c>
      <c r="C51" s="1135">
        <v>141</v>
      </c>
      <c r="D51" s="1135">
        <v>132</v>
      </c>
      <c r="E51" s="1135">
        <v>665</v>
      </c>
      <c r="F51" s="1135">
        <v>1</v>
      </c>
      <c r="G51" s="1135">
        <v>3591</v>
      </c>
      <c r="H51" s="1135">
        <v>4222</v>
      </c>
      <c r="I51" s="1135">
        <v>11</v>
      </c>
      <c r="J51" s="1135">
        <v>22</v>
      </c>
    </row>
    <row r="52" spans="1:10">
      <c r="A52" s="710" t="s">
        <v>436</v>
      </c>
      <c r="B52" s="1135">
        <v>15805</v>
      </c>
      <c r="C52" s="1135">
        <v>235</v>
      </c>
      <c r="D52" s="1135">
        <v>183</v>
      </c>
      <c r="E52" s="1135">
        <v>728</v>
      </c>
      <c r="F52" s="1135">
        <v>105</v>
      </c>
      <c r="G52" s="1135">
        <v>11024</v>
      </c>
      <c r="H52" s="1135">
        <v>3437</v>
      </c>
      <c r="I52" s="1135">
        <v>94</v>
      </c>
      <c r="J52" s="1135">
        <v>93</v>
      </c>
    </row>
    <row r="53" spans="1:10">
      <c r="A53" s="710" t="s">
        <v>437</v>
      </c>
      <c r="B53" s="1135">
        <v>594</v>
      </c>
      <c r="C53" s="1135">
        <v>166</v>
      </c>
      <c r="D53" s="1135">
        <v>31</v>
      </c>
      <c r="E53" s="1135">
        <v>164</v>
      </c>
      <c r="F53" s="1085">
        <v>0</v>
      </c>
      <c r="G53" s="1135">
        <v>21</v>
      </c>
      <c r="H53" s="1135">
        <v>0</v>
      </c>
      <c r="I53" s="1135">
        <v>213</v>
      </c>
      <c r="J53" s="1135">
        <v>0</v>
      </c>
    </row>
    <row r="54" spans="1:10">
      <c r="A54" s="710" t="s">
        <v>438</v>
      </c>
      <c r="B54" s="1135">
        <v>4933</v>
      </c>
      <c r="C54" s="1135">
        <v>687</v>
      </c>
      <c r="D54" s="1135">
        <v>120</v>
      </c>
      <c r="E54" s="1135">
        <v>169</v>
      </c>
      <c r="F54" s="1085">
        <v>0</v>
      </c>
      <c r="G54" s="1135">
        <v>2128</v>
      </c>
      <c r="H54" s="1135">
        <v>1490</v>
      </c>
      <c r="I54" s="1135">
        <v>339</v>
      </c>
      <c r="J54" s="1135">
        <v>121</v>
      </c>
    </row>
    <row r="55" spans="1:10">
      <c r="A55" s="710" t="s">
        <v>439</v>
      </c>
      <c r="B55" s="1135">
        <v>541</v>
      </c>
      <c r="C55" s="1135">
        <v>37</v>
      </c>
      <c r="D55" s="1135">
        <v>5</v>
      </c>
      <c r="E55" s="1135">
        <v>80</v>
      </c>
      <c r="F55" s="1085">
        <v>0</v>
      </c>
      <c r="G55" s="1135">
        <v>24</v>
      </c>
      <c r="H55" s="1135">
        <v>393</v>
      </c>
      <c r="I55" s="1135">
        <v>2</v>
      </c>
      <c r="J55" s="1135">
        <v>0</v>
      </c>
    </row>
    <row r="56" spans="1:10">
      <c r="A56" s="710" t="s">
        <v>440</v>
      </c>
      <c r="B56" s="1135">
        <v>502</v>
      </c>
      <c r="C56" s="1135">
        <v>17</v>
      </c>
      <c r="D56" s="1135">
        <v>11</v>
      </c>
      <c r="E56" s="1135">
        <v>247</v>
      </c>
      <c r="F56" s="1085">
        <v>0</v>
      </c>
      <c r="G56" s="1135">
        <v>26</v>
      </c>
      <c r="H56" s="1135">
        <v>0</v>
      </c>
      <c r="I56" s="1135">
        <v>201</v>
      </c>
      <c r="J56" s="1135">
        <v>0</v>
      </c>
    </row>
    <row r="57" spans="1:10">
      <c r="A57" s="710" t="s">
        <v>441</v>
      </c>
      <c r="B57" s="1135">
        <v>5610</v>
      </c>
      <c r="C57" s="1135">
        <v>92</v>
      </c>
      <c r="D57" s="1135">
        <v>109</v>
      </c>
      <c r="E57" s="1135">
        <v>449</v>
      </c>
      <c r="F57" s="1085">
        <v>0</v>
      </c>
      <c r="G57" s="1135">
        <v>1610</v>
      </c>
      <c r="H57" s="1135">
        <v>3275</v>
      </c>
      <c r="I57" s="1135">
        <v>74</v>
      </c>
      <c r="J57" s="1135">
        <v>4</v>
      </c>
    </row>
    <row r="58" spans="1:10">
      <c r="A58" s="710" t="s">
        <v>442</v>
      </c>
      <c r="B58" s="1135">
        <v>3756</v>
      </c>
      <c r="C58" s="1135">
        <v>483</v>
      </c>
      <c r="D58" s="1135">
        <v>73</v>
      </c>
      <c r="E58" s="1135">
        <v>102</v>
      </c>
      <c r="F58" s="1085">
        <v>0</v>
      </c>
      <c r="G58" s="1135">
        <v>2153</v>
      </c>
      <c r="H58" s="1135">
        <v>696</v>
      </c>
      <c r="I58" s="1135">
        <v>249</v>
      </c>
      <c r="J58" s="1135">
        <v>147</v>
      </c>
    </row>
    <row r="59" spans="1:10">
      <c r="A59" s="710" t="s">
        <v>443</v>
      </c>
      <c r="B59" s="1135">
        <v>13974</v>
      </c>
      <c r="C59" s="1135">
        <v>187</v>
      </c>
      <c r="D59" s="1135">
        <v>109</v>
      </c>
      <c r="E59" s="1135">
        <v>1072</v>
      </c>
      <c r="F59" s="1135">
        <v>54</v>
      </c>
      <c r="G59" s="1135">
        <v>7664</v>
      </c>
      <c r="H59" s="1135">
        <v>4585</v>
      </c>
      <c r="I59" s="1135">
        <v>304</v>
      </c>
      <c r="J59" s="1135">
        <v>294</v>
      </c>
    </row>
    <row r="60" spans="1:10">
      <c r="A60" s="710" t="s">
        <v>444</v>
      </c>
      <c r="B60" s="1135">
        <v>38854</v>
      </c>
      <c r="C60" s="1135">
        <v>589</v>
      </c>
      <c r="D60" s="1135">
        <v>228</v>
      </c>
      <c r="E60" s="1135">
        <v>24370</v>
      </c>
      <c r="F60" s="1135">
        <v>156</v>
      </c>
      <c r="G60" s="1135">
        <v>4789</v>
      </c>
      <c r="H60" s="1135">
        <v>8599</v>
      </c>
      <c r="I60" s="1135">
        <v>123</v>
      </c>
      <c r="J60" s="1135">
        <v>17</v>
      </c>
    </row>
    <row r="61" spans="1:10">
      <c r="A61" s="710" t="s">
        <v>445</v>
      </c>
      <c r="B61" s="1135">
        <v>3994</v>
      </c>
      <c r="C61" s="1135">
        <v>86</v>
      </c>
      <c r="D61" s="1135">
        <v>65</v>
      </c>
      <c r="E61" s="1135">
        <v>258</v>
      </c>
      <c r="F61" s="1135">
        <v>4</v>
      </c>
      <c r="G61" s="1135">
        <v>1166</v>
      </c>
      <c r="H61" s="1135">
        <v>2345</v>
      </c>
      <c r="I61" s="1135">
        <v>71</v>
      </c>
      <c r="J61" s="1135">
        <v>2</v>
      </c>
    </row>
    <row r="62" spans="1:10">
      <c r="A62" s="710" t="s">
        <v>446</v>
      </c>
      <c r="B62" s="1135">
        <v>3868</v>
      </c>
      <c r="C62" s="1135">
        <v>72</v>
      </c>
      <c r="D62" s="1135">
        <v>15</v>
      </c>
      <c r="E62" s="1135">
        <v>3280</v>
      </c>
      <c r="F62" s="1085">
        <v>0</v>
      </c>
      <c r="G62" s="1135">
        <v>141</v>
      </c>
      <c r="H62" s="1135">
        <v>328</v>
      </c>
      <c r="I62" s="1135">
        <v>33</v>
      </c>
      <c r="J62" s="1135">
        <v>0</v>
      </c>
    </row>
    <row r="63" spans="1:10">
      <c r="A63" s="710" t="s">
        <v>447</v>
      </c>
      <c r="B63" s="1135">
        <v>5898</v>
      </c>
      <c r="C63" s="1135">
        <v>1070</v>
      </c>
      <c r="D63" s="1135">
        <v>116</v>
      </c>
      <c r="E63" s="1135">
        <v>403</v>
      </c>
      <c r="F63" s="1135">
        <v>13</v>
      </c>
      <c r="G63" s="1135">
        <v>2271</v>
      </c>
      <c r="H63" s="1135">
        <v>1676</v>
      </c>
      <c r="I63" s="1135">
        <v>349</v>
      </c>
      <c r="J63" s="1135">
        <v>4</v>
      </c>
    </row>
    <row r="64" spans="1:10">
      <c r="A64" s="710" t="s">
        <v>448</v>
      </c>
      <c r="B64" s="1135">
        <v>4363</v>
      </c>
      <c r="C64" s="1135">
        <v>770</v>
      </c>
      <c r="D64" s="1135">
        <v>89</v>
      </c>
      <c r="E64" s="1135">
        <v>263</v>
      </c>
      <c r="F64" s="1085">
        <v>0</v>
      </c>
      <c r="G64" s="1135">
        <v>1838</v>
      </c>
      <c r="H64" s="1135">
        <v>1098</v>
      </c>
      <c r="I64" s="1135">
        <v>304</v>
      </c>
      <c r="J64" s="1135">
        <v>47</v>
      </c>
    </row>
    <row r="65" spans="1:10">
      <c r="A65" s="710" t="s">
        <v>449</v>
      </c>
      <c r="B65" s="1135">
        <v>4769</v>
      </c>
      <c r="C65" s="1135">
        <v>22</v>
      </c>
      <c r="D65" s="1135">
        <v>35</v>
      </c>
      <c r="E65" s="1135">
        <v>235</v>
      </c>
      <c r="F65" s="1135">
        <v>5</v>
      </c>
      <c r="G65" s="1135">
        <v>3394</v>
      </c>
      <c r="H65" s="1135">
        <v>1047</v>
      </c>
      <c r="I65" s="1135">
        <v>31</v>
      </c>
      <c r="J65" s="1135">
        <v>95</v>
      </c>
    </row>
    <row r="66" spans="1:10">
      <c r="A66" s="710" t="s">
        <v>450</v>
      </c>
      <c r="B66" s="1135">
        <v>3660</v>
      </c>
      <c r="C66" s="1135">
        <v>577</v>
      </c>
      <c r="D66" s="1135">
        <v>91</v>
      </c>
      <c r="E66" s="1135">
        <v>114</v>
      </c>
      <c r="F66" s="1085">
        <v>0</v>
      </c>
      <c r="G66" s="1135">
        <v>1602</v>
      </c>
      <c r="H66" s="1135">
        <v>1035</v>
      </c>
      <c r="I66" s="1135">
        <v>240</v>
      </c>
      <c r="J66" s="1135">
        <v>4</v>
      </c>
    </row>
    <row r="67" spans="1:10" ht="20.25" customHeight="1">
      <c r="A67" s="710" t="s">
        <v>451</v>
      </c>
      <c r="B67" s="1149">
        <v>121193</v>
      </c>
      <c r="C67" s="1149">
        <v>4717</v>
      </c>
      <c r="D67" s="1149">
        <v>1608</v>
      </c>
      <c r="E67" s="1149">
        <v>33899</v>
      </c>
      <c r="F67" s="1149">
        <v>351</v>
      </c>
      <c r="G67" s="1149">
        <v>43453</v>
      </c>
      <c r="H67" s="1149">
        <v>34275</v>
      </c>
      <c r="I67" s="1149">
        <v>2639</v>
      </c>
      <c r="J67" s="1149">
        <v>876</v>
      </c>
    </row>
    <row r="68" spans="1:10">
      <c r="C68" s="412"/>
      <c r="D68" s="412"/>
      <c r="E68" s="412"/>
      <c r="F68" s="412"/>
      <c r="G68" s="412"/>
      <c r="H68" s="412"/>
      <c r="I68" s="412"/>
      <c r="J68" s="412"/>
    </row>
    <row r="69" spans="1:10" ht="13">
      <c r="A69" s="135"/>
      <c r="B69" s="1284" t="s">
        <v>731</v>
      </c>
      <c r="C69" s="1284"/>
      <c r="D69" s="1284"/>
      <c r="E69" s="1284"/>
      <c r="F69" s="1284"/>
      <c r="G69" s="1284"/>
      <c r="H69" s="1284"/>
      <c r="I69" s="1284"/>
      <c r="J69" s="1284"/>
    </row>
    <row r="70" spans="1:10">
      <c r="C70" s="366"/>
      <c r="D70" s="366"/>
      <c r="E70" s="366"/>
      <c r="F70" s="366"/>
      <c r="G70" s="366"/>
      <c r="H70" s="366"/>
      <c r="I70" s="366"/>
      <c r="J70" s="366"/>
    </row>
    <row r="71" spans="1:10">
      <c r="A71" s="710" t="s">
        <v>435</v>
      </c>
      <c r="B71" s="370">
        <v>100</v>
      </c>
      <c r="C71" s="158">
        <v>1.6051964204718885</v>
      </c>
      <c r="D71" s="158">
        <v>1.5090615006746559</v>
      </c>
      <c r="E71" s="158">
        <v>7.5912354620894655</v>
      </c>
      <c r="F71" s="158">
        <v>6.2758701351308946E-3</v>
      </c>
      <c r="G71" s="158">
        <v>40.977152980039882</v>
      </c>
      <c r="H71" s="158">
        <v>48.180710827872851</v>
      </c>
      <c r="I71" s="158">
        <v>0.13036693871612812</v>
      </c>
      <c r="J71" s="158" t="s">
        <v>360</v>
      </c>
    </row>
    <row r="72" spans="1:10">
      <c r="A72" s="710" t="s">
        <v>436</v>
      </c>
      <c r="B72" s="370">
        <v>100</v>
      </c>
      <c r="C72" s="158">
        <v>1.4870247167835597</v>
      </c>
      <c r="D72" s="158">
        <v>1.1581741278895037</v>
      </c>
      <c r="E72" s="158">
        <v>4.6050154855568319</v>
      </c>
      <c r="F72" s="158">
        <v>0.66371191486265468</v>
      </c>
      <c r="G72" s="158">
        <v>69.747643949244065</v>
      </c>
      <c r="H72" s="158">
        <v>21.745897671946626</v>
      </c>
      <c r="I72" s="158">
        <v>0.59237395642531976</v>
      </c>
      <c r="J72" s="158" t="s">
        <v>360</v>
      </c>
    </row>
    <row r="73" spans="1:10">
      <c r="A73" s="710" t="s">
        <v>437</v>
      </c>
      <c r="B73" s="370">
        <v>100</v>
      </c>
      <c r="C73" s="158">
        <v>27.993942708114247</v>
      </c>
      <c r="D73" s="158">
        <v>5.1781432717789091</v>
      </c>
      <c r="E73" s="158">
        <v>27.518613553190594</v>
      </c>
      <c r="F73" s="158">
        <v>3.3651621587515251E-2</v>
      </c>
      <c r="G73" s="158">
        <v>3.5208009085937828</v>
      </c>
      <c r="H73" s="158">
        <v>0</v>
      </c>
      <c r="I73" s="158">
        <v>35.759054389433388</v>
      </c>
      <c r="J73" s="158" t="s">
        <v>360</v>
      </c>
    </row>
    <row r="74" spans="1:10">
      <c r="A74" s="710" t="s">
        <v>438</v>
      </c>
      <c r="B74" s="370">
        <v>100</v>
      </c>
      <c r="C74" s="158">
        <v>13.923325663196522</v>
      </c>
      <c r="D74" s="158">
        <v>2.4287640267204589</v>
      </c>
      <c r="E74" s="158">
        <v>3.4201376569928335</v>
      </c>
      <c r="F74" s="158">
        <v>3.0410234057434795E-3</v>
      </c>
      <c r="G74" s="158">
        <v>43.145533243454196</v>
      </c>
      <c r="H74" s="158">
        <v>30.201417116907077</v>
      </c>
      <c r="I74" s="158">
        <v>6.8777812693231697</v>
      </c>
      <c r="J74" s="158" t="s">
        <v>360</v>
      </c>
    </row>
    <row r="75" spans="1:10">
      <c r="A75" s="710" t="s">
        <v>439</v>
      </c>
      <c r="B75" s="370">
        <v>100</v>
      </c>
      <c r="C75" s="158">
        <v>6.753198762067532</v>
      </c>
      <c r="D75" s="158">
        <v>1.0023557670100236</v>
      </c>
      <c r="E75" s="158">
        <v>14.822855559148229</v>
      </c>
      <c r="F75" s="158">
        <v>9.238302000092383E-3</v>
      </c>
      <c r="G75" s="158">
        <v>4.3697168460436968</v>
      </c>
      <c r="H75" s="158">
        <v>72.677721834726782</v>
      </c>
      <c r="I75" s="158">
        <v>0.36953208000369531</v>
      </c>
      <c r="J75" s="158" t="s">
        <v>360</v>
      </c>
    </row>
    <row r="76" spans="1:10">
      <c r="A76" s="710" t="s">
        <v>440</v>
      </c>
      <c r="B76" s="370">
        <v>100</v>
      </c>
      <c r="C76" s="158">
        <v>3.3683790921321441</v>
      </c>
      <c r="D76" s="158">
        <v>2.1077283372365341</v>
      </c>
      <c r="E76" s="158">
        <v>49.235138771239228</v>
      </c>
      <c r="F76" s="158">
        <v>1.9931237231551147E-2</v>
      </c>
      <c r="G76" s="158">
        <v>5.2269669639742888</v>
      </c>
      <c r="H76" s="158">
        <v>0</v>
      </c>
      <c r="I76" s="158">
        <v>40.04185559818626</v>
      </c>
      <c r="J76" s="158" t="s">
        <v>360</v>
      </c>
    </row>
    <row r="77" spans="1:10">
      <c r="A77" s="710" t="s">
        <v>441</v>
      </c>
      <c r="B77" s="370">
        <v>100</v>
      </c>
      <c r="C77" s="158">
        <v>1.6474090181941332</v>
      </c>
      <c r="D77" s="158">
        <v>1.9508673739934852</v>
      </c>
      <c r="E77" s="158">
        <v>8.0097855293588154</v>
      </c>
      <c r="F77" s="158">
        <v>5.7928907861844008E-3</v>
      </c>
      <c r="G77" s="158">
        <v>28.694861705872654</v>
      </c>
      <c r="H77" s="158">
        <v>58.374960452380208</v>
      </c>
      <c r="I77" s="158">
        <v>1.3167686363980697</v>
      </c>
      <c r="J77" s="158" t="s">
        <v>360</v>
      </c>
    </row>
    <row r="78" spans="1:10">
      <c r="A78" s="710" t="s">
        <v>442</v>
      </c>
      <c r="B78" s="370">
        <v>100</v>
      </c>
      <c r="C78" s="158">
        <v>12.859187273271875</v>
      </c>
      <c r="D78" s="158">
        <v>1.935634173128765</v>
      </c>
      <c r="E78" s="158">
        <v>2.7224015708723002</v>
      </c>
      <c r="F78" s="158">
        <v>2.6624954238359901E-3</v>
      </c>
      <c r="G78" s="158">
        <v>57.334176456884215</v>
      </c>
      <c r="H78" s="158">
        <v>18.518321296635271</v>
      </c>
      <c r="I78" s="158">
        <v>6.6269511099277798</v>
      </c>
      <c r="J78" s="158" t="s">
        <v>360</v>
      </c>
    </row>
    <row r="79" spans="1:10">
      <c r="A79" s="710" t="s">
        <v>443</v>
      </c>
      <c r="B79" s="370">
        <v>100</v>
      </c>
      <c r="C79" s="158">
        <v>1.3396403294713717</v>
      </c>
      <c r="D79" s="158">
        <v>0.77680532993652451</v>
      </c>
      <c r="E79" s="158">
        <v>7.6723391465517858</v>
      </c>
      <c r="F79" s="158">
        <v>0.38428785092207618</v>
      </c>
      <c r="G79" s="158">
        <v>54.845461896821931</v>
      </c>
      <c r="H79" s="158">
        <v>32.80777020015887</v>
      </c>
      <c r="I79" s="158">
        <v>2.1738741510959718</v>
      </c>
      <c r="J79" s="158" t="s">
        <v>360</v>
      </c>
    </row>
    <row r="80" spans="1:10">
      <c r="A80" s="710" t="s">
        <v>444</v>
      </c>
      <c r="B80" s="370">
        <v>100</v>
      </c>
      <c r="C80" s="158">
        <v>1.5151505402565615</v>
      </c>
      <c r="D80" s="158">
        <v>0.58764523034496252</v>
      </c>
      <c r="E80" s="158">
        <v>62.722458111054848</v>
      </c>
      <c r="F80" s="158">
        <v>0.40169376689407649</v>
      </c>
      <c r="G80" s="158">
        <v>12.325364873446839</v>
      </c>
      <c r="H80" s="158">
        <v>22.132084734671711</v>
      </c>
      <c r="I80" s="158">
        <v>0.31560274333100197</v>
      </c>
      <c r="J80" s="158" t="s">
        <v>360</v>
      </c>
    </row>
    <row r="81" spans="1:10">
      <c r="A81" s="710" t="s">
        <v>445</v>
      </c>
      <c r="B81" s="370">
        <v>100</v>
      </c>
      <c r="C81" s="158">
        <v>2.1487541231918983</v>
      </c>
      <c r="D81" s="158">
        <v>1.6254921229039789</v>
      </c>
      <c r="E81" s="158">
        <v>6.4525214844116743</v>
      </c>
      <c r="F81" s="158">
        <v>9.9519925892080335E-2</v>
      </c>
      <c r="G81" s="158">
        <v>29.193763417977429</v>
      </c>
      <c r="H81" s="158">
        <v>58.707367604073433</v>
      </c>
      <c r="I81" s="158">
        <v>1.7732072330331046</v>
      </c>
      <c r="J81" s="158" t="s">
        <v>360</v>
      </c>
    </row>
    <row r="82" spans="1:10">
      <c r="A82" s="710" t="s">
        <v>446</v>
      </c>
      <c r="B82" s="370">
        <v>100</v>
      </c>
      <c r="C82" s="158">
        <v>1.8723420756692475</v>
      </c>
      <c r="D82" s="158">
        <v>0.37550250119566203</v>
      </c>
      <c r="E82" s="158">
        <v>84.790532942104107</v>
      </c>
      <c r="F82" s="158">
        <v>1.292607577265618E-3</v>
      </c>
      <c r="G82" s="158">
        <v>3.6386903300027145</v>
      </c>
      <c r="H82" s="158">
        <v>8.4762741879192891</v>
      </c>
      <c r="I82" s="158">
        <v>0.84407274795444853</v>
      </c>
      <c r="J82" s="158" t="s">
        <v>360</v>
      </c>
    </row>
    <row r="83" spans="1:10">
      <c r="A83" s="710" t="s">
        <v>447</v>
      </c>
      <c r="B83" s="370">
        <v>100</v>
      </c>
      <c r="C83" s="158">
        <v>18.146518469533959</v>
      </c>
      <c r="D83" s="158">
        <v>1.9643750370916737</v>
      </c>
      <c r="E83" s="158">
        <v>6.8337699553204301</v>
      </c>
      <c r="F83" s="158">
        <v>0.21915880323185052</v>
      </c>
      <c r="G83" s="158">
        <v>38.500309450534544</v>
      </c>
      <c r="H83" s="158">
        <v>28.419852311553104</v>
      </c>
      <c r="I83" s="158">
        <v>5.9164398775762814</v>
      </c>
      <c r="J83" s="158" t="s">
        <v>360</v>
      </c>
    </row>
    <row r="84" spans="1:10">
      <c r="A84" s="710" t="s">
        <v>448</v>
      </c>
      <c r="B84" s="370">
        <v>100</v>
      </c>
      <c r="C84" s="158">
        <v>17.652316913150852</v>
      </c>
      <c r="D84" s="158">
        <v>2.0438801061190346</v>
      </c>
      <c r="E84" s="158">
        <v>6.031365852820004</v>
      </c>
      <c r="F84" s="158">
        <v>4.0109786214839478E-3</v>
      </c>
      <c r="G84" s="158">
        <v>42.131892437013313</v>
      </c>
      <c r="H84" s="158">
        <v>25.168317852865844</v>
      </c>
      <c r="I84" s="158">
        <v>6.9682158594094696</v>
      </c>
      <c r="J84" s="158" t="s">
        <v>360</v>
      </c>
    </row>
    <row r="85" spans="1:10">
      <c r="A85" s="710" t="s">
        <v>449</v>
      </c>
      <c r="B85" s="370">
        <v>100</v>
      </c>
      <c r="C85" s="158">
        <v>0.45557250627788348</v>
      </c>
      <c r="D85" s="158">
        <v>0.72870631038694833</v>
      </c>
      <c r="E85" s="158">
        <v>4.9347571940088804</v>
      </c>
      <c r="F85" s="158">
        <v>0.10065583567934826</v>
      </c>
      <c r="G85" s="158">
        <v>71.165248572731699</v>
      </c>
      <c r="H85" s="158">
        <v>21.955554157557838</v>
      </c>
      <c r="I85" s="158">
        <v>0.65950542335739637</v>
      </c>
      <c r="J85" s="158" t="s">
        <v>360</v>
      </c>
    </row>
    <row r="86" spans="1:10">
      <c r="A86" s="710" t="s">
        <v>450</v>
      </c>
      <c r="B86" s="370">
        <v>100</v>
      </c>
      <c r="C86" s="158">
        <v>15.764448695176936</v>
      </c>
      <c r="D86" s="158">
        <v>2.4989752698456074</v>
      </c>
      <c r="E86" s="158">
        <v>3.1172291296625221</v>
      </c>
      <c r="F86" s="158">
        <v>4.0989206175707062E-3</v>
      </c>
      <c r="G86" s="158">
        <v>43.789452110944119</v>
      </c>
      <c r="H86" s="158">
        <v>28.278453340620302</v>
      </c>
      <c r="I86" s="158">
        <v>6.5480256865692033</v>
      </c>
      <c r="J86" s="158" t="s">
        <v>360</v>
      </c>
    </row>
    <row r="87" spans="1:10" ht="20.25" customHeight="1">
      <c r="A87" s="710" t="s">
        <v>451</v>
      </c>
      <c r="B87" s="370">
        <v>100</v>
      </c>
      <c r="C87" s="158">
        <v>3.8923613259896448</v>
      </c>
      <c r="D87" s="158">
        <v>1.3270623182127608</v>
      </c>
      <c r="E87" s="158">
        <v>27.971471006869237</v>
      </c>
      <c r="F87" s="158">
        <v>0.2900138209872723</v>
      </c>
      <c r="G87" s="158">
        <v>35.854879633640692</v>
      </c>
      <c r="H87" s="158">
        <v>28.281741856963095</v>
      </c>
      <c r="I87" s="158">
        <v>2.1774862305835758</v>
      </c>
      <c r="J87" s="158" t="s">
        <v>360</v>
      </c>
    </row>
    <row r="88" spans="1:10" ht="13">
      <c r="B88" s="413"/>
      <c r="C88" s="414"/>
      <c r="D88" s="414"/>
      <c r="E88" s="414"/>
      <c r="F88" s="414"/>
      <c r="G88" s="414"/>
      <c r="H88" s="414"/>
      <c r="I88" s="414"/>
      <c r="J88" s="414"/>
    </row>
    <row r="89" spans="1:10" ht="36" customHeight="1">
      <c r="A89" s="839"/>
      <c r="B89" s="1401" t="s">
        <v>1476</v>
      </c>
      <c r="C89" s="1401"/>
      <c r="D89" s="1401"/>
      <c r="E89" s="1401"/>
      <c r="F89" s="1401"/>
      <c r="G89" s="1401"/>
      <c r="H89" s="1401"/>
      <c r="I89" s="1401"/>
      <c r="J89" s="1401"/>
    </row>
    <row r="90" spans="1:10" ht="15" customHeight="1">
      <c r="B90" s="1402" t="s">
        <v>1475</v>
      </c>
      <c r="C90" s="1402"/>
      <c r="D90" s="1402"/>
      <c r="E90" s="1402"/>
      <c r="F90" s="1402"/>
      <c r="G90" s="1010"/>
      <c r="H90" s="1010"/>
      <c r="I90" s="1010"/>
      <c r="J90" s="1010"/>
    </row>
  </sheetData>
  <sheetProtection selectLockedCells="1"/>
  <mergeCells count="15">
    <mergeCell ref="B49:J49"/>
    <mergeCell ref="B69:J69"/>
    <mergeCell ref="B89:J89"/>
    <mergeCell ref="B90:F90"/>
    <mergeCell ref="A5:A7"/>
    <mergeCell ref="B5:B7"/>
    <mergeCell ref="C5:I5"/>
    <mergeCell ref="J5:J7"/>
    <mergeCell ref="C6:E6"/>
    <mergeCell ref="F6:F7"/>
    <mergeCell ref="G6:G7"/>
    <mergeCell ref="H6:H7"/>
    <mergeCell ref="I6:I7"/>
    <mergeCell ref="B9:J9"/>
    <mergeCell ref="B29:J2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 (CH4)-Emissionen*) 1990 nach Sektoren und Bundesländern</oddHeader>
    <oddFooter>&amp;CStatistische Ämter der Länder – Indikatoren und Kennzahlen, UGRdL 2020</oddFooter>
  </headerFooter>
  <rowBreaks count="3" manualBreakCount="3">
    <brk id="27" max="9" man="1"/>
    <brk id="47" max="9" man="1"/>
    <brk id="67" max="9"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0">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4296875" defaultRowHeight="12.5"/>
  <cols>
    <col min="1" max="1" width="23.453125" style="643" customWidth="1"/>
    <col min="2" max="2" width="12.453125" style="136" customWidth="1"/>
    <col min="3" max="10" width="12.453125" style="376" customWidth="1"/>
    <col min="11" max="16384" width="11.54296875" style="135"/>
  </cols>
  <sheetData>
    <row r="1" spans="1:16" ht="13">
      <c r="A1" s="160" t="s">
        <v>322</v>
      </c>
    </row>
    <row r="3" spans="1:16" ht="15">
      <c r="A3" s="692" t="s">
        <v>811</v>
      </c>
      <c r="B3" s="407" t="s">
        <v>1683</v>
      </c>
      <c r="D3" s="407"/>
      <c r="E3" s="407"/>
      <c r="F3" s="407"/>
      <c r="G3" s="407"/>
      <c r="H3" s="407"/>
      <c r="I3" s="407"/>
      <c r="J3" s="407"/>
    </row>
    <row r="5" spans="1:16" ht="15.75" customHeight="1">
      <c r="A5" s="1403" t="s">
        <v>433</v>
      </c>
      <c r="B5" s="1404" t="s">
        <v>456</v>
      </c>
      <c r="C5" s="1405" t="s">
        <v>507</v>
      </c>
      <c r="D5" s="1405"/>
      <c r="E5" s="1405"/>
      <c r="F5" s="1405"/>
      <c r="G5" s="1405"/>
      <c r="H5" s="1405"/>
      <c r="I5" s="1405"/>
      <c r="J5" s="1406" t="s">
        <v>1098</v>
      </c>
    </row>
    <row r="6" spans="1:16" ht="15.75" customHeight="1">
      <c r="A6" s="1403"/>
      <c r="B6" s="1404"/>
      <c r="C6" s="1405" t="s">
        <v>778</v>
      </c>
      <c r="D6" s="1405"/>
      <c r="E6" s="1405"/>
      <c r="F6" s="1407" t="s">
        <v>1099</v>
      </c>
      <c r="G6" s="1407" t="s">
        <v>1100</v>
      </c>
      <c r="H6" s="1409" t="s">
        <v>1101</v>
      </c>
      <c r="I6" s="1407" t="s">
        <v>1102</v>
      </c>
      <c r="J6" s="1406"/>
    </row>
    <row r="7" spans="1:16" ht="81" customHeight="1">
      <c r="A7" s="1403"/>
      <c r="B7" s="1404"/>
      <c r="C7" s="642" t="s">
        <v>1103</v>
      </c>
      <c r="D7" s="642" t="s">
        <v>648</v>
      </c>
      <c r="E7" s="642" t="s">
        <v>1104</v>
      </c>
      <c r="F7" s="1408"/>
      <c r="G7" s="1408"/>
      <c r="H7" s="1410"/>
      <c r="I7" s="1408"/>
      <c r="J7" s="1406"/>
    </row>
    <row r="8" spans="1:16">
      <c r="A8" s="387"/>
      <c r="B8" s="387"/>
      <c r="C8" s="409"/>
      <c r="D8" s="409"/>
      <c r="E8" s="409"/>
      <c r="F8" s="409"/>
      <c r="G8" s="409"/>
      <c r="H8" s="409"/>
      <c r="I8" s="409"/>
      <c r="J8" s="409"/>
    </row>
    <row r="9" spans="1:16" ht="13">
      <c r="B9" s="1411" t="s">
        <v>486</v>
      </c>
      <c r="C9" s="1411"/>
      <c r="D9" s="1411"/>
      <c r="E9" s="1411"/>
      <c r="F9" s="1411"/>
      <c r="G9" s="1411"/>
      <c r="H9" s="1411"/>
      <c r="I9" s="1411"/>
      <c r="J9" s="1411"/>
    </row>
    <row r="10" spans="1:16" s="386" customFormat="1">
      <c r="A10" s="643"/>
      <c r="B10" s="332"/>
      <c r="C10" s="342"/>
      <c r="D10" s="347"/>
      <c r="E10" s="342"/>
      <c r="F10" s="342"/>
      <c r="G10" s="342"/>
      <c r="H10" s="342"/>
      <c r="I10" s="342"/>
      <c r="J10" s="342"/>
    </row>
    <row r="11" spans="1:16" s="386" customFormat="1">
      <c r="A11" s="710" t="s">
        <v>435</v>
      </c>
      <c r="B11" s="1132">
        <v>341956</v>
      </c>
      <c r="C11" s="1132">
        <v>4839</v>
      </c>
      <c r="D11" s="415">
        <v>3910</v>
      </c>
      <c r="E11" s="1132">
        <v>28891</v>
      </c>
      <c r="F11" s="1132">
        <v>57</v>
      </c>
      <c r="G11" s="1132">
        <v>132634</v>
      </c>
      <c r="H11" s="1132">
        <v>166588</v>
      </c>
      <c r="I11" s="1132">
        <v>5036</v>
      </c>
      <c r="J11" s="1132">
        <v>887</v>
      </c>
    </row>
    <row r="12" spans="1:16">
      <c r="A12" s="710" t="s">
        <v>436</v>
      </c>
      <c r="B12" s="1132">
        <v>565882</v>
      </c>
      <c r="C12" s="415">
        <v>8223</v>
      </c>
      <c r="D12" s="416">
        <v>5449</v>
      </c>
      <c r="E12" s="415">
        <v>29674</v>
      </c>
      <c r="F12" s="415">
        <v>3205</v>
      </c>
      <c r="G12" s="415">
        <v>403289</v>
      </c>
      <c r="H12" s="415">
        <v>107595</v>
      </c>
      <c r="I12" s="415">
        <v>8447</v>
      </c>
      <c r="J12" s="415">
        <v>3713</v>
      </c>
      <c r="K12" s="386"/>
      <c r="L12" s="386"/>
      <c r="M12" s="386"/>
      <c r="N12" s="386"/>
      <c r="O12" s="386"/>
      <c r="P12" s="386"/>
    </row>
    <row r="13" spans="1:16">
      <c r="A13" s="710" t="s">
        <v>437</v>
      </c>
      <c r="B13" s="1132">
        <v>14177</v>
      </c>
      <c r="C13" s="1132">
        <v>3324</v>
      </c>
      <c r="D13" s="415">
        <v>595</v>
      </c>
      <c r="E13" s="1132">
        <v>7827</v>
      </c>
      <c r="F13" s="1132">
        <v>19</v>
      </c>
      <c r="G13" s="1132">
        <v>642</v>
      </c>
      <c r="H13" s="1132">
        <v>38</v>
      </c>
      <c r="I13" s="1132">
        <v>1731</v>
      </c>
      <c r="J13" s="1132">
        <v>0</v>
      </c>
      <c r="K13" s="386"/>
      <c r="L13" s="386"/>
      <c r="M13" s="386"/>
      <c r="N13" s="386"/>
      <c r="O13" s="386"/>
      <c r="P13" s="386"/>
    </row>
    <row r="14" spans="1:16">
      <c r="A14" s="710" t="s">
        <v>438</v>
      </c>
      <c r="B14" s="1132">
        <v>193114</v>
      </c>
      <c r="C14" s="415">
        <v>6814</v>
      </c>
      <c r="D14" s="416">
        <v>1391</v>
      </c>
      <c r="E14" s="415">
        <v>8490</v>
      </c>
      <c r="F14" s="415">
        <v>117</v>
      </c>
      <c r="G14" s="415">
        <v>62153</v>
      </c>
      <c r="H14" s="415">
        <v>109654</v>
      </c>
      <c r="I14" s="415">
        <v>4495</v>
      </c>
      <c r="J14" s="415">
        <v>4858</v>
      </c>
      <c r="K14" s="386"/>
      <c r="L14" s="386"/>
      <c r="M14" s="386"/>
      <c r="N14" s="386"/>
      <c r="O14" s="386"/>
      <c r="P14" s="386"/>
    </row>
    <row r="15" spans="1:16">
      <c r="A15" s="710" t="s">
        <v>439</v>
      </c>
      <c r="B15" s="1132">
        <v>17738</v>
      </c>
      <c r="C15" s="1132">
        <v>1172</v>
      </c>
      <c r="D15" s="415">
        <v>140</v>
      </c>
      <c r="E15" s="1132">
        <v>3515</v>
      </c>
      <c r="F15" s="1132">
        <v>4</v>
      </c>
      <c r="G15" s="1132">
        <v>726</v>
      </c>
      <c r="H15" s="1132">
        <v>11893</v>
      </c>
      <c r="I15" s="1132">
        <v>288</v>
      </c>
      <c r="J15" s="1132">
        <v>0</v>
      </c>
      <c r="K15" s="386"/>
      <c r="L15" s="386"/>
      <c r="M15" s="386"/>
      <c r="N15" s="386"/>
      <c r="O15" s="386"/>
      <c r="P15" s="386"/>
    </row>
    <row r="16" spans="1:16">
      <c r="A16" s="710" t="s">
        <v>440</v>
      </c>
      <c r="B16" s="1132">
        <v>13388</v>
      </c>
      <c r="C16" s="415">
        <v>610</v>
      </c>
      <c r="D16" s="416">
        <v>298</v>
      </c>
      <c r="E16" s="415">
        <v>9973</v>
      </c>
      <c r="F16" s="415">
        <v>9</v>
      </c>
      <c r="G16" s="415">
        <v>805</v>
      </c>
      <c r="H16" s="415">
        <v>0</v>
      </c>
      <c r="I16" s="415">
        <v>1692</v>
      </c>
      <c r="J16" s="415">
        <v>0</v>
      </c>
      <c r="K16" s="386"/>
      <c r="L16" s="386"/>
      <c r="M16" s="386"/>
      <c r="N16" s="386"/>
      <c r="O16" s="386"/>
      <c r="P16" s="386"/>
    </row>
    <row r="17" spans="1:16">
      <c r="A17" s="710" t="s">
        <v>441</v>
      </c>
      <c r="B17" s="1132">
        <v>199914</v>
      </c>
      <c r="C17" s="1132">
        <v>2797</v>
      </c>
      <c r="D17" s="415">
        <v>2689</v>
      </c>
      <c r="E17" s="1132">
        <v>17421</v>
      </c>
      <c r="F17" s="1132">
        <v>34</v>
      </c>
      <c r="G17" s="1132">
        <v>56094</v>
      </c>
      <c r="H17" s="1132">
        <v>119269</v>
      </c>
      <c r="I17" s="1132">
        <v>1609</v>
      </c>
      <c r="J17" s="1132">
        <v>169</v>
      </c>
      <c r="K17" s="386"/>
      <c r="L17" s="386"/>
      <c r="M17" s="386"/>
      <c r="N17" s="386"/>
      <c r="O17" s="386"/>
      <c r="P17" s="386"/>
    </row>
    <row r="18" spans="1:16">
      <c r="A18" s="710" t="s">
        <v>442</v>
      </c>
      <c r="B18" s="1132">
        <v>116359</v>
      </c>
      <c r="C18" s="415">
        <v>2259</v>
      </c>
      <c r="D18" s="416">
        <v>677</v>
      </c>
      <c r="E18" s="415">
        <v>6462</v>
      </c>
      <c r="F18" s="415">
        <v>10</v>
      </c>
      <c r="G18" s="415">
        <v>56842</v>
      </c>
      <c r="H18" s="415">
        <v>48775</v>
      </c>
      <c r="I18" s="415">
        <v>1333</v>
      </c>
      <c r="J18" s="415">
        <v>5857</v>
      </c>
      <c r="K18" s="386"/>
      <c r="L18" s="386"/>
      <c r="M18" s="386"/>
      <c r="N18" s="386"/>
      <c r="O18" s="386"/>
      <c r="P18" s="386"/>
    </row>
    <row r="19" spans="1:16">
      <c r="A19" s="710" t="s">
        <v>443</v>
      </c>
      <c r="B19" s="1132">
        <v>535681</v>
      </c>
      <c r="C19" s="1132">
        <v>5633</v>
      </c>
      <c r="D19" s="415">
        <v>2999</v>
      </c>
      <c r="E19" s="1132">
        <v>46916</v>
      </c>
      <c r="F19" s="1132">
        <v>1367</v>
      </c>
      <c r="G19" s="1132">
        <v>286899</v>
      </c>
      <c r="H19" s="1132">
        <v>185499</v>
      </c>
      <c r="I19" s="1132">
        <v>6367</v>
      </c>
      <c r="J19" s="1132">
        <v>11775</v>
      </c>
      <c r="K19" s="386"/>
      <c r="L19" s="386"/>
      <c r="M19" s="386"/>
      <c r="N19" s="386"/>
      <c r="O19" s="386"/>
      <c r="P19" s="386"/>
    </row>
    <row r="20" spans="1:16">
      <c r="A20" s="710" t="s">
        <v>444</v>
      </c>
      <c r="B20" s="1132">
        <v>1263968</v>
      </c>
      <c r="C20" s="415">
        <v>18518</v>
      </c>
      <c r="D20" s="416">
        <v>5606</v>
      </c>
      <c r="E20" s="415">
        <v>734282</v>
      </c>
      <c r="F20" s="415">
        <v>8982</v>
      </c>
      <c r="G20" s="415">
        <v>172195</v>
      </c>
      <c r="H20" s="415">
        <v>316430</v>
      </c>
      <c r="I20" s="415">
        <v>7955</v>
      </c>
      <c r="J20" s="415">
        <v>701</v>
      </c>
      <c r="K20" s="386"/>
      <c r="L20" s="386"/>
      <c r="M20" s="386"/>
      <c r="N20" s="386"/>
      <c r="O20" s="386"/>
      <c r="P20" s="386"/>
    </row>
    <row r="21" spans="1:16">
      <c r="A21" s="710" t="s">
        <v>445</v>
      </c>
      <c r="B21" s="1132">
        <v>144431</v>
      </c>
      <c r="C21" s="1132">
        <v>2729</v>
      </c>
      <c r="D21" s="415">
        <v>1650</v>
      </c>
      <c r="E21" s="1132">
        <v>10483</v>
      </c>
      <c r="F21" s="1132">
        <v>1755</v>
      </c>
      <c r="G21" s="1132">
        <v>43885</v>
      </c>
      <c r="H21" s="1132">
        <v>81906</v>
      </c>
      <c r="I21" s="1132">
        <v>2023</v>
      </c>
      <c r="J21" s="1132">
        <v>80</v>
      </c>
      <c r="K21" s="386"/>
      <c r="L21" s="386"/>
      <c r="M21" s="386"/>
      <c r="N21" s="386"/>
      <c r="O21" s="386"/>
      <c r="P21" s="386"/>
    </row>
    <row r="22" spans="1:16">
      <c r="A22" s="710" t="s">
        <v>446</v>
      </c>
      <c r="B22" s="1132">
        <v>137164</v>
      </c>
      <c r="C22" s="415">
        <v>2803</v>
      </c>
      <c r="D22" s="416">
        <v>350</v>
      </c>
      <c r="E22" s="415">
        <v>113978</v>
      </c>
      <c r="F22" s="415">
        <v>6</v>
      </c>
      <c r="G22" s="415">
        <v>5364</v>
      </c>
      <c r="H22" s="415">
        <v>14396</v>
      </c>
      <c r="I22" s="415">
        <v>267</v>
      </c>
      <c r="J22" s="415">
        <v>13</v>
      </c>
      <c r="K22" s="386"/>
      <c r="L22" s="386"/>
      <c r="M22" s="386"/>
      <c r="N22" s="386"/>
      <c r="O22" s="386"/>
      <c r="P22" s="386"/>
    </row>
    <row r="23" spans="1:16">
      <c r="A23" s="710" t="s">
        <v>447</v>
      </c>
      <c r="B23" s="1132">
        <v>179524</v>
      </c>
      <c r="C23" s="1132">
        <v>5760</v>
      </c>
      <c r="D23" s="415">
        <v>1210</v>
      </c>
      <c r="E23" s="1132">
        <v>15881</v>
      </c>
      <c r="F23" s="1132">
        <v>584</v>
      </c>
      <c r="G23" s="1132">
        <v>57957</v>
      </c>
      <c r="H23" s="1132">
        <v>95531</v>
      </c>
      <c r="I23" s="1132">
        <v>2602</v>
      </c>
      <c r="J23" s="1132">
        <v>150</v>
      </c>
      <c r="K23" s="386"/>
      <c r="L23" s="386"/>
      <c r="M23" s="386"/>
      <c r="N23" s="386"/>
      <c r="O23" s="386"/>
      <c r="P23" s="386"/>
    </row>
    <row r="24" spans="1:16">
      <c r="A24" s="710" t="s">
        <v>448</v>
      </c>
      <c r="B24" s="1132">
        <v>135471</v>
      </c>
      <c r="C24" s="415">
        <v>4270</v>
      </c>
      <c r="D24" s="416">
        <v>886</v>
      </c>
      <c r="E24" s="415">
        <v>12748</v>
      </c>
      <c r="F24" s="415">
        <v>1270</v>
      </c>
      <c r="G24" s="415">
        <v>43778</v>
      </c>
      <c r="H24" s="415">
        <v>70799</v>
      </c>
      <c r="I24" s="415">
        <v>1721</v>
      </c>
      <c r="J24" s="415">
        <v>1881</v>
      </c>
      <c r="K24" s="386"/>
      <c r="L24" s="386"/>
      <c r="M24" s="386"/>
      <c r="N24" s="386"/>
      <c r="O24" s="386"/>
      <c r="P24" s="386"/>
    </row>
    <row r="25" spans="1:16">
      <c r="A25" s="710" t="s">
        <v>449</v>
      </c>
      <c r="B25" s="1132">
        <v>180279</v>
      </c>
      <c r="C25" s="1132">
        <v>815</v>
      </c>
      <c r="D25" s="415">
        <v>933</v>
      </c>
      <c r="E25" s="1132">
        <v>10326</v>
      </c>
      <c r="F25" s="1132">
        <v>157</v>
      </c>
      <c r="G25" s="1132">
        <v>126831</v>
      </c>
      <c r="H25" s="1132">
        <v>40226</v>
      </c>
      <c r="I25" s="1132">
        <v>992</v>
      </c>
      <c r="J25" s="1132">
        <v>3796</v>
      </c>
      <c r="K25" s="386"/>
      <c r="L25" s="386"/>
      <c r="M25" s="386"/>
      <c r="N25" s="386"/>
      <c r="O25" s="386"/>
      <c r="P25" s="386"/>
    </row>
    <row r="26" spans="1:16">
      <c r="A26" s="710" t="s">
        <v>450</v>
      </c>
      <c r="B26" s="1132">
        <v>129778</v>
      </c>
      <c r="C26" s="415">
        <v>3746</v>
      </c>
      <c r="D26" s="416">
        <v>949</v>
      </c>
      <c r="E26" s="415">
        <v>8649</v>
      </c>
      <c r="F26" s="415">
        <v>14</v>
      </c>
      <c r="G26" s="415">
        <v>44260</v>
      </c>
      <c r="H26" s="415">
        <v>71174</v>
      </c>
      <c r="I26" s="415">
        <v>987</v>
      </c>
      <c r="J26" s="415">
        <v>177</v>
      </c>
      <c r="K26" s="386"/>
      <c r="L26" s="386"/>
      <c r="M26" s="386"/>
      <c r="N26" s="386"/>
      <c r="O26" s="386"/>
      <c r="P26" s="386"/>
    </row>
    <row r="27" spans="1:16" ht="20.25" customHeight="1">
      <c r="A27" s="710" t="s">
        <v>451</v>
      </c>
      <c r="B27" s="1132">
        <v>4224534</v>
      </c>
      <c r="C27" s="1132">
        <v>72838</v>
      </c>
      <c r="D27" s="1132">
        <v>30162</v>
      </c>
      <c r="E27" s="1132">
        <v>1120954</v>
      </c>
      <c r="F27" s="1132">
        <v>17971</v>
      </c>
      <c r="G27" s="1132">
        <v>1494873</v>
      </c>
      <c r="H27" s="1132">
        <v>1442236</v>
      </c>
      <c r="I27" s="1132">
        <v>47546</v>
      </c>
      <c r="J27" s="1132">
        <v>34854</v>
      </c>
      <c r="K27" s="386"/>
      <c r="L27" s="386"/>
      <c r="M27" s="386"/>
      <c r="N27" s="386"/>
      <c r="O27" s="386"/>
      <c r="P27" s="386"/>
    </row>
    <row r="28" spans="1:16">
      <c r="A28" s="387"/>
      <c r="B28" s="417"/>
      <c r="C28" s="417"/>
      <c r="D28" s="417"/>
      <c r="E28" s="417"/>
      <c r="F28" s="417"/>
      <c r="G28" s="417"/>
      <c r="H28" s="417"/>
      <c r="I28" s="417"/>
      <c r="J28" s="417"/>
    </row>
    <row r="29" spans="1:16" ht="13">
      <c r="B29" s="1411" t="s">
        <v>454</v>
      </c>
      <c r="C29" s="1411"/>
      <c r="D29" s="1411"/>
      <c r="E29" s="1411"/>
      <c r="F29" s="1411"/>
      <c r="G29" s="1411"/>
      <c r="H29" s="1411"/>
      <c r="I29" s="1411"/>
      <c r="J29" s="1411"/>
    </row>
    <row r="30" spans="1:16" s="386" customFormat="1">
      <c r="A30" s="643"/>
      <c r="B30" s="332"/>
      <c r="C30" s="342"/>
      <c r="D30" s="347"/>
      <c r="E30" s="342"/>
      <c r="F30" s="342"/>
      <c r="G30" s="342"/>
      <c r="H30" s="342"/>
      <c r="I30" s="342"/>
      <c r="J30" s="342"/>
    </row>
    <row r="31" spans="1:16" s="386" customFormat="1">
      <c r="A31" s="710" t="s">
        <v>435</v>
      </c>
      <c r="B31" s="310">
        <v>33.450000000000003</v>
      </c>
      <c r="C31" s="310">
        <v>0.47</v>
      </c>
      <c r="D31" s="418">
        <v>0.38</v>
      </c>
      <c r="E31" s="310">
        <v>2.83</v>
      </c>
      <c r="F31" s="310">
        <v>0.01</v>
      </c>
      <c r="G31" s="310">
        <v>12.97</v>
      </c>
      <c r="H31" s="310">
        <v>16.3</v>
      </c>
      <c r="I31" s="310">
        <v>0.49</v>
      </c>
      <c r="J31" s="310">
        <v>0.09</v>
      </c>
    </row>
    <row r="32" spans="1:16">
      <c r="A32" s="710" t="s">
        <v>436</v>
      </c>
      <c r="B32" s="418">
        <v>47.49</v>
      </c>
      <c r="C32" s="418">
        <v>0.69</v>
      </c>
      <c r="D32" s="1145">
        <v>0.46</v>
      </c>
      <c r="E32" s="418">
        <v>2.4900000000000002</v>
      </c>
      <c r="F32" s="418">
        <v>0.27</v>
      </c>
      <c r="G32" s="418">
        <v>33.840000000000003</v>
      </c>
      <c r="H32" s="418">
        <v>9.0299999999999994</v>
      </c>
      <c r="I32" s="418">
        <v>0.71</v>
      </c>
      <c r="J32" s="418">
        <v>0.31</v>
      </c>
      <c r="K32" s="386"/>
      <c r="L32" s="386"/>
      <c r="M32" s="386"/>
      <c r="N32" s="386"/>
      <c r="O32" s="386"/>
      <c r="P32" s="386"/>
    </row>
    <row r="33" spans="1:16">
      <c r="A33" s="710" t="s">
        <v>437</v>
      </c>
      <c r="B33" s="310">
        <v>4.13</v>
      </c>
      <c r="C33" s="310">
        <v>0.97</v>
      </c>
      <c r="D33" s="418">
        <v>0.17</v>
      </c>
      <c r="E33" s="310">
        <v>2.2799999999999998</v>
      </c>
      <c r="F33" s="310">
        <v>0.01</v>
      </c>
      <c r="G33" s="310">
        <v>0.19</v>
      </c>
      <c r="H33" s="310">
        <v>0.01</v>
      </c>
      <c r="I33" s="310">
        <v>0.5</v>
      </c>
      <c r="J33" s="310">
        <v>0</v>
      </c>
      <c r="K33" s="386"/>
      <c r="L33" s="386"/>
      <c r="M33" s="386"/>
      <c r="N33" s="386"/>
      <c r="O33" s="386"/>
      <c r="P33" s="386"/>
    </row>
    <row r="34" spans="1:16">
      <c r="A34" s="710" t="s">
        <v>438</v>
      </c>
      <c r="B34" s="418">
        <v>76.31</v>
      </c>
      <c r="C34" s="418">
        <v>2.69</v>
      </c>
      <c r="D34" s="1145">
        <v>0.55000000000000004</v>
      </c>
      <c r="E34" s="418">
        <v>3.36</v>
      </c>
      <c r="F34" s="418">
        <v>0.05</v>
      </c>
      <c r="G34" s="418">
        <v>24.56</v>
      </c>
      <c r="H34" s="418">
        <v>43.33</v>
      </c>
      <c r="I34" s="418">
        <v>1.78</v>
      </c>
      <c r="J34" s="418">
        <v>1.92</v>
      </c>
      <c r="K34" s="386"/>
      <c r="L34" s="386"/>
      <c r="M34" s="386"/>
      <c r="N34" s="386"/>
      <c r="O34" s="386"/>
      <c r="P34" s="386"/>
    </row>
    <row r="35" spans="1:16">
      <c r="A35" s="710" t="s">
        <v>439</v>
      </c>
      <c r="B35" s="310">
        <v>26.17</v>
      </c>
      <c r="C35" s="310">
        <v>1.73</v>
      </c>
      <c r="D35" s="418">
        <v>0.21</v>
      </c>
      <c r="E35" s="310">
        <v>5.19</v>
      </c>
      <c r="F35" s="310">
        <v>0.01</v>
      </c>
      <c r="G35" s="310">
        <v>1.07</v>
      </c>
      <c r="H35" s="310">
        <v>17.55</v>
      </c>
      <c r="I35" s="310">
        <v>0.43</v>
      </c>
      <c r="J35" s="310">
        <v>0</v>
      </c>
      <c r="K35" s="386"/>
      <c r="L35" s="386"/>
      <c r="M35" s="386"/>
      <c r="N35" s="386"/>
      <c r="O35" s="386"/>
      <c r="P35" s="386"/>
    </row>
    <row r="36" spans="1:16">
      <c r="A36" s="710" t="s">
        <v>440</v>
      </c>
      <c r="B36" s="418">
        <v>7.93</v>
      </c>
      <c r="C36" s="418">
        <v>0.36</v>
      </c>
      <c r="D36" s="1145">
        <v>0.18</v>
      </c>
      <c r="E36" s="418">
        <v>5.9</v>
      </c>
      <c r="F36" s="418">
        <v>0.01</v>
      </c>
      <c r="G36" s="418">
        <v>0.48</v>
      </c>
      <c r="H36" s="418">
        <v>0</v>
      </c>
      <c r="I36" s="418">
        <v>1</v>
      </c>
      <c r="J36" s="418">
        <v>0</v>
      </c>
      <c r="K36" s="386"/>
      <c r="L36" s="386"/>
      <c r="M36" s="386"/>
      <c r="N36" s="386"/>
      <c r="O36" s="386"/>
      <c r="P36" s="386"/>
    </row>
    <row r="37" spans="1:16">
      <c r="A37" s="710" t="s">
        <v>441</v>
      </c>
      <c r="B37" s="310">
        <v>33.479999999999997</v>
      </c>
      <c r="C37" s="310">
        <v>0.47</v>
      </c>
      <c r="D37" s="418">
        <v>0.45</v>
      </c>
      <c r="E37" s="310">
        <v>2.92</v>
      </c>
      <c r="F37" s="310">
        <v>0.01</v>
      </c>
      <c r="G37" s="310">
        <v>9.39</v>
      </c>
      <c r="H37" s="310">
        <v>19.97</v>
      </c>
      <c r="I37" s="310">
        <v>0.27</v>
      </c>
      <c r="J37" s="310">
        <v>0.03</v>
      </c>
      <c r="K37" s="386"/>
      <c r="L37" s="386"/>
      <c r="M37" s="386"/>
      <c r="N37" s="386"/>
      <c r="O37" s="386"/>
      <c r="P37" s="386"/>
    </row>
    <row r="38" spans="1:16">
      <c r="A38" s="710" t="s">
        <v>442</v>
      </c>
      <c r="B38" s="418">
        <v>63.86</v>
      </c>
      <c r="C38" s="418">
        <v>1.24</v>
      </c>
      <c r="D38" s="1145">
        <v>0.37</v>
      </c>
      <c r="E38" s="418">
        <v>3.55</v>
      </c>
      <c r="F38" s="418">
        <v>0.01</v>
      </c>
      <c r="G38" s="418">
        <v>31.19</v>
      </c>
      <c r="H38" s="418">
        <v>26.77</v>
      </c>
      <c r="I38" s="418">
        <v>0.73</v>
      </c>
      <c r="J38" s="418">
        <v>3.21</v>
      </c>
      <c r="K38" s="386"/>
      <c r="L38" s="386"/>
      <c r="M38" s="386"/>
      <c r="N38" s="386"/>
      <c r="O38" s="386"/>
      <c r="P38" s="386"/>
    </row>
    <row r="39" spans="1:16">
      <c r="A39" s="710" t="s">
        <v>443</v>
      </c>
      <c r="B39" s="310">
        <v>69.44</v>
      </c>
      <c r="C39" s="310">
        <v>0.73</v>
      </c>
      <c r="D39" s="418">
        <v>0.39</v>
      </c>
      <c r="E39" s="310">
        <v>6.08</v>
      </c>
      <c r="F39" s="310">
        <v>0.18</v>
      </c>
      <c r="G39" s="310">
        <v>37.19</v>
      </c>
      <c r="H39" s="310">
        <v>24.05</v>
      </c>
      <c r="I39" s="310">
        <v>0.83</v>
      </c>
      <c r="J39" s="310">
        <v>1.53</v>
      </c>
      <c r="K39" s="386"/>
      <c r="L39" s="386"/>
      <c r="M39" s="386"/>
      <c r="N39" s="386"/>
      <c r="O39" s="386"/>
      <c r="P39" s="386"/>
    </row>
    <row r="40" spans="1:16">
      <c r="A40" s="710" t="s">
        <v>444</v>
      </c>
      <c r="B40" s="418">
        <v>71.09</v>
      </c>
      <c r="C40" s="418">
        <v>1.04</v>
      </c>
      <c r="D40" s="1145">
        <v>0.32</v>
      </c>
      <c r="E40" s="418">
        <v>41.3</v>
      </c>
      <c r="F40" s="418">
        <v>0.51</v>
      </c>
      <c r="G40" s="418">
        <v>9.68</v>
      </c>
      <c r="H40" s="418">
        <v>17.8</v>
      </c>
      <c r="I40" s="418">
        <v>0.45</v>
      </c>
      <c r="J40" s="418">
        <v>0.04</v>
      </c>
      <c r="K40" s="386"/>
      <c r="L40" s="386"/>
      <c r="M40" s="386"/>
      <c r="N40" s="386"/>
      <c r="O40" s="386"/>
      <c r="P40" s="386"/>
    </row>
    <row r="41" spans="1:16">
      <c r="A41" s="710" t="s">
        <v>445</v>
      </c>
      <c r="B41" s="310">
        <v>36.450000000000003</v>
      </c>
      <c r="C41" s="310">
        <v>0.69</v>
      </c>
      <c r="D41" s="418">
        <v>0.42</v>
      </c>
      <c r="E41" s="310">
        <v>2.65</v>
      </c>
      <c r="F41" s="310">
        <v>0.44</v>
      </c>
      <c r="G41" s="310">
        <v>11.08</v>
      </c>
      <c r="H41" s="310">
        <v>20.67</v>
      </c>
      <c r="I41" s="310">
        <v>0.51</v>
      </c>
      <c r="J41" s="310">
        <v>0.02</v>
      </c>
      <c r="K41" s="386"/>
      <c r="L41" s="386"/>
      <c r="M41" s="386"/>
      <c r="N41" s="386"/>
      <c r="O41" s="386"/>
      <c r="P41" s="386"/>
    </row>
    <row r="42" spans="1:16">
      <c r="A42" s="710" t="s">
        <v>446</v>
      </c>
      <c r="B42" s="418">
        <v>126.97</v>
      </c>
      <c r="C42" s="418">
        <v>2.59</v>
      </c>
      <c r="D42" s="1145">
        <v>0.32</v>
      </c>
      <c r="E42" s="418">
        <v>105.51</v>
      </c>
      <c r="F42" s="418">
        <v>0.01</v>
      </c>
      <c r="G42" s="418">
        <v>4.97</v>
      </c>
      <c r="H42" s="418">
        <v>13.33</v>
      </c>
      <c r="I42" s="418">
        <v>0.25</v>
      </c>
      <c r="J42" s="418">
        <v>0.01</v>
      </c>
      <c r="K42" s="386"/>
      <c r="L42" s="386"/>
      <c r="M42" s="386"/>
      <c r="N42" s="386"/>
      <c r="O42" s="386"/>
      <c r="P42" s="386"/>
    </row>
    <row r="43" spans="1:16">
      <c r="A43" s="710" t="s">
        <v>447</v>
      </c>
      <c r="B43" s="310">
        <v>39.4</v>
      </c>
      <c r="C43" s="310">
        <v>1.26</v>
      </c>
      <c r="D43" s="418">
        <v>0.27</v>
      </c>
      <c r="E43" s="310">
        <v>3.49</v>
      </c>
      <c r="F43" s="310">
        <v>0.13</v>
      </c>
      <c r="G43" s="310">
        <v>12.72</v>
      </c>
      <c r="H43" s="310">
        <v>20.97</v>
      </c>
      <c r="I43" s="310">
        <v>0.56999999999999995</v>
      </c>
      <c r="J43" s="310">
        <v>0.03</v>
      </c>
      <c r="K43" s="386"/>
      <c r="L43" s="386"/>
      <c r="M43" s="386"/>
      <c r="N43" s="386"/>
      <c r="O43" s="386"/>
      <c r="P43" s="386"/>
    </row>
    <row r="44" spans="1:16">
      <c r="A44" s="710" t="s">
        <v>448</v>
      </c>
      <c r="B44" s="418">
        <v>49.43</v>
      </c>
      <c r="C44" s="418">
        <v>1.56</v>
      </c>
      <c r="D44" s="1145">
        <v>0.32</v>
      </c>
      <c r="E44" s="418">
        <v>4.6500000000000004</v>
      </c>
      <c r="F44" s="418">
        <v>0.46</v>
      </c>
      <c r="G44" s="418">
        <v>15.97</v>
      </c>
      <c r="H44" s="418">
        <v>25.83</v>
      </c>
      <c r="I44" s="418">
        <v>0.63</v>
      </c>
      <c r="J44" s="418">
        <v>0.69</v>
      </c>
      <c r="K44" s="386"/>
      <c r="L44" s="386"/>
      <c r="M44" s="386"/>
      <c r="N44" s="386"/>
      <c r="O44" s="386"/>
      <c r="P44" s="386"/>
    </row>
    <row r="45" spans="1:16">
      <c r="A45" s="710" t="s">
        <v>449</v>
      </c>
      <c r="B45" s="310">
        <v>66.62</v>
      </c>
      <c r="C45" s="310">
        <v>0.3</v>
      </c>
      <c r="D45" s="418">
        <v>0.34</v>
      </c>
      <c r="E45" s="310">
        <v>3.82</v>
      </c>
      <c r="F45" s="310">
        <v>0.06</v>
      </c>
      <c r="G45" s="310">
        <v>46.87</v>
      </c>
      <c r="H45" s="310">
        <v>14.87</v>
      </c>
      <c r="I45" s="310">
        <v>0.37</v>
      </c>
      <c r="J45" s="310">
        <v>1.4</v>
      </c>
      <c r="K45" s="386"/>
      <c r="L45" s="386"/>
      <c r="M45" s="386"/>
      <c r="N45" s="386"/>
      <c r="O45" s="386"/>
      <c r="P45" s="386"/>
    </row>
    <row r="46" spans="1:16">
      <c r="A46" s="710" t="s">
        <v>450</v>
      </c>
      <c r="B46" s="418">
        <v>51.88</v>
      </c>
      <c r="C46" s="418">
        <v>1.5</v>
      </c>
      <c r="D46" s="1145">
        <v>0.38</v>
      </c>
      <c r="E46" s="418">
        <v>3.46</v>
      </c>
      <c r="F46" s="418">
        <v>0.01</v>
      </c>
      <c r="G46" s="418">
        <v>17.690000000000001</v>
      </c>
      <c r="H46" s="418">
        <v>28.45</v>
      </c>
      <c r="I46" s="418">
        <v>0.39</v>
      </c>
      <c r="J46" s="418">
        <v>7.0000000000000007E-2</v>
      </c>
      <c r="K46" s="386"/>
      <c r="L46" s="386"/>
      <c r="M46" s="386"/>
      <c r="N46" s="386"/>
      <c r="O46" s="386"/>
      <c r="P46" s="386"/>
    </row>
    <row r="47" spans="1:16" ht="20.25" customHeight="1">
      <c r="A47" s="710" t="s">
        <v>451</v>
      </c>
      <c r="B47" s="310">
        <v>51.96</v>
      </c>
      <c r="C47" s="310">
        <v>0.9</v>
      </c>
      <c r="D47" s="310">
        <v>0.37</v>
      </c>
      <c r="E47" s="310">
        <v>13.79</v>
      </c>
      <c r="F47" s="310">
        <v>0.22</v>
      </c>
      <c r="G47" s="310">
        <v>18.39</v>
      </c>
      <c r="H47" s="310">
        <v>17.739999999999998</v>
      </c>
      <c r="I47" s="310">
        <v>0.57999999999999996</v>
      </c>
      <c r="J47" s="310">
        <v>0.43</v>
      </c>
      <c r="K47" s="386"/>
      <c r="L47" s="386"/>
      <c r="M47" s="386"/>
      <c r="N47" s="386"/>
      <c r="O47" s="386"/>
      <c r="P47" s="386"/>
    </row>
    <row r="48" spans="1:16">
      <c r="A48" s="387"/>
      <c r="B48" s="340"/>
      <c r="C48" s="341"/>
      <c r="D48" s="341"/>
      <c r="E48" s="341"/>
      <c r="F48" s="341"/>
      <c r="G48" s="341"/>
      <c r="H48" s="341"/>
      <c r="I48" s="341"/>
      <c r="J48" s="341"/>
    </row>
    <row r="49" spans="1:16" ht="15">
      <c r="B49" s="1411" t="s">
        <v>1105</v>
      </c>
      <c r="C49" s="1411"/>
      <c r="D49" s="1411"/>
      <c r="E49" s="1411"/>
      <c r="F49" s="1411"/>
      <c r="G49" s="1411"/>
      <c r="H49" s="1411"/>
      <c r="I49" s="1411"/>
      <c r="J49" s="1411"/>
    </row>
    <row r="50" spans="1:16" s="386" customFormat="1">
      <c r="A50" s="643"/>
      <c r="B50" s="332"/>
      <c r="C50" s="342"/>
      <c r="D50" s="347"/>
      <c r="E50" s="342"/>
      <c r="F50" s="342"/>
      <c r="G50" s="342"/>
      <c r="H50" s="342"/>
      <c r="I50" s="342"/>
      <c r="J50" s="342"/>
    </row>
    <row r="51" spans="1:16" s="386" customFormat="1">
      <c r="A51" s="710" t="s">
        <v>435</v>
      </c>
      <c r="B51" s="307">
        <v>8549</v>
      </c>
      <c r="C51" s="307">
        <v>121</v>
      </c>
      <c r="D51" s="307">
        <v>98</v>
      </c>
      <c r="E51" s="307">
        <v>722</v>
      </c>
      <c r="F51" s="307">
        <v>1</v>
      </c>
      <c r="G51" s="307">
        <v>3316</v>
      </c>
      <c r="H51" s="307">
        <v>4165</v>
      </c>
      <c r="I51" s="307">
        <v>126</v>
      </c>
      <c r="J51" s="307">
        <v>22</v>
      </c>
    </row>
    <row r="52" spans="1:16">
      <c r="A52" s="710" t="s">
        <v>436</v>
      </c>
      <c r="B52" s="307">
        <v>14147</v>
      </c>
      <c r="C52" s="307">
        <v>206</v>
      </c>
      <c r="D52" s="307">
        <v>136</v>
      </c>
      <c r="E52" s="307">
        <v>742</v>
      </c>
      <c r="F52" s="307">
        <v>80</v>
      </c>
      <c r="G52" s="307">
        <v>10082</v>
      </c>
      <c r="H52" s="307">
        <v>2690</v>
      </c>
      <c r="I52" s="307">
        <v>211</v>
      </c>
      <c r="J52" s="307">
        <v>93</v>
      </c>
      <c r="K52" s="386"/>
      <c r="L52" s="386"/>
      <c r="M52" s="386"/>
      <c r="N52" s="386"/>
      <c r="O52" s="386"/>
      <c r="P52" s="386"/>
    </row>
    <row r="53" spans="1:16">
      <c r="A53" s="710" t="s">
        <v>437</v>
      </c>
      <c r="B53" s="307">
        <v>354</v>
      </c>
      <c r="C53" s="307">
        <v>83</v>
      </c>
      <c r="D53" s="307">
        <v>15</v>
      </c>
      <c r="E53" s="307">
        <v>196</v>
      </c>
      <c r="F53" s="1223">
        <v>0</v>
      </c>
      <c r="G53" s="307">
        <v>16</v>
      </c>
      <c r="H53" s="307">
        <v>1</v>
      </c>
      <c r="I53" s="307">
        <v>43</v>
      </c>
      <c r="J53" s="307">
        <v>0</v>
      </c>
      <c r="K53" s="386"/>
      <c r="L53" s="386"/>
      <c r="M53" s="386"/>
      <c r="N53" s="386"/>
      <c r="O53" s="386"/>
      <c r="P53" s="386"/>
    </row>
    <row r="54" spans="1:16">
      <c r="A54" s="710" t="s">
        <v>438</v>
      </c>
      <c r="B54" s="307">
        <v>4828</v>
      </c>
      <c r="C54" s="307">
        <v>170</v>
      </c>
      <c r="D54" s="307">
        <v>35</v>
      </c>
      <c r="E54" s="307">
        <v>212</v>
      </c>
      <c r="F54" s="307">
        <v>3</v>
      </c>
      <c r="G54" s="307">
        <v>1554</v>
      </c>
      <c r="H54" s="307">
        <v>2741</v>
      </c>
      <c r="I54" s="307">
        <v>112</v>
      </c>
      <c r="J54" s="307">
        <v>121</v>
      </c>
      <c r="K54" s="386"/>
      <c r="L54" s="386"/>
      <c r="M54" s="386"/>
      <c r="N54" s="386"/>
      <c r="O54" s="386"/>
      <c r="P54" s="386"/>
    </row>
    <row r="55" spans="1:16">
      <c r="A55" s="710" t="s">
        <v>439</v>
      </c>
      <c r="B55" s="307">
        <v>443</v>
      </c>
      <c r="C55" s="307">
        <v>29</v>
      </c>
      <c r="D55" s="307">
        <v>3</v>
      </c>
      <c r="E55" s="307">
        <v>88</v>
      </c>
      <c r="F55" s="1223">
        <v>0</v>
      </c>
      <c r="G55" s="307">
        <v>18</v>
      </c>
      <c r="H55" s="307">
        <v>297</v>
      </c>
      <c r="I55" s="307">
        <v>7</v>
      </c>
      <c r="J55" s="307">
        <v>0</v>
      </c>
      <c r="K55" s="386"/>
      <c r="L55" s="386"/>
      <c r="M55" s="386"/>
      <c r="N55" s="386"/>
      <c r="O55" s="386"/>
      <c r="P55" s="386"/>
    </row>
    <row r="56" spans="1:16">
      <c r="A56" s="710" t="s">
        <v>440</v>
      </c>
      <c r="B56" s="307">
        <v>335</v>
      </c>
      <c r="C56" s="307">
        <v>15</v>
      </c>
      <c r="D56" s="307">
        <v>7</v>
      </c>
      <c r="E56" s="307">
        <v>249</v>
      </c>
      <c r="F56" s="1223">
        <v>0</v>
      </c>
      <c r="G56" s="307">
        <v>20</v>
      </c>
      <c r="H56" s="307">
        <v>0</v>
      </c>
      <c r="I56" s="307">
        <v>42</v>
      </c>
      <c r="J56" s="307">
        <v>0</v>
      </c>
      <c r="K56" s="386"/>
      <c r="L56" s="386"/>
      <c r="M56" s="386"/>
      <c r="N56" s="386"/>
      <c r="O56" s="386"/>
      <c r="P56" s="386"/>
    </row>
    <row r="57" spans="1:16">
      <c r="A57" s="710" t="s">
        <v>441</v>
      </c>
      <c r="B57" s="307">
        <v>4998</v>
      </c>
      <c r="C57" s="307">
        <v>70</v>
      </c>
      <c r="D57" s="307">
        <v>67</v>
      </c>
      <c r="E57" s="307">
        <v>436</v>
      </c>
      <c r="F57" s="307">
        <v>1</v>
      </c>
      <c r="G57" s="307">
        <v>1402</v>
      </c>
      <c r="H57" s="307">
        <v>2982</v>
      </c>
      <c r="I57" s="307">
        <v>40</v>
      </c>
      <c r="J57" s="307">
        <v>4</v>
      </c>
      <c r="K57" s="386"/>
      <c r="L57" s="386"/>
      <c r="M57" s="386"/>
      <c r="N57" s="386"/>
      <c r="O57" s="386"/>
      <c r="P57" s="386"/>
    </row>
    <row r="58" spans="1:16">
      <c r="A58" s="710" t="s">
        <v>442</v>
      </c>
      <c r="B58" s="307">
        <v>2909</v>
      </c>
      <c r="C58" s="307">
        <v>56</v>
      </c>
      <c r="D58" s="307">
        <v>17</v>
      </c>
      <c r="E58" s="307">
        <v>162</v>
      </c>
      <c r="F58" s="1223">
        <v>0</v>
      </c>
      <c r="G58" s="307">
        <v>1421</v>
      </c>
      <c r="H58" s="307">
        <v>1219</v>
      </c>
      <c r="I58" s="307">
        <v>33</v>
      </c>
      <c r="J58" s="307">
        <v>146</v>
      </c>
      <c r="K58" s="386"/>
      <c r="L58" s="386"/>
      <c r="M58" s="386"/>
      <c r="N58" s="386"/>
      <c r="O58" s="386"/>
      <c r="P58" s="386"/>
    </row>
    <row r="59" spans="1:16">
      <c r="A59" s="710" t="s">
        <v>443</v>
      </c>
      <c r="B59" s="307">
        <v>13392</v>
      </c>
      <c r="C59" s="307">
        <v>141</v>
      </c>
      <c r="D59" s="307">
        <v>75</v>
      </c>
      <c r="E59" s="307">
        <v>1173</v>
      </c>
      <c r="F59" s="307">
        <v>34</v>
      </c>
      <c r="G59" s="307">
        <v>7172</v>
      </c>
      <c r="H59" s="307">
        <v>4637</v>
      </c>
      <c r="I59" s="307">
        <v>159</v>
      </c>
      <c r="J59" s="307">
        <v>294</v>
      </c>
      <c r="K59" s="386"/>
      <c r="L59" s="386"/>
      <c r="M59" s="386"/>
      <c r="N59" s="386"/>
      <c r="O59" s="386"/>
      <c r="P59" s="386"/>
    </row>
    <row r="60" spans="1:16">
      <c r="A60" s="710" t="s">
        <v>444</v>
      </c>
      <c r="B60" s="307">
        <v>31599</v>
      </c>
      <c r="C60" s="307">
        <v>463</v>
      </c>
      <c r="D60" s="307">
        <v>140</v>
      </c>
      <c r="E60" s="307">
        <v>18357</v>
      </c>
      <c r="F60" s="307">
        <v>225</v>
      </c>
      <c r="G60" s="307">
        <v>4305</v>
      </c>
      <c r="H60" s="307">
        <v>7911</v>
      </c>
      <c r="I60" s="307">
        <v>199</v>
      </c>
      <c r="J60" s="307">
        <v>18</v>
      </c>
      <c r="K60" s="386"/>
      <c r="L60" s="386"/>
      <c r="M60" s="386"/>
      <c r="N60" s="386"/>
      <c r="O60" s="386"/>
      <c r="P60" s="386"/>
    </row>
    <row r="61" spans="1:16">
      <c r="A61" s="710" t="s">
        <v>445</v>
      </c>
      <c r="B61" s="307">
        <v>3611</v>
      </c>
      <c r="C61" s="307">
        <v>68</v>
      </c>
      <c r="D61" s="307">
        <v>41</v>
      </c>
      <c r="E61" s="307">
        <v>262</v>
      </c>
      <c r="F61" s="307">
        <v>44</v>
      </c>
      <c r="G61" s="307">
        <v>1097</v>
      </c>
      <c r="H61" s="307">
        <v>2048</v>
      </c>
      <c r="I61" s="307">
        <v>51</v>
      </c>
      <c r="J61" s="307">
        <v>2</v>
      </c>
      <c r="K61" s="386"/>
      <c r="L61" s="386"/>
      <c r="M61" s="386"/>
      <c r="N61" s="386"/>
      <c r="O61" s="386"/>
      <c r="P61" s="386"/>
    </row>
    <row r="62" spans="1:16">
      <c r="A62" s="710" t="s">
        <v>446</v>
      </c>
      <c r="B62" s="307">
        <v>3429</v>
      </c>
      <c r="C62" s="307">
        <v>70</v>
      </c>
      <c r="D62" s="307">
        <v>9</v>
      </c>
      <c r="E62" s="307">
        <v>2849</v>
      </c>
      <c r="F62" s="1223">
        <v>0</v>
      </c>
      <c r="G62" s="307">
        <v>134</v>
      </c>
      <c r="H62" s="307">
        <v>360</v>
      </c>
      <c r="I62" s="307">
        <v>7</v>
      </c>
      <c r="J62" s="307">
        <v>0</v>
      </c>
      <c r="K62" s="386"/>
      <c r="L62" s="386"/>
      <c r="M62" s="386"/>
      <c r="N62" s="386"/>
      <c r="O62" s="386"/>
      <c r="P62" s="386"/>
    </row>
    <row r="63" spans="1:16">
      <c r="A63" s="710" t="s">
        <v>447</v>
      </c>
      <c r="B63" s="307">
        <v>4488</v>
      </c>
      <c r="C63" s="307">
        <v>144</v>
      </c>
      <c r="D63" s="307">
        <v>30</v>
      </c>
      <c r="E63" s="307">
        <v>397</v>
      </c>
      <c r="F63" s="307">
        <v>15</v>
      </c>
      <c r="G63" s="307">
        <v>1449</v>
      </c>
      <c r="H63" s="307">
        <v>2388</v>
      </c>
      <c r="I63" s="307">
        <v>65</v>
      </c>
      <c r="J63" s="307">
        <v>4</v>
      </c>
      <c r="K63" s="386"/>
      <c r="L63" s="386"/>
      <c r="M63" s="386"/>
      <c r="N63" s="386"/>
      <c r="O63" s="386"/>
      <c r="P63" s="386"/>
    </row>
    <row r="64" spans="1:16">
      <c r="A64" s="710" t="s">
        <v>448</v>
      </c>
      <c r="B64" s="307">
        <v>3387</v>
      </c>
      <c r="C64" s="307">
        <v>107</v>
      </c>
      <c r="D64" s="307">
        <v>22</v>
      </c>
      <c r="E64" s="307">
        <v>319</v>
      </c>
      <c r="F64" s="307">
        <v>32</v>
      </c>
      <c r="G64" s="307">
        <v>1094</v>
      </c>
      <c r="H64" s="307">
        <v>1770</v>
      </c>
      <c r="I64" s="307">
        <v>43</v>
      </c>
      <c r="J64" s="307">
        <v>47</v>
      </c>
      <c r="K64" s="386"/>
      <c r="L64" s="386"/>
      <c r="M64" s="386"/>
      <c r="N64" s="386"/>
      <c r="O64" s="386"/>
      <c r="P64" s="386"/>
    </row>
    <row r="65" spans="1:16">
      <c r="A65" s="710" t="s">
        <v>449</v>
      </c>
      <c r="B65" s="307">
        <v>4507</v>
      </c>
      <c r="C65" s="307">
        <v>20</v>
      </c>
      <c r="D65" s="307">
        <v>23</v>
      </c>
      <c r="E65" s="307">
        <v>258</v>
      </c>
      <c r="F65" s="307">
        <v>4</v>
      </c>
      <c r="G65" s="307">
        <v>3171</v>
      </c>
      <c r="H65" s="307">
        <v>1006</v>
      </c>
      <c r="I65" s="307">
        <v>25</v>
      </c>
      <c r="J65" s="307">
        <v>95</v>
      </c>
      <c r="K65" s="386"/>
      <c r="L65" s="386"/>
      <c r="M65" s="386"/>
      <c r="N65" s="386"/>
      <c r="O65" s="386"/>
      <c r="P65" s="386"/>
    </row>
    <row r="66" spans="1:16">
      <c r="A66" s="710" t="s">
        <v>450</v>
      </c>
      <c r="B66" s="307">
        <v>3244</v>
      </c>
      <c r="C66" s="307">
        <v>94</v>
      </c>
      <c r="D66" s="307">
        <v>24</v>
      </c>
      <c r="E66" s="307">
        <v>216</v>
      </c>
      <c r="F66" s="1223">
        <v>0</v>
      </c>
      <c r="G66" s="307">
        <v>1106</v>
      </c>
      <c r="H66" s="307">
        <v>1779</v>
      </c>
      <c r="I66" s="307">
        <v>25</v>
      </c>
      <c r="J66" s="307">
        <v>4</v>
      </c>
      <c r="K66" s="386"/>
      <c r="L66" s="386"/>
      <c r="M66" s="386"/>
      <c r="N66" s="386"/>
      <c r="O66" s="386"/>
      <c r="P66" s="386"/>
    </row>
    <row r="67" spans="1:16" ht="20.25" customHeight="1">
      <c r="A67" s="710" t="s">
        <v>451</v>
      </c>
      <c r="B67" s="1150">
        <v>105613</v>
      </c>
      <c r="C67" s="1150">
        <v>1821</v>
      </c>
      <c r="D67" s="1150">
        <v>754</v>
      </c>
      <c r="E67" s="1150">
        <v>28024</v>
      </c>
      <c r="F67" s="1150">
        <v>449</v>
      </c>
      <c r="G67" s="1150">
        <v>37372</v>
      </c>
      <c r="H67" s="1150">
        <v>36056</v>
      </c>
      <c r="I67" s="1150">
        <v>1189</v>
      </c>
      <c r="J67" s="1150">
        <v>871</v>
      </c>
      <c r="K67" s="386"/>
      <c r="L67" s="386"/>
      <c r="M67" s="386"/>
      <c r="N67" s="386"/>
      <c r="O67" s="386"/>
      <c r="P67" s="386"/>
    </row>
    <row r="68" spans="1:16" s="368" customFormat="1">
      <c r="A68" s="643"/>
      <c r="B68" s="332"/>
      <c r="C68" s="37"/>
      <c r="D68" s="37"/>
      <c r="E68" s="37"/>
      <c r="F68" s="37"/>
      <c r="G68" s="37"/>
      <c r="H68" s="37"/>
      <c r="I68" s="37"/>
      <c r="J68" s="37"/>
    </row>
    <row r="69" spans="1:16" s="368" customFormat="1" ht="13">
      <c r="A69" s="135"/>
      <c r="B69" s="1360" t="s">
        <v>731</v>
      </c>
      <c r="C69" s="1360"/>
      <c r="D69" s="1360"/>
      <c r="E69" s="1360"/>
      <c r="F69" s="1360"/>
      <c r="G69" s="1360"/>
      <c r="H69" s="1360"/>
      <c r="I69" s="1360"/>
      <c r="J69" s="1360"/>
    </row>
    <row r="70" spans="1:16" s="368" customFormat="1">
      <c r="A70" s="643"/>
      <c r="B70" s="332"/>
      <c r="C70" s="342"/>
      <c r="D70" s="342"/>
      <c r="E70" s="342"/>
      <c r="F70" s="342"/>
      <c r="G70" s="342"/>
      <c r="H70" s="342"/>
      <c r="I70" s="342"/>
      <c r="J70" s="342"/>
    </row>
    <row r="71" spans="1:16" s="368" customFormat="1">
      <c r="A71" s="710" t="s">
        <v>435</v>
      </c>
      <c r="B71" s="345">
        <v>100</v>
      </c>
      <c r="C71" s="346">
        <v>1.4150943396226414</v>
      </c>
      <c r="D71" s="346">
        <v>1.1434219607200926</v>
      </c>
      <c r="E71" s="346">
        <v>8.4487477921136058</v>
      </c>
      <c r="F71" s="346">
        <v>1.6668811192083192E-2</v>
      </c>
      <c r="G71" s="346">
        <v>38.78686146755723</v>
      </c>
      <c r="H71" s="346">
        <v>48.716209102925525</v>
      </c>
      <c r="I71" s="346">
        <v>1.4727040905847535</v>
      </c>
      <c r="J71" s="346" t="s">
        <v>360</v>
      </c>
    </row>
    <row r="72" spans="1:16" s="368" customFormat="1">
      <c r="A72" s="710" t="s">
        <v>436</v>
      </c>
      <c r="B72" s="345">
        <v>100</v>
      </c>
      <c r="C72" s="346">
        <v>1.4531298044468635</v>
      </c>
      <c r="D72" s="346">
        <v>0.9629215984957995</v>
      </c>
      <c r="E72" s="346">
        <v>5.2438494244383103</v>
      </c>
      <c r="F72" s="346">
        <v>0.56637249461901951</v>
      </c>
      <c r="G72" s="346">
        <v>71.267331351765918</v>
      </c>
      <c r="H72" s="346">
        <v>19.013681297514324</v>
      </c>
      <c r="I72" s="346">
        <v>1.4927140287197684</v>
      </c>
      <c r="J72" s="346" t="s">
        <v>360</v>
      </c>
    </row>
    <row r="73" spans="1:16" s="368" customFormat="1">
      <c r="A73" s="710" t="s">
        <v>437</v>
      </c>
      <c r="B73" s="345">
        <v>100</v>
      </c>
      <c r="C73" s="346">
        <v>23.446427311843127</v>
      </c>
      <c r="D73" s="346">
        <v>4.1969387035338928</v>
      </c>
      <c r="E73" s="346">
        <v>55.209141567327364</v>
      </c>
      <c r="F73" s="346">
        <v>0.13401989137335121</v>
      </c>
      <c r="G73" s="346">
        <v>4.5284615927206042</v>
      </c>
      <c r="H73" s="346">
        <v>0.26803978274670243</v>
      </c>
      <c r="I73" s="346">
        <v>12.209917471961628</v>
      </c>
      <c r="J73" s="346" t="s">
        <v>360</v>
      </c>
    </row>
    <row r="74" spans="1:16" s="368" customFormat="1">
      <c r="A74" s="710" t="s">
        <v>438</v>
      </c>
      <c r="B74" s="345">
        <v>100</v>
      </c>
      <c r="C74" s="346">
        <v>3.5284857648849903</v>
      </c>
      <c r="D74" s="346">
        <v>0.72029992646830365</v>
      </c>
      <c r="E74" s="346">
        <v>4.396366912807979</v>
      </c>
      <c r="F74" s="346">
        <v>6.0585975123502181E-2</v>
      </c>
      <c r="G74" s="346">
        <v>32.1846163406071</v>
      </c>
      <c r="H74" s="346">
        <v>56.782004411901781</v>
      </c>
      <c r="I74" s="346">
        <v>2.3276406682063446</v>
      </c>
      <c r="J74" s="346" t="s">
        <v>360</v>
      </c>
    </row>
    <row r="75" spans="1:16" s="368" customFormat="1">
      <c r="A75" s="710" t="s">
        <v>439</v>
      </c>
      <c r="B75" s="345">
        <v>100</v>
      </c>
      <c r="C75" s="346">
        <v>6.6072837974968994</v>
      </c>
      <c r="D75" s="346">
        <v>0.78926598263614833</v>
      </c>
      <c r="E75" s="346">
        <v>19.816213778329011</v>
      </c>
      <c r="F75" s="346">
        <v>2.2550456646747097E-2</v>
      </c>
      <c r="G75" s="346">
        <v>4.0929078813845976</v>
      </c>
      <c r="H75" s="346">
        <v>67.048145224940811</v>
      </c>
      <c r="I75" s="346">
        <v>1.623632878565791</v>
      </c>
      <c r="J75" s="346" t="s">
        <v>360</v>
      </c>
    </row>
    <row r="76" spans="1:16" s="368" customFormat="1">
      <c r="A76" s="710" t="s">
        <v>440</v>
      </c>
      <c r="B76" s="345">
        <v>100</v>
      </c>
      <c r="C76" s="346">
        <v>4.5563190917239318</v>
      </c>
      <c r="D76" s="346">
        <v>2.2258739169405439</v>
      </c>
      <c r="E76" s="346">
        <v>74.492082461906179</v>
      </c>
      <c r="F76" s="346">
        <v>6.7224380041828499E-2</v>
      </c>
      <c r="G76" s="346">
        <v>6.0128473259635493</v>
      </c>
      <c r="H76" s="346">
        <v>0</v>
      </c>
      <c r="I76" s="346">
        <v>12.638183447863758</v>
      </c>
      <c r="J76" s="346" t="s">
        <v>360</v>
      </c>
    </row>
    <row r="77" spans="1:16" s="368" customFormat="1">
      <c r="A77" s="710" t="s">
        <v>441</v>
      </c>
      <c r="B77" s="345">
        <v>100</v>
      </c>
      <c r="C77" s="346">
        <v>1.3991016136938883</v>
      </c>
      <c r="D77" s="346">
        <v>1.3450783837049931</v>
      </c>
      <c r="E77" s="346">
        <v>8.7142471262642935</v>
      </c>
      <c r="F77" s="346">
        <v>1.70073131446522E-2</v>
      </c>
      <c r="G77" s="346">
        <v>28.059065398121191</v>
      </c>
      <c r="H77" s="346">
        <v>59.660153866162453</v>
      </c>
      <c r="I77" s="346">
        <v>0.80484608381604095</v>
      </c>
      <c r="J77" s="346" t="s">
        <v>360</v>
      </c>
    </row>
    <row r="78" spans="1:16" s="368" customFormat="1">
      <c r="A78" s="710" t="s">
        <v>442</v>
      </c>
      <c r="B78" s="345">
        <v>100</v>
      </c>
      <c r="C78" s="346">
        <v>1.9414054778745091</v>
      </c>
      <c r="D78" s="346">
        <v>0.58182005689289185</v>
      </c>
      <c r="E78" s="346">
        <v>5.5535025223661254</v>
      </c>
      <c r="F78" s="346">
        <v>8.5940924208698938E-3</v>
      </c>
      <c r="G78" s="346">
        <v>48.850540138708652</v>
      </c>
      <c r="H78" s="346">
        <v>41.917685782792908</v>
      </c>
      <c r="I78" s="346">
        <v>1.145592519701957</v>
      </c>
      <c r="J78" s="346" t="s">
        <v>360</v>
      </c>
    </row>
    <row r="79" spans="1:16" s="368" customFormat="1">
      <c r="A79" s="710" t="s">
        <v>443</v>
      </c>
      <c r="B79" s="345">
        <v>100</v>
      </c>
      <c r="C79" s="346">
        <v>1.0515586701787072</v>
      </c>
      <c r="D79" s="346">
        <v>0.55984811856310002</v>
      </c>
      <c r="E79" s="346">
        <v>8.7581975093385811</v>
      </c>
      <c r="F79" s="346">
        <v>0.25518918908828203</v>
      </c>
      <c r="G79" s="346">
        <v>53.557807725119986</v>
      </c>
      <c r="H79" s="346">
        <v>34.628631592309603</v>
      </c>
      <c r="I79" s="346">
        <v>1.1885805171361314</v>
      </c>
      <c r="J79" s="346" t="s">
        <v>360</v>
      </c>
    </row>
    <row r="80" spans="1:16" s="368" customFormat="1">
      <c r="A80" s="710" t="s">
        <v>444</v>
      </c>
      <c r="B80" s="345">
        <v>100</v>
      </c>
      <c r="C80" s="346">
        <v>1.4650687359173651</v>
      </c>
      <c r="D80" s="346">
        <v>0.44352388668067544</v>
      </c>
      <c r="E80" s="346">
        <v>58.093401098761994</v>
      </c>
      <c r="F80" s="346">
        <v>0.71061925618370081</v>
      </c>
      <c r="G80" s="346">
        <v>13.623367047267019</v>
      </c>
      <c r="H80" s="346">
        <v>25.034652776019644</v>
      </c>
      <c r="I80" s="346">
        <v>0.62936719916959927</v>
      </c>
      <c r="J80" s="346" t="s">
        <v>360</v>
      </c>
    </row>
    <row r="81" spans="1:18" s="368" customFormat="1">
      <c r="A81" s="710" t="s">
        <v>445</v>
      </c>
      <c r="B81" s="345">
        <v>100</v>
      </c>
      <c r="C81" s="346">
        <v>1.8894835596236266</v>
      </c>
      <c r="D81" s="346">
        <v>1.1424140246899903</v>
      </c>
      <c r="E81" s="346">
        <v>7.2581371035304052</v>
      </c>
      <c r="F81" s="346">
        <v>1.2151130989884442</v>
      </c>
      <c r="G81" s="346">
        <v>30.384751196072866</v>
      </c>
      <c r="H81" s="346">
        <v>56.709432185611121</v>
      </c>
      <c r="I81" s="346">
        <v>1.4006688314835458</v>
      </c>
      <c r="J81" s="346" t="s">
        <v>360</v>
      </c>
    </row>
    <row r="82" spans="1:18" s="368" customFormat="1">
      <c r="A82" s="710" t="s">
        <v>446</v>
      </c>
      <c r="B82" s="345">
        <v>100</v>
      </c>
      <c r="C82" s="346">
        <v>2.0435391210521709</v>
      </c>
      <c r="D82" s="346">
        <v>0.2551689947799714</v>
      </c>
      <c r="E82" s="346">
        <v>83.096147677233091</v>
      </c>
      <c r="F82" s="346">
        <v>4.37432562479951E-3</v>
      </c>
      <c r="G82" s="346">
        <v>3.9106471085707621</v>
      </c>
      <c r="H82" s="346">
        <v>10.495465282435624</v>
      </c>
      <c r="I82" s="346">
        <v>0.19465749030357821</v>
      </c>
      <c r="J82" s="346" t="s">
        <v>360</v>
      </c>
    </row>
    <row r="83" spans="1:18" s="368" customFormat="1">
      <c r="A83" s="710" t="s">
        <v>447</v>
      </c>
      <c r="B83" s="345">
        <v>100</v>
      </c>
      <c r="C83" s="346">
        <v>3.2084846594327221</v>
      </c>
      <c r="D83" s="346">
        <v>0.67400458991555445</v>
      </c>
      <c r="E83" s="346">
        <v>8.8461709854949753</v>
      </c>
      <c r="F83" s="346">
        <v>0.32530469463692879</v>
      </c>
      <c r="G83" s="346">
        <v>32.283705799781643</v>
      </c>
      <c r="H83" s="346">
        <v>53.213497916713088</v>
      </c>
      <c r="I83" s="346">
        <v>1.4493883826117957</v>
      </c>
      <c r="J83" s="346" t="s">
        <v>360</v>
      </c>
    </row>
    <row r="84" spans="1:18" s="368" customFormat="1">
      <c r="A84" s="710" t="s">
        <v>448</v>
      </c>
      <c r="B84" s="345">
        <v>100</v>
      </c>
      <c r="C84" s="346">
        <v>3.1519661034464943</v>
      </c>
      <c r="D84" s="346">
        <v>0.65401451233105246</v>
      </c>
      <c r="E84" s="346">
        <v>9.410132057783585</v>
      </c>
      <c r="F84" s="346">
        <v>0.93747001203209546</v>
      </c>
      <c r="G84" s="346">
        <v>32.315403296646515</v>
      </c>
      <c r="H84" s="346">
        <v>52.261369592016003</v>
      </c>
      <c r="I84" s="346">
        <v>1.27038259110806</v>
      </c>
      <c r="J84" s="346" t="s">
        <v>360</v>
      </c>
    </row>
    <row r="85" spans="1:18" s="368" customFormat="1">
      <c r="A85" s="710" t="s">
        <v>449</v>
      </c>
      <c r="B85" s="345">
        <v>100</v>
      </c>
      <c r="C85" s="346">
        <v>0.4520770583373549</v>
      </c>
      <c r="D85" s="346">
        <v>0.51753116003527866</v>
      </c>
      <c r="E85" s="346">
        <v>5.727788594345431</v>
      </c>
      <c r="F85" s="346">
        <v>8.7087237004864676E-2</v>
      </c>
      <c r="G85" s="346">
        <v>70.352620105503135</v>
      </c>
      <c r="H85" s="346">
        <v>22.313192329666794</v>
      </c>
      <c r="I85" s="346">
        <v>0.55025821088424054</v>
      </c>
      <c r="J85" s="346" t="s">
        <v>360</v>
      </c>
    </row>
    <row r="86" spans="1:18" s="368" customFormat="1">
      <c r="A86" s="710" t="s">
        <v>450</v>
      </c>
      <c r="B86" s="345">
        <v>100</v>
      </c>
      <c r="C86" s="346">
        <v>2.8864676601581163</v>
      </c>
      <c r="D86" s="346">
        <v>0.73124874786173311</v>
      </c>
      <c r="E86" s="346">
        <v>6.6644577663394413</v>
      </c>
      <c r="F86" s="346">
        <v>1.0787652760868561E-2</v>
      </c>
      <c r="G86" s="346">
        <v>34.104393656860175</v>
      </c>
      <c r="H86" s="346">
        <v>54.842885543004208</v>
      </c>
      <c r="I86" s="346">
        <v>0.7605295196412335</v>
      </c>
      <c r="J86" s="346" t="s">
        <v>360</v>
      </c>
    </row>
    <row r="87" spans="1:18" s="368" customFormat="1" ht="20.149999999999999" customHeight="1">
      <c r="A87" s="710" t="s">
        <v>451</v>
      </c>
      <c r="B87" s="345">
        <v>100</v>
      </c>
      <c r="C87" s="346">
        <v>1.7241664997843549</v>
      </c>
      <c r="D87" s="346">
        <v>0.71397223930497422</v>
      </c>
      <c r="E87" s="346">
        <v>26.53438225375864</v>
      </c>
      <c r="F87" s="346">
        <v>0.42539603184635277</v>
      </c>
      <c r="G87" s="346">
        <v>35.38551234289983</v>
      </c>
      <c r="H87" s="346">
        <v>34.139528762225609</v>
      </c>
      <c r="I87" s="346">
        <v>1.1254732474635072</v>
      </c>
      <c r="J87" s="346" t="s">
        <v>360</v>
      </c>
    </row>
    <row r="88" spans="1:18" ht="12.75" customHeight="1">
      <c r="B88" s="182"/>
      <c r="C88" s="388"/>
      <c r="D88" s="388"/>
      <c r="E88" s="388"/>
      <c r="F88" s="388"/>
      <c r="G88" s="388"/>
      <c r="H88" s="388"/>
      <c r="I88" s="388"/>
      <c r="J88" s="388"/>
    </row>
    <row r="89" spans="1:18" s="374" customFormat="1" ht="36" customHeight="1">
      <c r="A89" s="248"/>
      <c r="B89" s="1401" t="s">
        <v>1476</v>
      </c>
      <c r="C89" s="1401"/>
      <c r="D89" s="1401"/>
      <c r="E89" s="1401"/>
      <c r="F89" s="1401"/>
      <c r="G89" s="1401"/>
      <c r="H89" s="1401"/>
      <c r="I89" s="1401"/>
      <c r="J89" s="1401"/>
      <c r="K89" s="371"/>
      <c r="L89" s="371"/>
      <c r="M89" s="371"/>
      <c r="N89" s="371"/>
      <c r="O89" s="371"/>
      <c r="P89" s="371"/>
      <c r="Q89" s="371"/>
      <c r="R89" s="371"/>
    </row>
    <row r="90" spans="1:18" ht="15" customHeight="1">
      <c r="B90" s="1402" t="s">
        <v>1475</v>
      </c>
      <c r="C90" s="1402"/>
      <c r="D90" s="1402"/>
      <c r="E90" s="1402"/>
      <c r="F90" s="1402"/>
      <c r="G90" s="1010"/>
      <c r="H90" s="1010"/>
      <c r="I90" s="1010"/>
      <c r="J90" s="1010"/>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 (CH4)-Emissionen*) 1995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1">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4296875" defaultRowHeight="12.5"/>
  <cols>
    <col min="1" max="1" width="23.453125" style="643" customWidth="1"/>
    <col min="2" max="2" width="12.453125" style="136" customWidth="1"/>
    <col min="3" max="10" width="12.453125" style="376" customWidth="1"/>
    <col min="11" max="16384" width="11.54296875" style="135"/>
  </cols>
  <sheetData>
    <row r="1" spans="1:16" ht="13">
      <c r="A1" s="160" t="s">
        <v>322</v>
      </c>
    </row>
    <row r="3" spans="1:16" ht="15">
      <c r="A3" s="692" t="s">
        <v>812</v>
      </c>
      <c r="B3" s="407" t="s">
        <v>1686</v>
      </c>
      <c r="D3" s="407"/>
      <c r="E3" s="407"/>
      <c r="F3" s="407"/>
      <c r="G3" s="407"/>
      <c r="H3" s="407"/>
      <c r="I3" s="407"/>
      <c r="J3" s="407"/>
    </row>
    <row r="5" spans="1:16" ht="15.75" customHeight="1">
      <c r="A5" s="1403" t="s">
        <v>433</v>
      </c>
      <c r="B5" s="1404" t="s">
        <v>456</v>
      </c>
      <c r="C5" s="1405" t="s">
        <v>507</v>
      </c>
      <c r="D5" s="1405"/>
      <c r="E5" s="1405"/>
      <c r="F5" s="1405"/>
      <c r="G5" s="1405"/>
      <c r="H5" s="1405"/>
      <c r="I5" s="1405"/>
      <c r="J5" s="1406" t="s">
        <v>1098</v>
      </c>
    </row>
    <row r="6" spans="1:16" ht="15.75" customHeight="1">
      <c r="A6" s="1403"/>
      <c r="B6" s="1404"/>
      <c r="C6" s="1405" t="s">
        <v>778</v>
      </c>
      <c r="D6" s="1405"/>
      <c r="E6" s="1405"/>
      <c r="F6" s="1407" t="s">
        <v>1099</v>
      </c>
      <c r="G6" s="1407" t="s">
        <v>1100</v>
      </c>
      <c r="H6" s="1409" t="s">
        <v>1101</v>
      </c>
      <c r="I6" s="1407" t="s">
        <v>1102</v>
      </c>
      <c r="J6" s="1406"/>
    </row>
    <row r="7" spans="1:16" ht="81" customHeight="1">
      <c r="A7" s="1403"/>
      <c r="B7" s="1404"/>
      <c r="C7" s="642" t="s">
        <v>1103</v>
      </c>
      <c r="D7" s="642" t="s">
        <v>648</v>
      </c>
      <c r="E7" s="642" t="s">
        <v>1104</v>
      </c>
      <c r="F7" s="1408"/>
      <c r="G7" s="1408"/>
      <c r="H7" s="1410"/>
      <c r="I7" s="1408"/>
      <c r="J7" s="1406"/>
    </row>
    <row r="8" spans="1:16">
      <c r="A8" s="387"/>
      <c r="B8" s="387"/>
      <c r="C8" s="409"/>
      <c r="D8" s="409"/>
      <c r="E8" s="409"/>
      <c r="F8" s="409"/>
      <c r="G8" s="409"/>
      <c r="H8" s="409"/>
      <c r="I8" s="409"/>
      <c r="J8" s="409"/>
    </row>
    <row r="9" spans="1:16" ht="13">
      <c r="B9" s="1411" t="s">
        <v>486</v>
      </c>
      <c r="C9" s="1411"/>
      <c r="D9" s="1411"/>
      <c r="E9" s="1411"/>
      <c r="F9" s="1411"/>
      <c r="G9" s="1411"/>
      <c r="H9" s="1411"/>
      <c r="I9" s="1411"/>
      <c r="J9" s="1411"/>
    </row>
    <row r="10" spans="1:16" s="386" customFormat="1">
      <c r="A10" s="643"/>
      <c r="B10" s="332"/>
      <c r="C10" s="342"/>
      <c r="D10" s="347"/>
      <c r="E10" s="342"/>
      <c r="F10" s="342"/>
      <c r="G10" s="342"/>
      <c r="H10" s="342"/>
      <c r="I10" s="342"/>
      <c r="J10" s="342"/>
    </row>
    <row r="11" spans="1:16" s="386" customFormat="1">
      <c r="A11" s="710" t="s">
        <v>435</v>
      </c>
      <c r="B11" s="1132">
        <v>269476</v>
      </c>
      <c r="C11" s="1132">
        <v>5530</v>
      </c>
      <c r="D11" s="415">
        <v>2801</v>
      </c>
      <c r="E11" s="1132">
        <v>22712</v>
      </c>
      <c r="F11" s="1132">
        <v>104</v>
      </c>
      <c r="G11" s="1132">
        <v>120587</v>
      </c>
      <c r="H11" s="1132">
        <v>113313</v>
      </c>
      <c r="I11" s="1132">
        <v>4428</v>
      </c>
      <c r="J11" s="1132">
        <v>887</v>
      </c>
    </row>
    <row r="12" spans="1:16">
      <c r="A12" s="710" t="s">
        <v>436</v>
      </c>
      <c r="B12" s="1132">
        <v>494379</v>
      </c>
      <c r="C12" s="415">
        <v>9106</v>
      </c>
      <c r="D12" s="416">
        <v>4099</v>
      </c>
      <c r="E12" s="415">
        <v>25539</v>
      </c>
      <c r="F12" s="415">
        <v>3025</v>
      </c>
      <c r="G12" s="415">
        <v>384985</v>
      </c>
      <c r="H12" s="415">
        <v>62974</v>
      </c>
      <c r="I12" s="415">
        <v>4651</v>
      </c>
      <c r="J12" s="415">
        <v>3711</v>
      </c>
      <c r="K12" s="386"/>
      <c r="L12" s="386"/>
      <c r="M12" s="386"/>
      <c r="N12" s="386"/>
      <c r="O12" s="386"/>
      <c r="P12" s="386"/>
    </row>
    <row r="13" spans="1:16">
      <c r="A13" s="710" t="s">
        <v>437</v>
      </c>
      <c r="B13" s="1132">
        <v>7839</v>
      </c>
      <c r="C13" s="1132">
        <v>1433</v>
      </c>
      <c r="D13" s="415">
        <v>437</v>
      </c>
      <c r="E13" s="1132">
        <v>4927</v>
      </c>
      <c r="F13" s="1132">
        <v>33</v>
      </c>
      <c r="G13" s="1132">
        <v>277</v>
      </c>
      <c r="H13" s="1132">
        <v>67</v>
      </c>
      <c r="I13" s="1132">
        <v>665</v>
      </c>
      <c r="J13" s="1132">
        <v>0</v>
      </c>
      <c r="K13" s="386"/>
      <c r="L13" s="386"/>
      <c r="M13" s="386"/>
      <c r="N13" s="386"/>
      <c r="O13" s="386"/>
      <c r="P13" s="386"/>
    </row>
    <row r="14" spans="1:16">
      <c r="A14" s="710" t="s">
        <v>438</v>
      </c>
      <c r="B14" s="1132">
        <v>186216</v>
      </c>
      <c r="C14" s="415">
        <v>4450</v>
      </c>
      <c r="D14" s="416">
        <v>997</v>
      </c>
      <c r="E14" s="415">
        <v>8421</v>
      </c>
      <c r="F14" s="415">
        <v>152</v>
      </c>
      <c r="G14" s="415">
        <v>59955</v>
      </c>
      <c r="H14" s="415">
        <v>109554</v>
      </c>
      <c r="I14" s="415">
        <v>2688</v>
      </c>
      <c r="J14" s="415">
        <v>4860</v>
      </c>
      <c r="K14" s="386"/>
      <c r="L14" s="386"/>
      <c r="M14" s="386"/>
      <c r="N14" s="386"/>
      <c r="O14" s="386"/>
      <c r="P14" s="386"/>
    </row>
    <row r="15" spans="1:16">
      <c r="A15" s="710" t="s">
        <v>439</v>
      </c>
      <c r="B15" s="1132">
        <v>10600</v>
      </c>
      <c r="C15" s="1132">
        <v>1519</v>
      </c>
      <c r="D15" s="415">
        <v>100</v>
      </c>
      <c r="E15" s="1132">
        <v>2225</v>
      </c>
      <c r="F15" s="1132">
        <v>7</v>
      </c>
      <c r="G15" s="1132">
        <v>705</v>
      </c>
      <c r="H15" s="1132">
        <v>5639</v>
      </c>
      <c r="I15" s="1132">
        <v>407</v>
      </c>
      <c r="J15" s="1132">
        <v>0</v>
      </c>
      <c r="K15" s="386"/>
      <c r="L15" s="386"/>
      <c r="M15" s="386"/>
      <c r="N15" s="386"/>
      <c r="O15" s="386"/>
      <c r="P15" s="386"/>
    </row>
    <row r="16" spans="1:16">
      <c r="A16" s="710" t="s">
        <v>440</v>
      </c>
      <c r="B16" s="1132" t="s">
        <v>356</v>
      </c>
      <c r="C16" s="415" t="s">
        <v>356</v>
      </c>
      <c r="D16" s="416" t="s">
        <v>356</v>
      </c>
      <c r="E16" s="415" t="s">
        <v>356</v>
      </c>
      <c r="F16" s="415" t="s">
        <v>356</v>
      </c>
      <c r="G16" s="415" t="s">
        <v>356</v>
      </c>
      <c r="H16" s="415" t="s">
        <v>356</v>
      </c>
      <c r="I16" s="415" t="s">
        <v>356</v>
      </c>
      <c r="J16" s="415">
        <v>0</v>
      </c>
      <c r="K16" s="386"/>
      <c r="L16" s="386"/>
      <c r="M16" s="386"/>
      <c r="N16" s="386"/>
      <c r="O16" s="386"/>
      <c r="P16" s="386"/>
    </row>
    <row r="17" spans="1:16">
      <c r="A17" s="710" t="s">
        <v>441</v>
      </c>
      <c r="B17" s="1132">
        <v>151831</v>
      </c>
      <c r="C17" s="1132">
        <v>3706</v>
      </c>
      <c r="D17" s="415">
        <v>1754</v>
      </c>
      <c r="E17" s="1132">
        <v>14380</v>
      </c>
      <c r="F17" s="1132">
        <v>62</v>
      </c>
      <c r="G17" s="1132">
        <v>51087</v>
      </c>
      <c r="H17" s="1132">
        <v>78685</v>
      </c>
      <c r="I17" s="1132">
        <v>2156</v>
      </c>
      <c r="J17" s="1132">
        <v>169</v>
      </c>
      <c r="K17" s="386"/>
      <c r="L17" s="386"/>
      <c r="M17" s="386"/>
      <c r="N17" s="386"/>
      <c r="O17" s="386"/>
      <c r="P17" s="386"/>
    </row>
    <row r="18" spans="1:16">
      <c r="A18" s="710" t="s">
        <v>442</v>
      </c>
      <c r="B18" s="1132">
        <v>107816</v>
      </c>
      <c r="C18" s="415">
        <v>1883</v>
      </c>
      <c r="D18" s="416">
        <v>538</v>
      </c>
      <c r="E18" s="415">
        <v>5542</v>
      </c>
      <c r="F18" s="415">
        <v>18</v>
      </c>
      <c r="G18" s="415">
        <v>54171</v>
      </c>
      <c r="H18" s="415">
        <v>44961</v>
      </c>
      <c r="I18" s="415">
        <v>703</v>
      </c>
      <c r="J18" s="415">
        <v>5854</v>
      </c>
      <c r="K18" s="386"/>
      <c r="L18" s="386"/>
      <c r="M18" s="386"/>
      <c r="N18" s="386"/>
      <c r="O18" s="386"/>
      <c r="P18" s="386"/>
    </row>
    <row r="19" spans="1:16">
      <c r="A19" s="710" t="s">
        <v>443</v>
      </c>
      <c r="B19" s="1132">
        <v>474396</v>
      </c>
      <c r="C19" s="1132">
        <v>6154</v>
      </c>
      <c r="D19" s="415">
        <v>2034</v>
      </c>
      <c r="E19" s="1132">
        <v>48220</v>
      </c>
      <c r="F19" s="1132">
        <v>1569</v>
      </c>
      <c r="G19" s="1132">
        <v>281649</v>
      </c>
      <c r="H19" s="1132">
        <v>131354</v>
      </c>
      <c r="I19" s="1132">
        <v>3416</v>
      </c>
      <c r="J19" s="1132">
        <v>11783</v>
      </c>
      <c r="K19" s="386"/>
      <c r="L19" s="386"/>
      <c r="M19" s="386"/>
      <c r="N19" s="386"/>
      <c r="O19" s="386"/>
      <c r="P19" s="386"/>
    </row>
    <row r="20" spans="1:16">
      <c r="A20" s="710" t="s">
        <v>444</v>
      </c>
      <c r="B20" s="1132">
        <v>1006097</v>
      </c>
      <c r="C20" s="415">
        <v>17284</v>
      </c>
      <c r="D20" s="416">
        <v>4046</v>
      </c>
      <c r="E20" s="415">
        <v>594323</v>
      </c>
      <c r="F20" s="415">
        <v>12016</v>
      </c>
      <c r="G20" s="415">
        <v>161301</v>
      </c>
      <c r="H20" s="415">
        <v>209596</v>
      </c>
      <c r="I20" s="415">
        <v>7532</v>
      </c>
      <c r="J20" s="415">
        <v>702</v>
      </c>
      <c r="K20" s="386"/>
      <c r="L20" s="386"/>
      <c r="M20" s="386"/>
      <c r="N20" s="386"/>
      <c r="O20" s="386"/>
      <c r="P20" s="386"/>
    </row>
    <row r="21" spans="1:16">
      <c r="A21" s="710" t="s">
        <v>445</v>
      </c>
      <c r="B21" s="1132">
        <v>112367</v>
      </c>
      <c r="C21" s="1132">
        <v>3819</v>
      </c>
      <c r="D21" s="415">
        <v>1150</v>
      </c>
      <c r="E21" s="1132">
        <v>9062</v>
      </c>
      <c r="F21" s="1132">
        <v>2148</v>
      </c>
      <c r="G21" s="1132">
        <v>40121</v>
      </c>
      <c r="H21" s="1132">
        <v>54394</v>
      </c>
      <c r="I21" s="1132">
        <v>1674</v>
      </c>
      <c r="J21" s="1132">
        <v>80</v>
      </c>
      <c r="K21" s="386"/>
      <c r="L21" s="386"/>
      <c r="M21" s="386"/>
      <c r="N21" s="386"/>
      <c r="O21" s="386"/>
      <c r="P21" s="386"/>
    </row>
    <row r="22" spans="1:16">
      <c r="A22" s="710" t="s">
        <v>446</v>
      </c>
      <c r="B22" s="1132">
        <v>152459</v>
      </c>
      <c r="C22" s="415">
        <v>2835</v>
      </c>
      <c r="D22" s="416">
        <v>258</v>
      </c>
      <c r="E22" s="415">
        <v>133343</v>
      </c>
      <c r="F22" s="415">
        <v>11</v>
      </c>
      <c r="G22" s="415">
        <v>5034</v>
      </c>
      <c r="H22" s="415">
        <v>10692</v>
      </c>
      <c r="I22" s="415">
        <v>286</v>
      </c>
      <c r="J22" s="415">
        <v>13</v>
      </c>
      <c r="K22" s="386"/>
      <c r="L22" s="386"/>
      <c r="M22" s="386"/>
      <c r="N22" s="386"/>
      <c r="O22" s="386"/>
      <c r="P22" s="386"/>
    </row>
    <row r="23" spans="1:16">
      <c r="A23" s="710" t="s">
        <v>447</v>
      </c>
      <c r="B23" s="1132">
        <v>159381</v>
      </c>
      <c r="C23" s="1132">
        <v>2950</v>
      </c>
      <c r="D23" s="415">
        <v>877</v>
      </c>
      <c r="E23" s="1132">
        <v>12950</v>
      </c>
      <c r="F23" s="1132">
        <v>934</v>
      </c>
      <c r="G23" s="1132">
        <v>53846</v>
      </c>
      <c r="H23" s="1132">
        <v>86451</v>
      </c>
      <c r="I23" s="1132">
        <v>1371</v>
      </c>
      <c r="J23" s="1132">
        <v>150</v>
      </c>
      <c r="K23" s="386"/>
      <c r="L23" s="386"/>
      <c r="M23" s="386"/>
      <c r="N23" s="386"/>
      <c r="O23" s="386"/>
      <c r="P23" s="386"/>
    </row>
    <row r="24" spans="1:16">
      <c r="A24" s="710" t="s">
        <v>448</v>
      </c>
      <c r="B24" s="1132">
        <v>125667</v>
      </c>
      <c r="C24" s="415">
        <v>2670</v>
      </c>
      <c r="D24" s="416">
        <v>655</v>
      </c>
      <c r="E24" s="415">
        <v>8329</v>
      </c>
      <c r="F24" s="415">
        <v>1976</v>
      </c>
      <c r="G24" s="415">
        <v>41504</v>
      </c>
      <c r="H24" s="415">
        <v>69597</v>
      </c>
      <c r="I24" s="415">
        <v>936</v>
      </c>
      <c r="J24" s="415">
        <v>1880</v>
      </c>
      <c r="K24" s="386"/>
      <c r="L24" s="386"/>
      <c r="M24" s="386"/>
      <c r="N24" s="386"/>
      <c r="O24" s="386"/>
      <c r="P24" s="386"/>
    </row>
    <row r="25" spans="1:16">
      <c r="A25" s="710" t="s">
        <v>449</v>
      </c>
      <c r="B25" s="1132">
        <v>162019</v>
      </c>
      <c r="C25" s="1132">
        <v>1015</v>
      </c>
      <c r="D25" s="415">
        <v>679</v>
      </c>
      <c r="E25" s="1132">
        <v>10345</v>
      </c>
      <c r="F25" s="1132">
        <v>178</v>
      </c>
      <c r="G25" s="1132">
        <v>119356</v>
      </c>
      <c r="H25" s="1132">
        <v>29552</v>
      </c>
      <c r="I25" s="1132">
        <v>893</v>
      </c>
      <c r="J25" s="1132">
        <v>3798</v>
      </c>
      <c r="K25" s="386"/>
      <c r="L25" s="386"/>
      <c r="M25" s="386"/>
      <c r="N25" s="386"/>
      <c r="O25" s="386"/>
      <c r="P25" s="386"/>
    </row>
    <row r="26" spans="1:16">
      <c r="A26" s="710" t="s">
        <v>450</v>
      </c>
      <c r="B26" s="1132">
        <v>115366</v>
      </c>
      <c r="C26" s="415">
        <v>2072</v>
      </c>
      <c r="D26" s="416">
        <v>691</v>
      </c>
      <c r="E26" s="415">
        <v>7341</v>
      </c>
      <c r="F26" s="415">
        <v>24</v>
      </c>
      <c r="G26" s="415">
        <v>40475</v>
      </c>
      <c r="H26" s="415">
        <v>64190</v>
      </c>
      <c r="I26" s="415">
        <v>572</v>
      </c>
      <c r="J26" s="415">
        <v>177</v>
      </c>
      <c r="K26" s="386"/>
      <c r="L26" s="386"/>
      <c r="M26" s="386"/>
      <c r="N26" s="386"/>
      <c r="O26" s="386"/>
      <c r="P26" s="386"/>
    </row>
    <row r="27" spans="1:16" ht="20.25" customHeight="1">
      <c r="A27" s="710" t="s">
        <v>451</v>
      </c>
      <c r="B27" s="1132">
        <v>3544222</v>
      </c>
      <c r="C27" s="1132">
        <v>64920</v>
      </c>
      <c r="D27" s="1132">
        <v>19317</v>
      </c>
      <c r="E27" s="1132">
        <v>919318</v>
      </c>
      <c r="F27" s="1132">
        <v>22629</v>
      </c>
      <c r="G27" s="1132">
        <v>1416763</v>
      </c>
      <c r="H27" s="1132">
        <v>1075205</v>
      </c>
      <c r="I27" s="1132">
        <v>33214</v>
      </c>
      <c r="J27" s="1132">
        <v>34850</v>
      </c>
      <c r="K27" s="386"/>
      <c r="L27" s="386"/>
      <c r="M27" s="386"/>
      <c r="N27" s="386"/>
      <c r="O27" s="386"/>
      <c r="P27" s="386"/>
    </row>
    <row r="28" spans="1:16">
      <c r="A28" s="387"/>
      <c r="B28" s="417"/>
      <c r="C28" s="417"/>
      <c r="D28" s="417"/>
      <c r="E28" s="417"/>
      <c r="F28" s="417"/>
      <c r="G28" s="417"/>
      <c r="H28" s="417"/>
      <c r="I28" s="417"/>
      <c r="J28" s="417"/>
    </row>
    <row r="29" spans="1:16" ht="13">
      <c r="B29" s="1411" t="s">
        <v>454</v>
      </c>
      <c r="C29" s="1411"/>
      <c r="D29" s="1411"/>
      <c r="E29" s="1411"/>
      <c r="F29" s="1411"/>
      <c r="G29" s="1411"/>
      <c r="H29" s="1411"/>
      <c r="I29" s="1411"/>
      <c r="J29" s="1411"/>
    </row>
    <row r="30" spans="1:16" s="386" customFormat="1">
      <c r="A30" s="643"/>
      <c r="B30" s="332"/>
      <c r="C30" s="342"/>
      <c r="D30" s="347"/>
      <c r="E30" s="342"/>
      <c r="F30" s="342"/>
      <c r="G30" s="342"/>
      <c r="H30" s="342"/>
      <c r="I30" s="342"/>
      <c r="J30" s="342"/>
    </row>
    <row r="31" spans="1:16" s="386" customFormat="1">
      <c r="A31" s="710" t="s">
        <v>435</v>
      </c>
      <c r="B31" s="310">
        <v>26.01</v>
      </c>
      <c r="C31" s="310">
        <v>0.53</v>
      </c>
      <c r="D31" s="418">
        <v>0.27</v>
      </c>
      <c r="E31" s="310">
        <v>2.19</v>
      </c>
      <c r="F31" s="310">
        <v>0.01</v>
      </c>
      <c r="G31" s="310">
        <v>11.64</v>
      </c>
      <c r="H31" s="310">
        <v>10.94</v>
      </c>
      <c r="I31" s="310">
        <v>0.43</v>
      </c>
      <c r="J31" s="310">
        <v>0.09</v>
      </c>
    </row>
    <row r="32" spans="1:16">
      <c r="A32" s="710" t="s">
        <v>436</v>
      </c>
      <c r="B32" s="418">
        <v>40.81</v>
      </c>
      <c r="C32" s="418">
        <v>0.75</v>
      </c>
      <c r="D32" s="1145">
        <v>0.34</v>
      </c>
      <c r="E32" s="418">
        <v>2.11</v>
      </c>
      <c r="F32" s="418">
        <v>0.25</v>
      </c>
      <c r="G32" s="418">
        <v>31.78</v>
      </c>
      <c r="H32" s="418">
        <v>5.2</v>
      </c>
      <c r="I32" s="418">
        <v>0.38</v>
      </c>
      <c r="J32" s="418">
        <v>0.31</v>
      </c>
      <c r="K32" s="386"/>
      <c r="L32" s="386"/>
      <c r="M32" s="386"/>
      <c r="N32" s="386"/>
      <c r="O32" s="386"/>
      <c r="P32" s="386"/>
    </row>
    <row r="33" spans="1:16">
      <c r="A33" s="710" t="s">
        <v>437</v>
      </c>
      <c r="B33" s="310">
        <v>2.38</v>
      </c>
      <c r="C33" s="310">
        <v>0.43</v>
      </c>
      <c r="D33" s="418">
        <v>0.13</v>
      </c>
      <c r="E33" s="310">
        <v>1.49</v>
      </c>
      <c r="F33" s="310">
        <v>0.01</v>
      </c>
      <c r="G33" s="310">
        <v>0.08</v>
      </c>
      <c r="H33" s="310">
        <v>0.02</v>
      </c>
      <c r="I33" s="310">
        <v>0.2</v>
      </c>
      <c r="J33" s="310">
        <v>0</v>
      </c>
      <c r="K33" s="386"/>
      <c r="L33" s="386"/>
      <c r="M33" s="386"/>
      <c r="N33" s="386"/>
      <c r="O33" s="386"/>
      <c r="P33" s="386"/>
    </row>
    <row r="34" spans="1:16">
      <c r="A34" s="710" t="s">
        <v>438</v>
      </c>
      <c r="B34" s="418">
        <v>72.16</v>
      </c>
      <c r="C34" s="418">
        <v>1.72</v>
      </c>
      <c r="D34" s="1145">
        <v>0.39</v>
      </c>
      <c r="E34" s="418">
        <v>3.26</v>
      </c>
      <c r="F34" s="418">
        <v>0.06</v>
      </c>
      <c r="G34" s="418">
        <v>23.23</v>
      </c>
      <c r="H34" s="418">
        <v>42.45</v>
      </c>
      <c r="I34" s="418">
        <v>1.04</v>
      </c>
      <c r="J34" s="418">
        <v>1.88</v>
      </c>
      <c r="K34" s="386"/>
      <c r="L34" s="386"/>
      <c r="M34" s="386"/>
      <c r="N34" s="386"/>
      <c r="O34" s="386"/>
      <c r="P34" s="386"/>
    </row>
    <row r="35" spans="1:16">
      <c r="A35" s="710" t="s">
        <v>439</v>
      </c>
      <c r="B35" s="310">
        <v>16.13</v>
      </c>
      <c r="C35" s="310">
        <v>2.31</v>
      </c>
      <c r="D35" s="418">
        <v>0.15</v>
      </c>
      <c r="E35" s="310">
        <v>3.39</v>
      </c>
      <c r="F35" s="310">
        <v>0.01</v>
      </c>
      <c r="G35" s="310">
        <v>1.07</v>
      </c>
      <c r="H35" s="310">
        <v>8.58</v>
      </c>
      <c r="I35" s="310">
        <v>0.62</v>
      </c>
      <c r="J35" s="310">
        <v>0</v>
      </c>
      <c r="K35" s="386"/>
      <c r="L35" s="386"/>
      <c r="M35" s="386"/>
      <c r="N35" s="386"/>
      <c r="O35" s="386"/>
      <c r="P35" s="386"/>
    </row>
    <row r="36" spans="1:16">
      <c r="A36" s="710" t="s">
        <v>440</v>
      </c>
      <c r="B36" s="418" t="s">
        <v>356</v>
      </c>
      <c r="C36" s="418" t="s">
        <v>356</v>
      </c>
      <c r="D36" s="418" t="s">
        <v>356</v>
      </c>
      <c r="E36" s="418" t="s">
        <v>356</v>
      </c>
      <c r="F36" s="418" t="s">
        <v>356</v>
      </c>
      <c r="G36" s="418" t="s">
        <v>356</v>
      </c>
      <c r="H36" s="418" t="s">
        <v>356</v>
      </c>
      <c r="I36" s="418" t="s">
        <v>356</v>
      </c>
      <c r="J36" s="418">
        <v>0</v>
      </c>
      <c r="K36" s="386"/>
      <c r="L36" s="386"/>
      <c r="M36" s="386"/>
      <c r="N36" s="386"/>
      <c r="O36" s="386"/>
      <c r="P36" s="386"/>
    </row>
    <row r="37" spans="1:16">
      <c r="A37" s="710" t="s">
        <v>441</v>
      </c>
      <c r="B37" s="310">
        <v>25.25</v>
      </c>
      <c r="C37" s="310">
        <v>0.62</v>
      </c>
      <c r="D37" s="418">
        <v>0.28999999999999998</v>
      </c>
      <c r="E37" s="310">
        <v>2.39</v>
      </c>
      <c r="F37" s="310">
        <v>0.01</v>
      </c>
      <c r="G37" s="310">
        <v>8.5</v>
      </c>
      <c r="H37" s="310">
        <v>13.09</v>
      </c>
      <c r="I37" s="310">
        <v>0.36</v>
      </c>
      <c r="J37" s="310">
        <v>0.03</v>
      </c>
      <c r="K37" s="386"/>
      <c r="L37" s="386"/>
      <c r="M37" s="386"/>
      <c r="N37" s="386"/>
      <c r="O37" s="386"/>
      <c r="P37" s="386"/>
    </row>
    <row r="38" spans="1:16">
      <c r="A38" s="710" t="s">
        <v>442</v>
      </c>
      <c r="B38" s="418">
        <v>60.91</v>
      </c>
      <c r="C38" s="418">
        <v>1.06</v>
      </c>
      <c r="D38" s="1145">
        <v>0.3</v>
      </c>
      <c r="E38" s="418">
        <v>3.13</v>
      </c>
      <c r="F38" s="418">
        <v>0.01</v>
      </c>
      <c r="G38" s="418">
        <v>30.6</v>
      </c>
      <c r="H38" s="418">
        <v>25.4</v>
      </c>
      <c r="I38" s="418">
        <v>0.4</v>
      </c>
      <c r="J38" s="418">
        <v>3.31</v>
      </c>
      <c r="K38" s="386"/>
      <c r="L38" s="386"/>
      <c r="M38" s="386"/>
      <c r="N38" s="386"/>
      <c r="O38" s="386"/>
      <c r="P38" s="386"/>
    </row>
    <row r="39" spans="1:16">
      <c r="A39" s="710" t="s">
        <v>443</v>
      </c>
      <c r="B39" s="310">
        <v>60.49</v>
      </c>
      <c r="C39" s="310">
        <v>0.78</v>
      </c>
      <c r="D39" s="418">
        <v>0.26</v>
      </c>
      <c r="E39" s="310">
        <v>6.15</v>
      </c>
      <c r="F39" s="310">
        <v>0.2</v>
      </c>
      <c r="G39" s="310">
        <v>35.909999999999997</v>
      </c>
      <c r="H39" s="310">
        <v>16.75</v>
      </c>
      <c r="I39" s="310">
        <v>0.44</v>
      </c>
      <c r="J39" s="310">
        <v>1.5</v>
      </c>
      <c r="K39" s="386"/>
      <c r="L39" s="386"/>
      <c r="M39" s="386"/>
      <c r="N39" s="386"/>
      <c r="O39" s="386"/>
      <c r="P39" s="386"/>
    </row>
    <row r="40" spans="1:16">
      <c r="A40" s="710" t="s">
        <v>444</v>
      </c>
      <c r="B40" s="418">
        <v>56.34</v>
      </c>
      <c r="C40" s="418">
        <v>0.97</v>
      </c>
      <c r="D40" s="1145">
        <v>0.23</v>
      </c>
      <c r="E40" s="418">
        <v>33.28</v>
      </c>
      <c r="F40" s="418">
        <v>0.67</v>
      </c>
      <c r="G40" s="418">
        <v>9.0299999999999994</v>
      </c>
      <c r="H40" s="418">
        <v>11.74</v>
      </c>
      <c r="I40" s="418">
        <v>0.42</v>
      </c>
      <c r="J40" s="418">
        <v>0.04</v>
      </c>
      <c r="K40" s="386"/>
      <c r="L40" s="386"/>
      <c r="M40" s="386"/>
      <c r="N40" s="386"/>
      <c r="O40" s="386"/>
      <c r="P40" s="386"/>
    </row>
    <row r="41" spans="1:16">
      <c r="A41" s="710" t="s">
        <v>445</v>
      </c>
      <c r="B41" s="310">
        <v>27.9</v>
      </c>
      <c r="C41" s="310">
        <v>0.95</v>
      </c>
      <c r="D41" s="418">
        <v>0.28999999999999998</v>
      </c>
      <c r="E41" s="310">
        <v>2.25</v>
      </c>
      <c r="F41" s="310">
        <v>0.53</v>
      </c>
      <c r="G41" s="310">
        <v>9.9600000000000009</v>
      </c>
      <c r="H41" s="310">
        <v>13.5</v>
      </c>
      <c r="I41" s="310">
        <v>0.42</v>
      </c>
      <c r="J41" s="310">
        <v>0.02</v>
      </c>
      <c r="K41" s="386"/>
      <c r="L41" s="386"/>
      <c r="M41" s="386"/>
      <c r="N41" s="386"/>
      <c r="O41" s="386"/>
      <c r="P41" s="386"/>
    </row>
    <row r="42" spans="1:16">
      <c r="A42" s="710" t="s">
        <v>446</v>
      </c>
      <c r="B42" s="418">
        <v>143.54</v>
      </c>
      <c r="C42" s="418">
        <v>2.67</v>
      </c>
      <c r="D42" s="1145">
        <v>0.24</v>
      </c>
      <c r="E42" s="418">
        <v>125.54</v>
      </c>
      <c r="F42" s="418">
        <v>0.01</v>
      </c>
      <c r="G42" s="418">
        <v>4.74</v>
      </c>
      <c r="H42" s="418">
        <v>10.07</v>
      </c>
      <c r="I42" s="418">
        <v>0.27</v>
      </c>
      <c r="J42" s="418">
        <v>0.01</v>
      </c>
      <c r="K42" s="386"/>
      <c r="L42" s="386"/>
      <c r="M42" s="386"/>
      <c r="N42" s="386"/>
      <c r="O42" s="386"/>
      <c r="P42" s="386"/>
    </row>
    <row r="43" spans="1:16">
      <c r="A43" s="710" t="s">
        <v>447</v>
      </c>
      <c r="B43" s="310">
        <v>36.21</v>
      </c>
      <c r="C43" s="310">
        <v>0.67</v>
      </c>
      <c r="D43" s="418">
        <v>0.2</v>
      </c>
      <c r="E43" s="310">
        <v>2.94</v>
      </c>
      <c r="F43" s="310">
        <v>0.21</v>
      </c>
      <c r="G43" s="310">
        <v>12.23</v>
      </c>
      <c r="H43" s="310">
        <v>19.64</v>
      </c>
      <c r="I43" s="310">
        <v>0.31</v>
      </c>
      <c r="J43" s="310">
        <v>0.03</v>
      </c>
      <c r="K43" s="386"/>
      <c r="L43" s="386"/>
      <c r="M43" s="386"/>
      <c r="N43" s="386"/>
      <c r="O43" s="386"/>
      <c r="P43" s="386"/>
    </row>
    <row r="44" spans="1:16">
      <c r="A44" s="710" t="s">
        <v>448</v>
      </c>
      <c r="B44" s="418">
        <v>48.07</v>
      </c>
      <c r="C44" s="418">
        <v>1.02</v>
      </c>
      <c r="D44" s="1145">
        <v>0.25</v>
      </c>
      <c r="E44" s="418">
        <v>3.19</v>
      </c>
      <c r="F44" s="418">
        <v>0.76</v>
      </c>
      <c r="G44" s="418">
        <v>15.88</v>
      </c>
      <c r="H44" s="418">
        <v>26.62</v>
      </c>
      <c r="I44" s="418">
        <v>0.36</v>
      </c>
      <c r="J44" s="418">
        <v>0.72</v>
      </c>
      <c r="K44" s="386"/>
      <c r="L44" s="386"/>
      <c r="M44" s="386"/>
      <c r="N44" s="386"/>
      <c r="O44" s="386"/>
      <c r="P44" s="386"/>
    </row>
    <row r="45" spans="1:16">
      <c r="A45" s="710" t="s">
        <v>449</v>
      </c>
      <c r="B45" s="310">
        <v>58.6</v>
      </c>
      <c r="C45" s="310">
        <v>0.37</v>
      </c>
      <c r="D45" s="418">
        <v>0.25</v>
      </c>
      <c r="E45" s="310">
        <v>3.74</v>
      </c>
      <c r="F45" s="310">
        <v>0.06</v>
      </c>
      <c r="G45" s="310">
        <v>43.17</v>
      </c>
      <c r="H45" s="310">
        <v>10.69</v>
      </c>
      <c r="I45" s="310">
        <v>0.32</v>
      </c>
      <c r="J45" s="310">
        <v>1.37</v>
      </c>
      <c r="K45" s="386"/>
      <c r="L45" s="386"/>
      <c r="M45" s="386"/>
      <c r="N45" s="386"/>
      <c r="O45" s="386"/>
      <c r="P45" s="386"/>
    </row>
    <row r="46" spans="1:16">
      <c r="A46" s="710" t="s">
        <v>450</v>
      </c>
      <c r="B46" s="418">
        <v>47.65</v>
      </c>
      <c r="C46" s="418">
        <v>0.86</v>
      </c>
      <c r="D46" s="1145">
        <v>0.28999999999999998</v>
      </c>
      <c r="E46" s="418">
        <v>3.03</v>
      </c>
      <c r="F46" s="418">
        <v>0.01</v>
      </c>
      <c r="G46" s="418">
        <v>16.72</v>
      </c>
      <c r="H46" s="418">
        <v>26.51</v>
      </c>
      <c r="I46" s="418">
        <v>0.24</v>
      </c>
      <c r="J46" s="418">
        <v>7.0000000000000007E-2</v>
      </c>
      <c r="K46" s="386"/>
      <c r="L46" s="386"/>
      <c r="M46" s="386"/>
      <c r="N46" s="386"/>
      <c r="O46" s="386"/>
      <c r="P46" s="386"/>
    </row>
    <row r="47" spans="1:16" ht="20.25" customHeight="1">
      <c r="A47" s="710" t="s">
        <v>451</v>
      </c>
      <c r="B47" s="310">
        <v>43.51</v>
      </c>
      <c r="C47" s="310">
        <v>0.8</v>
      </c>
      <c r="D47" s="310">
        <v>0.24</v>
      </c>
      <c r="E47" s="310">
        <v>11.29</v>
      </c>
      <c r="F47" s="310">
        <v>0.28000000000000003</v>
      </c>
      <c r="G47" s="310">
        <v>17.39</v>
      </c>
      <c r="H47" s="310">
        <v>13.2</v>
      </c>
      <c r="I47" s="310">
        <v>0.41</v>
      </c>
      <c r="J47" s="310">
        <v>0.43</v>
      </c>
      <c r="K47" s="386"/>
      <c r="L47" s="386"/>
      <c r="M47" s="386"/>
      <c r="N47" s="386"/>
      <c r="O47" s="386"/>
      <c r="P47" s="386"/>
    </row>
    <row r="48" spans="1:16">
      <c r="A48" s="387"/>
      <c r="B48" s="340"/>
      <c r="C48" s="341"/>
      <c r="D48" s="341"/>
      <c r="E48" s="341"/>
      <c r="F48" s="341"/>
      <c r="G48" s="341"/>
      <c r="H48" s="341"/>
      <c r="I48" s="341"/>
      <c r="J48" s="341"/>
    </row>
    <row r="49" spans="1:16" ht="15">
      <c r="B49" s="1411" t="s">
        <v>1105</v>
      </c>
      <c r="C49" s="1411"/>
      <c r="D49" s="1411"/>
      <c r="E49" s="1411"/>
      <c r="F49" s="1411"/>
      <c r="G49" s="1411"/>
      <c r="H49" s="1411"/>
      <c r="I49" s="1411"/>
      <c r="J49" s="1411"/>
    </row>
    <row r="50" spans="1:16" s="386" customFormat="1">
      <c r="A50" s="643"/>
      <c r="B50" s="332"/>
      <c r="C50" s="342"/>
      <c r="D50" s="347"/>
      <c r="E50" s="342"/>
      <c r="F50" s="342"/>
      <c r="G50" s="342"/>
      <c r="H50" s="342"/>
      <c r="I50" s="342"/>
      <c r="J50" s="342"/>
    </row>
    <row r="51" spans="1:16" s="386" customFormat="1">
      <c r="A51" s="710" t="s">
        <v>435</v>
      </c>
      <c r="B51" s="307">
        <v>6737</v>
      </c>
      <c r="C51" s="307">
        <v>138</v>
      </c>
      <c r="D51" s="307">
        <v>70</v>
      </c>
      <c r="E51" s="307">
        <v>568</v>
      </c>
      <c r="F51" s="307">
        <v>3</v>
      </c>
      <c r="G51" s="307">
        <v>3015</v>
      </c>
      <c r="H51" s="307">
        <v>2833</v>
      </c>
      <c r="I51" s="307">
        <v>111</v>
      </c>
      <c r="J51" s="307">
        <v>22</v>
      </c>
    </row>
    <row r="52" spans="1:16">
      <c r="A52" s="710" t="s">
        <v>436</v>
      </c>
      <c r="B52" s="307">
        <v>12359</v>
      </c>
      <c r="C52" s="307">
        <v>228</v>
      </c>
      <c r="D52" s="307">
        <v>102</v>
      </c>
      <c r="E52" s="307">
        <v>638</v>
      </c>
      <c r="F52" s="307">
        <v>76</v>
      </c>
      <c r="G52" s="307">
        <v>9625</v>
      </c>
      <c r="H52" s="307">
        <v>1574</v>
      </c>
      <c r="I52" s="307">
        <v>116</v>
      </c>
      <c r="J52" s="307">
        <v>93</v>
      </c>
      <c r="K52" s="386"/>
      <c r="L52" s="386"/>
      <c r="M52" s="386"/>
      <c r="N52" s="386"/>
      <c r="O52" s="386"/>
      <c r="P52" s="386"/>
    </row>
    <row r="53" spans="1:16">
      <c r="A53" s="710" t="s">
        <v>437</v>
      </c>
      <c r="B53" s="307">
        <v>196</v>
      </c>
      <c r="C53" s="307">
        <v>36</v>
      </c>
      <c r="D53" s="307">
        <v>11</v>
      </c>
      <c r="E53" s="307">
        <v>123</v>
      </c>
      <c r="F53" s="307">
        <v>1</v>
      </c>
      <c r="G53" s="307">
        <v>7</v>
      </c>
      <c r="H53" s="307">
        <v>2</v>
      </c>
      <c r="I53" s="307">
        <v>17</v>
      </c>
      <c r="J53" s="307">
        <v>0</v>
      </c>
      <c r="K53" s="386"/>
      <c r="L53" s="386"/>
      <c r="M53" s="386"/>
      <c r="N53" s="386"/>
      <c r="O53" s="386"/>
      <c r="P53" s="386"/>
    </row>
    <row r="54" spans="1:16">
      <c r="A54" s="710" t="s">
        <v>438</v>
      </c>
      <c r="B54" s="307">
        <v>4655</v>
      </c>
      <c r="C54" s="307">
        <v>111</v>
      </c>
      <c r="D54" s="307">
        <v>25</v>
      </c>
      <c r="E54" s="307">
        <v>211</v>
      </c>
      <c r="F54" s="307">
        <v>4</v>
      </c>
      <c r="G54" s="307">
        <v>1499</v>
      </c>
      <c r="H54" s="307">
        <v>2739</v>
      </c>
      <c r="I54" s="307">
        <v>67</v>
      </c>
      <c r="J54" s="307">
        <v>121</v>
      </c>
      <c r="K54" s="386"/>
      <c r="L54" s="386"/>
      <c r="M54" s="386"/>
      <c r="N54" s="386"/>
      <c r="O54" s="386"/>
      <c r="P54" s="386"/>
    </row>
    <row r="55" spans="1:16">
      <c r="A55" s="710" t="s">
        <v>439</v>
      </c>
      <c r="B55" s="307">
        <v>265</v>
      </c>
      <c r="C55" s="307">
        <v>38</v>
      </c>
      <c r="D55" s="307">
        <v>2</v>
      </c>
      <c r="E55" s="307">
        <v>56</v>
      </c>
      <c r="F55" s="1223">
        <v>0</v>
      </c>
      <c r="G55" s="307">
        <v>18</v>
      </c>
      <c r="H55" s="307">
        <v>141</v>
      </c>
      <c r="I55" s="307">
        <v>10</v>
      </c>
      <c r="J55" s="307">
        <v>0</v>
      </c>
      <c r="K55" s="386"/>
      <c r="L55" s="386"/>
      <c r="M55" s="386"/>
      <c r="N55" s="386"/>
      <c r="O55" s="386"/>
      <c r="P55" s="386"/>
    </row>
    <row r="56" spans="1:16">
      <c r="A56" s="710" t="s">
        <v>440</v>
      </c>
      <c r="B56" s="418" t="s">
        <v>356</v>
      </c>
      <c r="C56" s="418" t="s">
        <v>356</v>
      </c>
      <c r="D56" s="418" t="s">
        <v>356</v>
      </c>
      <c r="E56" s="418" t="s">
        <v>356</v>
      </c>
      <c r="F56" s="418" t="s">
        <v>356</v>
      </c>
      <c r="G56" s="418" t="s">
        <v>356</v>
      </c>
      <c r="H56" s="418" t="s">
        <v>356</v>
      </c>
      <c r="I56" s="418" t="s">
        <v>356</v>
      </c>
      <c r="J56" s="307">
        <v>0</v>
      </c>
      <c r="K56" s="386"/>
      <c r="L56" s="386"/>
      <c r="M56" s="386"/>
      <c r="N56" s="386"/>
      <c r="O56" s="386"/>
      <c r="P56" s="386"/>
    </row>
    <row r="57" spans="1:16">
      <c r="A57" s="710" t="s">
        <v>441</v>
      </c>
      <c r="B57" s="307">
        <v>3796</v>
      </c>
      <c r="C57" s="307">
        <v>93</v>
      </c>
      <c r="D57" s="307">
        <v>44</v>
      </c>
      <c r="E57" s="307">
        <v>360</v>
      </c>
      <c r="F57" s="307">
        <v>2</v>
      </c>
      <c r="G57" s="307">
        <v>1277</v>
      </c>
      <c r="H57" s="307">
        <v>1967</v>
      </c>
      <c r="I57" s="307">
        <v>54</v>
      </c>
      <c r="J57" s="307">
        <v>4</v>
      </c>
      <c r="K57" s="386"/>
      <c r="L57" s="386"/>
      <c r="M57" s="386"/>
      <c r="N57" s="386"/>
      <c r="O57" s="386"/>
      <c r="P57" s="386"/>
    </row>
    <row r="58" spans="1:16">
      <c r="A58" s="710" t="s">
        <v>442</v>
      </c>
      <c r="B58" s="307">
        <v>2695</v>
      </c>
      <c r="C58" s="307">
        <v>47</v>
      </c>
      <c r="D58" s="307">
        <v>13</v>
      </c>
      <c r="E58" s="307">
        <v>139</v>
      </c>
      <c r="F58" s="1223">
        <v>0</v>
      </c>
      <c r="G58" s="307">
        <v>1354</v>
      </c>
      <c r="H58" s="307">
        <v>1124</v>
      </c>
      <c r="I58" s="307">
        <v>18</v>
      </c>
      <c r="J58" s="307">
        <v>146</v>
      </c>
      <c r="K58" s="386"/>
      <c r="L58" s="386"/>
      <c r="M58" s="386"/>
      <c r="N58" s="386"/>
      <c r="O58" s="386"/>
      <c r="P58" s="386"/>
    </row>
    <row r="59" spans="1:16">
      <c r="A59" s="710" t="s">
        <v>443</v>
      </c>
      <c r="B59" s="307">
        <v>11860</v>
      </c>
      <c r="C59" s="307">
        <v>154</v>
      </c>
      <c r="D59" s="307">
        <v>51</v>
      </c>
      <c r="E59" s="307">
        <v>1205</v>
      </c>
      <c r="F59" s="307">
        <v>39</v>
      </c>
      <c r="G59" s="307">
        <v>7041</v>
      </c>
      <c r="H59" s="307">
        <v>3284</v>
      </c>
      <c r="I59" s="307">
        <v>85</v>
      </c>
      <c r="J59" s="307">
        <v>295</v>
      </c>
      <c r="K59" s="386"/>
      <c r="L59" s="386"/>
      <c r="M59" s="386"/>
      <c r="N59" s="386"/>
      <c r="O59" s="386"/>
      <c r="P59" s="386"/>
    </row>
    <row r="60" spans="1:16">
      <c r="A60" s="710" t="s">
        <v>444</v>
      </c>
      <c r="B60" s="307">
        <v>25152</v>
      </c>
      <c r="C60" s="307">
        <v>432</v>
      </c>
      <c r="D60" s="307">
        <v>101</v>
      </c>
      <c r="E60" s="307">
        <v>14858</v>
      </c>
      <c r="F60" s="307">
        <v>300</v>
      </c>
      <c r="G60" s="307">
        <v>4033</v>
      </c>
      <c r="H60" s="307">
        <v>5240</v>
      </c>
      <c r="I60" s="307">
        <v>188</v>
      </c>
      <c r="J60" s="307">
        <v>18</v>
      </c>
      <c r="K60" s="386"/>
      <c r="L60" s="386"/>
      <c r="M60" s="386"/>
      <c r="N60" s="386"/>
      <c r="O60" s="386"/>
      <c r="P60" s="386"/>
    </row>
    <row r="61" spans="1:16">
      <c r="A61" s="710" t="s">
        <v>445</v>
      </c>
      <c r="B61" s="307">
        <v>2809</v>
      </c>
      <c r="C61" s="307">
        <v>95</v>
      </c>
      <c r="D61" s="307">
        <v>29</v>
      </c>
      <c r="E61" s="307">
        <v>227</v>
      </c>
      <c r="F61" s="307">
        <v>54</v>
      </c>
      <c r="G61" s="307">
        <v>1003</v>
      </c>
      <c r="H61" s="307">
        <v>1360</v>
      </c>
      <c r="I61" s="307">
        <v>42</v>
      </c>
      <c r="J61" s="307">
        <v>2</v>
      </c>
      <c r="K61" s="386"/>
      <c r="L61" s="386"/>
      <c r="M61" s="386"/>
      <c r="N61" s="386"/>
      <c r="O61" s="386"/>
      <c r="P61" s="386"/>
    </row>
    <row r="62" spans="1:16">
      <c r="A62" s="710" t="s">
        <v>446</v>
      </c>
      <c r="B62" s="307">
        <v>3811</v>
      </c>
      <c r="C62" s="307">
        <v>71</v>
      </c>
      <c r="D62" s="307">
        <v>6</v>
      </c>
      <c r="E62" s="307">
        <v>3334</v>
      </c>
      <c r="F62" s="1223">
        <v>0</v>
      </c>
      <c r="G62" s="307">
        <v>126</v>
      </c>
      <c r="H62" s="307">
        <v>267</v>
      </c>
      <c r="I62" s="307">
        <v>7</v>
      </c>
      <c r="J62" s="307">
        <v>0</v>
      </c>
      <c r="K62" s="386"/>
      <c r="L62" s="386"/>
      <c r="M62" s="386"/>
      <c r="N62" s="386"/>
      <c r="O62" s="386"/>
      <c r="P62" s="386"/>
    </row>
    <row r="63" spans="1:16">
      <c r="A63" s="710" t="s">
        <v>447</v>
      </c>
      <c r="B63" s="307">
        <v>3985</v>
      </c>
      <c r="C63" s="307">
        <v>74</v>
      </c>
      <c r="D63" s="307">
        <v>22</v>
      </c>
      <c r="E63" s="307">
        <v>324</v>
      </c>
      <c r="F63" s="307">
        <v>23</v>
      </c>
      <c r="G63" s="307">
        <v>1346</v>
      </c>
      <c r="H63" s="307">
        <v>2161</v>
      </c>
      <c r="I63" s="307">
        <v>34</v>
      </c>
      <c r="J63" s="307">
        <v>4</v>
      </c>
      <c r="K63" s="386"/>
      <c r="L63" s="386"/>
      <c r="M63" s="386"/>
      <c r="N63" s="386"/>
      <c r="O63" s="386"/>
      <c r="P63" s="386"/>
    </row>
    <row r="64" spans="1:16">
      <c r="A64" s="710" t="s">
        <v>448</v>
      </c>
      <c r="B64" s="307">
        <v>3142</v>
      </c>
      <c r="C64" s="307">
        <v>67</v>
      </c>
      <c r="D64" s="307">
        <v>16</v>
      </c>
      <c r="E64" s="307">
        <v>208</v>
      </c>
      <c r="F64" s="307">
        <v>49</v>
      </c>
      <c r="G64" s="307">
        <v>1038</v>
      </c>
      <c r="H64" s="307">
        <v>1740</v>
      </c>
      <c r="I64" s="307">
        <v>23</v>
      </c>
      <c r="J64" s="307">
        <v>47</v>
      </c>
      <c r="K64" s="386"/>
      <c r="L64" s="386"/>
      <c r="M64" s="386"/>
      <c r="N64" s="386"/>
      <c r="O64" s="386"/>
      <c r="P64" s="386"/>
    </row>
    <row r="65" spans="1:16">
      <c r="A65" s="710" t="s">
        <v>449</v>
      </c>
      <c r="B65" s="307">
        <v>4050</v>
      </c>
      <c r="C65" s="307">
        <v>25</v>
      </c>
      <c r="D65" s="307">
        <v>17</v>
      </c>
      <c r="E65" s="307">
        <v>259</v>
      </c>
      <c r="F65" s="307">
        <v>4</v>
      </c>
      <c r="G65" s="307">
        <v>2984</v>
      </c>
      <c r="H65" s="307">
        <v>739</v>
      </c>
      <c r="I65" s="307">
        <v>22</v>
      </c>
      <c r="J65" s="307">
        <v>95</v>
      </c>
      <c r="K65" s="386"/>
      <c r="L65" s="386"/>
      <c r="M65" s="386"/>
      <c r="N65" s="386"/>
      <c r="O65" s="386"/>
      <c r="P65" s="386"/>
    </row>
    <row r="66" spans="1:16">
      <c r="A66" s="710" t="s">
        <v>450</v>
      </c>
      <c r="B66" s="307">
        <v>2884</v>
      </c>
      <c r="C66" s="307">
        <v>52</v>
      </c>
      <c r="D66" s="307">
        <v>17</v>
      </c>
      <c r="E66" s="307">
        <v>184</v>
      </c>
      <c r="F66" s="307">
        <v>1</v>
      </c>
      <c r="G66" s="307">
        <v>1012</v>
      </c>
      <c r="H66" s="307">
        <v>1605</v>
      </c>
      <c r="I66" s="307">
        <v>14</v>
      </c>
      <c r="J66" s="307">
        <v>4</v>
      </c>
      <c r="K66" s="386"/>
      <c r="L66" s="386"/>
      <c r="M66" s="386"/>
      <c r="N66" s="386"/>
      <c r="O66" s="386"/>
      <c r="P66" s="386"/>
    </row>
    <row r="67" spans="1:16" ht="20.25" customHeight="1">
      <c r="A67" s="710" t="s">
        <v>451</v>
      </c>
      <c r="B67" s="1150">
        <v>88606</v>
      </c>
      <c r="C67" s="1150">
        <v>1623</v>
      </c>
      <c r="D67" s="1150">
        <v>483</v>
      </c>
      <c r="E67" s="1150">
        <v>22983</v>
      </c>
      <c r="F67" s="1150">
        <v>566</v>
      </c>
      <c r="G67" s="1150">
        <v>35419</v>
      </c>
      <c r="H67" s="1150">
        <v>26880</v>
      </c>
      <c r="I67" s="1150">
        <v>830</v>
      </c>
      <c r="J67" s="1150">
        <v>871</v>
      </c>
      <c r="K67" s="386"/>
      <c r="L67" s="386"/>
      <c r="M67" s="386"/>
      <c r="N67" s="386"/>
      <c r="O67" s="386"/>
      <c r="P67" s="386"/>
    </row>
    <row r="68" spans="1:16" s="368" customFormat="1">
      <c r="A68" s="643"/>
      <c r="B68" s="332"/>
      <c r="C68" s="37"/>
      <c r="D68" s="37"/>
      <c r="E68" s="37"/>
      <c r="F68" s="37"/>
      <c r="G68" s="37"/>
      <c r="H68" s="37"/>
      <c r="I68" s="37"/>
      <c r="J68" s="37"/>
    </row>
    <row r="69" spans="1:16" s="368" customFormat="1" ht="13">
      <c r="A69" s="135"/>
      <c r="B69" s="1360" t="s">
        <v>731</v>
      </c>
      <c r="C69" s="1360"/>
      <c r="D69" s="1360"/>
      <c r="E69" s="1360"/>
      <c r="F69" s="1360"/>
      <c r="G69" s="1360"/>
      <c r="H69" s="1360"/>
      <c r="I69" s="1360"/>
      <c r="J69" s="1360"/>
    </row>
    <row r="70" spans="1:16" s="368" customFormat="1">
      <c r="A70" s="643"/>
      <c r="B70" s="332"/>
      <c r="C70" s="342"/>
      <c r="D70" s="342"/>
      <c r="E70" s="342"/>
      <c r="F70" s="342"/>
      <c r="G70" s="342"/>
      <c r="H70" s="342"/>
      <c r="I70" s="342"/>
      <c r="J70" s="342"/>
    </row>
    <row r="71" spans="1:16" s="368" customFormat="1">
      <c r="A71" s="710" t="s">
        <v>435</v>
      </c>
      <c r="B71" s="345">
        <v>100</v>
      </c>
      <c r="C71" s="346">
        <v>2.0521308020009204</v>
      </c>
      <c r="D71" s="346">
        <v>1.0394246611943179</v>
      </c>
      <c r="E71" s="346">
        <v>8.428208820080453</v>
      </c>
      <c r="F71" s="346">
        <v>3.8593418337811158E-2</v>
      </c>
      <c r="G71" s="346">
        <v>44.748697472131099</v>
      </c>
      <c r="H71" s="346">
        <v>42.049384731849962</v>
      </c>
      <c r="I71" s="346">
        <v>1.6431890038444983</v>
      </c>
      <c r="J71" s="346" t="s">
        <v>360</v>
      </c>
    </row>
    <row r="72" spans="1:16" s="368" customFormat="1">
      <c r="A72" s="710" t="s">
        <v>436</v>
      </c>
      <c r="B72" s="345">
        <v>100</v>
      </c>
      <c r="C72" s="346">
        <v>1.8419067152933275</v>
      </c>
      <c r="D72" s="346">
        <v>0.82912097803507023</v>
      </c>
      <c r="E72" s="346">
        <v>5.1658747640979898</v>
      </c>
      <c r="F72" s="346">
        <v>0.61187874080411997</v>
      </c>
      <c r="G72" s="346">
        <v>77.872441992884006</v>
      </c>
      <c r="H72" s="346">
        <v>12.738000602776413</v>
      </c>
      <c r="I72" s="346">
        <v>0.94077620610907831</v>
      </c>
      <c r="J72" s="346" t="s">
        <v>360</v>
      </c>
    </row>
    <row r="73" spans="1:16" s="368" customFormat="1">
      <c r="A73" s="710" t="s">
        <v>437</v>
      </c>
      <c r="B73" s="345">
        <v>100</v>
      </c>
      <c r="C73" s="346">
        <v>18.28039290725858</v>
      </c>
      <c r="D73" s="346">
        <v>5.5746906493175148</v>
      </c>
      <c r="E73" s="346">
        <v>62.852404643449418</v>
      </c>
      <c r="F73" s="346">
        <v>0.42097206276310756</v>
      </c>
      <c r="G73" s="346">
        <v>3.5336139813751752</v>
      </c>
      <c r="H73" s="346">
        <v>0.85470085470085466</v>
      </c>
      <c r="I73" s="346">
        <v>8.4832249011353493</v>
      </c>
      <c r="J73" s="346" t="s">
        <v>360</v>
      </c>
    </row>
    <row r="74" spans="1:16" s="368" customFormat="1">
      <c r="A74" s="710" t="s">
        <v>438</v>
      </c>
      <c r="B74" s="345">
        <v>100</v>
      </c>
      <c r="C74" s="346">
        <v>2.3896979851355415</v>
      </c>
      <c r="D74" s="346">
        <v>0.53539975082699665</v>
      </c>
      <c r="E74" s="346">
        <v>4.5221678051295271</v>
      </c>
      <c r="F74" s="346">
        <v>8.1625639042831974E-2</v>
      </c>
      <c r="G74" s="346">
        <v>32.196481505348629</v>
      </c>
      <c r="H74" s="346">
        <v>58.831679340121148</v>
      </c>
      <c r="I74" s="346">
        <v>1.4434849851785023</v>
      </c>
      <c r="J74" s="346" t="s">
        <v>360</v>
      </c>
    </row>
    <row r="75" spans="1:16" s="368" customFormat="1">
      <c r="A75" s="710" t="s">
        <v>439</v>
      </c>
      <c r="B75" s="345">
        <v>100</v>
      </c>
      <c r="C75" s="346">
        <v>14.330188679245284</v>
      </c>
      <c r="D75" s="346">
        <v>0.94339622641509435</v>
      </c>
      <c r="E75" s="346">
        <v>20.990566037735849</v>
      </c>
      <c r="F75" s="346">
        <v>6.6037735849056603E-2</v>
      </c>
      <c r="G75" s="346">
        <v>6.6509433962264151</v>
      </c>
      <c r="H75" s="346">
        <v>53.198113207547166</v>
      </c>
      <c r="I75" s="346">
        <v>3.8396226415094339</v>
      </c>
      <c r="J75" s="346" t="s">
        <v>360</v>
      </c>
    </row>
    <row r="76" spans="1:16" s="368" customFormat="1">
      <c r="A76" s="710" t="s">
        <v>440</v>
      </c>
      <c r="B76" s="418" t="s">
        <v>356</v>
      </c>
      <c r="C76" s="418" t="s">
        <v>356</v>
      </c>
      <c r="D76" s="418" t="s">
        <v>356</v>
      </c>
      <c r="E76" s="418" t="s">
        <v>356</v>
      </c>
      <c r="F76" s="418" t="s">
        <v>356</v>
      </c>
      <c r="G76" s="418" t="s">
        <v>356</v>
      </c>
      <c r="H76" s="418" t="s">
        <v>356</v>
      </c>
      <c r="I76" s="418" t="s">
        <v>356</v>
      </c>
      <c r="J76" s="346" t="s">
        <v>360</v>
      </c>
    </row>
    <row r="77" spans="1:16" s="368" customFormat="1">
      <c r="A77" s="710" t="s">
        <v>441</v>
      </c>
      <c r="B77" s="345">
        <v>100</v>
      </c>
      <c r="C77" s="346">
        <v>2.4408717587317477</v>
      </c>
      <c r="D77" s="346">
        <v>1.1552318037818363</v>
      </c>
      <c r="E77" s="346">
        <v>9.471056635337975</v>
      </c>
      <c r="F77" s="346">
        <v>4.0834875618286123E-2</v>
      </c>
      <c r="G77" s="346">
        <v>33.647278882441661</v>
      </c>
      <c r="H77" s="346">
        <v>51.824067548787795</v>
      </c>
      <c r="I77" s="346">
        <v>1.4199998682745947</v>
      </c>
      <c r="J77" s="346" t="s">
        <v>360</v>
      </c>
    </row>
    <row r="78" spans="1:16" s="368" customFormat="1">
      <c r="A78" s="710" t="s">
        <v>442</v>
      </c>
      <c r="B78" s="345">
        <v>100</v>
      </c>
      <c r="C78" s="346">
        <v>1.7464940268605773</v>
      </c>
      <c r="D78" s="346">
        <v>0.49899829338873636</v>
      </c>
      <c r="E78" s="346">
        <v>5.1402389255769085</v>
      </c>
      <c r="F78" s="346">
        <v>1.6695110187727239E-2</v>
      </c>
      <c r="G78" s="346">
        <v>50.243934109965124</v>
      </c>
      <c r="H78" s="346">
        <v>41.701602730578024</v>
      </c>
      <c r="I78" s="346">
        <v>0.65203680344290271</v>
      </c>
      <c r="J78" s="346" t="s">
        <v>360</v>
      </c>
    </row>
    <row r="79" spans="1:16" s="368" customFormat="1">
      <c r="A79" s="710" t="s">
        <v>443</v>
      </c>
      <c r="B79" s="345">
        <v>100</v>
      </c>
      <c r="C79" s="346">
        <v>1.29722847578816</v>
      </c>
      <c r="D79" s="346">
        <v>0.42875572306680493</v>
      </c>
      <c r="E79" s="346">
        <v>10.164503916559161</v>
      </c>
      <c r="F79" s="346">
        <v>0.33073634684946751</v>
      </c>
      <c r="G79" s="346">
        <v>59.370019983305085</v>
      </c>
      <c r="H79" s="346">
        <v>27.688682029359438</v>
      </c>
      <c r="I79" s="346">
        <v>0.72007352507188083</v>
      </c>
      <c r="J79" s="346" t="s">
        <v>360</v>
      </c>
    </row>
    <row r="80" spans="1:16" s="368" customFormat="1">
      <c r="A80" s="710" t="s">
        <v>444</v>
      </c>
      <c r="B80" s="345">
        <v>100</v>
      </c>
      <c r="C80" s="346">
        <v>1.7179258063586313</v>
      </c>
      <c r="D80" s="346">
        <v>0.40214810301591197</v>
      </c>
      <c r="E80" s="346">
        <v>59.072137179615879</v>
      </c>
      <c r="F80" s="346">
        <v>1.1943182416804741</v>
      </c>
      <c r="G80" s="346">
        <v>16.032350757431939</v>
      </c>
      <c r="H80" s="346">
        <v>20.83258373695578</v>
      </c>
      <c r="I80" s="346">
        <v>0.74863556893619598</v>
      </c>
      <c r="J80" s="346" t="s">
        <v>360</v>
      </c>
    </row>
    <row r="81" spans="1:18" s="368" customFormat="1">
      <c r="A81" s="710" t="s">
        <v>445</v>
      </c>
      <c r="B81" s="345">
        <v>100</v>
      </c>
      <c r="C81" s="346">
        <v>3.398684667206564</v>
      </c>
      <c r="D81" s="346">
        <v>1.0234321464486904</v>
      </c>
      <c r="E81" s="346">
        <v>8.0646453140156815</v>
      </c>
      <c r="F81" s="346">
        <v>1.9115932613667714</v>
      </c>
      <c r="G81" s="346">
        <v>35.705322737102527</v>
      </c>
      <c r="H81" s="346">
        <v>48.407450586026144</v>
      </c>
      <c r="I81" s="346">
        <v>1.4897612288305286</v>
      </c>
      <c r="J81" s="346" t="s">
        <v>360</v>
      </c>
    </row>
    <row r="82" spans="1:18" s="368" customFormat="1">
      <c r="A82" s="710" t="s">
        <v>446</v>
      </c>
      <c r="B82" s="345">
        <v>100</v>
      </c>
      <c r="C82" s="346">
        <v>1.8595163289802503</v>
      </c>
      <c r="D82" s="346">
        <v>0.16922582464793814</v>
      </c>
      <c r="E82" s="346">
        <v>87.46154703887602</v>
      </c>
      <c r="F82" s="346">
        <v>7.2150545392531762E-3</v>
      </c>
      <c r="G82" s="346">
        <v>3.3018713227818628</v>
      </c>
      <c r="H82" s="346">
        <v>7.0130330121540876</v>
      </c>
      <c r="I82" s="346">
        <v>0.18759141802058257</v>
      </c>
      <c r="J82" s="346" t="s">
        <v>360</v>
      </c>
    </row>
    <row r="83" spans="1:18" s="368" customFormat="1">
      <c r="A83" s="710" t="s">
        <v>447</v>
      </c>
      <c r="B83" s="345">
        <v>100</v>
      </c>
      <c r="C83" s="346">
        <v>1.8509107108124556</v>
      </c>
      <c r="D83" s="346">
        <v>0.55025379436695721</v>
      </c>
      <c r="E83" s="346">
        <v>8.1251843067868812</v>
      </c>
      <c r="F83" s="346">
        <v>0.58601715386401143</v>
      </c>
      <c r="G83" s="346">
        <v>33.784453604883893</v>
      </c>
      <c r="H83" s="346">
        <v>54.241722664558509</v>
      </c>
      <c r="I83" s="346">
        <v>0.86020291000809379</v>
      </c>
      <c r="J83" s="346" t="s">
        <v>360</v>
      </c>
    </row>
    <row r="84" spans="1:18" s="368" customFormat="1">
      <c r="A84" s="710" t="s">
        <v>448</v>
      </c>
      <c r="B84" s="345">
        <v>100</v>
      </c>
      <c r="C84" s="346">
        <v>2.1246627993029197</v>
      </c>
      <c r="D84" s="346">
        <v>0.52121877660801963</v>
      </c>
      <c r="E84" s="346">
        <v>6.6278338784247257</v>
      </c>
      <c r="F84" s="346">
        <v>1.5724096222556438</v>
      </c>
      <c r="G84" s="346">
        <v>33.026968098227854</v>
      </c>
      <c r="H84" s="346">
        <v>55.382081214638688</v>
      </c>
      <c r="I84" s="346">
        <v>0.74482561054214713</v>
      </c>
      <c r="J84" s="346" t="s">
        <v>360</v>
      </c>
    </row>
    <row r="85" spans="1:18" s="368" customFormat="1">
      <c r="A85" s="710" t="s">
        <v>449</v>
      </c>
      <c r="B85" s="345">
        <v>100</v>
      </c>
      <c r="C85" s="346">
        <v>0.62646973503107661</v>
      </c>
      <c r="D85" s="346">
        <v>0.41908665033113401</v>
      </c>
      <c r="E85" s="346">
        <v>6.385053604824126</v>
      </c>
      <c r="F85" s="346">
        <v>0.10986365796604101</v>
      </c>
      <c r="G85" s="346">
        <v>73.667903147161752</v>
      </c>
      <c r="H85" s="346">
        <v>18.239836068609236</v>
      </c>
      <c r="I85" s="346">
        <v>0.551169924515026</v>
      </c>
      <c r="J85" s="346" t="s">
        <v>360</v>
      </c>
    </row>
    <row r="86" spans="1:18" s="368" customFormat="1">
      <c r="A86" s="710" t="s">
        <v>450</v>
      </c>
      <c r="B86" s="345">
        <v>100</v>
      </c>
      <c r="C86" s="346">
        <v>1.7960230917254651</v>
      </c>
      <c r="D86" s="346">
        <v>0.59896329941230519</v>
      </c>
      <c r="E86" s="346">
        <v>6.3632266005582236</v>
      </c>
      <c r="F86" s="346">
        <v>2.0803356274812338E-2</v>
      </c>
      <c r="G86" s="346">
        <v>35.083993550959555</v>
      </c>
      <c r="H86" s="346">
        <v>55.640309970008495</v>
      </c>
      <c r="I86" s="346">
        <v>0.49581332454969401</v>
      </c>
      <c r="J86" s="346" t="s">
        <v>360</v>
      </c>
    </row>
    <row r="87" spans="1:18" s="368" customFormat="1" ht="20.149999999999999" customHeight="1">
      <c r="A87" s="710" t="s">
        <v>451</v>
      </c>
      <c r="B87" s="345">
        <v>100</v>
      </c>
      <c r="C87" s="346">
        <v>1.8317137019069347</v>
      </c>
      <c r="D87" s="346">
        <v>0.54502793560899965</v>
      </c>
      <c r="E87" s="346">
        <v>25.938499337795431</v>
      </c>
      <c r="F87" s="346">
        <v>0.63847580653807801</v>
      </c>
      <c r="G87" s="346">
        <v>39.973878611441386</v>
      </c>
      <c r="H87" s="346">
        <v>30.336841202385177</v>
      </c>
      <c r="I87" s="346">
        <v>0.9371309133570076</v>
      </c>
      <c r="J87" s="346" t="s">
        <v>360</v>
      </c>
    </row>
    <row r="88" spans="1:18" ht="13">
      <c r="B88" s="182"/>
      <c r="C88" s="388"/>
      <c r="D88" s="388"/>
      <c r="E88" s="388"/>
      <c r="F88" s="388"/>
      <c r="G88" s="388"/>
      <c r="H88" s="388"/>
      <c r="I88" s="388"/>
      <c r="J88" s="388"/>
    </row>
    <row r="89" spans="1:18" s="374" customFormat="1" ht="36" customHeight="1">
      <c r="A89" s="248"/>
      <c r="B89" s="1401" t="s">
        <v>1476</v>
      </c>
      <c r="C89" s="1401"/>
      <c r="D89" s="1401"/>
      <c r="E89" s="1401"/>
      <c r="F89" s="1401"/>
      <c r="G89" s="1401"/>
      <c r="H89" s="1401"/>
      <c r="I89" s="1401"/>
      <c r="J89" s="1401"/>
      <c r="K89" s="371"/>
      <c r="L89" s="371"/>
      <c r="M89" s="371"/>
      <c r="N89" s="371"/>
      <c r="O89" s="371"/>
      <c r="P89" s="371"/>
      <c r="Q89" s="371"/>
      <c r="R89" s="371"/>
    </row>
    <row r="90" spans="1:18">
      <c r="B90" s="1402" t="s">
        <v>1475</v>
      </c>
      <c r="C90" s="1402"/>
      <c r="D90" s="1402"/>
      <c r="E90" s="1402"/>
      <c r="F90" s="1402"/>
      <c r="G90" s="1010"/>
      <c r="H90" s="1010"/>
      <c r="I90" s="1010"/>
      <c r="J90" s="1010"/>
    </row>
  </sheetData>
  <sheetProtection selectLockedCells="1"/>
  <mergeCells count="15">
    <mergeCell ref="B90:F90"/>
    <mergeCell ref="B9:J9"/>
    <mergeCell ref="B29:J29"/>
    <mergeCell ref="B49:J49"/>
    <mergeCell ref="B69:J69"/>
    <mergeCell ref="B89:J89"/>
    <mergeCell ref="A5:A7"/>
    <mergeCell ref="B5:B7"/>
    <mergeCell ref="C5:I5"/>
    <mergeCell ref="J5:J7"/>
    <mergeCell ref="C6:E6"/>
    <mergeCell ref="F6:F7"/>
    <mergeCell ref="G6:G7"/>
    <mergeCell ref="H6:H7"/>
    <mergeCell ref="I6:I7"/>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 (CH4)-Emissionen*) 2000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2">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4296875" defaultRowHeight="12.5"/>
  <cols>
    <col min="1" max="1" width="23.453125" style="643" customWidth="1"/>
    <col min="2" max="2" width="12.453125" style="136" customWidth="1"/>
    <col min="3" max="10" width="12.453125" style="376" customWidth="1"/>
    <col min="11" max="16384" width="11.54296875" style="135"/>
  </cols>
  <sheetData>
    <row r="1" spans="1:16" ht="13">
      <c r="A1" s="160" t="s">
        <v>322</v>
      </c>
    </row>
    <row r="3" spans="1:16" ht="15">
      <c r="A3" s="692" t="s">
        <v>813</v>
      </c>
      <c r="B3" s="407" t="s">
        <v>1687</v>
      </c>
      <c r="D3" s="407"/>
      <c r="E3" s="407"/>
      <c r="F3" s="407"/>
      <c r="G3" s="407"/>
      <c r="H3" s="407"/>
      <c r="I3" s="407"/>
      <c r="J3" s="407"/>
    </row>
    <row r="5" spans="1:16" ht="15.75" customHeight="1">
      <c r="A5" s="1403" t="s">
        <v>433</v>
      </c>
      <c r="B5" s="1404" t="s">
        <v>456</v>
      </c>
      <c r="C5" s="1405" t="s">
        <v>507</v>
      </c>
      <c r="D5" s="1405"/>
      <c r="E5" s="1405"/>
      <c r="F5" s="1405"/>
      <c r="G5" s="1405"/>
      <c r="H5" s="1405"/>
      <c r="I5" s="1405"/>
      <c r="J5" s="1406" t="s">
        <v>1098</v>
      </c>
    </row>
    <row r="6" spans="1:16" ht="15.75" customHeight="1">
      <c r="A6" s="1403"/>
      <c r="B6" s="1404"/>
      <c r="C6" s="1405" t="s">
        <v>778</v>
      </c>
      <c r="D6" s="1405"/>
      <c r="E6" s="1405"/>
      <c r="F6" s="1407" t="s">
        <v>1099</v>
      </c>
      <c r="G6" s="1407" t="s">
        <v>1100</v>
      </c>
      <c r="H6" s="1409" t="s">
        <v>1101</v>
      </c>
      <c r="I6" s="1407" t="s">
        <v>1102</v>
      </c>
      <c r="J6" s="1406"/>
    </row>
    <row r="7" spans="1:16" ht="81" customHeight="1">
      <c r="A7" s="1403"/>
      <c r="B7" s="1404"/>
      <c r="C7" s="642" t="s">
        <v>1103</v>
      </c>
      <c r="D7" s="642" t="s">
        <v>648</v>
      </c>
      <c r="E7" s="642" t="s">
        <v>1104</v>
      </c>
      <c r="F7" s="1408"/>
      <c r="G7" s="1408"/>
      <c r="H7" s="1410"/>
      <c r="I7" s="1408"/>
      <c r="J7" s="1406"/>
    </row>
    <row r="8" spans="1:16">
      <c r="A8" s="387"/>
      <c r="B8" s="387"/>
      <c r="C8" s="409"/>
      <c r="D8" s="409"/>
      <c r="E8" s="409"/>
      <c r="F8" s="409"/>
      <c r="G8" s="409"/>
      <c r="H8" s="409"/>
      <c r="I8" s="409"/>
      <c r="J8" s="409"/>
    </row>
    <row r="9" spans="1:16" ht="13">
      <c r="B9" s="1411" t="s">
        <v>486</v>
      </c>
      <c r="C9" s="1411"/>
      <c r="D9" s="1411"/>
      <c r="E9" s="1411"/>
      <c r="F9" s="1411"/>
      <c r="G9" s="1411"/>
      <c r="H9" s="1411"/>
      <c r="I9" s="1411"/>
      <c r="J9" s="1411"/>
    </row>
    <row r="10" spans="1:16" s="386" customFormat="1">
      <c r="A10" s="643"/>
      <c r="B10" s="332"/>
      <c r="C10" s="342"/>
      <c r="D10" s="347"/>
      <c r="E10" s="342"/>
      <c r="F10" s="342"/>
      <c r="G10" s="342"/>
      <c r="H10" s="342"/>
      <c r="I10" s="342"/>
      <c r="J10" s="342"/>
    </row>
    <row r="11" spans="1:16" s="386" customFormat="1">
      <c r="A11" s="710" t="s">
        <v>435</v>
      </c>
      <c r="B11" s="1132">
        <v>221705</v>
      </c>
      <c r="C11" s="1132">
        <v>6672</v>
      </c>
      <c r="D11" s="415">
        <v>1932</v>
      </c>
      <c r="E11" s="1132">
        <v>20740</v>
      </c>
      <c r="F11" s="1132">
        <v>133</v>
      </c>
      <c r="G11" s="1132">
        <v>111067</v>
      </c>
      <c r="H11" s="1132">
        <v>77179</v>
      </c>
      <c r="I11" s="1132">
        <v>3982</v>
      </c>
      <c r="J11" s="1132">
        <v>870</v>
      </c>
    </row>
    <row r="12" spans="1:16">
      <c r="A12" s="710" t="s">
        <v>436</v>
      </c>
      <c r="B12" s="1132">
        <v>449376</v>
      </c>
      <c r="C12" s="415">
        <v>15192</v>
      </c>
      <c r="D12" s="416">
        <v>3335</v>
      </c>
      <c r="E12" s="415">
        <v>28012</v>
      </c>
      <c r="F12" s="415">
        <v>2584</v>
      </c>
      <c r="G12" s="415">
        <v>358711</v>
      </c>
      <c r="H12" s="415">
        <v>37375</v>
      </c>
      <c r="I12" s="415">
        <v>4168</v>
      </c>
      <c r="J12" s="415">
        <v>3721</v>
      </c>
      <c r="K12" s="386"/>
      <c r="L12" s="386"/>
      <c r="M12" s="386"/>
      <c r="N12" s="386"/>
      <c r="O12" s="386"/>
      <c r="P12" s="386"/>
    </row>
    <row r="13" spans="1:16">
      <c r="A13" s="710" t="s">
        <v>437</v>
      </c>
      <c r="B13" s="1132">
        <v>6512</v>
      </c>
      <c r="C13" s="1132">
        <v>1288</v>
      </c>
      <c r="D13" s="415">
        <v>334</v>
      </c>
      <c r="E13" s="1132">
        <v>4054</v>
      </c>
      <c r="F13" s="1132">
        <v>41</v>
      </c>
      <c r="G13" s="1132">
        <v>108</v>
      </c>
      <c r="H13" s="1132">
        <v>81</v>
      </c>
      <c r="I13" s="1132">
        <v>607</v>
      </c>
      <c r="J13" s="1132">
        <v>0</v>
      </c>
      <c r="K13" s="386"/>
      <c r="L13" s="386"/>
      <c r="M13" s="386"/>
      <c r="N13" s="386"/>
      <c r="O13" s="386"/>
      <c r="P13" s="386"/>
    </row>
    <row r="14" spans="1:16">
      <c r="A14" s="710" t="s">
        <v>438</v>
      </c>
      <c r="B14" s="1132">
        <v>166143</v>
      </c>
      <c r="C14" s="415">
        <v>5788</v>
      </c>
      <c r="D14" s="416">
        <v>591</v>
      </c>
      <c r="E14" s="415">
        <v>10623</v>
      </c>
      <c r="F14" s="415">
        <v>32</v>
      </c>
      <c r="G14" s="415">
        <v>53945</v>
      </c>
      <c r="H14" s="415">
        <v>93027</v>
      </c>
      <c r="I14" s="415">
        <v>2136</v>
      </c>
      <c r="J14" s="415">
        <v>4830</v>
      </c>
      <c r="K14" s="386"/>
      <c r="L14" s="386"/>
      <c r="M14" s="386"/>
      <c r="N14" s="386"/>
      <c r="O14" s="386"/>
      <c r="P14" s="386"/>
    </row>
    <row r="15" spans="1:16">
      <c r="A15" s="710" t="s">
        <v>439</v>
      </c>
      <c r="B15" s="1132">
        <v>5441</v>
      </c>
      <c r="C15" s="1132">
        <v>1188</v>
      </c>
      <c r="D15" s="415">
        <v>71</v>
      </c>
      <c r="E15" s="1132">
        <v>1515</v>
      </c>
      <c r="F15" s="1132">
        <v>8</v>
      </c>
      <c r="G15" s="1132">
        <v>803</v>
      </c>
      <c r="H15" s="1132">
        <v>1551</v>
      </c>
      <c r="I15" s="1132">
        <v>305</v>
      </c>
      <c r="J15" s="1132">
        <v>0</v>
      </c>
      <c r="K15" s="386"/>
      <c r="L15" s="386"/>
      <c r="M15" s="386"/>
      <c r="N15" s="386"/>
      <c r="O15" s="386"/>
      <c r="P15" s="386"/>
    </row>
    <row r="16" spans="1:16">
      <c r="A16" s="710" t="s">
        <v>440</v>
      </c>
      <c r="B16" s="1132">
        <v>9526</v>
      </c>
      <c r="C16" s="415">
        <v>592</v>
      </c>
      <c r="D16" s="416">
        <v>156</v>
      </c>
      <c r="E16" s="415">
        <v>7200</v>
      </c>
      <c r="F16" s="415">
        <v>21</v>
      </c>
      <c r="G16" s="415">
        <v>846</v>
      </c>
      <c r="H16" s="415">
        <v>0</v>
      </c>
      <c r="I16" s="415">
        <v>711</v>
      </c>
      <c r="J16" s="415">
        <v>0</v>
      </c>
      <c r="K16" s="386"/>
      <c r="L16" s="386"/>
      <c r="M16" s="386"/>
      <c r="N16" s="386"/>
      <c r="O16" s="386"/>
      <c r="P16" s="386"/>
    </row>
    <row r="17" spans="1:16">
      <c r="A17" s="710" t="s">
        <v>441</v>
      </c>
      <c r="B17" s="1132">
        <v>117464</v>
      </c>
      <c r="C17" s="1132">
        <v>4463</v>
      </c>
      <c r="D17" s="415">
        <v>1192</v>
      </c>
      <c r="E17" s="1132">
        <v>13790</v>
      </c>
      <c r="F17" s="1132">
        <v>78</v>
      </c>
      <c r="G17" s="1132">
        <v>46632</v>
      </c>
      <c r="H17" s="1132">
        <v>49177</v>
      </c>
      <c r="I17" s="1132">
        <v>2133</v>
      </c>
      <c r="J17" s="1132">
        <v>170</v>
      </c>
      <c r="K17" s="386"/>
      <c r="L17" s="386"/>
      <c r="M17" s="386"/>
      <c r="N17" s="386"/>
      <c r="O17" s="386"/>
      <c r="P17" s="386"/>
    </row>
    <row r="18" spans="1:16">
      <c r="A18" s="710" t="s">
        <v>442</v>
      </c>
      <c r="B18" s="1132">
        <v>97233</v>
      </c>
      <c r="C18" s="415">
        <v>2104</v>
      </c>
      <c r="D18" s="416">
        <v>341</v>
      </c>
      <c r="E18" s="415">
        <v>2293</v>
      </c>
      <c r="F18" s="415">
        <v>21</v>
      </c>
      <c r="G18" s="415">
        <v>50645</v>
      </c>
      <c r="H18" s="415">
        <v>41272</v>
      </c>
      <c r="I18" s="415">
        <v>557</v>
      </c>
      <c r="J18" s="415">
        <v>5991</v>
      </c>
      <c r="K18" s="386"/>
      <c r="L18" s="386"/>
      <c r="M18" s="386"/>
      <c r="N18" s="386"/>
      <c r="O18" s="386"/>
      <c r="P18" s="386"/>
    </row>
    <row r="19" spans="1:16">
      <c r="A19" s="710" t="s">
        <v>443</v>
      </c>
      <c r="B19" s="1132">
        <v>412196</v>
      </c>
      <c r="C19" s="1132">
        <v>12852</v>
      </c>
      <c r="D19" s="415">
        <v>1481</v>
      </c>
      <c r="E19" s="1132">
        <v>32203</v>
      </c>
      <c r="F19" s="1132">
        <v>1611</v>
      </c>
      <c r="G19" s="1132">
        <v>269216</v>
      </c>
      <c r="H19" s="1132">
        <v>91970</v>
      </c>
      <c r="I19" s="1132">
        <v>2863</v>
      </c>
      <c r="J19" s="1132">
        <v>11771</v>
      </c>
      <c r="K19" s="386"/>
      <c r="L19" s="386"/>
      <c r="M19" s="386"/>
      <c r="N19" s="386"/>
      <c r="O19" s="386"/>
      <c r="P19" s="386"/>
    </row>
    <row r="20" spans="1:16">
      <c r="A20" s="710" t="s">
        <v>444</v>
      </c>
      <c r="B20" s="1132">
        <v>621346</v>
      </c>
      <c r="C20" s="415">
        <v>18863</v>
      </c>
      <c r="D20" s="416">
        <v>2779</v>
      </c>
      <c r="E20" s="415">
        <v>285366</v>
      </c>
      <c r="F20" s="415">
        <v>12815</v>
      </c>
      <c r="G20" s="415">
        <v>156153</v>
      </c>
      <c r="H20" s="415">
        <v>138608</v>
      </c>
      <c r="I20" s="415">
        <v>6763</v>
      </c>
      <c r="J20" s="415">
        <v>707</v>
      </c>
      <c r="K20" s="386"/>
      <c r="L20" s="386"/>
      <c r="M20" s="386"/>
      <c r="N20" s="386"/>
      <c r="O20" s="386"/>
      <c r="P20" s="386"/>
    </row>
    <row r="21" spans="1:16">
      <c r="A21" s="710" t="s">
        <v>445</v>
      </c>
      <c r="B21" s="1132">
        <v>90673</v>
      </c>
      <c r="C21" s="1132">
        <v>4077</v>
      </c>
      <c r="D21" s="415">
        <v>821</v>
      </c>
      <c r="E21" s="1132">
        <v>7627</v>
      </c>
      <c r="F21" s="1132">
        <v>2291</v>
      </c>
      <c r="G21" s="1132">
        <v>36497</v>
      </c>
      <c r="H21" s="1132">
        <v>37804</v>
      </c>
      <c r="I21" s="1132">
        <v>1557</v>
      </c>
      <c r="J21" s="1132">
        <v>80</v>
      </c>
      <c r="K21" s="386"/>
      <c r="L21" s="386"/>
      <c r="M21" s="386"/>
      <c r="N21" s="386"/>
      <c r="O21" s="386"/>
      <c r="P21" s="386"/>
    </row>
    <row r="22" spans="1:16">
      <c r="A22" s="710" t="s">
        <v>446</v>
      </c>
      <c r="B22" s="1132">
        <v>77340</v>
      </c>
      <c r="C22" s="415">
        <v>3657</v>
      </c>
      <c r="D22" s="416">
        <v>172</v>
      </c>
      <c r="E22" s="415">
        <v>61484</v>
      </c>
      <c r="F22" s="415">
        <v>13</v>
      </c>
      <c r="G22" s="415">
        <v>4724</v>
      </c>
      <c r="H22" s="415">
        <v>7003</v>
      </c>
      <c r="I22" s="415">
        <v>285</v>
      </c>
      <c r="J22" s="415">
        <v>14</v>
      </c>
      <c r="K22" s="386"/>
      <c r="L22" s="386"/>
      <c r="M22" s="386"/>
      <c r="N22" s="386"/>
      <c r="O22" s="386"/>
      <c r="P22" s="386"/>
    </row>
    <row r="23" spans="1:16">
      <c r="A23" s="710" t="s">
        <v>447</v>
      </c>
      <c r="B23" s="1132">
        <v>137464</v>
      </c>
      <c r="C23" s="1132">
        <v>3274</v>
      </c>
      <c r="D23" s="415">
        <v>610</v>
      </c>
      <c r="E23" s="1132">
        <v>9413</v>
      </c>
      <c r="F23" s="1132">
        <v>954</v>
      </c>
      <c r="G23" s="1132">
        <v>50060</v>
      </c>
      <c r="H23" s="1132">
        <v>71737</v>
      </c>
      <c r="I23" s="1132">
        <v>1417</v>
      </c>
      <c r="J23" s="1132">
        <v>156</v>
      </c>
      <c r="K23" s="386"/>
      <c r="L23" s="386"/>
      <c r="M23" s="386"/>
      <c r="N23" s="386"/>
      <c r="O23" s="386"/>
      <c r="P23" s="386"/>
    </row>
    <row r="24" spans="1:16">
      <c r="A24" s="710" t="s">
        <v>448</v>
      </c>
      <c r="B24" s="1132">
        <v>121298</v>
      </c>
      <c r="C24" s="415">
        <v>3211</v>
      </c>
      <c r="D24" s="416">
        <v>442</v>
      </c>
      <c r="E24" s="415">
        <v>9421</v>
      </c>
      <c r="F24" s="415">
        <v>2663</v>
      </c>
      <c r="G24" s="415">
        <v>37542</v>
      </c>
      <c r="H24" s="415">
        <v>67121</v>
      </c>
      <c r="I24" s="415">
        <v>899</v>
      </c>
      <c r="J24" s="415">
        <v>1890</v>
      </c>
      <c r="K24" s="386"/>
      <c r="L24" s="386"/>
      <c r="M24" s="386"/>
      <c r="N24" s="386"/>
      <c r="O24" s="386"/>
      <c r="P24" s="386"/>
    </row>
    <row r="25" spans="1:16">
      <c r="A25" s="710" t="s">
        <v>449</v>
      </c>
      <c r="B25" s="1132">
        <v>150756</v>
      </c>
      <c r="C25" s="1132">
        <v>1202</v>
      </c>
      <c r="D25" s="415">
        <v>491</v>
      </c>
      <c r="E25" s="1132">
        <v>10744</v>
      </c>
      <c r="F25" s="1132">
        <v>194</v>
      </c>
      <c r="G25" s="1132">
        <v>112562</v>
      </c>
      <c r="H25" s="1132">
        <v>24695</v>
      </c>
      <c r="I25" s="1132">
        <v>868</v>
      </c>
      <c r="J25" s="1132">
        <v>3863</v>
      </c>
      <c r="K25" s="386"/>
      <c r="L25" s="386"/>
      <c r="M25" s="386"/>
      <c r="N25" s="386"/>
      <c r="O25" s="386"/>
      <c r="P25" s="386"/>
    </row>
    <row r="26" spans="1:16">
      <c r="A26" s="710" t="s">
        <v>450</v>
      </c>
      <c r="B26" s="1132">
        <v>90213</v>
      </c>
      <c r="C26" s="415">
        <v>2478</v>
      </c>
      <c r="D26" s="416">
        <v>437</v>
      </c>
      <c r="E26" s="415">
        <v>6940</v>
      </c>
      <c r="F26" s="415">
        <v>29</v>
      </c>
      <c r="G26" s="415">
        <v>36052</v>
      </c>
      <c r="H26" s="415">
        <v>43715</v>
      </c>
      <c r="I26" s="415">
        <v>561</v>
      </c>
      <c r="J26" s="415">
        <v>177</v>
      </c>
      <c r="K26" s="386"/>
      <c r="L26" s="386"/>
      <c r="M26" s="386"/>
      <c r="N26" s="386"/>
      <c r="O26" s="386"/>
      <c r="P26" s="386"/>
    </row>
    <row r="27" spans="1:16" ht="20.25" customHeight="1">
      <c r="A27" s="710" t="s">
        <v>451</v>
      </c>
      <c r="B27" s="1132">
        <v>2774725</v>
      </c>
      <c r="C27" s="1132">
        <v>76651</v>
      </c>
      <c r="D27" s="1132">
        <v>10693</v>
      </c>
      <c r="E27" s="1132">
        <v>528164</v>
      </c>
      <c r="F27" s="1132">
        <v>23801</v>
      </c>
      <c r="G27" s="1132">
        <v>1326320</v>
      </c>
      <c r="H27" s="1132">
        <v>781498</v>
      </c>
      <c r="I27" s="1132">
        <v>29813</v>
      </c>
      <c r="J27" s="1132">
        <v>34629</v>
      </c>
      <c r="K27" s="386"/>
      <c r="L27" s="386"/>
      <c r="M27" s="386"/>
      <c r="N27" s="386"/>
      <c r="O27" s="386"/>
      <c r="P27" s="386"/>
    </row>
    <row r="28" spans="1:16">
      <c r="A28" s="387"/>
      <c r="B28" s="417"/>
      <c r="C28" s="417"/>
      <c r="D28" s="417"/>
      <c r="E28" s="417"/>
      <c r="F28" s="417"/>
      <c r="G28" s="417"/>
      <c r="H28" s="417"/>
      <c r="I28" s="417"/>
      <c r="J28" s="417"/>
    </row>
    <row r="29" spans="1:16" ht="13">
      <c r="B29" s="1411" t="s">
        <v>454</v>
      </c>
      <c r="C29" s="1411"/>
      <c r="D29" s="1411"/>
      <c r="E29" s="1411"/>
      <c r="F29" s="1411"/>
      <c r="G29" s="1411"/>
      <c r="H29" s="1411"/>
      <c r="I29" s="1411"/>
      <c r="J29" s="1411"/>
    </row>
    <row r="30" spans="1:16" s="386" customFormat="1">
      <c r="A30" s="643"/>
      <c r="B30" s="332"/>
      <c r="C30" s="342"/>
      <c r="D30" s="347"/>
      <c r="E30" s="342"/>
      <c r="F30" s="342"/>
      <c r="G30" s="342"/>
      <c r="H30" s="342"/>
      <c r="I30" s="342"/>
      <c r="J30" s="342"/>
    </row>
    <row r="31" spans="1:16" s="386" customFormat="1">
      <c r="A31" s="710" t="s">
        <v>435</v>
      </c>
      <c r="B31" s="310">
        <v>21.07</v>
      </c>
      <c r="C31" s="310">
        <v>0.63</v>
      </c>
      <c r="D31" s="418">
        <v>0.18</v>
      </c>
      <c r="E31" s="310">
        <v>1.97</v>
      </c>
      <c r="F31" s="310">
        <v>0.01</v>
      </c>
      <c r="G31" s="310">
        <v>10.56</v>
      </c>
      <c r="H31" s="310">
        <v>7.34</v>
      </c>
      <c r="I31" s="310">
        <v>0.38</v>
      </c>
      <c r="J31" s="310">
        <v>0.08</v>
      </c>
    </row>
    <row r="32" spans="1:16">
      <c r="A32" s="710" t="s">
        <v>436</v>
      </c>
      <c r="B32" s="418">
        <v>36.42</v>
      </c>
      <c r="C32" s="418">
        <v>1.23</v>
      </c>
      <c r="D32" s="1145">
        <v>0.27</v>
      </c>
      <c r="E32" s="418">
        <v>2.27</v>
      </c>
      <c r="F32" s="418">
        <v>0.21</v>
      </c>
      <c r="G32" s="418">
        <v>29.07</v>
      </c>
      <c r="H32" s="418">
        <v>3.03</v>
      </c>
      <c r="I32" s="418">
        <v>0.34</v>
      </c>
      <c r="J32" s="418">
        <v>0.3</v>
      </c>
      <c r="K32" s="386"/>
      <c r="L32" s="386"/>
      <c r="M32" s="386"/>
      <c r="N32" s="386"/>
      <c r="O32" s="386"/>
      <c r="P32" s="386"/>
    </row>
    <row r="33" spans="1:16">
      <c r="A33" s="710" t="s">
        <v>437</v>
      </c>
      <c r="B33" s="310">
        <v>2</v>
      </c>
      <c r="C33" s="310">
        <v>0.39</v>
      </c>
      <c r="D33" s="418">
        <v>0.1</v>
      </c>
      <c r="E33" s="310">
        <v>1.24</v>
      </c>
      <c r="F33" s="310">
        <v>0.01</v>
      </c>
      <c r="G33" s="310">
        <v>0.03</v>
      </c>
      <c r="H33" s="310">
        <v>0.02</v>
      </c>
      <c r="I33" s="310">
        <v>0.19</v>
      </c>
      <c r="J33" s="310">
        <v>0</v>
      </c>
      <c r="K33" s="386"/>
      <c r="L33" s="386"/>
      <c r="M33" s="386"/>
      <c r="N33" s="386"/>
      <c r="O33" s="386"/>
      <c r="P33" s="386"/>
    </row>
    <row r="34" spans="1:16">
      <c r="A34" s="710" t="s">
        <v>438</v>
      </c>
      <c r="B34" s="418">
        <v>65.61</v>
      </c>
      <c r="C34" s="418">
        <v>2.29</v>
      </c>
      <c r="D34" s="1145">
        <v>0.23</v>
      </c>
      <c r="E34" s="418">
        <v>4.2</v>
      </c>
      <c r="F34" s="418">
        <v>0.01</v>
      </c>
      <c r="G34" s="418">
        <v>21.3</v>
      </c>
      <c r="H34" s="418">
        <v>36.74</v>
      </c>
      <c r="I34" s="418">
        <v>0.84</v>
      </c>
      <c r="J34" s="418">
        <v>1.91</v>
      </c>
      <c r="K34" s="386"/>
      <c r="L34" s="386"/>
      <c r="M34" s="386"/>
      <c r="N34" s="386"/>
      <c r="O34" s="386"/>
      <c r="P34" s="386"/>
    </row>
    <row r="35" spans="1:16">
      <c r="A35" s="710" t="s">
        <v>439</v>
      </c>
      <c r="B35" s="310">
        <v>8.2899999999999991</v>
      </c>
      <c r="C35" s="310">
        <v>1.81</v>
      </c>
      <c r="D35" s="418">
        <v>0.11</v>
      </c>
      <c r="E35" s="310">
        <v>2.31</v>
      </c>
      <c r="F35" s="310">
        <v>0.01</v>
      </c>
      <c r="G35" s="310">
        <v>1.22</v>
      </c>
      <c r="H35" s="310">
        <v>2.36</v>
      </c>
      <c r="I35" s="310">
        <v>0.46</v>
      </c>
      <c r="J35" s="310">
        <v>0</v>
      </c>
      <c r="K35" s="386"/>
      <c r="L35" s="386"/>
      <c r="M35" s="386"/>
      <c r="N35" s="386"/>
      <c r="O35" s="386"/>
      <c r="P35" s="386"/>
    </row>
    <row r="36" spans="1:16">
      <c r="A36" s="710" t="s">
        <v>440</v>
      </c>
      <c r="B36" s="418">
        <v>5.67</v>
      </c>
      <c r="C36" s="418">
        <v>0.35</v>
      </c>
      <c r="D36" s="1145">
        <v>0.09</v>
      </c>
      <c r="E36" s="418">
        <v>4.28</v>
      </c>
      <c r="F36" s="418">
        <v>0.01</v>
      </c>
      <c r="G36" s="418">
        <v>0.5</v>
      </c>
      <c r="H36" s="418">
        <v>0</v>
      </c>
      <c r="I36" s="418">
        <v>0.42</v>
      </c>
      <c r="J36" s="418">
        <v>0</v>
      </c>
      <c r="K36" s="386"/>
      <c r="L36" s="386"/>
      <c r="M36" s="386"/>
      <c r="N36" s="386"/>
      <c r="O36" s="386"/>
      <c r="P36" s="386"/>
    </row>
    <row r="37" spans="1:16">
      <c r="A37" s="710" t="s">
        <v>441</v>
      </c>
      <c r="B37" s="310">
        <v>19.5</v>
      </c>
      <c r="C37" s="310">
        <v>0.74</v>
      </c>
      <c r="D37" s="418">
        <v>0.2</v>
      </c>
      <c r="E37" s="310">
        <v>2.29</v>
      </c>
      <c r="F37" s="310">
        <v>0.01</v>
      </c>
      <c r="G37" s="310">
        <v>7.74</v>
      </c>
      <c r="H37" s="310">
        <v>8.16</v>
      </c>
      <c r="I37" s="310">
        <v>0.35</v>
      </c>
      <c r="J37" s="310">
        <v>0.03</v>
      </c>
      <c r="K37" s="386"/>
      <c r="L37" s="386"/>
      <c r="M37" s="386"/>
      <c r="N37" s="386"/>
      <c r="O37" s="386"/>
      <c r="P37" s="386"/>
    </row>
    <row r="38" spans="1:16">
      <c r="A38" s="710" t="s">
        <v>442</v>
      </c>
      <c r="B38" s="418">
        <v>57.41</v>
      </c>
      <c r="C38" s="418">
        <v>1.24</v>
      </c>
      <c r="D38" s="1145">
        <v>0.2</v>
      </c>
      <c r="E38" s="418">
        <v>1.35</v>
      </c>
      <c r="F38" s="418">
        <v>0.01</v>
      </c>
      <c r="G38" s="418">
        <v>29.9</v>
      </c>
      <c r="H38" s="418">
        <v>24.37</v>
      </c>
      <c r="I38" s="418">
        <v>0.33</v>
      </c>
      <c r="J38" s="418">
        <v>3.54</v>
      </c>
      <c r="K38" s="386"/>
      <c r="L38" s="386"/>
      <c r="M38" s="386"/>
      <c r="N38" s="386"/>
      <c r="O38" s="386"/>
      <c r="P38" s="386"/>
    </row>
    <row r="39" spans="1:16">
      <c r="A39" s="710" t="s">
        <v>443</v>
      </c>
      <c r="B39" s="310">
        <v>52.24</v>
      </c>
      <c r="C39" s="310">
        <v>1.63</v>
      </c>
      <c r="D39" s="418">
        <v>0.19</v>
      </c>
      <c r="E39" s="310">
        <v>4.08</v>
      </c>
      <c r="F39" s="310">
        <v>0.2</v>
      </c>
      <c r="G39" s="310">
        <v>34.119999999999997</v>
      </c>
      <c r="H39" s="310">
        <v>11.66</v>
      </c>
      <c r="I39" s="310">
        <v>0.36</v>
      </c>
      <c r="J39" s="310">
        <v>1.49</v>
      </c>
      <c r="K39" s="386"/>
      <c r="L39" s="386"/>
      <c r="M39" s="386"/>
      <c r="N39" s="386"/>
      <c r="O39" s="386"/>
      <c r="P39" s="386"/>
    </row>
    <row r="40" spans="1:16">
      <c r="A40" s="710" t="s">
        <v>444</v>
      </c>
      <c r="B40" s="418">
        <v>34.82</v>
      </c>
      <c r="C40" s="418">
        <v>1.06</v>
      </c>
      <c r="D40" s="1145">
        <v>0.16</v>
      </c>
      <c r="E40" s="418">
        <v>15.99</v>
      </c>
      <c r="F40" s="418">
        <v>0.72</v>
      </c>
      <c r="G40" s="418">
        <v>8.75</v>
      </c>
      <c r="H40" s="418">
        <v>7.77</v>
      </c>
      <c r="I40" s="418">
        <v>0.38</v>
      </c>
      <c r="J40" s="418">
        <v>0.04</v>
      </c>
      <c r="K40" s="386"/>
      <c r="L40" s="386"/>
      <c r="M40" s="386"/>
      <c r="N40" s="386"/>
      <c r="O40" s="386"/>
      <c r="P40" s="386"/>
    </row>
    <row r="41" spans="1:16">
      <c r="A41" s="710" t="s">
        <v>445</v>
      </c>
      <c r="B41" s="310">
        <v>22.37</v>
      </c>
      <c r="C41" s="310">
        <v>1.01</v>
      </c>
      <c r="D41" s="418">
        <v>0.2</v>
      </c>
      <c r="E41" s="310">
        <v>1.88</v>
      </c>
      <c r="F41" s="310">
        <v>0.56999999999999995</v>
      </c>
      <c r="G41" s="310">
        <v>9.01</v>
      </c>
      <c r="H41" s="310">
        <v>9.33</v>
      </c>
      <c r="I41" s="310">
        <v>0.38</v>
      </c>
      <c r="J41" s="310">
        <v>0.02</v>
      </c>
      <c r="K41" s="386"/>
      <c r="L41" s="386"/>
      <c r="M41" s="386"/>
      <c r="N41" s="386"/>
      <c r="O41" s="386"/>
      <c r="P41" s="386"/>
    </row>
    <row r="42" spans="1:16">
      <c r="A42" s="710" t="s">
        <v>446</v>
      </c>
      <c r="B42" s="418">
        <v>74.239999999999995</v>
      </c>
      <c r="C42" s="418">
        <v>3.51</v>
      </c>
      <c r="D42" s="1145">
        <v>0.17</v>
      </c>
      <c r="E42" s="418">
        <v>59.02</v>
      </c>
      <c r="F42" s="418">
        <v>0.01</v>
      </c>
      <c r="G42" s="418">
        <v>4.53</v>
      </c>
      <c r="H42" s="418">
        <v>6.72</v>
      </c>
      <c r="I42" s="418">
        <v>0.27</v>
      </c>
      <c r="J42" s="418">
        <v>0.01</v>
      </c>
      <c r="K42" s="386"/>
      <c r="L42" s="386"/>
      <c r="M42" s="386"/>
      <c r="N42" s="386"/>
      <c r="O42" s="386"/>
      <c r="P42" s="386"/>
    </row>
    <row r="43" spans="1:16">
      <c r="A43" s="710" t="s">
        <v>447</v>
      </c>
      <c r="B43" s="310">
        <v>32.549999999999997</v>
      </c>
      <c r="C43" s="310">
        <v>0.78</v>
      </c>
      <c r="D43" s="418">
        <v>0.14000000000000001</v>
      </c>
      <c r="E43" s="310">
        <v>2.23</v>
      </c>
      <c r="F43" s="310">
        <v>0.23</v>
      </c>
      <c r="G43" s="310">
        <v>11.85</v>
      </c>
      <c r="H43" s="310">
        <v>16.989999999999998</v>
      </c>
      <c r="I43" s="310">
        <v>0.34</v>
      </c>
      <c r="J43" s="310">
        <v>0.04</v>
      </c>
      <c r="K43" s="386"/>
      <c r="L43" s="386"/>
      <c r="M43" s="386"/>
      <c r="N43" s="386"/>
      <c r="O43" s="386"/>
      <c r="P43" s="386"/>
    </row>
    <row r="44" spans="1:16">
      <c r="A44" s="710" t="s">
        <v>448</v>
      </c>
      <c r="B44" s="418">
        <v>49.43</v>
      </c>
      <c r="C44" s="418">
        <v>1.31</v>
      </c>
      <c r="D44" s="1145">
        <v>0.18</v>
      </c>
      <c r="E44" s="418">
        <v>3.84</v>
      </c>
      <c r="F44" s="418">
        <v>1.0900000000000001</v>
      </c>
      <c r="G44" s="418">
        <v>15.3</v>
      </c>
      <c r="H44" s="418">
        <v>27.35</v>
      </c>
      <c r="I44" s="418">
        <v>0.37</v>
      </c>
      <c r="J44" s="418">
        <v>0.77</v>
      </c>
      <c r="K44" s="386"/>
      <c r="L44" s="386"/>
      <c r="M44" s="386"/>
      <c r="N44" s="386"/>
      <c r="O44" s="386"/>
      <c r="P44" s="386"/>
    </row>
    <row r="45" spans="1:16">
      <c r="A45" s="710" t="s">
        <v>449</v>
      </c>
      <c r="B45" s="310">
        <v>53.75</v>
      </c>
      <c r="C45" s="310">
        <v>0.43</v>
      </c>
      <c r="D45" s="418">
        <v>0.18</v>
      </c>
      <c r="E45" s="310">
        <v>3.83</v>
      </c>
      <c r="F45" s="310">
        <v>7.0000000000000007E-2</v>
      </c>
      <c r="G45" s="310">
        <v>40.130000000000003</v>
      </c>
      <c r="H45" s="310">
        <v>8.81</v>
      </c>
      <c r="I45" s="310">
        <v>0.31</v>
      </c>
      <c r="J45" s="310">
        <v>1.38</v>
      </c>
      <c r="K45" s="386"/>
      <c r="L45" s="386"/>
      <c r="M45" s="386"/>
      <c r="N45" s="386"/>
      <c r="O45" s="386"/>
      <c r="P45" s="386"/>
    </row>
    <row r="46" spans="1:16">
      <c r="A46" s="710" t="s">
        <v>450</v>
      </c>
      <c r="B46" s="418">
        <v>38.950000000000003</v>
      </c>
      <c r="C46" s="418">
        <v>1.07</v>
      </c>
      <c r="D46" s="1145">
        <v>0.19</v>
      </c>
      <c r="E46" s="418">
        <v>3</v>
      </c>
      <c r="F46" s="418">
        <v>0.01</v>
      </c>
      <c r="G46" s="418">
        <v>15.57</v>
      </c>
      <c r="H46" s="418">
        <v>18.87</v>
      </c>
      <c r="I46" s="418">
        <v>0.24</v>
      </c>
      <c r="J46" s="418">
        <v>0.08</v>
      </c>
      <c r="K46" s="386"/>
      <c r="L46" s="386"/>
      <c r="M46" s="386"/>
      <c r="N46" s="386"/>
      <c r="O46" s="386"/>
      <c r="P46" s="386"/>
    </row>
    <row r="47" spans="1:16" ht="20.25" customHeight="1">
      <c r="A47" s="710" t="s">
        <v>451</v>
      </c>
      <c r="B47" s="310">
        <v>34.11</v>
      </c>
      <c r="C47" s="310">
        <v>0.94</v>
      </c>
      <c r="D47" s="310">
        <v>0.13</v>
      </c>
      <c r="E47" s="310">
        <v>6.49</v>
      </c>
      <c r="F47" s="310">
        <v>0.28999999999999998</v>
      </c>
      <c r="G47" s="310">
        <v>16.309999999999999</v>
      </c>
      <c r="H47" s="310">
        <v>9.61</v>
      </c>
      <c r="I47" s="310">
        <v>0.37</v>
      </c>
      <c r="J47" s="310">
        <v>0.43</v>
      </c>
      <c r="K47" s="386"/>
      <c r="L47" s="386"/>
      <c r="M47" s="386"/>
      <c r="N47" s="386"/>
      <c r="O47" s="386"/>
      <c r="P47" s="386"/>
    </row>
    <row r="48" spans="1:16">
      <c r="A48" s="387"/>
      <c r="B48" s="340"/>
      <c r="C48" s="341"/>
      <c r="D48" s="341"/>
      <c r="E48" s="341"/>
      <c r="F48" s="341"/>
      <c r="G48" s="341"/>
      <c r="H48" s="341"/>
      <c r="I48" s="341"/>
      <c r="J48" s="341"/>
    </row>
    <row r="49" spans="1:16" ht="15">
      <c r="B49" s="1411" t="s">
        <v>1105</v>
      </c>
      <c r="C49" s="1411"/>
      <c r="D49" s="1411"/>
      <c r="E49" s="1411"/>
      <c r="F49" s="1411"/>
      <c r="G49" s="1411"/>
      <c r="H49" s="1411"/>
      <c r="I49" s="1411"/>
      <c r="J49" s="1411"/>
    </row>
    <row r="50" spans="1:16" s="386" customFormat="1">
      <c r="A50" s="643"/>
      <c r="B50" s="332"/>
      <c r="C50" s="342"/>
      <c r="D50" s="347"/>
      <c r="E50" s="342"/>
      <c r="F50" s="342"/>
      <c r="G50" s="342"/>
      <c r="H50" s="342"/>
      <c r="I50" s="342"/>
      <c r="J50" s="342"/>
    </row>
    <row r="51" spans="1:16" s="386" customFormat="1">
      <c r="A51" s="710" t="s">
        <v>435</v>
      </c>
      <c r="B51" s="307">
        <v>5543</v>
      </c>
      <c r="C51" s="307">
        <v>167</v>
      </c>
      <c r="D51" s="307">
        <v>48</v>
      </c>
      <c r="E51" s="307">
        <v>519</v>
      </c>
      <c r="F51" s="307">
        <v>3</v>
      </c>
      <c r="G51" s="307">
        <v>2777</v>
      </c>
      <c r="H51" s="307">
        <v>1929</v>
      </c>
      <c r="I51" s="307">
        <v>100</v>
      </c>
      <c r="J51" s="307">
        <v>22</v>
      </c>
    </row>
    <row r="52" spans="1:16">
      <c r="A52" s="710" t="s">
        <v>436</v>
      </c>
      <c r="B52" s="307">
        <v>11234</v>
      </c>
      <c r="C52" s="307">
        <v>380</v>
      </c>
      <c r="D52" s="307">
        <v>83</v>
      </c>
      <c r="E52" s="307">
        <v>700</v>
      </c>
      <c r="F52" s="307">
        <v>65</v>
      </c>
      <c r="G52" s="307">
        <v>8968</v>
      </c>
      <c r="H52" s="307">
        <v>934</v>
      </c>
      <c r="I52" s="307">
        <v>104</v>
      </c>
      <c r="J52" s="307">
        <v>93</v>
      </c>
      <c r="K52" s="386"/>
      <c r="L52" s="386"/>
      <c r="M52" s="386"/>
      <c r="N52" s="386"/>
      <c r="O52" s="386"/>
      <c r="P52" s="386"/>
    </row>
    <row r="53" spans="1:16">
      <c r="A53" s="710" t="s">
        <v>437</v>
      </c>
      <c r="B53" s="307">
        <v>163</v>
      </c>
      <c r="C53" s="307">
        <v>32</v>
      </c>
      <c r="D53" s="307">
        <v>8</v>
      </c>
      <c r="E53" s="307">
        <v>101</v>
      </c>
      <c r="F53" s="307">
        <v>1</v>
      </c>
      <c r="G53" s="307">
        <v>3</v>
      </c>
      <c r="H53" s="307">
        <v>2</v>
      </c>
      <c r="I53" s="307">
        <v>15</v>
      </c>
      <c r="J53" s="307">
        <v>0</v>
      </c>
      <c r="K53" s="386"/>
      <c r="L53" s="386"/>
      <c r="M53" s="386"/>
      <c r="N53" s="386"/>
      <c r="O53" s="386"/>
      <c r="P53" s="386"/>
    </row>
    <row r="54" spans="1:16">
      <c r="A54" s="710" t="s">
        <v>438</v>
      </c>
      <c r="B54" s="307">
        <v>4154</v>
      </c>
      <c r="C54" s="307">
        <v>145</v>
      </c>
      <c r="D54" s="307">
        <v>15</v>
      </c>
      <c r="E54" s="307">
        <v>266</v>
      </c>
      <c r="F54" s="307">
        <v>1</v>
      </c>
      <c r="G54" s="307">
        <v>1349</v>
      </c>
      <c r="H54" s="307">
        <v>2326</v>
      </c>
      <c r="I54" s="307">
        <v>53</v>
      </c>
      <c r="J54" s="307">
        <v>121</v>
      </c>
      <c r="K54" s="386"/>
      <c r="L54" s="386"/>
      <c r="M54" s="386"/>
      <c r="N54" s="386"/>
      <c r="O54" s="386"/>
      <c r="P54" s="386"/>
    </row>
    <row r="55" spans="1:16">
      <c r="A55" s="710" t="s">
        <v>439</v>
      </c>
      <c r="B55" s="307">
        <v>136</v>
      </c>
      <c r="C55" s="307">
        <v>30</v>
      </c>
      <c r="D55" s="307">
        <v>2</v>
      </c>
      <c r="E55" s="307">
        <v>38</v>
      </c>
      <c r="F55" s="1223">
        <v>0</v>
      </c>
      <c r="G55" s="307">
        <v>20</v>
      </c>
      <c r="H55" s="307">
        <v>39</v>
      </c>
      <c r="I55" s="307">
        <v>8</v>
      </c>
      <c r="J55" s="307">
        <v>0</v>
      </c>
      <c r="K55" s="386"/>
      <c r="L55" s="386"/>
      <c r="M55" s="386"/>
      <c r="N55" s="386"/>
      <c r="O55" s="386"/>
      <c r="P55" s="386"/>
    </row>
    <row r="56" spans="1:16">
      <c r="A56" s="710" t="s">
        <v>440</v>
      </c>
      <c r="B56" s="307">
        <v>238</v>
      </c>
      <c r="C56" s="307">
        <v>15</v>
      </c>
      <c r="D56" s="307">
        <v>4</v>
      </c>
      <c r="E56" s="307">
        <v>180</v>
      </c>
      <c r="F56" s="307">
        <v>1</v>
      </c>
      <c r="G56" s="307">
        <v>21</v>
      </c>
      <c r="H56" s="1223">
        <v>0</v>
      </c>
      <c r="I56" s="307">
        <v>18</v>
      </c>
      <c r="J56" s="307">
        <v>0</v>
      </c>
      <c r="K56" s="386"/>
      <c r="L56" s="386"/>
      <c r="M56" s="386"/>
      <c r="N56" s="386"/>
      <c r="O56" s="386"/>
      <c r="P56" s="386"/>
    </row>
    <row r="57" spans="1:16">
      <c r="A57" s="710" t="s">
        <v>441</v>
      </c>
      <c r="B57" s="307">
        <v>2937</v>
      </c>
      <c r="C57" s="307">
        <v>112</v>
      </c>
      <c r="D57" s="307">
        <v>30</v>
      </c>
      <c r="E57" s="307">
        <v>345</v>
      </c>
      <c r="F57" s="307">
        <v>2</v>
      </c>
      <c r="G57" s="307">
        <v>1166</v>
      </c>
      <c r="H57" s="307">
        <v>1229</v>
      </c>
      <c r="I57" s="307">
        <v>53</v>
      </c>
      <c r="J57" s="307">
        <v>4</v>
      </c>
      <c r="K57" s="386"/>
      <c r="L57" s="386"/>
      <c r="M57" s="386"/>
      <c r="N57" s="386"/>
      <c r="O57" s="386"/>
      <c r="P57" s="386"/>
    </row>
    <row r="58" spans="1:16">
      <c r="A58" s="710" t="s">
        <v>442</v>
      </c>
      <c r="B58" s="307">
        <v>2431</v>
      </c>
      <c r="C58" s="307">
        <v>53</v>
      </c>
      <c r="D58" s="307">
        <v>9</v>
      </c>
      <c r="E58" s="307">
        <v>57</v>
      </c>
      <c r="F58" s="307">
        <v>1</v>
      </c>
      <c r="G58" s="307">
        <v>1266</v>
      </c>
      <c r="H58" s="307">
        <v>1032</v>
      </c>
      <c r="I58" s="307">
        <v>14</v>
      </c>
      <c r="J58" s="307">
        <v>150</v>
      </c>
      <c r="K58" s="386"/>
      <c r="L58" s="386"/>
      <c r="M58" s="386"/>
      <c r="N58" s="386"/>
      <c r="O58" s="386"/>
      <c r="P58" s="386"/>
    </row>
    <row r="59" spans="1:16">
      <c r="A59" s="710" t="s">
        <v>443</v>
      </c>
      <c r="B59" s="307">
        <v>10305</v>
      </c>
      <c r="C59" s="307">
        <v>321</v>
      </c>
      <c r="D59" s="307">
        <v>37</v>
      </c>
      <c r="E59" s="307">
        <v>805</v>
      </c>
      <c r="F59" s="307">
        <v>40</v>
      </c>
      <c r="G59" s="307">
        <v>6730</v>
      </c>
      <c r="H59" s="307">
        <v>2299</v>
      </c>
      <c r="I59" s="307">
        <v>72</v>
      </c>
      <c r="J59" s="307">
        <v>294</v>
      </c>
      <c r="K59" s="386"/>
      <c r="L59" s="386"/>
      <c r="M59" s="386"/>
      <c r="N59" s="386"/>
      <c r="O59" s="386"/>
      <c r="P59" s="386"/>
    </row>
    <row r="60" spans="1:16">
      <c r="A60" s="710" t="s">
        <v>444</v>
      </c>
      <c r="B60" s="307">
        <v>15534</v>
      </c>
      <c r="C60" s="307">
        <v>472</v>
      </c>
      <c r="D60" s="307">
        <v>69</v>
      </c>
      <c r="E60" s="307">
        <v>7134</v>
      </c>
      <c r="F60" s="307">
        <v>320</v>
      </c>
      <c r="G60" s="307">
        <v>3904</v>
      </c>
      <c r="H60" s="307">
        <v>3465</v>
      </c>
      <c r="I60" s="307">
        <v>169</v>
      </c>
      <c r="J60" s="307">
        <v>18</v>
      </c>
      <c r="K60" s="386"/>
      <c r="L60" s="386"/>
      <c r="M60" s="386"/>
      <c r="N60" s="386"/>
      <c r="O60" s="386"/>
      <c r="P60" s="386"/>
    </row>
    <row r="61" spans="1:16">
      <c r="A61" s="710" t="s">
        <v>445</v>
      </c>
      <c r="B61" s="307">
        <v>2267</v>
      </c>
      <c r="C61" s="307">
        <v>102</v>
      </c>
      <c r="D61" s="307">
        <v>21</v>
      </c>
      <c r="E61" s="307">
        <v>191</v>
      </c>
      <c r="F61" s="307">
        <v>57</v>
      </c>
      <c r="G61" s="307">
        <v>912</v>
      </c>
      <c r="H61" s="307">
        <v>945</v>
      </c>
      <c r="I61" s="307">
        <v>39</v>
      </c>
      <c r="J61" s="307">
        <v>2</v>
      </c>
      <c r="K61" s="386"/>
      <c r="L61" s="386"/>
      <c r="M61" s="386"/>
      <c r="N61" s="386"/>
      <c r="O61" s="386"/>
      <c r="P61" s="386"/>
    </row>
    <row r="62" spans="1:16">
      <c r="A62" s="710" t="s">
        <v>446</v>
      </c>
      <c r="B62" s="307">
        <v>1933</v>
      </c>
      <c r="C62" s="307">
        <v>91</v>
      </c>
      <c r="D62" s="307">
        <v>4</v>
      </c>
      <c r="E62" s="307">
        <v>1537</v>
      </c>
      <c r="F62" s="1223">
        <v>0</v>
      </c>
      <c r="G62" s="307">
        <v>118</v>
      </c>
      <c r="H62" s="307">
        <v>175</v>
      </c>
      <c r="I62" s="307">
        <v>7</v>
      </c>
      <c r="J62" s="307">
        <v>0</v>
      </c>
      <c r="K62" s="386"/>
      <c r="L62" s="386"/>
      <c r="M62" s="386"/>
      <c r="N62" s="386"/>
      <c r="O62" s="386"/>
      <c r="P62" s="386"/>
    </row>
    <row r="63" spans="1:16">
      <c r="A63" s="710" t="s">
        <v>447</v>
      </c>
      <c r="B63" s="307">
        <v>3437</v>
      </c>
      <c r="C63" s="307">
        <v>82</v>
      </c>
      <c r="D63" s="307">
        <v>15</v>
      </c>
      <c r="E63" s="307">
        <v>235</v>
      </c>
      <c r="F63" s="307">
        <v>24</v>
      </c>
      <c r="G63" s="307">
        <v>1252</v>
      </c>
      <c r="H63" s="307">
        <v>1793</v>
      </c>
      <c r="I63" s="307">
        <v>35</v>
      </c>
      <c r="J63" s="307">
        <v>4</v>
      </c>
      <c r="K63" s="386"/>
      <c r="L63" s="386"/>
      <c r="M63" s="386"/>
      <c r="N63" s="386"/>
      <c r="O63" s="386"/>
      <c r="P63" s="386"/>
    </row>
    <row r="64" spans="1:16">
      <c r="A64" s="710" t="s">
        <v>448</v>
      </c>
      <c r="B64" s="307">
        <v>3032</v>
      </c>
      <c r="C64" s="307">
        <v>80</v>
      </c>
      <c r="D64" s="307">
        <v>11</v>
      </c>
      <c r="E64" s="307">
        <v>236</v>
      </c>
      <c r="F64" s="307">
        <v>67</v>
      </c>
      <c r="G64" s="307">
        <v>939</v>
      </c>
      <c r="H64" s="307">
        <v>1678</v>
      </c>
      <c r="I64" s="307">
        <v>22</v>
      </c>
      <c r="J64" s="307">
        <v>47</v>
      </c>
      <c r="K64" s="386"/>
      <c r="L64" s="386"/>
      <c r="M64" s="386"/>
      <c r="N64" s="386"/>
      <c r="O64" s="386"/>
      <c r="P64" s="386"/>
    </row>
    <row r="65" spans="1:16">
      <c r="A65" s="710" t="s">
        <v>449</v>
      </c>
      <c r="B65" s="307">
        <v>3769</v>
      </c>
      <c r="C65" s="307">
        <v>30</v>
      </c>
      <c r="D65" s="307">
        <v>12</v>
      </c>
      <c r="E65" s="307">
        <v>269</v>
      </c>
      <c r="F65" s="307">
        <v>5</v>
      </c>
      <c r="G65" s="307">
        <v>2814</v>
      </c>
      <c r="H65" s="307">
        <v>617</v>
      </c>
      <c r="I65" s="307">
        <v>22</v>
      </c>
      <c r="J65" s="307">
        <v>97</v>
      </c>
      <c r="K65" s="386"/>
      <c r="L65" s="386"/>
      <c r="M65" s="386"/>
      <c r="N65" s="386"/>
      <c r="O65" s="386"/>
      <c r="P65" s="386"/>
    </row>
    <row r="66" spans="1:16">
      <c r="A66" s="710" t="s">
        <v>450</v>
      </c>
      <c r="B66" s="307">
        <v>2255</v>
      </c>
      <c r="C66" s="307">
        <v>62</v>
      </c>
      <c r="D66" s="307">
        <v>11</v>
      </c>
      <c r="E66" s="307">
        <v>173</v>
      </c>
      <c r="F66" s="307">
        <v>1</v>
      </c>
      <c r="G66" s="307">
        <v>901</v>
      </c>
      <c r="H66" s="307">
        <v>1093</v>
      </c>
      <c r="I66" s="307">
        <v>14</v>
      </c>
      <c r="J66" s="307">
        <v>4</v>
      </c>
      <c r="K66" s="386"/>
      <c r="L66" s="386"/>
      <c r="M66" s="386"/>
      <c r="N66" s="386"/>
      <c r="O66" s="386"/>
      <c r="P66" s="386"/>
    </row>
    <row r="67" spans="1:16" ht="20.25" customHeight="1">
      <c r="A67" s="710" t="s">
        <v>451</v>
      </c>
      <c r="B67" s="1150">
        <v>69368</v>
      </c>
      <c r="C67" s="1150">
        <v>1916</v>
      </c>
      <c r="D67" s="1150">
        <v>267</v>
      </c>
      <c r="E67" s="1150">
        <v>13204</v>
      </c>
      <c r="F67" s="1150">
        <v>595</v>
      </c>
      <c r="G67" s="1150">
        <v>33158</v>
      </c>
      <c r="H67" s="1150">
        <v>19537</v>
      </c>
      <c r="I67" s="1150">
        <v>745</v>
      </c>
      <c r="J67" s="1150">
        <v>866</v>
      </c>
      <c r="K67" s="386"/>
      <c r="L67" s="386"/>
      <c r="M67" s="386"/>
      <c r="N67" s="386"/>
      <c r="O67" s="386"/>
      <c r="P67" s="386"/>
    </row>
    <row r="68" spans="1:16" s="368" customFormat="1">
      <c r="A68" s="643"/>
      <c r="B68" s="332"/>
      <c r="C68" s="37"/>
      <c r="D68" s="37"/>
      <c r="E68" s="37"/>
      <c r="F68" s="37"/>
      <c r="G68" s="37"/>
      <c r="H68" s="37"/>
      <c r="I68" s="37"/>
      <c r="J68" s="37"/>
    </row>
    <row r="69" spans="1:16" s="368" customFormat="1" ht="13">
      <c r="A69" s="135"/>
      <c r="B69" s="1360" t="s">
        <v>731</v>
      </c>
      <c r="C69" s="1360"/>
      <c r="D69" s="1360"/>
      <c r="E69" s="1360"/>
      <c r="F69" s="1360"/>
      <c r="G69" s="1360"/>
      <c r="H69" s="1360"/>
      <c r="I69" s="1360"/>
      <c r="J69" s="1360"/>
    </row>
    <row r="70" spans="1:16" s="368" customFormat="1">
      <c r="A70" s="643"/>
      <c r="B70" s="332"/>
      <c r="C70" s="342"/>
      <c r="D70" s="342"/>
      <c r="E70" s="342"/>
      <c r="F70" s="342"/>
      <c r="G70" s="342"/>
      <c r="H70" s="342"/>
      <c r="I70" s="342"/>
      <c r="J70" s="342"/>
    </row>
    <row r="71" spans="1:16" s="368" customFormat="1">
      <c r="A71" s="710" t="s">
        <v>435</v>
      </c>
      <c r="B71" s="345">
        <v>100</v>
      </c>
      <c r="C71" s="346">
        <v>3.0094043887147337</v>
      </c>
      <c r="D71" s="346">
        <v>0.87142824925012963</v>
      </c>
      <c r="E71" s="346">
        <v>9.3547732347037726</v>
      </c>
      <c r="F71" s="346">
        <v>5.9989625854175596E-2</v>
      </c>
      <c r="G71" s="346">
        <v>50.096750186058053</v>
      </c>
      <c r="H71" s="346">
        <v>34.811573938341489</v>
      </c>
      <c r="I71" s="346">
        <v>1.7960803770776481</v>
      </c>
      <c r="J71" s="346" t="s">
        <v>360</v>
      </c>
    </row>
    <row r="72" spans="1:16" s="368" customFormat="1">
      <c r="A72" s="710" t="s">
        <v>436</v>
      </c>
      <c r="B72" s="345">
        <v>100</v>
      </c>
      <c r="C72" s="346">
        <v>3.3806878872035888</v>
      </c>
      <c r="D72" s="346">
        <v>0.74214021220536919</v>
      </c>
      <c r="E72" s="346">
        <v>6.2335327209285767</v>
      </c>
      <c r="F72" s="346">
        <v>0.57501958271024711</v>
      </c>
      <c r="G72" s="346">
        <v>79.824245175532297</v>
      </c>
      <c r="H72" s="346">
        <v>8.3170885850601728</v>
      </c>
      <c r="I72" s="346">
        <v>0.92750836715801466</v>
      </c>
      <c r="J72" s="346" t="s">
        <v>360</v>
      </c>
    </row>
    <row r="73" spans="1:16" s="368" customFormat="1">
      <c r="A73" s="710" t="s">
        <v>437</v>
      </c>
      <c r="B73" s="345">
        <v>100</v>
      </c>
      <c r="C73" s="346">
        <v>19.77886977886978</v>
      </c>
      <c r="D73" s="346">
        <v>5.1289926289926289</v>
      </c>
      <c r="E73" s="346">
        <v>62.254299754299751</v>
      </c>
      <c r="F73" s="346">
        <v>0.62960687960687955</v>
      </c>
      <c r="G73" s="346">
        <v>1.6584766584766584</v>
      </c>
      <c r="H73" s="346">
        <v>1.2438574938574938</v>
      </c>
      <c r="I73" s="346">
        <v>9.3212530712530715</v>
      </c>
      <c r="J73" s="346" t="s">
        <v>360</v>
      </c>
    </row>
    <row r="74" spans="1:16" s="368" customFormat="1">
      <c r="A74" s="710" t="s">
        <v>438</v>
      </c>
      <c r="B74" s="345">
        <v>100</v>
      </c>
      <c r="C74" s="346">
        <v>3.4837459297111524</v>
      </c>
      <c r="D74" s="346">
        <v>0.35571766490312562</v>
      </c>
      <c r="E74" s="346">
        <v>6.3938896011267401</v>
      </c>
      <c r="F74" s="346">
        <v>1.9260516542978036E-2</v>
      </c>
      <c r="G74" s="346">
        <v>32.469017653467191</v>
      </c>
      <c r="H74" s="346">
        <v>55.992127263863061</v>
      </c>
      <c r="I74" s="346">
        <v>1.285639479243784</v>
      </c>
      <c r="J74" s="346" t="s">
        <v>360</v>
      </c>
    </row>
    <row r="75" spans="1:16" s="368" customFormat="1">
      <c r="A75" s="710" t="s">
        <v>439</v>
      </c>
      <c r="B75" s="345">
        <v>100</v>
      </c>
      <c r="C75" s="346">
        <v>21.834221650431907</v>
      </c>
      <c r="D75" s="346">
        <v>1.3049071861790111</v>
      </c>
      <c r="E75" s="346">
        <v>27.844146296636648</v>
      </c>
      <c r="F75" s="346">
        <v>0.14703179562580407</v>
      </c>
      <c r="G75" s="346">
        <v>14.758316485940085</v>
      </c>
      <c r="H75" s="346">
        <v>28.505789376952766</v>
      </c>
      <c r="I75" s="346">
        <v>5.6055872082337803</v>
      </c>
      <c r="J75" s="346" t="s">
        <v>360</v>
      </c>
    </row>
    <row r="76" spans="1:16" s="368" customFormat="1">
      <c r="A76" s="710" t="s">
        <v>440</v>
      </c>
      <c r="B76" s="345">
        <v>100</v>
      </c>
      <c r="C76" s="346">
        <v>6.2145706487507875</v>
      </c>
      <c r="D76" s="346">
        <v>1.637623346630275</v>
      </c>
      <c r="E76" s="346">
        <v>75.582615998320392</v>
      </c>
      <c r="F76" s="346">
        <v>0.2204492966617678</v>
      </c>
      <c r="G76" s="346">
        <v>8.8809573798026449</v>
      </c>
      <c r="H76" s="346">
        <v>0</v>
      </c>
      <c r="I76" s="346">
        <v>7.4637833298341381</v>
      </c>
      <c r="J76" s="346" t="s">
        <v>360</v>
      </c>
    </row>
    <row r="77" spans="1:16" s="368" customFormat="1">
      <c r="A77" s="710" t="s">
        <v>441</v>
      </c>
      <c r="B77" s="345">
        <v>100</v>
      </c>
      <c r="C77" s="346">
        <v>3.7994619628141386</v>
      </c>
      <c r="D77" s="346">
        <v>1.0147789961179596</v>
      </c>
      <c r="E77" s="346">
        <v>11.739767077572703</v>
      </c>
      <c r="F77" s="346">
        <v>6.6403323571477213E-2</v>
      </c>
      <c r="G77" s="346">
        <v>39.698971599809305</v>
      </c>
      <c r="H77" s="346">
        <v>41.86559286249404</v>
      </c>
      <c r="I77" s="346">
        <v>1.81587550228155</v>
      </c>
      <c r="J77" s="346" t="s">
        <v>360</v>
      </c>
    </row>
    <row r="78" spans="1:16" s="368" customFormat="1">
      <c r="A78" s="710" t="s">
        <v>442</v>
      </c>
      <c r="B78" s="345">
        <v>100</v>
      </c>
      <c r="C78" s="346">
        <v>2.16387440478027</v>
      </c>
      <c r="D78" s="346">
        <v>0.35070397910174528</v>
      </c>
      <c r="E78" s="346">
        <v>2.3582528565404748</v>
      </c>
      <c r="F78" s="346">
        <v>2.1597605751133873E-2</v>
      </c>
      <c r="G78" s="346">
        <v>52.086225869817859</v>
      </c>
      <c r="H78" s="346">
        <v>42.446494502895106</v>
      </c>
      <c r="I78" s="346">
        <v>0.57285078111340804</v>
      </c>
      <c r="J78" s="346" t="s">
        <v>360</v>
      </c>
    </row>
    <row r="79" spans="1:16" s="368" customFormat="1">
      <c r="A79" s="710" t="s">
        <v>443</v>
      </c>
      <c r="B79" s="345">
        <v>100</v>
      </c>
      <c r="C79" s="346">
        <v>3.11793418664907</v>
      </c>
      <c r="D79" s="346">
        <v>0.3592950926258382</v>
      </c>
      <c r="E79" s="346">
        <v>7.8125454880687828</v>
      </c>
      <c r="F79" s="346">
        <v>0.39083348698192122</v>
      </c>
      <c r="G79" s="346">
        <v>65.312618268978838</v>
      </c>
      <c r="H79" s="346">
        <v>22.312200991761202</v>
      </c>
      <c r="I79" s="346">
        <v>0.69457248493435164</v>
      </c>
      <c r="J79" s="346" t="s">
        <v>360</v>
      </c>
    </row>
    <row r="80" spans="1:16" s="368" customFormat="1">
      <c r="A80" s="710" t="s">
        <v>444</v>
      </c>
      <c r="B80" s="345">
        <v>100</v>
      </c>
      <c r="C80" s="346">
        <v>3.0358286687288563</v>
      </c>
      <c r="D80" s="346">
        <v>0.44725483064186461</v>
      </c>
      <c r="E80" s="346">
        <v>45.9270680104161</v>
      </c>
      <c r="F80" s="346">
        <v>2.0624579541833374</v>
      </c>
      <c r="G80" s="346">
        <v>25.131408265282147</v>
      </c>
      <c r="H80" s="346">
        <v>22.307699735735</v>
      </c>
      <c r="I80" s="346">
        <v>1.0884434759377224</v>
      </c>
      <c r="J80" s="346" t="s">
        <v>360</v>
      </c>
    </row>
    <row r="81" spans="1:18" s="368" customFormat="1">
      <c r="A81" s="710" t="s">
        <v>445</v>
      </c>
      <c r="B81" s="345">
        <v>100</v>
      </c>
      <c r="C81" s="346">
        <v>4.4963770913061216</v>
      </c>
      <c r="D81" s="346">
        <v>0.90545145743495858</v>
      </c>
      <c r="E81" s="346">
        <v>8.4115447817983302</v>
      </c>
      <c r="F81" s="346">
        <v>2.5266617405401828</v>
      </c>
      <c r="G81" s="346">
        <v>40.251232450674401</v>
      </c>
      <c r="H81" s="346">
        <v>41.692675879258431</v>
      </c>
      <c r="I81" s="346">
        <v>1.7171594631257376</v>
      </c>
      <c r="J81" s="346" t="s">
        <v>360</v>
      </c>
    </row>
    <row r="82" spans="1:18" s="368" customFormat="1">
      <c r="A82" s="710" t="s">
        <v>446</v>
      </c>
      <c r="B82" s="345">
        <v>100</v>
      </c>
      <c r="C82" s="346">
        <v>4.7284716834755622</v>
      </c>
      <c r="D82" s="346">
        <v>0.22239462115334885</v>
      </c>
      <c r="E82" s="346">
        <v>79.498319110421519</v>
      </c>
      <c r="F82" s="346">
        <v>1.6808895784846133E-2</v>
      </c>
      <c r="G82" s="346">
        <v>6.1080941298163953</v>
      </c>
      <c r="H82" s="346">
        <v>9.0548228600982679</v>
      </c>
      <c r="I82" s="346">
        <v>0.36850271528316525</v>
      </c>
      <c r="J82" s="346" t="s">
        <v>360</v>
      </c>
    </row>
    <row r="83" spans="1:18" s="368" customFormat="1">
      <c r="A83" s="710" t="s">
        <v>447</v>
      </c>
      <c r="B83" s="345">
        <v>100</v>
      </c>
      <c r="C83" s="346">
        <v>2.3817144852470467</v>
      </c>
      <c r="D83" s="346">
        <v>0.44375254612116627</v>
      </c>
      <c r="E83" s="346">
        <v>6.847611010882849</v>
      </c>
      <c r="F83" s="346">
        <v>0.69399988360588949</v>
      </c>
      <c r="G83" s="346">
        <v>36.416807309550137</v>
      </c>
      <c r="H83" s="346">
        <v>52.186026887039517</v>
      </c>
      <c r="I83" s="346">
        <v>1.0308153407437584</v>
      </c>
      <c r="J83" s="346" t="s">
        <v>360</v>
      </c>
    </row>
    <row r="84" spans="1:18" s="368" customFormat="1">
      <c r="A84" s="710" t="s">
        <v>448</v>
      </c>
      <c r="B84" s="345">
        <v>100</v>
      </c>
      <c r="C84" s="346">
        <v>2.6471994591831689</v>
      </c>
      <c r="D84" s="346">
        <v>0.364391828389586</v>
      </c>
      <c r="E84" s="346">
        <v>7.7668222064667187</v>
      </c>
      <c r="F84" s="346">
        <v>2.195419545252189</v>
      </c>
      <c r="G84" s="346">
        <v>30.950221767877458</v>
      </c>
      <c r="H84" s="346">
        <v>55.335619713433033</v>
      </c>
      <c r="I84" s="346">
        <v>0.74114989529918052</v>
      </c>
      <c r="J84" s="346" t="s">
        <v>360</v>
      </c>
    </row>
    <row r="85" spans="1:18" s="368" customFormat="1">
      <c r="A85" s="710" t="s">
        <v>449</v>
      </c>
      <c r="B85" s="345">
        <v>100</v>
      </c>
      <c r="C85" s="346">
        <v>0.79731486640664384</v>
      </c>
      <c r="D85" s="346">
        <v>0.32569184642733956</v>
      </c>
      <c r="E85" s="346">
        <v>7.1267478574650429</v>
      </c>
      <c r="F85" s="346">
        <v>0.1286847621321871</v>
      </c>
      <c r="G85" s="346">
        <v>74.665021624346622</v>
      </c>
      <c r="H85" s="346">
        <v>16.380774231208044</v>
      </c>
      <c r="I85" s="346">
        <v>0.57576481201411556</v>
      </c>
      <c r="J85" s="346" t="s">
        <v>360</v>
      </c>
    </row>
    <row r="86" spans="1:18" s="368" customFormat="1">
      <c r="A86" s="710" t="s">
        <v>450</v>
      </c>
      <c r="B86" s="345">
        <v>100</v>
      </c>
      <c r="C86" s="346">
        <v>2.7468324964251272</v>
      </c>
      <c r="D86" s="346">
        <v>0.48440912063671532</v>
      </c>
      <c r="E86" s="346">
        <v>7.6929045702947469</v>
      </c>
      <c r="F86" s="346">
        <v>3.2146143017081796E-2</v>
      </c>
      <c r="G86" s="346">
        <v>39.963198208683892</v>
      </c>
      <c r="H86" s="346">
        <v>48.457539379025199</v>
      </c>
      <c r="I86" s="346">
        <v>0.62186159422699616</v>
      </c>
      <c r="J86" s="346" t="s">
        <v>360</v>
      </c>
    </row>
    <row r="87" spans="1:18" s="368" customFormat="1" ht="20.149999999999999" customHeight="1">
      <c r="A87" s="710" t="s">
        <v>451</v>
      </c>
      <c r="B87" s="345">
        <v>100</v>
      </c>
      <c r="C87" s="346">
        <v>2.7624719566803919</v>
      </c>
      <c r="D87" s="346">
        <v>0.38537152330411123</v>
      </c>
      <c r="E87" s="346">
        <v>19.034823270774581</v>
      </c>
      <c r="F87" s="346">
        <v>0.85777869878997015</v>
      </c>
      <c r="G87" s="346">
        <v>47.80005225743092</v>
      </c>
      <c r="H87" s="346">
        <v>28.164881204443684</v>
      </c>
      <c r="I87" s="346">
        <v>1.0744488192523582</v>
      </c>
      <c r="J87" s="346" t="s">
        <v>360</v>
      </c>
    </row>
    <row r="88" spans="1:18" ht="12.75" customHeight="1">
      <c r="B88" s="182"/>
      <c r="C88" s="388"/>
      <c r="D88" s="388"/>
      <c r="E88" s="388"/>
      <c r="F88" s="388"/>
      <c r="G88" s="388"/>
      <c r="H88" s="388"/>
      <c r="I88" s="388"/>
      <c r="J88" s="388"/>
    </row>
    <row r="89" spans="1:18" s="374" customFormat="1" ht="36" customHeight="1">
      <c r="A89" s="248"/>
      <c r="B89" s="1401" t="s">
        <v>1476</v>
      </c>
      <c r="C89" s="1401"/>
      <c r="D89" s="1401"/>
      <c r="E89" s="1401"/>
      <c r="F89" s="1401"/>
      <c r="G89" s="1401"/>
      <c r="H89" s="1401"/>
      <c r="I89" s="1401"/>
      <c r="J89" s="1401"/>
      <c r="K89" s="371"/>
      <c r="L89" s="371"/>
      <c r="M89" s="371"/>
      <c r="N89" s="371"/>
      <c r="O89" s="371"/>
      <c r="P89" s="371"/>
      <c r="Q89" s="371"/>
      <c r="R89" s="371"/>
    </row>
    <row r="90" spans="1:18">
      <c r="B90" s="1402" t="s">
        <v>1475</v>
      </c>
      <c r="C90" s="1402"/>
      <c r="D90" s="1402"/>
      <c r="E90" s="1402"/>
      <c r="F90" s="1402"/>
      <c r="G90" s="1010"/>
      <c r="H90" s="1010"/>
      <c r="I90" s="1010"/>
      <c r="J90" s="1010"/>
    </row>
  </sheetData>
  <sheetProtection selectLockedCells="1"/>
  <mergeCells count="15">
    <mergeCell ref="B90:F90"/>
    <mergeCell ref="B9:J9"/>
    <mergeCell ref="B29:J29"/>
    <mergeCell ref="B49:J49"/>
    <mergeCell ref="B69:J69"/>
    <mergeCell ref="B89:J89"/>
    <mergeCell ref="A5:A7"/>
    <mergeCell ref="B5:B7"/>
    <mergeCell ref="C5:I5"/>
    <mergeCell ref="J5:J7"/>
    <mergeCell ref="C6:E6"/>
    <mergeCell ref="F6:F7"/>
    <mergeCell ref="G6:G7"/>
    <mergeCell ref="H6:H7"/>
    <mergeCell ref="I6:I7"/>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 (CH4)-Emissionen*) 2005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3">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4296875" defaultRowHeight="12.5"/>
  <cols>
    <col min="1" max="1" width="23.453125" style="643" customWidth="1"/>
    <col min="2" max="2" width="12.453125" style="136" customWidth="1"/>
    <col min="3" max="10" width="12.453125" style="376" customWidth="1"/>
    <col min="11" max="16384" width="11.54296875" style="135"/>
  </cols>
  <sheetData>
    <row r="1" spans="1:16" ht="13">
      <c r="A1" s="160" t="s">
        <v>322</v>
      </c>
    </row>
    <row r="3" spans="1:16" ht="15">
      <c r="A3" s="692" t="s">
        <v>814</v>
      </c>
      <c r="B3" s="407" t="s">
        <v>1688</v>
      </c>
      <c r="D3" s="407"/>
      <c r="E3" s="407"/>
      <c r="F3" s="407"/>
      <c r="G3" s="407"/>
      <c r="H3" s="407"/>
      <c r="I3" s="407"/>
      <c r="J3" s="407"/>
    </row>
    <row r="5" spans="1:16" ht="15.75" customHeight="1">
      <c r="A5" s="1403" t="s">
        <v>433</v>
      </c>
      <c r="B5" s="1404" t="s">
        <v>456</v>
      </c>
      <c r="C5" s="1405" t="s">
        <v>507</v>
      </c>
      <c r="D5" s="1405"/>
      <c r="E5" s="1405"/>
      <c r="F5" s="1405"/>
      <c r="G5" s="1405"/>
      <c r="H5" s="1405"/>
      <c r="I5" s="1405"/>
      <c r="J5" s="1406" t="s">
        <v>1098</v>
      </c>
    </row>
    <row r="6" spans="1:16" ht="15.75" customHeight="1">
      <c r="A6" s="1403"/>
      <c r="B6" s="1404"/>
      <c r="C6" s="1405" t="s">
        <v>778</v>
      </c>
      <c r="D6" s="1405"/>
      <c r="E6" s="1405"/>
      <c r="F6" s="1407" t="s">
        <v>1099</v>
      </c>
      <c r="G6" s="1407" t="s">
        <v>1100</v>
      </c>
      <c r="H6" s="1409" t="s">
        <v>1101</v>
      </c>
      <c r="I6" s="1407" t="s">
        <v>1102</v>
      </c>
      <c r="J6" s="1406"/>
    </row>
    <row r="7" spans="1:16" ht="81" customHeight="1">
      <c r="A7" s="1403"/>
      <c r="B7" s="1404"/>
      <c r="C7" s="642" t="s">
        <v>1103</v>
      </c>
      <c r="D7" s="642" t="s">
        <v>648</v>
      </c>
      <c r="E7" s="642" t="s">
        <v>1104</v>
      </c>
      <c r="F7" s="1408"/>
      <c r="G7" s="1408"/>
      <c r="H7" s="1410"/>
      <c r="I7" s="1408"/>
      <c r="J7" s="1406"/>
    </row>
    <row r="8" spans="1:16">
      <c r="A8" s="387"/>
      <c r="B8" s="387"/>
      <c r="C8" s="409"/>
      <c r="D8" s="409"/>
      <c r="E8" s="409"/>
      <c r="F8" s="409"/>
      <c r="G8" s="409"/>
      <c r="H8" s="409"/>
      <c r="I8" s="409"/>
      <c r="J8" s="409"/>
    </row>
    <row r="9" spans="1:16" ht="13">
      <c r="B9" s="1411" t="s">
        <v>486</v>
      </c>
      <c r="C9" s="1411"/>
      <c r="D9" s="1411"/>
      <c r="E9" s="1411"/>
      <c r="F9" s="1411"/>
      <c r="G9" s="1411"/>
      <c r="H9" s="1411"/>
      <c r="I9" s="1411"/>
      <c r="J9" s="1411"/>
    </row>
    <row r="10" spans="1:16" s="386" customFormat="1">
      <c r="A10" s="643"/>
      <c r="B10" s="332"/>
      <c r="C10" s="342"/>
      <c r="D10" s="347"/>
      <c r="E10" s="342"/>
      <c r="F10" s="342"/>
      <c r="G10" s="342"/>
      <c r="H10" s="342"/>
      <c r="I10" s="342"/>
      <c r="J10" s="342"/>
    </row>
    <row r="11" spans="1:16" s="386" customFormat="1">
      <c r="A11" s="710" t="s">
        <v>435</v>
      </c>
      <c r="B11" s="1132">
        <v>194521</v>
      </c>
      <c r="C11" s="1132">
        <v>8847</v>
      </c>
      <c r="D11" s="415">
        <v>1500</v>
      </c>
      <c r="E11" s="1132">
        <v>20784</v>
      </c>
      <c r="F11" s="1132">
        <v>183</v>
      </c>
      <c r="G11" s="1132">
        <v>108617</v>
      </c>
      <c r="H11" s="1132">
        <v>51149</v>
      </c>
      <c r="I11" s="1132">
        <v>3440</v>
      </c>
      <c r="J11" s="1132">
        <v>863</v>
      </c>
    </row>
    <row r="12" spans="1:16">
      <c r="A12" s="710" t="s">
        <v>436</v>
      </c>
      <c r="B12" s="1132">
        <v>430045</v>
      </c>
      <c r="C12" s="415">
        <v>25521</v>
      </c>
      <c r="D12" s="416">
        <v>1885</v>
      </c>
      <c r="E12" s="415">
        <v>23535</v>
      </c>
      <c r="F12" s="415">
        <v>2674</v>
      </c>
      <c r="G12" s="415">
        <v>353853</v>
      </c>
      <c r="H12" s="415">
        <v>18835</v>
      </c>
      <c r="I12" s="415">
        <v>3741</v>
      </c>
      <c r="J12" s="415">
        <v>3733</v>
      </c>
      <c r="K12" s="386"/>
      <c r="L12" s="386"/>
      <c r="M12" s="386"/>
      <c r="N12" s="386"/>
      <c r="O12" s="386"/>
      <c r="P12" s="386"/>
    </row>
    <row r="13" spans="1:16">
      <c r="A13" s="710" t="s">
        <v>437</v>
      </c>
      <c r="B13" s="1132">
        <v>8874</v>
      </c>
      <c r="C13" s="1132">
        <v>1452</v>
      </c>
      <c r="D13" s="415">
        <v>277</v>
      </c>
      <c r="E13" s="1132">
        <v>5818</v>
      </c>
      <c r="F13" s="1132">
        <v>57</v>
      </c>
      <c r="G13" s="1132">
        <v>104</v>
      </c>
      <c r="H13" s="1132">
        <v>63</v>
      </c>
      <c r="I13" s="1132">
        <v>1103</v>
      </c>
      <c r="J13" s="1132">
        <v>0</v>
      </c>
      <c r="K13" s="386"/>
      <c r="L13" s="386"/>
      <c r="M13" s="386"/>
      <c r="N13" s="386"/>
      <c r="O13" s="386"/>
      <c r="P13" s="386"/>
    </row>
    <row r="14" spans="1:16">
      <c r="A14" s="710" t="s">
        <v>438</v>
      </c>
      <c r="B14" s="1132">
        <v>136146</v>
      </c>
      <c r="C14" s="415">
        <v>7526</v>
      </c>
      <c r="D14" s="416">
        <v>434</v>
      </c>
      <c r="E14" s="415">
        <v>8022</v>
      </c>
      <c r="F14" s="415">
        <v>43</v>
      </c>
      <c r="G14" s="415">
        <v>52426</v>
      </c>
      <c r="H14" s="415">
        <v>66354</v>
      </c>
      <c r="I14" s="415">
        <v>1341</v>
      </c>
      <c r="J14" s="415">
        <v>4880</v>
      </c>
      <c r="K14" s="386"/>
      <c r="L14" s="386"/>
      <c r="M14" s="386"/>
      <c r="N14" s="386"/>
      <c r="O14" s="386"/>
      <c r="P14" s="386"/>
    </row>
    <row r="15" spans="1:16">
      <c r="A15" s="710" t="s">
        <v>439</v>
      </c>
      <c r="B15" s="1132">
        <v>5152</v>
      </c>
      <c r="C15" s="1132">
        <v>1490</v>
      </c>
      <c r="D15" s="415">
        <v>56</v>
      </c>
      <c r="E15" s="1132">
        <v>1938</v>
      </c>
      <c r="F15" s="1132">
        <v>11</v>
      </c>
      <c r="G15" s="1132">
        <v>827</v>
      </c>
      <c r="H15" s="1132">
        <v>597</v>
      </c>
      <c r="I15" s="1132">
        <v>232</v>
      </c>
      <c r="J15" s="1132">
        <v>0</v>
      </c>
      <c r="K15" s="386"/>
      <c r="L15" s="386"/>
      <c r="M15" s="386"/>
      <c r="N15" s="386"/>
      <c r="O15" s="386"/>
      <c r="P15" s="386"/>
    </row>
    <row r="16" spans="1:16">
      <c r="A16" s="710" t="s">
        <v>440</v>
      </c>
      <c r="B16" s="1132">
        <v>9382</v>
      </c>
      <c r="C16" s="415">
        <v>935</v>
      </c>
      <c r="D16" s="416">
        <v>130</v>
      </c>
      <c r="E16" s="415">
        <v>6980</v>
      </c>
      <c r="F16" s="415">
        <v>30</v>
      </c>
      <c r="G16" s="415">
        <v>720</v>
      </c>
      <c r="H16" s="415">
        <v>0</v>
      </c>
      <c r="I16" s="415">
        <v>587</v>
      </c>
      <c r="J16" s="415">
        <v>0</v>
      </c>
      <c r="K16" s="386"/>
      <c r="L16" s="386"/>
      <c r="M16" s="386"/>
      <c r="N16" s="386"/>
      <c r="O16" s="386"/>
      <c r="P16" s="386"/>
    </row>
    <row r="17" spans="1:16">
      <c r="A17" s="710" t="s">
        <v>441</v>
      </c>
      <c r="B17" s="1132">
        <v>99298</v>
      </c>
      <c r="C17" s="1132">
        <v>5280</v>
      </c>
      <c r="D17" s="415">
        <v>933</v>
      </c>
      <c r="E17" s="1132">
        <v>13577</v>
      </c>
      <c r="F17" s="1132">
        <v>106</v>
      </c>
      <c r="G17" s="1132">
        <v>46012</v>
      </c>
      <c r="H17" s="1132">
        <v>31502</v>
      </c>
      <c r="I17" s="1132">
        <v>1888</v>
      </c>
      <c r="J17" s="1132">
        <v>170</v>
      </c>
      <c r="K17" s="386"/>
      <c r="L17" s="386"/>
      <c r="M17" s="386"/>
      <c r="N17" s="386"/>
      <c r="O17" s="386"/>
      <c r="P17" s="386"/>
    </row>
    <row r="18" spans="1:16">
      <c r="A18" s="710" t="s">
        <v>442</v>
      </c>
      <c r="B18" s="1132">
        <v>80280</v>
      </c>
      <c r="C18" s="415">
        <v>2284</v>
      </c>
      <c r="D18" s="416">
        <v>295</v>
      </c>
      <c r="E18" s="415">
        <v>2248</v>
      </c>
      <c r="F18" s="415">
        <v>28</v>
      </c>
      <c r="G18" s="415">
        <v>52390</v>
      </c>
      <c r="H18" s="415">
        <v>22562</v>
      </c>
      <c r="I18" s="415">
        <v>473</v>
      </c>
      <c r="J18" s="415">
        <v>5957</v>
      </c>
      <c r="K18" s="386"/>
      <c r="L18" s="386"/>
      <c r="M18" s="386"/>
      <c r="N18" s="386"/>
      <c r="O18" s="386"/>
      <c r="P18" s="386"/>
    </row>
    <row r="19" spans="1:16">
      <c r="A19" s="710" t="s">
        <v>443</v>
      </c>
      <c r="B19" s="1132">
        <v>374332</v>
      </c>
      <c r="C19" s="1132">
        <v>10639</v>
      </c>
      <c r="D19" s="415">
        <v>1167</v>
      </c>
      <c r="E19" s="1132">
        <v>27168</v>
      </c>
      <c r="F19" s="1132">
        <v>567</v>
      </c>
      <c r="G19" s="1132">
        <v>273188</v>
      </c>
      <c r="H19" s="1132">
        <v>59080</v>
      </c>
      <c r="I19" s="1132">
        <v>2522</v>
      </c>
      <c r="J19" s="1132">
        <v>11764</v>
      </c>
      <c r="K19" s="386"/>
      <c r="L19" s="386"/>
      <c r="M19" s="386"/>
      <c r="N19" s="386"/>
      <c r="O19" s="386"/>
      <c r="P19" s="386"/>
    </row>
    <row r="20" spans="1:16">
      <c r="A20" s="710" t="s">
        <v>444</v>
      </c>
      <c r="B20" s="1132">
        <v>461570</v>
      </c>
      <c r="C20" s="415">
        <v>22231</v>
      </c>
      <c r="D20" s="416">
        <v>2106</v>
      </c>
      <c r="E20" s="415">
        <v>157087</v>
      </c>
      <c r="F20" s="415">
        <v>12196</v>
      </c>
      <c r="G20" s="415">
        <v>157951</v>
      </c>
      <c r="H20" s="415">
        <v>104250</v>
      </c>
      <c r="I20" s="415">
        <v>5750</v>
      </c>
      <c r="J20" s="415">
        <v>709</v>
      </c>
      <c r="K20" s="386"/>
      <c r="L20" s="386"/>
      <c r="M20" s="386"/>
      <c r="N20" s="386"/>
      <c r="O20" s="386"/>
      <c r="P20" s="386"/>
    </row>
    <row r="21" spans="1:16">
      <c r="A21" s="710" t="s">
        <v>445</v>
      </c>
      <c r="B21" s="1132">
        <v>81092</v>
      </c>
      <c r="C21" s="1132">
        <v>5038</v>
      </c>
      <c r="D21" s="415">
        <v>603</v>
      </c>
      <c r="E21" s="1132">
        <v>9109</v>
      </c>
      <c r="F21" s="1132">
        <v>2330</v>
      </c>
      <c r="G21" s="1132">
        <v>35365</v>
      </c>
      <c r="H21" s="1132">
        <v>27270</v>
      </c>
      <c r="I21" s="1132">
        <v>1377</v>
      </c>
      <c r="J21" s="1132">
        <v>84</v>
      </c>
      <c r="K21" s="386"/>
      <c r="L21" s="386"/>
      <c r="M21" s="386"/>
      <c r="N21" s="386"/>
      <c r="O21" s="386"/>
      <c r="P21" s="386"/>
    </row>
    <row r="22" spans="1:16">
      <c r="A22" s="710" t="s">
        <v>446</v>
      </c>
      <c r="B22" s="1132">
        <v>27548</v>
      </c>
      <c r="C22" s="415">
        <v>3077</v>
      </c>
      <c r="D22" s="416">
        <v>141</v>
      </c>
      <c r="E22" s="415">
        <v>15683</v>
      </c>
      <c r="F22" s="415">
        <v>18</v>
      </c>
      <c r="G22" s="415">
        <v>4604</v>
      </c>
      <c r="H22" s="415">
        <v>3741</v>
      </c>
      <c r="I22" s="415">
        <v>284</v>
      </c>
      <c r="J22" s="415">
        <v>14</v>
      </c>
      <c r="K22" s="386"/>
      <c r="L22" s="386"/>
      <c r="M22" s="386"/>
      <c r="N22" s="386"/>
      <c r="O22" s="386"/>
      <c r="P22" s="386"/>
    </row>
    <row r="23" spans="1:16">
      <c r="A23" s="710" t="s">
        <v>447</v>
      </c>
      <c r="B23" s="1132">
        <v>110741</v>
      </c>
      <c r="C23" s="1132">
        <v>4579</v>
      </c>
      <c r="D23" s="415">
        <v>460</v>
      </c>
      <c r="E23" s="1132">
        <v>8914</v>
      </c>
      <c r="F23" s="1132">
        <v>776</v>
      </c>
      <c r="G23" s="1132">
        <v>49439</v>
      </c>
      <c r="H23" s="1132">
        <v>45288</v>
      </c>
      <c r="I23" s="1132">
        <v>1284</v>
      </c>
      <c r="J23" s="1132">
        <v>159</v>
      </c>
      <c r="K23" s="386"/>
      <c r="L23" s="386"/>
      <c r="M23" s="386"/>
      <c r="N23" s="386"/>
      <c r="O23" s="386"/>
      <c r="P23" s="386"/>
    </row>
    <row r="24" spans="1:16">
      <c r="A24" s="710" t="s">
        <v>448</v>
      </c>
      <c r="B24" s="1132">
        <v>100969</v>
      </c>
      <c r="C24" s="415">
        <v>4424</v>
      </c>
      <c r="D24" s="416">
        <v>320</v>
      </c>
      <c r="E24" s="415">
        <v>8198</v>
      </c>
      <c r="F24" s="415">
        <v>1721</v>
      </c>
      <c r="G24" s="415">
        <v>36549</v>
      </c>
      <c r="H24" s="415">
        <v>48969</v>
      </c>
      <c r="I24" s="415">
        <v>789</v>
      </c>
      <c r="J24" s="415">
        <v>1883</v>
      </c>
      <c r="K24" s="386"/>
      <c r="L24" s="386"/>
      <c r="M24" s="386"/>
      <c r="N24" s="386"/>
      <c r="O24" s="386"/>
      <c r="P24" s="386"/>
    </row>
    <row r="25" spans="1:16">
      <c r="A25" s="710" t="s">
        <v>449</v>
      </c>
      <c r="B25" s="1132">
        <v>145839</v>
      </c>
      <c r="C25" s="1132">
        <v>2132</v>
      </c>
      <c r="D25" s="415">
        <v>410</v>
      </c>
      <c r="E25" s="1132">
        <v>9311</v>
      </c>
      <c r="F25" s="1132">
        <v>198</v>
      </c>
      <c r="G25" s="1132">
        <v>114291</v>
      </c>
      <c r="H25" s="1132">
        <v>18708</v>
      </c>
      <c r="I25" s="1132">
        <v>787</v>
      </c>
      <c r="J25" s="1132">
        <v>3887</v>
      </c>
      <c r="K25" s="386"/>
      <c r="L25" s="386"/>
      <c r="M25" s="386"/>
      <c r="N25" s="386"/>
      <c r="O25" s="386"/>
      <c r="P25" s="386"/>
    </row>
    <row r="26" spans="1:16">
      <c r="A26" s="710" t="s">
        <v>450</v>
      </c>
      <c r="B26" s="1132">
        <v>72306</v>
      </c>
      <c r="C26" s="415">
        <v>3314</v>
      </c>
      <c r="D26" s="416">
        <v>353</v>
      </c>
      <c r="E26" s="415">
        <v>6023</v>
      </c>
      <c r="F26" s="415">
        <v>38</v>
      </c>
      <c r="G26" s="415">
        <v>34412</v>
      </c>
      <c r="H26" s="415">
        <v>27672</v>
      </c>
      <c r="I26" s="415">
        <v>494</v>
      </c>
      <c r="J26" s="415">
        <v>177</v>
      </c>
      <c r="K26" s="386"/>
      <c r="L26" s="386"/>
      <c r="M26" s="386"/>
      <c r="N26" s="386"/>
      <c r="O26" s="386"/>
      <c r="P26" s="386"/>
    </row>
    <row r="27" spans="1:16" ht="20.25" customHeight="1">
      <c r="A27" s="710" t="s">
        <v>451</v>
      </c>
      <c r="B27" s="1132">
        <v>2367248</v>
      </c>
      <c r="C27" s="1132">
        <v>135506</v>
      </c>
      <c r="D27" s="1132">
        <v>6913</v>
      </c>
      <c r="E27" s="1132">
        <v>337244</v>
      </c>
      <c r="F27" s="1132">
        <v>21256</v>
      </c>
      <c r="G27" s="1132">
        <v>1321106</v>
      </c>
      <c r="H27" s="1132">
        <v>525619</v>
      </c>
      <c r="I27" s="1132">
        <v>26093</v>
      </c>
      <c r="J27" s="1132">
        <v>34717</v>
      </c>
      <c r="K27" s="386"/>
      <c r="L27" s="386"/>
      <c r="M27" s="386"/>
      <c r="N27" s="386"/>
      <c r="O27" s="386"/>
      <c r="P27" s="386"/>
    </row>
    <row r="28" spans="1:16">
      <c r="A28" s="387"/>
      <c r="B28" s="417"/>
      <c r="C28" s="417"/>
      <c r="D28" s="417"/>
      <c r="E28" s="417"/>
      <c r="F28" s="417"/>
      <c r="G28" s="417"/>
      <c r="H28" s="417"/>
      <c r="I28" s="417"/>
      <c r="J28" s="417"/>
    </row>
    <row r="29" spans="1:16" ht="13">
      <c r="B29" s="1411" t="s">
        <v>454</v>
      </c>
      <c r="C29" s="1411"/>
      <c r="D29" s="1411"/>
      <c r="E29" s="1411"/>
      <c r="F29" s="1411"/>
      <c r="G29" s="1411"/>
      <c r="H29" s="1411"/>
      <c r="I29" s="1411"/>
      <c r="J29" s="1411"/>
    </row>
    <row r="30" spans="1:16" s="386" customFormat="1">
      <c r="A30" s="643"/>
      <c r="B30" s="332"/>
      <c r="C30" s="342"/>
      <c r="D30" s="347"/>
      <c r="E30" s="342"/>
      <c r="F30" s="342"/>
      <c r="G30" s="342"/>
      <c r="H30" s="342"/>
      <c r="I30" s="342"/>
      <c r="J30" s="342"/>
    </row>
    <row r="31" spans="1:16" s="386" customFormat="1">
      <c r="A31" s="710" t="s">
        <v>435</v>
      </c>
      <c r="B31" s="310">
        <v>18.559999999999999</v>
      </c>
      <c r="C31" s="310">
        <v>0.84</v>
      </c>
      <c r="D31" s="418">
        <v>0.14000000000000001</v>
      </c>
      <c r="E31" s="310">
        <v>1.98</v>
      </c>
      <c r="F31" s="310">
        <v>0.02</v>
      </c>
      <c r="G31" s="310">
        <v>10.36</v>
      </c>
      <c r="H31" s="310">
        <v>4.88</v>
      </c>
      <c r="I31" s="310">
        <v>0.33</v>
      </c>
      <c r="J31" s="310">
        <v>0.08</v>
      </c>
    </row>
    <row r="32" spans="1:16">
      <c r="A32" s="710" t="s">
        <v>436</v>
      </c>
      <c r="B32" s="418">
        <v>34.76</v>
      </c>
      <c r="C32" s="418">
        <v>2.06</v>
      </c>
      <c r="D32" s="1145">
        <v>0.15</v>
      </c>
      <c r="E32" s="418">
        <v>1.9</v>
      </c>
      <c r="F32" s="418">
        <v>0.22</v>
      </c>
      <c r="G32" s="418">
        <v>28.6</v>
      </c>
      <c r="H32" s="418">
        <v>1.52</v>
      </c>
      <c r="I32" s="418">
        <v>0.3</v>
      </c>
      <c r="J32" s="418">
        <v>0.3</v>
      </c>
      <c r="K32" s="386"/>
      <c r="L32" s="386"/>
      <c r="M32" s="386"/>
      <c r="N32" s="386"/>
      <c r="O32" s="386"/>
      <c r="P32" s="386"/>
    </row>
    <row r="33" spans="1:16">
      <c r="A33" s="710" t="s">
        <v>437</v>
      </c>
      <c r="B33" s="310">
        <v>2.71</v>
      </c>
      <c r="C33" s="310">
        <v>0.44</v>
      </c>
      <c r="D33" s="418">
        <v>0.08</v>
      </c>
      <c r="E33" s="310">
        <v>1.78</v>
      </c>
      <c r="F33" s="310">
        <v>0.02</v>
      </c>
      <c r="G33" s="310">
        <v>0.03</v>
      </c>
      <c r="H33" s="310">
        <v>0.02</v>
      </c>
      <c r="I33" s="310">
        <v>0.34</v>
      </c>
      <c r="J33" s="310">
        <v>0</v>
      </c>
      <c r="K33" s="386"/>
      <c r="L33" s="386"/>
      <c r="M33" s="386"/>
      <c r="N33" s="386"/>
      <c r="O33" s="386"/>
      <c r="P33" s="386"/>
    </row>
    <row r="34" spans="1:16">
      <c r="A34" s="710" t="s">
        <v>438</v>
      </c>
      <c r="B34" s="418">
        <v>55.2</v>
      </c>
      <c r="C34" s="418">
        <v>3.05</v>
      </c>
      <c r="D34" s="1145">
        <v>0.18</v>
      </c>
      <c r="E34" s="418">
        <v>3.25</v>
      </c>
      <c r="F34" s="418">
        <v>0.02</v>
      </c>
      <c r="G34" s="418">
        <v>21.26</v>
      </c>
      <c r="H34" s="418">
        <v>26.9</v>
      </c>
      <c r="I34" s="418">
        <v>0.54</v>
      </c>
      <c r="J34" s="418">
        <v>1.98</v>
      </c>
      <c r="K34" s="386"/>
      <c r="L34" s="386"/>
      <c r="M34" s="386"/>
      <c r="N34" s="386"/>
      <c r="O34" s="386"/>
      <c r="P34" s="386"/>
    </row>
    <row r="35" spans="1:16">
      <c r="A35" s="710" t="s">
        <v>439</v>
      </c>
      <c r="B35" s="310">
        <v>7.9</v>
      </c>
      <c r="C35" s="310">
        <v>2.2799999999999998</v>
      </c>
      <c r="D35" s="418">
        <v>0.09</v>
      </c>
      <c r="E35" s="310">
        <v>2.97</v>
      </c>
      <c r="F35" s="310">
        <v>0.02</v>
      </c>
      <c r="G35" s="310">
        <v>1.27</v>
      </c>
      <c r="H35" s="310">
        <v>0.92</v>
      </c>
      <c r="I35" s="310">
        <v>0.36</v>
      </c>
      <c r="J35" s="310">
        <v>0</v>
      </c>
      <c r="K35" s="386"/>
      <c r="L35" s="386"/>
      <c r="M35" s="386"/>
      <c r="N35" s="386"/>
      <c r="O35" s="386"/>
      <c r="P35" s="386"/>
    </row>
    <row r="36" spans="1:16">
      <c r="A36" s="710" t="s">
        <v>440</v>
      </c>
      <c r="B36" s="418">
        <v>5.51</v>
      </c>
      <c r="C36" s="418">
        <v>0.55000000000000004</v>
      </c>
      <c r="D36" s="1145">
        <v>0.08</v>
      </c>
      <c r="E36" s="418">
        <v>4.0999999999999996</v>
      </c>
      <c r="F36" s="418">
        <v>0.02</v>
      </c>
      <c r="G36" s="418">
        <v>0.42</v>
      </c>
      <c r="H36" s="418">
        <v>0</v>
      </c>
      <c r="I36" s="418">
        <v>0.34</v>
      </c>
      <c r="J36" s="418">
        <v>0</v>
      </c>
      <c r="K36" s="386"/>
      <c r="L36" s="386"/>
      <c r="M36" s="386"/>
      <c r="N36" s="386"/>
      <c r="O36" s="386"/>
      <c r="P36" s="386"/>
    </row>
    <row r="37" spans="1:16">
      <c r="A37" s="710" t="s">
        <v>441</v>
      </c>
      <c r="B37" s="310">
        <v>16.63</v>
      </c>
      <c r="C37" s="310">
        <v>0.88</v>
      </c>
      <c r="D37" s="418">
        <v>0.16</v>
      </c>
      <c r="E37" s="310">
        <v>2.27</v>
      </c>
      <c r="F37" s="310">
        <v>0.02</v>
      </c>
      <c r="G37" s="310">
        <v>7.71</v>
      </c>
      <c r="H37" s="310">
        <v>5.28</v>
      </c>
      <c r="I37" s="310">
        <v>0.32</v>
      </c>
      <c r="J37" s="310">
        <v>0.03</v>
      </c>
      <c r="K37" s="386"/>
      <c r="L37" s="386"/>
      <c r="M37" s="386"/>
      <c r="N37" s="386"/>
      <c r="O37" s="386"/>
      <c r="P37" s="386"/>
    </row>
    <row r="38" spans="1:16">
      <c r="A38" s="710" t="s">
        <v>442</v>
      </c>
      <c r="B38" s="418">
        <v>49.56</v>
      </c>
      <c r="C38" s="418">
        <v>1.41</v>
      </c>
      <c r="D38" s="1145">
        <v>0.18</v>
      </c>
      <c r="E38" s="418">
        <v>1.39</v>
      </c>
      <c r="F38" s="418">
        <v>0.02</v>
      </c>
      <c r="G38" s="418">
        <v>32.340000000000003</v>
      </c>
      <c r="H38" s="418">
        <v>13.93</v>
      </c>
      <c r="I38" s="418">
        <v>0.28999999999999998</v>
      </c>
      <c r="J38" s="418">
        <v>3.68</v>
      </c>
      <c r="K38" s="386"/>
      <c r="L38" s="386"/>
      <c r="M38" s="386"/>
      <c r="N38" s="386"/>
      <c r="O38" s="386"/>
      <c r="P38" s="386"/>
    </row>
    <row r="39" spans="1:16">
      <c r="A39" s="710" t="s">
        <v>443</v>
      </c>
      <c r="B39" s="310">
        <v>48.07</v>
      </c>
      <c r="C39" s="310">
        <v>1.37</v>
      </c>
      <c r="D39" s="418">
        <v>0.15</v>
      </c>
      <c r="E39" s="310">
        <v>3.49</v>
      </c>
      <c r="F39" s="310">
        <v>7.0000000000000007E-2</v>
      </c>
      <c r="G39" s="310">
        <v>35.08</v>
      </c>
      <c r="H39" s="310">
        <v>7.59</v>
      </c>
      <c r="I39" s="310">
        <v>0.32</v>
      </c>
      <c r="J39" s="310">
        <v>1.51</v>
      </c>
      <c r="K39" s="386"/>
      <c r="L39" s="386"/>
      <c r="M39" s="386"/>
      <c r="N39" s="386"/>
      <c r="O39" s="386"/>
      <c r="P39" s="386"/>
    </row>
    <row r="40" spans="1:16">
      <c r="A40" s="710" t="s">
        <v>444</v>
      </c>
      <c r="B40" s="418">
        <v>26.28</v>
      </c>
      <c r="C40" s="418">
        <v>1.27</v>
      </c>
      <c r="D40" s="1145">
        <v>0.12</v>
      </c>
      <c r="E40" s="418">
        <v>8.94</v>
      </c>
      <c r="F40" s="418">
        <v>0.69</v>
      </c>
      <c r="G40" s="418">
        <v>8.99</v>
      </c>
      <c r="H40" s="418">
        <v>5.93</v>
      </c>
      <c r="I40" s="418">
        <v>0.33</v>
      </c>
      <c r="J40" s="418">
        <v>0.04</v>
      </c>
      <c r="K40" s="386"/>
      <c r="L40" s="386"/>
      <c r="M40" s="386"/>
      <c r="N40" s="386"/>
      <c r="O40" s="386"/>
      <c r="P40" s="386"/>
    </row>
    <row r="41" spans="1:16">
      <c r="A41" s="710" t="s">
        <v>445</v>
      </c>
      <c r="B41" s="310">
        <v>20.28</v>
      </c>
      <c r="C41" s="310">
        <v>1.26</v>
      </c>
      <c r="D41" s="418">
        <v>0.15</v>
      </c>
      <c r="E41" s="310">
        <v>2.2799999999999998</v>
      </c>
      <c r="F41" s="310">
        <v>0.57999999999999996</v>
      </c>
      <c r="G41" s="310">
        <v>8.84</v>
      </c>
      <c r="H41" s="310">
        <v>6.82</v>
      </c>
      <c r="I41" s="310">
        <v>0.34</v>
      </c>
      <c r="J41" s="310">
        <v>0.02</v>
      </c>
      <c r="K41" s="386"/>
      <c r="L41" s="386"/>
      <c r="M41" s="386"/>
      <c r="N41" s="386"/>
      <c r="O41" s="386"/>
      <c r="P41" s="386"/>
    </row>
    <row r="42" spans="1:16">
      <c r="A42" s="710" t="s">
        <v>446</v>
      </c>
      <c r="B42" s="418">
        <v>27.42</v>
      </c>
      <c r="C42" s="418">
        <v>3.06</v>
      </c>
      <c r="D42" s="1145">
        <v>0.14000000000000001</v>
      </c>
      <c r="E42" s="418">
        <v>15.61</v>
      </c>
      <c r="F42" s="418">
        <v>0.02</v>
      </c>
      <c r="G42" s="418">
        <v>4.58</v>
      </c>
      <c r="H42" s="418">
        <v>3.72</v>
      </c>
      <c r="I42" s="418">
        <v>0.28000000000000003</v>
      </c>
      <c r="J42" s="418">
        <v>0.01</v>
      </c>
      <c r="K42" s="386"/>
      <c r="L42" s="386"/>
      <c r="M42" s="386"/>
      <c r="N42" s="386"/>
      <c r="O42" s="386"/>
      <c r="P42" s="386"/>
    </row>
    <row r="43" spans="1:16">
      <c r="A43" s="710" t="s">
        <v>447</v>
      </c>
      <c r="B43" s="310">
        <v>27.16</v>
      </c>
      <c r="C43" s="310">
        <v>1.1200000000000001</v>
      </c>
      <c r="D43" s="418">
        <v>0.11</v>
      </c>
      <c r="E43" s="310">
        <v>2.19</v>
      </c>
      <c r="F43" s="310">
        <v>0.19</v>
      </c>
      <c r="G43" s="310">
        <v>12.12</v>
      </c>
      <c r="H43" s="310">
        <v>11.11</v>
      </c>
      <c r="I43" s="310">
        <v>0.31</v>
      </c>
      <c r="J43" s="310">
        <v>0.04</v>
      </c>
      <c r="K43" s="386"/>
      <c r="L43" s="386"/>
      <c r="M43" s="386"/>
      <c r="N43" s="386"/>
      <c r="O43" s="386"/>
      <c r="P43" s="386"/>
    </row>
    <row r="44" spans="1:16">
      <c r="A44" s="710" t="s">
        <v>448</v>
      </c>
      <c r="B44" s="418">
        <v>43.73</v>
      </c>
      <c r="C44" s="418">
        <v>1.92</v>
      </c>
      <c r="D44" s="1145">
        <v>0.14000000000000001</v>
      </c>
      <c r="E44" s="418">
        <v>3.55</v>
      </c>
      <c r="F44" s="418">
        <v>0.75</v>
      </c>
      <c r="G44" s="418">
        <v>15.83</v>
      </c>
      <c r="H44" s="418">
        <v>21.21</v>
      </c>
      <c r="I44" s="418">
        <v>0.34</v>
      </c>
      <c r="J44" s="418">
        <v>0.82</v>
      </c>
      <c r="K44" s="386"/>
      <c r="L44" s="386"/>
      <c r="M44" s="386"/>
      <c r="N44" s="386"/>
      <c r="O44" s="386"/>
      <c r="P44" s="386"/>
    </row>
    <row r="45" spans="1:16">
      <c r="A45" s="710" t="s">
        <v>449</v>
      </c>
      <c r="B45" s="310">
        <v>52.09</v>
      </c>
      <c r="C45" s="310">
        <v>0.76</v>
      </c>
      <c r="D45" s="418">
        <v>0.15</v>
      </c>
      <c r="E45" s="310">
        <v>3.33</v>
      </c>
      <c r="F45" s="310">
        <v>7.0000000000000007E-2</v>
      </c>
      <c r="G45" s="310">
        <v>40.82</v>
      </c>
      <c r="H45" s="310">
        <v>6.68</v>
      </c>
      <c r="I45" s="310">
        <v>0.28000000000000003</v>
      </c>
      <c r="J45" s="310">
        <v>1.39</v>
      </c>
      <c r="K45" s="386"/>
      <c r="L45" s="386"/>
      <c r="M45" s="386"/>
      <c r="N45" s="386"/>
      <c r="O45" s="386"/>
      <c r="P45" s="386"/>
    </row>
    <row r="46" spans="1:16">
      <c r="A46" s="710" t="s">
        <v>450</v>
      </c>
      <c r="B46" s="418">
        <v>32.81</v>
      </c>
      <c r="C46" s="418">
        <v>1.5</v>
      </c>
      <c r="D46" s="1145">
        <v>0.16</v>
      </c>
      <c r="E46" s="418">
        <v>2.73</v>
      </c>
      <c r="F46" s="418">
        <v>0.02</v>
      </c>
      <c r="G46" s="418">
        <v>15.62</v>
      </c>
      <c r="H46" s="418">
        <v>12.56</v>
      </c>
      <c r="I46" s="418">
        <v>0.22</v>
      </c>
      <c r="J46" s="418">
        <v>0.08</v>
      </c>
      <c r="K46" s="386"/>
      <c r="L46" s="386"/>
      <c r="M46" s="386"/>
      <c r="N46" s="386"/>
      <c r="O46" s="386"/>
      <c r="P46" s="386"/>
    </row>
    <row r="47" spans="1:16" ht="20.25" customHeight="1">
      <c r="A47" s="710" t="s">
        <v>451</v>
      </c>
      <c r="B47" s="310">
        <v>29.49</v>
      </c>
      <c r="C47" s="310">
        <v>1.69</v>
      </c>
      <c r="D47" s="310">
        <v>0.09</v>
      </c>
      <c r="E47" s="310">
        <v>4.2</v>
      </c>
      <c r="F47" s="310">
        <v>0.26</v>
      </c>
      <c r="G47" s="310">
        <v>16.46</v>
      </c>
      <c r="H47" s="310">
        <v>6.55</v>
      </c>
      <c r="I47" s="310">
        <v>0.33</v>
      </c>
      <c r="J47" s="310">
        <v>0.43</v>
      </c>
      <c r="K47" s="386"/>
      <c r="L47" s="386"/>
      <c r="M47" s="386"/>
      <c r="N47" s="386"/>
      <c r="O47" s="386"/>
      <c r="P47" s="386"/>
    </row>
    <row r="48" spans="1:16">
      <c r="A48" s="387"/>
      <c r="B48" s="340"/>
      <c r="C48" s="341"/>
      <c r="D48" s="341"/>
      <c r="E48" s="341"/>
      <c r="F48" s="341"/>
      <c r="G48" s="341"/>
      <c r="H48" s="341"/>
      <c r="I48" s="341"/>
      <c r="J48" s="341"/>
    </row>
    <row r="49" spans="1:16" ht="15">
      <c r="B49" s="1411" t="s">
        <v>1105</v>
      </c>
      <c r="C49" s="1411"/>
      <c r="D49" s="1411"/>
      <c r="E49" s="1411"/>
      <c r="F49" s="1411"/>
      <c r="G49" s="1411"/>
      <c r="H49" s="1411"/>
      <c r="I49" s="1411"/>
      <c r="J49" s="1411"/>
    </row>
    <row r="50" spans="1:16" s="386" customFormat="1">
      <c r="A50" s="643"/>
      <c r="B50" s="332"/>
      <c r="C50" s="342"/>
      <c r="D50" s="347"/>
      <c r="E50" s="342"/>
      <c r="F50" s="342"/>
      <c r="G50" s="342"/>
      <c r="H50" s="342"/>
      <c r="I50" s="342"/>
      <c r="J50" s="342"/>
    </row>
    <row r="51" spans="1:16" s="386" customFormat="1">
      <c r="A51" s="710" t="s">
        <v>435</v>
      </c>
      <c r="B51" s="307">
        <v>4863</v>
      </c>
      <c r="C51" s="307">
        <v>221</v>
      </c>
      <c r="D51" s="307">
        <v>38</v>
      </c>
      <c r="E51" s="307">
        <v>520</v>
      </c>
      <c r="F51" s="307">
        <v>5</v>
      </c>
      <c r="G51" s="307">
        <v>2715</v>
      </c>
      <c r="H51" s="307">
        <v>1279</v>
      </c>
      <c r="I51" s="307">
        <v>86</v>
      </c>
      <c r="J51" s="307">
        <v>22</v>
      </c>
    </row>
    <row r="52" spans="1:16">
      <c r="A52" s="710" t="s">
        <v>436</v>
      </c>
      <c r="B52" s="307">
        <v>10751</v>
      </c>
      <c r="C52" s="307">
        <v>638</v>
      </c>
      <c r="D52" s="307">
        <v>47</v>
      </c>
      <c r="E52" s="307">
        <v>588</v>
      </c>
      <c r="F52" s="307">
        <v>67</v>
      </c>
      <c r="G52" s="307">
        <v>8846</v>
      </c>
      <c r="H52" s="307">
        <v>471</v>
      </c>
      <c r="I52" s="307">
        <v>94</v>
      </c>
      <c r="J52" s="307">
        <v>93</v>
      </c>
      <c r="K52" s="386"/>
      <c r="L52" s="386"/>
      <c r="M52" s="386"/>
      <c r="N52" s="386"/>
      <c r="O52" s="386"/>
      <c r="P52" s="386"/>
    </row>
    <row r="53" spans="1:16">
      <c r="A53" s="710" t="s">
        <v>437</v>
      </c>
      <c r="B53" s="307">
        <v>222</v>
      </c>
      <c r="C53" s="307">
        <v>36</v>
      </c>
      <c r="D53" s="307">
        <v>7</v>
      </c>
      <c r="E53" s="307">
        <v>145</v>
      </c>
      <c r="F53" s="307">
        <v>1</v>
      </c>
      <c r="G53" s="307">
        <v>3</v>
      </c>
      <c r="H53" s="307">
        <v>2</v>
      </c>
      <c r="I53" s="307">
        <v>28</v>
      </c>
      <c r="J53" s="307">
        <v>0</v>
      </c>
      <c r="K53" s="386"/>
      <c r="L53" s="386"/>
      <c r="M53" s="386"/>
      <c r="N53" s="386"/>
      <c r="O53" s="386"/>
      <c r="P53" s="386"/>
    </row>
    <row r="54" spans="1:16">
      <c r="A54" s="710" t="s">
        <v>438</v>
      </c>
      <c r="B54" s="307">
        <v>3404</v>
      </c>
      <c r="C54" s="307">
        <v>188</v>
      </c>
      <c r="D54" s="307">
        <v>11</v>
      </c>
      <c r="E54" s="307">
        <v>201</v>
      </c>
      <c r="F54" s="307">
        <v>1</v>
      </c>
      <c r="G54" s="307">
        <v>1311</v>
      </c>
      <c r="H54" s="307">
        <v>1659</v>
      </c>
      <c r="I54" s="307">
        <v>34</v>
      </c>
      <c r="J54" s="307">
        <v>122</v>
      </c>
      <c r="K54" s="386"/>
      <c r="L54" s="386"/>
      <c r="M54" s="386"/>
      <c r="N54" s="386"/>
      <c r="O54" s="386"/>
      <c r="P54" s="386"/>
    </row>
    <row r="55" spans="1:16">
      <c r="A55" s="710" t="s">
        <v>439</v>
      </c>
      <c r="B55" s="307">
        <v>129</v>
      </c>
      <c r="C55" s="307">
        <v>37</v>
      </c>
      <c r="D55" s="307">
        <v>1</v>
      </c>
      <c r="E55" s="307">
        <v>48</v>
      </c>
      <c r="F55" s="1223">
        <v>0</v>
      </c>
      <c r="G55" s="307">
        <v>21</v>
      </c>
      <c r="H55" s="307">
        <v>15</v>
      </c>
      <c r="I55" s="307">
        <v>6</v>
      </c>
      <c r="J55" s="307">
        <v>0</v>
      </c>
      <c r="K55" s="386"/>
      <c r="L55" s="386"/>
      <c r="M55" s="386"/>
      <c r="N55" s="386"/>
      <c r="O55" s="386"/>
      <c r="P55" s="386"/>
    </row>
    <row r="56" spans="1:16">
      <c r="A56" s="710" t="s">
        <v>440</v>
      </c>
      <c r="B56" s="307">
        <v>235</v>
      </c>
      <c r="C56" s="307">
        <v>23</v>
      </c>
      <c r="D56" s="307">
        <v>3</v>
      </c>
      <c r="E56" s="307">
        <v>175</v>
      </c>
      <c r="F56" s="307">
        <v>1</v>
      </c>
      <c r="G56" s="307">
        <v>18</v>
      </c>
      <c r="H56" s="307">
        <v>0</v>
      </c>
      <c r="I56" s="307">
        <v>15</v>
      </c>
      <c r="J56" s="307">
        <v>0</v>
      </c>
      <c r="K56" s="386"/>
      <c r="L56" s="386"/>
      <c r="M56" s="386"/>
      <c r="N56" s="386"/>
      <c r="O56" s="386"/>
      <c r="P56" s="386"/>
    </row>
    <row r="57" spans="1:16">
      <c r="A57" s="710" t="s">
        <v>441</v>
      </c>
      <c r="B57" s="307">
        <v>2482</v>
      </c>
      <c r="C57" s="307">
        <v>132</v>
      </c>
      <c r="D57" s="307">
        <v>23</v>
      </c>
      <c r="E57" s="307">
        <v>339</v>
      </c>
      <c r="F57" s="307">
        <v>3</v>
      </c>
      <c r="G57" s="307">
        <v>1150</v>
      </c>
      <c r="H57" s="307">
        <v>788</v>
      </c>
      <c r="I57" s="307">
        <v>47</v>
      </c>
      <c r="J57" s="307">
        <v>4</v>
      </c>
      <c r="K57" s="386"/>
      <c r="L57" s="386"/>
      <c r="M57" s="386"/>
      <c r="N57" s="386"/>
      <c r="O57" s="386"/>
      <c r="P57" s="386"/>
    </row>
    <row r="58" spans="1:16">
      <c r="A58" s="710" t="s">
        <v>442</v>
      </c>
      <c r="B58" s="307">
        <v>2007</v>
      </c>
      <c r="C58" s="307">
        <v>57</v>
      </c>
      <c r="D58" s="307">
        <v>7</v>
      </c>
      <c r="E58" s="307">
        <v>56</v>
      </c>
      <c r="F58" s="307">
        <v>1</v>
      </c>
      <c r="G58" s="307">
        <v>1310</v>
      </c>
      <c r="H58" s="307">
        <v>564</v>
      </c>
      <c r="I58" s="307">
        <v>12</v>
      </c>
      <c r="J58" s="307">
        <v>149</v>
      </c>
      <c r="K58" s="386"/>
      <c r="L58" s="386"/>
      <c r="M58" s="386"/>
      <c r="N58" s="386"/>
      <c r="O58" s="386"/>
      <c r="P58" s="386"/>
    </row>
    <row r="59" spans="1:16">
      <c r="A59" s="710" t="s">
        <v>443</v>
      </c>
      <c r="B59" s="307">
        <v>9358</v>
      </c>
      <c r="C59" s="307">
        <v>266</v>
      </c>
      <c r="D59" s="307">
        <v>29</v>
      </c>
      <c r="E59" s="307">
        <v>679</v>
      </c>
      <c r="F59" s="307">
        <v>14</v>
      </c>
      <c r="G59" s="307">
        <v>6830</v>
      </c>
      <c r="H59" s="307">
        <v>1477</v>
      </c>
      <c r="I59" s="307">
        <v>63</v>
      </c>
      <c r="J59" s="307">
        <v>294</v>
      </c>
      <c r="K59" s="386"/>
      <c r="L59" s="386"/>
      <c r="M59" s="386"/>
      <c r="N59" s="386"/>
      <c r="O59" s="386"/>
      <c r="P59" s="386"/>
    </row>
    <row r="60" spans="1:16">
      <c r="A60" s="710" t="s">
        <v>444</v>
      </c>
      <c r="B60" s="307">
        <v>11539</v>
      </c>
      <c r="C60" s="307">
        <v>556</v>
      </c>
      <c r="D60" s="307">
        <v>53</v>
      </c>
      <c r="E60" s="307">
        <v>3927</v>
      </c>
      <c r="F60" s="307">
        <v>305</v>
      </c>
      <c r="G60" s="307">
        <v>3949</v>
      </c>
      <c r="H60" s="307">
        <v>2606</v>
      </c>
      <c r="I60" s="307">
        <v>144</v>
      </c>
      <c r="J60" s="307">
        <v>18</v>
      </c>
      <c r="K60" s="386"/>
      <c r="L60" s="386"/>
      <c r="M60" s="386"/>
      <c r="N60" s="386"/>
      <c r="O60" s="386"/>
      <c r="P60" s="386"/>
    </row>
    <row r="61" spans="1:16">
      <c r="A61" s="710" t="s">
        <v>445</v>
      </c>
      <c r="B61" s="307">
        <v>2027</v>
      </c>
      <c r="C61" s="307">
        <v>126</v>
      </c>
      <c r="D61" s="307">
        <v>15</v>
      </c>
      <c r="E61" s="307">
        <v>228</v>
      </c>
      <c r="F61" s="307">
        <v>58</v>
      </c>
      <c r="G61" s="307">
        <v>884</v>
      </c>
      <c r="H61" s="307">
        <v>682</v>
      </c>
      <c r="I61" s="307">
        <v>34</v>
      </c>
      <c r="J61" s="307">
        <v>2</v>
      </c>
      <c r="K61" s="386"/>
      <c r="L61" s="386"/>
      <c r="M61" s="386"/>
      <c r="N61" s="386"/>
      <c r="O61" s="386"/>
      <c r="P61" s="386"/>
    </row>
    <row r="62" spans="1:16">
      <c r="A62" s="710" t="s">
        <v>446</v>
      </c>
      <c r="B62" s="307">
        <v>689</v>
      </c>
      <c r="C62" s="307">
        <v>77</v>
      </c>
      <c r="D62" s="307">
        <v>4</v>
      </c>
      <c r="E62" s="307">
        <v>392</v>
      </c>
      <c r="F62" s="1223">
        <v>0</v>
      </c>
      <c r="G62" s="307">
        <v>115</v>
      </c>
      <c r="H62" s="307">
        <v>94</v>
      </c>
      <c r="I62" s="307">
        <v>7</v>
      </c>
      <c r="J62" s="1223">
        <v>0</v>
      </c>
      <c r="K62" s="386"/>
      <c r="L62" s="386"/>
      <c r="M62" s="386"/>
      <c r="N62" s="386"/>
      <c r="O62" s="386"/>
      <c r="P62" s="386"/>
    </row>
    <row r="63" spans="1:16">
      <c r="A63" s="710" t="s">
        <v>447</v>
      </c>
      <c r="B63" s="307">
        <v>2769</v>
      </c>
      <c r="C63" s="307">
        <v>114</v>
      </c>
      <c r="D63" s="307">
        <v>12</v>
      </c>
      <c r="E63" s="307">
        <v>223</v>
      </c>
      <c r="F63" s="307">
        <v>19</v>
      </c>
      <c r="G63" s="307">
        <v>1236</v>
      </c>
      <c r="H63" s="307">
        <v>1132</v>
      </c>
      <c r="I63" s="307">
        <v>32</v>
      </c>
      <c r="J63" s="307">
        <v>4</v>
      </c>
      <c r="K63" s="386"/>
      <c r="L63" s="386"/>
      <c r="M63" s="386"/>
      <c r="N63" s="386"/>
      <c r="O63" s="386"/>
      <c r="P63" s="386"/>
    </row>
    <row r="64" spans="1:16">
      <c r="A64" s="710" t="s">
        <v>448</v>
      </c>
      <c r="B64" s="307">
        <v>2524</v>
      </c>
      <c r="C64" s="307">
        <v>111</v>
      </c>
      <c r="D64" s="307">
        <v>8</v>
      </c>
      <c r="E64" s="307">
        <v>205</v>
      </c>
      <c r="F64" s="307">
        <v>43</v>
      </c>
      <c r="G64" s="307">
        <v>914</v>
      </c>
      <c r="H64" s="307">
        <v>1224</v>
      </c>
      <c r="I64" s="307">
        <v>20</v>
      </c>
      <c r="J64" s="307">
        <v>47</v>
      </c>
      <c r="K64" s="386"/>
      <c r="L64" s="386"/>
      <c r="M64" s="386"/>
      <c r="N64" s="386"/>
      <c r="O64" s="386"/>
      <c r="P64" s="386"/>
    </row>
    <row r="65" spans="1:16">
      <c r="A65" s="710" t="s">
        <v>449</v>
      </c>
      <c r="B65" s="307">
        <v>3646</v>
      </c>
      <c r="C65" s="307">
        <v>53</v>
      </c>
      <c r="D65" s="307">
        <v>10</v>
      </c>
      <c r="E65" s="307">
        <v>233</v>
      </c>
      <c r="F65" s="307">
        <v>5</v>
      </c>
      <c r="G65" s="307">
        <v>2857</v>
      </c>
      <c r="H65" s="307">
        <v>468</v>
      </c>
      <c r="I65" s="307">
        <v>20</v>
      </c>
      <c r="J65" s="307">
        <v>97</v>
      </c>
      <c r="K65" s="386"/>
      <c r="L65" s="386"/>
      <c r="M65" s="386"/>
      <c r="N65" s="386"/>
      <c r="O65" s="386"/>
      <c r="P65" s="386"/>
    </row>
    <row r="66" spans="1:16">
      <c r="A66" s="710" t="s">
        <v>450</v>
      </c>
      <c r="B66" s="307">
        <v>1808</v>
      </c>
      <c r="C66" s="307">
        <v>83</v>
      </c>
      <c r="D66" s="307">
        <v>9</v>
      </c>
      <c r="E66" s="307">
        <v>151</v>
      </c>
      <c r="F66" s="307">
        <v>1</v>
      </c>
      <c r="G66" s="307">
        <v>860</v>
      </c>
      <c r="H66" s="307">
        <v>692</v>
      </c>
      <c r="I66" s="307">
        <v>12</v>
      </c>
      <c r="J66" s="307">
        <v>4</v>
      </c>
      <c r="K66" s="386"/>
      <c r="L66" s="386"/>
      <c r="M66" s="386"/>
      <c r="N66" s="386"/>
      <c r="O66" s="386"/>
      <c r="P66" s="386"/>
    </row>
    <row r="67" spans="1:16" ht="20.25" customHeight="1">
      <c r="A67" s="710" t="s">
        <v>451</v>
      </c>
      <c r="B67" s="1150">
        <v>59181</v>
      </c>
      <c r="C67" s="1150">
        <v>3388</v>
      </c>
      <c r="D67" s="1150">
        <v>173</v>
      </c>
      <c r="E67" s="1150">
        <v>8431</v>
      </c>
      <c r="F67" s="1150">
        <v>531</v>
      </c>
      <c r="G67" s="1150">
        <v>33028</v>
      </c>
      <c r="H67" s="1150">
        <v>13140</v>
      </c>
      <c r="I67" s="1150">
        <v>652</v>
      </c>
      <c r="J67" s="1150">
        <v>868</v>
      </c>
      <c r="K67" s="386"/>
      <c r="L67" s="386"/>
      <c r="M67" s="386"/>
      <c r="N67" s="386"/>
      <c r="O67" s="386"/>
      <c r="P67" s="386"/>
    </row>
    <row r="68" spans="1:16" s="368" customFormat="1">
      <c r="A68" s="643"/>
      <c r="B68" s="332"/>
      <c r="C68" s="37"/>
      <c r="D68" s="37"/>
      <c r="E68" s="37"/>
      <c r="F68" s="37"/>
      <c r="G68" s="37"/>
      <c r="H68" s="37"/>
      <c r="I68" s="37"/>
      <c r="J68" s="37"/>
    </row>
    <row r="69" spans="1:16" s="368" customFormat="1" ht="13">
      <c r="A69" s="135"/>
      <c r="B69" s="1360" t="s">
        <v>731</v>
      </c>
      <c r="C69" s="1360"/>
      <c r="D69" s="1360"/>
      <c r="E69" s="1360"/>
      <c r="F69" s="1360"/>
      <c r="G69" s="1360"/>
      <c r="H69" s="1360"/>
      <c r="I69" s="1360"/>
      <c r="J69" s="1360"/>
    </row>
    <row r="70" spans="1:16" s="368" customFormat="1">
      <c r="A70" s="643"/>
      <c r="B70" s="332"/>
      <c r="C70" s="342"/>
      <c r="D70" s="342"/>
      <c r="E70" s="342"/>
      <c r="F70" s="342"/>
      <c r="G70" s="342"/>
      <c r="H70" s="342"/>
      <c r="I70" s="342"/>
      <c r="J70" s="342"/>
    </row>
    <row r="71" spans="1:16" s="368" customFormat="1">
      <c r="A71" s="710" t="s">
        <v>435</v>
      </c>
      <c r="B71" s="345">
        <v>100</v>
      </c>
      <c r="C71" s="346">
        <v>4.5480950642861186</v>
      </c>
      <c r="D71" s="346">
        <v>0.77112496851239709</v>
      </c>
      <c r="E71" s="346">
        <v>10.684707563707775</v>
      </c>
      <c r="F71" s="346">
        <v>9.4077246158512443E-2</v>
      </c>
      <c r="G71" s="346">
        <v>55.83818713660736</v>
      </c>
      <c r="H71" s="346">
        <v>26.294847342960399</v>
      </c>
      <c r="I71" s="346">
        <v>1.7684465944550973</v>
      </c>
      <c r="J71" s="346" t="s">
        <v>360</v>
      </c>
    </row>
    <row r="72" spans="1:16" s="368" customFormat="1">
      <c r="A72" s="710" t="s">
        <v>436</v>
      </c>
      <c r="B72" s="345">
        <v>100</v>
      </c>
      <c r="C72" s="346">
        <v>5.9344952272436604</v>
      </c>
      <c r="D72" s="346">
        <v>0.43832622167447594</v>
      </c>
      <c r="E72" s="346">
        <v>5.4726830913043987</v>
      </c>
      <c r="F72" s="346">
        <v>0.62179539350533086</v>
      </c>
      <c r="G72" s="346">
        <v>82.282784359776301</v>
      </c>
      <c r="H72" s="346">
        <v>4.3797742096757313</v>
      </c>
      <c r="I72" s="346">
        <v>0.86990896301549836</v>
      </c>
      <c r="J72" s="346" t="s">
        <v>360</v>
      </c>
    </row>
    <row r="73" spans="1:16" s="368" customFormat="1">
      <c r="A73" s="710" t="s">
        <v>437</v>
      </c>
      <c r="B73" s="345">
        <v>100</v>
      </c>
      <c r="C73" s="346">
        <v>16.362407031778229</v>
      </c>
      <c r="D73" s="346">
        <v>3.1214784764480505</v>
      </c>
      <c r="E73" s="346">
        <v>65.562316880775299</v>
      </c>
      <c r="F73" s="346">
        <v>0.64232589587559163</v>
      </c>
      <c r="G73" s="346">
        <v>1.1719630380887986</v>
      </c>
      <c r="H73" s="346">
        <v>0.70993914807302227</v>
      </c>
      <c r="I73" s="346">
        <v>12.429569528961009</v>
      </c>
      <c r="J73" s="346" t="s">
        <v>360</v>
      </c>
    </row>
    <row r="74" spans="1:16" s="368" customFormat="1">
      <c r="A74" s="710" t="s">
        <v>438</v>
      </c>
      <c r="B74" s="345">
        <v>100</v>
      </c>
      <c r="C74" s="346">
        <v>5.5278891777944263</v>
      </c>
      <c r="D74" s="346">
        <v>0.31877543225654814</v>
      </c>
      <c r="E74" s="346">
        <v>5.8922039575161955</v>
      </c>
      <c r="F74" s="346">
        <v>3.158374098394371E-2</v>
      </c>
      <c r="G74" s="346">
        <v>38.507190809865882</v>
      </c>
      <c r="H74" s="346">
        <v>48.737384866246529</v>
      </c>
      <c r="I74" s="346">
        <v>0.98497201533647705</v>
      </c>
      <c r="J74" s="346" t="s">
        <v>360</v>
      </c>
    </row>
    <row r="75" spans="1:16" s="368" customFormat="1">
      <c r="A75" s="710" t="s">
        <v>439</v>
      </c>
      <c r="B75" s="345">
        <v>100</v>
      </c>
      <c r="C75" s="346">
        <v>28.920807453416149</v>
      </c>
      <c r="D75" s="346">
        <v>1.0869565217391304</v>
      </c>
      <c r="E75" s="346">
        <v>37.616459627329192</v>
      </c>
      <c r="F75" s="346">
        <v>0.21350931677018634</v>
      </c>
      <c r="G75" s="346">
        <v>16.052018633540374</v>
      </c>
      <c r="H75" s="346">
        <v>11.587732919254659</v>
      </c>
      <c r="I75" s="346">
        <v>4.5031055900621118</v>
      </c>
      <c r="J75" s="346" t="s">
        <v>360</v>
      </c>
    </row>
    <row r="76" spans="1:16" s="368" customFormat="1">
      <c r="A76" s="710" t="s">
        <v>440</v>
      </c>
      <c r="B76" s="345">
        <v>100</v>
      </c>
      <c r="C76" s="346">
        <v>9.9658921338733748</v>
      </c>
      <c r="D76" s="346">
        <v>1.3856320613941591</v>
      </c>
      <c r="E76" s="346">
        <v>74.397782988701763</v>
      </c>
      <c r="F76" s="346">
        <v>0.31976124493711361</v>
      </c>
      <c r="G76" s="346">
        <v>7.6742698784907271</v>
      </c>
      <c r="H76" s="346">
        <v>0</v>
      </c>
      <c r="I76" s="346">
        <v>6.2566616926028562</v>
      </c>
      <c r="J76" s="346" t="s">
        <v>360</v>
      </c>
    </row>
    <row r="77" spans="1:16" s="368" customFormat="1">
      <c r="A77" s="710" t="s">
        <v>441</v>
      </c>
      <c r="B77" s="345">
        <v>100</v>
      </c>
      <c r="C77" s="346">
        <v>5.3173276400330316</v>
      </c>
      <c r="D77" s="346">
        <v>0.93959596366492781</v>
      </c>
      <c r="E77" s="346">
        <v>13.672984350137968</v>
      </c>
      <c r="F77" s="346">
        <v>0.10674938065217829</v>
      </c>
      <c r="G77" s="346">
        <v>46.337287760075732</v>
      </c>
      <c r="H77" s="346">
        <v>31.724707446272834</v>
      </c>
      <c r="I77" s="346">
        <v>1.9013474591633266</v>
      </c>
      <c r="J77" s="346" t="s">
        <v>360</v>
      </c>
    </row>
    <row r="78" spans="1:16" s="368" customFormat="1">
      <c r="A78" s="710" t="s">
        <v>442</v>
      </c>
      <c r="B78" s="345">
        <v>100</v>
      </c>
      <c r="C78" s="346">
        <v>2.845042351768809</v>
      </c>
      <c r="D78" s="346">
        <v>0.36746387643248629</v>
      </c>
      <c r="E78" s="346">
        <v>2.8001993024414551</v>
      </c>
      <c r="F78" s="346">
        <v>3.4877927254608872E-2</v>
      </c>
      <c r="G78" s="346">
        <v>65.259093173891387</v>
      </c>
      <c r="H78" s="346">
        <v>28.10413552566019</v>
      </c>
      <c r="I78" s="346">
        <v>0.58918784255107126</v>
      </c>
      <c r="J78" s="346" t="s">
        <v>360</v>
      </c>
    </row>
    <row r="79" spans="1:16" s="368" customFormat="1">
      <c r="A79" s="710" t="s">
        <v>443</v>
      </c>
      <c r="B79" s="345">
        <v>100</v>
      </c>
      <c r="C79" s="346">
        <v>2.8421294465875211</v>
      </c>
      <c r="D79" s="346">
        <v>0.31175534017930606</v>
      </c>
      <c r="E79" s="346">
        <v>7.257728433583023</v>
      </c>
      <c r="F79" s="346">
        <v>0.15146981823621811</v>
      </c>
      <c r="G79" s="346">
        <v>72.980135280980519</v>
      </c>
      <c r="H79" s="346">
        <v>15.782781060662726</v>
      </c>
      <c r="I79" s="346">
        <v>0.67373347723411303</v>
      </c>
      <c r="J79" s="346" t="s">
        <v>360</v>
      </c>
    </row>
    <row r="80" spans="1:16" s="368" customFormat="1">
      <c r="A80" s="710" t="s">
        <v>444</v>
      </c>
      <c r="B80" s="345">
        <v>100</v>
      </c>
      <c r="C80" s="346">
        <v>4.8163875468509652</v>
      </c>
      <c r="D80" s="346">
        <v>0.4562688216305219</v>
      </c>
      <c r="E80" s="346">
        <v>34.033191065277208</v>
      </c>
      <c r="F80" s="346">
        <v>2.6422861104491191</v>
      </c>
      <c r="G80" s="346">
        <v>34.220378274151265</v>
      </c>
      <c r="H80" s="346">
        <v>22.585956626297204</v>
      </c>
      <c r="I80" s="346">
        <v>1.245748207205841</v>
      </c>
      <c r="J80" s="346" t="s">
        <v>360</v>
      </c>
    </row>
    <row r="81" spans="1:18" s="368" customFormat="1">
      <c r="A81" s="710" t="s">
        <v>445</v>
      </c>
      <c r="B81" s="345">
        <v>100</v>
      </c>
      <c r="C81" s="346">
        <v>6.2126966901790555</v>
      </c>
      <c r="D81" s="346">
        <v>0.74359986188526617</v>
      </c>
      <c r="E81" s="346">
        <v>11.232920633354707</v>
      </c>
      <c r="F81" s="346">
        <v>2.8732797316628029</v>
      </c>
      <c r="G81" s="346">
        <v>43.610960390667387</v>
      </c>
      <c r="H81" s="346">
        <v>33.628471365856065</v>
      </c>
      <c r="I81" s="346">
        <v>1.6980713263947123</v>
      </c>
      <c r="J81" s="346" t="s">
        <v>360</v>
      </c>
    </row>
    <row r="82" spans="1:18" s="368" customFormat="1">
      <c r="A82" s="710" t="s">
        <v>446</v>
      </c>
      <c r="B82" s="345">
        <v>100</v>
      </c>
      <c r="C82" s="346">
        <v>11.169594888921155</v>
      </c>
      <c r="D82" s="346">
        <v>0.51183388993756351</v>
      </c>
      <c r="E82" s="346">
        <v>56.929722665892264</v>
      </c>
      <c r="F82" s="346">
        <v>6.5340496587774063E-2</v>
      </c>
      <c r="G82" s="346">
        <v>16.712647016117323</v>
      </c>
      <c r="H82" s="346">
        <v>13.579933207492378</v>
      </c>
      <c r="I82" s="346">
        <v>1.0309278350515463</v>
      </c>
      <c r="J82" s="346" t="s">
        <v>360</v>
      </c>
    </row>
    <row r="83" spans="1:18" s="368" customFormat="1">
      <c r="A83" s="710" t="s">
        <v>447</v>
      </c>
      <c r="B83" s="345">
        <v>100</v>
      </c>
      <c r="C83" s="346">
        <v>4.1348732628385152</v>
      </c>
      <c r="D83" s="346">
        <v>0.41538364291454838</v>
      </c>
      <c r="E83" s="346">
        <v>8.0494125933484444</v>
      </c>
      <c r="F83" s="346">
        <v>0.70073414543845547</v>
      </c>
      <c r="G83" s="346">
        <v>44.643808526200772</v>
      </c>
      <c r="H83" s="346">
        <v>40.895422652856666</v>
      </c>
      <c r="I83" s="346">
        <v>1.1594621684832176</v>
      </c>
      <c r="J83" s="346" t="s">
        <v>360</v>
      </c>
    </row>
    <row r="84" spans="1:18" s="368" customFormat="1">
      <c r="A84" s="710" t="s">
        <v>448</v>
      </c>
      <c r="B84" s="345">
        <v>100</v>
      </c>
      <c r="C84" s="346">
        <v>4.3815428497855775</v>
      </c>
      <c r="D84" s="346">
        <v>0.3169289583931702</v>
      </c>
      <c r="E84" s="346">
        <v>8.1193237528350277</v>
      </c>
      <c r="F84" s="346">
        <v>1.7044835543582684</v>
      </c>
      <c r="G84" s="346">
        <v>36.198239063474929</v>
      </c>
      <c r="H84" s="346">
        <v>48.499044261109844</v>
      </c>
      <c r="I84" s="346">
        <v>0.7814279630381602</v>
      </c>
      <c r="J84" s="346" t="s">
        <v>360</v>
      </c>
    </row>
    <row r="85" spans="1:18" s="368" customFormat="1">
      <c r="A85" s="710" t="s">
        <v>449</v>
      </c>
      <c r="B85" s="345">
        <v>100</v>
      </c>
      <c r="C85" s="346">
        <v>1.4618860524276771</v>
      </c>
      <c r="D85" s="346">
        <v>0.28113193315916868</v>
      </c>
      <c r="E85" s="346">
        <v>6.3844376332805357</v>
      </c>
      <c r="F85" s="346">
        <v>0.13576615308662293</v>
      </c>
      <c r="G85" s="346">
        <v>78.367926274864743</v>
      </c>
      <c r="H85" s="346">
        <v>12.827844403760311</v>
      </c>
      <c r="I85" s="346">
        <v>0.53963617413723353</v>
      </c>
      <c r="J85" s="346" t="s">
        <v>360</v>
      </c>
    </row>
    <row r="86" spans="1:18" s="368" customFormat="1">
      <c r="A86" s="710" t="s">
        <v>450</v>
      </c>
      <c r="B86" s="345">
        <v>100</v>
      </c>
      <c r="C86" s="346">
        <v>4.5832987580560394</v>
      </c>
      <c r="D86" s="346">
        <v>0.48820291538738142</v>
      </c>
      <c r="E86" s="346">
        <v>8.3298758056039617</v>
      </c>
      <c r="F86" s="346">
        <v>5.255442148646032E-2</v>
      </c>
      <c r="G86" s="346">
        <v>47.592177689265071</v>
      </c>
      <c r="H86" s="346">
        <v>38.270682930877108</v>
      </c>
      <c r="I86" s="346">
        <v>0.68320747932398418</v>
      </c>
      <c r="J86" s="346" t="s">
        <v>360</v>
      </c>
    </row>
    <row r="87" spans="1:18" s="368" customFormat="1" ht="20.149999999999999" customHeight="1">
      <c r="A87" s="710" t="s">
        <v>451</v>
      </c>
      <c r="B87" s="345">
        <v>100</v>
      </c>
      <c r="C87" s="346">
        <v>5.7241995768926621</v>
      </c>
      <c r="D87" s="346">
        <v>0.29202685988117849</v>
      </c>
      <c r="E87" s="346">
        <v>14.246247119017525</v>
      </c>
      <c r="F87" s="346">
        <v>0.89792028549606973</v>
      </c>
      <c r="G87" s="346">
        <v>55.807672030982815</v>
      </c>
      <c r="H87" s="346">
        <v>22.203799517414314</v>
      </c>
      <c r="I87" s="346">
        <v>1.1022503768088514</v>
      </c>
      <c r="J87" s="346" t="s">
        <v>360</v>
      </c>
    </row>
    <row r="88" spans="1:18" ht="13">
      <c r="B88" s="182"/>
      <c r="C88" s="388"/>
      <c r="D88" s="388"/>
      <c r="E88" s="388"/>
      <c r="F88" s="388"/>
      <c r="G88" s="388"/>
      <c r="H88" s="388"/>
      <c r="I88" s="388"/>
      <c r="J88" s="388"/>
    </row>
    <row r="89" spans="1:18" s="374" customFormat="1" ht="36" customHeight="1">
      <c r="A89" s="248"/>
      <c r="B89" s="1401" t="s">
        <v>1476</v>
      </c>
      <c r="C89" s="1401"/>
      <c r="D89" s="1401"/>
      <c r="E89" s="1401"/>
      <c r="F89" s="1401"/>
      <c r="G89" s="1401"/>
      <c r="H89" s="1401"/>
      <c r="I89" s="1401"/>
      <c r="J89" s="1401"/>
      <c r="K89" s="371"/>
      <c r="L89" s="371"/>
      <c r="M89" s="371"/>
      <c r="N89" s="371"/>
      <c r="O89" s="371"/>
      <c r="P89" s="371"/>
      <c r="Q89" s="371"/>
      <c r="R89" s="371"/>
    </row>
    <row r="90" spans="1:18">
      <c r="B90" s="1402" t="s">
        <v>1475</v>
      </c>
      <c r="C90" s="1402"/>
      <c r="D90" s="1402"/>
      <c r="E90" s="1402"/>
      <c r="F90" s="1402"/>
      <c r="G90" s="1010"/>
      <c r="H90" s="1010"/>
      <c r="I90" s="1010"/>
      <c r="J90" s="1010"/>
    </row>
  </sheetData>
  <sheetProtection selectLockedCells="1"/>
  <mergeCells count="15">
    <mergeCell ref="B90:F90"/>
    <mergeCell ref="B9:J9"/>
    <mergeCell ref="B29:J29"/>
    <mergeCell ref="B49:J49"/>
    <mergeCell ref="B69:J69"/>
    <mergeCell ref="B89:J89"/>
    <mergeCell ref="A5:A7"/>
    <mergeCell ref="B5:B7"/>
    <mergeCell ref="C5:I5"/>
    <mergeCell ref="J5:J7"/>
    <mergeCell ref="C6:E6"/>
    <mergeCell ref="F6:F7"/>
    <mergeCell ref="G6:G7"/>
    <mergeCell ref="H6:H7"/>
    <mergeCell ref="I6:I7"/>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 (CH4)-Emissionen*) 2010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4">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4296875" defaultRowHeight="12.5"/>
  <cols>
    <col min="1" max="1" width="23.453125" style="643" customWidth="1"/>
    <col min="2" max="2" width="12.453125" style="136" customWidth="1"/>
    <col min="3" max="10" width="12.453125" style="376" customWidth="1"/>
    <col min="11" max="16384" width="11.54296875" style="135"/>
  </cols>
  <sheetData>
    <row r="1" spans="1:16" ht="13">
      <c r="A1" s="160" t="s">
        <v>322</v>
      </c>
    </row>
    <row r="3" spans="1:16" ht="15">
      <c r="A3" s="692" t="s">
        <v>815</v>
      </c>
      <c r="B3" s="407" t="s">
        <v>1689</v>
      </c>
      <c r="D3" s="407"/>
      <c r="E3" s="407"/>
      <c r="F3" s="407"/>
      <c r="G3" s="407"/>
      <c r="H3" s="407"/>
      <c r="I3" s="407"/>
      <c r="J3" s="407"/>
    </row>
    <row r="5" spans="1:16" ht="15.75" customHeight="1">
      <c r="A5" s="1403" t="s">
        <v>433</v>
      </c>
      <c r="B5" s="1404" t="s">
        <v>456</v>
      </c>
      <c r="C5" s="1405" t="s">
        <v>507</v>
      </c>
      <c r="D5" s="1405"/>
      <c r="E5" s="1405"/>
      <c r="F5" s="1405"/>
      <c r="G5" s="1405"/>
      <c r="H5" s="1405"/>
      <c r="I5" s="1405"/>
      <c r="J5" s="1406" t="s">
        <v>1098</v>
      </c>
    </row>
    <row r="6" spans="1:16" ht="15.75" customHeight="1">
      <c r="A6" s="1403"/>
      <c r="B6" s="1404"/>
      <c r="C6" s="1405" t="s">
        <v>778</v>
      </c>
      <c r="D6" s="1405"/>
      <c r="E6" s="1405"/>
      <c r="F6" s="1407" t="s">
        <v>1099</v>
      </c>
      <c r="G6" s="1407" t="s">
        <v>1100</v>
      </c>
      <c r="H6" s="1409" t="s">
        <v>1101</v>
      </c>
      <c r="I6" s="1407" t="s">
        <v>1102</v>
      </c>
      <c r="J6" s="1406"/>
    </row>
    <row r="7" spans="1:16" ht="81" customHeight="1">
      <c r="A7" s="1403"/>
      <c r="B7" s="1404"/>
      <c r="C7" s="642" t="s">
        <v>1103</v>
      </c>
      <c r="D7" s="642" t="s">
        <v>648</v>
      </c>
      <c r="E7" s="642" t="s">
        <v>1104</v>
      </c>
      <c r="F7" s="1408"/>
      <c r="G7" s="1408"/>
      <c r="H7" s="1410"/>
      <c r="I7" s="1408"/>
      <c r="J7" s="1406"/>
    </row>
    <row r="8" spans="1:16">
      <c r="A8" s="387"/>
      <c r="B8" s="387"/>
      <c r="C8" s="409"/>
      <c r="D8" s="409"/>
      <c r="E8" s="409"/>
      <c r="F8" s="409"/>
      <c r="G8" s="409"/>
      <c r="H8" s="409"/>
      <c r="I8" s="409"/>
      <c r="J8" s="409"/>
    </row>
    <row r="9" spans="1:16" ht="13">
      <c r="B9" s="1411" t="s">
        <v>486</v>
      </c>
      <c r="C9" s="1411"/>
      <c r="D9" s="1411"/>
      <c r="E9" s="1411"/>
      <c r="F9" s="1411"/>
      <c r="G9" s="1411"/>
      <c r="H9" s="1411"/>
      <c r="I9" s="1411"/>
      <c r="J9" s="1411"/>
    </row>
    <row r="10" spans="1:16" s="386" customFormat="1">
      <c r="A10" s="643"/>
      <c r="B10" s="332"/>
      <c r="C10" s="342"/>
      <c r="D10" s="347"/>
      <c r="E10" s="342"/>
      <c r="F10" s="342"/>
      <c r="G10" s="342"/>
      <c r="H10" s="342"/>
      <c r="I10" s="342"/>
      <c r="J10" s="342"/>
    </row>
    <row r="11" spans="1:16" s="386" customFormat="1">
      <c r="A11" s="710" t="s">
        <v>435</v>
      </c>
      <c r="B11" s="1132">
        <v>186795</v>
      </c>
      <c r="C11" s="1132">
        <v>8529</v>
      </c>
      <c r="D11" s="415">
        <v>1408</v>
      </c>
      <c r="E11" s="1132">
        <v>21622</v>
      </c>
      <c r="F11" s="1132">
        <v>196</v>
      </c>
      <c r="G11" s="1132">
        <v>105602</v>
      </c>
      <c r="H11" s="1132">
        <v>46142</v>
      </c>
      <c r="I11" s="1132">
        <v>3297</v>
      </c>
      <c r="J11" s="1132">
        <v>865</v>
      </c>
    </row>
    <row r="12" spans="1:16">
      <c r="A12" s="710" t="s">
        <v>436</v>
      </c>
      <c r="B12" s="1132">
        <v>428885</v>
      </c>
      <c r="C12" s="415">
        <v>29908</v>
      </c>
      <c r="D12" s="416">
        <v>1751</v>
      </c>
      <c r="E12" s="415">
        <v>26496</v>
      </c>
      <c r="F12" s="415">
        <v>2927</v>
      </c>
      <c r="G12" s="415">
        <v>345721</v>
      </c>
      <c r="H12" s="415">
        <v>18444</v>
      </c>
      <c r="I12" s="415">
        <v>3636</v>
      </c>
      <c r="J12" s="415">
        <v>3757</v>
      </c>
      <c r="K12" s="386"/>
      <c r="L12" s="386"/>
      <c r="M12" s="386"/>
      <c r="N12" s="386"/>
      <c r="O12" s="386"/>
      <c r="P12" s="386"/>
    </row>
    <row r="13" spans="1:16">
      <c r="A13" s="710" t="s">
        <v>437</v>
      </c>
      <c r="B13" s="1132">
        <v>9499</v>
      </c>
      <c r="C13" s="1132">
        <v>1352</v>
      </c>
      <c r="D13" s="415">
        <v>253</v>
      </c>
      <c r="E13" s="1132">
        <v>6680</v>
      </c>
      <c r="F13" s="1132">
        <v>62</v>
      </c>
      <c r="G13" s="1132">
        <v>103</v>
      </c>
      <c r="H13" s="1132">
        <v>8</v>
      </c>
      <c r="I13" s="1132">
        <v>1041</v>
      </c>
      <c r="J13" s="1132">
        <v>0</v>
      </c>
      <c r="K13" s="386"/>
      <c r="L13" s="386"/>
      <c r="M13" s="386"/>
      <c r="N13" s="386"/>
      <c r="O13" s="386"/>
      <c r="P13" s="386"/>
    </row>
    <row r="14" spans="1:16">
      <c r="A14" s="710" t="s">
        <v>438</v>
      </c>
      <c r="B14" s="1132">
        <v>124084</v>
      </c>
      <c r="C14" s="415">
        <v>7526</v>
      </c>
      <c r="D14" s="416">
        <v>398</v>
      </c>
      <c r="E14" s="415">
        <v>7368</v>
      </c>
      <c r="F14" s="415">
        <v>46</v>
      </c>
      <c r="G14" s="415">
        <v>50012</v>
      </c>
      <c r="H14" s="415">
        <v>57523</v>
      </c>
      <c r="I14" s="415">
        <v>1212</v>
      </c>
      <c r="J14" s="415">
        <v>4843</v>
      </c>
      <c r="K14" s="386"/>
      <c r="L14" s="386"/>
      <c r="M14" s="386"/>
      <c r="N14" s="386"/>
      <c r="O14" s="386"/>
      <c r="P14" s="386"/>
    </row>
    <row r="15" spans="1:16">
      <c r="A15" s="710" t="s">
        <v>439</v>
      </c>
      <c r="B15" s="1132">
        <v>4949</v>
      </c>
      <c r="C15" s="1132">
        <v>1396</v>
      </c>
      <c r="D15" s="415">
        <v>56</v>
      </c>
      <c r="E15" s="1132">
        <v>1864</v>
      </c>
      <c r="F15" s="1132">
        <v>12</v>
      </c>
      <c r="G15" s="1132">
        <v>807</v>
      </c>
      <c r="H15" s="1132">
        <v>593</v>
      </c>
      <c r="I15" s="1132">
        <v>222</v>
      </c>
      <c r="J15" s="1132">
        <v>0</v>
      </c>
      <c r="K15" s="386"/>
      <c r="L15" s="386"/>
      <c r="M15" s="386"/>
      <c r="N15" s="386"/>
      <c r="O15" s="386"/>
      <c r="P15" s="386"/>
    </row>
    <row r="16" spans="1:16">
      <c r="A16" s="710" t="s">
        <v>440</v>
      </c>
      <c r="B16" s="1132">
        <v>9022</v>
      </c>
      <c r="C16" s="415">
        <v>767</v>
      </c>
      <c r="D16" s="416">
        <v>131</v>
      </c>
      <c r="E16" s="415">
        <v>6781</v>
      </c>
      <c r="F16" s="415">
        <v>32</v>
      </c>
      <c r="G16" s="415">
        <v>691</v>
      </c>
      <c r="H16" s="415">
        <v>62</v>
      </c>
      <c r="I16" s="415">
        <v>558</v>
      </c>
      <c r="J16" s="415">
        <v>0</v>
      </c>
      <c r="K16" s="386"/>
      <c r="L16" s="386"/>
      <c r="M16" s="386"/>
      <c r="N16" s="386"/>
      <c r="O16" s="386"/>
      <c r="P16" s="386"/>
    </row>
    <row r="17" spans="1:16">
      <c r="A17" s="710" t="s">
        <v>441</v>
      </c>
      <c r="B17" s="1132">
        <v>91177</v>
      </c>
      <c r="C17" s="1132">
        <v>5216</v>
      </c>
      <c r="D17" s="415">
        <v>918</v>
      </c>
      <c r="E17" s="1132">
        <v>11338</v>
      </c>
      <c r="F17" s="1132">
        <v>115</v>
      </c>
      <c r="G17" s="1132">
        <v>44212</v>
      </c>
      <c r="H17" s="1132">
        <v>27560</v>
      </c>
      <c r="I17" s="1132">
        <v>1818</v>
      </c>
      <c r="J17" s="1132">
        <v>172</v>
      </c>
      <c r="K17" s="386"/>
      <c r="L17" s="386"/>
      <c r="M17" s="386"/>
      <c r="N17" s="386"/>
      <c r="O17" s="386"/>
      <c r="P17" s="386"/>
    </row>
    <row r="18" spans="1:16">
      <c r="A18" s="710" t="s">
        <v>442</v>
      </c>
      <c r="B18" s="1132">
        <v>79321</v>
      </c>
      <c r="C18" s="415">
        <v>3265</v>
      </c>
      <c r="D18" s="416">
        <v>276</v>
      </c>
      <c r="E18" s="415">
        <v>2329</v>
      </c>
      <c r="F18" s="415">
        <v>30</v>
      </c>
      <c r="G18" s="415">
        <v>51993</v>
      </c>
      <c r="H18" s="415">
        <v>20981</v>
      </c>
      <c r="I18" s="415">
        <v>448</v>
      </c>
      <c r="J18" s="415">
        <v>5955</v>
      </c>
      <c r="K18" s="386"/>
      <c r="L18" s="386"/>
      <c r="M18" s="386"/>
      <c r="N18" s="386"/>
      <c r="O18" s="386"/>
      <c r="P18" s="386"/>
    </row>
    <row r="19" spans="1:16">
      <c r="A19" s="710" t="s">
        <v>443</v>
      </c>
      <c r="B19" s="1132">
        <v>376113</v>
      </c>
      <c r="C19" s="1132">
        <v>11763</v>
      </c>
      <c r="D19" s="415">
        <v>1072</v>
      </c>
      <c r="E19" s="1132">
        <v>24842</v>
      </c>
      <c r="F19" s="1132">
        <v>641</v>
      </c>
      <c r="G19" s="1132">
        <v>286526</v>
      </c>
      <c r="H19" s="1132">
        <v>48862</v>
      </c>
      <c r="I19" s="1132">
        <v>2406</v>
      </c>
      <c r="J19" s="1132">
        <v>11759</v>
      </c>
      <c r="K19" s="386"/>
      <c r="L19" s="386"/>
      <c r="M19" s="386"/>
      <c r="N19" s="386"/>
      <c r="O19" s="386"/>
      <c r="P19" s="386"/>
    </row>
    <row r="20" spans="1:16">
      <c r="A20" s="710" t="s">
        <v>444</v>
      </c>
      <c r="B20" s="1132">
        <v>482091</v>
      </c>
      <c r="C20" s="415">
        <v>20104</v>
      </c>
      <c r="D20" s="416">
        <v>1938</v>
      </c>
      <c r="E20" s="415">
        <v>190858</v>
      </c>
      <c r="F20" s="415">
        <v>10964</v>
      </c>
      <c r="G20" s="415">
        <v>160214</v>
      </c>
      <c r="H20" s="415">
        <v>92536</v>
      </c>
      <c r="I20" s="415">
        <v>5477</v>
      </c>
      <c r="J20" s="415">
        <v>709</v>
      </c>
      <c r="K20" s="386"/>
      <c r="L20" s="386"/>
      <c r="M20" s="386"/>
      <c r="N20" s="386"/>
      <c r="O20" s="386"/>
      <c r="P20" s="386"/>
    </row>
    <row r="21" spans="1:16">
      <c r="A21" s="710" t="s">
        <v>445</v>
      </c>
      <c r="B21" s="1132">
        <v>76885</v>
      </c>
      <c r="C21" s="1132">
        <v>4763</v>
      </c>
      <c r="D21" s="415">
        <v>532</v>
      </c>
      <c r="E21" s="1132">
        <v>9209</v>
      </c>
      <c r="F21" s="1132">
        <v>2332</v>
      </c>
      <c r="G21" s="1132">
        <v>33897</v>
      </c>
      <c r="H21" s="1132">
        <v>24811</v>
      </c>
      <c r="I21" s="1132">
        <v>1341</v>
      </c>
      <c r="J21" s="1132">
        <v>82</v>
      </c>
      <c r="K21" s="386"/>
      <c r="L21" s="386"/>
      <c r="M21" s="386"/>
      <c r="N21" s="386"/>
      <c r="O21" s="386"/>
      <c r="P21" s="386"/>
    </row>
    <row r="22" spans="1:16">
      <c r="A22" s="710" t="s">
        <v>446</v>
      </c>
      <c r="B22" s="1132">
        <v>18609</v>
      </c>
      <c r="C22" s="415">
        <v>3636</v>
      </c>
      <c r="D22" s="416">
        <v>129</v>
      </c>
      <c r="E22" s="415">
        <v>7732</v>
      </c>
      <c r="F22" s="415">
        <v>19</v>
      </c>
      <c r="G22" s="415">
        <v>4479</v>
      </c>
      <c r="H22" s="415">
        <v>2342</v>
      </c>
      <c r="I22" s="415">
        <v>272</v>
      </c>
      <c r="J22" s="415">
        <v>13</v>
      </c>
      <c r="K22" s="386"/>
      <c r="L22" s="386"/>
      <c r="M22" s="386"/>
      <c r="N22" s="386"/>
      <c r="O22" s="386"/>
      <c r="P22" s="386"/>
    </row>
    <row r="23" spans="1:16">
      <c r="A23" s="710" t="s">
        <v>447</v>
      </c>
      <c r="B23" s="1132">
        <v>104381</v>
      </c>
      <c r="C23" s="1132">
        <v>4260</v>
      </c>
      <c r="D23" s="415">
        <v>401</v>
      </c>
      <c r="E23" s="1132">
        <v>11524</v>
      </c>
      <c r="F23" s="1132">
        <v>904</v>
      </c>
      <c r="G23" s="1132">
        <v>48983</v>
      </c>
      <c r="H23" s="1132">
        <v>37106</v>
      </c>
      <c r="I23" s="1132">
        <v>1202</v>
      </c>
      <c r="J23" s="1132">
        <v>158</v>
      </c>
      <c r="K23" s="386"/>
      <c r="L23" s="386"/>
      <c r="M23" s="386"/>
      <c r="N23" s="386"/>
      <c r="O23" s="386"/>
      <c r="P23" s="386"/>
    </row>
    <row r="24" spans="1:16">
      <c r="A24" s="710" t="s">
        <v>448</v>
      </c>
      <c r="B24" s="1132">
        <v>98261</v>
      </c>
      <c r="C24" s="415">
        <v>4596</v>
      </c>
      <c r="D24" s="416">
        <v>304</v>
      </c>
      <c r="E24" s="415">
        <v>9704</v>
      </c>
      <c r="F24" s="415">
        <v>1712</v>
      </c>
      <c r="G24" s="415">
        <v>36722</v>
      </c>
      <c r="H24" s="415">
        <v>44476</v>
      </c>
      <c r="I24" s="415">
        <v>747</v>
      </c>
      <c r="J24" s="415">
        <v>1880</v>
      </c>
      <c r="K24" s="386"/>
      <c r="L24" s="386"/>
      <c r="M24" s="386"/>
      <c r="N24" s="386"/>
      <c r="O24" s="386"/>
      <c r="P24" s="386"/>
    </row>
    <row r="25" spans="1:16">
      <c r="A25" s="710" t="s">
        <v>449</v>
      </c>
      <c r="B25" s="1132">
        <v>144407</v>
      </c>
      <c r="C25" s="1132">
        <v>2772</v>
      </c>
      <c r="D25" s="415">
        <v>413</v>
      </c>
      <c r="E25" s="1132">
        <v>8891</v>
      </c>
      <c r="F25" s="1132">
        <v>192</v>
      </c>
      <c r="G25" s="1132">
        <v>114136</v>
      </c>
      <c r="H25" s="1132">
        <v>17250</v>
      </c>
      <c r="I25" s="1132">
        <v>753</v>
      </c>
      <c r="J25" s="1132">
        <v>3884</v>
      </c>
      <c r="K25" s="386"/>
      <c r="L25" s="386"/>
      <c r="M25" s="386"/>
      <c r="N25" s="386"/>
      <c r="O25" s="386"/>
      <c r="P25" s="386"/>
    </row>
    <row r="26" spans="1:16">
      <c r="A26" s="710" t="s">
        <v>450</v>
      </c>
      <c r="B26" s="1132">
        <v>69389</v>
      </c>
      <c r="C26" s="415">
        <v>3474</v>
      </c>
      <c r="D26" s="416">
        <v>322</v>
      </c>
      <c r="E26" s="415">
        <v>6245</v>
      </c>
      <c r="F26" s="415">
        <v>41</v>
      </c>
      <c r="G26" s="415">
        <v>33553</v>
      </c>
      <c r="H26" s="415">
        <v>25256</v>
      </c>
      <c r="I26" s="415">
        <v>498</v>
      </c>
      <c r="J26" s="415">
        <v>177</v>
      </c>
      <c r="K26" s="386"/>
      <c r="L26" s="386"/>
      <c r="M26" s="386"/>
      <c r="N26" s="386"/>
      <c r="O26" s="386"/>
      <c r="P26" s="386"/>
    </row>
    <row r="27" spans="1:16" ht="20.25" customHeight="1">
      <c r="A27" s="710" t="s">
        <v>451</v>
      </c>
      <c r="B27" s="1132">
        <v>2352191</v>
      </c>
      <c r="C27" s="1132">
        <v>156452</v>
      </c>
      <c r="D27" s="1132">
        <v>6284</v>
      </c>
      <c r="E27" s="1132">
        <v>363244</v>
      </c>
      <c r="F27" s="1132">
        <v>20505</v>
      </c>
      <c r="G27" s="1132">
        <v>1317827</v>
      </c>
      <c r="H27" s="1132">
        <v>463504</v>
      </c>
      <c r="I27" s="1132">
        <v>24930</v>
      </c>
      <c r="J27" s="1132">
        <v>34678</v>
      </c>
      <c r="K27" s="386"/>
      <c r="L27" s="386"/>
      <c r="M27" s="386"/>
      <c r="N27" s="386"/>
      <c r="O27" s="386"/>
      <c r="P27" s="386"/>
    </row>
    <row r="28" spans="1:16">
      <c r="A28" s="387"/>
      <c r="B28" s="417"/>
      <c r="C28" s="417"/>
      <c r="D28" s="417"/>
      <c r="E28" s="417"/>
      <c r="F28" s="417"/>
      <c r="G28" s="417"/>
      <c r="H28" s="417"/>
      <c r="I28" s="417"/>
      <c r="J28" s="417"/>
    </row>
    <row r="29" spans="1:16" ht="13">
      <c r="B29" s="1411" t="s">
        <v>454</v>
      </c>
      <c r="C29" s="1411"/>
      <c r="D29" s="1411"/>
      <c r="E29" s="1411"/>
      <c r="F29" s="1411"/>
      <c r="G29" s="1411"/>
      <c r="H29" s="1411"/>
      <c r="I29" s="1411"/>
      <c r="J29" s="1411"/>
    </row>
    <row r="30" spans="1:16" s="386" customFormat="1">
      <c r="A30" s="643"/>
      <c r="B30" s="332"/>
      <c r="C30" s="342"/>
      <c r="D30" s="347"/>
      <c r="E30" s="342"/>
      <c r="F30" s="342"/>
      <c r="G30" s="342"/>
      <c r="H30" s="342"/>
      <c r="I30" s="342"/>
      <c r="J30" s="342"/>
    </row>
    <row r="31" spans="1:16" s="386" customFormat="1">
      <c r="A31" s="710" t="s">
        <v>435</v>
      </c>
      <c r="B31" s="310">
        <v>17.72</v>
      </c>
      <c r="C31" s="310">
        <v>0.81</v>
      </c>
      <c r="D31" s="418">
        <v>0.13</v>
      </c>
      <c r="E31" s="310">
        <v>2.0499999999999998</v>
      </c>
      <c r="F31" s="310">
        <v>0.02</v>
      </c>
      <c r="G31" s="310">
        <v>10.02</v>
      </c>
      <c r="H31" s="310">
        <v>4.38</v>
      </c>
      <c r="I31" s="310">
        <v>0.31</v>
      </c>
      <c r="J31" s="310">
        <v>0.08</v>
      </c>
    </row>
    <row r="32" spans="1:16">
      <c r="A32" s="710" t="s">
        <v>436</v>
      </c>
      <c r="B32" s="418">
        <v>34.36</v>
      </c>
      <c r="C32" s="418">
        <v>2.4</v>
      </c>
      <c r="D32" s="1145">
        <v>0.14000000000000001</v>
      </c>
      <c r="E32" s="418">
        <v>2.12</v>
      </c>
      <c r="F32" s="418">
        <v>0.23</v>
      </c>
      <c r="G32" s="418">
        <v>27.7</v>
      </c>
      <c r="H32" s="418">
        <v>1.48</v>
      </c>
      <c r="I32" s="418">
        <v>0.28999999999999998</v>
      </c>
      <c r="J32" s="418">
        <v>0.3</v>
      </c>
      <c r="K32" s="386"/>
      <c r="L32" s="386"/>
      <c r="M32" s="386"/>
      <c r="N32" s="386"/>
      <c r="O32" s="386"/>
      <c r="P32" s="386"/>
    </row>
    <row r="33" spans="1:16">
      <c r="A33" s="710" t="s">
        <v>437</v>
      </c>
      <c r="B33" s="310">
        <v>2.84</v>
      </c>
      <c r="C33" s="310">
        <v>0.4</v>
      </c>
      <c r="D33" s="418">
        <v>0.08</v>
      </c>
      <c r="E33" s="310">
        <v>1.99</v>
      </c>
      <c r="F33" s="310">
        <v>0.02</v>
      </c>
      <c r="G33" s="310">
        <v>0.03</v>
      </c>
      <c r="H33" s="1223">
        <v>0</v>
      </c>
      <c r="I33" s="310">
        <v>0.31</v>
      </c>
      <c r="J33" s="310">
        <v>0</v>
      </c>
      <c r="K33" s="386"/>
      <c r="L33" s="386"/>
      <c r="M33" s="386"/>
      <c r="N33" s="386"/>
      <c r="O33" s="386"/>
      <c r="P33" s="386"/>
    </row>
    <row r="34" spans="1:16">
      <c r="A34" s="710" t="s">
        <v>438</v>
      </c>
      <c r="B34" s="418">
        <v>50.62</v>
      </c>
      <c r="C34" s="418">
        <v>3.07</v>
      </c>
      <c r="D34" s="1145">
        <v>0.16</v>
      </c>
      <c r="E34" s="418">
        <v>3.01</v>
      </c>
      <c r="F34" s="418">
        <v>0.02</v>
      </c>
      <c r="G34" s="418">
        <v>20.399999999999999</v>
      </c>
      <c r="H34" s="418">
        <v>23.47</v>
      </c>
      <c r="I34" s="418">
        <v>0.49</v>
      </c>
      <c r="J34" s="418">
        <v>1.98</v>
      </c>
      <c r="K34" s="386"/>
      <c r="L34" s="386"/>
      <c r="M34" s="386"/>
      <c r="N34" s="386"/>
      <c r="O34" s="386"/>
      <c r="P34" s="386"/>
    </row>
    <row r="35" spans="1:16">
      <c r="A35" s="710" t="s">
        <v>439</v>
      </c>
      <c r="B35" s="310">
        <v>7.57</v>
      </c>
      <c r="C35" s="310">
        <v>2.14</v>
      </c>
      <c r="D35" s="418">
        <v>0.09</v>
      </c>
      <c r="E35" s="310">
        <v>2.85</v>
      </c>
      <c r="F35" s="310">
        <v>0.02</v>
      </c>
      <c r="G35" s="310">
        <v>1.23</v>
      </c>
      <c r="H35" s="310">
        <v>0.91</v>
      </c>
      <c r="I35" s="310">
        <v>0.34</v>
      </c>
      <c r="J35" s="310">
        <v>0</v>
      </c>
      <c r="K35" s="386"/>
      <c r="L35" s="386"/>
      <c r="M35" s="386"/>
      <c r="N35" s="386"/>
      <c r="O35" s="386"/>
      <c r="P35" s="386"/>
    </row>
    <row r="36" spans="1:16">
      <c r="A36" s="710" t="s">
        <v>440</v>
      </c>
      <c r="B36" s="418">
        <v>5.23</v>
      </c>
      <c r="C36" s="418">
        <v>0.44</v>
      </c>
      <c r="D36" s="1145">
        <v>0.08</v>
      </c>
      <c r="E36" s="418">
        <v>3.93</v>
      </c>
      <c r="F36" s="418">
        <v>0.02</v>
      </c>
      <c r="G36" s="418">
        <v>0.4</v>
      </c>
      <c r="H36" s="418">
        <v>0.04</v>
      </c>
      <c r="I36" s="418">
        <v>0.32</v>
      </c>
      <c r="J36" s="418">
        <v>0</v>
      </c>
      <c r="K36" s="386"/>
      <c r="L36" s="386"/>
      <c r="M36" s="386"/>
      <c r="N36" s="386"/>
      <c r="O36" s="386"/>
      <c r="P36" s="386"/>
    </row>
    <row r="37" spans="1:16">
      <c r="A37" s="710" t="s">
        <v>441</v>
      </c>
      <c r="B37" s="310">
        <v>15.18</v>
      </c>
      <c r="C37" s="310">
        <v>0.87</v>
      </c>
      <c r="D37" s="418">
        <v>0.15</v>
      </c>
      <c r="E37" s="310">
        <v>1.89</v>
      </c>
      <c r="F37" s="310">
        <v>0.02</v>
      </c>
      <c r="G37" s="310">
        <v>7.36</v>
      </c>
      <c r="H37" s="310">
        <v>4.59</v>
      </c>
      <c r="I37" s="310">
        <v>0.3</v>
      </c>
      <c r="J37" s="310">
        <v>0.03</v>
      </c>
      <c r="K37" s="386"/>
      <c r="L37" s="386"/>
      <c r="M37" s="386"/>
      <c r="N37" s="386"/>
      <c r="O37" s="386"/>
      <c r="P37" s="386"/>
    </row>
    <row r="38" spans="1:16">
      <c r="A38" s="710" t="s">
        <v>442</v>
      </c>
      <c r="B38" s="418">
        <v>49.46</v>
      </c>
      <c r="C38" s="418">
        <v>2.04</v>
      </c>
      <c r="D38" s="1145">
        <v>0.17</v>
      </c>
      <c r="E38" s="418">
        <v>1.45</v>
      </c>
      <c r="F38" s="418">
        <v>0.02</v>
      </c>
      <c r="G38" s="418">
        <v>32.42</v>
      </c>
      <c r="H38" s="418">
        <v>13.08</v>
      </c>
      <c r="I38" s="418">
        <v>0.28000000000000003</v>
      </c>
      <c r="J38" s="418">
        <v>3.71</v>
      </c>
      <c r="K38" s="386"/>
      <c r="L38" s="386"/>
      <c r="M38" s="386"/>
      <c r="N38" s="386"/>
      <c r="O38" s="386"/>
      <c r="P38" s="386"/>
    </row>
    <row r="39" spans="1:16">
      <c r="A39" s="710" t="s">
        <v>443</v>
      </c>
      <c r="B39" s="310">
        <v>48.36</v>
      </c>
      <c r="C39" s="310">
        <v>1.51</v>
      </c>
      <c r="D39" s="418">
        <v>0.14000000000000001</v>
      </c>
      <c r="E39" s="310">
        <v>3.19</v>
      </c>
      <c r="F39" s="310">
        <v>0.08</v>
      </c>
      <c r="G39" s="310">
        <v>36.840000000000003</v>
      </c>
      <c r="H39" s="310">
        <v>6.28</v>
      </c>
      <c r="I39" s="310">
        <v>0.31</v>
      </c>
      <c r="J39" s="310">
        <v>1.51</v>
      </c>
      <c r="K39" s="386"/>
      <c r="L39" s="386"/>
      <c r="M39" s="386"/>
      <c r="N39" s="386"/>
      <c r="O39" s="386"/>
      <c r="P39" s="386"/>
    </row>
    <row r="40" spans="1:16">
      <c r="A40" s="710" t="s">
        <v>444</v>
      </c>
      <c r="B40" s="418">
        <v>27.47</v>
      </c>
      <c r="C40" s="418">
        <v>1.1499999999999999</v>
      </c>
      <c r="D40" s="1145">
        <v>0.11</v>
      </c>
      <c r="E40" s="418">
        <v>10.88</v>
      </c>
      <c r="F40" s="418">
        <v>0.62</v>
      </c>
      <c r="G40" s="418">
        <v>9.1300000000000008</v>
      </c>
      <c r="H40" s="418">
        <v>5.27</v>
      </c>
      <c r="I40" s="418">
        <v>0.31</v>
      </c>
      <c r="J40" s="418">
        <v>0.04</v>
      </c>
      <c r="K40" s="386"/>
      <c r="L40" s="386"/>
      <c r="M40" s="386"/>
      <c r="N40" s="386"/>
      <c r="O40" s="386"/>
      <c r="P40" s="386"/>
    </row>
    <row r="41" spans="1:16">
      <c r="A41" s="710" t="s">
        <v>445</v>
      </c>
      <c r="B41" s="310">
        <v>19.27</v>
      </c>
      <c r="C41" s="310">
        <v>1.19</v>
      </c>
      <c r="D41" s="418">
        <v>0.13</v>
      </c>
      <c r="E41" s="310">
        <v>2.31</v>
      </c>
      <c r="F41" s="310">
        <v>0.57999999999999996</v>
      </c>
      <c r="G41" s="310">
        <v>8.5</v>
      </c>
      <c r="H41" s="310">
        <v>6.22</v>
      </c>
      <c r="I41" s="310">
        <v>0.34</v>
      </c>
      <c r="J41" s="310">
        <v>0.02</v>
      </c>
      <c r="K41" s="386"/>
      <c r="L41" s="386"/>
      <c r="M41" s="386"/>
      <c r="N41" s="386"/>
      <c r="O41" s="386"/>
      <c r="P41" s="386"/>
    </row>
    <row r="42" spans="1:16">
      <c r="A42" s="710" t="s">
        <v>446</v>
      </c>
      <c r="B42" s="418">
        <v>18.68</v>
      </c>
      <c r="C42" s="418">
        <v>3.65</v>
      </c>
      <c r="D42" s="1145">
        <v>0.13</v>
      </c>
      <c r="E42" s="418">
        <v>7.76</v>
      </c>
      <c r="F42" s="418">
        <v>0.02</v>
      </c>
      <c r="G42" s="418">
        <v>4.5</v>
      </c>
      <c r="H42" s="418">
        <v>2.35</v>
      </c>
      <c r="I42" s="418">
        <v>0.27</v>
      </c>
      <c r="J42" s="418">
        <v>0.01</v>
      </c>
      <c r="K42" s="386"/>
      <c r="L42" s="386"/>
      <c r="M42" s="386"/>
      <c r="N42" s="386"/>
      <c r="O42" s="386"/>
      <c r="P42" s="386"/>
    </row>
    <row r="43" spans="1:16">
      <c r="A43" s="710" t="s">
        <v>447</v>
      </c>
      <c r="B43" s="310">
        <v>25.76</v>
      </c>
      <c r="C43" s="310">
        <v>1.05</v>
      </c>
      <c r="D43" s="418">
        <v>0.1</v>
      </c>
      <c r="E43" s="310">
        <v>2.84</v>
      </c>
      <c r="F43" s="310">
        <v>0.22</v>
      </c>
      <c r="G43" s="310">
        <v>12.09</v>
      </c>
      <c r="H43" s="310">
        <v>9.16</v>
      </c>
      <c r="I43" s="310">
        <v>0.3</v>
      </c>
      <c r="J43" s="310">
        <v>0.04</v>
      </c>
      <c r="K43" s="386"/>
      <c r="L43" s="386"/>
      <c r="M43" s="386"/>
      <c r="N43" s="386"/>
      <c r="O43" s="386"/>
      <c r="P43" s="386"/>
    </row>
    <row r="44" spans="1:16">
      <c r="A44" s="710" t="s">
        <v>448</v>
      </c>
      <c r="B44" s="418">
        <v>43.32</v>
      </c>
      <c r="C44" s="418">
        <v>2.0299999999999998</v>
      </c>
      <c r="D44" s="1145">
        <v>0.13</v>
      </c>
      <c r="E44" s="418">
        <v>4.28</v>
      </c>
      <c r="F44" s="418">
        <v>0.75</v>
      </c>
      <c r="G44" s="418">
        <v>16.190000000000001</v>
      </c>
      <c r="H44" s="418">
        <v>19.61</v>
      </c>
      <c r="I44" s="418">
        <v>0.33</v>
      </c>
      <c r="J44" s="418">
        <v>0.83</v>
      </c>
      <c r="K44" s="386"/>
      <c r="L44" s="386"/>
      <c r="M44" s="386"/>
      <c r="N44" s="386"/>
      <c r="O44" s="386"/>
      <c r="P44" s="386"/>
    </row>
    <row r="45" spans="1:16">
      <c r="A45" s="710" t="s">
        <v>449</v>
      </c>
      <c r="B45" s="310">
        <v>51.49</v>
      </c>
      <c r="C45" s="310">
        <v>0.99</v>
      </c>
      <c r="D45" s="418">
        <v>0.15</v>
      </c>
      <c r="E45" s="310">
        <v>3.17</v>
      </c>
      <c r="F45" s="310">
        <v>7.0000000000000007E-2</v>
      </c>
      <c r="G45" s="310">
        <v>40.700000000000003</v>
      </c>
      <c r="H45" s="310">
        <v>6.15</v>
      </c>
      <c r="I45" s="310">
        <v>0.27</v>
      </c>
      <c r="J45" s="310">
        <v>1.38</v>
      </c>
      <c r="K45" s="386"/>
      <c r="L45" s="386"/>
      <c r="M45" s="386"/>
      <c r="N45" s="386"/>
      <c r="O45" s="386"/>
      <c r="P45" s="386"/>
    </row>
    <row r="46" spans="1:16">
      <c r="A46" s="710" t="s">
        <v>450</v>
      </c>
      <c r="B46" s="418">
        <v>31.89</v>
      </c>
      <c r="C46" s="418">
        <v>1.6</v>
      </c>
      <c r="D46" s="1145">
        <v>0.15</v>
      </c>
      <c r="E46" s="418">
        <v>2.87</v>
      </c>
      <c r="F46" s="418">
        <v>0.02</v>
      </c>
      <c r="G46" s="418">
        <v>15.42</v>
      </c>
      <c r="H46" s="418">
        <v>11.61</v>
      </c>
      <c r="I46" s="418">
        <v>0.23</v>
      </c>
      <c r="J46" s="418">
        <v>0.08</v>
      </c>
      <c r="K46" s="386"/>
      <c r="L46" s="386"/>
      <c r="M46" s="386"/>
      <c r="N46" s="386"/>
      <c r="O46" s="386"/>
      <c r="P46" s="386"/>
    </row>
    <row r="47" spans="1:16" ht="20.25" customHeight="1">
      <c r="A47" s="710" t="s">
        <v>451</v>
      </c>
      <c r="B47" s="310">
        <v>29.25</v>
      </c>
      <c r="C47" s="310">
        <v>1.95</v>
      </c>
      <c r="D47" s="310">
        <v>0.08</v>
      </c>
      <c r="E47" s="310">
        <v>4.5199999999999996</v>
      </c>
      <c r="F47" s="310">
        <v>0.25</v>
      </c>
      <c r="G47" s="310">
        <v>16.39</v>
      </c>
      <c r="H47" s="310">
        <v>5.76</v>
      </c>
      <c r="I47" s="310">
        <v>0.31</v>
      </c>
      <c r="J47" s="310">
        <v>0.43</v>
      </c>
      <c r="K47" s="386"/>
      <c r="L47" s="386"/>
      <c r="M47" s="386"/>
      <c r="N47" s="386"/>
      <c r="O47" s="386"/>
      <c r="P47" s="386"/>
    </row>
    <row r="48" spans="1:16">
      <c r="A48" s="387"/>
      <c r="B48" s="340"/>
      <c r="C48" s="341"/>
      <c r="D48" s="341"/>
      <c r="E48" s="341"/>
      <c r="F48" s="341"/>
      <c r="G48" s="341"/>
      <c r="H48" s="341"/>
      <c r="I48" s="341"/>
      <c r="J48" s="341"/>
    </row>
    <row r="49" spans="1:16" ht="15">
      <c r="B49" s="1411" t="s">
        <v>1105</v>
      </c>
      <c r="C49" s="1411"/>
      <c r="D49" s="1411"/>
      <c r="E49" s="1411"/>
      <c r="F49" s="1411"/>
      <c r="G49" s="1411"/>
      <c r="H49" s="1411"/>
      <c r="I49" s="1411"/>
      <c r="J49" s="1411"/>
    </row>
    <row r="50" spans="1:16" s="386" customFormat="1">
      <c r="A50" s="643"/>
      <c r="B50" s="332"/>
      <c r="C50" s="342"/>
      <c r="D50" s="347"/>
      <c r="E50" s="342"/>
      <c r="F50" s="342"/>
      <c r="G50" s="342"/>
      <c r="H50" s="342"/>
      <c r="I50" s="342"/>
      <c r="J50" s="342"/>
    </row>
    <row r="51" spans="1:16" s="386" customFormat="1">
      <c r="A51" s="710" t="s">
        <v>435</v>
      </c>
      <c r="B51" s="307">
        <v>4670</v>
      </c>
      <c r="C51" s="307">
        <v>213</v>
      </c>
      <c r="D51" s="307">
        <v>35</v>
      </c>
      <c r="E51" s="307">
        <v>541</v>
      </c>
      <c r="F51" s="307">
        <v>5</v>
      </c>
      <c r="G51" s="307">
        <v>2640</v>
      </c>
      <c r="H51" s="307">
        <v>1154</v>
      </c>
      <c r="I51" s="307">
        <v>82</v>
      </c>
      <c r="J51" s="307">
        <v>22</v>
      </c>
    </row>
    <row r="52" spans="1:16">
      <c r="A52" s="710" t="s">
        <v>436</v>
      </c>
      <c r="B52" s="307">
        <v>10722</v>
      </c>
      <c r="C52" s="307">
        <v>748</v>
      </c>
      <c r="D52" s="307">
        <v>44</v>
      </c>
      <c r="E52" s="307">
        <v>662</v>
      </c>
      <c r="F52" s="307">
        <v>73</v>
      </c>
      <c r="G52" s="307">
        <v>8643</v>
      </c>
      <c r="H52" s="307">
        <v>461</v>
      </c>
      <c r="I52" s="307">
        <v>91</v>
      </c>
      <c r="J52" s="307">
        <v>94</v>
      </c>
      <c r="K52" s="386"/>
      <c r="L52" s="386"/>
      <c r="M52" s="386"/>
      <c r="N52" s="386"/>
      <c r="O52" s="386"/>
      <c r="P52" s="386"/>
    </row>
    <row r="53" spans="1:16">
      <c r="A53" s="710" t="s">
        <v>437</v>
      </c>
      <c r="B53" s="307">
        <v>237</v>
      </c>
      <c r="C53" s="307">
        <v>34</v>
      </c>
      <c r="D53" s="307">
        <v>6</v>
      </c>
      <c r="E53" s="307">
        <v>167</v>
      </c>
      <c r="F53" s="307">
        <v>2</v>
      </c>
      <c r="G53" s="307">
        <v>3</v>
      </c>
      <c r="H53" s="1223">
        <v>0</v>
      </c>
      <c r="I53" s="307">
        <v>26</v>
      </c>
      <c r="J53" s="307">
        <v>0</v>
      </c>
      <c r="K53" s="386"/>
      <c r="L53" s="386"/>
      <c r="M53" s="386"/>
      <c r="N53" s="386"/>
      <c r="O53" s="386"/>
      <c r="P53" s="386"/>
    </row>
    <row r="54" spans="1:16">
      <c r="A54" s="710" t="s">
        <v>438</v>
      </c>
      <c r="B54" s="307">
        <v>3102</v>
      </c>
      <c r="C54" s="307">
        <v>188</v>
      </c>
      <c r="D54" s="307">
        <v>10</v>
      </c>
      <c r="E54" s="307">
        <v>184</v>
      </c>
      <c r="F54" s="307">
        <v>1</v>
      </c>
      <c r="G54" s="307">
        <v>1250</v>
      </c>
      <c r="H54" s="307">
        <v>1438</v>
      </c>
      <c r="I54" s="307">
        <v>30</v>
      </c>
      <c r="J54" s="307">
        <v>121</v>
      </c>
      <c r="K54" s="386"/>
      <c r="L54" s="386"/>
      <c r="M54" s="386"/>
      <c r="N54" s="386"/>
      <c r="O54" s="386"/>
      <c r="P54" s="386"/>
    </row>
    <row r="55" spans="1:16">
      <c r="A55" s="710" t="s">
        <v>439</v>
      </c>
      <c r="B55" s="307">
        <v>124</v>
      </c>
      <c r="C55" s="307">
        <v>35</v>
      </c>
      <c r="D55" s="307">
        <v>1</v>
      </c>
      <c r="E55" s="307">
        <v>47</v>
      </c>
      <c r="F55" s="1223">
        <v>0</v>
      </c>
      <c r="G55" s="307">
        <v>20</v>
      </c>
      <c r="H55" s="307">
        <v>15</v>
      </c>
      <c r="I55" s="307">
        <v>6</v>
      </c>
      <c r="J55" s="307">
        <v>0</v>
      </c>
      <c r="K55" s="386"/>
      <c r="L55" s="386"/>
      <c r="M55" s="386"/>
      <c r="N55" s="386"/>
      <c r="O55" s="386"/>
      <c r="P55" s="386"/>
    </row>
    <row r="56" spans="1:16">
      <c r="A56" s="710" t="s">
        <v>440</v>
      </c>
      <c r="B56" s="307">
        <v>226</v>
      </c>
      <c r="C56" s="307">
        <v>19</v>
      </c>
      <c r="D56" s="307">
        <v>3</v>
      </c>
      <c r="E56" s="307">
        <v>170</v>
      </c>
      <c r="F56" s="307">
        <v>1</v>
      </c>
      <c r="G56" s="307">
        <v>17</v>
      </c>
      <c r="H56" s="307">
        <v>2</v>
      </c>
      <c r="I56" s="307">
        <v>14</v>
      </c>
      <c r="J56" s="307">
        <v>0</v>
      </c>
      <c r="K56" s="386"/>
      <c r="L56" s="386"/>
      <c r="M56" s="386"/>
      <c r="N56" s="386"/>
      <c r="O56" s="386"/>
      <c r="P56" s="386"/>
    </row>
    <row r="57" spans="1:16">
      <c r="A57" s="710" t="s">
        <v>441</v>
      </c>
      <c r="B57" s="307">
        <v>2279</v>
      </c>
      <c r="C57" s="307">
        <v>130</v>
      </c>
      <c r="D57" s="307">
        <v>23</v>
      </c>
      <c r="E57" s="307">
        <v>283</v>
      </c>
      <c r="F57" s="307">
        <v>3</v>
      </c>
      <c r="G57" s="307">
        <v>1105</v>
      </c>
      <c r="H57" s="307">
        <v>689</v>
      </c>
      <c r="I57" s="307">
        <v>45</v>
      </c>
      <c r="J57" s="307">
        <v>4</v>
      </c>
      <c r="K57" s="386"/>
      <c r="L57" s="386"/>
      <c r="M57" s="386"/>
      <c r="N57" s="386"/>
      <c r="O57" s="386"/>
      <c r="P57" s="386"/>
    </row>
    <row r="58" spans="1:16">
      <c r="A58" s="710" t="s">
        <v>442</v>
      </c>
      <c r="B58" s="307">
        <v>1983</v>
      </c>
      <c r="C58" s="307">
        <v>82</v>
      </c>
      <c r="D58" s="307">
        <v>7</v>
      </c>
      <c r="E58" s="307">
        <v>58</v>
      </c>
      <c r="F58" s="307">
        <v>1</v>
      </c>
      <c r="G58" s="307">
        <v>1300</v>
      </c>
      <c r="H58" s="307">
        <v>525</v>
      </c>
      <c r="I58" s="307">
        <v>11</v>
      </c>
      <c r="J58" s="307">
        <v>149</v>
      </c>
      <c r="K58" s="386"/>
      <c r="L58" s="386"/>
      <c r="M58" s="386"/>
      <c r="N58" s="386"/>
      <c r="O58" s="386"/>
      <c r="P58" s="386"/>
    </row>
    <row r="59" spans="1:16">
      <c r="A59" s="710" t="s">
        <v>443</v>
      </c>
      <c r="B59" s="307">
        <v>9403</v>
      </c>
      <c r="C59" s="307">
        <v>294</v>
      </c>
      <c r="D59" s="307">
        <v>27</v>
      </c>
      <c r="E59" s="307">
        <v>621</v>
      </c>
      <c r="F59" s="307">
        <v>16</v>
      </c>
      <c r="G59" s="307">
        <v>7163</v>
      </c>
      <c r="H59" s="307">
        <v>1222</v>
      </c>
      <c r="I59" s="307">
        <v>60</v>
      </c>
      <c r="J59" s="307">
        <v>294</v>
      </c>
      <c r="K59" s="386"/>
      <c r="L59" s="386"/>
      <c r="M59" s="386"/>
      <c r="N59" s="386"/>
      <c r="O59" s="386"/>
      <c r="P59" s="386"/>
    </row>
    <row r="60" spans="1:16">
      <c r="A60" s="710" t="s">
        <v>444</v>
      </c>
      <c r="B60" s="307">
        <v>12052</v>
      </c>
      <c r="C60" s="307">
        <v>503</v>
      </c>
      <c r="D60" s="307">
        <v>48</v>
      </c>
      <c r="E60" s="307">
        <v>4771</v>
      </c>
      <c r="F60" s="307">
        <v>274</v>
      </c>
      <c r="G60" s="307">
        <v>4005</v>
      </c>
      <c r="H60" s="307">
        <v>2313</v>
      </c>
      <c r="I60" s="307">
        <v>137</v>
      </c>
      <c r="J60" s="307">
        <v>18</v>
      </c>
      <c r="K60" s="386"/>
      <c r="L60" s="386"/>
      <c r="M60" s="386"/>
      <c r="N60" s="386"/>
      <c r="O60" s="386"/>
      <c r="P60" s="386"/>
    </row>
    <row r="61" spans="1:16">
      <c r="A61" s="710" t="s">
        <v>445</v>
      </c>
      <c r="B61" s="307">
        <v>1922</v>
      </c>
      <c r="C61" s="307">
        <v>119</v>
      </c>
      <c r="D61" s="307">
        <v>13</v>
      </c>
      <c r="E61" s="307">
        <v>230</v>
      </c>
      <c r="F61" s="307">
        <v>58</v>
      </c>
      <c r="G61" s="307">
        <v>847</v>
      </c>
      <c r="H61" s="307">
        <v>620</v>
      </c>
      <c r="I61" s="307">
        <v>34</v>
      </c>
      <c r="J61" s="307">
        <v>2</v>
      </c>
      <c r="K61" s="386"/>
      <c r="L61" s="386"/>
      <c r="M61" s="386"/>
      <c r="N61" s="386"/>
      <c r="O61" s="386"/>
      <c r="P61" s="386"/>
    </row>
    <row r="62" spans="1:16">
      <c r="A62" s="710" t="s">
        <v>446</v>
      </c>
      <c r="B62" s="307">
        <v>465</v>
      </c>
      <c r="C62" s="307">
        <v>91</v>
      </c>
      <c r="D62" s="307">
        <v>3</v>
      </c>
      <c r="E62" s="307">
        <v>193</v>
      </c>
      <c r="F62" s="1223">
        <v>0</v>
      </c>
      <c r="G62" s="307">
        <v>112</v>
      </c>
      <c r="H62" s="307">
        <v>59</v>
      </c>
      <c r="I62" s="307">
        <v>7</v>
      </c>
      <c r="J62" s="1223">
        <v>0</v>
      </c>
      <c r="K62" s="386"/>
      <c r="L62" s="386"/>
      <c r="M62" s="386"/>
      <c r="N62" s="386"/>
      <c r="O62" s="386"/>
      <c r="P62" s="386"/>
    </row>
    <row r="63" spans="1:16">
      <c r="A63" s="710" t="s">
        <v>447</v>
      </c>
      <c r="B63" s="307">
        <v>2610</v>
      </c>
      <c r="C63" s="307">
        <v>106</v>
      </c>
      <c r="D63" s="307">
        <v>10</v>
      </c>
      <c r="E63" s="307">
        <v>288</v>
      </c>
      <c r="F63" s="307">
        <v>23</v>
      </c>
      <c r="G63" s="307">
        <v>1225</v>
      </c>
      <c r="H63" s="307">
        <v>928</v>
      </c>
      <c r="I63" s="307">
        <v>30</v>
      </c>
      <c r="J63" s="307">
        <v>4</v>
      </c>
      <c r="K63" s="386"/>
      <c r="L63" s="386"/>
      <c r="M63" s="386"/>
      <c r="N63" s="386"/>
      <c r="O63" s="386"/>
      <c r="P63" s="386"/>
    </row>
    <row r="64" spans="1:16">
      <c r="A64" s="710" t="s">
        <v>448</v>
      </c>
      <c r="B64" s="307">
        <v>2457</v>
      </c>
      <c r="C64" s="307">
        <v>115</v>
      </c>
      <c r="D64" s="307">
        <v>8</v>
      </c>
      <c r="E64" s="307">
        <v>243</v>
      </c>
      <c r="F64" s="307">
        <v>43</v>
      </c>
      <c r="G64" s="307">
        <v>918</v>
      </c>
      <c r="H64" s="307">
        <v>1112</v>
      </c>
      <c r="I64" s="307">
        <v>19</v>
      </c>
      <c r="J64" s="307">
        <v>47</v>
      </c>
      <c r="K64" s="386"/>
      <c r="L64" s="386"/>
      <c r="M64" s="386"/>
      <c r="N64" s="386"/>
      <c r="O64" s="386"/>
      <c r="P64" s="386"/>
    </row>
    <row r="65" spans="1:16">
      <c r="A65" s="710" t="s">
        <v>449</v>
      </c>
      <c r="B65" s="307">
        <v>3610</v>
      </c>
      <c r="C65" s="307">
        <v>69</v>
      </c>
      <c r="D65" s="307">
        <v>10</v>
      </c>
      <c r="E65" s="307">
        <v>222</v>
      </c>
      <c r="F65" s="307">
        <v>5</v>
      </c>
      <c r="G65" s="307">
        <v>2853</v>
      </c>
      <c r="H65" s="307">
        <v>431</v>
      </c>
      <c r="I65" s="307">
        <v>19</v>
      </c>
      <c r="J65" s="307">
        <v>97</v>
      </c>
      <c r="K65" s="386"/>
      <c r="L65" s="386"/>
      <c r="M65" s="386"/>
      <c r="N65" s="386"/>
      <c r="O65" s="386"/>
      <c r="P65" s="386"/>
    </row>
    <row r="66" spans="1:16">
      <c r="A66" s="710" t="s">
        <v>450</v>
      </c>
      <c r="B66" s="307">
        <v>1735</v>
      </c>
      <c r="C66" s="307">
        <v>87</v>
      </c>
      <c r="D66" s="307">
        <v>8</v>
      </c>
      <c r="E66" s="307">
        <v>156</v>
      </c>
      <c r="F66" s="307">
        <v>1</v>
      </c>
      <c r="G66" s="307">
        <v>839</v>
      </c>
      <c r="H66" s="307">
        <v>631</v>
      </c>
      <c r="I66" s="307">
        <v>12</v>
      </c>
      <c r="J66" s="307">
        <v>4</v>
      </c>
      <c r="K66" s="386"/>
      <c r="L66" s="386"/>
      <c r="M66" s="386"/>
      <c r="N66" s="386"/>
      <c r="O66" s="386"/>
      <c r="P66" s="386"/>
    </row>
    <row r="67" spans="1:16" ht="20.25" customHeight="1">
      <c r="A67" s="710" t="s">
        <v>451</v>
      </c>
      <c r="B67" s="1150">
        <v>58805</v>
      </c>
      <c r="C67" s="1150">
        <v>3911</v>
      </c>
      <c r="D67" s="1150">
        <v>157</v>
      </c>
      <c r="E67" s="1150">
        <v>9081</v>
      </c>
      <c r="F67" s="1150">
        <v>513</v>
      </c>
      <c r="G67" s="1150">
        <v>32946</v>
      </c>
      <c r="H67" s="1150">
        <v>11588</v>
      </c>
      <c r="I67" s="1150">
        <v>623</v>
      </c>
      <c r="J67" s="1150">
        <v>867</v>
      </c>
      <c r="K67" s="386"/>
      <c r="L67" s="386"/>
      <c r="M67" s="386"/>
      <c r="N67" s="386"/>
      <c r="O67" s="386"/>
      <c r="P67" s="386"/>
    </row>
    <row r="68" spans="1:16" s="368" customFormat="1">
      <c r="A68" s="643"/>
      <c r="B68" s="332"/>
      <c r="C68" s="37"/>
      <c r="D68" s="37"/>
      <c r="E68" s="37"/>
      <c r="F68" s="37"/>
      <c r="G68" s="37"/>
      <c r="H68" s="37"/>
      <c r="I68" s="37"/>
      <c r="J68" s="37"/>
    </row>
    <row r="69" spans="1:16" s="368" customFormat="1" ht="13">
      <c r="A69" s="135"/>
      <c r="B69" s="1360" t="s">
        <v>731</v>
      </c>
      <c r="C69" s="1360"/>
      <c r="D69" s="1360"/>
      <c r="E69" s="1360"/>
      <c r="F69" s="1360"/>
      <c r="G69" s="1360"/>
      <c r="H69" s="1360"/>
      <c r="I69" s="1360"/>
      <c r="J69" s="1360"/>
    </row>
    <row r="70" spans="1:16" s="368" customFormat="1">
      <c r="A70" s="643"/>
      <c r="B70" s="332"/>
      <c r="C70" s="342"/>
      <c r="D70" s="342"/>
      <c r="E70" s="342"/>
      <c r="F70" s="342"/>
      <c r="G70" s="342"/>
      <c r="H70" s="342"/>
      <c r="I70" s="342"/>
      <c r="J70" s="342"/>
    </row>
    <row r="71" spans="1:16" s="368" customFormat="1">
      <c r="A71" s="710" t="s">
        <v>435</v>
      </c>
      <c r="B71" s="345">
        <v>100</v>
      </c>
      <c r="C71" s="346">
        <v>4.5659680398297597</v>
      </c>
      <c r="D71" s="346">
        <v>0.75376749913006236</v>
      </c>
      <c r="E71" s="346">
        <v>11.575256297010091</v>
      </c>
      <c r="F71" s="346">
        <v>0.10492786209480982</v>
      </c>
      <c r="G71" s="346">
        <v>56.533633127225031</v>
      </c>
      <c r="H71" s="346">
        <v>24.701945983564869</v>
      </c>
      <c r="I71" s="346">
        <v>1.7650365373805508</v>
      </c>
      <c r="J71" s="346" t="s">
        <v>360</v>
      </c>
    </row>
    <row r="72" spans="1:16" s="368" customFormat="1">
      <c r="A72" s="710" t="s">
        <v>436</v>
      </c>
      <c r="B72" s="345">
        <v>100</v>
      </c>
      <c r="C72" s="346">
        <v>6.9734311062406009</v>
      </c>
      <c r="D72" s="346">
        <v>0.40826795061613252</v>
      </c>
      <c r="E72" s="346">
        <v>6.1778798512421744</v>
      </c>
      <c r="F72" s="346">
        <v>0.68246732807162758</v>
      </c>
      <c r="G72" s="346">
        <v>80.60925422898913</v>
      </c>
      <c r="H72" s="346">
        <v>4.3004535015213872</v>
      </c>
      <c r="I72" s="346">
        <v>0.84777970784709189</v>
      </c>
      <c r="J72" s="346" t="s">
        <v>360</v>
      </c>
    </row>
    <row r="73" spans="1:16" s="368" customFormat="1">
      <c r="A73" s="710" t="s">
        <v>437</v>
      </c>
      <c r="B73" s="345">
        <v>100</v>
      </c>
      <c r="C73" s="346">
        <v>14.233077166017475</v>
      </c>
      <c r="D73" s="346">
        <v>2.6634382566585955</v>
      </c>
      <c r="E73" s="346">
        <v>70.32319191493842</v>
      </c>
      <c r="F73" s="346">
        <v>0.65270028424044635</v>
      </c>
      <c r="G73" s="346">
        <v>1.08432466575429</v>
      </c>
      <c r="H73" s="346">
        <v>8.4219391514896311E-2</v>
      </c>
      <c r="I73" s="346">
        <v>10.959048320875882</v>
      </c>
      <c r="J73" s="346" t="s">
        <v>360</v>
      </c>
    </row>
    <row r="74" spans="1:16" s="368" customFormat="1">
      <c r="A74" s="710" t="s">
        <v>438</v>
      </c>
      <c r="B74" s="345">
        <v>100</v>
      </c>
      <c r="C74" s="346">
        <v>6.0652461235936945</v>
      </c>
      <c r="D74" s="346">
        <v>0.32075045936623575</v>
      </c>
      <c r="E74" s="346">
        <v>5.93791302665936</v>
      </c>
      <c r="F74" s="346">
        <v>3.7071661132781021E-2</v>
      </c>
      <c r="G74" s="346">
        <v>40.304954708100965</v>
      </c>
      <c r="H74" s="346">
        <v>46.358112246542667</v>
      </c>
      <c r="I74" s="346">
        <v>0.97675768028109988</v>
      </c>
      <c r="J74" s="346" t="s">
        <v>360</v>
      </c>
    </row>
    <row r="75" spans="1:16" s="368" customFormat="1">
      <c r="A75" s="710" t="s">
        <v>439</v>
      </c>
      <c r="B75" s="345">
        <v>100</v>
      </c>
      <c r="C75" s="346">
        <v>28.207718731056779</v>
      </c>
      <c r="D75" s="346">
        <v>1.1315417256011315</v>
      </c>
      <c r="E75" s="346">
        <v>37.664174580723376</v>
      </c>
      <c r="F75" s="346">
        <v>0.24247322691452819</v>
      </c>
      <c r="G75" s="346">
        <v>16.306324510002021</v>
      </c>
      <c r="H75" s="346">
        <v>11.982218630026267</v>
      </c>
      <c r="I75" s="346">
        <v>4.4857546979187717</v>
      </c>
      <c r="J75" s="346" t="s">
        <v>360</v>
      </c>
    </row>
    <row r="76" spans="1:16" s="368" customFormat="1">
      <c r="A76" s="710" t="s">
        <v>440</v>
      </c>
      <c r="B76" s="345">
        <v>100</v>
      </c>
      <c r="C76" s="346">
        <v>8.5014409221902021</v>
      </c>
      <c r="D76" s="346">
        <v>1.4520062070494346</v>
      </c>
      <c r="E76" s="346">
        <v>75.160718244291729</v>
      </c>
      <c r="F76" s="346">
        <v>0.35468853912657949</v>
      </c>
      <c r="G76" s="346">
        <v>7.6590556417645752</v>
      </c>
      <c r="H76" s="346">
        <v>0.68720904455774767</v>
      </c>
      <c r="I76" s="346">
        <v>6.1848814010197293</v>
      </c>
      <c r="J76" s="346" t="s">
        <v>360</v>
      </c>
    </row>
    <row r="77" spans="1:16" s="368" customFormat="1">
      <c r="A77" s="710" t="s">
        <v>441</v>
      </c>
      <c r="B77" s="345">
        <v>100</v>
      </c>
      <c r="C77" s="346">
        <v>5.7207409763427179</v>
      </c>
      <c r="D77" s="346">
        <v>1.0068328635511148</v>
      </c>
      <c r="E77" s="346">
        <v>12.435153602333921</v>
      </c>
      <c r="F77" s="346">
        <v>0.12612829990019414</v>
      </c>
      <c r="G77" s="346">
        <v>48.490299088585935</v>
      </c>
      <c r="H77" s="346">
        <v>30.226921263037827</v>
      </c>
      <c r="I77" s="346">
        <v>1.9939239062482863</v>
      </c>
      <c r="J77" s="346" t="s">
        <v>360</v>
      </c>
    </row>
    <row r="78" spans="1:16" s="368" customFormat="1">
      <c r="A78" s="710" t="s">
        <v>442</v>
      </c>
      <c r="B78" s="345">
        <v>100</v>
      </c>
      <c r="C78" s="346">
        <v>4.1161861297764775</v>
      </c>
      <c r="D78" s="346">
        <v>0.34795325323684773</v>
      </c>
      <c r="E78" s="346">
        <v>2.9361707492341247</v>
      </c>
      <c r="F78" s="346">
        <v>3.7821005786613883E-2</v>
      </c>
      <c r="G78" s="346">
        <v>65.547585128780526</v>
      </c>
      <c r="H78" s="346">
        <v>26.450750746964864</v>
      </c>
      <c r="I78" s="346">
        <v>0.56479368641343397</v>
      </c>
      <c r="J78" s="346" t="s">
        <v>360</v>
      </c>
    </row>
    <row r="79" spans="1:16" s="368" customFormat="1">
      <c r="A79" s="710" t="s">
        <v>443</v>
      </c>
      <c r="B79" s="345">
        <v>100</v>
      </c>
      <c r="C79" s="346">
        <v>3.1275175279769645</v>
      </c>
      <c r="D79" s="346">
        <v>0.28502072515440841</v>
      </c>
      <c r="E79" s="346">
        <v>6.6049299013860194</v>
      </c>
      <c r="F79" s="346">
        <v>0.1704275044999774</v>
      </c>
      <c r="G79" s="346">
        <v>76.180828633947783</v>
      </c>
      <c r="H79" s="346">
        <v>12.991308463148043</v>
      </c>
      <c r="I79" s="346">
        <v>0.63970136634468899</v>
      </c>
      <c r="J79" s="346" t="s">
        <v>360</v>
      </c>
    </row>
    <row r="80" spans="1:16" s="368" customFormat="1">
      <c r="A80" s="710" t="s">
        <v>444</v>
      </c>
      <c r="B80" s="345">
        <v>100</v>
      </c>
      <c r="C80" s="346">
        <v>4.1701670431516042</v>
      </c>
      <c r="D80" s="346">
        <v>0.40199879275904343</v>
      </c>
      <c r="E80" s="346">
        <v>39.589621046648872</v>
      </c>
      <c r="F80" s="346">
        <v>2.274259424050646</v>
      </c>
      <c r="G80" s="346">
        <v>33.233144779720014</v>
      </c>
      <c r="H80" s="346">
        <v>19.194716350232632</v>
      </c>
      <c r="I80" s="346">
        <v>1.1360925634371934</v>
      </c>
      <c r="J80" s="346" t="s">
        <v>360</v>
      </c>
    </row>
    <row r="81" spans="1:18" s="368" customFormat="1">
      <c r="A81" s="710" t="s">
        <v>445</v>
      </c>
      <c r="B81" s="345">
        <v>100</v>
      </c>
      <c r="C81" s="346">
        <v>6.1949665084216683</v>
      </c>
      <c r="D81" s="346">
        <v>0.69194251154321385</v>
      </c>
      <c r="E81" s="346">
        <v>11.977628926318527</v>
      </c>
      <c r="F81" s="346">
        <v>3.0331013851856667</v>
      </c>
      <c r="G81" s="346">
        <v>44.087923522143463</v>
      </c>
      <c r="H81" s="346">
        <v>32.270273785523834</v>
      </c>
      <c r="I81" s="346">
        <v>1.7441633608636276</v>
      </c>
      <c r="J81" s="346" t="s">
        <v>360</v>
      </c>
    </row>
    <row r="82" spans="1:18" s="368" customFormat="1">
      <c r="A82" s="710" t="s">
        <v>446</v>
      </c>
      <c r="B82" s="345">
        <v>100</v>
      </c>
      <c r="C82" s="346">
        <v>19.538932774463969</v>
      </c>
      <c r="D82" s="346">
        <v>0.69321296147025635</v>
      </c>
      <c r="E82" s="346">
        <v>41.549787737116446</v>
      </c>
      <c r="F82" s="346">
        <v>0.10210113385996024</v>
      </c>
      <c r="G82" s="346">
        <v>24.068998871513784</v>
      </c>
      <c r="H82" s="346">
        <v>12.585308184211941</v>
      </c>
      <c r="I82" s="346">
        <v>1.4616583373636411</v>
      </c>
      <c r="J82" s="346" t="s">
        <v>360</v>
      </c>
    </row>
    <row r="83" spans="1:18" s="368" customFormat="1">
      <c r="A83" s="710" t="s">
        <v>447</v>
      </c>
      <c r="B83" s="345">
        <v>100</v>
      </c>
      <c r="C83" s="346">
        <v>4.0812025176995812</v>
      </c>
      <c r="D83" s="346">
        <v>0.38416953276937371</v>
      </c>
      <c r="E83" s="346">
        <v>11.040323430509384</v>
      </c>
      <c r="F83" s="346">
        <v>0.86605799906113179</v>
      </c>
      <c r="G83" s="346">
        <v>46.927122752225024</v>
      </c>
      <c r="H83" s="346">
        <v>35.548615169427386</v>
      </c>
      <c r="I83" s="346">
        <v>1.1515505695480979</v>
      </c>
      <c r="J83" s="346" t="s">
        <v>360</v>
      </c>
    </row>
    <row r="84" spans="1:18" s="368" customFormat="1">
      <c r="A84" s="710" t="s">
        <v>448</v>
      </c>
      <c r="B84" s="345">
        <v>100</v>
      </c>
      <c r="C84" s="346">
        <v>4.6773389238863841</v>
      </c>
      <c r="D84" s="346">
        <v>0.30938012029187573</v>
      </c>
      <c r="E84" s="346">
        <v>9.875739103001191</v>
      </c>
      <c r="F84" s="346">
        <v>1.742298572170037</v>
      </c>
      <c r="G84" s="346">
        <v>37.371897293941643</v>
      </c>
      <c r="H84" s="346">
        <v>45.263125756912714</v>
      </c>
      <c r="I84" s="346">
        <v>0.76022022979615511</v>
      </c>
      <c r="J84" s="346" t="s">
        <v>360</v>
      </c>
    </row>
    <row r="85" spans="1:18" s="368" customFormat="1">
      <c r="A85" s="710" t="s">
        <v>449</v>
      </c>
      <c r="B85" s="345">
        <v>100</v>
      </c>
      <c r="C85" s="346">
        <v>1.9195745358604499</v>
      </c>
      <c r="D85" s="346">
        <v>0.2859972162014307</v>
      </c>
      <c r="E85" s="346">
        <v>6.1569037512031963</v>
      </c>
      <c r="F85" s="346">
        <v>0.13295754360938181</v>
      </c>
      <c r="G85" s="346">
        <v>79.037719778127098</v>
      </c>
      <c r="H85" s="346">
        <v>11.945404308655398</v>
      </c>
      <c r="I85" s="346">
        <v>0.52144286634304426</v>
      </c>
      <c r="J85" s="346" t="s">
        <v>360</v>
      </c>
    </row>
    <row r="86" spans="1:18" s="368" customFormat="1">
      <c r="A86" s="710" t="s">
        <v>450</v>
      </c>
      <c r="B86" s="345">
        <v>100</v>
      </c>
      <c r="C86" s="346">
        <v>5.0065572352966612</v>
      </c>
      <c r="D86" s="346">
        <v>0.46405049791753739</v>
      </c>
      <c r="E86" s="346">
        <v>8.9999855884938533</v>
      </c>
      <c r="F86" s="346">
        <v>5.9087175200680221E-2</v>
      </c>
      <c r="G86" s="346">
        <v>48.354926573376183</v>
      </c>
      <c r="H86" s="346">
        <v>36.397699923619015</v>
      </c>
      <c r="I86" s="346">
        <v>0.71769300609606712</v>
      </c>
      <c r="J86" s="346" t="s">
        <v>360</v>
      </c>
    </row>
    <row r="87" spans="1:18" s="368" customFormat="1" ht="20.149999999999999" customHeight="1">
      <c r="A87" s="710" t="s">
        <v>451</v>
      </c>
      <c r="B87" s="345">
        <v>100</v>
      </c>
      <c r="C87" s="346">
        <v>6.651330610481887</v>
      </c>
      <c r="D87" s="346">
        <v>0.26715517574890812</v>
      </c>
      <c r="E87" s="346">
        <v>15.44279354865315</v>
      </c>
      <c r="F87" s="346">
        <v>0.87174043264343759</v>
      </c>
      <c r="G87" s="346">
        <v>56.025509833172563</v>
      </c>
      <c r="H87" s="346">
        <v>19.705202511190631</v>
      </c>
      <c r="I87" s="346">
        <v>1.0598629107925335</v>
      </c>
      <c r="J87" s="346" t="s">
        <v>360</v>
      </c>
    </row>
    <row r="88" spans="1:18" ht="13">
      <c r="B88" s="182"/>
      <c r="C88" s="388"/>
      <c r="D88" s="388"/>
      <c r="E88" s="388"/>
      <c r="F88" s="388"/>
      <c r="G88" s="388"/>
      <c r="H88" s="388"/>
      <c r="I88" s="388"/>
      <c r="J88" s="388"/>
    </row>
    <row r="89" spans="1:18" s="374" customFormat="1" ht="36" customHeight="1">
      <c r="A89" s="248"/>
      <c r="B89" s="1401" t="s">
        <v>1476</v>
      </c>
      <c r="C89" s="1401"/>
      <c r="D89" s="1401"/>
      <c r="E89" s="1401"/>
      <c r="F89" s="1401"/>
      <c r="G89" s="1401"/>
      <c r="H89" s="1401"/>
      <c r="I89" s="1401"/>
      <c r="J89" s="1401"/>
      <c r="K89" s="371"/>
      <c r="L89" s="371"/>
      <c r="M89" s="371"/>
      <c r="N89" s="371"/>
      <c r="O89" s="371"/>
      <c r="P89" s="371"/>
      <c r="Q89" s="371"/>
      <c r="R89" s="371"/>
    </row>
    <row r="90" spans="1:18">
      <c r="B90" s="1402" t="s">
        <v>1475</v>
      </c>
      <c r="C90" s="1402"/>
      <c r="D90" s="1402"/>
      <c r="E90" s="1402"/>
      <c r="F90" s="1402"/>
      <c r="G90" s="1010"/>
      <c r="H90" s="1010"/>
      <c r="I90" s="1010"/>
      <c r="J90" s="1010"/>
    </row>
  </sheetData>
  <sheetProtection selectLockedCells="1"/>
  <mergeCells count="15">
    <mergeCell ref="B90:F90"/>
    <mergeCell ref="B9:J9"/>
    <mergeCell ref="B29:J29"/>
    <mergeCell ref="B49:J49"/>
    <mergeCell ref="B69:J69"/>
    <mergeCell ref="B89:J89"/>
    <mergeCell ref="A5:A7"/>
    <mergeCell ref="B5:B7"/>
    <mergeCell ref="C5:I5"/>
    <mergeCell ref="J5:J7"/>
    <mergeCell ref="C6:E6"/>
    <mergeCell ref="F6:F7"/>
    <mergeCell ref="G6:G7"/>
    <mergeCell ref="H6:H7"/>
    <mergeCell ref="I6:I7"/>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 (CH4)-Emissionen*) 2012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5">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4296875" defaultRowHeight="12.5"/>
  <cols>
    <col min="1" max="1" width="23.453125" style="643" customWidth="1"/>
    <col min="2" max="2" width="12.453125" style="136" customWidth="1"/>
    <col min="3" max="10" width="12.453125" style="376" customWidth="1"/>
    <col min="11" max="16384" width="11.54296875" style="135"/>
  </cols>
  <sheetData>
    <row r="1" spans="1:16" ht="13">
      <c r="A1" s="160" t="s">
        <v>322</v>
      </c>
    </row>
    <row r="3" spans="1:16" ht="15">
      <c r="A3" s="692" t="s">
        <v>816</v>
      </c>
      <c r="B3" s="407" t="s">
        <v>1690</v>
      </c>
      <c r="D3" s="407"/>
      <c r="E3" s="407"/>
      <c r="F3" s="407"/>
      <c r="G3" s="407"/>
      <c r="H3" s="407"/>
      <c r="I3" s="407"/>
      <c r="J3" s="407"/>
    </row>
    <row r="5" spans="1:16" ht="15.75" customHeight="1">
      <c r="A5" s="1403" t="s">
        <v>433</v>
      </c>
      <c r="B5" s="1404" t="s">
        <v>456</v>
      </c>
      <c r="C5" s="1405" t="s">
        <v>507</v>
      </c>
      <c r="D5" s="1405"/>
      <c r="E5" s="1405"/>
      <c r="F5" s="1405"/>
      <c r="G5" s="1405"/>
      <c r="H5" s="1405"/>
      <c r="I5" s="1405"/>
      <c r="J5" s="1406" t="s">
        <v>1098</v>
      </c>
    </row>
    <row r="6" spans="1:16" ht="15.75" customHeight="1">
      <c r="A6" s="1403"/>
      <c r="B6" s="1404"/>
      <c r="C6" s="1405" t="s">
        <v>778</v>
      </c>
      <c r="D6" s="1405"/>
      <c r="E6" s="1405"/>
      <c r="F6" s="1407" t="s">
        <v>1099</v>
      </c>
      <c r="G6" s="1407" t="s">
        <v>1100</v>
      </c>
      <c r="H6" s="1409" t="s">
        <v>1101</v>
      </c>
      <c r="I6" s="1407" t="s">
        <v>1102</v>
      </c>
      <c r="J6" s="1406"/>
    </row>
    <row r="7" spans="1:16" ht="81" customHeight="1">
      <c r="A7" s="1403"/>
      <c r="B7" s="1404"/>
      <c r="C7" s="642" t="s">
        <v>1103</v>
      </c>
      <c r="D7" s="642" t="s">
        <v>648</v>
      </c>
      <c r="E7" s="642" t="s">
        <v>1104</v>
      </c>
      <c r="F7" s="1408"/>
      <c r="G7" s="1408"/>
      <c r="H7" s="1410"/>
      <c r="I7" s="1408"/>
      <c r="J7" s="1406"/>
    </row>
    <row r="8" spans="1:16">
      <c r="A8" s="387"/>
      <c r="B8" s="387"/>
      <c r="C8" s="409"/>
      <c r="D8" s="409"/>
      <c r="E8" s="409"/>
      <c r="F8" s="409"/>
      <c r="G8" s="409"/>
      <c r="H8" s="409"/>
      <c r="I8" s="409"/>
      <c r="J8" s="409"/>
    </row>
    <row r="9" spans="1:16" ht="13">
      <c r="B9" s="1411" t="s">
        <v>486</v>
      </c>
      <c r="C9" s="1411"/>
      <c r="D9" s="1411"/>
      <c r="E9" s="1411"/>
      <c r="F9" s="1411"/>
      <c r="G9" s="1411"/>
      <c r="H9" s="1411"/>
      <c r="I9" s="1411"/>
      <c r="J9" s="1411"/>
    </row>
    <row r="10" spans="1:16" s="386" customFormat="1">
      <c r="A10" s="643"/>
      <c r="B10" s="332"/>
      <c r="C10" s="342"/>
      <c r="D10" s="347"/>
      <c r="E10" s="342"/>
      <c r="F10" s="342"/>
      <c r="G10" s="342"/>
      <c r="H10" s="342"/>
      <c r="I10" s="342"/>
      <c r="J10" s="342"/>
    </row>
    <row r="11" spans="1:16" s="386" customFormat="1">
      <c r="A11" s="710" t="s">
        <v>435</v>
      </c>
      <c r="B11" s="1132">
        <v>182742</v>
      </c>
      <c r="C11" s="1132">
        <v>8752</v>
      </c>
      <c r="D11" s="415">
        <v>1367</v>
      </c>
      <c r="E11" s="1132">
        <v>17782</v>
      </c>
      <c r="F11" s="1132">
        <v>194</v>
      </c>
      <c r="G11" s="1132">
        <v>106707</v>
      </c>
      <c r="H11" s="1132">
        <v>44714</v>
      </c>
      <c r="I11" s="1132">
        <v>3226</v>
      </c>
      <c r="J11" s="1132">
        <v>862</v>
      </c>
    </row>
    <row r="12" spans="1:16">
      <c r="A12" s="710" t="s">
        <v>436</v>
      </c>
      <c r="B12" s="1132">
        <v>426796</v>
      </c>
      <c r="C12" s="415">
        <v>32306</v>
      </c>
      <c r="D12" s="416">
        <v>1705</v>
      </c>
      <c r="E12" s="415">
        <v>23825</v>
      </c>
      <c r="F12" s="415">
        <v>2973</v>
      </c>
      <c r="G12" s="415">
        <v>345826</v>
      </c>
      <c r="H12" s="415">
        <v>16576</v>
      </c>
      <c r="I12" s="415">
        <v>3584</v>
      </c>
      <c r="J12" s="415">
        <v>3754</v>
      </c>
      <c r="K12" s="386"/>
      <c r="L12" s="386"/>
      <c r="M12" s="386"/>
      <c r="N12" s="386"/>
      <c r="O12" s="386"/>
      <c r="P12" s="386"/>
    </row>
    <row r="13" spans="1:16">
      <c r="A13" s="710" t="s">
        <v>437</v>
      </c>
      <c r="B13" s="1132">
        <v>9038</v>
      </c>
      <c r="C13" s="1132">
        <v>1268</v>
      </c>
      <c r="D13" s="415">
        <v>236</v>
      </c>
      <c r="E13" s="1132">
        <v>6250</v>
      </c>
      <c r="F13" s="1132">
        <v>62</v>
      </c>
      <c r="G13" s="1132">
        <v>105</v>
      </c>
      <c r="H13" s="1132">
        <v>104</v>
      </c>
      <c r="I13" s="1132">
        <v>1012</v>
      </c>
      <c r="J13" s="1132">
        <v>0</v>
      </c>
      <c r="K13" s="386"/>
      <c r="L13" s="386"/>
      <c r="M13" s="386"/>
      <c r="N13" s="386"/>
      <c r="O13" s="386"/>
      <c r="P13" s="386"/>
    </row>
    <row r="14" spans="1:16">
      <c r="A14" s="710" t="s">
        <v>438</v>
      </c>
      <c r="B14" s="1132">
        <v>121927</v>
      </c>
      <c r="C14" s="415">
        <v>8260</v>
      </c>
      <c r="D14" s="416">
        <v>382</v>
      </c>
      <c r="E14" s="415">
        <v>7523</v>
      </c>
      <c r="F14" s="415">
        <v>45</v>
      </c>
      <c r="G14" s="415">
        <v>51316</v>
      </c>
      <c r="H14" s="415">
        <v>53251</v>
      </c>
      <c r="I14" s="415">
        <v>1149</v>
      </c>
      <c r="J14" s="415">
        <v>4835</v>
      </c>
      <c r="K14" s="386"/>
      <c r="L14" s="386"/>
      <c r="M14" s="386"/>
      <c r="N14" s="386"/>
      <c r="O14" s="386"/>
      <c r="P14" s="386"/>
    </row>
    <row r="15" spans="1:16">
      <c r="A15" s="710" t="s">
        <v>439</v>
      </c>
      <c r="B15" s="1132">
        <v>4594</v>
      </c>
      <c r="C15" s="1132">
        <v>1130</v>
      </c>
      <c r="D15" s="415">
        <v>50</v>
      </c>
      <c r="E15" s="1132">
        <v>1813</v>
      </c>
      <c r="F15" s="1132">
        <v>12</v>
      </c>
      <c r="G15" s="1132">
        <v>823</v>
      </c>
      <c r="H15" s="1132">
        <v>549</v>
      </c>
      <c r="I15" s="1132">
        <v>217</v>
      </c>
      <c r="J15" s="1132">
        <v>0</v>
      </c>
      <c r="K15" s="386"/>
      <c r="L15" s="386"/>
      <c r="M15" s="386"/>
      <c r="N15" s="386"/>
      <c r="O15" s="386"/>
      <c r="P15" s="386"/>
    </row>
    <row r="16" spans="1:16">
      <c r="A16" s="710" t="s">
        <v>440</v>
      </c>
      <c r="B16" s="1132">
        <v>8328</v>
      </c>
      <c r="C16" s="415">
        <v>732</v>
      </c>
      <c r="D16" s="416">
        <v>126</v>
      </c>
      <c r="E16" s="415">
        <v>6036</v>
      </c>
      <c r="F16" s="415">
        <v>32</v>
      </c>
      <c r="G16" s="415">
        <v>782</v>
      </c>
      <c r="H16" s="415">
        <v>75</v>
      </c>
      <c r="I16" s="415">
        <v>544</v>
      </c>
      <c r="J16" s="415">
        <v>0</v>
      </c>
      <c r="K16" s="386"/>
      <c r="L16" s="386"/>
      <c r="M16" s="386"/>
      <c r="N16" s="386"/>
      <c r="O16" s="386"/>
      <c r="P16" s="386"/>
    </row>
    <row r="17" spans="1:16">
      <c r="A17" s="710" t="s">
        <v>441</v>
      </c>
      <c r="B17" s="1132">
        <v>91156</v>
      </c>
      <c r="C17" s="1132">
        <v>5145</v>
      </c>
      <c r="D17" s="415">
        <v>886</v>
      </c>
      <c r="E17" s="1132">
        <v>11662</v>
      </c>
      <c r="F17" s="1132">
        <v>114</v>
      </c>
      <c r="G17" s="1132">
        <v>44857</v>
      </c>
      <c r="H17" s="1132">
        <v>26708</v>
      </c>
      <c r="I17" s="1132">
        <v>1784</v>
      </c>
      <c r="J17" s="1132">
        <v>171</v>
      </c>
      <c r="K17" s="386"/>
      <c r="L17" s="386"/>
      <c r="M17" s="386"/>
      <c r="N17" s="386"/>
      <c r="O17" s="386"/>
      <c r="P17" s="386"/>
    </row>
    <row r="18" spans="1:16">
      <c r="A18" s="710" t="s">
        <v>442</v>
      </c>
      <c r="B18" s="1132">
        <v>81176</v>
      </c>
      <c r="C18" s="415">
        <v>3525</v>
      </c>
      <c r="D18" s="416">
        <v>260</v>
      </c>
      <c r="E18" s="415">
        <v>2188</v>
      </c>
      <c r="F18" s="415">
        <v>29</v>
      </c>
      <c r="G18" s="415">
        <v>53409</v>
      </c>
      <c r="H18" s="415">
        <v>21329</v>
      </c>
      <c r="I18" s="415">
        <v>436</v>
      </c>
      <c r="J18" s="415">
        <v>5952</v>
      </c>
      <c r="K18" s="386"/>
      <c r="L18" s="386"/>
      <c r="M18" s="386"/>
      <c r="N18" s="386"/>
      <c r="O18" s="386"/>
      <c r="P18" s="386"/>
    </row>
    <row r="19" spans="1:16">
      <c r="A19" s="710" t="s">
        <v>443</v>
      </c>
      <c r="B19" s="1132">
        <v>384760</v>
      </c>
      <c r="C19" s="1132">
        <v>11515</v>
      </c>
      <c r="D19" s="415">
        <v>1023</v>
      </c>
      <c r="E19" s="1132">
        <v>31226</v>
      </c>
      <c r="F19" s="1132">
        <v>631</v>
      </c>
      <c r="G19" s="1132">
        <v>294803</v>
      </c>
      <c r="H19" s="1132">
        <v>43214</v>
      </c>
      <c r="I19" s="1132">
        <v>2347</v>
      </c>
      <c r="J19" s="1132">
        <v>11759</v>
      </c>
      <c r="K19" s="386"/>
      <c r="L19" s="386"/>
      <c r="M19" s="386"/>
      <c r="N19" s="386"/>
      <c r="O19" s="386"/>
      <c r="P19" s="386"/>
    </row>
    <row r="20" spans="1:16">
      <c r="A20" s="710" t="s">
        <v>444</v>
      </c>
      <c r="B20" s="1132">
        <v>467590</v>
      </c>
      <c r="C20" s="415">
        <v>20041</v>
      </c>
      <c r="D20" s="416">
        <v>1852</v>
      </c>
      <c r="E20" s="415">
        <v>179308</v>
      </c>
      <c r="F20" s="415">
        <v>10800</v>
      </c>
      <c r="G20" s="415">
        <v>166021</v>
      </c>
      <c r="H20" s="415">
        <v>84225</v>
      </c>
      <c r="I20" s="415">
        <v>5342</v>
      </c>
      <c r="J20" s="415">
        <v>709</v>
      </c>
      <c r="K20" s="386"/>
      <c r="L20" s="386"/>
      <c r="M20" s="386"/>
      <c r="N20" s="386"/>
      <c r="O20" s="386"/>
      <c r="P20" s="386"/>
    </row>
    <row r="21" spans="1:16">
      <c r="A21" s="710" t="s">
        <v>445</v>
      </c>
      <c r="B21" s="1132">
        <v>76219</v>
      </c>
      <c r="C21" s="1132">
        <v>4956</v>
      </c>
      <c r="D21" s="415">
        <v>510</v>
      </c>
      <c r="E21" s="1132">
        <v>8458</v>
      </c>
      <c r="F21" s="1132">
        <v>2381</v>
      </c>
      <c r="G21" s="1132">
        <v>34560</v>
      </c>
      <c r="H21" s="1132">
        <v>24034</v>
      </c>
      <c r="I21" s="1132">
        <v>1320</v>
      </c>
      <c r="J21" s="1132">
        <v>82</v>
      </c>
      <c r="K21" s="386"/>
      <c r="L21" s="386"/>
      <c r="M21" s="386"/>
      <c r="N21" s="386"/>
      <c r="O21" s="386"/>
      <c r="P21" s="386"/>
    </row>
    <row r="22" spans="1:16">
      <c r="A22" s="710" t="s">
        <v>446</v>
      </c>
      <c r="B22" s="1132">
        <v>14164</v>
      </c>
      <c r="C22" s="415">
        <v>3605</v>
      </c>
      <c r="D22" s="416">
        <v>124</v>
      </c>
      <c r="E22" s="415">
        <v>3185</v>
      </c>
      <c r="F22" s="415">
        <v>18</v>
      </c>
      <c r="G22" s="415">
        <v>4572</v>
      </c>
      <c r="H22" s="415">
        <v>2393</v>
      </c>
      <c r="I22" s="415">
        <v>266</v>
      </c>
      <c r="J22" s="415">
        <v>13</v>
      </c>
      <c r="K22" s="386"/>
      <c r="L22" s="386"/>
      <c r="M22" s="386"/>
      <c r="N22" s="386"/>
      <c r="O22" s="386"/>
      <c r="P22" s="386"/>
    </row>
    <row r="23" spans="1:16">
      <c r="A23" s="710" t="s">
        <v>447</v>
      </c>
      <c r="B23" s="1132">
        <v>101703</v>
      </c>
      <c r="C23" s="1132">
        <v>4722</v>
      </c>
      <c r="D23" s="415">
        <v>389</v>
      </c>
      <c r="E23" s="1132">
        <v>10586</v>
      </c>
      <c r="F23" s="1132">
        <v>906</v>
      </c>
      <c r="G23" s="1132">
        <v>49572</v>
      </c>
      <c r="H23" s="1132">
        <v>34366</v>
      </c>
      <c r="I23" s="1132">
        <v>1161</v>
      </c>
      <c r="J23" s="1132">
        <v>156</v>
      </c>
      <c r="K23" s="386"/>
      <c r="L23" s="386"/>
      <c r="M23" s="386"/>
      <c r="N23" s="386"/>
      <c r="O23" s="386"/>
      <c r="P23" s="386"/>
    </row>
    <row r="24" spans="1:16">
      <c r="A24" s="710" t="s">
        <v>448</v>
      </c>
      <c r="B24" s="1132">
        <v>95138</v>
      </c>
      <c r="C24" s="415">
        <v>4699</v>
      </c>
      <c r="D24" s="416">
        <v>291</v>
      </c>
      <c r="E24" s="415">
        <v>8354</v>
      </c>
      <c r="F24" s="415">
        <v>1578</v>
      </c>
      <c r="G24" s="415">
        <v>37679</v>
      </c>
      <c r="H24" s="415">
        <v>41811</v>
      </c>
      <c r="I24" s="415">
        <v>726</v>
      </c>
      <c r="J24" s="415">
        <v>1878</v>
      </c>
      <c r="K24" s="386"/>
      <c r="L24" s="386"/>
      <c r="M24" s="386"/>
      <c r="N24" s="386"/>
      <c r="O24" s="386"/>
      <c r="P24" s="386"/>
    </row>
    <row r="25" spans="1:16">
      <c r="A25" s="710" t="s">
        <v>449</v>
      </c>
      <c r="B25" s="1132">
        <v>145301</v>
      </c>
      <c r="C25" s="1132">
        <v>2893</v>
      </c>
      <c r="D25" s="415">
        <v>390</v>
      </c>
      <c r="E25" s="1132">
        <v>8310</v>
      </c>
      <c r="F25" s="1132">
        <v>203</v>
      </c>
      <c r="G25" s="1132">
        <v>116184</v>
      </c>
      <c r="H25" s="1132">
        <v>16583</v>
      </c>
      <c r="I25" s="1132">
        <v>736</v>
      </c>
      <c r="J25" s="1132">
        <v>3883</v>
      </c>
      <c r="K25" s="386"/>
      <c r="L25" s="386"/>
      <c r="M25" s="386"/>
      <c r="N25" s="386"/>
      <c r="O25" s="386"/>
      <c r="P25" s="386"/>
    </row>
    <row r="26" spans="1:16">
      <c r="A26" s="710" t="s">
        <v>450</v>
      </c>
      <c r="B26" s="1132">
        <v>69487</v>
      </c>
      <c r="C26" s="415">
        <v>3604</v>
      </c>
      <c r="D26" s="416">
        <v>307</v>
      </c>
      <c r="E26" s="415">
        <v>6472</v>
      </c>
      <c r="F26" s="415">
        <v>40</v>
      </c>
      <c r="G26" s="415">
        <v>34114</v>
      </c>
      <c r="H26" s="415">
        <v>24451</v>
      </c>
      <c r="I26" s="415">
        <v>500</v>
      </c>
      <c r="J26" s="415">
        <v>176</v>
      </c>
      <c r="K26" s="386"/>
      <c r="L26" s="386"/>
      <c r="M26" s="386"/>
      <c r="N26" s="386"/>
      <c r="O26" s="386"/>
      <c r="P26" s="386"/>
    </row>
    <row r="27" spans="1:16" ht="20.25" customHeight="1">
      <c r="A27" s="710" t="s">
        <v>451</v>
      </c>
      <c r="B27" s="1132">
        <v>2328775</v>
      </c>
      <c r="C27" s="1132">
        <v>162811</v>
      </c>
      <c r="D27" s="1132">
        <v>6184</v>
      </c>
      <c r="E27" s="1132">
        <v>343394</v>
      </c>
      <c r="F27" s="1132">
        <v>20297</v>
      </c>
      <c r="G27" s="1132">
        <v>1341444</v>
      </c>
      <c r="H27" s="1132">
        <v>436293</v>
      </c>
      <c r="I27" s="1132">
        <v>24352</v>
      </c>
      <c r="J27" s="1132">
        <v>34640</v>
      </c>
      <c r="K27" s="386"/>
      <c r="L27" s="386"/>
      <c r="M27" s="386"/>
      <c r="N27" s="386"/>
      <c r="O27" s="386"/>
      <c r="P27" s="386"/>
    </row>
    <row r="28" spans="1:16">
      <c r="A28" s="387"/>
      <c r="B28" s="417"/>
      <c r="C28" s="417"/>
      <c r="D28" s="417"/>
      <c r="E28" s="417"/>
      <c r="F28" s="417"/>
      <c r="G28" s="417"/>
      <c r="H28" s="417"/>
      <c r="I28" s="417"/>
      <c r="J28" s="417"/>
    </row>
    <row r="29" spans="1:16" ht="13">
      <c r="B29" s="1411" t="s">
        <v>454</v>
      </c>
      <c r="C29" s="1411"/>
      <c r="D29" s="1411"/>
      <c r="E29" s="1411"/>
      <c r="F29" s="1411"/>
      <c r="G29" s="1411"/>
      <c r="H29" s="1411"/>
      <c r="I29" s="1411"/>
      <c r="J29" s="1411"/>
    </row>
    <row r="30" spans="1:16" s="386" customFormat="1">
      <c r="A30" s="643"/>
      <c r="B30" s="332"/>
      <c r="C30" s="342"/>
      <c r="D30" s="347"/>
      <c r="E30" s="342"/>
      <c r="F30" s="342"/>
      <c r="G30" s="342"/>
      <c r="H30" s="342"/>
      <c r="I30" s="342"/>
      <c r="J30" s="342"/>
    </row>
    <row r="31" spans="1:16" s="386" customFormat="1">
      <c r="A31" s="710" t="s">
        <v>435</v>
      </c>
      <c r="B31" s="310">
        <v>17.239999999999998</v>
      </c>
      <c r="C31" s="310">
        <v>0.83</v>
      </c>
      <c r="D31" s="418">
        <v>0.13</v>
      </c>
      <c r="E31" s="310">
        <v>1.68</v>
      </c>
      <c r="F31" s="310">
        <v>0.02</v>
      </c>
      <c r="G31" s="310">
        <v>10.07</v>
      </c>
      <c r="H31" s="310">
        <v>4.22</v>
      </c>
      <c r="I31" s="310">
        <v>0.3</v>
      </c>
      <c r="J31" s="310">
        <v>0.08</v>
      </c>
    </row>
    <row r="32" spans="1:16">
      <c r="A32" s="710" t="s">
        <v>436</v>
      </c>
      <c r="B32" s="418">
        <v>33.979999999999997</v>
      </c>
      <c r="C32" s="418">
        <v>2.57</v>
      </c>
      <c r="D32" s="1145">
        <v>0.14000000000000001</v>
      </c>
      <c r="E32" s="418">
        <v>1.9</v>
      </c>
      <c r="F32" s="418">
        <v>0.24</v>
      </c>
      <c r="G32" s="418">
        <v>27.53</v>
      </c>
      <c r="H32" s="418">
        <v>1.32</v>
      </c>
      <c r="I32" s="418">
        <v>0.28999999999999998</v>
      </c>
      <c r="J32" s="418">
        <v>0.3</v>
      </c>
      <c r="K32" s="386"/>
      <c r="L32" s="386"/>
      <c r="M32" s="386"/>
      <c r="N32" s="386"/>
      <c r="O32" s="386"/>
      <c r="P32" s="386"/>
    </row>
    <row r="33" spans="1:16">
      <c r="A33" s="710" t="s">
        <v>437</v>
      </c>
      <c r="B33" s="310">
        <v>2.66</v>
      </c>
      <c r="C33" s="310">
        <v>0.37</v>
      </c>
      <c r="D33" s="418">
        <v>7.0000000000000007E-2</v>
      </c>
      <c r="E33" s="310">
        <v>1.84</v>
      </c>
      <c r="F33" s="310">
        <v>0.02</v>
      </c>
      <c r="G33" s="310">
        <v>0.03</v>
      </c>
      <c r="H33" s="310">
        <v>0.03</v>
      </c>
      <c r="I33" s="310">
        <v>0.3</v>
      </c>
      <c r="J33" s="310">
        <v>0</v>
      </c>
      <c r="K33" s="386"/>
      <c r="L33" s="386"/>
      <c r="M33" s="386"/>
      <c r="N33" s="386"/>
      <c r="O33" s="386"/>
      <c r="P33" s="386"/>
    </row>
    <row r="34" spans="1:16">
      <c r="A34" s="710" t="s">
        <v>438</v>
      </c>
      <c r="B34" s="418">
        <v>49.78</v>
      </c>
      <c r="C34" s="418">
        <v>3.37</v>
      </c>
      <c r="D34" s="1145">
        <v>0.16</v>
      </c>
      <c r="E34" s="418">
        <v>3.07</v>
      </c>
      <c r="F34" s="418">
        <v>0.02</v>
      </c>
      <c r="G34" s="418">
        <v>20.95</v>
      </c>
      <c r="H34" s="418">
        <v>21.74</v>
      </c>
      <c r="I34" s="418">
        <v>0.47</v>
      </c>
      <c r="J34" s="418">
        <v>1.97</v>
      </c>
      <c r="K34" s="386"/>
      <c r="L34" s="386"/>
      <c r="M34" s="386"/>
      <c r="N34" s="386"/>
      <c r="O34" s="386"/>
      <c r="P34" s="386"/>
    </row>
    <row r="35" spans="1:16">
      <c r="A35" s="710" t="s">
        <v>439</v>
      </c>
      <c r="B35" s="310">
        <v>7</v>
      </c>
      <c r="C35" s="310">
        <v>1.72</v>
      </c>
      <c r="D35" s="418">
        <v>0.08</v>
      </c>
      <c r="E35" s="310">
        <v>2.76</v>
      </c>
      <c r="F35" s="310">
        <v>0.02</v>
      </c>
      <c r="G35" s="310">
        <v>1.25</v>
      </c>
      <c r="H35" s="310">
        <v>0.84</v>
      </c>
      <c r="I35" s="310">
        <v>0.33</v>
      </c>
      <c r="J35" s="310">
        <v>0</v>
      </c>
      <c r="K35" s="386"/>
      <c r="L35" s="386"/>
      <c r="M35" s="386"/>
      <c r="N35" s="386"/>
      <c r="O35" s="386"/>
      <c r="P35" s="386"/>
    </row>
    <row r="36" spans="1:16">
      <c r="A36" s="710" t="s">
        <v>440</v>
      </c>
      <c r="B36" s="418">
        <v>4.79</v>
      </c>
      <c r="C36" s="418">
        <v>0.42</v>
      </c>
      <c r="D36" s="1145">
        <v>7.0000000000000007E-2</v>
      </c>
      <c r="E36" s="418">
        <v>3.47</v>
      </c>
      <c r="F36" s="418">
        <v>0.02</v>
      </c>
      <c r="G36" s="418">
        <v>0.45</v>
      </c>
      <c r="H36" s="418">
        <v>0.04</v>
      </c>
      <c r="I36" s="418">
        <v>0.31</v>
      </c>
      <c r="J36" s="418">
        <v>0</v>
      </c>
      <c r="K36" s="386"/>
      <c r="L36" s="386"/>
      <c r="M36" s="386"/>
      <c r="N36" s="386"/>
      <c r="O36" s="386"/>
      <c r="P36" s="386"/>
    </row>
    <row r="37" spans="1:16">
      <c r="A37" s="710" t="s">
        <v>441</v>
      </c>
      <c r="B37" s="310">
        <v>15.11</v>
      </c>
      <c r="C37" s="310">
        <v>0.85</v>
      </c>
      <c r="D37" s="418">
        <v>0.15</v>
      </c>
      <c r="E37" s="310">
        <v>1.93</v>
      </c>
      <c r="F37" s="310">
        <v>0.02</v>
      </c>
      <c r="G37" s="310">
        <v>7.44</v>
      </c>
      <c r="H37" s="310">
        <v>4.43</v>
      </c>
      <c r="I37" s="310">
        <v>0.3</v>
      </c>
      <c r="J37" s="310">
        <v>0.03</v>
      </c>
      <c r="K37" s="386"/>
      <c r="L37" s="386"/>
      <c r="M37" s="386"/>
      <c r="N37" s="386"/>
      <c r="O37" s="386"/>
      <c r="P37" s="386"/>
    </row>
    <row r="38" spans="1:16">
      <c r="A38" s="710" t="s">
        <v>442</v>
      </c>
      <c r="B38" s="418">
        <v>50.79</v>
      </c>
      <c r="C38" s="418">
        <v>2.21</v>
      </c>
      <c r="D38" s="1145">
        <v>0.16</v>
      </c>
      <c r="E38" s="418">
        <v>1.37</v>
      </c>
      <c r="F38" s="418">
        <v>0.02</v>
      </c>
      <c r="G38" s="418">
        <v>33.409999999999997</v>
      </c>
      <c r="H38" s="418">
        <v>13.34</v>
      </c>
      <c r="I38" s="418">
        <v>0.27</v>
      </c>
      <c r="J38" s="418">
        <v>3.72</v>
      </c>
      <c r="K38" s="386"/>
      <c r="L38" s="386"/>
      <c r="M38" s="386"/>
      <c r="N38" s="386"/>
      <c r="O38" s="386"/>
      <c r="P38" s="386"/>
    </row>
    <row r="39" spans="1:16">
      <c r="A39" s="710" t="s">
        <v>443</v>
      </c>
      <c r="B39" s="310">
        <v>49.42</v>
      </c>
      <c r="C39" s="310">
        <v>1.48</v>
      </c>
      <c r="D39" s="418">
        <v>0.13</v>
      </c>
      <c r="E39" s="310">
        <v>4.01</v>
      </c>
      <c r="F39" s="310">
        <v>0.08</v>
      </c>
      <c r="G39" s="310">
        <v>37.869999999999997</v>
      </c>
      <c r="H39" s="310">
        <v>5.55</v>
      </c>
      <c r="I39" s="310">
        <v>0.3</v>
      </c>
      <c r="J39" s="310">
        <v>1.51</v>
      </c>
      <c r="K39" s="386"/>
      <c r="L39" s="386"/>
      <c r="M39" s="386"/>
      <c r="N39" s="386"/>
      <c r="O39" s="386"/>
      <c r="P39" s="386"/>
    </row>
    <row r="40" spans="1:16">
      <c r="A40" s="710" t="s">
        <v>444</v>
      </c>
      <c r="B40" s="418">
        <v>26.62</v>
      </c>
      <c r="C40" s="418">
        <v>1.1399999999999999</v>
      </c>
      <c r="D40" s="1145">
        <v>0.11</v>
      </c>
      <c r="E40" s="418">
        <v>10.210000000000001</v>
      </c>
      <c r="F40" s="418">
        <v>0.61</v>
      </c>
      <c r="G40" s="418">
        <v>9.4499999999999993</v>
      </c>
      <c r="H40" s="418">
        <v>4.8</v>
      </c>
      <c r="I40" s="418">
        <v>0.3</v>
      </c>
      <c r="J40" s="418">
        <v>0.04</v>
      </c>
      <c r="K40" s="386"/>
      <c r="L40" s="386"/>
      <c r="M40" s="386"/>
      <c r="N40" s="386"/>
      <c r="O40" s="386"/>
      <c r="P40" s="386"/>
    </row>
    <row r="41" spans="1:16">
      <c r="A41" s="710" t="s">
        <v>445</v>
      </c>
      <c r="B41" s="310">
        <v>19.09</v>
      </c>
      <c r="C41" s="310">
        <v>1.24</v>
      </c>
      <c r="D41" s="418">
        <v>0.13</v>
      </c>
      <c r="E41" s="310">
        <v>2.12</v>
      </c>
      <c r="F41" s="310">
        <v>0.6</v>
      </c>
      <c r="G41" s="310">
        <v>8.66</v>
      </c>
      <c r="H41" s="310">
        <v>6.02</v>
      </c>
      <c r="I41" s="310">
        <v>0.33</v>
      </c>
      <c r="J41" s="310">
        <v>0.02</v>
      </c>
      <c r="K41" s="386"/>
      <c r="L41" s="386"/>
      <c r="M41" s="386"/>
      <c r="N41" s="386"/>
      <c r="O41" s="386"/>
      <c r="P41" s="386"/>
    </row>
    <row r="42" spans="1:16">
      <c r="A42" s="710" t="s">
        <v>446</v>
      </c>
      <c r="B42" s="418">
        <v>14.27</v>
      </c>
      <c r="C42" s="418">
        <v>3.63</v>
      </c>
      <c r="D42" s="1145">
        <v>0.13</v>
      </c>
      <c r="E42" s="418">
        <v>3.21</v>
      </c>
      <c r="F42" s="418">
        <v>0.02</v>
      </c>
      <c r="G42" s="418">
        <v>4.6100000000000003</v>
      </c>
      <c r="H42" s="418">
        <v>2.41</v>
      </c>
      <c r="I42" s="418">
        <v>0.27</v>
      </c>
      <c r="J42" s="418">
        <v>0.01</v>
      </c>
      <c r="K42" s="386"/>
      <c r="L42" s="386"/>
      <c r="M42" s="386"/>
      <c r="N42" s="386"/>
      <c r="O42" s="386"/>
      <c r="P42" s="386"/>
    </row>
    <row r="43" spans="1:16">
      <c r="A43" s="710" t="s">
        <v>447</v>
      </c>
      <c r="B43" s="310">
        <v>25.12</v>
      </c>
      <c r="C43" s="310">
        <v>1.17</v>
      </c>
      <c r="D43" s="418">
        <v>0.1</v>
      </c>
      <c r="E43" s="310">
        <v>2.61</v>
      </c>
      <c r="F43" s="310">
        <v>0.22</v>
      </c>
      <c r="G43" s="310">
        <v>12.25</v>
      </c>
      <c r="H43" s="310">
        <v>8.49</v>
      </c>
      <c r="I43" s="310">
        <v>0.28999999999999998</v>
      </c>
      <c r="J43" s="310">
        <v>0.04</v>
      </c>
      <c r="K43" s="386"/>
      <c r="L43" s="386"/>
      <c r="M43" s="386"/>
      <c r="N43" s="386"/>
      <c r="O43" s="386"/>
      <c r="P43" s="386"/>
    </row>
    <row r="44" spans="1:16">
      <c r="A44" s="710" t="s">
        <v>448</v>
      </c>
      <c r="B44" s="418">
        <v>42.25</v>
      </c>
      <c r="C44" s="418">
        <v>2.09</v>
      </c>
      <c r="D44" s="1145">
        <v>0.13</v>
      </c>
      <c r="E44" s="418">
        <v>3.71</v>
      </c>
      <c r="F44" s="418">
        <v>0.7</v>
      </c>
      <c r="G44" s="418">
        <v>16.73</v>
      </c>
      <c r="H44" s="418">
        <v>18.57</v>
      </c>
      <c r="I44" s="418">
        <v>0.32</v>
      </c>
      <c r="J44" s="418">
        <v>0.83</v>
      </c>
      <c r="K44" s="386"/>
      <c r="L44" s="386"/>
      <c r="M44" s="386"/>
      <c r="N44" s="386"/>
      <c r="O44" s="386"/>
      <c r="P44" s="386"/>
    </row>
    <row r="45" spans="1:16">
      <c r="A45" s="710" t="s">
        <v>449</v>
      </c>
      <c r="B45" s="310">
        <v>51.69</v>
      </c>
      <c r="C45" s="310">
        <v>1.03</v>
      </c>
      <c r="D45" s="418">
        <v>0.14000000000000001</v>
      </c>
      <c r="E45" s="310">
        <v>2.96</v>
      </c>
      <c r="F45" s="310">
        <v>7.0000000000000007E-2</v>
      </c>
      <c r="G45" s="310">
        <v>41.33</v>
      </c>
      <c r="H45" s="310">
        <v>5.9</v>
      </c>
      <c r="I45" s="310">
        <v>0.26</v>
      </c>
      <c r="J45" s="310">
        <v>1.38</v>
      </c>
      <c r="K45" s="386"/>
      <c r="L45" s="386"/>
      <c r="M45" s="386"/>
      <c r="N45" s="386"/>
      <c r="O45" s="386"/>
      <c r="P45" s="386"/>
    </row>
    <row r="46" spans="1:16">
      <c r="A46" s="710" t="s">
        <v>450</v>
      </c>
      <c r="B46" s="418">
        <v>32.090000000000003</v>
      </c>
      <c r="C46" s="418">
        <v>1.66</v>
      </c>
      <c r="D46" s="1145">
        <v>0.14000000000000001</v>
      </c>
      <c r="E46" s="418">
        <v>2.99</v>
      </c>
      <c r="F46" s="418">
        <v>0.02</v>
      </c>
      <c r="G46" s="418">
        <v>15.75</v>
      </c>
      <c r="H46" s="418">
        <v>11.29</v>
      </c>
      <c r="I46" s="418">
        <v>0.23</v>
      </c>
      <c r="J46" s="418">
        <v>0.08</v>
      </c>
      <c r="K46" s="386"/>
      <c r="L46" s="386"/>
      <c r="M46" s="386"/>
      <c r="N46" s="386"/>
      <c r="O46" s="386"/>
      <c r="P46" s="386"/>
    </row>
    <row r="47" spans="1:16" ht="20.25" customHeight="1">
      <c r="A47" s="710" t="s">
        <v>451</v>
      </c>
      <c r="B47" s="310">
        <v>28.88</v>
      </c>
      <c r="C47" s="310">
        <v>2.02</v>
      </c>
      <c r="D47" s="310">
        <v>0.08</v>
      </c>
      <c r="E47" s="310">
        <v>4.26</v>
      </c>
      <c r="F47" s="310">
        <v>0.25</v>
      </c>
      <c r="G47" s="310">
        <v>16.63</v>
      </c>
      <c r="H47" s="310">
        <v>5.41</v>
      </c>
      <c r="I47" s="310">
        <v>0.3</v>
      </c>
      <c r="J47" s="310">
        <v>0.43</v>
      </c>
      <c r="K47" s="386"/>
      <c r="L47" s="386"/>
      <c r="M47" s="386"/>
      <c r="N47" s="386"/>
      <c r="O47" s="386"/>
      <c r="P47" s="386"/>
    </row>
    <row r="48" spans="1:16">
      <c r="A48" s="387"/>
      <c r="B48" s="340"/>
      <c r="C48" s="341"/>
      <c r="D48" s="341"/>
      <c r="E48" s="341"/>
      <c r="F48" s="341"/>
      <c r="G48" s="341"/>
      <c r="H48" s="341"/>
      <c r="I48" s="341"/>
      <c r="J48" s="341"/>
    </row>
    <row r="49" spans="1:16" ht="15">
      <c r="B49" s="1411" t="s">
        <v>1105</v>
      </c>
      <c r="C49" s="1411"/>
      <c r="D49" s="1411"/>
      <c r="E49" s="1411"/>
      <c r="F49" s="1411"/>
      <c r="G49" s="1411"/>
      <c r="H49" s="1411"/>
      <c r="I49" s="1411"/>
      <c r="J49" s="1411"/>
    </row>
    <row r="50" spans="1:16" s="386" customFormat="1">
      <c r="A50" s="643"/>
      <c r="B50" s="332"/>
      <c r="C50" s="342"/>
      <c r="D50" s="347"/>
      <c r="E50" s="342"/>
      <c r="F50" s="342"/>
      <c r="G50" s="342"/>
      <c r="H50" s="342"/>
      <c r="I50" s="342"/>
      <c r="J50" s="342"/>
    </row>
    <row r="51" spans="1:16" s="386" customFormat="1">
      <c r="A51" s="710" t="s">
        <v>435</v>
      </c>
      <c r="B51" s="307">
        <v>4569</v>
      </c>
      <c r="C51" s="307">
        <v>219</v>
      </c>
      <c r="D51" s="307">
        <v>34</v>
      </c>
      <c r="E51" s="307">
        <v>445</v>
      </c>
      <c r="F51" s="307">
        <v>5</v>
      </c>
      <c r="G51" s="307">
        <v>2668</v>
      </c>
      <c r="H51" s="307">
        <v>1118</v>
      </c>
      <c r="I51" s="307">
        <v>81</v>
      </c>
      <c r="J51" s="307">
        <v>22</v>
      </c>
    </row>
    <row r="52" spans="1:16">
      <c r="A52" s="710" t="s">
        <v>436</v>
      </c>
      <c r="B52" s="307">
        <v>10670</v>
      </c>
      <c r="C52" s="307">
        <v>808</v>
      </c>
      <c r="D52" s="307">
        <v>43</v>
      </c>
      <c r="E52" s="307">
        <v>596</v>
      </c>
      <c r="F52" s="307">
        <v>74</v>
      </c>
      <c r="G52" s="307">
        <v>8646</v>
      </c>
      <c r="H52" s="307">
        <v>414</v>
      </c>
      <c r="I52" s="307">
        <v>90</v>
      </c>
      <c r="J52" s="307">
        <v>94</v>
      </c>
      <c r="K52" s="386"/>
      <c r="L52" s="386"/>
      <c r="M52" s="386"/>
      <c r="N52" s="386"/>
      <c r="O52" s="386"/>
      <c r="P52" s="386"/>
    </row>
    <row r="53" spans="1:16">
      <c r="A53" s="710" t="s">
        <v>437</v>
      </c>
      <c r="B53" s="307">
        <v>226</v>
      </c>
      <c r="C53" s="307">
        <v>32</v>
      </c>
      <c r="D53" s="307">
        <v>6</v>
      </c>
      <c r="E53" s="307">
        <v>156</v>
      </c>
      <c r="F53" s="307">
        <v>2</v>
      </c>
      <c r="G53" s="307">
        <v>3</v>
      </c>
      <c r="H53" s="307">
        <v>3</v>
      </c>
      <c r="I53" s="307">
        <v>25</v>
      </c>
      <c r="J53" s="307">
        <v>0</v>
      </c>
      <c r="K53" s="386"/>
      <c r="L53" s="386"/>
      <c r="M53" s="386"/>
      <c r="N53" s="386"/>
      <c r="O53" s="386"/>
      <c r="P53" s="386"/>
    </row>
    <row r="54" spans="1:16">
      <c r="A54" s="710" t="s">
        <v>438</v>
      </c>
      <c r="B54" s="307">
        <v>3048</v>
      </c>
      <c r="C54" s="307">
        <v>207</v>
      </c>
      <c r="D54" s="307">
        <v>10</v>
      </c>
      <c r="E54" s="307">
        <v>188</v>
      </c>
      <c r="F54" s="307">
        <v>1</v>
      </c>
      <c r="G54" s="307">
        <v>1283</v>
      </c>
      <c r="H54" s="307">
        <v>1331</v>
      </c>
      <c r="I54" s="307">
        <v>29</v>
      </c>
      <c r="J54" s="307">
        <v>121</v>
      </c>
      <c r="K54" s="386"/>
      <c r="L54" s="386"/>
      <c r="M54" s="386"/>
      <c r="N54" s="386"/>
      <c r="O54" s="386"/>
      <c r="P54" s="386"/>
    </row>
    <row r="55" spans="1:16">
      <c r="A55" s="710" t="s">
        <v>439</v>
      </c>
      <c r="B55" s="307">
        <v>115</v>
      </c>
      <c r="C55" s="307">
        <v>28</v>
      </c>
      <c r="D55" s="307">
        <v>1</v>
      </c>
      <c r="E55" s="307">
        <v>45</v>
      </c>
      <c r="F55" s="1223">
        <v>0</v>
      </c>
      <c r="G55" s="307">
        <v>21</v>
      </c>
      <c r="H55" s="307">
        <v>14</v>
      </c>
      <c r="I55" s="307">
        <v>5</v>
      </c>
      <c r="J55" s="307">
        <v>0</v>
      </c>
      <c r="K55" s="386"/>
      <c r="L55" s="386"/>
      <c r="M55" s="386"/>
      <c r="N55" s="386"/>
      <c r="O55" s="386"/>
      <c r="P55" s="386"/>
    </row>
    <row r="56" spans="1:16">
      <c r="A56" s="710" t="s">
        <v>440</v>
      </c>
      <c r="B56" s="307">
        <v>208</v>
      </c>
      <c r="C56" s="307">
        <v>18</v>
      </c>
      <c r="D56" s="307">
        <v>3</v>
      </c>
      <c r="E56" s="307">
        <v>151</v>
      </c>
      <c r="F56" s="307">
        <v>1</v>
      </c>
      <c r="G56" s="307">
        <v>20</v>
      </c>
      <c r="H56" s="307">
        <v>2</v>
      </c>
      <c r="I56" s="307">
        <v>14</v>
      </c>
      <c r="J56" s="307">
        <v>0</v>
      </c>
      <c r="K56" s="386"/>
      <c r="L56" s="386"/>
      <c r="M56" s="386"/>
      <c r="N56" s="386"/>
      <c r="O56" s="386"/>
      <c r="P56" s="386"/>
    </row>
    <row r="57" spans="1:16">
      <c r="A57" s="710" t="s">
        <v>441</v>
      </c>
      <c r="B57" s="307">
        <v>2279</v>
      </c>
      <c r="C57" s="307">
        <v>129</v>
      </c>
      <c r="D57" s="307">
        <v>22</v>
      </c>
      <c r="E57" s="307">
        <v>292</v>
      </c>
      <c r="F57" s="307">
        <v>3</v>
      </c>
      <c r="G57" s="307">
        <v>1121</v>
      </c>
      <c r="H57" s="307">
        <v>668</v>
      </c>
      <c r="I57" s="307">
        <v>45</v>
      </c>
      <c r="J57" s="307">
        <v>4</v>
      </c>
      <c r="K57" s="386"/>
      <c r="L57" s="386"/>
      <c r="M57" s="386"/>
      <c r="N57" s="386"/>
      <c r="O57" s="386"/>
      <c r="P57" s="386"/>
    </row>
    <row r="58" spans="1:16">
      <c r="A58" s="710" t="s">
        <v>442</v>
      </c>
      <c r="B58" s="307">
        <v>2029</v>
      </c>
      <c r="C58" s="307">
        <v>88</v>
      </c>
      <c r="D58" s="307">
        <v>7</v>
      </c>
      <c r="E58" s="307">
        <v>55</v>
      </c>
      <c r="F58" s="307">
        <v>1</v>
      </c>
      <c r="G58" s="307">
        <v>1335</v>
      </c>
      <c r="H58" s="307">
        <v>533</v>
      </c>
      <c r="I58" s="307">
        <v>11</v>
      </c>
      <c r="J58" s="307">
        <v>149</v>
      </c>
      <c r="K58" s="386"/>
      <c r="L58" s="386"/>
      <c r="M58" s="386"/>
      <c r="N58" s="386"/>
      <c r="O58" s="386"/>
      <c r="P58" s="386"/>
    </row>
    <row r="59" spans="1:16">
      <c r="A59" s="710" t="s">
        <v>443</v>
      </c>
      <c r="B59" s="307">
        <v>9619</v>
      </c>
      <c r="C59" s="307">
        <v>288</v>
      </c>
      <c r="D59" s="307">
        <v>26</v>
      </c>
      <c r="E59" s="307">
        <v>781</v>
      </c>
      <c r="F59" s="307">
        <v>16</v>
      </c>
      <c r="G59" s="307">
        <v>7370</v>
      </c>
      <c r="H59" s="307">
        <v>1080</v>
      </c>
      <c r="I59" s="307">
        <v>59</v>
      </c>
      <c r="J59" s="307">
        <v>294</v>
      </c>
      <c r="K59" s="386"/>
      <c r="L59" s="386"/>
      <c r="M59" s="386"/>
      <c r="N59" s="386"/>
      <c r="O59" s="386"/>
      <c r="P59" s="386"/>
    </row>
    <row r="60" spans="1:16">
      <c r="A60" s="710" t="s">
        <v>444</v>
      </c>
      <c r="B60" s="307">
        <v>11690</v>
      </c>
      <c r="C60" s="307">
        <v>501</v>
      </c>
      <c r="D60" s="307">
        <v>46</v>
      </c>
      <c r="E60" s="307">
        <v>4483</v>
      </c>
      <c r="F60" s="307">
        <v>270</v>
      </c>
      <c r="G60" s="307">
        <v>4151</v>
      </c>
      <c r="H60" s="307">
        <v>2106</v>
      </c>
      <c r="I60" s="307">
        <v>134</v>
      </c>
      <c r="J60" s="307">
        <v>18</v>
      </c>
      <c r="K60" s="386"/>
      <c r="L60" s="386"/>
      <c r="M60" s="386"/>
      <c r="N60" s="386"/>
      <c r="O60" s="386"/>
      <c r="P60" s="386"/>
    </row>
    <row r="61" spans="1:16">
      <c r="A61" s="710" t="s">
        <v>445</v>
      </c>
      <c r="B61" s="307">
        <v>1905</v>
      </c>
      <c r="C61" s="307">
        <v>124</v>
      </c>
      <c r="D61" s="307">
        <v>13</v>
      </c>
      <c r="E61" s="307">
        <v>211</v>
      </c>
      <c r="F61" s="307">
        <v>60</v>
      </c>
      <c r="G61" s="307">
        <v>864</v>
      </c>
      <c r="H61" s="307">
        <v>601</v>
      </c>
      <c r="I61" s="307">
        <v>33</v>
      </c>
      <c r="J61" s="307">
        <v>2</v>
      </c>
      <c r="K61" s="386"/>
      <c r="L61" s="386"/>
      <c r="M61" s="386"/>
      <c r="N61" s="386"/>
      <c r="O61" s="386"/>
      <c r="P61" s="386"/>
    </row>
    <row r="62" spans="1:16">
      <c r="A62" s="710" t="s">
        <v>446</v>
      </c>
      <c r="B62" s="307">
        <v>354</v>
      </c>
      <c r="C62" s="307">
        <v>90</v>
      </c>
      <c r="D62" s="307">
        <v>3</v>
      </c>
      <c r="E62" s="307">
        <v>80</v>
      </c>
      <c r="F62" s="1223">
        <v>0</v>
      </c>
      <c r="G62" s="307">
        <v>114</v>
      </c>
      <c r="H62" s="307">
        <v>60</v>
      </c>
      <c r="I62" s="307">
        <v>7</v>
      </c>
      <c r="J62" s="1223">
        <v>0</v>
      </c>
      <c r="K62" s="386"/>
      <c r="L62" s="386"/>
      <c r="M62" s="386"/>
      <c r="N62" s="386"/>
      <c r="O62" s="386"/>
      <c r="P62" s="386"/>
    </row>
    <row r="63" spans="1:16">
      <c r="A63" s="710" t="s">
        <v>447</v>
      </c>
      <c r="B63" s="307">
        <v>2543</v>
      </c>
      <c r="C63" s="307">
        <v>118</v>
      </c>
      <c r="D63" s="307">
        <v>10</v>
      </c>
      <c r="E63" s="307">
        <v>265</v>
      </c>
      <c r="F63" s="307">
        <v>23</v>
      </c>
      <c r="G63" s="307">
        <v>1239</v>
      </c>
      <c r="H63" s="307">
        <v>859</v>
      </c>
      <c r="I63" s="307">
        <v>29</v>
      </c>
      <c r="J63" s="307">
        <v>4</v>
      </c>
      <c r="K63" s="386"/>
      <c r="L63" s="386"/>
      <c r="M63" s="386"/>
      <c r="N63" s="386"/>
      <c r="O63" s="386"/>
      <c r="P63" s="386"/>
    </row>
    <row r="64" spans="1:16">
      <c r="A64" s="710" t="s">
        <v>448</v>
      </c>
      <c r="B64" s="307">
        <v>2378</v>
      </c>
      <c r="C64" s="307">
        <v>117</v>
      </c>
      <c r="D64" s="307">
        <v>7</v>
      </c>
      <c r="E64" s="307">
        <v>209</v>
      </c>
      <c r="F64" s="307">
        <v>39</v>
      </c>
      <c r="G64" s="307">
        <v>942</v>
      </c>
      <c r="H64" s="307">
        <v>1045</v>
      </c>
      <c r="I64" s="307">
        <v>18</v>
      </c>
      <c r="J64" s="307">
        <v>47</v>
      </c>
      <c r="K64" s="386"/>
      <c r="L64" s="386"/>
      <c r="M64" s="386"/>
      <c r="N64" s="386"/>
      <c r="O64" s="386"/>
      <c r="P64" s="386"/>
    </row>
    <row r="65" spans="1:16">
      <c r="A65" s="710" t="s">
        <v>449</v>
      </c>
      <c r="B65" s="307">
        <v>3633</v>
      </c>
      <c r="C65" s="307">
        <v>72</v>
      </c>
      <c r="D65" s="307">
        <v>10</v>
      </c>
      <c r="E65" s="307">
        <v>208</v>
      </c>
      <c r="F65" s="307">
        <v>5</v>
      </c>
      <c r="G65" s="307">
        <v>2905</v>
      </c>
      <c r="H65" s="307">
        <v>415</v>
      </c>
      <c r="I65" s="307">
        <v>18</v>
      </c>
      <c r="J65" s="307">
        <v>97</v>
      </c>
      <c r="K65" s="386"/>
      <c r="L65" s="386"/>
      <c r="M65" s="386"/>
      <c r="N65" s="386"/>
      <c r="O65" s="386"/>
      <c r="P65" s="386"/>
    </row>
    <row r="66" spans="1:16">
      <c r="A66" s="710" t="s">
        <v>450</v>
      </c>
      <c r="B66" s="307">
        <v>1737</v>
      </c>
      <c r="C66" s="307">
        <v>90</v>
      </c>
      <c r="D66" s="307">
        <v>8</v>
      </c>
      <c r="E66" s="307">
        <v>162</v>
      </c>
      <c r="F66" s="307">
        <v>1</v>
      </c>
      <c r="G66" s="307">
        <v>853</v>
      </c>
      <c r="H66" s="307">
        <v>611</v>
      </c>
      <c r="I66" s="307">
        <v>12</v>
      </c>
      <c r="J66" s="307">
        <v>4</v>
      </c>
      <c r="K66" s="386"/>
      <c r="L66" s="386"/>
      <c r="M66" s="386"/>
      <c r="N66" s="386"/>
      <c r="O66" s="386"/>
      <c r="P66" s="386"/>
    </row>
    <row r="67" spans="1:16" ht="20.25" customHeight="1">
      <c r="A67" s="710" t="s">
        <v>451</v>
      </c>
      <c r="B67" s="1150">
        <v>58219</v>
      </c>
      <c r="C67" s="1150">
        <v>4070</v>
      </c>
      <c r="D67" s="1150">
        <v>155</v>
      </c>
      <c r="E67" s="1150">
        <v>8585</v>
      </c>
      <c r="F67" s="1150">
        <v>507</v>
      </c>
      <c r="G67" s="1150">
        <v>33536</v>
      </c>
      <c r="H67" s="1150">
        <v>10907</v>
      </c>
      <c r="I67" s="1150">
        <v>609</v>
      </c>
      <c r="J67" s="1150">
        <v>866</v>
      </c>
      <c r="K67" s="386"/>
      <c r="L67" s="386"/>
      <c r="M67" s="386"/>
      <c r="N67" s="386"/>
      <c r="O67" s="386"/>
      <c r="P67" s="386"/>
    </row>
    <row r="68" spans="1:16" s="368" customFormat="1">
      <c r="A68" s="643"/>
      <c r="B68" s="332"/>
      <c r="C68" s="37"/>
      <c r="D68" s="37"/>
      <c r="E68" s="37"/>
      <c r="F68" s="37"/>
      <c r="G68" s="37"/>
      <c r="H68" s="37"/>
      <c r="I68" s="37"/>
      <c r="J68" s="37"/>
    </row>
    <row r="69" spans="1:16" s="368" customFormat="1" ht="13">
      <c r="A69" s="135"/>
      <c r="B69" s="1360" t="s">
        <v>731</v>
      </c>
      <c r="C69" s="1360"/>
      <c r="D69" s="1360"/>
      <c r="E69" s="1360"/>
      <c r="F69" s="1360"/>
      <c r="G69" s="1360"/>
      <c r="H69" s="1360"/>
      <c r="I69" s="1360"/>
      <c r="J69" s="1360"/>
    </row>
    <row r="70" spans="1:16" s="368" customFormat="1">
      <c r="A70" s="643"/>
      <c r="B70" s="332"/>
      <c r="C70" s="342"/>
      <c r="D70" s="342"/>
      <c r="E70" s="342"/>
      <c r="F70" s="342"/>
      <c r="G70" s="342"/>
      <c r="H70" s="342"/>
      <c r="I70" s="342"/>
      <c r="J70" s="342"/>
    </row>
    <row r="71" spans="1:16" s="368" customFormat="1">
      <c r="A71" s="710" t="s">
        <v>435</v>
      </c>
      <c r="B71" s="345">
        <v>100</v>
      </c>
      <c r="C71" s="346">
        <v>4.7892657407711416</v>
      </c>
      <c r="D71" s="346">
        <v>0.74804916220682716</v>
      </c>
      <c r="E71" s="346">
        <v>9.7306585240393559</v>
      </c>
      <c r="F71" s="346">
        <v>0.1061605980015541</v>
      </c>
      <c r="G71" s="346">
        <v>58.392159437896048</v>
      </c>
      <c r="H71" s="346">
        <v>24.468376180626237</v>
      </c>
      <c r="I71" s="346">
        <v>1.7653303564588327</v>
      </c>
      <c r="J71" s="346" t="s">
        <v>360</v>
      </c>
    </row>
    <row r="72" spans="1:16" s="368" customFormat="1">
      <c r="A72" s="710" t="s">
        <v>436</v>
      </c>
      <c r="B72" s="345">
        <v>100</v>
      </c>
      <c r="C72" s="346">
        <v>7.5694242682686808</v>
      </c>
      <c r="D72" s="346">
        <v>0.39948828011509013</v>
      </c>
      <c r="E72" s="346">
        <v>5.5822922426639421</v>
      </c>
      <c r="F72" s="346">
        <v>0.69658572245288142</v>
      </c>
      <c r="G72" s="346">
        <v>81.028407014123843</v>
      </c>
      <c r="H72" s="346">
        <v>3.8838227162391399</v>
      </c>
      <c r="I72" s="346">
        <v>0.83974545215981411</v>
      </c>
      <c r="J72" s="346" t="s">
        <v>360</v>
      </c>
    </row>
    <row r="73" spans="1:16" s="368" customFormat="1">
      <c r="A73" s="710" t="s">
        <v>437</v>
      </c>
      <c r="B73" s="345">
        <v>100</v>
      </c>
      <c r="C73" s="346">
        <v>14.029652578003983</v>
      </c>
      <c r="D73" s="346">
        <v>2.6111971675149368</v>
      </c>
      <c r="E73" s="346">
        <v>69.152467360035402</v>
      </c>
      <c r="F73" s="346">
        <v>0.68599247621155124</v>
      </c>
      <c r="G73" s="346">
        <v>1.1617614516485948</v>
      </c>
      <c r="H73" s="346">
        <v>1.1506970568709891</v>
      </c>
      <c r="I73" s="346">
        <v>11.197167514936933</v>
      </c>
      <c r="J73" s="346" t="s">
        <v>360</v>
      </c>
    </row>
    <row r="74" spans="1:16" s="368" customFormat="1">
      <c r="A74" s="710" t="s">
        <v>438</v>
      </c>
      <c r="B74" s="345">
        <v>100</v>
      </c>
      <c r="C74" s="346">
        <v>6.7745454247213495</v>
      </c>
      <c r="D74" s="346">
        <v>0.31330222182125372</v>
      </c>
      <c r="E74" s="346">
        <v>6.1700853789562604</v>
      </c>
      <c r="F74" s="346">
        <v>3.6907329795697427E-2</v>
      </c>
      <c r="G74" s="346">
        <v>42.087478573244645</v>
      </c>
      <c r="H74" s="346">
        <v>43.674493754459633</v>
      </c>
      <c r="I74" s="346">
        <v>0.9423671541168076</v>
      </c>
      <c r="J74" s="346" t="s">
        <v>360</v>
      </c>
    </row>
    <row r="75" spans="1:16" s="368" customFormat="1">
      <c r="A75" s="710" t="s">
        <v>439</v>
      </c>
      <c r="B75" s="345">
        <v>100</v>
      </c>
      <c r="C75" s="346">
        <v>24.597300827165867</v>
      </c>
      <c r="D75" s="346">
        <v>1.0883761427949499</v>
      </c>
      <c r="E75" s="346">
        <v>39.464518937744884</v>
      </c>
      <c r="F75" s="346">
        <v>0.26121027427078797</v>
      </c>
      <c r="G75" s="346">
        <v>17.914671310404877</v>
      </c>
      <c r="H75" s="346">
        <v>11.95037004788855</v>
      </c>
      <c r="I75" s="346">
        <v>4.7235524597300831</v>
      </c>
      <c r="J75" s="346" t="s">
        <v>360</v>
      </c>
    </row>
    <row r="76" spans="1:16" s="368" customFormat="1">
      <c r="A76" s="710" t="s">
        <v>440</v>
      </c>
      <c r="B76" s="345">
        <v>100</v>
      </c>
      <c r="C76" s="346">
        <v>8.7896253602305467</v>
      </c>
      <c r="D76" s="346">
        <v>1.5129682997118155</v>
      </c>
      <c r="E76" s="346">
        <v>72.478386167146979</v>
      </c>
      <c r="F76" s="346">
        <v>0.38424591738712777</v>
      </c>
      <c r="G76" s="346">
        <v>9.3900096061479346</v>
      </c>
      <c r="H76" s="346">
        <v>0.90057636887608072</v>
      </c>
      <c r="I76" s="346">
        <v>6.5321805955811723</v>
      </c>
      <c r="J76" s="346" t="s">
        <v>360</v>
      </c>
    </row>
    <row r="77" spans="1:16" s="368" customFormat="1">
      <c r="A77" s="710" t="s">
        <v>441</v>
      </c>
      <c r="B77" s="345">
        <v>100</v>
      </c>
      <c r="C77" s="346">
        <v>5.6441704331036906</v>
      </c>
      <c r="D77" s="346">
        <v>0.97196015621571807</v>
      </c>
      <c r="E77" s="346">
        <v>12.793452981701698</v>
      </c>
      <c r="F77" s="346">
        <v>0.12506033612707884</v>
      </c>
      <c r="G77" s="346">
        <v>49.209048225020844</v>
      </c>
      <c r="H77" s="346">
        <v>29.299223309491421</v>
      </c>
      <c r="I77" s="346">
        <v>1.9570845583395498</v>
      </c>
      <c r="J77" s="346" t="s">
        <v>360</v>
      </c>
    </row>
    <row r="78" spans="1:16" s="368" customFormat="1">
      <c r="A78" s="710" t="s">
        <v>442</v>
      </c>
      <c r="B78" s="345">
        <v>100</v>
      </c>
      <c r="C78" s="346">
        <v>4.3424164777766832</v>
      </c>
      <c r="D78" s="346">
        <v>0.32029171183601063</v>
      </c>
      <c r="E78" s="346">
        <v>2.6953779442199663</v>
      </c>
      <c r="F78" s="346">
        <v>3.5724844781708877E-2</v>
      </c>
      <c r="G78" s="346">
        <v>65.794077067113435</v>
      </c>
      <c r="H78" s="346">
        <v>26.275007391347195</v>
      </c>
      <c r="I78" s="346">
        <v>0.53710456292500242</v>
      </c>
      <c r="J78" s="346" t="s">
        <v>360</v>
      </c>
    </row>
    <row r="79" spans="1:16" s="368" customFormat="1">
      <c r="A79" s="710" t="s">
        <v>443</v>
      </c>
      <c r="B79" s="345">
        <v>100</v>
      </c>
      <c r="C79" s="346">
        <v>2.9927747167065184</v>
      </c>
      <c r="D79" s="346">
        <v>0.265880029109055</v>
      </c>
      <c r="E79" s="346">
        <v>8.1157084936064035</v>
      </c>
      <c r="F79" s="346">
        <v>0.16399833662542884</v>
      </c>
      <c r="G79" s="346">
        <v>76.619970890944998</v>
      </c>
      <c r="H79" s="346">
        <v>11.231416987212809</v>
      </c>
      <c r="I79" s="346">
        <v>0.60999064351803722</v>
      </c>
      <c r="J79" s="346" t="s">
        <v>360</v>
      </c>
    </row>
    <row r="80" spans="1:16" s="368" customFormat="1">
      <c r="A80" s="710" t="s">
        <v>444</v>
      </c>
      <c r="B80" s="345">
        <v>100</v>
      </c>
      <c r="C80" s="346">
        <v>4.2860198036741588</v>
      </c>
      <c r="D80" s="346">
        <v>0.3960734831797087</v>
      </c>
      <c r="E80" s="346">
        <v>38.34727004426955</v>
      </c>
      <c r="F80" s="346">
        <v>2.3097157766419301</v>
      </c>
      <c r="G80" s="346">
        <v>35.505678051284242</v>
      </c>
      <c r="H80" s="346">
        <v>18.012575119228384</v>
      </c>
      <c r="I80" s="346">
        <v>1.1424538591501101</v>
      </c>
      <c r="J80" s="346" t="s">
        <v>360</v>
      </c>
    </row>
    <row r="81" spans="1:18" s="368" customFormat="1">
      <c r="A81" s="710" t="s">
        <v>445</v>
      </c>
      <c r="B81" s="345">
        <v>100</v>
      </c>
      <c r="C81" s="346">
        <v>6.5023156955614745</v>
      </c>
      <c r="D81" s="346">
        <v>0.66912449651661654</v>
      </c>
      <c r="E81" s="346">
        <v>11.096970571642242</v>
      </c>
      <c r="F81" s="346">
        <v>3.12389299256091</v>
      </c>
      <c r="G81" s="346">
        <v>45.34302470512602</v>
      </c>
      <c r="H81" s="346">
        <v>31.532819900549732</v>
      </c>
      <c r="I81" s="346">
        <v>1.7318516380430076</v>
      </c>
      <c r="J81" s="346" t="s">
        <v>360</v>
      </c>
    </row>
    <row r="82" spans="1:18" s="368" customFormat="1">
      <c r="A82" s="710" t="s">
        <v>446</v>
      </c>
      <c r="B82" s="345">
        <v>100</v>
      </c>
      <c r="C82" s="346">
        <v>25.451849759954815</v>
      </c>
      <c r="D82" s="346">
        <v>0.87545890991245412</v>
      </c>
      <c r="E82" s="346">
        <v>22.48658571025134</v>
      </c>
      <c r="F82" s="346">
        <v>0.12708274498729172</v>
      </c>
      <c r="G82" s="346">
        <v>32.279017226772098</v>
      </c>
      <c r="H82" s="346">
        <v>16.894944930810507</v>
      </c>
      <c r="I82" s="346">
        <v>1.8780005648122</v>
      </c>
      <c r="J82" s="346" t="s">
        <v>360</v>
      </c>
    </row>
    <row r="83" spans="1:18" s="368" customFormat="1">
      <c r="A83" s="710" t="s">
        <v>447</v>
      </c>
      <c r="B83" s="345">
        <v>100</v>
      </c>
      <c r="C83" s="346">
        <v>4.6429308869944839</v>
      </c>
      <c r="D83" s="346">
        <v>0.38248625900907546</v>
      </c>
      <c r="E83" s="346">
        <v>10.4087391719025</v>
      </c>
      <c r="F83" s="346">
        <v>0.89082917908026316</v>
      </c>
      <c r="G83" s="346">
        <v>48.741925016961154</v>
      </c>
      <c r="H83" s="346">
        <v>33.790546984848035</v>
      </c>
      <c r="I83" s="346">
        <v>1.1415592460399397</v>
      </c>
      <c r="J83" s="346" t="s">
        <v>360</v>
      </c>
    </row>
    <row r="84" spans="1:18" s="368" customFormat="1">
      <c r="A84" s="710" t="s">
        <v>448</v>
      </c>
      <c r="B84" s="345">
        <v>100</v>
      </c>
      <c r="C84" s="346">
        <v>4.9391410372301285</v>
      </c>
      <c r="D84" s="346">
        <v>0.30587147091593264</v>
      </c>
      <c r="E84" s="346">
        <v>8.7809287561226856</v>
      </c>
      <c r="F84" s="346">
        <v>1.658643234038975</v>
      </c>
      <c r="G84" s="346">
        <v>39.604574407702493</v>
      </c>
      <c r="H84" s="346">
        <v>43.947739073766527</v>
      </c>
      <c r="I84" s="346">
        <v>0.76310202022325468</v>
      </c>
      <c r="J84" s="346" t="s">
        <v>360</v>
      </c>
    </row>
    <row r="85" spans="1:18" s="368" customFormat="1">
      <c r="A85" s="710" t="s">
        <v>449</v>
      </c>
      <c r="B85" s="345">
        <v>100</v>
      </c>
      <c r="C85" s="346">
        <v>1.991039290851405</v>
      </c>
      <c r="D85" s="346">
        <v>0.26840833855238438</v>
      </c>
      <c r="E85" s="346">
        <v>5.719162290693113</v>
      </c>
      <c r="F85" s="346">
        <v>0.1397099813490616</v>
      </c>
      <c r="G85" s="346">
        <v>79.960908734282626</v>
      </c>
      <c r="H85" s="346">
        <v>11.412860200549204</v>
      </c>
      <c r="I85" s="346">
        <v>0.50653471070398692</v>
      </c>
      <c r="J85" s="346" t="s">
        <v>360</v>
      </c>
    </row>
    <row r="86" spans="1:18" s="368" customFormat="1">
      <c r="A86" s="710" t="s">
        <v>450</v>
      </c>
      <c r="B86" s="345">
        <v>100</v>
      </c>
      <c r="C86" s="346">
        <v>5.1865816627570629</v>
      </c>
      <c r="D86" s="346">
        <v>0.44180925928590958</v>
      </c>
      <c r="E86" s="346">
        <v>9.3139723977146804</v>
      </c>
      <c r="F86" s="346">
        <v>5.7564724336926332E-2</v>
      </c>
      <c r="G86" s="346">
        <v>49.094075150747621</v>
      </c>
      <c r="H86" s="346">
        <v>35.187876869054641</v>
      </c>
      <c r="I86" s="346">
        <v>0.71955905421157917</v>
      </c>
      <c r="J86" s="346" t="s">
        <v>360</v>
      </c>
    </row>
    <row r="87" spans="1:18" s="368" customFormat="1" ht="20.149999999999999" customHeight="1">
      <c r="A87" s="710" t="s">
        <v>451</v>
      </c>
      <c r="B87" s="345">
        <v>100</v>
      </c>
      <c r="C87" s="346">
        <v>6.9912722354027332</v>
      </c>
      <c r="D87" s="346">
        <v>0.2655473371193009</v>
      </c>
      <c r="E87" s="346">
        <v>14.745692477804855</v>
      </c>
      <c r="F87" s="346">
        <v>0.8715741108522721</v>
      </c>
      <c r="G87" s="346">
        <v>57.602988695773526</v>
      </c>
      <c r="H87" s="346">
        <v>18.734871337935182</v>
      </c>
      <c r="I87" s="346">
        <v>1.0456999924853196</v>
      </c>
      <c r="J87" s="346" t="s">
        <v>360</v>
      </c>
    </row>
    <row r="88" spans="1:18" ht="13">
      <c r="B88" s="182"/>
      <c r="C88" s="388"/>
      <c r="D88" s="388"/>
      <c r="E88" s="388"/>
      <c r="F88" s="388"/>
      <c r="G88" s="388"/>
      <c r="H88" s="388"/>
      <c r="I88" s="388"/>
      <c r="J88" s="388"/>
    </row>
    <row r="89" spans="1:18" s="374" customFormat="1" ht="36" customHeight="1">
      <c r="A89" s="248"/>
      <c r="B89" s="1401" t="s">
        <v>1476</v>
      </c>
      <c r="C89" s="1401"/>
      <c r="D89" s="1401"/>
      <c r="E89" s="1401"/>
      <c r="F89" s="1401"/>
      <c r="G89" s="1401"/>
      <c r="H89" s="1401"/>
      <c r="I89" s="1401"/>
      <c r="J89" s="1401"/>
      <c r="K89" s="371"/>
      <c r="L89" s="371"/>
      <c r="M89" s="371"/>
      <c r="N89" s="371"/>
      <c r="O89" s="371"/>
      <c r="P89" s="371"/>
      <c r="Q89" s="371"/>
      <c r="R89" s="371"/>
    </row>
    <row r="90" spans="1:18">
      <c r="B90" s="1402" t="s">
        <v>1475</v>
      </c>
      <c r="C90" s="1402"/>
      <c r="D90" s="1402"/>
      <c r="E90" s="1402"/>
      <c r="F90" s="1402"/>
      <c r="G90" s="1010"/>
      <c r="H90" s="1010"/>
      <c r="I90" s="1010"/>
      <c r="J90" s="1010"/>
    </row>
  </sheetData>
  <sheetProtection selectLockedCells="1"/>
  <mergeCells count="15">
    <mergeCell ref="B90:F90"/>
    <mergeCell ref="B9:J9"/>
    <mergeCell ref="B29:J29"/>
    <mergeCell ref="B49:J49"/>
    <mergeCell ref="B69:J69"/>
    <mergeCell ref="B89:J89"/>
    <mergeCell ref="A5:A7"/>
    <mergeCell ref="B5:B7"/>
    <mergeCell ref="C5:I5"/>
    <mergeCell ref="J5:J7"/>
    <mergeCell ref="C6:E6"/>
    <mergeCell ref="F6:F7"/>
    <mergeCell ref="G6:G7"/>
    <mergeCell ref="H6:H7"/>
    <mergeCell ref="I6:I7"/>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 (CH4)-Emissionen*) 2013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autoPageBreaks="0"/>
  </sheetPr>
  <dimension ref="A1:AC119"/>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53125" defaultRowHeight="12.5"/>
  <cols>
    <col min="1" max="1" width="26" style="84" customWidth="1"/>
    <col min="2" max="24" width="12.54296875" style="84" customWidth="1"/>
    <col min="25" max="16384" width="11.453125" style="53"/>
  </cols>
  <sheetData>
    <row r="1" spans="1:29" ht="13">
      <c r="A1" s="691" t="s">
        <v>322</v>
      </c>
    </row>
    <row r="3" spans="1:29" ht="13">
      <c r="A3" s="54" t="s">
        <v>478</v>
      </c>
      <c r="B3" s="87" t="s">
        <v>1197</v>
      </c>
      <c r="C3" s="54"/>
    </row>
    <row r="5" spans="1:29" ht="12.75" customHeight="1">
      <c r="A5" s="684" t="s">
        <v>433</v>
      </c>
      <c r="B5" s="88">
        <v>1996</v>
      </c>
      <c r="C5" s="88">
        <v>1997</v>
      </c>
      <c r="D5" s="88">
        <v>1998</v>
      </c>
      <c r="E5" s="88">
        <v>1999</v>
      </c>
      <c r="F5" s="88">
        <v>2000</v>
      </c>
      <c r="G5" s="88">
        <v>2001</v>
      </c>
      <c r="H5" s="88">
        <v>2002</v>
      </c>
      <c r="I5" s="88">
        <v>2003</v>
      </c>
      <c r="J5" s="88">
        <v>2004</v>
      </c>
      <c r="K5" s="88">
        <v>2005</v>
      </c>
      <c r="L5" s="88">
        <v>2006</v>
      </c>
      <c r="M5" s="88">
        <v>2007</v>
      </c>
      <c r="N5" s="88">
        <v>2008</v>
      </c>
      <c r="O5" s="88">
        <v>2009</v>
      </c>
      <c r="P5" s="88">
        <v>2010</v>
      </c>
      <c r="Q5" s="88">
        <v>2011</v>
      </c>
      <c r="R5" s="88">
        <v>2012</v>
      </c>
      <c r="S5" s="88">
        <v>2013</v>
      </c>
      <c r="T5" s="88">
        <v>2014</v>
      </c>
      <c r="U5" s="88">
        <v>2015</v>
      </c>
      <c r="V5" s="279">
        <v>2016</v>
      </c>
      <c r="W5" s="88">
        <v>2017</v>
      </c>
      <c r="X5" s="764">
        <v>2018</v>
      </c>
    </row>
    <row r="6" spans="1:29">
      <c r="A6" s="89"/>
      <c r="B6" s="90"/>
      <c r="C6" s="90"/>
      <c r="D6" s="90"/>
      <c r="E6" s="90"/>
    </row>
    <row r="7" spans="1:29" ht="13">
      <c r="B7" s="1268" t="s">
        <v>434</v>
      </c>
      <c r="C7" s="1268"/>
      <c r="D7" s="1268"/>
      <c r="E7" s="1268"/>
      <c r="F7" s="1268"/>
      <c r="G7" s="1268" t="s">
        <v>434</v>
      </c>
      <c r="H7" s="1268"/>
      <c r="I7" s="1268"/>
      <c r="J7" s="1268"/>
      <c r="K7" s="1268"/>
      <c r="L7" s="1268" t="s">
        <v>434</v>
      </c>
      <c r="M7" s="1268"/>
      <c r="N7" s="1268"/>
      <c r="O7" s="1268"/>
      <c r="P7" s="1268"/>
      <c r="Q7" s="1268" t="s">
        <v>434</v>
      </c>
      <c r="R7" s="1268"/>
      <c r="S7" s="1268"/>
      <c r="T7" s="1268"/>
      <c r="U7" s="1268"/>
      <c r="V7" s="1268" t="s">
        <v>434</v>
      </c>
      <c r="W7" s="1268"/>
      <c r="X7" s="1268"/>
      <c r="Y7" s="1268"/>
      <c r="Z7" s="1268"/>
      <c r="AA7" s="207"/>
      <c r="AB7" s="207"/>
      <c r="AC7" s="207"/>
    </row>
    <row r="8" spans="1:29">
      <c r="A8" s="89"/>
      <c r="B8" s="91"/>
      <c r="C8" s="91"/>
      <c r="D8" s="91"/>
      <c r="E8" s="91"/>
    </row>
    <row r="9" spans="1:29">
      <c r="A9" s="81" t="s">
        <v>435</v>
      </c>
      <c r="B9" s="824">
        <v>28600.39</v>
      </c>
      <c r="C9" s="824">
        <v>25911.001999999997</v>
      </c>
      <c r="D9" s="824">
        <v>27042.422616</v>
      </c>
      <c r="E9" s="824">
        <v>34246.923000000003</v>
      </c>
      <c r="F9" s="824">
        <v>30918.493999999999</v>
      </c>
      <c r="G9" s="824">
        <v>29661.661</v>
      </c>
      <c r="H9" s="824">
        <v>26542.277000000002</v>
      </c>
      <c r="I9" s="824">
        <v>23333.272677000001</v>
      </c>
      <c r="J9" s="824">
        <v>21807.8714</v>
      </c>
      <c r="K9" s="824">
        <v>21697.440199999997</v>
      </c>
      <c r="L9" s="824">
        <v>24901.996300000003</v>
      </c>
      <c r="M9" s="824">
        <v>24978.065200000001</v>
      </c>
      <c r="N9" s="824">
        <v>26424.3836051</v>
      </c>
      <c r="O9" s="824">
        <v>25936.240800000003</v>
      </c>
      <c r="P9" s="824">
        <v>25984.942799999997</v>
      </c>
      <c r="Q9" s="824">
        <v>28881.171800000004</v>
      </c>
      <c r="R9" s="824">
        <v>32140.9228</v>
      </c>
      <c r="S9" s="824">
        <v>32520.772400000002</v>
      </c>
      <c r="T9" s="824">
        <v>32815.851999999999</v>
      </c>
      <c r="U9" s="824">
        <v>34320.436999999998</v>
      </c>
      <c r="V9" s="824">
        <v>38464.006600000001</v>
      </c>
      <c r="W9" s="824">
        <v>37604.135600000001</v>
      </c>
      <c r="X9" s="105">
        <v>37833.8845</v>
      </c>
    </row>
    <row r="10" spans="1:29">
      <c r="A10" s="81" t="s">
        <v>436</v>
      </c>
      <c r="B10" s="824">
        <v>33908.300000000003</v>
      </c>
      <c r="C10" s="824">
        <v>30063.5</v>
      </c>
      <c r="D10" s="824">
        <v>29076</v>
      </c>
      <c r="E10" s="824">
        <v>29795.3</v>
      </c>
      <c r="F10" s="824">
        <v>33907.5</v>
      </c>
      <c r="G10" s="824">
        <v>31679.200000000001</v>
      </c>
      <c r="H10" s="824">
        <v>34039.1</v>
      </c>
      <c r="I10" s="824">
        <v>30570</v>
      </c>
      <c r="J10" s="824">
        <v>31443.8</v>
      </c>
      <c r="K10" s="824">
        <v>31546</v>
      </c>
      <c r="L10" s="824">
        <v>35372.300000000003</v>
      </c>
      <c r="M10" s="824">
        <v>36318.300000000003</v>
      </c>
      <c r="N10" s="824">
        <v>35097.199999999997</v>
      </c>
      <c r="O10" s="824">
        <v>34164</v>
      </c>
      <c r="P10" s="824">
        <v>36321.476000000002</v>
      </c>
      <c r="Q10" s="824">
        <v>38044.44400000001</v>
      </c>
      <c r="R10" s="824">
        <v>39257</v>
      </c>
      <c r="S10" s="824">
        <v>40508</v>
      </c>
      <c r="T10" s="824">
        <v>41532</v>
      </c>
      <c r="U10" s="824">
        <v>40088.906000000003</v>
      </c>
      <c r="V10" s="824">
        <v>41328.978999999999</v>
      </c>
      <c r="W10" s="824">
        <v>40146.748</v>
      </c>
      <c r="X10" s="105">
        <v>41261.857000000004</v>
      </c>
    </row>
    <row r="11" spans="1:29">
      <c r="A11" s="81" t="s">
        <v>437</v>
      </c>
      <c r="B11" s="809">
        <v>3289</v>
      </c>
      <c r="C11" s="809">
        <v>3104.2</v>
      </c>
      <c r="D11" s="809">
        <v>2676.6</v>
      </c>
      <c r="E11" s="809">
        <v>2897.5</v>
      </c>
      <c r="F11" s="809">
        <v>2596.4</v>
      </c>
      <c r="G11" s="809">
        <v>2194.3000000000002</v>
      </c>
      <c r="H11" s="809">
        <v>1612.6</v>
      </c>
      <c r="I11" s="809">
        <v>1600.6</v>
      </c>
      <c r="J11" s="809">
        <v>1851.5</v>
      </c>
      <c r="K11" s="809">
        <v>1855.1</v>
      </c>
      <c r="L11" s="809">
        <v>2137</v>
      </c>
      <c r="M11" s="809">
        <v>2137</v>
      </c>
      <c r="N11" s="809">
        <v>1099.3</v>
      </c>
      <c r="O11" s="809">
        <v>1099.3</v>
      </c>
      <c r="P11" s="809">
        <v>938.8</v>
      </c>
      <c r="Q11" s="809">
        <v>938.8</v>
      </c>
      <c r="R11" s="824">
        <v>1243.0999999999999</v>
      </c>
      <c r="S11" s="824">
        <v>1243.0999999999999</v>
      </c>
      <c r="T11" s="809">
        <v>1170.7</v>
      </c>
      <c r="U11" s="809">
        <v>1170.7</v>
      </c>
      <c r="V11" s="824">
        <v>1620.2560000000001</v>
      </c>
      <c r="W11" s="824">
        <v>1620.2560000000001</v>
      </c>
      <c r="X11" s="823">
        <v>1182.9749999999999</v>
      </c>
    </row>
    <row r="12" spans="1:29">
      <c r="A12" s="81" t="s">
        <v>438</v>
      </c>
      <c r="B12" s="824">
        <v>17097.8</v>
      </c>
      <c r="C12" s="824">
        <v>21365.599999999999</v>
      </c>
      <c r="D12" s="824">
        <v>17485.900000000001</v>
      </c>
      <c r="E12" s="824">
        <v>17937.099999999999</v>
      </c>
      <c r="F12" s="824">
        <v>16493.2</v>
      </c>
      <c r="G12" s="824">
        <v>14666.4</v>
      </c>
      <c r="H12" s="824">
        <v>14035.2</v>
      </c>
      <c r="I12" s="824">
        <v>15056.8</v>
      </c>
      <c r="J12" s="824">
        <v>13426.9</v>
      </c>
      <c r="K12" s="824">
        <v>12620.6</v>
      </c>
      <c r="L12" s="824">
        <v>11636</v>
      </c>
      <c r="M12" s="824">
        <v>12533.3</v>
      </c>
      <c r="N12" s="824">
        <v>10535</v>
      </c>
      <c r="O12" s="824">
        <v>10484.358</v>
      </c>
      <c r="P12" s="824">
        <v>10520.566000000001</v>
      </c>
      <c r="Q12" s="824">
        <v>10167.252</v>
      </c>
      <c r="R12" s="824">
        <v>6034.5260000000007</v>
      </c>
      <c r="S12" s="824">
        <v>8582.5</v>
      </c>
      <c r="T12" s="824">
        <v>8633.6</v>
      </c>
      <c r="U12" s="824">
        <v>8951.6</v>
      </c>
      <c r="V12" s="824">
        <v>9194.2430000000004</v>
      </c>
      <c r="W12" s="824">
        <v>9057.8040000000001</v>
      </c>
      <c r="X12" s="105">
        <v>7506.8059999999996</v>
      </c>
    </row>
    <row r="13" spans="1:29">
      <c r="A13" s="81" t="s">
        <v>439</v>
      </c>
      <c r="B13" s="809">
        <v>876.5</v>
      </c>
      <c r="C13" s="809">
        <v>825.2</v>
      </c>
      <c r="D13" s="809">
        <v>540.5</v>
      </c>
      <c r="E13" s="809">
        <v>653.1</v>
      </c>
      <c r="F13" s="809">
        <v>631.29999999999995</v>
      </c>
      <c r="G13" s="809">
        <v>584.1</v>
      </c>
      <c r="H13" s="809">
        <v>468</v>
      </c>
      <c r="I13" s="809">
        <v>454</v>
      </c>
      <c r="J13" s="809">
        <v>547.5</v>
      </c>
      <c r="K13" s="809">
        <v>447.3</v>
      </c>
      <c r="L13" s="809">
        <v>348</v>
      </c>
      <c r="M13" s="809">
        <v>661</v>
      </c>
      <c r="N13" s="809" t="s">
        <v>356</v>
      </c>
      <c r="O13" s="809" t="s">
        <v>356</v>
      </c>
      <c r="P13" s="809">
        <v>320</v>
      </c>
      <c r="Q13" s="809">
        <v>510</v>
      </c>
      <c r="R13" s="824">
        <v>499.32999999999993</v>
      </c>
      <c r="S13" s="824">
        <v>462.15099999999995</v>
      </c>
      <c r="T13" s="825" t="s">
        <v>356</v>
      </c>
      <c r="U13" s="825" t="s">
        <v>356</v>
      </c>
      <c r="V13" s="825" t="s">
        <v>356</v>
      </c>
      <c r="W13" s="825" t="s">
        <v>356</v>
      </c>
      <c r="X13" s="823">
        <v>554</v>
      </c>
    </row>
    <row r="14" spans="1:29">
      <c r="A14" s="81" t="s">
        <v>440</v>
      </c>
      <c r="B14" s="809">
        <v>562.20000000000005</v>
      </c>
      <c r="C14" s="822">
        <v>552.9</v>
      </c>
      <c r="D14" s="809">
        <v>522.9</v>
      </c>
      <c r="E14" s="822">
        <v>522.9</v>
      </c>
      <c r="F14" s="809">
        <v>932.2</v>
      </c>
      <c r="G14" s="822">
        <v>938.2</v>
      </c>
      <c r="H14" s="809">
        <v>839.8</v>
      </c>
      <c r="I14" s="822">
        <v>882.8</v>
      </c>
      <c r="J14" s="822">
        <v>854.7</v>
      </c>
      <c r="K14" s="822">
        <v>1105.8</v>
      </c>
      <c r="L14" s="822">
        <v>793</v>
      </c>
      <c r="M14" s="822">
        <v>750</v>
      </c>
      <c r="N14" s="822" t="s">
        <v>356</v>
      </c>
      <c r="O14" s="822" t="s">
        <v>356</v>
      </c>
      <c r="P14" s="822">
        <v>422.51399999999995</v>
      </c>
      <c r="Q14" s="809">
        <v>457.9</v>
      </c>
      <c r="R14" s="824">
        <v>485</v>
      </c>
      <c r="S14" s="824">
        <v>739</v>
      </c>
      <c r="T14" s="825" t="s">
        <v>356</v>
      </c>
      <c r="U14" s="825" t="s">
        <v>356</v>
      </c>
      <c r="V14" s="824">
        <v>821.8</v>
      </c>
      <c r="W14" s="824">
        <v>655.12599999999998</v>
      </c>
      <c r="X14" s="823">
        <v>676.7</v>
      </c>
    </row>
    <row r="15" spans="1:29">
      <c r="A15" s="81" t="s">
        <v>441</v>
      </c>
      <c r="B15" s="824">
        <v>20185.599999999999</v>
      </c>
      <c r="C15" s="824">
        <v>16253.8</v>
      </c>
      <c r="D15" s="824">
        <v>22452.5</v>
      </c>
      <c r="E15" s="824">
        <v>22581.9</v>
      </c>
      <c r="F15" s="824">
        <v>25344.6</v>
      </c>
      <c r="G15" s="824">
        <v>25815.4</v>
      </c>
      <c r="H15" s="824">
        <v>24809.3</v>
      </c>
      <c r="I15" s="824">
        <v>24735.9</v>
      </c>
      <c r="J15" s="824">
        <v>24529.3</v>
      </c>
      <c r="K15" s="824">
        <v>21829.8</v>
      </c>
      <c r="L15" s="824">
        <v>23337.241000000002</v>
      </c>
      <c r="M15" s="824">
        <v>24417.61</v>
      </c>
      <c r="N15" s="824">
        <v>24391.599999999999</v>
      </c>
      <c r="O15" s="824">
        <v>17034.5</v>
      </c>
      <c r="P15" s="824">
        <v>24219.599999999999</v>
      </c>
      <c r="Q15" s="824">
        <v>25172.6</v>
      </c>
      <c r="R15" s="824">
        <v>24256.6</v>
      </c>
      <c r="S15" s="824">
        <v>25865.5</v>
      </c>
      <c r="T15" s="824">
        <v>26792</v>
      </c>
      <c r="U15" s="824">
        <v>27761.4</v>
      </c>
      <c r="V15" s="824">
        <v>25158.079000000002</v>
      </c>
      <c r="W15" s="824">
        <v>27557.241000000002</v>
      </c>
      <c r="X15" s="105">
        <v>27606.077000000001</v>
      </c>
    </row>
    <row r="16" spans="1:29">
      <c r="A16" s="81" t="s">
        <v>442</v>
      </c>
      <c r="B16" s="824">
        <v>4750.6210000000001</v>
      </c>
      <c r="C16" s="824">
        <v>4111.2190000000001</v>
      </c>
      <c r="D16" s="824">
        <v>4784.2890000000007</v>
      </c>
      <c r="E16" s="824">
        <v>4935.9279999999999</v>
      </c>
      <c r="F16" s="824">
        <v>5050.3289999999997</v>
      </c>
      <c r="G16" s="824">
        <v>5276.2350000000006</v>
      </c>
      <c r="H16" s="824">
        <v>4395.3980000000001</v>
      </c>
      <c r="I16" s="824">
        <v>3846.569</v>
      </c>
      <c r="J16" s="824">
        <v>3915.6</v>
      </c>
      <c r="K16" s="824">
        <v>4377.8689999999997</v>
      </c>
      <c r="L16" s="824">
        <v>4239.402</v>
      </c>
      <c r="M16" s="824">
        <v>4619.7039999999997</v>
      </c>
      <c r="N16" s="824">
        <v>4785.42</v>
      </c>
      <c r="O16" s="824">
        <v>4388.7250000000004</v>
      </c>
      <c r="P16" s="824">
        <v>4012.5759999999996</v>
      </c>
      <c r="Q16" s="824">
        <v>4442.1620000000003</v>
      </c>
      <c r="R16" s="824">
        <v>4144.6559999999999</v>
      </c>
      <c r="S16" s="824">
        <v>4067.5989999999997</v>
      </c>
      <c r="T16" s="824">
        <v>3889.9</v>
      </c>
      <c r="U16" s="824">
        <v>3647.7739999999999</v>
      </c>
      <c r="V16" s="824">
        <v>3654.2559999999999</v>
      </c>
      <c r="W16" s="824">
        <v>3970.6179999999999</v>
      </c>
      <c r="X16" s="105">
        <v>4663.8999999999996</v>
      </c>
    </row>
    <row r="17" spans="1:29">
      <c r="A17" s="81" t="s">
        <v>443</v>
      </c>
      <c r="B17" s="824">
        <v>16421</v>
      </c>
      <c r="C17" s="824">
        <v>17370</v>
      </c>
      <c r="D17" s="824">
        <v>19330</v>
      </c>
      <c r="E17" s="824">
        <v>19851</v>
      </c>
      <c r="F17" s="824">
        <v>17649</v>
      </c>
      <c r="G17" s="824">
        <v>18992</v>
      </c>
      <c r="H17" s="824">
        <v>18429</v>
      </c>
      <c r="I17" s="824">
        <v>17334</v>
      </c>
      <c r="J17" s="824">
        <v>19721</v>
      </c>
      <c r="K17" s="824">
        <v>18808.599999999999</v>
      </c>
      <c r="L17" s="824">
        <v>17750.7</v>
      </c>
      <c r="M17" s="824">
        <v>19896.546000000002</v>
      </c>
      <c r="N17" s="824">
        <v>20443.161999999997</v>
      </c>
      <c r="O17" s="824">
        <v>19352</v>
      </c>
      <c r="P17" s="824">
        <v>18883</v>
      </c>
      <c r="Q17" s="824">
        <v>20324</v>
      </c>
      <c r="R17" s="824">
        <v>19236</v>
      </c>
      <c r="S17" s="824">
        <v>17995</v>
      </c>
      <c r="T17" s="824">
        <v>19255</v>
      </c>
      <c r="U17" s="824">
        <v>19530</v>
      </c>
      <c r="V17" s="825" t="s">
        <v>356</v>
      </c>
      <c r="W17" s="825" t="s">
        <v>356</v>
      </c>
      <c r="X17" s="828" t="s">
        <v>356</v>
      </c>
    </row>
    <row r="18" spans="1:29">
      <c r="A18" s="81" t="s">
        <v>444</v>
      </c>
      <c r="B18" s="824">
        <v>66194.8</v>
      </c>
      <c r="C18" s="824">
        <v>66668.800000000003</v>
      </c>
      <c r="D18" s="824">
        <v>67214.899999999994</v>
      </c>
      <c r="E18" s="824">
        <v>65097.1</v>
      </c>
      <c r="F18" s="824">
        <v>65894.7</v>
      </c>
      <c r="G18" s="824">
        <v>65132.800000000003</v>
      </c>
      <c r="H18" s="824">
        <v>63454</v>
      </c>
      <c r="I18" s="824">
        <v>61751</v>
      </c>
      <c r="J18" s="824">
        <v>59420.346999999994</v>
      </c>
      <c r="K18" s="824">
        <v>58104.5</v>
      </c>
      <c r="L18" s="824">
        <v>45627</v>
      </c>
      <c r="M18" s="824">
        <v>46488.2</v>
      </c>
      <c r="N18" s="824">
        <v>44186.5</v>
      </c>
      <c r="O18" s="824">
        <v>39057.269999999997</v>
      </c>
      <c r="P18" s="824">
        <v>37801.663099999998</v>
      </c>
      <c r="Q18" s="824">
        <v>36463.127</v>
      </c>
      <c r="R18" s="824">
        <v>33020.959999999999</v>
      </c>
      <c r="S18" s="824">
        <v>31048.872000000003</v>
      </c>
      <c r="T18" s="824">
        <v>36213.563999999998</v>
      </c>
      <c r="U18" s="824">
        <v>35194.199999999997</v>
      </c>
      <c r="V18" s="824">
        <v>34276.199999999997</v>
      </c>
      <c r="W18" s="824">
        <v>34223.9</v>
      </c>
      <c r="X18" s="105">
        <v>33664</v>
      </c>
    </row>
    <row r="19" spans="1:29">
      <c r="A19" s="81" t="s">
        <v>445</v>
      </c>
      <c r="B19" s="824">
        <v>7955</v>
      </c>
      <c r="C19" s="824">
        <v>8108</v>
      </c>
      <c r="D19" s="824">
        <v>8512.2000000000007</v>
      </c>
      <c r="E19" s="824">
        <v>9799.9</v>
      </c>
      <c r="F19" s="824">
        <v>11905.6</v>
      </c>
      <c r="G19" s="824">
        <v>12909.8</v>
      </c>
      <c r="H19" s="824">
        <v>10143.191999999999</v>
      </c>
      <c r="I19" s="824">
        <v>9760.7000000000007</v>
      </c>
      <c r="J19" s="824">
        <v>8978.9580999999998</v>
      </c>
      <c r="K19" s="824">
        <v>8649.4089999999997</v>
      </c>
      <c r="L19" s="824">
        <v>9368.4</v>
      </c>
      <c r="M19" s="824">
        <v>10280.9</v>
      </c>
      <c r="N19" s="824">
        <v>10980.2</v>
      </c>
      <c r="O19" s="824">
        <v>9728</v>
      </c>
      <c r="P19" s="824">
        <v>8678.5939999999991</v>
      </c>
      <c r="Q19" s="824">
        <v>8943.4781999999996</v>
      </c>
      <c r="R19" s="824">
        <v>7919.3539999999994</v>
      </c>
      <c r="S19" s="824">
        <v>8781.7018999999982</v>
      </c>
      <c r="T19" s="824">
        <v>9317.9500000000007</v>
      </c>
      <c r="U19" s="824">
        <v>9210.0259999999998</v>
      </c>
      <c r="V19" s="824">
        <v>9662.7289999999994</v>
      </c>
      <c r="W19" s="824">
        <v>9672.7810000000009</v>
      </c>
      <c r="X19" s="105">
        <v>10313.251</v>
      </c>
    </row>
    <row r="20" spans="1:29">
      <c r="A20" s="81" t="s">
        <v>446</v>
      </c>
      <c r="B20" s="824">
        <v>10125.200000000001</v>
      </c>
      <c r="C20" s="824">
        <v>11135.9</v>
      </c>
      <c r="D20" s="824">
        <v>10683.8</v>
      </c>
      <c r="E20" s="824">
        <v>7944.4</v>
      </c>
      <c r="F20" s="824">
        <v>6691.8</v>
      </c>
      <c r="G20" s="824">
        <v>6565.9</v>
      </c>
      <c r="H20" s="824">
        <v>5297.6</v>
      </c>
      <c r="I20" s="824">
        <v>6838.5</v>
      </c>
      <c r="J20" s="824">
        <v>5988.6</v>
      </c>
      <c r="K20" s="824">
        <v>5719.1</v>
      </c>
      <c r="L20" s="824">
        <v>5079.3</v>
      </c>
      <c r="M20" s="824">
        <v>5399.6</v>
      </c>
      <c r="N20" s="824">
        <v>3918.2</v>
      </c>
      <c r="O20" s="824">
        <v>4347.1000000000004</v>
      </c>
      <c r="P20" s="824">
        <v>3847.3</v>
      </c>
      <c r="Q20" s="824">
        <v>2613.6999999999998</v>
      </c>
      <c r="R20" s="824">
        <v>2377.3000000000002</v>
      </c>
      <c r="S20" s="824">
        <v>2218.2000000000003</v>
      </c>
      <c r="T20" s="824">
        <v>2647.4</v>
      </c>
      <c r="U20" s="824">
        <v>2446.3000000000002</v>
      </c>
      <c r="V20" s="824">
        <v>2436</v>
      </c>
      <c r="W20" s="824">
        <v>2441.5</v>
      </c>
      <c r="X20" s="105">
        <v>2407.1999999999998</v>
      </c>
    </row>
    <row r="21" spans="1:29">
      <c r="A21" s="81" t="s">
        <v>447</v>
      </c>
      <c r="B21" s="824">
        <v>21691.599999999999</v>
      </c>
      <c r="C21" s="824">
        <v>21127.621000000003</v>
      </c>
      <c r="D21" s="824">
        <v>17773</v>
      </c>
      <c r="E21" s="824">
        <v>20809.108</v>
      </c>
      <c r="F21" s="824">
        <v>18981.253000000001</v>
      </c>
      <c r="G21" s="824">
        <v>18778.162</v>
      </c>
      <c r="H21" s="824">
        <v>17227.968999999997</v>
      </c>
      <c r="I21" s="824">
        <v>18224.963999999996</v>
      </c>
      <c r="J21" s="824">
        <v>15978.58</v>
      </c>
      <c r="K21" s="824">
        <v>13000.039000000001</v>
      </c>
      <c r="L21" s="824">
        <v>12995.262000000002</v>
      </c>
      <c r="M21" s="824">
        <v>13799.795</v>
      </c>
      <c r="N21" s="824">
        <v>13158.011000000002</v>
      </c>
      <c r="O21" s="824">
        <v>12379.641</v>
      </c>
      <c r="P21" s="824">
        <v>10926.159</v>
      </c>
      <c r="Q21" s="824">
        <v>11804.659</v>
      </c>
      <c r="R21" s="824">
        <v>11036.069</v>
      </c>
      <c r="S21" s="824">
        <v>11276.957999999999</v>
      </c>
      <c r="T21" s="824">
        <v>10494.703</v>
      </c>
      <c r="U21" s="824">
        <v>10347.846</v>
      </c>
      <c r="V21" s="824">
        <v>11090</v>
      </c>
      <c r="W21" s="824">
        <v>11348.91</v>
      </c>
      <c r="X21" s="105">
        <v>12987.695</v>
      </c>
    </row>
    <row r="22" spans="1:29">
      <c r="A22" s="81" t="s">
        <v>448</v>
      </c>
      <c r="B22" s="824">
        <v>16761</v>
      </c>
      <c r="C22" s="824">
        <v>20323</v>
      </c>
      <c r="D22" s="824">
        <v>19185</v>
      </c>
      <c r="E22" s="824">
        <v>18412</v>
      </c>
      <c r="F22" s="824">
        <v>19062</v>
      </c>
      <c r="G22" s="824">
        <v>18893</v>
      </c>
      <c r="H22" s="824">
        <v>19354</v>
      </c>
      <c r="I22" s="824">
        <v>19448</v>
      </c>
      <c r="J22" s="824">
        <v>20515</v>
      </c>
      <c r="K22" s="824">
        <v>18741</v>
      </c>
      <c r="L22" s="824">
        <v>17618</v>
      </c>
      <c r="M22" s="824">
        <v>17624</v>
      </c>
      <c r="N22" s="825" t="s">
        <v>356</v>
      </c>
      <c r="O22" s="825" t="s">
        <v>356</v>
      </c>
      <c r="P22" s="824">
        <v>16584</v>
      </c>
      <c r="Q22" s="824">
        <v>15221.3</v>
      </c>
      <c r="R22" s="824">
        <v>15312.6</v>
      </c>
      <c r="S22" s="824">
        <v>15449.8</v>
      </c>
      <c r="T22" s="824">
        <v>16082</v>
      </c>
      <c r="U22" s="824">
        <v>16440.448</v>
      </c>
      <c r="V22" s="824">
        <v>19183.8</v>
      </c>
      <c r="W22" s="824">
        <v>18180.97</v>
      </c>
      <c r="X22" s="105">
        <v>17790.940999999999</v>
      </c>
    </row>
    <row r="23" spans="1:29">
      <c r="A23" s="81" t="s">
        <v>449</v>
      </c>
      <c r="B23" s="824">
        <v>4241.8999999999996</v>
      </c>
      <c r="C23" s="824">
        <v>4033.1</v>
      </c>
      <c r="D23" s="824">
        <v>7097.4</v>
      </c>
      <c r="E23" s="824">
        <v>6321.5</v>
      </c>
      <c r="F23" s="824">
        <v>8239.7000000000007</v>
      </c>
      <c r="G23" s="824">
        <v>8426.1</v>
      </c>
      <c r="H23" s="824">
        <v>6547.5</v>
      </c>
      <c r="I23" s="824">
        <v>5795.5</v>
      </c>
      <c r="J23" s="824">
        <v>5949.3</v>
      </c>
      <c r="K23" s="824">
        <v>6059.6</v>
      </c>
      <c r="L23" s="824">
        <v>5977.9</v>
      </c>
      <c r="M23" s="824">
        <v>5931.6779999999999</v>
      </c>
      <c r="N23" s="824">
        <v>5910.6</v>
      </c>
      <c r="O23" s="824">
        <v>5564.9</v>
      </c>
      <c r="P23" s="824">
        <v>6436.2560000000003</v>
      </c>
      <c r="Q23" s="824">
        <v>5353.4</v>
      </c>
      <c r="R23" s="824">
        <v>5601</v>
      </c>
      <c r="S23" s="824">
        <v>5894</v>
      </c>
      <c r="T23" s="824">
        <v>6161.9</v>
      </c>
      <c r="U23" s="824">
        <v>6547.5</v>
      </c>
      <c r="V23" s="824">
        <v>5870.2</v>
      </c>
      <c r="W23" s="824">
        <v>5278.415</v>
      </c>
      <c r="X23" s="105">
        <v>5300</v>
      </c>
    </row>
    <row r="24" spans="1:29">
      <c r="A24" s="81" t="s">
        <v>450</v>
      </c>
      <c r="B24" s="824">
        <v>13382.9</v>
      </c>
      <c r="C24" s="824">
        <v>16867</v>
      </c>
      <c r="D24" s="824">
        <v>12469.018999999998</v>
      </c>
      <c r="E24" s="824">
        <v>13442.5</v>
      </c>
      <c r="F24" s="824">
        <v>11479.7</v>
      </c>
      <c r="G24" s="824">
        <v>10349.790000000001</v>
      </c>
      <c r="H24" s="824">
        <v>9515.8140000000003</v>
      </c>
      <c r="I24" s="824">
        <v>9078.0489999999991</v>
      </c>
      <c r="J24" s="824">
        <v>8437.9160000000011</v>
      </c>
      <c r="K24" s="824">
        <v>7078.6159999999991</v>
      </c>
      <c r="L24" s="824">
        <v>6717.3079999999991</v>
      </c>
      <c r="M24" s="824">
        <v>6729.3390000000009</v>
      </c>
      <c r="N24" s="824">
        <v>6088.4049999999988</v>
      </c>
      <c r="O24" s="824">
        <v>6154.7259999999997</v>
      </c>
      <c r="P24" s="824">
        <v>6921.2040000000006</v>
      </c>
      <c r="Q24" s="824">
        <v>7160.5350000000008</v>
      </c>
      <c r="R24" s="824">
        <v>6360.4</v>
      </c>
      <c r="S24" s="824">
        <v>6637.2000000000007</v>
      </c>
      <c r="T24" s="824">
        <v>6420.2</v>
      </c>
      <c r="U24" s="824">
        <v>6856.4</v>
      </c>
      <c r="V24" s="824">
        <v>7626.6</v>
      </c>
      <c r="W24" s="824">
        <v>7611.4</v>
      </c>
      <c r="X24" s="105">
        <v>7098.6</v>
      </c>
    </row>
    <row r="25" spans="1:29" ht="20.25" customHeight="1">
      <c r="A25" s="60" t="s">
        <v>460</v>
      </c>
      <c r="B25" s="847">
        <v>266043.81099999999</v>
      </c>
      <c r="C25" s="824">
        <v>267820.842</v>
      </c>
      <c r="D25" s="824">
        <v>266846.43061599997</v>
      </c>
      <c r="E25" s="824">
        <v>275248.15899999999</v>
      </c>
      <c r="F25" s="824">
        <v>275777.77600000001</v>
      </c>
      <c r="G25" s="824">
        <v>270863.04799999995</v>
      </c>
      <c r="H25" s="824">
        <v>256710.75</v>
      </c>
      <c r="I25" s="824">
        <v>248710.65467700001</v>
      </c>
      <c r="J25" s="824">
        <v>243366.85250000001</v>
      </c>
      <c r="K25" s="824">
        <v>231640.77320000003</v>
      </c>
      <c r="L25" s="824">
        <v>223898.80929999996</v>
      </c>
      <c r="M25" s="824">
        <v>232565.03719999999</v>
      </c>
      <c r="N25" s="824">
        <v>225136.08160510001</v>
      </c>
      <c r="O25" s="824">
        <v>203850.2978</v>
      </c>
      <c r="P25" s="824">
        <v>212818.65089999998</v>
      </c>
      <c r="Q25" s="824">
        <v>216498.52900000004</v>
      </c>
      <c r="R25" s="824">
        <v>208924.81779999999</v>
      </c>
      <c r="S25" s="824">
        <v>213290.35430000001</v>
      </c>
      <c r="T25" s="824">
        <v>222411.06900000005</v>
      </c>
      <c r="U25" s="810">
        <v>223640.07399999999</v>
      </c>
      <c r="V25" s="810">
        <v>231654.45060000001</v>
      </c>
      <c r="W25" s="824">
        <v>230548.37459999998</v>
      </c>
      <c r="X25" s="805" t="s">
        <v>356</v>
      </c>
    </row>
    <row r="26" spans="1:29">
      <c r="B26" s="91"/>
      <c r="C26" s="91"/>
      <c r="D26" s="91"/>
      <c r="E26" s="91"/>
      <c r="F26" s="82"/>
      <c r="G26" s="82"/>
      <c r="H26" s="82"/>
      <c r="I26" s="82"/>
      <c r="J26" s="82"/>
      <c r="K26" s="82"/>
      <c r="L26" s="82"/>
      <c r="M26" s="82"/>
      <c r="N26" s="82"/>
      <c r="O26" s="82"/>
      <c r="P26" s="82"/>
      <c r="Q26" s="82"/>
      <c r="R26" s="82"/>
      <c r="S26" s="82"/>
      <c r="T26" s="82"/>
      <c r="U26" s="82"/>
      <c r="V26" s="82"/>
      <c r="W26" s="82"/>
      <c r="X26" s="82"/>
    </row>
    <row r="27" spans="1:29" s="62" customFormat="1" ht="13">
      <c r="B27" s="1268" t="s">
        <v>462</v>
      </c>
      <c r="C27" s="1268"/>
      <c r="D27" s="1268"/>
      <c r="E27" s="1268"/>
      <c r="F27" s="1268"/>
      <c r="G27" s="1268" t="s">
        <v>462</v>
      </c>
      <c r="H27" s="1268"/>
      <c r="I27" s="1268"/>
      <c r="J27" s="1268"/>
      <c r="K27" s="1268"/>
      <c r="L27" s="1268" t="s">
        <v>462</v>
      </c>
      <c r="M27" s="1268"/>
      <c r="N27" s="1268"/>
      <c r="O27" s="1268"/>
      <c r="P27" s="1268"/>
      <c r="Q27" s="1268" t="s">
        <v>462</v>
      </c>
      <c r="R27" s="1268"/>
      <c r="S27" s="1268"/>
      <c r="T27" s="1268"/>
      <c r="U27" s="1268"/>
      <c r="V27" s="1268" t="s">
        <v>462</v>
      </c>
      <c r="W27" s="1268"/>
      <c r="X27" s="1268"/>
      <c r="Y27" s="1268"/>
      <c r="Z27" s="1268"/>
      <c r="AA27" s="207"/>
      <c r="AB27" s="207"/>
      <c r="AC27" s="207"/>
    </row>
    <row r="28" spans="1:29" s="62" customFormat="1">
      <c r="A28" s="64"/>
      <c r="B28" s="22"/>
      <c r="C28" s="22"/>
      <c r="D28" s="22"/>
      <c r="E28" s="22"/>
      <c r="F28" s="22"/>
      <c r="G28" s="22"/>
      <c r="H28" s="22"/>
      <c r="I28" s="22"/>
      <c r="J28" s="22"/>
      <c r="K28" s="22"/>
      <c r="L28" s="22"/>
      <c r="M28" s="22"/>
      <c r="N28" s="22"/>
      <c r="O28" s="22"/>
      <c r="P28" s="22"/>
      <c r="Q28" s="22"/>
      <c r="R28" s="22"/>
      <c r="S28" s="22"/>
      <c r="T28" s="22"/>
      <c r="U28" s="22"/>
      <c r="V28" s="22"/>
      <c r="W28" s="22"/>
      <c r="X28" s="22"/>
      <c r="Y28" s="93"/>
      <c r="Z28" s="93"/>
    </row>
    <row r="29" spans="1:29" s="62" customFormat="1">
      <c r="A29" s="703" t="s">
        <v>435</v>
      </c>
      <c r="B29" s="94" t="s">
        <v>356</v>
      </c>
      <c r="C29" s="95">
        <v>-9.4033263182774789</v>
      </c>
      <c r="D29" s="95">
        <v>4.3665645041438523</v>
      </c>
      <c r="E29" s="95">
        <v>26.641475456186996</v>
      </c>
      <c r="F29" s="95">
        <v>-9.7189140174724713</v>
      </c>
      <c r="G29" s="95">
        <v>-4.0649877707497524</v>
      </c>
      <c r="H29" s="95">
        <v>-10.516551989451969</v>
      </c>
      <c r="I29" s="95">
        <v>-12.090162132661035</v>
      </c>
      <c r="J29" s="95">
        <v>-6.5374510387632512</v>
      </c>
      <c r="K29" s="95">
        <v>-0.50638229644000887</v>
      </c>
      <c r="L29" s="95">
        <v>14.76928186210651</v>
      </c>
      <c r="M29" s="95">
        <v>0.30547309976107329</v>
      </c>
      <c r="N29" s="95">
        <v>5.7903540307037105</v>
      </c>
      <c r="O29" s="95">
        <v>-1.8473195530123263</v>
      </c>
      <c r="P29" s="95">
        <v>0.1877758630309927</v>
      </c>
      <c r="Q29" s="95">
        <v>11.145797096001317</v>
      </c>
      <c r="R29" s="95">
        <v>11.2867684960068</v>
      </c>
      <c r="S29" s="95">
        <v>1.1818254328404123</v>
      </c>
      <c r="T29" s="95">
        <v>0.90735729265765031</v>
      </c>
      <c r="U29" s="95">
        <v>4.5849335254193591</v>
      </c>
      <c r="V29" s="95">
        <v>12.073184266272605</v>
      </c>
      <c r="W29" s="95">
        <v>-2.2355211430314199</v>
      </c>
      <c r="X29" s="95">
        <v>0.61096710862834414</v>
      </c>
    </row>
    <row r="30" spans="1:29" s="62" customFormat="1">
      <c r="A30" s="704" t="s">
        <v>436</v>
      </c>
      <c r="B30" s="94" t="s">
        <v>356</v>
      </c>
      <c r="C30" s="95">
        <v>-11.338816749881303</v>
      </c>
      <c r="D30" s="95">
        <v>-3.284714021986801</v>
      </c>
      <c r="E30" s="95">
        <v>2.4738616040720842</v>
      </c>
      <c r="F30" s="95">
        <v>13.801505606588961</v>
      </c>
      <c r="G30" s="95">
        <v>-6.5717024257170209</v>
      </c>
      <c r="H30" s="95">
        <v>7.4493674082678893</v>
      </c>
      <c r="I30" s="95">
        <v>-10.191515051808068</v>
      </c>
      <c r="J30" s="95">
        <v>2.8583578671900511</v>
      </c>
      <c r="K30" s="95">
        <v>0.3250243291205237</v>
      </c>
      <c r="L30" s="95">
        <v>12.129271539973388</v>
      </c>
      <c r="M30" s="95">
        <v>2.6744090715051101</v>
      </c>
      <c r="N30" s="95">
        <v>-3.3622168438500921</v>
      </c>
      <c r="O30" s="95">
        <v>-2.6589015647971905</v>
      </c>
      <c r="P30" s="95">
        <v>6.315056784919804</v>
      </c>
      <c r="Q30" s="95">
        <v>4.7436618489843454</v>
      </c>
      <c r="R30" s="95">
        <v>3.18720914938325</v>
      </c>
      <c r="S30" s="95">
        <v>3.1866928191150663</v>
      </c>
      <c r="T30" s="95">
        <v>2.5278957243013735</v>
      </c>
      <c r="U30" s="95">
        <v>-3.4746556871809702</v>
      </c>
      <c r="V30" s="95">
        <v>3.0933071608389469</v>
      </c>
      <c r="W30" s="95">
        <v>-2.8605376387352806</v>
      </c>
      <c r="X30" s="95">
        <v>2.7775823835096247</v>
      </c>
    </row>
    <row r="31" spans="1:29" s="62" customFormat="1">
      <c r="A31" s="704" t="s">
        <v>437</v>
      </c>
      <c r="B31" s="94" t="s">
        <v>356</v>
      </c>
      <c r="C31" s="95">
        <v>-5.6187290969899664</v>
      </c>
      <c r="D31" s="95">
        <v>-13.774885638811924</v>
      </c>
      <c r="E31" s="95">
        <v>8.2530075468878437</v>
      </c>
      <c r="F31" s="95">
        <v>-10.391716997411564</v>
      </c>
      <c r="G31" s="95">
        <v>-15.486827915575404</v>
      </c>
      <c r="H31" s="95">
        <v>-26.509593036503674</v>
      </c>
      <c r="I31" s="95">
        <v>-0.74413989830087246</v>
      </c>
      <c r="J31" s="95">
        <v>15.675371735599157</v>
      </c>
      <c r="K31" s="95">
        <v>0.19443694301916992</v>
      </c>
      <c r="L31" s="95">
        <v>15.195946310171962</v>
      </c>
      <c r="M31" s="95">
        <v>0</v>
      </c>
      <c r="N31" s="95">
        <v>-48.558727187646234</v>
      </c>
      <c r="O31" s="95">
        <v>0</v>
      </c>
      <c r="P31" s="95">
        <v>-14.600200127353773</v>
      </c>
      <c r="Q31" s="95">
        <v>0</v>
      </c>
      <c r="R31" s="95">
        <v>32.413719642096282</v>
      </c>
      <c r="S31" s="95">
        <v>0</v>
      </c>
      <c r="T31" s="95">
        <v>-5.8241493041589507</v>
      </c>
      <c r="U31" s="95">
        <v>0</v>
      </c>
      <c r="V31" s="95">
        <v>38.400615016656701</v>
      </c>
      <c r="W31" s="95">
        <v>0</v>
      </c>
      <c r="X31" s="95">
        <v>-26.98838948906841</v>
      </c>
    </row>
    <row r="32" spans="1:29" s="62" customFormat="1">
      <c r="A32" s="704" t="s">
        <v>438</v>
      </c>
      <c r="B32" s="94" t="s">
        <v>356</v>
      </c>
      <c r="C32" s="95">
        <v>24.961106107218484</v>
      </c>
      <c r="D32" s="95">
        <v>-18.158628823903825</v>
      </c>
      <c r="E32" s="95">
        <v>2.5803647510279433</v>
      </c>
      <c r="F32" s="95">
        <v>-8.0497962323898378</v>
      </c>
      <c r="G32" s="95">
        <v>-11.076079838963935</v>
      </c>
      <c r="H32" s="95">
        <v>-4.3037146129929624</v>
      </c>
      <c r="I32" s="95">
        <v>7.2788417692658385</v>
      </c>
      <c r="J32" s="95">
        <v>-10.825009298124428</v>
      </c>
      <c r="K32" s="95">
        <v>-6.0051091465639814</v>
      </c>
      <c r="L32" s="95">
        <v>-7.8015308305468807</v>
      </c>
      <c r="M32" s="95">
        <v>7.7114128566517763</v>
      </c>
      <c r="N32" s="95">
        <v>-15.943925382780264</v>
      </c>
      <c r="O32" s="95">
        <v>-0.48070242050307854</v>
      </c>
      <c r="P32" s="95">
        <v>0.34535257189806146</v>
      </c>
      <c r="Q32" s="95">
        <v>-3.3583174137208971</v>
      </c>
      <c r="R32" s="95">
        <v>-40.647423708982515</v>
      </c>
      <c r="S32" s="95">
        <v>42.223266582992579</v>
      </c>
      <c r="T32" s="95">
        <v>0.5953976114185906</v>
      </c>
      <c r="U32" s="95">
        <v>3.6832839140103744</v>
      </c>
      <c r="V32" s="95">
        <v>2.7106103936726385</v>
      </c>
      <c r="W32" s="95">
        <v>-1.4839612135550482</v>
      </c>
      <c r="X32" s="95">
        <v>-17.123333646875125</v>
      </c>
    </row>
    <row r="33" spans="1:29" s="62" customFormat="1">
      <c r="A33" s="704" t="s">
        <v>439</v>
      </c>
      <c r="B33" s="94" t="s">
        <v>356</v>
      </c>
      <c r="C33" s="95">
        <v>-5.8528237307472892</v>
      </c>
      <c r="D33" s="95">
        <v>-34.500727096461461</v>
      </c>
      <c r="E33" s="95">
        <v>20.832562442183161</v>
      </c>
      <c r="F33" s="95">
        <v>-3.3379268105956328</v>
      </c>
      <c r="G33" s="95">
        <v>-7.4766355140186818</v>
      </c>
      <c r="H33" s="95">
        <v>-19.876733436055474</v>
      </c>
      <c r="I33" s="95">
        <v>-2.9914529914529879</v>
      </c>
      <c r="J33" s="95">
        <v>20.594713656387668</v>
      </c>
      <c r="K33" s="95">
        <v>-18.301369863013704</v>
      </c>
      <c r="L33" s="95">
        <v>-22.199865861837694</v>
      </c>
      <c r="M33" s="95">
        <v>89.94252873563218</v>
      </c>
      <c r="N33" s="95" t="s">
        <v>356</v>
      </c>
      <c r="O33" s="95" t="s">
        <v>356</v>
      </c>
      <c r="P33" s="95" t="s">
        <v>356</v>
      </c>
      <c r="Q33" s="95">
        <v>59.375</v>
      </c>
      <c r="R33" s="95">
        <v>-2.0921568627451137</v>
      </c>
      <c r="S33" s="95">
        <v>-7.445777341637779</v>
      </c>
      <c r="T33" s="95" t="s">
        <v>356</v>
      </c>
      <c r="U33" s="95" t="s">
        <v>356</v>
      </c>
      <c r="V33" s="95" t="s">
        <v>356</v>
      </c>
      <c r="W33" s="95" t="s">
        <v>356</v>
      </c>
      <c r="X33" s="95" t="s">
        <v>356</v>
      </c>
    </row>
    <row r="34" spans="1:29" s="62" customFormat="1">
      <c r="A34" s="704" t="s">
        <v>440</v>
      </c>
      <c r="B34" s="94" t="s">
        <v>356</v>
      </c>
      <c r="C34" s="95">
        <v>-1.6542155816435553</v>
      </c>
      <c r="D34" s="95">
        <v>-5.4259359739555038</v>
      </c>
      <c r="E34" s="95">
        <v>0</v>
      </c>
      <c r="F34" s="95">
        <v>78.275004781028883</v>
      </c>
      <c r="G34" s="95">
        <v>0.64363870414074142</v>
      </c>
      <c r="H34" s="95">
        <v>-10.488168833937337</v>
      </c>
      <c r="I34" s="95">
        <v>5.1202667301738529</v>
      </c>
      <c r="J34" s="95">
        <v>-3.1830539193475289</v>
      </c>
      <c r="K34" s="95">
        <v>29.378729378729361</v>
      </c>
      <c r="L34" s="95">
        <v>-28.287212877554708</v>
      </c>
      <c r="M34" s="95">
        <v>-5.4224464060529698</v>
      </c>
      <c r="N34" s="95" t="s">
        <v>356</v>
      </c>
      <c r="O34" s="95" t="s">
        <v>356</v>
      </c>
      <c r="P34" s="95" t="s">
        <v>356</v>
      </c>
      <c r="Q34" s="95">
        <v>8.3751070970429566</v>
      </c>
      <c r="R34" s="95">
        <v>5.9183227778991068</v>
      </c>
      <c r="S34" s="95">
        <v>52.37113402061857</v>
      </c>
      <c r="T34" s="95" t="s">
        <v>356</v>
      </c>
      <c r="U34" s="95" t="s">
        <v>356</v>
      </c>
      <c r="V34" s="95" t="s">
        <v>356</v>
      </c>
      <c r="W34" s="95">
        <v>-20.281577026040395</v>
      </c>
      <c r="X34" s="95">
        <v>3.2931069748414785</v>
      </c>
    </row>
    <row r="35" spans="1:29" s="62" customFormat="1">
      <c r="A35" s="704" t="s">
        <v>441</v>
      </c>
      <c r="B35" s="94" t="s">
        <v>356</v>
      </c>
      <c r="C35" s="95">
        <v>-19.478241915028534</v>
      </c>
      <c r="D35" s="95">
        <v>38.136927979918539</v>
      </c>
      <c r="E35" s="95">
        <v>0.57632780313996079</v>
      </c>
      <c r="F35" s="95">
        <v>12.234134417387367</v>
      </c>
      <c r="G35" s="95">
        <v>1.8575949117366264</v>
      </c>
      <c r="H35" s="95">
        <v>-3.8972861160392682</v>
      </c>
      <c r="I35" s="95">
        <v>-0.29585679563712119</v>
      </c>
      <c r="J35" s="95">
        <v>-0.83522329892990399</v>
      </c>
      <c r="K35" s="95">
        <v>-11.005206018924298</v>
      </c>
      <c r="L35" s="95">
        <v>6.9054274432198213</v>
      </c>
      <c r="M35" s="95">
        <v>4.6293775686680334</v>
      </c>
      <c r="N35" s="95">
        <v>-0.10652148183217491</v>
      </c>
      <c r="O35" s="95">
        <v>-30.162432968726932</v>
      </c>
      <c r="P35" s="95">
        <v>42.179694150107139</v>
      </c>
      <c r="Q35" s="95">
        <v>3.9348296421080562</v>
      </c>
      <c r="R35" s="95">
        <v>-3.638877191867337</v>
      </c>
      <c r="S35" s="95">
        <v>6.6328339503475462</v>
      </c>
      <c r="T35" s="95">
        <v>3.5819914558001926</v>
      </c>
      <c r="U35" s="95">
        <v>3.6182442520155291</v>
      </c>
      <c r="V35" s="95">
        <v>-9.3774845648994614</v>
      </c>
      <c r="W35" s="95">
        <v>9.5363481448643199</v>
      </c>
      <c r="X35" s="95">
        <v>0.17721657984556316</v>
      </c>
    </row>
    <row r="36" spans="1:29" s="62" customFormat="1">
      <c r="A36" s="704" t="s">
        <v>442</v>
      </c>
      <c r="B36" s="94" t="s">
        <v>356</v>
      </c>
      <c r="C36" s="95">
        <v>-13.459335105873521</v>
      </c>
      <c r="D36" s="95">
        <v>16.371543330579101</v>
      </c>
      <c r="E36" s="95">
        <v>3.1695200687082092</v>
      </c>
      <c r="F36" s="95">
        <v>2.3177201936494924</v>
      </c>
      <c r="G36" s="95">
        <v>4.4730947231358584</v>
      </c>
      <c r="H36" s="95">
        <v>-16.694423201392667</v>
      </c>
      <c r="I36" s="95">
        <v>-12.486446051074324</v>
      </c>
      <c r="J36" s="95">
        <v>1.7946122895494625</v>
      </c>
      <c r="K36" s="95">
        <v>11.805827970170597</v>
      </c>
      <c r="L36" s="95">
        <v>-3.1628858698147297</v>
      </c>
      <c r="M36" s="95">
        <v>8.9706519928989934</v>
      </c>
      <c r="N36" s="95">
        <v>3.5871562333863807</v>
      </c>
      <c r="O36" s="95">
        <v>-8.2896590058970645</v>
      </c>
      <c r="P36" s="95">
        <v>-8.5708035932987485</v>
      </c>
      <c r="Q36" s="95">
        <v>10.705990366288404</v>
      </c>
      <c r="R36" s="95">
        <v>-6.6973244109512535</v>
      </c>
      <c r="S36" s="95">
        <v>-1.8591892789172419</v>
      </c>
      <c r="T36" s="95">
        <v>-4.3686459751809252</v>
      </c>
      <c r="U36" s="95">
        <v>-6.2244787783747739</v>
      </c>
      <c r="V36" s="95">
        <v>0.17769741217520618</v>
      </c>
      <c r="W36" s="95">
        <v>8.6573573389494385</v>
      </c>
      <c r="X36" s="95">
        <v>17.460304667938331</v>
      </c>
    </row>
    <row r="37" spans="1:29" s="62" customFormat="1">
      <c r="A37" s="704" t="s">
        <v>443</v>
      </c>
      <c r="B37" s="94" t="s">
        <v>356</v>
      </c>
      <c r="C37" s="95">
        <v>5.7791851896961219</v>
      </c>
      <c r="D37" s="95">
        <v>11.283822682786408</v>
      </c>
      <c r="E37" s="95">
        <v>2.6952922917744502</v>
      </c>
      <c r="F37" s="95">
        <v>-11.092640169260989</v>
      </c>
      <c r="G37" s="95">
        <v>7.6094962887415676</v>
      </c>
      <c r="H37" s="95">
        <v>-2.9644060657118843</v>
      </c>
      <c r="I37" s="95">
        <v>-5.9417222855282432</v>
      </c>
      <c r="J37" s="95">
        <v>13.770624206761283</v>
      </c>
      <c r="K37" s="95">
        <v>-4.6265402362963499</v>
      </c>
      <c r="L37" s="95">
        <v>-5.6245547249662309</v>
      </c>
      <c r="M37" s="95">
        <v>12.088796498166275</v>
      </c>
      <c r="N37" s="95">
        <v>2.7472909116989257</v>
      </c>
      <c r="O37" s="95">
        <v>-5.3375402493997655</v>
      </c>
      <c r="P37" s="95">
        <v>-2.4235221165771037</v>
      </c>
      <c r="Q37" s="95">
        <v>7.6312026690674202</v>
      </c>
      <c r="R37" s="95">
        <v>-5.3532769139933123</v>
      </c>
      <c r="S37" s="95">
        <v>-6.4514452069037276</v>
      </c>
      <c r="T37" s="95">
        <v>7.00194498471798</v>
      </c>
      <c r="U37" s="95">
        <v>1.4282004674110595</v>
      </c>
      <c r="V37" s="95" t="s">
        <v>356</v>
      </c>
      <c r="W37" s="95" t="s">
        <v>356</v>
      </c>
      <c r="X37" s="95" t="s">
        <v>356</v>
      </c>
    </row>
    <row r="38" spans="1:29" s="62" customFormat="1">
      <c r="A38" s="704" t="s">
        <v>444</v>
      </c>
      <c r="B38" s="94" t="s">
        <v>356</v>
      </c>
      <c r="C38" s="95">
        <v>0.71606833165142802</v>
      </c>
      <c r="D38" s="95">
        <v>0.81912378803876607</v>
      </c>
      <c r="E38" s="95">
        <v>-3.1507894826890919</v>
      </c>
      <c r="F38" s="95">
        <v>1.2252465931662044</v>
      </c>
      <c r="G38" s="95">
        <v>-1.1562386656286492</v>
      </c>
      <c r="H38" s="95">
        <v>-2.5775031934754935</v>
      </c>
      <c r="I38" s="95">
        <v>-2.683833958458095</v>
      </c>
      <c r="J38" s="95">
        <v>-3.7742757202312589</v>
      </c>
      <c r="K38" s="95">
        <v>-2.2144720898381678</v>
      </c>
      <c r="L38" s="95">
        <v>-21.474240377251334</v>
      </c>
      <c r="M38" s="95">
        <v>1.8874789050342997</v>
      </c>
      <c r="N38" s="95">
        <v>-4.9511488936977486</v>
      </c>
      <c r="O38" s="95">
        <v>-11.608138232265517</v>
      </c>
      <c r="P38" s="95">
        <v>-3.2147840850115728</v>
      </c>
      <c r="Q38" s="95">
        <v>-3.5409450014383026</v>
      </c>
      <c r="R38" s="95">
        <v>-9.4401311220510564</v>
      </c>
      <c r="S38" s="95">
        <v>-5.97223097087425</v>
      </c>
      <c r="T38" s="95">
        <v>16.634072889990961</v>
      </c>
      <c r="U38" s="95">
        <v>-2.8148679318058925</v>
      </c>
      <c r="V38" s="95">
        <v>-2.60838433605538</v>
      </c>
      <c r="W38" s="95">
        <v>-0.15258400872907885</v>
      </c>
      <c r="X38" s="95">
        <v>-1.6359912225082525</v>
      </c>
    </row>
    <row r="39" spans="1:29" s="62" customFormat="1">
      <c r="A39" s="704" t="s">
        <v>445</v>
      </c>
      <c r="B39" s="94" t="s">
        <v>356</v>
      </c>
      <c r="C39" s="95">
        <v>1.9233186675047165</v>
      </c>
      <c r="D39" s="95">
        <v>4.9851998026640558</v>
      </c>
      <c r="E39" s="95">
        <v>15.127699067221158</v>
      </c>
      <c r="F39" s="95">
        <v>21.486953948509679</v>
      </c>
      <c r="G39" s="95">
        <v>8.4346861980916543</v>
      </c>
      <c r="H39" s="95">
        <v>-21.430293265581184</v>
      </c>
      <c r="I39" s="95">
        <v>-3.7709233937403326</v>
      </c>
      <c r="J39" s="95">
        <v>-8.0090761933058161</v>
      </c>
      <c r="K39" s="95">
        <v>-3.670237641492065</v>
      </c>
      <c r="L39" s="95">
        <v>8.3126026298444202</v>
      </c>
      <c r="M39" s="95">
        <v>9.740190427394225</v>
      </c>
      <c r="N39" s="95">
        <v>6.8019336828487837</v>
      </c>
      <c r="O39" s="95">
        <v>-11.404163858581811</v>
      </c>
      <c r="P39" s="95">
        <v>-10.787479440789483</v>
      </c>
      <c r="Q39" s="95">
        <v>3.0521556832823364</v>
      </c>
      <c r="R39" s="95">
        <v>-11.451072805209051</v>
      </c>
      <c r="S39" s="95">
        <v>10.889119238766185</v>
      </c>
      <c r="T39" s="95">
        <v>6.1064256804253745</v>
      </c>
      <c r="U39" s="95">
        <v>-1.1582375951792017</v>
      </c>
      <c r="V39" s="95">
        <v>4.9153281434818865</v>
      </c>
      <c r="W39" s="95">
        <v>0.10402858240152568</v>
      </c>
      <c r="X39" s="95">
        <v>6.621363597501059</v>
      </c>
    </row>
    <row r="40" spans="1:29" s="62" customFormat="1">
      <c r="A40" s="704" t="s">
        <v>446</v>
      </c>
      <c r="B40" s="94" t="s">
        <v>356</v>
      </c>
      <c r="C40" s="95">
        <v>9.9820250464188263</v>
      </c>
      <c r="D40" s="95">
        <v>-4.0598424914016817</v>
      </c>
      <c r="E40" s="95">
        <v>-25.640689642262117</v>
      </c>
      <c r="F40" s="95">
        <v>-15.767081214440353</v>
      </c>
      <c r="G40" s="95">
        <v>-1.881407095250907</v>
      </c>
      <c r="H40" s="95">
        <v>-19.316468420170878</v>
      </c>
      <c r="I40" s="95">
        <v>29.086756266988829</v>
      </c>
      <c r="J40" s="95">
        <v>-12.42816407106821</v>
      </c>
      <c r="K40" s="95">
        <v>-4.5002170791169931</v>
      </c>
      <c r="L40" s="95">
        <v>-11.187074889405679</v>
      </c>
      <c r="M40" s="95">
        <v>6.3059870454590197</v>
      </c>
      <c r="N40" s="95">
        <v>-27.435365582635754</v>
      </c>
      <c r="O40" s="95">
        <v>10.946352917155863</v>
      </c>
      <c r="P40" s="95">
        <v>-11.497320052448771</v>
      </c>
      <c r="Q40" s="95">
        <v>-32.064044914615451</v>
      </c>
      <c r="R40" s="95">
        <v>-9.0446493476680416</v>
      </c>
      <c r="S40" s="95">
        <v>-6.6924662432170834</v>
      </c>
      <c r="T40" s="95">
        <v>19.349021729330076</v>
      </c>
      <c r="U40" s="95">
        <v>-7.5961320540908019</v>
      </c>
      <c r="V40" s="95">
        <v>-0.42104402567143495</v>
      </c>
      <c r="W40" s="95">
        <v>0.2257799671592835</v>
      </c>
      <c r="X40" s="95">
        <v>-1.4048740528363766</v>
      </c>
    </row>
    <row r="41" spans="1:29" s="62" customFormat="1">
      <c r="A41" s="81" t="s">
        <v>447</v>
      </c>
      <c r="B41" s="94" t="s">
        <v>356</v>
      </c>
      <c r="C41" s="95">
        <v>-2.5999880137933502</v>
      </c>
      <c r="D41" s="95">
        <v>-15.877892735769933</v>
      </c>
      <c r="E41" s="95">
        <v>17.08269847521521</v>
      </c>
      <c r="F41" s="95">
        <v>-8.7839180804866714</v>
      </c>
      <c r="G41" s="95">
        <v>-1.0699557084034552</v>
      </c>
      <c r="H41" s="95">
        <v>-8.2552967644011375</v>
      </c>
      <c r="I41" s="95">
        <v>5.7870721731621444</v>
      </c>
      <c r="J41" s="95">
        <v>-12.325862481813388</v>
      </c>
      <c r="K41" s="95">
        <v>-18.640836670092071</v>
      </c>
      <c r="L41" s="95">
        <v>-3.6746043608019363E-2</v>
      </c>
      <c r="M41" s="95">
        <v>6.1909717557060162</v>
      </c>
      <c r="N41" s="95">
        <v>-4.6506777818076017</v>
      </c>
      <c r="O41" s="95">
        <v>-5.9155597301142535</v>
      </c>
      <c r="P41" s="95">
        <v>-11.740905895413292</v>
      </c>
      <c r="Q41" s="95">
        <v>8.0403369564729843</v>
      </c>
      <c r="R41" s="95">
        <v>-6.5109038727844677</v>
      </c>
      <c r="S41" s="95">
        <v>2.1827427864033666</v>
      </c>
      <c r="T41" s="95">
        <v>-6.9367554618896179</v>
      </c>
      <c r="U41" s="95">
        <v>-1.3993440309840111</v>
      </c>
      <c r="V41" s="95">
        <v>7.1720626688878042</v>
      </c>
      <c r="W41" s="95">
        <v>2.3346257889991051</v>
      </c>
      <c r="X41" s="95">
        <v>14.44002111215967</v>
      </c>
    </row>
    <row r="42" spans="1:29" s="62" customFormat="1">
      <c r="A42" s="704" t="s">
        <v>448</v>
      </c>
      <c r="B42" s="94" t="s">
        <v>356</v>
      </c>
      <c r="C42" s="95">
        <v>21.251715291450395</v>
      </c>
      <c r="D42" s="95">
        <v>-5.5995669930620409</v>
      </c>
      <c r="E42" s="95">
        <v>-4.0291894709408353</v>
      </c>
      <c r="F42" s="95">
        <v>3.5303063219639341</v>
      </c>
      <c r="G42" s="95">
        <v>-0.88658063162311862</v>
      </c>
      <c r="H42" s="95">
        <v>2.4400571640289996</v>
      </c>
      <c r="I42" s="95">
        <v>0.48568771313424008</v>
      </c>
      <c r="J42" s="95">
        <v>5.4864253393665194</v>
      </c>
      <c r="K42" s="95">
        <v>-8.6473312210577689</v>
      </c>
      <c r="L42" s="95">
        <v>-5.9922095939384263</v>
      </c>
      <c r="M42" s="95">
        <v>3.4056079010099438E-2</v>
      </c>
      <c r="N42" s="95" t="s">
        <v>356</v>
      </c>
      <c r="O42" s="95" t="s">
        <v>356</v>
      </c>
      <c r="P42" s="95" t="s">
        <v>356</v>
      </c>
      <c r="Q42" s="95">
        <v>-8.2169561022672468</v>
      </c>
      <c r="R42" s="95">
        <v>0.59981736119779328</v>
      </c>
      <c r="S42" s="95">
        <v>0.89599414860964544</v>
      </c>
      <c r="T42" s="95">
        <v>4.0919623554997457</v>
      </c>
      <c r="U42" s="95">
        <v>2.2288770053475986</v>
      </c>
      <c r="V42" s="95">
        <v>16.68660124103674</v>
      </c>
      <c r="W42" s="95">
        <v>-5.2274836059591934</v>
      </c>
      <c r="X42" s="95">
        <v>-2.1452595763592512</v>
      </c>
    </row>
    <row r="43" spans="1:29" s="62" customFormat="1">
      <c r="A43" s="704" t="s">
        <v>449</v>
      </c>
      <c r="B43" s="94" t="s">
        <v>356</v>
      </c>
      <c r="C43" s="95">
        <v>-4.9223225441429435</v>
      </c>
      <c r="D43" s="95">
        <v>75.978775631648119</v>
      </c>
      <c r="E43" s="95">
        <v>-10.932172344802311</v>
      </c>
      <c r="F43" s="95">
        <v>30.34406390888239</v>
      </c>
      <c r="G43" s="95">
        <v>2.2622182846462806</v>
      </c>
      <c r="H43" s="95">
        <v>-22.295011927226128</v>
      </c>
      <c r="I43" s="95">
        <v>-11.48529973272241</v>
      </c>
      <c r="J43" s="95">
        <v>2.6537831075834646</v>
      </c>
      <c r="K43" s="95">
        <v>1.853999630208591</v>
      </c>
      <c r="L43" s="95">
        <v>-1.3482738134530337</v>
      </c>
      <c r="M43" s="95">
        <v>-0.77321467404939881</v>
      </c>
      <c r="N43" s="95">
        <v>-0.35534632864427351</v>
      </c>
      <c r="O43" s="95">
        <v>-5.8488139951950728</v>
      </c>
      <c r="P43" s="95">
        <v>15.658071124368817</v>
      </c>
      <c r="Q43" s="95">
        <v>-16.824315254085604</v>
      </c>
      <c r="R43" s="95">
        <v>4.6250980685172181</v>
      </c>
      <c r="S43" s="95">
        <v>5.2312087127298668</v>
      </c>
      <c r="T43" s="95">
        <v>4.5453003053953154</v>
      </c>
      <c r="U43" s="95">
        <v>6.2578100910433534</v>
      </c>
      <c r="V43" s="95">
        <v>-10.344406261932036</v>
      </c>
      <c r="W43" s="95">
        <v>-10.081172702803997</v>
      </c>
      <c r="X43" s="95">
        <v>0.40892957450294887</v>
      </c>
    </row>
    <row r="44" spans="1:29" s="62" customFormat="1">
      <c r="A44" s="704" t="s">
        <v>450</v>
      </c>
      <c r="B44" s="94" t="s">
        <v>356</v>
      </c>
      <c r="C44" s="95">
        <v>26.033968721278654</v>
      </c>
      <c r="D44" s="95">
        <v>-26.07447086025968</v>
      </c>
      <c r="E44" s="95">
        <v>7.8071979840595418</v>
      </c>
      <c r="F44" s="95">
        <v>-14.601450623023993</v>
      </c>
      <c r="G44" s="95">
        <v>-9.8426788156484832</v>
      </c>
      <c r="H44" s="95">
        <v>-8.0579026241112217</v>
      </c>
      <c r="I44" s="95">
        <v>-4.6003946693367652</v>
      </c>
      <c r="J44" s="95">
        <v>-7.0514380347583341</v>
      </c>
      <c r="K44" s="95">
        <v>-16.10942796775889</v>
      </c>
      <c r="L44" s="95">
        <v>-5.1042181126932178</v>
      </c>
      <c r="M44" s="95">
        <v>0.17910448649968203</v>
      </c>
      <c r="N44" s="95">
        <v>-9.5244718686337819</v>
      </c>
      <c r="O44" s="95">
        <v>1.089300071200924</v>
      </c>
      <c r="P44" s="95">
        <v>12.453486962701518</v>
      </c>
      <c r="Q44" s="95">
        <v>3.4579388210490549</v>
      </c>
      <c r="R44" s="95">
        <v>-11.174234886080455</v>
      </c>
      <c r="S44" s="95">
        <v>4.3519275517263338</v>
      </c>
      <c r="T44" s="95">
        <v>-3.2694509733019999</v>
      </c>
      <c r="U44" s="95">
        <v>6.7941808666396781</v>
      </c>
      <c r="V44" s="95">
        <v>11.233300274196381</v>
      </c>
      <c r="W44" s="95">
        <v>-0.19930244145491827</v>
      </c>
      <c r="X44" s="95">
        <v>-6.7372625272617341</v>
      </c>
    </row>
    <row r="45" spans="1:29" s="62" customFormat="1" ht="20.25" customHeight="1">
      <c r="A45" s="60" t="s">
        <v>460</v>
      </c>
      <c r="B45" s="94" t="s">
        <v>356</v>
      </c>
      <c r="C45" s="95">
        <v>0.66794675407803084</v>
      </c>
      <c r="D45" s="95">
        <v>-0.36382955737255429</v>
      </c>
      <c r="E45" s="95">
        <v>3.1485256762120031</v>
      </c>
      <c r="F45" s="95">
        <v>0.19241436597584993</v>
      </c>
      <c r="G45" s="95">
        <v>-1.7821334522619594</v>
      </c>
      <c r="H45" s="95">
        <v>-5.2248906244309694</v>
      </c>
      <c r="I45" s="95">
        <v>-3.1163850064712904</v>
      </c>
      <c r="J45" s="95">
        <v>-2.1486020307171856</v>
      </c>
      <c r="K45" s="95">
        <v>-4.818272981526917</v>
      </c>
      <c r="L45" s="95">
        <v>-3.3422284829431135</v>
      </c>
      <c r="M45" s="95">
        <v>3.8706002622766249</v>
      </c>
      <c r="N45" s="95">
        <v>-3.1943561613310294</v>
      </c>
      <c r="O45" s="95">
        <v>-9.4546301300723314</v>
      </c>
      <c r="P45" s="95">
        <v>4.3994800090009818</v>
      </c>
      <c r="Q45" s="95">
        <v>1.7291144758403476</v>
      </c>
      <c r="R45" s="95">
        <v>-3.4982737457768422</v>
      </c>
      <c r="S45" s="95">
        <v>2.089525096142026</v>
      </c>
      <c r="T45" s="95">
        <v>4.2761965162153786</v>
      </c>
      <c r="U45" s="95">
        <v>0.55258265945384721</v>
      </c>
      <c r="V45" s="95">
        <v>3.5836048775408784</v>
      </c>
      <c r="W45" s="95">
        <v>-0.47746805517236623</v>
      </c>
      <c r="X45" s="95" t="s">
        <v>356</v>
      </c>
    </row>
    <row r="46" spans="1:29" s="62" customFormat="1" ht="12.75" customHeight="1">
      <c r="A46" s="726"/>
      <c r="B46" s="96"/>
      <c r="C46" s="96"/>
      <c r="D46" s="96"/>
      <c r="E46" s="96"/>
      <c r="F46" s="96"/>
      <c r="G46" s="96"/>
      <c r="H46" s="96"/>
      <c r="I46" s="96"/>
      <c r="J46" s="96"/>
      <c r="K46" s="96"/>
      <c r="L46" s="96"/>
      <c r="M46" s="96"/>
      <c r="N46" s="96"/>
      <c r="O46" s="96"/>
      <c r="P46" s="96"/>
      <c r="Q46" s="96"/>
      <c r="R46" s="96"/>
      <c r="S46" s="96"/>
      <c r="T46" s="96"/>
      <c r="U46" s="96"/>
      <c r="V46" s="96"/>
      <c r="W46" s="96"/>
      <c r="X46" s="96"/>
    </row>
    <row r="47" spans="1:29" ht="13">
      <c r="B47" s="1268" t="s">
        <v>463</v>
      </c>
      <c r="C47" s="1268"/>
      <c r="D47" s="1268"/>
      <c r="E47" s="1268"/>
      <c r="F47" s="1268"/>
      <c r="G47" s="1268" t="s">
        <v>463</v>
      </c>
      <c r="H47" s="1268"/>
      <c r="I47" s="1268"/>
      <c r="J47" s="1268"/>
      <c r="K47" s="1268"/>
      <c r="L47" s="1268" t="s">
        <v>463</v>
      </c>
      <c r="M47" s="1268"/>
      <c r="N47" s="1268"/>
      <c r="O47" s="1268"/>
      <c r="P47" s="1268"/>
      <c r="Q47" s="1268" t="s">
        <v>463</v>
      </c>
      <c r="R47" s="1268"/>
      <c r="S47" s="1268"/>
      <c r="T47" s="1268"/>
      <c r="U47" s="1268"/>
      <c r="V47" s="1268" t="s">
        <v>463</v>
      </c>
      <c r="W47" s="1268"/>
      <c r="X47" s="1268"/>
      <c r="Y47" s="1268"/>
      <c r="Z47" s="1268"/>
      <c r="AA47" s="207"/>
      <c r="AB47" s="207"/>
      <c r="AC47" s="207"/>
    </row>
    <row r="48" spans="1:29">
      <c r="A48" s="89"/>
      <c r="B48" s="97"/>
      <c r="C48" s="97"/>
      <c r="D48" s="97"/>
      <c r="E48" s="97"/>
      <c r="F48" s="97"/>
      <c r="G48" s="97"/>
      <c r="H48" s="97"/>
      <c r="I48" s="97"/>
      <c r="J48" s="97"/>
      <c r="K48" s="97"/>
      <c r="L48" s="97"/>
      <c r="M48" s="97"/>
      <c r="N48" s="97"/>
      <c r="O48" s="97"/>
      <c r="P48" s="97"/>
      <c r="Q48" s="97"/>
      <c r="R48" s="97"/>
      <c r="S48" s="97"/>
      <c r="T48" s="97"/>
      <c r="U48" s="97"/>
      <c r="V48" s="97"/>
      <c r="W48" s="97"/>
      <c r="X48" s="97"/>
    </row>
    <row r="49" spans="1:24">
      <c r="A49" s="81" t="s">
        <v>435</v>
      </c>
      <c r="B49" s="66">
        <v>100</v>
      </c>
      <c r="C49" s="67">
        <v>90.596673681722521</v>
      </c>
      <c r="D49" s="67">
        <v>94.552635876643635</v>
      </c>
      <c r="E49" s="67">
        <v>119.74285315689752</v>
      </c>
      <c r="F49" s="67">
        <v>108.10514821651033</v>
      </c>
      <c r="G49" s="67">
        <v>103.71068716195829</v>
      </c>
      <c r="H49" s="67">
        <v>92.803898827953049</v>
      </c>
      <c r="I49" s="67">
        <v>81.58375699422281</v>
      </c>
      <c r="J49" s="67">
        <v>76.250258825141898</v>
      </c>
      <c r="K49" s="67">
        <v>75.86414101346169</v>
      </c>
      <c r="L49" s="67">
        <v>87.068729832005801</v>
      </c>
      <c r="M49" s="67">
        <v>87.334701379946225</v>
      </c>
      <c r="N49" s="67">
        <v>92.391689781502976</v>
      </c>
      <c r="O49" s="67">
        <v>90.684920030810787</v>
      </c>
      <c r="P49" s="67">
        <v>90.855204422037602</v>
      </c>
      <c r="Q49" s="67">
        <v>100.98174115807512</v>
      </c>
      <c r="R49" s="67">
        <v>112.37931650582388</v>
      </c>
      <c r="S49" s="67">
        <v>113.70744384954192</v>
      </c>
      <c r="T49" s="67">
        <v>114.73917663360534</v>
      </c>
      <c r="U49" s="67">
        <v>119.99989160986965</v>
      </c>
      <c r="V49" s="67">
        <v>134.48769964325663</v>
      </c>
      <c r="W49" s="67">
        <v>131.48119868295504</v>
      </c>
      <c r="X49" s="67">
        <v>132.28450556093816</v>
      </c>
    </row>
    <row r="50" spans="1:24">
      <c r="A50" s="81" t="s">
        <v>436</v>
      </c>
      <c r="B50" s="66">
        <v>100</v>
      </c>
      <c r="C50" s="67">
        <v>88.661183250118697</v>
      </c>
      <c r="D50" s="67">
        <v>85.748916931842643</v>
      </c>
      <c r="E50" s="67">
        <v>87.870226463727164</v>
      </c>
      <c r="F50" s="67">
        <v>99.997640695640882</v>
      </c>
      <c r="G50" s="67">
        <v>93.426093316385661</v>
      </c>
      <c r="H50" s="67">
        <v>100.38574626271443</v>
      </c>
      <c r="I50" s="67">
        <v>90.15491782248003</v>
      </c>
      <c r="J50" s="67">
        <v>92.731868008717626</v>
      </c>
      <c r="K50" s="67">
        <v>93.033269140593887</v>
      </c>
      <c r="L50" s="67">
        <v>104.31752697717079</v>
      </c>
      <c r="M50" s="67">
        <v>107.10740438181803</v>
      </c>
      <c r="N50" s="67">
        <v>103.5062211906819</v>
      </c>
      <c r="O50" s="67">
        <v>100.75409265578044</v>
      </c>
      <c r="P50" s="67">
        <v>107.11677082012368</v>
      </c>
      <c r="Q50" s="67">
        <v>112.1980282113819</v>
      </c>
      <c r="R50" s="67">
        <v>115.77401403196266</v>
      </c>
      <c r="S50" s="67">
        <v>119.46337622352048</v>
      </c>
      <c r="T50" s="67">
        <v>122.48328580318092</v>
      </c>
      <c r="U50" s="67">
        <v>118.22741334717458</v>
      </c>
      <c r="V50" s="67">
        <v>121.8845503903174</v>
      </c>
      <c r="W50" s="67">
        <v>118.39799695059909</v>
      </c>
      <c r="X50" s="67">
        <v>121.68659885632721</v>
      </c>
    </row>
    <row r="51" spans="1:24">
      <c r="A51" s="81" t="s">
        <v>437</v>
      </c>
      <c r="B51" s="66">
        <v>100</v>
      </c>
      <c r="C51" s="67">
        <v>94.381270903010034</v>
      </c>
      <c r="D51" s="67">
        <v>81.380358771663126</v>
      </c>
      <c r="E51" s="67">
        <v>88.096685922772878</v>
      </c>
      <c r="F51" s="67">
        <v>78.941927637579809</v>
      </c>
      <c r="G51" s="67">
        <v>66.716327151109766</v>
      </c>
      <c r="H51" s="67">
        <v>49.030100334448157</v>
      </c>
      <c r="I51" s="67">
        <v>48.665247795682575</v>
      </c>
      <c r="J51" s="67">
        <v>56.293706293706293</v>
      </c>
      <c r="K51" s="67">
        <v>56.403162055335969</v>
      </c>
      <c r="L51" s="67">
        <v>64.974156278504111</v>
      </c>
      <c r="M51" s="67">
        <v>64.974156278504111</v>
      </c>
      <c r="N51" s="67">
        <v>33.423532988750381</v>
      </c>
      <c r="O51" s="67">
        <v>33.423532988750381</v>
      </c>
      <c r="P51" s="67">
        <v>28.543630282760716</v>
      </c>
      <c r="Q51" s="67">
        <v>28.543630282760716</v>
      </c>
      <c r="R51" s="67">
        <v>37.79568257829127</v>
      </c>
      <c r="S51" s="67">
        <v>37.79568257829127</v>
      </c>
      <c r="T51" s="67">
        <v>35.594405594405593</v>
      </c>
      <c r="U51" s="67">
        <v>35.594405594405593</v>
      </c>
      <c r="V51" s="67">
        <v>49.262876254180604</v>
      </c>
      <c r="W51" s="67">
        <v>49.262876254180604</v>
      </c>
      <c r="X51" s="67">
        <v>35.967619337184551</v>
      </c>
    </row>
    <row r="52" spans="1:24">
      <c r="A52" s="81" t="s">
        <v>438</v>
      </c>
      <c r="B52" s="66">
        <v>100</v>
      </c>
      <c r="C52" s="67">
        <v>124.96110610721848</v>
      </c>
      <c r="D52" s="67">
        <v>102.26988267496405</v>
      </c>
      <c r="E52" s="67">
        <v>104.90881867842646</v>
      </c>
      <c r="F52" s="67">
        <v>96.463872545005799</v>
      </c>
      <c r="G52" s="67">
        <v>85.779457006164535</v>
      </c>
      <c r="H52" s="67">
        <v>82.087753980044226</v>
      </c>
      <c r="I52" s="67">
        <v>88.06279170419586</v>
      </c>
      <c r="J52" s="67">
        <v>78.529986314028704</v>
      </c>
      <c r="K52" s="67">
        <v>73.814174923089524</v>
      </c>
      <c r="L52" s="67">
        <v>68.055539309150888</v>
      </c>
      <c r="M52" s="67">
        <v>73.303582917100442</v>
      </c>
      <c r="N52" s="67">
        <v>61.616114353893487</v>
      </c>
      <c r="O52" s="67">
        <v>61.319924200774373</v>
      </c>
      <c r="P52" s="67">
        <v>61.531694136087694</v>
      </c>
      <c r="Q52" s="67">
        <v>59.465264536957974</v>
      </c>
      <c r="R52" s="67">
        <v>35.294166500953345</v>
      </c>
      <c r="S52" s="67">
        <v>50.196516510896139</v>
      </c>
      <c r="T52" s="67">
        <v>50.495385371217353</v>
      </c>
      <c r="U52" s="67">
        <v>52.355273777912949</v>
      </c>
      <c r="V52" s="67">
        <v>53.77442127057283</v>
      </c>
      <c r="W52" s="67">
        <v>52.97642971610383</v>
      </c>
      <c r="X52" s="67">
        <v>43.905098901613073</v>
      </c>
    </row>
    <row r="53" spans="1:24">
      <c r="A53" s="81" t="s">
        <v>439</v>
      </c>
      <c r="B53" s="66">
        <v>100</v>
      </c>
      <c r="C53" s="67">
        <v>94.147176269252711</v>
      </c>
      <c r="D53" s="67">
        <v>61.665715915573301</v>
      </c>
      <c r="E53" s="67">
        <v>74.512264689104398</v>
      </c>
      <c r="F53" s="67">
        <v>72.025099828864796</v>
      </c>
      <c r="G53" s="67">
        <v>66.640045636052477</v>
      </c>
      <c r="H53" s="67">
        <v>53.394181403308615</v>
      </c>
      <c r="I53" s="67">
        <v>51.796919566457504</v>
      </c>
      <c r="J53" s="67">
        <v>62.46434683399886</v>
      </c>
      <c r="K53" s="67">
        <v>51.032515687393044</v>
      </c>
      <c r="L53" s="67">
        <v>39.70336565887051</v>
      </c>
      <c r="M53" s="67">
        <v>75.41357672561324</v>
      </c>
      <c r="N53" s="67" t="s">
        <v>356</v>
      </c>
      <c r="O53" s="67" t="s">
        <v>356</v>
      </c>
      <c r="P53" s="67">
        <v>36.508841985168281</v>
      </c>
      <c r="Q53" s="67">
        <v>58.185966913861954</v>
      </c>
      <c r="R53" s="67">
        <v>56.96862521391899</v>
      </c>
      <c r="S53" s="67">
        <v>52.726868225898457</v>
      </c>
      <c r="T53" s="67" t="s">
        <v>356</v>
      </c>
      <c r="U53" s="67" t="s">
        <v>356</v>
      </c>
      <c r="V53" s="67" t="s">
        <v>356</v>
      </c>
      <c r="W53" s="67" t="s">
        <v>356</v>
      </c>
      <c r="X53" s="67">
        <v>63.205932686822592</v>
      </c>
    </row>
    <row r="54" spans="1:24">
      <c r="A54" s="81" t="s">
        <v>440</v>
      </c>
      <c r="B54" s="66">
        <v>100</v>
      </c>
      <c r="C54" s="67">
        <v>98.345784418356445</v>
      </c>
      <c r="D54" s="67">
        <v>93.009605122732111</v>
      </c>
      <c r="E54" s="67">
        <v>93.009605122732111</v>
      </c>
      <c r="F54" s="67">
        <v>165.81287797936676</v>
      </c>
      <c r="G54" s="67">
        <v>166.88011383849164</v>
      </c>
      <c r="H54" s="67">
        <v>149.37744574884383</v>
      </c>
      <c r="I54" s="67">
        <v>157.02596940590536</v>
      </c>
      <c r="J54" s="67">
        <v>152.02774813233722</v>
      </c>
      <c r="K54" s="67">
        <v>196.69156883671289</v>
      </c>
      <c r="L54" s="67">
        <v>141.05300604766987</v>
      </c>
      <c r="M54" s="67">
        <v>133.40448239060831</v>
      </c>
      <c r="N54" s="67" t="s">
        <v>356</v>
      </c>
      <c r="O54" s="67" t="s">
        <v>356</v>
      </c>
      <c r="P54" s="67">
        <v>75.153681963713964</v>
      </c>
      <c r="Q54" s="67">
        <v>81.447883315546065</v>
      </c>
      <c r="R54" s="67">
        <v>86.268231945926715</v>
      </c>
      <c r="S54" s="67">
        <v>131.44788331554605</v>
      </c>
      <c r="T54" s="67" t="s">
        <v>356</v>
      </c>
      <c r="U54" s="67" t="s">
        <v>356</v>
      </c>
      <c r="V54" s="67">
        <v>146.17573817146922</v>
      </c>
      <c r="W54" s="67">
        <v>116.52899324083954</v>
      </c>
      <c r="X54" s="67">
        <v>120.36641764496619</v>
      </c>
    </row>
    <row r="55" spans="1:24">
      <c r="A55" s="81" t="s">
        <v>441</v>
      </c>
      <c r="B55" s="66">
        <v>100</v>
      </c>
      <c r="C55" s="67">
        <v>80.521758084971466</v>
      </c>
      <c r="D55" s="67">
        <v>111.23028297400127</v>
      </c>
      <c r="E55" s="67">
        <v>111.8713340202917</v>
      </c>
      <c r="F55" s="67">
        <v>125.5578233988586</v>
      </c>
      <c r="G55" s="67">
        <v>127.89017913760306</v>
      </c>
      <c r="H55" s="67">
        <v>122.90593294229551</v>
      </c>
      <c r="I55" s="67">
        <v>122.54230738744452</v>
      </c>
      <c r="J55" s="67">
        <v>121.5188054850983</v>
      </c>
      <c r="K55" s="67">
        <v>108.14541058972733</v>
      </c>
      <c r="L55" s="67">
        <v>115.61331345117313</v>
      </c>
      <c r="M55" s="67">
        <v>120.9654902504756</v>
      </c>
      <c r="N55" s="67">
        <v>120.83663601775524</v>
      </c>
      <c r="O55" s="67">
        <v>84.389366677235259</v>
      </c>
      <c r="P55" s="67">
        <v>119.98454343690553</v>
      </c>
      <c r="Q55" s="67">
        <v>124.70573081800889</v>
      </c>
      <c r="R55" s="67">
        <v>120.16784242232087</v>
      </c>
      <c r="S55" s="67">
        <v>128.13837587190869</v>
      </c>
      <c r="T55" s="67">
        <v>132.72828154724161</v>
      </c>
      <c r="U55" s="67">
        <v>137.53071496512365</v>
      </c>
      <c r="V55" s="67">
        <v>124.63379339727334</v>
      </c>
      <c r="W55" s="67">
        <v>136.51930584178822</v>
      </c>
      <c r="X55" s="67">
        <v>136.76124068642994</v>
      </c>
    </row>
    <row r="56" spans="1:24">
      <c r="A56" s="81" t="s">
        <v>442</v>
      </c>
      <c r="B56" s="66">
        <v>100</v>
      </c>
      <c r="C56" s="67">
        <v>86.540664894126479</v>
      </c>
      <c r="D56" s="67">
        <v>100.70870734583964</v>
      </c>
      <c r="E56" s="67">
        <v>103.90069003610265</v>
      </c>
      <c r="F56" s="67">
        <v>106.30881731041056</v>
      </c>
      <c r="G56" s="67">
        <v>111.06411140775069</v>
      </c>
      <c r="H56" s="67">
        <v>92.522598624474568</v>
      </c>
      <c r="I56" s="67">
        <v>80.969814262177522</v>
      </c>
      <c r="J56" s="67">
        <v>82.422908499751927</v>
      </c>
      <c r="K56" s="67">
        <v>92.153615285243745</v>
      </c>
      <c r="L56" s="67">
        <v>89.238901608863344</v>
      </c>
      <c r="M56" s="67">
        <v>97.244212914480016</v>
      </c>
      <c r="N56" s="67">
        <v>100.73251475964932</v>
      </c>
      <c r="O56" s="67">
        <v>92.382132778009449</v>
      </c>
      <c r="P56" s="67">
        <v>84.464241622305792</v>
      </c>
      <c r="Q56" s="67">
        <v>93.50697519334841</v>
      </c>
      <c r="R56" s="67">
        <v>87.244509717782151</v>
      </c>
      <c r="S56" s="67">
        <v>85.622469146665239</v>
      </c>
      <c r="T56" s="67">
        <v>81.881926594438909</v>
      </c>
      <c r="U56" s="67">
        <v>76.785203450243657</v>
      </c>
      <c r="V56" s="67">
        <v>76.921648769708213</v>
      </c>
      <c r="W56" s="67">
        <v>83.581030774713454</v>
      </c>
      <c r="X56" s="67">
        <v>98.174533392581708</v>
      </c>
    </row>
    <row r="57" spans="1:24">
      <c r="A57" s="81" t="s">
        <v>443</v>
      </c>
      <c r="B57" s="66">
        <v>100</v>
      </c>
      <c r="C57" s="67">
        <v>105.77918518969612</v>
      </c>
      <c r="D57" s="67">
        <v>117.7151208817977</v>
      </c>
      <c r="E57" s="67">
        <v>120.88788746117775</v>
      </c>
      <c r="F57" s="67">
        <v>107.47822909688813</v>
      </c>
      <c r="G57" s="67">
        <v>115.65678095122099</v>
      </c>
      <c r="H57" s="67">
        <v>112.2282443212959</v>
      </c>
      <c r="I57" s="67">
        <v>105.55995371780038</v>
      </c>
      <c r="J57" s="67">
        <v>120.0962182571098</v>
      </c>
      <c r="K57" s="67">
        <v>114.53991839717433</v>
      </c>
      <c r="L57" s="67">
        <v>108.0975580049936</v>
      </c>
      <c r="M57" s="67">
        <v>121.16525181170454</v>
      </c>
      <c r="N57" s="67">
        <v>124.49401376286461</v>
      </c>
      <c r="O57" s="67">
        <v>117.84909567017843</v>
      </c>
      <c r="P57" s="67">
        <v>114.99299677242556</v>
      </c>
      <c r="Q57" s="67">
        <v>123.7683454113635</v>
      </c>
      <c r="R57" s="67">
        <v>117.14268314962548</v>
      </c>
      <c r="S57" s="67">
        <v>109.58528713233055</v>
      </c>
      <c r="T57" s="67">
        <v>117.25838864868156</v>
      </c>
      <c r="U57" s="67">
        <v>118.93307350344071</v>
      </c>
      <c r="V57" s="67" t="s">
        <v>356</v>
      </c>
      <c r="W57" s="67" t="s">
        <v>356</v>
      </c>
      <c r="X57" s="67" t="s">
        <v>356</v>
      </c>
    </row>
    <row r="58" spans="1:24">
      <c r="A58" s="81" t="s">
        <v>444</v>
      </c>
      <c r="B58" s="66">
        <v>100</v>
      </c>
      <c r="C58" s="67">
        <v>100.71606833165143</v>
      </c>
      <c r="D58" s="67">
        <v>101.54105760573336</v>
      </c>
      <c r="E58" s="67">
        <v>98.341712642080637</v>
      </c>
      <c r="F58" s="67">
        <v>99.546641125889039</v>
      </c>
      <c r="G58" s="67">
        <v>98.395644370856914</v>
      </c>
      <c r="H58" s="67">
        <v>95.859493494957306</v>
      </c>
      <c r="I58" s="67">
        <v>93.286783856133709</v>
      </c>
      <c r="J58" s="67">
        <v>89.765883422867034</v>
      </c>
      <c r="K58" s="67">
        <v>87.778042988270983</v>
      </c>
      <c r="L58" s="67">
        <v>68.92837503852266</v>
      </c>
      <c r="M58" s="67">
        <v>70.229383576957702</v>
      </c>
      <c r="N58" s="67">
        <v>66.752222228936404</v>
      </c>
      <c r="O58" s="67">
        <v>59.003531999492395</v>
      </c>
      <c r="P58" s="67">
        <v>57.106695843178002</v>
      </c>
      <c r="Q58" s="67">
        <v>55.084579151232425</v>
      </c>
      <c r="R58" s="67">
        <v>49.884522651326087</v>
      </c>
      <c r="S58" s="67">
        <v>46.905303739870803</v>
      </c>
      <c r="T58" s="67">
        <v>54.707566153232577</v>
      </c>
      <c r="U58" s="67">
        <v>53.167620417313735</v>
      </c>
      <c r="V58" s="67">
        <v>51.780804534495147</v>
      </c>
      <c r="W58" s="67">
        <v>51.701795307184248</v>
      </c>
      <c r="X58" s="67">
        <v>50.855958474079536</v>
      </c>
    </row>
    <row r="59" spans="1:24">
      <c r="A59" s="81" t="s">
        <v>445</v>
      </c>
      <c r="B59" s="66">
        <v>100</v>
      </c>
      <c r="C59" s="67">
        <v>101.92331866750472</v>
      </c>
      <c r="D59" s="67">
        <v>107.00439974858581</v>
      </c>
      <c r="E59" s="67">
        <v>123.19170333123822</v>
      </c>
      <c r="F59" s="67">
        <v>149.66184789440604</v>
      </c>
      <c r="G59" s="67">
        <v>162.28535512256443</v>
      </c>
      <c r="H59" s="67">
        <v>127.50712759270898</v>
      </c>
      <c r="I59" s="67">
        <v>122.69893148962917</v>
      </c>
      <c r="J59" s="67">
        <v>112.87188057825266</v>
      </c>
      <c r="K59" s="67">
        <v>108.72921433060966</v>
      </c>
      <c r="L59" s="67">
        <v>117.76744186046511</v>
      </c>
      <c r="M59" s="67">
        <v>129.23821495914518</v>
      </c>
      <c r="N59" s="67">
        <v>138.02891263356381</v>
      </c>
      <c r="O59" s="67">
        <v>122.28786926461345</v>
      </c>
      <c r="P59" s="67">
        <v>109.09609050911375</v>
      </c>
      <c r="Q59" s="67">
        <v>112.42587303582651</v>
      </c>
      <c r="R59" s="67">
        <v>99.551904462602124</v>
      </c>
      <c r="S59" s="67">
        <v>110.39223004399746</v>
      </c>
      <c r="T59" s="67">
        <v>117.13324952859838</v>
      </c>
      <c r="U59" s="67">
        <v>115.77656819610307</v>
      </c>
      <c r="V59" s="67">
        <v>121.46736643620363</v>
      </c>
      <c r="W59" s="67">
        <v>121.59372721558769</v>
      </c>
      <c r="X59" s="67">
        <v>129.64489000628535</v>
      </c>
    </row>
    <row r="60" spans="1:24">
      <c r="A60" s="81" t="s">
        <v>446</v>
      </c>
      <c r="B60" s="66">
        <v>100</v>
      </c>
      <c r="C60" s="67">
        <v>109.98202504641883</v>
      </c>
      <c r="D60" s="67">
        <v>105.51692806068027</v>
      </c>
      <c r="E60" s="67">
        <v>78.461660016592262</v>
      </c>
      <c r="F60" s="67">
        <v>66.090546359578084</v>
      </c>
      <c r="G60" s="67">
        <v>64.847114131078882</v>
      </c>
      <c r="H60" s="67">
        <v>52.320941808556867</v>
      </c>
      <c r="I60" s="67">
        <v>67.539406629004858</v>
      </c>
      <c r="J60" s="67">
        <v>59.145498360526204</v>
      </c>
      <c r="K60" s="67">
        <v>56.483822541776945</v>
      </c>
      <c r="L60" s="67">
        <v>50.164935013629353</v>
      </c>
      <c r="M60" s="67">
        <v>53.328329316951759</v>
      </c>
      <c r="N60" s="67">
        <v>38.697507209734127</v>
      </c>
      <c r="O60" s="67">
        <v>42.93347291905345</v>
      </c>
      <c r="P60" s="67">
        <v>37.997274127918459</v>
      </c>
      <c r="Q60" s="67">
        <v>25.813811085213128</v>
      </c>
      <c r="R60" s="67">
        <v>23.479042389286139</v>
      </c>
      <c r="S60" s="67">
        <v>21.907715403152533</v>
      </c>
      <c r="T60" s="67">
        <v>26.146644016908308</v>
      </c>
      <c r="U60" s="67">
        <v>24.16051040967092</v>
      </c>
      <c r="V60" s="67">
        <v>24.058784024019278</v>
      </c>
      <c r="W60" s="67">
        <v>24.11310393868763</v>
      </c>
      <c r="X60" s="67">
        <v>23.774345198119537</v>
      </c>
    </row>
    <row r="61" spans="1:24">
      <c r="A61" s="81" t="s">
        <v>447</v>
      </c>
      <c r="B61" s="66">
        <v>100</v>
      </c>
      <c r="C61" s="67">
        <v>97.40001198620665</v>
      </c>
      <c r="D61" s="67">
        <v>81.934942558409716</v>
      </c>
      <c r="E61" s="67">
        <v>95.931641741503626</v>
      </c>
      <c r="F61" s="67">
        <v>87.505084917663993</v>
      </c>
      <c r="G61" s="67">
        <v>86.568819266444152</v>
      </c>
      <c r="H61" s="67">
        <v>79.422306330561128</v>
      </c>
      <c r="I61" s="67">
        <v>84.018532519500624</v>
      </c>
      <c r="J61" s="67">
        <v>73.662523741909311</v>
      </c>
      <c r="K61" s="67">
        <v>59.931213004112202</v>
      </c>
      <c r="L61" s="67">
        <v>59.909190654446896</v>
      </c>
      <c r="M61" s="67">
        <v>63.618151726935778</v>
      </c>
      <c r="N61" s="67">
        <v>60.659476479374526</v>
      </c>
      <c r="O61" s="67">
        <v>57.071128916262516</v>
      </c>
      <c r="P61" s="67">
        <v>50.370461376754136</v>
      </c>
      <c r="Q61" s="67">
        <v>54.42041619797525</v>
      </c>
      <c r="R61" s="67">
        <v>50.877155212155856</v>
      </c>
      <c r="S61" s="67">
        <v>51.987672647476437</v>
      </c>
      <c r="T61" s="67">
        <v>48.381414925593326</v>
      </c>
      <c r="U61" s="67">
        <v>47.704392483726423</v>
      </c>
      <c r="V61" s="67">
        <v>51.125781408471482</v>
      </c>
      <c r="W61" s="67">
        <v>52.319377086060967</v>
      </c>
      <c r="X61" s="67">
        <v>59.874306183038598</v>
      </c>
    </row>
    <row r="62" spans="1:24">
      <c r="A62" s="81" t="s">
        <v>448</v>
      </c>
      <c r="B62" s="66">
        <v>100</v>
      </c>
      <c r="C62" s="67">
        <v>121.2517152914504</v>
      </c>
      <c r="D62" s="67">
        <v>114.46214426346877</v>
      </c>
      <c r="E62" s="67">
        <v>109.85024759859196</v>
      </c>
      <c r="F62" s="67">
        <v>113.7282978342581</v>
      </c>
      <c r="G62" s="67">
        <v>112.72000477298491</v>
      </c>
      <c r="H62" s="67">
        <v>115.47043732474197</v>
      </c>
      <c r="I62" s="67">
        <v>116.03126305113059</v>
      </c>
      <c r="J62" s="67">
        <v>122.39723166875484</v>
      </c>
      <c r="K62" s="67">
        <v>111.81313764095221</v>
      </c>
      <c r="L62" s="67">
        <v>105.1130600799475</v>
      </c>
      <c r="M62" s="67">
        <v>105.14885746673826</v>
      </c>
      <c r="N62" s="67" t="s">
        <v>356</v>
      </c>
      <c r="O62" s="67" t="s">
        <v>356</v>
      </c>
      <c r="P62" s="67">
        <v>98.943977089672458</v>
      </c>
      <c r="Q62" s="67">
        <v>90.813793926376704</v>
      </c>
      <c r="R62" s="67">
        <v>91.358510828709498</v>
      </c>
      <c r="S62" s="67">
        <v>92.177077739991645</v>
      </c>
      <c r="T62" s="67">
        <v>95.948929061511848</v>
      </c>
      <c r="U62" s="67">
        <v>98.087512678241154</v>
      </c>
      <c r="V62" s="67">
        <v>114.45498478611061</v>
      </c>
      <c r="W62" s="67">
        <v>108.47186922021359</v>
      </c>
      <c r="X62" s="67">
        <v>106.14486605811108</v>
      </c>
    </row>
    <row r="63" spans="1:24">
      <c r="A63" s="81" t="s">
        <v>449</v>
      </c>
      <c r="B63" s="66">
        <v>100</v>
      </c>
      <c r="C63" s="67">
        <v>95.077677455857057</v>
      </c>
      <c r="D63" s="67">
        <v>167.31653268582477</v>
      </c>
      <c r="E63" s="67">
        <v>149.02520097126288</v>
      </c>
      <c r="F63" s="67">
        <v>194.24550319432333</v>
      </c>
      <c r="G63" s="67">
        <v>198.63976048468848</v>
      </c>
      <c r="H63" s="67">
        <v>154.35300219241378</v>
      </c>
      <c r="I63" s="67">
        <v>136.62509724415946</v>
      </c>
      <c r="J63" s="67">
        <v>140.25083099554445</v>
      </c>
      <c r="K63" s="67">
        <v>142.85108088356634</v>
      </c>
      <c r="L63" s="67">
        <v>140.92505716777859</v>
      </c>
      <c r="M63" s="67">
        <v>139.83540394634483</v>
      </c>
      <c r="N63" s="67">
        <v>139.33850397227658</v>
      </c>
      <c r="O63" s="67">
        <v>131.18885405125064</v>
      </c>
      <c r="P63" s="67">
        <v>151.73049812583983</v>
      </c>
      <c r="Q63" s="67">
        <v>126.2028807845541</v>
      </c>
      <c r="R63" s="67">
        <v>132.03988778613359</v>
      </c>
      <c r="S63" s="67">
        <v>138.94716990028056</v>
      </c>
      <c r="T63" s="67">
        <v>145.26273603809614</v>
      </c>
      <c r="U63" s="67">
        <v>154.35300219241378</v>
      </c>
      <c r="V63" s="67">
        <v>138.38610056814164</v>
      </c>
      <c r="W63" s="67">
        <v>124.43515877319128</v>
      </c>
      <c r="X63" s="67">
        <v>124.94401093849456</v>
      </c>
    </row>
    <row r="64" spans="1:24">
      <c r="A64" s="81" t="s">
        <v>450</v>
      </c>
      <c r="B64" s="66">
        <v>100</v>
      </c>
      <c r="C64" s="67">
        <v>126.03396872127865</v>
      </c>
      <c r="D64" s="67">
        <v>93.17127827302005</v>
      </c>
      <c r="E64" s="67">
        <v>100.44534443207377</v>
      </c>
      <c r="F64" s="67">
        <v>85.778867061698136</v>
      </c>
      <c r="G64" s="67">
        <v>77.335928685113103</v>
      </c>
      <c r="H64" s="67">
        <v>71.104274858214595</v>
      </c>
      <c r="I64" s="67">
        <v>67.833197587966723</v>
      </c>
      <c r="J64" s="67">
        <v>63.049981693056075</v>
      </c>
      <c r="K64" s="67">
        <v>52.892990308528042</v>
      </c>
      <c r="L64" s="67">
        <v>50.19321671685509</v>
      </c>
      <c r="M64" s="67">
        <v>50.283115019913481</v>
      </c>
      <c r="N64" s="67">
        <v>45.493913875169049</v>
      </c>
      <c r="O64" s="67">
        <v>45.989479111403355</v>
      </c>
      <c r="P64" s="67">
        <v>51.716772896756311</v>
      </c>
      <c r="Q64" s="67">
        <v>53.505107263747028</v>
      </c>
      <c r="R64" s="67">
        <v>47.526320902046642</v>
      </c>
      <c r="S64" s="67">
        <v>49.594631955704678</v>
      </c>
      <c r="T64" s="67">
        <v>47.973159778523339</v>
      </c>
      <c r="U64" s="67">
        <v>51.23254302131825</v>
      </c>
      <c r="V64" s="67">
        <v>56.987648417009765</v>
      </c>
      <c r="W64" s="67">
        <v>56.874070642386926</v>
      </c>
      <c r="X64" s="67">
        <v>53.042315193269026</v>
      </c>
    </row>
    <row r="65" spans="1:29" ht="20.25" customHeight="1">
      <c r="A65" s="60" t="s">
        <v>460</v>
      </c>
      <c r="B65" s="66">
        <v>100</v>
      </c>
      <c r="C65" s="67">
        <v>100.66794675407803</v>
      </c>
      <c r="D65" s="67">
        <v>100.30168700898665</v>
      </c>
      <c r="E65" s="67">
        <v>103.45971137813839</v>
      </c>
      <c r="F65" s="67">
        <v>103.65878272582708</v>
      </c>
      <c r="G65" s="67">
        <v>101.81144488266257</v>
      </c>
      <c r="H65" s="67">
        <v>96.491908244390629</v>
      </c>
      <c r="I65" s="67">
        <v>93.484848883404396</v>
      </c>
      <c r="J65" s="67">
        <v>91.476231521882696</v>
      </c>
      <c r="K65" s="67">
        <v>87.068656973944812</v>
      </c>
      <c r="L65" s="67">
        <v>84.15862352084558</v>
      </c>
      <c r="M65" s="67">
        <v>87.416067423571832</v>
      </c>
      <c r="N65" s="67">
        <v>84.623686887833671</v>
      </c>
      <c r="O65" s="67">
        <v>76.62283029015849</v>
      </c>
      <c r="P65" s="67">
        <v>79.993836391104765</v>
      </c>
      <c r="Q65" s="67">
        <v>81.377021395923407</v>
      </c>
      <c r="R65" s="67">
        <v>78.530230421334622</v>
      </c>
      <c r="S65" s="67">
        <v>80.171139294046583</v>
      </c>
      <c r="T65" s="67">
        <v>83.599414759548779</v>
      </c>
      <c r="U65" s="67">
        <v>84.061370628914943</v>
      </c>
      <c r="V65" s="67">
        <v>87.073798006900461</v>
      </c>
      <c r="W65" s="67">
        <v>86.658048436992203</v>
      </c>
      <c r="X65" s="67" t="s">
        <v>356</v>
      </c>
    </row>
    <row r="66" spans="1:29" ht="12.75" customHeight="1">
      <c r="A66" s="82"/>
      <c r="B66" s="82"/>
      <c r="C66" s="82"/>
      <c r="D66" s="82"/>
      <c r="E66" s="82"/>
      <c r="F66" s="82"/>
      <c r="G66" s="82"/>
      <c r="H66" s="82"/>
      <c r="I66" s="82"/>
      <c r="J66" s="82"/>
      <c r="K66" s="82"/>
      <c r="L66" s="82"/>
      <c r="M66" s="82"/>
      <c r="N66" s="82"/>
      <c r="O66" s="82"/>
      <c r="P66" s="82"/>
      <c r="Q66" s="82"/>
      <c r="R66" s="82"/>
      <c r="S66" s="82"/>
      <c r="T66" s="82"/>
      <c r="U66" s="82"/>
      <c r="V66" s="82"/>
      <c r="W66" s="82"/>
      <c r="X66" s="82"/>
    </row>
    <row r="67" spans="1:29" ht="13">
      <c r="B67" s="1268" t="s">
        <v>464</v>
      </c>
      <c r="C67" s="1268"/>
      <c r="D67" s="1268"/>
      <c r="E67" s="1268"/>
      <c r="F67" s="1268"/>
      <c r="G67" s="1268" t="s">
        <v>464</v>
      </c>
      <c r="H67" s="1268"/>
      <c r="I67" s="1268"/>
      <c r="J67" s="1268"/>
      <c r="K67" s="1268"/>
      <c r="L67" s="1268" t="s">
        <v>464</v>
      </c>
      <c r="M67" s="1268"/>
      <c r="N67" s="1268"/>
      <c r="O67" s="1268"/>
      <c r="P67" s="1268"/>
      <c r="Q67" s="1268" t="s">
        <v>464</v>
      </c>
      <c r="R67" s="1268"/>
      <c r="S67" s="1268"/>
      <c r="T67" s="1268"/>
      <c r="U67" s="1268"/>
      <c r="V67" s="1268" t="s">
        <v>464</v>
      </c>
      <c r="W67" s="1268"/>
      <c r="X67" s="1268"/>
      <c r="Y67" s="1268"/>
      <c r="Z67" s="1268"/>
      <c r="AA67" s="207"/>
      <c r="AB67" s="207"/>
      <c r="AC67" s="207"/>
    </row>
    <row r="68" spans="1:29">
      <c r="A68" s="89"/>
      <c r="B68" s="91"/>
      <c r="C68" s="91"/>
      <c r="D68" s="91"/>
      <c r="E68" s="91"/>
      <c r="F68" s="82"/>
      <c r="G68" s="82"/>
      <c r="H68" s="82"/>
      <c r="I68" s="82"/>
      <c r="J68" s="82"/>
      <c r="K68" s="82"/>
      <c r="L68" s="82"/>
      <c r="M68" s="82"/>
      <c r="N68" s="82"/>
      <c r="O68" s="82"/>
      <c r="P68" s="82"/>
      <c r="Q68" s="82"/>
      <c r="R68" s="82"/>
      <c r="S68" s="82"/>
      <c r="T68" s="82"/>
      <c r="U68" s="82"/>
      <c r="V68" s="82"/>
      <c r="W68" s="82"/>
      <c r="X68" s="82"/>
    </row>
    <row r="69" spans="1:29">
      <c r="A69" s="81" t="s">
        <v>435</v>
      </c>
      <c r="B69" s="72">
        <v>10.750255716341396</v>
      </c>
      <c r="C69" s="72">
        <v>9.6747519000033595</v>
      </c>
      <c r="D69" s="72">
        <v>10.134076949642568</v>
      </c>
      <c r="E69" s="72">
        <v>12.442198750546414</v>
      </c>
      <c r="F69" s="72">
        <v>11.2113798466487</v>
      </c>
      <c r="G69" s="72">
        <v>10.95079643348029</v>
      </c>
      <c r="H69" s="72">
        <v>10.339371062567501</v>
      </c>
      <c r="I69" s="72">
        <v>9.3816940441505707</v>
      </c>
      <c r="J69" s="72">
        <v>8.9609045669027587</v>
      </c>
      <c r="K69" s="72">
        <v>9.366848461201732</v>
      </c>
      <c r="L69" s="72">
        <v>11.121986926975591</v>
      </c>
      <c r="M69" s="72">
        <v>10.740249480630014</v>
      </c>
      <c r="N69" s="72">
        <v>11.737071826385295</v>
      </c>
      <c r="O69" s="72">
        <v>12.7231802356484</v>
      </c>
      <c r="P69" s="72">
        <v>12.209899221760361</v>
      </c>
      <c r="Q69" s="72">
        <v>13.340123802873505</v>
      </c>
      <c r="R69" s="72">
        <v>15.383965934946003</v>
      </c>
      <c r="S69" s="72">
        <v>15.247183824477336</v>
      </c>
      <c r="T69" s="72">
        <v>14.754594790423848</v>
      </c>
      <c r="U69" s="72">
        <v>15.346282258876375</v>
      </c>
      <c r="V69" s="72">
        <v>16.604043868087032</v>
      </c>
      <c r="W69" s="72">
        <v>16.31073550843416</v>
      </c>
      <c r="X69" s="72" t="s">
        <v>356</v>
      </c>
    </row>
    <row r="70" spans="1:29">
      <c r="A70" s="81" t="s">
        <v>436</v>
      </c>
      <c r="B70" s="72">
        <v>12.745382000260102</v>
      </c>
      <c r="C70" s="72">
        <v>11.225227945478567</v>
      </c>
      <c r="D70" s="72">
        <v>10.896154740717233</v>
      </c>
      <c r="E70" s="72">
        <v>10.824886207504116</v>
      </c>
      <c r="F70" s="72">
        <v>12.29522570375649</v>
      </c>
      <c r="G70" s="72">
        <v>11.695652188038586</v>
      </c>
      <c r="H70" s="72">
        <v>13.259709614809664</v>
      </c>
      <c r="I70" s="72">
        <v>12.291391392017841</v>
      </c>
      <c r="J70" s="72">
        <v>12.920329813609271</v>
      </c>
      <c r="K70" s="72">
        <v>13.618500561972738</v>
      </c>
      <c r="L70" s="72">
        <v>15.798342166529784</v>
      </c>
      <c r="M70" s="72">
        <v>15.616405818028095</v>
      </c>
      <c r="N70" s="72">
        <v>15.589327019363447</v>
      </c>
      <c r="O70" s="72">
        <v>16.759357415076586</v>
      </c>
      <c r="P70" s="72">
        <v>17.066866952871941</v>
      </c>
      <c r="Q70" s="72">
        <v>17.572610851318995</v>
      </c>
      <c r="R70" s="72">
        <v>18.790012796651101</v>
      </c>
      <c r="S70" s="72">
        <v>18.991951198610767</v>
      </c>
      <c r="T70" s="72">
        <v>18.673531037252463</v>
      </c>
      <c r="U70" s="72">
        <v>17.925636171985886</v>
      </c>
      <c r="V70" s="72">
        <v>17.840787816920965</v>
      </c>
      <c r="W70" s="72">
        <v>17.413589694420686</v>
      </c>
      <c r="X70" s="72" t="s">
        <v>356</v>
      </c>
    </row>
    <row r="71" spans="1:29">
      <c r="A71" s="81" t="s">
        <v>437</v>
      </c>
      <c r="B71" s="72">
        <v>1.236262549253589</v>
      </c>
      <c r="C71" s="72">
        <v>1.1590584126384009</v>
      </c>
      <c r="D71" s="72">
        <v>1.003048829928592</v>
      </c>
      <c r="E71" s="72">
        <v>1.0526864232359863</v>
      </c>
      <c r="F71" s="72">
        <v>0.94148268133107282</v>
      </c>
      <c r="G71" s="72">
        <v>0.81011419468335921</v>
      </c>
      <c r="H71" s="72">
        <v>0.62817782270512634</v>
      </c>
      <c r="I71" s="72">
        <v>0.64355907955720504</v>
      </c>
      <c r="J71" s="72">
        <v>0.76078561274074907</v>
      </c>
      <c r="K71" s="72">
        <v>0.80085210145551344</v>
      </c>
      <c r="L71" s="72">
        <v>0.95444902395021369</v>
      </c>
      <c r="M71" s="72">
        <v>0.9188827459745097</v>
      </c>
      <c r="N71" s="72">
        <v>0.48828246106202888</v>
      </c>
      <c r="O71" s="72">
        <v>0.53926828258967596</v>
      </c>
      <c r="P71" s="72">
        <v>0.44112675088854258</v>
      </c>
      <c r="Q71" s="72">
        <v>0.43362881232324668</v>
      </c>
      <c r="R71" s="72">
        <v>0.59499872398596387</v>
      </c>
      <c r="S71" s="72">
        <v>0.58282054248526316</v>
      </c>
      <c r="T71" s="72">
        <v>0.5263676872125459</v>
      </c>
      <c r="U71" s="72">
        <v>0.52347505483297241</v>
      </c>
      <c r="V71" s="72">
        <v>0.69942796082848058</v>
      </c>
      <c r="W71" s="72">
        <v>0.70278352767011887</v>
      </c>
      <c r="X71" s="72" t="s">
        <v>356</v>
      </c>
    </row>
    <row r="72" spans="1:29">
      <c r="A72" s="81" t="s">
        <v>438</v>
      </c>
      <c r="B72" s="72">
        <v>6.4266858664116793</v>
      </c>
      <c r="C72" s="72">
        <v>7.977571812726957</v>
      </c>
      <c r="D72" s="72">
        <v>6.5527951637332329</v>
      </c>
      <c r="E72" s="72">
        <v>6.5167011707424347</v>
      </c>
      <c r="F72" s="72">
        <v>5.9806124479008052</v>
      </c>
      <c r="G72" s="72">
        <v>5.4146920771562765</v>
      </c>
      <c r="H72" s="72">
        <v>5.4673207101767263</v>
      </c>
      <c r="I72" s="72">
        <v>6.0539424897394261</v>
      </c>
      <c r="J72" s="72">
        <v>5.5171441229860996</v>
      </c>
      <c r="K72" s="72">
        <v>5.4483499712303667</v>
      </c>
      <c r="L72" s="72">
        <v>5.1969905674706069</v>
      </c>
      <c r="M72" s="72">
        <v>5.3891591577549471</v>
      </c>
      <c r="N72" s="72">
        <v>4.6793920925029324</v>
      </c>
      <c r="O72" s="72">
        <v>5.1431654077279454</v>
      </c>
      <c r="P72" s="72">
        <v>4.9434417310273444</v>
      </c>
      <c r="Q72" s="72">
        <v>4.6962222085120953</v>
      </c>
      <c r="R72" s="72">
        <v>2.8883720294908888</v>
      </c>
      <c r="S72" s="72">
        <v>4.0238575383153181</v>
      </c>
      <c r="T72" s="72">
        <v>3.8818211875956581</v>
      </c>
      <c r="U72" s="72">
        <v>4.0026815587621387</v>
      </c>
      <c r="V72" s="72">
        <v>3.9689472730553272</v>
      </c>
      <c r="W72" s="72">
        <v>3.928808440187546</v>
      </c>
      <c r="X72" s="72" t="s">
        <v>356</v>
      </c>
    </row>
    <row r="73" spans="1:29">
      <c r="A73" s="81" t="s">
        <v>439</v>
      </c>
      <c r="B73" s="72">
        <v>0.32945701563416563</v>
      </c>
      <c r="C73" s="72">
        <v>0.30811642359036417</v>
      </c>
      <c r="D73" s="72">
        <v>0.20255095739983711</v>
      </c>
      <c r="E73" s="72">
        <v>0.23727679137719501</v>
      </c>
      <c r="F73" s="72">
        <v>0.22891619809132113</v>
      </c>
      <c r="G73" s="72">
        <v>0.2156440327733446</v>
      </c>
      <c r="H73" s="72">
        <v>0.18230635063003789</v>
      </c>
      <c r="I73" s="72">
        <v>0.18254143578593721</v>
      </c>
      <c r="J73" s="72">
        <v>0.22496901051880103</v>
      </c>
      <c r="K73" s="72">
        <v>0.19310071962754091</v>
      </c>
      <c r="L73" s="72">
        <v>0.15542735626330106</v>
      </c>
      <c r="M73" s="72">
        <v>0.28422156999960269</v>
      </c>
      <c r="N73" s="72" t="s">
        <v>356</v>
      </c>
      <c r="O73" s="72" t="s">
        <v>356</v>
      </c>
      <c r="P73" s="72">
        <v>0.15036276127432213</v>
      </c>
      <c r="Q73" s="72">
        <v>0.23556742041420517</v>
      </c>
      <c r="R73" s="72">
        <v>0.23899984944727803</v>
      </c>
      <c r="S73" s="72">
        <v>0.21667693389920914</v>
      </c>
      <c r="T73" s="72" t="s">
        <v>356</v>
      </c>
      <c r="U73" s="72" t="s">
        <v>356</v>
      </c>
      <c r="V73" s="72" t="s">
        <v>356</v>
      </c>
      <c r="W73" s="72" t="s">
        <v>356</v>
      </c>
      <c r="X73" s="72" t="s">
        <v>356</v>
      </c>
    </row>
    <row r="74" spans="1:29">
      <c r="A74" s="81" t="s">
        <v>440</v>
      </c>
      <c r="B74" s="72">
        <v>0.21131857865319786</v>
      </c>
      <c r="C74" s="72">
        <v>0.2064439779485123</v>
      </c>
      <c r="D74" s="72">
        <v>0.19595540356036045</v>
      </c>
      <c r="E74" s="72">
        <v>0.18997402267820437</v>
      </c>
      <c r="F74" s="72">
        <v>0.33802578783578269</v>
      </c>
      <c r="G74" s="72">
        <v>0.34637430499563754</v>
      </c>
      <c r="H74" s="72">
        <v>0.32713861807501243</v>
      </c>
      <c r="I74" s="72">
        <v>0.35495061566481356</v>
      </c>
      <c r="J74" s="72">
        <v>0.35119819779072009</v>
      </c>
      <c r="K74" s="72">
        <v>0.47737709761711322</v>
      </c>
      <c r="L74" s="72">
        <v>0.35417785493332687</v>
      </c>
      <c r="M74" s="72">
        <v>0.32249043494659912</v>
      </c>
      <c r="N74" s="72" t="s">
        <v>356</v>
      </c>
      <c r="O74" s="72" t="s">
        <v>356</v>
      </c>
      <c r="P74" s="72">
        <v>0.19853241161580917</v>
      </c>
      <c r="Q74" s="72">
        <v>0.21150259177973441</v>
      </c>
      <c r="R74" s="72">
        <v>0.23214092280041229</v>
      </c>
      <c r="S74" s="72">
        <v>0.34647605252723795</v>
      </c>
      <c r="T74" s="72" t="s">
        <v>356</v>
      </c>
      <c r="U74" s="72" t="s">
        <v>356</v>
      </c>
      <c r="V74" s="72">
        <v>0.35475251948386266</v>
      </c>
      <c r="W74" s="72">
        <v>0.2841598866774227</v>
      </c>
      <c r="X74" s="72" t="s">
        <v>356</v>
      </c>
    </row>
    <row r="75" spans="1:29">
      <c r="A75" s="81" t="s">
        <v>441</v>
      </c>
      <c r="B75" s="72">
        <v>7.5873217738562611</v>
      </c>
      <c r="C75" s="72">
        <v>6.068907811140404</v>
      </c>
      <c r="D75" s="72">
        <v>8.4140154875482747</v>
      </c>
      <c r="E75" s="72">
        <v>8.2041965628551221</v>
      </c>
      <c r="F75" s="72">
        <v>9.1902256837403744</v>
      </c>
      <c r="G75" s="72">
        <v>9.5307943223026879</v>
      </c>
      <c r="H75" s="72">
        <v>9.6643011638585445</v>
      </c>
      <c r="I75" s="72">
        <v>9.9456535274391271</v>
      </c>
      <c r="J75" s="72">
        <v>10.079145844235299</v>
      </c>
      <c r="K75" s="72">
        <v>9.4239885743914442</v>
      </c>
      <c r="L75" s="72">
        <v>10.423119744567575</v>
      </c>
      <c r="M75" s="72">
        <v>10.499260892341903</v>
      </c>
      <c r="N75" s="72">
        <v>10.834158534740819</v>
      </c>
      <c r="O75" s="72">
        <v>8.3563772944363102</v>
      </c>
      <c r="P75" s="72">
        <v>11.380393540498664</v>
      </c>
      <c r="Q75" s="72">
        <v>11.627145974742394</v>
      </c>
      <c r="R75" s="72">
        <v>11.610205171135011</v>
      </c>
      <c r="S75" s="72">
        <v>12.12689626068102</v>
      </c>
      <c r="T75" s="72">
        <v>12.046163044160359</v>
      </c>
      <c r="U75" s="72">
        <v>12.413428194447835</v>
      </c>
      <c r="V75" s="72">
        <v>10.860175116359281</v>
      </c>
      <c r="W75" s="72">
        <v>11.952910554156647</v>
      </c>
      <c r="X75" s="72" t="s">
        <v>356</v>
      </c>
    </row>
    <row r="76" spans="1:29">
      <c r="A76" s="81" t="s">
        <v>442</v>
      </c>
      <c r="B76" s="72">
        <v>1.7856536418357052</v>
      </c>
      <c r="C76" s="72">
        <v>1.5350631300009132</v>
      </c>
      <c r="D76" s="72">
        <v>1.7928997547224967</v>
      </c>
      <c r="E76" s="72">
        <v>1.7932646735704416</v>
      </c>
      <c r="F76" s="72">
        <v>1.8313038393637635</v>
      </c>
      <c r="G76" s="72">
        <v>1.9479345887003388</v>
      </c>
      <c r="H76" s="72">
        <v>1.7121986515952292</v>
      </c>
      <c r="I76" s="72">
        <v>1.5466040266732968</v>
      </c>
      <c r="J76" s="72">
        <v>1.6089290549541868</v>
      </c>
      <c r="K76" s="72">
        <v>1.8899388650460605</v>
      </c>
      <c r="L76" s="72">
        <v>1.8934455316015835</v>
      </c>
      <c r="M76" s="72">
        <v>1.9864138030460581</v>
      </c>
      <c r="N76" s="72">
        <v>2.1255677747798183</v>
      </c>
      <c r="O76" s="72">
        <v>2.152915667705245</v>
      </c>
      <c r="P76" s="72">
        <v>1.8854437724471076</v>
      </c>
      <c r="Q76" s="72">
        <v>2.0518208694156992</v>
      </c>
      <c r="R76" s="72">
        <v>1.9838026155263206</v>
      </c>
      <c r="S76" s="72">
        <v>1.9070712378670374</v>
      </c>
      <c r="T76" s="72">
        <v>1.7489687080277463</v>
      </c>
      <c r="U76" s="72">
        <v>1.6310913937544127</v>
      </c>
      <c r="V76" s="72">
        <v>1.5774598720358017</v>
      </c>
      <c r="W76" s="72">
        <v>1.7222494007554805</v>
      </c>
      <c r="X76" s="72" t="s">
        <v>356</v>
      </c>
    </row>
    <row r="77" spans="1:29">
      <c r="A77" s="81" t="s">
        <v>443</v>
      </c>
      <c r="B77" s="72">
        <v>6.1722916756744253</v>
      </c>
      <c r="C77" s="72">
        <v>6.485678959966827</v>
      </c>
      <c r="D77" s="72">
        <v>7.2438668021070329</v>
      </c>
      <c r="E77" s="72">
        <v>7.2120373382769838</v>
      </c>
      <c r="F77" s="72">
        <v>6.3997180106347651</v>
      </c>
      <c r="G77" s="72">
        <v>7.0116614799372723</v>
      </c>
      <c r="H77" s="72">
        <v>7.1788968712841204</v>
      </c>
      <c r="I77" s="72">
        <v>6.9695445989282723</v>
      </c>
      <c r="J77" s="72">
        <v>8.1034043040023285</v>
      </c>
      <c r="K77" s="72">
        <v>8.1197276887694301</v>
      </c>
      <c r="L77" s="72">
        <v>7.9280010713303968</v>
      </c>
      <c r="M77" s="72">
        <v>8.5552610313000219</v>
      </c>
      <c r="N77" s="72">
        <v>9.0803579125350193</v>
      </c>
      <c r="O77" s="72">
        <v>9.4932409757804148</v>
      </c>
      <c r="P77" s="72">
        <v>8.8728125660719535</v>
      </c>
      <c r="Q77" s="72">
        <v>9.387592651957462</v>
      </c>
      <c r="R77" s="72">
        <v>9.2071397752344968</v>
      </c>
      <c r="S77" s="72">
        <v>8.4368559745976288</v>
      </c>
      <c r="T77" s="72">
        <v>8.6573928566477942</v>
      </c>
      <c r="U77" s="72">
        <v>8.7327819431860867</v>
      </c>
      <c r="V77" s="72" t="s">
        <v>356</v>
      </c>
      <c r="W77" s="72" t="s">
        <v>356</v>
      </c>
      <c r="X77" s="72" t="s">
        <v>356</v>
      </c>
    </row>
    <row r="78" spans="1:29">
      <c r="A78" s="81" t="s">
        <v>444</v>
      </c>
      <c r="B78" s="72">
        <v>24.88116515516311</v>
      </c>
      <c r="C78" s="72">
        <v>24.893058920336006</v>
      </c>
      <c r="D78" s="72">
        <v>25.188607486649971</v>
      </c>
      <c r="E78" s="72">
        <v>23.650330754800798</v>
      </c>
      <c r="F78" s="72">
        <v>23.894129888116872</v>
      </c>
      <c r="G78" s="72">
        <v>24.046395579215371</v>
      </c>
      <c r="H78" s="72">
        <v>24.718092249740224</v>
      </c>
      <c r="I78" s="72">
        <v>24.828449782417199</v>
      </c>
      <c r="J78" s="72">
        <v>24.41595738680147</v>
      </c>
      <c r="K78" s="72">
        <v>25.08388277129097</v>
      </c>
      <c r="L78" s="72">
        <v>20.378402253521948</v>
      </c>
      <c r="M78" s="72">
        <v>19.989333117179317</v>
      </c>
      <c r="N78" s="72">
        <v>19.626574152385462</v>
      </c>
      <c r="O78" s="72">
        <v>19.159780692751088</v>
      </c>
      <c r="P78" s="72">
        <v>17.762382638992662</v>
      </c>
      <c r="Q78" s="72">
        <v>16.842205426716777</v>
      </c>
      <c r="R78" s="72">
        <v>15.805187888980416</v>
      </c>
      <c r="S78" s="72">
        <v>14.557091483062909</v>
      </c>
      <c r="T78" s="72">
        <v>16.282266958574795</v>
      </c>
      <c r="U78" s="72">
        <v>15.736982809261633</v>
      </c>
      <c r="V78" s="72">
        <v>14.796262239392517</v>
      </c>
      <c r="W78" s="72">
        <v>14.844563558245968</v>
      </c>
      <c r="X78" s="72" t="s">
        <v>356</v>
      </c>
    </row>
    <row r="79" spans="1:29">
      <c r="A79" s="81" t="s">
        <v>445</v>
      </c>
      <c r="B79" s="72">
        <v>2.9901090238103678</v>
      </c>
      <c r="C79" s="72">
        <v>3.027396949188891</v>
      </c>
      <c r="D79" s="72">
        <v>3.1899246245677961</v>
      </c>
      <c r="E79" s="72">
        <v>3.5603871196101262</v>
      </c>
      <c r="F79" s="72">
        <v>4.3170991414478586</v>
      </c>
      <c r="G79" s="72">
        <v>4.7661724607042011</v>
      </c>
      <c r="H79" s="72">
        <v>3.9512143531192208</v>
      </c>
      <c r="I79" s="72">
        <v>3.9245202473035188</v>
      </c>
      <c r="J79" s="72">
        <v>3.6894745557018696</v>
      </c>
      <c r="K79" s="72">
        <v>3.7339751894767024</v>
      </c>
      <c r="L79" s="72">
        <v>4.1842116218882461</v>
      </c>
      <c r="M79" s="72">
        <v>4.4206558835233212</v>
      </c>
      <c r="N79" s="72">
        <v>4.8771391603322929</v>
      </c>
      <c r="O79" s="72">
        <v>4.7721294032860619</v>
      </c>
      <c r="P79" s="72">
        <v>4.0779292431836387</v>
      </c>
      <c r="Q79" s="72">
        <v>4.1309648805974097</v>
      </c>
      <c r="R79" s="72">
        <v>3.7905281351404865</v>
      </c>
      <c r="S79" s="72">
        <v>4.1172522446318602</v>
      </c>
      <c r="T79" s="72">
        <v>4.1895172042898636</v>
      </c>
      <c r="U79" s="72">
        <v>4.1182359830555235</v>
      </c>
      <c r="V79" s="72">
        <v>4.1711821098074768</v>
      </c>
      <c r="W79" s="72">
        <v>4.19555376036904</v>
      </c>
      <c r="X79" s="72" t="s">
        <v>356</v>
      </c>
    </row>
    <row r="80" spans="1:29">
      <c r="A80" s="81" t="s">
        <v>446</v>
      </c>
      <c r="B80" s="72">
        <v>3.8058393322293829</v>
      </c>
      <c r="C80" s="72">
        <v>4.1579661675471842</v>
      </c>
      <c r="D80" s="72">
        <v>4.0037260289886767</v>
      </c>
      <c r="E80" s="72">
        <v>2.8862681693722068</v>
      </c>
      <c r="F80" s="72">
        <v>2.426518951984006</v>
      </c>
      <c r="G80" s="72">
        <v>2.4240663495745647</v>
      </c>
      <c r="H80" s="72">
        <v>2.0636455621745484</v>
      </c>
      <c r="I80" s="72">
        <v>2.7495806357315673</v>
      </c>
      <c r="J80" s="72">
        <v>2.4607295276582497</v>
      </c>
      <c r="K80" s="72">
        <v>2.4689522146699514</v>
      </c>
      <c r="L80" s="72">
        <v>2.2685694559430605</v>
      </c>
      <c r="M80" s="72">
        <v>2.3217591367168753</v>
      </c>
      <c r="N80" s="72">
        <v>1.7403696342520163</v>
      </c>
      <c r="O80" s="72">
        <v>2.1324962714869287</v>
      </c>
      <c r="P80" s="72">
        <v>1.8077832857834362</v>
      </c>
      <c r="Q80" s="72">
        <v>1.2072599347776627</v>
      </c>
      <c r="R80" s="72">
        <v>1.1378734345843715</v>
      </c>
      <c r="S80" s="72">
        <v>1.0399907709281724</v>
      </c>
      <c r="T80" s="72">
        <v>1.1903184548787</v>
      </c>
      <c r="U80" s="72">
        <v>1.0938558355154187</v>
      </c>
      <c r="V80" s="72">
        <v>1.0515662417409217</v>
      </c>
      <c r="W80" s="72">
        <v>1.0589968392689766</v>
      </c>
      <c r="X80" s="72" t="s">
        <v>356</v>
      </c>
    </row>
    <row r="81" spans="1:24">
      <c r="A81" s="81" t="s">
        <v>447</v>
      </c>
      <c r="B81" s="72">
        <v>8.15339395359962</v>
      </c>
      <c r="C81" s="72">
        <v>7.8887142771360566</v>
      </c>
      <c r="D81" s="72">
        <v>6.6603851357396948</v>
      </c>
      <c r="E81" s="72">
        <v>7.5601261333050376</v>
      </c>
      <c r="F81" s="72">
        <v>6.8828073368754703</v>
      </c>
      <c r="G81" s="72">
        <v>6.9327145724211166</v>
      </c>
      <c r="H81" s="72">
        <v>6.7110430708491942</v>
      </c>
      <c r="I81" s="72">
        <v>7.3277777438480545</v>
      </c>
      <c r="J81" s="72">
        <v>6.5656353097634774</v>
      </c>
      <c r="K81" s="72">
        <v>5.6121548984710437</v>
      </c>
      <c r="L81" s="72">
        <v>5.8040782086463754</v>
      </c>
      <c r="M81" s="72">
        <v>5.9337358556318716</v>
      </c>
      <c r="N81" s="72">
        <v>5.8444701116721998</v>
      </c>
      <c r="O81" s="72">
        <v>6.0729079788472102</v>
      </c>
      <c r="P81" s="72">
        <v>5.1340232417571441</v>
      </c>
      <c r="Q81" s="72">
        <v>5.452535430390844</v>
      </c>
      <c r="R81" s="72">
        <v>5.2823159623691192</v>
      </c>
      <c r="S81" s="72">
        <v>5.2871392318747708</v>
      </c>
      <c r="T81" s="72">
        <v>4.7186064287115128</v>
      </c>
      <c r="U81" s="72">
        <v>4.6270088427890608</v>
      </c>
      <c r="V81" s="72">
        <v>4.7873028000438511</v>
      </c>
      <c r="W81" s="72">
        <v>4.9225721151538329</v>
      </c>
      <c r="X81" s="72" t="s">
        <v>356</v>
      </c>
    </row>
    <row r="82" spans="1:24">
      <c r="A82" s="81" t="s">
        <v>448</v>
      </c>
      <c r="B82" s="72">
        <v>6.3000901757492871</v>
      </c>
      <c r="C82" s="72">
        <v>7.5882817215547398</v>
      </c>
      <c r="D82" s="72">
        <v>7.1895284324067994</v>
      </c>
      <c r="E82" s="72">
        <v>6.6892363846836851</v>
      </c>
      <c r="F82" s="72">
        <v>6.9120870711496343</v>
      </c>
      <c r="G82" s="72">
        <v>6.9751116438739933</v>
      </c>
      <c r="H82" s="72">
        <v>7.5392245942174219</v>
      </c>
      <c r="I82" s="72">
        <v>7.8195282889094857</v>
      </c>
      <c r="J82" s="72">
        <v>8.4296607320423806</v>
      </c>
      <c r="K82" s="72">
        <v>8.0905445708467347</v>
      </c>
      <c r="L82" s="72">
        <v>7.8687332259966611</v>
      </c>
      <c r="M82" s="72">
        <v>7.5780952339984839</v>
      </c>
      <c r="N82" s="72" t="s">
        <v>356</v>
      </c>
      <c r="O82" s="72" t="s">
        <v>356</v>
      </c>
      <c r="P82" s="72">
        <v>7.7925501030417452</v>
      </c>
      <c r="Q82" s="72">
        <v>7.0306713261779237</v>
      </c>
      <c r="R82" s="72">
        <v>7.3292393700486453</v>
      </c>
      <c r="S82" s="72">
        <v>7.2435530667595689</v>
      </c>
      <c r="T82" s="72">
        <v>7.2307552282840728</v>
      </c>
      <c r="U82" s="72">
        <v>7.3512978715970201</v>
      </c>
      <c r="V82" s="72">
        <v>8.2812136569414996</v>
      </c>
      <c r="W82" s="72">
        <v>7.8859675465263512</v>
      </c>
      <c r="X82" s="72" t="s">
        <v>356</v>
      </c>
    </row>
    <row r="83" spans="1:24">
      <c r="A83" s="81" t="s">
        <v>449</v>
      </c>
      <c r="B83" s="72">
        <v>1.5944366396104586</v>
      </c>
      <c r="C83" s="72">
        <v>1.5058947503420963</v>
      </c>
      <c r="D83" s="72">
        <v>2.6597320352444105</v>
      </c>
      <c r="E83" s="72">
        <v>2.2966547798054484</v>
      </c>
      <c r="F83" s="72">
        <v>2.987804209429842</v>
      </c>
      <c r="G83" s="72">
        <v>3.1108340773009395</v>
      </c>
      <c r="H83" s="72">
        <v>2.5505359631413955</v>
      </c>
      <c r="I83" s="72">
        <v>2.3302178218004386</v>
      </c>
      <c r="J83" s="72">
        <v>2.4445810671771744</v>
      </c>
      <c r="K83" s="72">
        <v>2.6159470616030562</v>
      </c>
      <c r="L83" s="72">
        <v>2.6699114741562857</v>
      </c>
      <c r="M83" s="72">
        <v>2.5505458909108976</v>
      </c>
      <c r="N83" s="72">
        <v>2.6253455056428887</v>
      </c>
      <c r="O83" s="72">
        <v>2.7298954478152351</v>
      </c>
      <c r="P83" s="72">
        <v>3.0242913263388234</v>
      </c>
      <c r="Q83" s="72">
        <v>2.4727188793047175</v>
      </c>
      <c r="R83" s="72">
        <v>2.6808686775363078</v>
      </c>
      <c r="S83" s="72">
        <v>2.7633692200210294</v>
      </c>
      <c r="T83" s="72">
        <v>2.7705005995002878</v>
      </c>
      <c r="U83" s="72">
        <v>2.927695328879206</v>
      </c>
      <c r="V83" s="72">
        <v>2.5340329032297038</v>
      </c>
      <c r="W83" s="72">
        <v>2.2895043216669899</v>
      </c>
      <c r="X83" s="72" t="s">
        <v>356</v>
      </c>
    </row>
    <row r="84" spans="1:24">
      <c r="A84" s="81" t="s">
        <v>450</v>
      </c>
      <c r="B84" s="72">
        <v>5.0303369019172566</v>
      </c>
      <c r="C84" s="72">
        <v>6.2978668404007179</v>
      </c>
      <c r="D84" s="72">
        <v>4.6727321670430335</v>
      </c>
      <c r="E84" s="72">
        <v>4.8837747176358048</v>
      </c>
      <c r="F84" s="72">
        <v>4.1626632016932357</v>
      </c>
      <c r="G84" s="72">
        <v>3.8210416948420378</v>
      </c>
      <c r="H84" s="72">
        <v>3.7068233410560332</v>
      </c>
      <c r="I84" s="72">
        <v>3.6500442700332405</v>
      </c>
      <c r="J84" s="72">
        <v>3.4671591111612048</v>
      </c>
      <c r="K84" s="72">
        <v>3.0558592523295887</v>
      </c>
      <c r="L84" s="72">
        <v>3.0001535162250641</v>
      </c>
      <c r="M84" s="72">
        <v>2.8935299480174836</v>
      </c>
      <c r="N84" s="72">
        <v>2.7043221844286012</v>
      </c>
      <c r="O84" s="72">
        <v>3.0192381695897623</v>
      </c>
      <c r="P84" s="72">
        <v>3.2521604524465109</v>
      </c>
      <c r="Q84" s="72">
        <v>3.3074289386973157</v>
      </c>
      <c r="R84" s="72">
        <v>3.0443487121231798</v>
      </c>
      <c r="S84" s="72">
        <v>3.1118144192608717</v>
      </c>
      <c r="T84" s="72">
        <v>2.8866369056478924</v>
      </c>
      <c r="U84" s="72">
        <v>3.0658190535207925</v>
      </c>
      <c r="V84" s="72">
        <v>3.2922311573322305</v>
      </c>
      <c r="W84" s="72">
        <v>3.3014329479467084</v>
      </c>
      <c r="X84" s="72" t="s">
        <v>356</v>
      </c>
    </row>
    <row r="85" spans="1:24" ht="20.25" customHeight="1">
      <c r="A85" s="60" t="s">
        <v>460</v>
      </c>
      <c r="B85" s="73">
        <v>100</v>
      </c>
      <c r="C85" s="73">
        <v>100</v>
      </c>
      <c r="D85" s="73">
        <v>100</v>
      </c>
      <c r="E85" s="73">
        <v>100</v>
      </c>
      <c r="F85" s="73">
        <v>100</v>
      </c>
      <c r="G85" s="73">
        <v>100</v>
      </c>
      <c r="H85" s="73">
        <v>100</v>
      </c>
      <c r="I85" s="73">
        <v>100</v>
      </c>
      <c r="J85" s="73">
        <v>100</v>
      </c>
      <c r="K85" s="73">
        <v>100</v>
      </c>
      <c r="L85" s="73">
        <v>100</v>
      </c>
      <c r="M85" s="73">
        <v>100</v>
      </c>
      <c r="N85" s="73">
        <v>99.999999999999986</v>
      </c>
      <c r="O85" s="73">
        <v>100</v>
      </c>
      <c r="P85" s="73">
        <v>99.999999999999986</v>
      </c>
      <c r="Q85" s="73">
        <v>99.999999999999986</v>
      </c>
      <c r="R85" s="73">
        <v>99.999999999999986</v>
      </c>
      <c r="S85" s="73">
        <v>100</v>
      </c>
      <c r="T85" s="73">
        <v>100</v>
      </c>
      <c r="U85" s="73">
        <v>100</v>
      </c>
      <c r="V85" s="73">
        <v>100</v>
      </c>
      <c r="W85" s="73">
        <v>100</v>
      </c>
      <c r="X85" s="73" t="s">
        <v>356</v>
      </c>
    </row>
    <row r="86" spans="1:24" s="98" customFormat="1">
      <c r="A86" s="82"/>
      <c r="B86" s="82"/>
      <c r="C86" s="82"/>
      <c r="D86" s="82"/>
      <c r="E86" s="82"/>
      <c r="F86" s="82"/>
      <c r="G86" s="82"/>
      <c r="H86" s="82"/>
      <c r="I86" s="82"/>
      <c r="J86" s="82"/>
      <c r="K86" s="82"/>
      <c r="L86" s="82"/>
      <c r="M86" s="82"/>
      <c r="N86" s="82"/>
      <c r="O86" s="82"/>
      <c r="P86" s="82"/>
      <c r="Q86" s="82"/>
      <c r="R86" s="82"/>
      <c r="S86" s="82"/>
      <c r="T86" s="82"/>
      <c r="U86" s="82"/>
      <c r="V86" s="82"/>
      <c r="W86" s="82"/>
      <c r="X86" s="82"/>
    </row>
    <row r="87" spans="1:24" s="98" customFormat="1">
      <c r="A87" s="82"/>
      <c r="B87" s="82"/>
      <c r="C87" s="82"/>
      <c r="D87" s="82"/>
      <c r="E87" s="82"/>
      <c r="F87" s="82"/>
      <c r="G87" s="82"/>
      <c r="H87" s="82"/>
      <c r="I87" s="82"/>
      <c r="J87" s="82"/>
      <c r="K87" s="82"/>
      <c r="L87" s="82"/>
      <c r="M87" s="82"/>
      <c r="N87" s="82"/>
      <c r="O87" s="82"/>
      <c r="P87" s="82"/>
      <c r="Q87" s="82"/>
      <c r="R87" s="82"/>
      <c r="S87" s="82"/>
      <c r="T87" s="82"/>
      <c r="U87" s="82"/>
      <c r="V87" s="82"/>
      <c r="W87" s="82"/>
      <c r="X87" s="82"/>
    </row>
    <row r="88" spans="1:24" s="98" customFormat="1">
      <c r="A88" s="82"/>
      <c r="B88" s="82"/>
      <c r="C88" s="82"/>
      <c r="D88" s="82"/>
      <c r="E88" s="82"/>
      <c r="F88" s="82"/>
      <c r="G88" s="82"/>
      <c r="H88" s="82"/>
      <c r="I88" s="82"/>
      <c r="J88" s="82"/>
      <c r="K88" s="82"/>
      <c r="L88" s="82"/>
      <c r="M88" s="82"/>
      <c r="N88" s="82"/>
      <c r="O88" s="82"/>
      <c r="P88" s="82"/>
      <c r="Q88" s="82"/>
      <c r="R88" s="82"/>
      <c r="S88" s="82"/>
      <c r="T88" s="82"/>
      <c r="U88" s="82"/>
      <c r="V88" s="82"/>
      <c r="W88" s="82"/>
      <c r="X88" s="82"/>
    </row>
    <row r="89" spans="1:24" s="98" customFormat="1">
      <c r="A89" s="82"/>
      <c r="B89" s="82"/>
      <c r="C89" s="82"/>
      <c r="D89" s="82"/>
      <c r="E89" s="82"/>
      <c r="F89" s="82"/>
      <c r="G89" s="82"/>
      <c r="H89" s="82"/>
      <c r="I89" s="82"/>
      <c r="J89" s="82"/>
      <c r="K89" s="82"/>
      <c r="L89" s="82"/>
      <c r="M89" s="82"/>
      <c r="N89" s="82"/>
      <c r="O89" s="82"/>
      <c r="P89" s="82"/>
      <c r="Q89" s="82"/>
      <c r="R89" s="82"/>
      <c r="S89" s="82"/>
      <c r="T89" s="82"/>
      <c r="U89" s="82"/>
      <c r="V89" s="82"/>
      <c r="W89" s="82"/>
      <c r="X89" s="82"/>
    </row>
    <row r="90" spans="1:24" s="98" customFormat="1">
      <c r="A90" s="82"/>
      <c r="B90" s="82"/>
      <c r="C90" s="82"/>
      <c r="D90" s="82"/>
      <c r="E90" s="82"/>
      <c r="F90" s="82"/>
      <c r="G90" s="82"/>
      <c r="H90" s="82"/>
      <c r="I90" s="82"/>
      <c r="J90" s="82"/>
      <c r="K90" s="82"/>
      <c r="L90" s="82"/>
      <c r="M90" s="82"/>
      <c r="N90" s="82"/>
      <c r="O90" s="82"/>
      <c r="P90" s="82"/>
      <c r="Q90" s="82"/>
      <c r="R90" s="82"/>
      <c r="S90" s="82"/>
      <c r="T90" s="82"/>
      <c r="U90" s="82"/>
      <c r="V90" s="82"/>
      <c r="W90" s="82"/>
      <c r="X90" s="82"/>
    </row>
    <row r="91" spans="1:24" s="98" customFormat="1">
      <c r="A91" s="82"/>
      <c r="B91" s="82"/>
      <c r="C91" s="82"/>
      <c r="D91" s="82"/>
      <c r="E91" s="82"/>
      <c r="F91" s="82"/>
      <c r="G91" s="82"/>
      <c r="H91" s="82"/>
      <c r="I91" s="82"/>
      <c r="J91" s="82"/>
      <c r="K91" s="82"/>
      <c r="L91" s="82"/>
      <c r="M91" s="82"/>
      <c r="N91" s="82"/>
      <c r="O91" s="82"/>
      <c r="P91" s="82"/>
      <c r="Q91" s="82"/>
      <c r="R91" s="82"/>
      <c r="S91" s="82"/>
      <c r="T91" s="82"/>
      <c r="U91" s="82"/>
      <c r="V91" s="82"/>
      <c r="W91" s="82"/>
      <c r="X91" s="82"/>
    </row>
    <row r="92" spans="1:24" s="98" customFormat="1">
      <c r="A92" s="82"/>
      <c r="B92" s="82"/>
      <c r="C92" s="82"/>
      <c r="D92" s="82"/>
      <c r="E92" s="82"/>
      <c r="F92" s="82"/>
      <c r="G92" s="82"/>
      <c r="H92" s="82"/>
      <c r="I92" s="82"/>
      <c r="J92" s="82"/>
      <c r="K92" s="82"/>
      <c r="L92" s="82"/>
      <c r="M92" s="82"/>
      <c r="N92" s="82"/>
      <c r="O92" s="82"/>
      <c r="P92" s="82"/>
      <c r="Q92" s="82"/>
      <c r="R92" s="82"/>
      <c r="S92" s="82"/>
      <c r="T92" s="82"/>
      <c r="U92" s="82"/>
      <c r="V92" s="82"/>
      <c r="W92" s="82"/>
      <c r="X92" s="82"/>
    </row>
    <row r="93" spans="1:24" s="98" customFormat="1">
      <c r="A93" s="82"/>
      <c r="B93" s="82"/>
      <c r="C93" s="82"/>
      <c r="D93" s="82"/>
      <c r="E93" s="82"/>
      <c r="F93" s="82"/>
      <c r="G93" s="82"/>
      <c r="H93" s="82"/>
      <c r="I93" s="82"/>
      <c r="J93" s="82"/>
      <c r="K93" s="82"/>
      <c r="L93" s="82"/>
      <c r="M93" s="82"/>
      <c r="N93" s="82"/>
      <c r="O93" s="82"/>
      <c r="P93" s="82"/>
      <c r="Q93" s="82"/>
      <c r="R93" s="82"/>
      <c r="S93" s="82"/>
      <c r="T93" s="82"/>
      <c r="U93" s="82"/>
      <c r="V93" s="82"/>
      <c r="W93" s="82"/>
      <c r="X93" s="82"/>
    </row>
    <row r="94" spans="1:24" s="98" customFormat="1">
      <c r="A94" s="82"/>
      <c r="B94" s="82"/>
      <c r="C94" s="82"/>
      <c r="D94" s="82"/>
      <c r="E94" s="82"/>
      <c r="F94" s="82"/>
      <c r="G94" s="82"/>
      <c r="H94" s="82"/>
      <c r="I94" s="82"/>
      <c r="J94" s="82"/>
      <c r="K94" s="82"/>
      <c r="L94" s="82"/>
      <c r="M94" s="82"/>
      <c r="N94" s="82"/>
      <c r="O94" s="82"/>
      <c r="P94" s="82"/>
      <c r="Q94" s="82"/>
      <c r="R94" s="82"/>
      <c r="S94" s="82"/>
      <c r="T94" s="82"/>
      <c r="U94" s="82"/>
      <c r="V94" s="82"/>
      <c r="W94" s="82"/>
      <c r="X94" s="82"/>
    </row>
    <row r="95" spans="1:24" s="98" customFormat="1">
      <c r="A95" s="82"/>
      <c r="B95" s="82"/>
      <c r="C95" s="82"/>
      <c r="D95" s="82"/>
      <c r="E95" s="82"/>
      <c r="F95" s="82"/>
      <c r="G95" s="82"/>
      <c r="H95" s="82"/>
      <c r="I95" s="82"/>
      <c r="J95" s="82"/>
      <c r="K95" s="82"/>
      <c r="L95" s="82"/>
      <c r="M95" s="82"/>
      <c r="N95" s="82"/>
      <c r="O95" s="82"/>
      <c r="P95" s="82"/>
      <c r="Q95" s="82"/>
      <c r="R95" s="82"/>
      <c r="S95" s="82"/>
      <c r="T95" s="82"/>
      <c r="U95" s="82"/>
      <c r="V95" s="82"/>
      <c r="W95" s="82"/>
      <c r="X95" s="82"/>
    </row>
    <row r="96" spans="1:24" s="98" customFormat="1">
      <c r="A96" s="82"/>
      <c r="B96" s="82"/>
      <c r="C96" s="82"/>
      <c r="D96" s="82"/>
      <c r="E96" s="82"/>
      <c r="F96" s="82"/>
      <c r="G96" s="82"/>
      <c r="H96" s="82"/>
      <c r="I96" s="82"/>
      <c r="J96" s="82"/>
      <c r="K96" s="82"/>
      <c r="L96" s="82"/>
      <c r="M96" s="82"/>
      <c r="N96" s="82"/>
      <c r="O96" s="82"/>
      <c r="P96" s="82"/>
      <c r="Q96" s="82"/>
      <c r="R96" s="82"/>
      <c r="S96" s="82"/>
      <c r="T96" s="82"/>
      <c r="U96" s="82"/>
      <c r="V96" s="82"/>
      <c r="W96" s="82"/>
      <c r="X96" s="82"/>
    </row>
    <row r="97" spans="1:24" s="98" customFormat="1">
      <c r="A97" s="82"/>
      <c r="B97" s="82"/>
      <c r="C97" s="82"/>
      <c r="D97" s="82"/>
      <c r="E97" s="82"/>
      <c r="F97" s="82"/>
      <c r="G97" s="82"/>
      <c r="H97" s="82"/>
      <c r="I97" s="82"/>
      <c r="J97" s="82"/>
      <c r="K97" s="82"/>
      <c r="L97" s="82"/>
      <c r="M97" s="82"/>
      <c r="N97" s="82"/>
      <c r="O97" s="82"/>
      <c r="P97" s="82"/>
      <c r="Q97" s="82"/>
      <c r="R97" s="82"/>
      <c r="S97" s="82"/>
      <c r="T97" s="82"/>
      <c r="U97" s="82"/>
      <c r="V97" s="82"/>
      <c r="W97" s="82"/>
      <c r="X97" s="82"/>
    </row>
    <row r="98" spans="1:24" s="98" customFormat="1">
      <c r="A98" s="82"/>
      <c r="B98" s="82"/>
      <c r="C98" s="82"/>
      <c r="D98" s="82"/>
      <c r="E98" s="82"/>
      <c r="F98" s="82"/>
      <c r="G98" s="82"/>
      <c r="H98" s="82"/>
      <c r="I98" s="82"/>
      <c r="J98" s="82"/>
      <c r="K98" s="82"/>
      <c r="L98" s="82"/>
      <c r="M98" s="82"/>
      <c r="N98" s="82"/>
      <c r="O98" s="82"/>
      <c r="P98" s="82"/>
      <c r="Q98" s="82"/>
      <c r="R98" s="82"/>
      <c r="S98" s="82"/>
      <c r="T98" s="82"/>
      <c r="U98" s="82"/>
      <c r="V98" s="82"/>
      <c r="W98" s="82"/>
      <c r="X98" s="82"/>
    </row>
    <row r="99" spans="1:24" s="98" customFormat="1">
      <c r="A99" s="82"/>
      <c r="B99" s="82"/>
      <c r="C99" s="82"/>
      <c r="D99" s="82"/>
      <c r="E99" s="82"/>
      <c r="F99" s="82"/>
      <c r="G99" s="82"/>
      <c r="H99" s="82"/>
      <c r="I99" s="82"/>
      <c r="J99" s="82"/>
      <c r="K99" s="82"/>
      <c r="L99" s="82"/>
      <c r="M99" s="82"/>
      <c r="N99" s="82"/>
      <c r="O99" s="82"/>
      <c r="P99" s="82"/>
      <c r="Q99" s="82"/>
      <c r="R99" s="82"/>
      <c r="S99" s="82"/>
      <c r="T99" s="82"/>
      <c r="U99" s="82"/>
      <c r="V99" s="82"/>
      <c r="W99" s="82"/>
      <c r="X99" s="82"/>
    </row>
    <row r="100" spans="1:24" s="98" customFormat="1" ht="20.25" customHeight="1">
      <c r="A100" s="82"/>
      <c r="B100" s="82"/>
      <c r="C100" s="82"/>
      <c r="D100" s="82"/>
      <c r="E100" s="82"/>
      <c r="F100" s="82"/>
      <c r="G100" s="82"/>
      <c r="H100" s="82"/>
      <c r="I100" s="82"/>
      <c r="J100" s="82"/>
      <c r="K100" s="82"/>
      <c r="L100" s="82"/>
      <c r="M100" s="82"/>
      <c r="N100" s="82"/>
      <c r="O100" s="82"/>
      <c r="P100" s="82"/>
      <c r="Q100" s="82"/>
      <c r="R100" s="82"/>
      <c r="S100" s="82"/>
      <c r="T100" s="82"/>
      <c r="U100" s="82"/>
      <c r="V100" s="82"/>
      <c r="W100" s="82"/>
      <c r="X100" s="82"/>
    </row>
    <row r="101" spans="1:24" s="98" customFormat="1">
      <c r="A101" s="82"/>
      <c r="B101" s="82"/>
      <c r="C101" s="82"/>
      <c r="D101" s="82"/>
      <c r="E101" s="82"/>
      <c r="F101" s="82"/>
      <c r="G101" s="82"/>
      <c r="H101" s="82"/>
      <c r="I101" s="82"/>
      <c r="J101" s="82"/>
      <c r="K101" s="82"/>
      <c r="L101" s="82"/>
      <c r="M101" s="82"/>
      <c r="N101" s="82"/>
      <c r="O101" s="82"/>
      <c r="P101" s="82"/>
      <c r="Q101" s="82"/>
      <c r="R101" s="82"/>
      <c r="S101" s="82"/>
      <c r="T101" s="82"/>
      <c r="U101" s="82"/>
      <c r="V101" s="82"/>
      <c r="W101" s="82"/>
      <c r="X101" s="82"/>
    </row>
    <row r="102" spans="1:24" s="98" customFormat="1">
      <c r="A102" s="82"/>
      <c r="B102" s="82"/>
      <c r="C102" s="82"/>
      <c r="D102" s="82"/>
      <c r="E102" s="82"/>
      <c r="F102" s="82"/>
      <c r="G102" s="82"/>
      <c r="H102" s="82"/>
      <c r="I102" s="82"/>
      <c r="J102" s="82"/>
      <c r="K102" s="82"/>
      <c r="L102" s="82"/>
      <c r="M102" s="82"/>
      <c r="N102" s="82"/>
      <c r="O102" s="82"/>
      <c r="P102" s="82"/>
      <c r="Q102" s="82"/>
      <c r="R102" s="82"/>
      <c r="S102" s="82"/>
      <c r="T102" s="82"/>
      <c r="U102" s="82"/>
      <c r="V102" s="82"/>
      <c r="W102" s="82"/>
      <c r="X102" s="82"/>
    </row>
    <row r="103" spans="1:24" s="98" customFormat="1">
      <c r="A103" s="82"/>
      <c r="B103" s="82"/>
      <c r="C103" s="82"/>
      <c r="D103" s="82"/>
      <c r="E103" s="82"/>
      <c r="F103" s="82"/>
      <c r="G103" s="82"/>
      <c r="H103" s="82"/>
      <c r="I103" s="82"/>
      <c r="J103" s="82"/>
      <c r="K103" s="82"/>
      <c r="L103" s="82"/>
      <c r="M103" s="82"/>
      <c r="N103" s="82"/>
      <c r="O103" s="82"/>
      <c r="P103" s="82"/>
      <c r="Q103" s="82"/>
      <c r="R103" s="82"/>
      <c r="S103" s="82"/>
      <c r="T103" s="82"/>
      <c r="U103" s="82"/>
      <c r="V103" s="82"/>
      <c r="W103" s="82"/>
      <c r="X103" s="82"/>
    </row>
    <row r="104" spans="1:24" s="98" customFormat="1">
      <c r="A104" s="82"/>
      <c r="B104" s="82"/>
      <c r="C104" s="82"/>
      <c r="D104" s="82"/>
      <c r="E104" s="82"/>
      <c r="F104" s="82"/>
      <c r="G104" s="82"/>
      <c r="H104" s="82"/>
      <c r="I104" s="82"/>
      <c r="J104" s="82"/>
      <c r="K104" s="82"/>
      <c r="L104" s="82"/>
      <c r="M104" s="82"/>
      <c r="N104" s="82"/>
      <c r="O104" s="82"/>
      <c r="P104" s="82"/>
      <c r="Q104" s="82"/>
      <c r="R104" s="82"/>
      <c r="S104" s="82"/>
      <c r="T104" s="82"/>
      <c r="U104" s="82"/>
      <c r="V104" s="82"/>
      <c r="W104" s="82"/>
      <c r="X104" s="82"/>
    </row>
    <row r="105" spans="1:24" s="98" customFormat="1">
      <c r="A105" s="82"/>
      <c r="B105" s="82"/>
      <c r="C105" s="82"/>
      <c r="D105" s="82"/>
      <c r="E105" s="82"/>
      <c r="F105" s="82"/>
      <c r="G105" s="82"/>
      <c r="H105" s="82"/>
      <c r="I105" s="82"/>
      <c r="J105" s="82"/>
      <c r="K105" s="82"/>
      <c r="L105" s="82"/>
      <c r="M105" s="82"/>
      <c r="N105" s="82"/>
      <c r="O105" s="82"/>
      <c r="P105" s="82"/>
      <c r="Q105" s="82"/>
      <c r="R105" s="82"/>
      <c r="S105" s="82"/>
      <c r="T105" s="82"/>
      <c r="U105" s="82"/>
      <c r="V105" s="82"/>
      <c r="W105" s="82"/>
      <c r="X105" s="82"/>
    </row>
    <row r="106" spans="1:24" s="98" customFormat="1">
      <c r="A106" s="82"/>
      <c r="B106" s="82"/>
      <c r="C106" s="82"/>
      <c r="D106" s="82"/>
      <c r="E106" s="82"/>
      <c r="F106" s="82"/>
      <c r="G106" s="82"/>
      <c r="H106" s="82"/>
      <c r="I106" s="82"/>
      <c r="J106" s="82"/>
      <c r="K106" s="82"/>
      <c r="L106" s="82"/>
      <c r="M106" s="82"/>
      <c r="N106" s="82"/>
      <c r="O106" s="82"/>
      <c r="P106" s="82"/>
      <c r="Q106" s="82"/>
      <c r="R106" s="82"/>
      <c r="S106" s="82"/>
      <c r="T106" s="82"/>
      <c r="U106" s="82"/>
      <c r="V106" s="82"/>
      <c r="W106" s="82"/>
      <c r="X106" s="82"/>
    </row>
    <row r="107" spans="1:24" s="98" customFormat="1">
      <c r="A107" s="82"/>
      <c r="B107" s="82"/>
      <c r="C107" s="82"/>
      <c r="D107" s="82"/>
      <c r="E107" s="82"/>
      <c r="F107" s="82"/>
      <c r="G107" s="82"/>
      <c r="H107" s="82"/>
      <c r="I107" s="82"/>
      <c r="J107" s="82"/>
      <c r="K107" s="82"/>
      <c r="L107" s="82"/>
      <c r="M107" s="82"/>
      <c r="N107" s="82"/>
      <c r="O107" s="82"/>
      <c r="P107" s="82"/>
      <c r="Q107" s="82"/>
      <c r="R107" s="82"/>
      <c r="S107" s="82"/>
      <c r="T107" s="82"/>
      <c r="U107" s="82"/>
      <c r="V107" s="82"/>
      <c r="W107" s="82"/>
      <c r="X107" s="82"/>
    </row>
    <row r="108" spans="1:24" s="98" customFormat="1">
      <c r="A108" s="82"/>
      <c r="B108" s="82"/>
      <c r="C108" s="82"/>
      <c r="D108" s="82"/>
      <c r="E108" s="82"/>
      <c r="F108" s="82"/>
      <c r="G108" s="82"/>
      <c r="H108" s="82"/>
      <c r="I108" s="82"/>
      <c r="J108" s="82"/>
      <c r="K108" s="82"/>
      <c r="L108" s="82"/>
      <c r="M108" s="82"/>
      <c r="N108" s="82"/>
      <c r="O108" s="82"/>
      <c r="P108" s="82"/>
      <c r="Q108" s="82"/>
      <c r="R108" s="82"/>
      <c r="S108" s="82"/>
      <c r="T108" s="82"/>
      <c r="U108" s="82"/>
      <c r="V108" s="82"/>
      <c r="W108" s="82"/>
      <c r="X108" s="82"/>
    </row>
    <row r="109" spans="1:24" s="98" customFormat="1">
      <c r="A109" s="82"/>
      <c r="B109" s="82"/>
      <c r="C109" s="82"/>
      <c r="D109" s="82"/>
      <c r="E109" s="82"/>
      <c r="F109" s="82"/>
      <c r="G109" s="82"/>
      <c r="H109" s="82"/>
      <c r="I109" s="82"/>
      <c r="J109" s="82"/>
      <c r="K109" s="82"/>
      <c r="L109" s="82"/>
      <c r="M109" s="82"/>
      <c r="N109" s="82"/>
      <c r="O109" s="82"/>
      <c r="P109" s="82"/>
      <c r="Q109" s="82"/>
      <c r="R109" s="82"/>
      <c r="S109" s="82"/>
      <c r="T109" s="82"/>
      <c r="U109" s="82"/>
      <c r="V109" s="82"/>
      <c r="W109" s="82"/>
      <c r="X109" s="82"/>
    </row>
    <row r="110" spans="1:24" s="98" customFormat="1">
      <c r="A110" s="82"/>
      <c r="B110" s="82"/>
      <c r="C110" s="82"/>
      <c r="D110" s="82"/>
      <c r="E110" s="82"/>
      <c r="F110" s="82"/>
      <c r="G110" s="82"/>
      <c r="H110" s="82"/>
      <c r="I110" s="82"/>
      <c r="J110" s="82"/>
      <c r="K110" s="82"/>
      <c r="L110" s="82"/>
      <c r="M110" s="82"/>
      <c r="N110" s="82"/>
      <c r="O110" s="82"/>
      <c r="P110" s="82"/>
      <c r="Q110" s="82"/>
      <c r="R110" s="82"/>
      <c r="S110" s="82"/>
      <c r="T110" s="82"/>
      <c r="U110" s="82"/>
      <c r="V110" s="82"/>
      <c r="W110" s="82"/>
      <c r="X110" s="82"/>
    </row>
    <row r="111" spans="1:24" s="98" customFormat="1">
      <c r="A111" s="82"/>
      <c r="B111" s="82"/>
      <c r="C111" s="82"/>
      <c r="D111" s="82"/>
      <c r="E111" s="82"/>
      <c r="F111" s="82"/>
      <c r="G111" s="82"/>
      <c r="H111" s="82"/>
      <c r="I111" s="82"/>
      <c r="J111" s="82"/>
      <c r="K111" s="82"/>
      <c r="L111" s="82"/>
      <c r="M111" s="82"/>
      <c r="N111" s="82"/>
      <c r="O111" s="82"/>
      <c r="P111" s="82"/>
      <c r="Q111" s="82"/>
      <c r="R111" s="82"/>
      <c r="S111" s="82"/>
      <c r="T111" s="82"/>
      <c r="U111" s="82"/>
      <c r="V111" s="82"/>
      <c r="W111" s="82"/>
      <c r="X111" s="82"/>
    </row>
    <row r="112" spans="1:24" s="98" customFormat="1">
      <c r="A112" s="82"/>
      <c r="B112" s="82"/>
      <c r="C112" s="82"/>
      <c r="D112" s="82"/>
      <c r="E112" s="82"/>
      <c r="F112" s="82"/>
      <c r="G112" s="82"/>
      <c r="H112" s="82"/>
      <c r="I112" s="82"/>
      <c r="J112" s="82"/>
      <c r="K112" s="82"/>
      <c r="L112" s="82"/>
      <c r="M112" s="82"/>
      <c r="N112" s="82"/>
      <c r="O112" s="82"/>
      <c r="P112" s="82"/>
      <c r="Q112" s="82"/>
      <c r="R112" s="82"/>
      <c r="S112" s="82"/>
      <c r="T112" s="82"/>
      <c r="U112" s="82"/>
      <c r="V112" s="82"/>
      <c r="W112" s="82"/>
      <c r="X112" s="82"/>
    </row>
    <row r="113" spans="1:24" s="98" customFormat="1">
      <c r="A113" s="82"/>
      <c r="B113" s="82"/>
      <c r="C113" s="82"/>
      <c r="D113" s="82"/>
      <c r="E113" s="82"/>
      <c r="F113" s="82"/>
      <c r="G113" s="82"/>
      <c r="H113" s="82"/>
      <c r="I113" s="82"/>
      <c r="J113" s="82"/>
      <c r="K113" s="82"/>
      <c r="L113" s="82"/>
      <c r="M113" s="82"/>
      <c r="N113" s="82"/>
      <c r="O113" s="82"/>
      <c r="P113" s="82"/>
      <c r="Q113" s="82"/>
      <c r="R113" s="82"/>
      <c r="S113" s="82"/>
      <c r="T113" s="82"/>
      <c r="U113" s="82"/>
      <c r="V113" s="82"/>
      <c r="W113" s="82"/>
      <c r="X113" s="82"/>
    </row>
    <row r="114" spans="1:24" s="98" customFormat="1">
      <c r="A114" s="82"/>
      <c r="B114" s="82"/>
      <c r="C114" s="82"/>
      <c r="D114" s="82"/>
      <c r="E114" s="82"/>
      <c r="F114" s="82"/>
      <c r="G114" s="82"/>
      <c r="H114" s="82"/>
      <c r="I114" s="82"/>
      <c r="J114" s="82"/>
      <c r="K114" s="82"/>
      <c r="L114" s="82"/>
      <c r="M114" s="82"/>
      <c r="N114" s="82"/>
      <c r="O114" s="82"/>
      <c r="P114" s="82"/>
      <c r="Q114" s="82"/>
      <c r="R114" s="82"/>
      <c r="S114" s="82"/>
      <c r="T114" s="82"/>
      <c r="U114" s="82"/>
      <c r="V114" s="82"/>
      <c r="W114" s="82"/>
      <c r="X114" s="82"/>
    </row>
    <row r="115" spans="1:24" s="98" customFormat="1">
      <c r="A115" s="82"/>
      <c r="B115" s="82"/>
      <c r="C115" s="82"/>
      <c r="D115" s="82"/>
      <c r="E115" s="82"/>
      <c r="F115" s="82"/>
      <c r="G115" s="82"/>
      <c r="H115" s="82"/>
      <c r="I115" s="82"/>
      <c r="J115" s="82"/>
      <c r="K115" s="82"/>
      <c r="L115" s="82"/>
      <c r="M115" s="82"/>
      <c r="N115" s="82"/>
      <c r="O115" s="82"/>
      <c r="P115" s="82"/>
      <c r="Q115" s="82"/>
      <c r="R115" s="82"/>
      <c r="S115" s="82"/>
      <c r="T115" s="82"/>
      <c r="U115" s="82"/>
      <c r="V115" s="82"/>
      <c r="W115" s="82"/>
      <c r="X115" s="82"/>
    </row>
    <row r="116" spans="1:24" s="98" customFormat="1">
      <c r="A116" s="82"/>
      <c r="B116" s="82"/>
      <c r="C116" s="82"/>
      <c r="D116" s="82"/>
      <c r="E116" s="82"/>
      <c r="F116" s="82"/>
      <c r="G116" s="82"/>
      <c r="H116" s="82"/>
      <c r="I116" s="82"/>
      <c r="J116" s="82"/>
      <c r="K116" s="82"/>
      <c r="L116" s="82"/>
      <c r="M116" s="82"/>
      <c r="N116" s="82"/>
      <c r="O116" s="82"/>
      <c r="P116" s="82"/>
      <c r="Q116" s="82"/>
      <c r="R116" s="82"/>
      <c r="S116" s="82"/>
      <c r="T116" s="82"/>
      <c r="U116" s="82"/>
      <c r="V116" s="82"/>
      <c r="W116" s="82"/>
      <c r="X116" s="82"/>
    </row>
    <row r="117" spans="1:24" s="98" customFormat="1">
      <c r="A117" s="82"/>
      <c r="B117" s="82"/>
      <c r="C117" s="82"/>
      <c r="D117" s="82"/>
      <c r="E117" s="82"/>
      <c r="F117" s="82"/>
      <c r="G117" s="82"/>
      <c r="H117" s="82"/>
      <c r="I117" s="82"/>
      <c r="J117" s="82"/>
      <c r="K117" s="82"/>
      <c r="L117" s="82"/>
      <c r="M117" s="82"/>
      <c r="N117" s="82"/>
      <c r="O117" s="82"/>
      <c r="P117" s="82"/>
      <c r="Q117" s="82"/>
      <c r="R117" s="82"/>
      <c r="S117" s="82"/>
      <c r="T117" s="82"/>
      <c r="U117" s="82"/>
      <c r="V117" s="82"/>
      <c r="W117" s="82"/>
      <c r="X117" s="82"/>
    </row>
    <row r="118" spans="1:24" s="98" customFormat="1">
      <c r="A118" s="82"/>
      <c r="B118" s="82"/>
      <c r="C118" s="82"/>
      <c r="D118" s="82"/>
      <c r="E118" s="82"/>
      <c r="F118" s="82"/>
      <c r="G118" s="82"/>
      <c r="H118" s="82"/>
      <c r="I118" s="82"/>
      <c r="J118" s="82"/>
      <c r="K118" s="82"/>
      <c r="L118" s="82"/>
      <c r="M118" s="82"/>
      <c r="N118" s="82"/>
      <c r="O118" s="82"/>
      <c r="P118" s="82"/>
      <c r="Q118" s="82"/>
      <c r="R118" s="82"/>
      <c r="S118" s="82"/>
      <c r="T118" s="82"/>
      <c r="U118" s="82"/>
      <c r="V118" s="82"/>
      <c r="W118" s="82"/>
      <c r="X118" s="82"/>
    </row>
    <row r="119" spans="1:24" s="98" customFormat="1">
      <c r="A119" s="82"/>
      <c r="B119" s="82"/>
      <c r="C119" s="82"/>
      <c r="D119" s="82"/>
      <c r="E119" s="82"/>
      <c r="F119" s="82"/>
      <c r="G119" s="82"/>
      <c r="H119" s="82"/>
      <c r="I119" s="82"/>
      <c r="J119" s="82"/>
      <c r="K119" s="82"/>
      <c r="L119" s="82"/>
      <c r="M119" s="82"/>
      <c r="N119" s="82"/>
      <c r="O119" s="82"/>
      <c r="P119" s="82"/>
      <c r="Q119" s="82"/>
      <c r="R119" s="82"/>
      <c r="S119" s="82"/>
      <c r="T119" s="82"/>
      <c r="U119" s="82"/>
      <c r="V119" s="82"/>
      <c r="W119" s="82"/>
      <c r="X119" s="82"/>
    </row>
  </sheetData>
  <sheetProtection selectLockedCells="1"/>
  <mergeCells count="20">
    <mergeCell ref="Q7:U7"/>
    <mergeCell ref="B47:F47"/>
    <mergeCell ref="G47:K47"/>
    <mergeCell ref="L47:P47"/>
    <mergeCell ref="V7:Z7"/>
    <mergeCell ref="B7:F7"/>
    <mergeCell ref="G7:K7"/>
    <mergeCell ref="L7:P7"/>
    <mergeCell ref="B27:F27"/>
    <mergeCell ref="G27:K27"/>
    <mergeCell ref="L27:P27"/>
    <mergeCell ref="V27:Z27"/>
    <mergeCell ref="V47:Z47"/>
    <mergeCell ref="Q47:U47"/>
    <mergeCell ref="Q27:U27"/>
    <mergeCell ref="V67:Z67"/>
    <mergeCell ref="B67:F67"/>
    <mergeCell ref="G67:K67"/>
    <mergeCell ref="L67:P67"/>
    <mergeCell ref="Q67:U6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&amp;"Arial,Fett"Abgabe von Abfällen an die Natur insgesamt 1996 – 2018
nach Bundesländern</oddHeader>
    <oddFooter>&amp;CStatistische Ämter der Länder – Indikatoren und Kennzahlen, UGRdL 2020</oddFooter>
  </headerFooter>
  <rowBreaks count="1" manualBreakCount="1">
    <brk id="45" max="25" man="1"/>
  </rowBreaks>
  <colBreaks count="3" manualBreakCount="3">
    <brk id="6" max="1048575" man="1"/>
    <brk id="11" max="1048575" man="1"/>
    <brk id="16" max="1048575" man="1"/>
  </col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6">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4296875" defaultRowHeight="12.5"/>
  <cols>
    <col min="1" max="1" width="23.453125" style="643" customWidth="1"/>
    <col min="2" max="2" width="12.453125" style="136" customWidth="1"/>
    <col min="3" max="10" width="12.453125" style="376" customWidth="1"/>
    <col min="11" max="16384" width="11.54296875" style="135"/>
  </cols>
  <sheetData>
    <row r="1" spans="1:16" ht="13">
      <c r="A1" s="160" t="s">
        <v>322</v>
      </c>
    </row>
    <row r="3" spans="1:16" ht="15">
      <c r="A3" s="692" t="s">
        <v>817</v>
      </c>
      <c r="B3" s="407" t="s">
        <v>1691</v>
      </c>
      <c r="D3" s="407"/>
      <c r="E3" s="407"/>
      <c r="F3" s="407"/>
      <c r="G3" s="407"/>
      <c r="H3" s="407"/>
      <c r="I3" s="407"/>
      <c r="J3" s="407"/>
    </row>
    <row r="5" spans="1:16" ht="15.75" customHeight="1">
      <c r="A5" s="1403" t="s">
        <v>433</v>
      </c>
      <c r="B5" s="1404" t="s">
        <v>456</v>
      </c>
      <c r="C5" s="1405" t="s">
        <v>507</v>
      </c>
      <c r="D5" s="1405"/>
      <c r="E5" s="1405"/>
      <c r="F5" s="1405"/>
      <c r="G5" s="1405"/>
      <c r="H5" s="1405"/>
      <c r="I5" s="1405"/>
      <c r="J5" s="1406" t="s">
        <v>1098</v>
      </c>
    </row>
    <row r="6" spans="1:16" ht="15.75" customHeight="1">
      <c r="A6" s="1403"/>
      <c r="B6" s="1404"/>
      <c r="C6" s="1405" t="s">
        <v>778</v>
      </c>
      <c r="D6" s="1405"/>
      <c r="E6" s="1405"/>
      <c r="F6" s="1407" t="s">
        <v>1099</v>
      </c>
      <c r="G6" s="1407" t="s">
        <v>1100</v>
      </c>
      <c r="H6" s="1409" t="s">
        <v>1101</v>
      </c>
      <c r="I6" s="1407" t="s">
        <v>1102</v>
      </c>
      <c r="J6" s="1406"/>
    </row>
    <row r="7" spans="1:16" ht="81" customHeight="1">
      <c r="A7" s="1403"/>
      <c r="B7" s="1404"/>
      <c r="C7" s="642" t="s">
        <v>1103</v>
      </c>
      <c r="D7" s="642" t="s">
        <v>648</v>
      </c>
      <c r="E7" s="642" t="s">
        <v>1104</v>
      </c>
      <c r="F7" s="1408"/>
      <c r="G7" s="1408"/>
      <c r="H7" s="1410"/>
      <c r="I7" s="1408"/>
      <c r="J7" s="1406"/>
    </row>
    <row r="8" spans="1:16">
      <c r="A8" s="387"/>
      <c r="B8" s="387"/>
      <c r="C8" s="409"/>
      <c r="D8" s="409"/>
      <c r="E8" s="409"/>
      <c r="F8" s="409"/>
      <c r="G8" s="409"/>
      <c r="H8" s="409"/>
      <c r="I8" s="409"/>
      <c r="J8" s="409"/>
    </row>
    <row r="9" spans="1:16" ht="13">
      <c r="B9" s="1411" t="s">
        <v>486</v>
      </c>
      <c r="C9" s="1411"/>
      <c r="D9" s="1411"/>
      <c r="E9" s="1411"/>
      <c r="F9" s="1411"/>
      <c r="G9" s="1411"/>
      <c r="H9" s="1411"/>
      <c r="I9" s="1411"/>
      <c r="J9" s="1411"/>
    </row>
    <row r="10" spans="1:16" s="386" customFormat="1">
      <c r="A10" s="643"/>
      <c r="B10" s="332"/>
      <c r="C10" s="342"/>
      <c r="D10" s="347"/>
      <c r="E10" s="342"/>
      <c r="F10" s="342"/>
      <c r="G10" s="342"/>
      <c r="H10" s="342"/>
      <c r="I10" s="342"/>
      <c r="J10" s="342"/>
    </row>
    <row r="11" spans="1:16" s="386" customFormat="1">
      <c r="A11" s="710" t="s">
        <v>435</v>
      </c>
      <c r="B11" s="1132">
        <v>181329</v>
      </c>
      <c r="C11" s="1132">
        <v>8019</v>
      </c>
      <c r="D11" s="415">
        <v>1378</v>
      </c>
      <c r="E11" s="1132">
        <v>17451</v>
      </c>
      <c r="F11" s="1132">
        <v>190</v>
      </c>
      <c r="G11" s="1132">
        <v>107815</v>
      </c>
      <c r="H11" s="1132">
        <v>43298</v>
      </c>
      <c r="I11" s="1132">
        <v>3176</v>
      </c>
      <c r="J11" s="1132">
        <v>862</v>
      </c>
    </row>
    <row r="12" spans="1:16">
      <c r="A12" s="710" t="s">
        <v>436</v>
      </c>
      <c r="B12" s="1132">
        <v>425418</v>
      </c>
      <c r="C12" s="415">
        <v>31668</v>
      </c>
      <c r="D12" s="416">
        <v>1707</v>
      </c>
      <c r="E12" s="415">
        <v>23867</v>
      </c>
      <c r="F12" s="415">
        <v>2955</v>
      </c>
      <c r="G12" s="415">
        <v>346793</v>
      </c>
      <c r="H12" s="415">
        <v>14980</v>
      </c>
      <c r="I12" s="415">
        <v>3448</v>
      </c>
      <c r="J12" s="415">
        <v>3756</v>
      </c>
      <c r="K12" s="386"/>
      <c r="L12" s="386"/>
      <c r="M12" s="386"/>
      <c r="N12" s="386"/>
      <c r="O12" s="386"/>
      <c r="P12" s="386"/>
    </row>
    <row r="13" spans="1:16">
      <c r="A13" s="710" t="s">
        <v>437</v>
      </c>
      <c r="B13" s="1132">
        <v>8892</v>
      </c>
      <c r="C13" s="1132">
        <v>1011</v>
      </c>
      <c r="D13" s="415">
        <v>211</v>
      </c>
      <c r="E13" s="1132">
        <v>6289</v>
      </c>
      <c r="F13" s="1132">
        <v>61</v>
      </c>
      <c r="G13" s="1132">
        <v>140</v>
      </c>
      <c r="H13" s="1132">
        <v>171</v>
      </c>
      <c r="I13" s="1132">
        <v>1007</v>
      </c>
      <c r="J13" s="1132">
        <v>0</v>
      </c>
      <c r="K13" s="386"/>
      <c r="L13" s="386"/>
      <c r="M13" s="386"/>
      <c r="N13" s="386"/>
      <c r="O13" s="386"/>
      <c r="P13" s="386"/>
    </row>
    <row r="14" spans="1:16">
      <c r="A14" s="710" t="s">
        <v>438</v>
      </c>
      <c r="B14" s="1132">
        <v>119997</v>
      </c>
      <c r="C14" s="415">
        <v>7797</v>
      </c>
      <c r="D14" s="416">
        <v>382</v>
      </c>
      <c r="E14" s="415">
        <v>7111</v>
      </c>
      <c r="F14" s="415">
        <v>44</v>
      </c>
      <c r="G14" s="415">
        <v>52277</v>
      </c>
      <c r="H14" s="415">
        <v>51249</v>
      </c>
      <c r="I14" s="415">
        <v>1137</v>
      </c>
      <c r="J14" s="415">
        <v>4830</v>
      </c>
      <c r="K14" s="386"/>
      <c r="L14" s="386"/>
      <c r="M14" s="386"/>
      <c r="N14" s="386"/>
      <c r="O14" s="386"/>
      <c r="P14" s="386"/>
    </row>
    <row r="15" spans="1:16">
      <c r="A15" s="710" t="s">
        <v>439</v>
      </c>
      <c r="B15" s="1132">
        <v>4905</v>
      </c>
      <c r="C15" s="1132">
        <v>1427</v>
      </c>
      <c r="D15" s="415">
        <v>46</v>
      </c>
      <c r="E15" s="1132">
        <v>1815</v>
      </c>
      <c r="F15" s="1132">
        <v>12</v>
      </c>
      <c r="G15" s="1132">
        <v>817</v>
      </c>
      <c r="H15" s="1132">
        <v>572</v>
      </c>
      <c r="I15" s="1132">
        <v>217</v>
      </c>
      <c r="J15" s="1132">
        <v>0</v>
      </c>
      <c r="K15" s="386"/>
      <c r="L15" s="386"/>
      <c r="M15" s="386"/>
      <c r="N15" s="386"/>
      <c r="O15" s="386"/>
      <c r="P15" s="386"/>
    </row>
    <row r="16" spans="1:16">
      <c r="A16" s="710" t="s">
        <v>440</v>
      </c>
      <c r="B16" s="1132">
        <v>8008</v>
      </c>
      <c r="C16" s="415">
        <v>700</v>
      </c>
      <c r="D16" s="416">
        <v>129</v>
      </c>
      <c r="E16" s="415">
        <v>5835</v>
      </c>
      <c r="F16" s="415">
        <v>31</v>
      </c>
      <c r="G16" s="415">
        <v>712</v>
      </c>
      <c r="H16" s="415">
        <v>64</v>
      </c>
      <c r="I16" s="415">
        <v>537</v>
      </c>
      <c r="J16" s="415">
        <v>0</v>
      </c>
      <c r="K16" s="386"/>
      <c r="L16" s="386"/>
      <c r="M16" s="386"/>
      <c r="N16" s="386"/>
      <c r="O16" s="386"/>
      <c r="P16" s="386"/>
    </row>
    <row r="17" spans="1:16">
      <c r="A17" s="710" t="s">
        <v>441</v>
      </c>
      <c r="B17" s="1132">
        <v>90638</v>
      </c>
      <c r="C17" s="1132">
        <v>4564</v>
      </c>
      <c r="D17" s="415">
        <v>900</v>
      </c>
      <c r="E17" s="1132">
        <v>12206</v>
      </c>
      <c r="F17" s="1132">
        <v>112</v>
      </c>
      <c r="G17" s="1132">
        <v>45521</v>
      </c>
      <c r="H17" s="1132">
        <v>25580</v>
      </c>
      <c r="I17" s="1132">
        <v>1755</v>
      </c>
      <c r="J17" s="1132">
        <v>171</v>
      </c>
      <c r="K17" s="386"/>
      <c r="L17" s="386"/>
      <c r="M17" s="386"/>
      <c r="N17" s="386"/>
      <c r="O17" s="386"/>
      <c r="P17" s="386"/>
    </row>
    <row r="18" spans="1:16">
      <c r="A18" s="710" t="s">
        <v>442</v>
      </c>
      <c r="B18" s="1132">
        <v>83112</v>
      </c>
      <c r="C18" s="415">
        <v>3622</v>
      </c>
      <c r="D18" s="416">
        <v>255</v>
      </c>
      <c r="E18" s="415">
        <v>2415</v>
      </c>
      <c r="F18" s="415">
        <v>29</v>
      </c>
      <c r="G18" s="415">
        <v>54112</v>
      </c>
      <c r="H18" s="415">
        <v>22251</v>
      </c>
      <c r="I18" s="415">
        <v>427</v>
      </c>
      <c r="J18" s="415">
        <v>5949</v>
      </c>
      <c r="K18" s="386"/>
      <c r="L18" s="386"/>
      <c r="M18" s="386"/>
      <c r="N18" s="386"/>
      <c r="O18" s="386"/>
      <c r="P18" s="386"/>
    </row>
    <row r="19" spans="1:16">
      <c r="A19" s="710" t="s">
        <v>443</v>
      </c>
      <c r="B19" s="1132">
        <v>382862</v>
      </c>
      <c r="C19" s="1132">
        <v>11114</v>
      </c>
      <c r="D19" s="415">
        <v>1020</v>
      </c>
      <c r="E19" s="1132">
        <v>31535</v>
      </c>
      <c r="F19" s="1132">
        <v>708</v>
      </c>
      <c r="G19" s="1132">
        <v>297646</v>
      </c>
      <c r="H19" s="1132">
        <v>38539</v>
      </c>
      <c r="I19" s="1132">
        <v>2300</v>
      </c>
      <c r="J19" s="1132">
        <v>11749</v>
      </c>
      <c r="K19" s="386"/>
      <c r="L19" s="386"/>
      <c r="M19" s="386"/>
      <c r="N19" s="386"/>
      <c r="O19" s="386"/>
      <c r="P19" s="386"/>
    </row>
    <row r="20" spans="1:16">
      <c r="A20" s="710" t="s">
        <v>444</v>
      </c>
      <c r="B20" s="1132">
        <v>441225</v>
      </c>
      <c r="C20" s="415">
        <v>18132</v>
      </c>
      <c r="D20" s="416">
        <v>1865</v>
      </c>
      <c r="E20" s="415">
        <v>158388</v>
      </c>
      <c r="F20" s="415">
        <v>11472</v>
      </c>
      <c r="G20" s="415">
        <v>167702</v>
      </c>
      <c r="H20" s="415">
        <v>78387</v>
      </c>
      <c r="I20" s="415">
        <v>5277</v>
      </c>
      <c r="J20" s="415">
        <v>709</v>
      </c>
      <c r="K20" s="386"/>
      <c r="L20" s="386"/>
      <c r="M20" s="386"/>
      <c r="N20" s="386"/>
      <c r="O20" s="386"/>
      <c r="P20" s="386"/>
    </row>
    <row r="21" spans="1:16">
      <c r="A21" s="710" t="s">
        <v>445</v>
      </c>
      <c r="B21" s="1132">
        <v>74597</v>
      </c>
      <c r="C21" s="1132">
        <v>4119</v>
      </c>
      <c r="D21" s="415">
        <v>514</v>
      </c>
      <c r="E21" s="1132">
        <v>8658</v>
      </c>
      <c r="F21" s="1132">
        <v>2410</v>
      </c>
      <c r="G21" s="1132">
        <v>35004</v>
      </c>
      <c r="H21" s="1132">
        <v>22597</v>
      </c>
      <c r="I21" s="1132">
        <v>1297</v>
      </c>
      <c r="J21" s="1132">
        <v>82</v>
      </c>
      <c r="K21" s="386"/>
      <c r="L21" s="386"/>
      <c r="M21" s="386"/>
      <c r="N21" s="386"/>
      <c r="O21" s="386"/>
      <c r="P21" s="386"/>
    </row>
    <row r="22" spans="1:16">
      <c r="A22" s="710" t="s">
        <v>446</v>
      </c>
      <c r="B22" s="1132">
        <v>12329</v>
      </c>
      <c r="C22" s="415">
        <v>3148</v>
      </c>
      <c r="D22" s="416">
        <v>125</v>
      </c>
      <c r="E22" s="415">
        <v>1756</v>
      </c>
      <c r="F22" s="415">
        <v>18</v>
      </c>
      <c r="G22" s="415">
        <v>4609</v>
      </c>
      <c r="H22" s="415">
        <v>2420</v>
      </c>
      <c r="I22" s="415">
        <v>253</v>
      </c>
      <c r="J22" s="415">
        <v>13</v>
      </c>
      <c r="K22" s="386"/>
      <c r="L22" s="386"/>
      <c r="M22" s="386"/>
      <c r="N22" s="386"/>
      <c r="O22" s="386"/>
      <c r="P22" s="386"/>
    </row>
    <row r="23" spans="1:16">
      <c r="A23" s="710" t="s">
        <v>447</v>
      </c>
      <c r="B23" s="1132">
        <v>99742</v>
      </c>
      <c r="C23" s="1132">
        <v>4293</v>
      </c>
      <c r="D23" s="415">
        <v>380</v>
      </c>
      <c r="E23" s="1132">
        <v>10862</v>
      </c>
      <c r="F23" s="1132">
        <v>952</v>
      </c>
      <c r="G23" s="1132">
        <v>50671</v>
      </c>
      <c r="H23" s="1132">
        <v>31478</v>
      </c>
      <c r="I23" s="1132">
        <v>1105</v>
      </c>
      <c r="J23" s="1132">
        <v>157</v>
      </c>
      <c r="K23" s="386"/>
      <c r="L23" s="386"/>
      <c r="M23" s="386"/>
      <c r="N23" s="386"/>
      <c r="O23" s="386"/>
      <c r="P23" s="386"/>
    </row>
    <row r="24" spans="1:16">
      <c r="A24" s="710" t="s">
        <v>448</v>
      </c>
      <c r="B24" s="1132">
        <v>93961</v>
      </c>
      <c r="C24" s="415">
        <v>4247</v>
      </c>
      <c r="D24" s="416">
        <v>291</v>
      </c>
      <c r="E24" s="415">
        <v>8629</v>
      </c>
      <c r="F24" s="415">
        <v>1572</v>
      </c>
      <c r="G24" s="415">
        <v>38425</v>
      </c>
      <c r="H24" s="415">
        <v>40080</v>
      </c>
      <c r="I24" s="415">
        <v>717</v>
      </c>
      <c r="J24" s="415">
        <v>1877</v>
      </c>
      <c r="K24" s="386"/>
      <c r="L24" s="386"/>
      <c r="M24" s="386"/>
      <c r="N24" s="386"/>
      <c r="O24" s="386"/>
      <c r="P24" s="386"/>
    </row>
    <row r="25" spans="1:16">
      <c r="A25" s="710" t="s">
        <v>449</v>
      </c>
      <c r="B25" s="1132">
        <v>143706</v>
      </c>
      <c r="C25" s="1132">
        <v>2729</v>
      </c>
      <c r="D25" s="415">
        <v>347</v>
      </c>
      <c r="E25" s="1132">
        <v>8001</v>
      </c>
      <c r="F25" s="1132">
        <v>195</v>
      </c>
      <c r="G25" s="1132">
        <v>116003</v>
      </c>
      <c r="H25" s="1132">
        <v>15705</v>
      </c>
      <c r="I25" s="1132">
        <v>726</v>
      </c>
      <c r="J25" s="1132">
        <v>3876</v>
      </c>
      <c r="K25" s="386"/>
      <c r="L25" s="386"/>
      <c r="M25" s="386"/>
      <c r="N25" s="386"/>
      <c r="O25" s="386"/>
      <c r="P25" s="386"/>
    </row>
    <row r="26" spans="1:16">
      <c r="A26" s="710" t="s">
        <v>450</v>
      </c>
      <c r="B26" s="1132">
        <v>67945</v>
      </c>
      <c r="C26" s="415">
        <v>3012</v>
      </c>
      <c r="D26" s="416">
        <v>316</v>
      </c>
      <c r="E26" s="415">
        <v>6683</v>
      </c>
      <c r="F26" s="415">
        <v>39</v>
      </c>
      <c r="G26" s="415">
        <v>34806</v>
      </c>
      <c r="H26" s="415">
        <v>22601</v>
      </c>
      <c r="I26" s="415">
        <v>489</v>
      </c>
      <c r="J26" s="415">
        <v>176</v>
      </c>
      <c r="K26" s="386"/>
      <c r="L26" s="386"/>
      <c r="M26" s="386"/>
      <c r="N26" s="386"/>
      <c r="O26" s="386"/>
      <c r="P26" s="386"/>
    </row>
    <row r="27" spans="1:16" ht="20.25" customHeight="1">
      <c r="A27" s="710" t="s">
        <v>451</v>
      </c>
      <c r="B27" s="1132">
        <v>2279643</v>
      </c>
      <c r="C27" s="1132">
        <v>162191</v>
      </c>
      <c r="D27" s="1132">
        <v>5885</v>
      </c>
      <c r="E27" s="1132">
        <v>312449</v>
      </c>
      <c r="F27" s="1132">
        <v>21076</v>
      </c>
      <c r="G27" s="1132">
        <v>1353077</v>
      </c>
      <c r="H27" s="1132">
        <v>409589</v>
      </c>
      <c r="I27" s="1132">
        <v>23848</v>
      </c>
      <c r="J27" s="1132">
        <v>34600</v>
      </c>
      <c r="K27" s="386"/>
      <c r="L27" s="386"/>
      <c r="M27" s="386"/>
      <c r="N27" s="386"/>
      <c r="O27" s="386"/>
      <c r="P27" s="386"/>
    </row>
    <row r="28" spans="1:16">
      <c r="A28" s="387"/>
      <c r="B28" s="417"/>
      <c r="C28" s="417"/>
      <c r="D28" s="417"/>
      <c r="E28" s="417"/>
      <c r="F28" s="417"/>
      <c r="G28" s="417"/>
      <c r="H28" s="417"/>
      <c r="I28" s="417"/>
      <c r="J28" s="417"/>
    </row>
    <row r="29" spans="1:16" ht="13">
      <c r="B29" s="1411" t="s">
        <v>454</v>
      </c>
      <c r="C29" s="1411"/>
      <c r="D29" s="1411"/>
      <c r="E29" s="1411"/>
      <c r="F29" s="1411"/>
      <c r="G29" s="1411"/>
      <c r="H29" s="1411"/>
      <c r="I29" s="1411"/>
      <c r="J29" s="1411"/>
    </row>
    <row r="30" spans="1:16" s="386" customFormat="1">
      <c r="A30" s="643"/>
      <c r="B30" s="332"/>
      <c r="C30" s="342"/>
      <c r="D30" s="347"/>
      <c r="E30" s="342"/>
      <c r="F30" s="342"/>
      <c r="G30" s="342"/>
      <c r="H30" s="342"/>
      <c r="I30" s="342"/>
      <c r="J30" s="342"/>
    </row>
    <row r="31" spans="1:16" s="386" customFormat="1">
      <c r="A31" s="710" t="s">
        <v>435</v>
      </c>
      <c r="B31" s="310">
        <v>16.989999999999998</v>
      </c>
      <c r="C31" s="310">
        <v>0.75</v>
      </c>
      <c r="D31" s="418">
        <v>0.13</v>
      </c>
      <c r="E31" s="310">
        <v>1.63</v>
      </c>
      <c r="F31" s="310">
        <v>0.02</v>
      </c>
      <c r="G31" s="310">
        <v>10.1</v>
      </c>
      <c r="H31" s="310">
        <v>4.0599999999999996</v>
      </c>
      <c r="I31" s="310">
        <v>0.3</v>
      </c>
      <c r="J31" s="310">
        <v>0.08</v>
      </c>
    </row>
    <row r="32" spans="1:16">
      <c r="A32" s="710" t="s">
        <v>436</v>
      </c>
      <c r="B32" s="418">
        <v>33.64</v>
      </c>
      <c r="C32" s="418">
        <v>2.5</v>
      </c>
      <c r="D32" s="1145">
        <v>0.13</v>
      </c>
      <c r="E32" s="418">
        <v>1.89</v>
      </c>
      <c r="F32" s="418">
        <v>0.23</v>
      </c>
      <c r="G32" s="418">
        <v>27.42</v>
      </c>
      <c r="H32" s="418">
        <v>1.18</v>
      </c>
      <c r="I32" s="418">
        <v>0.27</v>
      </c>
      <c r="J32" s="418">
        <v>0.3</v>
      </c>
      <c r="K32" s="386"/>
      <c r="L32" s="386"/>
      <c r="M32" s="386"/>
      <c r="N32" s="386"/>
      <c r="O32" s="386"/>
      <c r="P32" s="386"/>
    </row>
    <row r="33" spans="1:16">
      <c r="A33" s="710" t="s">
        <v>437</v>
      </c>
      <c r="B33" s="310">
        <v>2.58</v>
      </c>
      <c r="C33" s="310">
        <v>0.28999999999999998</v>
      </c>
      <c r="D33" s="418">
        <v>0.06</v>
      </c>
      <c r="E33" s="310">
        <v>1.83</v>
      </c>
      <c r="F33" s="310">
        <v>0.02</v>
      </c>
      <c r="G33" s="310">
        <v>0.04</v>
      </c>
      <c r="H33" s="310">
        <v>0.05</v>
      </c>
      <c r="I33" s="310">
        <v>0.28999999999999998</v>
      </c>
      <c r="J33" s="310">
        <v>0</v>
      </c>
      <c r="K33" s="386"/>
      <c r="L33" s="386"/>
      <c r="M33" s="386"/>
      <c r="N33" s="386"/>
      <c r="O33" s="386"/>
      <c r="P33" s="386"/>
    </row>
    <row r="34" spans="1:16">
      <c r="A34" s="710" t="s">
        <v>438</v>
      </c>
      <c r="B34" s="418">
        <v>48.91</v>
      </c>
      <c r="C34" s="418">
        <v>3.18</v>
      </c>
      <c r="D34" s="1145">
        <v>0.16</v>
      </c>
      <c r="E34" s="418">
        <v>2.9</v>
      </c>
      <c r="F34" s="418">
        <v>0.02</v>
      </c>
      <c r="G34" s="418">
        <v>21.31</v>
      </c>
      <c r="H34" s="418">
        <v>20.89</v>
      </c>
      <c r="I34" s="418">
        <v>0.46</v>
      </c>
      <c r="J34" s="418">
        <v>1.97</v>
      </c>
      <c r="K34" s="386"/>
      <c r="L34" s="386"/>
      <c r="M34" s="386"/>
      <c r="N34" s="386"/>
      <c r="O34" s="386"/>
      <c r="P34" s="386"/>
    </row>
    <row r="35" spans="1:16">
      <c r="A35" s="710" t="s">
        <v>439</v>
      </c>
      <c r="B35" s="310">
        <v>7.44</v>
      </c>
      <c r="C35" s="310">
        <v>2.16</v>
      </c>
      <c r="D35" s="418">
        <v>7.0000000000000007E-2</v>
      </c>
      <c r="E35" s="310">
        <v>2.75</v>
      </c>
      <c r="F35" s="310">
        <v>0.02</v>
      </c>
      <c r="G35" s="310">
        <v>1.24</v>
      </c>
      <c r="H35" s="310">
        <v>0.87</v>
      </c>
      <c r="I35" s="310">
        <v>0.33</v>
      </c>
      <c r="J35" s="310">
        <v>0</v>
      </c>
      <c r="K35" s="386"/>
      <c r="L35" s="386"/>
      <c r="M35" s="386"/>
      <c r="N35" s="386"/>
      <c r="O35" s="386"/>
      <c r="P35" s="386"/>
    </row>
    <row r="36" spans="1:16">
      <c r="A36" s="710" t="s">
        <v>440</v>
      </c>
      <c r="B36" s="418">
        <v>4.5599999999999996</v>
      </c>
      <c r="C36" s="418">
        <v>0.4</v>
      </c>
      <c r="D36" s="1145">
        <v>7.0000000000000007E-2</v>
      </c>
      <c r="E36" s="418">
        <v>3.33</v>
      </c>
      <c r="F36" s="418">
        <v>0.02</v>
      </c>
      <c r="G36" s="418">
        <v>0.41</v>
      </c>
      <c r="H36" s="418">
        <v>0.04</v>
      </c>
      <c r="I36" s="418">
        <v>0.31</v>
      </c>
      <c r="J36" s="418">
        <v>0</v>
      </c>
      <c r="K36" s="386"/>
      <c r="L36" s="386"/>
      <c r="M36" s="386"/>
      <c r="N36" s="386"/>
      <c r="O36" s="386"/>
      <c r="P36" s="386"/>
    </row>
    <row r="37" spans="1:16">
      <c r="A37" s="710" t="s">
        <v>441</v>
      </c>
      <c r="B37" s="310">
        <v>14.93</v>
      </c>
      <c r="C37" s="310">
        <v>0.75</v>
      </c>
      <c r="D37" s="418">
        <v>0.15</v>
      </c>
      <c r="E37" s="310">
        <v>2.0099999999999998</v>
      </c>
      <c r="F37" s="310">
        <v>0.02</v>
      </c>
      <c r="G37" s="310">
        <v>7.5</v>
      </c>
      <c r="H37" s="310">
        <v>4.21</v>
      </c>
      <c r="I37" s="310">
        <v>0.28999999999999998</v>
      </c>
      <c r="J37" s="310">
        <v>0.03</v>
      </c>
      <c r="K37" s="386"/>
      <c r="L37" s="386"/>
      <c r="M37" s="386"/>
      <c r="N37" s="386"/>
      <c r="O37" s="386"/>
      <c r="P37" s="386"/>
    </row>
    <row r="38" spans="1:16">
      <c r="A38" s="710" t="s">
        <v>442</v>
      </c>
      <c r="B38" s="418">
        <v>52.02</v>
      </c>
      <c r="C38" s="418">
        <v>2.27</v>
      </c>
      <c r="D38" s="1145">
        <v>0.16</v>
      </c>
      <c r="E38" s="418">
        <v>1.51</v>
      </c>
      <c r="F38" s="418">
        <v>0.02</v>
      </c>
      <c r="G38" s="418">
        <v>33.869999999999997</v>
      </c>
      <c r="H38" s="418">
        <v>13.93</v>
      </c>
      <c r="I38" s="418">
        <v>0.27</v>
      </c>
      <c r="J38" s="418">
        <v>3.72</v>
      </c>
      <c r="K38" s="386"/>
      <c r="L38" s="386"/>
      <c r="M38" s="386"/>
      <c r="N38" s="386"/>
      <c r="O38" s="386"/>
      <c r="P38" s="386"/>
    </row>
    <row r="39" spans="1:16">
      <c r="A39" s="710" t="s">
        <v>443</v>
      </c>
      <c r="B39" s="310">
        <v>49.03</v>
      </c>
      <c r="C39" s="310">
        <v>1.42</v>
      </c>
      <c r="D39" s="418">
        <v>0.13</v>
      </c>
      <c r="E39" s="310">
        <v>4.04</v>
      </c>
      <c r="F39" s="310">
        <v>0.09</v>
      </c>
      <c r="G39" s="310">
        <v>38.119999999999997</v>
      </c>
      <c r="H39" s="310">
        <v>4.9400000000000004</v>
      </c>
      <c r="I39" s="310">
        <v>0.28999999999999998</v>
      </c>
      <c r="J39" s="310">
        <v>1.5</v>
      </c>
      <c r="K39" s="386"/>
      <c r="L39" s="386"/>
      <c r="M39" s="386"/>
      <c r="N39" s="386"/>
      <c r="O39" s="386"/>
      <c r="P39" s="386"/>
    </row>
    <row r="40" spans="1:16">
      <c r="A40" s="710" t="s">
        <v>444</v>
      </c>
      <c r="B40" s="418">
        <v>25.06</v>
      </c>
      <c r="C40" s="418">
        <v>1.03</v>
      </c>
      <c r="D40" s="1145">
        <v>0.11</v>
      </c>
      <c r="E40" s="418">
        <v>9</v>
      </c>
      <c r="F40" s="418">
        <v>0.65</v>
      </c>
      <c r="G40" s="418">
        <v>9.5299999999999994</v>
      </c>
      <c r="H40" s="418">
        <v>4.45</v>
      </c>
      <c r="I40" s="418">
        <v>0.3</v>
      </c>
      <c r="J40" s="418">
        <v>0.04</v>
      </c>
      <c r="K40" s="386"/>
      <c r="L40" s="386"/>
      <c r="M40" s="386"/>
      <c r="N40" s="386"/>
      <c r="O40" s="386"/>
      <c r="P40" s="386"/>
    </row>
    <row r="41" spans="1:16">
      <c r="A41" s="710" t="s">
        <v>445</v>
      </c>
      <c r="B41" s="310">
        <v>18.64</v>
      </c>
      <c r="C41" s="310">
        <v>1.03</v>
      </c>
      <c r="D41" s="418">
        <v>0.13</v>
      </c>
      <c r="E41" s="310">
        <v>2.16</v>
      </c>
      <c r="F41" s="310">
        <v>0.6</v>
      </c>
      <c r="G41" s="310">
        <v>8.74</v>
      </c>
      <c r="H41" s="310">
        <v>5.65</v>
      </c>
      <c r="I41" s="310">
        <v>0.32</v>
      </c>
      <c r="J41" s="310">
        <v>0.02</v>
      </c>
      <c r="K41" s="386"/>
      <c r="L41" s="386"/>
      <c r="M41" s="386"/>
      <c r="N41" s="386"/>
      <c r="O41" s="386"/>
      <c r="P41" s="386"/>
    </row>
    <row r="42" spans="1:16">
      <c r="A42" s="710" t="s">
        <v>446</v>
      </c>
      <c r="B42" s="418">
        <v>12.46</v>
      </c>
      <c r="C42" s="418">
        <v>3.18</v>
      </c>
      <c r="D42" s="1145">
        <v>0.13</v>
      </c>
      <c r="E42" s="418">
        <v>1.77</v>
      </c>
      <c r="F42" s="418">
        <v>0.02</v>
      </c>
      <c r="G42" s="418">
        <v>4.66</v>
      </c>
      <c r="H42" s="418">
        <v>2.4500000000000002</v>
      </c>
      <c r="I42" s="418">
        <v>0.26</v>
      </c>
      <c r="J42" s="418">
        <v>0.01</v>
      </c>
      <c r="K42" s="386"/>
      <c r="L42" s="386"/>
      <c r="M42" s="386"/>
      <c r="N42" s="386"/>
      <c r="O42" s="386"/>
      <c r="P42" s="386"/>
    </row>
    <row r="43" spans="1:16">
      <c r="A43" s="710" t="s">
        <v>447</v>
      </c>
      <c r="B43" s="310">
        <v>24.62</v>
      </c>
      <c r="C43" s="310">
        <v>1.06</v>
      </c>
      <c r="D43" s="418">
        <v>0.09</v>
      </c>
      <c r="E43" s="310">
        <v>2.68</v>
      </c>
      <c r="F43" s="310">
        <v>0.23</v>
      </c>
      <c r="G43" s="310">
        <v>12.51</v>
      </c>
      <c r="H43" s="310">
        <v>7.77</v>
      </c>
      <c r="I43" s="310">
        <v>0.27</v>
      </c>
      <c r="J43" s="310">
        <v>0.04</v>
      </c>
      <c r="K43" s="386"/>
      <c r="L43" s="386"/>
      <c r="M43" s="386"/>
      <c r="N43" s="386"/>
      <c r="O43" s="386"/>
      <c r="P43" s="386"/>
    </row>
    <row r="44" spans="1:16">
      <c r="A44" s="710" t="s">
        <v>448</v>
      </c>
      <c r="B44" s="418">
        <v>41.95</v>
      </c>
      <c r="C44" s="418">
        <v>1.9</v>
      </c>
      <c r="D44" s="1145">
        <v>0.13</v>
      </c>
      <c r="E44" s="418">
        <v>3.85</v>
      </c>
      <c r="F44" s="418">
        <v>0.7</v>
      </c>
      <c r="G44" s="418">
        <v>17.149999999999999</v>
      </c>
      <c r="H44" s="418">
        <v>17.89</v>
      </c>
      <c r="I44" s="418">
        <v>0.32</v>
      </c>
      <c r="J44" s="418">
        <v>0.84</v>
      </c>
      <c r="K44" s="386"/>
      <c r="L44" s="386"/>
      <c r="M44" s="386"/>
      <c r="N44" s="386"/>
      <c r="O44" s="386"/>
      <c r="P44" s="386"/>
    </row>
    <row r="45" spans="1:16">
      <c r="A45" s="710" t="s">
        <v>449</v>
      </c>
      <c r="B45" s="310">
        <v>50.9</v>
      </c>
      <c r="C45" s="310">
        <v>0.97</v>
      </c>
      <c r="D45" s="418">
        <v>0.12</v>
      </c>
      <c r="E45" s="310">
        <v>2.83</v>
      </c>
      <c r="F45" s="310">
        <v>7.0000000000000007E-2</v>
      </c>
      <c r="G45" s="310">
        <v>41.09</v>
      </c>
      <c r="H45" s="310">
        <v>5.56</v>
      </c>
      <c r="I45" s="310">
        <v>0.26</v>
      </c>
      <c r="J45" s="310">
        <v>1.37</v>
      </c>
      <c r="K45" s="386"/>
      <c r="L45" s="386"/>
      <c r="M45" s="386"/>
      <c r="N45" s="386"/>
      <c r="O45" s="386"/>
      <c r="P45" s="386"/>
    </row>
    <row r="46" spans="1:16">
      <c r="A46" s="710" t="s">
        <v>450</v>
      </c>
      <c r="B46" s="418">
        <v>31.47</v>
      </c>
      <c r="C46" s="418">
        <v>1.4</v>
      </c>
      <c r="D46" s="1145">
        <v>0.15</v>
      </c>
      <c r="E46" s="418">
        <v>3.1</v>
      </c>
      <c r="F46" s="418">
        <v>0.02</v>
      </c>
      <c r="G46" s="418">
        <v>16.12</v>
      </c>
      <c r="H46" s="418">
        <v>10.47</v>
      </c>
      <c r="I46" s="418">
        <v>0.23</v>
      </c>
      <c r="J46" s="418">
        <v>0.08</v>
      </c>
      <c r="K46" s="386"/>
      <c r="L46" s="386"/>
      <c r="M46" s="386"/>
      <c r="N46" s="386"/>
      <c r="O46" s="386"/>
      <c r="P46" s="386"/>
    </row>
    <row r="47" spans="1:16" ht="20.25" customHeight="1">
      <c r="A47" s="710" t="s">
        <v>451</v>
      </c>
      <c r="B47" s="310">
        <v>28.15</v>
      </c>
      <c r="C47" s="310">
        <v>2</v>
      </c>
      <c r="D47" s="310">
        <v>7.0000000000000007E-2</v>
      </c>
      <c r="E47" s="310">
        <v>3.86</v>
      </c>
      <c r="F47" s="310">
        <v>0.26</v>
      </c>
      <c r="G47" s="310">
        <v>16.71</v>
      </c>
      <c r="H47" s="310">
        <v>5.0599999999999996</v>
      </c>
      <c r="I47" s="310">
        <v>0.28999999999999998</v>
      </c>
      <c r="J47" s="310">
        <v>0.43</v>
      </c>
      <c r="K47" s="386"/>
      <c r="L47" s="386"/>
      <c r="M47" s="386"/>
      <c r="N47" s="386"/>
      <c r="O47" s="386"/>
      <c r="P47" s="386"/>
    </row>
    <row r="48" spans="1:16">
      <c r="A48" s="387"/>
      <c r="B48" s="340"/>
      <c r="C48" s="341"/>
      <c r="D48" s="341"/>
      <c r="E48" s="341"/>
      <c r="F48" s="341"/>
      <c r="G48" s="341"/>
      <c r="H48" s="341"/>
      <c r="I48" s="341"/>
      <c r="J48" s="341"/>
    </row>
    <row r="49" spans="1:16" ht="15">
      <c r="B49" s="1411" t="s">
        <v>1105</v>
      </c>
      <c r="C49" s="1411"/>
      <c r="D49" s="1411"/>
      <c r="E49" s="1411"/>
      <c r="F49" s="1411"/>
      <c r="G49" s="1411"/>
      <c r="H49" s="1411"/>
      <c r="I49" s="1411"/>
      <c r="J49" s="1411"/>
    </row>
    <row r="50" spans="1:16" s="386" customFormat="1">
      <c r="A50" s="643"/>
      <c r="B50" s="332"/>
      <c r="C50" s="342"/>
      <c r="D50" s="347"/>
      <c r="E50" s="342"/>
      <c r="F50" s="342"/>
      <c r="G50" s="342"/>
      <c r="H50" s="342"/>
      <c r="I50" s="342"/>
      <c r="J50" s="342"/>
    </row>
    <row r="51" spans="1:16" s="386" customFormat="1">
      <c r="A51" s="710" t="s">
        <v>435</v>
      </c>
      <c r="B51" s="307">
        <v>4533</v>
      </c>
      <c r="C51" s="307">
        <v>200</v>
      </c>
      <c r="D51" s="307">
        <v>34</v>
      </c>
      <c r="E51" s="307">
        <v>436</v>
      </c>
      <c r="F51" s="307">
        <v>5</v>
      </c>
      <c r="G51" s="307">
        <v>2695</v>
      </c>
      <c r="H51" s="307">
        <v>1082</v>
      </c>
      <c r="I51" s="307">
        <v>79</v>
      </c>
      <c r="J51" s="307">
        <v>22</v>
      </c>
    </row>
    <row r="52" spans="1:16">
      <c r="A52" s="710" t="s">
        <v>436</v>
      </c>
      <c r="B52" s="307">
        <v>10635</v>
      </c>
      <c r="C52" s="307">
        <v>792</v>
      </c>
      <c r="D52" s="307">
        <v>43</v>
      </c>
      <c r="E52" s="307">
        <v>597</v>
      </c>
      <c r="F52" s="307">
        <v>74</v>
      </c>
      <c r="G52" s="307">
        <v>8670</v>
      </c>
      <c r="H52" s="307">
        <v>374</v>
      </c>
      <c r="I52" s="307">
        <v>86</v>
      </c>
      <c r="J52" s="307">
        <v>94</v>
      </c>
      <c r="K52" s="386"/>
      <c r="L52" s="386"/>
      <c r="M52" s="386"/>
      <c r="N52" s="386"/>
      <c r="O52" s="386"/>
      <c r="P52" s="386"/>
    </row>
    <row r="53" spans="1:16">
      <c r="A53" s="710" t="s">
        <v>437</v>
      </c>
      <c r="B53" s="307">
        <v>222</v>
      </c>
      <c r="C53" s="307">
        <v>25</v>
      </c>
      <c r="D53" s="307">
        <v>5</v>
      </c>
      <c r="E53" s="307">
        <v>157</v>
      </c>
      <c r="F53" s="307">
        <v>2</v>
      </c>
      <c r="G53" s="307">
        <v>4</v>
      </c>
      <c r="H53" s="307">
        <v>4</v>
      </c>
      <c r="I53" s="307">
        <v>25</v>
      </c>
      <c r="J53" s="307">
        <v>0</v>
      </c>
      <c r="K53" s="386"/>
      <c r="L53" s="386"/>
      <c r="M53" s="386"/>
      <c r="N53" s="386"/>
      <c r="O53" s="386"/>
      <c r="P53" s="386"/>
    </row>
    <row r="54" spans="1:16">
      <c r="A54" s="710" t="s">
        <v>438</v>
      </c>
      <c r="B54" s="307">
        <v>3000</v>
      </c>
      <c r="C54" s="307">
        <v>195</v>
      </c>
      <c r="D54" s="307">
        <v>10</v>
      </c>
      <c r="E54" s="307">
        <v>178</v>
      </c>
      <c r="F54" s="307">
        <v>1</v>
      </c>
      <c r="G54" s="307">
        <v>1307</v>
      </c>
      <c r="H54" s="307">
        <v>1281</v>
      </c>
      <c r="I54" s="307">
        <v>28</v>
      </c>
      <c r="J54" s="307">
        <v>121</v>
      </c>
      <c r="K54" s="386"/>
      <c r="L54" s="386"/>
      <c r="M54" s="386"/>
      <c r="N54" s="386"/>
      <c r="O54" s="386"/>
      <c r="P54" s="386"/>
    </row>
    <row r="55" spans="1:16">
      <c r="A55" s="710" t="s">
        <v>439</v>
      </c>
      <c r="B55" s="307">
        <v>123</v>
      </c>
      <c r="C55" s="307">
        <v>36</v>
      </c>
      <c r="D55" s="307">
        <v>1</v>
      </c>
      <c r="E55" s="307">
        <v>45</v>
      </c>
      <c r="F55" s="1223">
        <v>0</v>
      </c>
      <c r="G55" s="307">
        <v>20</v>
      </c>
      <c r="H55" s="307">
        <v>14</v>
      </c>
      <c r="I55" s="307">
        <v>5</v>
      </c>
      <c r="J55" s="307">
        <v>0</v>
      </c>
      <c r="K55" s="386"/>
      <c r="L55" s="386"/>
      <c r="M55" s="386"/>
      <c r="N55" s="386"/>
      <c r="O55" s="386"/>
      <c r="P55" s="386"/>
    </row>
    <row r="56" spans="1:16">
      <c r="A56" s="710" t="s">
        <v>440</v>
      </c>
      <c r="B56" s="307">
        <v>200</v>
      </c>
      <c r="C56" s="307">
        <v>17</v>
      </c>
      <c r="D56" s="307">
        <v>3</v>
      </c>
      <c r="E56" s="307">
        <v>146</v>
      </c>
      <c r="F56" s="307">
        <v>1</v>
      </c>
      <c r="G56" s="307">
        <v>18</v>
      </c>
      <c r="H56" s="307">
        <v>2</v>
      </c>
      <c r="I56" s="307">
        <v>13</v>
      </c>
      <c r="J56" s="307">
        <v>0</v>
      </c>
      <c r="K56" s="386"/>
      <c r="L56" s="386"/>
      <c r="M56" s="386"/>
      <c r="N56" s="386"/>
      <c r="O56" s="386"/>
      <c r="P56" s="386"/>
    </row>
    <row r="57" spans="1:16">
      <c r="A57" s="710" t="s">
        <v>441</v>
      </c>
      <c r="B57" s="307">
        <v>2266</v>
      </c>
      <c r="C57" s="307">
        <v>114</v>
      </c>
      <c r="D57" s="307">
        <v>22</v>
      </c>
      <c r="E57" s="307">
        <v>305</v>
      </c>
      <c r="F57" s="307">
        <v>3</v>
      </c>
      <c r="G57" s="307">
        <v>1138</v>
      </c>
      <c r="H57" s="307">
        <v>639</v>
      </c>
      <c r="I57" s="307">
        <v>44</v>
      </c>
      <c r="J57" s="307">
        <v>4</v>
      </c>
      <c r="K57" s="386"/>
      <c r="L57" s="386"/>
      <c r="M57" s="386"/>
      <c r="N57" s="386"/>
      <c r="O57" s="386"/>
      <c r="P57" s="386"/>
    </row>
    <row r="58" spans="1:16">
      <c r="A58" s="710" t="s">
        <v>442</v>
      </c>
      <c r="B58" s="307">
        <v>2078</v>
      </c>
      <c r="C58" s="307">
        <v>91</v>
      </c>
      <c r="D58" s="307">
        <v>6</v>
      </c>
      <c r="E58" s="307">
        <v>60</v>
      </c>
      <c r="F58" s="307">
        <v>1</v>
      </c>
      <c r="G58" s="307">
        <v>1353</v>
      </c>
      <c r="H58" s="307">
        <v>556</v>
      </c>
      <c r="I58" s="307">
        <v>11</v>
      </c>
      <c r="J58" s="307">
        <v>149</v>
      </c>
      <c r="K58" s="386"/>
      <c r="L58" s="386"/>
      <c r="M58" s="386"/>
      <c r="N58" s="386"/>
      <c r="O58" s="386"/>
      <c r="P58" s="386"/>
    </row>
    <row r="59" spans="1:16">
      <c r="A59" s="710" t="s">
        <v>443</v>
      </c>
      <c r="B59" s="307">
        <v>9572</v>
      </c>
      <c r="C59" s="307">
        <v>278</v>
      </c>
      <c r="D59" s="307">
        <v>26</v>
      </c>
      <c r="E59" s="307">
        <v>788</v>
      </c>
      <c r="F59" s="307">
        <v>18</v>
      </c>
      <c r="G59" s="307">
        <v>7441</v>
      </c>
      <c r="H59" s="307">
        <v>963</v>
      </c>
      <c r="I59" s="307">
        <v>57</v>
      </c>
      <c r="J59" s="307">
        <v>294</v>
      </c>
      <c r="K59" s="386"/>
      <c r="L59" s="386"/>
      <c r="M59" s="386"/>
      <c r="N59" s="386"/>
      <c r="O59" s="386"/>
      <c r="P59" s="386"/>
    </row>
    <row r="60" spans="1:16">
      <c r="A60" s="710" t="s">
        <v>444</v>
      </c>
      <c r="B60" s="307">
        <v>11031</v>
      </c>
      <c r="C60" s="307">
        <v>453</v>
      </c>
      <c r="D60" s="307">
        <v>47</v>
      </c>
      <c r="E60" s="307">
        <v>3960</v>
      </c>
      <c r="F60" s="307">
        <v>287</v>
      </c>
      <c r="G60" s="307">
        <v>4193</v>
      </c>
      <c r="H60" s="307">
        <v>1960</v>
      </c>
      <c r="I60" s="307">
        <v>132</v>
      </c>
      <c r="J60" s="307">
        <v>18</v>
      </c>
      <c r="K60" s="386"/>
      <c r="L60" s="386"/>
      <c r="M60" s="386"/>
      <c r="N60" s="386"/>
      <c r="O60" s="386"/>
      <c r="P60" s="386"/>
    </row>
    <row r="61" spans="1:16">
      <c r="A61" s="710" t="s">
        <v>445</v>
      </c>
      <c r="B61" s="307">
        <v>1865</v>
      </c>
      <c r="C61" s="307">
        <v>103</v>
      </c>
      <c r="D61" s="307">
        <v>13</v>
      </c>
      <c r="E61" s="307">
        <v>216</v>
      </c>
      <c r="F61" s="307">
        <v>60</v>
      </c>
      <c r="G61" s="307">
        <v>875</v>
      </c>
      <c r="H61" s="307">
        <v>565</v>
      </c>
      <c r="I61" s="307">
        <v>32</v>
      </c>
      <c r="J61" s="307">
        <v>2</v>
      </c>
      <c r="K61" s="386"/>
      <c r="L61" s="386"/>
      <c r="M61" s="386"/>
      <c r="N61" s="386"/>
      <c r="O61" s="386"/>
      <c r="P61" s="386"/>
    </row>
    <row r="62" spans="1:16">
      <c r="A62" s="710" t="s">
        <v>446</v>
      </c>
      <c r="B62" s="307">
        <v>308</v>
      </c>
      <c r="C62" s="307">
        <v>79</v>
      </c>
      <c r="D62" s="307">
        <v>3</v>
      </c>
      <c r="E62" s="307">
        <v>44</v>
      </c>
      <c r="F62" s="1223">
        <v>0</v>
      </c>
      <c r="G62" s="307">
        <v>115</v>
      </c>
      <c r="H62" s="307">
        <v>61</v>
      </c>
      <c r="I62" s="307">
        <v>6</v>
      </c>
      <c r="J62" s="1223">
        <v>0</v>
      </c>
      <c r="K62" s="386"/>
      <c r="L62" s="386"/>
      <c r="M62" s="386"/>
      <c r="N62" s="386"/>
      <c r="O62" s="386"/>
      <c r="P62" s="386"/>
    </row>
    <row r="63" spans="1:16">
      <c r="A63" s="710" t="s">
        <v>447</v>
      </c>
      <c r="B63" s="307">
        <v>2494</v>
      </c>
      <c r="C63" s="307">
        <v>107</v>
      </c>
      <c r="D63" s="307">
        <v>10</v>
      </c>
      <c r="E63" s="307">
        <v>272</v>
      </c>
      <c r="F63" s="307">
        <v>24</v>
      </c>
      <c r="G63" s="307">
        <v>1267</v>
      </c>
      <c r="H63" s="307">
        <v>787</v>
      </c>
      <c r="I63" s="307">
        <v>28</v>
      </c>
      <c r="J63" s="307">
        <v>4</v>
      </c>
      <c r="K63" s="386"/>
      <c r="L63" s="386"/>
      <c r="M63" s="386"/>
      <c r="N63" s="386"/>
      <c r="O63" s="386"/>
      <c r="P63" s="386"/>
    </row>
    <row r="64" spans="1:16">
      <c r="A64" s="710" t="s">
        <v>448</v>
      </c>
      <c r="B64" s="307">
        <v>2349</v>
      </c>
      <c r="C64" s="307">
        <v>106</v>
      </c>
      <c r="D64" s="307">
        <v>7</v>
      </c>
      <c r="E64" s="307">
        <v>216</v>
      </c>
      <c r="F64" s="307">
        <v>39</v>
      </c>
      <c r="G64" s="307">
        <v>961</v>
      </c>
      <c r="H64" s="307">
        <v>1002</v>
      </c>
      <c r="I64" s="307">
        <v>18</v>
      </c>
      <c r="J64" s="307">
        <v>47</v>
      </c>
      <c r="K64" s="386"/>
      <c r="L64" s="386"/>
      <c r="M64" s="386"/>
      <c r="N64" s="386"/>
      <c r="O64" s="386"/>
      <c r="P64" s="386"/>
    </row>
    <row r="65" spans="1:16">
      <c r="A65" s="710" t="s">
        <v>449</v>
      </c>
      <c r="B65" s="307">
        <v>3593</v>
      </c>
      <c r="C65" s="307">
        <v>68</v>
      </c>
      <c r="D65" s="307">
        <v>9</v>
      </c>
      <c r="E65" s="307">
        <v>200</v>
      </c>
      <c r="F65" s="307">
        <v>5</v>
      </c>
      <c r="G65" s="307">
        <v>2900</v>
      </c>
      <c r="H65" s="307">
        <v>393</v>
      </c>
      <c r="I65" s="307">
        <v>18</v>
      </c>
      <c r="J65" s="307">
        <v>97</v>
      </c>
      <c r="K65" s="386"/>
      <c r="L65" s="386"/>
      <c r="M65" s="386"/>
      <c r="N65" s="386"/>
      <c r="O65" s="386"/>
      <c r="P65" s="386"/>
    </row>
    <row r="66" spans="1:16">
      <c r="A66" s="710" t="s">
        <v>450</v>
      </c>
      <c r="B66" s="307">
        <v>1699</v>
      </c>
      <c r="C66" s="307">
        <v>75</v>
      </c>
      <c r="D66" s="307">
        <v>8</v>
      </c>
      <c r="E66" s="307">
        <v>167</v>
      </c>
      <c r="F66" s="307">
        <v>1</v>
      </c>
      <c r="G66" s="307">
        <v>870</v>
      </c>
      <c r="H66" s="307">
        <v>565</v>
      </c>
      <c r="I66" s="307">
        <v>12</v>
      </c>
      <c r="J66" s="307">
        <v>4</v>
      </c>
      <c r="K66" s="386"/>
      <c r="L66" s="386"/>
      <c r="M66" s="386"/>
      <c r="N66" s="386"/>
      <c r="O66" s="386"/>
      <c r="P66" s="386"/>
    </row>
    <row r="67" spans="1:16" ht="20.25" customHeight="1">
      <c r="A67" s="710" t="s">
        <v>451</v>
      </c>
      <c r="B67" s="1150">
        <v>56991</v>
      </c>
      <c r="C67" s="1150">
        <v>4055</v>
      </c>
      <c r="D67" s="1150">
        <v>147</v>
      </c>
      <c r="E67" s="1150">
        <v>7811</v>
      </c>
      <c r="F67" s="1150">
        <v>527</v>
      </c>
      <c r="G67" s="1150">
        <v>33827</v>
      </c>
      <c r="H67" s="1150">
        <v>10240</v>
      </c>
      <c r="I67" s="1150">
        <v>596</v>
      </c>
      <c r="J67" s="1150">
        <v>865</v>
      </c>
      <c r="K67" s="386"/>
      <c r="L67" s="386"/>
      <c r="M67" s="386"/>
      <c r="N67" s="386"/>
      <c r="O67" s="386"/>
      <c r="P67" s="386"/>
    </row>
    <row r="68" spans="1:16" s="368" customFormat="1">
      <c r="A68" s="643"/>
      <c r="B68" s="332"/>
      <c r="C68" s="37"/>
      <c r="D68" s="37"/>
      <c r="E68" s="37"/>
      <c r="F68" s="37"/>
      <c r="G68" s="37"/>
      <c r="H68" s="37"/>
      <c r="I68" s="37"/>
      <c r="J68" s="37"/>
    </row>
    <row r="69" spans="1:16" s="368" customFormat="1" ht="13">
      <c r="A69" s="135"/>
      <c r="B69" s="1360" t="s">
        <v>731</v>
      </c>
      <c r="C69" s="1360"/>
      <c r="D69" s="1360"/>
      <c r="E69" s="1360"/>
      <c r="F69" s="1360"/>
      <c r="G69" s="1360"/>
      <c r="H69" s="1360"/>
      <c r="I69" s="1360"/>
      <c r="J69" s="1360"/>
    </row>
    <row r="70" spans="1:16" s="368" customFormat="1">
      <c r="A70" s="643"/>
      <c r="B70" s="332"/>
      <c r="C70" s="342"/>
      <c r="D70" s="342"/>
      <c r="E70" s="342"/>
      <c r="F70" s="342"/>
      <c r="G70" s="342"/>
      <c r="H70" s="342"/>
      <c r="I70" s="342"/>
      <c r="J70" s="342"/>
    </row>
    <row r="71" spans="1:16" s="368" customFormat="1">
      <c r="A71" s="710" t="s">
        <v>435</v>
      </c>
      <c r="B71" s="345">
        <v>100</v>
      </c>
      <c r="C71" s="346">
        <v>4.4223483281769598</v>
      </c>
      <c r="D71" s="346">
        <v>0.7599446310297856</v>
      </c>
      <c r="E71" s="346">
        <v>9.6239432192313412</v>
      </c>
      <c r="F71" s="346">
        <v>0.10478191574431006</v>
      </c>
      <c r="G71" s="346">
        <v>59.45822234722521</v>
      </c>
      <c r="H71" s="346">
        <v>23.878144146827037</v>
      </c>
      <c r="I71" s="346">
        <v>1.751512444231204</v>
      </c>
      <c r="J71" s="346" t="s">
        <v>360</v>
      </c>
    </row>
    <row r="72" spans="1:16" s="368" customFormat="1">
      <c r="A72" s="710" t="s">
        <v>436</v>
      </c>
      <c r="B72" s="345">
        <v>100</v>
      </c>
      <c r="C72" s="346">
        <v>7.4439727515055782</v>
      </c>
      <c r="D72" s="346">
        <v>0.40125241527156819</v>
      </c>
      <c r="E72" s="346">
        <v>5.6102468630852478</v>
      </c>
      <c r="F72" s="346">
        <v>0.6946109473506058</v>
      </c>
      <c r="G72" s="346">
        <v>81.518177416094289</v>
      </c>
      <c r="H72" s="346">
        <v>3.5212426366538323</v>
      </c>
      <c r="I72" s="346">
        <v>0.81049697003887944</v>
      </c>
      <c r="J72" s="346" t="s">
        <v>360</v>
      </c>
    </row>
    <row r="73" spans="1:16" s="368" customFormat="1">
      <c r="A73" s="710" t="s">
        <v>437</v>
      </c>
      <c r="B73" s="345">
        <v>100</v>
      </c>
      <c r="C73" s="346">
        <v>11.369770580296896</v>
      </c>
      <c r="D73" s="346">
        <v>2.3729194781826362</v>
      </c>
      <c r="E73" s="346">
        <v>70.726495726495727</v>
      </c>
      <c r="F73" s="346">
        <v>0.68600989653621236</v>
      </c>
      <c r="G73" s="346">
        <v>1.5744489428699955</v>
      </c>
      <c r="H73" s="346">
        <v>1.9230769230769231</v>
      </c>
      <c r="I73" s="346">
        <v>11.324786324786325</v>
      </c>
      <c r="J73" s="346" t="s">
        <v>360</v>
      </c>
    </row>
    <row r="74" spans="1:16" s="368" customFormat="1">
      <c r="A74" s="710" t="s">
        <v>438</v>
      </c>
      <c r="B74" s="345">
        <v>100</v>
      </c>
      <c r="C74" s="346">
        <v>6.4976624415610393</v>
      </c>
      <c r="D74" s="346">
        <v>0.31834129186562998</v>
      </c>
      <c r="E74" s="346">
        <v>5.9259814828704052</v>
      </c>
      <c r="F74" s="346">
        <v>3.6667583356250574E-2</v>
      </c>
      <c r="G74" s="346">
        <v>43.565255798061621</v>
      </c>
      <c r="H74" s="346">
        <v>42.708567714192853</v>
      </c>
      <c r="I74" s="346">
        <v>0.94752368809220233</v>
      </c>
      <c r="J74" s="346" t="s">
        <v>360</v>
      </c>
    </row>
    <row r="75" spans="1:16" s="368" customFormat="1">
      <c r="A75" s="710" t="s">
        <v>439</v>
      </c>
      <c r="B75" s="345">
        <v>100</v>
      </c>
      <c r="C75" s="346">
        <v>29.0927624872579</v>
      </c>
      <c r="D75" s="346">
        <v>0.93781855249745161</v>
      </c>
      <c r="E75" s="346">
        <v>37.003058103975533</v>
      </c>
      <c r="F75" s="346">
        <v>0.24464831804281345</v>
      </c>
      <c r="G75" s="346">
        <v>16.656472986748216</v>
      </c>
      <c r="H75" s="346">
        <v>11.661569826707442</v>
      </c>
      <c r="I75" s="346">
        <v>4.4240570846075435</v>
      </c>
      <c r="J75" s="346" t="s">
        <v>360</v>
      </c>
    </row>
    <row r="76" spans="1:16" s="368" customFormat="1">
      <c r="A76" s="710" t="s">
        <v>440</v>
      </c>
      <c r="B76" s="345">
        <v>100</v>
      </c>
      <c r="C76" s="346">
        <v>8.7412587412587417</v>
      </c>
      <c r="D76" s="346">
        <v>1.6108891108891108</v>
      </c>
      <c r="E76" s="346">
        <v>72.864635364635362</v>
      </c>
      <c r="F76" s="346">
        <v>0.38711288711288711</v>
      </c>
      <c r="G76" s="346">
        <v>8.8911088911088907</v>
      </c>
      <c r="H76" s="346">
        <v>0.79920079920079923</v>
      </c>
      <c r="I76" s="346">
        <v>6.7057942057942057</v>
      </c>
      <c r="J76" s="346" t="s">
        <v>360</v>
      </c>
    </row>
    <row r="77" spans="1:16" s="368" customFormat="1">
      <c r="A77" s="710" t="s">
        <v>441</v>
      </c>
      <c r="B77" s="345">
        <v>100</v>
      </c>
      <c r="C77" s="346">
        <v>5.0354156093470728</v>
      </c>
      <c r="D77" s="346">
        <v>0.99296100973101786</v>
      </c>
      <c r="E77" s="346">
        <v>13.466757871974227</v>
      </c>
      <c r="F77" s="346">
        <v>0.12356848121097111</v>
      </c>
      <c r="G77" s="346">
        <v>50.222864582184073</v>
      </c>
      <c r="H77" s="346">
        <v>28.222158476577153</v>
      </c>
      <c r="I77" s="346">
        <v>1.9362739689754849</v>
      </c>
      <c r="J77" s="346" t="s">
        <v>360</v>
      </c>
    </row>
    <row r="78" spans="1:16" s="368" customFormat="1">
      <c r="A78" s="710" t="s">
        <v>442</v>
      </c>
      <c r="B78" s="345">
        <v>100</v>
      </c>
      <c r="C78" s="346">
        <v>4.3579747810183846</v>
      </c>
      <c r="D78" s="346">
        <v>0.30681490037539705</v>
      </c>
      <c r="E78" s="346">
        <v>2.9057175859081723</v>
      </c>
      <c r="F78" s="346">
        <v>3.4892674944653E-2</v>
      </c>
      <c r="G78" s="346">
        <v>65.107325055347005</v>
      </c>
      <c r="H78" s="346">
        <v>26.772307248050822</v>
      </c>
      <c r="I78" s="346">
        <v>0.51376455866782178</v>
      </c>
      <c r="J78" s="346" t="s">
        <v>360</v>
      </c>
    </row>
    <row r="79" spans="1:16" s="368" customFormat="1">
      <c r="A79" s="710" t="s">
        <v>443</v>
      </c>
      <c r="B79" s="345">
        <v>100</v>
      </c>
      <c r="C79" s="346">
        <v>2.9028736202600416</v>
      </c>
      <c r="D79" s="346">
        <v>0.26641453056192571</v>
      </c>
      <c r="E79" s="346">
        <v>8.2366492365395363</v>
      </c>
      <c r="F79" s="346">
        <v>0.1849230270959249</v>
      </c>
      <c r="G79" s="346">
        <v>77.742371925132289</v>
      </c>
      <c r="H79" s="346">
        <v>10.06602901306476</v>
      </c>
      <c r="I79" s="346">
        <v>0.60073864734551874</v>
      </c>
      <c r="J79" s="346" t="s">
        <v>360</v>
      </c>
    </row>
    <row r="80" spans="1:16" s="368" customFormat="1">
      <c r="A80" s="710" t="s">
        <v>444</v>
      </c>
      <c r="B80" s="345">
        <v>100</v>
      </c>
      <c r="C80" s="346">
        <v>4.1094679585245624</v>
      </c>
      <c r="D80" s="346">
        <v>0.42268683778117738</v>
      </c>
      <c r="E80" s="346">
        <v>35.897331293557706</v>
      </c>
      <c r="F80" s="346">
        <v>2.6000339962604113</v>
      </c>
      <c r="G80" s="346">
        <v>38.008272423366762</v>
      </c>
      <c r="H80" s="346">
        <v>17.765765765765767</v>
      </c>
      <c r="I80" s="346">
        <v>1.1959884412714601</v>
      </c>
      <c r="J80" s="346" t="s">
        <v>360</v>
      </c>
    </row>
    <row r="81" spans="1:18" s="368" customFormat="1">
      <c r="A81" s="710" t="s">
        <v>445</v>
      </c>
      <c r="B81" s="345">
        <v>100</v>
      </c>
      <c r="C81" s="346">
        <v>5.5216697722428512</v>
      </c>
      <c r="D81" s="346">
        <v>0.68903575210799362</v>
      </c>
      <c r="E81" s="346">
        <v>11.606364867219861</v>
      </c>
      <c r="F81" s="346">
        <v>3.2306929233079078</v>
      </c>
      <c r="G81" s="346">
        <v>46.924139040443983</v>
      </c>
      <c r="H81" s="346">
        <v>30.292102899580414</v>
      </c>
      <c r="I81" s="346">
        <v>1.7386758180623885</v>
      </c>
      <c r="J81" s="346" t="s">
        <v>360</v>
      </c>
    </row>
    <row r="82" spans="1:18" s="368" customFormat="1">
      <c r="A82" s="710" t="s">
        <v>446</v>
      </c>
      <c r="B82" s="345">
        <v>100</v>
      </c>
      <c r="C82" s="346">
        <v>25.533295482196447</v>
      </c>
      <c r="D82" s="346">
        <v>1.0138697380160597</v>
      </c>
      <c r="E82" s="346">
        <v>14.242842079649607</v>
      </c>
      <c r="F82" s="346">
        <v>0.1459972422743126</v>
      </c>
      <c r="G82" s="346">
        <v>37.383404980128155</v>
      </c>
      <c r="H82" s="346">
        <v>19.628518127990915</v>
      </c>
      <c r="I82" s="346">
        <v>2.0520723497445048</v>
      </c>
      <c r="J82" s="346" t="s">
        <v>360</v>
      </c>
    </row>
    <row r="83" spans="1:18" s="368" customFormat="1">
      <c r="A83" s="710" t="s">
        <v>447</v>
      </c>
      <c r="B83" s="345">
        <v>100</v>
      </c>
      <c r="C83" s="346">
        <v>4.304104589841792</v>
      </c>
      <c r="D83" s="346">
        <v>0.38098293597481503</v>
      </c>
      <c r="E83" s="346">
        <v>10.890096448838001</v>
      </c>
      <c r="F83" s="346">
        <v>0.95446251328427345</v>
      </c>
      <c r="G83" s="346">
        <v>50.802069338894349</v>
      </c>
      <c r="H83" s="346">
        <v>31.559423312145334</v>
      </c>
      <c r="I83" s="346">
        <v>1.1078582743478174</v>
      </c>
      <c r="J83" s="346" t="s">
        <v>360</v>
      </c>
    </row>
    <row r="84" spans="1:18" s="368" customFormat="1">
      <c r="A84" s="710" t="s">
        <v>448</v>
      </c>
      <c r="B84" s="345">
        <v>100</v>
      </c>
      <c r="C84" s="346">
        <v>4.5199604091059058</v>
      </c>
      <c r="D84" s="346">
        <v>0.30970296186715768</v>
      </c>
      <c r="E84" s="346">
        <v>9.1835974500058537</v>
      </c>
      <c r="F84" s="346">
        <v>1.6730345568906249</v>
      </c>
      <c r="G84" s="346">
        <v>40.894626493970904</v>
      </c>
      <c r="H84" s="346">
        <v>42.655995572631198</v>
      </c>
      <c r="I84" s="346">
        <v>0.76308255552835746</v>
      </c>
      <c r="J84" s="346" t="s">
        <v>360</v>
      </c>
    </row>
    <row r="85" spans="1:18" s="368" customFormat="1">
      <c r="A85" s="710" t="s">
        <v>449</v>
      </c>
      <c r="B85" s="345">
        <v>100</v>
      </c>
      <c r="C85" s="346">
        <v>1.899016046650801</v>
      </c>
      <c r="D85" s="346">
        <v>0.24146521370019344</v>
      </c>
      <c r="E85" s="346">
        <v>5.5676172184877455</v>
      </c>
      <c r="F85" s="346">
        <v>0.13569370798714042</v>
      </c>
      <c r="G85" s="346">
        <v>80.722447218626925</v>
      </c>
      <c r="H85" s="346">
        <v>10.92856248173354</v>
      </c>
      <c r="I85" s="346">
        <v>0.50519811281366123</v>
      </c>
      <c r="J85" s="346" t="s">
        <v>360</v>
      </c>
    </row>
    <row r="86" spans="1:18" s="368" customFormat="1">
      <c r="A86" s="710" t="s">
        <v>450</v>
      </c>
      <c r="B86" s="345">
        <v>100</v>
      </c>
      <c r="C86" s="346">
        <v>4.4329972772095081</v>
      </c>
      <c r="D86" s="346">
        <v>0.4650820516594304</v>
      </c>
      <c r="E86" s="346">
        <v>9.8358966811391575</v>
      </c>
      <c r="F86" s="346">
        <v>5.7399367135182872E-2</v>
      </c>
      <c r="G86" s="346">
        <v>51.226727500183969</v>
      </c>
      <c r="H86" s="346">
        <v>33.263669144160716</v>
      </c>
      <c r="I86" s="346">
        <v>0.71969975715652368</v>
      </c>
      <c r="J86" s="346" t="s">
        <v>360</v>
      </c>
    </row>
    <row r="87" spans="1:18" s="368" customFormat="1" ht="20.149999999999999" customHeight="1">
      <c r="A87" s="710" t="s">
        <v>451</v>
      </c>
      <c r="B87" s="345">
        <v>100</v>
      </c>
      <c r="C87" s="346">
        <v>7.1147543716274875</v>
      </c>
      <c r="D87" s="346">
        <v>0.25815445664079856</v>
      </c>
      <c r="E87" s="346">
        <v>13.706049587588934</v>
      </c>
      <c r="F87" s="346">
        <v>0.92453072696031791</v>
      </c>
      <c r="G87" s="346">
        <v>59.354776164513481</v>
      </c>
      <c r="H87" s="346">
        <v>17.967243116575709</v>
      </c>
      <c r="I87" s="346">
        <v>1.0461287140135538</v>
      </c>
      <c r="J87" s="346" t="s">
        <v>360</v>
      </c>
    </row>
    <row r="88" spans="1:18" ht="13">
      <c r="B88" s="182"/>
      <c r="C88" s="388"/>
      <c r="D88" s="388"/>
      <c r="E88" s="388"/>
      <c r="F88" s="388"/>
      <c r="G88" s="388"/>
      <c r="H88" s="388"/>
      <c r="I88" s="388"/>
      <c r="J88" s="388"/>
    </row>
    <row r="89" spans="1:18" s="374" customFormat="1" ht="36" customHeight="1">
      <c r="A89" s="248"/>
      <c r="B89" s="1401" t="s">
        <v>1476</v>
      </c>
      <c r="C89" s="1401"/>
      <c r="D89" s="1401"/>
      <c r="E89" s="1401"/>
      <c r="F89" s="1401"/>
      <c r="G89" s="1401"/>
      <c r="H89" s="1401"/>
      <c r="I89" s="1401"/>
      <c r="J89" s="1401"/>
      <c r="K89" s="371"/>
      <c r="L89" s="371"/>
      <c r="M89" s="371"/>
      <c r="N89" s="371"/>
      <c r="O89" s="371"/>
      <c r="P89" s="371"/>
      <c r="Q89" s="371"/>
      <c r="R89" s="371"/>
    </row>
    <row r="90" spans="1:18">
      <c r="B90" s="1402" t="s">
        <v>1475</v>
      </c>
      <c r="C90" s="1402"/>
      <c r="D90" s="1402"/>
      <c r="E90" s="1402"/>
      <c r="F90" s="1402"/>
      <c r="G90" s="1010"/>
      <c r="H90" s="1010"/>
      <c r="I90" s="1010"/>
      <c r="J90" s="1010"/>
    </row>
  </sheetData>
  <sheetProtection selectLockedCells="1"/>
  <mergeCells count="15">
    <mergeCell ref="B90:F90"/>
    <mergeCell ref="B9:J9"/>
    <mergeCell ref="B29:J29"/>
    <mergeCell ref="B49:J49"/>
    <mergeCell ref="B69:J69"/>
    <mergeCell ref="B89:J89"/>
    <mergeCell ref="A5:A7"/>
    <mergeCell ref="B5:B7"/>
    <mergeCell ref="C5:I5"/>
    <mergeCell ref="J5:J7"/>
    <mergeCell ref="C6:E6"/>
    <mergeCell ref="F6:F7"/>
    <mergeCell ref="G6:G7"/>
    <mergeCell ref="H6:H7"/>
    <mergeCell ref="I6:I7"/>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 (CH4)-Emissionen*) 2014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7">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4296875" defaultRowHeight="12.5"/>
  <cols>
    <col min="1" max="1" width="23.453125" style="643" customWidth="1"/>
    <col min="2" max="2" width="12.453125" style="136" customWidth="1"/>
    <col min="3" max="10" width="12.453125" style="376" customWidth="1"/>
    <col min="11" max="16384" width="11.54296875" style="135"/>
  </cols>
  <sheetData>
    <row r="1" spans="1:16" ht="13">
      <c r="A1" s="160" t="s">
        <v>322</v>
      </c>
    </row>
    <row r="3" spans="1:16" ht="15">
      <c r="A3" s="692" t="s">
        <v>818</v>
      </c>
      <c r="B3" s="407" t="s">
        <v>1692</v>
      </c>
      <c r="D3" s="407"/>
      <c r="E3" s="407"/>
      <c r="F3" s="407"/>
      <c r="G3" s="407"/>
      <c r="H3" s="407"/>
      <c r="I3" s="407"/>
      <c r="J3" s="407"/>
    </row>
    <row r="5" spans="1:16" ht="15.75" customHeight="1">
      <c r="A5" s="1403" t="s">
        <v>433</v>
      </c>
      <c r="B5" s="1404" t="s">
        <v>456</v>
      </c>
      <c r="C5" s="1405" t="s">
        <v>507</v>
      </c>
      <c r="D5" s="1405"/>
      <c r="E5" s="1405"/>
      <c r="F5" s="1405"/>
      <c r="G5" s="1405"/>
      <c r="H5" s="1405"/>
      <c r="I5" s="1405"/>
      <c r="J5" s="1406" t="s">
        <v>1098</v>
      </c>
    </row>
    <row r="6" spans="1:16" ht="15.75" customHeight="1">
      <c r="A6" s="1403"/>
      <c r="B6" s="1404"/>
      <c r="C6" s="1405" t="s">
        <v>778</v>
      </c>
      <c r="D6" s="1405"/>
      <c r="E6" s="1405"/>
      <c r="F6" s="1407" t="s">
        <v>1099</v>
      </c>
      <c r="G6" s="1407" t="s">
        <v>1100</v>
      </c>
      <c r="H6" s="1409" t="s">
        <v>1101</v>
      </c>
      <c r="I6" s="1407" t="s">
        <v>1102</v>
      </c>
      <c r="J6" s="1406"/>
    </row>
    <row r="7" spans="1:16" ht="81" customHeight="1">
      <c r="A7" s="1403"/>
      <c r="B7" s="1404"/>
      <c r="C7" s="642" t="s">
        <v>1103</v>
      </c>
      <c r="D7" s="642" t="s">
        <v>648</v>
      </c>
      <c r="E7" s="642" t="s">
        <v>1104</v>
      </c>
      <c r="F7" s="1408"/>
      <c r="G7" s="1408"/>
      <c r="H7" s="1410"/>
      <c r="I7" s="1408"/>
      <c r="J7" s="1406"/>
    </row>
    <row r="8" spans="1:16">
      <c r="A8" s="387"/>
      <c r="B8" s="387"/>
      <c r="C8" s="409"/>
      <c r="D8" s="409"/>
      <c r="E8" s="409"/>
      <c r="F8" s="409"/>
      <c r="G8" s="409"/>
      <c r="H8" s="409"/>
      <c r="I8" s="409"/>
      <c r="J8" s="409"/>
    </row>
    <row r="9" spans="1:16" ht="13">
      <c r="B9" s="1411" t="s">
        <v>486</v>
      </c>
      <c r="C9" s="1411"/>
      <c r="D9" s="1411"/>
      <c r="E9" s="1411"/>
      <c r="F9" s="1411"/>
      <c r="G9" s="1411"/>
      <c r="H9" s="1411"/>
      <c r="I9" s="1411"/>
      <c r="J9" s="1411"/>
    </row>
    <row r="10" spans="1:16" s="386" customFormat="1">
      <c r="A10" s="643"/>
      <c r="B10" s="332"/>
      <c r="C10" s="342"/>
      <c r="D10" s="347"/>
      <c r="E10" s="342"/>
      <c r="F10" s="342"/>
      <c r="G10" s="342"/>
      <c r="H10" s="342"/>
      <c r="I10" s="342"/>
      <c r="J10" s="342"/>
    </row>
    <row r="11" spans="1:16" s="386" customFormat="1">
      <c r="A11" s="710" t="s">
        <v>435</v>
      </c>
      <c r="B11" s="1132">
        <v>183370</v>
      </c>
      <c r="C11" s="1132">
        <v>13008</v>
      </c>
      <c r="D11" s="415">
        <v>1375</v>
      </c>
      <c r="E11" s="1132">
        <v>17769</v>
      </c>
      <c r="F11" s="1132">
        <v>194</v>
      </c>
      <c r="G11" s="1132">
        <v>106316</v>
      </c>
      <c r="H11" s="1132">
        <v>41565</v>
      </c>
      <c r="I11" s="1132">
        <v>3143</v>
      </c>
      <c r="J11" s="1132">
        <v>863</v>
      </c>
    </row>
    <row r="12" spans="1:16">
      <c r="A12" s="710" t="s">
        <v>436</v>
      </c>
      <c r="B12" s="415">
        <v>422761</v>
      </c>
      <c r="C12" s="415">
        <v>30189</v>
      </c>
      <c r="D12" s="416">
        <v>1650</v>
      </c>
      <c r="E12" s="415">
        <v>24107</v>
      </c>
      <c r="F12" s="415">
        <v>3160</v>
      </c>
      <c r="G12" s="415">
        <v>345745</v>
      </c>
      <c r="H12" s="415">
        <v>14577</v>
      </c>
      <c r="I12" s="415">
        <v>3333</v>
      </c>
      <c r="J12" s="415">
        <v>3761</v>
      </c>
      <c r="K12" s="386"/>
      <c r="L12" s="386"/>
      <c r="M12" s="386"/>
      <c r="N12" s="386"/>
      <c r="O12" s="386"/>
      <c r="P12" s="386"/>
    </row>
    <row r="13" spans="1:16">
      <c r="A13" s="710" t="s">
        <v>437</v>
      </c>
      <c r="B13" s="1132">
        <v>8614</v>
      </c>
      <c r="C13" s="1132">
        <v>1582</v>
      </c>
      <c r="D13" s="415">
        <v>204</v>
      </c>
      <c r="E13" s="1132">
        <v>5462</v>
      </c>
      <c r="F13" s="1132">
        <v>63</v>
      </c>
      <c r="G13" s="1132">
        <v>127</v>
      </c>
      <c r="H13" s="1132">
        <v>170</v>
      </c>
      <c r="I13" s="1132">
        <v>1008</v>
      </c>
      <c r="J13" s="1132">
        <v>0</v>
      </c>
      <c r="K13" s="386"/>
      <c r="L13" s="386"/>
      <c r="M13" s="386"/>
      <c r="N13" s="386"/>
      <c r="O13" s="386"/>
      <c r="P13" s="386"/>
    </row>
    <row r="14" spans="1:16">
      <c r="A14" s="710" t="s">
        <v>438</v>
      </c>
      <c r="B14" s="1132">
        <v>116168</v>
      </c>
      <c r="C14" s="415">
        <v>5865</v>
      </c>
      <c r="D14" s="416">
        <v>348</v>
      </c>
      <c r="E14" s="415">
        <v>7018</v>
      </c>
      <c r="F14" s="415">
        <v>44</v>
      </c>
      <c r="G14" s="415">
        <v>52438</v>
      </c>
      <c r="H14" s="415">
        <v>49327</v>
      </c>
      <c r="I14" s="415">
        <v>1128</v>
      </c>
      <c r="J14" s="415">
        <v>4885</v>
      </c>
      <c r="K14" s="386"/>
      <c r="L14" s="386"/>
      <c r="M14" s="386"/>
      <c r="N14" s="386"/>
      <c r="O14" s="386"/>
      <c r="P14" s="386"/>
    </row>
    <row r="15" spans="1:16">
      <c r="A15" s="710" t="s">
        <v>439</v>
      </c>
      <c r="B15" s="1132">
        <v>4485</v>
      </c>
      <c r="C15" s="1132">
        <v>814</v>
      </c>
      <c r="D15" s="415">
        <v>43</v>
      </c>
      <c r="E15" s="1132">
        <v>1942</v>
      </c>
      <c r="F15" s="1132">
        <v>12</v>
      </c>
      <c r="G15" s="1132">
        <v>860</v>
      </c>
      <c r="H15" s="1132">
        <v>596</v>
      </c>
      <c r="I15" s="1132">
        <v>218</v>
      </c>
      <c r="J15" s="1132">
        <v>0</v>
      </c>
      <c r="K15" s="386"/>
      <c r="L15" s="386"/>
      <c r="M15" s="386"/>
      <c r="N15" s="386"/>
      <c r="O15" s="386"/>
      <c r="P15" s="386"/>
    </row>
    <row r="16" spans="1:16">
      <c r="A16" s="710" t="s">
        <v>440</v>
      </c>
      <c r="B16" s="1132">
        <v>8299</v>
      </c>
      <c r="C16" s="415">
        <v>1057</v>
      </c>
      <c r="D16" s="416">
        <v>132</v>
      </c>
      <c r="E16" s="415">
        <v>5753</v>
      </c>
      <c r="F16" s="415">
        <v>32</v>
      </c>
      <c r="G16" s="415">
        <v>728</v>
      </c>
      <c r="H16" s="415">
        <v>64</v>
      </c>
      <c r="I16" s="415">
        <v>533</v>
      </c>
      <c r="J16" s="415">
        <v>0</v>
      </c>
      <c r="K16" s="386"/>
      <c r="L16" s="386"/>
      <c r="M16" s="386"/>
      <c r="N16" s="386"/>
      <c r="O16" s="386"/>
      <c r="P16" s="386"/>
    </row>
    <row r="17" spans="1:16">
      <c r="A17" s="710" t="s">
        <v>441</v>
      </c>
      <c r="B17" s="1132">
        <v>90643</v>
      </c>
      <c r="C17" s="1132">
        <v>6440</v>
      </c>
      <c r="D17" s="415">
        <v>883</v>
      </c>
      <c r="E17" s="1132">
        <v>11899</v>
      </c>
      <c r="F17" s="1132">
        <v>114</v>
      </c>
      <c r="G17" s="1132">
        <v>44984</v>
      </c>
      <c r="H17" s="1132">
        <v>24587</v>
      </c>
      <c r="I17" s="1132">
        <v>1736</v>
      </c>
      <c r="J17" s="1132">
        <v>171</v>
      </c>
      <c r="K17" s="386"/>
      <c r="L17" s="386"/>
      <c r="M17" s="386"/>
      <c r="N17" s="386"/>
      <c r="O17" s="386"/>
      <c r="P17" s="386"/>
    </row>
    <row r="18" spans="1:16">
      <c r="A18" s="710" t="s">
        <v>442</v>
      </c>
      <c r="B18" s="1132">
        <v>90769</v>
      </c>
      <c r="C18" s="415">
        <v>11322</v>
      </c>
      <c r="D18" s="416">
        <v>238</v>
      </c>
      <c r="E18" s="415">
        <v>2386</v>
      </c>
      <c r="F18" s="415">
        <v>29</v>
      </c>
      <c r="G18" s="415">
        <v>53642</v>
      </c>
      <c r="H18" s="415">
        <v>22731</v>
      </c>
      <c r="I18" s="415">
        <v>421</v>
      </c>
      <c r="J18" s="415">
        <v>5948</v>
      </c>
      <c r="K18" s="386"/>
      <c r="L18" s="386"/>
      <c r="M18" s="386"/>
      <c r="N18" s="386"/>
      <c r="O18" s="386"/>
      <c r="P18" s="386"/>
    </row>
    <row r="19" spans="1:16">
      <c r="A19" s="710" t="s">
        <v>443</v>
      </c>
      <c r="B19" s="1132">
        <v>399617</v>
      </c>
      <c r="C19" s="1132">
        <v>29234</v>
      </c>
      <c r="D19" s="415">
        <v>956</v>
      </c>
      <c r="E19" s="1132">
        <v>30145</v>
      </c>
      <c r="F19" s="1132">
        <v>731</v>
      </c>
      <c r="G19" s="1132">
        <v>299856</v>
      </c>
      <c r="H19" s="1132">
        <v>36429</v>
      </c>
      <c r="I19" s="1132">
        <v>2265</v>
      </c>
      <c r="J19" s="1132">
        <v>11752</v>
      </c>
      <c r="K19" s="386"/>
      <c r="L19" s="386"/>
      <c r="M19" s="386"/>
      <c r="N19" s="386"/>
      <c r="O19" s="386"/>
      <c r="P19" s="386"/>
    </row>
    <row r="20" spans="1:16">
      <c r="A20" s="710" t="s">
        <v>444</v>
      </c>
      <c r="B20" s="1132">
        <v>451046</v>
      </c>
      <c r="C20" s="415">
        <v>21032</v>
      </c>
      <c r="D20" s="416">
        <v>1871</v>
      </c>
      <c r="E20" s="415">
        <v>172990</v>
      </c>
      <c r="F20" s="415">
        <v>12132</v>
      </c>
      <c r="G20" s="415">
        <v>167731</v>
      </c>
      <c r="H20" s="415">
        <v>70049</v>
      </c>
      <c r="I20" s="415">
        <v>5241</v>
      </c>
      <c r="J20" s="415">
        <v>710</v>
      </c>
      <c r="K20" s="386"/>
      <c r="L20" s="386"/>
      <c r="M20" s="386"/>
      <c r="N20" s="386"/>
      <c r="O20" s="386"/>
      <c r="P20" s="386"/>
    </row>
    <row r="21" spans="1:16">
      <c r="A21" s="710" t="s">
        <v>445</v>
      </c>
      <c r="B21" s="1132">
        <v>75267</v>
      </c>
      <c r="C21" s="1132">
        <v>5688</v>
      </c>
      <c r="D21" s="415">
        <v>517</v>
      </c>
      <c r="E21" s="1132">
        <v>8852</v>
      </c>
      <c r="F21" s="1132">
        <v>2527</v>
      </c>
      <c r="G21" s="1132">
        <v>34408</v>
      </c>
      <c r="H21" s="1132">
        <v>21993</v>
      </c>
      <c r="I21" s="1132">
        <v>1281</v>
      </c>
      <c r="J21" s="1132">
        <v>84</v>
      </c>
      <c r="K21" s="386"/>
      <c r="L21" s="386"/>
      <c r="M21" s="386"/>
      <c r="N21" s="386"/>
      <c r="O21" s="386"/>
      <c r="P21" s="386"/>
    </row>
    <row r="22" spans="1:16">
      <c r="A22" s="710" t="s">
        <v>446</v>
      </c>
      <c r="B22" s="1132">
        <v>11598</v>
      </c>
      <c r="C22" s="415">
        <v>2371</v>
      </c>
      <c r="D22" s="416">
        <v>114</v>
      </c>
      <c r="E22" s="415">
        <v>1767</v>
      </c>
      <c r="F22" s="415">
        <v>18</v>
      </c>
      <c r="G22" s="415">
        <v>4496</v>
      </c>
      <c r="H22" s="415">
        <v>2592</v>
      </c>
      <c r="I22" s="415">
        <v>241</v>
      </c>
      <c r="J22" s="415">
        <v>13</v>
      </c>
      <c r="K22" s="386"/>
      <c r="L22" s="386"/>
      <c r="M22" s="386"/>
      <c r="N22" s="386"/>
      <c r="O22" s="386"/>
      <c r="P22" s="386"/>
    </row>
    <row r="23" spans="1:16">
      <c r="A23" s="710" t="s">
        <v>447</v>
      </c>
      <c r="B23" s="1132">
        <v>98845</v>
      </c>
      <c r="C23" s="1132">
        <v>7038</v>
      </c>
      <c r="D23" s="415">
        <v>395</v>
      </c>
      <c r="E23" s="1132">
        <v>10320</v>
      </c>
      <c r="F23" s="1132">
        <v>877</v>
      </c>
      <c r="G23" s="1132">
        <v>50000</v>
      </c>
      <c r="H23" s="1132">
        <v>29161</v>
      </c>
      <c r="I23" s="1132">
        <v>1054</v>
      </c>
      <c r="J23" s="1132">
        <v>158</v>
      </c>
      <c r="K23" s="386"/>
      <c r="L23" s="386"/>
      <c r="M23" s="386"/>
      <c r="N23" s="386"/>
      <c r="O23" s="386"/>
      <c r="P23" s="386"/>
    </row>
    <row r="24" spans="1:16">
      <c r="A24" s="710" t="s">
        <v>448</v>
      </c>
      <c r="B24" s="1132">
        <v>94812</v>
      </c>
      <c r="C24" s="415">
        <v>7350</v>
      </c>
      <c r="D24" s="416">
        <v>281</v>
      </c>
      <c r="E24" s="415">
        <v>7784</v>
      </c>
      <c r="F24" s="415">
        <v>855</v>
      </c>
      <c r="G24" s="415">
        <v>38350</v>
      </c>
      <c r="H24" s="415">
        <v>39479</v>
      </c>
      <c r="I24" s="415">
        <v>712</v>
      </c>
      <c r="J24" s="415">
        <v>1876</v>
      </c>
      <c r="K24" s="386"/>
      <c r="L24" s="386"/>
      <c r="M24" s="386"/>
      <c r="N24" s="386"/>
      <c r="O24" s="386"/>
      <c r="P24" s="386"/>
    </row>
    <row r="25" spans="1:16">
      <c r="A25" s="710" t="s">
        <v>449</v>
      </c>
      <c r="B25" s="1132">
        <v>147490</v>
      </c>
      <c r="C25" s="1132">
        <v>8162</v>
      </c>
      <c r="D25" s="415">
        <v>291</v>
      </c>
      <c r="E25" s="1132">
        <v>7822</v>
      </c>
      <c r="F25" s="1132">
        <v>51</v>
      </c>
      <c r="G25" s="1132">
        <v>115788</v>
      </c>
      <c r="H25" s="1132">
        <v>14657</v>
      </c>
      <c r="I25" s="1132">
        <v>720</v>
      </c>
      <c r="J25" s="1132">
        <v>3878</v>
      </c>
      <c r="K25" s="386"/>
      <c r="L25" s="386"/>
      <c r="M25" s="386"/>
      <c r="N25" s="386"/>
      <c r="O25" s="386"/>
      <c r="P25" s="386"/>
    </row>
    <row r="26" spans="1:16">
      <c r="A26" s="710" t="s">
        <v>450</v>
      </c>
      <c r="B26" s="1132">
        <v>68767</v>
      </c>
      <c r="C26" s="415">
        <v>5461</v>
      </c>
      <c r="D26" s="416">
        <v>253</v>
      </c>
      <c r="E26" s="415">
        <v>6486</v>
      </c>
      <c r="F26" s="415">
        <v>39</v>
      </c>
      <c r="G26" s="415">
        <v>34196</v>
      </c>
      <c r="H26" s="415">
        <v>21849</v>
      </c>
      <c r="I26" s="415">
        <v>481</v>
      </c>
      <c r="J26" s="415">
        <v>177</v>
      </c>
      <c r="K26" s="386"/>
      <c r="L26" s="386"/>
      <c r="M26" s="386"/>
      <c r="N26" s="386"/>
      <c r="O26" s="386"/>
      <c r="P26" s="386"/>
    </row>
    <row r="27" spans="1:16" ht="20.25" customHeight="1">
      <c r="A27" s="710" t="s">
        <v>451</v>
      </c>
      <c r="B27" s="1132">
        <v>2270702</v>
      </c>
      <c r="C27" s="1132">
        <v>171428</v>
      </c>
      <c r="D27" s="1132">
        <v>5885</v>
      </c>
      <c r="E27" s="1132">
        <v>321687</v>
      </c>
      <c r="F27" s="1132">
        <v>21155</v>
      </c>
      <c r="G27" s="1132">
        <v>1349768</v>
      </c>
      <c r="H27" s="1132">
        <v>389610</v>
      </c>
      <c r="I27" s="1132">
        <v>23477</v>
      </c>
      <c r="J27" s="1132">
        <v>34667</v>
      </c>
      <c r="K27" s="386"/>
      <c r="L27" s="386"/>
      <c r="M27" s="386"/>
      <c r="N27" s="386"/>
      <c r="O27" s="386"/>
      <c r="P27" s="386"/>
    </row>
    <row r="28" spans="1:16">
      <c r="A28" s="387"/>
      <c r="B28" s="417"/>
      <c r="C28" s="417"/>
      <c r="D28" s="417"/>
      <c r="E28" s="417"/>
      <c r="F28" s="417"/>
      <c r="G28" s="417"/>
      <c r="H28" s="417"/>
      <c r="I28" s="417"/>
      <c r="J28" s="417"/>
    </row>
    <row r="29" spans="1:16" ht="13">
      <c r="B29" s="1411" t="s">
        <v>454</v>
      </c>
      <c r="C29" s="1411"/>
      <c r="D29" s="1411"/>
      <c r="E29" s="1411"/>
      <c r="F29" s="1411"/>
      <c r="G29" s="1411"/>
      <c r="H29" s="1411"/>
      <c r="I29" s="1411"/>
      <c r="J29" s="1411"/>
    </row>
    <row r="30" spans="1:16" s="386" customFormat="1">
      <c r="A30" s="643"/>
      <c r="B30" s="332"/>
      <c r="C30" s="342"/>
      <c r="D30" s="347"/>
      <c r="E30" s="342"/>
      <c r="F30" s="342"/>
      <c r="G30" s="342"/>
      <c r="H30" s="342"/>
      <c r="I30" s="342"/>
      <c r="J30" s="342"/>
    </row>
    <row r="31" spans="1:16" s="386" customFormat="1">
      <c r="A31" s="710" t="s">
        <v>435</v>
      </c>
      <c r="B31" s="310">
        <v>16.98</v>
      </c>
      <c r="C31" s="310">
        <v>1.2</v>
      </c>
      <c r="D31" s="418">
        <v>0.13</v>
      </c>
      <c r="E31" s="310">
        <v>1.65</v>
      </c>
      <c r="F31" s="310">
        <v>0.02</v>
      </c>
      <c r="G31" s="310">
        <v>9.85</v>
      </c>
      <c r="H31" s="310">
        <v>3.85</v>
      </c>
      <c r="I31" s="310">
        <v>0.28999999999999998</v>
      </c>
      <c r="J31" s="310">
        <v>0.08</v>
      </c>
    </row>
    <row r="32" spans="1:16">
      <c r="A32" s="710" t="s">
        <v>436</v>
      </c>
      <c r="B32" s="418">
        <v>33.11</v>
      </c>
      <c r="C32" s="418">
        <v>2.36</v>
      </c>
      <c r="D32" s="1145">
        <v>0.13</v>
      </c>
      <c r="E32" s="418">
        <v>1.89</v>
      </c>
      <c r="F32" s="418">
        <v>0.25</v>
      </c>
      <c r="G32" s="418">
        <v>27.08</v>
      </c>
      <c r="H32" s="418">
        <v>1.1399999999999999</v>
      </c>
      <c r="I32" s="418">
        <v>0.26</v>
      </c>
      <c r="J32" s="418">
        <v>0.28999999999999998</v>
      </c>
      <c r="K32" s="386"/>
      <c r="L32" s="386"/>
      <c r="M32" s="386"/>
      <c r="N32" s="386"/>
      <c r="O32" s="386"/>
      <c r="P32" s="386"/>
    </row>
    <row r="33" spans="1:16">
      <c r="A33" s="710" t="s">
        <v>437</v>
      </c>
      <c r="B33" s="310">
        <v>2.46</v>
      </c>
      <c r="C33" s="310">
        <v>0.45</v>
      </c>
      <c r="D33" s="418">
        <v>0.06</v>
      </c>
      <c r="E33" s="310">
        <v>1.56</v>
      </c>
      <c r="F33" s="310">
        <v>0.02</v>
      </c>
      <c r="G33" s="310">
        <v>0.04</v>
      </c>
      <c r="H33" s="310">
        <v>0.05</v>
      </c>
      <c r="I33" s="310">
        <v>0.28999999999999998</v>
      </c>
      <c r="J33" s="310">
        <v>0</v>
      </c>
      <c r="K33" s="386"/>
      <c r="L33" s="386"/>
      <c r="M33" s="386"/>
      <c r="N33" s="386"/>
      <c r="O33" s="386"/>
      <c r="P33" s="386"/>
    </row>
    <row r="34" spans="1:16">
      <c r="A34" s="710" t="s">
        <v>438</v>
      </c>
      <c r="B34" s="418">
        <v>47.01</v>
      </c>
      <c r="C34" s="418">
        <v>2.37</v>
      </c>
      <c r="D34" s="1145">
        <v>0.14000000000000001</v>
      </c>
      <c r="E34" s="418">
        <v>2.84</v>
      </c>
      <c r="F34" s="418">
        <v>0.02</v>
      </c>
      <c r="G34" s="418">
        <v>21.22</v>
      </c>
      <c r="H34" s="418">
        <v>19.96</v>
      </c>
      <c r="I34" s="418">
        <v>0.46</v>
      </c>
      <c r="J34" s="418">
        <v>1.98</v>
      </c>
      <c r="K34" s="386"/>
      <c r="L34" s="386"/>
      <c r="M34" s="386"/>
      <c r="N34" s="386"/>
      <c r="O34" s="386"/>
      <c r="P34" s="386"/>
    </row>
    <row r="35" spans="1:16">
      <c r="A35" s="710" t="s">
        <v>439</v>
      </c>
      <c r="B35" s="310">
        <v>6.73</v>
      </c>
      <c r="C35" s="310">
        <v>1.22</v>
      </c>
      <c r="D35" s="418">
        <v>7.0000000000000007E-2</v>
      </c>
      <c r="E35" s="310">
        <v>2.91</v>
      </c>
      <c r="F35" s="310">
        <v>0.02</v>
      </c>
      <c r="G35" s="310">
        <v>1.29</v>
      </c>
      <c r="H35" s="310">
        <v>0.89</v>
      </c>
      <c r="I35" s="310">
        <v>0.33</v>
      </c>
      <c r="J35" s="310">
        <v>0</v>
      </c>
      <c r="K35" s="386"/>
      <c r="L35" s="386"/>
      <c r="M35" s="386"/>
      <c r="N35" s="386"/>
      <c r="O35" s="386"/>
      <c r="P35" s="386"/>
    </row>
    <row r="36" spans="1:16">
      <c r="A36" s="710" t="s">
        <v>440</v>
      </c>
      <c r="B36" s="418">
        <v>4.68</v>
      </c>
      <c r="C36" s="418">
        <v>0.6</v>
      </c>
      <c r="D36" s="1145">
        <v>7.0000000000000007E-2</v>
      </c>
      <c r="E36" s="418">
        <v>3.24</v>
      </c>
      <c r="F36" s="418">
        <v>0.02</v>
      </c>
      <c r="G36" s="418">
        <v>0.41</v>
      </c>
      <c r="H36" s="418">
        <v>0.04</v>
      </c>
      <c r="I36" s="418">
        <v>0.3</v>
      </c>
      <c r="J36" s="418">
        <v>0</v>
      </c>
      <c r="K36" s="386"/>
      <c r="L36" s="386"/>
      <c r="M36" s="386"/>
      <c r="N36" s="386"/>
      <c r="O36" s="386"/>
      <c r="P36" s="386"/>
    </row>
    <row r="37" spans="1:16">
      <c r="A37" s="710" t="s">
        <v>441</v>
      </c>
      <c r="B37" s="310">
        <v>14.77</v>
      </c>
      <c r="C37" s="310">
        <v>1.05</v>
      </c>
      <c r="D37" s="418">
        <v>0.14000000000000001</v>
      </c>
      <c r="E37" s="310">
        <v>1.94</v>
      </c>
      <c r="F37" s="310">
        <v>0.02</v>
      </c>
      <c r="G37" s="310">
        <v>7.33</v>
      </c>
      <c r="H37" s="310">
        <v>4.01</v>
      </c>
      <c r="I37" s="310">
        <v>0.28000000000000003</v>
      </c>
      <c r="J37" s="310">
        <v>0.03</v>
      </c>
      <c r="K37" s="386"/>
      <c r="L37" s="386"/>
      <c r="M37" s="386"/>
      <c r="N37" s="386"/>
      <c r="O37" s="386"/>
      <c r="P37" s="386"/>
    </row>
    <row r="38" spans="1:16">
      <c r="A38" s="710" t="s">
        <v>442</v>
      </c>
      <c r="B38" s="418">
        <v>56.53</v>
      </c>
      <c r="C38" s="418">
        <v>7.05</v>
      </c>
      <c r="D38" s="1145">
        <v>0.15</v>
      </c>
      <c r="E38" s="418">
        <v>1.49</v>
      </c>
      <c r="F38" s="418">
        <v>0.02</v>
      </c>
      <c r="G38" s="418">
        <v>33.409999999999997</v>
      </c>
      <c r="H38" s="418">
        <v>14.16</v>
      </c>
      <c r="I38" s="418">
        <v>0.26</v>
      </c>
      <c r="J38" s="418">
        <v>3.7</v>
      </c>
      <c r="K38" s="386"/>
      <c r="L38" s="386"/>
      <c r="M38" s="386"/>
      <c r="N38" s="386"/>
      <c r="O38" s="386"/>
      <c r="P38" s="386"/>
    </row>
    <row r="39" spans="1:16">
      <c r="A39" s="710" t="s">
        <v>443</v>
      </c>
      <c r="B39" s="310">
        <v>50.73</v>
      </c>
      <c r="C39" s="310">
        <v>3.71</v>
      </c>
      <c r="D39" s="418">
        <v>0.12</v>
      </c>
      <c r="E39" s="310">
        <v>3.83</v>
      </c>
      <c r="F39" s="310">
        <v>0.09</v>
      </c>
      <c r="G39" s="310">
        <v>38.07</v>
      </c>
      <c r="H39" s="310">
        <v>4.62</v>
      </c>
      <c r="I39" s="310">
        <v>0.28999999999999998</v>
      </c>
      <c r="J39" s="310">
        <v>1.49</v>
      </c>
      <c r="K39" s="386"/>
      <c r="L39" s="386"/>
      <c r="M39" s="386"/>
      <c r="N39" s="386"/>
      <c r="O39" s="386"/>
      <c r="P39" s="386"/>
    </row>
    <row r="40" spans="1:16">
      <c r="A40" s="710" t="s">
        <v>444</v>
      </c>
      <c r="B40" s="418">
        <v>25.41</v>
      </c>
      <c r="C40" s="418">
        <v>1.18</v>
      </c>
      <c r="D40" s="1145">
        <v>0.11</v>
      </c>
      <c r="E40" s="418">
        <v>9.74</v>
      </c>
      <c r="F40" s="418">
        <v>0.68</v>
      </c>
      <c r="G40" s="418">
        <v>9.4499999999999993</v>
      </c>
      <c r="H40" s="418">
        <v>3.95</v>
      </c>
      <c r="I40" s="418">
        <v>0.3</v>
      </c>
      <c r="J40" s="418">
        <v>0.04</v>
      </c>
      <c r="K40" s="386"/>
      <c r="L40" s="386"/>
      <c r="M40" s="386"/>
      <c r="N40" s="386"/>
      <c r="O40" s="386"/>
      <c r="P40" s="386"/>
    </row>
    <row r="41" spans="1:16">
      <c r="A41" s="710" t="s">
        <v>445</v>
      </c>
      <c r="B41" s="310">
        <v>18.670000000000002</v>
      </c>
      <c r="C41" s="310">
        <v>1.41</v>
      </c>
      <c r="D41" s="418">
        <v>0.13</v>
      </c>
      <c r="E41" s="310">
        <v>2.2000000000000002</v>
      </c>
      <c r="F41" s="310">
        <v>0.63</v>
      </c>
      <c r="G41" s="310">
        <v>8.5299999999999994</v>
      </c>
      <c r="H41" s="310">
        <v>5.45</v>
      </c>
      <c r="I41" s="310">
        <v>0.32</v>
      </c>
      <c r="J41" s="310">
        <v>0.02</v>
      </c>
      <c r="K41" s="386"/>
      <c r="L41" s="386"/>
      <c r="M41" s="386"/>
      <c r="N41" s="386"/>
      <c r="O41" s="386"/>
      <c r="P41" s="386"/>
    </row>
    <row r="42" spans="1:16">
      <c r="A42" s="710" t="s">
        <v>446</v>
      </c>
      <c r="B42" s="418">
        <v>11.69</v>
      </c>
      <c r="C42" s="418">
        <v>2.39</v>
      </c>
      <c r="D42" s="1145">
        <v>0.11</v>
      </c>
      <c r="E42" s="418">
        <v>1.78</v>
      </c>
      <c r="F42" s="418">
        <v>0.02</v>
      </c>
      <c r="G42" s="418">
        <v>4.53</v>
      </c>
      <c r="H42" s="418">
        <v>2.61</v>
      </c>
      <c r="I42" s="418">
        <v>0.24</v>
      </c>
      <c r="J42" s="418">
        <v>0.01</v>
      </c>
      <c r="K42" s="386"/>
      <c r="L42" s="386"/>
      <c r="M42" s="386"/>
      <c r="N42" s="386"/>
      <c r="O42" s="386"/>
      <c r="P42" s="386"/>
    </row>
    <row r="43" spans="1:16">
      <c r="A43" s="710" t="s">
        <v>447</v>
      </c>
      <c r="B43" s="310">
        <v>24.29</v>
      </c>
      <c r="C43" s="310">
        <v>1.73</v>
      </c>
      <c r="D43" s="418">
        <v>0.1</v>
      </c>
      <c r="E43" s="310">
        <v>2.54</v>
      </c>
      <c r="F43" s="310">
        <v>0.22</v>
      </c>
      <c r="G43" s="310">
        <v>12.28</v>
      </c>
      <c r="H43" s="310">
        <v>7.16</v>
      </c>
      <c r="I43" s="310">
        <v>0.26</v>
      </c>
      <c r="J43" s="310">
        <v>0.04</v>
      </c>
      <c r="K43" s="386"/>
      <c r="L43" s="386"/>
      <c r="M43" s="386"/>
      <c r="N43" s="386"/>
      <c r="O43" s="386"/>
      <c r="P43" s="386"/>
    </row>
    <row r="44" spans="1:16">
      <c r="A44" s="710" t="s">
        <v>448</v>
      </c>
      <c r="B44" s="418">
        <v>42.32</v>
      </c>
      <c r="C44" s="418">
        <v>3.28</v>
      </c>
      <c r="D44" s="1145">
        <v>0.13</v>
      </c>
      <c r="E44" s="418">
        <v>3.47</v>
      </c>
      <c r="F44" s="418">
        <v>0.38</v>
      </c>
      <c r="G44" s="418">
        <v>17.12</v>
      </c>
      <c r="H44" s="418">
        <v>17.62</v>
      </c>
      <c r="I44" s="418">
        <v>0.32</v>
      </c>
      <c r="J44" s="418">
        <v>0.84</v>
      </c>
      <c r="K44" s="386"/>
      <c r="L44" s="386"/>
      <c r="M44" s="386"/>
      <c r="N44" s="386"/>
      <c r="O44" s="386"/>
      <c r="P44" s="386"/>
    </row>
    <row r="45" spans="1:16">
      <c r="A45" s="710" t="s">
        <v>449</v>
      </c>
      <c r="B45" s="310">
        <v>51.85</v>
      </c>
      <c r="C45" s="310">
        <v>2.87</v>
      </c>
      <c r="D45" s="418">
        <v>0.1</v>
      </c>
      <c r="E45" s="310">
        <v>2.75</v>
      </c>
      <c r="F45" s="310">
        <v>0.02</v>
      </c>
      <c r="G45" s="310">
        <v>40.700000000000003</v>
      </c>
      <c r="H45" s="310">
        <v>5.15</v>
      </c>
      <c r="I45" s="310">
        <v>0.25</v>
      </c>
      <c r="J45" s="310">
        <v>1.36</v>
      </c>
      <c r="K45" s="386"/>
      <c r="L45" s="386"/>
      <c r="M45" s="386"/>
      <c r="N45" s="386"/>
      <c r="O45" s="386"/>
      <c r="P45" s="386"/>
    </row>
    <row r="46" spans="1:16">
      <c r="A46" s="710" t="s">
        <v>450</v>
      </c>
      <c r="B46" s="418">
        <v>31.78</v>
      </c>
      <c r="C46" s="418">
        <v>2.52</v>
      </c>
      <c r="D46" s="1145">
        <v>0.12</v>
      </c>
      <c r="E46" s="418">
        <v>3</v>
      </c>
      <c r="F46" s="418">
        <v>0.02</v>
      </c>
      <c r="G46" s="418">
        <v>15.8</v>
      </c>
      <c r="H46" s="418">
        <v>10.1</v>
      </c>
      <c r="I46" s="418">
        <v>0.22</v>
      </c>
      <c r="J46" s="418">
        <v>0.08</v>
      </c>
      <c r="K46" s="386"/>
      <c r="L46" s="386"/>
      <c r="M46" s="386"/>
      <c r="N46" s="386"/>
      <c r="O46" s="386"/>
      <c r="P46" s="386"/>
    </row>
    <row r="47" spans="1:16" ht="20.25" customHeight="1">
      <c r="A47" s="710" t="s">
        <v>451</v>
      </c>
      <c r="B47" s="310">
        <v>27.8</v>
      </c>
      <c r="C47" s="310">
        <v>2.1</v>
      </c>
      <c r="D47" s="310">
        <v>7.0000000000000007E-2</v>
      </c>
      <c r="E47" s="310">
        <v>3.94</v>
      </c>
      <c r="F47" s="310">
        <v>0.26</v>
      </c>
      <c r="G47" s="310">
        <v>16.52</v>
      </c>
      <c r="H47" s="310">
        <v>4.7699999999999996</v>
      </c>
      <c r="I47" s="310">
        <v>0.28999999999999998</v>
      </c>
      <c r="J47" s="310">
        <v>0.42</v>
      </c>
      <c r="K47" s="386"/>
      <c r="L47" s="386"/>
      <c r="M47" s="386"/>
      <c r="N47" s="386"/>
      <c r="O47" s="386"/>
      <c r="P47" s="386"/>
    </row>
    <row r="48" spans="1:16">
      <c r="A48" s="387"/>
      <c r="B48" s="340"/>
      <c r="C48" s="341"/>
      <c r="D48" s="341"/>
      <c r="E48" s="341"/>
      <c r="F48" s="341"/>
      <c r="G48" s="341"/>
      <c r="H48" s="341"/>
      <c r="I48" s="341"/>
      <c r="J48" s="341"/>
    </row>
    <row r="49" spans="1:16" ht="15">
      <c r="B49" s="1411" t="s">
        <v>1105</v>
      </c>
      <c r="C49" s="1411"/>
      <c r="D49" s="1411"/>
      <c r="E49" s="1411"/>
      <c r="F49" s="1411"/>
      <c r="G49" s="1411"/>
      <c r="H49" s="1411"/>
      <c r="I49" s="1411"/>
      <c r="J49" s="1411"/>
    </row>
    <row r="50" spans="1:16" s="386" customFormat="1">
      <c r="A50" s="643"/>
      <c r="B50" s="332"/>
      <c r="C50" s="342"/>
      <c r="D50" s="347"/>
      <c r="E50" s="342"/>
      <c r="F50" s="342"/>
      <c r="G50" s="342"/>
      <c r="H50" s="342"/>
      <c r="I50" s="342"/>
      <c r="J50" s="342"/>
    </row>
    <row r="51" spans="1:16" s="386" customFormat="1">
      <c r="A51" s="710" t="s">
        <v>435</v>
      </c>
      <c r="B51" s="307">
        <v>4584</v>
      </c>
      <c r="C51" s="307">
        <v>325</v>
      </c>
      <c r="D51" s="307">
        <v>34</v>
      </c>
      <c r="E51" s="307">
        <v>444</v>
      </c>
      <c r="F51" s="307">
        <v>5</v>
      </c>
      <c r="G51" s="307">
        <v>2658</v>
      </c>
      <c r="H51" s="307">
        <v>1039</v>
      </c>
      <c r="I51" s="307">
        <v>79</v>
      </c>
      <c r="J51" s="307">
        <v>22</v>
      </c>
    </row>
    <row r="52" spans="1:16">
      <c r="A52" s="710" t="s">
        <v>436</v>
      </c>
      <c r="B52" s="1151">
        <v>10569</v>
      </c>
      <c r="C52" s="1151">
        <v>755</v>
      </c>
      <c r="D52" s="1152">
        <v>41</v>
      </c>
      <c r="E52" s="1151">
        <v>603</v>
      </c>
      <c r="F52" s="1151">
        <v>79</v>
      </c>
      <c r="G52" s="1151">
        <v>8644</v>
      </c>
      <c r="H52" s="1151">
        <v>364</v>
      </c>
      <c r="I52" s="1151">
        <v>83</v>
      </c>
      <c r="J52" s="1151">
        <v>94</v>
      </c>
      <c r="K52" s="386"/>
      <c r="L52" s="386"/>
      <c r="M52" s="386"/>
      <c r="N52" s="386"/>
      <c r="O52" s="386"/>
      <c r="P52" s="386"/>
    </row>
    <row r="53" spans="1:16">
      <c r="A53" s="710" t="s">
        <v>437</v>
      </c>
      <c r="B53" s="307">
        <v>215</v>
      </c>
      <c r="C53" s="307">
        <v>40</v>
      </c>
      <c r="D53" s="307">
        <v>5</v>
      </c>
      <c r="E53" s="307">
        <v>137</v>
      </c>
      <c r="F53" s="307">
        <v>2</v>
      </c>
      <c r="G53" s="307">
        <v>3</v>
      </c>
      <c r="H53" s="307">
        <v>4</v>
      </c>
      <c r="I53" s="307">
        <v>25</v>
      </c>
      <c r="J53" s="307">
        <v>0</v>
      </c>
      <c r="K53" s="386"/>
      <c r="L53" s="386"/>
      <c r="M53" s="386"/>
      <c r="N53" s="386"/>
      <c r="O53" s="386"/>
      <c r="P53" s="386"/>
    </row>
    <row r="54" spans="1:16">
      <c r="A54" s="710" t="s">
        <v>438</v>
      </c>
      <c r="B54" s="307">
        <v>2904</v>
      </c>
      <c r="C54" s="307">
        <v>147</v>
      </c>
      <c r="D54" s="307">
        <v>9</v>
      </c>
      <c r="E54" s="307">
        <v>175</v>
      </c>
      <c r="F54" s="307">
        <v>1</v>
      </c>
      <c r="G54" s="307">
        <v>1311</v>
      </c>
      <c r="H54" s="307">
        <v>1233</v>
      </c>
      <c r="I54" s="307">
        <v>28</v>
      </c>
      <c r="J54" s="307">
        <v>122</v>
      </c>
      <c r="K54" s="386"/>
      <c r="L54" s="386"/>
      <c r="M54" s="386"/>
      <c r="N54" s="386"/>
      <c r="O54" s="386"/>
      <c r="P54" s="386"/>
    </row>
    <row r="55" spans="1:16">
      <c r="A55" s="710" t="s">
        <v>439</v>
      </c>
      <c r="B55" s="307">
        <v>112</v>
      </c>
      <c r="C55" s="307">
        <v>20</v>
      </c>
      <c r="D55" s="307">
        <v>1</v>
      </c>
      <c r="E55" s="307">
        <v>49</v>
      </c>
      <c r="F55" s="1223">
        <v>0</v>
      </c>
      <c r="G55" s="307">
        <v>22</v>
      </c>
      <c r="H55" s="307">
        <v>15</v>
      </c>
      <c r="I55" s="307">
        <v>5</v>
      </c>
      <c r="J55" s="307">
        <v>0</v>
      </c>
      <c r="K55" s="386"/>
      <c r="L55" s="386"/>
      <c r="M55" s="386"/>
      <c r="N55" s="386"/>
      <c r="O55" s="386"/>
      <c r="P55" s="386"/>
    </row>
    <row r="56" spans="1:16">
      <c r="A56" s="710" t="s">
        <v>440</v>
      </c>
      <c r="B56" s="307">
        <v>207</v>
      </c>
      <c r="C56" s="307">
        <v>26</v>
      </c>
      <c r="D56" s="307">
        <v>3</v>
      </c>
      <c r="E56" s="307">
        <v>144</v>
      </c>
      <c r="F56" s="307">
        <v>1</v>
      </c>
      <c r="G56" s="307">
        <v>18</v>
      </c>
      <c r="H56" s="307">
        <v>2</v>
      </c>
      <c r="I56" s="307">
        <v>13</v>
      </c>
      <c r="J56" s="307">
        <v>0</v>
      </c>
      <c r="K56" s="386"/>
      <c r="L56" s="386"/>
      <c r="M56" s="386"/>
      <c r="N56" s="386"/>
      <c r="O56" s="386"/>
      <c r="P56" s="386"/>
    </row>
    <row r="57" spans="1:16">
      <c r="A57" s="710" t="s">
        <v>441</v>
      </c>
      <c r="B57" s="307">
        <v>2266</v>
      </c>
      <c r="C57" s="307">
        <v>161</v>
      </c>
      <c r="D57" s="307">
        <v>22</v>
      </c>
      <c r="E57" s="307">
        <v>297</v>
      </c>
      <c r="F57" s="307">
        <v>3</v>
      </c>
      <c r="G57" s="307">
        <v>1125</v>
      </c>
      <c r="H57" s="307">
        <v>615</v>
      </c>
      <c r="I57" s="307">
        <v>43</v>
      </c>
      <c r="J57" s="307">
        <v>4</v>
      </c>
      <c r="K57" s="386"/>
      <c r="L57" s="386"/>
      <c r="M57" s="386"/>
      <c r="N57" s="386"/>
      <c r="O57" s="386"/>
      <c r="P57" s="386"/>
    </row>
    <row r="58" spans="1:16">
      <c r="A58" s="710" t="s">
        <v>442</v>
      </c>
      <c r="B58" s="307">
        <v>2269</v>
      </c>
      <c r="C58" s="307">
        <v>283</v>
      </c>
      <c r="D58" s="307">
        <v>6</v>
      </c>
      <c r="E58" s="307">
        <v>60</v>
      </c>
      <c r="F58" s="307">
        <v>1</v>
      </c>
      <c r="G58" s="307">
        <v>1341</v>
      </c>
      <c r="H58" s="307">
        <v>568</v>
      </c>
      <c r="I58" s="307">
        <v>11</v>
      </c>
      <c r="J58" s="307">
        <v>149</v>
      </c>
      <c r="K58" s="386"/>
      <c r="L58" s="386"/>
      <c r="M58" s="386"/>
      <c r="N58" s="386"/>
      <c r="O58" s="386"/>
      <c r="P58" s="386"/>
    </row>
    <row r="59" spans="1:16">
      <c r="A59" s="710" t="s">
        <v>443</v>
      </c>
      <c r="B59" s="307">
        <v>9990</v>
      </c>
      <c r="C59" s="307">
        <v>731</v>
      </c>
      <c r="D59" s="307">
        <v>24</v>
      </c>
      <c r="E59" s="307">
        <v>754</v>
      </c>
      <c r="F59" s="307">
        <v>18</v>
      </c>
      <c r="G59" s="307">
        <v>7496</v>
      </c>
      <c r="H59" s="307">
        <v>911</v>
      </c>
      <c r="I59" s="307">
        <v>57</v>
      </c>
      <c r="J59" s="307">
        <v>294</v>
      </c>
      <c r="K59" s="386"/>
      <c r="L59" s="386"/>
      <c r="M59" s="386"/>
      <c r="N59" s="386"/>
      <c r="O59" s="386"/>
      <c r="P59" s="386"/>
    </row>
    <row r="60" spans="1:16">
      <c r="A60" s="710" t="s">
        <v>444</v>
      </c>
      <c r="B60" s="307">
        <v>11276</v>
      </c>
      <c r="C60" s="307">
        <v>526</v>
      </c>
      <c r="D60" s="307">
        <v>47</v>
      </c>
      <c r="E60" s="307">
        <v>4325</v>
      </c>
      <c r="F60" s="307">
        <v>303</v>
      </c>
      <c r="G60" s="307">
        <v>4193</v>
      </c>
      <c r="H60" s="307">
        <v>1751</v>
      </c>
      <c r="I60" s="307">
        <v>131</v>
      </c>
      <c r="J60" s="307">
        <v>18</v>
      </c>
      <c r="K60" s="386"/>
      <c r="L60" s="386"/>
      <c r="M60" s="386"/>
      <c r="N60" s="386"/>
      <c r="O60" s="386"/>
      <c r="P60" s="386"/>
    </row>
    <row r="61" spans="1:16">
      <c r="A61" s="710" t="s">
        <v>445</v>
      </c>
      <c r="B61" s="307">
        <v>1882</v>
      </c>
      <c r="C61" s="307">
        <v>142</v>
      </c>
      <c r="D61" s="307">
        <v>13</v>
      </c>
      <c r="E61" s="307">
        <v>221</v>
      </c>
      <c r="F61" s="307">
        <v>63</v>
      </c>
      <c r="G61" s="307">
        <v>860</v>
      </c>
      <c r="H61" s="307">
        <v>550</v>
      </c>
      <c r="I61" s="307">
        <v>32</v>
      </c>
      <c r="J61" s="307">
        <v>2</v>
      </c>
      <c r="K61" s="386"/>
      <c r="L61" s="386"/>
      <c r="M61" s="386"/>
      <c r="N61" s="386"/>
      <c r="O61" s="386"/>
      <c r="P61" s="386"/>
    </row>
    <row r="62" spans="1:16">
      <c r="A62" s="710" t="s">
        <v>446</v>
      </c>
      <c r="B62" s="307">
        <v>290</v>
      </c>
      <c r="C62" s="307">
        <v>59</v>
      </c>
      <c r="D62" s="307">
        <v>3</v>
      </c>
      <c r="E62" s="307">
        <v>44</v>
      </c>
      <c r="F62" s="1223">
        <v>0</v>
      </c>
      <c r="G62" s="307">
        <v>112</v>
      </c>
      <c r="H62" s="307">
        <v>65</v>
      </c>
      <c r="I62" s="307">
        <v>6</v>
      </c>
      <c r="J62" s="1223">
        <v>0</v>
      </c>
      <c r="K62" s="386"/>
      <c r="L62" s="386"/>
      <c r="M62" s="386"/>
      <c r="N62" s="386"/>
      <c r="O62" s="386"/>
      <c r="P62" s="386"/>
    </row>
    <row r="63" spans="1:16">
      <c r="A63" s="710" t="s">
        <v>447</v>
      </c>
      <c r="B63" s="307">
        <v>2471</v>
      </c>
      <c r="C63" s="307">
        <v>176</v>
      </c>
      <c r="D63" s="307">
        <v>10</v>
      </c>
      <c r="E63" s="307">
        <v>258</v>
      </c>
      <c r="F63" s="307">
        <v>22</v>
      </c>
      <c r="G63" s="307">
        <v>1250</v>
      </c>
      <c r="H63" s="307">
        <v>729</v>
      </c>
      <c r="I63" s="307">
        <v>26</v>
      </c>
      <c r="J63" s="307">
        <v>4</v>
      </c>
      <c r="K63" s="386"/>
      <c r="L63" s="386"/>
      <c r="M63" s="386"/>
      <c r="N63" s="386"/>
      <c r="O63" s="386"/>
      <c r="P63" s="386"/>
    </row>
    <row r="64" spans="1:16">
      <c r="A64" s="710" t="s">
        <v>448</v>
      </c>
      <c r="B64" s="307">
        <v>2370</v>
      </c>
      <c r="C64" s="307">
        <v>184</v>
      </c>
      <c r="D64" s="307">
        <v>7</v>
      </c>
      <c r="E64" s="307">
        <v>195</v>
      </c>
      <c r="F64" s="307">
        <v>21</v>
      </c>
      <c r="G64" s="307">
        <v>959</v>
      </c>
      <c r="H64" s="307">
        <v>987</v>
      </c>
      <c r="I64" s="307">
        <v>18</v>
      </c>
      <c r="J64" s="307">
        <v>47</v>
      </c>
      <c r="K64" s="386"/>
      <c r="L64" s="386"/>
      <c r="M64" s="386"/>
      <c r="N64" s="386"/>
      <c r="O64" s="386"/>
      <c r="P64" s="386"/>
    </row>
    <row r="65" spans="1:16">
      <c r="A65" s="710" t="s">
        <v>449</v>
      </c>
      <c r="B65" s="307">
        <v>3687</v>
      </c>
      <c r="C65" s="307">
        <v>204</v>
      </c>
      <c r="D65" s="307">
        <v>7</v>
      </c>
      <c r="E65" s="307">
        <v>196</v>
      </c>
      <c r="F65" s="307">
        <v>1</v>
      </c>
      <c r="G65" s="307">
        <v>2895</v>
      </c>
      <c r="H65" s="307">
        <v>366</v>
      </c>
      <c r="I65" s="307">
        <v>18</v>
      </c>
      <c r="J65" s="307">
        <v>97</v>
      </c>
      <c r="K65" s="386"/>
      <c r="L65" s="386"/>
      <c r="M65" s="386"/>
      <c r="N65" s="386"/>
      <c r="O65" s="386"/>
      <c r="P65" s="386"/>
    </row>
    <row r="66" spans="1:16">
      <c r="A66" s="710" t="s">
        <v>450</v>
      </c>
      <c r="B66" s="307">
        <v>1719</v>
      </c>
      <c r="C66" s="307">
        <v>137</v>
      </c>
      <c r="D66" s="307">
        <v>6</v>
      </c>
      <c r="E66" s="307">
        <v>162</v>
      </c>
      <c r="F66" s="307">
        <v>1</v>
      </c>
      <c r="G66" s="307">
        <v>855</v>
      </c>
      <c r="H66" s="307">
        <v>546</v>
      </c>
      <c r="I66" s="307">
        <v>12</v>
      </c>
      <c r="J66" s="307">
        <v>4</v>
      </c>
      <c r="K66" s="386"/>
      <c r="L66" s="386"/>
      <c r="M66" s="386"/>
      <c r="N66" s="386"/>
      <c r="O66" s="386"/>
      <c r="P66" s="386"/>
    </row>
    <row r="67" spans="1:16" ht="20.25" customHeight="1">
      <c r="A67" s="710" t="s">
        <v>451</v>
      </c>
      <c r="B67" s="1150">
        <v>56768</v>
      </c>
      <c r="C67" s="1150">
        <v>4286</v>
      </c>
      <c r="D67" s="1150">
        <v>147</v>
      </c>
      <c r="E67" s="1150">
        <v>8042</v>
      </c>
      <c r="F67" s="1150">
        <v>529</v>
      </c>
      <c r="G67" s="1150">
        <v>33744</v>
      </c>
      <c r="H67" s="1150">
        <v>9740</v>
      </c>
      <c r="I67" s="1150">
        <v>587</v>
      </c>
      <c r="J67" s="1150">
        <v>867</v>
      </c>
      <c r="K67" s="386"/>
      <c r="L67" s="386"/>
      <c r="M67" s="386"/>
      <c r="N67" s="386"/>
      <c r="O67" s="386"/>
      <c r="P67" s="386"/>
    </row>
    <row r="68" spans="1:16" s="368" customFormat="1">
      <c r="A68" s="643"/>
      <c r="B68" s="332"/>
      <c r="C68" s="37"/>
      <c r="D68" s="37"/>
      <c r="E68" s="37"/>
      <c r="F68" s="37"/>
      <c r="G68" s="37"/>
      <c r="H68" s="37"/>
      <c r="I68" s="37"/>
      <c r="J68" s="37"/>
    </row>
    <row r="69" spans="1:16" s="368" customFormat="1" ht="13">
      <c r="A69" s="135"/>
      <c r="B69" s="1360" t="s">
        <v>731</v>
      </c>
      <c r="C69" s="1360"/>
      <c r="D69" s="1360"/>
      <c r="E69" s="1360"/>
      <c r="F69" s="1360"/>
      <c r="G69" s="1360"/>
      <c r="H69" s="1360"/>
      <c r="I69" s="1360"/>
      <c r="J69" s="1360"/>
    </row>
    <row r="70" spans="1:16" s="368" customFormat="1">
      <c r="A70" s="643"/>
      <c r="B70" s="332"/>
      <c r="C70" s="342"/>
      <c r="D70" s="342"/>
      <c r="E70" s="342"/>
      <c r="F70" s="342"/>
      <c r="G70" s="342"/>
      <c r="H70" s="342"/>
      <c r="I70" s="342"/>
      <c r="J70" s="342"/>
    </row>
    <row r="71" spans="1:16" s="368" customFormat="1">
      <c r="A71" s="710" t="s">
        <v>435</v>
      </c>
      <c r="B71" s="345">
        <v>100</v>
      </c>
      <c r="C71" s="346">
        <v>7.0938539564814311</v>
      </c>
      <c r="D71" s="346">
        <v>0.74985002999400119</v>
      </c>
      <c r="E71" s="346">
        <v>9.6902437694279318</v>
      </c>
      <c r="F71" s="346">
        <v>0.10579702241369908</v>
      </c>
      <c r="G71" s="346">
        <v>57.978949664612529</v>
      </c>
      <c r="H71" s="346">
        <v>22.667284724873205</v>
      </c>
      <c r="I71" s="346">
        <v>1.714020832197197</v>
      </c>
      <c r="J71" s="346" t="s">
        <v>360</v>
      </c>
    </row>
    <row r="72" spans="1:16" s="368" customFormat="1">
      <c r="A72" s="710" t="s">
        <v>436</v>
      </c>
      <c r="B72" s="419">
        <v>100</v>
      </c>
      <c r="C72" s="420">
        <v>7.1409141335175192</v>
      </c>
      <c r="D72" s="420">
        <v>0.39029144126350351</v>
      </c>
      <c r="E72" s="420">
        <v>5.7022762269935026</v>
      </c>
      <c r="F72" s="420">
        <v>0.74746724508646734</v>
      </c>
      <c r="G72" s="420">
        <v>81.782614763424249</v>
      </c>
      <c r="H72" s="420">
        <v>3.4480474783624788</v>
      </c>
      <c r="I72" s="420">
        <v>0.78838871135227706</v>
      </c>
      <c r="J72" s="346" t="s">
        <v>360</v>
      </c>
    </row>
    <row r="73" spans="1:16" s="368" customFormat="1">
      <c r="A73" s="710" t="s">
        <v>437</v>
      </c>
      <c r="B73" s="345">
        <v>100</v>
      </c>
      <c r="C73" s="346">
        <v>18.365451590434176</v>
      </c>
      <c r="D73" s="346">
        <v>2.3682377524959368</v>
      </c>
      <c r="E73" s="346">
        <v>63.408404922219646</v>
      </c>
      <c r="F73" s="346">
        <v>0.73136754121198044</v>
      </c>
      <c r="G73" s="346">
        <v>1.4743440910146273</v>
      </c>
      <c r="H73" s="346">
        <v>1.9735314604132808</v>
      </c>
      <c r="I73" s="346">
        <v>11.701880659391687</v>
      </c>
      <c r="J73" s="346" t="s">
        <v>360</v>
      </c>
    </row>
    <row r="74" spans="1:16" s="368" customFormat="1">
      <c r="A74" s="710" t="s">
        <v>438</v>
      </c>
      <c r="B74" s="345">
        <v>100</v>
      </c>
      <c r="C74" s="346">
        <v>5.0487225397699884</v>
      </c>
      <c r="D74" s="346">
        <v>0.29956614558226019</v>
      </c>
      <c r="E74" s="346">
        <v>6.0412506025755803</v>
      </c>
      <c r="F74" s="346">
        <v>3.7876179326492669E-2</v>
      </c>
      <c r="G74" s="346">
        <v>45.139797534605052</v>
      </c>
      <c r="H74" s="346">
        <v>42.461779491770542</v>
      </c>
      <c r="I74" s="346">
        <v>0.97100750637008471</v>
      </c>
      <c r="J74" s="346" t="s">
        <v>360</v>
      </c>
    </row>
    <row r="75" spans="1:16" s="368" customFormat="1">
      <c r="A75" s="710" t="s">
        <v>439</v>
      </c>
      <c r="B75" s="345">
        <v>100</v>
      </c>
      <c r="C75" s="346">
        <v>18.149386845039018</v>
      </c>
      <c r="D75" s="346">
        <v>0.95875139353400218</v>
      </c>
      <c r="E75" s="346">
        <v>43.299888517279818</v>
      </c>
      <c r="F75" s="346">
        <v>0.26755852842809363</v>
      </c>
      <c r="G75" s="346">
        <v>19.175027870680044</v>
      </c>
      <c r="H75" s="346">
        <v>13.288740245261984</v>
      </c>
      <c r="I75" s="346">
        <v>4.8606465997770343</v>
      </c>
      <c r="J75" s="346" t="s">
        <v>360</v>
      </c>
    </row>
    <row r="76" spans="1:16" s="368" customFormat="1">
      <c r="A76" s="710" t="s">
        <v>440</v>
      </c>
      <c r="B76" s="345">
        <v>100</v>
      </c>
      <c r="C76" s="346">
        <v>12.736474274008916</v>
      </c>
      <c r="D76" s="346">
        <v>1.5905530786841788</v>
      </c>
      <c r="E76" s="346">
        <v>69.321605012652128</v>
      </c>
      <c r="F76" s="346">
        <v>0.38558862513555853</v>
      </c>
      <c r="G76" s="346">
        <v>8.7721412218339552</v>
      </c>
      <c r="H76" s="346">
        <v>0.77117725027111705</v>
      </c>
      <c r="I76" s="346">
        <v>6.4224605374141461</v>
      </c>
      <c r="J76" s="346" t="s">
        <v>360</v>
      </c>
    </row>
    <row r="77" spans="1:16" s="368" customFormat="1">
      <c r="A77" s="710" t="s">
        <v>441</v>
      </c>
      <c r="B77" s="345">
        <v>100</v>
      </c>
      <c r="C77" s="346">
        <v>7.1047957371225579</v>
      </c>
      <c r="D77" s="346">
        <v>0.97415134097503397</v>
      </c>
      <c r="E77" s="346">
        <v>13.127323676400826</v>
      </c>
      <c r="F77" s="346">
        <v>0.12576812329688999</v>
      </c>
      <c r="G77" s="346">
        <v>49.627660161292098</v>
      </c>
      <c r="H77" s="346">
        <v>27.125095153514337</v>
      </c>
      <c r="I77" s="346">
        <v>1.9152058073982547</v>
      </c>
      <c r="J77" s="346" t="s">
        <v>360</v>
      </c>
    </row>
    <row r="78" spans="1:16" s="368" customFormat="1">
      <c r="A78" s="710" t="s">
        <v>442</v>
      </c>
      <c r="B78" s="345">
        <v>100</v>
      </c>
      <c r="C78" s="346">
        <v>12.473421542597142</v>
      </c>
      <c r="D78" s="346">
        <v>0.26220405645099099</v>
      </c>
      <c r="E78" s="346">
        <v>2.6286507508069934</v>
      </c>
      <c r="F78" s="346">
        <v>3.1949233769238396E-2</v>
      </c>
      <c r="G78" s="346">
        <v>59.097268891361587</v>
      </c>
      <c r="H78" s="346">
        <v>25.042690786502</v>
      </c>
      <c r="I78" s="346">
        <v>0.46381473851204708</v>
      </c>
      <c r="J78" s="346" t="s">
        <v>360</v>
      </c>
    </row>
    <row r="79" spans="1:16" s="368" customFormat="1">
      <c r="A79" s="710" t="s">
        <v>443</v>
      </c>
      <c r="B79" s="345">
        <v>100</v>
      </c>
      <c r="C79" s="346">
        <v>7.3155045956503351</v>
      </c>
      <c r="D79" s="346">
        <v>0.23922906182669906</v>
      </c>
      <c r="E79" s="346">
        <v>7.5434728752780789</v>
      </c>
      <c r="F79" s="346">
        <v>0.18292515083192157</v>
      </c>
      <c r="G79" s="346">
        <v>75.035846823333344</v>
      </c>
      <c r="H79" s="346">
        <v>9.1159785494611096</v>
      </c>
      <c r="I79" s="346">
        <v>0.56679270401409354</v>
      </c>
      <c r="J79" s="346" t="s">
        <v>360</v>
      </c>
    </row>
    <row r="80" spans="1:16" s="368" customFormat="1">
      <c r="A80" s="710" t="s">
        <v>444</v>
      </c>
      <c r="B80" s="345">
        <v>100</v>
      </c>
      <c r="C80" s="346">
        <v>4.6629390350429887</v>
      </c>
      <c r="D80" s="346">
        <v>0.41481356668721148</v>
      </c>
      <c r="E80" s="346">
        <v>38.353072635607013</v>
      </c>
      <c r="F80" s="346">
        <v>2.6897478305982094</v>
      </c>
      <c r="G80" s="346">
        <v>37.187116169969357</v>
      </c>
      <c r="H80" s="346">
        <v>15.530345020241837</v>
      </c>
      <c r="I80" s="346">
        <v>1.1619657418533809</v>
      </c>
      <c r="J80" s="346" t="s">
        <v>360</v>
      </c>
    </row>
    <row r="81" spans="1:18" s="368" customFormat="1">
      <c r="A81" s="710" t="s">
        <v>445</v>
      </c>
      <c r="B81" s="345">
        <v>100</v>
      </c>
      <c r="C81" s="346">
        <v>7.5570967356211884</v>
      </c>
      <c r="D81" s="346">
        <v>0.6868880120105757</v>
      </c>
      <c r="E81" s="346">
        <v>11.760798224985718</v>
      </c>
      <c r="F81" s="346">
        <v>3.3573810567712279</v>
      </c>
      <c r="G81" s="346">
        <v>45.714589395086826</v>
      </c>
      <c r="H81" s="346">
        <v>29.219976882299015</v>
      </c>
      <c r="I81" s="346">
        <v>1.7019410897205947</v>
      </c>
      <c r="J81" s="346" t="s">
        <v>360</v>
      </c>
    </row>
    <row r="82" spans="1:18" s="368" customFormat="1">
      <c r="A82" s="710" t="s">
        <v>446</v>
      </c>
      <c r="B82" s="345">
        <v>100</v>
      </c>
      <c r="C82" s="346">
        <v>20.443179858596309</v>
      </c>
      <c r="D82" s="346">
        <v>0.98292809105018109</v>
      </c>
      <c r="E82" s="346">
        <v>15.235385411277807</v>
      </c>
      <c r="F82" s="346">
        <v>0.15519917227108121</v>
      </c>
      <c r="G82" s="346">
        <v>38.765304362821176</v>
      </c>
      <c r="H82" s="346">
        <v>22.348680807035695</v>
      </c>
      <c r="I82" s="346">
        <v>2.0779444731850321</v>
      </c>
      <c r="J82" s="346" t="s">
        <v>360</v>
      </c>
    </row>
    <row r="83" spans="1:18" s="368" customFormat="1">
      <c r="A83" s="710" t="s">
        <v>447</v>
      </c>
      <c r="B83" s="345">
        <v>100</v>
      </c>
      <c r="C83" s="346">
        <v>7.1202387576508679</v>
      </c>
      <c r="D83" s="346">
        <v>0.39961555971470486</v>
      </c>
      <c r="E83" s="346">
        <v>10.440588800647479</v>
      </c>
      <c r="F83" s="346">
        <v>0.887247711062775</v>
      </c>
      <c r="G83" s="346">
        <v>50.584248065152515</v>
      </c>
      <c r="H83" s="346">
        <v>29.501745156558247</v>
      </c>
      <c r="I83" s="346">
        <v>1.0663159492134149</v>
      </c>
      <c r="J83" s="346" t="s">
        <v>360</v>
      </c>
    </row>
    <row r="84" spans="1:18" s="368" customFormat="1">
      <c r="A84" s="710" t="s">
        <v>448</v>
      </c>
      <c r="B84" s="345">
        <v>100</v>
      </c>
      <c r="C84" s="346">
        <v>7.752183267940767</v>
      </c>
      <c r="D84" s="346">
        <v>0.29637598616208921</v>
      </c>
      <c r="E84" s="346">
        <v>8.2099312323334601</v>
      </c>
      <c r="F84" s="346">
        <v>0.90178458422984431</v>
      </c>
      <c r="G84" s="346">
        <v>40.448466438847404</v>
      </c>
      <c r="H84" s="346">
        <v>41.639243977555587</v>
      </c>
      <c r="I84" s="346">
        <v>0.75095979411888791</v>
      </c>
      <c r="J84" s="346" t="s">
        <v>360</v>
      </c>
    </row>
    <row r="85" spans="1:18" s="368" customFormat="1">
      <c r="A85" s="710" t="s">
        <v>449</v>
      </c>
      <c r="B85" s="345">
        <v>100</v>
      </c>
      <c r="C85" s="346">
        <v>5.5339345040341721</v>
      </c>
      <c r="D85" s="346">
        <v>0.19730151196691301</v>
      </c>
      <c r="E85" s="346">
        <v>5.3034104007051326</v>
      </c>
      <c r="F85" s="346">
        <v>3.457861549935589E-2</v>
      </c>
      <c r="G85" s="346">
        <v>78.505661400772937</v>
      </c>
      <c r="H85" s="346">
        <v>9.9376228896874359</v>
      </c>
      <c r="I85" s="346">
        <v>0.48816868940267139</v>
      </c>
      <c r="J85" s="346" t="s">
        <v>360</v>
      </c>
    </row>
    <row r="86" spans="1:18" s="368" customFormat="1">
      <c r="A86" s="710" t="s">
        <v>450</v>
      </c>
      <c r="B86" s="345">
        <v>100</v>
      </c>
      <c r="C86" s="346">
        <v>7.9413090581238093</v>
      </c>
      <c r="D86" s="346">
        <v>0.36790902613172016</v>
      </c>
      <c r="E86" s="346">
        <v>9.4318495790131891</v>
      </c>
      <c r="F86" s="346">
        <v>5.6713249087498363E-2</v>
      </c>
      <c r="G86" s="346">
        <v>49.727340148617799</v>
      </c>
      <c r="H86" s="346">
        <v>31.77250716186543</v>
      </c>
      <c r="I86" s="346">
        <v>0.69946340541247987</v>
      </c>
      <c r="J86" s="346" t="s">
        <v>360</v>
      </c>
    </row>
    <row r="87" spans="1:18" s="368" customFormat="1" ht="20.149999999999999" customHeight="1">
      <c r="A87" s="710" t="s">
        <v>451</v>
      </c>
      <c r="B87" s="345">
        <v>100</v>
      </c>
      <c r="C87" s="346">
        <v>7.5495595635182422</v>
      </c>
      <c r="D87" s="346">
        <v>0.25917095241911975</v>
      </c>
      <c r="E87" s="346">
        <v>14.166852365479926</v>
      </c>
      <c r="F87" s="346">
        <v>0.93165021213703958</v>
      </c>
      <c r="G87" s="346">
        <v>59.442762634638981</v>
      </c>
      <c r="H87" s="346">
        <v>17.158129952763506</v>
      </c>
      <c r="I87" s="346">
        <v>1.0339093372886448</v>
      </c>
      <c r="J87" s="346" t="s">
        <v>360</v>
      </c>
    </row>
    <row r="88" spans="1:18" ht="13">
      <c r="B88" s="182"/>
      <c r="C88" s="388"/>
      <c r="D88" s="388"/>
      <c r="E88" s="388"/>
      <c r="F88" s="388"/>
      <c r="G88" s="388"/>
      <c r="H88" s="388"/>
      <c r="I88" s="388"/>
      <c r="J88" s="388"/>
    </row>
    <row r="89" spans="1:18" s="374" customFormat="1" ht="36" customHeight="1">
      <c r="A89" s="248"/>
      <c r="B89" s="1401" t="s">
        <v>1476</v>
      </c>
      <c r="C89" s="1401"/>
      <c r="D89" s="1401"/>
      <c r="E89" s="1401"/>
      <c r="F89" s="1401"/>
      <c r="G89" s="1401"/>
      <c r="H89" s="1401"/>
      <c r="I89" s="1401"/>
      <c r="J89" s="1401"/>
      <c r="K89" s="371"/>
      <c r="L89" s="371"/>
      <c r="M89" s="371"/>
      <c r="N89" s="371"/>
      <c r="O89" s="371"/>
      <c r="P89" s="371"/>
      <c r="Q89" s="371"/>
      <c r="R89" s="371"/>
    </row>
    <row r="90" spans="1:18">
      <c r="B90" s="1402" t="s">
        <v>1475</v>
      </c>
      <c r="C90" s="1402"/>
      <c r="D90" s="1402"/>
      <c r="E90" s="1402"/>
      <c r="F90" s="1402"/>
      <c r="G90" s="1010"/>
      <c r="H90" s="1010"/>
      <c r="I90" s="1010"/>
      <c r="J90" s="1010"/>
    </row>
  </sheetData>
  <sheetProtection selectLockedCells="1"/>
  <mergeCells count="15">
    <mergeCell ref="B90:F90"/>
    <mergeCell ref="B9:J9"/>
    <mergeCell ref="B29:J29"/>
    <mergeCell ref="B49:J49"/>
    <mergeCell ref="B69:J69"/>
    <mergeCell ref="B89:J89"/>
    <mergeCell ref="A5:A7"/>
    <mergeCell ref="B5:B7"/>
    <mergeCell ref="C5:I5"/>
    <mergeCell ref="J5:J7"/>
    <mergeCell ref="C6:E6"/>
    <mergeCell ref="F6:F7"/>
    <mergeCell ref="G6:G7"/>
    <mergeCell ref="H6:H7"/>
    <mergeCell ref="I6:I7"/>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 (CH4)-Emissionen*) 2015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4296875" defaultRowHeight="12.5"/>
  <cols>
    <col min="1" max="1" width="23.453125" style="643" customWidth="1"/>
    <col min="2" max="2" width="12.453125" style="643" customWidth="1"/>
    <col min="3" max="10" width="12.453125" style="376" customWidth="1"/>
    <col min="11" max="16384" width="11.54296875" style="135"/>
  </cols>
  <sheetData>
    <row r="1" spans="1:16" ht="13">
      <c r="A1" s="160" t="s">
        <v>322</v>
      </c>
    </row>
    <row r="3" spans="1:16" ht="15">
      <c r="A3" s="692" t="s">
        <v>819</v>
      </c>
      <c r="B3" s="407" t="s">
        <v>1693</v>
      </c>
      <c r="D3" s="407"/>
      <c r="E3" s="407"/>
      <c r="F3" s="407"/>
      <c r="G3" s="407"/>
      <c r="H3" s="407"/>
      <c r="I3" s="407"/>
      <c r="J3" s="407"/>
    </row>
    <row r="5" spans="1:16" ht="15.75" customHeight="1">
      <c r="A5" s="1403" t="s">
        <v>433</v>
      </c>
      <c r="B5" s="1404" t="s">
        <v>456</v>
      </c>
      <c r="C5" s="1405" t="s">
        <v>507</v>
      </c>
      <c r="D5" s="1405"/>
      <c r="E5" s="1405"/>
      <c r="F5" s="1405"/>
      <c r="G5" s="1405"/>
      <c r="H5" s="1405"/>
      <c r="I5" s="1405"/>
      <c r="J5" s="1406" t="s">
        <v>1098</v>
      </c>
    </row>
    <row r="6" spans="1:16" ht="15.75" customHeight="1">
      <c r="A6" s="1403"/>
      <c r="B6" s="1404"/>
      <c r="C6" s="1405" t="s">
        <v>778</v>
      </c>
      <c r="D6" s="1405"/>
      <c r="E6" s="1405"/>
      <c r="F6" s="1407" t="s">
        <v>1099</v>
      </c>
      <c r="G6" s="1407" t="s">
        <v>1100</v>
      </c>
      <c r="H6" s="1409" t="s">
        <v>1101</v>
      </c>
      <c r="I6" s="1407" t="s">
        <v>1102</v>
      </c>
      <c r="J6" s="1406"/>
    </row>
    <row r="7" spans="1:16" ht="81" customHeight="1">
      <c r="A7" s="1403"/>
      <c r="B7" s="1404"/>
      <c r="C7" s="677" t="s">
        <v>1103</v>
      </c>
      <c r="D7" s="677" t="s">
        <v>648</v>
      </c>
      <c r="E7" s="677" t="s">
        <v>1104</v>
      </c>
      <c r="F7" s="1408"/>
      <c r="G7" s="1408"/>
      <c r="H7" s="1410"/>
      <c r="I7" s="1408"/>
      <c r="J7" s="1406"/>
    </row>
    <row r="8" spans="1:16">
      <c r="A8" s="387"/>
      <c r="B8" s="387"/>
      <c r="C8" s="409"/>
      <c r="D8" s="409"/>
      <c r="E8" s="409"/>
      <c r="F8" s="409"/>
      <c r="G8" s="409"/>
      <c r="H8" s="409"/>
      <c r="I8" s="409"/>
      <c r="J8" s="409"/>
    </row>
    <row r="9" spans="1:16" ht="13">
      <c r="B9" s="1411" t="s">
        <v>486</v>
      </c>
      <c r="C9" s="1411"/>
      <c r="D9" s="1411"/>
      <c r="E9" s="1411"/>
      <c r="F9" s="1411"/>
      <c r="G9" s="1411"/>
      <c r="H9" s="1411"/>
      <c r="I9" s="1411"/>
      <c r="J9" s="1411"/>
    </row>
    <row r="10" spans="1:16" s="386" customFormat="1">
      <c r="A10" s="643"/>
      <c r="B10" s="332"/>
      <c r="C10" s="342"/>
      <c r="D10" s="347"/>
      <c r="E10" s="342"/>
      <c r="F10" s="342"/>
      <c r="G10" s="342"/>
      <c r="H10" s="342"/>
      <c r="I10" s="342"/>
      <c r="J10" s="342"/>
    </row>
    <row r="11" spans="1:16" s="386" customFormat="1">
      <c r="A11" s="710" t="s">
        <v>435</v>
      </c>
      <c r="B11" s="1132">
        <v>181903</v>
      </c>
      <c r="C11" s="1132">
        <v>13612</v>
      </c>
      <c r="D11" s="415">
        <v>1431</v>
      </c>
      <c r="E11" s="1132">
        <v>18004</v>
      </c>
      <c r="F11" s="1132">
        <v>170</v>
      </c>
      <c r="G11" s="1132">
        <v>106048</v>
      </c>
      <c r="H11" s="1132">
        <v>39551</v>
      </c>
      <c r="I11" s="1132">
        <v>3086</v>
      </c>
      <c r="J11" s="1132">
        <v>862</v>
      </c>
    </row>
    <row r="12" spans="1:16">
      <c r="A12" s="710" t="s">
        <v>436</v>
      </c>
      <c r="B12" s="415">
        <v>423636</v>
      </c>
      <c r="C12" s="415">
        <v>32348</v>
      </c>
      <c r="D12" s="416">
        <v>1739</v>
      </c>
      <c r="E12" s="415">
        <v>24293</v>
      </c>
      <c r="F12" s="415">
        <v>3207</v>
      </c>
      <c r="G12" s="415">
        <v>344429</v>
      </c>
      <c r="H12" s="415">
        <v>14427</v>
      </c>
      <c r="I12" s="415">
        <v>3194</v>
      </c>
      <c r="J12" s="415">
        <v>3760</v>
      </c>
      <c r="K12" s="386"/>
      <c r="L12" s="386"/>
      <c r="M12" s="386"/>
      <c r="N12" s="386"/>
      <c r="O12" s="386"/>
      <c r="P12" s="386"/>
    </row>
    <row r="13" spans="1:16">
      <c r="A13" s="710" t="s">
        <v>437</v>
      </c>
      <c r="B13" s="1132">
        <v>8969</v>
      </c>
      <c r="C13" s="1132">
        <v>1377</v>
      </c>
      <c r="D13" s="415">
        <v>209</v>
      </c>
      <c r="E13" s="1132">
        <v>6019</v>
      </c>
      <c r="F13" s="1132">
        <v>55</v>
      </c>
      <c r="G13" s="1132">
        <v>130</v>
      </c>
      <c r="H13" s="1132">
        <v>179</v>
      </c>
      <c r="I13" s="1132">
        <v>1000</v>
      </c>
      <c r="J13" s="1132">
        <v>0</v>
      </c>
      <c r="K13" s="386"/>
      <c r="L13" s="386"/>
      <c r="M13" s="386"/>
      <c r="N13" s="386"/>
      <c r="O13" s="386"/>
      <c r="P13" s="386"/>
    </row>
    <row r="14" spans="1:16">
      <c r="A14" s="710" t="s">
        <v>438</v>
      </c>
      <c r="B14" s="1132">
        <v>114778</v>
      </c>
      <c r="C14" s="415">
        <v>6136</v>
      </c>
      <c r="D14" s="416">
        <v>364</v>
      </c>
      <c r="E14" s="415">
        <v>7139</v>
      </c>
      <c r="F14" s="415">
        <v>39</v>
      </c>
      <c r="G14" s="415">
        <v>50425</v>
      </c>
      <c r="H14" s="415">
        <v>49561</v>
      </c>
      <c r="I14" s="415">
        <v>1114</v>
      </c>
      <c r="J14" s="415">
        <v>4851</v>
      </c>
      <c r="K14" s="386"/>
      <c r="L14" s="386"/>
      <c r="M14" s="386"/>
      <c r="N14" s="386"/>
      <c r="O14" s="386"/>
      <c r="P14" s="386"/>
    </row>
    <row r="15" spans="1:16">
      <c r="A15" s="710" t="s">
        <v>439</v>
      </c>
      <c r="B15" s="1132">
        <v>4600</v>
      </c>
      <c r="C15" s="1132">
        <v>825</v>
      </c>
      <c r="D15" s="415">
        <v>50</v>
      </c>
      <c r="E15" s="1132">
        <v>1999</v>
      </c>
      <c r="F15" s="1132">
        <v>10</v>
      </c>
      <c r="G15" s="1132">
        <v>803</v>
      </c>
      <c r="H15" s="1132">
        <v>696</v>
      </c>
      <c r="I15" s="1132">
        <v>217</v>
      </c>
      <c r="J15" s="1132">
        <v>0</v>
      </c>
      <c r="K15" s="386"/>
      <c r="L15" s="386"/>
      <c r="M15" s="386"/>
      <c r="N15" s="386"/>
      <c r="O15" s="386"/>
      <c r="P15" s="386"/>
    </row>
    <row r="16" spans="1:16">
      <c r="A16" s="710" t="s">
        <v>440</v>
      </c>
      <c r="B16" s="1132">
        <v>8145</v>
      </c>
      <c r="C16" s="415">
        <v>926</v>
      </c>
      <c r="D16" s="416">
        <v>143</v>
      </c>
      <c r="E16" s="415">
        <v>5723</v>
      </c>
      <c r="F16" s="415">
        <v>28</v>
      </c>
      <c r="G16" s="415">
        <v>738</v>
      </c>
      <c r="H16" s="415">
        <v>62</v>
      </c>
      <c r="I16" s="415">
        <v>525</v>
      </c>
      <c r="J16" s="415">
        <v>0</v>
      </c>
      <c r="K16" s="386"/>
      <c r="L16" s="386"/>
      <c r="M16" s="386"/>
      <c r="N16" s="386"/>
      <c r="O16" s="386"/>
      <c r="P16" s="386"/>
    </row>
    <row r="17" spans="1:16">
      <c r="A17" s="710" t="s">
        <v>441</v>
      </c>
      <c r="B17" s="1132">
        <v>88411</v>
      </c>
      <c r="C17" s="1132">
        <v>6729</v>
      </c>
      <c r="D17" s="415">
        <v>914</v>
      </c>
      <c r="E17" s="1132">
        <v>12195</v>
      </c>
      <c r="F17" s="1132">
        <v>101</v>
      </c>
      <c r="G17" s="1132">
        <v>44211</v>
      </c>
      <c r="H17" s="1132">
        <v>22558</v>
      </c>
      <c r="I17" s="1132">
        <v>1704</v>
      </c>
      <c r="J17" s="1132">
        <v>169</v>
      </c>
      <c r="K17" s="386"/>
      <c r="L17" s="386"/>
      <c r="M17" s="386"/>
      <c r="N17" s="386"/>
      <c r="O17" s="386"/>
      <c r="P17" s="386"/>
    </row>
    <row r="18" spans="1:16">
      <c r="A18" s="710" t="s">
        <v>442</v>
      </c>
      <c r="B18" s="1132">
        <v>91324</v>
      </c>
      <c r="C18" s="415">
        <v>11851</v>
      </c>
      <c r="D18" s="416">
        <v>232</v>
      </c>
      <c r="E18" s="415">
        <v>2308</v>
      </c>
      <c r="F18" s="415">
        <v>25</v>
      </c>
      <c r="G18" s="415">
        <v>52534</v>
      </c>
      <c r="H18" s="415">
        <v>23963</v>
      </c>
      <c r="I18" s="415">
        <v>411</v>
      </c>
      <c r="J18" s="415">
        <v>5944</v>
      </c>
      <c r="K18" s="386"/>
      <c r="L18" s="386"/>
      <c r="M18" s="386"/>
      <c r="N18" s="386"/>
      <c r="O18" s="386"/>
      <c r="P18" s="386"/>
    </row>
    <row r="19" spans="1:16">
      <c r="A19" s="710" t="s">
        <v>443</v>
      </c>
      <c r="B19" s="1132">
        <v>397515</v>
      </c>
      <c r="C19" s="1132">
        <v>31222</v>
      </c>
      <c r="D19" s="415">
        <v>1001</v>
      </c>
      <c r="E19" s="1132">
        <v>29840</v>
      </c>
      <c r="F19" s="1132">
        <v>669</v>
      </c>
      <c r="G19" s="1132">
        <v>298452</v>
      </c>
      <c r="H19" s="1132">
        <v>34116</v>
      </c>
      <c r="I19" s="1132">
        <v>2214</v>
      </c>
      <c r="J19" s="1132">
        <v>11748</v>
      </c>
      <c r="K19" s="386"/>
      <c r="L19" s="386"/>
      <c r="M19" s="386"/>
      <c r="N19" s="386"/>
      <c r="O19" s="386"/>
      <c r="P19" s="386"/>
    </row>
    <row r="20" spans="1:16">
      <c r="A20" s="710" t="s">
        <v>444</v>
      </c>
      <c r="B20" s="1132">
        <v>414183</v>
      </c>
      <c r="C20" s="415">
        <v>23278</v>
      </c>
      <c r="D20" s="416">
        <v>1930</v>
      </c>
      <c r="E20" s="415">
        <v>144228</v>
      </c>
      <c r="F20" s="415">
        <v>11943</v>
      </c>
      <c r="G20" s="415">
        <v>166872</v>
      </c>
      <c r="H20" s="415">
        <v>60766</v>
      </c>
      <c r="I20" s="415">
        <v>5165</v>
      </c>
      <c r="J20" s="415">
        <v>708</v>
      </c>
      <c r="K20" s="386"/>
      <c r="L20" s="386"/>
      <c r="M20" s="386"/>
      <c r="N20" s="386"/>
      <c r="O20" s="386"/>
      <c r="P20" s="386"/>
    </row>
    <row r="21" spans="1:16">
      <c r="A21" s="710" t="s">
        <v>445</v>
      </c>
      <c r="B21" s="1132">
        <v>73636</v>
      </c>
      <c r="C21" s="1132">
        <v>5773</v>
      </c>
      <c r="D21" s="415">
        <v>558</v>
      </c>
      <c r="E21" s="1132">
        <v>8839</v>
      </c>
      <c r="F21" s="1132">
        <v>2447</v>
      </c>
      <c r="G21" s="1132">
        <v>33652</v>
      </c>
      <c r="H21" s="1132">
        <v>21110</v>
      </c>
      <c r="I21" s="1132">
        <v>1258</v>
      </c>
      <c r="J21" s="1132">
        <v>82</v>
      </c>
      <c r="K21" s="386"/>
      <c r="L21" s="386"/>
      <c r="M21" s="386"/>
      <c r="N21" s="386"/>
      <c r="O21" s="386"/>
      <c r="P21" s="386"/>
    </row>
    <row r="22" spans="1:16">
      <c r="A22" s="710" t="s">
        <v>446</v>
      </c>
      <c r="B22" s="1132">
        <v>11906</v>
      </c>
      <c r="C22" s="415">
        <v>2537</v>
      </c>
      <c r="D22" s="416">
        <v>117</v>
      </c>
      <c r="E22" s="415">
        <v>1770</v>
      </c>
      <c r="F22" s="415">
        <v>15</v>
      </c>
      <c r="G22" s="415">
        <v>4375</v>
      </c>
      <c r="H22" s="415">
        <v>2863</v>
      </c>
      <c r="I22" s="415">
        <v>228</v>
      </c>
      <c r="J22" s="415">
        <v>14</v>
      </c>
      <c r="K22" s="386"/>
      <c r="L22" s="386"/>
      <c r="M22" s="386"/>
      <c r="N22" s="386"/>
      <c r="O22" s="386"/>
      <c r="P22" s="386"/>
    </row>
    <row r="23" spans="1:16">
      <c r="A23" s="710" t="s">
        <v>447</v>
      </c>
      <c r="B23" s="1132">
        <v>95859</v>
      </c>
      <c r="C23" s="1132">
        <v>7263</v>
      </c>
      <c r="D23" s="415">
        <v>425</v>
      </c>
      <c r="E23" s="1132">
        <v>10606</v>
      </c>
      <c r="F23" s="1132">
        <v>988</v>
      </c>
      <c r="G23" s="1132">
        <v>48992</v>
      </c>
      <c r="H23" s="1132">
        <v>26588</v>
      </c>
      <c r="I23" s="1132">
        <v>997</v>
      </c>
      <c r="J23" s="1132">
        <v>156</v>
      </c>
      <c r="K23" s="386"/>
      <c r="L23" s="386"/>
      <c r="M23" s="386"/>
      <c r="N23" s="386"/>
      <c r="O23" s="386"/>
      <c r="P23" s="386"/>
    </row>
    <row r="24" spans="1:16">
      <c r="A24" s="710" t="s">
        <v>448</v>
      </c>
      <c r="B24" s="1132">
        <v>95797</v>
      </c>
      <c r="C24" s="415">
        <v>7722</v>
      </c>
      <c r="D24" s="416">
        <v>307</v>
      </c>
      <c r="E24" s="415">
        <v>7947</v>
      </c>
      <c r="F24" s="415">
        <v>1179</v>
      </c>
      <c r="G24" s="415">
        <v>37566</v>
      </c>
      <c r="H24" s="415">
        <v>40374</v>
      </c>
      <c r="I24" s="415">
        <v>702</v>
      </c>
      <c r="J24" s="415">
        <v>1874</v>
      </c>
      <c r="K24" s="386"/>
      <c r="L24" s="386"/>
      <c r="M24" s="386"/>
      <c r="N24" s="386"/>
      <c r="O24" s="386"/>
      <c r="P24" s="386"/>
    </row>
    <row r="25" spans="1:16">
      <c r="A25" s="710" t="s">
        <v>449</v>
      </c>
      <c r="B25" s="1132">
        <v>147496</v>
      </c>
      <c r="C25" s="1132">
        <v>9399</v>
      </c>
      <c r="D25" s="415">
        <v>297</v>
      </c>
      <c r="E25" s="1132">
        <v>7601</v>
      </c>
      <c r="F25" s="1132">
        <v>191</v>
      </c>
      <c r="G25" s="1132">
        <v>114879</v>
      </c>
      <c r="H25" s="1132">
        <v>14420</v>
      </c>
      <c r="I25" s="1132">
        <v>708</v>
      </c>
      <c r="J25" s="1132">
        <v>3874</v>
      </c>
      <c r="K25" s="386"/>
      <c r="L25" s="386"/>
      <c r="M25" s="386"/>
      <c r="N25" s="386"/>
      <c r="O25" s="386"/>
      <c r="P25" s="386"/>
    </row>
    <row r="26" spans="1:16">
      <c r="A26" s="710" t="s">
        <v>450</v>
      </c>
      <c r="B26" s="1132">
        <v>65912</v>
      </c>
      <c r="C26" s="415">
        <v>5439</v>
      </c>
      <c r="D26" s="416">
        <v>249</v>
      </c>
      <c r="E26" s="415">
        <v>6471</v>
      </c>
      <c r="F26" s="415">
        <v>34</v>
      </c>
      <c r="G26" s="415">
        <v>32536</v>
      </c>
      <c r="H26" s="415">
        <v>20712</v>
      </c>
      <c r="I26" s="415">
        <v>470</v>
      </c>
      <c r="J26" s="415">
        <v>176</v>
      </c>
      <c r="K26" s="386"/>
      <c r="L26" s="386"/>
      <c r="M26" s="386"/>
      <c r="N26" s="386"/>
      <c r="O26" s="386"/>
      <c r="P26" s="386"/>
    </row>
    <row r="27" spans="1:16" ht="20.25" customHeight="1">
      <c r="A27" s="710" t="s">
        <v>451</v>
      </c>
      <c r="B27" s="1132">
        <v>2220277</v>
      </c>
      <c r="C27" s="1132">
        <v>178853</v>
      </c>
      <c r="D27" s="1132">
        <v>5840</v>
      </c>
      <c r="E27" s="1132">
        <v>299620</v>
      </c>
      <c r="F27" s="1132">
        <v>21377</v>
      </c>
      <c r="G27" s="1132">
        <v>1336832</v>
      </c>
      <c r="H27" s="1132">
        <v>371342</v>
      </c>
      <c r="I27" s="1132">
        <v>22937</v>
      </c>
      <c r="J27" s="1132">
        <v>34590</v>
      </c>
      <c r="K27" s="386"/>
      <c r="L27" s="386"/>
      <c r="M27" s="386"/>
      <c r="N27" s="386"/>
      <c r="O27" s="386"/>
      <c r="P27" s="386"/>
    </row>
    <row r="28" spans="1:16">
      <c r="A28" s="387"/>
      <c r="B28" s="417"/>
      <c r="C28" s="417"/>
      <c r="D28" s="417"/>
      <c r="E28" s="417"/>
      <c r="F28" s="417"/>
      <c r="G28" s="417"/>
      <c r="H28" s="417"/>
      <c r="I28" s="417"/>
      <c r="J28" s="417"/>
    </row>
    <row r="29" spans="1:16" ht="13">
      <c r="B29" s="1411" t="s">
        <v>454</v>
      </c>
      <c r="C29" s="1411"/>
      <c r="D29" s="1411"/>
      <c r="E29" s="1411"/>
      <c r="F29" s="1411"/>
      <c r="G29" s="1411"/>
      <c r="H29" s="1411"/>
      <c r="I29" s="1411"/>
      <c r="J29" s="1411"/>
    </row>
    <row r="30" spans="1:16" s="386" customFormat="1">
      <c r="A30" s="643"/>
      <c r="B30" s="332"/>
      <c r="C30" s="342"/>
      <c r="D30" s="347"/>
      <c r="E30" s="342"/>
      <c r="F30" s="342"/>
      <c r="G30" s="342"/>
      <c r="H30" s="342"/>
      <c r="I30" s="342"/>
      <c r="J30" s="342"/>
    </row>
    <row r="31" spans="1:16" s="386" customFormat="1">
      <c r="A31" s="710" t="s">
        <v>435</v>
      </c>
      <c r="B31" s="310">
        <v>16.66</v>
      </c>
      <c r="C31" s="310">
        <v>1.25</v>
      </c>
      <c r="D31" s="418">
        <v>0.13</v>
      </c>
      <c r="E31" s="310">
        <v>1.65</v>
      </c>
      <c r="F31" s="310">
        <v>0.02</v>
      </c>
      <c r="G31" s="310">
        <v>9.7200000000000006</v>
      </c>
      <c r="H31" s="310">
        <v>3.62</v>
      </c>
      <c r="I31" s="310">
        <v>0.28000000000000003</v>
      </c>
      <c r="J31" s="310">
        <v>0.08</v>
      </c>
    </row>
    <row r="32" spans="1:16">
      <c r="A32" s="710" t="s">
        <v>436</v>
      </c>
      <c r="B32" s="418">
        <v>32.869999999999997</v>
      </c>
      <c r="C32" s="418">
        <v>2.5099999999999998</v>
      </c>
      <c r="D32" s="1145">
        <v>0.13</v>
      </c>
      <c r="E32" s="418">
        <v>1.89</v>
      </c>
      <c r="F32" s="418">
        <v>0.25</v>
      </c>
      <c r="G32" s="418">
        <v>26.73</v>
      </c>
      <c r="H32" s="418">
        <v>1.1200000000000001</v>
      </c>
      <c r="I32" s="418">
        <v>0.25</v>
      </c>
      <c r="J32" s="418">
        <v>0.28999999999999998</v>
      </c>
      <c r="K32" s="386"/>
      <c r="L32" s="386"/>
      <c r="M32" s="386"/>
      <c r="N32" s="386"/>
      <c r="O32" s="386"/>
      <c r="P32" s="386"/>
    </row>
    <row r="33" spans="1:16">
      <c r="A33" s="710" t="s">
        <v>437</v>
      </c>
      <c r="B33" s="310">
        <v>2.5299999999999998</v>
      </c>
      <c r="C33" s="310">
        <v>0.39</v>
      </c>
      <c r="D33" s="418">
        <v>0.06</v>
      </c>
      <c r="E33" s="310">
        <v>1.7</v>
      </c>
      <c r="F33" s="310">
        <v>0.02</v>
      </c>
      <c r="G33" s="310">
        <v>0.04</v>
      </c>
      <c r="H33" s="310">
        <v>0.05</v>
      </c>
      <c r="I33" s="310">
        <v>0.28000000000000003</v>
      </c>
      <c r="J33" s="310">
        <v>0</v>
      </c>
      <c r="K33" s="386"/>
      <c r="L33" s="386"/>
      <c r="M33" s="386"/>
      <c r="N33" s="386"/>
      <c r="O33" s="386"/>
      <c r="P33" s="386"/>
    </row>
    <row r="34" spans="1:16">
      <c r="A34" s="710" t="s">
        <v>438</v>
      </c>
      <c r="B34" s="418">
        <v>46.1</v>
      </c>
      <c r="C34" s="418">
        <v>2.46</v>
      </c>
      <c r="D34" s="1145">
        <v>0.15</v>
      </c>
      <c r="E34" s="418">
        <v>2.87</v>
      </c>
      <c r="F34" s="418">
        <v>0.02</v>
      </c>
      <c r="G34" s="418">
        <v>20.25</v>
      </c>
      <c r="H34" s="418">
        <v>19.91</v>
      </c>
      <c r="I34" s="418">
        <v>0.45</v>
      </c>
      <c r="J34" s="418">
        <v>1.95</v>
      </c>
      <c r="K34" s="386"/>
      <c r="L34" s="386"/>
      <c r="M34" s="386"/>
      <c r="N34" s="386"/>
      <c r="O34" s="386"/>
      <c r="P34" s="386"/>
    </row>
    <row r="35" spans="1:16">
      <c r="A35" s="710" t="s">
        <v>439</v>
      </c>
      <c r="B35" s="310">
        <v>6.81</v>
      </c>
      <c r="C35" s="310">
        <v>1.22</v>
      </c>
      <c r="D35" s="418">
        <v>7.0000000000000007E-2</v>
      </c>
      <c r="E35" s="310">
        <v>2.96</v>
      </c>
      <c r="F35" s="310">
        <v>0.02</v>
      </c>
      <c r="G35" s="310">
        <v>1.19</v>
      </c>
      <c r="H35" s="310">
        <v>1.03</v>
      </c>
      <c r="I35" s="310">
        <v>0.32</v>
      </c>
      <c r="J35" s="310">
        <v>0</v>
      </c>
      <c r="K35" s="386"/>
      <c r="L35" s="386"/>
      <c r="M35" s="386"/>
      <c r="N35" s="386"/>
      <c r="O35" s="386"/>
      <c r="P35" s="386"/>
    </row>
    <row r="36" spans="1:16">
      <c r="A36" s="710" t="s">
        <v>440</v>
      </c>
      <c r="B36" s="418">
        <v>4.53</v>
      </c>
      <c r="C36" s="418">
        <v>0.51</v>
      </c>
      <c r="D36" s="1145">
        <v>0.08</v>
      </c>
      <c r="E36" s="418">
        <v>3.18</v>
      </c>
      <c r="F36" s="418">
        <v>0.02</v>
      </c>
      <c r="G36" s="418">
        <v>0.41</v>
      </c>
      <c r="H36" s="418">
        <v>0.03</v>
      </c>
      <c r="I36" s="418">
        <v>0.28999999999999998</v>
      </c>
      <c r="J36" s="418">
        <v>0</v>
      </c>
      <c r="K36" s="386"/>
      <c r="L36" s="386"/>
      <c r="M36" s="386"/>
      <c r="N36" s="386"/>
      <c r="O36" s="386"/>
      <c r="P36" s="386"/>
    </row>
    <row r="37" spans="1:16">
      <c r="A37" s="710" t="s">
        <v>441</v>
      </c>
      <c r="B37" s="310">
        <v>14.27</v>
      </c>
      <c r="C37" s="310">
        <v>1.0900000000000001</v>
      </c>
      <c r="D37" s="418">
        <v>0.15</v>
      </c>
      <c r="E37" s="310">
        <v>1.97</v>
      </c>
      <c r="F37" s="310">
        <v>0.02</v>
      </c>
      <c r="G37" s="310">
        <v>7.14</v>
      </c>
      <c r="H37" s="310">
        <v>3.64</v>
      </c>
      <c r="I37" s="310">
        <v>0.28000000000000003</v>
      </c>
      <c r="J37" s="310">
        <v>0.03</v>
      </c>
      <c r="K37" s="386"/>
      <c r="L37" s="386"/>
      <c r="M37" s="386"/>
      <c r="N37" s="386"/>
      <c r="O37" s="386"/>
      <c r="P37" s="386"/>
    </row>
    <row r="38" spans="1:16">
      <c r="A38" s="710" t="s">
        <v>442</v>
      </c>
      <c r="B38" s="418">
        <v>56.67</v>
      </c>
      <c r="C38" s="418">
        <v>7.35</v>
      </c>
      <c r="D38" s="1145">
        <v>0.14000000000000001</v>
      </c>
      <c r="E38" s="418">
        <v>1.43</v>
      </c>
      <c r="F38" s="418">
        <v>0.02</v>
      </c>
      <c r="G38" s="418">
        <v>32.6</v>
      </c>
      <c r="H38" s="418">
        <v>14.87</v>
      </c>
      <c r="I38" s="418">
        <v>0.26</v>
      </c>
      <c r="J38" s="418">
        <v>3.69</v>
      </c>
      <c r="K38" s="386"/>
      <c r="L38" s="386"/>
      <c r="M38" s="386"/>
      <c r="N38" s="386"/>
      <c r="O38" s="386"/>
      <c r="P38" s="386"/>
    </row>
    <row r="39" spans="1:16">
      <c r="A39" s="710" t="s">
        <v>443</v>
      </c>
      <c r="B39" s="310">
        <v>50.09</v>
      </c>
      <c r="C39" s="310">
        <v>3.93</v>
      </c>
      <c r="D39" s="418">
        <v>0.13</v>
      </c>
      <c r="E39" s="310">
        <v>3.76</v>
      </c>
      <c r="F39" s="310">
        <v>0.08</v>
      </c>
      <c r="G39" s="310">
        <v>37.61</v>
      </c>
      <c r="H39" s="310">
        <v>4.3</v>
      </c>
      <c r="I39" s="310">
        <v>0.28000000000000003</v>
      </c>
      <c r="J39" s="310">
        <v>1.48</v>
      </c>
      <c r="K39" s="386"/>
      <c r="L39" s="386"/>
      <c r="M39" s="386"/>
      <c r="N39" s="386"/>
      <c r="O39" s="386"/>
      <c r="P39" s="386"/>
    </row>
    <row r="40" spans="1:16">
      <c r="A40" s="710" t="s">
        <v>444</v>
      </c>
      <c r="B40" s="418">
        <v>23.17</v>
      </c>
      <c r="C40" s="418">
        <v>1.3</v>
      </c>
      <c r="D40" s="1145">
        <v>0.11</v>
      </c>
      <c r="E40" s="418">
        <v>8.07</v>
      </c>
      <c r="F40" s="418">
        <v>0.67</v>
      </c>
      <c r="G40" s="418">
        <v>9.33</v>
      </c>
      <c r="H40" s="418">
        <v>3.4</v>
      </c>
      <c r="I40" s="418">
        <v>0.28999999999999998</v>
      </c>
      <c r="J40" s="418">
        <v>0.04</v>
      </c>
      <c r="K40" s="386"/>
      <c r="L40" s="386"/>
      <c r="M40" s="386"/>
      <c r="N40" s="386"/>
      <c r="O40" s="386"/>
      <c r="P40" s="386"/>
    </row>
    <row r="41" spans="1:16">
      <c r="A41" s="710" t="s">
        <v>445</v>
      </c>
      <c r="B41" s="310">
        <v>18.14</v>
      </c>
      <c r="C41" s="310">
        <v>1.42</v>
      </c>
      <c r="D41" s="418">
        <v>0.14000000000000001</v>
      </c>
      <c r="E41" s="310">
        <v>2.1800000000000002</v>
      </c>
      <c r="F41" s="310">
        <v>0.6</v>
      </c>
      <c r="G41" s="310">
        <v>8.2899999999999991</v>
      </c>
      <c r="H41" s="310">
        <v>5.2</v>
      </c>
      <c r="I41" s="310">
        <v>0.31</v>
      </c>
      <c r="J41" s="310">
        <v>0.02</v>
      </c>
      <c r="K41" s="386"/>
      <c r="L41" s="386"/>
      <c r="M41" s="386"/>
      <c r="N41" s="386"/>
      <c r="O41" s="386"/>
      <c r="P41" s="386"/>
    </row>
    <row r="42" spans="1:16">
      <c r="A42" s="710" t="s">
        <v>446</v>
      </c>
      <c r="B42" s="418">
        <v>11.95</v>
      </c>
      <c r="C42" s="418">
        <v>2.5499999999999998</v>
      </c>
      <c r="D42" s="1145">
        <v>0.12</v>
      </c>
      <c r="E42" s="418">
        <v>1.78</v>
      </c>
      <c r="F42" s="418">
        <v>0.02</v>
      </c>
      <c r="G42" s="418">
        <v>4.3899999999999997</v>
      </c>
      <c r="H42" s="418">
        <v>2.87</v>
      </c>
      <c r="I42" s="418">
        <v>0.23</v>
      </c>
      <c r="J42" s="418">
        <v>0.01</v>
      </c>
      <c r="K42" s="386"/>
      <c r="L42" s="386"/>
      <c r="M42" s="386"/>
      <c r="N42" s="386"/>
      <c r="O42" s="386"/>
      <c r="P42" s="386"/>
    </row>
    <row r="43" spans="1:16">
      <c r="A43" s="710" t="s">
        <v>447</v>
      </c>
      <c r="B43" s="310">
        <v>23.48</v>
      </c>
      <c r="C43" s="310">
        <v>1.78</v>
      </c>
      <c r="D43" s="418">
        <v>0.1</v>
      </c>
      <c r="E43" s="310">
        <v>2.6</v>
      </c>
      <c r="F43" s="310">
        <v>0.24</v>
      </c>
      <c r="G43" s="310">
        <v>12</v>
      </c>
      <c r="H43" s="310">
        <v>6.51</v>
      </c>
      <c r="I43" s="310">
        <v>0.24</v>
      </c>
      <c r="J43" s="310">
        <v>0.04</v>
      </c>
      <c r="K43" s="386"/>
      <c r="L43" s="386"/>
      <c r="M43" s="386"/>
      <c r="N43" s="386"/>
      <c r="O43" s="386"/>
      <c r="P43" s="386"/>
    </row>
    <row r="44" spans="1:16">
      <c r="A44" s="710" t="s">
        <v>448</v>
      </c>
      <c r="B44" s="418">
        <v>42.75</v>
      </c>
      <c r="C44" s="418">
        <v>3.45</v>
      </c>
      <c r="D44" s="1145">
        <v>0.14000000000000001</v>
      </c>
      <c r="E44" s="418">
        <v>3.55</v>
      </c>
      <c r="F44" s="418">
        <v>0.53</v>
      </c>
      <c r="G44" s="418">
        <v>16.760000000000002</v>
      </c>
      <c r="H44" s="418">
        <v>18.02</v>
      </c>
      <c r="I44" s="418">
        <v>0.31</v>
      </c>
      <c r="J44" s="418">
        <v>0.84</v>
      </c>
      <c r="K44" s="386"/>
      <c r="L44" s="386"/>
      <c r="M44" s="386"/>
      <c r="N44" s="386"/>
      <c r="O44" s="386"/>
      <c r="P44" s="386"/>
    </row>
    <row r="45" spans="1:16">
      <c r="A45" s="710" t="s">
        <v>449</v>
      </c>
      <c r="B45" s="310">
        <v>51.39</v>
      </c>
      <c r="C45" s="310">
        <v>3.27</v>
      </c>
      <c r="D45" s="418">
        <v>0.1</v>
      </c>
      <c r="E45" s="310">
        <v>2.65</v>
      </c>
      <c r="F45" s="310">
        <v>7.0000000000000007E-2</v>
      </c>
      <c r="G45" s="310">
        <v>40.020000000000003</v>
      </c>
      <c r="H45" s="310">
        <v>5.0199999999999996</v>
      </c>
      <c r="I45" s="310">
        <v>0.25</v>
      </c>
      <c r="J45" s="310">
        <v>1.35</v>
      </c>
      <c r="K45" s="386"/>
      <c r="L45" s="386"/>
      <c r="M45" s="386"/>
      <c r="N45" s="386"/>
      <c r="O45" s="386"/>
      <c r="P45" s="386"/>
    </row>
    <row r="46" spans="1:16">
      <c r="A46" s="710" t="s">
        <v>450</v>
      </c>
      <c r="B46" s="418">
        <v>30.45</v>
      </c>
      <c r="C46" s="418">
        <v>2.5099999999999998</v>
      </c>
      <c r="D46" s="1145">
        <v>0.12</v>
      </c>
      <c r="E46" s="418">
        <v>2.99</v>
      </c>
      <c r="F46" s="418">
        <v>0.02</v>
      </c>
      <c r="G46" s="418">
        <v>15.03</v>
      </c>
      <c r="H46" s="418">
        <v>9.57</v>
      </c>
      <c r="I46" s="418">
        <v>0.22</v>
      </c>
      <c r="J46" s="418">
        <v>0.08</v>
      </c>
      <c r="K46" s="386"/>
      <c r="L46" s="386"/>
      <c r="M46" s="386"/>
      <c r="N46" s="386"/>
      <c r="O46" s="386"/>
      <c r="P46" s="386"/>
    </row>
    <row r="47" spans="1:16" ht="20.25" customHeight="1">
      <c r="A47" s="710" t="s">
        <v>451</v>
      </c>
      <c r="B47" s="310">
        <v>26.96</v>
      </c>
      <c r="C47" s="310">
        <v>2.17</v>
      </c>
      <c r="D47" s="310">
        <v>7.0000000000000007E-2</v>
      </c>
      <c r="E47" s="310">
        <v>3.64</v>
      </c>
      <c r="F47" s="310">
        <v>0.26</v>
      </c>
      <c r="G47" s="310">
        <v>16.23</v>
      </c>
      <c r="H47" s="310">
        <v>4.51</v>
      </c>
      <c r="I47" s="310">
        <v>0.28000000000000003</v>
      </c>
      <c r="J47" s="310">
        <v>0.42</v>
      </c>
      <c r="K47" s="386"/>
      <c r="L47" s="386"/>
      <c r="M47" s="386"/>
      <c r="N47" s="386"/>
      <c r="O47" s="386"/>
      <c r="P47" s="386"/>
    </row>
    <row r="48" spans="1:16">
      <c r="A48" s="387"/>
      <c r="B48" s="340"/>
      <c r="C48" s="341"/>
      <c r="D48" s="341"/>
      <c r="E48" s="341"/>
      <c r="F48" s="341"/>
      <c r="G48" s="341"/>
      <c r="H48" s="341"/>
      <c r="I48" s="341"/>
      <c r="J48" s="341"/>
    </row>
    <row r="49" spans="1:16" ht="15">
      <c r="B49" s="1411" t="s">
        <v>1105</v>
      </c>
      <c r="C49" s="1411"/>
      <c r="D49" s="1411"/>
      <c r="E49" s="1411"/>
      <c r="F49" s="1411"/>
      <c r="G49" s="1411"/>
      <c r="H49" s="1411"/>
      <c r="I49" s="1411"/>
      <c r="J49" s="1411"/>
    </row>
    <row r="50" spans="1:16" s="386" customFormat="1">
      <c r="A50" s="643"/>
      <c r="B50" s="332"/>
      <c r="C50" s="342"/>
      <c r="D50" s="347"/>
      <c r="E50" s="342"/>
      <c r="F50" s="342"/>
      <c r="G50" s="342"/>
      <c r="H50" s="342"/>
      <c r="I50" s="342"/>
      <c r="J50" s="342"/>
    </row>
    <row r="51" spans="1:16" s="386" customFormat="1">
      <c r="A51" s="710" t="s">
        <v>435</v>
      </c>
      <c r="B51" s="307">
        <v>4548</v>
      </c>
      <c r="C51" s="307">
        <v>340</v>
      </c>
      <c r="D51" s="307">
        <v>36</v>
      </c>
      <c r="E51" s="307">
        <v>450</v>
      </c>
      <c r="F51" s="307">
        <v>4</v>
      </c>
      <c r="G51" s="307">
        <v>2651</v>
      </c>
      <c r="H51" s="307">
        <v>989</v>
      </c>
      <c r="I51" s="307">
        <v>77</v>
      </c>
      <c r="J51" s="307">
        <v>22</v>
      </c>
    </row>
    <row r="52" spans="1:16">
      <c r="A52" s="710" t="s">
        <v>436</v>
      </c>
      <c r="B52" s="1151">
        <v>10591</v>
      </c>
      <c r="C52" s="1151">
        <v>809</v>
      </c>
      <c r="D52" s="1152">
        <v>43</v>
      </c>
      <c r="E52" s="1151">
        <v>607</v>
      </c>
      <c r="F52" s="1151">
        <v>80</v>
      </c>
      <c r="G52" s="1151">
        <v>8611</v>
      </c>
      <c r="H52" s="1151">
        <v>361</v>
      </c>
      <c r="I52" s="1151">
        <v>80</v>
      </c>
      <c r="J52" s="1151">
        <v>94</v>
      </c>
      <c r="K52" s="386"/>
      <c r="L52" s="386"/>
      <c r="M52" s="386"/>
      <c r="N52" s="386"/>
      <c r="O52" s="386"/>
      <c r="P52" s="386"/>
    </row>
    <row r="53" spans="1:16">
      <c r="A53" s="710" t="s">
        <v>437</v>
      </c>
      <c r="B53" s="307">
        <v>224</v>
      </c>
      <c r="C53" s="307">
        <v>34</v>
      </c>
      <c r="D53" s="307">
        <v>5</v>
      </c>
      <c r="E53" s="307">
        <v>150</v>
      </c>
      <c r="F53" s="307">
        <v>1</v>
      </c>
      <c r="G53" s="307">
        <v>3</v>
      </c>
      <c r="H53" s="307">
        <v>4</v>
      </c>
      <c r="I53" s="307">
        <v>25</v>
      </c>
      <c r="J53" s="307">
        <v>0</v>
      </c>
      <c r="K53" s="386"/>
      <c r="L53" s="386"/>
      <c r="M53" s="386"/>
      <c r="N53" s="386"/>
      <c r="O53" s="386"/>
      <c r="P53" s="386"/>
    </row>
    <row r="54" spans="1:16">
      <c r="A54" s="710" t="s">
        <v>438</v>
      </c>
      <c r="B54" s="307">
        <v>2869</v>
      </c>
      <c r="C54" s="307">
        <v>153</v>
      </c>
      <c r="D54" s="307">
        <v>9</v>
      </c>
      <c r="E54" s="307">
        <v>178</v>
      </c>
      <c r="F54" s="307">
        <v>1</v>
      </c>
      <c r="G54" s="307">
        <v>1261</v>
      </c>
      <c r="H54" s="307">
        <v>1239</v>
      </c>
      <c r="I54" s="307">
        <v>28</v>
      </c>
      <c r="J54" s="307">
        <v>121</v>
      </c>
      <c r="K54" s="386"/>
      <c r="L54" s="386"/>
      <c r="M54" s="386"/>
      <c r="N54" s="386"/>
      <c r="O54" s="386"/>
      <c r="P54" s="386"/>
    </row>
    <row r="55" spans="1:16">
      <c r="A55" s="710" t="s">
        <v>439</v>
      </c>
      <c r="B55" s="307">
        <v>115</v>
      </c>
      <c r="C55" s="307">
        <v>21</v>
      </c>
      <c r="D55" s="307">
        <v>1</v>
      </c>
      <c r="E55" s="307">
        <v>50</v>
      </c>
      <c r="F55" s="1223">
        <v>0</v>
      </c>
      <c r="G55" s="307">
        <v>20</v>
      </c>
      <c r="H55" s="307">
        <v>17</v>
      </c>
      <c r="I55" s="307">
        <v>5</v>
      </c>
      <c r="J55" s="307">
        <v>0</v>
      </c>
      <c r="K55" s="386"/>
      <c r="L55" s="386"/>
      <c r="M55" s="386"/>
      <c r="N55" s="386"/>
      <c r="O55" s="386"/>
      <c r="P55" s="386"/>
    </row>
    <row r="56" spans="1:16">
      <c r="A56" s="710" t="s">
        <v>440</v>
      </c>
      <c r="B56" s="307">
        <v>204</v>
      </c>
      <c r="C56" s="307">
        <v>23</v>
      </c>
      <c r="D56" s="307">
        <v>4</v>
      </c>
      <c r="E56" s="307">
        <v>143</v>
      </c>
      <c r="F56" s="307">
        <v>1</v>
      </c>
      <c r="G56" s="307">
        <v>18</v>
      </c>
      <c r="H56" s="307">
        <v>2</v>
      </c>
      <c r="I56" s="307">
        <v>13</v>
      </c>
      <c r="J56" s="307">
        <v>0</v>
      </c>
      <c r="K56" s="386"/>
      <c r="L56" s="386"/>
      <c r="M56" s="386"/>
      <c r="N56" s="386"/>
      <c r="O56" s="386"/>
      <c r="P56" s="386"/>
    </row>
    <row r="57" spans="1:16">
      <c r="A57" s="710" t="s">
        <v>441</v>
      </c>
      <c r="B57" s="307">
        <v>2210</v>
      </c>
      <c r="C57" s="307">
        <v>168</v>
      </c>
      <c r="D57" s="307">
        <v>23</v>
      </c>
      <c r="E57" s="307">
        <v>305</v>
      </c>
      <c r="F57" s="307">
        <v>3</v>
      </c>
      <c r="G57" s="307">
        <v>1105</v>
      </c>
      <c r="H57" s="307">
        <v>564</v>
      </c>
      <c r="I57" s="307">
        <v>43</v>
      </c>
      <c r="J57" s="307">
        <v>4</v>
      </c>
      <c r="K57" s="386"/>
      <c r="L57" s="386"/>
      <c r="M57" s="386"/>
      <c r="N57" s="386"/>
      <c r="O57" s="386"/>
      <c r="P57" s="386"/>
    </row>
    <row r="58" spans="1:16">
      <c r="A58" s="710" t="s">
        <v>442</v>
      </c>
      <c r="B58" s="307">
        <v>2283</v>
      </c>
      <c r="C58" s="307">
        <v>296</v>
      </c>
      <c r="D58" s="307">
        <v>6</v>
      </c>
      <c r="E58" s="307">
        <v>58</v>
      </c>
      <c r="F58" s="307">
        <v>1</v>
      </c>
      <c r="G58" s="307">
        <v>1313</v>
      </c>
      <c r="H58" s="307">
        <v>599</v>
      </c>
      <c r="I58" s="307">
        <v>10</v>
      </c>
      <c r="J58" s="307">
        <v>149</v>
      </c>
      <c r="K58" s="386"/>
      <c r="L58" s="386"/>
      <c r="M58" s="386"/>
      <c r="N58" s="386"/>
      <c r="O58" s="386"/>
      <c r="P58" s="386"/>
    </row>
    <row r="59" spans="1:16">
      <c r="A59" s="710" t="s">
        <v>443</v>
      </c>
      <c r="B59" s="307">
        <v>9938</v>
      </c>
      <c r="C59" s="307">
        <v>781</v>
      </c>
      <c r="D59" s="307">
        <v>25</v>
      </c>
      <c r="E59" s="307">
        <v>746</v>
      </c>
      <c r="F59" s="307">
        <v>17</v>
      </c>
      <c r="G59" s="307">
        <v>7461</v>
      </c>
      <c r="H59" s="307">
        <v>853</v>
      </c>
      <c r="I59" s="307">
        <v>55</v>
      </c>
      <c r="J59" s="307">
        <v>294</v>
      </c>
      <c r="K59" s="386"/>
      <c r="L59" s="386"/>
      <c r="M59" s="386"/>
      <c r="N59" s="386"/>
      <c r="O59" s="386"/>
      <c r="P59" s="386"/>
    </row>
    <row r="60" spans="1:16">
      <c r="A60" s="710" t="s">
        <v>444</v>
      </c>
      <c r="B60" s="307">
        <v>10355</v>
      </c>
      <c r="C60" s="307">
        <v>582</v>
      </c>
      <c r="D60" s="307">
        <v>48</v>
      </c>
      <c r="E60" s="307">
        <v>3606</v>
      </c>
      <c r="F60" s="307">
        <v>299</v>
      </c>
      <c r="G60" s="307">
        <v>4172</v>
      </c>
      <c r="H60" s="307">
        <v>1519</v>
      </c>
      <c r="I60" s="307">
        <v>129</v>
      </c>
      <c r="J60" s="307">
        <v>18</v>
      </c>
      <c r="K60" s="386"/>
      <c r="L60" s="386"/>
      <c r="M60" s="386"/>
      <c r="N60" s="386"/>
      <c r="O60" s="386"/>
      <c r="P60" s="386"/>
    </row>
    <row r="61" spans="1:16">
      <c r="A61" s="710" t="s">
        <v>445</v>
      </c>
      <c r="B61" s="307">
        <v>1841</v>
      </c>
      <c r="C61" s="307">
        <v>144</v>
      </c>
      <c r="D61" s="307">
        <v>14</v>
      </c>
      <c r="E61" s="307">
        <v>221</v>
      </c>
      <c r="F61" s="307">
        <v>61</v>
      </c>
      <c r="G61" s="307">
        <v>841</v>
      </c>
      <c r="H61" s="307">
        <v>528</v>
      </c>
      <c r="I61" s="307">
        <v>31</v>
      </c>
      <c r="J61" s="307">
        <v>2</v>
      </c>
      <c r="K61" s="386"/>
      <c r="L61" s="386"/>
      <c r="M61" s="386"/>
      <c r="N61" s="386"/>
      <c r="O61" s="386"/>
      <c r="P61" s="386"/>
    </row>
    <row r="62" spans="1:16">
      <c r="A62" s="710" t="s">
        <v>446</v>
      </c>
      <c r="B62" s="307">
        <v>298</v>
      </c>
      <c r="C62" s="307">
        <v>63</v>
      </c>
      <c r="D62" s="307">
        <v>3</v>
      </c>
      <c r="E62" s="307">
        <v>44</v>
      </c>
      <c r="F62" s="1223">
        <v>0</v>
      </c>
      <c r="G62" s="307">
        <v>109</v>
      </c>
      <c r="H62" s="307">
        <v>72</v>
      </c>
      <c r="I62" s="307">
        <v>6</v>
      </c>
      <c r="J62" s="1223">
        <v>0</v>
      </c>
      <c r="K62" s="386"/>
      <c r="L62" s="386"/>
      <c r="M62" s="386"/>
      <c r="N62" s="386"/>
      <c r="O62" s="386"/>
      <c r="P62" s="386"/>
    </row>
    <row r="63" spans="1:16">
      <c r="A63" s="710" t="s">
        <v>447</v>
      </c>
      <c r="B63" s="307">
        <v>2396</v>
      </c>
      <c r="C63" s="307">
        <v>182</v>
      </c>
      <c r="D63" s="307">
        <v>11</v>
      </c>
      <c r="E63" s="307">
        <v>265</v>
      </c>
      <c r="F63" s="307">
        <v>25</v>
      </c>
      <c r="G63" s="307">
        <v>1225</v>
      </c>
      <c r="H63" s="307">
        <v>665</v>
      </c>
      <c r="I63" s="307">
        <v>25</v>
      </c>
      <c r="J63" s="307">
        <v>4</v>
      </c>
      <c r="K63" s="386"/>
      <c r="L63" s="386"/>
      <c r="M63" s="386"/>
      <c r="N63" s="386"/>
      <c r="O63" s="386"/>
      <c r="P63" s="386"/>
    </row>
    <row r="64" spans="1:16">
      <c r="A64" s="710" t="s">
        <v>448</v>
      </c>
      <c r="B64" s="307">
        <v>2395</v>
      </c>
      <c r="C64" s="307">
        <v>193</v>
      </c>
      <c r="D64" s="307">
        <v>8</v>
      </c>
      <c r="E64" s="307">
        <v>199</v>
      </c>
      <c r="F64" s="307">
        <v>29</v>
      </c>
      <c r="G64" s="307">
        <v>939</v>
      </c>
      <c r="H64" s="307">
        <v>1009</v>
      </c>
      <c r="I64" s="307">
        <v>18</v>
      </c>
      <c r="J64" s="307">
        <v>47</v>
      </c>
      <c r="K64" s="386"/>
      <c r="L64" s="386"/>
      <c r="M64" s="386"/>
      <c r="N64" s="386"/>
      <c r="O64" s="386"/>
      <c r="P64" s="386"/>
    </row>
    <row r="65" spans="1:16">
      <c r="A65" s="710" t="s">
        <v>449</v>
      </c>
      <c r="B65" s="307">
        <v>3687</v>
      </c>
      <c r="C65" s="307">
        <v>235</v>
      </c>
      <c r="D65" s="307">
        <v>7</v>
      </c>
      <c r="E65" s="307">
        <v>190</v>
      </c>
      <c r="F65" s="307">
        <v>5</v>
      </c>
      <c r="G65" s="307">
        <v>2872</v>
      </c>
      <c r="H65" s="307">
        <v>361</v>
      </c>
      <c r="I65" s="307">
        <v>18</v>
      </c>
      <c r="J65" s="307">
        <v>97</v>
      </c>
      <c r="K65" s="386"/>
      <c r="L65" s="386"/>
      <c r="M65" s="386"/>
      <c r="N65" s="386"/>
      <c r="O65" s="386"/>
      <c r="P65" s="386"/>
    </row>
    <row r="66" spans="1:16">
      <c r="A66" s="710" t="s">
        <v>450</v>
      </c>
      <c r="B66" s="307">
        <v>1648</v>
      </c>
      <c r="C66" s="307">
        <v>136</v>
      </c>
      <c r="D66" s="307">
        <v>6</v>
      </c>
      <c r="E66" s="307">
        <v>162</v>
      </c>
      <c r="F66" s="307">
        <v>1</v>
      </c>
      <c r="G66" s="307">
        <v>813</v>
      </c>
      <c r="H66" s="307">
        <v>518</v>
      </c>
      <c r="I66" s="307">
        <v>12</v>
      </c>
      <c r="J66" s="307">
        <v>4</v>
      </c>
      <c r="K66" s="386"/>
      <c r="L66" s="386"/>
      <c r="M66" s="386"/>
      <c r="N66" s="386"/>
      <c r="O66" s="386"/>
      <c r="P66" s="386"/>
    </row>
    <row r="67" spans="1:16" ht="20.25" customHeight="1">
      <c r="A67" s="710" t="s">
        <v>451</v>
      </c>
      <c r="B67" s="1150">
        <v>55507</v>
      </c>
      <c r="C67" s="1150">
        <v>4471</v>
      </c>
      <c r="D67" s="1150">
        <v>146</v>
      </c>
      <c r="E67" s="1150">
        <v>7490</v>
      </c>
      <c r="F67" s="1150">
        <v>534</v>
      </c>
      <c r="G67" s="1150">
        <v>33421</v>
      </c>
      <c r="H67" s="1150">
        <v>9284</v>
      </c>
      <c r="I67" s="1150">
        <v>573</v>
      </c>
      <c r="J67" s="1150">
        <v>865</v>
      </c>
      <c r="K67" s="386"/>
      <c r="L67" s="386"/>
      <c r="M67" s="386"/>
      <c r="N67" s="386"/>
      <c r="O67" s="386"/>
      <c r="P67" s="386"/>
    </row>
    <row r="68" spans="1:16" s="368" customFormat="1">
      <c r="A68" s="643"/>
      <c r="B68" s="332"/>
      <c r="C68" s="37"/>
      <c r="D68" s="37"/>
      <c r="E68" s="37"/>
      <c r="F68" s="37"/>
      <c r="G68" s="37"/>
      <c r="H68" s="37"/>
      <c r="I68" s="37"/>
      <c r="J68" s="37"/>
    </row>
    <row r="69" spans="1:16" s="368" customFormat="1" ht="13">
      <c r="A69" s="135"/>
      <c r="B69" s="1360" t="s">
        <v>731</v>
      </c>
      <c r="C69" s="1360"/>
      <c r="D69" s="1360"/>
      <c r="E69" s="1360"/>
      <c r="F69" s="1360"/>
      <c r="G69" s="1360"/>
      <c r="H69" s="1360"/>
      <c r="I69" s="1360"/>
      <c r="J69" s="1360"/>
    </row>
    <row r="70" spans="1:16" s="368" customFormat="1">
      <c r="A70" s="643"/>
      <c r="B70" s="332"/>
      <c r="C70" s="342"/>
      <c r="D70" s="342"/>
      <c r="E70" s="342"/>
      <c r="F70" s="342"/>
      <c r="G70" s="342"/>
      <c r="H70" s="342"/>
      <c r="I70" s="342"/>
      <c r="J70" s="342"/>
    </row>
    <row r="71" spans="1:16" s="368" customFormat="1">
      <c r="A71" s="710" t="s">
        <v>435</v>
      </c>
      <c r="B71" s="345">
        <v>100</v>
      </c>
      <c r="C71" s="346">
        <v>7.4831091295910461</v>
      </c>
      <c r="D71" s="346">
        <v>0.78668301237472715</v>
      </c>
      <c r="E71" s="346">
        <v>9.8975827776342342</v>
      </c>
      <c r="F71" s="346">
        <v>9.3456402588192614E-2</v>
      </c>
      <c r="G71" s="346">
        <v>58.299203421603821</v>
      </c>
      <c r="H71" s="346">
        <v>21.742906933915329</v>
      </c>
      <c r="I71" s="346">
        <v>1.6965085787480141</v>
      </c>
      <c r="J71" s="346" t="s">
        <v>360</v>
      </c>
    </row>
    <row r="72" spans="1:16" s="368" customFormat="1">
      <c r="A72" s="710" t="s">
        <v>436</v>
      </c>
      <c r="B72" s="419">
        <v>100</v>
      </c>
      <c r="C72" s="420">
        <v>7.6358005457515414</v>
      </c>
      <c r="D72" s="420">
        <v>0.41049391458705115</v>
      </c>
      <c r="E72" s="420">
        <v>5.7344040638661493</v>
      </c>
      <c r="F72" s="420">
        <v>0.75701781718267569</v>
      </c>
      <c r="G72" s="420">
        <v>81.303052620646028</v>
      </c>
      <c r="H72" s="420">
        <v>3.4055179446505961</v>
      </c>
      <c r="I72" s="420">
        <v>0.7539491450207253</v>
      </c>
      <c r="J72" s="346" t="s">
        <v>360</v>
      </c>
    </row>
    <row r="73" spans="1:16" s="368" customFormat="1">
      <c r="A73" s="710" t="s">
        <v>437</v>
      </c>
      <c r="B73" s="345">
        <v>100</v>
      </c>
      <c r="C73" s="346">
        <v>15.352882149626492</v>
      </c>
      <c r="D73" s="346">
        <v>2.3302486341844131</v>
      </c>
      <c r="E73" s="346">
        <v>67.108930761511871</v>
      </c>
      <c r="F73" s="346">
        <v>0.61322332478537178</v>
      </c>
      <c r="G73" s="346">
        <v>1.4494369494926971</v>
      </c>
      <c r="H73" s="346">
        <v>1.9957631843014829</v>
      </c>
      <c r="I73" s="346">
        <v>11.14951499609767</v>
      </c>
      <c r="J73" s="346" t="s">
        <v>360</v>
      </c>
    </row>
    <row r="74" spans="1:16" s="368" customFormat="1">
      <c r="A74" s="710" t="s">
        <v>438</v>
      </c>
      <c r="B74" s="345">
        <v>100</v>
      </c>
      <c r="C74" s="346">
        <v>5.3459722246423533</v>
      </c>
      <c r="D74" s="346">
        <v>0.31713394552963109</v>
      </c>
      <c r="E74" s="346">
        <v>6.2198330690550456</v>
      </c>
      <c r="F74" s="346">
        <v>3.3978637021031904E-2</v>
      </c>
      <c r="G74" s="346">
        <v>43.932635173988047</v>
      </c>
      <c r="H74" s="346">
        <v>43.179877676906727</v>
      </c>
      <c r="I74" s="346">
        <v>0.97056927285716776</v>
      </c>
      <c r="J74" s="346" t="s">
        <v>360</v>
      </c>
    </row>
    <row r="75" spans="1:16" s="368" customFormat="1">
      <c r="A75" s="710" t="s">
        <v>439</v>
      </c>
      <c r="B75" s="345">
        <v>100</v>
      </c>
      <c r="C75" s="346">
        <v>17.934782608695652</v>
      </c>
      <c r="D75" s="346">
        <v>1.0869565217391304</v>
      </c>
      <c r="E75" s="346">
        <v>43.456521739130437</v>
      </c>
      <c r="F75" s="346">
        <v>0.21739130434782608</v>
      </c>
      <c r="G75" s="346">
        <v>17.456521739130434</v>
      </c>
      <c r="H75" s="346">
        <v>15.130434782608695</v>
      </c>
      <c r="I75" s="346">
        <v>4.7173913043478262</v>
      </c>
      <c r="J75" s="346" t="s">
        <v>360</v>
      </c>
    </row>
    <row r="76" spans="1:16" s="368" customFormat="1">
      <c r="A76" s="710" t="s">
        <v>440</v>
      </c>
      <c r="B76" s="345">
        <v>100</v>
      </c>
      <c r="C76" s="346">
        <v>11.368937998772253</v>
      </c>
      <c r="D76" s="346">
        <v>1.7556783302639656</v>
      </c>
      <c r="E76" s="346">
        <v>70.263965623081646</v>
      </c>
      <c r="F76" s="346">
        <v>0.34376918354818908</v>
      </c>
      <c r="G76" s="346">
        <v>9.0607734806629843</v>
      </c>
      <c r="H76" s="346">
        <v>0.76120319214241872</v>
      </c>
      <c r="I76" s="346">
        <v>6.4456721915285451</v>
      </c>
      <c r="J76" s="346" t="s">
        <v>360</v>
      </c>
    </row>
    <row r="77" spans="1:16" s="368" customFormat="1">
      <c r="A77" s="710" t="s">
        <v>441</v>
      </c>
      <c r="B77" s="345">
        <v>100</v>
      </c>
      <c r="C77" s="346">
        <v>7.611043874630985</v>
      </c>
      <c r="D77" s="346">
        <v>1.0338080103154585</v>
      </c>
      <c r="E77" s="346">
        <v>13.793532478990171</v>
      </c>
      <c r="F77" s="346">
        <v>0.11423917838278043</v>
      </c>
      <c r="G77" s="346">
        <v>50.006220945357477</v>
      </c>
      <c r="H77" s="346">
        <v>25.514924613453076</v>
      </c>
      <c r="I77" s="346">
        <v>1.927361979844137</v>
      </c>
      <c r="J77" s="346" t="s">
        <v>360</v>
      </c>
    </row>
    <row r="78" spans="1:16" s="368" customFormat="1">
      <c r="A78" s="710" t="s">
        <v>442</v>
      </c>
      <c r="B78" s="345">
        <v>100</v>
      </c>
      <c r="C78" s="346">
        <v>12.976873549121809</v>
      </c>
      <c r="D78" s="346">
        <v>0.25404055888922955</v>
      </c>
      <c r="E78" s="346">
        <v>2.5272655599842317</v>
      </c>
      <c r="F78" s="346">
        <v>2.7375060225132496E-2</v>
      </c>
      <c r="G78" s="346">
        <v>57.524856554684419</v>
      </c>
      <c r="H78" s="346">
        <v>26.239542726993999</v>
      </c>
      <c r="I78" s="346">
        <v>0.45004599010117824</v>
      </c>
      <c r="J78" s="346" t="s">
        <v>360</v>
      </c>
    </row>
    <row r="79" spans="1:16" s="368" customFormat="1">
      <c r="A79" s="710" t="s">
        <v>443</v>
      </c>
      <c r="B79" s="345">
        <v>100</v>
      </c>
      <c r="C79" s="346">
        <v>7.8542948064852895</v>
      </c>
      <c r="D79" s="346">
        <v>0.25181439694099594</v>
      </c>
      <c r="E79" s="346">
        <v>7.5066349697495696</v>
      </c>
      <c r="F79" s="346">
        <v>0.16829553601750877</v>
      </c>
      <c r="G79" s="346">
        <v>75.079430964869246</v>
      </c>
      <c r="H79" s="346">
        <v>8.5823176483906263</v>
      </c>
      <c r="I79" s="346">
        <v>0.55696011471265239</v>
      </c>
      <c r="J79" s="346" t="s">
        <v>360</v>
      </c>
    </row>
    <row r="80" spans="1:16" s="368" customFormat="1">
      <c r="A80" s="710" t="s">
        <v>444</v>
      </c>
      <c r="B80" s="345">
        <v>100</v>
      </c>
      <c r="C80" s="346">
        <v>5.6202210134167743</v>
      </c>
      <c r="D80" s="346">
        <v>0.46597759927375099</v>
      </c>
      <c r="E80" s="346">
        <v>34.822288698473862</v>
      </c>
      <c r="F80" s="346">
        <v>2.8835080145732683</v>
      </c>
      <c r="G80" s="346">
        <v>40.289437277725064</v>
      </c>
      <c r="H80" s="346">
        <v>14.671292641175519</v>
      </c>
      <c r="I80" s="346">
        <v>1.2470333161911522</v>
      </c>
      <c r="J80" s="346" t="s">
        <v>360</v>
      </c>
    </row>
    <row r="81" spans="1:18" s="368" customFormat="1">
      <c r="A81" s="710" t="s">
        <v>445</v>
      </c>
      <c r="B81" s="345">
        <v>100</v>
      </c>
      <c r="C81" s="346">
        <v>7.8399152588407848</v>
      </c>
      <c r="D81" s="346">
        <v>0.75778151990874032</v>
      </c>
      <c r="E81" s="346">
        <v>12.003639524145798</v>
      </c>
      <c r="F81" s="346">
        <v>3.3231028301374326</v>
      </c>
      <c r="G81" s="346">
        <v>45.700472594926396</v>
      </c>
      <c r="H81" s="346">
        <v>28.668042805149653</v>
      </c>
      <c r="I81" s="346">
        <v>1.7084034982888805</v>
      </c>
      <c r="J81" s="346" t="s">
        <v>360</v>
      </c>
    </row>
    <row r="82" spans="1:18" s="368" customFormat="1">
      <c r="A82" s="710" t="s">
        <v>446</v>
      </c>
      <c r="B82" s="345">
        <v>100</v>
      </c>
      <c r="C82" s="346">
        <v>21.308583907273643</v>
      </c>
      <c r="D82" s="346">
        <v>0.98269779942885938</v>
      </c>
      <c r="E82" s="346">
        <v>14.866453888795565</v>
      </c>
      <c r="F82" s="346">
        <v>0.12598689736267429</v>
      </c>
      <c r="G82" s="346">
        <v>36.746178397446663</v>
      </c>
      <c r="H82" s="346">
        <v>24.046699143289096</v>
      </c>
      <c r="I82" s="346">
        <v>1.915000839912649</v>
      </c>
      <c r="J82" s="346" t="s">
        <v>360</v>
      </c>
    </row>
    <row r="83" spans="1:18" s="368" customFormat="1">
      <c r="A83" s="710" t="s">
        <v>447</v>
      </c>
      <c r="B83" s="345">
        <v>100</v>
      </c>
      <c r="C83" s="346">
        <v>7.5767533564923477</v>
      </c>
      <c r="D83" s="346">
        <v>0.44335951762484482</v>
      </c>
      <c r="E83" s="346">
        <v>11.064167162186127</v>
      </c>
      <c r="F83" s="346">
        <v>1.0306804786196393</v>
      </c>
      <c r="G83" s="346">
        <v>51.108398794062111</v>
      </c>
      <c r="H83" s="346">
        <v>27.736571422610293</v>
      </c>
      <c r="I83" s="346">
        <v>1.040069268404636</v>
      </c>
      <c r="J83" s="346" t="s">
        <v>360</v>
      </c>
    </row>
    <row r="84" spans="1:18" s="368" customFormat="1">
      <c r="A84" s="710" t="s">
        <v>448</v>
      </c>
      <c r="B84" s="345">
        <v>100</v>
      </c>
      <c r="C84" s="346">
        <v>8.0607952232324607</v>
      </c>
      <c r="D84" s="346">
        <v>0.32046932576176707</v>
      </c>
      <c r="E84" s="346">
        <v>8.2956668789210521</v>
      </c>
      <c r="F84" s="346">
        <v>1.2307274758082194</v>
      </c>
      <c r="G84" s="346">
        <v>39.214171633767236</v>
      </c>
      <c r="H84" s="346">
        <v>42.145369896760862</v>
      </c>
      <c r="I84" s="346">
        <v>0.73279956574840543</v>
      </c>
      <c r="J84" s="346" t="s">
        <v>360</v>
      </c>
    </row>
    <row r="85" spans="1:18" s="368" customFormat="1">
      <c r="A85" s="710" t="s">
        <v>449</v>
      </c>
      <c r="B85" s="345">
        <v>100</v>
      </c>
      <c r="C85" s="346">
        <v>6.3723762000325435</v>
      </c>
      <c r="D85" s="346">
        <v>0.20136139285133156</v>
      </c>
      <c r="E85" s="346">
        <v>5.1533600911211153</v>
      </c>
      <c r="F85" s="346">
        <v>0.12949503715354993</v>
      </c>
      <c r="G85" s="346">
        <v>77.886179964202412</v>
      </c>
      <c r="H85" s="346">
        <v>9.7765363128491618</v>
      </c>
      <c r="I85" s="346">
        <v>0.48001301730216411</v>
      </c>
      <c r="J85" s="346" t="s">
        <v>360</v>
      </c>
    </row>
    <row r="86" spans="1:18" s="368" customFormat="1">
      <c r="A86" s="710" t="s">
        <v>450</v>
      </c>
      <c r="B86" s="345">
        <v>100</v>
      </c>
      <c r="C86" s="346">
        <v>8.2519116397621062</v>
      </c>
      <c r="D86" s="346">
        <v>0.37777642917829835</v>
      </c>
      <c r="E86" s="346">
        <v>9.8176356353926444</v>
      </c>
      <c r="F86" s="346">
        <v>5.1583930088602986E-2</v>
      </c>
      <c r="G86" s="346">
        <v>49.362786745964314</v>
      </c>
      <c r="H86" s="346">
        <v>31.423716470445441</v>
      </c>
      <c r="I86" s="346">
        <v>0.7130719747542178</v>
      </c>
      <c r="J86" s="346" t="s">
        <v>360</v>
      </c>
    </row>
    <row r="87" spans="1:18" s="368" customFormat="1" ht="20.149999999999999" customHeight="1">
      <c r="A87" s="710" t="s">
        <v>451</v>
      </c>
      <c r="B87" s="345">
        <v>100</v>
      </c>
      <c r="C87" s="346">
        <v>8.0554363261881292</v>
      </c>
      <c r="D87" s="346">
        <v>0.26303024352366844</v>
      </c>
      <c r="E87" s="346">
        <v>13.494712596671496</v>
      </c>
      <c r="F87" s="346">
        <v>0.96280779380230486</v>
      </c>
      <c r="G87" s="346">
        <v>60.210144950382315</v>
      </c>
      <c r="H87" s="346">
        <v>16.725030255233918</v>
      </c>
      <c r="I87" s="346">
        <v>1.0330692972093121</v>
      </c>
      <c r="J87" s="346" t="s">
        <v>360</v>
      </c>
    </row>
    <row r="88" spans="1:18" ht="13">
      <c r="B88" s="182"/>
      <c r="C88" s="388"/>
      <c r="D88" s="388"/>
      <c r="E88" s="388"/>
      <c r="F88" s="388"/>
      <c r="G88" s="388"/>
      <c r="H88" s="388"/>
      <c r="I88" s="388"/>
      <c r="J88" s="388"/>
    </row>
    <row r="89" spans="1:18" s="374" customFormat="1" ht="36" customHeight="1">
      <c r="A89" s="248"/>
      <c r="B89" s="1401" t="s">
        <v>1476</v>
      </c>
      <c r="C89" s="1401"/>
      <c r="D89" s="1401"/>
      <c r="E89" s="1401"/>
      <c r="F89" s="1401"/>
      <c r="G89" s="1401"/>
      <c r="H89" s="1401"/>
      <c r="I89" s="1401"/>
      <c r="J89" s="1401"/>
      <c r="K89" s="371"/>
      <c r="L89" s="371"/>
      <c r="M89" s="371"/>
      <c r="N89" s="371"/>
      <c r="O89" s="371"/>
      <c r="P89" s="371"/>
      <c r="Q89" s="371"/>
      <c r="R89" s="371"/>
    </row>
    <row r="90" spans="1:18">
      <c r="B90" s="1402" t="s">
        <v>1475</v>
      </c>
      <c r="C90" s="1402"/>
      <c r="D90" s="1402"/>
      <c r="E90" s="1402"/>
      <c r="F90" s="1402"/>
      <c r="G90" s="1010"/>
      <c r="H90" s="1010"/>
      <c r="I90" s="1010"/>
      <c r="J90" s="1010"/>
    </row>
  </sheetData>
  <sheetProtection selectLockedCells="1"/>
  <mergeCells count="15">
    <mergeCell ref="B90:F90"/>
    <mergeCell ref="B9:J9"/>
    <mergeCell ref="B29:J29"/>
    <mergeCell ref="B49:J49"/>
    <mergeCell ref="B69:J69"/>
    <mergeCell ref="B89:J89"/>
    <mergeCell ref="A5:A7"/>
    <mergeCell ref="B5:B7"/>
    <mergeCell ref="C5:I5"/>
    <mergeCell ref="J5:J7"/>
    <mergeCell ref="C6:E6"/>
    <mergeCell ref="F6:F7"/>
    <mergeCell ref="G6:G7"/>
    <mergeCell ref="H6:H7"/>
    <mergeCell ref="I6:I7"/>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 (CH4)-Emissionen*) 2016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90"/>
  <sheetViews>
    <sheetView showGridLines="0" showRowColHeaders="0" zoomScaleNormal="100" workbookViewId="0">
      <pane ySplit="7" topLeftCell="A8" activePane="bottomLeft" state="frozen"/>
      <selection pane="bottomLeft" activeCell="A3" sqref="A3"/>
    </sheetView>
  </sheetViews>
  <sheetFormatPr baseColWidth="10" defaultColWidth="11.54296875" defaultRowHeight="12.5"/>
  <cols>
    <col min="1" max="1" width="23.453125" style="643" customWidth="1"/>
    <col min="2" max="2" width="12.453125" style="643" customWidth="1"/>
    <col min="3" max="10" width="12.453125" style="376" customWidth="1"/>
    <col min="11" max="16384" width="11.54296875" style="135"/>
  </cols>
  <sheetData>
    <row r="1" spans="1:16" ht="13">
      <c r="A1" s="160" t="s">
        <v>322</v>
      </c>
    </row>
    <row r="3" spans="1:16" ht="15">
      <c r="A3" s="780" t="s">
        <v>820</v>
      </c>
      <c r="B3" s="407" t="s">
        <v>1694</v>
      </c>
      <c r="D3" s="407"/>
      <c r="E3" s="407"/>
      <c r="F3" s="407"/>
      <c r="G3" s="407"/>
      <c r="H3" s="407"/>
      <c r="I3" s="407"/>
      <c r="J3" s="407"/>
    </row>
    <row r="5" spans="1:16" ht="15.75" customHeight="1">
      <c r="A5" s="1403" t="s">
        <v>433</v>
      </c>
      <c r="B5" s="1404" t="s">
        <v>456</v>
      </c>
      <c r="C5" s="1405" t="s">
        <v>507</v>
      </c>
      <c r="D5" s="1405"/>
      <c r="E5" s="1405"/>
      <c r="F5" s="1405"/>
      <c r="G5" s="1405"/>
      <c r="H5" s="1405"/>
      <c r="I5" s="1405"/>
      <c r="J5" s="1406" t="s">
        <v>1098</v>
      </c>
    </row>
    <row r="6" spans="1:16" ht="15.75" customHeight="1">
      <c r="A6" s="1403"/>
      <c r="B6" s="1404"/>
      <c r="C6" s="1405" t="s">
        <v>778</v>
      </c>
      <c r="D6" s="1405"/>
      <c r="E6" s="1405"/>
      <c r="F6" s="1407" t="s">
        <v>1099</v>
      </c>
      <c r="G6" s="1407" t="s">
        <v>1100</v>
      </c>
      <c r="H6" s="1409" t="s">
        <v>1101</v>
      </c>
      <c r="I6" s="1407" t="s">
        <v>1102</v>
      </c>
      <c r="J6" s="1406"/>
    </row>
    <row r="7" spans="1:16" ht="81" customHeight="1">
      <c r="A7" s="1403"/>
      <c r="B7" s="1404"/>
      <c r="C7" s="778" t="s">
        <v>1103</v>
      </c>
      <c r="D7" s="778" t="s">
        <v>648</v>
      </c>
      <c r="E7" s="778" t="s">
        <v>1104</v>
      </c>
      <c r="F7" s="1408"/>
      <c r="G7" s="1408"/>
      <c r="H7" s="1410"/>
      <c r="I7" s="1408"/>
      <c r="J7" s="1406"/>
    </row>
    <row r="8" spans="1:16">
      <c r="A8" s="387"/>
      <c r="B8" s="387"/>
      <c r="C8" s="409"/>
      <c r="D8" s="409"/>
      <c r="E8" s="409"/>
      <c r="F8" s="409"/>
      <c r="G8" s="409"/>
      <c r="H8" s="409"/>
      <c r="I8" s="409"/>
      <c r="J8" s="409"/>
    </row>
    <row r="9" spans="1:16" ht="13">
      <c r="B9" s="1411" t="s">
        <v>486</v>
      </c>
      <c r="C9" s="1411"/>
      <c r="D9" s="1411"/>
      <c r="E9" s="1411"/>
      <c r="F9" s="1411"/>
      <c r="G9" s="1411"/>
      <c r="H9" s="1411"/>
      <c r="I9" s="1411"/>
      <c r="J9" s="1411"/>
    </row>
    <row r="10" spans="1:16" s="386" customFormat="1">
      <c r="A10" s="643"/>
      <c r="B10" s="332"/>
      <c r="C10" s="342"/>
      <c r="D10" s="347"/>
      <c r="E10" s="342"/>
      <c r="F10" s="342"/>
      <c r="G10" s="342"/>
      <c r="H10" s="342"/>
      <c r="I10" s="342"/>
      <c r="J10" s="342"/>
    </row>
    <row r="11" spans="1:16" s="386" customFormat="1">
      <c r="A11" s="710" t="s">
        <v>435</v>
      </c>
      <c r="B11" s="1132">
        <v>178486</v>
      </c>
      <c r="C11" s="1132">
        <v>13917</v>
      </c>
      <c r="D11" s="415">
        <v>1452</v>
      </c>
      <c r="E11" s="1132">
        <v>18281</v>
      </c>
      <c r="F11" s="1132">
        <v>179</v>
      </c>
      <c r="G11" s="1132">
        <v>105188</v>
      </c>
      <c r="H11" s="1132">
        <v>36443</v>
      </c>
      <c r="I11" s="1132">
        <v>3025</v>
      </c>
      <c r="J11" s="1132">
        <v>863</v>
      </c>
    </row>
    <row r="12" spans="1:16">
      <c r="A12" s="710" t="s">
        <v>436</v>
      </c>
      <c r="B12" s="415">
        <v>420034</v>
      </c>
      <c r="C12" s="415">
        <v>33093</v>
      </c>
      <c r="D12" s="416">
        <v>1761</v>
      </c>
      <c r="E12" s="415">
        <v>24329</v>
      </c>
      <c r="F12" s="415">
        <v>3199</v>
      </c>
      <c r="G12" s="415">
        <v>340262</v>
      </c>
      <c r="H12" s="415">
        <v>14335</v>
      </c>
      <c r="I12" s="415">
        <v>3055</v>
      </c>
      <c r="J12" s="415">
        <v>3758</v>
      </c>
      <c r="K12" s="386"/>
      <c r="L12" s="386"/>
      <c r="M12" s="386"/>
      <c r="N12" s="386"/>
      <c r="O12" s="386"/>
      <c r="P12" s="386"/>
    </row>
    <row r="13" spans="1:16">
      <c r="A13" s="710" t="s">
        <v>437</v>
      </c>
      <c r="B13" s="1132">
        <v>9223</v>
      </c>
      <c r="C13" s="1132">
        <v>1582</v>
      </c>
      <c r="D13" s="415">
        <v>211</v>
      </c>
      <c r="E13" s="1132">
        <v>6046</v>
      </c>
      <c r="F13" s="1132">
        <v>59</v>
      </c>
      <c r="G13" s="1132">
        <v>142</v>
      </c>
      <c r="H13" s="1132">
        <v>195</v>
      </c>
      <c r="I13" s="1132">
        <v>989</v>
      </c>
      <c r="J13" s="1132">
        <v>0</v>
      </c>
      <c r="K13" s="386"/>
      <c r="L13" s="386"/>
      <c r="M13" s="386"/>
      <c r="N13" s="386"/>
      <c r="O13" s="386"/>
      <c r="P13" s="386"/>
    </row>
    <row r="14" spans="1:16">
      <c r="A14" s="710" t="s">
        <v>438</v>
      </c>
      <c r="B14" s="1132">
        <v>119101</v>
      </c>
      <c r="C14" s="415">
        <v>9877</v>
      </c>
      <c r="D14" s="416">
        <v>384</v>
      </c>
      <c r="E14" s="415">
        <v>6653</v>
      </c>
      <c r="F14" s="415">
        <v>41</v>
      </c>
      <c r="G14" s="415">
        <v>49691</v>
      </c>
      <c r="H14" s="415">
        <v>51355</v>
      </c>
      <c r="I14" s="415">
        <v>1099</v>
      </c>
      <c r="J14" s="415">
        <v>4876</v>
      </c>
      <c r="K14" s="386"/>
      <c r="L14" s="386"/>
      <c r="M14" s="386"/>
      <c r="N14" s="386"/>
      <c r="O14" s="386"/>
      <c r="P14" s="386"/>
    </row>
    <row r="15" spans="1:16">
      <c r="A15" s="710" t="s">
        <v>439</v>
      </c>
      <c r="B15" s="1132">
        <v>4687</v>
      </c>
      <c r="C15" s="1132">
        <v>1070</v>
      </c>
      <c r="D15" s="415">
        <v>51</v>
      </c>
      <c r="E15" s="1132">
        <v>1699</v>
      </c>
      <c r="F15" s="1132">
        <v>11</v>
      </c>
      <c r="G15" s="1132">
        <v>811</v>
      </c>
      <c r="H15" s="1132">
        <v>828</v>
      </c>
      <c r="I15" s="1132">
        <v>216</v>
      </c>
      <c r="J15" s="1132">
        <v>0</v>
      </c>
      <c r="K15" s="386"/>
      <c r="L15" s="386"/>
      <c r="M15" s="386"/>
      <c r="N15" s="386"/>
      <c r="O15" s="386"/>
      <c r="P15" s="386"/>
    </row>
    <row r="16" spans="1:16">
      <c r="A16" s="710" t="s">
        <v>440</v>
      </c>
      <c r="B16" s="1132">
        <v>8165</v>
      </c>
      <c r="C16" s="415">
        <v>928</v>
      </c>
      <c r="D16" s="416">
        <v>149</v>
      </c>
      <c r="E16" s="415">
        <v>5742</v>
      </c>
      <c r="F16" s="415">
        <v>30</v>
      </c>
      <c r="G16" s="415">
        <v>721</v>
      </c>
      <c r="H16" s="415">
        <v>81</v>
      </c>
      <c r="I16" s="415">
        <v>515</v>
      </c>
      <c r="J16" s="415">
        <v>0</v>
      </c>
      <c r="K16" s="386"/>
      <c r="L16" s="386"/>
      <c r="M16" s="386"/>
      <c r="N16" s="386"/>
      <c r="O16" s="386"/>
      <c r="P16" s="386"/>
    </row>
    <row r="17" spans="1:16">
      <c r="A17" s="710" t="s">
        <v>441</v>
      </c>
      <c r="B17" s="1132">
        <v>86780</v>
      </c>
      <c r="C17" s="1132">
        <v>6641</v>
      </c>
      <c r="D17" s="415">
        <v>937</v>
      </c>
      <c r="E17" s="1132">
        <v>12520</v>
      </c>
      <c r="F17" s="1132">
        <v>106</v>
      </c>
      <c r="G17" s="1132">
        <v>43647</v>
      </c>
      <c r="H17" s="1132">
        <v>21260</v>
      </c>
      <c r="I17" s="1132">
        <v>1670</v>
      </c>
      <c r="J17" s="1132">
        <v>170</v>
      </c>
      <c r="K17" s="386"/>
      <c r="L17" s="386"/>
      <c r="M17" s="386"/>
      <c r="N17" s="386"/>
      <c r="O17" s="386"/>
      <c r="P17" s="386"/>
    </row>
    <row r="18" spans="1:16">
      <c r="A18" s="710" t="s">
        <v>442</v>
      </c>
      <c r="B18" s="1132" t="s">
        <v>358</v>
      </c>
      <c r="C18" s="1132" t="s">
        <v>358</v>
      </c>
      <c r="D18" s="1132" t="s">
        <v>358</v>
      </c>
      <c r="E18" s="1132" t="s">
        <v>358</v>
      </c>
      <c r="F18" s="1132" t="s">
        <v>358</v>
      </c>
      <c r="G18" s="1132" t="s">
        <v>358</v>
      </c>
      <c r="H18" s="1132" t="s">
        <v>358</v>
      </c>
      <c r="I18" s="1132" t="s">
        <v>358</v>
      </c>
      <c r="J18" s="1132" t="s">
        <v>358</v>
      </c>
      <c r="K18" s="386"/>
      <c r="L18" s="386"/>
      <c r="M18" s="386"/>
      <c r="N18" s="386"/>
      <c r="O18" s="386"/>
      <c r="P18" s="386"/>
    </row>
    <row r="19" spans="1:16">
      <c r="A19" s="710" t="s">
        <v>443</v>
      </c>
      <c r="B19" s="1132">
        <v>392606</v>
      </c>
      <c r="C19" s="1132">
        <v>30043</v>
      </c>
      <c r="D19" s="415">
        <v>1036</v>
      </c>
      <c r="E19" s="1132">
        <v>29831</v>
      </c>
      <c r="F19" s="1132">
        <v>660</v>
      </c>
      <c r="G19" s="1132">
        <v>298093</v>
      </c>
      <c r="H19" s="1132">
        <v>30783</v>
      </c>
      <c r="I19" s="1132">
        <v>2160</v>
      </c>
      <c r="J19" s="1132">
        <v>11761</v>
      </c>
      <c r="K19" s="386"/>
      <c r="L19" s="386"/>
      <c r="M19" s="386"/>
      <c r="N19" s="386"/>
      <c r="O19" s="386"/>
      <c r="P19" s="386"/>
    </row>
    <row r="20" spans="1:16">
      <c r="A20" s="710" t="s">
        <v>444</v>
      </c>
      <c r="B20" s="1132">
        <v>405221</v>
      </c>
      <c r="C20" s="415">
        <v>22201</v>
      </c>
      <c r="D20" s="416">
        <v>1970</v>
      </c>
      <c r="E20" s="415">
        <v>143569</v>
      </c>
      <c r="F20" s="415">
        <v>11805</v>
      </c>
      <c r="G20" s="415">
        <v>165718</v>
      </c>
      <c r="H20" s="415">
        <v>54875</v>
      </c>
      <c r="I20" s="415">
        <v>5083</v>
      </c>
      <c r="J20" s="415">
        <v>712</v>
      </c>
      <c r="K20" s="386"/>
      <c r="L20" s="386"/>
      <c r="M20" s="386"/>
      <c r="N20" s="386"/>
      <c r="O20" s="386"/>
      <c r="P20" s="386"/>
    </row>
    <row r="21" spans="1:16">
      <c r="A21" s="710" t="s">
        <v>445</v>
      </c>
      <c r="B21" s="1132">
        <v>72755</v>
      </c>
      <c r="C21" s="1132">
        <v>5683</v>
      </c>
      <c r="D21" s="415">
        <v>572</v>
      </c>
      <c r="E21" s="1132">
        <v>9150</v>
      </c>
      <c r="F21" s="1132">
        <v>2537</v>
      </c>
      <c r="G21" s="1132">
        <v>32903</v>
      </c>
      <c r="H21" s="1132">
        <v>20676</v>
      </c>
      <c r="I21" s="1132">
        <v>1234</v>
      </c>
      <c r="J21" s="1132">
        <v>83</v>
      </c>
      <c r="K21" s="386"/>
      <c r="L21" s="386"/>
      <c r="M21" s="386"/>
      <c r="N21" s="386"/>
      <c r="O21" s="386"/>
      <c r="P21" s="386"/>
    </row>
    <row r="22" spans="1:16">
      <c r="A22" s="710" t="s">
        <v>446</v>
      </c>
      <c r="B22" s="1132" t="s">
        <v>358</v>
      </c>
      <c r="C22" s="1132" t="s">
        <v>358</v>
      </c>
      <c r="D22" s="1132" t="s">
        <v>358</v>
      </c>
      <c r="E22" s="1132" t="s">
        <v>358</v>
      </c>
      <c r="F22" s="1132" t="s">
        <v>358</v>
      </c>
      <c r="G22" s="1132" t="s">
        <v>358</v>
      </c>
      <c r="H22" s="1132" t="s">
        <v>358</v>
      </c>
      <c r="I22" s="1132" t="s">
        <v>358</v>
      </c>
      <c r="J22" s="1132" t="s">
        <v>358</v>
      </c>
      <c r="K22" s="386"/>
      <c r="L22" s="386"/>
      <c r="M22" s="386"/>
      <c r="N22" s="386"/>
      <c r="O22" s="386"/>
      <c r="P22" s="386"/>
    </row>
    <row r="23" spans="1:16">
      <c r="A23" s="710" t="s">
        <v>447</v>
      </c>
      <c r="B23" s="1132">
        <v>89927</v>
      </c>
      <c r="C23" s="1132">
        <v>7268</v>
      </c>
      <c r="D23" s="415">
        <v>434</v>
      </c>
      <c r="E23" s="1132">
        <v>10749</v>
      </c>
      <c r="F23" s="1132">
        <v>997</v>
      </c>
      <c r="G23" s="1132">
        <v>48435</v>
      </c>
      <c r="H23" s="1132">
        <v>21105</v>
      </c>
      <c r="I23" s="1132">
        <v>939</v>
      </c>
      <c r="J23" s="1132">
        <v>155</v>
      </c>
      <c r="K23" s="386"/>
      <c r="L23" s="386"/>
      <c r="M23" s="386"/>
      <c r="N23" s="386"/>
      <c r="O23" s="386"/>
      <c r="P23" s="386"/>
    </row>
    <row r="24" spans="1:16">
      <c r="A24" s="710" t="s">
        <v>448</v>
      </c>
      <c r="B24" s="1132">
        <v>93132</v>
      </c>
      <c r="C24" s="415">
        <v>7723</v>
      </c>
      <c r="D24" s="416">
        <v>314</v>
      </c>
      <c r="E24" s="415">
        <v>7865</v>
      </c>
      <c r="F24" s="415">
        <v>1527</v>
      </c>
      <c r="G24" s="415">
        <v>37077</v>
      </c>
      <c r="H24" s="415">
        <v>37934</v>
      </c>
      <c r="I24" s="415">
        <v>692</v>
      </c>
      <c r="J24" s="415">
        <v>1873</v>
      </c>
      <c r="K24" s="386"/>
      <c r="L24" s="386"/>
      <c r="M24" s="386"/>
      <c r="N24" s="386"/>
      <c r="O24" s="386"/>
      <c r="P24" s="386"/>
    </row>
    <row r="25" spans="1:16">
      <c r="A25" s="710" t="s">
        <v>449</v>
      </c>
      <c r="B25" s="1132">
        <v>145971</v>
      </c>
      <c r="C25" s="1132">
        <v>9151</v>
      </c>
      <c r="D25" s="415">
        <v>302</v>
      </c>
      <c r="E25" s="1132">
        <v>7622</v>
      </c>
      <c r="F25" s="1132">
        <v>188</v>
      </c>
      <c r="G25" s="1132">
        <v>114424</v>
      </c>
      <c r="H25" s="1132">
        <v>13588</v>
      </c>
      <c r="I25" s="1132">
        <v>696</v>
      </c>
      <c r="J25" s="1132">
        <v>3844</v>
      </c>
      <c r="K25" s="386"/>
      <c r="L25" s="386"/>
      <c r="M25" s="386"/>
      <c r="N25" s="386"/>
      <c r="O25" s="386"/>
      <c r="P25" s="386"/>
    </row>
    <row r="26" spans="1:16">
      <c r="A26" s="710" t="s">
        <v>450</v>
      </c>
      <c r="B26" s="1132">
        <v>66205</v>
      </c>
      <c r="C26" s="415">
        <v>6202</v>
      </c>
      <c r="D26" s="416">
        <v>260</v>
      </c>
      <c r="E26" s="415">
        <v>6519</v>
      </c>
      <c r="F26" s="415">
        <v>35</v>
      </c>
      <c r="G26" s="415">
        <v>32204</v>
      </c>
      <c r="H26" s="415">
        <v>20525</v>
      </c>
      <c r="I26" s="415">
        <v>459</v>
      </c>
      <c r="J26" s="415">
        <v>176</v>
      </c>
      <c r="K26" s="386"/>
      <c r="L26" s="386"/>
      <c r="M26" s="386"/>
      <c r="N26" s="386"/>
      <c r="O26" s="386"/>
      <c r="P26" s="386"/>
    </row>
    <row r="27" spans="1:16" ht="20.25" customHeight="1">
      <c r="A27" s="710" t="s">
        <v>451</v>
      </c>
      <c r="B27" s="1132">
        <v>2189532</v>
      </c>
      <c r="C27" s="1132">
        <v>181318</v>
      </c>
      <c r="D27" s="1132">
        <v>5811</v>
      </c>
      <c r="E27" s="1132">
        <v>299807</v>
      </c>
      <c r="F27" s="1132">
        <v>21676</v>
      </c>
      <c r="G27" s="1132">
        <v>1327375</v>
      </c>
      <c r="H27" s="1132">
        <v>351342</v>
      </c>
      <c r="I27" s="1132">
        <v>22373</v>
      </c>
      <c r="J27" s="1132">
        <v>34593</v>
      </c>
      <c r="K27" s="386"/>
      <c r="L27" s="386"/>
      <c r="M27" s="386"/>
      <c r="N27" s="386"/>
      <c r="O27" s="386"/>
      <c r="P27" s="386"/>
    </row>
    <row r="28" spans="1:16">
      <c r="A28" s="387"/>
      <c r="B28" s="1231"/>
      <c r="C28" s="1231"/>
      <c r="D28" s="1231"/>
      <c r="E28" s="1231"/>
      <c r="F28" s="1231"/>
      <c r="G28" s="1231"/>
      <c r="H28" s="1231"/>
      <c r="I28" s="1231"/>
      <c r="J28" s="1231"/>
    </row>
    <row r="29" spans="1:16" ht="13">
      <c r="B29" s="1411" t="s">
        <v>454</v>
      </c>
      <c r="C29" s="1411"/>
      <c r="D29" s="1411"/>
      <c r="E29" s="1411"/>
      <c r="F29" s="1411"/>
      <c r="G29" s="1411"/>
      <c r="H29" s="1411"/>
      <c r="I29" s="1411"/>
      <c r="J29" s="1411"/>
    </row>
    <row r="30" spans="1:16" s="386" customFormat="1">
      <c r="A30" s="643"/>
      <c r="B30" s="1228"/>
      <c r="C30" s="1229"/>
      <c r="D30" s="1230"/>
      <c r="E30" s="1229"/>
      <c r="F30" s="1229"/>
      <c r="G30" s="1229"/>
      <c r="H30" s="1229"/>
      <c r="I30" s="1229"/>
      <c r="J30" s="1229"/>
    </row>
    <row r="31" spans="1:16" s="386" customFormat="1">
      <c r="A31" s="710" t="s">
        <v>435</v>
      </c>
      <c r="B31" s="310">
        <v>16.239999999999998</v>
      </c>
      <c r="C31" s="310">
        <v>1.27</v>
      </c>
      <c r="D31" s="418">
        <v>0.13</v>
      </c>
      <c r="E31" s="310">
        <v>1.66</v>
      </c>
      <c r="F31" s="310">
        <v>0.02</v>
      </c>
      <c r="G31" s="310">
        <v>9.57</v>
      </c>
      <c r="H31" s="310">
        <v>3.32</v>
      </c>
      <c r="I31" s="310">
        <v>0.28000000000000003</v>
      </c>
      <c r="J31" s="310">
        <v>0.08</v>
      </c>
    </row>
    <row r="32" spans="1:16">
      <c r="A32" s="710" t="s">
        <v>436</v>
      </c>
      <c r="B32" s="418">
        <v>32.4</v>
      </c>
      <c r="C32" s="418">
        <v>2.5499999999999998</v>
      </c>
      <c r="D32" s="1145">
        <v>0.14000000000000001</v>
      </c>
      <c r="E32" s="418">
        <v>1.88</v>
      </c>
      <c r="F32" s="418">
        <v>0.25</v>
      </c>
      <c r="G32" s="418">
        <v>26.25</v>
      </c>
      <c r="H32" s="418">
        <v>1.1100000000000001</v>
      </c>
      <c r="I32" s="418">
        <v>0.24</v>
      </c>
      <c r="J32" s="418">
        <v>0.28999999999999998</v>
      </c>
      <c r="K32" s="386"/>
      <c r="L32" s="386"/>
      <c r="M32" s="386"/>
      <c r="N32" s="386"/>
      <c r="O32" s="386"/>
      <c r="P32" s="386"/>
    </row>
    <row r="33" spans="1:16">
      <c r="A33" s="710" t="s">
        <v>437</v>
      </c>
      <c r="B33" s="310">
        <v>2.57</v>
      </c>
      <c r="C33" s="310">
        <v>0.44</v>
      </c>
      <c r="D33" s="418">
        <v>0.06</v>
      </c>
      <c r="E33" s="310">
        <v>1.68</v>
      </c>
      <c r="F33" s="310">
        <v>0.02</v>
      </c>
      <c r="G33" s="310">
        <v>0.04</v>
      </c>
      <c r="H33" s="310">
        <v>0.05</v>
      </c>
      <c r="I33" s="310">
        <v>0.28000000000000003</v>
      </c>
      <c r="J33" s="310">
        <v>0</v>
      </c>
      <c r="K33" s="386"/>
      <c r="L33" s="386"/>
      <c r="M33" s="386"/>
      <c r="N33" s="386"/>
      <c r="O33" s="386"/>
      <c r="P33" s="386"/>
    </row>
    <row r="34" spans="1:16">
      <c r="A34" s="710" t="s">
        <v>438</v>
      </c>
      <c r="B34" s="418">
        <v>47.65</v>
      </c>
      <c r="C34" s="418">
        <v>3.95</v>
      </c>
      <c r="D34" s="1145">
        <v>0.15</v>
      </c>
      <c r="E34" s="418">
        <v>2.66</v>
      </c>
      <c r="F34" s="418">
        <v>0.02</v>
      </c>
      <c r="G34" s="418">
        <v>19.88</v>
      </c>
      <c r="H34" s="418">
        <v>20.55</v>
      </c>
      <c r="I34" s="418">
        <v>0.44</v>
      </c>
      <c r="J34" s="418">
        <v>1.95</v>
      </c>
      <c r="K34" s="386"/>
      <c r="L34" s="386"/>
      <c r="M34" s="386"/>
      <c r="N34" s="386"/>
      <c r="O34" s="386"/>
      <c r="P34" s="386"/>
    </row>
    <row r="35" spans="1:16">
      <c r="A35" s="710" t="s">
        <v>439</v>
      </c>
      <c r="B35" s="310">
        <v>6.89</v>
      </c>
      <c r="C35" s="310">
        <v>1.57</v>
      </c>
      <c r="D35" s="418">
        <v>7.0000000000000007E-2</v>
      </c>
      <c r="E35" s="310">
        <v>2.5</v>
      </c>
      <c r="F35" s="310">
        <v>0.02</v>
      </c>
      <c r="G35" s="310">
        <v>1.19</v>
      </c>
      <c r="H35" s="310">
        <v>1.22</v>
      </c>
      <c r="I35" s="310">
        <v>0.32</v>
      </c>
      <c r="J35" s="310">
        <v>0</v>
      </c>
      <c r="K35" s="386"/>
      <c r="L35" s="386"/>
      <c r="M35" s="386"/>
      <c r="N35" s="386"/>
      <c r="O35" s="386"/>
      <c r="P35" s="386"/>
    </row>
    <row r="36" spans="1:16">
      <c r="A36" s="710" t="s">
        <v>440</v>
      </c>
      <c r="B36" s="418">
        <v>4.4800000000000004</v>
      </c>
      <c r="C36" s="418">
        <v>0.51</v>
      </c>
      <c r="D36" s="1145">
        <v>0.08</v>
      </c>
      <c r="E36" s="418">
        <v>3.15</v>
      </c>
      <c r="F36" s="418">
        <v>0.02</v>
      </c>
      <c r="G36" s="418">
        <v>0.4</v>
      </c>
      <c r="H36" s="418">
        <v>0.04</v>
      </c>
      <c r="I36" s="418">
        <v>0.28000000000000003</v>
      </c>
      <c r="J36" s="418">
        <v>0</v>
      </c>
      <c r="K36" s="386"/>
      <c r="L36" s="386"/>
      <c r="M36" s="386"/>
      <c r="N36" s="386"/>
      <c r="O36" s="386"/>
      <c r="P36" s="386"/>
    </row>
    <row r="37" spans="1:16">
      <c r="A37" s="710" t="s">
        <v>441</v>
      </c>
      <c r="B37" s="310">
        <v>13.93</v>
      </c>
      <c r="C37" s="310">
        <v>1.07</v>
      </c>
      <c r="D37" s="418">
        <v>0.15</v>
      </c>
      <c r="E37" s="310">
        <v>2.0099999999999998</v>
      </c>
      <c r="F37" s="310">
        <v>0.02</v>
      </c>
      <c r="G37" s="310">
        <v>7.01</v>
      </c>
      <c r="H37" s="310">
        <v>3.41</v>
      </c>
      <c r="I37" s="310">
        <v>0.27</v>
      </c>
      <c r="J37" s="310">
        <v>0.03</v>
      </c>
      <c r="K37" s="386"/>
      <c r="L37" s="386"/>
      <c r="M37" s="386"/>
      <c r="N37" s="386"/>
      <c r="O37" s="386"/>
      <c r="P37" s="386"/>
    </row>
    <row r="38" spans="1:16">
      <c r="A38" s="710" t="s">
        <v>442</v>
      </c>
      <c r="B38" s="1132" t="s">
        <v>358</v>
      </c>
      <c r="C38" s="1132" t="s">
        <v>358</v>
      </c>
      <c r="D38" s="1132" t="s">
        <v>358</v>
      </c>
      <c r="E38" s="1132" t="s">
        <v>358</v>
      </c>
      <c r="F38" s="1132" t="s">
        <v>358</v>
      </c>
      <c r="G38" s="1132" t="s">
        <v>358</v>
      </c>
      <c r="H38" s="1132" t="s">
        <v>358</v>
      </c>
      <c r="I38" s="1132" t="s">
        <v>358</v>
      </c>
      <c r="J38" s="1132" t="s">
        <v>358</v>
      </c>
      <c r="K38" s="386"/>
      <c r="L38" s="386"/>
      <c r="M38" s="386"/>
      <c r="N38" s="386"/>
      <c r="O38" s="386"/>
      <c r="P38" s="386"/>
    </row>
    <row r="39" spans="1:16">
      <c r="A39" s="710" t="s">
        <v>443</v>
      </c>
      <c r="B39" s="310">
        <v>49.36</v>
      </c>
      <c r="C39" s="310">
        <v>3.78</v>
      </c>
      <c r="D39" s="418">
        <v>0.13</v>
      </c>
      <c r="E39" s="310">
        <v>3.75</v>
      </c>
      <c r="F39" s="310">
        <v>0.08</v>
      </c>
      <c r="G39" s="310">
        <v>37.479999999999997</v>
      </c>
      <c r="H39" s="310">
        <v>3.87</v>
      </c>
      <c r="I39" s="310">
        <v>0.27</v>
      </c>
      <c r="J39" s="310">
        <v>1.48</v>
      </c>
      <c r="K39" s="386"/>
      <c r="L39" s="386"/>
      <c r="M39" s="386"/>
      <c r="N39" s="386"/>
      <c r="O39" s="386"/>
      <c r="P39" s="386"/>
    </row>
    <row r="40" spans="1:16">
      <c r="A40" s="710" t="s">
        <v>444</v>
      </c>
      <c r="B40" s="418">
        <v>22.64</v>
      </c>
      <c r="C40" s="418">
        <v>1.24</v>
      </c>
      <c r="D40" s="1145">
        <v>0.11</v>
      </c>
      <c r="E40" s="418">
        <v>8.02</v>
      </c>
      <c r="F40" s="418">
        <v>0.66</v>
      </c>
      <c r="G40" s="418">
        <v>9.26</v>
      </c>
      <c r="H40" s="418">
        <v>3.07</v>
      </c>
      <c r="I40" s="418">
        <v>0.28000000000000003</v>
      </c>
      <c r="J40" s="418">
        <v>0.04</v>
      </c>
      <c r="K40" s="386"/>
      <c r="L40" s="386"/>
      <c r="M40" s="386"/>
      <c r="N40" s="386"/>
      <c r="O40" s="386"/>
      <c r="P40" s="386"/>
    </row>
    <row r="41" spans="1:16">
      <c r="A41" s="710" t="s">
        <v>445</v>
      </c>
      <c r="B41" s="310">
        <v>17.88</v>
      </c>
      <c r="C41" s="310">
        <v>1.4</v>
      </c>
      <c r="D41" s="418">
        <v>0.14000000000000001</v>
      </c>
      <c r="E41" s="310">
        <v>2.25</v>
      </c>
      <c r="F41" s="310">
        <v>0.62</v>
      </c>
      <c r="G41" s="310">
        <v>8.08</v>
      </c>
      <c r="H41" s="310">
        <v>5.08</v>
      </c>
      <c r="I41" s="310">
        <v>0.3</v>
      </c>
      <c r="J41" s="310">
        <v>0.02</v>
      </c>
      <c r="K41" s="386"/>
      <c r="L41" s="386"/>
      <c r="M41" s="386"/>
      <c r="N41" s="386"/>
      <c r="O41" s="386"/>
      <c r="P41" s="386"/>
    </row>
    <row r="42" spans="1:16">
      <c r="A42" s="710" t="s">
        <v>446</v>
      </c>
      <c r="B42" s="1132" t="s">
        <v>358</v>
      </c>
      <c r="C42" s="1132" t="s">
        <v>358</v>
      </c>
      <c r="D42" s="1132" t="s">
        <v>358</v>
      </c>
      <c r="E42" s="1132" t="s">
        <v>358</v>
      </c>
      <c r="F42" s="1132" t="s">
        <v>358</v>
      </c>
      <c r="G42" s="1132" t="s">
        <v>358</v>
      </c>
      <c r="H42" s="1132" t="s">
        <v>358</v>
      </c>
      <c r="I42" s="1132" t="s">
        <v>358</v>
      </c>
      <c r="J42" s="1132" t="s">
        <v>358</v>
      </c>
      <c r="K42" s="386"/>
      <c r="L42" s="386"/>
      <c r="M42" s="386"/>
      <c r="N42" s="386"/>
      <c r="O42" s="386"/>
      <c r="P42" s="386"/>
    </row>
    <row r="43" spans="1:16">
      <c r="A43" s="710" t="s">
        <v>447</v>
      </c>
      <c r="B43" s="310">
        <v>22.03</v>
      </c>
      <c r="C43" s="310">
        <v>1.78</v>
      </c>
      <c r="D43" s="418">
        <v>0.11</v>
      </c>
      <c r="E43" s="310">
        <v>2.63</v>
      </c>
      <c r="F43" s="310">
        <v>0.24</v>
      </c>
      <c r="G43" s="310">
        <v>11.87</v>
      </c>
      <c r="H43" s="310">
        <v>5.17</v>
      </c>
      <c r="I43" s="310">
        <v>0.23</v>
      </c>
      <c r="J43" s="310">
        <v>0.04</v>
      </c>
      <c r="K43" s="386"/>
      <c r="L43" s="386"/>
      <c r="M43" s="386"/>
      <c r="N43" s="386"/>
      <c r="O43" s="386"/>
      <c r="P43" s="386"/>
    </row>
    <row r="44" spans="1:16">
      <c r="A44" s="710" t="s">
        <v>448</v>
      </c>
      <c r="B44" s="418">
        <v>41.77</v>
      </c>
      <c r="C44" s="418">
        <v>3.46</v>
      </c>
      <c r="D44" s="1145">
        <v>0.14000000000000001</v>
      </c>
      <c r="E44" s="418">
        <v>3.53</v>
      </c>
      <c r="F44" s="418">
        <v>0.68</v>
      </c>
      <c r="G44" s="418">
        <v>16.63</v>
      </c>
      <c r="H44" s="418">
        <v>17.010000000000002</v>
      </c>
      <c r="I44" s="418">
        <v>0.31</v>
      </c>
      <c r="J44" s="418">
        <v>0.84</v>
      </c>
      <c r="K44" s="386"/>
      <c r="L44" s="386"/>
      <c r="M44" s="386"/>
      <c r="N44" s="386"/>
      <c r="O44" s="386"/>
      <c r="P44" s="386"/>
    </row>
    <row r="45" spans="1:16">
      <c r="A45" s="710" t="s">
        <v>449</v>
      </c>
      <c r="B45" s="310">
        <v>50.58</v>
      </c>
      <c r="C45" s="310">
        <v>3.17</v>
      </c>
      <c r="D45" s="418">
        <v>0.1</v>
      </c>
      <c r="E45" s="310">
        <v>2.64</v>
      </c>
      <c r="F45" s="310">
        <v>7.0000000000000007E-2</v>
      </c>
      <c r="G45" s="310">
        <v>39.65</v>
      </c>
      <c r="H45" s="310">
        <v>4.71</v>
      </c>
      <c r="I45" s="310">
        <v>0.24</v>
      </c>
      <c r="J45" s="310">
        <v>1.33</v>
      </c>
      <c r="K45" s="386"/>
      <c r="L45" s="386"/>
      <c r="M45" s="386"/>
      <c r="N45" s="386"/>
      <c r="O45" s="386"/>
      <c r="P45" s="386"/>
    </row>
    <row r="46" spans="1:16">
      <c r="A46" s="710" t="s">
        <v>450</v>
      </c>
      <c r="B46" s="418">
        <v>30.73</v>
      </c>
      <c r="C46" s="418">
        <v>2.88</v>
      </c>
      <c r="D46" s="1145">
        <v>0.12</v>
      </c>
      <c r="E46" s="418">
        <v>3.03</v>
      </c>
      <c r="F46" s="418">
        <v>0.02</v>
      </c>
      <c r="G46" s="418">
        <v>14.95</v>
      </c>
      <c r="H46" s="418">
        <v>9.5299999999999994</v>
      </c>
      <c r="I46" s="418">
        <v>0.21</v>
      </c>
      <c r="J46" s="418">
        <v>0.08</v>
      </c>
      <c r="K46" s="386"/>
      <c r="L46" s="386"/>
      <c r="M46" s="386"/>
      <c r="N46" s="386"/>
      <c r="O46" s="386"/>
      <c r="P46" s="386"/>
    </row>
    <row r="47" spans="1:16" ht="20.25" customHeight="1">
      <c r="A47" s="710" t="s">
        <v>451</v>
      </c>
      <c r="B47" s="310">
        <v>26.49</v>
      </c>
      <c r="C47" s="310">
        <v>2.19</v>
      </c>
      <c r="D47" s="310">
        <v>7.0000000000000007E-2</v>
      </c>
      <c r="E47" s="310">
        <v>3.63</v>
      </c>
      <c r="F47" s="310">
        <v>0.26</v>
      </c>
      <c r="G47" s="310">
        <v>16.059999999999999</v>
      </c>
      <c r="H47" s="310">
        <v>4.25</v>
      </c>
      <c r="I47" s="310">
        <v>0.27</v>
      </c>
      <c r="J47" s="310">
        <v>0.42</v>
      </c>
      <c r="K47" s="386"/>
      <c r="L47" s="386"/>
      <c r="M47" s="386"/>
      <c r="N47" s="386"/>
      <c r="O47" s="386"/>
      <c r="P47" s="386"/>
    </row>
    <row r="48" spans="1:16">
      <c r="A48" s="387"/>
      <c r="B48" s="1232"/>
      <c r="C48" s="1233"/>
      <c r="D48" s="1233"/>
      <c r="E48" s="1233"/>
      <c r="F48" s="1233"/>
      <c r="G48" s="1233"/>
      <c r="H48" s="1233"/>
      <c r="I48" s="1233"/>
      <c r="J48" s="1233"/>
    </row>
    <row r="49" spans="1:16" ht="15">
      <c r="B49" s="1411" t="s">
        <v>1105</v>
      </c>
      <c r="C49" s="1411"/>
      <c r="D49" s="1411"/>
      <c r="E49" s="1411"/>
      <c r="F49" s="1411"/>
      <c r="G49" s="1411"/>
      <c r="H49" s="1411"/>
      <c r="I49" s="1411"/>
      <c r="J49" s="1411"/>
    </row>
    <row r="50" spans="1:16" s="386" customFormat="1">
      <c r="A50" s="643"/>
      <c r="B50" s="1228"/>
      <c r="C50" s="1229"/>
      <c r="D50" s="1230"/>
      <c r="E50" s="1229"/>
      <c r="F50" s="1229"/>
      <c r="G50" s="1229"/>
      <c r="H50" s="1229"/>
      <c r="I50" s="1229"/>
      <c r="J50" s="1229"/>
    </row>
    <row r="51" spans="1:16" s="386" customFormat="1">
      <c r="A51" s="710" t="s">
        <v>435</v>
      </c>
      <c r="B51" s="307">
        <v>4462</v>
      </c>
      <c r="C51" s="307">
        <v>348</v>
      </c>
      <c r="D51" s="307">
        <v>36</v>
      </c>
      <c r="E51" s="307">
        <v>457</v>
      </c>
      <c r="F51" s="307">
        <v>4</v>
      </c>
      <c r="G51" s="307">
        <v>2630</v>
      </c>
      <c r="H51" s="307">
        <v>911</v>
      </c>
      <c r="I51" s="307">
        <v>76</v>
      </c>
      <c r="J51" s="307">
        <v>22</v>
      </c>
    </row>
    <row r="52" spans="1:16">
      <c r="A52" s="710" t="s">
        <v>436</v>
      </c>
      <c r="B52" s="307">
        <v>10501</v>
      </c>
      <c r="C52" s="307">
        <v>827</v>
      </c>
      <c r="D52" s="307">
        <v>44</v>
      </c>
      <c r="E52" s="307">
        <v>608</v>
      </c>
      <c r="F52" s="307">
        <v>80</v>
      </c>
      <c r="G52" s="307">
        <v>8507</v>
      </c>
      <c r="H52" s="307">
        <v>358</v>
      </c>
      <c r="I52" s="307">
        <v>76</v>
      </c>
      <c r="J52" s="307">
        <v>94</v>
      </c>
      <c r="K52" s="386"/>
      <c r="L52" s="386"/>
      <c r="M52" s="386"/>
      <c r="N52" s="386"/>
      <c r="O52" s="386"/>
      <c r="P52" s="386"/>
    </row>
    <row r="53" spans="1:16">
      <c r="A53" s="710" t="s">
        <v>437</v>
      </c>
      <c r="B53" s="307">
        <v>231</v>
      </c>
      <c r="C53" s="307">
        <v>40</v>
      </c>
      <c r="D53" s="307">
        <v>5</v>
      </c>
      <c r="E53" s="307">
        <v>151</v>
      </c>
      <c r="F53" s="307">
        <v>1</v>
      </c>
      <c r="G53" s="307">
        <v>4</v>
      </c>
      <c r="H53" s="307">
        <v>5</v>
      </c>
      <c r="I53" s="307">
        <v>25</v>
      </c>
      <c r="J53" s="307">
        <v>0</v>
      </c>
      <c r="K53" s="386"/>
      <c r="L53" s="386"/>
      <c r="M53" s="386"/>
      <c r="N53" s="386"/>
      <c r="O53" s="386"/>
      <c r="P53" s="386"/>
    </row>
    <row r="54" spans="1:16">
      <c r="A54" s="710" t="s">
        <v>438</v>
      </c>
      <c r="B54" s="307">
        <v>2978</v>
      </c>
      <c r="C54" s="307">
        <v>247</v>
      </c>
      <c r="D54" s="307">
        <v>10</v>
      </c>
      <c r="E54" s="307">
        <v>166</v>
      </c>
      <c r="F54" s="307">
        <v>1</v>
      </c>
      <c r="G54" s="307">
        <v>1242</v>
      </c>
      <c r="H54" s="307">
        <v>1284</v>
      </c>
      <c r="I54" s="307">
        <v>27</v>
      </c>
      <c r="J54" s="307">
        <v>122</v>
      </c>
      <c r="K54" s="386"/>
      <c r="L54" s="386"/>
      <c r="M54" s="386"/>
      <c r="N54" s="386"/>
      <c r="O54" s="386"/>
      <c r="P54" s="386"/>
    </row>
    <row r="55" spans="1:16">
      <c r="A55" s="710" t="s">
        <v>439</v>
      </c>
      <c r="B55" s="307">
        <v>117</v>
      </c>
      <c r="C55" s="307">
        <v>27</v>
      </c>
      <c r="D55" s="307">
        <v>1</v>
      </c>
      <c r="E55" s="307">
        <v>42</v>
      </c>
      <c r="F55" s="1223">
        <v>0</v>
      </c>
      <c r="G55" s="307">
        <v>20</v>
      </c>
      <c r="H55" s="307">
        <v>21</v>
      </c>
      <c r="I55" s="307">
        <v>5</v>
      </c>
      <c r="J55" s="307">
        <v>0</v>
      </c>
      <c r="K55" s="386"/>
      <c r="L55" s="386"/>
      <c r="M55" s="386"/>
      <c r="N55" s="386"/>
      <c r="O55" s="386"/>
      <c r="P55" s="386"/>
    </row>
    <row r="56" spans="1:16">
      <c r="A56" s="710" t="s">
        <v>440</v>
      </c>
      <c r="B56" s="307">
        <v>204</v>
      </c>
      <c r="C56" s="307">
        <v>23</v>
      </c>
      <c r="D56" s="307">
        <v>4</v>
      </c>
      <c r="E56" s="307">
        <v>144</v>
      </c>
      <c r="F56" s="307">
        <v>1</v>
      </c>
      <c r="G56" s="307">
        <v>18</v>
      </c>
      <c r="H56" s="307">
        <v>2</v>
      </c>
      <c r="I56" s="307">
        <v>13</v>
      </c>
      <c r="J56" s="307">
        <v>0</v>
      </c>
      <c r="K56" s="386"/>
      <c r="L56" s="386"/>
      <c r="M56" s="386"/>
      <c r="N56" s="386"/>
      <c r="O56" s="386"/>
      <c r="P56" s="386"/>
    </row>
    <row r="57" spans="1:16">
      <c r="A57" s="710" t="s">
        <v>441</v>
      </c>
      <c r="B57" s="307">
        <v>2169</v>
      </c>
      <c r="C57" s="307">
        <v>166</v>
      </c>
      <c r="D57" s="307">
        <v>23</v>
      </c>
      <c r="E57" s="307">
        <v>313</v>
      </c>
      <c r="F57" s="307">
        <v>3</v>
      </c>
      <c r="G57" s="307">
        <v>1091</v>
      </c>
      <c r="H57" s="307">
        <v>532</v>
      </c>
      <c r="I57" s="307">
        <v>42</v>
      </c>
      <c r="J57" s="307">
        <v>4</v>
      </c>
      <c r="K57" s="386"/>
      <c r="L57" s="386"/>
      <c r="M57" s="386"/>
      <c r="N57" s="386"/>
      <c r="O57" s="386"/>
      <c r="P57" s="386"/>
    </row>
    <row r="58" spans="1:16">
      <c r="A58" s="710" t="s">
        <v>442</v>
      </c>
      <c r="B58" s="1132" t="s">
        <v>358</v>
      </c>
      <c r="C58" s="1132" t="s">
        <v>358</v>
      </c>
      <c r="D58" s="1132" t="s">
        <v>358</v>
      </c>
      <c r="E58" s="1132" t="s">
        <v>358</v>
      </c>
      <c r="F58" s="1132" t="s">
        <v>358</v>
      </c>
      <c r="G58" s="1132" t="s">
        <v>358</v>
      </c>
      <c r="H58" s="1132" t="s">
        <v>358</v>
      </c>
      <c r="I58" s="1132" t="s">
        <v>358</v>
      </c>
      <c r="J58" s="1132" t="s">
        <v>358</v>
      </c>
      <c r="K58" s="386"/>
      <c r="L58" s="386"/>
      <c r="M58" s="386"/>
      <c r="N58" s="386"/>
      <c r="O58" s="386"/>
      <c r="P58" s="386"/>
    </row>
    <row r="59" spans="1:16">
      <c r="A59" s="710" t="s">
        <v>443</v>
      </c>
      <c r="B59" s="307">
        <v>9815</v>
      </c>
      <c r="C59" s="307">
        <v>751</v>
      </c>
      <c r="D59" s="307">
        <v>26</v>
      </c>
      <c r="E59" s="307">
        <v>746</v>
      </c>
      <c r="F59" s="307">
        <v>17</v>
      </c>
      <c r="G59" s="307">
        <v>7452</v>
      </c>
      <c r="H59" s="307">
        <v>770</v>
      </c>
      <c r="I59" s="307">
        <v>54</v>
      </c>
      <c r="J59" s="307">
        <v>294</v>
      </c>
      <c r="K59" s="386"/>
      <c r="L59" s="386"/>
      <c r="M59" s="386"/>
      <c r="N59" s="386"/>
      <c r="O59" s="386"/>
      <c r="P59" s="386"/>
    </row>
    <row r="60" spans="1:16">
      <c r="A60" s="710" t="s">
        <v>444</v>
      </c>
      <c r="B60" s="307">
        <v>10131</v>
      </c>
      <c r="C60" s="307">
        <v>555</v>
      </c>
      <c r="D60" s="307">
        <v>49</v>
      </c>
      <c r="E60" s="307">
        <v>3589</v>
      </c>
      <c r="F60" s="307">
        <v>295</v>
      </c>
      <c r="G60" s="307">
        <v>4143</v>
      </c>
      <c r="H60" s="307">
        <v>1372</v>
      </c>
      <c r="I60" s="307">
        <v>127</v>
      </c>
      <c r="J60" s="307">
        <v>18</v>
      </c>
      <c r="K60" s="386"/>
      <c r="L60" s="386"/>
      <c r="M60" s="386"/>
      <c r="N60" s="386"/>
      <c r="O60" s="386"/>
      <c r="P60" s="386"/>
    </row>
    <row r="61" spans="1:16">
      <c r="A61" s="710" t="s">
        <v>445</v>
      </c>
      <c r="B61" s="307">
        <v>1819</v>
      </c>
      <c r="C61" s="307">
        <v>142</v>
      </c>
      <c r="D61" s="307">
        <v>14</v>
      </c>
      <c r="E61" s="307">
        <v>229</v>
      </c>
      <c r="F61" s="307">
        <v>63</v>
      </c>
      <c r="G61" s="307">
        <v>823</v>
      </c>
      <c r="H61" s="307">
        <v>517</v>
      </c>
      <c r="I61" s="307">
        <v>31</v>
      </c>
      <c r="J61" s="307">
        <v>2</v>
      </c>
      <c r="K61" s="386"/>
      <c r="L61" s="386"/>
      <c r="M61" s="386"/>
      <c r="N61" s="386"/>
      <c r="O61" s="386"/>
      <c r="P61" s="386"/>
    </row>
    <row r="62" spans="1:16">
      <c r="A62" s="710" t="s">
        <v>446</v>
      </c>
      <c r="B62" s="1132" t="s">
        <v>358</v>
      </c>
      <c r="C62" s="1132" t="s">
        <v>358</v>
      </c>
      <c r="D62" s="1132" t="s">
        <v>358</v>
      </c>
      <c r="E62" s="1132" t="s">
        <v>358</v>
      </c>
      <c r="F62" s="1132" t="s">
        <v>358</v>
      </c>
      <c r="G62" s="1132" t="s">
        <v>358</v>
      </c>
      <c r="H62" s="1132" t="s">
        <v>358</v>
      </c>
      <c r="I62" s="1132" t="s">
        <v>358</v>
      </c>
      <c r="J62" s="1132" t="s">
        <v>358</v>
      </c>
      <c r="K62" s="386"/>
      <c r="L62" s="386"/>
      <c r="M62" s="386"/>
      <c r="N62" s="386"/>
      <c r="O62" s="386"/>
      <c r="P62" s="386"/>
    </row>
    <row r="63" spans="1:16">
      <c r="A63" s="710" t="s">
        <v>447</v>
      </c>
      <c r="B63" s="307">
        <v>2248</v>
      </c>
      <c r="C63" s="307">
        <v>182</v>
      </c>
      <c r="D63" s="307">
        <v>11</v>
      </c>
      <c r="E63" s="307">
        <v>269</v>
      </c>
      <c r="F63" s="307">
        <v>25</v>
      </c>
      <c r="G63" s="307">
        <v>1211</v>
      </c>
      <c r="H63" s="307">
        <v>528</v>
      </c>
      <c r="I63" s="307">
        <v>23</v>
      </c>
      <c r="J63" s="307">
        <v>4</v>
      </c>
      <c r="K63" s="386"/>
      <c r="L63" s="386"/>
      <c r="M63" s="386"/>
      <c r="N63" s="386"/>
      <c r="O63" s="386"/>
      <c r="P63" s="386"/>
    </row>
    <row r="64" spans="1:16">
      <c r="A64" s="710" t="s">
        <v>448</v>
      </c>
      <c r="B64" s="307">
        <v>2328</v>
      </c>
      <c r="C64" s="307">
        <v>193</v>
      </c>
      <c r="D64" s="307">
        <v>8</v>
      </c>
      <c r="E64" s="307">
        <v>197</v>
      </c>
      <c r="F64" s="307">
        <v>38</v>
      </c>
      <c r="G64" s="307">
        <v>927</v>
      </c>
      <c r="H64" s="307">
        <v>948</v>
      </c>
      <c r="I64" s="307">
        <v>17</v>
      </c>
      <c r="J64" s="307">
        <v>47</v>
      </c>
      <c r="K64" s="386"/>
      <c r="L64" s="386"/>
      <c r="M64" s="386"/>
      <c r="N64" s="386"/>
      <c r="O64" s="386"/>
      <c r="P64" s="386"/>
    </row>
    <row r="65" spans="1:16">
      <c r="A65" s="710" t="s">
        <v>449</v>
      </c>
      <c r="B65" s="307">
        <v>3649</v>
      </c>
      <c r="C65" s="307">
        <v>229</v>
      </c>
      <c r="D65" s="307">
        <v>8</v>
      </c>
      <c r="E65" s="307">
        <v>191</v>
      </c>
      <c r="F65" s="307">
        <v>5</v>
      </c>
      <c r="G65" s="307">
        <v>2861</v>
      </c>
      <c r="H65" s="307">
        <v>340</v>
      </c>
      <c r="I65" s="307">
        <v>17</v>
      </c>
      <c r="J65" s="307">
        <v>96</v>
      </c>
      <c r="K65" s="386"/>
      <c r="L65" s="386"/>
      <c r="M65" s="386"/>
      <c r="N65" s="386"/>
      <c r="O65" s="386"/>
      <c r="P65" s="386"/>
    </row>
    <row r="66" spans="1:16">
      <c r="A66" s="710" t="s">
        <v>450</v>
      </c>
      <c r="B66" s="307">
        <v>1655</v>
      </c>
      <c r="C66" s="307">
        <v>155</v>
      </c>
      <c r="D66" s="307">
        <v>6</v>
      </c>
      <c r="E66" s="307">
        <v>163</v>
      </c>
      <c r="F66" s="307">
        <v>1</v>
      </c>
      <c r="G66" s="307">
        <v>805</v>
      </c>
      <c r="H66" s="307">
        <v>513</v>
      </c>
      <c r="I66" s="307">
        <v>11</v>
      </c>
      <c r="J66" s="307">
        <v>4</v>
      </c>
      <c r="K66" s="386"/>
      <c r="L66" s="386"/>
      <c r="M66" s="386"/>
      <c r="N66" s="386"/>
      <c r="O66" s="386"/>
      <c r="P66" s="386"/>
    </row>
    <row r="67" spans="1:16" ht="20.25" customHeight="1">
      <c r="A67" s="710" t="s">
        <v>451</v>
      </c>
      <c r="B67" s="307">
        <v>54738</v>
      </c>
      <c r="C67" s="307">
        <v>4533</v>
      </c>
      <c r="D67" s="307">
        <v>145</v>
      </c>
      <c r="E67" s="307">
        <v>7495</v>
      </c>
      <c r="F67" s="307">
        <v>542</v>
      </c>
      <c r="G67" s="307">
        <v>33184</v>
      </c>
      <c r="H67" s="307">
        <v>8784</v>
      </c>
      <c r="I67" s="307">
        <v>559</v>
      </c>
      <c r="J67" s="307">
        <v>865</v>
      </c>
      <c r="K67" s="386"/>
      <c r="L67" s="386"/>
      <c r="M67" s="386"/>
      <c r="N67" s="386"/>
      <c r="O67" s="386"/>
      <c r="P67" s="386"/>
    </row>
    <row r="68" spans="1:16" s="368" customFormat="1">
      <c r="A68" s="643"/>
      <c r="B68" s="332"/>
      <c r="C68" s="37"/>
      <c r="D68" s="37"/>
      <c r="E68" s="37"/>
      <c r="F68" s="37"/>
      <c r="G68" s="37"/>
      <c r="H68" s="37"/>
      <c r="I68" s="37"/>
      <c r="J68" s="37"/>
    </row>
    <row r="69" spans="1:16" s="368" customFormat="1" ht="13">
      <c r="A69" s="135"/>
      <c r="B69" s="1360" t="s">
        <v>731</v>
      </c>
      <c r="C69" s="1360"/>
      <c r="D69" s="1360"/>
      <c r="E69" s="1360"/>
      <c r="F69" s="1360"/>
      <c r="G69" s="1360"/>
      <c r="H69" s="1360"/>
      <c r="I69" s="1360"/>
      <c r="J69" s="1360"/>
    </row>
    <row r="70" spans="1:16" s="368" customFormat="1">
      <c r="A70" s="643"/>
      <c r="B70" s="332"/>
      <c r="C70" s="342"/>
      <c r="D70" s="342"/>
      <c r="E70" s="342"/>
      <c r="F70" s="342"/>
      <c r="G70" s="342"/>
      <c r="H70" s="342"/>
      <c r="I70" s="342"/>
      <c r="J70" s="342"/>
    </row>
    <row r="71" spans="1:16" s="368" customFormat="1">
      <c r="A71" s="710" t="s">
        <v>435</v>
      </c>
      <c r="B71" s="1234">
        <v>100</v>
      </c>
      <c r="C71" s="1235">
        <v>7.8</v>
      </c>
      <c r="D71" s="1235">
        <v>0.81</v>
      </c>
      <c r="E71" s="1235">
        <v>10.24</v>
      </c>
      <c r="F71" s="1235">
        <v>0.1</v>
      </c>
      <c r="G71" s="1235">
        <v>58.93</v>
      </c>
      <c r="H71" s="1235">
        <v>20.420000000000002</v>
      </c>
      <c r="I71" s="1235">
        <v>1.69</v>
      </c>
      <c r="J71" s="1235" t="s">
        <v>360</v>
      </c>
    </row>
    <row r="72" spans="1:16" s="368" customFormat="1">
      <c r="A72" s="710" t="s">
        <v>436</v>
      </c>
      <c r="B72" s="1236">
        <v>100</v>
      </c>
      <c r="C72" s="1237">
        <v>7.88</v>
      </c>
      <c r="D72" s="1237">
        <v>0.42</v>
      </c>
      <c r="E72" s="1237">
        <v>5.79</v>
      </c>
      <c r="F72" s="1237">
        <v>0.76</v>
      </c>
      <c r="G72" s="1237">
        <v>81.010000000000005</v>
      </c>
      <c r="H72" s="1237">
        <v>3.41</v>
      </c>
      <c r="I72" s="1237">
        <v>0.73</v>
      </c>
      <c r="J72" s="1235" t="s">
        <v>360</v>
      </c>
    </row>
    <row r="73" spans="1:16" s="368" customFormat="1">
      <c r="A73" s="710" t="s">
        <v>437</v>
      </c>
      <c r="B73" s="1234">
        <v>100</v>
      </c>
      <c r="C73" s="1235">
        <v>17.149999999999999</v>
      </c>
      <c r="D73" s="1235">
        <v>2.29</v>
      </c>
      <c r="E73" s="1235">
        <v>65.55</v>
      </c>
      <c r="F73" s="1235">
        <v>0.64</v>
      </c>
      <c r="G73" s="1235">
        <v>1.54</v>
      </c>
      <c r="H73" s="1235">
        <v>2.11</v>
      </c>
      <c r="I73" s="1235">
        <v>10.72</v>
      </c>
      <c r="J73" s="1235" t="s">
        <v>360</v>
      </c>
    </row>
    <row r="74" spans="1:16" s="368" customFormat="1">
      <c r="A74" s="710" t="s">
        <v>438</v>
      </c>
      <c r="B74" s="1234">
        <v>100</v>
      </c>
      <c r="C74" s="1235">
        <v>8.2899999999999991</v>
      </c>
      <c r="D74" s="1235">
        <v>0.32</v>
      </c>
      <c r="E74" s="1235">
        <v>5.59</v>
      </c>
      <c r="F74" s="1235">
        <v>0.03</v>
      </c>
      <c r="G74" s="1235">
        <v>41.72</v>
      </c>
      <c r="H74" s="1235">
        <v>43.12</v>
      </c>
      <c r="I74" s="1235">
        <v>0.92</v>
      </c>
      <c r="J74" s="1235" t="s">
        <v>360</v>
      </c>
    </row>
    <row r="75" spans="1:16" s="368" customFormat="1">
      <c r="A75" s="710" t="s">
        <v>439</v>
      </c>
      <c r="B75" s="1234">
        <v>100</v>
      </c>
      <c r="C75" s="1235">
        <v>22.83</v>
      </c>
      <c r="D75" s="1235">
        <v>1.0900000000000001</v>
      </c>
      <c r="E75" s="1235">
        <v>36.25</v>
      </c>
      <c r="F75" s="1235">
        <v>0.23</v>
      </c>
      <c r="G75" s="1235">
        <v>17.3</v>
      </c>
      <c r="H75" s="1235">
        <v>17.670000000000002</v>
      </c>
      <c r="I75" s="1235">
        <v>4.6100000000000003</v>
      </c>
      <c r="J75" s="1235" t="s">
        <v>360</v>
      </c>
    </row>
    <row r="76" spans="1:16" s="368" customFormat="1">
      <c r="A76" s="710" t="s">
        <v>440</v>
      </c>
      <c r="B76" s="1234">
        <v>100</v>
      </c>
      <c r="C76" s="1235">
        <v>11.37</v>
      </c>
      <c r="D76" s="1235">
        <v>1.82</v>
      </c>
      <c r="E76" s="1235">
        <v>70.319999999999993</v>
      </c>
      <c r="F76" s="1235">
        <v>0.37</v>
      </c>
      <c r="G76" s="1235">
        <v>8.83</v>
      </c>
      <c r="H76" s="1235">
        <v>0.99</v>
      </c>
      <c r="I76" s="1235">
        <v>6.31</v>
      </c>
      <c r="J76" s="1235" t="s">
        <v>360</v>
      </c>
    </row>
    <row r="77" spans="1:16" s="368" customFormat="1">
      <c r="A77" s="710" t="s">
        <v>441</v>
      </c>
      <c r="B77" s="1234">
        <v>100</v>
      </c>
      <c r="C77" s="1235">
        <v>7.65</v>
      </c>
      <c r="D77" s="1235">
        <v>1.08</v>
      </c>
      <c r="E77" s="1235">
        <v>14.43</v>
      </c>
      <c r="F77" s="1235">
        <v>0.12</v>
      </c>
      <c r="G77" s="1235">
        <v>50.3</v>
      </c>
      <c r="H77" s="1235">
        <v>24.5</v>
      </c>
      <c r="I77" s="1235">
        <v>1.92</v>
      </c>
      <c r="J77" s="1235" t="s">
        <v>360</v>
      </c>
    </row>
    <row r="78" spans="1:16" s="368" customFormat="1">
      <c r="A78" s="710" t="s">
        <v>442</v>
      </c>
      <c r="B78" s="1132" t="s">
        <v>358</v>
      </c>
      <c r="C78" s="1132" t="s">
        <v>358</v>
      </c>
      <c r="D78" s="1132" t="s">
        <v>358</v>
      </c>
      <c r="E78" s="1132" t="s">
        <v>358</v>
      </c>
      <c r="F78" s="1132" t="s">
        <v>358</v>
      </c>
      <c r="G78" s="1132" t="s">
        <v>358</v>
      </c>
      <c r="H78" s="1132" t="s">
        <v>358</v>
      </c>
      <c r="I78" s="1132" t="s">
        <v>358</v>
      </c>
      <c r="J78" s="1235" t="s">
        <v>360</v>
      </c>
    </row>
    <row r="79" spans="1:16" s="368" customFormat="1">
      <c r="A79" s="710" t="s">
        <v>443</v>
      </c>
      <c r="B79" s="1234">
        <v>100</v>
      </c>
      <c r="C79" s="1235">
        <v>7.65</v>
      </c>
      <c r="D79" s="1235">
        <v>0.26</v>
      </c>
      <c r="E79" s="1235">
        <v>7.6</v>
      </c>
      <c r="F79" s="1235">
        <v>0.17</v>
      </c>
      <c r="G79" s="1235">
        <v>75.930000000000007</v>
      </c>
      <c r="H79" s="1235">
        <v>7.84</v>
      </c>
      <c r="I79" s="1235">
        <v>0.55000000000000004</v>
      </c>
      <c r="J79" s="1235" t="s">
        <v>360</v>
      </c>
    </row>
    <row r="80" spans="1:16" s="368" customFormat="1">
      <c r="A80" s="710" t="s">
        <v>444</v>
      </c>
      <c r="B80" s="1234">
        <v>100</v>
      </c>
      <c r="C80" s="1235">
        <v>5.48</v>
      </c>
      <c r="D80" s="1235">
        <v>0.49</v>
      </c>
      <c r="E80" s="1235">
        <v>35.43</v>
      </c>
      <c r="F80" s="1235">
        <v>2.91</v>
      </c>
      <c r="G80" s="1235">
        <v>40.9</v>
      </c>
      <c r="H80" s="1235">
        <v>13.54</v>
      </c>
      <c r="I80" s="1235">
        <v>1.25</v>
      </c>
      <c r="J80" s="1235" t="s">
        <v>360</v>
      </c>
    </row>
    <row r="81" spans="1:18" s="368" customFormat="1">
      <c r="A81" s="710" t="s">
        <v>445</v>
      </c>
      <c r="B81" s="1234">
        <v>100</v>
      </c>
      <c r="C81" s="1235">
        <v>7.81</v>
      </c>
      <c r="D81" s="1235">
        <v>0.79</v>
      </c>
      <c r="E81" s="1235">
        <v>12.58</v>
      </c>
      <c r="F81" s="1235">
        <v>3.49</v>
      </c>
      <c r="G81" s="1235">
        <v>45.22</v>
      </c>
      <c r="H81" s="1235">
        <v>28.42</v>
      </c>
      <c r="I81" s="1235">
        <v>1.7</v>
      </c>
      <c r="J81" s="1235" t="s">
        <v>360</v>
      </c>
    </row>
    <row r="82" spans="1:18" s="368" customFormat="1">
      <c r="A82" s="710" t="s">
        <v>446</v>
      </c>
      <c r="B82" s="1132" t="s">
        <v>358</v>
      </c>
      <c r="C82" s="1132" t="s">
        <v>358</v>
      </c>
      <c r="D82" s="1132" t="s">
        <v>358</v>
      </c>
      <c r="E82" s="1132" t="s">
        <v>358</v>
      </c>
      <c r="F82" s="1132" t="s">
        <v>358</v>
      </c>
      <c r="G82" s="1132" t="s">
        <v>358</v>
      </c>
      <c r="H82" s="1132" t="s">
        <v>358</v>
      </c>
      <c r="I82" s="1132" t="s">
        <v>358</v>
      </c>
      <c r="J82" s="1235" t="s">
        <v>360</v>
      </c>
    </row>
    <row r="83" spans="1:18" s="368" customFormat="1">
      <c r="A83" s="710" t="s">
        <v>447</v>
      </c>
      <c r="B83" s="1234">
        <v>100</v>
      </c>
      <c r="C83" s="1235">
        <v>8.08</v>
      </c>
      <c r="D83" s="1235">
        <v>0.48</v>
      </c>
      <c r="E83" s="1235">
        <v>11.95</v>
      </c>
      <c r="F83" s="1235">
        <v>1.1100000000000001</v>
      </c>
      <c r="G83" s="1235">
        <v>53.86</v>
      </c>
      <c r="H83" s="1235">
        <v>23.47</v>
      </c>
      <c r="I83" s="1235">
        <v>1.04</v>
      </c>
      <c r="J83" s="1235" t="s">
        <v>360</v>
      </c>
    </row>
    <row r="84" spans="1:18" s="368" customFormat="1">
      <c r="A84" s="710" t="s">
        <v>448</v>
      </c>
      <c r="B84" s="1234">
        <v>100</v>
      </c>
      <c r="C84" s="1235">
        <v>8.2899999999999991</v>
      </c>
      <c r="D84" s="1235">
        <v>0.34</v>
      </c>
      <c r="E84" s="1235">
        <v>8.4499999999999993</v>
      </c>
      <c r="F84" s="1235">
        <v>1.64</v>
      </c>
      <c r="G84" s="1235">
        <v>39.81</v>
      </c>
      <c r="H84" s="1235">
        <v>40.729999999999997</v>
      </c>
      <c r="I84" s="1235">
        <v>0.74</v>
      </c>
      <c r="J84" s="1235" t="s">
        <v>360</v>
      </c>
    </row>
    <row r="85" spans="1:18" s="368" customFormat="1">
      <c r="A85" s="710" t="s">
        <v>449</v>
      </c>
      <c r="B85" s="1234">
        <v>100</v>
      </c>
      <c r="C85" s="1235">
        <v>6.27</v>
      </c>
      <c r="D85" s="1235">
        <v>0.21</v>
      </c>
      <c r="E85" s="1235">
        <v>5.22</v>
      </c>
      <c r="F85" s="1235">
        <v>0.13</v>
      </c>
      <c r="G85" s="1235">
        <v>78.39</v>
      </c>
      <c r="H85" s="1235">
        <v>9.31</v>
      </c>
      <c r="I85" s="1235">
        <v>0.48</v>
      </c>
      <c r="J85" s="1235" t="s">
        <v>360</v>
      </c>
    </row>
    <row r="86" spans="1:18" s="368" customFormat="1">
      <c r="A86" s="710" t="s">
        <v>450</v>
      </c>
      <c r="B86" s="1234">
        <v>100</v>
      </c>
      <c r="C86" s="1235">
        <v>9.3699999999999992</v>
      </c>
      <c r="D86" s="1235">
        <v>0.39</v>
      </c>
      <c r="E86" s="1235">
        <v>9.85</v>
      </c>
      <c r="F86" s="1235">
        <v>0.05</v>
      </c>
      <c r="G86" s="1235">
        <v>48.64</v>
      </c>
      <c r="H86" s="1235">
        <v>31</v>
      </c>
      <c r="I86" s="1235">
        <v>0.69</v>
      </c>
      <c r="J86" s="1235" t="s">
        <v>360</v>
      </c>
    </row>
    <row r="87" spans="1:18" s="368" customFormat="1" ht="20.149999999999999" customHeight="1">
      <c r="A87" s="710" t="s">
        <v>451</v>
      </c>
      <c r="B87" s="1234">
        <v>100</v>
      </c>
      <c r="C87" s="1235">
        <v>8.2811303968153922</v>
      </c>
      <c r="D87" s="1235">
        <v>0.26539918119488548</v>
      </c>
      <c r="E87" s="1235">
        <v>13.692743472120982</v>
      </c>
      <c r="F87" s="1235">
        <v>0.9899832475615794</v>
      </c>
      <c r="G87" s="1235">
        <v>60.623685792214957</v>
      </c>
      <c r="H87" s="1235">
        <v>16.046442801475383</v>
      </c>
      <c r="I87" s="1235">
        <v>1.0218165343096151</v>
      </c>
      <c r="J87" s="1235" t="s">
        <v>360</v>
      </c>
    </row>
    <row r="88" spans="1:18" ht="13">
      <c r="B88" s="182"/>
      <c r="C88" s="388"/>
      <c r="D88" s="388"/>
      <c r="E88" s="388"/>
      <c r="F88" s="388"/>
      <c r="G88" s="388"/>
      <c r="H88" s="388"/>
      <c r="I88" s="388"/>
      <c r="J88" s="388"/>
    </row>
    <row r="89" spans="1:18" s="374" customFormat="1" ht="45" customHeight="1">
      <c r="A89" s="248"/>
      <c r="B89" s="1401" t="s">
        <v>1742</v>
      </c>
      <c r="C89" s="1401"/>
      <c r="D89" s="1401"/>
      <c r="E89" s="1401"/>
      <c r="F89" s="1401"/>
      <c r="G89" s="1401"/>
      <c r="H89" s="1401"/>
      <c r="I89" s="1401"/>
      <c r="J89" s="1401"/>
      <c r="K89" s="371"/>
      <c r="L89" s="371"/>
      <c r="M89" s="371"/>
      <c r="N89" s="371"/>
      <c r="O89" s="371"/>
      <c r="P89" s="371"/>
      <c r="Q89" s="371"/>
      <c r="R89" s="371"/>
    </row>
    <row r="90" spans="1:18" ht="15" customHeight="1">
      <c r="B90" s="1400" t="s">
        <v>1475</v>
      </c>
      <c r="C90" s="1400"/>
      <c r="D90" s="1400"/>
      <c r="E90" s="1400"/>
      <c r="F90" s="1400"/>
      <c r="G90" s="1010"/>
      <c r="H90" s="1010"/>
      <c r="I90" s="1010"/>
      <c r="J90" s="1010"/>
    </row>
  </sheetData>
  <sheetProtection selectLockedCells="1"/>
  <mergeCells count="15">
    <mergeCell ref="A5:A7"/>
    <mergeCell ref="B5:B7"/>
    <mergeCell ref="C5:I5"/>
    <mergeCell ref="J5:J7"/>
    <mergeCell ref="C6:E6"/>
    <mergeCell ref="F6:F7"/>
    <mergeCell ref="G6:G7"/>
    <mergeCell ref="H6:H7"/>
    <mergeCell ref="I6:I7"/>
    <mergeCell ref="B90:F90"/>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 (CH4)-Emissionen*) 2017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8">
    <pageSetUpPr autoPageBreaks="0"/>
  </sheetPr>
  <dimension ref="A1:Z68"/>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4296875" defaultRowHeight="12.5"/>
  <cols>
    <col min="1" max="1" width="24.54296875" style="643" customWidth="1"/>
    <col min="2" max="2" width="12.54296875" style="136" customWidth="1"/>
    <col min="3" max="8" width="12.54296875" style="376" customWidth="1"/>
    <col min="9" max="9" width="12.54296875" style="136" customWidth="1"/>
    <col min="10" max="19" width="12.54296875" style="376" customWidth="1"/>
    <col min="20" max="20" width="10.54296875" style="376" customWidth="1"/>
    <col min="21" max="16384" width="11.54296875" style="135"/>
  </cols>
  <sheetData>
    <row r="1" spans="1:26" ht="13">
      <c r="A1" s="160" t="s">
        <v>322</v>
      </c>
    </row>
    <row r="3" spans="1:26" ht="15">
      <c r="A3" s="692" t="s">
        <v>821</v>
      </c>
      <c r="B3" s="407" t="s">
        <v>1324</v>
      </c>
      <c r="F3" s="407"/>
      <c r="G3" s="407"/>
      <c r="H3" s="407"/>
      <c r="I3" s="407"/>
      <c r="K3" s="407"/>
      <c r="L3" s="407"/>
      <c r="M3" s="407"/>
      <c r="N3" s="407"/>
      <c r="O3" s="407"/>
      <c r="P3" s="407"/>
      <c r="Q3" s="407"/>
      <c r="R3" s="407"/>
      <c r="S3" s="407"/>
      <c r="T3" s="407"/>
    </row>
    <row r="5" spans="1:26">
      <c r="A5" s="690" t="s">
        <v>433</v>
      </c>
      <c r="B5" s="408">
        <v>1990</v>
      </c>
      <c r="C5" s="408">
        <v>1995</v>
      </c>
      <c r="D5" s="408">
        <v>2000</v>
      </c>
      <c r="E5" s="408">
        <v>2003</v>
      </c>
      <c r="F5" s="408">
        <v>2004</v>
      </c>
      <c r="G5" s="408">
        <v>2005</v>
      </c>
      <c r="H5" s="408">
        <v>2006</v>
      </c>
      <c r="I5" s="408">
        <v>2007</v>
      </c>
      <c r="J5" s="408">
        <v>2008</v>
      </c>
      <c r="K5" s="408">
        <v>2009</v>
      </c>
      <c r="L5" s="408">
        <v>2010</v>
      </c>
      <c r="M5" s="408">
        <v>2011</v>
      </c>
      <c r="N5" s="408">
        <v>2012</v>
      </c>
      <c r="O5" s="408">
        <v>2013</v>
      </c>
      <c r="P5" s="408">
        <v>2014</v>
      </c>
      <c r="Q5" s="520">
        <v>2015</v>
      </c>
      <c r="R5" s="408">
        <v>2016</v>
      </c>
      <c r="S5" s="786">
        <v>2017</v>
      </c>
      <c r="T5" s="409"/>
    </row>
    <row r="6" spans="1:26">
      <c r="A6" s="387"/>
      <c r="B6" s="387"/>
      <c r="C6" s="409"/>
      <c r="D6" s="409"/>
      <c r="E6" s="409"/>
      <c r="F6" s="409"/>
      <c r="G6" s="409"/>
      <c r="H6" s="409"/>
      <c r="I6" s="387"/>
      <c r="J6" s="409"/>
      <c r="K6" s="409"/>
      <c r="L6" s="409"/>
      <c r="M6" s="409"/>
      <c r="N6" s="409"/>
      <c r="O6" s="409"/>
      <c r="P6" s="409"/>
      <c r="Q6" s="409"/>
      <c r="R6" s="409"/>
      <c r="S6" s="409"/>
      <c r="T6" s="409"/>
    </row>
    <row r="7" spans="1:26" ht="13">
      <c r="B7" s="1283" t="s">
        <v>486</v>
      </c>
      <c r="C7" s="1283"/>
      <c r="D7" s="1283"/>
      <c r="E7" s="1283"/>
      <c r="F7" s="1283"/>
      <c r="G7" s="1283" t="s">
        <v>486</v>
      </c>
      <c r="H7" s="1283"/>
      <c r="I7" s="1283"/>
      <c r="J7" s="1283"/>
      <c r="K7" s="1283"/>
      <c r="L7" s="1283" t="s">
        <v>486</v>
      </c>
      <c r="M7" s="1283"/>
      <c r="N7" s="1283"/>
      <c r="O7" s="1283"/>
      <c r="P7" s="1283"/>
      <c r="Q7" s="1283" t="s">
        <v>486</v>
      </c>
      <c r="R7" s="1283"/>
      <c r="S7" s="1283"/>
      <c r="T7" s="1283"/>
      <c r="U7" s="1283"/>
      <c r="V7" s="1283"/>
    </row>
    <row r="8" spans="1:26" s="386" customFormat="1">
      <c r="A8" s="643"/>
      <c r="B8" s="136"/>
      <c r="C8" s="141"/>
      <c r="D8" s="141"/>
      <c r="E8" s="141"/>
      <c r="F8" s="141"/>
      <c r="G8" s="141"/>
      <c r="H8" s="141"/>
      <c r="I8" s="136"/>
      <c r="J8" s="141"/>
      <c r="K8" s="141"/>
      <c r="L8" s="141"/>
      <c r="M8" s="141"/>
      <c r="N8" s="141"/>
      <c r="O8" s="141"/>
      <c r="P8" s="141"/>
      <c r="Q8" s="141"/>
      <c r="R8" s="141"/>
      <c r="S8" s="141"/>
      <c r="T8" s="141"/>
    </row>
    <row r="9" spans="1:26" s="386" customFormat="1">
      <c r="A9" s="710" t="s">
        <v>435</v>
      </c>
      <c r="B9" s="244">
        <v>10120</v>
      </c>
      <c r="C9" s="244">
        <v>9633</v>
      </c>
      <c r="D9" s="244">
        <v>9945</v>
      </c>
      <c r="E9" s="244">
        <v>8491</v>
      </c>
      <c r="F9" s="244">
        <v>8365</v>
      </c>
      <c r="G9" s="244">
        <v>8165</v>
      </c>
      <c r="H9" s="244">
        <v>8215</v>
      </c>
      <c r="I9" s="244">
        <v>8594</v>
      </c>
      <c r="J9" s="244">
        <v>8637</v>
      </c>
      <c r="K9" s="244">
        <v>8197</v>
      </c>
      <c r="L9" s="244">
        <v>8435</v>
      </c>
      <c r="M9" s="244">
        <v>8767</v>
      </c>
      <c r="N9" s="244">
        <v>8641</v>
      </c>
      <c r="O9" s="244">
        <v>8818</v>
      </c>
      <c r="P9" s="244">
        <v>8761</v>
      </c>
      <c r="Q9" s="244">
        <v>8745</v>
      </c>
      <c r="R9" s="244">
        <v>8951</v>
      </c>
      <c r="S9" s="244">
        <v>8634</v>
      </c>
      <c r="T9" s="244"/>
    </row>
    <row r="10" spans="1:26">
      <c r="A10" s="710" t="s">
        <v>436</v>
      </c>
      <c r="B10" s="838">
        <v>24014</v>
      </c>
      <c r="C10" s="838">
        <v>21021</v>
      </c>
      <c r="D10" s="838">
        <v>22282</v>
      </c>
      <c r="E10" s="838">
        <v>19540</v>
      </c>
      <c r="F10" s="838">
        <v>19670</v>
      </c>
      <c r="G10" s="838">
        <v>19110</v>
      </c>
      <c r="H10" s="838">
        <v>19252</v>
      </c>
      <c r="I10" s="838">
        <v>19043</v>
      </c>
      <c r="J10" s="838">
        <v>19219</v>
      </c>
      <c r="K10" s="838">
        <v>18685</v>
      </c>
      <c r="L10" s="838">
        <v>19491</v>
      </c>
      <c r="M10" s="838">
        <v>20335</v>
      </c>
      <c r="N10" s="838">
        <v>19991</v>
      </c>
      <c r="O10" s="838">
        <v>19330</v>
      </c>
      <c r="P10" s="838">
        <v>20172</v>
      </c>
      <c r="Q10" s="838">
        <v>20132</v>
      </c>
      <c r="R10" s="838">
        <v>20469</v>
      </c>
      <c r="S10" s="838">
        <v>20340</v>
      </c>
      <c r="T10" s="132"/>
      <c r="U10" s="386"/>
      <c r="V10" s="386"/>
      <c r="W10" s="386"/>
      <c r="X10" s="386"/>
      <c r="Y10" s="386"/>
      <c r="Z10" s="386"/>
    </row>
    <row r="11" spans="1:26">
      <c r="A11" s="710" t="s">
        <v>437</v>
      </c>
      <c r="B11" s="244">
        <v>1079</v>
      </c>
      <c r="C11" s="244">
        <v>863</v>
      </c>
      <c r="D11" s="244">
        <v>783</v>
      </c>
      <c r="E11" s="244">
        <v>544</v>
      </c>
      <c r="F11" s="244">
        <v>511</v>
      </c>
      <c r="G11" s="244">
        <v>485</v>
      </c>
      <c r="H11" s="244">
        <v>458</v>
      </c>
      <c r="I11" s="244">
        <v>455</v>
      </c>
      <c r="J11" s="244">
        <v>437</v>
      </c>
      <c r="K11" s="244">
        <v>430</v>
      </c>
      <c r="L11" s="244">
        <v>460</v>
      </c>
      <c r="M11" s="244">
        <v>447</v>
      </c>
      <c r="N11" s="244">
        <v>440</v>
      </c>
      <c r="O11" s="244">
        <v>440</v>
      </c>
      <c r="P11" s="244">
        <v>411</v>
      </c>
      <c r="Q11" s="244">
        <v>429</v>
      </c>
      <c r="R11" s="244">
        <v>420</v>
      </c>
      <c r="S11" s="244">
        <v>402</v>
      </c>
      <c r="T11" s="244"/>
      <c r="U11" s="386"/>
      <c r="V11" s="386"/>
      <c r="W11" s="386"/>
      <c r="X11" s="386"/>
      <c r="Y11" s="386"/>
      <c r="Z11" s="386"/>
    </row>
    <row r="12" spans="1:26">
      <c r="A12" s="710" t="s">
        <v>438</v>
      </c>
      <c r="B12" s="838">
        <v>9991</v>
      </c>
      <c r="C12" s="838">
        <v>8785</v>
      </c>
      <c r="D12" s="838">
        <v>8660</v>
      </c>
      <c r="E12" s="838">
        <v>7020</v>
      </c>
      <c r="F12" s="838">
        <v>7480</v>
      </c>
      <c r="G12" s="838">
        <v>7546</v>
      </c>
      <c r="H12" s="838">
        <v>7455</v>
      </c>
      <c r="I12" s="838">
        <v>7026</v>
      </c>
      <c r="J12" s="838">
        <v>7553</v>
      </c>
      <c r="K12" s="838">
        <v>7057</v>
      </c>
      <c r="L12" s="838">
        <v>7199</v>
      </c>
      <c r="M12" s="838">
        <v>7346</v>
      </c>
      <c r="N12" s="838">
        <v>7275</v>
      </c>
      <c r="O12" s="838">
        <v>7675</v>
      </c>
      <c r="P12" s="838">
        <v>7683</v>
      </c>
      <c r="Q12" s="838">
        <v>7818</v>
      </c>
      <c r="R12" s="838">
        <v>7631</v>
      </c>
      <c r="S12" s="838">
        <v>7590</v>
      </c>
      <c r="T12" s="132"/>
      <c r="U12" s="386"/>
      <c r="V12" s="386"/>
      <c r="W12" s="386"/>
      <c r="X12" s="386"/>
      <c r="Y12" s="386"/>
      <c r="Z12" s="386"/>
    </row>
    <row r="13" spans="1:26">
      <c r="A13" s="710" t="s">
        <v>439</v>
      </c>
      <c r="B13" s="244">
        <v>705</v>
      </c>
      <c r="C13" s="244">
        <v>715</v>
      </c>
      <c r="D13" s="244">
        <v>773</v>
      </c>
      <c r="E13" s="244">
        <v>522</v>
      </c>
      <c r="F13" s="244">
        <v>518</v>
      </c>
      <c r="G13" s="244">
        <v>435</v>
      </c>
      <c r="H13" s="244">
        <v>456</v>
      </c>
      <c r="I13" s="244">
        <v>577</v>
      </c>
      <c r="J13" s="244">
        <v>650</v>
      </c>
      <c r="K13" s="244">
        <v>523</v>
      </c>
      <c r="L13" s="244">
        <v>591</v>
      </c>
      <c r="M13" s="244">
        <v>703</v>
      </c>
      <c r="N13" s="244">
        <v>555</v>
      </c>
      <c r="O13" s="244">
        <v>440</v>
      </c>
      <c r="P13" s="244">
        <v>473</v>
      </c>
      <c r="Q13" s="244">
        <v>521</v>
      </c>
      <c r="R13" s="244">
        <v>362</v>
      </c>
      <c r="S13" s="244">
        <v>413</v>
      </c>
      <c r="T13" s="244"/>
      <c r="U13" s="386"/>
      <c r="V13" s="386"/>
      <c r="W13" s="386"/>
      <c r="X13" s="386"/>
      <c r="Y13" s="386"/>
      <c r="Z13" s="386"/>
    </row>
    <row r="14" spans="1:26">
      <c r="A14" s="710" t="s">
        <v>440</v>
      </c>
      <c r="B14" s="838">
        <v>738</v>
      </c>
      <c r="C14" s="838">
        <v>772</v>
      </c>
      <c r="D14" s="838" t="s">
        <v>356</v>
      </c>
      <c r="E14" s="838">
        <v>421</v>
      </c>
      <c r="F14" s="838">
        <v>551</v>
      </c>
      <c r="G14" s="838">
        <v>452</v>
      </c>
      <c r="H14" s="838">
        <v>338</v>
      </c>
      <c r="I14" s="838">
        <v>664</v>
      </c>
      <c r="J14" s="838">
        <v>382</v>
      </c>
      <c r="K14" s="838">
        <v>425</v>
      </c>
      <c r="L14" s="838">
        <v>527</v>
      </c>
      <c r="M14" s="838">
        <v>563</v>
      </c>
      <c r="N14" s="838">
        <v>661</v>
      </c>
      <c r="O14" s="838">
        <v>567</v>
      </c>
      <c r="P14" s="838">
        <v>447</v>
      </c>
      <c r="Q14" s="838">
        <v>1496</v>
      </c>
      <c r="R14" s="838">
        <v>864</v>
      </c>
      <c r="S14" s="838">
        <v>519</v>
      </c>
      <c r="T14" s="132"/>
      <c r="U14" s="386"/>
      <c r="V14" s="386"/>
      <c r="W14" s="386"/>
      <c r="X14" s="386"/>
      <c r="Y14" s="386"/>
      <c r="Z14" s="386"/>
    </row>
    <row r="15" spans="1:26">
      <c r="A15" s="710" t="s">
        <v>441</v>
      </c>
      <c r="B15" s="244">
        <v>5347</v>
      </c>
      <c r="C15" s="244">
        <v>5104</v>
      </c>
      <c r="D15" s="244">
        <v>5230</v>
      </c>
      <c r="E15" s="244">
        <v>4509</v>
      </c>
      <c r="F15" s="244">
        <v>4606</v>
      </c>
      <c r="G15" s="244">
        <v>4407</v>
      </c>
      <c r="H15" s="244">
        <v>4339</v>
      </c>
      <c r="I15" s="244">
        <v>4252</v>
      </c>
      <c r="J15" s="244">
        <v>4375</v>
      </c>
      <c r="K15" s="244">
        <v>4174</v>
      </c>
      <c r="L15" s="244">
        <v>4063</v>
      </c>
      <c r="M15" s="244">
        <v>4401</v>
      </c>
      <c r="N15" s="244">
        <v>5042</v>
      </c>
      <c r="O15" s="244">
        <v>5237</v>
      </c>
      <c r="P15" s="244">
        <v>5554</v>
      </c>
      <c r="Q15" s="244">
        <v>5506</v>
      </c>
      <c r="R15" s="244">
        <v>5414</v>
      </c>
      <c r="S15" s="244">
        <v>5264</v>
      </c>
      <c r="T15" s="244"/>
      <c r="U15" s="386"/>
      <c r="V15" s="386"/>
      <c r="W15" s="386"/>
      <c r="X15" s="386"/>
      <c r="Y15" s="386"/>
      <c r="Z15" s="386"/>
    </row>
    <row r="16" spans="1:26">
      <c r="A16" s="710" t="s">
        <v>442</v>
      </c>
      <c r="B16" s="838">
        <v>10005</v>
      </c>
      <c r="C16" s="838">
        <v>11739</v>
      </c>
      <c r="D16" s="838">
        <v>12321</v>
      </c>
      <c r="E16" s="838">
        <v>10075</v>
      </c>
      <c r="F16" s="838">
        <v>10910</v>
      </c>
      <c r="G16" s="838">
        <v>10679</v>
      </c>
      <c r="H16" s="838">
        <v>10542</v>
      </c>
      <c r="I16" s="838">
        <v>9648</v>
      </c>
      <c r="J16" s="838">
        <v>10602</v>
      </c>
      <c r="K16" s="838">
        <v>9414</v>
      </c>
      <c r="L16" s="838">
        <v>8403</v>
      </c>
      <c r="M16" s="838">
        <v>8583</v>
      </c>
      <c r="N16" s="838">
        <v>8151</v>
      </c>
      <c r="O16" s="838">
        <v>8725</v>
      </c>
      <c r="P16" s="838">
        <v>9234</v>
      </c>
      <c r="Q16" s="838">
        <v>8771</v>
      </c>
      <c r="R16" s="838">
        <v>8498</v>
      </c>
      <c r="S16" s="838" t="s">
        <v>358</v>
      </c>
      <c r="T16" s="132"/>
      <c r="U16" s="386"/>
      <c r="V16" s="386"/>
      <c r="W16" s="386"/>
      <c r="X16" s="386"/>
      <c r="Y16" s="386"/>
      <c r="Z16" s="386"/>
    </row>
    <row r="17" spans="1:26">
      <c r="A17" s="710" t="s">
        <v>443</v>
      </c>
      <c r="B17" s="244">
        <v>22987</v>
      </c>
      <c r="C17" s="244">
        <v>22744</v>
      </c>
      <c r="D17" s="244">
        <v>22272</v>
      </c>
      <c r="E17" s="244">
        <v>21798</v>
      </c>
      <c r="F17" s="244">
        <v>21896</v>
      </c>
      <c r="G17" s="244">
        <v>21988</v>
      </c>
      <c r="H17" s="244">
        <v>21759</v>
      </c>
      <c r="I17" s="244">
        <v>21644</v>
      </c>
      <c r="J17" s="244">
        <v>23147</v>
      </c>
      <c r="K17" s="244">
        <v>22439</v>
      </c>
      <c r="L17" s="244">
        <v>22192</v>
      </c>
      <c r="M17" s="244">
        <v>23668</v>
      </c>
      <c r="N17" s="244">
        <v>23852</v>
      </c>
      <c r="O17" s="244">
        <v>24235</v>
      </c>
      <c r="P17" s="244">
        <v>24504</v>
      </c>
      <c r="Q17" s="244">
        <v>24979</v>
      </c>
      <c r="R17" s="244">
        <v>23873</v>
      </c>
      <c r="S17" s="244">
        <v>24546</v>
      </c>
      <c r="T17" s="244"/>
      <c r="U17" s="386"/>
      <c r="V17" s="386"/>
      <c r="W17" s="386"/>
      <c r="X17" s="386"/>
      <c r="Y17" s="386"/>
      <c r="Z17" s="386"/>
    </row>
    <row r="18" spans="1:26">
      <c r="A18" s="710" t="s">
        <v>444</v>
      </c>
      <c r="B18" s="838">
        <v>42195</v>
      </c>
      <c r="C18" s="838">
        <v>39526</v>
      </c>
      <c r="D18" s="838">
        <v>24396</v>
      </c>
      <c r="E18" s="838">
        <v>33521</v>
      </c>
      <c r="F18" s="838">
        <v>34292</v>
      </c>
      <c r="G18" s="838">
        <v>31355</v>
      </c>
      <c r="H18" s="838">
        <v>30901</v>
      </c>
      <c r="I18" s="838">
        <v>34563</v>
      </c>
      <c r="J18" s="838">
        <v>32381</v>
      </c>
      <c r="K18" s="838">
        <v>30872</v>
      </c>
      <c r="L18" s="838">
        <v>20182</v>
      </c>
      <c r="M18" s="838">
        <v>20233</v>
      </c>
      <c r="N18" s="838">
        <v>19611</v>
      </c>
      <c r="O18" s="838">
        <v>19702</v>
      </c>
      <c r="P18" s="838">
        <v>19373</v>
      </c>
      <c r="Q18" s="838">
        <v>19186</v>
      </c>
      <c r="R18" s="838">
        <v>18987</v>
      </c>
      <c r="S18" s="838">
        <v>18806</v>
      </c>
      <c r="T18" s="132"/>
      <c r="U18" s="386"/>
      <c r="V18" s="386"/>
      <c r="W18" s="386"/>
      <c r="X18" s="386"/>
      <c r="Y18" s="386"/>
      <c r="Z18" s="386"/>
    </row>
    <row r="19" spans="1:26">
      <c r="A19" s="710" t="s">
        <v>445</v>
      </c>
      <c r="B19" s="244">
        <v>55884</v>
      </c>
      <c r="C19" s="244">
        <v>58740</v>
      </c>
      <c r="D19" s="244">
        <v>10271</v>
      </c>
      <c r="E19" s="244">
        <v>9156</v>
      </c>
      <c r="F19" s="244">
        <v>11523</v>
      </c>
      <c r="G19" s="244">
        <v>10678</v>
      </c>
      <c r="H19" s="244">
        <v>10365</v>
      </c>
      <c r="I19" s="244">
        <v>14141</v>
      </c>
      <c r="J19" s="244">
        <v>12767</v>
      </c>
      <c r="K19" s="244">
        <v>14820</v>
      </c>
      <c r="L19" s="244">
        <v>4455</v>
      </c>
      <c r="M19" s="244">
        <v>4302</v>
      </c>
      <c r="N19" s="244">
        <v>3815</v>
      </c>
      <c r="O19" s="244">
        <v>3917</v>
      </c>
      <c r="P19" s="244">
        <v>3944</v>
      </c>
      <c r="Q19" s="244">
        <v>4166</v>
      </c>
      <c r="R19" s="244">
        <v>4142</v>
      </c>
      <c r="S19" s="244">
        <v>3833</v>
      </c>
      <c r="T19" s="244"/>
      <c r="U19" s="386"/>
      <c r="V19" s="386"/>
      <c r="W19" s="386"/>
      <c r="X19" s="386"/>
      <c r="Y19" s="386"/>
      <c r="Z19" s="386"/>
    </row>
    <row r="20" spans="1:26">
      <c r="A20" s="710" t="s">
        <v>446</v>
      </c>
      <c r="B20" s="838">
        <v>1037</v>
      </c>
      <c r="C20" s="838">
        <v>971</v>
      </c>
      <c r="D20" s="838">
        <v>884</v>
      </c>
      <c r="E20" s="838">
        <v>870</v>
      </c>
      <c r="F20" s="838">
        <v>961</v>
      </c>
      <c r="G20" s="838">
        <v>974</v>
      </c>
      <c r="H20" s="838">
        <v>920</v>
      </c>
      <c r="I20" s="838">
        <v>940</v>
      </c>
      <c r="J20" s="838">
        <v>890</v>
      </c>
      <c r="K20" s="838">
        <v>727</v>
      </c>
      <c r="L20" s="838">
        <v>796</v>
      </c>
      <c r="M20" s="838">
        <v>863</v>
      </c>
      <c r="N20" s="838">
        <v>849</v>
      </c>
      <c r="O20" s="838">
        <v>876</v>
      </c>
      <c r="P20" s="838">
        <v>900</v>
      </c>
      <c r="Q20" s="838">
        <v>654</v>
      </c>
      <c r="R20" s="838">
        <v>606</v>
      </c>
      <c r="S20" s="838" t="s">
        <v>358</v>
      </c>
      <c r="T20" s="132"/>
      <c r="U20" s="386"/>
      <c r="V20" s="386"/>
      <c r="W20" s="386"/>
      <c r="X20" s="386"/>
      <c r="Y20" s="386"/>
      <c r="Z20" s="386"/>
    </row>
    <row r="21" spans="1:26">
      <c r="A21" s="710" t="s">
        <v>447</v>
      </c>
      <c r="B21" s="244">
        <v>8762</v>
      </c>
      <c r="C21" s="244">
        <v>6445</v>
      </c>
      <c r="D21" s="244">
        <v>5587</v>
      </c>
      <c r="E21" s="244">
        <v>5515</v>
      </c>
      <c r="F21" s="244">
        <v>5640</v>
      </c>
      <c r="G21" s="244">
        <v>5877</v>
      </c>
      <c r="H21" s="244">
        <v>5558</v>
      </c>
      <c r="I21" s="244">
        <v>5475</v>
      </c>
      <c r="J21" s="244">
        <v>5553</v>
      </c>
      <c r="K21" s="244">
        <v>5243</v>
      </c>
      <c r="L21" s="244">
        <v>5237</v>
      </c>
      <c r="M21" s="244">
        <v>5288</v>
      </c>
      <c r="N21" s="244">
        <v>5226</v>
      </c>
      <c r="O21" s="244">
        <v>5365</v>
      </c>
      <c r="P21" s="244">
        <v>5535</v>
      </c>
      <c r="Q21" s="244">
        <v>5366</v>
      </c>
      <c r="R21" s="244">
        <v>5391</v>
      </c>
      <c r="S21" s="244">
        <v>5957</v>
      </c>
      <c r="T21" s="244"/>
      <c r="U21" s="386"/>
      <c r="V21" s="386"/>
      <c r="W21" s="386"/>
      <c r="X21" s="386"/>
      <c r="Y21" s="386"/>
      <c r="Z21" s="386"/>
    </row>
    <row r="22" spans="1:26">
      <c r="A22" s="710" t="s">
        <v>448</v>
      </c>
      <c r="B22" s="838">
        <v>9003</v>
      </c>
      <c r="C22" s="838">
        <v>5868</v>
      </c>
      <c r="D22" s="838">
        <v>7616</v>
      </c>
      <c r="E22" s="838">
        <v>9665</v>
      </c>
      <c r="F22" s="838">
        <v>11688</v>
      </c>
      <c r="G22" s="838">
        <v>9955</v>
      </c>
      <c r="H22" s="838">
        <v>9976</v>
      </c>
      <c r="I22" s="838">
        <v>11224</v>
      </c>
      <c r="J22" s="838">
        <v>12016</v>
      </c>
      <c r="K22" s="838">
        <v>12337</v>
      </c>
      <c r="L22" s="838">
        <v>7214</v>
      </c>
      <c r="M22" s="838">
        <v>7124</v>
      </c>
      <c r="N22" s="838">
        <v>6658</v>
      </c>
      <c r="O22" s="838">
        <v>6938</v>
      </c>
      <c r="P22" s="838">
        <v>7083</v>
      </c>
      <c r="Q22" s="838">
        <v>7057</v>
      </c>
      <c r="R22" s="838">
        <v>7028</v>
      </c>
      <c r="S22" s="838">
        <v>7392</v>
      </c>
      <c r="T22" s="132"/>
      <c r="U22" s="386"/>
      <c r="V22" s="386"/>
      <c r="W22" s="386"/>
      <c r="X22" s="386"/>
      <c r="Y22" s="386"/>
      <c r="Z22" s="386"/>
    </row>
    <row r="23" spans="1:26">
      <c r="A23" s="710" t="s">
        <v>449</v>
      </c>
      <c r="B23" s="244">
        <v>9884</v>
      </c>
      <c r="C23" s="244">
        <v>9489</v>
      </c>
      <c r="D23" s="244">
        <v>9409</v>
      </c>
      <c r="E23" s="244">
        <v>9398</v>
      </c>
      <c r="F23" s="244">
        <v>9548</v>
      </c>
      <c r="G23" s="244">
        <v>9809</v>
      </c>
      <c r="H23" s="244">
        <v>9971</v>
      </c>
      <c r="I23" s="244">
        <v>9208</v>
      </c>
      <c r="J23" s="244">
        <v>10006</v>
      </c>
      <c r="K23" s="244">
        <v>10208</v>
      </c>
      <c r="L23" s="244">
        <v>9766</v>
      </c>
      <c r="M23" s="244">
        <v>10460</v>
      </c>
      <c r="N23" s="244">
        <v>10269</v>
      </c>
      <c r="O23" s="244">
        <v>10339</v>
      </c>
      <c r="P23" s="244">
        <v>10805</v>
      </c>
      <c r="Q23" s="244">
        <v>11246</v>
      </c>
      <c r="R23" s="244">
        <v>10702</v>
      </c>
      <c r="S23" s="244">
        <v>9861</v>
      </c>
      <c r="T23" s="244"/>
      <c r="U23" s="386"/>
      <c r="V23" s="386"/>
      <c r="W23" s="386"/>
      <c r="X23" s="386"/>
      <c r="Y23" s="386"/>
      <c r="Z23" s="386"/>
    </row>
    <row r="24" spans="1:26">
      <c r="A24" s="710" t="s">
        <v>450</v>
      </c>
      <c r="B24" s="838">
        <v>5194</v>
      </c>
      <c r="C24" s="838">
        <v>3716</v>
      </c>
      <c r="D24" s="838">
        <v>3783</v>
      </c>
      <c r="E24" s="838">
        <v>3678</v>
      </c>
      <c r="F24" s="838">
        <v>3693</v>
      </c>
      <c r="G24" s="838">
        <v>3696</v>
      </c>
      <c r="H24" s="838">
        <v>3848</v>
      </c>
      <c r="I24" s="838">
        <v>3640</v>
      </c>
      <c r="J24" s="838">
        <v>3692</v>
      </c>
      <c r="K24" s="838">
        <v>3579</v>
      </c>
      <c r="L24" s="838">
        <v>3516</v>
      </c>
      <c r="M24" s="838">
        <v>3535</v>
      </c>
      <c r="N24" s="838">
        <v>3447</v>
      </c>
      <c r="O24" s="838">
        <v>3448</v>
      </c>
      <c r="P24" s="838">
        <v>3599</v>
      </c>
      <c r="Q24" s="838">
        <v>3433</v>
      </c>
      <c r="R24" s="838">
        <v>3415</v>
      </c>
      <c r="S24" s="838">
        <v>3432</v>
      </c>
      <c r="T24" s="132"/>
      <c r="U24" s="386"/>
      <c r="V24" s="386"/>
      <c r="W24" s="386"/>
      <c r="X24" s="386"/>
      <c r="Y24" s="386"/>
      <c r="Z24" s="386"/>
    </row>
    <row r="25" spans="1:26" ht="20.25" customHeight="1">
      <c r="A25" s="710" t="s">
        <v>777</v>
      </c>
      <c r="B25" s="244">
        <v>216618</v>
      </c>
      <c r="C25" s="244">
        <v>205140</v>
      </c>
      <c r="D25" s="244">
        <v>145231</v>
      </c>
      <c r="E25" s="244">
        <v>144406</v>
      </c>
      <c r="F25" s="244">
        <v>151711</v>
      </c>
      <c r="G25" s="244">
        <v>145231</v>
      </c>
      <c r="H25" s="244">
        <v>143715</v>
      </c>
      <c r="I25" s="244">
        <v>150027</v>
      </c>
      <c r="J25" s="244">
        <v>151365</v>
      </c>
      <c r="K25" s="244">
        <v>148394</v>
      </c>
      <c r="L25" s="244">
        <v>121596</v>
      </c>
      <c r="M25" s="244">
        <v>125970</v>
      </c>
      <c r="N25" s="244">
        <v>123702</v>
      </c>
      <c r="O25" s="244">
        <v>125526</v>
      </c>
      <c r="P25" s="244">
        <v>127686</v>
      </c>
      <c r="Q25" s="244">
        <v>129755</v>
      </c>
      <c r="R25" s="244">
        <v>126961</v>
      </c>
      <c r="S25" s="244">
        <v>125976</v>
      </c>
      <c r="T25" s="244"/>
      <c r="U25" s="386"/>
      <c r="V25" s="386"/>
      <c r="W25" s="386"/>
      <c r="X25" s="386"/>
      <c r="Y25" s="386"/>
      <c r="Z25" s="386"/>
    </row>
    <row r="26" spans="1:26" s="368" customFormat="1">
      <c r="A26" s="643"/>
      <c r="B26" s="136"/>
      <c r="C26" s="216"/>
      <c r="D26" s="216"/>
      <c r="E26" s="216"/>
      <c r="F26" s="216"/>
      <c r="G26" s="216"/>
      <c r="H26" s="216"/>
      <c r="I26" s="136"/>
      <c r="J26" s="216"/>
      <c r="K26" s="216"/>
      <c r="L26" s="216"/>
      <c r="M26" s="216"/>
      <c r="N26" s="216"/>
      <c r="O26" s="216"/>
      <c r="P26" s="216"/>
      <c r="Q26" s="216"/>
      <c r="R26" s="216"/>
      <c r="S26" s="216"/>
      <c r="T26" s="216"/>
    </row>
    <row r="27" spans="1:26" s="368" customFormat="1" ht="13">
      <c r="A27" s="135"/>
      <c r="B27" s="1283" t="s">
        <v>452</v>
      </c>
      <c r="C27" s="1283"/>
      <c r="D27" s="1283"/>
      <c r="E27" s="1283"/>
      <c r="F27" s="1283"/>
      <c r="G27" s="1283" t="s">
        <v>452</v>
      </c>
      <c r="H27" s="1283"/>
      <c r="I27" s="1283"/>
      <c r="J27" s="1283"/>
      <c r="K27" s="1283"/>
      <c r="L27" s="1283" t="s">
        <v>452</v>
      </c>
      <c r="M27" s="1283"/>
      <c r="N27" s="1283"/>
      <c r="O27" s="1283"/>
      <c r="P27" s="1283"/>
      <c r="Q27" s="1283" t="s">
        <v>452</v>
      </c>
      <c r="R27" s="1283"/>
      <c r="S27" s="1283"/>
      <c r="T27" s="1283"/>
      <c r="U27" s="1283"/>
      <c r="V27" s="1283"/>
    </row>
    <row r="28" spans="1:26" s="368" customFormat="1">
      <c r="A28" s="643"/>
      <c r="B28" s="136"/>
      <c r="C28" s="141"/>
      <c r="D28" s="141"/>
      <c r="E28" s="141"/>
      <c r="F28" s="141"/>
      <c r="G28" s="141"/>
      <c r="H28" s="141"/>
      <c r="I28" s="136"/>
      <c r="J28" s="141"/>
      <c r="K28" s="141"/>
      <c r="L28" s="141"/>
      <c r="M28" s="141"/>
      <c r="N28" s="141"/>
      <c r="O28" s="141"/>
      <c r="P28" s="141"/>
      <c r="Q28" s="141"/>
      <c r="R28" s="141"/>
      <c r="S28" s="141"/>
      <c r="T28" s="141"/>
    </row>
    <row r="29" spans="1:26" s="368" customFormat="1">
      <c r="A29" s="710" t="s">
        <v>435</v>
      </c>
      <c r="B29" s="143">
        <v>100</v>
      </c>
      <c r="C29" s="144">
        <v>95.187747035573125</v>
      </c>
      <c r="D29" s="144">
        <v>98.270750988142296</v>
      </c>
      <c r="E29" s="144">
        <v>83.903162055335969</v>
      </c>
      <c r="F29" s="144">
        <v>82.658102766798422</v>
      </c>
      <c r="G29" s="144">
        <v>80.681818181818187</v>
      </c>
      <c r="H29" s="144">
        <v>81.175889328063235</v>
      </c>
      <c r="I29" s="144">
        <v>84.920948616600796</v>
      </c>
      <c r="J29" s="144">
        <v>85.345849802371546</v>
      </c>
      <c r="K29" s="144">
        <v>80.998023715415016</v>
      </c>
      <c r="L29" s="144">
        <v>83.3498023715415</v>
      </c>
      <c r="M29" s="144">
        <v>86.630434782608702</v>
      </c>
      <c r="N29" s="144">
        <v>85.385375494071141</v>
      </c>
      <c r="O29" s="144">
        <v>87.134387351778656</v>
      </c>
      <c r="P29" s="144">
        <v>86.571146245059282</v>
      </c>
      <c r="Q29" s="144">
        <v>86.413043478260875</v>
      </c>
      <c r="R29" s="144">
        <v>88.448616600790515</v>
      </c>
      <c r="S29" s="144">
        <v>85.316205533596843</v>
      </c>
      <c r="T29" s="421"/>
    </row>
    <row r="30" spans="1:26" s="368" customFormat="1">
      <c r="A30" s="710" t="s">
        <v>436</v>
      </c>
      <c r="B30" s="143">
        <v>100</v>
      </c>
      <c r="C30" s="144">
        <v>87.536437078370952</v>
      </c>
      <c r="D30" s="144">
        <v>92.787540601315897</v>
      </c>
      <c r="E30" s="144">
        <v>81.369201299242107</v>
      </c>
      <c r="F30" s="144">
        <v>81.910552177896221</v>
      </c>
      <c r="G30" s="144">
        <v>79.578579162155407</v>
      </c>
      <c r="H30" s="144">
        <v>80.169900891146824</v>
      </c>
      <c r="I30" s="144">
        <v>79.29957524777214</v>
      </c>
      <c r="J30" s="144">
        <v>80.032481052719248</v>
      </c>
      <c r="K30" s="144">
        <v>77.808778212709257</v>
      </c>
      <c r="L30" s="144">
        <v>81.165153660364794</v>
      </c>
      <c r="M30" s="144">
        <v>84.679770134088443</v>
      </c>
      <c r="N30" s="144">
        <v>83.247272424419094</v>
      </c>
      <c r="O30" s="144">
        <v>80.494711418339307</v>
      </c>
      <c r="P30" s="144">
        <v>84.000999417006753</v>
      </c>
      <c r="Q30" s="144">
        <v>83.834429915882396</v>
      </c>
      <c r="R30" s="144">
        <v>85.237777962855006</v>
      </c>
      <c r="S30" s="144">
        <v>84.700591321728993</v>
      </c>
      <c r="T30" s="421"/>
    </row>
    <row r="31" spans="1:26" s="368" customFormat="1">
      <c r="A31" s="710" t="s">
        <v>437</v>
      </c>
      <c r="B31" s="143">
        <v>100</v>
      </c>
      <c r="C31" s="144">
        <v>79.981464318813721</v>
      </c>
      <c r="D31" s="144">
        <v>72.567191844300282</v>
      </c>
      <c r="E31" s="144">
        <v>50.417052826691382</v>
      </c>
      <c r="F31" s="144">
        <v>47.358665430954588</v>
      </c>
      <c r="G31" s="144">
        <v>44.949026876737719</v>
      </c>
      <c r="H31" s="144">
        <v>42.446709916589434</v>
      </c>
      <c r="I31" s="144">
        <v>42.168674698795179</v>
      </c>
      <c r="J31" s="144">
        <v>40.500463392029658</v>
      </c>
      <c r="K31" s="144">
        <v>39.851714550509733</v>
      </c>
      <c r="L31" s="144">
        <v>42.632066728452273</v>
      </c>
      <c r="M31" s="144">
        <v>41.427247451343838</v>
      </c>
      <c r="N31" s="144">
        <v>40.778498609823913</v>
      </c>
      <c r="O31" s="144">
        <v>40.778498609823913</v>
      </c>
      <c r="P31" s="144">
        <v>38.090824837812789</v>
      </c>
      <c r="Q31" s="144">
        <v>39.75903614457831</v>
      </c>
      <c r="R31" s="144">
        <v>38.924930491195553</v>
      </c>
      <c r="S31" s="144">
        <v>37.256719184430025</v>
      </c>
      <c r="T31" s="421"/>
    </row>
    <row r="32" spans="1:26" s="368" customFormat="1">
      <c r="A32" s="710" t="s">
        <v>438</v>
      </c>
      <c r="B32" s="143">
        <v>100</v>
      </c>
      <c r="C32" s="144">
        <v>87.929136222600334</v>
      </c>
      <c r="D32" s="144">
        <v>86.678010209188272</v>
      </c>
      <c r="E32" s="144">
        <v>70.263236913221903</v>
      </c>
      <c r="F32" s="144">
        <v>74.867380642578325</v>
      </c>
      <c r="G32" s="144">
        <v>75.527975177659897</v>
      </c>
      <c r="H32" s="144">
        <v>74.61715543989591</v>
      </c>
      <c r="I32" s="144">
        <v>70.323290961865681</v>
      </c>
      <c r="J32" s="144">
        <v>75.598038234410964</v>
      </c>
      <c r="K32" s="144">
        <v>70.633570213191874</v>
      </c>
      <c r="L32" s="144">
        <v>72.05484936442798</v>
      </c>
      <c r="M32" s="144">
        <v>73.526173556200575</v>
      </c>
      <c r="N32" s="144">
        <v>72.815533980582529</v>
      </c>
      <c r="O32" s="144">
        <v>76.819137223501144</v>
      </c>
      <c r="P32" s="144">
        <v>76.899209288359529</v>
      </c>
      <c r="Q32" s="144">
        <v>78.250425382844554</v>
      </c>
      <c r="R32" s="144">
        <v>76.378740866780106</v>
      </c>
      <c r="S32" s="144">
        <v>75.96837153438095</v>
      </c>
      <c r="T32" s="421"/>
    </row>
    <row r="33" spans="1:22" s="368" customFormat="1">
      <c r="A33" s="710" t="s">
        <v>439</v>
      </c>
      <c r="B33" s="143">
        <v>100</v>
      </c>
      <c r="C33" s="144">
        <v>101.41843971631205</v>
      </c>
      <c r="D33" s="144">
        <v>109.64539007092199</v>
      </c>
      <c r="E33" s="144">
        <v>74.042553191489361</v>
      </c>
      <c r="F33" s="144">
        <v>73.475177304964532</v>
      </c>
      <c r="G33" s="144">
        <v>61.702127659574465</v>
      </c>
      <c r="H33" s="144">
        <v>64.680851063829792</v>
      </c>
      <c r="I33" s="144">
        <v>81.843971631205676</v>
      </c>
      <c r="J33" s="144">
        <v>92.198581560283685</v>
      </c>
      <c r="K33" s="144">
        <v>74.184397163120565</v>
      </c>
      <c r="L33" s="144">
        <v>83.829787234042556</v>
      </c>
      <c r="M33" s="144">
        <v>99.716312056737593</v>
      </c>
      <c r="N33" s="144">
        <v>78.723404255319153</v>
      </c>
      <c r="O33" s="144">
        <v>62.411347517730498</v>
      </c>
      <c r="P33" s="144">
        <v>67.092198581560282</v>
      </c>
      <c r="Q33" s="144">
        <v>73.900709219858157</v>
      </c>
      <c r="R33" s="144">
        <v>51.347517730496456</v>
      </c>
      <c r="S33" s="144">
        <v>58.581560283687942</v>
      </c>
      <c r="T33" s="421"/>
    </row>
    <row r="34" spans="1:22" s="368" customFormat="1">
      <c r="A34" s="710" t="s">
        <v>440</v>
      </c>
      <c r="B34" s="143">
        <v>100</v>
      </c>
      <c r="C34" s="144">
        <v>104.60704607046071</v>
      </c>
      <c r="D34" s="144" t="s">
        <v>356</v>
      </c>
      <c r="E34" s="144">
        <v>57.046070460704605</v>
      </c>
      <c r="F34" s="144">
        <v>74.66124661246613</v>
      </c>
      <c r="G34" s="144">
        <v>61.24661246612466</v>
      </c>
      <c r="H34" s="144">
        <v>45.799457994579946</v>
      </c>
      <c r="I34" s="144">
        <v>89.972899728997291</v>
      </c>
      <c r="J34" s="144">
        <v>51.761517615176153</v>
      </c>
      <c r="K34" s="144">
        <v>57.588075880758808</v>
      </c>
      <c r="L34" s="144">
        <v>71.409214092140928</v>
      </c>
      <c r="M34" s="144">
        <v>76.28726287262873</v>
      </c>
      <c r="N34" s="144">
        <v>89.566395663956641</v>
      </c>
      <c r="O34" s="144">
        <v>76.829268292682926</v>
      </c>
      <c r="P34" s="144">
        <v>60.569105691056912</v>
      </c>
      <c r="Q34" s="144">
        <v>202.71002710027099</v>
      </c>
      <c r="R34" s="144">
        <v>117.07317073170732</v>
      </c>
      <c r="S34" s="144">
        <v>70.325203252032523</v>
      </c>
      <c r="T34" s="421"/>
    </row>
    <row r="35" spans="1:22" s="368" customFormat="1">
      <c r="A35" s="710" t="s">
        <v>441</v>
      </c>
      <c r="B35" s="143">
        <v>100</v>
      </c>
      <c r="C35" s="144">
        <v>95.455395548905926</v>
      </c>
      <c r="D35" s="144">
        <v>97.81185711613989</v>
      </c>
      <c r="E35" s="144">
        <v>84.327660370301103</v>
      </c>
      <c r="F35" s="144">
        <v>86.141761735552649</v>
      </c>
      <c r="G35" s="144">
        <v>82.420048625397413</v>
      </c>
      <c r="H35" s="144">
        <v>81.148307462128301</v>
      </c>
      <c r="I35" s="144">
        <v>79.52122685618103</v>
      </c>
      <c r="J35" s="144">
        <v>81.821582195623719</v>
      </c>
      <c r="K35" s="144">
        <v>78.062464933607629</v>
      </c>
      <c r="L35" s="144">
        <v>75.986534505330098</v>
      </c>
      <c r="M35" s="144">
        <v>82.307836169814848</v>
      </c>
      <c r="N35" s="144">
        <v>94.295866841219379</v>
      </c>
      <c r="O35" s="144">
        <v>97.94277164765289</v>
      </c>
      <c r="P35" s="144">
        <v>103.87132971759866</v>
      </c>
      <c r="Q35" s="144">
        <v>102.97363007293809</v>
      </c>
      <c r="R35" s="144">
        <v>101.25303908733869</v>
      </c>
      <c r="S35" s="144">
        <v>98.447727697774454</v>
      </c>
      <c r="T35" s="421"/>
    </row>
    <row r="36" spans="1:22" s="368" customFormat="1">
      <c r="A36" s="710" t="s">
        <v>442</v>
      </c>
      <c r="B36" s="143">
        <v>100</v>
      </c>
      <c r="C36" s="144">
        <v>117.33133433283358</v>
      </c>
      <c r="D36" s="144">
        <v>123.14842578710645</v>
      </c>
      <c r="E36" s="144">
        <v>100.69965017491255</v>
      </c>
      <c r="F36" s="144">
        <v>109.04547726136931</v>
      </c>
      <c r="G36" s="144">
        <v>106.73663168415793</v>
      </c>
      <c r="H36" s="144">
        <v>105.36731634182908</v>
      </c>
      <c r="I36" s="144">
        <v>96.431784107946029</v>
      </c>
      <c r="J36" s="144">
        <v>105.96701649175412</v>
      </c>
      <c r="K36" s="144">
        <v>94.092953523238378</v>
      </c>
      <c r="L36" s="144">
        <v>83.988005997001494</v>
      </c>
      <c r="M36" s="144">
        <v>85.787106446776605</v>
      </c>
      <c r="N36" s="144">
        <v>81.469265367316339</v>
      </c>
      <c r="O36" s="144">
        <v>87.206396801599197</v>
      </c>
      <c r="P36" s="144">
        <v>92.293853073463268</v>
      </c>
      <c r="Q36" s="144">
        <v>87.666166916541727</v>
      </c>
      <c r="R36" s="144">
        <v>84.937531234382803</v>
      </c>
      <c r="S36" s="144" t="s">
        <v>358</v>
      </c>
      <c r="T36" s="421"/>
    </row>
    <row r="37" spans="1:22" s="368" customFormat="1">
      <c r="A37" s="710" t="s">
        <v>443</v>
      </c>
      <c r="B37" s="143">
        <v>100</v>
      </c>
      <c r="C37" s="144">
        <v>98.942880758689697</v>
      </c>
      <c r="D37" s="144">
        <v>96.889546265280373</v>
      </c>
      <c r="E37" s="144">
        <v>94.827511201983725</v>
      </c>
      <c r="F37" s="144">
        <v>95.253839126462779</v>
      </c>
      <c r="G37" s="144">
        <v>95.65406534127986</v>
      </c>
      <c r="H37" s="144">
        <v>94.65785008918084</v>
      </c>
      <c r="I37" s="144">
        <v>94.15756732065951</v>
      </c>
      <c r="J37" s="144">
        <v>100.69604559098622</v>
      </c>
      <c r="K37" s="144">
        <v>97.616043850872231</v>
      </c>
      <c r="L37" s="144">
        <v>96.541523469787265</v>
      </c>
      <c r="M37" s="144">
        <v>102.96254404663506</v>
      </c>
      <c r="N37" s="144">
        <v>103.76299647626919</v>
      </c>
      <c r="O37" s="144">
        <v>105.42915560969243</v>
      </c>
      <c r="P37" s="144">
        <v>106.599382259538</v>
      </c>
      <c r="Q37" s="144">
        <v>108.66576760777831</v>
      </c>
      <c r="R37" s="144">
        <v>103.85435246008613</v>
      </c>
      <c r="S37" s="144">
        <v>106.78209422717188</v>
      </c>
      <c r="T37" s="421"/>
    </row>
    <row r="38" spans="1:22" s="368" customFormat="1">
      <c r="A38" s="710" t="s">
        <v>444</v>
      </c>
      <c r="B38" s="143">
        <v>100</v>
      </c>
      <c r="C38" s="144">
        <v>93.674605995971092</v>
      </c>
      <c r="D38" s="144">
        <v>57.817276928546036</v>
      </c>
      <c r="E38" s="144">
        <v>79.443061974167549</v>
      </c>
      <c r="F38" s="144">
        <v>81.270292688707187</v>
      </c>
      <c r="G38" s="144">
        <v>74.309752340324678</v>
      </c>
      <c r="H38" s="144">
        <v>73.233795473397322</v>
      </c>
      <c r="I38" s="144">
        <v>81.912548880199083</v>
      </c>
      <c r="J38" s="144">
        <v>76.74132006161868</v>
      </c>
      <c r="K38" s="144">
        <v>73.165066951060552</v>
      </c>
      <c r="L38" s="144">
        <v>47.830311648299563</v>
      </c>
      <c r="M38" s="144">
        <v>47.951179049650435</v>
      </c>
      <c r="N38" s="144">
        <v>46.477070742979024</v>
      </c>
      <c r="O38" s="144">
        <v>46.692736106173719</v>
      </c>
      <c r="P38" s="144">
        <v>45.913022870008298</v>
      </c>
      <c r="Q38" s="144">
        <v>45.469842398388437</v>
      </c>
      <c r="R38" s="144">
        <v>44.99822253821543</v>
      </c>
      <c r="S38" s="144">
        <v>44.569261760872138</v>
      </c>
      <c r="T38" s="421"/>
    </row>
    <row r="39" spans="1:22" s="368" customFormat="1">
      <c r="A39" s="710" t="s">
        <v>445</v>
      </c>
      <c r="B39" s="143">
        <v>100</v>
      </c>
      <c r="C39" s="144">
        <v>105.11058621430105</v>
      </c>
      <c r="D39" s="144">
        <v>18.37914250948393</v>
      </c>
      <c r="E39" s="144">
        <v>16.383938157612196</v>
      </c>
      <c r="F39" s="144">
        <v>20.619497530599098</v>
      </c>
      <c r="G39" s="144">
        <v>19.107436833440698</v>
      </c>
      <c r="H39" s="144">
        <v>18.547348078161907</v>
      </c>
      <c r="I39" s="144">
        <v>25.304201560375063</v>
      </c>
      <c r="J39" s="144">
        <v>22.845537184167203</v>
      </c>
      <c r="K39" s="144">
        <v>26.519218380931932</v>
      </c>
      <c r="L39" s="144">
        <v>7.9718703027700233</v>
      </c>
      <c r="M39" s="144">
        <v>7.6980888984324674</v>
      </c>
      <c r="N39" s="144">
        <v>6.8266408990050822</v>
      </c>
      <c r="O39" s="144">
        <v>7.0091618352301195</v>
      </c>
      <c r="P39" s="144">
        <v>7.0574762007014531</v>
      </c>
      <c r="Q39" s="144">
        <v>7.4547276501324173</v>
      </c>
      <c r="R39" s="144">
        <v>7.4117815474912314</v>
      </c>
      <c r="S39" s="144">
        <v>6.858850475985971</v>
      </c>
      <c r="T39" s="421"/>
    </row>
    <row r="40" spans="1:22" s="368" customFormat="1">
      <c r="A40" s="710" t="s">
        <v>446</v>
      </c>
      <c r="B40" s="143">
        <v>100</v>
      </c>
      <c r="C40" s="144">
        <v>93.635486981677914</v>
      </c>
      <c r="D40" s="144">
        <v>85.245901639344268</v>
      </c>
      <c r="E40" s="144">
        <v>83.895853423336547</v>
      </c>
      <c r="F40" s="144">
        <v>92.671166827386699</v>
      </c>
      <c r="G40" s="144">
        <v>93.92478302796529</v>
      </c>
      <c r="H40" s="144">
        <v>88.717454194792666</v>
      </c>
      <c r="I40" s="144">
        <v>90.646094503375124</v>
      </c>
      <c r="J40" s="144">
        <v>85.824493731918992</v>
      </c>
      <c r="K40" s="144">
        <v>70.10607521697203</v>
      </c>
      <c r="L40" s="144">
        <v>76.759884281581492</v>
      </c>
      <c r="M40" s="144">
        <v>83.220829315332693</v>
      </c>
      <c r="N40" s="144">
        <v>81.870781099324972</v>
      </c>
      <c r="O40" s="144">
        <v>84.474445515911285</v>
      </c>
      <c r="P40" s="144">
        <v>86.788813886210221</v>
      </c>
      <c r="Q40" s="144">
        <v>63.066538090646091</v>
      </c>
      <c r="R40" s="144">
        <v>58.437801350048218</v>
      </c>
      <c r="S40" s="144" t="s">
        <v>358</v>
      </c>
      <c r="T40" s="421"/>
    </row>
    <row r="41" spans="1:22" s="368" customFormat="1">
      <c r="A41" s="710" t="s">
        <v>447</v>
      </c>
      <c r="B41" s="143">
        <v>100</v>
      </c>
      <c r="C41" s="144">
        <v>73.556265692764214</v>
      </c>
      <c r="D41" s="144">
        <v>63.763980826295366</v>
      </c>
      <c r="E41" s="144">
        <v>62.942250627710571</v>
      </c>
      <c r="F41" s="144">
        <v>64.36886555580918</v>
      </c>
      <c r="G41" s="144">
        <v>67.073727459484132</v>
      </c>
      <c r="H41" s="144">
        <v>63.43300616297649</v>
      </c>
      <c r="I41" s="144">
        <v>62.485733850719015</v>
      </c>
      <c r="J41" s="144">
        <v>63.375941565852543</v>
      </c>
      <c r="K41" s="144">
        <v>59.837936544167995</v>
      </c>
      <c r="L41" s="144">
        <v>59.769459027619263</v>
      </c>
      <c r="M41" s="144">
        <v>60.351517918283498</v>
      </c>
      <c r="N41" s="144">
        <v>59.64391691394659</v>
      </c>
      <c r="O41" s="144">
        <v>61.230312713992241</v>
      </c>
      <c r="P41" s="144">
        <v>63.170509016206346</v>
      </c>
      <c r="Q41" s="144">
        <v>61.241725633417026</v>
      </c>
      <c r="R41" s="144">
        <v>61.527048619036748</v>
      </c>
      <c r="S41" s="144">
        <v>67.986761013467245</v>
      </c>
      <c r="T41" s="421"/>
    </row>
    <row r="42" spans="1:22" s="368" customFormat="1">
      <c r="A42" s="710" t="s">
        <v>448</v>
      </c>
      <c r="B42" s="143">
        <v>100</v>
      </c>
      <c r="C42" s="144">
        <v>65.178273908697108</v>
      </c>
      <c r="D42" s="144">
        <v>84.594024214150835</v>
      </c>
      <c r="E42" s="144">
        <v>107.35310452071532</v>
      </c>
      <c r="F42" s="144">
        <v>129.82339220259914</v>
      </c>
      <c r="G42" s="144">
        <v>110.57425302676886</v>
      </c>
      <c r="H42" s="144">
        <v>110.80750860824169</v>
      </c>
      <c r="I42" s="144">
        <v>124.66955459291347</v>
      </c>
      <c r="J42" s="144">
        <v>133.46662223703211</v>
      </c>
      <c r="K42" s="144">
        <v>137.03210041097412</v>
      </c>
      <c r="L42" s="144">
        <v>80.128845940242144</v>
      </c>
      <c r="M42" s="144">
        <v>79.129179162501387</v>
      </c>
      <c r="N42" s="144">
        <v>73.953126735532607</v>
      </c>
      <c r="O42" s="144">
        <v>77.063201155170503</v>
      </c>
      <c r="P42" s="144">
        <v>78.673775408197272</v>
      </c>
      <c r="Q42" s="144">
        <v>78.384982783516605</v>
      </c>
      <c r="R42" s="144">
        <v>78.062867932911246</v>
      </c>
      <c r="S42" s="144">
        <v>82.105964678440515</v>
      </c>
      <c r="T42" s="421"/>
    </row>
    <row r="43" spans="1:22" s="368" customFormat="1">
      <c r="A43" s="710" t="s">
        <v>449</v>
      </c>
      <c r="B43" s="143">
        <v>100</v>
      </c>
      <c r="C43" s="144">
        <v>96.00364225010118</v>
      </c>
      <c r="D43" s="144">
        <v>95.194253338729254</v>
      </c>
      <c r="E43" s="144">
        <v>95.082962363415618</v>
      </c>
      <c r="F43" s="144">
        <v>96.600566572237966</v>
      </c>
      <c r="G43" s="144">
        <v>99.241197895588826</v>
      </c>
      <c r="H43" s="144">
        <v>100.88021044111696</v>
      </c>
      <c r="I43" s="144">
        <v>93.160663698907328</v>
      </c>
      <c r="J43" s="144">
        <v>101.23431808984216</v>
      </c>
      <c r="K43" s="144">
        <v>103.27802509105625</v>
      </c>
      <c r="L43" s="144">
        <v>98.806151355726428</v>
      </c>
      <c r="M43" s="144">
        <v>105.82760016187778</v>
      </c>
      <c r="N43" s="144">
        <v>103.89518413597733</v>
      </c>
      <c r="O43" s="144">
        <v>104.60339943342777</v>
      </c>
      <c r="P43" s="144">
        <v>109.31808984216916</v>
      </c>
      <c r="Q43" s="144">
        <v>113.77984621610683</v>
      </c>
      <c r="R43" s="144">
        <v>108.27600161877783</v>
      </c>
      <c r="S43" s="144">
        <v>99.76730068798058</v>
      </c>
      <c r="T43" s="421"/>
    </row>
    <row r="44" spans="1:22" s="368" customFormat="1">
      <c r="A44" s="710" t="s">
        <v>450</v>
      </c>
      <c r="B44" s="143">
        <v>100</v>
      </c>
      <c r="C44" s="144">
        <v>71.544089333846742</v>
      </c>
      <c r="D44" s="144">
        <v>72.834039276087793</v>
      </c>
      <c r="E44" s="144">
        <v>70.812475933769733</v>
      </c>
      <c r="F44" s="144">
        <v>71.101270696958025</v>
      </c>
      <c r="G44" s="144">
        <v>71.159029649595681</v>
      </c>
      <c r="H44" s="144">
        <v>74.085483249903731</v>
      </c>
      <c r="I44" s="144">
        <v>70.080862533692724</v>
      </c>
      <c r="J44" s="144">
        <v>71.082017712745483</v>
      </c>
      <c r="K44" s="144">
        <v>68.906430496726998</v>
      </c>
      <c r="L44" s="144">
        <v>67.693492491336158</v>
      </c>
      <c r="M44" s="144">
        <v>68.059299191374663</v>
      </c>
      <c r="N44" s="144">
        <v>66.365036580670008</v>
      </c>
      <c r="O44" s="144">
        <v>66.38428956488255</v>
      </c>
      <c r="P44" s="144">
        <v>69.291490180978045</v>
      </c>
      <c r="Q44" s="144">
        <v>66.095494801694258</v>
      </c>
      <c r="R44" s="144">
        <v>65.74894108586831</v>
      </c>
      <c r="S44" s="144">
        <v>66.076241817481716</v>
      </c>
      <c r="T44" s="421"/>
    </row>
    <row r="45" spans="1:22" s="368" customFormat="1" ht="20.149999999999999" customHeight="1">
      <c r="A45" s="710" t="s">
        <v>451</v>
      </c>
      <c r="B45" s="143">
        <v>100</v>
      </c>
      <c r="C45" s="144">
        <v>94.701271362490658</v>
      </c>
      <c r="D45" s="144">
        <v>67.044751590357222</v>
      </c>
      <c r="E45" s="144">
        <v>66.663896813745851</v>
      </c>
      <c r="F45" s="144">
        <v>70.036192744831922</v>
      </c>
      <c r="G45" s="144">
        <v>67.044751590357222</v>
      </c>
      <c r="H45" s="144">
        <v>66.344902085699246</v>
      </c>
      <c r="I45" s="144">
        <v>69.258787358391274</v>
      </c>
      <c r="J45" s="144">
        <v>69.876464559731872</v>
      </c>
      <c r="K45" s="144">
        <v>68.504925721777511</v>
      </c>
      <c r="L45" s="144">
        <v>56.133839293133533</v>
      </c>
      <c r="M45" s="144">
        <v>58.153062072403955</v>
      </c>
      <c r="N45" s="144">
        <v>57.106057668337812</v>
      </c>
      <c r="O45" s="144">
        <v>57.94809295626402</v>
      </c>
      <c r="P45" s="144">
        <v>58.945240007755586</v>
      </c>
      <c r="Q45" s="144">
        <v>59.900377623281535</v>
      </c>
      <c r="R45" s="144">
        <v>58.610549446491056</v>
      </c>
      <c r="S45" s="144">
        <v>58.155831925324762</v>
      </c>
      <c r="T45" s="421"/>
    </row>
    <row r="46" spans="1:22" s="368" customFormat="1">
      <c r="A46" s="643"/>
      <c r="C46" s="134"/>
      <c r="D46" s="134"/>
      <c r="E46" s="134"/>
      <c r="F46" s="134"/>
      <c r="G46" s="134"/>
      <c r="H46" s="134"/>
      <c r="J46" s="134"/>
      <c r="K46" s="134"/>
      <c r="L46" s="134"/>
      <c r="M46" s="134"/>
      <c r="N46" s="134"/>
      <c r="O46" s="134"/>
      <c r="P46" s="134"/>
      <c r="Q46" s="134"/>
      <c r="R46" s="134"/>
      <c r="S46" s="134"/>
      <c r="T46" s="134"/>
    </row>
    <row r="47" spans="1:22" s="368" customFormat="1" ht="13">
      <c r="A47" s="135"/>
      <c r="B47" s="1283" t="s">
        <v>453</v>
      </c>
      <c r="C47" s="1283"/>
      <c r="D47" s="1283"/>
      <c r="E47" s="1283"/>
      <c r="F47" s="1283"/>
      <c r="G47" s="1283" t="s">
        <v>453</v>
      </c>
      <c r="H47" s="1283"/>
      <c r="I47" s="1283"/>
      <c r="J47" s="1283"/>
      <c r="K47" s="1283"/>
      <c r="L47" s="1283" t="s">
        <v>453</v>
      </c>
      <c r="M47" s="1283"/>
      <c r="N47" s="1283"/>
      <c r="O47" s="1283"/>
      <c r="P47" s="1283"/>
      <c r="Q47" s="1283" t="s">
        <v>453</v>
      </c>
      <c r="R47" s="1283"/>
      <c r="S47" s="1283"/>
      <c r="T47" s="1283"/>
      <c r="U47" s="1283"/>
      <c r="V47" s="1283"/>
    </row>
    <row r="48" spans="1:22" s="368" customFormat="1">
      <c r="A48" s="674"/>
      <c r="B48" s="124"/>
      <c r="C48" s="134"/>
      <c r="D48" s="134"/>
      <c r="E48" s="134"/>
      <c r="F48" s="134"/>
      <c r="G48" s="134"/>
      <c r="H48" s="134"/>
      <c r="I48" s="124"/>
      <c r="J48" s="134"/>
      <c r="K48" s="134"/>
      <c r="L48" s="134"/>
      <c r="M48" s="134"/>
      <c r="N48" s="134"/>
      <c r="O48" s="134"/>
      <c r="P48" s="134"/>
      <c r="Q48" s="134"/>
      <c r="R48" s="134"/>
      <c r="S48" s="134"/>
      <c r="T48" s="134"/>
    </row>
    <row r="49" spans="1:20" s="368" customFormat="1">
      <c r="A49" s="710" t="s">
        <v>435</v>
      </c>
      <c r="B49" s="149">
        <v>4.6718185930993732</v>
      </c>
      <c r="C49" s="149">
        <v>4.6958174904942966</v>
      </c>
      <c r="D49" s="149">
        <v>6.8477115767294858</v>
      </c>
      <c r="E49" s="149">
        <v>5.8799495865822751</v>
      </c>
      <c r="F49" s="149">
        <v>5.5137728971531397</v>
      </c>
      <c r="G49" s="149">
        <v>5.6220779310202369</v>
      </c>
      <c r="H49" s="149">
        <v>5.7161743728907908</v>
      </c>
      <c r="I49" s="149">
        <v>5.7283022389303255</v>
      </c>
      <c r="J49" s="149">
        <v>5.7060747200475674</v>
      </c>
      <c r="K49" s="149">
        <v>5.5238082402253461</v>
      </c>
      <c r="L49" s="149">
        <v>6.936905819270371</v>
      </c>
      <c r="M49" s="149">
        <v>6.9595935540207989</v>
      </c>
      <c r="N49" s="149">
        <v>6.9853357261806597</v>
      </c>
      <c r="O49" s="149">
        <v>7.0248394754871502</v>
      </c>
      <c r="P49" s="149">
        <v>6.8613630311858778</v>
      </c>
      <c r="Q49" s="149">
        <v>6.7396246772764057</v>
      </c>
      <c r="R49" s="149">
        <v>7.050196517040666</v>
      </c>
      <c r="S49" s="149">
        <v>6.8536864164602784</v>
      </c>
      <c r="T49" s="398"/>
    </row>
    <row r="50" spans="1:20" s="368" customFormat="1">
      <c r="A50" s="710" t="s">
        <v>436</v>
      </c>
      <c r="B50" s="149">
        <v>11.085874673388176</v>
      </c>
      <c r="C50" s="149">
        <v>10.247148288973383</v>
      </c>
      <c r="D50" s="149">
        <v>15.342454434659267</v>
      </c>
      <c r="E50" s="149">
        <v>13.531293713557609</v>
      </c>
      <c r="F50" s="149">
        <v>12.965440871129978</v>
      </c>
      <c r="G50" s="149">
        <v>13.158347735676267</v>
      </c>
      <c r="H50" s="149">
        <v>13.395957276554292</v>
      </c>
      <c r="I50" s="149">
        <v>12.693048584588107</v>
      </c>
      <c r="J50" s="149">
        <v>12.697122848743104</v>
      </c>
      <c r="K50" s="149">
        <v>12.591479439869536</v>
      </c>
      <c r="L50" s="149">
        <v>16.029310174676798</v>
      </c>
      <c r="M50" s="149">
        <v>16.142732396602366</v>
      </c>
      <c r="N50" s="149">
        <v>16.160611792857026</v>
      </c>
      <c r="O50" s="149">
        <v>15.399200165702723</v>
      </c>
      <c r="P50" s="149">
        <v>15.798129787134064</v>
      </c>
      <c r="Q50" s="149">
        <v>15.515394397133058</v>
      </c>
      <c r="R50" s="149">
        <v>16.122273769110198</v>
      </c>
      <c r="S50" s="149">
        <v>16.145932558582587</v>
      </c>
      <c r="T50" s="398"/>
    </row>
    <row r="51" spans="1:20" s="368" customFormat="1">
      <c r="A51" s="710" t="s">
        <v>437</v>
      </c>
      <c r="B51" s="149">
        <v>0.49811188359231456</v>
      </c>
      <c r="C51" s="149">
        <v>0.42068831042215071</v>
      </c>
      <c r="D51" s="149">
        <v>0.53914109246648445</v>
      </c>
      <c r="E51" s="149">
        <v>0.3767156489342548</v>
      </c>
      <c r="F51" s="149">
        <v>0.33682462049554746</v>
      </c>
      <c r="G51" s="149">
        <v>0.33395074054437413</v>
      </c>
      <c r="H51" s="149">
        <v>0.31868628883554256</v>
      </c>
      <c r="I51" s="149">
        <v>0.3032787431595646</v>
      </c>
      <c r="J51" s="149">
        <v>0.28870610775278299</v>
      </c>
      <c r="K51" s="149">
        <v>0.28976912813186517</v>
      </c>
      <c r="L51" s="149">
        <v>0.37830191782624428</v>
      </c>
      <c r="M51" s="149">
        <v>0.35484639199809476</v>
      </c>
      <c r="N51" s="149">
        <v>0.35569352152754202</v>
      </c>
      <c r="O51" s="149">
        <v>0.35052499083855138</v>
      </c>
      <c r="P51" s="149">
        <v>0.32188337014238055</v>
      </c>
      <c r="Q51" s="149">
        <v>0.33062309737582368</v>
      </c>
      <c r="R51" s="149">
        <v>0.33081024881656573</v>
      </c>
      <c r="S51" s="149">
        <v>0.31910840160030485</v>
      </c>
      <c r="T51" s="398"/>
    </row>
    <row r="52" spans="1:20" s="368" customFormat="1">
      <c r="A52" s="710" t="s">
        <v>438</v>
      </c>
      <c r="B52" s="149">
        <v>4.6122667553019605</v>
      </c>
      <c r="C52" s="149">
        <v>4.2824412596275714</v>
      </c>
      <c r="D52" s="149">
        <v>5.9629142538438762</v>
      </c>
      <c r="E52" s="149">
        <v>4.8612938520560087</v>
      </c>
      <c r="F52" s="149">
        <v>4.9304269301500883</v>
      </c>
      <c r="G52" s="149">
        <v>5.1958603879337053</v>
      </c>
      <c r="H52" s="149">
        <v>5.1873499634693667</v>
      </c>
      <c r="I52" s="149">
        <v>4.6831570317342877</v>
      </c>
      <c r="J52" s="149">
        <v>4.9899250156905497</v>
      </c>
      <c r="K52" s="149">
        <v>4.7555831098292387</v>
      </c>
      <c r="L52" s="149">
        <v>5.9204250139807231</v>
      </c>
      <c r="M52" s="149">
        <v>5.8315471937762959</v>
      </c>
      <c r="N52" s="149">
        <v>5.8810690207110641</v>
      </c>
      <c r="O52" s="149">
        <v>6.1142711470133682</v>
      </c>
      <c r="P52" s="149">
        <v>6.0171044593769087</v>
      </c>
      <c r="Q52" s="149">
        <v>6.0252013409887866</v>
      </c>
      <c r="R52" s="149">
        <v>6.0105071636171736</v>
      </c>
      <c r="S52" s="149">
        <v>6.0249571346923227</v>
      </c>
      <c r="T52" s="398"/>
    </row>
    <row r="53" spans="1:20" s="368" customFormat="1">
      <c r="A53" s="710" t="s">
        <v>439</v>
      </c>
      <c r="B53" s="149">
        <v>0.32545771819516384</v>
      </c>
      <c r="C53" s="149">
        <v>0.3485424588086185</v>
      </c>
      <c r="D53" s="149">
        <v>0.53225551018721895</v>
      </c>
      <c r="E53" s="149">
        <v>0.36148082489647243</v>
      </c>
      <c r="F53" s="149">
        <v>0.34143865639274673</v>
      </c>
      <c r="G53" s="149">
        <v>0.2995228291480469</v>
      </c>
      <c r="H53" s="149">
        <v>0.31729464565285459</v>
      </c>
      <c r="I53" s="149">
        <v>0.38459743912762367</v>
      </c>
      <c r="J53" s="149">
        <v>0.42942556073068411</v>
      </c>
      <c r="K53" s="149">
        <v>0.35244012561154764</v>
      </c>
      <c r="L53" s="149">
        <v>0.48603572485937035</v>
      </c>
      <c r="M53" s="149">
        <v>0.55806938159879338</v>
      </c>
      <c r="N53" s="149">
        <v>0.44865887374496777</v>
      </c>
      <c r="O53" s="149">
        <v>0.35052499083855138</v>
      </c>
      <c r="P53" s="149">
        <v>0.37043998558964963</v>
      </c>
      <c r="Q53" s="149">
        <v>0.40152595275711916</v>
      </c>
      <c r="R53" s="149">
        <v>0.2851269287418971</v>
      </c>
      <c r="S53" s="149">
        <v>0.32784022353464154</v>
      </c>
      <c r="T53" s="398"/>
    </row>
    <row r="54" spans="1:20" s="368" customFormat="1">
      <c r="A54" s="710" t="s">
        <v>440</v>
      </c>
      <c r="B54" s="149">
        <v>0.34069190925961834</v>
      </c>
      <c r="C54" s="149">
        <v>0.37632836111923562</v>
      </c>
      <c r="D54" s="149" t="s">
        <v>356</v>
      </c>
      <c r="E54" s="149">
        <v>0.29153913272301707</v>
      </c>
      <c r="F54" s="149">
        <v>0.36319053990811478</v>
      </c>
      <c r="G54" s="149">
        <v>0.31122831902279818</v>
      </c>
      <c r="H54" s="149">
        <v>0.23518769787426505</v>
      </c>
      <c r="I54" s="149">
        <v>0.44258700100648551</v>
      </c>
      <c r="J54" s="149">
        <v>0.25237009876787897</v>
      </c>
      <c r="K54" s="149">
        <v>0.2863997196652156</v>
      </c>
      <c r="L54" s="149">
        <v>0.43340241455311029</v>
      </c>
      <c r="M54" s="149">
        <v>0.44693180916091135</v>
      </c>
      <c r="N54" s="149">
        <v>0.53434867665842101</v>
      </c>
      <c r="O54" s="149">
        <v>0.4516992495578605</v>
      </c>
      <c r="P54" s="149">
        <v>0.35007753395047225</v>
      </c>
      <c r="Q54" s="149">
        <v>1.1529420831567185</v>
      </c>
      <c r="R54" s="149">
        <v>0.68052394042264952</v>
      </c>
      <c r="S54" s="149">
        <v>0.4119832349018861</v>
      </c>
      <c r="T54" s="398"/>
    </row>
    <row r="55" spans="1:20" s="368" customFormat="1">
      <c r="A55" s="710" t="s">
        <v>441</v>
      </c>
      <c r="B55" s="149">
        <v>2.4684005945950935</v>
      </c>
      <c r="C55" s="149">
        <v>2.4880569367261383</v>
      </c>
      <c r="D55" s="149">
        <v>3.6011595320558283</v>
      </c>
      <c r="E55" s="149">
        <v>3.122446435743667</v>
      </c>
      <c r="F55" s="149">
        <v>3.0360356203571266</v>
      </c>
      <c r="G55" s="149">
        <v>3.0344761104722822</v>
      </c>
      <c r="H55" s="149">
        <v>3.0191698848415265</v>
      </c>
      <c r="I55" s="149">
        <v>2.8341565184933377</v>
      </c>
      <c r="J55" s="149">
        <v>2.8903643510719124</v>
      </c>
      <c r="K55" s="149">
        <v>2.812782187959082</v>
      </c>
      <c r="L55" s="149">
        <v>3.3413928089739793</v>
      </c>
      <c r="M55" s="149">
        <v>3.4936889735651344</v>
      </c>
      <c r="N55" s="149">
        <v>4.0759243989587883</v>
      </c>
      <c r="O55" s="149">
        <v>4.1720440386852129</v>
      </c>
      <c r="P55" s="149">
        <v>4.3497329386150403</v>
      </c>
      <c r="Q55" s="149">
        <v>4.2433817579284039</v>
      </c>
      <c r="R55" s="149">
        <v>4.2643016359354444</v>
      </c>
      <c r="S55" s="149">
        <v>4.1785736965771259</v>
      </c>
      <c r="T55" s="398"/>
    </row>
    <row r="56" spans="1:20" s="368" customFormat="1">
      <c r="A56" s="710" t="s">
        <v>442</v>
      </c>
      <c r="B56" s="149">
        <v>4.6187297454505165</v>
      </c>
      <c r="C56" s="149">
        <v>5.7224334600760454</v>
      </c>
      <c r="D56" s="149">
        <v>8.4837259262829559</v>
      </c>
      <c r="E56" s="149">
        <v>6.9768569173026052</v>
      </c>
      <c r="F56" s="149">
        <v>7.1913045197777352</v>
      </c>
      <c r="G56" s="149">
        <v>7.3531133160275699</v>
      </c>
      <c r="H56" s="149">
        <v>7.335351215948231</v>
      </c>
      <c r="I56" s="149">
        <v>6.4308424483592956</v>
      </c>
      <c r="J56" s="149">
        <v>7.0042612228718664</v>
      </c>
      <c r="K56" s="149">
        <v>6.3439222610078572</v>
      </c>
      <c r="L56" s="149">
        <v>6.9105891641172406</v>
      </c>
      <c r="M56" s="149">
        <v>6.8135270302452966</v>
      </c>
      <c r="N56" s="149">
        <v>6.5892224862977153</v>
      </c>
      <c r="O56" s="149">
        <v>6.9507512387871833</v>
      </c>
      <c r="P56" s="149">
        <v>7.2318030167755278</v>
      </c>
      <c r="Q56" s="149">
        <v>6.7596624407537282</v>
      </c>
      <c r="R56" s="149">
        <v>6.693394034388513</v>
      </c>
      <c r="S56" s="149" t="s">
        <v>358</v>
      </c>
      <c r="T56" s="398"/>
    </row>
    <row r="57" spans="1:20" s="368" customFormat="1">
      <c r="A57" s="710" t="s">
        <v>443</v>
      </c>
      <c r="B57" s="149">
        <v>10.611768181776215</v>
      </c>
      <c r="C57" s="149">
        <v>11.0870624939066</v>
      </c>
      <c r="D57" s="149">
        <v>15.335568852380002</v>
      </c>
      <c r="E57" s="149">
        <v>15.094940653435453</v>
      </c>
      <c r="F57" s="149">
        <v>14.432704286439348</v>
      </c>
      <c r="G57" s="149">
        <v>15.140018315648863</v>
      </c>
      <c r="H57" s="149">
        <v>15.140382006053647</v>
      </c>
      <c r="I57" s="149">
        <v>14.426736520759597</v>
      </c>
      <c r="J57" s="149">
        <v>15.292174544974069</v>
      </c>
      <c r="K57" s="149">
        <v>15.121231316630052</v>
      </c>
      <c r="L57" s="149">
        <v>18.250600348695681</v>
      </c>
      <c r="M57" s="149">
        <v>18.788600460427087</v>
      </c>
      <c r="N57" s="149">
        <v>19.281822444261209</v>
      </c>
      <c r="O57" s="149">
        <v>19.306757165846118</v>
      </c>
      <c r="P57" s="149">
        <v>19.190827498707769</v>
      </c>
      <c r="Q57" s="149">
        <v>19.250895919232399</v>
      </c>
      <c r="R57" s="149">
        <v>18.803412071423509</v>
      </c>
      <c r="S57" s="149">
        <v>19.484663745475327</v>
      </c>
      <c r="T57" s="398"/>
    </row>
    <row r="58" spans="1:20" s="368" customFormat="1">
      <c r="A58" s="710" t="s">
        <v>444</v>
      </c>
      <c r="B58" s="149">
        <v>19.478990665595656</v>
      </c>
      <c r="C58" s="149">
        <v>19.267817100516719</v>
      </c>
      <c r="D58" s="149">
        <v>16.798066528495983</v>
      </c>
      <c r="E58" s="149">
        <v>23.2130243895683</v>
      </c>
      <c r="F58" s="149">
        <v>22.603502712393958</v>
      </c>
      <c r="G58" s="149">
        <v>21.589743236636807</v>
      </c>
      <c r="H58" s="149">
        <v>21.501582994120309</v>
      </c>
      <c r="I58" s="149">
        <v>23.037853186426442</v>
      </c>
      <c r="J58" s="149">
        <v>21.392660126185049</v>
      </c>
      <c r="K58" s="149">
        <v>20.804075636481258</v>
      </c>
      <c r="L58" s="149">
        <v>16.597585446889699</v>
      </c>
      <c r="M58" s="149">
        <v>16.061760736683336</v>
      </c>
      <c r="N58" s="149">
        <v>15.853421933355968</v>
      </c>
      <c r="O58" s="149">
        <v>15.695553112502589</v>
      </c>
      <c r="P58" s="149">
        <v>15.172375984837805</v>
      </c>
      <c r="Q58" s="149">
        <v>14.786328079842781</v>
      </c>
      <c r="R58" s="149">
        <v>14.95498617685746</v>
      </c>
      <c r="S58" s="149">
        <v>14.928240299739633</v>
      </c>
      <c r="T58" s="398"/>
    </row>
    <row r="59" spans="1:20" s="368" customFormat="1">
      <c r="A59" s="710" t="s">
        <v>445</v>
      </c>
      <c r="B59" s="149">
        <v>25.798410104423454</v>
      </c>
      <c r="C59" s="149">
        <v>28.634103539046503</v>
      </c>
      <c r="D59" s="149">
        <v>7.07218155903354</v>
      </c>
      <c r="E59" s="149">
        <v>6.3404567677243326</v>
      </c>
      <c r="F59" s="149">
        <v>7.5953622347753296</v>
      </c>
      <c r="G59" s="149">
        <v>7.3524247577996436</v>
      </c>
      <c r="H59" s="149">
        <v>7.2121907942803469</v>
      </c>
      <c r="I59" s="149">
        <v>9.4256367187239629</v>
      </c>
      <c r="J59" s="149">
        <v>8.4345786674594532</v>
      </c>
      <c r="K59" s="149">
        <v>9.9869266951493998</v>
      </c>
      <c r="L59" s="149">
        <v>3.6637718345998223</v>
      </c>
      <c r="M59" s="149">
        <v>3.4150988330554894</v>
      </c>
      <c r="N59" s="149">
        <v>3.0840245105172106</v>
      </c>
      <c r="O59" s="149">
        <v>3.1204690661695587</v>
      </c>
      <c r="P59" s="149">
        <v>3.0888272794198266</v>
      </c>
      <c r="Q59" s="149">
        <v>3.2106662556356209</v>
      </c>
      <c r="R59" s="149">
        <v>3.2624191680909886</v>
      </c>
      <c r="S59" s="149">
        <v>3.0426430431193241</v>
      </c>
      <c r="T59" s="398"/>
    </row>
    <row r="60" spans="1:20" s="368" customFormat="1">
      <c r="A60" s="710" t="s">
        <v>446</v>
      </c>
      <c r="B60" s="149">
        <v>0.47872291314664522</v>
      </c>
      <c r="C60" s="149">
        <v>0.47333528322121476</v>
      </c>
      <c r="D60" s="149">
        <v>0.60868547348706548</v>
      </c>
      <c r="E60" s="149">
        <v>0.6024680414941207</v>
      </c>
      <c r="F60" s="149">
        <v>0.63344121388692975</v>
      </c>
      <c r="G60" s="149">
        <v>0.67065571400045443</v>
      </c>
      <c r="H60" s="149">
        <v>0.64015586403646108</v>
      </c>
      <c r="I60" s="149">
        <v>0.62655388696701264</v>
      </c>
      <c r="J60" s="149">
        <v>0.58798269084662902</v>
      </c>
      <c r="K60" s="149">
        <v>0.48991199105085109</v>
      </c>
      <c r="L60" s="149">
        <v>0.65462679693410963</v>
      </c>
      <c r="M60" s="149">
        <v>0.68508375009922995</v>
      </c>
      <c r="N60" s="149">
        <v>0.68632681767473447</v>
      </c>
      <c r="O60" s="149">
        <v>0.69786339085129778</v>
      </c>
      <c r="P60" s="149">
        <v>0.70485409520229314</v>
      </c>
      <c r="Q60" s="149">
        <v>0.50402681977573116</v>
      </c>
      <c r="R60" s="149">
        <v>0.47731193043533054</v>
      </c>
      <c r="S60" s="149" t="s">
        <v>358</v>
      </c>
      <c r="T60" s="398"/>
    </row>
    <row r="61" spans="1:20" s="368" customFormat="1">
      <c r="A61" s="710" t="s">
        <v>447</v>
      </c>
      <c r="B61" s="149">
        <v>4.0449085486893983</v>
      </c>
      <c r="C61" s="149">
        <v>3.1417568489811836</v>
      </c>
      <c r="D61" s="149">
        <v>3.8469748194256046</v>
      </c>
      <c r="E61" s="149">
        <v>3.8190933894713517</v>
      </c>
      <c r="F61" s="149">
        <v>3.7175946371719917</v>
      </c>
      <c r="G61" s="149">
        <v>4.0466567055243026</v>
      </c>
      <c r="H61" s="149">
        <v>3.8673764046898373</v>
      </c>
      <c r="I61" s="149">
        <v>3.649343118238717</v>
      </c>
      <c r="J61" s="149">
        <v>3.6686155980576753</v>
      </c>
      <c r="K61" s="149">
        <v>3.5331617181287651</v>
      </c>
      <c r="L61" s="149">
        <v>4.3068850949044375</v>
      </c>
      <c r="M61" s="149">
        <v>4.1978248789394303</v>
      </c>
      <c r="N61" s="149">
        <v>4.2246689625066693</v>
      </c>
      <c r="O61" s="149">
        <v>4.2740149451109728</v>
      </c>
      <c r="P61" s="149">
        <v>4.334852685494103</v>
      </c>
      <c r="Q61" s="149">
        <v>4.1354861084351278</v>
      </c>
      <c r="R61" s="149">
        <v>4.2461858365954903</v>
      </c>
      <c r="S61" s="149">
        <v>4.7286784784403375</v>
      </c>
      <c r="T61" s="398"/>
    </row>
    <row r="62" spans="1:20" s="368" customFormat="1">
      <c r="A62" s="710" t="s">
        <v>448</v>
      </c>
      <c r="B62" s="149">
        <v>4.1561643076752626</v>
      </c>
      <c r="C62" s="149">
        <v>2.8604855220824801</v>
      </c>
      <c r="D62" s="149">
        <v>5.244059463888564</v>
      </c>
      <c r="E62" s="149">
        <v>6.6929351965984791</v>
      </c>
      <c r="F62" s="149">
        <v>7.7041216523521694</v>
      </c>
      <c r="G62" s="149">
        <v>6.854597159008752</v>
      </c>
      <c r="H62" s="149">
        <v>6.9415161952475382</v>
      </c>
      <c r="I62" s="149">
        <v>7.4813200290614352</v>
      </c>
      <c r="J62" s="149">
        <v>7.9384269811383081</v>
      </c>
      <c r="K62" s="149">
        <v>8.31367845061121</v>
      </c>
      <c r="L62" s="149">
        <v>5.9327609460837527</v>
      </c>
      <c r="M62" s="149">
        <v>5.65531475748194</v>
      </c>
      <c r="N62" s="149">
        <v>5.3822896962053965</v>
      </c>
      <c r="O62" s="149">
        <v>5.5271417873587945</v>
      </c>
      <c r="P62" s="149">
        <v>5.5472017292420466</v>
      </c>
      <c r="Q62" s="149">
        <v>5.4387114176717661</v>
      </c>
      <c r="R62" s="149">
        <v>5.5355581635305331</v>
      </c>
      <c r="S62" s="149">
        <v>5.8677843398742615</v>
      </c>
      <c r="T62" s="398"/>
    </row>
    <row r="63" spans="1:20" s="368" customFormat="1">
      <c r="A63" s="710" t="s">
        <v>449</v>
      </c>
      <c r="B63" s="149">
        <v>4.5628710448808505</v>
      </c>
      <c r="C63" s="149">
        <v>4.6256215267622114</v>
      </c>
      <c r="D63" s="149">
        <v>6.4786443665608582</v>
      </c>
      <c r="E63" s="149">
        <v>6.5080398321399384</v>
      </c>
      <c r="F63" s="149">
        <v>6.2935449637798184</v>
      </c>
      <c r="G63" s="149">
        <v>6.7540676577314764</v>
      </c>
      <c r="H63" s="149">
        <v>6.9380370872908186</v>
      </c>
      <c r="I63" s="149">
        <v>6.1375619055236728</v>
      </c>
      <c r="J63" s="149">
        <v>6.6105110164172691</v>
      </c>
      <c r="K63" s="149">
        <v>6.878984325511813</v>
      </c>
      <c r="L63" s="149">
        <v>8.0315141945458723</v>
      </c>
      <c r="M63" s="149">
        <v>8.3035643407160435</v>
      </c>
      <c r="N63" s="149">
        <v>8.3014017558325648</v>
      </c>
      <c r="O63" s="149">
        <v>8.2365406369995053</v>
      </c>
      <c r="P63" s="149">
        <v>8.4621649985119749</v>
      </c>
      <c r="Q63" s="149">
        <v>8.6671033871527108</v>
      </c>
      <c r="R63" s="149">
        <v>8.42936019722592</v>
      </c>
      <c r="S63" s="149">
        <v>7.8276814631358356</v>
      </c>
      <c r="T63" s="398"/>
    </row>
    <row r="64" spans="1:20" s="368" customFormat="1">
      <c r="A64" s="710" t="s">
        <v>450</v>
      </c>
      <c r="B64" s="149">
        <v>2.3977693451144413</v>
      </c>
      <c r="C64" s="149">
        <v>1.8114458418640929</v>
      </c>
      <c r="D64" s="149">
        <v>2.6048157762461184</v>
      </c>
      <c r="E64" s="149">
        <v>2.5469855823165242</v>
      </c>
      <c r="F64" s="149">
        <v>2.4342335097652774</v>
      </c>
      <c r="G64" s="149">
        <v>2.544911210416509</v>
      </c>
      <c r="H64" s="149">
        <v>2.6775214834916325</v>
      </c>
      <c r="I64" s="149">
        <v>2.4262299452765168</v>
      </c>
      <c r="J64" s="149">
        <v>2.4391371849502859</v>
      </c>
      <c r="K64" s="149">
        <v>2.41182258042778</v>
      </c>
      <c r="L64" s="149">
        <v>2.891542484950163</v>
      </c>
      <c r="M64" s="149">
        <v>2.8062237040565212</v>
      </c>
      <c r="N64" s="149">
        <v>2.7865353834214481</v>
      </c>
      <c r="O64" s="149">
        <v>2.7468412918439209</v>
      </c>
      <c r="P64" s="149">
        <v>2.818633209592281</v>
      </c>
      <c r="Q64" s="149">
        <v>2.6457554622172554</v>
      </c>
      <c r="R64" s="149">
        <v>2.6898023802585045</v>
      </c>
      <c r="S64" s="149">
        <v>2.7243284435130501</v>
      </c>
      <c r="T64" s="398"/>
    </row>
    <row r="65" spans="1:21" s="368" customFormat="1" ht="20.25" customHeight="1">
      <c r="A65" s="710" t="s">
        <v>451</v>
      </c>
      <c r="B65" s="150">
        <v>100</v>
      </c>
      <c r="C65" s="150">
        <v>100</v>
      </c>
      <c r="D65" s="150">
        <v>100</v>
      </c>
      <c r="E65" s="150">
        <v>100</v>
      </c>
      <c r="F65" s="150">
        <v>100</v>
      </c>
      <c r="G65" s="150">
        <v>100</v>
      </c>
      <c r="H65" s="150">
        <v>100</v>
      </c>
      <c r="I65" s="150">
        <v>100</v>
      </c>
      <c r="J65" s="150">
        <v>100</v>
      </c>
      <c r="K65" s="150">
        <v>100</v>
      </c>
      <c r="L65" s="150">
        <v>100</v>
      </c>
      <c r="M65" s="150">
        <v>100</v>
      </c>
      <c r="N65" s="150">
        <v>100</v>
      </c>
      <c r="O65" s="150">
        <v>100</v>
      </c>
      <c r="P65" s="150">
        <v>100</v>
      </c>
      <c r="Q65" s="150">
        <v>100</v>
      </c>
      <c r="R65" s="150">
        <v>100</v>
      </c>
      <c r="S65" s="150">
        <v>100</v>
      </c>
      <c r="T65" s="150"/>
    </row>
    <row r="66" spans="1:21" ht="13">
      <c r="B66" s="182"/>
      <c r="C66" s="388"/>
      <c r="D66" s="388"/>
      <c r="E66" s="388"/>
      <c r="F66" s="388"/>
      <c r="G66" s="388"/>
      <c r="H66" s="388"/>
      <c r="I66" s="124"/>
      <c r="J66" s="388"/>
      <c r="K66" s="388"/>
      <c r="L66" s="388"/>
      <c r="M66" s="388"/>
      <c r="N66" s="388"/>
      <c r="O66" s="388"/>
      <c r="P66" s="388"/>
      <c r="Q66" s="388"/>
      <c r="R66" s="388"/>
      <c r="S66" s="388"/>
      <c r="T66" s="388"/>
    </row>
    <row r="67" spans="1:21" s="374" customFormat="1" ht="49.5" customHeight="1">
      <c r="A67" s="248"/>
      <c r="B67" s="1279" t="s">
        <v>1474</v>
      </c>
      <c r="C67" s="1279"/>
      <c r="D67" s="1279"/>
      <c r="E67" s="1279"/>
      <c r="F67" s="1279"/>
      <c r="G67" s="371"/>
      <c r="H67" s="371"/>
      <c r="I67" s="371"/>
      <c r="J67" s="371"/>
      <c r="K67" s="371"/>
      <c r="L67" s="371"/>
      <c r="M67" s="371"/>
      <c r="N67" s="371"/>
      <c r="O67" s="371"/>
      <c r="P67" s="371"/>
      <c r="Q67" s="371"/>
      <c r="R67" s="371"/>
      <c r="S67" s="371"/>
      <c r="T67" s="371"/>
      <c r="U67" s="371"/>
    </row>
    <row r="68" spans="1:21">
      <c r="B68" s="1402" t="s">
        <v>1475</v>
      </c>
      <c r="C68" s="1402"/>
      <c r="D68" s="1402"/>
      <c r="E68" s="1402"/>
      <c r="F68" s="1402"/>
    </row>
  </sheetData>
  <sheetProtection selectLockedCells="1"/>
  <mergeCells count="14">
    <mergeCell ref="B68:F68"/>
    <mergeCell ref="B67:F67"/>
    <mergeCell ref="L47:P47"/>
    <mergeCell ref="Q47:V47"/>
    <mergeCell ref="Q7:V7"/>
    <mergeCell ref="L27:P27"/>
    <mergeCell ref="Q27:V27"/>
    <mergeCell ref="B47:F47"/>
    <mergeCell ref="G47:K47"/>
    <mergeCell ref="B7:F7"/>
    <mergeCell ref="G7:K7"/>
    <mergeCell ref="B27:F27"/>
    <mergeCell ref="G27:K27"/>
    <mergeCell ref="L7:P7"/>
  </mergeCells>
  <hyperlinks>
    <hyperlink ref="A1" location="Inhalt!A1" display="Zurück zum Inhalt"/>
    <hyperlink ref="B68" r:id="rId1" location="methoden" display="https://www.statistikportal.de/de/ugrdl/ergebnisse/gase#methoden"/>
    <hyperlink ref="B68:F68"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portrait" r:id="rId3"/>
  <headerFooter alignWithMargins="0">
    <oddHeader>&amp;L&amp;"Arial,Fett"
Tabelle &amp;A&amp;CSeite &amp;P von &amp;N
&amp;"Arial,Fett"Distickstoffoxid (N&amp;Y2&amp;YO)-Emissionen*) 1990 – 2017 nach Bundesländern</oddHeader>
    <oddFooter>&amp;CStatistische Ämter der Länder – Indikatoren und Kennzahlen, UGRdL 2020</oddFooter>
  </headerFooter>
  <rowBreaks count="1" manualBreakCount="1">
    <brk id="45" max="16383" man="1"/>
  </rowBreaks>
  <colBreaks count="2" manualBreakCount="2">
    <brk id="6" max="1048575" man="1"/>
    <brk id="11" max="1048575" man="1"/>
  </col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9">
    <pageSetUpPr autoPageBreaks="0"/>
  </sheetPr>
  <dimension ref="A1:Y48"/>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4296875" defaultRowHeight="12.5"/>
  <cols>
    <col min="1" max="1" width="24.54296875" style="643" customWidth="1"/>
    <col min="2" max="2" width="12.54296875" style="136" customWidth="1"/>
    <col min="3" max="8" width="12.54296875" style="376" customWidth="1"/>
    <col min="9" max="9" width="12.54296875" style="136" customWidth="1"/>
    <col min="10" max="19" width="12.54296875" style="376" customWidth="1"/>
    <col min="20" max="16384" width="11.54296875" style="135"/>
  </cols>
  <sheetData>
    <row r="1" spans="1:25" ht="13">
      <c r="A1" s="160" t="s">
        <v>322</v>
      </c>
    </row>
    <row r="3" spans="1:25" ht="15">
      <c r="A3" s="692" t="s">
        <v>822</v>
      </c>
      <c r="B3" s="407" t="s">
        <v>1325</v>
      </c>
      <c r="F3" s="407"/>
      <c r="G3" s="407"/>
      <c r="H3" s="407"/>
      <c r="I3" s="407"/>
      <c r="K3" s="407"/>
      <c r="L3" s="407"/>
      <c r="M3" s="407"/>
      <c r="N3" s="407"/>
      <c r="O3" s="407"/>
      <c r="P3" s="407"/>
      <c r="Q3" s="407"/>
      <c r="R3" s="407"/>
      <c r="S3" s="407"/>
    </row>
    <row r="5" spans="1:25" ht="21" customHeight="1">
      <c r="A5" s="690" t="s">
        <v>433</v>
      </c>
      <c r="B5" s="408">
        <v>1990</v>
      </c>
      <c r="C5" s="408">
        <v>1995</v>
      </c>
      <c r="D5" s="408">
        <v>2000</v>
      </c>
      <c r="E5" s="408">
        <v>2003</v>
      </c>
      <c r="F5" s="408">
        <v>2004</v>
      </c>
      <c r="G5" s="408">
        <v>2005</v>
      </c>
      <c r="H5" s="408">
        <v>2006</v>
      </c>
      <c r="I5" s="408">
        <v>2007</v>
      </c>
      <c r="J5" s="408">
        <v>2008</v>
      </c>
      <c r="K5" s="408">
        <v>2009</v>
      </c>
      <c r="L5" s="408">
        <v>2010</v>
      </c>
      <c r="M5" s="163">
        <v>2011</v>
      </c>
      <c r="N5" s="163">
        <v>2012</v>
      </c>
      <c r="O5" s="408">
        <v>2013</v>
      </c>
      <c r="P5" s="408">
        <v>2014</v>
      </c>
      <c r="Q5" s="520">
        <v>2015</v>
      </c>
      <c r="R5" s="408">
        <v>2016</v>
      </c>
      <c r="S5" s="786">
        <v>2017</v>
      </c>
    </row>
    <row r="6" spans="1:25">
      <c r="A6" s="387"/>
      <c r="B6" s="387"/>
      <c r="C6" s="409"/>
      <c r="D6" s="409"/>
      <c r="E6" s="409"/>
      <c r="F6" s="409"/>
      <c r="G6" s="409"/>
      <c r="H6" s="409"/>
      <c r="I6" s="387"/>
      <c r="J6" s="409"/>
      <c r="K6" s="409"/>
      <c r="L6" s="409"/>
      <c r="M6" s="409"/>
      <c r="N6" s="409"/>
      <c r="O6" s="409"/>
      <c r="P6" s="409"/>
      <c r="Q6" s="409"/>
      <c r="R6" s="409"/>
      <c r="S6" s="409"/>
    </row>
    <row r="7" spans="1:25" ht="13">
      <c r="B7" s="1283" t="s">
        <v>454</v>
      </c>
      <c r="C7" s="1283"/>
      <c r="D7" s="1283"/>
      <c r="E7" s="1283"/>
      <c r="F7" s="1283"/>
      <c r="G7" s="1283" t="s">
        <v>454</v>
      </c>
      <c r="H7" s="1283"/>
      <c r="I7" s="1283"/>
      <c r="J7" s="1283"/>
      <c r="K7" s="1283"/>
      <c r="L7" s="1283" t="s">
        <v>454</v>
      </c>
      <c r="M7" s="1283"/>
      <c r="N7" s="1283"/>
      <c r="O7" s="1283"/>
      <c r="P7" s="1283"/>
      <c r="Q7" s="1283" t="s">
        <v>454</v>
      </c>
      <c r="R7" s="1283"/>
      <c r="S7" s="1283"/>
      <c r="T7" s="1283"/>
      <c r="U7" s="1283"/>
      <c r="V7" s="1283"/>
    </row>
    <row r="8" spans="1:25" s="386" customFormat="1">
      <c r="A8" s="643"/>
      <c r="B8" s="136"/>
      <c r="C8" s="141"/>
      <c r="D8" s="141"/>
      <c r="E8" s="141"/>
      <c r="F8" s="141"/>
      <c r="G8" s="141"/>
      <c r="H8" s="141"/>
      <c r="I8" s="136"/>
      <c r="J8" s="141"/>
      <c r="K8" s="141"/>
      <c r="L8" s="141"/>
      <c r="M8" s="141"/>
      <c r="N8" s="141"/>
      <c r="O8" s="141"/>
      <c r="P8" s="141"/>
      <c r="Q8" s="141"/>
      <c r="R8" s="141"/>
      <c r="S8" s="141"/>
    </row>
    <row r="9" spans="1:25" s="386" customFormat="1">
      <c r="A9" s="710" t="s">
        <v>435</v>
      </c>
      <c r="B9" s="1153">
        <v>1</v>
      </c>
      <c r="C9" s="1153">
        <v>0.9</v>
      </c>
      <c r="D9" s="1153">
        <v>1</v>
      </c>
      <c r="E9" s="1153">
        <v>0.8</v>
      </c>
      <c r="F9" s="1153">
        <v>0.8</v>
      </c>
      <c r="G9" s="1153">
        <v>0.8</v>
      </c>
      <c r="H9" s="1153">
        <v>0.8</v>
      </c>
      <c r="I9" s="1153">
        <v>0.8</v>
      </c>
      <c r="J9" s="1153">
        <v>0.8</v>
      </c>
      <c r="K9" s="1153">
        <v>0.8</v>
      </c>
      <c r="L9" s="1153">
        <v>0.8</v>
      </c>
      <c r="M9" s="1153">
        <v>0.8</v>
      </c>
      <c r="N9" s="1153">
        <v>0.8</v>
      </c>
      <c r="O9" s="1153">
        <v>0.8</v>
      </c>
      <c r="P9" s="1153">
        <v>0.8</v>
      </c>
      <c r="Q9" s="1153">
        <v>0.8</v>
      </c>
      <c r="R9" s="1153">
        <v>0.8</v>
      </c>
      <c r="S9" s="1153">
        <v>0.8</v>
      </c>
    </row>
    <row r="10" spans="1:25">
      <c r="A10" s="710" t="s">
        <v>436</v>
      </c>
      <c r="B10" s="1153">
        <v>2.1</v>
      </c>
      <c r="C10" s="1153">
        <v>1.8</v>
      </c>
      <c r="D10" s="1153">
        <v>1.8</v>
      </c>
      <c r="E10" s="1153">
        <v>1.6</v>
      </c>
      <c r="F10" s="1153">
        <v>1.6</v>
      </c>
      <c r="G10" s="1153">
        <v>1.5</v>
      </c>
      <c r="H10" s="1153">
        <v>1.6</v>
      </c>
      <c r="I10" s="1153">
        <v>1.5</v>
      </c>
      <c r="J10" s="1153">
        <v>1.6</v>
      </c>
      <c r="K10" s="1153">
        <v>1.5</v>
      </c>
      <c r="L10" s="1153">
        <v>1.6</v>
      </c>
      <c r="M10" s="1153">
        <v>1.6</v>
      </c>
      <c r="N10" s="1153">
        <v>1.6</v>
      </c>
      <c r="O10" s="1153">
        <v>1.5</v>
      </c>
      <c r="P10" s="1153">
        <v>1.6</v>
      </c>
      <c r="Q10" s="1153">
        <v>1.6</v>
      </c>
      <c r="R10" s="1153">
        <v>1.6</v>
      </c>
      <c r="S10" s="1153">
        <v>1.6</v>
      </c>
      <c r="T10" s="386"/>
      <c r="U10" s="386"/>
      <c r="V10" s="386"/>
      <c r="W10" s="386"/>
      <c r="X10" s="386"/>
      <c r="Y10" s="386"/>
    </row>
    <row r="11" spans="1:25">
      <c r="A11" s="710" t="s">
        <v>437</v>
      </c>
      <c r="B11" s="1153">
        <v>0.3</v>
      </c>
      <c r="C11" s="1153">
        <v>0.3</v>
      </c>
      <c r="D11" s="1153">
        <v>0.2</v>
      </c>
      <c r="E11" s="1153">
        <v>0.2</v>
      </c>
      <c r="F11" s="1153">
        <v>0.2</v>
      </c>
      <c r="G11" s="1153">
        <v>0.1</v>
      </c>
      <c r="H11" s="1153">
        <v>0.1</v>
      </c>
      <c r="I11" s="1153">
        <v>0.1</v>
      </c>
      <c r="J11" s="1153">
        <v>0.1</v>
      </c>
      <c r="K11" s="1153">
        <v>0.1</v>
      </c>
      <c r="L11" s="1153">
        <v>0.1</v>
      </c>
      <c r="M11" s="1153">
        <v>0.1</v>
      </c>
      <c r="N11" s="1153">
        <v>0.1</v>
      </c>
      <c r="O11" s="1153">
        <v>0.1</v>
      </c>
      <c r="P11" s="1153">
        <v>0.1</v>
      </c>
      <c r="Q11" s="1153">
        <v>0.1</v>
      </c>
      <c r="R11" s="1153">
        <v>0.1</v>
      </c>
      <c r="S11" s="1153">
        <v>0.1</v>
      </c>
      <c r="T11" s="386"/>
      <c r="U11" s="386"/>
      <c r="V11" s="386"/>
      <c r="W11" s="386"/>
      <c r="X11" s="386"/>
      <c r="Y11" s="386"/>
    </row>
    <row r="12" spans="1:25">
      <c r="A12" s="710" t="s">
        <v>438</v>
      </c>
      <c r="B12" s="1153">
        <v>3.9</v>
      </c>
      <c r="C12" s="1153">
        <v>3.5</v>
      </c>
      <c r="D12" s="1153">
        <v>3.4</v>
      </c>
      <c r="E12" s="1153">
        <v>2.8</v>
      </c>
      <c r="F12" s="1153">
        <v>2.9</v>
      </c>
      <c r="G12" s="1153">
        <v>3</v>
      </c>
      <c r="H12" s="1153">
        <v>3</v>
      </c>
      <c r="I12" s="1153">
        <v>2.8</v>
      </c>
      <c r="J12" s="1153">
        <v>3</v>
      </c>
      <c r="K12" s="1153">
        <v>2.8</v>
      </c>
      <c r="L12" s="1153">
        <v>2.9</v>
      </c>
      <c r="M12" s="1153">
        <v>3</v>
      </c>
      <c r="N12" s="1153">
        <v>3</v>
      </c>
      <c r="O12" s="1153">
        <v>3.1</v>
      </c>
      <c r="P12" s="1153">
        <v>3.1</v>
      </c>
      <c r="Q12" s="1153">
        <v>3.2</v>
      </c>
      <c r="R12" s="1153">
        <v>3.1</v>
      </c>
      <c r="S12" s="1153">
        <v>3</v>
      </c>
      <c r="T12" s="386"/>
      <c r="U12" s="386"/>
      <c r="V12" s="386"/>
      <c r="W12" s="386"/>
      <c r="X12" s="386"/>
      <c r="Y12" s="386"/>
    </row>
    <row r="13" spans="1:25">
      <c r="A13" s="710" t="s">
        <v>439</v>
      </c>
      <c r="B13" s="1153">
        <v>1</v>
      </c>
      <c r="C13" s="1153">
        <v>1.1000000000000001</v>
      </c>
      <c r="D13" s="1153">
        <v>1.2</v>
      </c>
      <c r="E13" s="1153">
        <v>0.8</v>
      </c>
      <c r="F13" s="1153">
        <v>0.8</v>
      </c>
      <c r="G13" s="1153">
        <v>0.7</v>
      </c>
      <c r="H13" s="1153">
        <v>0.7</v>
      </c>
      <c r="I13" s="1153">
        <v>0.9</v>
      </c>
      <c r="J13" s="1153">
        <v>1</v>
      </c>
      <c r="K13" s="1153">
        <v>0.8</v>
      </c>
      <c r="L13" s="1153">
        <v>0.9</v>
      </c>
      <c r="M13" s="1153">
        <v>1.1000000000000001</v>
      </c>
      <c r="N13" s="1153">
        <v>0.8</v>
      </c>
      <c r="O13" s="1153">
        <v>0.7</v>
      </c>
      <c r="P13" s="1153">
        <v>0.7</v>
      </c>
      <c r="Q13" s="1153">
        <v>0.8</v>
      </c>
      <c r="R13" s="1153">
        <v>0.5</v>
      </c>
      <c r="S13" s="1153">
        <v>0.6</v>
      </c>
      <c r="T13" s="386"/>
      <c r="U13" s="386"/>
      <c r="V13" s="386"/>
      <c r="W13" s="386"/>
      <c r="X13" s="386"/>
      <c r="Y13" s="386"/>
    </row>
    <row r="14" spans="1:25">
      <c r="A14" s="710" t="s">
        <v>440</v>
      </c>
      <c r="B14" s="1153">
        <v>0.4</v>
      </c>
      <c r="C14" s="1153">
        <v>0.5</v>
      </c>
      <c r="D14" s="1153" t="s">
        <v>356</v>
      </c>
      <c r="E14" s="1153">
        <v>0.3</v>
      </c>
      <c r="F14" s="1153">
        <v>0.3</v>
      </c>
      <c r="G14" s="1153">
        <v>0.3</v>
      </c>
      <c r="H14" s="1153">
        <v>0.2</v>
      </c>
      <c r="I14" s="1153">
        <v>0.4</v>
      </c>
      <c r="J14" s="1153">
        <v>0.2</v>
      </c>
      <c r="K14" s="1153">
        <v>0.3</v>
      </c>
      <c r="L14" s="1153">
        <v>0.3</v>
      </c>
      <c r="M14" s="1153">
        <v>0.3</v>
      </c>
      <c r="N14" s="1153">
        <v>0.4</v>
      </c>
      <c r="O14" s="1153">
        <v>0.3</v>
      </c>
      <c r="P14" s="1153">
        <v>0.3</v>
      </c>
      <c r="Q14" s="1153">
        <v>0.8</v>
      </c>
      <c r="R14" s="1153">
        <v>0.5</v>
      </c>
      <c r="S14" s="1153">
        <v>0.3</v>
      </c>
      <c r="T14" s="386"/>
      <c r="U14" s="386"/>
      <c r="V14" s="386"/>
      <c r="W14" s="386"/>
      <c r="X14" s="386"/>
      <c r="Y14" s="386"/>
    </row>
    <row r="15" spans="1:25">
      <c r="A15" s="710" t="s">
        <v>441</v>
      </c>
      <c r="B15" s="1153">
        <v>0.9</v>
      </c>
      <c r="C15" s="1153">
        <v>0.9</v>
      </c>
      <c r="D15" s="1153">
        <v>0.9</v>
      </c>
      <c r="E15" s="1153">
        <v>0.7</v>
      </c>
      <c r="F15" s="1153">
        <v>0.8</v>
      </c>
      <c r="G15" s="1153">
        <v>0.7</v>
      </c>
      <c r="H15" s="1153">
        <v>0.7</v>
      </c>
      <c r="I15" s="1153">
        <v>0.7</v>
      </c>
      <c r="J15" s="1153">
        <v>0.7</v>
      </c>
      <c r="K15" s="1153">
        <v>0.7</v>
      </c>
      <c r="L15" s="1153">
        <v>0.7</v>
      </c>
      <c r="M15" s="1153">
        <v>0.7</v>
      </c>
      <c r="N15" s="1153">
        <v>0.8</v>
      </c>
      <c r="O15" s="1153">
        <v>0.9</v>
      </c>
      <c r="P15" s="1153">
        <v>0.9</v>
      </c>
      <c r="Q15" s="1153">
        <v>0.9</v>
      </c>
      <c r="R15" s="1153">
        <v>0.9</v>
      </c>
      <c r="S15" s="1153">
        <v>0.8</v>
      </c>
      <c r="T15" s="386"/>
      <c r="U15" s="386"/>
      <c r="V15" s="386"/>
      <c r="W15" s="386"/>
      <c r="X15" s="386"/>
      <c r="Y15" s="386"/>
    </row>
    <row r="16" spans="1:25">
      <c r="A16" s="710" t="s">
        <v>442</v>
      </c>
      <c r="B16" s="1153">
        <v>5.2</v>
      </c>
      <c r="C16" s="1153">
        <v>6.4</v>
      </c>
      <c r="D16" s="1153">
        <v>7</v>
      </c>
      <c r="E16" s="1153">
        <v>5.9</v>
      </c>
      <c r="F16" s="1153">
        <v>6.4</v>
      </c>
      <c r="G16" s="1153">
        <v>6.3</v>
      </c>
      <c r="H16" s="1153">
        <v>6.3</v>
      </c>
      <c r="I16" s="1153">
        <v>5.8</v>
      </c>
      <c r="J16" s="1153">
        <v>6.4</v>
      </c>
      <c r="K16" s="1153">
        <v>5.8</v>
      </c>
      <c r="L16" s="1153">
        <v>5.2</v>
      </c>
      <c r="M16" s="1153">
        <v>5.3</v>
      </c>
      <c r="N16" s="1153">
        <v>5.0999999999999996</v>
      </c>
      <c r="O16" s="1153">
        <v>5.5</v>
      </c>
      <c r="P16" s="1153">
        <v>5.8</v>
      </c>
      <c r="Q16" s="1153">
        <v>5.5</v>
      </c>
      <c r="R16" s="1153">
        <v>5.3</v>
      </c>
      <c r="S16" s="1153" t="s">
        <v>358</v>
      </c>
      <c r="T16" s="386"/>
      <c r="U16" s="386"/>
      <c r="V16" s="386"/>
      <c r="W16" s="386"/>
      <c r="X16" s="386"/>
      <c r="Y16" s="386"/>
    </row>
    <row r="17" spans="1:25">
      <c r="A17" s="710" t="s">
        <v>443</v>
      </c>
      <c r="B17" s="1153">
        <v>3.1</v>
      </c>
      <c r="C17" s="1153">
        <v>2.9</v>
      </c>
      <c r="D17" s="1153">
        <v>2.8</v>
      </c>
      <c r="E17" s="1153">
        <v>2.8</v>
      </c>
      <c r="F17" s="1153">
        <v>2.8</v>
      </c>
      <c r="G17" s="1153">
        <v>2.8</v>
      </c>
      <c r="H17" s="1153">
        <v>2.8</v>
      </c>
      <c r="I17" s="1153">
        <v>2.8</v>
      </c>
      <c r="J17" s="1153">
        <v>3</v>
      </c>
      <c r="K17" s="1153">
        <v>2.9</v>
      </c>
      <c r="L17" s="1153">
        <v>2.8</v>
      </c>
      <c r="M17" s="1153">
        <v>3</v>
      </c>
      <c r="N17" s="1153">
        <v>3.1</v>
      </c>
      <c r="O17" s="1153">
        <v>3.1</v>
      </c>
      <c r="P17" s="1153">
        <v>3.1</v>
      </c>
      <c r="Q17" s="1153">
        <v>3.2</v>
      </c>
      <c r="R17" s="1153">
        <v>3</v>
      </c>
      <c r="S17" s="1153">
        <v>3.1</v>
      </c>
      <c r="T17" s="386"/>
      <c r="U17" s="386"/>
      <c r="V17" s="386"/>
      <c r="W17" s="386"/>
      <c r="X17" s="386"/>
      <c r="Y17" s="386"/>
    </row>
    <row r="18" spans="1:25">
      <c r="A18" s="710" t="s">
        <v>444</v>
      </c>
      <c r="B18" s="1153">
        <v>2.4</v>
      </c>
      <c r="C18" s="1153">
        <v>2.2000000000000002</v>
      </c>
      <c r="D18" s="1153">
        <v>1.4</v>
      </c>
      <c r="E18" s="1153">
        <v>1.9</v>
      </c>
      <c r="F18" s="1153">
        <v>1.9</v>
      </c>
      <c r="G18" s="1153">
        <v>1.8</v>
      </c>
      <c r="H18" s="1153">
        <v>1.7</v>
      </c>
      <c r="I18" s="1153">
        <v>1.9</v>
      </c>
      <c r="J18" s="1153">
        <v>1.8</v>
      </c>
      <c r="K18" s="1153">
        <v>1.8</v>
      </c>
      <c r="L18" s="1153">
        <v>1.1000000000000001</v>
      </c>
      <c r="M18" s="1153">
        <v>1.2</v>
      </c>
      <c r="N18" s="1153">
        <v>1.1000000000000001</v>
      </c>
      <c r="O18" s="1153">
        <v>1.1000000000000001</v>
      </c>
      <c r="P18" s="1153">
        <v>1.1000000000000001</v>
      </c>
      <c r="Q18" s="1153">
        <v>1.1000000000000001</v>
      </c>
      <c r="R18" s="1153">
        <v>1.1000000000000001</v>
      </c>
      <c r="S18" s="1153">
        <v>1.1000000000000001</v>
      </c>
      <c r="T18" s="386"/>
      <c r="U18" s="386"/>
      <c r="V18" s="386"/>
      <c r="W18" s="386"/>
      <c r="X18" s="386"/>
      <c r="Y18" s="386"/>
    </row>
    <row r="19" spans="1:25">
      <c r="A19" s="710" t="s">
        <v>445</v>
      </c>
      <c r="B19" s="1153">
        <v>15</v>
      </c>
      <c r="C19" s="1153">
        <v>14.8</v>
      </c>
      <c r="D19" s="1153">
        <v>2.6</v>
      </c>
      <c r="E19" s="1153">
        <v>2.2999999999999998</v>
      </c>
      <c r="F19" s="1153">
        <v>2.8</v>
      </c>
      <c r="G19" s="1153">
        <v>2.6</v>
      </c>
      <c r="H19" s="1153">
        <v>2.6</v>
      </c>
      <c r="I19" s="1153">
        <v>3.5</v>
      </c>
      <c r="J19" s="1153">
        <v>3.2</v>
      </c>
      <c r="K19" s="1153">
        <v>3.7</v>
      </c>
      <c r="L19" s="1153">
        <v>1.1000000000000001</v>
      </c>
      <c r="M19" s="1153">
        <v>1.1000000000000001</v>
      </c>
      <c r="N19" s="1153">
        <v>1</v>
      </c>
      <c r="O19" s="1153">
        <v>1</v>
      </c>
      <c r="P19" s="1153">
        <v>1</v>
      </c>
      <c r="Q19" s="1153">
        <v>1</v>
      </c>
      <c r="R19" s="1153">
        <v>1</v>
      </c>
      <c r="S19" s="1153">
        <v>0.9</v>
      </c>
      <c r="T19" s="386"/>
      <c r="U19" s="386"/>
      <c r="V19" s="386"/>
      <c r="W19" s="386"/>
      <c r="X19" s="386"/>
      <c r="Y19" s="386"/>
    </row>
    <row r="20" spans="1:25">
      <c r="A20" s="710" t="s">
        <v>446</v>
      </c>
      <c r="B20" s="1153">
        <v>1</v>
      </c>
      <c r="C20" s="1153">
        <v>0.9</v>
      </c>
      <c r="D20" s="1153">
        <v>0.8</v>
      </c>
      <c r="E20" s="1153">
        <v>0.8</v>
      </c>
      <c r="F20" s="1153">
        <v>0.9</v>
      </c>
      <c r="G20" s="1153">
        <v>0.9</v>
      </c>
      <c r="H20" s="1153">
        <v>0.9</v>
      </c>
      <c r="I20" s="1153">
        <v>0.9</v>
      </c>
      <c r="J20" s="1153">
        <v>0.9</v>
      </c>
      <c r="K20" s="1153">
        <v>0.7</v>
      </c>
      <c r="L20" s="1153">
        <v>0.8</v>
      </c>
      <c r="M20" s="1153">
        <v>0.9</v>
      </c>
      <c r="N20" s="1153">
        <v>0.9</v>
      </c>
      <c r="O20" s="1153">
        <v>0.9</v>
      </c>
      <c r="P20" s="1153">
        <v>0.9</v>
      </c>
      <c r="Q20" s="1153">
        <v>0.7</v>
      </c>
      <c r="R20" s="1153">
        <v>0.6</v>
      </c>
      <c r="S20" s="1153" t="s">
        <v>358</v>
      </c>
      <c r="T20" s="386"/>
      <c r="U20" s="386"/>
      <c r="V20" s="386"/>
      <c r="W20" s="386"/>
      <c r="X20" s="386"/>
      <c r="Y20" s="386"/>
    </row>
    <row r="21" spans="1:25">
      <c r="A21" s="710" t="s">
        <v>447</v>
      </c>
      <c r="B21" s="1153">
        <v>1.8</v>
      </c>
      <c r="C21" s="1153">
        <v>1.4</v>
      </c>
      <c r="D21" s="1153">
        <v>1.3</v>
      </c>
      <c r="E21" s="1153">
        <v>1.3</v>
      </c>
      <c r="F21" s="1153">
        <v>1.3</v>
      </c>
      <c r="G21" s="1153">
        <v>1.4</v>
      </c>
      <c r="H21" s="1153">
        <v>1.3</v>
      </c>
      <c r="I21" s="1153">
        <v>1.3</v>
      </c>
      <c r="J21" s="1153">
        <v>1.3</v>
      </c>
      <c r="K21" s="1153">
        <v>1.3</v>
      </c>
      <c r="L21" s="1153">
        <v>1.3</v>
      </c>
      <c r="M21" s="1153">
        <v>1.3</v>
      </c>
      <c r="N21" s="1153">
        <v>1.3</v>
      </c>
      <c r="O21" s="1153">
        <v>1.3</v>
      </c>
      <c r="P21" s="1153">
        <v>1.4</v>
      </c>
      <c r="Q21" s="1153">
        <v>1.3</v>
      </c>
      <c r="R21" s="1153">
        <v>1.3</v>
      </c>
      <c r="S21" s="1153">
        <v>1.5</v>
      </c>
      <c r="T21" s="386"/>
      <c r="U21" s="386"/>
      <c r="V21" s="386"/>
      <c r="W21" s="386"/>
      <c r="X21" s="386"/>
      <c r="Y21" s="386"/>
    </row>
    <row r="22" spans="1:25">
      <c r="A22" s="710" t="s">
        <v>448</v>
      </c>
      <c r="B22" s="1153">
        <v>3.1</v>
      </c>
      <c r="C22" s="1153">
        <v>2.1</v>
      </c>
      <c r="D22" s="1153">
        <v>2.9</v>
      </c>
      <c r="E22" s="1153">
        <v>3.8</v>
      </c>
      <c r="F22" s="1153">
        <v>4.7</v>
      </c>
      <c r="G22" s="1153">
        <v>4.0999999999999996</v>
      </c>
      <c r="H22" s="1153">
        <v>4.0999999999999996</v>
      </c>
      <c r="I22" s="1153">
        <v>4.7</v>
      </c>
      <c r="J22" s="1153">
        <v>5.0999999999999996</v>
      </c>
      <c r="K22" s="1153">
        <v>5.3</v>
      </c>
      <c r="L22" s="1153">
        <v>3.1</v>
      </c>
      <c r="M22" s="1153">
        <v>3.1</v>
      </c>
      <c r="N22" s="1153">
        <v>2.9</v>
      </c>
      <c r="O22" s="1153">
        <v>3.1</v>
      </c>
      <c r="P22" s="1153">
        <v>3.2</v>
      </c>
      <c r="Q22" s="1153">
        <v>3.1</v>
      </c>
      <c r="R22" s="1153">
        <v>3.1</v>
      </c>
      <c r="S22" s="1153">
        <v>3.3</v>
      </c>
      <c r="T22" s="386"/>
      <c r="U22" s="386"/>
      <c r="V22" s="386"/>
      <c r="W22" s="386"/>
      <c r="X22" s="386"/>
      <c r="Y22" s="386"/>
    </row>
    <row r="23" spans="1:25">
      <c r="A23" s="710" t="s">
        <v>449</v>
      </c>
      <c r="B23" s="1153">
        <v>3.8</v>
      </c>
      <c r="C23" s="1153">
        <v>3.5</v>
      </c>
      <c r="D23" s="1153">
        <v>3.4</v>
      </c>
      <c r="E23" s="1153">
        <v>3.4</v>
      </c>
      <c r="F23" s="1153">
        <v>3.4</v>
      </c>
      <c r="G23" s="1153">
        <v>3.5</v>
      </c>
      <c r="H23" s="1153">
        <v>3.6</v>
      </c>
      <c r="I23" s="1153">
        <v>3.3</v>
      </c>
      <c r="J23" s="1153">
        <v>3.6</v>
      </c>
      <c r="K23" s="1153">
        <v>3.6</v>
      </c>
      <c r="L23" s="1153">
        <v>3.5</v>
      </c>
      <c r="M23" s="1153">
        <v>3.7</v>
      </c>
      <c r="N23" s="1153">
        <v>3.7</v>
      </c>
      <c r="O23" s="1153">
        <v>3.7</v>
      </c>
      <c r="P23" s="1153">
        <v>3.8</v>
      </c>
      <c r="Q23" s="1153">
        <v>4</v>
      </c>
      <c r="R23" s="1153">
        <v>3.7</v>
      </c>
      <c r="S23" s="1153">
        <v>3.4</v>
      </c>
      <c r="T23" s="386"/>
      <c r="U23" s="386"/>
      <c r="V23" s="386"/>
      <c r="W23" s="386"/>
      <c r="X23" s="386"/>
      <c r="Y23" s="386"/>
    </row>
    <row r="24" spans="1:25">
      <c r="A24" s="710" t="s">
        <v>450</v>
      </c>
      <c r="B24" s="1153">
        <v>2</v>
      </c>
      <c r="C24" s="1153">
        <v>1.5</v>
      </c>
      <c r="D24" s="1153">
        <v>1.6</v>
      </c>
      <c r="E24" s="1153">
        <v>1.6</v>
      </c>
      <c r="F24" s="1153">
        <v>1.6</v>
      </c>
      <c r="G24" s="1153">
        <v>1.6</v>
      </c>
      <c r="H24" s="1153">
        <v>1.7</v>
      </c>
      <c r="I24" s="1153">
        <v>1.6</v>
      </c>
      <c r="J24" s="1153">
        <v>1.6</v>
      </c>
      <c r="K24" s="1153">
        <v>1.6</v>
      </c>
      <c r="L24" s="1153">
        <v>1.6</v>
      </c>
      <c r="M24" s="1153">
        <v>1.6</v>
      </c>
      <c r="N24" s="1153">
        <v>1.6</v>
      </c>
      <c r="O24" s="1153">
        <v>1.6</v>
      </c>
      <c r="P24" s="1153">
        <v>1.7</v>
      </c>
      <c r="Q24" s="1153">
        <v>1.6</v>
      </c>
      <c r="R24" s="1153">
        <v>1.6</v>
      </c>
      <c r="S24" s="1153">
        <v>1.6</v>
      </c>
      <c r="T24" s="386"/>
      <c r="U24" s="386"/>
      <c r="V24" s="386"/>
      <c r="W24" s="386"/>
      <c r="X24" s="386"/>
      <c r="Y24" s="386"/>
    </row>
    <row r="25" spans="1:25" ht="20.25" customHeight="1">
      <c r="A25" s="710" t="s">
        <v>451</v>
      </c>
      <c r="B25" s="1153">
        <v>2.7</v>
      </c>
      <c r="C25" s="1153">
        <v>2.5</v>
      </c>
      <c r="D25" s="1153">
        <v>1.8</v>
      </c>
      <c r="E25" s="1153">
        <v>1.8</v>
      </c>
      <c r="F25" s="1153">
        <v>1.9</v>
      </c>
      <c r="G25" s="1153">
        <v>1.8</v>
      </c>
      <c r="H25" s="1153">
        <v>1.8</v>
      </c>
      <c r="I25" s="1153">
        <v>1.9</v>
      </c>
      <c r="J25" s="1153">
        <v>1.9</v>
      </c>
      <c r="K25" s="1153">
        <v>1.8</v>
      </c>
      <c r="L25" s="1153">
        <v>1.5</v>
      </c>
      <c r="M25" s="1153">
        <v>1.6</v>
      </c>
      <c r="N25" s="1153">
        <v>1.5</v>
      </c>
      <c r="O25" s="1153">
        <v>1.6</v>
      </c>
      <c r="P25" s="1153">
        <v>1.6</v>
      </c>
      <c r="Q25" s="1153">
        <v>1.6</v>
      </c>
      <c r="R25" s="1153">
        <v>1.5</v>
      </c>
      <c r="S25" s="1153">
        <v>1.5</v>
      </c>
      <c r="T25" s="386"/>
      <c r="U25" s="386"/>
      <c r="V25" s="386"/>
      <c r="W25" s="386"/>
      <c r="X25" s="386"/>
      <c r="Y25" s="386"/>
    </row>
    <row r="26" spans="1:25" s="368" customFormat="1">
      <c r="A26" s="643"/>
      <c r="B26" s="136"/>
      <c r="C26" s="216"/>
      <c r="D26" s="216"/>
      <c r="E26" s="216"/>
      <c r="F26" s="216"/>
      <c r="G26" s="216"/>
      <c r="H26" s="216"/>
      <c r="I26" s="136"/>
      <c r="J26" s="216"/>
      <c r="K26" s="216"/>
      <c r="L26" s="216"/>
      <c r="M26" s="216"/>
      <c r="N26" s="216"/>
      <c r="O26" s="216"/>
      <c r="P26" s="216"/>
      <c r="Q26" s="216"/>
      <c r="R26" s="216"/>
      <c r="S26" s="216"/>
    </row>
    <row r="27" spans="1:25" s="368" customFormat="1" ht="13">
      <c r="A27" s="135"/>
      <c r="B27" s="1283" t="s">
        <v>452</v>
      </c>
      <c r="C27" s="1283"/>
      <c r="D27" s="1283"/>
      <c r="E27" s="1283"/>
      <c r="F27" s="1283"/>
      <c r="G27" s="1283" t="s">
        <v>452</v>
      </c>
      <c r="H27" s="1283"/>
      <c r="I27" s="1283"/>
      <c r="J27" s="1283"/>
      <c r="K27" s="1283"/>
      <c r="L27" s="1283" t="s">
        <v>452</v>
      </c>
      <c r="M27" s="1283"/>
      <c r="N27" s="1283"/>
      <c r="O27" s="1283"/>
      <c r="P27" s="1283"/>
      <c r="Q27" s="1283" t="s">
        <v>452</v>
      </c>
      <c r="R27" s="1283"/>
      <c r="S27" s="1283"/>
      <c r="T27" s="1283"/>
      <c r="U27" s="1283"/>
      <c r="V27" s="1283"/>
    </row>
    <row r="28" spans="1:25" s="368" customFormat="1">
      <c r="A28" s="643"/>
      <c r="B28" s="136"/>
      <c r="C28" s="141"/>
      <c r="D28" s="141"/>
      <c r="E28" s="141"/>
      <c r="F28" s="141"/>
      <c r="G28" s="141"/>
      <c r="H28" s="141"/>
      <c r="I28" s="136"/>
      <c r="J28" s="141"/>
      <c r="K28" s="141"/>
      <c r="L28" s="141"/>
      <c r="M28" s="141"/>
      <c r="N28" s="141"/>
      <c r="O28" s="141"/>
      <c r="P28" s="141"/>
      <c r="Q28" s="141"/>
      <c r="R28" s="141"/>
      <c r="S28" s="141"/>
    </row>
    <row r="29" spans="1:25" s="368" customFormat="1">
      <c r="A29" s="710" t="s">
        <v>435</v>
      </c>
      <c r="B29" s="143">
        <v>100</v>
      </c>
      <c r="C29" s="144">
        <v>90</v>
      </c>
      <c r="D29" s="144">
        <v>100</v>
      </c>
      <c r="E29" s="144">
        <v>80</v>
      </c>
      <c r="F29" s="144">
        <v>80</v>
      </c>
      <c r="G29" s="144">
        <v>80</v>
      </c>
      <c r="H29" s="144">
        <v>80</v>
      </c>
      <c r="I29" s="144">
        <v>80</v>
      </c>
      <c r="J29" s="144">
        <v>80</v>
      </c>
      <c r="K29" s="144">
        <v>80</v>
      </c>
      <c r="L29" s="144">
        <v>80</v>
      </c>
      <c r="M29" s="144">
        <v>80</v>
      </c>
      <c r="N29" s="144">
        <v>80</v>
      </c>
      <c r="O29" s="144">
        <v>80</v>
      </c>
      <c r="P29" s="144">
        <v>80</v>
      </c>
      <c r="Q29" s="144">
        <v>80</v>
      </c>
      <c r="R29" s="144">
        <v>80</v>
      </c>
      <c r="S29" s="144">
        <v>80</v>
      </c>
    </row>
    <row r="30" spans="1:25" s="368" customFormat="1">
      <c r="A30" s="710" t="s">
        <v>436</v>
      </c>
      <c r="B30" s="143">
        <v>100</v>
      </c>
      <c r="C30" s="144">
        <v>85.714285714285708</v>
      </c>
      <c r="D30" s="144">
        <v>85.714285714285708</v>
      </c>
      <c r="E30" s="144">
        <v>76.19047619047619</v>
      </c>
      <c r="F30" s="144">
        <v>76.19047619047619</v>
      </c>
      <c r="G30" s="144">
        <v>71.428571428571431</v>
      </c>
      <c r="H30" s="144">
        <v>76.19047619047619</v>
      </c>
      <c r="I30" s="144">
        <v>71.428571428571431</v>
      </c>
      <c r="J30" s="144">
        <v>76.19047619047619</v>
      </c>
      <c r="K30" s="144">
        <v>71.428571428571431</v>
      </c>
      <c r="L30" s="144">
        <v>76.19047619047619</v>
      </c>
      <c r="M30" s="144">
        <v>76.19047619047619</v>
      </c>
      <c r="N30" s="144">
        <v>76.19047619047619</v>
      </c>
      <c r="O30" s="144">
        <v>71.428571428571431</v>
      </c>
      <c r="P30" s="144">
        <v>76.19047619047619</v>
      </c>
      <c r="Q30" s="144">
        <v>76.19047619047619</v>
      </c>
      <c r="R30" s="144">
        <v>76.19047619047619</v>
      </c>
      <c r="S30" s="144">
        <v>76.19047619047619</v>
      </c>
    </row>
    <row r="31" spans="1:25" s="368" customFormat="1">
      <c r="A31" s="710" t="s">
        <v>437</v>
      </c>
      <c r="B31" s="143">
        <v>100</v>
      </c>
      <c r="C31" s="144">
        <v>100</v>
      </c>
      <c r="D31" s="144">
        <v>66.666666666666671</v>
      </c>
      <c r="E31" s="144">
        <v>66.666666666666671</v>
      </c>
      <c r="F31" s="144">
        <v>66.666666666666671</v>
      </c>
      <c r="G31" s="144">
        <v>33.333333333333336</v>
      </c>
      <c r="H31" s="144">
        <v>33.333333333333336</v>
      </c>
      <c r="I31" s="144">
        <v>33.333333333333336</v>
      </c>
      <c r="J31" s="144">
        <v>33.333333333333336</v>
      </c>
      <c r="K31" s="144">
        <v>33.333333333333336</v>
      </c>
      <c r="L31" s="144">
        <v>33.333333333333336</v>
      </c>
      <c r="M31" s="144">
        <v>33.333333333333336</v>
      </c>
      <c r="N31" s="144">
        <v>33.333333333333336</v>
      </c>
      <c r="O31" s="144">
        <v>33.333333333333336</v>
      </c>
      <c r="P31" s="144">
        <v>33.333333333333336</v>
      </c>
      <c r="Q31" s="144">
        <v>33.333333333333336</v>
      </c>
      <c r="R31" s="144">
        <v>33.333333333333336</v>
      </c>
      <c r="S31" s="144">
        <v>33.333333333333336</v>
      </c>
    </row>
    <row r="32" spans="1:25" s="368" customFormat="1">
      <c r="A32" s="710" t="s">
        <v>438</v>
      </c>
      <c r="B32" s="143">
        <v>100</v>
      </c>
      <c r="C32" s="144">
        <v>89.743589743589752</v>
      </c>
      <c r="D32" s="144">
        <v>87.179487179487182</v>
      </c>
      <c r="E32" s="144">
        <v>71.794871794871796</v>
      </c>
      <c r="F32" s="144">
        <v>74.358974358974365</v>
      </c>
      <c r="G32" s="144">
        <v>76.92307692307692</v>
      </c>
      <c r="H32" s="144">
        <v>76.92307692307692</v>
      </c>
      <c r="I32" s="144">
        <v>71.794871794871796</v>
      </c>
      <c r="J32" s="144">
        <v>76.92307692307692</v>
      </c>
      <c r="K32" s="144">
        <v>71.794871794871796</v>
      </c>
      <c r="L32" s="144">
        <v>74.358974358974365</v>
      </c>
      <c r="M32" s="144">
        <v>76.92307692307692</v>
      </c>
      <c r="N32" s="144">
        <v>76.92307692307692</v>
      </c>
      <c r="O32" s="144">
        <v>79.487179487179489</v>
      </c>
      <c r="P32" s="144">
        <v>79.487179487179489</v>
      </c>
      <c r="Q32" s="144">
        <v>82.051282051282058</v>
      </c>
      <c r="R32" s="144">
        <v>79.487179487179489</v>
      </c>
      <c r="S32" s="144">
        <v>76.92307692307692</v>
      </c>
    </row>
    <row r="33" spans="1:21" s="368" customFormat="1">
      <c r="A33" s="710" t="s">
        <v>439</v>
      </c>
      <c r="B33" s="143">
        <v>100</v>
      </c>
      <c r="C33" s="144">
        <v>110.00000000000001</v>
      </c>
      <c r="D33" s="144">
        <v>120</v>
      </c>
      <c r="E33" s="144">
        <v>80</v>
      </c>
      <c r="F33" s="144">
        <v>80</v>
      </c>
      <c r="G33" s="144">
        <v>70</v>
      </c>
      <c r="H33" s="144">
        <v>70</v>
      </c>
      <c r="I33" s="144">
        <v>90</v>
      </c>
      <c r="J33" s="144">
        <v>100</v>
      </c>
      <c r="K33" s="144">
        <v>80</v>
      </c>
      <c r="L33" s="144">
        <v>90</v>
      </c>
      <c r="M33" s="144">
        <v>110.00000000000001</v>
      </c>
      <c r="N33" s="144">
        <v>80</v>
      </c>
      <c r="O33" s="144">
        <v>70</v>
      </c>
      <c r="P33" s="144">
        <v>70</v>
      </c>
      <c r="Q33" s="144">
        <v>80</v>
      </c>
      <c r="R33" s="144">
        <v>50</v>
      </c>
      <c r="S33" s="144">
        <v>60</v>
      </c>
    </row>
    <row r="34" spans="1:21" s="368" customFormat="1">
      <c r="A34" s="710" t="s">
        <v>440</v>
      </c>
      <c r="B34" s="143">
        <v>100</v>
      </c>
      <c r="C34" s="144">
        <v>125</v>
      </c>
      <c r="D34" s="144" t="s">
        <v>356</v>
      </c>
      <c r="E34" s="144">
        <v>75</v>
      </c>
      <c r="F34" s="144">
        <v>75</v>
      </c>
      <c r="G34" s="144">
        <v>75</v>
      </c>
      <c r="H34" s="144">
        <v>50</v>
      </c>
      <c r="I34" s="144">
        <v>100</v>
      </c>
      <c r="J34" s="144">
        <v>50</v>
      </c>
      <c r="K34" s="144">
        <v>75</v>
      </c>
      <c r="L34" s="144">
        <v>75</v>
      </c>
      <c r="M34" s="144">
        <v>75</v>
      </c>
      <c r="N34" s="144">
        <v>100</v>
      </c>
      <c r="O34" s="144">
        <v>75</v>
      </c>
      <c r="P34" s="144">
        <v>75</v>
      </c>
      <c r="Q34" s="144">
        <v>200</v>
      </c>
      <c r="R34" s="144">
        <v>125</v>
      </c>
      <c r="S34" s="144">
        <v>75</v>
      </c>
    </row>
    <row r="35" spans="1:21" s="368" customFormat="1">
      <c r="A35" s="710" t="s">
        <v>441</v>
      </c>
      <c r="B35" s="143">
        <v>100</v>
      </c>
      <c r="C35" s="144">
        <v>100</v>
      </c>
      <c r="D35" s="144">
        <v>100</v>
      </c>
      <c r="E35" s="144">
        <v>77.777777777777771</v>
      </c>
      <c r="F35" s="144">
        <v>88.888888888888886</v>
      </c>
      <c r="G35" s="144">
        <v>77.777777777777771</v>
      </c>
      <c r="H35" s="144">
        <v>77.777777777777771</v>
      </c>
      <c r="I35" s="144">
        <v>77.777777777777771</v>
      </c>
      <c r="J35" s="144">
        <v>77.777777777777771</v>
      </c>
      <c r="K35" s="144">
        <v>77.777777777777771</v>
      </c>
      <c r="L35" s="144">
        <v>77.777777777777771</v>
      </c>
      <c r="M35" s="144">
        <v>77.777777777777771</v>
      </c>
      <c r="N35" s="144">
        <v>88.888888888888886</v>
      </c>
      <c r="O35" s="144">
        <v>100</v>
      </c>
      <c r="P35" s="144">
        <v>100</v>
      </c>
      <c r="Q35" s="144">
        <v>100</v>
      </c>
      <c r="R35" s="144">
        <v>100</v>
      </c>
      <c r="S35" s="144">
        <v>88.888888888888886</v>
      </c>
    </row>
    <row r="36" spans="1:21" s="368" customFormat="1">
      <c r="A36" s="710" t="s">
        <v>442</v>
      </c>
      <c r="B36" s="143">
        <v>100</v>
      </c>
      <c r="C36" s="144">
        <v>123.07692307692307</v>
      </c>
      <c r="D36" s="144">
        <v>134.61538461538461</v>
      </c>
      <c r="E36" s="144">
        <v>113.46153846153845</v>
      </c>
      <c r="F36" s="144">
        <v>123.07692307692307</v>
      </c>
      <c r="G36" s="144">
        <v>121.15384615384615</v>
      </c>
      <c r="H36" s="144">
        <v>121.15384615384615</v>
      </c>
      <c r="I36" s="144">
        <v>111.53846153846153</v>
      </c>
      <c r="J36" s="144">
        <v>123.07692307692307</v>
      </c>
      <c r="K36" s="144">
        <v>111.53846153846153</v>
      </c>
      <c r="L36" s="144">
        <v>100</v>
      </c>
      <c r="M36" s="144">
        <v>101.92307692307692</v>
      </c>
      <c r="N36" s="144">
        <v>98.076923076923066</v>
      </c>
      <c r="O36" s="144">
        <v>105.76923076923076</v>
      </c>
      <c r="P36" s="144">
        <v>111.53846153846153</v>
      </c>
      <c r="Q36" s="144">
        <v>105.76923076923076</v>
      </c>
      <c r="R36" s="144">
        <v>101.92307692307692</v>
      </c>
      <c r="S36" s="144" t="s">
        <v>358</v>
      </c>
    </row>
    <row r="37" spans="1:21" s="368" customFormat="1">
      <c r="A37" s="710" t="s">
        <v>443</v>
      </c>
      <c r="B37" s="143">
        <v>100</v>
      </c>
      <c r="C37" s="144">
        <v>93.548387096774192</v>
      </c>
      <c r="D37" s="144">
        <v>90.322580645161281</v>
      </c>
      <c r="E37" s="144">
        <v>90.322580645161281</v>
      </c>
      <c r="F37" s="144">
        <v>90.322580645161281</v>
      </c>
      <c r="G37" s="144">
        <v>90.322580645161281</v>
      </c>
      <c r="H37" s="144">
        <v>90.322580645161281</v>
      </c>
      <c r="I37" s="144">
        <v>90.322580645161281</v>
      </c>
      <c r="J37" s="144">
        <v>96.774193548387089</v>
      </c>
      <c r="K37" s="144">
        <v>93.548387096774192</v>
      </c>
      <c r="L37" s="144">
        <v>90.322580645161281</v>
      </c>
      <c r="M37" s="144">
        <v>96.774193548387089</v>
      </c>
      <c r="N37" s="144">
        <v>100</v>
      </c>
      <c r="O37" s="144">
        <v>100</v>
      </c>
      <c r="P37" s="144">
        <v>100</v>
      </c>
      <c r="Q37" s="144">
        <v>103.2258064516129</v>
      </c>
      <c r="R37" s="144">
        <v>96.774193548387089</v>
      </c>
      <c r="S37" s="144">
        <v>100</v>
      </c>
    </row>
    <row r="38" spans="1:21" s="368" customFormat="1">
      <c r="A38" s="710" t="s">
        <v>444</v>
      </c>
      <c r="B38" s="143">
        <v>100</v>
      </c>
      <c r="C38" s="144">
        <v>91.666666666666686</v>
      </c>
      <c r="D38" s="144">
        <v>58.333333333333336</v>
      </c>
      <c r="E38" s="144">
        <v>79.166666666666671</v>
      </c>
      <c r="F38" s="144">
        <v>79.166666666666671</v>
      </c>
      <c r="G38" s="144">
        <v>75</v>
      </c>
      <c r="H38" s="144">
        <v>70.833333333333343</v>
      </c>
      <c r="I38" s="144">
        <v>79.166666666666671</v>
      </c>
      <c r="J38" s="144">
        <v>75</v>
      </c>
      <c r="K38" s="144">
        <v>75</v>
      </c>
      <c r="L38" s="144">
        <v>45.833333333333343</v>
      </c>
      <c r="M38" s="144">
        <v>50</v>
      </c>
      <c r="N38" s="144">
        <v>45.833333333333343</v>
      </c>
      <c r="O38" s="144">
        <v>45.833333333333343</v>
      </c>
      <c r="P38" s="144">
        <v>45.833333333333343</v>
      </c>
      <c r="Q38" s="144">
        <v>45.833333333333343</v>
      </c>
      <c r="R38" s="144">
        <v>45.833333333333343</v>
      </c>
      <c r="S38" s="144">
        <v>45.833333333333343</v>
      </c>
    </row>
    <row r="39" spans="1:21" s="368" customFormat="1">
      <c r="A39" s="710" t="s">
        <v>445</v>
      </c>
      <c r="B39" s="143">
        <v>100</v>
      </c>
      <c r="C39" s="144">
        <v>98.666666666666671</v>
      </c>
      <c r="D39" s="144">
        <v>17.333333333333332</v>
      </c>
      <c r="E39" s="144">
        <v>15.333333333333332</v>
      </c>
      <c r="F39" s="144">
        <v>18.666666666666668</v>
      </c>
      <c r="G39" s="144">
        <v>17.333333333333332</v>
      </c>
      <c r="H39" s="144">
        <v>17.333333333333332</v>
      </c>
      <c r="I39" s="144">
        <v>23.333333333333332</v>
      </c>
      <c r="J39" s="144">
        <v>21.333333333333332</v>
      </c>
      <c r="K39" s="144">
        <v>24.666666666666668</v>
      </c>
      <c r="L39" s="144">
        <v>7.3333333333333339</v>
      </c>
      <c r="M39" s="144">
        <v>7.3333333333333339</v>
      </c>
      <c r="N39" s="144">
        <v>6.666666666666667</v>
      </c>
      <c r="O39" s="144">
        <v>6.666666666666667</v>
      </c>
      <c r="P39" s="144">
        <v>6.666666666666667</v>
      </c>
      <c r="Q39" s="144">
        <v>6.666666666666667</v>
      </c>
      <c r="R39" s="144">
        <v>6.666666666666667</v>
      </c>
      <c r="S39" s="144">
        <v>6</v>
      </c>
    </row>
    <row r="40" spans="1:21" s="368" customFormat="1">
      <c r="A40" s="710" t="s">
        <v>446</v>
      </c>
      <c r="B40" s="143">
        <v>100</v>
      </c>
      <c r="C40" s="144">
        <v>90</v>
      </c>
      <c r="D40" s="144">
        <v>80</v>
      </c>
      <c r="E40" s="144">
        <v>80</v>
      </c>
      <c r="F40" s="144">
        <v>90</v>
      </c>
      <c r="G40" s="144">
        <v>90</v>
      </c>
      <c r="H40" s="144">
        <v>90</v>
      </c>
      <c r="I40" s="144">
        <v>90</v>
      </c>
      <c r="J40" s="144">
        <v>90</v>
      </c>
      <c r="K40" s="144">
        <v>70</v>
      </c>
      <c r="L40" s="144">
        <v>80</v>
      </c>
      <c r="M40" s="144">
        <v>90</v>
      </c>
      <c r="N40" s="144">
        <v>90</v>
      </c>
      <c r="O40" s="144">
        <v>90</v>
      </c>
      <c r="P40" s="144">
        <v>90</v>
      </c>
      <c r="Q40" s="144">
        <v>70</v>
      </c>
      <c r="R40" s="144">
        <v>60</v>
      </c>
      <c r="S40" s="144" t="s">
        <v>358</v>
      </c>
    </row>
    <row r="41" spans="1:21" s="368" customFormat="1">
      <c r="A41" s="710" t="s">
        <v>447</v>
      </c>
      <c r="B41" s="143">
        <v>100</v>
      </c>
      <c r="C41" s="144">
        <v>77.777777777777771</v>
      </c>
      <c r="D41" s="144">
        <v>72.222222222222214</v>
      </c>
      <c r="E41" s="144">
        <v>72.222222222222214</v>
      </c>
      <c r="F41" s="144">
        <v>72.222222222222214</v>
      </c>
      <c r="G41" s="144">
        <v>77.777777777777771</v>
      </c>
      <c r="H41" s="144">
        <v>72.222222222222214</v>
      </c>
      <c r="I41" s="144">
        <v>72.222222222222214</v>
      </c>
      <c r="J41" s="144">
        <v>72.222222222222214</v>
      </c>
      <c r="K41" s="144">
        <v>72.222222222222214</v>
      </c>
      <c r="L41" s="144">
        <v>72.222222222222214</v>
      </c>
      <c r="M41" s="144">
        <v>72.222222222222214</v>
      </c>
      <c r="N41" s="144">
        <v>72.222222222222214</v>
      </c>
      <c r="O41" s="144">
        <v>72.222222222222214</v>
      </c>
      <c r="P41" s="144">
        <v>77.777777777777771</v>
      </c>
      <c r="Q41" s="144">
        <v>72.222222222222214</v>
      </c>
      <c r="R41" s="144">
        <v>72.222222222222214</v>
      </c>
      <c r="S41" s="144">
        <v>83.333333333333329</v>
      </c>
    </row>
    <row r="42" spans="1:21" s="368" customFormat="1">
      <c r="A42" s="710" t="s">
        <v>448</v>
      </c>
      <c r="B42" s="143">
        <v>100</v>
      </c>
      <c r="C42" s="144">
        <v>67.741935483870961</v>
      </c>
      <c r="D42" s="144">
        <v>93.548387096774192</v>
      </c>
      <c r="E42" s="144">
        <v>122.58064516129032</v>
      </c>
      <c r="F42" s="144">
        <v>151.61290322580643</v>
      </c>
      <c r="G42" s="144">
        <v>132.258064516129</v>
      </c>
      <c r="H42" s="144">
        <v>132.258064516129</v>
      </c>
      <c r="I42" s="144">
        <v>151.61290322580643</v>
      </c>
      <c r="J42" s="144">
        <v>164.51612903225805</v>
      </c>
      <c r="K42" s="144">
        <v>170.96774193548387</v>
      </c>
      <c r="L42" s="144">
        <v>100</v>
      </c>
      <c r="M42" s="144">
        <v>100</v>
      </c>
      <c r="N42" s="144">
        <v>93.548387096774192</v>
      </c>
      <c r="O42" s="144">
        <v>100</v>
      </c>
      <c r="P42" s="144">
        <v>103.2258064516129</v>
      </c>
      <c r="Q42" s="144">
        <v>100</v>
      </c>
      <c r="R42" s="144">
        <v>100</v>
      </c>
      <c r="S42" s="144">
        <v>106.45161290322581</v>
      </c>
    </row>
    <row r="43" spans="1:21" s="368" customFormat="1">
      <c r="A43" s="710" t="s">
        <v>449</v>
      </c>
      <c r="B43" s="143">
        <v>100</v>
      </c>
      <c r="C43" s="144">
        <v>92.10526315789474</v>
      </c>
      <c r="D43" s="144">
        <v>89.473684210526315</v>
      </c>
      <c r="E43" s="144">
        <v>89.473684210526315</v>
      </c>
      <c r="F43" s="144">
        <v>89.473684210526315</v>
      </c>
      <c r="G43" s="144">
        <v>92.10526315789474</v>
      </c>
      <c r="H43" s="144">
        <v>94.736842105263165</v>
      </c>
      <c r="I43" s="144">
        <v>86.842105263157904</v>
      </c>
      <c r="J43" s="144">
        <v>94.736842105263165</v>
      </c>
      <c r="K43" s="144">
        <v>94.736842105263165</v>
      </c>
      <c r="L43" s="144">
        <v>92.10526315789474</v>
      </c>
      <c r="M43" s="144">
        <v>97.368421052631589</v>
      </c>
      <c r="N43" s="144">
        <v>97.368421052631589</v>
      </c>
      <c r="O43" s="144">
        <v>97.368421052631589</v>
      </c>
      <c r="P43" s="144">
        <v>100</v>
      </c>
      <c r="Q43" s="144">
        <v>105.26315789473685</v>
      </c>
      <c r="R43" s="144">
        <v>97.368421052631589</v>
      </c>
      <c r="S43" s="144">
        <v>89.473684210526315</v>
      </c>
    </row>
    <row r="44" spans="1:21" s="368" customFormat="1">
      <c r="A44" s="710" t="s">
        <v>450</v>
      </c>
      <c r="B44" s="143">
        <v>100</v>
      </c>
      <c r="C44" s="144">
        <v>75</v>
      </c>
      <c r="D44" s="144">
        <v>80</v>
      </c>
      <c r="E44" s="144">
        <v>80</v>
      </c>
      <c r="F44" s="144">
        <v>80</v>
      </c>
      <c r="G44" s="144">
        <v>80</v>
      </c>
      <c r="H44" s="144">
        <v>85</v>
      </c>
      <c r="I44" s="144">
        <v>80</v>
      </c>
      <c r="J44" s="144">
        <v>80</v>
      </c>
      <c r="K44" s="144">
        <v>80</v>
      </c>
      <c r="L44" s="144">
        <v>80</v>
      </c>
      <c r="M44" s="144">
        <v>80</v>
      </c>
      <c r="N44" s="144">
        <v>80</v>
      </c>
      <c r="O44" s="144">
        <v>80</v>
      </c>
      <c r="P44" s="144">
        <v>85</v>
      </c>
      <c r="Q44" s="144">
        <v>80</v>
      </c>
      <c r="R44" s="144">
        <v>80</v>
      </c>
      <c r="S44" s="144">
        <v>80</v>
      </c>
    </row>
    <row r="45" spans="1:21" s="368" customFormat="1" ht="20.149999999999999" customHeight="1">
      <c r="A45" s="710" t="s">
        <v>451</v>
      </c>
      <c r="B45" s="143">
        <v>100</v>
      </c>
      <c r="C45" s="144">
        <v>92.592592592592581</v>
      </c>
      <c r="D45" s="144">
        <v>66.666666666666657</v>
      </c>
      <c r="E45" s="144">
        <v>66.666666666666657</v>
      </c>
      <c r="F45" s="144">
        <v>70.370370370370367</v>
      </c>
      <c r="G45" s="144">
        <v>66.666666666666657</v>
      </c>
      <c r="H45" s="144">
        <v>66.666666666666657</v>
      </c>
      <c r="I45" s="144">
        <v>70.370370370370367</v>
      </c>
      <c r="J45" s="144">
        <v>70.370370370370367</v>
      </c>
      <c r="K45" s="144">
        <v>66.666666666666657</v>
      </c>
      <c r="L45" s="144">
        <v>55.55555555555555</v>
      </c>
      <c r="M45" s="144">
        <v>59.259259259259252</v>
      </c>
      <c r="N45" s="144">
        <v>55.55555555555555</v>
      </c>
      <c r="O45" s="144">
        <v>59.259259259259252</v>
      </c>
      <c r="P45" s="144">
        <v>59.259259259259252</v>
      </c>
      <c r="Q45" s="144">
        <v>59.259259259259252</v>
      </c>
      <c r="R45" s="144">
        <v>55.55555555555555</v>
      </c>
      <c r="S45" s="144">
        <v>55.55555555555555</v>
      </c>
    </row>
    <row r="46" spans="1:21" ht="13">
      <c r="B46" s="182"/>
      <c r="C46" s="388"/>
      <c r="D46" s="388"/>
      <c r="E46" s="388"/>
      <c r="F46" s="388"/>
      <c r="G46" s="388"/>
      <c r="H46" s="388"/>
      <c r="I46" s="124"/>
      <c r="J46" s="388"/>
      <c r="K46" s="388"/>
      <c r="L46" s="388"/>
      <c r="M46" s="388"/>
      <c r="N46" s="388"/>
      <c r="O46" s="388"/>
      <c r="P46" s="388"/>
      <c r="Q46" s="388"/>
      <c r="R46" s="388"/>
      <c r="S46" s="388"/>
    </row>
    <row r="47" spans="1:21" s="374" customFormat="1" ht="45" customHeight="1">
      <c r="A47" s="248"/>
      <c r="B47" s="1279" t="s">
        <v>1474</v>
      </c>
      <c r="C47" s="1279"/>
      <c r="D47" s="1279"/>
      <c r="E47" s="1279"/>
      <c r="F47" s="1279"/>
      <c r="G47" s="371"/>
      <c r="H47" s="371"/>
      <c r="I47" s="371"/>
      <c r="J47" s="371"/>
      <c r="K47" s="371"/>
      <c r="L47" s="371"/>
      <c r="M47" s="371"/>
      <c r="N47" s="371"/>
      <c r="O47" s="371"/>
      <c r="P47" s="371"/>
      <c r="Q47" s="371"/>
      <c r="R47" s="371"/>
      <c r="S47" s="371"/>
      <c r="T47" s="371"/>
      <c r="U47" s="371"/>
    </row>
    <row r="48" spans="1:21">
      <c r="B48" s="1402" t="s">
        <v>1475</v>
      </c>
      <c r="C48" s="1402"/>
      <c r="D48" s="1402"/>
      <c r="E48" s="1402"/>
      <c r="F48" s="1402"/>
    </row>
  </sheetData>
  <sheetProtection selectLockedCells="1"/>
  <mergeCells count="10">
    <mergeCell ref="B48:F48"/>
    <mergeCell ref="B47:F47"/>
    <mergeCell ref="L7:P7"/>
    <mergeCell ref="Q7:V7"/>
    <mergeCell ref="L27:P27"/>
    <mergeCell ref="Q27:V27"/>
    <mergeCell ref="B7:F7"/>
    <mergeCell ref="G7:K7"/>
    <mergeCell ref="B27:F27"/>
    <mergeCell ref="G27:K27"/>
  </mergeCells>
  <hyperlinks>
    <hyperlink ref="A1" location="Inhalt!A1" display="Zurück zum Inhalt"/>
    <hyperlink ref="B48" r:id="rId1" location="methoden" display="https://www.statistikportal.de/de/ugrdl/ergebnisse/gase#methoden"/>
    <hyperlink ref="B48:F48"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portrait" r:id="rId3"/>
  <headerFooter alignWithMargins="0">
    <oddHeader>&amp;L&amp;"Arial,Fett"
Tabelle &amp;A&amp;CSeite &amp;P von &amp;N
&amp;"Arial,Fett"Distickstoffoxid (N&amp;Y2&amp;YO)-Emissionen*) je Einwohner/-in 1990 – 2017 
nach Bundesländern</oddHeader>
    <oddFooter>&amp;CStatistische Ämter der Länder – Indikatoren und Kennzahlen, UGRdL 2020</oddFooter>
  </headerFooter>
  <colBreaks count="2" manualBreakCount="2">
    <brk id="6" max="1048575" man="1"/>
    <brk id="11" max="1048575" man="1"/>
  </col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0">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4296875" defaultRowHeight="12.5"/>
  <cols>
    <col min="1" max="1" width="23" style="643" bestFit="1" customWidth="1"/>
    <col min="2" max="2" width="12.453125" style="136" customWidth="1"/>
    <col min="3" max="10" width="12.453125" style="376" customWidth="1"/>
    <col min="11" max="16384" width="11.54296875" style="135"/>
  </cols>
  <sheetData>
    <row r="1" spans="1:16" ht="13">
      <c r="A1" s="160" t="s">
        <v>322</v>
      </c>
    </row>
    <row r="3" spans="1:16" ht="15">
      <c r="A3" s="692" t="s">
        <v>823</v>
      </c>
      <c r="B3" s="407" t="s">
        <v>1695</v>
      </c>
      <c r="D3" s="407"/>
      <c r="E3" s="407"/>
      <c r="F3" s="407"/>
      <c r="G3" s="407"/>
      <c r="H3" s="407"/>
      <c r="I3" s="407"/>
      <c r="J3" s="407"/>
    </row>
    <row r="5" spans="1:16" ht="15.75" customHeight="1">
      <c r="A5" s="1403" t="s">
        <v>433</v>
      </c>
      <c r="B5" s="1369" t="s">
        <v>456</v>
      </c>
      <c r="C5" s="1374" t="s">
        <v>507</v>
      </c>
      <c r="D5" s="1372"/>
      <c r="E5" s="1372"/>
      <c r="F5" s="1372"/>
      <c r="G5" s="1372"/>
      <c r="H5" s="1372"/>
      <c r="I5" s="1373"/>
      <c r="J5" s="1374" t="s">
        <v>1098</v>
      </c>
    </row>
    <row r="6" spans="1:16" ht="15.75" customHeight="1">
      <c r="A6" s="1403"/>
      <c r="B6" s="1369"/>
      <c r="C6" s="1382" t="s">
        <v>778</v>
      </c>
      <c r="D6" s="1403"/>
      <c r="E6" s="1288" t="s">
        <v>1106</v>
      </c>
      <c r="F6" s="1288" t="s">
        <v>1100</v>
      </c>
      <c r="G6" s="1382" t="s">
        <v>525</v>
      </c>
      <c r="H6" s="1403"/>
      <c r="I6" s="1288" t="s">
        <v>1107</v>
      </c>
      <c r="J6" s="1374"/>
    </row>
    <row r="7" spans="1:16" ht="79.5" customHeight="1">
      <c r="A7" s="1403"/>
      <c r="B7" s="1369"/>
      <c r="C7" s="644" t="s">
        <v>1103</v>
      </c>
      <c r="D7" s="644" t="s">
        <v>648</v>
      </c>
      <c r="E7" s="1375"/>
      <c r="F7" s="1375"/>
      <c r="G7" s="641" t="s">
        <v>1108</v>
      </c>
      <c r="H7" s="641" t="s">
        <v>1109</v>
      </c>
      <c r="I7" s="1375"/>
      <c r="J7" s="1374"/>
    </row>
    <row r="8" spans="1:16">
      <c r="A8" s="387"/>
      <c r="B8" s="387"/>
      <c r="C8" s="387"/>
      <c r="D8" s="387"/>
      <c r="E8" s="387"/>
      <c r="F8" s="387"/>
      <c r="G8" s="387"/>
      <c r="H8" s="387"/>
      <c r="I8" s="387"/>
      <c r="J8" s="387"/>
    </row>
    <row r="9" spans="1:16" ht="13">
      <c r="B9" s="1411" t="s">
        <v>486</v>
      </c>
      <c r="C9" s="1411"/>
      <c r="D9" s="1411"/>
      <c r="E9" s="1411"/>
      <c r="F9" s="1411"/>
      <c r="G9" s="1411"/>
      <c r="H9" s="1411"/>
      <c r="I9" s="1411"/>
      <c r="J9" s="1411"/>
    </row>
    <row r="10" spans="1:16" s="386" customFormat="1">
      <c r="A10" s="643"/>
      <c r="B10" s="332"/>
      <c r="C10" s="342"/>
      <c r="D10" s="347"/>
      <c r="E10" s="342"/>
      <c r="F10" s="342"/>
      <c r="G10" s="342"/>
      <c r="H10" s="342"/>
      <c r="I10" s="342"/>
      <c r="J10" s="342"/>
    </row>
    <row r="11" spans="1:16" s="386" customFormat="1">
      <c r="A11" s="710" t="s">
        <v>435</v>
      </c>
      <c r="B11" s="1132">
        <v>10120</v>
      </c>
      <c r="C11" s="1132">
        <v>884</v>
      </c>
      <c r="D11" s="415">
        <v>366</v>
      </c>
      <c r="E11" s="1132">
        <v>835</v>
      </c>
      <c r="F11" s="1132">
        <v>7427</v>
      </c>
      <c r="G11" s="1132">
        <v>6195</v>
      </c>
      <c r="H11" s="1132">
        <v>1232</v>
      </c>
      <c r="I11" s="1132">
        <v>608</v>
      </c>
      <c r="J11" s="1132">
        <v>213</v>
      </c>
    </row>
    <row r="12" spans="1:16">
      <c r="A12" s="710" t="s">
        <v>436</v>
      </c>
      <c r="B12" s="1132">
        <v>24014</v>
      </c>
      <c r="C12" s="415">
        <v>975</v>
      </c>
      <c r="D12" s="416">
        <v>475</v>
      </c>
      <c r="E12" s="415">
        <v>974</v>
      </c>
      <c r="F12" s="415">
        <v>20878</v>
      </c>
      <c r="G12" s="415">
        <v>17562</v>
      </c>
      <c r="H12" s="415">
        <v>3316</v>
      </c>
      <c r="I12" s="415">
        <v>713</v>
      </c>
      <c r="J12" s="415">
        <v>408</v>
      </c>
      <c r="K12" s="386"/>
      <c r="L12" s="386"/>
      <c r="M12" s="386"/>
      <c r="N12" s="386"/>
      <c r="O12" s="386"/>
      <c r="P12" s="386"/>
    </row>
    <row r="13" spans="1:16">
      <c r="A13" s="710" t="s">
        <v>437</v>
      </c>
      <c r="B13" s="1132">
        <v>1079</v>
      </c>
      <c r="C13" s="1132">
        <v>531</v>
      </c>
      <c r="D13" s="415">
        <v>55</v>
      </c>
      <c r="E13" s="1132">
        <v>293</v>
      </c>
      <c r="F13" s="1132">
        <v>67</v>
      </c>
      <c r="G13" s="1132">
        <v>60</v>
      </c>
      <c r="H13" s="1132">
        <v>6</v>
      </c>
      <c r="I13" s="1132">
        <v>133</v>
      </c>
      <c r="J13" s="1132">
        <v>0</v>
      </c>
      <c r="K13" s="386"/>
      <c r="L13" s="386"/>
      <c r="M13" s="386"/>
      <c r="N13" s="386"/>
      <c r="O13" s="386"/>
      <c r="P13" s="386"/>
    </row>
    <row r="14" spans="1:16">
      <c r="A14" s="710" t="s">
        <v>438</v>
      </c>
      <c r="B14" s="1132">
        <v>9991</v>
      </c>
      <c r="C14" s="415">
        <v>2743</v>
      </c>
      <c r="D14" s="416">
        <v>95</v>
      </c>
      <c r="E14" s="415">
        <v>222</v>
      </c>
      <c r="F14" s="415">
        <v>6764</v>
      </c>
      <c r="G14" s="415">
        <v>6025</v>
      </c>
      <c r="H14" s="415">
        <v>739</v>
      </c>
      <c r="I14" s="415">
        <v>165</v>
      </c>
      <c r="J14" s="415">
        <v>290</v>
      </c>
      <c r="K14" s="386"/>
      <c r="L14" s="386"/>
      <c r="M14" s="386"/>
      <c r="N14" s="386"/>
      <c r="O14" s="386"/>
      <c r="P14" s="386"/>
    </row>
    <row r="15" spans="1:16">
      <c r="A15" s="710" t="s">
        <v>439</v>
      </c>
      <c r="B15" s="1132">
        <v>705</v>
      </c>
      <c r="C15" s="1132">
        <v>251</v>
      </c>
      <c r="D15" s="415">
        <v>16</v>
      </c>
      <c r="E15" s="1132">
        <v>58</v>
      </c>
      <c r="F15" s="1132">
        <v>315</v>
      </c>
      <c r="G15" s="1132">
        <v>308</v>
      </c>
      <c r="H15" s="1132">
        <v>7</v>
      </c>
      <c r="I15" s="1132">
        <v>65</v>
      </c>
      <c r="J15" s="1132">
        <v>0</v>
      </c>
      <c r="K15" s="386"/>
      <c r="L15" s="386"/>
      <c r="M15" s="386"/>
      <c r="N15" s="386"/>
      <c r="O15" s="386"/>
      <c r="P15" s="386"/>
    </row>
    <row r="16" spans="1:16">
      <c r="A16" s="710" t="s">
        <v>440</v>
      </c>
      <c r="B16" s="1132">
        <v>738</v>
      </c>
      <c r="C16" s="415">
        <v>149</v>
      </c>
      <c r="D16" s="416">
        <v>37</v>
      </c>
      <c r="E16" s="415">
        <v>154</v>
      </c>
      <c r="F16" s="415">
        <v>371</v>
      </c>
      <c r="G16" s="415">
        <v>363</v>
      </c>
      <c r="H16" s="415">
        <v>8</v>
      </c>
      <c r="I16" s="415">
        <v>27</v>
      </c>
      <c r="J16" s="415">
        <v>0</v>
      </c>
      <c r="K16" s="386"/>
      <c r="L16" s="386"/>
      <c r="M16" s="386"/>
      <c r="N16" s="386"/>
      <c r="O16" s="386"/>
      <c r="P16" s="386"/>
    </row>
    <row r="17" spans="1:16">
      <c r="A17" s="710" t="s">
        <v>441</v>
      </c>
      <c r="B17" s="1132">
        <v>5347</v>
      </c>
      <c r="C17" s="1132">
        <v>387</v>
      </c>
      <c r="D17" s="415">
        <v>266</v>
      </c>
      <c r="E17" s="1132">
        <v>498</v>
      </c>
      <c r="F17" s="1132">
        <v>3865</v>
      </c>
      <c r="G17" s="1132">
        <v>3334</v>
      </c>
      <c r="H17" s="1132">
        <v>531</v>
      </c>
      <c r="I17" s="1132">
        <v>331</v>
      </c>
      <c r="J17" s="1132">
        <v>83</v>
      </c>
      <c r="K17" s="386"/>
      <c r="L17" s="386"/>
      <c r="M17" s="386"/>
      <c r="N17" s="386"/>
      <c r="O17" s="386"/>
      <c r="P17" s="386"/>
    </row>
    <row r="18" spans="1:16">
      <c r="A18" s="710" t="s">
        <v>442</v>
      </c>
      <c r="B18" s="1132">
        <v>10005</v>
      </c>
      <c r="C18" s="415">
        <v>492</v>
      </c>
      <c r="D18" s="416">
        <v>62</v>
      </c>
      <c r="E18" s="415">
        <v>166</v>
      </c>
      <c r="F18" s="415">
        <v>9166</v>
      </c>
      <c r="G18" s="415">
        <v>8410</v>
      </c>
      <c r="H18" s="415">
        <v>756</v>
      </c>
      <c r="I18" s="415">
        <v>119</v>
      </c>
      <c r="J18" s="415">
        <v>408</v>
      </c>
      <c r="K18" s="386"/>
      <c r="L18" s="386"/>
      <c r="M18" s="386"/>
      <c r="N18" s="386"/>
      <c r="O18" s="386"/>
      <c r="P18" s="386"/>
    </row>
    <row r="19" spans="1:16">
      <c r="A19" s="710" t="s">
        <v>443</v>
      </c>
      <c r="B19" s="1132">
        <v>22987</v>
      </c>
      <c r="C19" s="1132">
        <v>1149</v>
      </c>
      <c r="D19" s="415">
        <v>294</v>
      </c>
      <c r="E19" s="1132">
        <v>705</v>
      </c>
      <c r="F19" s="1132">
        <v>20480</v>
      </c>
      <c r="G19" s="1132">
        <v>18394</v>
      </c>
      <c r="H19" s="1132">
        <v>2086</v>
      </c>
      <c r="I19" s="1132">
        <v>359</v>
      </c>
      <c r="J19" s="1132">
        <v>441</v>
      </c>
      <c r="K19" s="386"/>
      <c r="L19" s="386"/>
      <c r="M19" s="386"/>
      <c r="N19" s="386"/>
      <c r="O19" s="386"/>
      <c r="P19" s="386"/>
    </row>
    <row r="20" spans="1:16">
      <c r="A20" s="710" t="s">
        <v>444</v>
      </c>
      <c r="B20" s="1132">
        <v>42195</v>
      </c>
      <c r="C20" s="415">
        <v>7116</v>
      </c>
      <c r="D20" s="416">
        <v>489</v>
      </c>
      <c r="E20" s="415">
        <v>21148</v>
      </c>
      <c r="F20" s="415">
        <v>12379</v>
      </c>
      <c r="G20" s="415">
        <v>10955</v>
      </c>
      <c r="H20" s="415">
        <v>1424</v>
      </c>
      <c r="I20" s="415">
        <v>1063</v>
      </c>
      <c r="J20" s="415">
        <v>146</v>
      </c>
      <c r="K20" s="386"/>
      <c r="L20" s="386"/>
      <c r="M20" s="386"/>
      <c r="N20" s="386"/>
      <c r="O20" s="386"/>
      <c r="P20" s="386"/>
    </row>
    <row r="21" spans="1:16">
      <c r="A21" s="710" t="s">
        <v>445</v>
      </c>
      <c r="B21" s="1132">
        <v>55884</v>
      </c>
      <c r="C21" s="1132">
        <v>364</v>
      </c>
      <c r="D21" s="415">
        <v>137</v>
      </c>
      <c r="E21" s="1132">
        <v>52066</v>
      </c>
      <c r="F21" s="1132">
        <v>3102</v>
      </c>
      <c r="G21" s="1132">
        <v>2749</v>
      </c>
      <c r="H21" s="1132">
        <v>354</v>
      </c>
      <c r="I21" s="1132">
        <v>215</v>
      </c>
      <c r="J21" s="1132">
        <v>99</v>
      </c>
      <c r="K21" s="386"/>
      <c r="L21" s="386"/>
      <c r="M21" s="386"/>
      <c r="N21" s="386"/>
      <c r="O21" s="386"/>
      <c r="P21" s="386"/>
    </row>
    <row r="22" spans="1:16">
      <c r="A22" s="710" t="s">
        <v>446</v>
      </c>
      <c r="B22" s="1132">
        <v>1037</v>
      </c>
      <c r="C22" s="415">
        <v>572</v>
      </c>
      <c r="D22" s="416">
        <v>25</v>
      </c>
      <c r="E22" s="415">
        <v>92</v>
      </c>
      <c r="F22" s="415">
        <v>297</v>
      </c>
      <c r="G22" s="415">
        <v>258</v>
      </c>
      <c r="H22" s="415">
        <v>39</v>
      </c>
      <c r="I22" s="415">
        <v>51</v>
      </c>
      <c r="J22" s="415">
        <v>10</v>
      </c>
      <c r="K22" s="386"/>
      <c r="L22" s="386"/>
      <c r="M22" s="386"/>
      <c r="N22" s="386"/>
      <c r="O22" s="386"/>
      <c r="P22" s="386"/>
    </row>
    <row r="23" spans="1:16">
      <c r="A23" s="710" t="s">
        <v>447</v>
      </c>
      <c r="B23" s="1132">
        <v>8762</v>
      </c>
      <c r="C23" s="1132">
        <v>3188</v>
      </c>
      <c r="D23" s="415">
        <v>103</v>
      </c>
      <c r="E23" s="1132">
        <v>412</v>
      </c>
      <c r="F23" s="1132">
        <v>4756</v>
      </c>
      <c r="G23" s="1132">
        <v>4005</v>
      </c>
      <c r="H23" s="1132">
        <v>751</v>
      </c>
      <c r="I23" s="1132">
        <v>304</v>
      </c>
      <c r="J23" s="1132">
        <v>153</v>
      </c>
      <c r="K23" s="386"/>
      <c r="L23" s="386"/>
      <c r="M23" s="386"/>
      <c r="N23" s="386"/>
      <c r="O23" s="386"/>
      <c r="P23" s="386"/>
    </row>
    <row r="24" spans="1:16">
      <c r="A24" s="710" t="s">
        <v>448</v>
      </c>
      <c r="B24" s="1132">
        <v>9003</v>
      </c>
      <c r="C24" s="415">
        <v>1695</v>
      </c>
      <c r="D24" s="416">
        <v>68</v>
      </c>
      <c r="E24" s="415">
        <v>332</v>
      </c>
      <c r="F24" s="415">
        <v>6723</v>
      </c>
      <c r="G24" s="415">
        <v>6084</v>
      </c>
      <c r="H24" s="415">
        <v>639</v>
      </c>
      <c r="I24" s="415">
        <v>186</v>
      </c>
      <c r="J24" s="415">
        <v>147</v>
      </c>
      <c r="K24" s="386"/>
      <c r="L24" s="386"/>
      <c r="M24" s="386"/>
      <c r="N24" s="386"/>
      <c r="O24" s="386"/>
      <c r="P24" s="386"/>
    </row>
    <row r="25" spans="1:16">
      <c r="A25" s="710" t="s">
        <v>449</v>
      </c>
      <c r="B25" s="1132">
        <v>9884</v>
      </c>
      <c r="C25" s="1132">
        <v>392</v>
      </c>
      <c r="D25" s="415">
        <v>106</v>
      </c>
      <c r="E25" s="1132">
        <v>224</v>
      </c>
      <c r="F25" s="1132">
        <v>9000</v>
      </c>
      <c r="G25" s="1132">
        <v>8299</v>
      </c>
      <c r="H25" s="1132">
        <v>700</v>
      </c>
      <c r="I25" s="1132">
        <v>161</v>
      </c>
      <c r="J25" s="1132">
        <v>116</v>
      </c>
      <c r="K25" s="386"/>
      <c r="L25" s="386"/>
      <c r="M25" s="386"/>
      <c r="N25" s="386"/>
      <c r="O25" s="386"/>
      <c r="P25" s="386"/>
    </row>
    <row r="26" spans="1:16">
      <c r="A26" s="710" t="s">
        <v>450</v>
      </c>
      <c r="B26" s="1132">
        <v>5194</v>
      </c>
      <c r="C26" s="415">
        <v>782</v>
      </c>
      <c r="D26" s="416">
        <v>53</v>
      </c>
      <c r="E26" s="415">
        <v>225</v>
      </c>
      <c r="F26" s="415">
        <v>3961</v>
      </c>
      <c r="G26" s="415">
        <v>3426</v>
      </c>
      <c r="H26" s="415">
        <v>534</v>
      </c>
      <c r="I26" s="415">
        <v>172</v>
      </c>
      <c r="J26" s="415">
        <v>74</v>
      </c>
      <c r="K26" s="386"/>
      <c r="L26" s="386"/>
      <c r="M26" s="386"/>
      <c r="N26" s="386"/>
      <c r="O26" s="386"/>
      <c r="P26" s="386"/>
    </row>
    <row r="27" spans="1:16" ht="20.25" customHeight="1">
      <c r="A27" s="710" t="s">
        <v>451</v>
      </c>
      <c r="B27" s="1132">
        <v>216618</v>
      </c>
      <c r="C27" s="1132">
        <v>18431</v>
      </c>
      <c r="D27" s="1132">
        <v>5234</v>
      </c>
      <c r="E27" s="1132">
        <v>78496</v>
      </c>
      <c r="F27" s="1132">
        <v>109625</v>
      </c>
      <c r="G27" s="1132">
        <v>96494</v>
      </c>
      <c r="H27" s="1132">
        <v>13131</v>
      </c>
      <c r="I27" s="1132">
        <v>4824</v>
      </c>
      <c r="J27" s="1132">
        <v>2630</v>
      </c>
      <c r="K27" s="386"/>
      <c r="L27" s="386"/>
      <c r="M27" s="386"/>
      <c r="N27" s="386"/>
      <c r="O27" s="386"/>
      <c r="P27" s="386"/>
    </row>
    <row r="28" spans="1:16">
      <c r="A28" s="387"/>
      <c r="B28" s="417"/>
      <c r="C28" s="417"/>
      <c r="D28" s="417"/>
      <c r="E28" s="417"/>
      <c r="F28" s="417"/>
      <c r="G28" s="417"/>
      <c r="H28" s="417"/>
      <c r="I28" s="417"/>
      <c r="J28" s="417"/>
    </row>
    <row r="29" spans="1:16" ht="13">
      <c r="B29" s="1411" t="s">
        <v>454</v>
      </c>
      <c r="C29" s="1411"/>
      <c r="D29" s="1411"/>
      <c r="E29" s="1411"/>
      <c r="F29" s="1411"/>
      <c r="G29" s="1411"/>
      <c r="H29" s="1411"/>
      <c r="I29" s="1411"/>
      <c r="J29" s="1411"/>
    </row>
    <row r="30" spans="1:16" s="386" customFormat="1">
      <c r="A30" s="643"/>
      <c r="B30" s="332"/>
      <c r="C30" s="342"/>
      <c r="D30" s="347"/>
      <c r="E30" s="342"/>
      <c r="F30" s="342"/>
      <c r="G30" s="342"/>
      <c r="H30" s="342"/>
      <c r="I30" s="342"/>
      <c r="J30" s="342"/>
    </row>
    <row r="31" spans="1:16" s="386" customFormat="1">
      <c r="A31" s="710" t="s">
        <v>435</v>
      </c>
      <c r="B31" s="310">
        <v>1.04</v>
      </c>
      <c r="C31" s="310">
        <v>0.09</v>
      </c>
      <c r="D31" s="418">
        <v>0.04</v>
      </c>
      <c r="E31" s="310">
        <v>0.09</v>
      </c>
      <c r="F31" s="310">
        <v>0.76</v>
      </c>
      <c r="G31" s="310">
        <v>0.64</v>
      </c>
      <c r="H31" s="310">
        <v>0.13</v>
      </c>
      <c r="I31" s="310">
        <v>0.06</v>
      </c>
      <c r="J31" s="310">
        <v>0.02</v>
      </c>
    </row>
    <row r="32" spans="1:16">
      <c r="A32" s="710" t="s">
        <v>436</v>
      </c>
      <c r="B32" s="418">
        <v>2.12</v>
      </c>
      <c r="C32" s="418">
        <v>0.09</v>
      </c>
      <c r="D32" s="1145">
        <v>0.04</v>
      </c>
      <c r="E32" s="418">
        <v>0.09</v>
      </c>
      <c r="F32" s="418">
        <v>1.84</v>
      </c>
      <c r="G32" s="418">
        <v>1.55</v>
      </c>
      <c r="H32" s="418">
        <v>0.28999999999999998</v>
      </c>
      <c r="I32" s="418">
        <v>0.06</v>
      </c>
      <c r="J32" s="418">
        <v>0.04</v>
      </c>
      <c r="K32" s="386"/>
      <c r="L32" s="386"/>
      <c r="M32" s="386"/>
      <c r="N32" s="386"/>
      <c r="O32" s="386"/>
      <c r="P32" s="386"/>
    </row>
    <row r="33" spans="1:16">
      <c r="A33" s="710" t="s">
        <v>437</v>
      </c>
      <c r="B33" s="310">
        <v>0.32</v>
      </c>
      <c r="C33" s="310">
        <v>0.16</v>
      </c>
      <c r="D33" s="418">
        <v>0.02</v>
      </c>
      <c r="E33" s="310">
        <v>0.09</v>
      </c>
      <c r="F33" s="310">
        <v>0.02</v>
      </c>
      <c r="G33" s="310">
        <v>0.02</v>
      </c>
      <c r="H33" s="1223">
        <v>0</v>
      </c>
      <c r="I33" s="310">
        <v>0.04</v>
      </c>
      <c r="J33" s="310">
        <v>0</v>
      </c>
      <c r="K33" s="386"/>
      <c r="L33" s="386"/>
      <c r="M33" s="386"/>
      <c r="N33" s="386"/>
      <c r="O33" s="386"/>
      <c r="P33" s="386"/>
    </row>
    <row r="34" spans="1:16">
      <c r="A34" s="710" t="s">
        <v>438</v>
      </c>
      <c r="B34" s="418">
        <v>3.86</v>
      </c>
      <c r="C34" s="418">
        <v>1.06</v>
      </c>
      <c r="D34" s="1145">
        <v>0.04</v>
      </c>
      <c r="E34" s="418">
        <v>0.09</v>
      </c>
      <c r="F34" s="418">
        <v>2.61</v>
      </c>
      <c r="G34" s="418">
        <v>2.33</v>
      </c>
      <c r="H34" s="418">
        <v>0.28999999999999998</v>
      </c>
      <c r="I34" s="418">
        <v>0.06</v>
      </c>
      <c r="J34" s="418">
        <v>0.11</v>
      </c>
      <c r="K34" s="386"/>
      <c r="L34" s="386"/>
      <c r="M34" s="386"/>
      <c r="N34" s="386"/>
      <c r="O34" s="386"/>
      <c r="P34" s="386"/>
    </row>
    <row r="35" spans="1:16">
      <c r="A35" s="710" t="s">
        <v>439</v>
      </c>
      <c r="B35" s="310">
        <v>1.04</v>
      </c>
      <c r="C35" s="310">
        <v>0.37</v>
      </c>
      <c r="D35" s="418">
        <v>0.02</v>
      </c>
      <c r="E35" s="310">
        <v>0.09</v>
      </c>
      <c r="F35" s="310">
        <v>0.46</v>
      </c>
      <c r="G35" s="310">
        <v>0.45</v>
      </c>
      <c r="H35" s="310">
        <v>0.01</v>
      </c>
      <c r="I35" s="310">
        <v>0.1</v>
      </c>
      <c r="J35" s="310">
        <v>0</v>
      </c>
      <c r="K35" s="386"/>
      <c r="L35" s="386"/>
      <c r="M35" s="386"/>
      <c r="N35" s="386"/>
      <c r="O35" s="386"/>
      <c r="P35" s="386"/>
    </row>
    <row r="36" spans="1:16">
      <c r="A36" s="710" t="s">
        <v>440</v>
      </c>
      <c r="B36" s="418">
        <v>0.45</v>
      </c>
      <c r="C36" s="418">
        <v>0.09</v>
      </c>
      <c r="D36" s="1145">
        <v>0.02</v>
      </c>
      <c r="E36" s="418">
        <v>0.09</v>
      </c>
      <c r="F36" s="418">
        <v>0.23</v>
      </c>
      <c r="G36" s="418">
        <v>0.22</v>
      </c>
      <c r="H36" s="1223">
        <v>0</v>
      </c>
      <c r="I36" s="418">
        <v>0.02</v>
      </c>
      <c r="J36" s="418">
        <v>0</v>
      </c>
      <c r="K36" s="386"/>
      <c r="L36" s="386"/>
      <c r="M36" s="386"/>
      <c r="N36" s="386"/>
      <c r="O36" s="386"/>
      <c r="P36" s="386"/>
    </row>
    <row r="37" spans="1:16">
      <c r="A37" s="710" t="s">
        <v>441</v>
      </c>
      <c r="B37" s="310">
        <v>0.94</v>
      </c>
      <c r="C37" s="310">
        <v>7.0000000000000007E-2</v>
      </c>
      <c r="D37" s="418">
        <v>0.05</v>
      </c>
      <c r="E37" s="310">
        <v>0.09</v>
      </c>
      <c r="F37" s="310">
        <v>0.68</v>
      </c>
      <c r="G37" s="310">
        <v>0.57999999999999996</v>
      </c>
      <c r="H37" s="310">
        <v>0.09</v>
      </c>
      <c r="I37" s="310">
        <v>0.06</v>
      </c>
      <c r="J37" s="310">
        <v>0.01</v>
      </c>
      <c r="K37" s="386"/>
      <c r="L37" s="386"/>
      <c r="M37" s="386"/>
      <c r="N37" s="386"/>
      <c r="O37" s="386"/>
      <c r="P37" s="386"/>
    </row>
    <row r="38" spans="1:16">
      <c r="A38" s="710" t="s">
        <v>442</v>
      </c>
      <c r="B38" s="418">
        <v>5.18</v>
      </c>
      <c r="C38" s="418">
        <v>0.25</v>
      </c>
      <c r="D38" s="1145">
        <v>0.03</v>
      </c>
      <c r="E38" s="418">
        <v>0.09</v>
      </c>
      <c r="F38" s="418">
        <v>4.74</v>
      </c>
      <c r="G38" s="418">
        <v>4.3499999999999996</v>
      </c>
      <c r="H38" s="418">
        <v>0.39</v>
      </c>
      <c r="I38" s="418">
        <v>0.06</v>
      </c>
      <c r="J38" s="418">
        <v>0.21</v>
      </c>
      <c r="K38" s="386"/>
      <c r="L38" s="386"/>
      <c r="M38" s="386"/>
      <c r="N38" s="386"/>
      <c r="O38" s="386"/>
      <c r="P38" s="386"/>
    </row>
    <row r="39" spans="1:16">
      <c r="A39" s="710" t="s">
        <v>443</v>
      </c>
      <c r="B39" s="310">
        <v>3.13</v>
      </c>
      <c r="C39" s="310">
        <v>0.16</v>
      </c>
      <c r="D39" s="418">
        <v>0.04</v>
      </c>
      <c r="E39" s="310">
        <v>0.1</v>
      </c>
      <c r="F39" s="310">
        <v>2.79</v>
      </c>
      <c r="G39" s="310">
        <v>2.5099999999999998</v>
      </c>
      <c r="H39" s="310">
        <v>0.28000000000000003</v>
      </c>
      <c r="I39" s="310">
        <v>0.05</v>
      </c>
      <c r="J39" s="310">
        <v>0.06</v>
      </c>
      <c r="K39" s="386"/>
      <c r="L39" s="386"/>
      <c r="M39" s="386"/>
      <c r="N39" s="386"/>
      <c r="O39" s="386"/>
      <c r="P39" s="386"/>
    </row>
    <row r="40" spans="1:16">
      <c r="A40" s="710" t="s">
        <v>444</v>
      </c>
      <c r="B40" s="418">
        <v>2.4500000000000002</v>
      </c>
      <c r="C40" s="418">
        <v>0.41</v>
      </c>
      <c r="D40" s="1145">
        <v>0.03</v>
      </c>
      <c r="E40" s="418">
        <v>1.23</v>
      </c>
      <c r="F40" s="418">
        <v>0.72</v>
      </c>
      <c r="G40" s="418">
        <v>0.64</v>
      </c>
      <c r="H40" s="418">
        <v>0.08</v>
      </c>
      <c r="I40" s="418">
        <v>0.06</v>
      </c>
      <c r="J40" s="418">
        <v>0.01</v>
      </c>
      <c r="K40" s="386"/>
      <c r="L40" s="386"/>
      <c r="M40" s="386"/>
      <c r="N40" s="386"/>
      <c r="O40" s="386"/>
      <c r="P40" s="386"/>
    </row>
    <row r="41" spans="1:16">
      <c r="A41" s="710" t="s">
        <v>445</v>
      </c>
      <c r="B41" s="310">
        <v>14.97</v>
      </c>
      <c r="C41" s="310">
        <v>0.1</v>
      </c>
      <c r="D41" s="418">
        <v>0.04</v>
      </c>
      <c r="E41" s="310">
        <v>13.94</v>
      </c>
      <c r="F41" s="310">
        <v>0.83</v>
      </c>
      <c r="G41" s="310">
        <v>0.74</v>
      </c>
      <c r="H41" s="310">
        <v>0.09</v>
      </c>
      <c r="I41" s="310">
        <v>0.06</v>
      </c>
      <c r="J41" s="310">
        <v>0.03</v>
      </c>
      <c r="K41" s="386"/>
      <c r="L41" s="386"/>
      <c r="M41" s="386"/>
      <c r="N41" s="386"/>
      <c r="O41" s="386"/>
      <c r="P41" s="386"/>
    </row>
    <row r="42" spans="1:16">
      <c r="A42" s="710" t="s">
        <v>446</v>
      </c>
      <c r="B42" s="418">
        <v>0.97</v>
      </c>
      <c r="C42" s="418">
        <v>0.53</v>
      </c>
      <c r="D42" s="1145">
        <v>0.02</v>
      </c>
      <c r="E42" s="418">
        <v>0.09</v>
      </c>
      <c r="F42" s="418">
        <v>0.28000000000000003</v>
      </c>
      <c r="G42" s="418">
        <v>0.24</v>
      </c>
      <c r="H42" s="418">
        <v>0.04</v>
      </c>
      <c r="I42" s="418">
        <v>0.05</v>
      </c>
      <c r="J42" s="418">
        <v>0.01</v>
      </c>
      <c r="K42" s="386"/>
      <c r="L42" s="386"/>
      <c r="M42" s="386"/>
      <c r="N42" s="386"/>
      <c r="O42" s="386"/>
      <c r="P42" s="386"/>
    </row>
    <row r="43" spans="1:16">
      <c r="A43" s="710" t="s">
        <v>447</v>
      </c>
      <c r="B43" s="310">
        <v>1.83</v>
      </c>
      <c r="C43" s="310">
        <v>0.66</v>
      </c>
      <c r="D43" s="418">
        <v>0.02</v>
      </c>
      <c r="E43" s="310">
        <v>0.09</v>
      </c>
      <c r="F43" s="310">
        <v>0.99</v>
      </c>
      <c r="G43" s="310">
        <v>0.84</v>
      </c>
      <c r="H43" s="310">
        <v>0.16</v>
      </c>
      <c r="I43" s="310">
        <v>0.06</v>
      </c>
      <c r="J43" s="310">
        <v>0.03</v>
      </c>
      <c r="K43" s="386"/>
      <c r="L43" s="386"/>
      <c r="M43" s="386"/>
      <c r="N43" s="386"/>
      <c r="O43" s="386"/>
      <c r="P43" s="386"/>
    </row>
    <row r="44" spans="1:16">
      <c r="A44" s="710" t="s">
        <v>448</v>
      </c>
      <c r="B44" s="418">
        <v>3.11</v>
      </c>
      <c r="C44" s="418">
        <v>0.59</v>
      </c>
      <c r="D44" s="1145">
        <v>0.02</v>
      </c>
      <c r="E44" s="418">
        <v>0.11</v>
      </c>
      <c r="F44" s="418">
        <v>2.33</v>
      </c>
      <c r="G44" s="418">
        <v>2.1</v>
      </c>
      <c r="H44" s="418">
        <v>0.22</v>
      </c>
      <c r="I44" s="418">
        <v>0.06</v>
      </c>
      <c r="J44" s="418">
        <v>0.05</v>
      </c>
      <c r="K44" s="386"/>
      <c r="L44" s="386"/>
      <c r="M44" s="386"/>
      <c r="N44" s="386"/>
      <c r="O44" s="386"/>
      <c r="P44" s="386"/>
    </row>
    <row r="45" spans="1:16">
      <c r="A45" s="710" t="s">
        <v>449</v>
      </c>
      <c r="B45" s="310">
        <v>3.78</v>
      </c>
      <c r="C45" s="310">
        <v>0.15</v>
      </c>
      <c r="D45" s="418">
        <v>0.04</v>
      </c>
      <c r="E45" s="310">
        <v>0.09</v>
      </c>
      <c r="F45" s="310">
        <v>3.44</v>
      </c>
      <c r="G45" s="310">
        <v>3.17</v>
      </c>
      <c r="H45" s="310">
        <v>0.27</v>
      </c>
      <c r="I45" s="310">
        <v>0.06</v>
      </c>
      <c r="J45" s="310">
        <v>0.04</v>
      </c>
      <c r="K45" s="386"/>
      <c r="L45" s="386"/>
      <c r="M45" s="386"/>
      <c r="N45" s="386"/>
      <c r="O45" s="386"/>
      <c r="P45" s="386"/>
    </row>
    <row r="46" spans="1:16">
      <c r="A46" s="710" t="s">
        <v>450</v>
      </c>
      <c r="B46" s="418">
        <v>1.98</v>
      </c>
      <c r="C46" s="418">
        <v>0.3</v>
      </c>
      <c r="D46" s="1145">
        <v>0.02</v>
      </c>
      <c r="E46" s="418">
        <v>0.09</v>
      </c>
      <c r="F46" s="418">
        <v>1.51</v>
      </c>
      <c r="G46" s="418">
        <v>1.3</v>
      </c>
      <c r="H46" s="418">
        <v>0.2</v>
      </c>
      <c r="I46" s="418">
        <v>7.0000000000000007E-2</v>
      </c>
      <c r="J46" s="418">
        <v>0.03</v>
      </c>
      <c r="K46" s="386"/>
      <c r="L46" s="386"/>
      <c r="M46" s="386"/>
      <c r="N46" s="386"/>
      <c r="O46" s="386"/>
      <c r="P46" s="386"/>
    </row>
    <row r="47" spans="1:16" ht="20.25" customHeight="1">
      <c r="A47" s="710" t="s">
        <v>451</v>
      </c>
      <c r="B47" s="310">
        <v>2.73</v>
      </c>
      <c r="C47" s="310">
        <v>0.23</v>
      </c>
      <c r="D47" s="310">
        <v>7.0000000000000007E-2</v>
      </c>
      <c r="E47" s="310">
        <v>0.99</v>
      </c>
      <c r="F47" s="310">
        <v>1.38</v>
      </c>
      <c r="G47" s="310">
        <v>1.22</v>
      </c>
      <c r="H47" s="310">
        <v>0.17</v>
      </c>
      <c r="I47" s="310">
        <v>0.06</v>
      </c>
      <c r="J47" s="310">
        <v>0.03</v>
      </c>
      <c r="K47" s="386"/>
      <c r="L47" s="386"/>
      <c r="M47" s="386"/>
      <c r="N47" s="386"/>
      <c r="O47" s="386"/>
      <c r="P47" s="386"/>
    </row>
    <row r="48" spans="1:16">
      <c r="A48" s="387"/>
      <c r="B48" s="340"/>
      <c r="C48" s="340"/>
      <c r="D48" s="340"/>
      <c r="E48" s="340"/>
      <c r="F48" s="340"/>
      <c r="G48" s="340"/>
      <c r="H48" s="340"/>
      <c r="I48" s="340"/>
      <c r="J48" s="340"/>
    </row>
    <row r="49" spans="1:16" ht="15">
      <c r="B49" s="1411" t="s">
        <v>1110</v>
      </c>
      <c r="C49" s="1411"/>
      <c r="D49" s="1411"/>
      <c r="E49" s="1411"/>
      <c r="F49" s="1411"/>
      <c r="G49" s="1411"/>
      <c r="H49" s="1411"/>
      <c r="I49" s="1411"/>
      <c r="J49" s="1411"/>
    </row>
    <row r="50" spans="1:16" s="386" customFormat="1">
      <c r="A50" s="643"/>
      <c r="B50" s="332"/>
      <c r="C50" s="342"/>
      <c r="D50" s="347"/>
      <c r="E50" s="342"/>
      <c r="F50" s="342"/>
      <c r="G50" s="342"/>
      <c r="H50" s="342"/>
      <c r="I50" s="342"/>
      <c r="J50" s="342"/>
    </row>
    <row r="51" spans="1:16" s="386" customFormat="1">
      <c r="A51" s="710" t="s">
        <v>435</v>
      </c>
      <c r="B51" s="1132">
        <v>3016</v>
      </c>
      <c r="C51" s="1132">
        <v>263</v>
      </c>
      <c r="D51" s="415">
        <v>109</v>
      </c>
      <c r="E51" s="1132">
        <v>249</v>
      </c>
      <c r="F51" s="1132">
        <v>2213</v>
      </c>
      <c r="G51" s="1132">
        <v>1846</v>
      </c>
      <c r="H51" s="1132">
        <v>367</v>
      </c>
      <c r="I51" s="1132">
        <v>181</v>
      </c>
      <c r="J51" s="1132">
        <v>64</v>
      </c>
    </row>
    <row r="52" spans="1:16">
      <c r="A52" s="710" t="s">
        <v>436</v>
      </c>
      <c r="B52" s="415">
        <v>7156</v>
      </c>
      <c r="C52" s="415">
        <v>291</v>
      </c>
      <c r="D52" s="416">
        <v>141</v>
      </c>
      <c r="E52" s="415">
        <v>290</v>
      </c>
      <c r="F52" s="415">
        <v>6222</v>
      </c>
      <c r="G52" s="415">
        <v>5233</v>
      </c>
      <c r="H52" s="415">
        <v>988</v>
      </c>
      <c r="I52" s="415">
        <v>212</v>
      </c>
      <c r="J52" s="415">
        <v>121</v>
      </c>
      <c r="K52" s="386"/>
      <c r="L52" s="386"/>
      <c r="M52" s="386"/>
      <c r="N52" s="386"/>
      <c r="O52" s="386"/>
      <c r="P52" s="386"/>
    </row>
    <row r="53" spans="1:16">
      <c r="A53" s="710" t="s">
        <v>437</v>
      </c>
      <c r="B53" s="1132">
        <v>322</v>
      </c>
      <c r="C53" s="1132">
        <v>158</v>
      </c>
      <c r="D53" s="415">
        <v>16</v>
      </c>
      <c r="E53" s="1132">
        <v>87</v>
      </c>
      <c r="F53" s="1132">
        <v>20</v>
      </c>
      <c r="G53" s="1132">
        <v>18</v>
      </c>
      <c r="H53" s="1132">
        <v>2</v>
      </c>
      <c r="I53" s="1132">
        <v>40</v>
      </c>
      <c r="J53" s="1132">
        <v>0</v>
      </c>
      <c r="K53" s="386"/>
      <c r="L53" s="386"/>
      <c r="M53" s="386"/>
      <c r="N53" s="386"/>
      <c r="O53" s="386"/>
      <c r="P53" s="386"/>
    </row>
    <row r="54" spans="1:16">
      <c r="A54" s="710" t="s">
        <v>438</v>
      </c>
      <c r="B54" s="415">
        <v>2977</v>
      </c>
      <c r="C54" s="415">
        <v>818</v>
      </c>
      <c r="D54" s="416">
        <v>28</v>
      </c>
      <c r="E54" s="415">
        <v>66</v>
      </c>
      <c r="F54" s="415">
        <v>2016</v>
      </c>
      <c r="G54" s="415">
        <v>1795</v>
      </c>
      <c r="H54" s="415">
        <v>220</v>
      </c>
      <c r="I54" s="415">
        <v>49</v>
      </c>
      <c r="J54" s="415">
        <v>87</v>
      </c>
      <c r="K54" s="386"/>
      <c r="L54" s="386"/>
      <c r="M54" s="386"/>
      <c r="N54" s="386"/>
      <c r="O54" s="386"/>
      <c r="P54" s="386"/>
    </row>
    <row r="55" spans="1:16">
      <c r="A55" s="710" t="s">
        <v>439</v>
      </c>
      <c r="B55" s="1132">
        <v>210</v>
      </c>
      <c r="C55" s="1132">
        <v>75</v>
      </c>
      <c r="D55" s="415">
        <v>5</v>
      </c>
      <c r="E55" s="1132">
        <v>17</v>
      </c>
      <c r="F55" s="1132">
        <v>94</v>
      </c>
      <c r="G55" s="1132">
        <v>92</v>
      </c>
      <c r="H55" s="1132">
        <v>2</v>
      </c>
      <c r="I55" s="1132">
        <v>19</v>
      </c>
      <c r="J55" s="1132">
        <v>0</v>
      </c>
      <c r="K55" s="386"/>
      <c r="L55" s="386"/>
      <c r="M55" s="386"/>
      <c r="N55" s="386"/>
      <c r="O55" s="386"/>
      <c r="P55" s="386"/>
    </row>
    <row r="56" spans="1:16">
      <c r="A56" s="710" t="s">
        <v>440</v>
      </c>
      <c r="B56" s="415">
        <v>220</v>
      </c>
      <c r="C56" s="415">
        <v>44</v>
      </c>
      <c r="D56" s="416">
        <v>11</v>
      </c>
      <c r="E56" s="415">
        <v>46</v>
      </c>
      <c r="F56" s="415">
        <v>111</v>
      </c>
      <c r="G56" s="415">
        <v>108</v>
      </c>
      <c r="H56" s="415">
        <v>2</v>
      </c>
      <c r="I56" s="415">
        <v>8</v>
      </c>
      <c r="J56" s="415">
        <v>0</v>
      </c>
      <c r="K56" s="386"/>
      <c r="L56" s="386"/>
      <c r="M56" s="386"/>
      <c r="N56" s="386"/>
      <c r="O56" s="386"/>
      <c r="P56" s="386"/>
    </row>
    <row r="57" spans="1:16">
      <c r="A57" s="710" t="s">
        <v>441</v>
      </c>
      <c r="B57" s="1132">
        <v>1594</v>
      </c>
      <c r="C57" s="1132">
        <v>115</v>
      </c>
      <c r="D57" s="415">
        <v>79</v>
      </c>
      <c r="E57" s="1132">
        <v>148</v>
      </c>
      <c r="F57" s="1132">
        <v>1152</v>
      </c>
      <c r="G57" s="1132">
        <v>993</v>
      </c>
      <c r="H57" s="1132">
        <v>158</v>
      </c>
      <c r="I57" s="1132">
        <v>99</v>
      </c>
      <c r="J57" s="1132">
        <v>25</v>
      </c>
      <c r="K57" s="386"/>
      <c r="L57" s="386"/>
      <c r="M57" s="386"/>
      <c r="N57" s="386"/>
      <c r="O57" s="386"/>
      <c r="P57" s="386"/>
    </row>
    <row r="58" spans="1:16">
      <c r="A58" s="710" t="s">
        <v>442</v>
      </c>
      <c r="B58" s="415">
        <v>2981</v>
      </c>
      <c r="C58" s="415">
        <v>147</v>
      </c>
      <c r="D58" s="416">
        <v>18</v>
      </c>
      <c r="E58" s="415">
        <v>49</v>
      </c>
      <c r="F58" s="415">
        <v>2732</v>
      </c>
      <c r="G58" s="415">
        <v>2506</v>
      </c>
      <c r="H58" s="415">
        <v>225</v>
      </c>
      <c r="I58" s="415">
        <v>35</v>
      </c>
      <c r="J58" s="415">
        <v>122</v>
      </c>
      <c r="K58" s="386"/>
      <c r="L58" s="386"/>
      <c r="M58" s="386"/>
      <c r="N58" s="386"/>
      <c r="O58" s="386"/>
      <c r="P58" s="386"/>
    </row>
    <row r="59" spans="1:16">
      <c r="A59" s="710" t="s">
        <v>443</v>
      </c>
      <c r="B59" s="1132">
        <v>6850</v>
      </c>
      <c r="C59" s="1132">
        <v>343</v>
      </c>
      <c r="D59" s="415">
        <v>88</v>
      </c>
      <c r="E59" s="1132">
        <v>210</v>
      </c>
      <c r="F59" s="1132">
        <v>6103</v>
      </c>
      <c r="G59" s="1132">
        <v>5481</v>
      </c>
      <c r="H59" s="1132">
        <v>622</v>
      </c>
      <c r="I59" s="1132">
        <v>107</v>
      </c>
      <c r="J59" s="1132">
        <v>131</v>
      </c>
      <c r="K59" s="386"/>
      <c r="L59" s="386"/>
      <c r="M59" s="386"/>
      <c r="N59" s="386"/>
      <c r="O59" s="386"/>
      <c r="P59" s="386"/>
    </row>
    <row r="60" spans="1:16">
      <c r="A60" s="710" t="s">
        <v>444</v>
      </c>
      <c r="B60" s="415">
        <v>12574</v>
      </c>
      <c r="C60" s="415">
        <v>2121</v>
      </c>
      <c r="D60" s="416">
        <v>146</v>
      </c>
      <c r="E60" s="415">
        <v>6302</v>
      </c>
      <c r="F60" s="415">
        <v>3689</v>
      </c>
      <c r="G60" s="415">
        <v>3265</v>
      </c>
      <c r="H60" s="415">
        <v>424</v>
      </c>
      <c r="I60" s="415">
        <v>317</v>
      </c>
      <c r="J60" s="415">
        <v>43</v>
      </c>
      <c r="K60" s="386"/>
      <c r="L60" s="386"/>
      <c r="M60" s="386"/>
      <c r="N60" s="386"/>
      <c r="O60" s="386"/>
      <c r="P60" s="386"/>
    </row>
    <row r="61" spans="1:16">
      <c r="A61" s="710" t="s">
        <v>445</v>
      </c>
      <c r="B61" s="1132">
        <v>16654</v>
      </c>
      <c r="C61" s="1132">
        <v>109</v>
      </c>
      <c r="D61" s="415">
        <v>41</v>
      </c>
      <c r="E61" s="1132">
        <v>15516</v>
      </c>
      <c r="F61" s="1132">
        <v>925</v>
      </c>
      <c r="G61" s="1132">
        <v>819</v>
      </c>
      <c r="H61" s="1132">
        <v>105</v>
      </c>
      <c r="I61" s="1132">
        <v>64</v>
      </c>
      <c r="J61" s="1132">
        <v>30</v>
      </c>
      <c r="K61" s="386"/>
      <c r="L61" s="386"/>
      <c r="M61" s="386"/>
      <c r="N61" s="386"/>
      <c r="O61" s="386"/>
      <c r="P61" s="386"/>
    </row>
    <row r="62" spans="1:16">
      <c r="A62" s="710" t="s">
        <v>446</v>
      </c>
      <c r="B62" s="415">
        <v>309</v>
      </c>
      <c r="C62" s="415">
        <v>170</v>
      </c>
      <c r="D62" s="416">
        <v>7</v>
      </c>
      <c r="E62" s="415">
        <v>27</v>
      </c>
      <c r="F62" s="415">
        <v>89</v>
      </c>
      <c r="G62" s="415">
        <v>77</v>
      </c>
      <c r="H62" s="415">
        <v>12</v>
      </c>
      <c r="I62" s="415">
        <v>15</v>
      </c>
      <c r="J62" s="415">
        <v>3</v>
      </c>
      <c r="K62" s="386"/>
      <c r="L62" s="386"/>
      <c r="M62" s="386"/>
      <c r="N62" s="386"/>
      <c r="O62" s="386"/>
      <c r="P62" s="386"/>
    </row>
    <row r="63" spans="1:16">
      <c r="A63" s="710" t="s">
        <v>447</v>
      </c>
      <c r="B63" s="1132">
        <v>2611</v>
      </c>
      <c r="C63" s="1132">
        <v>950</v>
      </c>
      <c r="D63" s="415">
        <v>31</v>
      </c>
      <c r="E63" s="1132">
        <v>123</v>
      </c>
      <c r="F63" s="1132">
        <v>1417</v>
      </c>
      <c r="G63" s="1132">
        <v>1193</v>
      </c>
      <c r="H63" s="1132">
        <v>224</v>
      </c>
      <c r="I63" s="1132">
        <v>91</v>
      </c>
      <c r="J63" s="1132">
        <v>46</v>
      </c>
      <c r="K63" s="386"/>
      <c r="L63" s="386"/>
      <c r="M63" s="386"/>
      <c r="N63" s="386"/>
      <c r="O63" s="386"/>
      <c r="P63" s="386"/>
    </row>
    <row r="64" spans="1:16">
      <c r="A64" s="710" t="s">
        <v>448</v>
      </c>
      <c r="B64" s="415">
        <v>2683</v>
      </c>
      <c r="C64" s="415">
        <v>505</v>
      </c>
      <c r="D64" s="416">
        <v>20</v>
      </c>
      <c r="E64" s="415">
        <v>99</v>
      </c>
      <c r="F64" s="415">
        <v>2003</v>
      </c>
      <c r="G64" s="415">
        <v>1813</v>
      </c>
      <c r="H64" s="415">
        <v>190</v>
      </c>
      <c r="I64" s="415">
        <v>55</v>
      </c>
      <c r="J64" s="415">
        <v>44</v>
      </c>
      <c r="K64" s="386"/>
      <c r="L64" s="386"/>
      <c r="M64" s="386"/>
      <c r="N64" s="386"/>
      <c r="O64" s="386"/>
      <c r="P64" s="386"/>
    </row>
    <row r="65" spans="1:16">
      <c r="A65" s="710" t="s">
        <v>449</v>
      </c>
      <c r="B65" s="1132">
        <v>2945</v>
      </c>
      <c r="C65" s="1132">
        <v>117</v>
      </c>
      <c r="D65" s="415">
        <v>32</v>
      </c>
      <c r="E65" s="1132">
        <v>67</v>
      </c>
      <c r="F65" s="1132">
        <v>2682</v>
      </c>
      <c r="G65" s="1132">
        <v>2473</v>
      </c>
      <c r="H65" s="1132">
        <v>209</v>
      </c>
      <c r="I65" s="1132">
        <v>48</v>
      </c>
      <c r="J65" s="1132">
        <v>34</v>
      </c>
      <c r="K65" s="386"/>
      <c r="L65" s="386"/>
      <c r="M65" s="386"/>
      <c r="N65" s="386"/>
      <c r="O65" s="386"/>
      <c r="P65" s="386"/>
    </row>
    <row r="66" spans="1:16">
      <c r="A66" s="710" t="s">
        <v>450</v>
      </c>
      <c r="B66" s="415">
        <v>1548</v>
      </c>
      <c r="C66" s="415">
        <v>233</v>
      </c>
      <c r="D66" s="416">
        <v>16</v>
      </c>
      <c r="E66" s="415">
        <v>67</v>
      </c>
      <c r="F66" s="415">
        <v>1180</v>
      </c>
      <c r="G66" s="415">
        <v>1021</v>
      </c>
      <c r="H66" s="415">
        <v>159</v>
      </c>
      <c r="I66" s="415">
        <v>51</v>
      </c>
      <c r="J66" s="415">
        <v>22</v>
      </c>
      <c r="K66" s="386"/>
      <c r="L66" s="386"/>
      <c r="M66" s="386"/>
      <c r="N66" s="386"/>
      <c r="O66" s="386"/>
      <c r="P66" s="386"/>
    </row>
    <row r="67" spans="1:16" ht="20.25" customHeight="1">
      <c r="A67" s="710" t="s">
        <v>451</v>
      </c>
      <c r="B67" s="1154">
        <v>64552</v>
      </c>
      <c r="C67" s="1154">
        <v>5493</v>
      </c>
      <c r="D67" s="1154">
        <v>1560</v>
      </c>
      <c r="E67" s="1154">
        <v>23392</v>
      </c>
      <c r="F67" s="1154">
        <v>32668</v>
      </c>
      <c r="G67" s="1154">
        <v>28755</v>
      </c>
      <c r="H67" s="1154">
        <v>3913</v>
      </c>
      <c r="I67" s="1154">
        <v>1437</v>
      </c>
      <c r="J67" s="1154">
        <v>784</v>
      </c>
      <c r="K67" s="386"/>
      <c r="L67" s="386"/>
      <c r="M67" s="386"/>
      <c r="N67" s="386"/>
      <c r="O67" s="386"/>
      <c r="P67" s="386"/>
    </row>
    <row r="68" spans="1:16" s="368" customFormat="1">
      <c r="A68" s="643"/>
      <c r="B68" s="332"/>
      <c r="C68" s="37"/>
      <c r="D68" s="37"/>
      <c r="E68" s="37"/>
      <c r="F68" s="37"/>
      <c r="G68" s="37"/>
      <c r="H68" s="37"/>
      <c r="I68" s="37"/>
      <c r="J68" s="37"/>
    </row>
    <row r="69" spans="1:16" s="368" customFormat="1" ht="13">
      <c r="A69" s="135"/>
      <c r="B69" s="1360" t="s">
        <v>731</v>
      </c>
      <c r="C69" s="1360"/>
      <c r="D69" s="1360"/>
      <c r="E69" s="1360"/>
      <c r="F69" s="1360"/>
      <c r="G69" s="1360"/>
      <c r="H69" s="1360"/>
      <c r="I69" s="1360"/>
      <c r="J69" s="1360"/>
    </row>
    <row r="70" spans="1:16" s="368" customFormat="1">
      <c r="A70" s="643"/>
      <c r="B70" s="332"/>
      <c r="C70" s="342"/>
      <c r="D70" s="342"/>
      <c r="E70" s="342"/>
      <c r="F70" s="342"/>
      <c r="G70" s="342"/>
      <c r="H70" s="342"/>
      <c r="I70" s="342"/>
      <c r="J70" s="342"/>
    </row>
    <row r="71" spans="1:16" s="368" customFormat="1">
      <c r="A71" s="710" t="s">
        <v>435</v>
      </c>
      <c r="B71" s="345">
        <v>100</v>
      </c>
      <c r="C71" s="346">
        <v>8.7351778656126484</v>
      </c>
      <c r="D71" s="346">
        <v>3.616600790513834</v>
      </c>
      <c r="E71" s="346">
        <v>8.2509881422924902</v>
      </c>
      <c r="F71" s="346">
        <v>73.389328063241109</v>
      </c>
      <c r="G71" s="346">
        <v>61.215415019762844</v>
      </c>
      <c r="H71" s="346">
        <v>12.173913043478262</v>
      </c>
      <c r="I71" s="346">
        <v>6.0079051383399209</v>
      </c>
      <c r="J71" s="346" t="s">
        <v>360</v>
      </c>
    </row>
    <row r="72" spans="1:16" s="368" customFormat="1">
      <c r="A72" s="710" t="s">
        <v>436</v>
      </c>
      <c r="B72" s="345">
        <v>100</v>
      </c>
      <c r="C72" s="346">
        <v>4.0601315899058879</v>
      </c>
      <c r="D72" s="346">
        <v>1.9780128258515866</v>
      </c>
      <c r="E72" s="346">
        <v>4.0559673523777793</v>
      </c>
      <c r="F72" s="346">
        <v>86.940951111851419</v>
      </c>
      <c r="G72" s="346">
        <v>73.132339468643295</v>
      </c>
      <c r="H72" s="346">
        <v>13.808611643208129</v>
      </c>
      <c r="I72" s="346">
        <v>2.969101357541434</v>
      </c>
      <c r="J72" s="346" t="s">
        <v>360</v>
      </c>
    </row>
    <row r="73" spans="1:16" s="368" customFormat="1">
      <c r="A73" s="710" t="s">
        <v>437</v>
      </c>
      <c r="B73" s="345">
        <v>100</v>
      </c>
      <c r="C73" s="346">
        <v>49.212233549582947</v>
      </c>
      <c r="D73" s="346">
        <v>5.0973123262279891</v>
      </c>
      <c r="E73" s="346">
        <v>27.154772937905467</v>
      </c>
      <c r="F73" s="346">
        <v>6.2094531974050042</v>
      </c>
      <c r="G73" s="346">
        <v>5.5607043558850791</v>
      </c>
      <c r="H73" s="346">
        <v>0.55607043558850788</v>
      </c>
      <c r="I73" s="346">
        <v>12.326227988878591</v>
      </c>
      <c r="J73" s="346" t="s">
        <v>360</v>
      </c>
    </row>
    <row r="74" spans="1:16" s="368" customFormat="1">
      <c r="A74" s="710" t="s">
        <v>438</v>
      </c>
      <c r="B74" s="345">
        <v>100</v>
      </c>
      <c r="C74" s="346">
        <v>27.454709238314482</v>
      </c>
      <c r="D74" s="346">
        <v>0.95085577019317391</v>
      </c>
      <c r="E74" s="346">
        <v>2.2219997998198378</v>
      </c>
      <c r="F74" s="346">
        <v>67.700930837753972</v>
      </c>
      <c r="G74" s="346">
        <v>60.304273846461818</v>
      </c>
      <c r="H74" s="346">
        <v>7.3966569912921631</v>
      </c>
      <c r="I74" s="346">
        <v>1.6514863377039335</v>
      </c>
      <c r="J74" s="346" t="s">
        <v>360</v>
      </c>
    </row>
    <row r="75" spans="1:16" s="368" customFormat="1" ht="12.75" customHeight="1">
      <c r="A75" s="710" t="s">
        <v>439</v>
      </c>
      <c r="B75" s="345">
        <v>100</v>
      </c>
      <c r="C75" s="346">
        <v>35.602836879432623</v>
      </c>
      <c r="D75" s="346">
        <v>2.2695035460992909</v>
      </c>
      <c r="E75" s="346">
        <v>8.2269503546099294</v>
      </c>
      <c r="F75" s="346">
        <v>44.680851063829785</v>
      </c>
      <c r="G75" s="346">
        <v>43.687943262411345</v>
      </c>
      <c r="H75" s="346">
        <v>0.99290780141843971</v>
      </c>
      <c r="I75" s="346">
        <v>9.2198581560283692</v>
      </c>
      <c r="J75" s="346" t="s">
        <v>360</v>
      </c>
    </row>
    <row r="76" spans="1:16" s="368" customFormat="1">
      <c r="A76" s="710" t="s">
        <v>440</v>
      </c>
      <c r="B76" s="345">
        <v>100</v>
      </c>
      <c r="C76" s="346">
        <v>20.189701897018971</v>
      </c>
      <c r="D76" s="346">
        <v>5.0135501355013554</v>
      </c>
      <c r="E76" s="346">
        <v>20.867208672086722</v>
      </c>
      <c r="F76" s="346">
        <v>50.271002710027098</v>
      </c>
      <c r="G76" s="346">
        <v>49.1869918699187</v>
      </c>
      <c r="H76" s="346">
        <v>1.084010840108401</v>
      </c>
      <c r="I76" s="346">
        <v>3.6585365853658538</v>
      </c>
      <c r="J76" s="346" t="s">
        <v>360</v>
      </c>
    </row>
    <row r="77" spans="1:16" s="368" customFormat="1">
      <c r="A77" s="710" t="s">
        <v>441</v>
      </c>
      <c r="B77" s="345">
        <v>100</v>
      </c>
      <c r="C77" s="346">
        <v>7.2377033850757435</v>
      </c>
      <c r="D77" s="346">
        <v>4.9747521974939222</v>
      </c>
      <c r="E77" s="346">
        <v>9.3136338133532828</v>
      </c>
      <c r="F77" s="346">
        <v>72.283523471105298</v>
      </c>
      <c r="G77" s="346">
        <v>62.352721152047877</v>
      </c>
      <c r="H77" s="346">
        <v>9.9308023190574151</v>
      </c>
      <c r="I77" s="346">
        <v>6.1903871329717601</v>
      </c>
      <c r="J77" s="346" t="s">
        <v>360</v>
      </c>
    </row>
    <row r="78" spans="1:16" s="368" customFormat="1">
      <c r="A78" s="710" t="s">
        <v>442</v>
      </c>
      <c r="B78" s="345">
        <v>100</v>
      </c>
      <c r="C78" s="346">
        <v>4.9175412293853071</v>
      </c>
      <c r="D78" s="346">
        <v>0.61969015492253876</v>
      </c>
      <c r="E78" s="346">
        <v>1.6591704147926036</v>
      </c>
      <c r="F78" s="346">
        <v>91.614192903548229</v>
      </c>
      <c r="G78" s="346">
        <v>84.05797101449275</v>
      </c>
      <c r="H78" s="346">
        <v>7.5562218890554727</v>
      </c>
      <c r="I78" s="346">
        <v>1.1894052973513243</v>
      </c>
      <c r="J78" s="346" t="s">
        <v>360</v>
      </c>
    </row>
    <row r="79" spans="1:16" s="368" customFormat="1" ht="12.75" customHeight="1">
      <c r="A79" s="710" t="s">
        <v>443</v>
      </c>
      <c r="B79" s="345">
        <v>100</v>
      </c>
      <c r="C79" s="346">
        <v>4.9984774002697181</v>
      </c>
      <c r="D79" s="346">
        <v>1.2789837734371601</v>
      </c>
      <c r="E79" s="346">
        <v>3.0669508852829859</v>
      </c>
      <c r="F79" s="346">
        <v>89.093835646234822</v>
      </c>
      <c r="G79" s="346">
        <v>80.019141253752124</v>
      </c>
      <c r="H79" s="346">
        <v>9.0746943924827068</v>
      </c>
      <c r="I79" s="346">
        <v>1.5617522947753077</v>
      </c>
      <c r="J79" s="346" t="s">
        <v>360</v>
      </c>
    </row>
    <row r="80" spans="1:16" s="368" customFormat="1" ht="12.75" customHeight="1">
      <c r="A80" s="710" t="s">
        <v>444</v>
      </c>
      <c r="B80" s="345">
        <v>100</v>
      </c>
      <c r="C80" s="346">
        <v>16.864557412015643</v>
      </c>
      <c r="D80" s="346">
        <v>1.158905083540704</v>
      </c>
      <c r="E80" s="346">
        <v>50.119682426827822</v>
      </c>
      <c r="F80" s="346">
        <v>29.337599241616307</v>
      </c>
      <c r="G80" s="346">
        <v>25.962791799976301</v>
      </c>
      <c r="H80" s="346">
        <v>3.3748074416400047</v>
      </c>
      <c r="I80" s="346">
        <v>2.5192558359995258</v>
      </c>
      <c r="J80" s="346" t="s">
        <v>360</v>
      </c>
    </row>
    <row r="81" spans="1:18" s="368" customFormat="1" ht="12.75" customHeight="1">
      <c r="A81" s="710" t="s">
        <v>445</v>
      </c>
      <c r="B81" s="345">
        <v>100</v>
      </c>
      <c r="C81" s="346">
        <v>0.65134922339131052</v>
      </c>
      <c r="D81" s="346">
        <v>0.24515066924343282</v>
      </c>
      <c r="E81" s="346">
        <v>93.167990838164769</v>
      </c>
      <c r="F81" s="346">
        <v>5.5507837663732014</v>
      </c>
      <c r="G81" s="346">
        <v>4.9191181733591014</v>
      </c>
      <c r="H81" s="346">
        <v>0.63345501395748338</v>
      </c>
      <c r="I81" s="346">
        <v>0.38472550282728507</v>
      </c>
      <c r="J81" s="346" t="s">
        <v>360</v>
      </c>
    </row>
    <row r="82" spans="1:18" s="368" customFormat="1" ht="12.75" customHeight="1">
      <c r="A82" s="710" t="s">
        <v>446</v>
      </c>
      <c r="B82" s="345">
        <v>100</v>
      </c>
      <c r="C82" s="346">
        <v>55.159112825458052</v>
      </c>
      <c r="D82" s="346">
        <v>2.4108003857280615</v>
      </c>
      <c r="E82" s="346">
        <v>8.871745419479268</v>
      </c>
      <c r="F82" s="346">
        <v>28.640308582449371</v>
      </c>
      <c r="G82" s="346">
        <v>24.879459980713598</v>
      </c>
      <c r="H82" s="346">
        <v>3.7608486017357761</v>
      </c>
      <c r="I82" s="346">
        <v>4.918032786885246</v>
      </c>
      <c r="J82" s="346" t="s">
        <v>360</v>
      </c>
    </row>
    <row r="83" spans="1:18" s="368" customFormat="1" ht="12.75" customHeight="1">
      <c r="A83" s="710" t="s">
        <v>447</v>
      </c>
      <c r="B83" s="345">
        <v>100</v>
      </c>
      <c r="C83" s="346">
        <v>36.384387126226891</v>
      </c>
      <c r="D83" s="346">
        <v>1.1755307007532527</v>
      </c>
      <c r="E83" s="346">
        <v>4.7021228030130109</v>
      </c>
      <c r="F83" s="346">
        <v>54.279844784295825</v>
      </c>
      <c r="G83" s="346">
        <v>45.708742296279389</v>
      </c>
      <c r="H83" s="346">
        <v>8.5711024880164342</v>
      </c>
      <c r="I83" s="346">
        <v>3.4695275051358139</v>
      </c>
      <c r="J83" s="346" t="s">
        <v>360</v>
      </c>
    </row>
    <row r="84" spans="1:18" s="368" customFormat="1" ht="12.75" customHeight="1">
      <c r="A84" s="710" t="s">
        <v>448</v>
      </c>
      <c r="B84" s="345">
        <v>100</v>
      </c>
      <c r="C84" s="346">
        <v>18.82705764745085</v>
      </c>
      <c r="D84" s="346">
        <v>0.75530378762634676</v>
      </c>
      <c r="E84" s="346">
        <v>3.6876596689992223</v>
      </c>
      <c r="F84" s="346">
        <v>74.67510829723426</v>
      </c>
      <c r="G84" s="346">
        <v>67.577474175274915</v>
      </c>
      <c r="H84" s="346">
        <v>7.0976341219593468</v>
      </c>
      <c r="I84" s="346">
        <v>2.0659780073308895</v>
      </c>
      <c r="J84" s="346" t="s">
        <v>360</v>
      </c>
    </row>
    <row r="85" spans="1:18" s="368" customFormat="1" ht="12.75" customHeight="1">
      <c r="A85" s="710" t="s">
        <v>449</v>
      </c>
      <c r="B85" s="345">
        <v>100</v>
      </c>
      <c r="C85" s="346">
        <v>3.9660056657223794</v>
      </c>
      <c r="D85" s="346">
        <v>1.0724403075677864</v>
      </c>
      <c r="E85" s="346">
        <v>2.2662889518413598</v>
      </c>
      <c r="F85" s="346">
        <v>91.056252529340341</v>
      </c>
      <c r="G85" s="346">
        <v>83.963982193443954</v>
      </c>
      <c r="H85" s="346">
        <v>7.0821529745042495</v>
      </c>
      <c r="I85" s="346">
        <v>1.6288951841359773</v>
      </c>
      <c r="J85" s="346" t="s">
        <v>360</v>
      </c>
    </row>
    <row r="86" spans="1:18" s="368" customFormat="1" ht="12.75" customHeight="1">
      <c r="A86" s="710" t="s">
        <v>450</v>
      </c>
      <c r="B86" s="345">
        <v>100</v>
      </c>
      <c r="C86" s="346">
        <v>15.055833654216404</v>
      </c>
      <c r="D86" s="346">
        <v>1.0204081632653061</v>
      </c>
      <c r="E86" s="346">
        <v>4.3319214478244126</v>
      </c>
      <c r="F86" s="346">
        <v>76.261070465922216</v>
      </c>
      <c r="G86" s="346">
        <v>65.96072391220639</v>
      </c>
      <c r="H86" s="346">
        <v>10.281093569503273</v>
      </c>
      <c r="I86" s="346">
        <v>3.3115132845591067</v>
      </c>
      <c r="J86" s="346" t="s">
        <v>360</v>
      </c>
    </row>
    <row r="87" spans="1:18" s="368" customFormat="1" ht="20.149999999999999" customHeight="1">
      <c r="A87" s="710" t="s">
        <v>451</v>
      </c>
      <c r="B87" s="345">
        <v>100</v>
      </c>
      <c r="C87" s="346">
        <v>8.5085265305745601</v>
      </c>
      <c r="D87" s="346">
        <v>2.4162350312531737</v>
      </c>
      <c r="E87" s="346">
        <v>36.237062478649051</v>
      </c>
      <c r="F87" s="346">
        <v>50.607521073964307</v>
      </c>
      <c r="G87" s="346">
        <v>44.545697956771832</v>
      </c>
      <c r="H87" s="346">
        <v>6.0618231171924775</v>
      </c>
      <c r="I87" s="346">
        <v>2.2269617483311634</v>
      </c>
      <c r="J87" s="346" t="s">
        <v>360</v>
      </c>
    </row>
    <row r="88" spans="1:18" ht="13">
      <c r="B88" s="182"/>
      <c r="C88" s="388"/>
      <c r="D88" s="388"/>
      <c r="E88" s="388"/>
      <c r="F88" s="388"/>
      <c r="G88" s="388"/>
      <c r="H88" s="388"/>
      <c r="I88" s="388"/>
      <c r="J88" s="388"/>
    </row>
    <row r="89" spans="1:18" s="374" customFormat="1" ht="33.75" customHeight="1">
      <c r="A89" s="248"/>
      <c r="B89" s="1401" t="s">
        <v>1476</v>
      </c>
      <c r="C89" s="1401"/>
      <c r="D89" s="1401"/>
      <c r="E89" s="1401"/>
      <c r="F89" s="1401"/>
      <c r="G89" s="1401"/>
      <c r="H89" s="1401"/>
      <c r="I89" s="1401"/>
      <c r="J89" s="1401"/>
      <c r="K89" s="371"/>
      <c r="L89" s="371"/>
      <c r="M89" s="371"/>
      <c r="N89" s="371"/>
      <c r="O89" s="371"/>
      <c r="P89" s="371"/>
      <c r="Q89" s="371"/>
      <c r="R89" s="371"/>
    </row>
    <row r="90" spans="1:18">
      <c r="B90" s="1402" t="s">
        <v>1475</v>
      </c>
      <c r="C90" s="1402"/>
      <c r="D90" s="1402"/>
      <c r="E90" s="1402"/>
      <c r="F90" s="1402"/>
      <c r="G90" s="1010"/>
      <c r="H90" s="1010"/>
      <c r="I90" s="1010"/>
      <c r="J90" s="1010"/>
    </row>
  </sheetData>
  <sheetProtection selectLockedCells="1"/>
  <mergeCells count="15">
    <mergeCell ref="B90:F90"/>
    <mergeCell ref="B9:J9"/>
    <mergeCell ref="B29:J29"/>
    <mergeCell ref="B49:J49"/>
    <mergeCell ref="B69:J69"/>
    <mergeCell ref="B89:J89"/>
    <mergeCell ref="A5:A7"/>
    <mergeCell ref="B5:B7"/>
    <mergeCell ref="C5:I5"/>
    <mergeCell ref="J5:J7"/>
    <mergeCell ref="C6:D6"/>
    <mergeCell ref="E6:E7"/>
    <mergeCell ref="F6:F7"/>
    <mergeCell ref="G6:H6"/>
    <mergeCell ref="I6:I7"/>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 (N&amp;Y2&amp;YO)-Emissionen*) 1990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1">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4296875" defaultRowHeight="12.5"/>
  <cols>
    <col min="1" max="1" width="23" style="643" bestFit="1" customWidth="1"/>
    <col min="2" max="2" width="12.453125" style="136" customWidth="1"/>
    <col min="3" max="10" width="12.453125" style="376" customWidth="1"/>
    <col min="11" max="16384" width="11.54296875" style="135"/>
  </cols>
  <sheetData>
    <row r="1" spans="1:16" ht="13">
      <c r="A1" s="160" t="s">
        <v>322</v>
      </c>
    </row>
    <row r="3" spans="1:16" ht="15">
      <c r="A3" s="692" t="s">
        <v>824</v>
      </c>
      <c r="B3" s="407" t="s">
        <v>1696</v>
      </c>
      <c r="D3" s="407"/>
      <c r="E3" s="407"/>
      <c r="F3" s="407"/>
      <c r="G3" s="407"/>
      <c r="H3" s="407"/>
      <c r="I3" s="407"/>
      <c r="J3" s="407"/>
    </row>
    <row r="5" spans="1:16" ht="15.75" customHeight="1">
      <c r="A5" s="1403" t="s">
        <v>433</v>
      </c>
      <c r="B5" s="1369" t="s">
        <v>456</v>
      </c>
      <c r="C5" s="1374" t="s">
        <v>507</v>
      </c>
      <c r="D5" s="1372"/>
      <c r="E5" s="1372"/>
      <c r="F5" s="1372"/>
      <c r="G5" s="1372"/>
      <c r="H5" s="1372"/>
      <c r="I5" s="1373"/>
      <c r="J5" s="1374" t="s">
        <v>1098</v>
      </c>
    </row>
    <row r="6" spans="1:16" ht="15.75" customHeight="1">
      <c r="A6" s="1403"/>
      <c r="B6" s="1369"/>
      <c r="C6" s="1382" t="s">
        <v>778</v>
      </c>
      <c r="D6" s="1403"/>
      <c r="E6" s="1288" t="s">
        <v>1106</v>
      </c>
      <c r="F6" s="1288" t="s">
        <v>1100</v>
      </c>
      <c r="G6" s="1382" t="s">
        <v>525</v>
      </c>
      <c r="H6" s="1403"/>
      <c r="I6" s="1288" t="s">
        <v>1107</v>
      </c>
      <c r="J6" s="1374"/>
    </row>
    <row r="7" spans="1:16" ht="79.5" customHeight="1">
      <c r="A7" s="1403"/>
      <c r="B7" s="1369"/>
      <c r="C7" s="644" t="s">
        <v>1103</v>
      </c>
      <c r="D7" s="644" t="s">
        <v>648</v>
      </c>
      <c r="E7" s="1375"/>
      <c r="F7" s="1375"/>
      <c r="G7" s="641" t="s">
        <v>1108</v>
      </c>
      <c r="H7" s="641" t="s">
        <v>1109</v>
      </c>
      <c r="I7" s="1375"/>
      <c r="J7" s="1374"/>
    </row>
    <row r="8" spans="1:16">
      <c r="A8" s="387"/>
      <c r="B8" s="387"/>
      <c r="C8" s="387"/>
      <c r="D8" s="387"/>
      <c r="E8" s="387"/>
      <c r="F8" s="387"/>
      <c r="G8" s="387"/>
      <c r="H8" s="387"/>
      <c r="I8" s="387"/>
      <c r="J8" s="387"/>
    </row>
    <row r="9" spans="1:16" ht="13">
      <c r="B9" s="1411" t="s">
        <v>486</v>
      </c>
      <c r="C9" s="1411"/>
      <c r="D9" s="1411"/>
      <c r="E9" s="1411"/>
      <c r="F9" s="1411"/>
      <c r="G9" s="1411"/>
      <c r="H9" s="1411"/>
      <c r="I9" s="1411"/>
      <c r="J9" s="1411"/>
    </row>
    <row r="10" spans="1:16" s="386" customFormat="1">
      <c r="A10" s="643"/>
      <c r="B10" s="332"/>
      <c r="C10" s="342"/>
      <c r="D10" s="347"/>
      <c r="E10" s="342"/>
      <c r="F10" s="342"/>
      <c r="G10" s="342"/>
      <c r="H10" s="342"/>
      <c r="I10" s="342"/>
      <c r="J10" s="342"/>
    </row>
    <row r="11" spans="1:16" s="386" customFormat="1">
      <c r="A11" s="710" t="s">
        <v>435</v>
      </c>
      <c r="B11" s="1132">
        <v>9633</v>
      </c>
      <c r="C11" s="1132">
        <v>880</v>
      </c>
      <c r="D11" s="415">
        <v>803</v>
      </c>
      <c r="E11" s="1132">
        <v>690</v>
      </c>
      <c r="F11" s="1132">
        <v>6817</v>
      </c>
      <c r="G11" s="1132">
        <v>5658</v>
      </c>
      <c r="H11" s="1132">
        <v>1158</v>
      </c>
      <c r="I11" s="1132">
        <v>444</v>
      </c>
      <c r="J11" s="1132">
        <v>208</v>
      </c>
    </row>
    <row r="12" spans="1:16">
      <c r="A12" s="710" t="s">
        <v>436</v>
      </c>
      <c r="B12" s="1132">
        <v>21021</v>
      </c>
      <c r="C12" s="415">
        <v>980</v>
      </c>
      <c r="D12" s="416">
        <v>1003</v>
      </c>
      <c r="E12" s="415">
        <v>803</v>
      </c>
      <c r="F12" s="415">
        <v>17759</v>
      </c>
      <c r="G12" s="415">
        <v>14719</v>
      </c>
      <c r="H12" s="415">
        <v>3039</v>
      </c>
      <c r="I12" s="415">
        <v>477</v>
      </c>
      <c r="J12" s="415">
        <v>404</v>
      </c>
      <c r="K12" s="386"/>
      <c r="L12" s="386"/>
      <c r="M12" s="386"/>
      <c r="N12" s="386"/>
      <c r="O12" s="386"/>
      <c r="P12" s="386"/>
    </row>
    <row r="13" spans="1:16">
      <c r="A13" s="710" t="s">
        <v>437</v>
      </c>
      <c r="B13" s="1132">
        <v>863</v>
      </c>
      <c r="C13" s="1132">
        <v>372</v>
      </c>
      <c r="D13" s="415">
        <v>125</v>
      </c>
      <c r="E13" s="1132">
        <v>231</v>
      </c>
      <c r="F13" s="1132">
        <v>64</v>
      </c>
      <c r="G13" s="1132">
        <v>59</v>
      </c>
      <c r="H13" s="1132">
        <v>5</v>
      </c>
      <c r="I13" s="1132">
        <v>71</v>
      </c>
      <c r="J13" s="1132">
        <v>0</v>
      </c>
      <c r="K13" s="386"/>
      <c r="L13" s="386"/>
      <c r="M13" s="386"/>
      <c r="N13" s="386"/>
      <c r="O13" s="386"/>
      <c r="P13" s="386"/>
    </row>
    <row r="14" spans="1:16">
      <c r="A14" s="710" t="s">
        <v>438</v>
      </c>
      <c r="B14" s="1132">
        <v>8785</v>
      </c>
      <c r="C14" s="415">
        <v>1501</v>
      </c>
      <c r="D14" s="416">
        <v>303</v>
      </c>
      <c r="E14" s="415">
        <v>1511</v>
      </c>
      <c r="F14" s="415">
        <v>5374</v>
      </c>
      <c r="G14" s="415">
        <v>4831</v>
      </c>
      <c r="H14" s="415">
        <v>542</v>
      </c>
      <c r="I14" s="415">
        <v>96</v>
      </c>
      <c r="J14" s="415">
        <v>283</v>
      </c>
      <c r="K14" s="386"/>
      <c r="L14" s="386"/>
      <c r="M14" s="386"/>
      <c r="N14" s="386"/>
      <c r="O14" s="386"/>
      <c r="P14" s="386"/>
    </row>
    <row r="15" spans="1:16">
      <c r="A15" s="710" t="s">
        <v>439</v>
      </c>
      <c r="B15" s="1132">
        <v>715</v>
      </c>
      <c r="C15" s="1132">
        <v>246</v>
      </c>
      <c r="D15" s="415">
        <v>29</v>
      </c>
      <c r="E15" s="1132">
        <v>46</v>
      </c>
      <c r="F15" s="1132">
        <v>350</v>
      </c>
      <c r="G15" s="1132">
        <v>345</v>
      </c>
      <c r="H15" s="1132">
        <v>5</v>
      </c>
      <c r="I15" s="1132">
        <v>44</v>
      </c>
      <c r="J15" s="1132">
        <v>0</v>
      </c>
      <c r="K15" s="386"/>
      <c r="L15" s="386"/>
      <c r="M15" s="386"/>
      <c r="N15" s="386"/>
      <c r="O15" s="386"/>
      <c r="P15" s="386"/>
    </row>
    <row r="16" spans="1:16">
      <c r="A16" s="710" t="s">
        <v>440</v>
      </c>
      <c r="B16" s="1132">
        <v>772</v>
      </c>
      <c r="C16" s="415">
        <v>154</v>
      </c>
      <c r="D16" s="416">
        <v>66</v>
      </c>
      <c r="E16" s="415">
        <v>114</v>
      </c>
      <c r="F16" s="415">
        <v>408</v>
      </c>
      <c r="G16" s="415">
        <v>402</v>
      </c>
      <c r="H16" s="415">
        <v>6</v>
      </c>
      <c r="I16" s="415">
        <v>30</v>
      </c>
      <c r="J16" s="415">
        <v>0</v>
      </c>
      <c r="K16" s="386"/>
      <c r="L16" s="386"/>
      <c r="M16" s="386"/>
      <c r="N16" s="386"/>
      <c r="O16" s="386"/>
      <c r="P16" s="386"/>
    </row>
    <row r="17" spans="1:16">
      <c r="A17" s="710" t="s">
        <v>441</v>
      </c>
      <c r="B17" s="1132">
        <v>5104</v>
      </c>
      <c r="C17" s="1132">
        <v>393</v>
      </c>
      <c r="D17" s="415">
        <v>553</v>
      </c>
      <c r="E17" s="1132">
        <v>408</v>
      </c>
      <c r="F17" s="1132">
        <v>3424</v>
      </c>
      <c r="G17" s="1132">
        <v>2937</v>
      </c>
      <c r="H17" s="1132">
        <v>486</v>
      </c>
      <c r="I17" s="1132">
        <v>326</v>
      </c>
      <c r="J17" s="1132">
        <v>85</v>
      </c>
      <c r="K17" s="386"/>
      <c r="L17" s="386"/>
      <c r="M17" s="386"/>
      <c r="N17" s="386"/>
      <c r="O17" s="386"/>
      <c r="P17" s="386"/>
    </row>
    <row r="18" spans="1:16">
      <c r="A18" s="710" t="s">
        <v>442</v>
      </c>
      <c r="B18" s="1132">
        <v>11739</v>
      </c>
      <c r="C18" s="415">
        <v>113</v>
      </c>
      <c r="D18" s="416">
        <v>150</v>
      </c>
      <c r="E18" s="415">
        <v>4245</v>
      </c>
      <c r="F18" s="415">
        <v>7136</v>
      </c>
      <c r="G18" s="415">
        <v>6654</v>
      </c>
      <c r="H18" s="415">
        <v>482</v>
      </c>
      <c r="I18" s="415">
        <v>95</v>
      </c>
      <c r="J18" s="415">
        <v>410</v>
      </c>
      <c r="K18" s="386"/>
      <c r="L18" s="386"/>
      <c r="M18" s="386"/>
      <c r="N18" s="386"/>
      <c r="O18" s="386"/>
      <c r="P18" s="386"/>
    </row>
    <row r="19" spans="1:16">
      <c r="A19" s="710" t="s">
        <v>443</v>
      </c>
      <c r="B19" s="1132">
        <v>22744</v>
      </c>
      <c r="C19" s="1132">
        <v>1035</v>
      </c>
      <c r="D19" s="415">
        <v>601</v>
      </c>
      <c r="E19" s="1132">
        <v>737</v>
      </c>
      <c r="F19" s="1132">
        <v>20076</v>
      </c>
      <c r="G19" s="1132">
        <v>17950</v>
      </c>
      <c r="H19" s="1132">
        <v>2124</v>
      </c>
      <c r="I19" s="1132">
        <v>296</v>
      </c>
      <c r="J19" s="1132">
        <v>446</v>
      </c>
      <c r="K19" s="386"/>
      <c r="L19" s="386"/>
      <c r="M19" s="386"/>
      <c r="N19" s="386"/>
      <c r="O19" s="386"/>
      <c r="P19" s="386"/>
    </row>
    <row r="20" spans="1:16">
      <c r="A20" s="710" t="s">
        <v>444</v>
      </c>
      <c r="B20" s="1132">
        <v>39526</v>
      </c>
      <c r="C20" s="415">
        <v>6724</v>
      </c>
      <c r="D20" s="416">
        <v>1135</v>
      </c>
      <c r="E20" s="415">
        <v>19609</v>
      </c>
      <c r="F20" s="415">
        <v>11183</v>
      </c>
      <c r="G20" s="415">
        <v>9796</v>
      </c>
      <c r="H20" s="415">
        <v>1386</v>
      </c>
      <c r="I20" s="415">
        <v>874</v>
      </c>
      <c r="J20" s="415">
        <v>149</v>
      </c>
      <c r="K20" s="386"/>
      <c r="L20" s="386"/>
      <c r="M20" s="386"/>
      <c r="N20" s="386"/>
      <c r="O20" s="386"/>
      <c r="P20" s="386"/>
    </row>
    <row r="21" spans="1:16">
      <c r="A21" s="710" t="s">
        <v>445</v>
      </c>
      <c r="B21" s="1132">
        <v>58740</v>
      </c>
      <c r="C21" s="1132">
        <v>381</v>
      </c>
      <c r="D21" s="415">
        <v>333</v>
      </c>
      <c r="E21" s="1132">
        <v>55164</v>
      </c>
      <c r="F21" s="1132">
        <v>2666</v>
      </c>
      <c r="G21" s="1132">
        <v>2318</v>
      </c>
      <c r="H21" s="1132">
        <v>348</v>
      </c>
      <c r="I21" s="1132">
        <v>197</v>
      </c>
      <c r="J21" s="1132">
        <v>95</v>
      </c>
      <c r="K21" s="386"/>
      <c r="L21" s="386"/>
      <c r="M21" s="386"/>
      <c r="N21" s="386"/>
      <c r="O21" s="386"/>
      <c r="P21" s="386"/>
    </row>
    <row r="22" spans="1:16">
      <c r="A22" s="710" t="s">
        <v>446</v>
      </c>
      <c r="B22" s="1132">
        <v>971</v>
      </c>
      <c r="C22" s="415">
        <v>530</v>
      </c>
      <c r="D22" s="416">
        <v>65</v>
      </c>
      <c r="E22" s="415">
        <v>73</v>
      </c>
      <c r="F22" s="415">
        <v>243</v>
      </c>
      <c r="G22" s="415">
        <v>203</v>
      </c>
      <c r="H22" s="415">
        <v>40</v>
      </c>
      <c r="I22" s="415">
        <v>60</v>
      </c>
      <c r="J22" s="415">
        <v>10</v>
      </c>
      <c r="K22" s="386"/>
      <c r="L22" s="386"/>
      <c r="M22" s="386"/>
      <c r="N22" s="386"/>
      <c r="O22" s="386"/>
      <c r="P22" s="386"/>
    </row>
    <row r="23" spans="1:16">
      <c r="A23" s="710" t="s">
        <v>447</v>
      </c>
      <c r="B23" s="1132">
        <v>6445</v>
      </c>
      <c r="C23" s="1132">
        <v>1682</v>
      </c>
      <c r="D23" s="415">
        <v>259</v>
      </c>
      <c r="E23" s="1132">
        <v>307</v>
      </c>
      <c r="F23" s="1132">
        <v>3918</v>
      </c>
      <c r="G23" s="1132">
        <v>3433</v>
      </c>
      <c r="H23" s="1132">
        <v>485</v>
      </c>
      <c r="I23" s="1132">
        <v>278</v>
      </c>
      <c r="J23" s="1132">
        <v>151</v>
      </c>
      <c r="K23" s="386"/>
      <c r="L23" s="386"/>
      <c r="M23" s="386"/>
      <c r="N23" s="386"/>
      <c r="O23" s="386"/>
      <c r="P23" s="386"/>
    </row>
    <row r="24" spans="1:16">
      <c r="A24" s="710" t="s">
        <v>448</v>
      </c>
      <c r="B24" s="1132">
        <v>5868</v>
      </c>
      <c r="C24" s="415">
        <v>468</v>
      </c>
      <c r="D24" s="416">
        <v>194</v>
      </c>
      <c r="E24" s="415">
        <v>250</v>
      </c>
      <c r="F24" s="415">
        <v>4807</v>
      </c>
      <c r="G24" s="415">
        <v>4427</v>
      </c>
      <c r="H24" s="415">
        <v>380</v>
      </c>
      <c r="I24" s="415">
        <v>150</v>
      </c>
      <c r="J24" s="415">
        <v>145</v>
      </c>
      <c r="K24" s="386"/>
      <c r="L24" s="386"/>
      <c r="M24" s="386"/>
      <c r="N24" s="386"/>
      <c r="O24" s="386"/>
      <c r="P24" s="386"/>
    </row>
    <row r="25" spans="1:16">
      <c r="A25" s="710" t="s">
        <v>449</v>
      </c>
      <c r="B25" s="1132">
        <v>9489</v>
      </c>
      <c r="C25" s="1132">
        <v>379</v>
      </c>
      <c r="D25" s="415">
        <v>202</v>
      </c>
      <c r="E25" s="1132">
        <v>182</v>
      </c>
      <c r="F25" s="1132">
        <v>8564</v>
      </c>
      <c r="G25" s="1132">
        <v>7855</v>
      </c>
      <c r="H25" s="1132">
        <v>709</v>
      </c>
      <c r="I25" s="1132">
        <v>162</v>
      </c>
      <c r="J25" s="1132">
        <v>118</v>
      </c>
      <c r="K25" s="386"/>
      <c r="L25" s="386"/>
      <c r="M25" s="386"/>
      <c r="N25" s="386"/>
      <c r="O25" s="386"/>
      <c r="P25" s="386"/>
    </row>
    <row r="26" spans="1:16">
      <c r="A26" s="710" t="s">
        <v>450</v>
      </c>
      <c r="B26" s="1132">
        <v>3716</v>
      </c>
      <c r="C26" s="415">
        <v>215</v>
      </c>
      <c r="D26" s="416">
        <v>204</v>
      </c>
      <c r="E26" s="415">
        <v>168</v>
      </c>
      <c r="F26" s="415">
        <v>2981</v>
      </c>
      <c r="G26" s="415">
        <v>2609</v>
      </c>
      <c r="H26" s="415">
        <v>372</v>
      </c>
      <c r="I26" s="415">
        <v>147</v>
      </c>
      <c r="J26" s="415">
        <v>76</v>
      </c>
      <c r="K26" s="386"/>
      <c r="L26" s="386"/>
      <c r="M26" s="386"/>
      <c r="N26" s="386"/>
      <c r="O26" s="386"/>
      <c r="P26" s="386"/>
    </row>
    <row r="27" spans="1:16" ht="20.25" customHeight="1">
      <c r="A27" s="710" t="s">
        <v>451</v>
      </c>
      <c r="B27" s="1132">
        <v>205140</v>
      </c>
      <c r="C27" s="1132">
        <v>16742</v>
      </c>
      <c r="D27" s="1132">
        <v>6923</v>
      </c>
      <c r="E27" s="1132">
        <v>84596</v>
      </c>
      <c r="F27" s="1132">
        <v>95851</v>
      </c>
      <c r="G27" s="1132">
        <v>84269</v>
      </c>
      <c r="H27" s="1132">
        <v>11582</v>
      </c>
      <c r="I27" s="1132">
        <v>3707</v>
      </c>
      <c r="J27" s="1132">
        <v>2614</v>
      </c>
      <c r="K27" s="386"/>
      <c r="L27" s="386"/>
      <c r="M27" s="386"/>
      <c r="N27" s="386"/>
      <c r="O27" s="386"/>
      <c r="P27" s="386"/>
    </row>
    <row r="28" spans="1:16">
      <c r="A28" s="387"/>
      <c r="B28" s="417"/>
      <c r="C28" s="417"/>
      <c r="D28" s="417"/>
      <c r="E28" s="417"/>
      <c r="F28" s="417"/>
      <c r="G28" s="417"/>
      <c r="H28" s="417"/>
      <c r="I28" s="417"/>
      <c r="J28" s="417"/>
    </row>
    <row r="29" spans="1:16" ht="13">
      <c r="B29" s="1411" t="s">
        <v>454</v>
      </c>
      <c r="C29" s="1411"/>
      <c r="D29" s="1411"/>
      <c r="E29" s="1411"/>
      <c r="F29" s="1411"/>
      <c r="G29" s="1411"/>
      <c r="H29" s="1411"/>
      <c r="I29" s="1411"/>
      <c r="J29" s="1411"/>
    </row>
    <row r="30" spans="1:16" s="386" customFormat="1">
      <c r="A30" s="643"/>
      <c r="B30" s="332"/>
      <c r="C30" s="342"/>
      <c r="D30" s="347"/>
      <c r="E30" s="342"/>
      <c r="F30" s="342"/>
      <c r="G30" s="342"/>
      <c r="H30" s="342"/>
      <c r="I30" s="342"/>
      <c r="J30" s="342"/>
    </row>
    <row r="31" spans="1:16" s="386" customFormat="1">
      <c r="A31" s="710" t="s">
        <v>435</v>
      </c>
      <c r="B31" s="310">
        <v>0.94</v>
      </c>
      <c r="C31" s="310">
        <v>0.09</v>
      </c>
      <c r="D31" s="418">
        <v>0.08</v>
      </c>
      <c r="E31" s="310">
        <v>7.0000000000000007E-2</v>
      </c>
      <c r="F31" s="310">
        <v>0.67</v>
      </c>
      <c r="G31" s="310">
        <v>0.55000000000000004</v>
      </c>
      <c r="H31" s="310">
        <v>0.11</v>
      </c>
      <c r="I31" s="310">
        <v>0.04</v>
      </c>
      <c r="J31" s="310">
        <v>0.02</v>
      </c>
    </row>
    <row r="32" spans="1:16">
      <c r="A32" s="710" t="s">
        <v>436</v>
      </c>
      <c r="B32" s="418">
        <v>1.76</v>
      </c>
      <c r="C32" s="418">
        <v>0.08</v>
      </c>
      <c r="D32" s="1145">
        <v>0.08</v>
      </c>
      <c r="E32" s="418">
        <v>7.0000000000000007E-2</v>
      </c>
      <c r="F32" s="418">
        <v>1.49</v>
      </c>
      <c r="G32" s="418">
        <v>1.24</v>
      </c>
      <c r="H32" s="418">
        <v>0.25</v>
      </c>
      <c r="I32" s="418">
        <v>0.04</v>
      </c>
      <c r="J32" s="418">
        <v>0.03</v>
      </c>
      <c r="K32" s="386"/>
      <c r="L32" s="386"/>
      <c r="M32" s="386"/>
      <c r="N32" s="386"/>
      <c r="O32" s="386"/>
      <c r="P32" s="386"/>
    </row>
    <row r="33" spans="1:16">
      <c r="A33" s="710" t="s">
        <v>437</v>
      </c>
      <c r="B33" s="310">
        <v>0.25</v>
      </c>
      <c r="C33" s="310">
        <v>0.11</v>
      </c>
      <c r="D33" s="418">
        <v>0.04</v>
      </c>
      <c r="E33" s="310">
        <v>7.0000000000000007E-2</v>
      </c>
      <c r="F33" s="310">
        <v>0.02</v>
      </c>
      <c r="G33" s="310">
        <v>0.02</v>
      </c>
      <c r="H33" s="1223">
        <v>0</v>
      </c>
      <c r="I33" s="310">
        <v>0.02</v>
      </c>
      <c r="J33" s="310">
        <v>0</v>
      </c>
      <c r="K33" s="386"/>
      <c r="L33" s="386"/>
      <c r="M33" s="386"/>
      <c r="N33" s="386"/>
      <c r="O33" s="386"/>
      <c r="P33" s="386"/>
    </row>
    <row r="34" spans="1:16">
      <c r="A34" s="710" t="s">
        <v>438</v>
      </c>
      <c r="B34" s="418">
        <v>3.47</v>
      </c>
      <c r="C34" s="418">
        <v>0.59</v>
      </c>
      <c r="D34" s="1145">
        <v>0.12</v>
      </c>
      <c r="E34" s="418">
        <v>0.6</v>
      </c>
      <c r="F34" s="418">
        <v>2.12</v>
      </c>
      <c r="G34" s="418">
        <v>1.91</v>
      </c>
      <c r="H34" s="418">
        <v>0.21</v>
      </c>
      <c r="I34" s="418">
        <v>0.04</v>
      </c>
      <c r="J34" s="418">
        <v>0.11</v>
      </c>
      <c r="K34" s="386"/>
      <c r="L34" s="386"/>
      <c r="M34" s="386"/>
      <c r="N34" s="386"/>
      <c r="O34" s="386"/>
      <c r="P34" s="386"/>
    </row>
    <row r="35" spans="1:16">
      <c r="A35" s="710" t="s">
        <v>439</v>
      </c>
      <c r="B35" s="310">
        <v>1.05</v>
      </c>
      <c r="C35" s="310">
        <v>0.36</v>
      </c>
      <c r="D35" s="418">
        <v>0.04</v>
      </c>
      <c r="E35" s="310">
        <v>7.0000000000000007E-2</v>
      </c>
      <c r="F35" s="310">
        <v>0.52</v>
      </c>
      <c r="G35" s="310">
        <v>0.51</v>
      </c>
      <c r="H35" s="310">
        <v>0.01</v>
      </c>
      <c r="I35" s="310">
        <v>0.06</v>
      </c>
      <c r="J35" s="310">
        <v>0</v>
      </c>
      <c r="K35" s="386"/>
      <c r="L35" s="386"/>
      <c r="M35" s="386"/>
      <c r="N35" s="386"/>
      <c r="O35" s="386"/>
      <c r="P35" s="386"/>
    </row>
    <row r="36" spans="1:16">
      <c r="A36" s="710" t="s">
        <v>440</v>
      </c>
      <c r="B36" s="418">
        <v>0.46</v>
      </c>
      <c r="C36" s="418">
        <v>0.09</v>
      </c>
      <c r="D36" s="1145">
        <v>0.04</v>
      </c>
      <c r="E36" s="418">
        <v>7.0000000000000007E-2</v>
      </c>
      <c r="F36" s="418">
        <v>0.24</v>
      </c>
      <c r="G36" s="418">
        <v>0.24</v>
      </c>
      <c r="H36" s="1223">
        <v>0</v>
      </c>
      <c r="I36" s="418">
        <v>0.02</v>
      </c>
      <c r="J36" s="418">
        <v>0</v>
      </c>
      <c r="K36" s="386"/>
      <c r="L36" s="386"/>
      <c r="M36" s="386"/>
      <c r="N36" s="386"/>
      <c r="O36" s="386"/>
      <c r="P36" s="386"/>
    </row>
    <row r="37" spans="1:16">
      <c r="A37" s="710" t="s">
        <v>441</v>
      </c>
      <c r="B37" s="310">
        <v>0.85</v>
      </c>
      <c r="C37" s="310">
        <v>7.0000000000000007E-2</v>
      </c>
      <c r="D37" s="418">
        <v>0.09</v>
      </c>
      <c r="E37" s="310">
        <v>7.0000000000000007E-2</v>
      </c>
      <c r="F37" s="310">
        <v>0.56999999999999995</v>
      </c>
      <c r="G37" s="310">
        <v>0.49</v>
      </c>
      <c r="H37" s="310">
        <v>0.08</v>
      </c>
      <c r="I37" s="310">
        <v>0.05</v>
      </c>
      <c r="J37" s="310">
        <v>0.01</v>
      </c>
      <c r="K37" s="386"/>
      <c r="L37" s="386"/>
      <c r="M37" s="386"/>
      <c r="N37" s="386"/>
      <c r="O37" s="386"/>
      <c r="P37" s="386"/>
    </row>
    <row r="38" spans="1:16">
      <c r="A38" s="710" t="s">
        <v>442</v>
      </c>
      <c r="B38" s="418">
        <v>6.44</v>
      </c>
      <c r="C38" s="418">
        <v>0.06</v>
      </c>
      <c r="D38" s="1145">
        <v>0.08</v>
      </c>
      <c r="E38" s="418">
        <v>2.33</v>
      </c>
      <c r="F38" s="418">
        <v>3.92</v>
      </c>
      <c r="G38" s="418">
        <v>3.65</v>
      </c>
      <c r="H38" s="418">
        <v>0.26</v>
      </c>
      <c r="I38" s="418">
        <v>0.05</v>
      </c>
      <c r="J38" s="418">
        <v>0.22</v>
      </c>
      <c r="K38" s="386"/>
      <c r="L38" s="386"/>
      <c r="M38" s="386"/>
      <c r="N38" s="386"/>
      <c r="O38" s="386"/>
      <c r="P38" s="386"/>
    </row>
    <row r="39" spans="1:16">
      <c r="A39" s="710" t="s">
        <v>443</v>
      </c>
      <c r="B39" s="310">
        <v>2.95</v>
      </c>
      <c r="C39" s="310">
        <v>0.13</v>
      </c>
      <c r="D39" s="418">
        <v>0.08</v>
      </c>
      <c r="E39" s="310">
        <v>0.1</v>
      </c>
      <c r="F39" s="310">
        <v>2.6</v>
      </c>
      <c r="G39" s="310">
        <v>2.33</v>
      </c>
      <c r="H39" s="310">
        <v>0.28000000000000003</v>
      </c>
      <c r="I39" s="310">
        <v>0.04</v>
      </c>
      <c r="J39" s="310">
        <v>0.06</v>
      </c>
      <c r="K39" s="386"/>
      <c r="L39" s="386"/>
      <c r="M39" s="386"/>
      <c r="N39" s="386"/>
      <c r="O39" s="386"/>
      <c r="P39" s="386"/>
    </row>
    <row r="40" spans="1:16">
      <c r="A40" s="710" t="s">
        <v>444</v>
      </c>
      <c r="B40" s="418">
        <v>2.2200000000000002</v>
      </c>
      <c r="C40" s="418">
        <v>0.38</v>
      </c>
      <c r="D40" s="1145">
        <v>0.06</v>
      </c>
      <c r="E40" s="418">
        <v>1.1000000000000001</v>
      </c>
      <c r="F40" s="418">
        <v>0.63</v>
      </c>
      <c r="G40" s="418">
        <v>0.55000000000000004</v>
      </c>
      <c r="H40" s="418">
        <v>0.08</v>
      </c>
      <c r="I40" s="418">
        <v>0.05</v>
      </c>
      <c r="J40" s="418">
        <v>0.01</v>
      </c>
      <c r="K40" s="386"/>
      <c r="L40" s="386"/>
      <c r="M40" s="386"/>
      <c r="N40" s="386"/>
      <c r="O40" s="386"/>
      <c r="P40" s="386"/>
    </row>
    <row r="41" spans="1:16">
      <c r="A41" s="710" t="s">
        <v>445</v>
      </c>
      <c r="B41" s="310">
        <v>14.82</v>
      </c>
      <c r="C41" s="310">
        <v>0.1</v>
      </c>
      <c r="D41" s="418">
        <v>0.08</v>
      </c>
      <c r="E41" s="310">
        <v>13.92</v>
      </c>
      <c r="F41" s="310">
        <v>0.67</v>
      </c>
      <c r="G41" s="310">
        <v>0.57999999999999996</v>
      </c>
      <c r="H41" s="310">
        <v>0.09</v>
      </c>
      <c r="I41" s="310">
        <v>0.05</v>
      </c>
      <c r="J41" s="310">
        <v>0.02</v>
      </c>
      <c r="K41" s="386"/>
      <c r="L41" s="386"/>
      <c r="M41" s="386"/>
      <c r="N41" s="386"/>
      <c r="O41" s="386"/>
      <c r="P41" s="386"/>
    </row>
    <row r="42" spans="1:16">
      <c r="A42" s="710" t="s">
        <v>446</v>
      </c>
      <c r="B42" s="418">
        <v>0.9</v>
      </c>
      <c r="C42" s="418">
        <v>0.49</v>
      </c>
      <c r="D42" s="1145">
        <v>0.06</v>
      </c>
      <c r="E42" s="418">
        <v>7.0000000000000007E-2</v>
      </c>
      <c r="F42" s="418">
        <v>0.23</v>
      </c>
      <c r="G42" s="418">
        <v>0.19</v>
      </c>
      <c r="H42" s="418">
        <v>0.04</v>
      </c>
      <c r="I42" s="418">
        <v>0.06</v>
      </c>
      <c r="J42" s="418">
        <v>0.01</v>
      </c>
      <c r="K42" s="386"/>
      <c r="L42" s="386"/>
      <c r="M42" s="386"/>
      <c r="N42" s="386"/>
      <c r="O42" s="386"/>
      <c r="P42" s="386"/>
    </row>
    <row r="43" spans="1:16">
      <c r="A43" s="710" t="s">
        <v>447</v>
      </c>
      <c r="B43" s="310">
        <v>1.41</v>
      </c>
      <c r="C43" s="310">
        <v>0.37</v>
      </c>
      <c r="D43" s="418">
        <v>0.06</v>
      </c>
      <c r="E43" s="310">
        <v>7.0000000000000007E-2</v>
      </c>
      <c r="F43" s="310">
        <v>0.86</v>
      </c>
      <c r="G43" s="310">
        <v>0.75</v>
      </c>
      <c r="H43" s="310">
        <v>0.11</v>
      </c>
      <c r="I43" s="310">
        <v>0.06</v>
      </c>
      <c r="J43" s="310">
        <v>0.03</v>
      </c>
      <c r="K43" s="386"/>
      <c r="L43" s="386"/>
      <c r="M43" s="386"/>
      <c r="N43" s="386"/>
      <c r="O43" s="386"/>
      <c r="P43" s="386"/>
    </row>
    <row r="44" spans="1:16">
      <c r="A44" s="710" t="s">
        <v>448</v>
      </c>
      <c r="B44" s="418">
        <v>2.14</v>
      </c>
      <c r="C44" s="418">
        <v>0.17</v>
      </c>
      <c r="D44" s="1145">
        <v>7.0000000000000007E-2</v>
      </c>
      <c r="E44" s="418">
        <v>0.09</v>
      </c>
      <c r="F44" s="418">
        <v>1.75</v>
      </c>
      <c r="G44" s="418">
        <v>1.62</v>
      </c>
      <c r="H44" s="418">
        <v>0.14000000000000001</v>
      </c>
      <c r="I44" s="418">
        <v>0.05</v>
      </c>
      <c r="J44" s="418">
        <v>0.05</v>
      </c>
      <c r="K44" s="386"/>
      <c r="L44" s="386"/>
      <c r="M44" s="386"/>
      <c r="N44" s="386"/>
      <c r="O44" s="386"/>
      <c r="P44" s="386"/>
    </row>
    <row r="45" spans="1:16">
      <c r="A45" s="710" t="s">
        <v>449</v>
      </c>
      <c r="B45" s="310">
        <v>3.51</v>
      </c>
      <c r="C45" s="310">
        <v>0.14000000000000001</v>
      </c>
      <c r="D45" s="418">
        <v>7.0000000000000007E-2</v>
      </c>
      <c r="E45" s="310">
        <v>7.0000000000000007E-2</v>
      </c>
      <c r="F45" s="310">
        <v>3.16</v>
      </c>
      <c r="G45" s="310">
        <v>2.9</v>
      </c>
      <c r="H45" s="310">
        <v>0.26</v>
      </c>
      <c r="I45" s="310">
        <v>0.06</v>
      </c>
      <c r="J45" s="310">
        <v>0.04</v>
      </c>
      <c r="K45" s="386"/>
      <c r="L45" s="386"/>
      <c r="M45" s="386"/>
      <c r="N45" s="386"/>
      <c r="O45" s="386"/>
      <c r="P45" s="386"/>
    </row>
    <row r="46" spans="1:16">
      <c r="A46" s="710" t="s">
        <v>450</v>
      </c>
      <c r="B46" s="418">
        <v>1.49</v>
      </c>
      <c r="C46" s="418">
        <v>0.09</v>
      </c>
      <c r="D46" s="1145">
        <v>0.08</v>
      </c>
      <c r="E46" s="418">
        <v>7.0000000000000007E-2</v>
      </c>
      <c r="F46" s="418">
        <v>1.19</v>
      </c>
      <c r="G46" s="418">
        <v>1.04</v>
      </c>
      <c r="H46" s="418">
        <v>0.15</v>
      </c>
      <c r="I46" s="418">
        <v>0.06</v>
      </c>
      <c r="J46" s="418">
        <v>0.03</v>
      </c>
      <c r="K46" s="386"/>
      <c r="L46" s="386"/>
      <c r="M46" s="386"/>
      <c r="N46" s="386"/>
      <c r="O46" s="386"/>
      <c r="P46" s="386"/>
    </row>
    <row r="47" spans="1:16" ht="20.25" customHeight="1">
      <c r="A47" s="710" t="s">
        <v>451</v>
      </c>
      <c r="B47" s="310">
        <v>2.52</v>
      </c>
      <c r="C47" s="310">
        <v>0.21</v>
      </c>
      <c r="D47" s="310">
        <v>0.09</v>
      </c>
      <c r="E47" s="310">
        <v>1.04</v>
      </c>
      <c r="F47" s="310">
        <v>1.18</v>
      </c>
      <c r="G47" s="310">
        <v>1.04</v>
      </c>
      <c r="H47" s="310">
        <v>0.14000000000000001</v>
      </c>
      <c r="I47" s="310">
        <v>0.05</v>
      </c>
      <c r="J47" s="310">
        <v>0.03</v>
      </c>
      <c r="K47" s="386"/>
      <c r="L47" s="386"/>
      <c r="M47" s="386"/>
      <c r="N47" s="386"/>
      <c r="O47" s="386"/>
      <c r="P47" s="386"/>
    </row>
    <row r="48" spans="1:16">
      <c r="A48" s="387"/>
      <c r="B48" s="340"/>
      <c r="C48" s="340"/>
      <c r="D48" s="340"/>
      <c r="E48" s="340"/>
      <c r="F48" s="340"/>
      <c r="G48" s="340"/>
      <c r="H48" s="340"/>
      <c r="I48" s="340"/>
      <c r="J48" s="340"/>
    </row>
    <row r="49" spans="1:16" ht="15">
      <c r="B49" s="1411" t="s">
        <v>1110</v>
      </c>
      <c r="C49" s="1411"/>
      <c r="D49" s="1411"/>
      <c r="E49" s="1411"/>
      <c r="F49" s="1411"/>
      <c r="G49" s="1411"/>
      <c r="H49" s="1411"/>
      <c r="I49" s="1411"/>
      <c r="J49" s="1411"/>
    </row>
    <row r="50" spans="1:16" s="386" customFormat="1">
      <c r="A50" s="643"/>
      <c r="B50" s="332"/>
      <c r="C50" s="342"/>
      <c r="D50" s="347"/>
      <c r="E50" s="342"/>
      <c r="F50" s="342"/>
      <c r="G50" s="342"/>
      <c r="H50" s="342"/>
      <c r="I50" s="342"/>
      <c r="J50" s="342"/>
    </row>
    <row r="51" spans="1:16" s="386" customFormat="1">
      <c r="A51" s="710" t="s">
        <v>435</v>
      </c>
      <c r="B51" s="1132">
        <v>2870.6399236305347</v>
      </c>
      <c r="C51" s="1132">
        <v>262.16653091794865</v>
      </c>
      <c r="D51" s="415">
        <v>239.15018626818804</v>
      </c>
      <c r="E51" s="1132">
        <v>205.64181909105324</v>
      </c>
      <c r="F51" s="1132">
        <v>2031.3673746231455</v>
      </c>
      <c r="G51" s="1132">
        <v>1686.0929727026828</v>
      </c>
      <c r="H51" s="1132">
        <v>345.12166713447294</v>
      </c>
      <c r="I51" s="1132">
        <v>132.31401273019912</v>
      </c>
      <c r="J51" s="1132">
        <v>62.081322465102204</v>
      </c>
    </row>
    <row r="52" spans="1:16">
      <c r="A52" s="710" t="s">
        <v>436</v>
      </c>
      <c r="B52" s="415">
        <v>6264.3192413731504</v>
      </c>
      <c r="C52" s="415">
        <v>292.13095267307699</v>
      </c>
      <c r="D52" s="416">
        <v>298.91702573152497</v>
      </c>
      <c r="E52" s="415">
        <v>239.14854064461045</v>
      </c>
      <c r="F52" s="415">
        <v>5292.0367565551433</v>
      </c>
      <c r="G52" s="415">
        <v>4386.1259794829002</v>
      </c>
      <c r="H52" s="415">
        <v>905.52606446670995</v>
      </c>
      <c r="I52" s="415">
        <v>142.085965768796</v>
      </c>
      <c r="J52" s="415">
        <v>120.46324008358836</v>
      </c>
      <c r="K52" s="386"/>
      <c r="L52" s="386"/>
      <c r="M52" s="386"/>
      <c r="N52" s="386"/>
      <c r="O52" s="386"/>
      <c r="P52" s="386"/>
    </row>
    <row r="53" spans="1:16">
      <c r="A53" s="710" t="s">
        <v>437</v>
      </c>
      <c r="B53" s="1132">
        <v>257.17134491076871</v>
      </c>
      <c r="C53" s="1132">
        <v>110.94716473906016</v>
      </c>
      <c r="D53" s="415">
        <v>37.158000768666781</v>
      </c>
      <c r="E53" s="1132">
        <v>68.916929006356696</v>
      </c>
      <c r="F53" s="1132">
        <v>19.0550801752001</v>
      </c>
      <c r="G53" s="1132">
        <v>17.629984756260566</v>
      </c>
      <c r="H53" s="1132">
        <v>1.4245193641866432</v>
      </c>
      <c r="I53" s="1132">
        <v>21.094170221484955</v>
      </c>
      <c r="J53" s="1132">
        <v>0</v>
      </c>
      <c r="K53" s="386"/>
      <c r="L53" s="386"/>
      <c r="M53" s="386"/>
      <c r="N53" s="386"/>
      <c r="O53" s="386"/>
      <c r="P53" s="386"/>
    </row>
    <row r="54" spans="1:16">
      <c r="A54" s="710" t="s">
        <v>438</v>
      </c>
      <c r="B54" s="415">
        <v>2617.9526205793391</v>
      </c>
      <c r="C54" s="415">
        <v>447.33595832638764</v>
      </c>
      <c r="D54" s="416">
        <v>90.230513877645308</v>
      </c>
      <c r="E54" s="415">
        <v>450.36779708954612</v>
      </c>
      <c r="F54" s="415">
        <v>1601.4816810005666</v>
      </c>
      <c r="G54" s="415">
        <v>1439.7844276958392</v>
      </c>
      <c r="H54" s="415">
        <v>161.63289056229982</v>
      </c>
      <c r="I54" s="415">
        <v>28.536670285193406</v>
      </c>
      <c r="J54" s="415">
        <v>84.355004302921245</v>
      </c>
      <c r="K54" s="386"/>
      <c r="L54" s="386"/>
      <c r="M54" s="386"/>
      <c r="N54" s="386"/>
      <c r="O54" s="386"/>
      <c r="P54" s="386"/>
    </row>
    <row r="55" spans="1:16">
      <c r="A55" s="710" t="s">
        <v>439</v>
      </c>
      <c r="B55" s="1132">
        <v>213.06705411211399</v>
      </c>
      <c r="C55" s="1132">
        <v>73.333454419321683</v>
      </c>
      <c r="D55" s="415">
        <v>8.659154037474071</v>
      </c>
      <c r="E55" s="1132">
        <v>13.601189475951914</v>
      </c>
      <c r="F55" s="1132">
        <v>104.39119043921689</v>
      </c>
      <c r="G55" s="1132">
        <v>102.77970104030625</v>
      </c>
      <c r="H55" s="1132">
        <v>1.6091851798990737</v>
      </c>
      <c r="I55" s="1132">
        <v>13.082065740149426</v>
      </c>
      <c r="J55" s="1132">
        <v>0</v>
      </c>
      <c r="K55" s="386"/>
      <c r="L55" s="386"/>
      <c r="M55" s="386"/>
      <c r="N55" s="386"/>
      <c r="O55" s="386"/>
      <c r="P55" s="386"/>
    </row>
    <row r="56" spans="1:16">
      <c r="A56" s="710" t="s">
        <v>440</v>
      </c>
      <c r="B56" s="415">
        <v>230.06225922491274</v>
      </c>
      <c r="C56" s="415">
        <v>45.883680451970811</v>
      </c>
      <c r="D56" s="416">
        <v>19.768728610764327</v>
      </c>
      <c r="E56" s="415">
        <v>33.894456603288226</v>
      </c>
      <c r="F56" s="415">
        <v>121.68996067620988</v>
      </c>
      <c r="G56" s="415">
        <v>119.90054661885365</v>
      </c>
      <c r="H56" s="415">
        <v>1.7848056193330755</v>
      </c>
      <c r="I56" s="415">
        <v>8.8254328826794968</v>
      </c>
      <c r="J56" s="415">
        <v>0</v>
      </c>
      <c r="K56" s="386"/>
      <c r="L56" s="386"/>
      <c r="M56" s="386"/>
      <c r="N56" s="386"/>
      <c r="O56" s="386"/>
      <c r="P56" s="386"/>
    </row>
    <row r="57" spans="1:16">
      <c r="A57" s="710" t="s">
        <v>441</v>
      </c>
      <c r="B57" s="1132">
        <v>1521.0636826542384</v>
      </c>
      <c r="C57" s="1132">
        <v>117.10746751018013</v>
      </c>
      <c r="D57" s="415">
        <v>164.93450186551888</v>
      </c>
      <c r="E57" s="1132">
        <v>121.50707607031758</v>
      </c>
      <c r="F57" s="1132">
        <v>1020.243769556143</v>
      </c>
      <c r="G57" s="1132">
        <v>875.34427205567079</v>
      </c>
      <c r="H57" s="1132">
        <v>144.84722280472945</v>
      </c>
      <c r="I57" s="1132">
        <v>97.270867652078721</v>
      </c>
      <c r="J57" s="1132">
        <v>25.28823838151386</v>
      </c>
      <c r="K57" s="386"/>
      <c r="L57" s="386"/>
      <c r="M57" s="386"/>
      <c r="N57" s="386"/>
      <c r="O57" s="386"/>
      <c r="P57" s="386"/>
    </row>
    <row r="58" spans="1:16">
      <c r="A58" s="710" t="s">
        <v>442</v>
      </c>
      <c r="B58" s="415">
        <v>3498.2408539159323</v>
      </c>
      <c r="C58" s="415">
        <v>33.527403381296658</v>
      </c>
      <c r="D58" s="416">
        <v>44.643912498414856</v>
      </c>
      <c r="E58" s="415">
        <v>1264.9397422140335</v>
      </c>
      <c r="F58" s="415">
        <v>2126.6720301512869</v>
      </c>
      <c r="G58" s="415">
        <v>1982.9193963236601</v>
      </c>
      <c r="H58" s="415">
        <v>143.6582038911445</v>
      </c>
      <c r="I58" s="415">
        <v>28.457765670899242</v>
      </c>
      <c r="J58" s="415">
        <v>122.1105104310419</v>
      </c>
      <c r="K58" s="386"/>
      <c r="L58" s="386"/>
      <c r="M58" s="386"/>
      <c r="N58" s="386"/>
      <c r="O58" s="386"/>
      <c r="P58" s="386"/>
    </row>
    <row r="59" spans="1:16">
      <c r="A59" s="710" t="s">
        <v>443</v>
      </c>
      <c r="B59" s="1132">
        <v>6777.8308949358006</v>
      </c>
      <c r="C59" s="1132">
        <v>308.46249491806617</v>
      </c>
      <c r="D59" s="415">
        <v>178.99630686758846</v>
      </c>
      <c r="E59" s="1132">
        <v>219.54590528345287</v>
      </c>
      <c r="F59" s="1132">
        <v>5982.6194101013862</v>
      </c>
      <c r="G59" s="1132">
        <v>5349.2349695656949</v>
      </c>
      <c r="H59" s="1132">
        <v>633.08183500614018</v>
      </c>
      <c r="I59" s="1132">
        <v>88.206777765307336</v>
      </c>
      <c r="J59" s="1132">
        <v>133.02938309531072</v>
      </c>
      <c r="K59" s="386"/>
      <c r="L59" s="386"/>
      <c r="M59" s="386"/>
      <c r="N59" s="386"/>
      <c r="O59" s="386"/>
      <c r="P59" s="386"/>
    </row>
    <row r="60" spans="1:16">
      <c r="A60" s="710" t="s">
        <v>444</v>
      </c>
      <c r="B60" s="415">
        <v>11778.753921190277</v>
      </c>
      <c r="C60" s="415">
        <v>2003.8676675445683</v>
      </c>
      <c r="D60" s="416">
        <v>338.29138669626991</v>
      </c>
      <c r="E60" s="415">
        <v>5843.6268371510396</v>
      </c>
      <c r="F60" s="415">
        <v>3332.5127560851029</v>
      </c>
      <c r="G60" s="415">
        <v>2919.2422772624136</v>
      </c>
      <c r="H60" s="415">
        <v>413.1144178639758</v>
      </c>
      <c r="I60" s="415">
        <v>260.45527371329581</v>
      </c>
      <c r="J60" s="415">
        <v>44.430431735563999</v>
      </c>
      <c r="K60" s="386"/>
      <c r="L60" s="386"/>
      <c r="M60" s="386"/>
      <c r="N60" s="386"/>
      <c r="O60" s="386"/>
      <c r="P60" s="386"/>
    </row>
    <row r="61" spans="1:16">
      <c r="A61" s="710" t="s">
        <v>445</v>
      </c>
      <c r="B61" s="1132">
        <v>17504.661009207881</v>
      </c>
      <c r="C61" s="1132">
        <v>113.6281476941891</v>
      </c>
      <c r="D61" s="415">
        <v>99.240771449319737</v>
      </c>
      <c r="E61" s="1132">
        <v>16438.73584870933</v>
      </c>
      <c r="F61" s="1132">
        <v>794.42360723356933</v>
      </c>
      <c r="G61" s="1132">
        <v>690.72120600318271</v>
      </c>
      <c r="H61" s="1132">
        <v>103.67961934763264</v>
      </c>
      <c r="I61" s="1132">
        <v>58.632634121478233</v>
      </c>
      <c r="J61" s="1132">
        <v>28.457770118876105</v>
      </c>
      <c r="K61" s="386"/>
      <c r="L61" s="386"/>
      <c r="M61" s="386"/>
      <c r="N61" s="386"/>
      <c r="O61" s="386"/>
      <c r="P61" s="386"/>
    </row>
    <row r="62" spans="1:16">
      <c r="A62" s="710" t="s">
        <v>446</v>
      </c>
      <c r="B62" s="415">
        <v>289.38698520801125</v>
      </c>
      <c r="C62" s="415">
        <v>157.92343449636101</v>
      </c>
      <c r="D62" s="416">
        <v>19.442916784999483</v>
      </c>
      <c r="E62" s="415">
        <v>21.678753887998621</v>
      </c>
      <c r="F62" s="415">
        <v>72.466126432011407</v>
      </c>
      <c r="G62" s="415">
        <v>60.478037094268565</v>
      </c>
      <c r="H62" s="415">
        <v>11.971816564346939</v>
      </c>
      <c r="I62" s="415">
        <v>17.87575360664076</v>
      </c>
      <c r="J62" s="415">
        <v>2.8995749812871416</v>
      </c>
      <c r="K62" s="386"/>
      <c r="L62" s="386"/>
      <c r="M62" s="386"/>
      <c r="N62" s="386"/>
      <c r="O62" s="386"/>
      <c r="P62" s="386"/>
    </row>
    <row r="63" spans="1:16">
      <c r="A63" s="710" t="s">
        <v>447</v>
      </c>
      <c r="B63" s="1132">
        <v>1920.5904203263963</v>
      </c>
      <c r="C63" s="1132">
        <v>501.34398133847066</v>
      </c>
      <c r="D63" s="415">
        <v>77.19970814499554</v>
      </c>
      <c r="E63" s="1132">
        <v>91.441764981787003</v>
      </c>
      <c r="F63" s="1132">
        <v>1167.6294519149658</v>
      </c>
      <c r="G63" s="1132">
        <v>1022.9646367917173</v>
      </c>
      <c r="H63" s="1132">
        <v>144.58699830596913</v>
      </c>
      <c r="I63" s="1132">
        <v>82.97551394617733</v>
      </c>
      <c r="J63" s="1132">
        <v>45.019580477186302</v>
      </c>
      <c r="K63" s="386"/>
      <c r="L63" s="386"/>
      <c r="M63" s="386"/>
      <c r="N63" s="386"/>
      <c r="O63" s="386"/>
      <c r="P63" s="386"/>
    </row>
    <row r="64" spans="1:16">
      <c r="A64" s="710" t="s">
        <v>448</v>
      </c>
      <c r="B64" s="415">
        <v>1748.701423566202</v>
      </c>
      <c r="C64" s="415">
        <v>139.49290076078904</v>
      </c>
      <c r="D64" s="416">
        <v>57.714028611038529</v>
      </c>
      <c r="E64" s="415">
        <v>74.362071425361719</v>
      </c>
      <c r="F64" s="415">
        <v>1432.5157575223184</v>
      </c>
      <c r="G64" s="415">
        <v>1319.3149576923004</v>
      </c>
      <c r="H64" s="415">
        <v>113.13805465948896</v>
      </c>
      <c r="I64" s="415">
        <v>44.616665246694147</v>
      </c>
      <c r="J64" s="415">
        <v>43.321868770187919</v>
      </c>
      <c r="K64" s="386"/>
      <c r="L64" s="386"/>
      <c r="M64" s="386"/>
      <c r="N64" s="386"/>
      <c r="O64" s="386"/>
      <c r="P64" s="386"/>
    </row>
    <row r="65" spans="1:16">
      <c r="A65" s="710" t="s">
        <v>449</v>
      </c>
      <c r="B65" s="1132">
        <v>2827.6194596302671</v>
      </c>
      <c r="C65" s="1132">
        <v>112.79823671462756</v>
      </c>
      <c r="D65" s="415">
        <v>60.21574572487075</v>
      </c>
      <c r="E65" s="1132">
        <v>54.303415086001401</v>
      </c>
      <c r="F65" s="1132">
        <v>2552.1611227395128</v>
      </c>
      <c r="G65" s="1132">
        <v>2340.6811775323408</v>
      </c>
      <c r="H65" s="1132">
        <v>211.40736907866381</v>
      </c>
      <c r="I65" s="1132">
        <v>48.140939365254361</v>
      </c>
      <c r="J65" s="1132">
        <v>35.196733504978504</v>
      </c>
      <c r="K65" s="386"/>
      <c r="L65" s="386"/>
      <c r="M65" s="386"/>
      <c r="N65" s="386"/>
      <c r="O65" s="386"/>
      <c r="P65" s="386"/>
    </row>
    <row r="66" spans="1:16">
      <c r="A66" s="710" t="s">
        <v>450</v>
      </c>
      <c r="B66" s="415">
        <v>1107.335663553496</v>
      </c>
      <c r="C66" s="415">
        <v>64.121520997911972</v>
      </c>
      <c r="D66" s="416">
        <v>60.73043266921043</v>
      </c>
      <c r="E66" s="415">
        <v>50.204770379875853</v>
      </c>
      <c r="F66" s="415">
        <v>888.45752561179165</v>
      </c>
      <c r="G66" s="415">
        <v>777.5400506019912</v>
      </c>
      <c r="H66" s="415">
        <v>110.85875397611257</v>
      </c>
      <c r="I66" s="415">
        <v>43.821413894706126</v>
      </c>
      <c r="J66" s="415">
        <v>22.747896486693577</v>
      </c>
      <c r="K66" s="386"/>
      <c r="L66" s="386"/>
      <c r="M66" s="386"/>
      <c r="N66" s="386"/>
      <c r="O66" s="386"/>
      <c r="P66" s="386"/>
    </row>
    <row r="67" spans="1:16" ht="20.25" customHeight="1">
      <c r="A67" s="710" t="s">
        <v>451</v>
      </c>
      <c r="B67" s="1154">
        <v>61131.654813092791</v>
      </c>
      <c r="C67" s="1154">
        <v>4989.2469782706048</v>
      </c>
      <c r="D67" s="1154">
        <v>2063.0186354956113</v>
      </c>
      <c r="E67" s="1154">
        <v>25209.610353174648</v>
      </c>
      <c r="F67" s="1154">
        <v>28563.611898726816</v>
      </c>
      <c r="G67" s="1154">
        <v>25112.209165969674</v>
      </c>
      <c r="H67" s="1154">
        <v>3451.4027327571416</v>
      </c>
      <c r="I67" s="1154">
        <v>1104.7489480969305</v>
      </c>
      <c r="J67" s="1154">
        <v>778.85527406700135</v>
      </c>
      <c r="K67" s="386"/>
      <c r="L67" s="386"/>
      <c r="M67" s="386"/>
      <c r="N67" s="386"/>
      <c r="O67" s="386"/>
      <c r="P67" s="386"/>
    </row>
    <row r="68" spans="1:16" s="368" customFormat="1">
      <c r="A68" s="643"/>
      <c r="B68" s="332"/>
      <c r="C68" s="37"/>
      <c r="D68" s="37"/>
      <c r="E68" s="37"/>
      <c r="F68" s="37"/>
      <c r="G68" s="37"/>
      <c r="H68" s="37"/>
      <c r="I68" s="37"/>
      <c r="J68" s="37"/>
    </row>
    <row r="69" spans="1:16" s="368" customFormat="1" ht="13">
      <c r="A69" s="135"/>
      <c r="B69" s="1360" t="s">
        <v>731</v>
      </c>
      <c r="C69" s="1360"/>
      <c r="D69" s="1360"/>
      <c r="E69" s="1360"/>
      <c r="F69" s="1360"/>
      <c r="G69" s="1360"/>
      <c r="H69" s="1360"/>
      <c r="I69" s="1360"/>
      <c r="J69" s="1360"/>
    </row>
    <row r="70" spans="1:16" s="368" customFormat="1">
      <c r="A70" s="643"/>
      <c r="B70" s="332"/>
      <c r="C70" s="342"/>
      <c r="D70" s="342"/>
      <c r="E70" s="342"/>
      <c r="F70" s="342"/>
      <c r="G70" s="342"/>
      <c r="H70" s="342"/>
      <c r="I70" s="342"/>
      <c r="J70" s="342"/>
    </row>
    <row r="71" spans="1:16" s="368" customFormat="1">
      <c r="A71" s="710" t="s">
        <v>435</v>
      </c>
      <c r="B71" s="345">
        <f t="shared" ref="B71:C86" si="0">B11*100/$B11</f>
        <v>100</v>
      </c>
      <c r="C71" s="346">
        <f t="shared" si="0"/>
        <v>9.1352641959929404</v>
      </c>
      <c r="D71" s="346">
        <f t="shared" ref="D71:I71" si="1">D11*100/$B11</f>
        <v>8.3359285788435589</v>
      </c>
      <c r="E71" s="346">
        <f t="shared" si="1"/>
        <v>7.1628776082217378</v>
      </c>
      <c r="F71" s="346">
        <f t="shared" si="1"/>
        <v>70.767154572822591</v>
      </c>
      <c r="G71" s="346">
        <f t="shared" si="1"/>
        <v>58.735596387418248</v>
      </c>
      <c r="H71" s="346">
        <f t="shared" si="1"/>
        <v>12.021177203363438</v>
      </c>
      <c r="I71" s="346">
        <f t="shared" si="1"/>
        <v>4.6091560261600746</v>
      </c>
      <c r="J71" s="346" t="s">
        <v>360</v>
      </c>
    </row>
    <row r="72" spans="1:16" s="368" customFormat="1">
      <c r="A72" s="710" t="s">
        <v>436</v>
      </c>
      <c r="B72" s="345">
        <f t="shared" si="0"/>
        <v>100</v>
      </c>
      <c r="C72" s="346">
        <f t="shared" si="0"/>
        <v>4.6620046620046622</v>
      </c>
      <c r="D72" s="346">
        <f t="shared" ref="D72:I72" si="2">D12*100/$B12</f>
        <v>4.7714190571333432</v>
      </c>
      <c r="E72" s="346">
        <f t="shared" si="2"/>
        <v>3.8199895342752486</v>
      </c>
      <c r="F72" s="346">
        <f t="shared" si="2"/>
        <v>84.482184482184479</v>
      </c>
      <c r="G72" s="346">
        <f t="shared" si="2"/>
        <v>70.020455734741446</v>
      </c>
      <c r="H72" s="346">
        <f t="shared" si="2"/>
        <v>14.456971599828742</v>
      </c>
      <c r="I72" s="346">
        <f t="shared" si="2"/>
        <v>2.2691594120165548</v>
      </c>
      <c r="J72" s="346" t="s">
        <v>360</v>
      </c>
    </row>
    <row r="73" spans="1:16" s="368" customFormat="1">
      <c r="A73" s="710" t="s">
        <v>437</v>
      </c>
      <c r="B73" s="345">
        <f t="shared" si="0"/>
        <v>100</v>
      </c>
      <c r="C73" s="346">
        <f t="shared" si="0"/>
        <v>43.105446118192354</v>
      </c>
      <c r="D73" s="346">
        <f t="shared" ref="D73:I73" si="3">D13*100/$B13</f>
        <v>14.484356894553882</v>
      </c>
      <c r="E73" s="346">
        <f t="shared" si="3"/>
        <v>26.767091541135574</v>
      </c>
      <c r="F73" s="346">
        <f t="shared" si="3"/>
        <v>7.4159907300115879</v>
      </c>
      <c r="G73" s="346">
        <f t="shared" si="3"/>
        <v>6.8366164542294321</v>
      </c>
      <c r="H73" s="346">
        <f t="shared" si="3"/>
        <v>0.57937427578215528</v>
      </c>
      <c r="I73" s="346">
        <f t="shared" si="3"/>
        <v>8.2271147161066054</v>
      </c>
      <c r="J73" s="346" t="s">
        <v>360</v>
      </c>
    </row>
    <row r="74" spans="1:16" s="368" customFormat="1">
      <c r="A74" s="710" t="s">
        <v>438</v>
      </c>
      <c r="B74" s="345">
        <f t="shared" si="0"/>
        <v>100</v>
      </c>
      <c r="C74" s="346">
        <f t="shared" si="0"/>
        <v>17.085941946499716</v>
      </c>
      <c r="D74" s="346">
        <f t="shared" ref="D74:I74" si="4">D14*100/$B14</f>
        <v>3.4490608992601026</v>
      </c>
      <c r="E74" s="346">
        <f t="shared" si="4"/>
        <v>17.199772339214569</v>
      </c>
      <c r="F74" s="346">
        <f t="shared" si="4"/>
        <v>61.172453044963007</v>
      </c>
      <c r="G74" s="346">
        <f t="shared" si="4"/>
        <v>54.991462720546387</v>
      </c>
      <c r="H74" s="346">
        <f t="shared" si="4"/>
        <v>6.1696072851451333</v>
      </c>
      <c r="I74" s="346">
        <f t="shared" si="4"/>
        <v>1.0927717700626067</v>
      </c>
      <c r="J74" s="346" t="s">
        <v>360</v>
      </c>
    </row>
    <row r="75" spans="1:16" s="368" customFormat="1">
      <c r="A75" s="710" t="s">
        <v>439</v>
      </c>
      <c r="B75" s="345">
        <f t="shared" si="0"/>
        <v>100</v>
      </c>
      <c r="C75" s="346">
        <f t="shared" si="0"/>
        <v>34.405594405594407</v>
      </c>
      <c r="D75" s="346">
        <f t="shared" ref="D75:I75" si="5">D15*100/$B15</f>
        <v>4.0559440559440558</v>
      </c>
      <c r="E75" s="346">
        <f t="shared" si="5"/>
        <v>6.4335664335664333</v>
      </c>
      <c r="F75" s="346">
        <f t="shared" si="5"/>
        <v>48.951048951048953</v>
      </c>
      <c r="G75" s="346">
        <f t="shared" si="5"/>
        <v>48.251748251748253</v>
      </c>
      <c r="H75" s="346">
        <f t="shared" si="5"/>
        <v>0.69930069930069927</v>
      </c>
      <c r="I75" s="346">
        <f t="shared" si="5"/>
        <v>6.1538461538461542</v>
      </c>
      <c r="J75" s="346" t="s">
        <v>360</v>
      </c>
    </row>
    <row r="76" spans="1:16" s="368" customFormat="1">
      <c r="A76" s="710" t="s">
        <v>440</v>
      </c>
      <c r="B76" s="345">
        <f t="shared" si="0"/>
        <v>100</v>
      </c>
      <c r="C76" s="346">
        <f t="shared" si="0"/>
        <v>19.948186528497409</v>
      </c>
      <c r="D76" s="346">
        <f t="shared" ref="D76:I76" si="6">D16*100/$B16</f>
        <v>8.5492227979274613</v>
      </c>
      <c r="E76" s="346">
        <f t="shared" si="6"/>
        <v>14.766839378238341</v>
      </c>
      <c r="F76" s="346">
        <f t="shared" si="6"/>
        <v>52.84974093264249</v>
      </c>
      <c r="G76" s="346">
        <f t="shared" si="6"/>
        <v>52.072538860103627</v>
      </c>
      <c r="H76" s="346">
        <f t="shared" si="6"/>
        <v>0.77720207253886009</v>
      </c>
      <c r="I76" s="346">
        <f t="shared" si="6"/>
        <v>3.8860103626943006</v>
      </c>
      <c r="J76" s="346" t="s">
        <v>360</v>
      </c>
    </row>
    <row r="77" spans="1:16" s="368" customFormat="1">
      <c r="A77" s="710" t="s">
        <v>441</v>
      </c>
      <c r="B77" s="345">
        <f t="shared" si="0"/>
        <v>100</v>
      </c>
      <c r="C77" s="346">
        <f t="shared" si="0"/>
        <v>7.6998432601880875</v>
      </c>
      <c r="D77" s="346">
        <f t="shared" ref="D77:I77" si="7">D17*100/$B17</f>
        <v>10.834639498432601</v>
      </c>
      <c r="E77" s="346">
        <f t="shared" si="7"/>
        <v>7.9937304075235112</v>
      </c>
      <c r="F77" s="346">
        <f t="shared" si="7"/>
        <v>67.084639498432608</v>
      </c>
      <c r="G77" s="346">
        <f t="shared" si="7"/>
        <v>57.543103448275865</v>
      </c>
      <c r="H77" s="346">
        <f t="shared" si="7"/>
        <v>9.5219435736677109</v>
      </c>
      <c r="I77" s="346">
        <f t="shared" si="7"/>
        <v>6.3871473354231973</v>
      </c>
      <c r="J77" s="346" t="s">
        <v>360</v>
      </c>
    </row>
    <row r="78" spans="1:16" s="368" customFormat="1">
      <c r="A78" s="710" t="s">
        <v>442</v>
      </c>
      <c r="B78" s="345">
        <f t="shared" si="0"/>
        <v>100</v>
      </c>
      <c r="C78" s="346">
        <f t="shared" si="0"/>
        <v>0.96260328818468355</v>
      </c>
      <c r="D78" s="346">
        <f t="shared" ref="D78:I78" si="8">D18*100/$B18</f>
        <v>1.277791975466394</v>
      </c>
      <c r="E78" s="346">
        <f t="shared" si="8"/>
        <v>36.161512905698949</v>
      </c>
      <c r="F78" s="346">
        <f t="shared" si="8"/>
        <v>60.788823579521257</v>
      </c>
      <c r="G78" s="346">
        <f t="shared" si="8"/>
        <v>56.682852031689244</v>
      </c>
      <c r="H78" s="346">
        <f t="shared" si="8"/>
        <v>4.1059715478320129</v>
      </c>
      <c r="I78" s="346">
        <f t="shared" si="8"/>
        <v>0.80926825112871625</v>
      </c>
      <c r="J78" s="346" t="s">
        <v>360</v>
      </c>
    </row>
    <row r="79" spans="1:16" s="368" customFormat="1">
      <c r="A79" s="710" t="s">
        <v>443</v>
      </c>
      <c r="B79" s="345">
        <f t="shared" si="0"/>
        <v>100</v>
      </c>
      <c r="C79" s="346">
        <f t="shared" si="0"/>
        <v>4.5506507210692932</v>
      </c>
      <c r="D79" s="346">
        <f t="shared" ref="D79:I79" si="9">D19*100/$B19</f>
        <v>2.6424551530073868</v>
      </c>
      <c r="E79" s="346">
        <f t="shared" si="9"/>
        <v>3.2404150545198736</v>
      </c>
      <c r="F79" s="346">
        <f t="shared" si="9"/>
        <v>88.269433696799155</v>
      </c>
      <c r="G79" s="346">
        <f t="shared" si="9"/>
        <v>78.921913471684846</v>
      </c>
      <c r="H79" s="346">
        <f t="shared" si="9"/>
        <v>9.3387266971508964</v>
      </c>
      <c r="I79" s="346">
        <f t="shared" si="9"/>
        <v>1.3014421385860007</v>
      </c>
      <c r="J79" s="346" t="s">
        <v>360</v>
      </c>
    </row>
    <row r="80" spans="1:16" s="368" customFormat="1">
      <c r="A80" s="710" t="s">
        <v>444</v>
      </c>
      <c r="B80" s="345">
        <f t="shared" si="0"/>
        <v>100</v>
      </c>
      <c r="C80" s="346">
        <f t="shared" si="0"/>
        <v>17.011587309618985</v>
      </c>
      <c r="D80" s="346">
        <f t="shared" ref="D80:I80" si="10">D20*100/$B20</f>
        <v>2.8715276020847038</v>
      </c>
      <c r="E80" s="346">
        <f t="shared" si="10"/>
        <v>49.610383039012298</v>
      </c>
      <c r="F80" s="346">
        <f t="shared" si="10"/>
        <v>28.292769316399333</v>
      </c>
      <c r="G80" s="346">
        <f t="shared" si="10"/>
        <v>24.78368668724384</v>
      </c>
      <c r="H80" s="346">
        <f t="shared" si="10"/>
        <v>3.5065526488893388</v>
      </c>
      <c r="I80" s="346">
        <f t="shared" si="10"/>
        <v>2.2112027526185294</v>
      </c>
      <c r="J80" s="346" t="s">
        <v>360</v>
      </c>
    </row>
    <row r="81" spans="1:18" s="368" customFormat="1">
      <c r="A81" s="710" t="s">
        <v>445</v>
      </c>
      <c r="B81" s="345">
        <f t="shared" si="0"/>
        <v>100</v>
      </c>
      <c r="C81" s="346">
        <f t="shared" si="0"/>
        <v>0.6486210418794689</v>
      </c>
      <c r="D81" s="346">
        <f t="shared" ref="D81:I81" si="11">D21*100/$B21</f>
        <v>0.56690500510725228</v>
      </c>
      <c r="E81" s="346">
        <f t="shared" si="11"/>
        <v>93.912155260469873</v>
      </c>
      <c r="F81" s="346">
        <f t="shared" si="11"/>
        <v>4.5386448757235272</v>
      </c>
      <c r="G81" s="346">
        <f t="shared" si="11"/>
        <v>3.9462036091249573</v>
      </c>
      <c r="H81" s="346">
        <f t="shared" si="11"/>
        <v>0.59244126659856999</v>
      </c>
      <c r="I81" s="346">
        <f t="shared" si="11"/>
        <v>0.33537623425263874</v>
      </c>
      <c r="J81" s="346" t="s">
        <v>360</v>
      </c>
    </row>
    <row r="82" spans="1:18" s="368" customFormat="1">
      <c r="A82" s="710" t="s">
        <v>446</v>
      </c>
      <c r="B82" s="345">
        <f t="shared" si="0"/>
        <v>100</v>
      </c>
      <c r="C82" s="346">
        <f t="shared" si="0"/>
        <v>54.582904222451084</v>
      </c>
      <c r="D82" s="346">
        <f t="shared" ref="D82:I82" si="12">D22*100/$B22</f>
        <v>6.6941297631307926</v>
      </c>
      <c r="E82" s="346">
        <f t="shared" si="12"/>
        <v>7.5180226570545825</v>
      </c>
      <c r="F82" s="346">
        <f t="shared" si="12"/>
        <v>25.025746652935119</v>
      </c>
      <c r="G82" s="346">
        <f t="shared" si="12"/>
        <v>20.906282183316168</v>
      </c>
      <c r="H82" s="346">
        <f t="shared" si="12"/>
        <v>4.1194644696189497</v>
      </c>
      <c r="I82" s="346">
        <f t="shared" si="12"/>
        <v>6.1791967044284242</v>
      </c>
      <c r="J82" s="346" t="s">
        <v>360</v>
      </c>
    </row>
    <row r="83" spans="1:18" s="368" customFormat="1">
      <c r="A83" s="710" t="s">
        <v>447</v>
      </c>
      <c r="B83" s="345">
        <f t="shared" si="0"/>
        <v>100</v>
      </c>
      <c r="C83" s="346">
        <f t="shared" si="0"/>
        <v>26.097750193948798</v>
      </c>
      <c r="D83" s="346">
        <f t="shared" ref="D83:I83" si="13">D23*100/$B23</f>
        <v>4.018619084561676</v>
      </c>
      <c r="E83" s="346">
        <f t="shared" si="13"/>
        <v>4.7633824670287046</v>
      </c>
      <c r="F83" s="346">
        <f t="shared" si="13"/>
        <v>60.791311093871215</v>
      </c>
      <c r="G83" s="346">
        <f t="shared" si="13"/>
        <v>53.26609775019395</v>
      </c>
      <c r="H83" s="346">
        <f t="shared" si="13"/>
        <v>7.5252133436772688</v>
      </c>
      <c r="I83" s="346">
        <f t="shared" si="13"/>
        <v>4.3134212567882075</v>
      </c>
      <c r="J83" s="346" t="s">
        <v>360</v>
      </c>
    </row>
    <row r="84" spans="1:18" s="368" customFormat="1">
      <c r="A84" s="710" t="s">
        <v>448</v>
      </c>
      <c r="B84" s="345">
        <f t="shared" si="0"/>
        <v>100</v>
      </c>
      <c r="C84" s="346">
        <f t="shared" si="0"/>
        <v>7.9754601226993866</v>
      </c>
      <c r="D84" s="346">
        <f t="shared" ref="D84:I84" si="14">D24*100/$B24</f>
        <v>3.3060668029993185</v>
      </c>
      <c r="E84" s="346">
        <f t="shared" si="14"/>
        <v>4.2603953646898436</v>
      </c>
      <c r="F84" s="346">
        <f t="shared" si="14"/>
        <v>81.918882072256309</v>
      </c>
      <c r="G84" s="346">
        <f t="shared" si="14"/>
        <v>75.443081117927747</v>
      </c>
      <c r="H84" s="346">
        <f t="shared" si="14"/>
        <v>6.4758009543285615</v>
      </c>
      <c r="I84" s="346">
        <f t="shared" si="14"/>
        <v>2.556237218813906</v>
      </c>
      <c r="J84" s="346" t="s">
        <v>360</v>
      </c>
    </row>
    <row r="85" spans="1:18" s="368" customFormat="1">
      <c r="A85" s="710" t="s">
        <v>449</v>
      </c>
      <c r="B85" s="345">
        <f t="shared" si="0"/>
        <v>100</v>
      </c>
      <c r="C85" s="346">
        <f t="shared" si="0"/>
        <v>3.9940984297607756</v>
      </c>
      <c r="D85" s="346">
        <f t="shared" ref="D85:I85" si="15">D25*100/$B25</f>
        <v>2.128780693434503</v>
      </c>
      <c r="E85" s="346">
        <f t="shared" si="15"/>
        <v>1.9180103277479186</v>
      </c>
      <c r="F85" s="346">
        <f t="shared" si="15"/>
        <v>90.251870586995466</v>
      </c>
      <c r="G85" s="346">
        <f t="shared" si="15"/>
        <v>82.780061123406043</v>
      </c>
      <c r="H85" s="346">
        <f t="shared" si="15"/>
        <v>7.4718094635894197</v>
      </c>
      <c r="I85" s="346">
        <f t="shared" si="15"/>
        <v>1.7072399620613341</v>
      </c>
      <c r="J85" s="346" t="s">
        <v>360</v>
      </c>
    </row>
    <row r="86" spans="1:18" s="368" customFormat="1">
      <c r="A86" s="710" t="s">
        <v>450</v>
      </c>
      <c r="B86" s="345">
        <f t="shared" si="0"/>
        <v>100</v>
      </c>
      <c r="C86" s="346">
        <f t="shared" si="0"/>
        <v>5.785791173304629</v>
      </c>
      <c r="D86" s="346">
        <f t="shared" ref="D86:I86" si="16">D26*100/$B26</f>
        <v>5.4897739504843921</v>
      </c>
      <c r="E86" s="346">
        <f t="shared" si="16"/>
        <v>4.520990312163617</v>
      </c>
      <c r="F86" s="346">
        <f t="shared" si="16"/>
        <v>80.22066738428417</v>
      </c>
      <c r="G86" s="346">
        <f t="shared" si="16"/>
        <v>70.209903121636174</v>
      </c>
      <c r="H86" s="346">
        <f t="shared" si="16"/>
        <v>10.010764262648008</v>
      </c>
      <c r="I86" s="346">
        <f t="shared" si="16"/>
        <v>3.9558665231431647</v>
      </c>
      <c r="J86" s="346" t="s">
        <v>360</v>
      </c>
    </row>
    <row r="87" spans="1:18" s="368" customFormat="1" ht="20.149999999999999" customHeight="1">
      <c r="A87" s="710" t="s">
        <v>451</v>
      </c>
      <c r="B87" s="345">
        <f t="shared" ref="B87:C87" si="17">B27*100/$B27</f>
        <v>100</v>
      </c>
      <c r="C87" s="346">
        <f t="shared" si="17"/>
        <v>8.1612557277956519</v>
      </c>
      <c r="D87" s="346">
        <f t="shared" ref="D87:I87" si="18">D27*100/$B27</f>
        <v>3.3747684508140781</v>
      </c>
      <c r="E87" s="346">
        <f t="shared" si="18"/>
        <v>41.238178804718729</v>
      </c>
      <c r="F87" s="346">
        <f t="shared" si="18"/>
        <v>46.724675831139713</v>
      </c>
      <c r="G87" s="346">
        <f t="shared" si="18"/>
        <v>41.078775470410449</v>
      </c>
      <c r="H87" s="346">
        <f t="shared" si="18"/>
        <v>5.6459003607292582</v>
      </c>
      <c r="I87" s="346">
        <f t="shared" si="18"/>
        <v>1.8070585941308375</v>
      </c>
      <c r="J87" s="346" t="s">
        <v>360</v>
      </c>
    </row>
    <row r="88" spans="1:18" ht="13">
      <c r="B88" s="182"/>
      <c r="C88" s="388"/>
      <c r="D88" s="388"/>
      <c r="E88" s="388"/>
      <c r="F88" s="388"/>
      <c r="G88" s="388"/>
      <c r="H88" s="388"/>
      <c r="I88" s="388"/>
      <c r="J88" s="388"/>
    </row>
    <row r="89" spans="1:18" s="374" customFormat="1" ht="33.75" customHeight="1">
      <c r="A89" s="248"/>
      <c r="B89" s="1401" t="s">
        <v>1476</v>
      </c>
      <c r="C89" s="1401"/>
      <c r="D89" s="1401"/>
      <c r="E89" s="1401"/>
      <c r="F89" s="1401"/>
      <c r="G89" s="1401"/>
      <c r="H89" s="1401"/>
      <c r="I89" s="1401"/>
      <c r="J89" s="1401"/>
      <c r="K89" s="371"/>
      <c r="L89" s="371"/>
      <c r="M89" s="371"/>
      <c r="N89" s="371"/>
      <c r="O89" s="371"/>
      <c r="P89" s="371"/>
      <c r="Q89" s="371"/>
      <c r="R89" s="371"/>
    </row>
    <row r="90" spans="1:18">
      <c r="B90" s="1402" t="s">
        <v>1475</v>
      </c>
      <c r="C90" s="1402"/>
      <c r="D90" s="1402"/>
      <c r="E90" s="1402"/>
      <c r="F90" s="1402"/>
      <c r="G90" s="1010"/>
      <c r="H90" s="1010"/>
      <c r="I90" s="1010"/>
      <c r="J90" s="1010"/>
    </row>
  </sheetData>
  <sheetProtection selectLockedCells="1"/>
  <mergeCells count="15">
    <mergeCell ref="B90:F90"/>
    <mergeCell ref="B9:J9"/>
    <mergeCell ref="B29:J29"/>
    <mergeCell ref="B49:J49"/>
    <mergeCell ref="B69:J69"/>
    <mergeCell ref="B89:J89"/>
    <mergeCell ref="A5:A7"/>
    <mergeCell ref="B5:B7"/>
    <mergeCell ref="C5:I5"/>
    <mergeCell ref="J5:J7"/>
    <mergeCell ref="C6:D6"/>
    <mergeCell ref="E6:E7"/>
    <mergeCell ref="F6:F7"/>
    <mergeCell ref="G6:H6"/>
    <mergeCell ref="I6:I7"/>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 (N&amp;Y2&amp;YO)-Emissionen*) 1995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2">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4296875" defaultRowHeight="12.5"/>
  <cols>
    <col min="1" max="1" width="23" style="643" bestFit="1" customWidth="1"/>
    <col min="2" max="2" width="12.453125" style="136" customWidth="1"/>
    <col min="3" max="10" width="12.453125" style="376" customWidth="1"/>
    <col min="11" max="16384" width="11.54296875" style="135"/>
  </cols>
  <sheetData>
    <row r="1" spans="1:16" ht="13">
      <c r="A1" s="160" t="s">
        <v>322</v>
      </c>
    </row>
    <row r="3" spans="1:16" ht="15">
      <c r="A3" s="692" t="s">
        <v>825</v>
      </c>
      <c r="B3" s="407" t="s">
        <v>1697</v>
      </c>
      <c r="D3" s="407"/>
      <c r="E3" s="407"/>
      <c r="F3" s="407"/>
      <c r="G3" s="407"/>
      <c r="H3" s="407"/>
      <c r="I3" s="407"/>
      <c r="J3" s="407"/>
    </row>
    <row r="5" spans="1:16" ht="15.75" customHeight="1">
      <c r="A5" s="1403" t="s">
        <v>433</v>
      </c>
      <c r="B5" s="1369" t="s">
        <v>456</v>
      </c>
      <c r="C5" s="1374" t="s">
        <v>507</v>
      </c>
      <c r="D5" s="1372"/>
      <c r="E5" s="1372"/>
      <c r="F5" s="1372"/>
      <c r="G5" s="1372"/>
      <c r="H5" s="1372"/>
      <c r="I5" s="1373"/>
      <c r="J5" s="1374" t="s">
        <v>1098</v>
      </c>
    </row>
    <row r="6" spans="1:16" ht="15.75" customHeight="1">
      <c r="A6" s="1403"/>
      <c r="B6" s="1369"/>
      <c r="C6" s="1382" t="s">
        <v>778</v>
      </c>
      <c r="D6" s="1403"/>
      <c r="E6" s="1288" t="s">
        <v>1106</v>
      </c>
      <c r="F6" s="1288" t="s">
        <v>1100</v>
      </c>
      <c r="G6" s="1382" t="s">
        <v>525</v>
      </c>
      <c r="H6" s="1403"/>
      <c r="I6" s="1288" t="s">
        <v>1107</v>
      </c>
      <c r="J6" s="1374"/>
    </row>
    <row r="7" spans="1:16" ht="79.5" customHeight="1">
      <c r="A7" s="1403"/>
      <c r="B7" s="1369"/>
      <c r="C7" s="644" t="s">
        <v>1103</v>
      </c>
      <c r="D7" s="644" t="s">
        <v>648</v>
      </c>
      <c r="E7" s="1375"/>
      <c r="F7" s="1375"/>
      <c r="G7" s="641" t="s">
        <v>1108</v>
      </c>
      <c r="H7" s="641" t="s">
        <v>1109</v>
      </c>
      <c r="I7" s="1375"/>
      <c r="J7" s="1374"/>
    </row>
    <row r="8" spans="1:16">
      <c r="A8" s="387"/>
      <c r="B8" s="387"/>
      <c r="C8" s="387"/>
      <c r="D8" s="387"/>
      <c r="E8" s="387"/>
      <c r="F8" s="387"/>
      <c r="G8" s="387"/>
      <c r="H8" s="387"/>
      <c r="I8" s="387"/>
      <c r="J8" s="387"/>
    </row>
    <row r="9" spans="1:16" ht="13">
      <c r="B9" s="1411" t="s">
        <v>486</v>
      </c>
      <c r="C9" s="1411"/>
      <c r="D9" s="1411"/>
      <c r="E9" s="1411"/>
      <c r="F9" s="1411"/>
      <c r="G9" s="1411"/>
      <c r="H9" s="1411"/>
      <c r="I9" s="1411"/>
      <c r="J9" s="1411"/>
    </row>
    <row r="10" spans="1:16" s="386" customFormat="1">
      <c r="A10" s="643"/>
      <c r="B10" s="332"/>
      <c r="C10" s="342"/>
      <c r="D10" s="347"/>
      <c r="E10" s="342"/>
      <c r="F10" s="342"/>
      <c r="G10" s="342"/>
      <c r="H10" s="342"/>
      <c r="I10" s="342"/>
      <c r="J10" s="342"/>
    </row>
    <row r="11" spans="1:16" s="386" customFormat="1">
      <c r="A11" s="710" t="s">
        <v>435</v>
      </c>
      <c r="B11" s="1132">
        <v>9945</v>
      </c>
      <c r="C11" s="1132">
        <v>784</v>
      </c>
      <c r="D11" s="415">
        <v>797</v>
      </c>
      <c r="E11" s="1132">
        <v>529</v>
      </c>
      <c r="F11" s="1132">
        <v>7510</v>
      </c>
      <c r="G11" s="1132">
        <v>6418</v>
      </c>
      <c r="H11" s="1132">
        <v>1087</v>
      </c>
      <c r="I11" s="1132">
        <v>325</v>
      </c>
      <c r="J11" s="1132">
        <v>194</v>
      </c>
    </row>
    <row r="12" spans="1:16">
      <c r="A12" s="710" t="s">
        <v>436</v>
      </c>
      <c r="B12" s="1132">
        <v>22282</v>
      </c>
      <c r="C12" s="415">
        <v>976</v>
      </c>
      <c r="D12" s="416">
        <v>878</v>
      </c>
      <c r="E12" s="415">
        <v>618</v>
      </c>
      <c r="F12" s="415">
        <v>19360</v>
      </c>
      <c r="G12" s="415">
        <v>16385</v>
      </c>
      <c r="H12" s="415">
        <v>2965</v>
      </c>
      <c r="I12" s="415">
        <v>450</v>
      </c>
      <c r="J12" s="415">
        <v>389</v>
      </c>
      <c r="K12" s="386"/>
      <c r="L12" s="386"/>
      <c r="M12" s="386"/>
      <c r="N12" s="386"/>
      <c r="O12" s="386"/>
      <c r="P12" s="386"/>
    </row>
    <row r="13" spans="1:16">
      <c r="A13" s="710" t="s">
        <v>437</v>
      </c>
      <c r="B13" s="1132">
        <v>783</v>
      </c>
      <c r="C13" s="1132">
        <v>318</v>
      </c>
      <c r="D13" s="415">
        <v>108</v>
      </c>
      <c r="E13" s="1132">
        <v>168</v>
      </c>
      <c r="F13" s="1132">
        <v>78</v>
      </c>
      <c r="G13" s="1132">
        <v>76</v>
      </c>
      <c r="H13" s="1132">
        <v>2</v>
      </c>
      <c r="I13" s="1132">
        <v>110</v>
      </c>
      <c r="J13" s="1132">
        <v>0</v>
      </c>
      <c r="K13" s="386"/>
      <c r="L13" s="386"/>
      <c r="M13" s="386"/>
      <c r="N13" s="386"/>
      <c r="O13" s="386"/>
      <c r="P13" s="386"/>
    </row>
    <row r="14" spans="1:16">
      <c r="A14" s="710" t="s">
        <v>438</v>
      </c>
      <c r="B14" s="1132">
        <v>8660</v>
      </c>
      <c r="C14" s="415">
        <v>1603</v>
      </c>
      <c r="D14" s="416">
        <v>264</v>
      </c>
      <c r="E14" s="415">
        <v>1169</v>
      </c>
      <c r="F14" s="415">
        <v>5489</v>
      </c>
      <c r="G14" s="415">
        <v>4940</v>
      </c>
      <c r="H14" s="415">
        <v>548</v>
      </c>
      <c r="I14" s="415">
        <v>135</v>
      </c>
      <c r="J14" s="415">
        <v>264</v>
      </c>
      <c r="K14" s="386"/>
      <c r="L14" s="386"/>
      <c r="M14" s="386"/>
      <c r="N14" s="386"/>
      <c r="O14" s="386"/>
      <c r="P14" s="386"/>
    </row>
    <row r="15" spans="1:16">
      <c r="A15" s="710" t="s">
        <v>439</v>
      </c>
      <c r="B15" s="1132">
        <v>773</v>
      </c>
      <c r="C15" s="1132">
        <v>295</v>
      </c>
      <c r="D15" s="415">
        <v>25</v>
      </c>
      <c r="E15" s="1132">
        <v>34</v>
      </c>
      <c r="F15" s="1132">
        <v>409</v>
      </c>
      <c r="G15" s="1132">
        <v>404</v>
      </c>
      <c r="H15" s="1132">
        <v>5</v>
      </c>
      <c r="I15" s="1132">
        <v>11</v>
      </c>
      <c r="J15" s="1132">
        <v>0</v>
      </c>
      <c r="K15" s="386"/>
      <c r="L15" s="386"/>
      <c r="M15" s="386"/>
      <c r="N15" s="386"/>
      <c r="O15" s="386"/>
      <c r="P15" s="386"/>
    </row>
    <row r="16" spans="1:16">
      <c r="A16" s="710" t="s">
        <v>440</v>
      </c>
      <c r="B16" s="1132" t="s">
        <v>356</v>
      </c>
      <c r="C16" s="1132" t="s">
        <v>356</v>
      </c>
      <c r="D16" s="1132" t="s">
        <v>356</v>
      </c>
      <c r="E16" s="1132" t="s">
        <v>356</v>
      </c>
      <c r="F16" s="1132" t="s">
        <v>356</v>
      </c>
      <c r="G16" s="1132" t="s">
        <v>356</v>
      </c>
      <c r="H16" s="1132" t="s">
        <v>356</v>
      </c>
      <c r="I16" s="1132" t="s">
        <v>356</v>
      </c>
      <c r="J16" s="415">
        <v>0</v>
      </c>
      <c r="K16" s="386"/>
      <c r="L16" s="386"/>
      <c r="M16" s="386"/>
      <c r="N16" s="386"/>
      <c r="O16" s="386"/>
      <c r="P16" s="386"/>
    </row>
    <row r="17" spans="1:16">
      <c r="A17" s="710" t="s">
        <v>441</v>
      </c>
      <c r="B17" s="1132">
        <v>5230</v>
      </c>
      <c r="C17" s="1132">
        <v>351</v>
      </c>
      <c r="D17" s="415">
        <v>469</v>
      </c>
      <c r="E17" s="1132">
        <v>309</v>
      </c>
      <c r="F17" s="1132">
        <v>3847</v>
      </c>
      <c r="G17" s="1132">
        <v>3391</v>
      </c>
      <c r="H17" s="1132">
        <v>455</v>
      </c>
      <c r="I17" s="1132">
        <v>254</v>
      </c>
      <c r="J17" s="1132">
        <v>80</v>
      </c>
      <c r="K17" s="386"/>
      <c r="L17" s="386"/>
      <c r="M17" s="386"/>
      <c r="N17" s="386"/>
      <c r="O17" s="386"/>
      <c r="P17" s="386"/>
    </row>
    <row r="18" spans="1:16">
      <c r="A18" s="710" t="s">
        <v>442</v>
      </c>
      <c r="B18" s="1132">
        <v>12321</v>
      </c>
      <c r="C18" s="415">
        <v>96</v>
      </c>
      <c r="D18" s="416">
        <v>136</v>
      </c>
      <c r="E18" s="415">
        <v>4911</v>
      </c>
      <c r="F18" s="415">
        <v>7117</v>
      </c>
      <c r="G18" s="415">
        <v>6620</v>
      </c>
      <c r="H18" s="415">
        <v>494</v>
      </c>
      <c r="I18" s="415">
        <v>62</v>
      </c>
      <c r="J18" s="415">
        <v>396</v>
      </c>
      <c r="K18" s="386"/>
      <c r="L18" s="386"/>
      <c r="M18" s="386"/>
      <c r="N18" s="386"/>
      <c r="O18" s="386"/>
      <c r="P18" s="386"/>
    </row>
    <row r="19" spans="1:16">
      <c r="A19" s="710" t="s">
        <v>443</v>
      </c>
      <c r="B19" s="1132">
        <v>22272</v>
      </c>
      <c r="C19" s="1132">
        <v>1002</v>
      </c>
      <c r="D19" s="415">
        <v>539</v>
      </c>
      <c r="E19" s="1132">
        <v>405</v>
      </c>
      <c r="F19" s="1132">
        <v>19934</v>
      </c>
      <c r="G19" s="1132">
        <v>17729</v>
      </c>
      <c r="H19" s="1132">
        <v>2196</v>
      </c>
      <c r="I19" s="1132">
        <v>392</v>
      </c>
      <c r="J19" s="1132">
        <v>444</v>
      </c>
      <c r="K19" s="386"/>
      <c r="L19" s="386"/>
      <c r="M19" s="386"/>
      <c r="N19" s="386"/>
      <c r="O19" s="386"/>
      <c r="P19" s="386"/>
    </row>
    <row r="20" spans="1:16">
      <c r="A20" s="710" t="s">
        <v>444</v>
      </c>
      <c r="B20" s="1132">
        <v>24396</v>
      </c>
      <c r="C20" s="415">
        <v>6330</v>
      </c>
      <c r="D20" s="416">
        <v>1011</v>
      </c>
      <c r="E20" s="415">
        <v>4707</v>
      </c>
      <c r="F20" s="415">
        <v>11807</v>
      </c>
      <c r="G20" s="415">
        <v>10422</v>
      </c>
      <c r="H20" s="415">
        <v>1380</v>
      </c>
      <c r="I20" s="415">
        <v>540</v>
      </c>
      <c r="J20" s="415">
        <v>143</v>
      </c>
      <c r="K20" s="386"/>
      <c r="L20" s="386"/>
      <c r="M20" s="386"/>
      <c r="N20" s="386"/>
      <c r="O20" s="386"/>
      <c r="P20" s="386"/>
    </row>
    <row r="21" spans="1:16">
      <c r="A21" s="710" t="s">
        <v>445</v>
      </c>
      <c r="B21" s="1132">
        <v>10271</v>
      </c>
      <c r="C21" s="1132">
        <v>294</v>
      </c>
      <c r="D21" s="415">
        <v>292</v>
      </c>
      <c r="E21" s="1132">
        <v>7284</v>
      </c>
      <c r="F21" s="1132">
        <v>2210</v>
      </c>
      <c r="G21" s="1132">
        <v>1884</v>
      </c>
      <c r="H21" s="1132">
        <v>326</v>
      </c>
      <c r="I21" s="1132">
        <v>191</v>
      </c>
      <c r="J21" s="1132">
        <v>87</v>
      </c>
      <c r="K21" s="386"/>
      <c r="L21" s="386"/>
      <c r="M21" s="386"/>
      <c r="N21" s="386"/>
      <c r="O21" s="386"/>
      <c r="P21" s="386"/>
    </row>
    <row r="22" spans="1:16">
      <c r="A22" s="710" t="s">
        <v>446</v>
      </c>
      <c r="B22" s="1132">
        <v>884</v>
      </c>
      <c r="C22" s="415">
        <v>511</v>
      </c>
      <c r="D22" s="416">
        <v>59</v>
      </c>
      <c r="E22" s="415">
        <v>54</v>
      </c>
      <c r="F22" s="415">
        <v>209</v>
      </c>
      <c r="G22" s="415">
        <v>169</v>
      </c>
      <c r="H22" s="415">
        <v>39</v>
      </c>
      <c r="I22" s="415">
        <v>51</v>
      </c>
      <c r="J22" s="415">
        <v>9</v>
      </c>
      <c r="K22" s="386"/>
      <c r="L22" s="386"/>
      <c r="M22" s="386"/>
      <c r="N22" s="386"/>
      <c r="O22" s="386"/>
      <c r="P22" s="386"/>
    </row>
    <row r="23" spans="1:16">
      <c r="A23" s="710" t="s">
        <v>447</v>
      </c>
      <c r="B23" s="1132">
        <v>5587</v>
      </c>
      <c r="C23" s="1132">
        <v>911</v>
      </c>
      <c r="D23" s="415">
        <v>216</v>
      </c>
      <c r="E23" s="1132">
        <v>225</v>
      </c>
      <c r="F23" s="1132">
        <v>4032</v>
      </c>
      <c r="G23" s="1132">
        <v>3555</v>
      </c>
      <c r="H23" s="1132">
        <v>475</v>
      </c>
      <c r="I23" s="1132">
        <v>204</v>
      </c>
      <c r="J23" s="1132">
        <v>142</v>
      </c>
      <c r="K23" s="386"/>
      <c r="L23" s="386"/>
      <c r="M23" s="386"/>
      <c r="N23" s="386"/>
      <c r="O23" s="386"/>
      <c r="P23" s="386"/>
    </row>
    <row r="24" spans="1:16">
      <c r="A24" s="710" t="s">
        <v>448</v>
      </c>
      <c r="B24" s="1132">
        <v>7616</v>
      </c>
      <c r="C24" s="415">
        <v>490</v>
      </c>
      <c r="D24" s="416">
        <v>172</v>
      </c>
      <c r="E24" s="415">
        <v>915</v>
      </c>
      <c r="F24" s="415">
        <v>5915</v>
      </c>
      <c r="G24" s="415">
        <v>5530</v>
      </c>
      <c r="H24" s="415">
        <v>383</v>
      </c>
      <c r="I24" s="415">
        <v>125</v>
      </c>
      <c r="J24" s="415">
        <v>137</v>
      </c>
      <c r="K24" s="386"/>
      <c r="L24" s="386"/>
      <c r="M24" s="386"/>
      <c r="N24" s="386"/>
      <c r="O24" s="386"/>
      <c r="P24" s="386"/>
    </row>
    <row r="25" spans="1:16">
      <c r="A25" s="710" t="s">
        <v>449</v>
      </c>
      <c r="B25" s="1132">
        <v>9409</v>
      </c>
      <c r="C25" s="1132">
        <v>308</v>
      </c>
      <c r="D25" s="415">
        <v>175</v>
      </c>
      <c r="E25" s="1132">
        <v>142</v>
      </c>
      <c r="F25" s="1132">
        <v>8673</v>
      </c>
      <c r="G25" s="1132">
        <v>7983</v>
      </c>
      <c r="H25" s="1132">
        <v>689</v>
      </c>
      <c r="I25" s="1132">
        <v>111</v>
      </c>
      <c r="J25" s="1132">
        <v>116</v>
      </c>
      <c r="K25" s="386"/>
      <c r="L25" s="386"/>
      <c r="M25" s="386"/>
      <c r="N25" s="386"/>
      <c r="O25" s="386"/>
      <c r="P25" s="386"/>
    </row>
    <row r="26" spans="1:16">
      <c r="A26" s="710" t="s">
        <v>450</v>
      </c>
      <c r="B26" s="1132">
        <v>3783</v>
      </c>
      <c r="C26" s="415">
        <v>112</v>
      </c>
      <c r="D26" s="416">
        <v>178</v>
      </c>
      <c r="E26" s="415">
        <v>124</v>
      </c>
      <c r="F26" s="415">
        <v>3246</v>
      </c>
      <c r="G26" s="415">
        <v>2884</v>
      </c>
      <c r="H26" s="415">
        <v>360</v>
      </c>
      <c r="I26" s="415">
        <v>123</v>
      </c>
      <c r="J26" s="415">
        <v>73</v>
      </c>
      <c r="K26" s="386"/>
      <c r="L26" s="386"/>
      <c r="M26" s="386"/>
      <c r="N26" s="386"/>
      <c r="O26" s="386"/>
      <c r="P26" s="386"/>
    </row>
    <row r="27" spans="1:16" ht="20.25" customHeight="1">
      <c r="A27" s="710" t="s">
        <v>451</v>
      </c>
      <c r="B27" s="1132">
        <v>144298</v>
      </c>
      <c r="C27" s="1132">
        <v>12587</v>
      </c>
      <c r="D27" s="1132">
        <v>6059</v>
      </c>
      <c r="E27" s="1132">
        <v>21745</v>
      </c>
      <c r="F27" s="1132">
        <v>100809</v>
      </c>
      <c r="G27" s="1132">
        <v>89344</v>
      </c>
      <c r="H27" s="1132">
        <v>11464</v>
      </c>
      <c r="I27" s="1132">
        <v>3094</v>
      </c>
      <c r="J27" s="1132">
        <v>2505</v>
      </c>
      <c r="K27" s="386"/>
      <c r="L27" s="386"/>
      <c r="M27" s="386"/>
      <c r="N27" s="386"/>
      <c r="O27" s="386"/>
      <c r="P27" s="386"/>
    </row>
    <row r="28" spans="1:16">
      <c r="A28" s="387"/>
      <c r="B28" s="417"/>
      <c r="C28" s="417"/>
      <c r="D28" s="417"/>
      <c r="E28" s="417"/>
      <c r="F28" s="417"/>
      <c r="G28" s="417"/>
      <c r="H28" s="417"/>
      <c r="I28" s="417"/>
      <c r="J28" s="417"/>
    </row>
    <row r="29" spans="1:16" ht="13">
      <c r="B29" s="1411" t="s">
        <v>454</v>
      </c>
      <c r="C29" s="1411"/>
      <c r="D29" s="1411"/>
      <c r="E29" s="1411"/>
      <c r="F29" s="1411"/>
      <c r="G29" s="1411"/>
      <c r="H29" s="1411"/>
      <c r="I29" s="1411"/>
      <c r="J29" s="1411"/>
    </row>
    <row r="30" spans="1:16" s="386" customFormat="1">
      <c r="A30" s="643"/>
      <c r="B30" s="332"/>
      <c r="C30" s="342"/>
      <c r="D30" s="347"/>
      <c r="E30" s="342"/>
      <c r="F30" s="342"/>
      <c r="G30" s="342"/>
      <c r="H30" s="342"/>
      <c r="I30" s="342"/>
      <c r="J30" s="342"/>
    </row>
    <row r="31" spans="1:16" s="386" customFormat="1">
      <c r="A31" s="710" t="s">
        <v>435</v>
      </c>
      <c r="B31" s="310">
        <v>0.96</v>
      </c>
      <c r="C31" s="310">
        <v>0.08</v>
      </c>
      <c r="D31" s="418">
        <v>0.08</v>
      </c>
      <c r="E31" s="310">
        <v>0.05</v>
      </c>
      <c r="F31" s="310">
        <v>0.72</v>
      </c>
      <c r="G31" s="310">
        <v>0.62</v>
      </c>
      <c r="H31" s="310">
        <v>0.1</v>
      </c>
      <c r="I31" s="310">
        <v>0.03</v>
      </c>
      <c r="J31" s="310">
        <v>0.02</v>
      </c>
    </row>
    <row r="32" spans="1:16">
      <c r="A32" s="710" t="s">
        <v>436</v>
      </c>
      <c r="B32" s="418">
        <v>1.84</v>
      </c>
      <c r="C32" s="418">
        <v>0.08</v>
      </c>
      <c r="D32" s="1145">
        <v>7.0000000000000007E-2</v>
      </c>
      <c r="E32" s="418">
        <v>0.05</v>
      </c>
      <c r="F32" s="418">
        <v>1.6</v>
      </c>
      <c r="G32" s="418">
        <v>1.35</v>
      </c>
      <c r="H32" s="418">
        <v>0.24</v>
      </c>
      <c r="I32" s="418">
        <v>0.04</v>
      </c>
      <c r="J32" s="418">
        <v>0.03</v>
      </c>
      <c r="K32" s="386"/>
      <c r="L32" s="386"/>
      <c r="M32" s="386"/>
      <c r="N32" s="386"/>
      <c r="O32" s="386"/>
      <c r="P32" s="386"/>
    </row>
    <row r="33" spans="1:16">
      <c r="A33" s="710" t="s">
        <v>437</v>
      </c>
      <c r="B33" s="310">
        <v>0.24</v>
      </c>
      <c r="C33" s="310">
        <v>0.1</v>
      </c>
      <c r="D33" s="418">
        <v>0.03</v>
      </c>
      <c r="E33" s="310">
        <v>0.05</v>
      </c>
      <c r="F33" s="310">
        <v>0.02</v>
      </c>
      <c r="G33" s="310">
        <v>0.02</v>
      </c>
      <c r="H33" s="1223">
        <v>0</v>
      </c>
      <c r="I33" s="310">
        <v>0.03</v>
      </c>
      <c r="J33" s="310">
        <v>0</v>
      </c>
      <c r="K33" s="386"/>
      <c r="L33" s="386"/>
      <c r="M33" s="386"/>
      <c r="N33" s="386"/>
      <c r="O33" s="386"/>
      <c r="P33" s="386"/>
    </row>
    <row r="34" spans="1:16">
      <c r="A34" s="710" t="s">
        <v>438</v>
      </c>
      <c r="B34" s="418">
        <v>3.36</v>
      </c>
      <c r="C34" s="418">
        <v>0.62</v>
      </c>
      <c r="D34" s="1145">
        <v>0.1</v>
      </c>
      <c r="E34" s="418">
        <v>0.45</v>
      </c>
      <c r="F34" s="418">
        <v>2.13</v>
      </c>
      <c r="G34" s="418">
        <v>1.91</v>
      </c>
      <c r="H34" s="418">
        <v>0.21</v>
      </c>
      <c r="I34" s="418">
        <v>0.05</v>
      </c>
      <c r="J34" s="418">
        <v>0.1</v>
      </c>
      <c r="K34" s="386"/>
      <c r="L34" s="386"/>
      <c r="M34" s="386"/>
      <c r="N34" s="386"/>
      <c r="O34" s="386"/>
      <c r="P34" s="386"/>
    </row>
    <row r="35" spans="1:16">
      <c r="A35" s="710" t="s">
        <v>439</v>
      </c>
      <c r="B35" s="310">
        <v>1.18</v>
      </c>
      <c r="C35" s="310">
        <v>0.45</v>
      </c>
      <c r="D35" s="418">
        <v>0.04</v>
      </c>
      <c r="E35" s="310">
        <v>0.05</v>
      </c>
      <c r="F35" s="310">
        <v>0.62</v>
      </c>
      <c r="G35" s="310">
        <v>0.61</v>
      </c>
      <c r="H35" s="310">
        <v>0.01</v>
      </c>
      <c r="I35" s="310">
        <v>0.02</v>
      </c>
      <c r="J35" s="310">
        <v>0</v>
      </c>
      <c r="K35" s="386"/>
      <c r="L35" s="386"/>
      <c r="M35" s="386"/>
      <c r="N35" s="386"/>
      <c r="O35" s="386"/>
      <c r="P35" s="386"/>
    </row>
    <row r="36" spans="1:16">
      <c r="A36" s="710" t="s">
        <v>440</v>
      </c>
      <c r="B36" s="1132" t="s">
        <v>356</v>
      </c>
      <c r="C36" s="1132" t="s">
        <v>356</v>
      </c>
      <c r="D36" s="1132" t="s">
        <v>356</v>
      </c>
      <c r="E36" s="1132" t="s">
        <v>356</v>
      </c>
      <c r="F36" s="1132" t="s">
        <v>356</v>
      </c>
      <c r="G36" s="1132" t="s">
        <v>356</v>
      </c>
      <c r="H36" s="1132" t="s">
        <v>356</v>
      </c>
      <c r="I36" s="1132" t="s">
        <v>356</v>
      </c>
      <c r="J36" s="418">
        <v>0</v>
      </c>
      <c r="K36" s="386"/>
      <c r="L36" s="386"/>
      <c r="M36" s="386"/>
      <c r="N36" s="386"/>
      <c r="O36" s="386"/>
      <c r="P36" s="386"/>
    </row>
    <row r="37" spans="1:16">
      <c r="A37" s="710" t="s">
        <v>441</v>
      </c>
      <c r="B37" s="310">
        <v>0.87</v>
      </c>
      <c r="C37" s="310">
        <v>0.06</v>
      </c>
      <c r="D37" s="418">
        <v>0.08</v>
      </c>
      <c r="E37" s="310">
        <v>0.05</v>
      </c>
      <c r="F37" s="310">
        <v>0.64</v>
      </c>
      <c r="G37" s="310">
        <v>0.56000000000000005</v>
      </c>
      <c r="H37" s="310">
        <v>0.08</v>
      </c>
      <c r="I37" s="310">
        <v>0.04</v>
      </c>
      <c r="J37" s="310">
        <v>0.01</v>
      </c>
      <c r="K37" s="386"/>
      <c r="L37" s="386"/>
      <c r="M37" s="386"/>
      <c r="N37" s="386"/>
      <c r="O37" s="386"/>
      <c r="P37" s="386"/>
    </row>
    <row r="38" spans="1:16">
      <c r="A38" s="710" t="s">
        <v>442</v>
      </c>
      <c r="B38" s="418">
        <v>6.96</v>
      </c>
      <c r="C38" s="418">
        <v>0.05</v>
      </c>
      <c r="D38" s="1145">
        <v>0.08</v>
      </c>
      <c r="E38" s="418">
        <v>2.77</v>
      </c>
      <c r="F38" s="418">
        <v>4.0199999999999996</v>
      </c>
      <c r="G38" s="418">
        <v>3.74</v>
      </c>
      <c r="H38" s="418">
        <v>0.28000000000000003</v>
      </c>
      <c r="I38" s="418">
        <v>0.03</v>
      </c>
      <c r="J38" s="418">
        <v>0.22</v>
      </c>
      <c r="K38" s="386"/>
      <c r="L38" s="386"/>
      <c r="M38" s="386"/>
      <c r="N38" s="386"/>
      <c r="O38" s="386"/>
      <c r="P38" s="386"/>
    </row>
    <row r="39" spans="1:16">
      <c r="A39" s="710" t="s">
        <v>443</v>
      </c>
      <c r="B39" s="310">
        <v>2.84</v>
      </c>
      <c r="C39" s="310">
        <v>0.13</v>
      </c>
      <c r="D39" s="418">
        <v>7.0000000000000007E-2</v>
      </c>
      <c r="E39" s="310">
        <v>0.05</v>
      </c>
      <c r="F39" s="310">
        <v>2.54</v>
      </c>
      <c r="G39" s="310">
        <v>2.2599999999999998</v>
      </c>
      <c r="H39" s="310">
        <v>0.28000000000000003</v>
      </c>
      <c r="I39" s="310">
        <v>0.05</v>
      </c>
      <c r="J39" s="310">
        <v>0.06</v>
      </c>
      <c r="K39" s="386"/>
      <c r="L39" s="386"/>
      <c r="M39" s="386"/>
      <c r="N39" s="386"/>
      <c r="O39" s="386"/>
      <c r="P39" s="386"/>
    </row>
    <row r="40" spans="1:16">
      <c r="A40" s="710" t="s">
        <v>444</v>
      </c>
      <c r="B40" s="418">
        <v>1.37</v>
      </c>
      <c r="C40" s="418">
        <v>0.35</v>
      </c>
      <c r="D40" s="1145">
        <v>0.06</v>
      </c>
      <c r="E40" s="418">
        <v>0.26</v>
      </c>
      <c r="F40" s="418">
        <v>0.66</v>
      </c>
      <c r="G40" s="418">
        <v>0.57999999999999996</v>
      </c>
      <c r="H40" s="418">
        <v>0.08</v>
      </c>
      <c r="I40" s="418">
        <v>0.03</v>
      </c>
      <c r="J40" s="418">
        <v>0.01</v>
      </c>
      <c r="K40" s="386"/>
      <c r="L40" s="386"/>
      <c r="M40" s="386"/>
      <c r="N40" s="386"/>
      <c r="O40" s="386"/>
      <c r="P40" s="386"/>
    </row>
    <row r="41" spans="1:16">
      <c r="A41" s="710" t="s">
        <v>445</v>
      </c>
      <c r="B41" s="310">
        <v>2.5499999999999998</v>
      </c>
      <c r="C41" s="310">
        <v>7.0000000000000007E-2</v>
      </c>
      <c r="D41" s="418">
        <v>7.0000000000000007E-2</v>
      </c>
      <c r="E41" s="310">
        <v>1.81</v>
      </c>
      <c r="F41" s="310">
        <v>0.55000000000000004</v>
      </c>
      <c r="G41" s="310">
        <v>0.47</v>
      </c>
      <c r="H41" s="310">
        <v>0.08</v>
      </c>
      <c r="I41" s="310">
        <v>0.05</v>
      </c>
      <c r="J41" s="310">
        <v>0.02</v>
      </c>
      <c r="K41" s="386"/>
      <c r="L41" s="386"/>
      <c r="M41" s="386"/>
      <c r="N41" s="386"/>
      <c r="O41" s="386"/>
      <c r="P41" s="386"/>
    </row>
    <row r="42" spans="1:16">
      <c r="A42" s="710" t="s">
        <v>446</v>
      </c>
      <c r="B42" s="418">
        <v>0.83</v>
      </c>
      <c r="C42" s="418">
        <v>0.48</v>
      </c>
      <c r="D42" s="1145">
        <v>0.06</v>
      </c>
      <c r="E42" s="418">
        <v>0.05</v>
      </c>
      <c r="F42" s="418">
        <v>0.2</v>
      </c>
      <c r="G42" s="418">
        <v>0.16</v>
      </c>
      <c r="H42" s="418">
        <v>0.04</v>
      </c>
      <c r="I42" s="418">
        <v>0.05</v>
      </c>
      <c r="J42" s="418">
        <v>0.01</v>
      </c>
      <c r="K42" s="386"/>
      <c r="L42" s="386"/>
      <c r="M42" s="386"/>
      <c r="N42" s="386"/>
      <c r="O42" s="386"/>
      <c r="P42" s="386"/>
    </row>
    <row r="43" spans="1:16">
      <c r="A43" s="710" t="s">
        <v>447</v>
      </c>
      <c r="B43" s="310">
        <v>1.27</v>
      </c>
      <c r="C43" s="310">
        <v>0.21</v>
      </c>
      <c r="D43" s="418">
        <v>0.05</v>
      </c>
      <c r="E43" s="310">
        <v>0.05</v>
      </c>
      <c r="F43" s="310">
        <v>0.92</v>
      </c>
      <c r="G43" s="310">
        <v>0.81</v>
      </c>
      <c r="H43" s="310">
        <v>0.11</v>
      </c>
      <c r="I43" s="310">
        <v>0.05</v>
      </c>
      <c r="J43" s="310">
        <v>0.03</v>
      </c>
      <c r="K43" s="386"/>
      <c r="L43" s="386"/>
      <c r="M43" s="386"/>
      <c r="N43" s="386"/>
      <c r="O43" s="386"/>
      <c r="P43" s="386"/>
    </row>
    <row r="44" spans="1:16">
      <c r="A44" s="710" t="s">
        <v>448</v>
      </c>
      <c r="B44" s="418">
        <v>2.91</v>
      </c>
      <c r="C44" s="418">
        <v>0.19</v>
      </c>
      <c r="D44" s="1145">
        <v>7.0000000000000007E-2</v>
      </c>
      <c r="E44" s="418">
        <v>0.35</v>
      </c>
      <c r="F44" s="418">
        <v>2.2599999999999998</v>
      </c>
      <c r="G44" s="418">
        <v>2.12</v>
      </c>
      <c r="H44" s="418">
        <v>0.15</v>
      </c>
      <c r="I44" s="418">
        <v>0.05</v>
      </c>
      <c r="J44" s="418">
        <v>0.05</v>
      </c>
      <c r="K44" s="386"/>
      <c r="L44" s="386"/>
      <c r="M44" s="386"/>
      <c r="N44" s="386"/>
      <c r="O44" s="386"/>
      <c r="P44" s="386"/>
    </row>
    <row r="45" spans="1:16">
      <c r="A45" s="710" t="s">
        <v>449</v>
      </c>
      <c r="B45" s="310">
        <v>3.4</v>
      </c>
      <c r="C45" s="310">
        <v>0.11</v>
      </c>
      <c r="D45" s="418">
        <v>0.06</v>
      </c>
      <c r="E45" s="310">
        <v>0.05</v>
      </c>
      <c r="F45" s="310">
        <v>3.14</v>
      </c>
      <c r="G45" s="310">
        <v>2.89</v>
      </c>
      <c r="H45" s="310">
        <v>0.25</v>
      </c>
      <c r="I45" s="310">
        <v>0.04</v>
      </c>
      <c r="J45" s="310">
        <v>0.04</v>
      </c>
      <c r="K45" s="386"/>
      <c r="L45" s="386"/>
      <c r="M45" s="386"/>
      <c r="N45" s="386"/>
      <c r="O45" s="386"/>
      <c r="P45" s="386"/>
    </row>
    <row r="46" spans="1:16">
      <c r="A46" s="710" t="s">
        <v>450</v>
      </c>
      <c r="B46" s="418">
        <v>1.56</v>
      </c>
      <c r="C46" s="418">
        <v>0.05</v>
      </c>
      <c r="D46" s="1145">
        <v>7.0000000000000007E-2</v>
      </c>
      <c r="E46" s="418">
        <v>0.05</v>
      </c>
      <c r="F46" s="418">
        <v>1.34</v>
      </c>
      <c r="G46" s="418">
        <v>1.19</v>
      </c>
      <c r="H46" s="418">
        <v>0.15</v>
      </c>
      <c r="I46" s="418">
        <v>0.05</v>
      </c>
      <c r="J46" s="418">
        <v>0.03</v>
      </c>
      <c r="K46" s="386"/>
      <c r="L46" s="386"/>
      <c r="M46" s="386"/>
      <c r="N46" s="386"/>
      <c r="O46" s="386"/>
      <c r="P46" s="386"/>
    </row>
    <row r="47" spans="1:16" ht="20.25" customHeight="1">
      <c r="A47" s="710" t="s">
        <v>451</v>
      </c>
      <c r="B47" s="310">
        <v>1.77</v>
      </c>
      <c r="C47" s="310">
        <v>0.15</v>
      </c>
      <c r="D47" s="310">
        <v>7.0000000000000007E-2</v>
      </c>
      <c r="E47" s="310">
        <v>0.27</v>
      </c>
      <c r="F47" s="310">
        <v>1.24</v>
      </c>
      <c r="G47" s="310">
        <v>1.1000000000000001</v>
      </c>
      <c r="H47" s="310">
        <v>0.14000000000000001</v>
      </c>
      <c r="I47" s="310">
        <v>0.04</v>
      </c>
      <c r="J47" s="310">
        <v>0.03</v>
      </c>
      <c r="K47" s="386"/>
      <c r="L47" s="386"/>
      <c r="M47" s="386"/>
      <c r="N47" s="386"/>
      <c r="O47" s="386"/>
      <c r="P47" s="386"/>
    </row>
    <row r="48" spans="1:16">
      <c r="A48" s="387"/>
      <c r="B48" s="340"/>
      <c r="C48" s="340"/>
      <c r="D48" s="340"/>
      <c r="E48" s="340"/>
      <c r="F48" s="340"/>
      <c r="G48" s="340"/>
      <c r="H48" s="340"/>
      <c r="I48" s="340"/>
      <c r="J48" s="340"/>
    </row>
    <row r="49" spans="1:16" ht="15">
      <c r="B49" s="1411" t="s">
        <v>1110</v>
      </c>
      <c r="C49" s="1411"/>
      <c r="D49" s="1411"/>
      <c r="E49" s="1411"/>
      <c r="F49" s="1411"/>
      <c r="G49" s="1411"/>
      <c r="H49" s="1411"/>
      <c r="I49" s="1411"/>
      <c r="J49" s="1411"/>
    </row>
    <row r="50" spans="1:16" s="386" customFormat="1">
      <c r="A50" s="643"/>
      <c r="B50" s="332"/>
      <c r="C50" s="342"/>
      <c r="D50" s="347"/>
      <c r="E50" s="342"/>
      <c r="F50" s="342"/>
      <c r="G50" s="342"/>
      <c r="H50" s="342"/>
      <c r="I50" s="342"/>
      <c r="J50" s="342"/>
    </row>
    <row r="51" spans="1:16" s="386" customFormat="1">
      <c r="A51" s="710" t="s">
        <v>435</v>
      </c>
      <c r="B51" s="1132">
        <v>2964</v>
      </c>
      <c r="C51" s="1132">
        <v>234</v>
      </c>
      <c r="D51" s="415">
        <v>237</v>
      </c>
      <c r="E51" s="1132">
        <v>158</v>
      </c>
      <c r="F51" s="1132">
        <v>2238</v>
      </c>
      <c r="G51" s="1132">
        <v>1913</v>
      </c>
      <c r="H51" s="1132">
        <v>324</v>
      </c>
      <c r="I51" s="1132">
        <v>97</v>
      </c>
      <c r="J51" s="1132">
        <v>58</v>
      </c>
    </row>
    <row r="52" spans="1:16">
      <c r="A52" s="710" t="s">
        <v>436</v>
      </c>
      <c r="B52" s="415">
        <v>6640</v>
      </c>
      <c r="C52" s="415">
        <v>291</v>
      </c>
      <c r="D52" s="416">
        <v>262</v>
      </c>
      <c r="E52" s="415">
        <v>184</v>
      </c>
      <c r="F52" s="415">
        <v>5769</v>
      </c>
      <c r="G52" s="415">
        <v>4883</v>
      </c>
      <c r="H52" s="415">
        <v>883</v>
      </c>
      <c r="I52" s="415">
        <v>134</v>
      </c>
      <c r="J52" s="415">
        <v>116</v>
      </c>
      <c r="K52" s="386"/>
      <c r="L52" s="386"/>
      <c r="M52" s="386"/>
      <c r="N52" s="386"/>
      <c r="O52" s="386"/>
      <c r="P52" s="386"/>
    </row>
    <row r="53" spans="1:16">
      <c r="A53" s="710" t="s">
        <v>437</v>
      </c>
      <c r="B53" s="1132">
        <v>233</v>
      </c>
      <c r="C53" s="1132">
        <v>95</v>
      </c>
      <c r="D53" s="415">
        <v>32</v>
      </c>
      <c r="E53" s="1132">
        <v>50</v>
      </c>
      <c r="F53" s="1132">
        <v>23</v>
      </c>
      <c r="G53" s="1132">
        <v>23</v>
      </c>
      <c r="H53" s="1132">
        <v>1</v>
      </c>
      <c r="I53" s="1132">
        <v>33</v>
      </c>
      <c r="J53" s="1132">
        <v>0</v>
      </c>
      <c r="K53" s="386"/>
      <c r="L53" s="386"/>
      <c r="M53" s="386"/>
      <c r="N53" s="386"/>
      <c r="O53" s="386"/>
      <c r="P53" s="386"/>
    </row>
    <row r="54" spans="1:16">
      <c r="A54" s="710" t="s">
        <v>438</v>
      </c>
      <c r="B54" s="415">
        <v>2581</v>
      </c>
      <c r="C54" s="415">
        <v>478</v>
      </c>
      <c r="D54" s="416">
        <v>79</v>
      </c>
      <c r="E54" s="415">
        <v>349</v>
      </c>
      <c r="F54" s="415">
        <v>1636</v>
      </c>
      <c r="G54" s="415">
        <v>1472</v>
      </c>
      <c r="H54" s="415">
        <v>163</v>
      </c>
      <c r="I54" s="415">
        <v>40</v>
      </c>
      <c r="J54" s="415">
        <v>79</v>
      </c>
      <c r="K54" s="386"/>
      <c r="L54" s="386"/>
      <c r="M54" s="386"/>
      <c r="N54" s="386"/>
      <c r="O54" s="386"/>
      <c r="P54" s="386"/>
    </row>
    <row r="55" spans="1:16">
      <c r="A55" s="710" t="s">
        <v>439</v>
      </c>
      <c r="B55" s="1132">
        <v>230</v>
      </c>
      <c r="C55" s="1132">
        <v>88</v>
      </c>
      <c r="D55" s="415">
        <v>7</v>
      </c>
      <c r="E55" s="1132">
        <v>10</v>
      </c>
      <c r="F55" s="1132">
        <v>122</v>
      </c>
      <c r="G55" s="1132">
        <v>120</v>
      </c>
      <c r="H55" s="1132">
        <v>1</v>
      </c>
      <c r="I55" s="1132">
        <v>3</v>
      </c>
      <c r="J55" s="1132">
        <v>0</v>
      </c>
      <c r="K55" s="386"/>
      <c r="L55" s="386"/>
      <c r="M55" s="386"/>
      <c r="N55" s="386"/>
      <c r="O55" s="386"/>
      <c r="P55" s="386"/>
    </row>
    <row r="56" spans="1:16">
      <c r="A56" s="710" t="s">
        <v>440</v>
      </c>
      <c r="B56" s="1132" t="s">
        <v>356</v>
      </c>
      <c r="C56" s="1132" t="s">
        <v>356</v>
      </c>
      <c r="D56" s="1132" t="s">
        <v>356</v>
      </c>
      <c r="E56" s="1132" t="s">
        <v>356</v>
      </c>
      <c r="F56" s="1132" t="s">
        <v>356</v>
      </c>
      <c r="G56" s="1132" t="s">
        <v>356</v>
      </c>
      <c r="H56" s="1132" t="s">
        <v>356</v>
      </c>
      <c r="I56" s="1132" t="s">
        <v>356</v>
      </c>
      <c r="J56" s="415">
        <v>0</v>
      </c>
      <c r="K56" s="386"/>
      <c r="L56" s="386"/>
      <c r="M56" s="386"/>
      <c r="N56" s="386"/>
      <c r="O56" s="386"/>
      <c r="P56" s="386"/>
    </row>
    <row r="57" spans="1:16">
      <c r="A57" s="710" t="s">
        <v>441</v>
      </c>
      <c r="B57" s="1132">
        <v>1559</v>
      </c>
      <c r="C57" s="1132">
        <v>105</v>
      </c>
      <c r="D57" s="415">
        <v>140</v>
      </c>
      <c r="E57" s="1132">
        <v>92</v>
      </c>
      <c r="F57" s="1132">
        <v>1147</v>
      </c>
      <c r="G57" s="1132">
        <v>1010</v>
      </c>
      <c r="H57" s="1132">
        <v>136</v>
      </c>
      <c r="I57" s="1132">
        <v>76</v>
      </c>
      <c r="J57" s="1132">
        <v>24</v>
      </c>
      <c r="K57" s="386"/>
      <c r="L57" s="386"/>
      <c r="M57" s="386"/>
      <c r="N57" s="386"/>
      <c r="O57" s="386"/>
      <c r="P57" s="386"/>
    </row>
    <row r="58" spans="1:16">
      <c r="A58" s="710" t="s">
        <v>442</v>
      </c>
      <c r="B58" s="415">
        <v>3672</v>
      </c>
      <c r="C58" s="415">
        <v>29</v>
      </c>
      <c r="D58" s="416">
        <v>41</v>
      </c>
      <c r="E58" s="415">
        <v>1463</v>
      </c>
      <c r="F58" s="415">
        <v>2121</v>
      </c>
      <c r="G58" s="415">
        <v>1973</v>
      </c>
      <c r="H58" s="415">
        <v>147</v>
      </c>
      <c r="I58" s="415">
        <v>18</v>
      </c>
      <c r="J58" s="415">
        <v>118</v>
      </c>
      <c r="K58" s="386"/>
      <c r="L58" s="386"/>
      <c r="M58" s="386"/>
      <c r="N58" s="386"/>
      <c r="O58" s="386"/>
      <c r="P58" s="386"/>
    </row>
    <row r="59" spans="1:16">
      <c r="A59" s="710" t="s">
        <v>443</v>
      </c>
      <c r="B59" s="1132">
        <v>6637</v>
      </c>
      <c r="C59" s="1132">
        <v>299</v>
      </c>
      <c r="D59" s="415">
        <v>161</v>
      </c>
      <c r="E59" s="1132">
        <v>121</v>
      </c>
      <c r="F59" s="1132">
        <v>5940</v>
      </c>
      <c r="G59" s="1132">
        <v>5283</v>
      </c>
      <c r="H59" s="1132">
        <v>654</v>
      </c>
      <c r="I59" s="1132">
        <v>117</v>
      </c>
      <c r="J59" s="1132">
        <v>132</v>
      </c>
      <c r="K59" s="386"/>
      <c r="L59" s="386"/>
      <c r="M59" s="386"/>
      <c r="N59" s="386"/>
      <c r="O59" s="386"/>
      <c r="P59" s="386"/>
    </row>
    <row r="60" spans="1:16">
      <c r="A60" s="710" t="s">
        <v>444</v>
      </c>
      <c r="B60" s="415">
        <v>7270</v>
      </c>
      <c r="C60" s="415">
        <v>1886</v>
      </c>
      <c r="D60" s="416">
        <v>301</v>
      </c>
      <c r="E60" s="415">
        <v>1403</v>
      </c>
      <c r="F60" s="415">
        <v>3518</v>
      </c>
      <c r="G60" s="415">
        <v>3106</v>
      </c>
      <c r="H60" s="415">
        <v>411</v>
      </c>
      <c r="I60" s="415">
        <v>161</v>
      </c>
      <c r="J60" s="415">
        <v>43</v>
      </c>
      <c r="K60" s="386"/>
      <c r="L60" s="386"/>
      <c r="M60" s="386"/>
      <c r="N60" s="386"/>
      <c r="O60" s="386"/>
      <c r="P60" s="386"/>
    </row>
    <row r="61" spans="1:16">
      <c r="A61" s="710" t="s">
        <v>445</v>
      </c>
      <c r="B61" s="1132">
        <v>3061</v>
      </c>
      <c r="C61" s="1132">
        <v>88</v>
      </c>
      <c r="D61" s="415">
        <v>87</v>
      </c>
      <c r="E61" s="1132">
        <v>2171</v>
      </c>
      <c r="F61" s="1132">
        <v>659</v>
      </c>
      <c r="G61" s="1132">
        <v>561</v>
      </c>
      <c r="H61" s="1132">
        <v>97</v>
      </c>
      <c r="I61" s="1132">
        <v>57</v>
      </c>
      <c r="J61" s="1132">
        <v>26</v>
      </c>
      <c r="K61" s="386"/>
      <c r="L61" s="386"/>
      <c r="M61" s="386"/>
      <c r="N61" s="386"/>
      <c r="O61" s="386"/>
      <c r="P61" s="386"/>
    </row>
    <row r="62" spans="1:16">
      <c r="A62" s="710" t="s">
        <v>446</v>
      </c>
      <c r="B62" s="415">
        <v>263</v>
      </c>
      <c r="C62" s="415">
        <v>152</v>
      </c>
      <c r="D62" s="416">
        <v>17</v>
      </c>
      <c r="E62" s="415">
        <v>16</v>
      </c>
      <c r="F62" s="415">
        <v>62</v>
      </c>
      <c r="G62" s="415">
        <v>50</v>
      </c>
      <c r="H62" s="415">
        <v>12</v>
      </c>
      <c r="I62" s="415">
        <v>15</v>
      </c>
      <c r="J62" s="415">
        <v>3</v>
      </c>
      <c r="K62" s="386"/>
      <c r="L62" s="386"/>
      <c r="M62" s="386"/>
      <c r="N62" s="386"/>
      <c r="O62" s="386"/>
      <c r="P62" s="386"/>
    </row>
    <row r="63" spans="1:16">
      <c r="A63" s="710" t="s">
        <v>447</v>
      </c>
      <c r="B63" s="1132">
        <v>1665</v>
      </c>
      <c r="C63" s="1132">
        <v>271</v>
      </c>
      <c r="D63" s="415">
        <v>64</v>
      </c>
      <c r="E63" s="1132">
        <v>67</v>
      </c>
      <c r="F63" s="1132">
        <v>1202</v>
      </c>
      <c r="G63" s="1132">
        <v>1059</v>
      </c>
      <c r="H63" s="1132">
        <v>141</v>
      </c>
      <c r="I63" s="1132">
        <v>61</v>
      </c>
      <c r="J63" s="1132">
        <v>42</v>
      </c>
      <c r="K63" s="386"/>
      <c r="L63" s="386"/>
      <c r="M63" s="386"/>
      <c r="N63" s="386"/>
      <c r="O63" s="386"/>
      <c r="P63" s="386"/>
    </row>
    <row r="64" spans="1:16">
      <c r="A64" s="710" t="s">
        <v>448</v>
      </c>
      <c r="B64" s="415">
        <v>2270</v>
      </c>
      <c r="C64" s="415">
        <v>146</v>
      </c>
      <c r="D64" s="416">
        <v>51</v>
      </c>
      <c r="E64" s="415">
        <v>273</v>
      </c>
      <c r="F64" s="415">
        <v>1763</v>
      </c>
      <c r="G64" s="415">
        <v>1648</v>
      </c>
      <c r="H64" s="415">
        <v>114</v>
      </c>
      <c r="I64" s="415">
        <v>37</v>
      </c>
      <c r="J64" s="415">
        <v>41</v>
      </c>
      <c r="K64" s="386"/>
      <c r="L64" s="386"/>
      <c r="M64" s="386"/>
      <c r="N64" s="386"/>
      <c r="O64" s="386"/>
      <c r="P64" s="386"/>
    </row>
    <row r="65" spans="1:16">
      <c r="A65" s="710" t="s">
        <v>449</v>
      </c>
      <c r="B65" s="1132">
        <v>2804</v>
      </c>
      <c r="C65" s="1132">
        <v>92</v>
      </c>
      <c r="D65" s="415">
        <v>52</v>
      </c>
      <c r="E65" s="1132">
        <v>42</v>
      </c>
      <c r="F65" s="1132">
        <v>2585</v>
      </c>
      <c r="G65" s="1132">
        <v>2379</v>
      </c>
      <c r="H65" s="1132">
        <v>205</v>
      </c>
      <c r="I65" s="1132">
        <v>33</v>
      </c>
      <c r="J65" s="1132">
        <v>34</v>
      </c>
      <c r="K65" s="386"/>
      <c r="L65" s="386"/>
      <c r="M65" s="386"/>
      <c r="N65" s="386"/>
      <c r="O65" s="386"/>
      <c r="P65" s="386"/>
    </row>
    <row r="66" spans="1:16">
      <c r="A66" s="710" t="s">
        <v>450</v>
      </c>
      <c r="B66" s="415">
        <v>1127</v>
      </c>
      <c r="C66" s="415">
        <v>33</v>
      </c>
      <c r="D66" s="416">
        <v>53</v>
      </c>
      <c r="E66" s="415">
        <v>37</v>
      </c>
      <c r="F66" s="415">
        <v>967</v>
      </c>
      <c r="G66" s="415">
        <v>860</v>
      </c>
      <c r="H66" s="415">
        <v>107</v>
      </c>
      <c r="I66" s="415">
        <v>37</v>
      </c>
      <c r="J66" s="415">
        <v>22</v>
      </c>
      <c r="K66" s="386"/>
      <c r="L66" s="386"/>
      <c r="M66" s="386"/>
      <c r="N66" s="386"/>
      <c r="O66" s="386"/>
      <c r="P66" s="386"/>
    </row>
    <row r="67" spans="1:16" ht="20.25" customHeight="1">
      <c r="A67" s="710" t="s">
        <v>451</v>
      </c>
      <c r="B67" s="1154">
        <v>43001</v>
      </c>
      <c r="C67" s="1154">
        <v>3751</v>
      </c>
      <c r="D67" s="1154">
        <v>1806</v>
      </c>
      <c r="E67" s="1154">
        <v>6480</v>
      </c>
      <c r="F67" s="1154">
        <v>30041</v>
      </c>
      <c r="G67" s="1154">
        <v>26625</v>
      </c>
      <c r="H67" s="1154">
        <v>3416</v>
      </c>
      <c r="I67" s="1154">
        <v>922</v>
      </c>
      <c r="J67" s="1154">
        <v>747</v>
      </c>
      <c r="K67" s="386"/>
      <c r="L67" s="386"/>
      <c r="M67" s="386"/>
      <c r="N67" s="386"/>
      <c r="O67" s="386"/>
      <c r="P67" s="386"/>
    </row>
    <row r="68" spans="1:16" s="368" customFormat="1">
      <c r="A68" s="643"/>
      <c r="B68" s="332"/>
      <c r="C68" s="37"/>
      <c r="D68" s="37"/>
      <c r="E68" s="37"/>
      <c r="F68" s="37"/>
      <c r="G68" s="37"/>
      <c r="H68" s="37"/>
      <c r="I68" s="37"/>
      <c r="J68" s="37"/>
    </row>
    <row r="69" spans="1:16" s="368" customFormat="1" ht="13">
      <c r="A69" s="135"/>
      <c r="B69" s="1360" t="s">
        <v>731</v>
      </c>
      <c r="C69" s="1360"/>
      <c r="D69" s="1360"/>
      <c r="E69" s="1360"/>
      <c r="F69" s="1360"/>
      <c r="G69" s="1360"/>
      <c r="H69" s="1360"/>
      <c r="I69" s="1360"/>
      <c r="J69" s="1360"/>
    </row>
    <row r="70" spans="1:16" s="368" customFormat="1">
      <c r="A70" s="643"/>
      <c r="B70" s="332"/>
      <c r="C70" s="342"/>
      <c r="D70" s="342"/>
      <c r="E70" s="342"/>
      <c r="F70" s="342"/>
      <c r="G70" s="342"/>
      <c r="H70" s="342"/>
      <c r="I70" s="342"/>
      <c r="J70" s="342"/>
    </row>
    <row r="71" spans="1:16" s="368" customFormat="1">
      <c r="A71" s="710" t="s">
        <v>435</v>
      </c>
      <c r="B71" s="345">
        <v>100</v>
      </c>
      <c r="C71" s="346">
        <v>7.8833584715937661</v>
      </c>
      <c r="D71" s="346">
        <v>8.0140774258421317</v>
      </c>
      <c r="E71" s="346">
        <v>5.3192559074912014</v>
      </c>
      <c r="F71" s="346">
        <v>75.515334338863752</v>
      </c>
      <c r="G71" s="346">
        <v>64.534942182001004</v>
      </c>
      <c r="H71" s="346">
        <v>10.930115635997989</v>
      </c>
      <c r="I71" s="346">
        <v>3.2679738562091503</v>
      </c>
      <c r="J71" s="346" t="s">
        <v>360</v>
      </c>
    </row>
    <row r="72" spans="1:16" s="368" customFormat="1">
      <c r="A72" s="710" t="s">
        <v>436</v>
      </c>
      <c r="B72" s="345">
        <v>100</v>
      </c>
      <c r="C72" s="346">
        <v>4.3802172156897941</v>
      </c>
      <c r="D72" s="346">
        <v>3.940400323130778</v>
      </c>
      <c r="E72" s="346">
        <v>2.7735391796068574</v>
      </c>
      <c r="F72" s="346">
        <v>86.886275917781163</v>
      </c>
      <c r="G72" s="346">
        <v>73.534691679382462</v>
      </c>
      <c r="H72" s="346">
        <v>13.306704963647787</v>
      </c>
      <c r="I72" s="346">
        <v>2.0195673637914013</v>
      </c>
      <c r="J72" s="346" t="s">
        <v>360</v>
      </c>
    </row>
    <row r="73" spans="1:16" s="368" customFormat="1">
      <c r="A73" s="710" t="s">
        <v>437</v>
      </c>
      <c r="B73" s="345">
        <v>100</v>
      </c>
      <c r="C73" s="346">
        <v>40.61302681992337</v>
      </c>
      <c r="D73" s="346">
        <v>13.793103448275861</v>
      </c>
      <c r="E73" s="346">
        <v>21.455938697318008</v>
      </c>
      <c r="F73" s="346">
        <v>9.9616858237547898</v>
      </c>
      <c r="G73" s="346">
        <v>9.7062579821200519</v>
      </c>
      <c r="H73" s="346">
        <v>0.2554278416347382</v>
      </c>
      <c r="I73" s="346">
        <v>14.048531289910601</v>
      </c>
      <c r="J73" s="346" t="s">
        <v>360</v>
      </c>
    </row>
    <row r="74" spans="1:16" s="368" customFormat="1">
      <c r="A74" s="710" t="s">
        <v>438</v>
      </c>
      <c r="B74" s="345">
        <v>100</v>
      </c>
      <c r="C74" s="346">
        <v>18.510392609699768</v>
      </c>
      <c r="D74" s="346">
        <v>3.048498845265589</v>
      </c>
      <c r="E74" s="346">
        <v>13.498845265588914</v>
      </c>
      <c r="F74" s="346">
        <v>63.383371824480371</v>
      </c>
      <c r="G74" s="346">
        <v>57.043879907621246</v>
      </c>
      <c r="H74" s="346">
        <v>6.3279445727482679</v>
      </c>
      <c r="I74" s="346">
        <v>1.5588914549653579</v>
      </c>
      <c r="J74" s="346" t="s">
        <v>360</v>
      </c>
    </row>
    <row r="75" spans="1:16" s="368" customFormat="1">
      <c r="A75" s="710" t="s">
        <v>439</v>
      </c>
      <c r="B75" s="345">
        <v>100</v>
      </c>
      <c r="C75" s="346">
        <v>38.163001293661061</v>
      </c>
      <c r="D75" s="346">
        <v>3.2341526520051747</v>
      </c>
      <c r="E75" s="346">
        <v>4.3984476067270375</v>
      </c>
      <c r="F75" s="346">
        <v>52.910737386804655</v>
      </c>
      <c r="G75" s="346">
        <v>52.263906856403622</v>
      </c>
      <c r="H75" s="346">
        <v>0.64683053040103489</v>
      </c>
      <c r="I75" s="346">
        <v>1.4230271668822769</v>
      </c>
      <c r="J75" s="346" t="s">
        <v>360</v>
      </c>
    </row>
    <row r="76" spans="1:16" s="368" customFormat="1">
      <c r="A76" s="710" t="s">
        <v>440</v>
      </c>
      <c r="B76" s="1132" t="s">
        <v>356</v>
      </c>
      <c r="C76" s="1132" t="s">
        <v>356</v>
      </c>
      <c r="D76" s="1132" t="s">
        <v>356</v>
      </c>
      <c r="E76" s="1132" t="s">
        <v>356</v>
      </c>
      <c r="F76" s="1132" t="s">
        <v>356</v>
      </c>
      <c r="G76" s="1132" t="s">
        <v>356</v>
      </c>
      <c r="H76" s="1132" t="s">
        <v>356</v>
      </c>
      <c r="I76" s="1132" t="s">
        <v>356</v>
      </c>
      <c r="J76" s="346" t="s">
        <v>360</v>
      </c>
    </row>
    <row r="77" spans="1:16" s="368" customFormat="1">
      <c r="A77" s="710" t="s">
        <v>441</v>
      </c>
      <c r="B77" s="345">
        <v>100</v>
      </c>
      <c r="C77" s="346">
        <v>6.7112810707456978</v>
      </c>
      <c r="D77" s="346">
        <v>8.9674952198852775</v>
      </c>
      <c r="E77" s="346">
        <v>5.9082217973231357</v>
      </c>
      <c r="F77" s="346">
        <v>73.556405353728493</v>
      </c>
      <c r="G77" s="346">
        <v>64.837476099426382</v>
      </c>
      <c r="H77" s="346">
        <v>8.699808795411089</v>
      </c>
      <c r="I77" s="346">
        <v>4.8565965583174</v>
      </c>
      <c r="J77" s="346" t="s">
        <v>360</v>
      </c>
    </row>
    <row r="78" spans="1:16" s="368" customFormat="1">
      <c r="A78" s="710" t="s">
        <v>442</v>
      </c>
      <c r="B78" s="345">
        <v>100</v>
      </c>
      <c r="C78" s="346">
        <v>0.77915753591429271</v>
      </c>
      <c r="D78" s="346">
        <v>1.1038065092119147</v>
      </c>
      <c r="E78" s="346">
        <v>39.858777696615533</v>
      </c>
      <c r="F78" s="346">
        <v>57.763168573979385</v>
      </c>
      <c r="G78" s="346">
        <v>53.729405080756429</v>
      </c>
      <c r="H78" s="346">
        <v>4.009414820225631</v>
      </c>
      <c r="I78" s="346">
        <v>0.50320590861131398</v>
      </c>
      <c r="J78" s="346" t="s">
        <v>360</v>
      </c>
    </row>
    <row r="79" spans="1:16" s="368" customFormat="1">
      <c r="A79" s="710" t="s">
        <v>443</v>
      </c>
      <c r="B79" s="345">
        <v>100</v>
      </c>
      <c r="C79" s="346">
        <v>4.4989224137931032</v>
      </c>
      <c r="D79" s="346">
        <v>2.4200790229885056</v>
      </c>
      <c r="E79" s="346">
        <v>1.818426724137931</v>
      </c>
      <c r="F79" s="346">
        <v>89.50251436781609</v>
      </c>
      <c r="G79" s="346">
        <v>79.602191091954026</v>
      </c>
      <c r="H79" s="346">
        <v>9.8599137931034484</v>
      </c>
      <c r="I79" s="346">
        <v>1.7600574712643677</v>
      </c>
      <c r="J79" s="346" t="s">
        <v>360</v>
      </c>
    </row>
    <row r="80" spans="1:16" s="368" customFormat="1">
      <c r="A80" s="710" t="s">
        <v>444</v>
      </c>
      <c r="B80" s="345">
        <v>100</v>
      </c>
      <c r="C80" s="346">
        <v>25.946876537137236</v>
      </c>
      <c r="D80" s="346">
        <v>4.144121987211018</v>
      </c>
      <c r="E80" s="346">
        <v>19.294146581406789</v>
      </c>
      <c r="F80" s="346">
        <v>48.397278242334806</v>
      </c>
      <c r="G80" s="346">
        <v>42.720118052139696</v>
      </c>
      <c r="H80" s="346">
        <v>5.6566650270536156</v>
      </c>
      <c r="I80" s="346">
        <v>2.2134776192818495</v>
      </c>
      <c r="J80" s="346" t="s">
        <v>360</v>
      </c>
    </row>
    <row r="81" spans="1:18" s="368" customFormat="1">
      <c r="A81" s="710" t="s">
        <v>445</v>
      </c>
      <c r="B81" s="345">
        <v>100</v>
      </c>
      <c r="C81" s="346">
        <v>2.8624281958913445</v>
      </c>
      <c r="D81" s="346">
        <v>2.8429558952390224</v>
      </c>
      <c r="E81" s="346">
        <v>70.918118975756983</v>
      </c>
      <c r="F81" s="346">
        <v>21.51689222081589</v>
      </c>
      <c r="G81" s="346">
        <v>18.34290721448739</v>
      </c>
      <c r="H81" s="346">
        <v>3.1739850063284978</v>
      </c>
      <c r="I81" s="346">
        <v>1.8596047122967578</v>
      </c>
      <c r="J81" s="346" t="s">
        <v>360</v>
      </c>
    </row>
    <row r="82" spans="1:18" s="368" customFormat="1">
      <c r="A82" s="710" t="s">
        <v>446</v>
      </c>
      <c r="B82" s="345">
        <v>100</v>
      </c>
      <c r="C82" s="346">
        <v>57.805429864253391</v>
      </c>
      <c r="D82" s="346">
        <v>6.6742081447963804</v>
      </c>
      <c r="E82" s="346">
        <v>6.1085972850678729</v>
      </c>
      <c r="F82" s="346">
        <v>23.642533936651585</v>
      </c>
      <c r="G82" s="346">
        <v>19.117647058823529</v>
      </c>
      <c r="H82" s="346">
        <v>4.4117647058823533</v>
      </c>
      <c r="I82" s="346">
        <v>5.7692307692307692</v>
      </c>
      <c r="J82" s="346" t="s">
        <v>360</v>
      </c>
    </row>
    <row r="83" spans="1:18" s="368" customFormat="1">
      <c r="A83" s="710" t="s">
        <v>447</v>
      </c>
      <c r="B83" s="345">
        <v>100</v>
      </c>
      <c r="C83" s="346">
        <v>16.305709683193125</v>
      </c>
      <c r="D83" s="346">
        <v>3.8661177734025416</v>
      </c>
      <c r="E83" s="346">
        <v>4.0272060139609804</v>
      </c>
      <c r="F83" s="346">
        <v>72.167531770180773</v>
      </c>
      <c r="G83" s="346">
        <v>63.629855020583499</v>
      </c>
      <c r="H83" s="346">
        <v>8.5018793628065144</v>
      </c>
      <c r="I83" s="346">
        <v>3.6513334526579562</v>
      </c>
      <c r="J83" s="346" t="s">
        <v>360</v>
      </c>
    </row>
    <row r="84" spans="1:18" s="368" customFormat="1">
      <c r="A84" s="710" t="s">
        <v>448</v>
      </c>
      <c r="B84" s="345">
        <v>100</v>
      </c>
      <c r="C84" s="346">
        <v>6.4338235294117645</v>
      </c>
      <c r="D84" s="346">
        <v>2.2584033613445378</v>
      </c>
      <c r="E84" s="346">
        <v>12.014180672268907</v>
      </c>
      <c r="F84" s="346">
        <v>77.665441176470594</v>
      </c>
      <c r="G84" s="346">
        <v>72.610294117647058</v>
      </c>
      <c r="H84" s="346">
        <v>5.0288865546218489</v>
      </c>
      <c r="I84" s="346">
        <v>1.641281512605042</v>
      </c>
      <c r="J84" s="346" t="s">
        <v>360</v>
      </c>
    </row>
    <row r="85" spans="1:18" s="368" customFormat="1">
      <c r="A85" s="710" t="s">
        <v>449</v>
      </c>
      <c r="B85" s="345">
        <v>100</v>
      </c>
      <c r="C85" s="346">
        <v>3.2734615793389308</v>
      </c>
      <c r="D85" s="346">
        <v>1.8599213518971198</v>
      </c>
      <c r="E85" s="346">
        <v>1.5091933255393772</v>
      </c>
      <c r="F85" s="346">
        <v>92.177702200021258</v>
      </c>
      <c r="G85" s="346">
        <v>84.844298012541188</v>
      </c>
      <c r="H85" s="346">
        <v>7.322776065469232</v>
      </c>
      <c r="I85" s="346">
        <v>1.1797215432033159</v>
      </c>
      <c r="J85" s="346" t="s">
        <v>360</v>
      </c>
    </row>
    <row r="86" spans="1:18" s="368" customFormat="1">
      <c r="A86" s="710" t="s">
        <v>450</v>
      </c>
      <c r="B86" s="345">
        <v>100</v>
      </c>
      <c r="C86" s="346">
        <v>2.9606132698916205</v>
      </c>
      <c r="D86" s="346">
        <v>4.7052603753634683</v>
      </c>
      <c r="E86" s="346">
        <v>3.2778218345228654</v>
      </c>
      <c r="F86" s="346">
        <v>85.804916732751778</v>
      </c>
      <c r="G86" s="346">
        <v>76.235791699709225</v>
      </c>
      <c r="H86" s="346">
        <v>9.5162569389373513</v>
      </c>
      <c r="I86" s="346">
        <v>3.2513877874702617</v>
      </c>
      <c r="J86" s="346" t="s">
        <v>360</v>
      </c>
    </row>
    <row r="87" spans="1:18" s="368" customFormat="1" ht="20.149999999999999" customHeight="1">
      <c r="A87" s="710" t="s">
        <v>451</v>
      </c>
      <c r="B87" s="345">
        <v>100</v>
      </c>
      <c r="C87" s="346">
        <v>8.7229206226004514</v>
      </c>
      <c r="D87" s="346">
        <v>4.1989493963880307</v>
      </c>
      <c r="E87" s="346">
        <v>15.069508932902743</v>
      </c>
      <c r="F87" s="346">
        <v>69.861675144492651</v>
      </c>
      <c r="G87" s="346">
        <v>61.916312076397453</v>
      </c>
      <c r="H87" s="346">
        <v>7.944670057797059</v>
      </c>
      <c r="I87" s="346">
        <v>2.1441738624235955</v>
      </c>
      <c r="J87" s="346" t="s">
        <v>360</v>
      </c>
    </row>
    <row r="88" spans="1:18" ht="13">
      <c r="B88" s="182"/>
      <c r="C88" s="388"/>
      <c r="D88" s="388"/>
      <c r="E88" s="388"/>
      <c r="F88" s="388"/>
      <c r="G88" s="388"/>
      <c r="H88" s="388"/>
      <c r="I88" s="388"/>
      <c r="J88" s="388"/>
    </row>
    <row r="89" spans="1:18" s="374" customFormat="1" ht="33.75" customHeight="1">
      <c r="A89" s="248"/>
      <c r="B89" s="1401" t="s">
        <v>1476</v>
      </c>
      <c r="C89" s="1401"/>
      <c r="D89" s="1401"/>
      <c r="E89" s="1401"/>
      <c r="F89" s="1401"/>
      <c r="G89" s="1401"/>
      <c r="H89" s="1401"/>
      <c r="I89" s="1401"/>
      <c r="J89" s="1401"/>
      <c r="K89" s="371"/>
      <c r="L89" s="371"/>
      <c r="M89" s="371"/>
      <c r="N89" s="371"/>
      <c r="O89" s="371"/>
      <c r="P89" s="371"/>
      <c r="Q89" s="371"/>
      <c r="R89" s="371"/>
    </row>
    <row r="90" spans="1:18">
      <c r="B90" s="1402" t="s">
        <v>1475</v>
      </c>
      <c r="C90" s="1402"/>
      <c r="D90" s="1402"/>
      <c r="E90" s="1402"/>
      <c r="F90" s="1402"/>
      <c r="G90" s="1010"/>
      <c r="H90" s="1010"/>
      <c r="I90" s="1010"/>
      <c r="J90" s="1010"/>
    </row>
  </sheetData>
  <sheetProtection selectLockedCells="1"/>
  <mergeCells count="15">
    <mergeCell ref="B90:F90"/>
    <mergeCell ref="B9:J9"/>
    <mergeCell ref="B29:J29"/>
    <mergeCell ref="B49:J49"/>
    <mergeCell ref="B69:J69"/>
    <mergeCell ref="B89:J89"/>
    <mergeCell ref="A5:A7"/>
    <mergeCell ref="B5:B7"/>
    <mergeCell ref="C5:I5"/>
    <mergeCell ref="J5:J7"/>
    <mergeCell ref="C6:D6"/>
    <mergeCell ref="E6:E7"/>
    <mergeCell ref="F6:F7"/>
    <mergeCell ref="G6:H6"/>
    <mergeCell ref="I6:I7"/>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 (N&amp;Y2&amp;YO)-Emissionen*) 2000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3">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4296875" defaultRowHeight="12.5"/>
  <cols>
    <col min="1" max="1" width="23" style="643" bestFit="1" customWidth="1"/>
    <col min="2" max="2" width="12.453125" style="136" customWidth="1"/>
    <col min="3" max="10" width="12.453125" style="376" customWidth="1"/>
    <col min="11" max="16384" width="11.54296875" style="135"/>
  </cols>
  <sheetData>
    <row r="1" spans="1:16" ht="13">
      <c r="A1" s="160" t="s">
        <v>322</v>
      </c>
    </row>
    <row r="3" spans="1:16" ht="15">
      <c r="A3" s="692" t="s">
        <v>826</v>
      </c>
      <c r="B3" s="407" t="s">
        <v>1698</v>
      </c>
      <c r="D3" s="407"/>
      <c r="E3" s="407"/>
      <c r="F3" s="407"/>
      <c r="G3" s="407"/>
      <c r="H3" s="407"/>
      <c r="I3" s="407"/>
      <c r="J3" s="407"/>
    </row>
    <row r="5" spans="1:16" ht="15.75" customHeight="1">
      <c r="A5" s="1403" t="s">
        <v>433</v>
      </c>
      <c r="B5" s="1369" t="s">
        <v>456</v>
      </c>
      <c r="C5" s="1374" t="s">
        <v>507</v>
      </c>
      <c r="D5" s="1372"/>
      <c r="E5" s="1372"/>
      <c r="F5" s="1372"/>
      <c r="G5" s="1372"/>
      <c r="H5" s="1372"/>
      <c r="I5" s="1373"/>
      <c r="J5" s="1374" t="s">
        <v>1098</v>
      </c>
    </row>
    <row r="6" spans="1:16" ht="15.75" customHeight="1">
      <c r="A6" s="1403"/>
      <c r="B6" s="1369"/>
      <c r="C6" s="1382" t="s">
        <v>778</v>
      </c>
      <c r="D6" s="1403"/>
      <c r="E6" s="1288" t="s">
        <v>1106</v>
      </c>
      <c r="F6" s="1288" t="s">
        <v>1100</v>
      </c>
      <c r="G6" s="1382" t="s">
        <v>525</v>
      </c>
      <c r="H6" s="1403"/>
      <c r="I6" s="1288" t="s">
        <v>1107</v>
      </c>
      <c r="J6" s="1374"/>
    </row>
    <row r="7" spans="1:16" ht="79.5" customHeight="1">
      <c r="A7" s="1403"/>
      <c r="B7" s="1369"/>
      <c r="C7" s="644" t="s">
        <v>1103</v>
      </c>
      <c r="D7" s="644" t="s">
        <v>648</v>
      </c>
      <c r="E7" s="1375"/>
      <c r="F7" s="1375"/>
      <c r="G7" s="641" t="s">
        <v>1108</v>
      </c>
      <c r="H7" s="641" t="s">
        <v>1109</v>
      </c>
      <c r="I7" s="1375"/>
      <c r="J7" s="1374"/>
    </row>
    <row r="8" spans="1:16">
      <c r="A8" s="387"/>
      <c r="B8" s="387"/>
      <c r="C8" s="387"/>
      <c r="D8" s="387"/>
      <c r="E8" s="387"/>
      <c r="F8" s="387"/>
      <c r="G8" s="387"/>
      <c r="H8" s="387"/>
      <c r="I8" s="387"/>
      <c r="J8" s="387"/>
    </row>
    <row r="9" spans="1:16" ht="13">
      <c r="B9" s="1411" t="s">
        <v>486</v>
      </c>
      <c r="C9" s="1411"/>
      <c r="D9" s="1411"/>
      <c r="E9" s="1411"/>
      <c r="F9" s="1411"/>
      <c r="G9" s="1411"/>
      <c r="H9" s="1411"/>
      <c r="I9" s="1411"/>
      <c r="J9" s="1411"/>
    </row>
    <row r="10" spans="1:16" s="386" customFormat="1">
      <c r="A10" s="643"/>
      <c r="B10" s="332"/>
      <c r="C10" s="342"/>
      <c r="D10" s="347"/>
      <c r="E10" s="342"/>
      <c r="F10" s="342"/>
      <c r="G10" s="342"/>
      <c r="H10" s="342"/>
      <c r="I10" s="342"/>
      <c r="J10" s="342"/>
    </row>
    <row r="11" spans="1:16" s="386" customFormat="1">
      <c r="A11" s="710" t="s">
        <v>435</v>
      </c>
      <c r="B11" s="1132">
        <v>8165</v>
      </c>
      <c r="C11" s="1132">
        <v>784</v>
      </c>
      <c r="D11" s="415">
        <v>460</v>
      </c>
      <c r="E11" s="1132">
        <v>254</v>
      </c>
      <c r="F11" s="1132">
        <v>6365</v>
      </c>
      <c r="G11" s="1132">
        <v>5293</v>
      </c>
      <c r="H11" s="1132">
        <v>1043</v>
      </c>
      <c r="I11" s="1132">
        <v>302</v>
      </c>
      <c r="J11" s="1132">
        <v>287</v>
      </c>
    </row>
    <row r="12" spans="1:16">
      <c r="A12" s="710" t="s">
        <v>436</v>
      </c>
      <c r="B12" s="1132">
        <v>19110</v>
      </c>
      <c r="C12" s="415">
        <v>795</v>
      </c>
      <c r="D12" s="416">
        <v>552</v>
      </c>
      <c r="E12" s="415">
        <v>296</v>
      </c>
      <c r="F12" s="415">
        <v>17033</v>
      </c>
      <c r="G12" s="415">
        <v>14146</v>
      </c>
      <c r="H12" s="415">
        <v>2821</v>
      </c>
      <c r="I12" s="415">
        <v>433</v>
      </c>
      <c r="J12" s="415">
        <v>583</v>
      </c>
      <c r="K12" s="386"/>
      <c r="L12" s="386"/>
      <c r="M12" s="386"/>
      <c r="N12" s="386"/>
      <c r="O12" s="386"/>
      <c r="P12" s="386"/>
    </row>
    <row r="13" spans="1:16">
      <c r="A13" s="710" t="s">
        <v>437</v>
      </c>
      <c r="B13" s="1132">
        <v>485</v>
      </c>
      <c r="C13" s="1132">
        <v>234</v>
      </c>
      <c r="D13" s="415">
        <v>63</v>
      </c>
      <c r="E13" s="1132">
        <v>78</v>
      </c>
      <c r="F13" s="1132">
        <v>59</v>
      </c>
      <c r="G13" s="1132">
        <v>58</v>
      </c>
      <c r="H13" s="1132">
        <v>1</v>
      </c>
      <c r="I13" s="1132">
        <v>51</v>
      </c>
      <c r="J13" s="1132">
        <v>0</v>
      </c>
      <c r="K13" s="386"/>
      <c r="L13" s="386"/>
      <c r="M13" s="386"/>
      <c r="N13" s="386"/>
      <c r="O13" s="386"/>
      <c r="P13" s="386"/>
    </row>
    <row r="14" spans="1:16">
      <c r="A14" s="710" t="s">
        <v>438</v>
      </c>
      <c r="B14" s="1132">
        <v>7546</v>
      </c>
      <c r="C14" s="415">
        <v>1592</v>
      </c>
      <c r="D14" s="416">
        <v>130</v>
      </c>
      <c r="E14" s="415">
        <v>61</v>
      </c>
      <c r="F14" s="415">
        <v>5542</v>
      </c>
      <c r="G14" s="415">
        <v>5013</v>
      </c>
      <c r="H14" s="415">
        <v>522</v>
      </c>
      <c r="I14" s="415">
        <v>221</v>
      </c>
      <c r="J14" s="415">
        <v>274</v>
      </c>
      <c r="K14" s="386"/>
      <c r="L14" s="386"/>
      <c r="M14" s="386"/>
      <c r="N14" s="386"/>
      <c r="O14" s="386"/>
      <c r="P14" s="386"/>
    </row>
    <row r="15" spans="1:16">
      <c r="A15" s="710" t="s">
        <v>439</v>
      </c>
      <c r="B15" s="1132">
        <v>435</v>
      </c>
      <c r="C15" s="1132">
        <v>221</v>
      </c>
      <c r="D15" s="415">
        <v>14</v>
      </c>
      <c r="E15" s="1132">
        <v>16</v>
      </c>
      <c r="F15" s="1132">
        <v>172</v>
      </c>
      <c r="G15" s="1132">
        <v>166</v>
      </c>
      <c r="H15" s="1132">
        <v>6</v>
      </c>
      <c r="I15" s="1132">
        <v>12</v>
      </c>
      <c r="J15" s="1132">
        <v>0</v>
      </c>
      <c r="K15" s="386"/>
      <c r="L15" s="386"/>
      <c r="M15" s="386"/>
      <c r="N15" s="386"/>
      <c r="O15" s="386"/>
      <c r="P15" s="386"/>
    </row>
    <row r="16" spans="1:16">
      <c r="A16" s="710" t="s">
        <v>440</v>
      </c>
      <c r="B16" s="1132">
        <v>452</v>
      </c>
      <c r="C16" s="415">
        <v>94</v>
      </c>
      <c r="D16" s="416">
        <v>37</v>
      </c>
      <c r="E16" s="415">
        <v>40</v>
      </c>
      <c r="F16" s="415">
        <v>257</v>
      </c>
      <c r="G16" s="415">
        <v>251</v>
      </c>
      <c r="H16" s="415">
        <v>6</v>
      </c>
      <c r="I16" s="415">
        <v>25</v>
      </c>
      <c r="J16" s="415">
        <v>0</v>
      </c>
      <c r="K16" s="386"/>
      <c r="L16" s="386"/>
      <c r="M16" s="386"/>
      <c r="N16" s="386"/>
      <c r="O16" s="386"/>
      <c r="P16" s="386"/>
    </row>
    <row r="17" spans="1:16">
      <c r="A17" s="710" t="s">
        <v>441</v>
      </c>
      <c r="B17" s="1132">
        <v>4407</v>
      </c>
      <c r="C17" s="1132">
        <v>368</v>
      </c>
      <c r="D17" s="415">
        <v>276</v>
      </c>
      <c r="E17" s="1132">
        <v>147</v>
      </c>
      <c r="F17" s="1132">
        <v>3369</v>
      </c>
      <c r="G17" s="1132">
        <v>2929</v>
      </c>
      <c r="H17" s="1132">
        <v>433</v>
      </c>
      <c r="I17" s="1132">
        <v>248</v>
      </c>
      <c r="J17" s="1132">
        <v>100</v>
      </c>
      <c r="K17" s="386"/>
      <c r="L17" s="386"/>
      <c r="M17" s="386"/>
      <c r="N17" s="386"/>
      <c r="O17" s="386"/>
      <c r="P17" s="386"/>
    </row>
    <row r="18" spans="1:16">
      <c r="A18" s="710" t="s">
        <v>442</v>
      </c>
      <c r="B18" s="1132">
        <v>10679</v>
      </c>
      <c r="C18" s="415">
        <v>120</v>
      </c>
      <c r="D18" s="416">
        <v>80</v>
      </c>
      <c r="E18" s="415">
        <v>2305</v>
      </c>
      <c r="F18" s="415">
        <v>8013</v>
      </c>
      <c r="G18" s="415">
        <v>7531</v>
      </c>
      <c r="H18" s="415">
        <v>474</v>
      </c>
      <c r="I18" s="415">
        <v>161</v>
      </c>
      <c r="J18" s="415">
        <v>359</v>
      </c>
      <c r="K18" s="386"/>
      <c r="L18" s="386"/>
      <c r="M18" s="386"/>
      <c r="N18" s="386"/>
      <c r="O18" s="386"/>
      <c r="P18" s="386"/>
    </row>
    <row r="19" spans="1:16">
      <c r="A19" s="710" t="s">
        <v>443</v>
      </c>
      <c r="B19" s="1132">
        <v>21988</v>
      </c>
      <c r="C19" s="1132">
        <v>966</v>
      </c>
      <c r="D19" s="415">
        <v>347</v>
      </c>
      <c r="E19" s="1132">
        <v>203</v>
      </c>
      <c r="F19" s="1132">
        <v>19989</v>
      </c>
      <c r="G19" s="1132">
        <v>17510</v>
      </c>
      <c r="H19" s="1132">
        <v>2335</v>
      </c>
      <c r="I19" s="1132">
        <v>484</v>
      </c>
      <c r="J19" s="1132">
        <v>598</v>
      </c>
      <c r="K19" s="386"/>
      <c r="L19" s="386"/>
      <c r="M19" s="386"/>
      <c r="N19" s="386"/>
      <c r="O19" s="386"/>
      <c r="P19" s="386"/>
    </row>
    <row r="20" spans="1:16">
      <c r="A20" s="710" t="s">
        <v>444</v>
      </c>
      <c r="B20" s="1132">
        <v>31355</v>
      </c>
      <c r="C20" s="415">
        <v>5970</v>
      </c>
      <c r="D20" s="416">
        <v>593</v>
      </c>
      <c r="E20" s="415">
        <v>14260</v>
      </c>
      <c r="F20" s="415">
        <v>10029</v>
      </c>
      <c r="G20" s="415">
        <v>8478</v>
      </c>
      <c r="H20" s="415">
        <v>1527</v>
      </c>
      <c r="I20" s="415">
        <v>503</v>
      </c>
      <c r="J20" s="415">
        <v>250</v>
      </c>
      <c r="K20" s="386"/>
      <c r="L20" s="386"/>
      <c r="M20" s="386"/>
      <c r="N20" s="386"/>
      <c r="O20" s="386"/>
      <c r="P20" s="386"/>
    </row>
    <row r="21" spans="1:16">
      <c r="A21" s="710" t="s">
        <v>445</v>
      </c>
      <c r="B21" s="1132">
        <v>10678</v>
      </c>
      <c r="C21" s="1132">
        <v>252</v>
      </c>
      <c r="D21" s="415">
        <v>177</v>
      </c>
      <c r="E21" s="1132">
        <v>7496</v>
      </c>
      <c r="F21" s="1132">
        <v>2547</v>
      </c>
      <c r="G21" s="1132">
        <v>2236</v>
      </c>
      <c r="H21" s="1132">
        <v>302</v>
      </c>
      <c r="I21" s="1132">
        <v>205</v>
      </c>
      <c r="J21" s="1132">
        <v>115</v>
      </c>
      <c r="K21" s="386"/>
      <c r="L21" s="386"/>
      <c r="M21" s="386"/>
      <c r="N21" s="386"/>
      <c r="O21" s="386"/>
      <c r="P21" s="386"/>
    </row>
    <row r="22" spans="1:16">
      <c r="A22" s="710" t="s">
        <v>446</v>
      </c>
      <c r="B22" s="1132">
        <v>974</v>
      </c>
      <c r="C22" s="415">
        <v>612</v>
      </c>
      <c r="D22" s="416">
        <v>34</v>
      </c>
      <c r="E22" s="415">
        <v>25</v>
      </c>
      <c r="F22" s="415">
        <v>260</v>
      </c>
      <c r="G22" s="415">
        <v>221</v>
      </c>
      <c r="H22" s="415">
        <v>38</v>
      </c>
      <c r="I22" s="415">
        <v>43</v>
      </c>
      <c r="J22" s="415">
        <v>13</v>
      </c>
      <c r="K22" s="386"/>
      <c r="L22" s="386"/>
      <c r="M22" s="386"/>
      <c r="N22" s="386"/>
      <c r="O22" s="386"/>
      <c r="P22" s="386"/>
    </row>
    <row r="23" spans="1:16">
      <c r="A23" s="710" t="s">
        <v>447</v>
      </c>
      <c r="B23" s="1132">
        <v>5877</v>
      </c>
      <c r="C23" s="1132">
        <v>1086</v>
      </c>
      <c r="D23" s="415">
        <v>122</v>
      </c>
      <c r="E23" s="1132">
        <v>101</v>
      </c>
      <c r="F23" s="1132">
        <v>4320</v>
      </c>
      <c r="G23" s="1132">
        <v>3839</v>
      </c>
      <c r="H23" s="1132">
        <v>474</v>
      </c>
      <c r="I23" s="1132">
        <v>247</v>
      </c>
      <c r="J23" s="1132">
        <v>169</v>
      </c>
      <c r="K23" s="386"/>
      <c r="L23" s="386"/>
      <c r="M23" s="386"/>
      <c r="N23" s="386"/>
      <c r="O23" s="386"/>
      <c r="P23" s="386"/>
    </row>
    <row r="24" spans="1:16">
      <c r="A24" s="710" t="s">
        <v>448</v>
      </c>
      <c r="B24" s="1132">
        <v>9955</v>
      </c>
      <c r="C24" s="415">
        <v>563</v>
      </c>
      <c r="D24" s="416">
        <v>96</v>
      </c>
      <c r="E24" s="415">
        <v>3474</v>
      </c>
      <c r="F24" s="415">
        <v>5683</v>
      </c>
      <c r="G24" s="415">
        <v>5292</v>
      </c>
      <c r="H24" s="415">
        <v>382</v>
      </c>
      <c r="I24" s="415">
        <v>139</v>
      </c>
      <c r="J24" s="415">
        <v>187</v>
      </c>
      <c r="K24" s="386"/>
      <c r="L24" s="386"/>
      <c r="M24" s="386"/>
      <c r="N24" s="386"/>
      <c r="O24" s="386"/>
      <c r="P24" s="386"/>
    </row>
    <row r="25" spans="1:16">
      <c r="A25" s="710" t="s">
        <v>449</v>
      </c>
      <c r="B25" s="1132">
        <v>9809</v>
      </c>
      <c r="C25" s="1132">
        <v>192</v>
      </c>
      <c r="D25" s="415">
        <v>107</v>
      </c>
      <c r="E25" s="1132">
        <v>68</v>
      </c>
      <c r="F25" s="1132">
        <v>9298</v>
      </c>
      <c r="G25" s="1132">
        <v>8564</v>
      </c>
      <c r="H25" s="1132">
        <v>721</v>
      </c>
      <c r="I25" s="1132">
        <v>144</v>
      </c>
      <c r="J25" s="1132">
        <v>308</v>
      </c>
      <c r="K25" s="386"/>
      <c r="L25" s="386"/>
      <c r="M25" s="386"/>
      <c r="N25" s="386"/>
      <c r="O25" s="386"/>
      <c r="P25" s="386"/>
    </row>
    <row r="26" spans="1:16">
      <c r="A26" s="710" t="s">
        <v>450</v>
      </c>
      <c r="B26" s="1132">
        <v>3696</v>
      </c>
      <c r="C26" s="415">
        <v>150</v>
      </c>
      <c r="D26" s="416">
        <v>94</v>
      </c>
      <c r="E26" s="415">
        <v>56</v>
      </c>
      <c r="F26" s="415">
        <v>3288</v>
      </c>
      <c r="G26" s="415">
        <v>2930</v>
      </c>
      <c r="H26" s="415">
        <v>350</v>
      </c>
      <c r="I26" s="415">
        <v>108</v>
      </c>
      <c r="J26" s="415">
        <v>83</v>
      </c>
      <c r="K26" s="386"/>
      <c r="L26" s="386"/>
      <c r="M26" s="386"/>
      <c r="N26" s="386"/>
      <c r="O26" s="386"/>
      <c r="P26" s="386"/>
    </row>
    <row r="27" spans="1:16" ht="20.25" customHeight="1">
      <c r="A27" s="710" t="s">
        <v>451</v>
      </c>
      <c r="B27" s="1132">
        <v>145231</v>
      </c>
      <c r="C27" s="1132">
        <v>13024</v>
      </c>
      <c r="D27" s="1132">
        <v>3591</v>
      </c>
      <c r="E27" s="1132">
        <v>28950</v>
      </c>
      <c r="F27" s="1132">
        <v>96318</v>
      </c>
      <c r="G27" s="1132">
        <v>84537</v>
      </c>
      <c r="H27" s="1132">
        <v>11781</v>
      </c>
      <c r="I27" s="1132">
        <v>3343</v>
      </c>
      <c r="J27" s="1132">
        <v>3357</v>
      </c>
      <c r="K27" s="386"/>
      <c r="L27" s="386"/>
      <c r="M27" s="386"/>
      <c r="N27" s="386"/>
      <c r="O27" s="386"/>
      <c r="P27" s="386"/>
    </row>
    <row r="28" spans="1:16">
      <c r="A28" s="387"/>
      <c r="B28" s="417"/>
      <c r="C28" s="417"/>
      <c r="D28" s="417"/>
      <c r="E28" s="417"/>
      <c r="F28" s="417"/>
      <c r="G28" s="417"/>
      <c r="H28" s="417"/>
      <c r="I28" s="417"/>
      <c r="J28" s="417"/>
    </row>
    <row r="29" spans="1:16" ht="13">
      <c r="B29" s="1411" t="s">
        <v>454</v>
      </c>
      <c r="C29" s="1411"/>
      <c r="D29" s="1411"/>
      <c r="E29" s="1411"/>
      <c r="F29" s="1411"/>
      <c r="G29" s="1411"/>
      <c r="H29" s="1411"/>
      <c r="I29" s="1411"/>
      <c r="J29" s="1411"/>
    </row>
    <row r="30" spans="1:16" s="386" customFormat="1">
      <c r="A30" s="643"/>
      <c r="B30" s="332"/>
      <c r="C30" s="342"/>
      <c r="D30" s="347"/>
      <c r="E30" s="342"/>
      <c r="F30" s="342"/>
      <c r="G30" s="342"/>
      <c r="H30" s="342"/>
      <c r="I30" s="342"/>
      <c r="J30" s="342"/>
    </row>
    <row r="31" spans="1:16" s="386" customFormat="1">
      <c r="A31" s="710" t="s">
        <v>435</v>
      </c>
      <c r="B31" s="310">
        <v>0.78</v>
      </c>
      <c r="C31" s="310">
        <v>7.0000000000000007E-2</v>
      </c>
      <c r="D31" s="418">
        <v>0.04</v>
      </c>
      <c r="E31" s="310">
        <v>0.02</v>
      </c>
      <c r="F31" s="310">
        <v>0.61</v>
      </c>
      <c r="G31" s="310">
        <v>0.5</v>
      </c>
      <c r="H31" s="310">
        <v>0.1</v>
      </c>
      <c r="I31" s="310">
        <v>0.03</v>
      </c>
      <c r="J31" s="310">
        <v>0.03</v>
      </c>
    </row>
    <row r="32" spans="1:16">
      <c r="A32" s="710" t="s">
        <v>436</v>
      </c>
      <c r="B32" s="418">
        <v>1.55</v>
      </c>
      <c r="C32" s="418">
        <v>0.06</v>
      </c>
      <c r="D32" s="1145">
        <v>0.04</v>
      </c>
      <c r="E32" s="418">
        <v>0.02</v>
      </c>
      <c r="F32" s="418">
        <v>1.38</v>
      </c>
      <c r="G32" s="418">
        <v>1.1499999999999999</v>
      </c>
      <c r="H32" s="418">
        <v>0.23</v>
      </c>
      <c r="I32" s="418">
        <v>0.04</v>
      </c>
      <c r="J32" s="418">
        <v>0.05</v>
      </c>
      <c r="K32" s="386"/>
      <c r="L32" s="386"/>
      <c r="M32" s="386"/>
      <c r="N32" s="386"/>
      <c r="O32" s="386"/>
      <c r="P32" s="386"/>
    </row>
    <row r="33" spans="1:16">
      <c r="A33" s="710" t="s">
        <v>437</v>
      </c>
      <c r="B33" s="310">
        <v>0.15</v>
      </c>
      <c r="C33" s="310">
        <v>7.0000000000000007E-2</v>
      </c>
      <c r="D33" s="418">
        <v>0.02</v>
      </c>
      <c r="E33" s="310">
        <v>0.02</v>
      </c>
      <c r="F33" s="310">
        <v>0.02</v>
      </c>
      <c r="G33" s="310">
        <v>0.02</v>
      </c>
      <c r="H33" s="1223">
        <v>0</v>
      </c>
      <c r="I33" s="310">
        <v>0.02</v>
      </c>
      <c r="J33" s="310">
        <v>0</v>
      </c>
      <c r="K33" s="386"/>
      <c r="L33" s="386"/>
      <c r="M33" s="386"/>
      <c r="N33" s="386"/>
      <c r="O33" s="386"/>
      <c r="P33" s="386"/>
    </row>
    <row r="34" spans="1:16">
      <c r="A34" s="710" t="s">
        <v>438</v>
      </c>
      <c r="B34" s="418">
        <v>2.98</v>
      </c>
      <c r="C34" s="418">
        <v>0.63</v>
      </c>
      <c r="D34" s="1145">
        <v>0.05</v>
      </c>
      <c r="E34" s="418">
        <v>0.02</v>
      </c>
      <c r="F34" s="418">
        <v>2.19</v>
      </c>
      <c r="G34" s="418">
        <v>1.98</v>
      </c>
      <c r="H34" s="418">
        <v>0.21</v>
      </c>
      <c r="I34" s="418">
        <v>0.09</v>
      </c>
      <c r="J34" s="418">
        <v>0.11</v>
      </c>
      <c r="K34" s="386"/>
      <c r="L34" s="386"/>
      <c r="M34" s="386"/>
      <c r="N34" s="386"/>
      <c r="O34" s="386"/>
      <c r="P34" s="386"/>
    </row>
    <row r="35" spans="1:16">
      <c r="A35" s="710" t="s">
        <v>439</v>
      </c>
      <c r="B35" s="310">
        <v>0.66</v>
      </c>
      <c r="C35" s="310">
        <v>0.34</v>
      </c>
      <c r="D35" s="418">
        <v>0.02</v>
      </c>
      <c r="E35" s="310">
        <v>0.02</v>
      </c>
      <c r="F35" s="310">
        <v>0.26</v>
      </c>
      <c r="G35" s="310">
        <v>0.25</v>
      </c>
      <c r="H35" s="310">
        <v>0.01</v>
      </c>
      <c r="I35" s="310">
        <v>0.02</v>
      </c>
      <c r="J35" s="310">
        <v>0</v>
      </c>
      <c r="K35" s="386"/>
      <c r="L35" s="386"/>
      <c r="M35" s="386"/>
      <c r="N35" s="386"/>
      <c r="O35" s="386"/>
      <c r="P35" s="386"/>
    </row>
    <row r="36" spans="1:16">
      <c r="A36" s="710" t="s">
        <v>440</v>
      </c>
      <c r="B36" s="418">
        <v>0.27</v>
      </c>
      <c r="C36" s="418">
        <v>0.06</v>
      </c>
      <c r="D36" s="1145">
        <v>0.02</v>
      </c>
      <c r="E36" s="418">
        <v>0.02</v>
      </c>
      <c r="F36" s="418">
        <v>0.15</v>
      </c>
      <c r="G36" s="418">
        <v>0.15</v>
      </c>
      <c r="H36" s="1223">
        <v>0</v>
      </c>
      <c r="I36" s="418">
        <v>0.01</v>
      </c>
      <c r="J36" s="418">
        <v>0</v>
      </c>
      <c r="K36" s="386"/>
      <c r="L36" s="386"/>
      <c r="M36" s="386"/>
      <c r="N36" s="386"/>
      <c r="O36" s="386"/>
      <c r="P36" s="386"/>
    </row>
    <row r="37" spans="1:16">
      <c r="A37" s="710" t="s">
        <v>441</v>
      </c>
      <c r="B37" s="310">
        <v>0.73</v>
      </c>
      <c r="C37" s="310">
        <v>0.06</v>
      </c>
      <c r="D37" s="418">
        <v>0.05</v>
      </c>
      <c r="E37" s="310">
        <v>0.02</v>
      </c>
      <c r="F37" s="310">
        <v>0.56000000000000005</v>
      </c>
      <c r="G37" s="310">
        <v>0.49</v>
      </c>
      <c r="H37" s="310">
        <v>7.0000000000000007E-2</v>
      </c>
      <c r="I37" s="310">
        <v>0.04</v>
      </c>
      <c r="J37" s="310">
        <v>0.02</v>
      </c>
      <c r="K37" s="386"/>
      <c r="L37" s="386"/>
      <c r="M37" s="386"/>
      <c r="N37" s="386"/>
      <c r="O37" s="386"/>
      <c r="P37" s="386"/>
    </row>
    <row r="38" spans="1:16">
      <c r="A38" s="710" t="s">
        <v>442</v>
      </c>
      <c r="B38" s="418">
        <v>6.31</v>
      </c>
      <c r="C38" s="418">
        <v>7.0000000000000007E-2</v>
      </c>
      <c r="D38" s="1145">
        <v>0.05</v>
      </c>
      <c r="E38" s="418">
        <v>1.36</v>
      </c>
      <c r="F38" s="418">
        <v>4.7300000000000004</v>
      </c>
      <c r="G38" s="418">
        <v>4.45</v>
      </c>
      <c r="H38" s="418">
        <v>0.28000000000000003</v>
      </c>
      <c r="I38" s="418">
        <v>0.1</v>
      </c>
      <c r="J38" s="418">
        <v>0.21</v>
      </c>
      <c r="K38" s="386"/>
      <c r="L38" s="386"/>
      <c r="M38" s="386"/>
      <c r="N38" s="386"/>
      <c r="O38" s="386"/>
      <c r="P38" s="386"/>
    </row>
    <row r="39" spans="1:16">
      <c r="A39" s="710" t="s">
        <v>443</v>
      </c>
      <c r="B39" s="310">
        <v>2.79</v>
      </c>
      <c r="C39" s="310">
        <v>0.12</v>
      </c>
      <c r="D39" s="418">
        <v>0.04</v>
      </c>
      <c r="E39" s="310">
        <v>0.03</v>
      </c>
      <c r="F39" s="310">
        <v>2.5299999999999998</v>
      </c>
      <c r="G39" s="310">
        <v>2.2200000000000002</v>
      </c>
      <c r="H39" s="310">
        <v>0.3</v>
      </c>
      <c r="I39" s="310">
        <v>0.06</v>
      </c>
      <c r="J39" s="310">
        <v>0.08</v>
      </c>
      <c r="K39" s="386"/>
      <c r="L39" s="386"/>
      <c r="M39" s="386"/>
      <c r="N39" s="386"/>
      <c r="O39" s="386"/>
      <c r="P39" s="386"/>
    </row>
    <row r="40" spans="1:16">
      <c r="A40" s="710" t="s">
        <v>444</v>
      </c>
      <c r="B40" s="418">
        <v>1.76</v>
      </c>
      <c r="C40" s="418">
        <v>0.33</v>
      </c>
      <c r="D40" s="1145">
        <v>0.03</v>
      </c>
      <c r="E40" s="418">
        <v>0.8</v>
      </c>
      <c r="F40" s="418">
        <v>0.56000000000000005</v>
      </c>
      <c r="G40" s="418">
        <v>0.48</v>
      </c>
      <c r="H40" s="418">
        <v>0.09</v>
      </c>
      <c r="I40" s="418">
        <v>0.03</v>
      </c>
      <c r="J40" s="418">
        <v>0.01</v>
      </c>
      <c r="K40" s="386"/>
      <c r="L40" s="386"/>
      <c r="M40" s="386"/>
      <c r="N40" s="386"/>
      <c r="O40" s="386"/>
      <c r="P40" s="386"/>
    </row>
    <row r="41" spans="1:16">
      <c r="A41" s="710" t="s">
        <v>445</v>
      </c>
      <c r="B41" s="310">
        <v>2.63</v>
      </c>
      <c r="C41" s="310">
        <v>0.06</v>
      </c>
      <c r="D41" s="418">
        <v>0.04</v>
      </c>
      <c r="E41" s="310">
        <v>1.85</v>
      </c>
      <c r="F41" s="310">
        <v>0.63</v>
      </c>
      <c r="G41" s="310">
        <v>0.55000000000000004</v>
      </c>
      <c r="H41" s="310">
        <v>7.0000000000000007E-2</v>
      </c>
      <c r="I41" s="310">
        <v>0.05</v>
      </c>
      <c r="J41" s="310">
        <v>0.03</v>
      </c>
      <c r="K41" s="386"/>
      <c r="L41" s="386"/>
      <c r="M41" s="386"/>
      <c r="N41" s="386"/>
      <c r="O41" s="386"/>
      <c r="P41" s="386"/>
    </row>
    <row r="42" spans="1:16">
      <c r="A42" s="710" t="s">
        <v>446</v>
      </c>
      <c r="B42" s="418">
        <v>0.93</v>
      </c>
      <c r="C42" s="418">
        <v>0.59</v>
      </c>
      <c r="D42" s="1145">
        <v>0.03</v>
      </c>
      <c r="E42" s="418">
        <v>0.02</v>
      </c>
      <c r="F42" s="418">
        <v>0.25</v>
      </c>
      <c r="G42" s="418">
        <v>0.21</v>
      </c>
      <c r="H42" s="418">
        <v>0.04</v>
      </c>
      <c r="I42" s="418">
        <v>0.04</v>
      </c>
      <c r="J42" s="418">
        <v>0.01</v>
      </c>
      <c r="K42" s="386"/>
      <c r="L42" s="386"/>
      <c r="M42" s="386"/>
      <c r="N42" s="386"/>
      <c r="O42" s="386"/>
      <c r="P42" s="386"/>
    </row>
    <row r="43" spans="1:16">
      <c r="A43" s="710" t="s">
        <v>447</v>
      </c>
      <c r="B43" s="310">
        <v>1.39</v>
      </c>
      <c r="C43" s="310">
        <v>0.26</v>
      </c>
      <c r="D43" s="418">
        <v>0.03</v>
      </c>
      <c r="E43" s="310">
        <v>0.02</v>
      </c>
      <c r="F43" s="310">
        <v>1.02</v>
      </c>
      <c r="G43" s="310">
        <v>0.91</v>
      </c>
      <c r="H43" s="310">
        <v>0.11</v>
      </c>
      <c r="I43" s="310">
        <v>0.06</v>
      </c>
      <c r="J43" s="310">
        <v>0.04</v>
      </c>
      <c r="K43" s="386"/>
      <c r="L43" s="386"/>
      <c r="M43" s="386"/>
      <c r="N43" s="386"/>
      <c r="O43" s="386"/>
      <c r="P43" s="386"/>
    </row>
    <row r="44" spans="1:16">
      <c r="A44" s="710" t="s">
        <v>448</v>
      </c>
      <c r="B44" s="418">
        <v>4.0599999999999996</v>
      </c>
      <c r="C44" s="418">
        <v>0.23</v>
      </c>
      <c r="D44" s="1145">
        <v>0.04</v>
      </c>
      <c r="E44" s="418">
        <v>1.42</v>
      </c>
      <c r="F44" s="418">
        <v>2.3199999999999998</v>
      </c>
      <c r="G44" s="418">
        <v>2.16</v>
      </c>
      <c r="H44" s="418">
        <v>0.16</v>
      </c>
      <c r="I44" s="418">
        <v>0.06</v>
      </c>
      <c r="J44" s="418">
        <v>0.08</v>
      </c>
      <c r="K44" s="386"/>
      <c r="L44" s="386"/>
      <c r="M44" s="386"/>
      <c r="N44" s="386"/>
      <c r="O44" s="386"/>
      <c r="P44" s="386"/>
    </row>
    <row r="45" spans="1:16">
      <c r="A45" s="710" t="s">
        <v>449</v>
      </c>
      <c r="B45" s="310">
        <v>3.5</v>
      </c>
      <c r="C45" s="310">
        <v>7.0000000000000007E-2</v>
      </c>
      <c r="D45" s="418">
        <v>0.04</v>
      </c>
      <c r="E45" s="310">
        <v>0.02</v>
      </c>
      <c r="F45" s="310">
        <v>3.32</v>
      </c>
      <c r="G45" s="310">
        <v>3.05</v>
      </c>
      <c r="H45" s="310">
        <v>0.26</v>
      </c>
      <c r="I45" s="310">
        <v>0.05</v>
      </c>
      <c r="J45" s="310">
        <v>0.11</v>
      </c>
      <c r="K45" s="386"/>
      <c r="L45" s="386"/>
      <c r="M45" s="386"/>
      <c r="N45" s="386"/>
      <c r="O45" s="386"/>
      <c r="P45" s="386"/>
    </row>
    <row r="46" spans="1:16">
      <c r="A46" s="710" t="s">
        <v>450</v>
      </c>
      <c r="B46" s="418">
        <v>1.6</v>
      </c>
      <c r="C46" s="418">
        <v>0.06</v>
      </c>
      <c r="D46" s="1145">
        <v>0.04</v>
      </c>
      <c r="E46" s="418">
        <v>0.02</v>
      </c>
      <c r="F46" s="418">
        <v>1.42</v>
      </c>
      <c r="G46" s="418">
        <v>1.27</v>
      </c>
      <c r="H46" s="418">
        <v>0.15</v>
      </c>
      <c r="I46" s="418">
        <v>0.05</v>
      </c>
      <c r="J46" s="418">
        <v>0.04</v>
      </c>
      <c r="K46" s="386"/>
      <c r="L46" s="386"/>
      <c r="M46" s="386"/>
      <c r="N46" s="386"/>
      <c r="O46" s="386"/>
      <c r="P46" s="386"/>
    </row>
    <row r="47" spans="1:16" ht="20.25" customHeight="1">
      <c r="A47" s="710" t="s">
        <v>451</v>
      </c>
      <c r="B47" s="310">
        <v>1.79</v>
      </c>
      <c r="C47" s="310">
        <v>0.16</v>
      </c>
      <c r="D47" s="310">
        <v>0.04</v>
      </c>
      <c r="E47" s="310">
        <v>0.36</v>
      </c>
      <c r="F47" s="310">
        <v>1.18</v>
      </c>
      <c r="G47" s="310">
        <v>1.04</v>
      </c>
      <c r="H47" s="310">
        <v>0.14000000000000001</v>
      </c>
      <c r="I47" s="310">
        <v>0.04</v>
      </c>
      <c r="J47" s="310">
        <v>0.04</v>
      </c>
      <c r="K47" s="386"/>
      <c r="L47" s="386"/>
      <c r="M47" s="386"/>
      <c r="N47" s="386"/>
      <c r="O47" s="386"/>
      <c r="P47" s="386"/>
    </row>
    <row r="48" spans="1:16">
      <c r="A48" s="387"/>
      <c r="B48" s="340"/>
      <c r="C48" s="340"/>
      <c r="D48" s="340"/>
      <c r="E48" s="340"/>
      <c r="F48" s="340"/>
      <c r="G48" s="340"/>
      <c r="H48" s="340"/>
      <c r="I48" s="340"/>
      <c r="J48" s="340"/>
    </row>
    <row r="49" spans="1:16" ht="15">
      <c r="B49" s="1411" t="s">
        <v>1110</v>
      </c>
      <c r="C49" s="1411"/>
      <c r="D49" s="1411"/>
      <c r="E49" s="1411"/>
      <c r="F49" s="1411"/>
      <c r="G49" s="1411"/>
      <c r="H49" s="1411"/>
      <c r="I49" s="1411"/>
      <c r="J49" s="1411"/>
    </row>
    <row r="50" spans="1:16" s="386" customFormat="1">
      <c r="A50" s="643"/>
      <c r="B50" s="332"/>
      <c r="C50" s="342"/>
      <c r="D50" s="347"/>
      <c r="E50" s="342"/>
      <c r="F50" s="342"/>
      <c r="G50" s="342"/>
      <c r="H50" s="342"/>
      <c r="I50" s="342"/>
      <c r="J50" s="342"/>
    </row>
    <row r="51" spans="1:16" s="386" customFormat="1">
      <c r="A51" s="710" t="s">
        <v>435</v>
      </c>
      <c r="B51" s="1132">
        <v>2433</v>
      </c>
      <c r="C51" s="1132">
        <v>234</v>
      </c>
      <c r="D51" s="415">
        <v>137</v>
      </c>
      <c r="E51" s="1132">
        <v>76</v>
      </c>
      <c r="F51" s="1132">
        <v>1897</v>
      </c>
      <c r="G51" s="1132">
        <v>1577</v>
      </c>
      <c r="H51" s="1132">
        <v>311</v>
      </c>
      <c r="I51" s="1132">
        <v>90</v>
      </c>
      <c r="J51" s="1132">
        <v>85</v>
      </c>
    </row>
    <row r="52" spans="1:16">
      <c r="A52" s="710" t="s">
        <v>436</v>
      </c>
      <c r="B52" s="415">
        <v>5695</v>
      </c>
      <c r="C52" s="415">
        <v>237</v>
      </c>
      <c r="D52" s="416">
        <v>164</v>
      </c>
      <c r="E52" s="415">
        <v>88</v>
      </c>
      <c r="F52" s="415">
        <v>5076</v>
      </c>
      <c r="G52" s="415">
        <v>4216</v>
      </c>
      <c r="H52" s="415">
        <v>841</v>
      </c>
      <c r="I52" s="415">
        <v>129</v>
      </c>
      <c r="J52" s="415">
        <v>174</v>
      </c>
      <c r="K52" s="386"/>
      <c r="L52" s="386"/>
      <c r="M52" s="386"/>
      <c r="N52" s="386"/>
      <c r="O52" s="386"/>
      <c r="P52" s="386"/>
    </row>
    <row r="53" spans="1:16">
      <c r="A53" s="710" t="s">
        <v>437</v>
      </c>
      <c r="B53" s="1132">
        <v>145</v>
      </c>
      <c r="C53" s="1132">
        <v>70</v>
      </c>
      <c r="D53" s="415">
        <v>19</v>
      </c>
      <c r="E53" s="1132">
        <v>23</v>
      </c>
      <c r="F53" s="1132">
        <v>17</v>
      </c>
      <c r="G53" s="1132">
        <v>17</v>
      </c>
      <c r="H53" s="1223">
        <v>0</v>
      </c>
      <c r="I53" s="1132">
        <v>15</v>
      </c>
      <c r="J53" s="1132">
        <v>0</v>
      </c>
      <c r="K53" s="386"/>
      <c r="L53" s="386"/>
      <c r="M53" s="386"/>
      <c r="N53" s="386"/>
      <c r="O53" s="386"/>
      <c r="P53" s="386"/>
    </row>
    <row r="54" spans="1:16">
      <c r="A54" s="710" t="s">
        <v>438</v>
      </c>
      <c r="B54" s="415">
        <v>2249</v>
      </c>
      <c r="C54" s="415">
        <v>475</v>
      </c>
      <c r="D54" s="416">
        <v>39</v>
      </c>
      <c r="E54" s="415">
        <v>18</v>
      </c>
      <c r="F54" s="415">
        <v>1651</v>
      </c>
      <c r="G54" s="415">
        <v>1494</v>
      </c>
      <c r="H54" s="415">
        <v>156</v>
      </c>
      <c r="I54" s="415">
        <v>66</v>
      </c>
      <c r="J54" s="415">
        <v>82</v>
      </c>
      <c r="K54" s="386"/>
      <c r="L54" s="386"/>
      <c r="M54" s="386"/>
      <c r="N54" s="386"/>
      <c r="O54" s="386"/>
      <c r="P54" s="386"/>
    </row>
    <row r="55" spans="1:16">
      <c r="A55" s="710" t="s">
        <v>439</v>
      </c>
      <c r="B55" s="1132">
        <v>130</v>
      </c>
      <c r="C55" s="1132">
        <v>66</v>
      </c>
      <c r="D55" s="415">
        <v>4</v>
      </c>
      <c r="E55" s="1132">
        <v>5</v>
      </c>
      <c r="F55" s="1132">
        <v>51</v>
      </c>
      <c r="G55" s="1132">
        <v>49</v>
      </c>
      <c r="H55" s="1132">
        <v>2</v>
      </c>
      <c r="I55" s="1132">
        <v>4</v>
      </c>
      <c r="J55" s="1132">
        <v>0</v>
      </c>
      <c r="K55" s="386"/>
      <c r="L55" s="386"/>
      <c r="M55" s="386"/>
      <c r="N55" s="386"/>
      <c r="O55" s="386"/>
      <c r="P55" s="386"/>
    </row>
    <row r="56" spans="1:16">
      <c r="A56" s="710" t="s">
        <v>440</v>
      </c>
      <c r="B56" s="415">
        <v>135</v>
      </c>
      <c r="C56" s="415">
        <v>28</v>
      </c>
      <c r="D56" s="416">
        <v>11</v>
      </c>
      <c r="E56" s="415">
        <v>12</v>
      </c>
      <c r="F56" s="415">
        <v>77</v>
      </c>
      <c r="G56" s="415">
        <v>75</v>
      </c>
      <c r="H56" s="415">
        <v>2</v>
      </c>
      <c r="I56" s="415">
        <v>7</v>
      </c>
      <c r="J56" s="415">
        <v>0</v>
      </c>
      <c r="K56" s="386"/>
      <c r="L56" s="386"/>
      <c r="M56" s="386"/>
      <c r="N56" s="386"/>
      <c r="O56" s="386"/>
      <c r="P56" s="386"/>
    </row>
    <row r="57" spans="1:16">
      <c r="A57" s="710" t="s">
        <v>441</v>
      </c>
      <c r="B57" s="1132">
        <v>1313</v>
      </c>
      <c r="C57" s="1132">
        <v>110</v>
      </c>
      <c r="D57" s="415">
        <v>82</v>
      </c>
      <c r="E57" s="1132">
        <v>44</v>
      </c>
      <c r="F57" s="1132">
        <v>1004</v>
      </c>
      <c r="G57" s="1132">
        <v>873</v>
      </c>
      <c r="H57" s="1132">
        <v>129</v>
      </c>
      <c r="I57" s="1132">
        <v>74</v>
      </c>
      <c r="J57" s="1132">
        <v>30</v>
      </c>
      <c r="K57" s="386"/>
      <c r="L57" s="386"/>
      <c r="M57" s="386"/>
      <c r="N57" s="386"/>
      <c r="O57" s="386"/>
      <c r="P57" s="386"/>
    </row>
    <row r="58" spans="1:16">
      <c r="A58" s="710" t="s">
        <v>442</v>
      </c>
      <c r="B58" s="415">
        <v>3182</v>
      </c>
      <c r="C58" s="415">
        <v>36</v>
      </c>
      <c r="D58" s="416">
        <v>24</v>
      </c>
      <c r="E58" s="415">
        <v>687</v>
      </c>
      <c r="F58" s="415">
        <v>2388</v>
      </c>
      <c r="G58" s="415">
        <v>2244</v>
      </c>
      <c r="H58" s="415">
        <v>141</v>
      </c>
      <c r="I58" s="415">
        <v>48</v>
      </c>
      <c r="J58" s="415">
        <v>107</v>
      </c>
      <c r="K58" s="386"/>
      <c r="L58" s="386"/>
      <c r="M58" s="386"/>
      <c r="N58" s="386"/>
      <c r="O58" s="386"/>
      <c r="P58" s="386"/>
    </row>
    <row r="59" spans="1:16">
      <c r="A59" s="710" t="s">
        <v>443</v>
      </c>
      <c r="B59" s="1132">
        <v>6553</v>
      </c>
      <c r="C59" s="1132">
        <v>288</v>
      </c>
      <c r="D59" s="415">
        <v>103</v>
      </c>
      <c r="E59" s="1132">
        <v>60</v>
      </c>
      <c r="F59" s="1132">
        <v>5957</v>
      </c>
      <c r="G59" s="1132">
        <v>5218</v>
      </c>
      <c r="H59" s="1132">
        <v>696</v>
      </c>
      <c r="I59" s="1132">
        <v>144</v>
      </c>
      <c r="J59" s="1132">
        <v>178</v>
      </c>
      <c r="K59" s="386"/>
      <c r="L59" s="386"/>
      <c r="M59" s="386"/>
      <c r="N59" s="386"/>
      <c r="O59" s="386"/>
      <c r="P59" s="386"/>
    </row>
    <row r="60" spans="1:16">
      <c r="A60" s="710" t="s">
        <v>444</v>
      </c>
      <c r="B60" s="415">
        <v>9344</v>
      </c>
      <c r="C60" s="415">
        <v>1779</v>
      </c>
      <c r="D60" s="416">
        <v>177</v>
      </c>
      <c r="E60" s="415">
        <v>4249</v>
      </c>
      <c r="F60" s="415">
        <v>2989</v>
      </c>
      <c r="G60" s="415">
        <v>2526</v>
      </c>
      <c r="H60" s="415">
        <v>455</v>
      </c>
      <c r="I60" s="415">
        <v>150</v>
      </c>
      <c r="J60" s="415">
        <v>75</v>
      </c>
      <c r="K60" s="386"/>
      <c r="L60" s="386"/>
      <c r="M60" s="386"/>
      <c r="N60" s="386"/>
      <c r="O60" s="386"/>
      <c r="P60" s="386"/>
    </row>
    <row r="61" spans="1:16">
      <c r="A61" s="710" t="s">
        <v>445</v>
      </c>
      <c r="B61" s="1132">
        <v>3182</v>
      </c>
      <c r="C61" s="1132">
        <v>75</v>
      </c>
      <c r="D61" s="415">
        <v>53</v>
      </c>
      <c r="E61" s="1132">
        <v>2234</v>
      </c>
      <c r="F61" s="1132">
        <v>759</v>
      </c>
      <c r="G61" s="1132">
        <v>666</v>
      </c>
      <c r="H61" s="1132">
        <v>90</v>
      </c>
      <c r="I61" s="1132">
        <v>61</v>
      </c>
      <c r="J61" s="1132">
        <v>34</v>
      </c>
      <c r="K61" s="386"/>
      <c r="L61" s="386"/>
      <c r="M61" s="386"/>
      <c r="N61" s="386"/>
      <c r="O61" s="386"/>
      <c r="P61" s="386"/>
    </row>
    <row r="62" spans="1:16">
      <c r="A62" s="710" t="s">
        <v>446</v>
      </c>
      <c r="B62" s="415">
        <v>290</v>
      </c>
      <c r="C62" s="415">
        <v>183</v>
      </c>
      <c r="D62" s="416">
        <v>10</v>
      </c>
      <c r="E62" s="415">
        <v>7</v>
      </c>
      <c r="F62" s="415">
        <v>77</v>
      </c>
      <c r="G62" s="415">
        <v>66</v>
      </c>
      <c r="H62" s="415">
        <v>11</v>
      </c>
      <c r="I62" s="415">
        <v>13</v>
      </c>
      <c r="J62" s="415">
        <v>4</v>
      </c>
      <c r="K62" s="386"/>
      <c r="L62" s="386"/>
      <c r="M62" s="386"/>
      <c r="N62" s="386"/>
      <c r="O62" s="386"/>
      <c r="P62" s="386"/>
    </row>
    <row r="63" spans="1:16">
      <c r="A63" s="710" t="s">
        <v>447</v>
      </c>
      <c r="B63" s="1132">
        <v>1751</v>
      </c>
      <c r="C63" s="1132">
        <v>324</v>
      </c>
      <c r="D63" s="415">
        <v>36</v>
      </c>
      <c r="E63" s="1132">
        <v>30</v>
      </c>
      <c r="F63" s="1132">
        <v>1287</v>
      </c>
      <c r="G63" s="1132">
        <v>1144</v>
      </c>
      <c r="H63" s="1132">
        <v>141</v>
      </c>
      <c r="I63" s="1132">
        <v>74</v>
      </c>
      <c r="J63" s="1132">
        <v>50</v>
      </c>
      <c r="K63" s="386"/>
      <c r="L63" s="386"/>
      <c r="M63" s="386"/>
      <c r="N63" s="386"/>
      <c r="O63" s="386"/>
      <c r="P63" s="386"/>
    </row>
    <row r="64" spans="1:16">
      <c r="A64" s="710" t="s">
        <v>448</v>
      </c>
      <c r="B64" s="415">
        <v>2967</v>
      </c>
      <c r="C64" s="415">
        <v>168</v>
      </c>
      <c r="D64" s="416">
        <v>29</v>
      </c>
      <c r="E64" s="415">
        <v>1035</v>
      </c>
      <c r="F64" s="415">
        <v>1694</v>
      </c>
      <c r="G64" s="415">
        <v>1577</v>
      </c>
      <c r="H64" s="415">
        <v>114</v>
      </c>
      <c r="I64" s="415">
        <v>41</v>
      </c>
      <c r="J64" s="415">
        <v>56</v>
      </c>
      <c r="K64" s="386"/>
      <c r="L64" s="386"/>
      <c r="M64" s="386"/>
      <c r="N64" s="386"/>
      <c r="O64" s="386"/>
      <c r="P64" s="386"/>
    </row>
    <row r="65" spans="1:16">
      <c r="A65" s="710" t="s">
        <v>449</v>
      </c>
      <c r="B65" s="1132">
        <v>2923</v>
      </c>
      <c r="C65" s="1132">
        <v>57</v>
      </c>
      <c r="D65" s="415">
        <v>32</v>
      </c>
      <c r="E65" s="1132">
        <v>20</v>
      </c>
      <c r="F65" s="1132">
        <v>2771</v>
      </c>
      <c r="G65" s="1132">
        <v>2552</v>
      </c>
      <c r="H65" s="1132">
        <v>215</v>
      </c>
      <c r="I65" s="1132">
        <v>43</v>
      </c>
      <c r="J65" s="1132">
        <v>92</v>
      </c>
      <c r="K65" s="386"/>
      <c r="L65" s="386"/>
      <c r="M65" s="386"/>
      <c r="N65" s="386"/>
      <c r="O65" s="386"/>
      <c r="P65" s="386"/>
    </row>
    <row r="66" spans="1:16">
      <c r="A66" s="710" t="s">
        <v>450</v>
      </c>
      <c r="B66" s="415">
        <v>1101</v>
      </c>
      <c r="C66" s="415">
        <v>45</v>
      </c>
      <c r="D66" s="416">
        <v>28</v>
      </c>
      <c r="E66" s="415">
        <v>17</v>
      </c>
      <c r="F66" s="415">
        <v>980</v>
      </c>
      <c r="G66" s="415">
        <v>873</v>
      </c>
      <c r="H66" s="415">
        <v>104</v>
      </c>
      <c r="I66" s="415">
        <v>32</v>
      </c>
      <c r="J66" s="415">
        <v>25</v>
      </c>
      <c r="K66" s="386"/>
      <c r="L66" s="386"/>
      <c r="M66" s="386"/>
      <c r="N66" s="386"/>
      <c r="O66" s="386"/>
      <c r="P66" s="386"/>
    </row>
    <row r="67" spans="1:16" ht="20.25" customHeight="1">
      <c r="A67" s="710" t="s">
        <v>451</v>
      </c>
      <c r="B67" s="1154">
        <v>43279</v>
      </c>
      <c r="C67" s="1154">
        <v>3881</v>
      </c>
      <c r="D67" s="1154">
        <v>1070</v>
      </c>
      <c r="E67" s="1154">
        <v>8627</v>
      </c>
      <c r="F67" s="1154">
        <v>28703</v>
      </c>
      <c r="G67" s="1154">
        <v>25192</v>
      </c>
      <c r="H67" s="1154">
        <v>3511</v>
      </c>
      <c r="I67" s="1154">
        <v>996</v>
      </c>
      <c r="J67" s="1154">
        <v>1000</v>
      </c>
      <c r="K67" s="386"/>
      <c r="L67" s="386"/>
      <c r="M67" s="386"/>
      <c r="N67" s="386"/>
      <c r="O67" s="386"/>
      <c r="P67" s="386"/>
    </row>
    <row r="68" spans="1:16" s="368" customFormat="1">
      <c r="A68" s="643"/>
      <c r="B68" s="332"/>
      <c r="C68" s="37"/>
      <c r="D68" s="37"/>
      <c r="E68" s="37"/>
      <c r="F68" s="37"/>
      <c r="G68" s="37"/>
      <c r="H68" s="37"/>
      <c r="I68" s="37"/>
      <c r="J68" s="37"/>
    </row>
    <row r="69" spans="1:16" s="368" customFormat="1" ht="13">
      <c r="A69" s="135"/>
      <c r="B69" s="1360" t="s">
        <v>731</v>
      </c>
      <c r="C69" s="1360"/>
      <c r="D69" s="1360"/>
      <c r="E69" s="1360"/>
      <c r="F69" s="1360"/>
      <c r="G69" s="1360"/>
      <c r="H69" s="1360"/>
      <c r="I69" s="1360"/>
      <c r="J69" s="1360"/>
    </row>
    <row r="70" spans="1:16" s="368" customFormat="1">
      <c r="A70" s="643"/>
      <c r="B70" s="332"/>
      <c r="C70" s="342"/>
      <c r="D70" s="342"/>
      <c r="E70" s="342"/>
      <c r="F70" s="342"/>
      <c r="G70" s="342"/>
      <c r="H70" s="342"/>
      <c r="I70" s="342"/>
      <c r="J70" s="342"/>
    </row>
    <row r="71" spans="1:16" s="368" customFormat="1">
      <c r="A71" s="710" t="s">
        <v>435</v>
      </c>
      <c r="B71" s="345">
        <v>100</v>
      </c>
      <c r="C71" s="346">
        <v>9.6019595835884868</v>
      </c>
      <c r="D71" s="346">
        <v>5.6338028169014081</v>
      </c>
      <c r="E71" s="346">
        <v>3.1108389467238213</v>
      </c>
      <c r="F71" s="346">
        <v>77.954684629516223</v>
      </c>
      <c r="G71" s="346">
        <v>64.82547458665033</v>
      </c>
      <c r="H71" s="346">
        <v>12.774035517452541</v>
      </c>
      <c r="I71" s="346">
        <v>3.6987140232700551</v>
      </c>
      <c r="J71" s="346" t="s">
        <v>360</v>
      </c>
    </row>
    <row r="72" spans="1:16" s="368" customFormat="1">
      <c r="A72" s="710" t="s">
        <v>436</v>
      </c>
      <c r="B72" s="345">
        <v>100</v>
      </c>
      <c r="C72" s="346">
        <v>4.1601255886970172</v>
      </c>
      <c r="D72" s="346">
        <v>2.8885400313971741</v>
      </c>
      <c r="E72" s="346">
        <v>1.5489272632129776</v>
      </c>
      <c r="F72" s="346">
        <v>89.131344845630565</v>
      </c>
      <c r="G72" s="346">
        <v>74.024071166928309</v>
      </c>
      <c r="H72" s="346">
        <v>14.761904761904763</v>
      </c>
      <c r="I72" s="346">
        <v>2.2658294086865514</v>
      </c>
      <c r="J72" s="346" t="s">
        <v>360</v>
      </c>
    </row>
    <row r="73" spans="1:16" s="368" customFormat="1">
      <c r="A73" s="710" t="s">
        <v>437</v>
      </c>
      <c r="B73" s="345">
        <v>100</v>
      </c>
      <c r="C73" s="346">
        <v>48.24742268041237</v>
      </c>
      <c r="D73" s="346">
        <v>12.989690721649485</v>
      </c>
      <c r="E73" s="346">
        <v>16.082474226804123</v>
      </c>
      <c r="F73" s="346">
        <v>12.164948453608247</v>
      </c>
      <c r="G73" s="346">
        <v>11.958762886597938</v>
      </c>
      <c r="H73" s="346">
        <v>0.20618556701030927</v>
      </c>
      <c r="I73" s="346">
        <v>10.515463917525773</v>
      </c>
      <c r="J73" s="346" t="s">
        <v>360</v>
      </c>
    </row>
    <row r="74" spans="1:16" s="368" customFormat="1">
      <c r="A74" s="710" t="s">
        <v>438</v>
      </c>
      <c r="B74" s="345">
        <v>100</v>
      </c>
      <c r="C74" s="346">
        <v>21.097270076861914</v>
      </c>
      <c r="D74" s="346">
        <v>1.7227670288894779</v>
      </c>
      <c r="E74" s="346">
        <v>0.80837529817121656</v>
      </c>
      <c r="F74" s="346">
        <v>73.442883646965285</v>
      </c>
      <c r="G74" s="346">
        <v>66.432547044791946</v>
      </c>
      <c r="H74" s="346">
        <v>6.9175722236946724</v>
      </c>
      <c r="I74" s="346">
        <v>2.9287039491121125</v>
      </c>
      <c r="J74" s="346" t="s">
        <v>360</v>
      </c>
    </row>
    <row r="75" spans="1:16" s="368" customFormat="1">
      <c r="A75" s="710" t="s">
        <v>439</v>
      </c>
      <c r="B75" s="345">
        <v>100</v>
      </c>
      <c r="C75" s="346">
        <v>50.804597701149426</v>
      </c>
      <c r="D75" s="346">
        <v>3.2183908045977012</v>
      </c>
      <c r="E75" s="346">
        <v>3.6781609195402298</v>
      </c>
      <c r="F75" s="346">
        <v>39.540229885057471</v>
      </c>
      <c r="G75" s="346">
        <v>38.160919540229884</v>
      </c>
      <c r="H75" s="346">
        <v>1.3793103448275863</v>
      </c>
      <c r="I75" s="346">
        <v>2.7586206896551726</v>
      </c>
      <c r="J75" s="346" t="s">
        <v>360</v>
      </c>
    </row>
    <row r="76" spans="1:16" s="368" customFormat="1">
      <c r="A76" s="710" t="s">
        <v>440</v>
      </c>
      <c r="B76" s="345">
        <v>100</v>
      </c>
      <c r="C76" s="346">
        <v>20.79646017699115</v>
      </c>
      <c r="D76" s="346">
        <v>8.1858407079646014</v>
      </c>
      <c r="E76" s="346">
        <v>8.8495575221238933</v>
      </c>
      <c r="F76" s="346">
        <v>56.858407079646021</v>
      </c>
      <c r="G76" s="346">
        <v>55.530973451327434</v>
      </c>
      <c r="H76" s="346">
        <v>1.3274336283185841</v>
      </c>
      <c r="I76" s="346">
        <v>5.5309734513274336</v>
      </c>
      <c r="J76" s="346" t="s">
        <v>360</v>
      </c>
    </row>
    <row r="77" spans="1:16" s="368" customFormat="1">
      <c r="A77" s="710" t="s">
        <v>441</v>
      </c>
      <c r="B77" s="345">
        <v>100</v>
      </c>
      <c r="C77" s="346">
        <v>8.3503517131835707</v>
      </c>
      <c r="D77" s="346">
        <v>6.2627637848876789</v>
      </c>
      <c r="E77" s="346">
        <v>3.3356024506466984</v>
      </c>
      <c r="F77" s="346">
        <v>76.446562287270254</v>
      </c>
      <c r="G77" s="346">
        <v>66.462446108463809</v>
      </c>
      <c r="H77" s="346">
        <v>9.8252779668708872</v>
      </c>
      <c r="I77" s="346">
        <v>5.6274109371454504</v>
      </c>
      <c r="J77" s="346" t="s">
        <v>360</v>
      </c>
    </row>
    <row r="78" spans="1:16" s="368" customFormat="1">
      <c r="A78" s="710" t="s">
        <v>442</v>
      </c>
      <c r="B78" s="345">
        <v>100</v>
      </c>
      <c r="C78" s="346">
        <v>1.1237007210412959</v>
      </c>
      <c r="D78" s="346">
        <v>0.74913381402753065</v>
      </c>
      <c r="E78" s="346">
        <v>21.584418016668227</v>
      </c>
      <c r="F78" s="346">
        <v>75.035115647532535</v>
      </c>
      <c r="G78" s="346">
        <v>70.521584418016673</v>
      </c>
      <c r="H78" s="346">
        <v>4.4386178481131191</v>
      </c>
      <c r="I78" s="346">
        <v>1.5076318007304055</v>
      </c>
      <c r="J78" s="346" t="s">
        <v>360</v>
      </c>
    </row>
    <row r="79" spans="1:16" s="368" customFormat="1">
      <c r="A79" s="710" t="s">
        <v>443</v>
      </c>
      <c r="B79" s="345">
        <v>100</v>
      </c>
      <c r="C79" s="346">
        <v>4.3933054393305442</v>
      </c>
      <c r="D79" s="346">
        <v>1.5781335273785702</v>
      </c>
      <c r="E79" s="346">
        <v>0.92323085319265052</v>
      </c>
      <c r="F79" s="346">
        <v>90.908677460432969</v>
      </c>
      <c r="G79" s="346">
        <v>79.634346006912864</v>
      </c>
      <c r="H79" s="346">
        <v>10.619428779334182</v>
      </c>
      <c r="I79" s="346">
        <v>2.2012006549026744</v>
      </c>
      <c r="J79" s="346" t="s">
        <v>360</v>
      </c>
    </row>
    <row r="80" spans="1:16" s="368" customFormat="1">
      <c r="A80" s="710" t="s">
        <v>444</v>
      </c>
      <c r="B80" s="345">
        <v>100</v>
      </c>
      <c r="C80" s="346">
        <v>19.040025514272045</v>
      </c>
      <c r="D80" s="346">
        <v>1.8912454154042417</v>
      </c>
      <c r="E80" s="346">
        <v>45.479189921862542</v>
      </c>
      <c r="F80" s="346">
        <v>31.985329293573592</v>
      </c>
      <c r="G80" s="346">
        <v>27.038749800669748</v>
      </c>
      <c r="H80" s="346">
        <v>4.8700366767660661</v>
      </c>
      <c r="I80" s="346">
        <v>1.6042098548875778</v>
      </c>
      <c r="J80" s="346" t="s">
        <v>360</v>
      </c>
    </row>
    <row r="81" spans="1:18" s="368" customFormat="1">
      <c r="A81" s="710" t="s">
        <v>445</v>
      </c>
      <c r="B81" s="345">
        <v>100</v>
      </c>
      <c r="C81" s="346">
        <v>2.3599925079602921</v>
      </c>
      <c r="D81" s="346">
        <v>1.6576137853530624</v>
      </c>
      <c r="E81" s="346">
        <v>70.200412062183929</v>
      </c>
      <c r="F81" s="346">
        <v>23.852781419741525</v>
      </c>
      <c r="G81" s="346">
        <v>20.940250983330213</v>
      </c>
      <c r="H81" s="346">
        <v>2.8282449896984456</v>
      </c>
      <c r="I81" s="346">
        <v>1.9198351751264282</v>
      </c>
      <c r="J81" s="346" t="s">
        <v>360</v>
      </c>
    </row>
    <row r="82" spans="1:18" s="368" customFormat="1">
      <c r="A82" s="710" t="s">
        <v>446</v>
      </c>
      <c r="B82" s="345">
        <v>100</v>
      </c>
      <c r="C82" s="346">
        <v>62.833675564681727</v>
      </c>
      <c r="D82" s="346">
        <v>3.4907597535934292</v>
      </c>
      <c r="E82" s="346">
        <v>2.5667351129363452</v>
      </c>
      <c r="F82" s="346">
        <v>26.694045174537987</v>
      </c>
      <c r="G82" s="346">
        <v>22.689938398357288</v>
      </c>
      <c r="H82" s="346">
        <v>3.9014373716632442</v>
      </c>
      <c r="I82" s="346">
        <v>4.4147843942505132</v>
      </c>
      <c r="J82" s="346" t="s">
        <v>360</v>
      </c>
    </row>
    <row r="83" spans="1:18" s="368" customFormat="1">
      <c r="A83" s="710" t="s">
        <v>447</v>
      </c>
      <c r="B83" s="345">
        <v>100</v>
      </c>
      <c r="C83" s="346">
        <v>18.478815722307299</v>
      </c>
      <c r="D83" s="346">
        <v>2.07588905904373</v>
      </c>
      <c r="E83" s="346">
        <v>1.7185638931427598</v>
      </c>
      <c r="F83" s="346">
        <v>73.506891271056659</v>
      </c>
      <c r="G83" s="346">
        <v>65.322443423515395</v>
      </c>
      <c r="H83" s="346">
        <v>8.0653394589076051</v>
      </c>
      <c r="I83" s="346">
        <v>4.2028245703590263</v>
      </c>
      <c r="J83" s="346" t="s">
        <v>360</v>
      </c>
    </row>
    <row r="84" spans="1:18" s="368" customFormat="1">
      <c r="A84" s="710" t="s">
        <v>448</v>
      </c>
      <c r="B84" s="345">
        <v>100</v>
      </c>
      <c r="C84" s="346">
        <v>5.6554495228528374</v>
      </c>
      <c r="D84" s="346">
        <v>0.96433952787543953</v>
      </c>
      <c r="E84" s="346">
        <v>34.897036664992463</v>
      </c>
      <c r="F84" s="346">
        <v>57.086891009542946</v>
      </c>
      <c r="G84" s="346">
        <v>53.159216474133601</v>
      </c>
      <c r="H84" s="346">
        <v>3.8372677046710195</v>
      </c>
      <c r="I84" s="346">
        <v>1.3962832747363134</v>
      </c>
      <c r="J84" s="346" t="s">
        <v>360</v>
      </c>
    </row>
    <row r="85" spans="1:18" s="368" customFormat="1">
      <c r="A85" s="710" t="s">
        <v>449</v>
      </c>
      <c r="B85" s="345">
        <v>100</v>
      </c>
      <c r="C85" s="346">
        <v>1.9573860740136608</v>
      </c>
      <c r="D85" s="346">
        <v>1.0908349474971966</v>
      </c>
      <c r="E85" s="346">
        <v>0.69324090121317161</v>
      </c>
      <c r="F85" s="346">
        <v>94.790498521765727</v>
      </c>
      <c r="G85" s="346">
        <v>87.307574676317671</v>
      </c>
      <c r="H85" s="346">
        <v>7.350392496686716</v>
      </c>
      <c r="I85" s="346">
        <v>1.4680395555102457</v>
      </c>
      <c r="J85" s="346" t="s">
        <v>360</v>
      </c>
    </row>
    <row r="86" spans="1:18" s="368" customFormat="1">
      <c r="A86" s="710" t="s">
        <v>450</v>
      </c>
      <c r="B86" s="345">
        <v>100</v>
      </c>
      <c r="C86" s="346">
        <v>4.0584415584415581</v>
      </c>
      <c r="D86" s="346">
        <v>2.5432900432900434</v>
      </c>
      <c r="E86" s="346">
        <v>1.5151515151515151</v>
      </c>
      <c r="F86" s="346">
        <v>88.961038961038966</v>
      </c>
      <c r="G86" s="346">
        <v>79.274891774891771</v>
      </c>
      <c r="H86" s="346">
        <v>9.4696969696969688</v>
      </c>
      <c r="I86" s="346">
        <v>2.9220779220779223</v>
      </c>
      <c r="J86" s="346" t="s">
        <v>360</v>
      </c>
    </row>
    <row r="87" spans="1:18" s="368" customFormat="1" ht="20.149999999999999" customHeight="1">
      <c r="A87" s="710" t="s">
        <v>451</v>
      </c>
      <c r="B87" s="345">
        <v>100</v>
      </c>
      <c r="C87" s="346">
        <v>8.9677823605153169</v>
      </c>
      <c r="D87" s="346">
        <v>2.4726125964842218</v>
      </c>
      <c r="E87" s="346">
        <v>19.933760698473467</v>
      </c>
      <c r="F87" s="346">
        <v>66.320551397428929</v>
      </c>
      <c r="G87" s="346">
        <v>58.2086469142263</v>
      </c>
      <c r="H87" s="346">
        <v>8.1119044832026219</v>
      </c>
      <c r="I87" s="346">
        <v>2.3018501559584386</v>
      </c>
      <c r="J87" s="346" t="s">
        <v>360</v>
      </c>
    </row>
    <row r="88" spans="1:18" ht="13">
      <c r="B88" s="182"/>
      <c r="C88" s="388"/>
      <c r="D88" s="388"/>
      <c r="E88" s="388"/>
      <c r="F88" s="388"/>
      <c r="G88" s="388"/>
      <c r="H88" s="388"/>
      <c r="I88" s="388"/>
      <c r="J88" s="388"/>
    </row>
    <row r="89" spans="1:18" s="374" customFormat="1" ht="33.75" customHeight="1">
      <c r="A89" s="248"/>
      <c r="B89" s="1401" t="s">
        <v>1476</v>
      </c>
      <c r="C89" s="1401"/>
      <c r="D89" s="1401"/>
      <c r="E89" s="1401"/>
      <c r="F89" s="1401"/>
      <c r="G89" s="1401"/>
      <c r="H89" s="1401"/>
      <c r="I89" s="1401"/>
      <c r="J89" s="1401"/>
      <c r="K89" s="371"/>
      <c r="L89" s="371"/>
      <c r="M89" s="371"/>
      <c r="N89" s="371"/>
      <c r="O89" s="371"/>
      <c r="P89" s="371"/>
      <c r="Q89" s="371"/>
      <c r="R89" s="371"/>
    </row>
    <row r="90" spans="1:18">
      <c r="B90" s="1402" t="s">
        <v>1475</v>
      </c>
      <c r="C90" s="1402"/>
      <c r="D90" s="1402"/>
      <c r="E90" s="1402"/>
      <c r="F90" s="1402"/>
      <c r="G90" s="1010"/>
      <c r="H90" s="1010"/>
      <c r="I90" s="1010"/>
      <c r="J90" s="1010"/>
    </row>
  </sheetData>
  <sheetProtection selectLockedCells="1"/>
  <mergeCells count="15">
    <mergeCell ref="B90:F90"/>
    <mergeCell ref="B9:J9"/>
    <mergeCell ref="B29:J29"/>
    <mergeCell ref="B49:J49"/>
    <mergeCell ref="B69:J69"/>
    <mergeCell ref="B89:J89"/>
    <mergeCell ref="A5:A7"/>
    <mergeCell ref="B5:B7"/>
    <mergeCell ref="C5:I5"/>
    <mergeCell ref="J5:J7"/>
    <mergeCell ref="C6:D6"/>
    <mergeCell ref="E6:E7"/>
    <mergeCell ref="F6:F7"/>
    <mergeCell ref="G6:H6"/>
    <mergeCell ref="I6:I7"/>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 (N&amp;Y2&amp;YO)-Emissionen*) 2005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214</vt:i4>
      </vt:variant>
      <vt:variant>
        <vt:lpstr>Benannte Bereiche</vt:lpstr>
      </vt:variant>
      <vt:variant>
        <vt:i4>423</vt:i4>
      </vt:variant>
    </vt:vector>
  </HeadingPairs>
  <TitlesOfParts>
    <vt:vector size="637" baseType="lpstr">
      <vt:lpstr>Titelblatt</vt:lpstr>
      <vt:lpstr>Impressum</vt:lpstr>
      <vt:lpstr>Inhalt</vt:lpstr>
      <vt:lpstr>Erläuterungen</vt:lpstr>
      <vt:lpstr>Anschriftenverzeichnis</vt:lpstr>
      <vt:lpstr>1.1</vt:lpstr>
      <vt:lpstr>1.2</vt:lpstr>
      <vt:lpstr>1.3</vt:lpstr>
      <vt:lpstr>1.4</vt:lpstr>
      <vt:lpstr>1.5</vt:lpstr>
      <vt:lpstr>1.6</vt:lpstr>
      <vt:lpstr>1.7</vt:lpstr>
      <vt:lpstr>2.1</vt:lpstr>
      <vt:lpstr>2.2</vt:lpstr>
      <vt:lpstr>2.3</vt:lpstr>
      <vt:lpstr>3.1</vt:lpstr>
      <vt:lpstr>3.2</vt:lpstr>
      <vt:lpstr>3.3</vt:lpstr>
      <vt:lpstr>3.4</vt:lpstr>
      <vt:lpstr>3.5</vt:lpstr>
      <vt:lpstr>3.6</vt:lpstr>
      <vt:lpstr>3.7</vt:lpstr>
      <vt:lpstr>3.8</vt:lpstr>
      <vt:lpstr>3.9</vt:lpstr>
      <vt:lpstr>3.10</vt:lpstr>
      <vt:lpstr>3.11</vt:lpstr>
      <vt:lpstr>3.12</vt:lpstr>
      <vt:lpstr>3.13</vt:lpstr>
      <vt:lpstr>3.14</vt:lpstr>
      <vt:lpstr>3.15</vt:lpstr>
      <vt:lpstr>3.16</vt:lpstr>
      <vt:lpstr>3.17</vt:lpstr>
      <vt:lpstr>3.18</vt:lpstr>
      <vt:lpstr>3.19</vt:lpstr>
      <vt:lpstr>3.20</vt:lpstr>
      <vt:lpstr>3.21</vt:lpstr>
      <vt:lpstr>3.22</vt:lpstr>
      <vt:lpstr>3.23</vt:lpstr>
      <vt:lpstr>3.24</vt:lpstr>
      <vt:lpstr>4.1</vt:lpstr>
      <vt:lpstr>4.2</vt:lpstr>
      <vt:lpstr>4.3</vt:lpstr>
      <vt:lpstr>4.4</vt:lpstr>
      <vt:lpstr>4.5</vt:lpstr>
      <vt:lpstr>4.6</vt:lpstr>
      <vt:lpstr>4.7</vt:lpstr>
      <vt:lpstr>4.8</vt:lpstr>
      <vt:lpstr>4.9</vt:lpstr>
      <vt:lpstr>4.10</vt:lpstr>
      <vt:lpstr>4.11</vt:lpstr>
      <vt:lpstr>5.1</vt:lpstr>
      <vt:lpstr>5.2</vt:lpstr>
      <vt:lpstr>5.3</vt:lpstr>
      <vt:lpstr>5.4</vt:lpstr>
      <vt:lpstr>5.5</vt:lpstr>
      <vt:lpstr>5.6</vt:lpstr>
      <vt:lpstr>5.7</vt:lpstr>
      <vt:lpstr>5.8</vt:lpstr>
      <vt:lpstr>5.9</vt:lpstr>
      <vt:lpstr>5.10</vt:lpstr>
      <vt:lpstr>5.11</vt:lpstr>
      <vt:lpstr>5.12</vt:lpstr>
      <vt:lpstr>5.13</vt:lpstr>
      <vt:lpstr>5.14</vt:lpstr>
      <vt:lpstr>5.15</vt:lpstr>
      <vt:lpstr>5.16</vt:lpstr>
      <vt:lpstr>5.17</vt:lpstr>
      <vt:lpstr>5.18</vt:lpstr>
      <vt:lpstr>5.19</vt:lpstr>
      <vt:lpstr>5.20</vt:lpstr>
      <vt:lpstr>5.21</vt:lpstr>
      <vt:lpstr>5.22</vt:lpstr>
      <vt:lpstr>5.23</vt:lpstr>
      <vt:lpstr>5.24</vt:lpstr>
      <vt:lpstr>5.25</vt:lpstr>
      <vt:lpstr>5.26</vt:lpstr>
      <vt:lpstr>5.27</vt:lpstr>
      <vt:lpstr>5.28</vt:lpstr>
      <vt:lpstr>5.29</vt:lpstr>
      <vt:lpstr>5.30</vt:lpstr>
      <vt:lpstr>5.31</vt:lpstr>
      <vt:lpstr>5.32</vt:lpstr>
      <vt:lpstr>5.33</vt:lpstr>
      <vt:lpstr>5.34</vt:lpstr>
      <vt:lpstr>5.35</vt:lpstr>
      <vt:lpstr>5.36</vt:lpstr>
      <vt:lpstr>5.37</vt:lpstr>
      <vt:lpstr>5.38</vt:lpstr>
      <vt:lpstr>5.39</vt:lpstr>
      <vt:lpstr>5.40</vt:lpstr>
      <vt:lpstr>5.41</vt:lpstr>
      <vt:lpstr>5.42</vt:lpstr>
      <vt:lpstr>5.43</vt:lpstr>
      <vt:lpstr>5.44</vt:lpstr>
      <vt:lpstr>5.45</vt:lpstr>
      <vt:lpstr>5.46</vt:lpstr>
      <vt:lpstr>5.47</vt:lpstr>
      <vt:lpstr>5.48</vt:lpstr>
      <vt:lpstr>5.49</vt:lpstr>
      <vt:lpstr>5.50</vt:lpstr>
      <vt:lpstr>5.51</vt:lpstr>
      <vt:lpstr>5.52</vt:lpstr>
      <vt:lpstr>5.53</vt:lpstr>
      <vt:lpstr>5.54</vt:lpstr>
      <vt:lpstr>5.55</vt:lpstr>
      <vt:lpstr>5.56</vt:lpstr>
      <vt:lpstr>5.57</vt:lpstr>
      <vt:lpstr>6.1.1</vt:lpstr>
      <vt:lpstr>6.1.2</vt:lpstr>
      <vt:lpstr>6.1.3</vt:lpstr>
      <vt:lpstr>6.1.4</vt:lpstr>
      <vt:lpstr>6.1.5</vt:lpstr>
      <vt:lpstr>6.1.6</vt:lpstr>
      <vt:lpstr>6.1.7</vt:lpstr>
      <vt:lpstr>6.1.8</vt:lpstr>
      <vt:lpstr>6.1.9</vt:lpstr>
      <vt:lpstr>6.1.10</vt:lpstr>
      <vt:lpstr>6.1.11</vt:lpstr>
      <vt:lpstr>6.1.12</vt:lpstr>
      <vt:lpstr>6.1.13</vt:lpstr>
      <vt:lpstr>6.1.14</vt:lpstr>
      <vt:lpstr>6.1.15</vt:lpstr>
      <vt:lpstr>6.1.16</vt:lpstr>
      <vt:lpstr>6.2.1</vt:lpstr>
      <vt:lpstr>6.2.2</vt:lpstr>
      <vt:lpstr>6.2.3</vt:lpstr>
      <vt:lpstr>6.2.4</vt:lpstr>
      <vt:lpstr>6.2.5</vt:lpstr>
      <vt:lpstr>6.2.6</vt:lpstr>
      <vt:lpstr>6.2.7</vt:lpstr>
      <vt:lpstr>6.2.8</vt:lpstr>
      <vt:lpstr>6.2.9</vt:lpstr>
      <vt:lpstr>6.2.10</vt:lpstr>
      <vt:lpstr>6.2.11</vt:lpstr>
      <vt:lpstr>6.2.12</vt:lpstr>
      <vt:lpstr>6.2.13</vt:lpstr>
      <vt:lpstr>6.2.14</vt:lpstr>
      <vt:lpstr>6.2.15</vt:lpstr>
      <vt:lpstr>6.2.16</vt:lpstr>
      <vt:lpstr>6.3.1</vt:lpstr>
      <vt:lpstr>6.3.2</vt:lpstr>
      <vt:lpstr>6.3.3</vt:lpstr>
      <vt:lpstr>7.1</vt:lpstr>
      <vt:lpstr>7.2</vt:lpstr>
      <vt:lpstr>7.3</vt:lpstr>
      <vt:lpstr>7.4</vt:lpstr>
      <vt:lpstr>7.5</vt:lpstr>
      <vt:lpstr>7.6</vt:lpstr>
      <vt:lpstr>7.7</vt:lpstr>
      <vt:lpstr>7.8</vt:lpstr>
      <vt:lpstr>7.9</vt:lpstr>
      <vt:lpstr>7.10</vt:lpstr>
      <vt:lpstr>7.11</vt:lpstr>
      <vt:lpstr>7.12</vt:lpstr>
      <vt:lpstr>7.13</vt:lpstr>
      <vt:lpstr>7.14</vt:lpstr>
      <vt:lpstr>7.15</vt:lpstr>
      <vt:lpstr>7.16</vt:lpstr>
      <vt:lpstr>7.17</vt:lpstr>
      <vt:lpstr>7.18</vt:lpstr>
      <vt:lpstr>7.19</vt:lpstr>
      <vt:lpstr>7.20</vt:lpstr>
      <vt:lpstr>7.21</vt:lpstr>
      <vt:lpstr>7.22</vt:lpstr>
      <vt:lpstr>7.23</vt:lpstr>
      <vt:lpstr>7.24</vt:lpstr>
      <vt:lpstr>7.25</vt:lpstr>
      <vt:lpstr>7.26</vt:lpstr>
      <vt:lpstr>7.27</vt:lpstr>
      <vt:lpstr>7.28</vt:lpstr>
      <vt:lpstr>7.29</vt:lpstr>
      <vt:lpstr>8.1</vt:lpstr>
      <vt:lpstr>8.2</vt:lpstr>
      <vt:lpstr>8.3</vt:lpstr>
      <vt:lpstr>8.4</vt:lpstr>
      <vt:lpstr>8.5</vt:lpstr>
      <vt:lpstr>9.1</vt:lpstr>
      <vt:lpstr>9.2</vt:lpstr>
      <vt:lpstr>9.3</vt:lpstr>
      <vt:lpstr>9.4</vt:lpstr>
      <vt:lpstr>9.5</vt:lpstr>
      <vt:lpstr>9.6</vt:lpstr>
      <vt:lpstr>10.1</vt:lpstr>
      <vt:lpstr>10.2</vt:lpstr>
      <vt:lpstr>10.3</vt:lpstr>
      <vt:lpstr>10.4</vt:lpstr>
      <vt:lpstr>10.5</vt:lpstr>
      <vt:lpstr>10.6</vt:lpstr>
      <vt:lpstr>10.7</vt:lpstr>
      <vt:lpstr>10.8</vt:lpstr>
      <vt:lpstr>10.9</vt:lpstr>
      <vt:lpstr>10.10</vt:lpstr>
      <vt:lpstr>10.11</vt:lpstr>
      <vt:lpstr>10.12</vt:lpstr>
      <vt:lpstr>10.13</vt:lpstr>
      <vt:lpstr>10.14</vt:lpstr>
      <vt:lpstr>10.15</vt:lpstr>
      <vt:lpstr>10.16</vt:lpstr>
      <vt:lpstr>10.17</vt:lpstr>
      <vt:lpstr>10.18</vt:lpstr>
      <vt:lpstr>10.19</vt:lpstr>
      <vt:lpstr>10.20</vt:lpstr>
      <vt:lpstr>10.21</vt:lpstr>
      <vt:lpstr>10.22</vt:lpstr>
      <vt:lpstr>10.23</vt:lpstr>
      <vt:lpstr>10.24</vt:lpstr>
      <vt:lpstr>10.25</vt:lpstr>
      <vt:lpstr>10.26</vt:lpstr>
      <vt:lpstr>11.1</vt:lpstr>
      <vt:lpstr>11.2</vt:lpstr>
      <vt:lpstr>11.3</vt:lpstr>
      <vt:lpstr>11.4</vt:lpstr>
      <vt:lpstr>11.5</vt:lpstr>
      <vt:lpstr>11.6</vt:lpstr>
      <vt:lpstr>'1.1'!Druckbereich</vt:lpstr>
      <vt:lpstr>'1.2'!Druckbereich</vt:lpstr>
      <vt:lpstr>'1.3'!Druckbereich</vt:lpstr>
      <vt:lpstr>'1.4'!Druckbereich</vt:lpstr>
      <vt:lpstr>'1.5'!Druckbereich</vt:lpstr>
      <vt:lpstr>'1.6'!Druckbereich</vt:lpstr>
      <vt:lpstr>'1.7'!Druckbereich</vt:lpstr>
      <vt:lpstr>'10.1'!Druckbereich</vt:lpstr>
      <vt:lpstr>'10.10'!Druckbereich</vt:lpstr>
      <vt:lpstr>'10.11'!Druckbereich</vt:lpstr>
      <vt:lpstr>'10.12'!Druckbereich</vt:lpstr>
      <vt:lpstr>'10.13'!Druckbereich</vt:lpstr>
      <vt:lpstr>'10.14'!Druckbereich</vt:lpstr>
      <vt:lpstr>'10.15'!Druckbereich</vt:lpstr>
      <vt:lpstr>'10.16'!Druckbereich</vt:lpstr>
      <vt:lpstr>'10.17'!Druckbereich</vt:lpstr>
      <vt:lpstr>'10.18'!Druckbereich</vt:lpstr>
      <vt:lpstr>'10.19'!Druckbereich</vt:lpstr>
      <vt:lpstr>'10.2'!Druckbereich</vt:lpstr>
      <vt:lpstr>'10.20'!Druckbereich</vt:lpstr>
      <vt:lpstr>'10.21'!Druckbereich</vt:lpstr>
      <vt:lpstr>'10.22'!Druckbereich</vt:lpstr>
      <vt:lpstr>'10.23'!Druckbereich</vt:lpstr>
      <vt:lpstr>'10.24'!Druckbereich</vt:lpstr>
      <vt:lpstr>'10.25'!Druckbereich</vt:lpstr>
      <vt:lpstr>'10.26'!Druckbereich</vt:lpstr>
      <vt:lpstr>'10.3'!Druckbereich</vt:lpstr>
      <vt:lpstr>'10.4'!Druckbereich</vt:lpstr>
      <vt:lpstr>'10.5'!Druckbereich</vt:lpstr>
      <vt:lpstr>'10.6'!Druckbereich</vt:lpstr>
      <vt:lpstr>'10.7'!Druckbereich</vt:lpstr>
      <vt:lpstr>'10.8'!Druckbereich</vt:lpstr>
      <vt:lpstr>'10.9'!Druckbereich</vt:lpstr>
      <vt:lpstr>'11.1'!Druckbereich</vt:lpstr>
      <vt:lpstr>'11.2'!Druckbereich</vt:lpstr>
      <vt:lpstr>'11.3'!Druckbereich</vt:lpstr>
      <vt:lpstr>'11.4'!Druckbereich</vt:lpstr>
      <vt:lpstr>'11.5'!Druckbereich</vt:lpstr>
      <vt:lpstr>'11.6'!Druckbereich</vt:lpstr>
      <vt:lpstr>'2.1'!Druckbereich</vt:lpstr>
      <vt:lpstr>'2.2'!Druckbereich</vt:lpstr>
      <vt:lpstr>'2.3'!Druckbereich</vt:lpstr>
      <vt:lpstr>'3.1'!Druckbereich</vt:lpstr>
      <vt:lpstr>'3.10'!Druckbereich</vt:lpstr>
      <vt:lpstr>'3.11'!Druckbereich</vt:lpstr>
      <vt:lpstr>'3.12'!Druckbereich</vt:lpstr>
      <vt:lpstr>'3.13'!Druckbereich</vt:lpstr>
      <vt:lpstr>'3.14'!Druckbereich</vt:lpstr>
      <vt:lpstr>'3.15'!Druckbereich</vt:lpstr>
      <vt:lpstr>'3.16'!Druckbereich</vt:lpstr>
      <vt:lpstr>'3.17'!Druckbereich</vt:lpstr>
      <vt:lpstr>'3.18'!Druckbereich</vt:lpstr>
      <vt:lpstr>'3.19'!Druckbereich</vt:lpstr>
      <vt:lpstr>'3.2'!Druckbereich</vt:lpstr>
      <vt:lpstr>'3.20'!Druckbereich</vt:lpstr>
      <vt:lpstr>'3.21'!Druckbereich</vt:lpstr>
      <vt:lpstr>'3.22'!Druckbereich</vt:lpstr>
      <vt:lpstr>'3.23'!Druckbereich</vt:lpstr>
      <vt:lpstr>'3.24'!Druckbereich</vt:lpstr>
      <vt:lpstr>'3.3'!Druckbereich</vt:lpstr>
      <vt:lpstr>'3.4'!Druckbereich</vt:lpstr>
      <vt:lpstr>'3.5'!Druckbereich</vt:lpstr>
      <vt:lpstr>'3.6'!Druckbereich</vt:lpstr>
      <vt:lpstr>'3.7'!Druckbereich</vt:lpstr>
      <vt:lpstr>'3.8'!Druckbereich</vt:lpstr>
      <vt:lpstr>'3.9'!Druckbereich</vt:lpstr>
      <vt:lpstr>'4.1'!Druckbereich</vt:lpstr>
      <vt:lpstr>'4.10'!Druckbereich</vt:lpstr>
      <vt:lpstr>'4.11'!Druckbereich</vt:lpstr>
      <vt:lpstr>'4.2'!Druckbereich</vt:lpstr>
      <vt:lpstr>'4.3'!Druckbereich</vt:lpstr>
      <vt:lpstr>'4.4'!Druckbereich</vt:lpstr>
      <vt:lpstr>'4.5'!Druckbereich</vt:lpstr>
      <vt:lpstr>'4.6'!Druckbereich</vt:lpstr>
      <vt:lpstr>'4.7'!Druckbereich</vt:lpstr>
      <vt:lpstr>'4.8'!Druckbereich</vt:lpstr>
      <vt:lpstr>'4.9'!Druckbereich</vt:lpstr>
      <vt:lpstr>'5.1'!Druckbereich</vt:lpstr>
      <vt:lpstr>'5.10'!Druckbereich</vt:lpstr>
      <vt:lpstr>'5.11'!Druckbereich</vt:lpstr>
      <vt:lpstr>'5.12'!Druckbereich</vt:lpstr>
      <vt:lpstr>'5.13'!Druckbereich</vt:lpstr>
      <vt:lpstr>'5.14'!Druckbereich</vt:lpstr>
      <vt:lpstr>'5.15'!Druckbereich</vt:lpstr>
      <vt:lpstr>'5.16'!Druckbereich</vt:lpstr>
      <vt:lpstr>'5.17'!Druckbereich</vt:lpstr>
      <vt:lpstr>'5.18'!Druckbereich</vt:lpstr>
      <vt:lpstr>'5.19'!Druckbereich</vt:lpstr>
      <vt:lpstr>'5.2'!Druckbereich</vt:lpstr>
      <vt:lpstr>'5.20'!Druckbereich</vt:lpstr>
      <vt:lpstr>'5.21'!Druckbereich</vt:lpstr>
      <vt:lpstr>'5.22'!Druckbereich</vt:lpstr>
      <vt:lpstr>'5.23'!Druckbereich</vt:lpstr>
      <vt:lpstr>'5.24'!Druckbereich</vt:lpstr>
      <vt:lpstr>'5.25'!Druckbereich</vt:lpstr>
      <vt:lpstr>'5.26'!Druckbereich</vt:lpstr>
      <vt:lpstr>'5.27'!Druckbereich</vt:lpstr>
      <vt:lpstr>'5.28'!Druckbereich</vt:lpstr>
      <vt:lpstr>'5.29'!Druckbereich</vt:lpstr>
      <vt:lpstr>'5.3'!Druckbereich</vt:lpstr>
      <vt:lpstr>'5.30'!Druckbereich</vt:lpstr>
      <vt:lpstr>'5.31'!Druckbereich</vt:lpstr>
      <vt:lpstr>'5.32'!Druckbereich</vt:lpstr>
      <vt:lpstr>'5.33'!Druckbereich</vt:lpstr>
      <vt:lpstr>'5.34'!Druckbereich</vt:lpstr>
      <vt:lpstr>'5.35'!Druckbereich</vt:lpstr>
      <vt:lpstr>'5.36'!Druckbereich</vt:lpstr>
      <vt:lpstr>'5.37'!Druckbereich</vt:lpstr>
      <vt:lpstr>'5.38'!Druckbereich</vt:lpstr>
      <vt:lpstr>'5.39'!Druckbereich</vt:lpstr>
      <vt:lpstr>'5.4'!Druckbereich</vt:lpstr>
      <vt:lpstr>'5.40'!Druckbereich</vt:lpstr>
      <vt:lpstr>'5.41'!Druckbereich</vt:lpstr>
      <vt:lpstr>'5.42'!Druckbereich</vt:lpstr>
      <vt:lpstr>'5.43'!Druckbereich</vt:lpstr>
      <vt:lpstr>'5.44'!Druckbereich</vt:lpstr>
      <vt:lpstr>'5.45'!Druckbereich</vt:lpstr>
      <vt:lpstr>'5.46'!Druckbereich</vt:lpstr>
      <vt:lpstr>'5.47'!Druckbereich</vt:lpstr>
      <vt:lpstr>'5.48'!Druckbereich</vt:lpstr>
      <vt:lpstr>'5.49'!Druckbereich</vt:lpstr>
      <vt:lpstr>'5.5'!Druckbereich</vt:lpstr>
      <vt:lpstr>'5.50'!Druckbereich</vt:lpstr>
      <vt:lpstr>'5.51'!Druckbereich</vt:lpstr>
      <vt:lpstr>'5.52'!Druckbereich</vt:lpstr>
      <vt:lpstr>'5.53'!Druckbereich</vt:lpstr>
      <vt:lpstr>'5.54'!Druckbereich</vt:lpstr>
      <vt:lpstr>'5.55'!Druckbereich</vt:lpstr>
      <vt:lpstr>'5.56'!Druckbereich</vt:lpstr>
      <vt:lpstr>'5.57'!Druckbereich</vt:lpstr>
      <vt:lpstr>'5.6'!Druckbereich</vt:lpstr>
      <vt:lpstr>'5.7'!Druckbereich</vt:lpstr>
      <vt:lpstr>'5.8'!Druckbereich</vt:lpstr>
      <vt:lpstr>'5.9'!Druckbereich</vt:lpstr>
      <vt:lpstr>'6.1.1'!Druckbereich</vt:lpstr>
      <vt:lpstr>'6.1.10'!Druckbereich</vt:lpstr>
      <vt:lpstr>'6.1.11'!Druckbereich</vt:lpstr>
      <vt:lpstr>'6.1.12'!Druckbereich</vt:lpstr>
      <vt:lpstr>'6.1.13'!Druckbereich</vt:lpstr>
      <vt:lpstr>'6.1.14'!Druckbereich</vt:lpstr>
      <vt:lpstr>'6.1.15'!Druckbereich</vt:lpstr>
      <vt:lpstr>'6.1.16'!Druckbereich</vt:lpstr>
      <vt:lpstr>'6.1.2'!Druckbereich</vt:lpstr>
      <vt:lpstr>'6.1.3'!Druckbereich</vt:lpstr>
      <vt:lpstr>'6.1.4'!Druckbereich</vt:lpstr>
      <vt:lpstr>'6.1.5'!Druckbereich</vt:lpstr>
      <vt:lpstr>'6.1.6'!Druckbereich</vt:lpstr>
      <vt:lpstr>'6.1.7'!Druckbereich</vt:lpstr>
      <vt:lpstr>'6.1.8'!Druckbereich</vt:lpstr>
      <vt:lpstr>'6.1.9'!Druckbereich</vt:lpstr>
      <vt:lpstr>'6.2.1'!Druckbereich</vt:lpstr>
      <vt:lpstr>'6.2.10'!Druckbereich</vt:lpstr>
      <vt:lpstr>'6.2.11'!Druckbereich</vt:lpstr>
      <vt:lpstr>'6.2.12'!Druckbereich</vt:lpstr>
      <vt:lpstr>'6.2.13'!Druckbereich</vt:lpstr>
      <vt:lpstr>'6.2.14'!Druckbereich</vt:lpstr>
      <vt:lpstr>'6.2.15'!Druckbereich</vt:lpstr>
      <vt:lpstr>'6.2.16'!Druckbereich</vt:lpstr>
      <vt:lpstr>'6.2.2'!Druckbereich</vt:lpstr>
      <vt:lpstr>'6.2.3'!Druckbereich</vt:lpstr>
      <vt:lpstr>'6.2.4'!Druckbereich</vt:lpstr>
      <vt:lpstr>'6.2.5'!Druckbereich</vt:lpstr>
      <vt:lpstr>'6.2.6'!Druckbereich</vt:lpstr>
      <vt:lpstr>'6.2.7'!Druckbereich</vt:lpstr>
      <vt:lpstr>'6.2.8'!Druckbereich</vt:lpstr>
      <vt:lpstr>'6.2.9'!Druckbereich</vt:lpstr>
      <vt:lpstr>'6.3.1'!Druckbereich</vt:lpstr>
      <vt:lpstr>'6.3.2'!Druckbereich</vt:lpstr>
      <vt:lpstr>'6.3.3'!Druckbereich</vt:lpstr>
      <vt:lpstr>'7.1'!Druckbereich</vt:lpstr>
      <vt:lpstr>'7.10'!Druckbereich</vt:lpstr>
      <vt:lpstr>'7.11'!Druckbereich</vt:lpstr>
      <vt:lpstr>'7.12'!Druckbereich</vt:lpstr>
      <vt:lpstr>'7.13'!Druckbereich</vt:lpstr>
      <vt:lpstr>'7.14'!Druckbereich</vt:lpstr>
      <vt:lpstr>'7.15'!Druckbereich</vt:lpstr>
      <vt:lpstr>'7.16'!Druckbereich</vt:lpstr>
      <vt:lpstr>'7.17'!Druckbereich</vt:lpstr>
      <vt:lpstr>'7.18'!Druckbereich</vt:lpstr>
      <vt:lpstr>'7.19'!Druckbereich</vt:lpstr>
      <vt:lpstr>'7.2'!Druckbereich</vt:lpstr>
      <vt:lpstr>'7.20'!Druckbereich</vt:lpstr>
      <vt:lpstr>'7.21'!Druckbereich</vt:lpstr>
      <vt:lpstr>'7.22'!Druckbereich</vt:lpstr>
      <vt:lpstr>'7.23'!Druckbereich</vt:lpstr>
      <vt:lpstr>'7.24'!Druckbereich</vt:lpstr>
      <vt:lpstr>'7.25'!Druckbereich</vt:lpstr>
      <vt:lpstr>'7.26'!Druckbereich</vt:lpstr>
      <vt:lpstr>'7.27'!Druckbereich</vt:lpstr>
      <vt:lpstr>'7.28'!Druckbereich</vt:lpstr>
      <vt:lpstr>'7.29'!Druckbereich</vt:lpstr>
      <vt:lpstr>'7.3'!Druckbereich</vt:lpstr>
      <vt:lpstr>'7.4'!Druckbereich</vt:lpstr>
      <vt:lpstr>'7.5'!Druckbereich</vt:lpstr>
      <vt:lpstr>'7.6'!Druckbereich</vt:lpstr>
      <vt:lpstr>'7.7'!Druckbereich</vt:lpstr>
      <vt:lpstr>'7.8'!Druckbereich</vt:lpstr>
      <vt:lpstr>'7.9'!Druckbereich</vt:lpstr>
      <vt:lpstr>'8.1'!Druckbereich</vt:lpstr>
      <vt:lpstr>'8.2'!Druckbereich</vt:lpstr>
      <vt:lpstr>'8.3'!Druckbereich</vt:lpstr>
      <vt:lpstr>'8.4'!Druckbereich</vt:lpstr>
      <vt:lpstr>'8.5'!Druckbereich</vt:lpstr>
      <vt:lpstr>'9.1'!Druckbereich</vt:lpstr>
      <vt:lpstr>'9.2'!Druckbereich</vt:lpstr>
      <vt:lpstr>'9.3'!Druckbereich</vt:lpstr>
      <vt:lpstr>'9.4'!Druckbereich</vt:lpstr>
      <vt:lpstr>'9.5'!Druckbereich</vt:lpstr>
      <vt:lpstr>'9.6'!Druckbereich</vt:lpstr>
      <vt:lpstr>Anschriftenverzeichnis!Druckbereich</vt:lpstr>
      <vt:lpstr>Erläuterungen!Druckbereich</vt:lpstr>
      <vt:lpstr>Impressum!Druckbereich</vt:lpstr>
      <vt:lpstr>Inhalt!Druckbereich</vt:lpstr>
      <vt:lpstr>Titelblatt!Druckbereich</vt:lpstr>
      <vt:lpstr>'1.1'!Drucktitel</vt:lpstr>
      <vt:lpstr>'1.2'!Drucktitel</vt:lpstr>
      <vt:lpstr>'1.3'!Drucktitel</vt:lpstr>
      <vt:lpstr>'1.4'!Drucktitel</vt:lpstr>
      <vt:lpstr>'1.5'!Drucktitel</vt:lpstr>
      <vt:lpstr>'1.6'!Drucktitel</vt:lpstr>
      <vt:lpstr>'1.7'!Drucktitel</vt:lpstr>
      <vt:lpstr>'10.1'!Drucktitel</vt:lpstr>
      <vt:lpstr>'10.10'!Drucktitel</vt:lpstr>
      <vt:lpstr>'10.11'!Drucktitel</vt:lpstr>
      <vt:lpstr>'10.12'!Drucktitel</vt:lpstr>
      <vt:lpstr>'10.13'!Drucktitel</vt:lpstr>
      <vt:lpstr>'10.14'!Drucktitel</vt:lpstr>
      <vt:lpstr>'10.15'!Drucktitel</vt:lpstr>
      <vt:lpstr>'10.16'!Drucktitel</vt:lpstr>
      <vt:lpstr>'10.17'!Drucktitel</vt:lpstr>
      <vt:lpstr>'10.18'!Drucktitel</vt:lpstr>
      <vt:lpstr>'10.19'!Drucktitel</vt:lpstr>
      <vt:lpstr>'10.2'!Drucktitel</vt:lpstr>
      <vt:lpstr>'10.20'!Drucktitel</vt:lpstr>
      <vt:lpstr>'10.21'!Drucktitel</vt:lpstr>
      <vt:lpstr>'10.22'!Drucktitel</vt:lpstr>
      <vt:lpstr>'10.23'!Drucktitel</vt:lpstr>
      <vt:lpstr>'10.24'!Drucktitel</vt:lpstr>
      <vt:lpstr>'10.25'!Drucktitel</vt:lpstr>
      <vt:lpstr>'10.26'!Drucktitel</vt:lpstr>
      <vt:lpstr>'10.3'!Drucktitel</vt:lpstr>
      <vt:lpstr>'10.4'!Drucktitel</vt:lpstr>
      <vt:lpstr>'10.5'!Drucktitel</vt:lpstr>
      <vt:lpstr>'10.6'!Drucktitel</vt:lpstr>
      <vt:lpstr>'10.7'!Drucktitel</vt:lpstr>
      <vt:lpstr>'10.8'!Drucktitel</vt:lpstr>
      <vt:lpstr>'10.9'!Drucktitel</vt:lpstr>
      <vt:lpstr>'11.1'!Drucktitel</vt:lpstr>
      <vt:lpstr>'11.2'!Drucktitel</vt:lpstr>
      <vt:lpstr>'11.3'!Drucktitel</vt:lpstr>
      <vt:lpstr>'11.4'!Drucktitel</vt:lpstr>
      <vt:lpstr>'11.5'!Drucktitel</vt:lpstr>
      <vt:lpstr>'11.6'!Drucktitel</vt:lpstr>
      <vt:lpstr>'2.1'!Drucktitel</vt:lpstr>
      <vt:lpstr>'2.2'!Drucktitel</vt:lpstr>
      <vt:lpstr>'2.3'!Drucktitel</vt:lpstr>
      <vt:lpstr>'3.1'!Drucktitel</vt:lpstr>
      <vt:lpstr>'3.10'!Drucktitel</vt:lpstr>
      <vt:lpstr>'3.11'!Drucktitel</vt:lpstr>
      <vt:lpstr>'3.12'!Drucktitel</vt:lpstr>
      <vt:lpstr>'3.13'!Drucktitel</vt:lpstr>
      <vt:lpstr>'3.14'!Drucktitel</vt:lpstr>
      <vt:lpstr>'3.15'!Drucktitel</vt:lpstr>
      <vt:lpstr>'3.16'!Drucktitel</vt:lpstr>
      <vt:lpstr>'3.17'!Drucktitel</vt:lpstr>
      <vt:lpstr>'3.18'!Drucktitel</vt:lpstr>
      <vt:lpstr>'3.19'!Drucktitel</vt:lpstr>
      <vt:lpstr>'3.2'!Drucktitel</vt:lpstr>
      <vt:lpstr>'3.20'!Drucktitel</vt:lpstr>
      <vt:lpstr>'3.21'!Drucktitel</vt:lpstr>
      <vt:lpstr>'3.22'!Drucktitel</vt:lpstr>
      <vt:lpstr>'3.23'!Drucktitel</vt:lpstr>
      <vt:lpstr>'3.24'!Drucktitel</vt:lpstr>
      <vt:lpstr>'3.3'!Drucktitel</vt:lpstr>
      <vt:lpstr>'3.4'!Drucktitel</vt:lpstr>
      <vt:lpstr>'3.5'!Drucktitel</vt:lpstr>
      <vt:lpstr>'3.6'!Drucktitel</vt:lpstr>
      <vt:lpstr>'3.7'!Drucktitel</vt:lpstr>
      <vt:lpstr>'3.8'!Drucktitel</vt:lpstr>
      <vt:lpstr>'3.9'!Drucktitel</vt:lpstr>
      <vt:lpstr>'4.1'!Drucktitel</vt:lpstr>
      <vt:lpstr>'4.10'!Drucktitel</vt:lpstr>
      <vt:lpstr>'4.11'!Drucktitel</vt:lpstr>
      <vt:lpstr>'4.2'!Drucktitel</vt:lpstr>
      <vt:lpstr>'4.3'!Drucktitel</vt:lpstr>
      <vt:lpstr>'4.4'!Drucktitel</vt:lpstr>
      <vt:lpstr>'4.5'!Drucktitel</vt:lpstr>
      <vt:lpstr>'4.6'!Drucktitel</vt:lpstr>
      <vt:lpstr>'4.7'!Drucktitel</vt:lpstr>
      <vt:lpstr>'4.8'!Drucktitel</vt:lpstr>
      <vt:lpstr>'4.9'!Drucktitel</vt:lpstr>
      <vt:lpstr>'5.1'!Drucktitel</vt:lpstr>
      <vt:lpstr>'5.10'!Drucktitel</vt:lpstr>
      <vt:lpstr>'5.11'!Drucktitel</vt:lpstr>
      <vt:lpstr>'5.12'!Drucktitel</vt:lpstr>
      <vt:lpstr>'5.13'!Drucktitel</vt:lpstr>
      <vt:lpstr>'5.14'!Drucktitel</vt:lpstr>
      <vt:lpstr>'5.15'!Drucktitel</vt:lpstr>
      <vt:lpstr>'5.16'!Drucktitel</vt:lpstr>
      <vt:lpstr>'5.17'!Drucktitel</vt:lpstr>
      <vt:lpstr>'5.18'!Drucktitel</vt:lpstr>
      <vt:lpstr>'5.19'!Drucktitel</vt:lpstr>
      <vt:lpstr>'5.2'!Drucktitel</vt:lpstr>
      <vt:lpstr>'5.20'!Drucktitel</vt:lpstr>
      <vt:lpstr>'5.21'!Drucktitel</vt:lpstr>
      <vt:lpstr>'5.22'!Drucktitel</vt:lpstr>
      <vt:lpstr>'5.23'!Drucktitel</vt:lpstr>
      <vt:lpstr>'5.24'!Drucktitel</vt:lpstr>
      <vt:lpstr>'5.25'!Drucktitel</vt:lpstr>
      <vt:lpstr>'5.26'!Drucktitel</vt:lpstr>
      <vt:lpstr>'5.27'!Drucktitel</vt:lpstr>
      <vt:lpstr>'5.28'!Drucktitel</vt:lpstr>
      <vt:lpstr>'5.29'!Drucktitel</vt:lpstr>
      <vt:lpstr>'5.3'!Drucktitel</vt:lpstr>
      <vt:lpstr>'5.30'!Drucktitel</vt:lpstr>
      <vt:lpstr>'5.31'!Drucktitel</vt:lpstr>
      <vt:lpstr>'5.32'!Drucktitel</vt:lpstr>
      <vt:lpstr>'5.33'!Drucktitel</vt:lpstr>
      <vt:lpstr>'5.34'!Drucktitel</vt:lpstr>
      <vt:lpstr>'5.35'!Drucktitel</vt:lpstr>
      <vt:lpstr>'5.36'!Drucktitel</vt:lpstr>
      <vt:lpstr>'5.37'!Drucktitel</vt:lpstr>
      <vt:lpstr>'5.38'!Drucktitel</vt:lpstr>
      <vt:lpstr>'5.39'!Drucktitel</vt:lpstr>
      <vt:lpstr>'5.4'!Drucktitel</vt:lpstr>
      <vt:lpstr>'5.40'!Drucktitel</vt:lpstr>
      <vt:lpstr>'5.41'!Drucktitel</vt:lpstr>
      <vt:lpstr>'5.42'!Drucktitel</vt:lpstr>
      <vt:lpstr>'5.43'!Drucktitel</vt:lpstr>
      <vt:lpstr>'5.44'!Drucktitel</vt:lpstr>
      <vt:lpstr>'5.45'!Drucktitel</vt:lpstr>
      <vt:lpstr>'5.46'!Drucktitel</vt:lpstr>
      <vt:lpstr>'5.47'!Drucktitel</vt:lpstr>
      <vt:lpstr>'5.48'!Drucktitel</vt:lpstr>
      <vt:lpstr>'5.49'!Drucktitel</vt:lpstr>
      <vt:lpstr>'5.5'!Drucktitel</vt:lpstr>
      <vt:lpstr>'5.50'!Drucktitel</vt:lpstr>
      <vt:lpstr>'5.51'!Drucktitel</vt:lpstr>
      <vt:lpstr>'5.52'!Drucktitel</vt:lpstr>
      <vt:lpstr>'5.53'!Drucktitel</vt:lpstr>
      <vt:lpstr>'5.54'!Drucktitel</vt:lpstr>
      <vt:lpstr>'5.55'!Drucktitel</vt:lpstr>
      <vt:lpstr>'5.56'!Drucktitel</vt:lpstr>
      <vt:lpstr>'5.57'!Drucktitel</vt:lpstr>
      <vt:lpstr>'5.6'!Drucktitel</vt:lpstr>
      <vt:lpstr>'5.7'!Drucktitel</vt:lpstr>
      <vt:lpstr>'5.8'!Drucktitel</vt:lpstr>
      <vt:lpstr>'5.9'!Drucktitel</vt:lpstr>
      <vt:lpstr>'6.1.1'!Drucktitel</vt:lpstr>
      <vt:lpstr>'6.1.10'!Drucktitel</vt:lpstr>
      <vt:lpstr>'6.1.11'!Drucktitel</vt:lpstr>
      <vt:lpstr>'6.1.12'!Drucktitel</vt:lpstr>
      <vt:lpstr>'6.1.13'!Drucktitel</vt:lpstr>
      <vt:lpstr>'6.1.14'!Drucktitel</vt:lpstr>
      <vt:lpstr>'6.1.15'!Drucktitel</vt:lpstr>
      <vt:lpstr>'6.1.16'!Drucktitel</vt:lpstr>
      <vt:lpstr>'6.1.2'!Drucktitel</vt:lpstr>
      <vt:lpstr>'6.1.3'!Drucktitel</vt:lpstr>
      <vt:lpstr>'6.1.4'!Drucktitel</vt:lpstr>
      <vt:lpstr>'6.1.5'!Drucktitel</vt:lpstr>
      <vt:lpstr>'6.1.6'!Drucktitel</vt:lpstr>
      <vt:lpstr>'6.1.7'!Drucktitel</vt:lpstr>
      <vt:lpstr>'6.1.8'!Drucktitel</vt:lpstr>
      <vt:lpstr>'6.1.9'!Drucktitel</vt:lpstr>
      <vt:lpstr>'6.2.1'!Drucktitel</vt:lpstr>
      <vt:lpstr>'6.2.10'!Drucktitel</vt:lpstr>
      <vt:lpstr>'6.2.11'!Drucktitel</vt:lpstr>
      <vt:lpstr>'6.2.12'!Drucktitel</vt:lpstr>
      <vt:lpstr>'6.2.13'!Drucktitel</vt:lpstr>
      <vt:lpstr>'6.2.14'!Drucktitel</vt:lpstr>
      <vt:lpstr>'6.2.15'!Drucktitel</vt:lpstr>
      <vt:lpstr>'6.2.16'!Drucktitel</vt:lpstr>
      <vt:lpstr>'6.2.2'!Drucktitel</vt:lpstr>
      <vt:lpstr>'6.2.3'!Drucktitel</vt:lpstr>
      <vt:lpstr>'6.2.4'!Drucktitel</vt:lpstr>
      <vt:lpstr>'6.2.5'!Drucktitel</vt:lpstr>
      <vt:lpstr>'6.2.6'!Drucktitel</vt:lpstr>
      <vt:lpstr>'6.2.7'!Drucktitel</vt:lpstr>
      <vt:lpstr>'6.2.8'!Drucktitel</vt:lpstr>
      <vt:lpstr>'6.2.9'!Drucktitel</vt:lpstr>
      <vt:lpstr>'6.3.1'!Drucktitel</vt:lpstr>
      <vt:lpstr>'6.3.2'!Drucktitel</vt:lpstr>
      <vt:lpstr>'6.3.3'!Drucktitel</vt:lpstr>
      <vt:lpstr>'7.1'!Drucktitel</vt:lpstr>
      <vt:lpstr>'7.10'!Drucktitel</vt:lpstr>
      <vt:lpstr>'7.11'!Drucktitel</vt:lpstr>
      <vt:lpstr>'7.12'!Drucktitel</vt:lpstr>
      <vt:lpstr>'7.13'!Drucktitel</vt:lpstr>
      <vt:lpstr>'7.14'!Drucktitel</vt:lpstr>
      <vt:lpstr>'7.15'!Drucktitel</vt:lpstr>
      <vt:lpstr>'7.16'!Drucktitel</vt:lpstr>
      <vt:lpstr>'7.17'!Drucktitel</vt:lpstr>
      <vt:lpstr>'7.18'!Drucktitel</vt:lpstr>
      <vt:lpstr>'7.19'!Drucktitel</vt:lpstr>
      <vt:lpstr>'7.2'!Drucktitel</vt:lpstr>
      <vt:lpstr>'7.20'!Drucktitel</vt:lpstr>
      <vt:lpstr>'7.21'!Drucktitel</vt:lpstr>
      <vt:lpstr>'7.22'!Drucktitel</vt:lpstr>
      <vt:lpstr>'7.23'!Drucktitel</vt:lpstr>
      <vt:lpstr>'7.24'!Drucktitel</vt:lpstr>
      <vt:lpstr>'7.25'!Drucktitel</vt:lpstr>
      <vt:lpstr>'7.26'!Drucktitel</vt:lpstr>
      <vt:lpstr>'7.27'!Drucktitel</vt:lpstr>
      <vt:lpstr>'7.28'!Drucktitel</vt:lpstr>
      <vt:lpstr>'7.29'!Drucktitel</vt:lpstr>
      <vt:lpstr>'7.3'!Drucktitel</vt:lpstr>
      <vt:lpstr>'7.4'!Drucktitel</vt:lpstr>
      <vt:lpstr>'7.5'!Drucktitel</vt:lpstr>
      <vt:lpstr>'7.6'!Drucktitel</vt:lpstr>
      <vt:lpstr>'7.7'!Drucktitel</vt:lpstr>
      <vt:lpstr>'7.8'!Drucktitel</vt:lpstr>
      <vt:lpstr>'7.9'!Drucktitel</vt:lpstr>
      <vt:lpstr>'8.1'!Drucktitel</vt:lpstr>
      <vt:lpstr>'8.2'!Drucktitel</vt:lpstr>
      <vt:lpstr>'8.3'!Drucktitel</vt:lpstr>
      <vt:lpstr>'8.4'!Drucktitel</vt:lpstr>
      <vt:lpstr>'8.5'!Drucktitel</vt:lpstr>
      <vt:lpstr>'9.1'!Drucktitel</vt:lpstr>
      <vt:lpstr>'9.2'!Drucktitel</vt:lpstr>
      <vt:lpstr>'9.3'!Drucktitel</vt:lpstr>
      <vt:lpstr>'9.4'!Drucktitel</vt:lpstr>
      <vt:lpstr>'9.5'!Drucktitel</vt:lpstr>
      <vt:lpstr>'9.6'!Drucktitel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2023-02-08T10:14:14Z</dcterms:created>
  <dcterms:modified xsi:type="dcterms:W3CDTF">2023-02-08T10:14:30Z</dcterms:modified>
</cp:coreProperties>
</file>